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7.xml" ContentType="application/vnd.openxmlformats-officedocument.spreadsheetml.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codeName="ThisWorkbook" hidePivotFieldList="1" defaultThemeVersion="202300"/>
  <mc:AlternateContent xmlns:mc="http://schemas.openxmlformats.org/markup-compatibility/2006">
    <mc:Choice Requires="x15">
      <x15ac:absPath xmlns:x15ac="http://schemas.microsoft.com/office/spreadsheetml/2010/11/ac" url="/Users/muhammadqasimmukhtar/Downloads/"/>
    </mc:Choice>
  </mc:AlternateContent>
  <xr:revisionPtr revIDLastSave="0" documentId="13_ncr:1_{7C39F163-7B53-454D-A578-192B437D8358}" xr6:coauthVersionLast="47" xr6:coauthVersionMax="47" xr10:uidLastSave="{00000000-0000-0000-0000-000000000000}"/>
  <bookViews>
    <workbookView xWindow="0" yWindow="0" windowWidth="28800" windowHeight="18000" tabRatio="673" firstSheet="1" activeTab="11" xr2:uid="{AA012203-26E0-4D1B-A478-5A8654C4AE28}"/>
  </bookViews>
  <sheets>
    <sheet name="Dashboard" sheetId="2" r:id="rId1"/>
    <sheet name="Sales + Receivables" sheetId="10" r:id="rId2"/>
    <sheet name="Directors Advances" sheetId="3" r:id="rId3"/>
    <sheet name="Bank 1" sheetId="4" r:id="rId4"/>
    <sheet name="Bank 2" sheetId="5" r:id="rId5"/>
    <sheet name="Credit Card 1" sheetId="6" r:id="rId6"/>
    <sheet name="Credit Card 2" sheetId="7" r:id="rId7"/>
    <sheet name="Banks Pivot" sheetId="18" r:id="rId8"/>
    <sheet name="Banks Pivot-CPA4IT" sheetId="19" state="hidden" r:id="rId9"/>
    <sheet name="Automobile" sheetId="9" r:id="rId10"/>
    <sheet name="Home Office" sheetId="8" r:id="rId11"/>
    <sheet name="Chart of Accounts" sheetId="11" r:id="rId12"/>
    <sheet name="Banks Pivot -breakup" sheetId="14" state="hidden" r:id="rId13"/>
  </sheets>
  <definedNames>
    <definedName name="_">#REF!</definedName>
    <definedName name="______________lkm2">#N/A</definedName>
    <definedName name="______________RSE1">#REF!</definedName>
    <definedName name="______________RSE2">#REF!</definedName>
    <definedName name="_____________lkm2">#N/A</definedName>
    <definedName name="_____________RSE1">#REF!</definedName>
    <definedName name="_____________RSE2">#REF!</definedName>
    <definedName name="____________lkm2">#N/A</definedName>
    <definedName name="____________RSE1">#REF!</definedName>
    <definedName name="____________RSE2">#REF!</definedName>
    <definedName name="___________aad116">#REF!</definedName>
    <definedName name="___________lkm2">#N/A</definedName>
    <definedName name="___________RSE1">#REF!</definedName>
    <definedName name="___________RSE2">#REF!</definedName>
    <definedName name="__________aad116">#REF!</definedName>
    <definedName name="__________lkm2">#N/A</definedName>
    <definedName name="__________RSE1">#REF!</definedName>
    <definedName name="__________RSE2">#REF!</definedName>
    <definedName name="_________aad116">#REF!</definedName>
    <definedName name="_________lkm2">#N/A</definedName>
    <definedName name="_________RSE1">#REF!</definedName>
    <definedName name="_________RSE2">#REF!</definedName>
    <definedName name="________aad116">#REF!</definedName>
    <definedName name="________lkm2">#N/A</definedName>
    <definedName name="________RSE1">#REF!</definedName>
    <definedName name="________RSE2">#REF!</definedName>
    <definedName name="________SEC107">#REF!</definedName>
    <definedName name="_______aad116">#REF!</definedName>
    <definedName name="_______lkm2">#N/A</definedName>
    <definedName name="_______RSE1">#REF!</definedName>
    <definedName name="_______RSE2">#REF!</definedName>
    <definedName name="_______SEC107">#REF!</definedName>
    <definedName name="______A65800">#REF!</definedName>
    <definedName name="______A66000">#REF!</definedName>
    <definedName name="______aad116">#REF!</definedName>
    <definedName name="______abc1">#REF!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DEC97">#REF!</definedName>
    <definedName name="______ENG0003">#REF!</definedName>
    <definedName name="______ENG00031">#REF!</definedName>
    <definedName name="______ENG003">#REF!</definedName>
    <definedName name="______FAA1">#N/A</definedName>
    <definedName name="______FAA2">#N/A</definedName>
    <definedName name="______FEB98">#REF!</definedName>
    <definedName name="______Gmt15">#REF!</definedName>
    <definedName name="______GNR1">#REF!</definedName>
    <definedName name="______HRD044">#REF!</definedName>
    <definedName name="______ING01">#REF!</definedName>
    <definedName name="______ING02">#REF!</definedName>
    <definedName name="______J439643">#REF!</definedName>
    <definedName name="______JAN98">#REF!</definedName>
    <definedName name="______kh1">#REF!</definedName>
    <definedName name="______lkm2">#N/A</definedName>
    <definedName name="______lmm1">#REF!</definedName>
    <definedName name="______MAR97">#REF!</definedName>
    <definedName name="______MAR98">#REF!</definedName>
    <definedName name="______MAY98">#REF!</definedName>
    <definedName name="______mcr4">#REF!</definedName>
    <definedName name="______MDS01">#REF!</definedName>
    <definedName name="______MVE01">#REF!</definedName>
    <definedName name="______no5">#REF!</definedName>
    <definedName name="______NOV97">#REF!</definedName>
    <definedName name="______OCT97">#REF!</definedName>
    <definedName name="______PAG01">#REF!</definedName>
    <definedName name="______PAG02">#REF!</definedName>
    <definedName name="______PHN01">#REF!</definedName>
    <definedName name="______PHN02">#REF!</definedName>
    <definedName name="______Pr1">#REF!</definedName>
    <definedName name="______Pr2">#REF!</definedName>
    <definedName name="______Pr3">#REF!</definedName>
    <definedName name="______Pr4">#REF!</definedName>
    <definedName name="______Pr7">#REF!</definedName>
    <definedName name="______Pr8">#REF!</definedName>
    <definedName name="______QQQ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ng1">#REF!,#REF!,#REF!,#REF!,#REF!</definedName>
    <definedName name="______rng2">#REF!,#REF!,#REF!,#REF!,#REF!,#REF!,#REF!,#REF!,#REF!</definedName>
    <definedName name="______rng31">#REF!</definedName>
    <definedName name="______rng332">#REF!</definedName>
    <definedName name="______RRR01">#REF!</definedName>
    <definedName name="______RSE1">#REF!</definedName>
    <definedName name="______RSE2">#REF!</definedName>
    <definedName name="______SEC107">#REF!</definedName>
    <definedName name="______Sep98">#REF!,#REF!,#REF!,#REF!,#REF!,#REF!</definedName>
    <definedName name="______Sep99">#REF!,#REF!,#REF!,#REF!,#REF!,#REF!,#REF!</definedName>
    <definedName name="______Std1">#REF!</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_Yr1998">#REF!</definedName>
    <definedName name="______Yr98">#REF!,#REF!,#REF!,#REF!,#REF!,#REF!</definedName>
    <definedName name="_____A65800">#REF!</definedName>
    <definedName name="_____A66000">#REF!</definedName>
    <definedName name="_____aad116">#REF!</definedName>
    <definedName name="_____abc1">#REF!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DEC97">#REF!</definedName>
    <definedName name="_____ENG0003">#REF!</definedName>
    <definedName name="_____ENG00031">#REF!</definedName>
    <definedName name="_____ENG003">#REF!</definedName>
    <definedName name="_____FAA1">#N/A</definedName>
    <definedName name="_____FAA2">#N/A</definedName>
    <definedName name="_____FEB98">#REF!</definedName>
    <definedName name="_____Gmt15">#REF!</definedName>
    <definedName name="_____GNR1">#REF!</definedName>
    <definedName name="_____HRD044">#REF!</definedName>
    <definedName name="_____ING01">#REF!</definedName>
    <definedName name="_____ING02">#REF!</definedName>
    <definedName name="_____J439643">#REF!</definedName>
    <definedName name="_____JAN98">#REF!</definedName>
    <definedName name="_____kh1">#REF!</definedName>
    <definedName name="_____lkm2">#N/A</definedName>
    <definedName name="_____lmm1">#REF!</definedName>
    <definedName name="_____MAR97">#REF!</definedName>
    <definedName name="_____MAR98">#REF!</definedName>
    <definedName name="_____MAY98">#REF!</definedName>
    <definedName name="_____mcr4">#REF!</definedName>
    <definedName name="_____MDS01">#REF!</definedName>
    <definedName name="_____MVE01">#REF!</definedName>
    <definedName name="_____no5">#REF!</definedName>
    <definedName name="_____NOV97">#REF!</definedName>
    <definedName name="_____OCT97">#REF!</definedName>
    <definedName name="_____PAG01">#REF!</definedName>
    <definedName name="_____PAG02">#REF!</definedName>
    <definedName name="_____PHN01">#REF!</definedName>
    <definedName name="_____PHN02">#REF!</definedName>
    <definedName name="_____Pr1">#REF!</definedName>
    <definedName name="_____Pr2">#REF!</definedName>
    <definedName name="_____Pr3">#REF!</definedName>
    <definedName name="_____Pr4">#REF!</definedName>
    <definedName name="_____Pr7">#REF!</definedName>
    <definedName name="_____Pr8">#REF!</definedName>
    <definedName name="_____QQQ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ng1">#REF!,#REF!,#REF!,#REF!,#REF!</definedName>
    <definedName name="_____rng2">#REF!,#REF!,#REF!,#REF!,#REF!,#REF!,#REF!,#REF!,#REF!</definedName>
    <definedName name="_____rng31">#REF!</definedName>
    <definedName name="_____rng332">#REF!</definedName>
    <definedName name="_____RRR01">#REF!</definedName>
    <definedName name="_____RSE1">#REF!</definedName>
    <definedName name="_____RSE2">#REF!</definedName>
    <definedName name="_____SEC107">#REF!</definedName>
    <definedName name="_____Sep98">#REF!,#REF!,#REF!,#REF!,#REF!,#REF!</definedName>
    <definedName name="_____Sep99">#REF!,#REF!,#REF!,#REF!,#REF!,#REF!,#REF!</definedName>
    <definedName name="_____Std1">#REF!</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_Yr1998">#REF!</definedName>
    <definedName name="_____Yr98">#REF!,#REF!,#REF!,#REF!,#REF!,#REF!</definedName>
    <definedName name="____A65800">#REF!</definedName>
    <definedName name="____A66000">#REF!</definedName>
    <definedName name="____aad116">#REF!</definedName>
    <definedName name="____abc1">#REF!</definedName>
    <definedName name="____air6">#REF!</definedName>
    <definedName name="____air7">#REF!</definedName>
    <definedName name="____amr5">#REF!</definedName>
    <definedName name="____apr787">#REF!</definedName>
    <definedName name="____apr9">#REF!</definedName>
    <definedName name="____aug9">#REF!</definedName>
    <definedName name="____awt9">#REF!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DEC97">#REF!</definedName>
    <definedName name="____ENG0003">#REF!</definedName>
    <definedName name="____ENG00031">#REF!</definedName>
    <definedName name="____ENG003">#REF!</definedName>
    <definedName name="____FAA1">#N/A</definedName>
    <definedName name="____FAA2">#N/A</definedName>
    <definedName name="____FEB98">#REF!</definedName>
    <definedName name="____Gmt15">#REF!</definedName>
    <definedName name="____GNR1">#REF!</definedName>
    <definedName name="____HRD044">#REF!</definedName>
    <definedName name="____ING01">#REF!</definedName>
    <definedName name="____ING02">#REF!</definedName>
    <definedName name="____J439643">#REF!</definedName>
    <definedName name="____JAN98">#REF!</definedName>
    <definedName name="____kh1">#REF!</definedName>
    <definedName name="____lkm2">#N/A</definedName>
    <definedName name="____lmm1">#REF!</definedName>
    <definedName name="____MAR97">#REF!</definedName>
    <definedName name="____MAR98">#REF!</definedName>
    <definedName name="____MAY98">#REF!</definedName>
    <definedName name="____mcr4">#REF!</definedName>
    <definedName name="____MDS01">#REF!</definedName>
    <definedName name="____MVE01">#REF!</definedName>
    <definedName name="____no5">#REF!</definedName>
    <definedName name="____NOV97">#REF!</definedName>
    <definedName name="____OCT97">#REF!</definedName>
    <definedName name="____PAG01">#REF!</definedName>
    <definedName name="____PAG02">#REF!</definedName>
    <definedName name="____PHN01">#REF!</definedName>
    <definedName name="____PHN02">#REF!</definedName>
    <definedName name="____Pr1">#REF!</definedName>
    <definedName name="____Pr2">#REF!</definedName>
    <definedName name="____Pr3">#REF!</definedName>
    <definedName name="____Pr4">#REF!</definedName>
    <definedName name="____Pr7">#REF!</definedName>
    <definedName name="____Pr8">#REF!</definedName>
    <definedName name="____QB156">#REF!</definedName>
    <definedName name="____QQQ1">#REF!</definedName>
    <definedName name="____RGF01">#REF!</definedName>
    <definedName name="____RHN01">#REF!</definedName>
    <definedName name="____RHN02">#REF!</definedName>
    <definedName name="____RHN03">#REF!</definedName>
    <definedName name="____RHN04">#REF!</definedName>
    <definedName name="____Ri3">#REF!</definedName>
    <definedName name="____RNC1">#REF!</definedName>
    <definedName name="____Rng1">#REF!,#REF!,#REF!,#REF!,#REF!</definedName>
    <definedName name="____rng2">#REF!,#REF!,#REF!,#REF!,#REF!,#REF!,#REF!,#REF!,#REF!</definedName>
    <definedName name="____rng31">#REF!</definedName>
    <definedName name="____rng332">#REF!</definedName>
    <definedName name="____RRR01">#REF!</definedName>
    <definedName name="____RSE1">#REF!</definedName>
    <definedName name="____RSE2">#REF!</definedName>
    <definedName name="____SEC107">#REF!</definedName>
    <definedName name="____Sep98">#REF!,#REF!,#REF!,#REF!,#REF!,#REF!</definedName>
    <definedName name="____Sep99">#REF!,#REF!,#REF!,#REF!,#REF!,#REF!,#REF!</definedName>
    <definedName name="____sh2">#REF!</definedName>
    <definedName name="____SOC2">#REF!</definedName>
    <definedName name="____Std1">#REF!</definedName>
    <definedName name="____T2">#REF!</definedName>
    <definedName name="____T3" hidden="1">#REF!</definedName>
    <definedName name="____T4" hidden="1">#REF!</definedName>
    <definedName name="____T5" hidden="1">#REF!</definedName>
    <definedName name="____T6" hidden="1">#REF!</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_Yr1998">#REF!</definedName>
    <definedName name="____Yr98">#REF!,#REF!,#REF!,#REF!,#REF!,#REF!</definedName>
    <definedName name="____ZZ13">#REF!</definedName>
    <definedName name="___A65800">#REF!</definedName>
    <definedName name="___A66000">#REF!</definedName>
    <definedName name="___aad116">#REF!</definedName>
    <definedName name="___abc1">#REF!</definedName>
    <definedName name="___air6">#REF!</definedName>
    <definedName name="___air7">#REF!</definedName>
    <definedName name="___amr5">#REF!</definedName>
    <definedName name="___apr787">#REF!</definedName>
    <definedName name="___apr9">#REF!</definedName>
    <definedName name="___aug9">#REF!</definedName>
    <definedName name="___awt9">#REF!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DEC97">#REF!</definedName>
    <definedName name="___ENG0003">#REF!</definedName>
    <definedName name="___ENG00031">#REF!</definedName>
    <definedName name="___ENG003">#REF!</definedName>
    <definedName name="___FAA1">#N/A</definedName>
    <definedName name="___FAA2">#N/A</definedName>
    <definedName name="___FEB98">#REF!</definedName>
    <definedName name="___Gmt15">#REF!</definedName>
    <definedName name="___GNR1">#REF!</definedName>
    <definedName name="___HRD044">#REF!</definedName>
    <definedName name="___ING01">#REF!</definedName>
    <definedName name="___ING02">#REF!</definedName>
    <definedName name="___J439643">#REF!</definedName>
    <definedName name="___JAN98">#REF!</definedName>
    <definedName name="___kh1">#REF!</definedName>
    <definedName name="___lkm2">#N/A</definedName>
    <definedName name="___lmm1">#REF!</definedName>
    <definedName name="___MAR97">#REF!</definedName>
    <definedName name="___MAR98">#REF!</definedName>
    <definedName name="___MAY98">#REF!</definedName>
    <definedName name="___mcr4">#REF!</definedName>
    <definedName name="___MDS01">#REF!</definedName>
    <definedName name="___MVE01">#REF!</definedName>
    <definedName name="___no5">#REF!</definedName>
    <definedName name="___NOV97">#REF!</definedName>
    <definedName name="___OCT97">#REF!</definedName>
    <definedName name="___PAG01">#REF!</definedName>
    <definedName name="___PAG02">#REF!</definedName>
    <definedName name="___PHN01">#REF!</definedName>
    <definedName name="___PHN02">#REF!</definedName>
    <definedName name="___Pr1">#REF!</definedName>
    <definedName name="___Pr2">#REF!</definedName>
    <definedName name="___Pr3">#REF!</definedName>
    <definedName name="___Pr4">#REF!</definedName>
    <definedName name="___Pr7">#REF!</definedName>
    <definedName name="___Pr8">#REF!</definedName>
    <definedName name="___QB156">#REF!</definedName>
    <definedName name="___QQQ1">#REF!</definedName>
    <definedName name="___RGF01">#REF!</definedName>
    <definedName name="___RHN01">#REF!</definedName>
    <definedName name="___RHN02">#REF!</definedName>
    <definedName name="___RHN03">#REF!</definedName>
    <definedName name="___RHN04">#REF!</definedName>
    <definedName name="___Ri3">#REF!</definedName>
    <definedName name="___RNC1">#REF!</definedName>
    <definedName name="___Rng1">#REF!,#REF!,#REF!,#REF!,#REF!</definedName>
    <definedName name="___rng2">#REF!,#REF!,#REF!,#REF!,#REF!,#REF!,#REF!,#REF!,#REF!</definedName>
    <definedName name="___rng31">#REF!</definedName>
    <definedName name="___rng332">#REF!</definedName>
    <definedName name="___RRR01">#REF!</definedName>
    <definedName name="___RSE1">#REF!</definedName>
    <definedName name="___RSE2">#REF!</definedName>
    <definedName name="___SEC107">#REF!</definedName>
    <definedName name="___Sep98">#REF!,#REF!,#REF!,#REF!,#REF!,#REF!</definedName>
    <definedName name="___Sep99">#REF!,#REF!,#REF!,#REF!,#REF!,#REF!,#REF!</definedName>
    <definedName name="___sh2">#REF!</definedName>
    <definedName name="___sh3">#REF!</definedName>
    <definedName name="___SOC2">#REF!</definedName>
    <definedName name="___Std1">#REF!</definedName>
    <definedName name="___T1">#REF!</definedName>
    <definedName name="___T2">#REF!</definedName>
    <definedName name="___T3" hidden="1">#REF!</definedName>
    <definedName name="___T4" hidden="1">#REF!</definedName>
    <definedName name="___T5" hidden="1">#REF!</definedName>
    <definedName name="___T6" hidden="1">#REF!</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_Yr1998">#REF!</definedName>
    <definedName name="___Yr98">#REF!,#REF!,#REF!,#REF!,#REF!,#REF!</definedName>
    <definedName name="___ZZ13">#REF!</definedName>
    <definedName name="__A65800">#REF!</definedName>
    <definedName name="__A66000">#REF!</definedName>
    <definedName name="__aad116">#REF!</definedName>
    <definedName name="__abc1">#REF!</definedName>
    <definedName name="__air6">#REF!</definedName>
    <definedName name="__air7">#REF!</definedName>
    <definedName name="__amr5">#REF!</definedName>
    <definedName name="__Analiz__">#REF!</definedName>
    <definedName name="__apr787">#REF!</definedName>
    <definedName name="__apr9">#REF!</definedName>
    <definedName name="__aug9">#REF!</definedName>
    <definedName name="__awt9">#REF!</definedName>
    <definedName name="__BOT7">#REF!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DEC97">#REF!</definedName>
    <definedName name="__ENG0003">#REF!</definedName>
    <definedName name="__ENG00031">#REF!</definedName>
    <definedName name="__ENG003">#REF!</definedName>
    <definedName name="__FAA1">#N/A</definedName>
    <definedName name="__FAA2">#N/A</definedName>
    <definedName name="__FEB98">#REF!</definedName>
    <definedName name="__Gmt15">#REF!</definedName>
    <definedName name="__GNR1">#REF!</definedName>
    <definedName name="__GRUP__">#REF!</definedName>
    <definedName name="__HRD044">#REF!</definedName>
    <definedName name="__ING01">#REF!</definedName>
    <definedName name="__ING02">#REF!</definedName>
    <definedName name="__J439643">#REF!</definedName>
    <definedName name="__JAN98">#REF!</definedName>
    <definedName name="__kh1">#REF!</definedName>
    <definedName name="__lkm2">#N/A</definedName>
    <definedName name="__lmm1">#REF!</definedName>
    <definedName name="__MAIN__">#REF!</definedName>
    <definedName name="__MAR97">#REF!</definedName>
    <definedName name="__MAR98">#REF!</definedName>
    <definedName name="__MAY98">#REF!</definedName>
    <definedName name="__mcr4">#REF!</definedName>
    <definedName name="__MDS01">#REF!</definedName>
    <definedName name="__MVE01">#REF!</definedName>
    <definedName name="__no5">#REF!</definedName>
    <definedName name="__NOV97">#REF!</definedName>
    <definedName name="__OCT97">#REF!</definedName>
    <definedName name="__PAG01">#REF!</definedName>
    <definedName name="__PAG02">#REF!</definedName>
    <definedName name="__PHN01">#REF!</definedName>
    <definedName name="__PHN02">#REF!</definedName>
    <definedName name="__Pozlar__">#REF!</definedName>
    <definedName name="__Pr1">#REF!</definedName>
    <definedName name="__Pr2">#REF!</definedName>
    <definedName name="__Pr3">#REF!</definedName>
    <definedName name="__Pr4">#REF!</definedName>
    <definedName name="__Pr7">#REF!</definedName>
    <definedName name="__Pr8">#REF!</definedName>
    <definedName name="__QB156">#REF!</definedName>
    <definedName name="__QQQ1">#REF!</definedName>
    <definedName name="__RGF01">#REF!</definedName>
    <definedName name="__RHN01">#REF!</definedName>
    <definedName name="__RHN02">#REF!</definedName>
    <definedName name="__RHN03">#REF!</definedName>
    <definedName name="__RHN04">#REF!</definedName>
    <definedName name="__Ri3">#REF!</definedName>
    <definedName name="__RNC1">#REF!</definedName>
    <definedName name="__Rng1">#REF!,#REF!,#REF!,#REF!,#REF!</definedName>
    <definedName name="__rng2">#REF!,#REF!,#REF!,#REF!,#REF!,#REF!,#REF!,#REF!,#REF!</definedName>
    <definedName name="__rng31">#REF!</definedName>
    <definedName name="__rng332">#REF!</definedName>
    <definedName name="__RRR01">#REF!</definedName>
    <definedName name="__RSE1">#REF!</definedName>
    <definedName name="__RSE2">#REF!</definedName>
    <definedName name="__SEC107">#REF!</definedName>
    <definedName name="__Sep98">#REF!,#REF!,#REF!,#REF!,#REF!,#REF!</definedName>
    <definedName name="__Sep99">#REF!,#REF!,#REF!,#REF!,#REF!,#REF!,#REF!</definedName>
    <definedName name="__sh3">#REF!</definedName>
    <definedName name="__SOC2">#REF!</definedName>
    <definedName name="__SPA1">#REF!</definedName>
    <definedName name="__Std1">#REF!</definedName>
    <definedName name="__T1">#REF!</definedName>
    <definedName name="__T2">#REF!</definedName>
    <definedName name="__T3" hidden="1">#REF!</definedName>
    <definedName name="__T4" hidden="1">#REF!</definedName>
    <definedName name="__T5" hidden="1">#REF!</definedName>
    <definedName name="__T6" hidden="1">#REF!</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YM__">#REF!</definedName>
    <definedName name="__YMBM__">#REF!</definedName>
    <definedName name="__YMNAK__">#REF!</definedName>
    <definedName name="__Yr1998">#REF!</definedName>
    <definedName name="__Yr98">#REF!,#REF!,#REF!,#REF!,#REF!,#REF!</definedName>
    <definedName name="__ZZ13">#REF!</definedName>
    <definedName name="_001">#N/A</definedName>
    <definedName name="_009">#N/A</definedName>
    <definedName name="_01_2000">#REF!</definedName>
    <definedName name="_02_2000">#REF!</definedName>
    <definedName name="_03_2000">#REF!</definedName>
    <definedName name="_04_2000">#REF!</definedName>
    <definedName name="_05__00010__01">#REF!</definedName>
    <definedName name="_05__00010__02">#REF!</definedName>
    <definedName name="_05__00017__02">#REF!</definedName>
    <definedName name="_05_00001_01">#REF!</definedName>
    <definedName name="_05_00001_02">#REF!</definedName>
    <definedName name="_05_00002_01">#REF!</definedName>
    <definedName name="_05_00002_02">#REF!</definedName>
    <definedName name="_05_00003_01">#REF!</definedName>
    <definedName name="_05_00003_02">#REF!</definedName>
    <definedName name="_05_00004_02">#REF!</definedName>
    <definedName name="_05_00005_01">#REF!</definedName>
    <definedName name="_05_00005_02">#REF!</definedName>
    <definedName name="_05_00007_02">#REF!</definedName>
    <definedName name="_05_00008_02">#REF!</definedName>
    <definedName name="_05_00009_01">#REF!</definedName>
    <definedName name="_05_00009_02">#REF!</definedName>
    <definedName name="_05_00012_02">#REF!</definedName>
    <definedName name="_05_00013_02">#REF!</definedName>
    <definedName name="_05_00015_02">#REF!</definedName>
    <definedName name="_05_00018_02">#REF!</definedName>
    <definedName name="_05_00019_02">#REF!</definedName>
    <definedName name="_05_00020_02">#REF!</definedName>
    <definedName name="_05_00022_02">#REF!</definedName>
    <definedName name="_05_00024_02">#REF!</definedName>
    <definedName name="_05_00027_02">#REF!</definedName>
    <definedName name="_05_2000">#REF!</definedName>
    <definedName name="_06_2000">#REF!</definedName>
    <definedName name="_07_99">#REF!</definedName>
    <definedName name="_08_99">#REF!</definedName>
    <definedName name="_09_99">#REF!</definedName>
    <definedName name="_1">#REF!</definedName>
    <definedName name="_10_99">#REF!</definedName>
    <definedName name="_1000">#N/A</definedName>
    <definedName name="_107A">#REF!</definedName>
    <definedName name="_107A1">#REF!</definedName>
    <definedName name="_11_99">#REF!</definedName>
    <definedName name="_12_99">#REF!</definedName>
    <definedName name="_123">#REF!</definedName>
    <definedName name="_2">#REF!</definedName>
    <definedName name="_258">#N/A</definedName>
    <definedName name="_3">#REF!</definedName>
    <definedName name="_777">#REF!</definedName>
    <definedName name="_786">#REF!</definedName>
    <definedName name="_90">#REF!</definedName>
    <definedName name="_91">#REF!</definedName>
    <definedName name="_97">#REF!</definedName>
    <definedName name="_A">#REF!</definedName>
    <definedName name="_A65800">#REF!</definedName>
    <definedName name="_A66000">#REF!</definedName>
    <definedName name="_aad116">#REF!</definedName>
    <definedName name="_Acc..Dep">#REF!</definedName>
    <definedName name="_air7">#REF!</definedName>
    <definedName name="_amr5">#REF!</definedName>
    <definedName name="_apr787">#REF!</definedName>
    <definedName name="_apr9">#REF!</definedName>
    <definedName name="_as1">#REF!</definedName>
    <definedName name="_ATX1" localSheetId="9" hidden="1">{"'FF'!$B$57:$B$58"}</definedName>
    <definedName name="_ATX1" localSheetId="10" hidden="1">{"'FF'!$B$57:$B$58"}</definedName>
    <definedName name="_ATX1" localSheetId="1" hidden="1">{"'FF'!$B$57:$B$58"}</definedName>
    <definedName name="_ATX1" hidden="1">{"'FF'!$B$57:$B$58"}</definedName>
    <definedName name="_aug9">#REF!</definedName>
    <definedName name="_awt9">#REF!</definedName>
    <definedName name="_B">#REF!</definedName>
    <definedName name="_BOT7">#REF!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C">#REF!</definedName>
    <definedName name="_CAL01">#REF!</definedName>
    <definedName name="_CAL02">#REF!</definedName>
    <definedName name="_CAL03">#REF!</definedName>
    <definedName name="_CAL04">#REF!</definedName>
    <definedName name="_CCC1">#REF!</definedName>
    <definedName name="_D">#REF!</definedName>
    <definedName name="_DEC97">#REF!</definedName>
    <definedName name="_E">#REF!</definedName>
    <definedName name="_ENG0003">#REF!</definedName>
    <definedName name="_ENG00031">#REF!</definedName>
    <definedName name="_F">#REF!</definedName>
    <definedName name="_F1">#REF!</definedName>
    <definedName name="_FAA1">#N/A</definedName>
    <definedName name="_FAA2">#N/A</definedName>
    <definedName name="_FEB98">#REF!</definedName>
    <definedName name="_Fill" hidden="1">#REF!</definedName>
    <definedName name="_xlnm._FilterDatabase" localSheetId="1" hidden="1">'Sales + Receivables'!$A$5:$N$5</definedName>
    <definedName name="_G">#REF!</definedName>
    <definedName name="_Gmt15">#REF!</definedName>
    <definedName name="_GNR1">#REF!</definedName>
    <definedName name="_H">#REF!</definedName>
    <definedName name="_HRD044">#REF!</definedName>
    <definedName name="_I">#REF!</definedName>
    <definedName name="_ING01">#REF!</definedName>
    <definedName name="_ING02">#REF!</definedName>
    <definedName name="_J">#REF!</definedName>
    <definedName name="_J439643">#REF!</definedName>
    <definedName name="_JAN98">#REF!</definedName>
    <definedName name="_K">#REF!</definedName>
    <definedName name="_kar1">#REF!</definedName>
    <definedName name="_kar2">#REF!</definedName>
    <definedName name="_kar3">#REF!</definedName>
    <definedName name="_kar4">#REF!</definedName>
    <definedName name="_Key1" hidden="1">#REF!</definedName>
    <definedName name="_Key2" hidden="1">#REF!</definedName>
    <definedName name="_L">#REF!</definedName>
    <definedName name="_lkm2">#N/A</definedName>
    <definedName name="_lmm1">#REF!</definedName>
    <definedName name="_M">#REF!</definedName>
    <definedName name="_MAR96">#REF!</definedName>
    <definedName name="_MAR97">#REF!</definedName>
    <definedName name="_MAR98">#REF!</definedName>
    <definedName name="_MatMult_A" hidden="1">#REF!</definedName>
    <definedName name="_MatMult_B" hidden="1">#REF!</definedName>
    <definedName name="_MAY98">#REF!</definedName>
    <definedName name="_MDS01">#REF!</definedName>
    <definedName name="_MVE01">#REF!</definedName>
    <definedName name="_N">#REF!</definedName>
    <definedName name="_no5">#REF!</definedName>
    <definedName name="_NOV97">#REF!</definedName>
    <definedName name="_O">#REF!</definedName>
    <definedName name="_OCT97">#REF!</definedName>
    <definedName name="_Order1" hidden="1">255</definedName>
    <definedName name="_Order2" hidden="1">255</definedName>
    <definedName name="_P">#REF!</definedName>
    <definedName name="_P_13">#REF!</definedName>
    <definedName name="_P_14">#REF!</definedName>
    <definedName name="_P_16">#REF!</definedName>
    <definedName name="_P_27">#REF!</definedName>
    <definedName name="_P_3">#REF!</definedName>
    <definedName name="_P_41">#REF!</definedName>
    <definedName name="_P_45">#REF!</definedName>
    <definedName name="_P_47">#REF!</definedName>
    <definedName name="_P_49">#REF!</definedName>
    <definedName name="_P_59">#REF!</definedName>
    <definedName name="_P_60">#REF!</definedName>
    <definedName name="_P_61">#REF!</definedName>
    <definedName name="_PAG01">#REF!</definedName>
    <definedName name="_PAG02">#REF!</definedName>
    <definedName name="_PHN01">#REF!</definedName>
    <definedName name="_PHN02">#REF!</definedName>
    <definedName name="_Pr1">#REF!</definedName>
    <definedName name="_Pr2">#REF!</definedName>
    <definedName name="_Pr3">#REF!</definedName>
    <definedName name="_Pr4">#REF!</definedName>
    <definedName name="_Pr7">#REF!</definedName>
    <definedName name="_Pr8">#REF!</definedName>
    <definedName name="_Q">#REF!</definedName>
    <definedName name="_QB156">#REF!</definedName>
    <definedName name="_QQQ1">#REF!</definedName>
    <definedName name="_R">#REF!</definedName>
    <definedName name="_rev06">#REF!</definedName>
    <definedName name="_RGF01">#REF!</definedName>
    <definedName name="_RHN01">#REF!</definedName>
    <definedName name="_RHN02">#REF!</definedName>
    <definedName name="_RHN03">#REF!</definedName>
    <definedName name="_RHN04">#REF!</definedName>
    <definedName name="_Ri3">#REF!</definedName>
    <definedName name="_RNC1">#REF!</definedName>
    <definedName name="_Rng1">#REF!,#REF!,#REF!,#REF!,#REF!</definedName>
    <definedName name="_rng2">#REF!,#REF!,#REF!,#REF!,#REF!,#REF!,#REF!,#REF!,#REF!</definedName>
    <definedName name="_rng31">#REF!</definedName>
    <definedName name="_rng332">#REF!</definedName>
    <definedName name="_RRR01">#REF!</definedName>
    <definedName name="_RSE1">#REF!</definedName>
    <definedName name="_RSE2">#REF!</definedName>
    <definedName name="_S">#REF!</definedName>
    <definedName name="_SEC107">#REF!</definedName>
    <definedName name="_Sep98">#REF!,#REF!,#REF!,#REF!,#REF!,#REF!</definedName>
    <definedName name="_Sep99">#REF!,#REF!,#REF!,#REF!,#REF!,#REF!,#REF!</definedName>
    <definedName name="_sh2">#REF!</definedName>
    <definedName name="_SOC2">#REF!</definedName>
    <definedName name="_Sort" hidden="1">#REF!</definedName>
    <definedName name="_SPA1">#REF!</definedName>
    <definedName name="_Std1">#REF!</definedName>
    <definedName name="_T">#REF!</definedName>
    <definedName name="_T1">#REF!</definedName>
    <definedName name="_T2">#REF!</definedName>
    <definedName name="_T3" hidden="1">#REF!</definedName>
    <definedName name="_T4" hidden="1">#REF!</definedName>
    <definedName name="_T5" hidden="1">#REF!</definedName>
    <definedName name="_T6" hidden="1">#REF!</definedName>
    <definedName name="_TAX1" localSheetId="9" hidden="1">{"'FF'!$B$57:$B$58"}</definedName>
    <definedName name="_TAX1" localSheetId="10" hidden="1">{"'FF'!$B$57:$B$58"}</definedName>
    <definedName name="_TAX1" localSheetId="1" hidden="1">{"'FF'!$B$57:$B$58"}</definedName>
    <definedName name="_TAX1" hidden="1">{"'FF'!$B$57:$B$58"}</definedName>
    <definedName name="_TB1011">#REF!</definedName>
    <definedName name="_TB910">#REF!</definedName>
    <definedName name="_TEX10">#REF!</definedName>
    <definedName name="_TEX2">#REF!</definedName>
    <definedName name="_TEX999999">#REF!</definedName>
    <definedName name="_Toc168988367">#REF!</definedName>
    <definedName name="_Toc168988367_1">#REF!</definedName>
    <definedName name="_Toc168988367_1_1">#REF!</definedName>
    <definedName name="_Toc168988367_1_2">#REF!</definedName>
    <definedName name="_Toc168988367_1_3">#REF!</definedName>
    <definedName name="_Toc168988367_1_4">#REF!</definedName>
    <definedName name="_Toc168988367_2">#REF!</definedName>
    <definedName name="_U">#REF!</definedName>
    <definedName name="_W">#REF!</definedName>
    <definedName name="_WCP1">#REF!</definedName>
    <definedName name="_WCY01">#REF!</definedName>
    <definedName name="_WW01">#REF!</definedName>
    <definedName name="_WW02">#REF!</definedName>
    <definedName name="_WW03">#REF!</definedName>
    <definedName name="_WWW1">#REF!</definedName>
    <definedName name="_WWW2">#REF!</definedName>
    <definedName name="_WWW3">#REF!</definedName>
    <definedName name="_X">#REF!</definedName>
    <definedName name="_Y">#REF!</definedName>
    <definedName name="_Yr1998">#REF!</definedName>
    <definedName name="_Yr98">#REF!,#REF!,#REF!,#REF!,#REF!,#REF!</definedName>
    <definedName name="_Z">#REF!</definedName>
    <definedName name="_ZZ13">#REF!</definedName>
    <definedName name="\">#REF!</definedName>
    <definedName name="\\">#REF!</definedName>
    <definedName name="\\c91">#REF!</definedName>
    <definedName name="\0">#REF!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#N/A</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A">#REF!</definedName>
    <definedName name="a_13">NA()</definedName>
    <definedName name="A_14">NA()</definedName>
    <definedName name="a_16">#N/A</definedName>
    <definedName name="A_3">NA()</definedName>
    <definedName name="A_3100INQ">#REF!</definedName>
    <definedName name="A_3100REV">#REF!</definedName>
    <definedName name="A_3200INQ">#REF!</definedName>
    <definedName name="A_3200REV">#REF!</definedName>
    <definedName name="a_45">#N/A</definedName>
    <definedName name="a_47">NA()</definedName>
    <definedName name="a_49">NA()</definedName>
    <definedName name="a_59">#N/A</definedName>
    <definedName name="a_60">NA()</definedName>
    <definedName name="a_61">#N/A</definedName>
    <definedName name="A_EQUIP">#REF!</definedName>
    <definedName name="A_LABOR">#REF!</definedName>
    <definedName name="A_MATL">#REF!</definedName>
    <definedName name="A_MH">#REF!</definedName>
    <definedName name="A_OTHER">#REF!</definedName>
    <definedName name="A_Prd">#REF!</definedName>
    <definedName name="A_REV_TOTAL">#REF!</definedName>
    <definedName name="a\">#REF!</definedName>
    <definedName name="a1200.">#REF!</definedName>
    <definedName name="a1300.">#REF!</definedName>
    <definedName name="a1520.">#REF!</definedName>
    <definedName name="a1530.">#REF!</definedName>
    <definedName name="a1600.">#REF!</definedName>
    <definedName name="a1620.">#REF!</definedName>
    <definedName name="a1624.">#REF!</definedName>
    <definedName name="a1629.">#REF!</definedName>
    <definedName name="a1640.">#REF!</definedName>
    <definedName name="a1700.">#REF!</definedName>
    <definedName name="a1750.">#REF!</definedName>
    <definedName name="a1800.">#REF!</definedName>
    <definedName name="A1B2C1">#REF!</definedName>
    <definedName name="a2300.">#REF!</definedName>
    <definedName name="a2400.">#REF!</definedName>
    <definedName name="a2420.">#REF!</definedName>
    <definedName name="a2500.">#REF!</definedName>
    <definedName name="a2600.">#REF!</definedName>
    <definedName name="a2800.">#REF!</definedName>
    <definedName name="a32.35.">#REF!</definedName>
    <definedName name="A3Y30">#REF!</definedName>
    <definedName name="a59o4">#REF!</definedName>
    <definedName name="a6200.">#REF!</definedName>
    <definedName name="a8000.">#REF!</definedName>
    <definedName name="AA">#N/A</definedName>
    <definedName name="aa_12">#N/A</definedName>
    <definedName name="aa_13">#N/A</definedName>
    <definedName name="aa_15">#N/A</definedName>
    <definedName name="aa_16">#N/A</definedName>
    <definedName name="aa_22">#N/A</definedName>
    <definedName name="aa_25">#N/A</definedName>
    <definedName name="aa_26">#N/A</definedName>
    <definedName name="aa_27">#N/A</definedName>
    <definedName name="aa_28">#N/A</definedName>
    <definedName name="aa_29">#N/A</definedName>
    <definedName name="aa_33">#N/A</definedName>
    <definedName name="aa_34">#N/A</definedName>
    <definedName name="aa_36">#N/A</definedName>
    <definedName name="aa_37">#N/A</definedName>
    <definedName name="aa_39">#N/A</definedName>
    <definedName name="aa_40">#N/A</definedName>
    <definedName name="aa_41">#N/A</definedName>
    <definedName name="aa_42">#N/A</definedName>
    <definedName name="aa_45">#N/A</definedName>
    <definedName name="aa_47">#N/A</definedName>
    <definedName name="aa_48">#N/A</definedName>
    <definedName name="aa_49">#N/A</definedName>
    <definedName name="aa_50">#N/A</definedName>
    <definedName name="aa_51">#N/A</definedName>
    <definedName name="aa_52">#N/A</definedName>
    <definedName name="aa_53">#N/A</definedName>
    <definedName name="aa_54">#N/A</definedName>
    <definedName name="aa_55">#N/A</definedName>
    <definedName name="aa_56">#N/A</definedName>
    <definedName name="aa_57">#N/A</definedName>
    <definedName name="aa_58">#N/A</definedName>
    <definedName name="aa_59" localSheetId="3">IF(#REF!,#REF!+#REF!,#REF!)</definedName>
    <definedName name="aa_59" localSheetId="4">IF(#REF!,#REF!+#REF!,#REF!)</definedName>
    <definedName name="aa_59" localSheetId="12">IF(#REF!,#REF!+#REF!,#REF!)</definedName>
    <definedName name="aa_59" localSheetId="5">IF(#REF!,#REF!+#REF!,#REF!)</definedName>
    <definedName name="aa_59" localSheetId="6">IF(#REF!,#REF!+#REF!,#REF!)</definedName>
    <definedName name="aa_59">IF(#REF!,#REF!+#REF!,#REF!)</definedName>
    <definedName name="aa_60">#N/A</definedName>
    <definedName name="aa_61" localSheetId="3">IF(#REF!,#REF!+#REF!,#REF!)</definedName>
    <definedName name="aa_61" localSheetId="4">IF(#REF!,#REF!+#REF!,#REF!)</definedName>
    <definedName name="aa_61" localSheetId="12">IF(#REF!,#REF!+#REF!,#REF!)</definedName>
    <definedName name="aa_61" localSheetId="5">IF(#REF!,#REF!+#REF!,#REF!)</definedName>
    <definedName name="aa_61" localSheetId="6">IF(#REF!,#REF!+#REF!,#REF!)</definedName>
    <definedName name="aa_61">IF(#REF!,#REF!+#REF!,#REF!)</definedName>
    <definedName name="aa56o42">#REF!</definedName>
    <definedName name="aaa">#REF!</definedName>
    <definedName name="AAAA" localSheetId="9">Scheduled_Payment+Extra_Payment</definedName>
    <definedName name="AAAA" localSheetId="3">Scheduled_Payment+Extra_Payment</definedName>
    <definedName name="AAAA" localSheetId="4">Scheduled_Payment+Extra_Payment</definedName>
    <definedName name="AAAA" localSheetId="12">Scheduled_Payment+Extra_Payment</definedName>
    <definedName name="AAAA" localSheetId="8">Scheduled_Payment+Extra_Payment</definedName>
    <definedName name="AAAA" localSheetId="5">Scheduled_Payment+Extra_Payment</definedName>
    <definedName name="AAAA" localSheetId="6">Scheduled_Payment+Extra_Payment</definedName>
    <definedName name="AAAA" localSheetId="10">Scheduled_Payment+Extra_Payment</definedName>
    <definedName name="AAAA" localSheetId="1">Scheduled_Payment+Extra_Payment</definedName>
    <definedName name="AAAA">Scheduled_Payment+Extra_Payment</definedName>
    <definedName name="aaaaa">#REF!</definedName>
    <definedName name="aaaaa_13">NA()</definedName>
    <definedName name="aaaaa_16">#N/A</definedName>
    <definedName name="aaaaa_22">#N/A</definedName>
    <definedName name="aaaaa_45">#N/A</definedName>
    <definedName name="aaaaa_49">NA()</definedName>
    <definedName name="aaaaa_51">#N/A</definedName>
    <definedName name="aaaaa_52">#N/A</definedName>
    <definedName name="aaaaa_53">#N/A</definedName>
    <definedName name="aaaaa_54">#N/A</definedName>
    <definedName name="aaaaa_55">#N/A</definedName>
    <definedName name="aaaaa_56">#N/A</definedName>
    <definedName name="aaaaa_57">#N/A</definedName>
    <definedName name="aaaaa_58">#N/A</definedName>
    <definedName name="aaaaa_59">#N/A</definedName>
    <definedName name="aaaaa_60">NA()</definedName>
    <definedName name="aaaaa_61">#N/A</definedName>
    <definedName name="AAAAAA">#N/A</definedName>
    <definedName name="aaaaaaaa">#REF!</definedName>
    <definedName name="aaaaaaaaaa">#REF!</definedName>
    <definedName name="aaaaaaaaaaaa" hidden="1">#REF!</definedName>
    <definedName name="aaaaaaaaaaaaaa">#REF!</definedName>
    <definedName name="aaaaaaaaaaaaaaa">#REF!</definedName>
    <definedName name="aaad">#N/A</definedName>
    <definedName name="AACC">#REF!</definedName>
    <definedName name="aad116_14">#REF!</definedName>
    <definedName name="AASFdjjdfhkldsf">#REF!</definedName>
    <definedName name="Aasim">#REF!</definedName>
    <definedName name="abc">#REF!</definedName>
    <definedName name="abcdef">#REF!</definedName>
    <definedName name="ABDUL_HAMID_S_O">#REF!</definedName>
    <definedName name="abid">#REF!</definedName>
    <definedName name="AC">#REF!</definedName>
    <definedName name="acc">#REF!</definedName>
    <definedName name="ACC_Receivables">#REF!</definedName>
    <definedName name="acc.dep">#REF!</definedName>
    <definedName name="AccountedPeriodType1">#REF!</definedName>
    <definedName name="ACCOUNTING_DEPRECIATION_SCHEDULE___SPINNING__CARDED">#REF!</definedName>
    <definedName name="ACCOUNTING_DEPRECIATION_SCHEDULE___SPINNING__OPEN_END">#REF!</definedName>
    <definedName name="ACCOUNTING_DEPRECIATION_SCHEDULE___WEAVING">#REF!</definedName>
    <definedName name="Accounts">'Chart of Accounts'!$A$3:$A$124</definedName>
    <definedName name="acid1">#REF!</definedName>
    <definedName name="acid2">#REF!</definedName>
    <definedName name="acid3">#REF!</definedName>
    <definedName name="acid4">#REF!</definedName>
    <definedName name="acid5">#REF!</definedName>
    <definedName name="Active">#REF!</definedName>
    <definedName name="ad">#REF!</definedName>
    <definedName name="AD._TO_EMP.">#REF!</definedName>
    <definedName name="ada">#REF!</definedName>
    <definedName name="adadsad">#REF!</definedName>
    <definedName name="adc">#N/A</definedName>
    <definedName name="adc_12">#N/A</definedName>
    <definedName name="adc_13">#N/A</definedName>
    <definedName name="adc_15">#N/A</definedName>
    <definedName name="adc_16">#N/A</definedName>
    <definedName name="adc_22">#N/A</definedName>
    <definedName name="adc_42">#N/A</definedName>
    <definedName name="adc_45">#N/A</definedName>
    <definedName name="adc_49">NA()</definedName>
    <definedName name="adc_51">#N/A</definedName>
    <definedName name="adc_52">#N/A</definedName>
    <definedName name="adc_53">#N/A</definedName>
    <definedName name="adc_54">#N/A</definedName>
    <definedName name="adc_55">#N/A</definedName>
    <definedName name="adc_56">#N/A</definedName>
    <definedName name="adc_57">#N/A</definedName>
    <definedName name="adc_58">#N/A</definedName>
    <definedName name="adc_59">NA()</definedName>
    <definedName name="adc_60">NA()</definedName>
    <definedName name="adc_61">NA()</definedName>
    <definedName name="ADDDD">#REF!</definedName>
    <definedName name="ADDDDDDD">#REF!</definedName>
    <definedName name="ADDITIONS">#REF!</definedName>
    <definedName name="Additions_intangibles">#REF!</definedName>
    <definedName name="adfdf">#REF!</definedName>
    <definedName name="ADJ">#REF!</definedName>
    <definedName name="ADJOURN">#N/A</definedName>
    <definedName name="Adjusting">#REF!</definedName>
    <definedName name="adjustit">#REF!</definedName>
    <definedName name="ADJUSTMENTS">#REF!</definedName>
    <definedName name="adm">#REF!</definedName>
    <definedName name="admin">#REF!</definedName>
    <definedName name="admina">#REF!</definedName>
    <definedName name="ADMINISTRATION_EXPENSES">#REF!</definedName>
    <definedName name="ADMINISTRATIVE_AND_GENERAL_EXPENSES">#REF!</definedName>
    <definedName name="ADMINS">#REF!</definedName>
    <definedName name="Adminsalgrat">#REF!</definedName>
    <definedName name="Admn.Exp">#REF!</definedName>
    <definedName name="ADV">#REF!</definedName>
    <definedName name="aed" localSheetId="9" hidden="1">{#N/A,#N/A,FALSE,"Aging Summary";#N/A,#N/A,FALSE,"Ratio Analysis";#N/A,#N/A,FALSE,"Test 120 Day Accts";#N/A,#N/A,FALSE,"Tickmarks"}</definedName>
    <definedName name="aed" localSheetId="10" hidden="1">{#N/A,#N/A,FALSE,"Aging Summary";#N/A,#N/A,FALSE,"Ratio Analysis";#N/A,#N/A,FALSE,"Test 120 Day Accts";#N/A,#N/A,FALSE,"Tickmarks"}</definedName>
    <definedName name="aed" localSheetId="1" hidden="1">{#N/A,#N/A,FALSE,"Aging Summary";#N/A,#N/A,FALSE,"Ratio Analysis";#N/A,#N/A,FALSE,"Test 120 Day Accts";#N/A,#N/A,FALSE,"Tickmarks"}</definedName>
    <definedName name="aed" hidden="1">{#N/A,#N/A,FALSE,"Aging Summary";#N/A,#N/A,FALSE,"Ratio Analysis";#N/A,#N/A,FALSE,"Test 120 Day Accts";#N/A,#N/A,FALSE,"Tickmarks"}</definedName>
    <definedName name="aethe">#REF!</definedName>
    <definedName name="af">#REF!</definedName>
    <definedName name="afas">#REF!</definedName>
    <definedName name="Afdrukbereik_MI">#REF!</definedName>
    <definedName name="afhgfjgahkjy5eryteaf">#REF!</definedName>
    <definedName name="afsluitrubbers">"Check Box 100"</definedName>
    <definedName name="aftab" localSheetId="9" hidden="1">{#N/A,#N/A,FALSE,"QUARTERLY SALES";#N/A,#N/A,FALSE,"NET SALES ";#N/A,#N/A,FALSE,"INVENTORY"}</definedName>
    <definedName name="aftab" localSheetId="10" hidden="1">{#N/A,#N/A,FALSE,"QUARTERLY SALES";#N/A,#N/A,FALSE,"NET SALES ";#N/A,#N/A,FALSE,"INVENTORY"}</definedName>
    <definedName name="aftab" localSheetId="1" hidden="1">{#N/A,#N/A,FALSE,"QUARTERLY SALES";#N/A,#N/A,FALSE,"NET SALES ";#N/A,#N/A,FALSE,"INVENTORY"}</definedName>
    <definedName name="aftab" hidden="1">{#N/A,#N/A,FALSE,"QUARTERLY SALES";#N/A,#N/A,FALSE,"NET SALES ";#N/A,#N/A,FALSE,"INVENTORY"}</definedName>
    <definedName name="AGA_SHAHID_HUSS">#REF!</definedName>
    <definedName name="agf">#REF!</definedName>
    <definedName name="AGGREGATE_TRANSACTIONS_WITH">#REF!</definedName>
    <definedName name="Agingcreditors">#REF!</definedName>
    <definedName name="Aginig">#REF!</definedName>
    <definedName name="AHC">#N/A</definedName>
    <definedName name="aioSignal">#REF!,#REF!,#REF!,#REF!,#REF!,#REF!</definedName>
    <definedName name="Air">#REF!</definedName>
    <definedName name="ALI">#REF!</definedName>
    <definedName name="aliam">#REF!</definedName>
    <definedName name="alliedbanks">#REF!</definedName>
    <definedName name="Allowances">#REF!</definedName>
    <definedName name="ALTBETON">#REF!</definedName>
    <definedName name="Amri">#REF!</definedName>
    <definedName name="Amri2">#REF!</definedName>
    <definedName name="anali">#REF!</definedName>
    <definedName name="analysis" localSheetId="9" hidden="1">{#N/A,#N/A,FALSE,"Aging Summary";#N/A,#N/A,FALSE,"Ratio Analysis";#N/A,#N/A,FALSE,"Test 120 Day Accts";#N/A,#N/A,FALSE,"Tickmarks"}</definedName>
    <definedName name="analysis" localSheetId="10" hidden="1">{#N/A,#N/A,FALSE,"Aging Summary";#N/A,#N/A,FALSE,"Ratio Analysis";#N/A,#N/A,FALSE,"Test 120 Day Accts";#N/A,#N/A,FALSE,"Tickmarks"}</definedName>
    <definedName name="analysis" localSheetId="1" hidden="1">{#N/A,#N/A,FALSE,"Aging Summary";#N/A,#N/A,FALSE,"Ratio Analysis";#N/A,#N/A,FALSE,"Test 120 Day Accts";#N/A,#N/A,FALSE,"Tickmarks"}</definedName>
    <definedName name="analysis" hidden="1">{#N/A,#N/A,FALSE,"Aging Summary";#N/A,#N/A,FALSE,"Ratio Analysis";#N/A,#N/A,FALSE,"Test 120 Day Accts";#N/A,#N/A,FALSE,"Tickmarks"}</definedName>
    <definedName name="analyssis" localSheetId="9" hidden="1">{#N/A,#N/A,FALSE,"Aging Summary";#N/A,#N/A,FALSE,"Ratio Analysis";#N/A,#N/A,FALSE,"Test 120 Day Accts";#N/A,#N/A,FALSE,"Tickmarks"}</definedName>
    <definedName name="analyssis" localSheetId="10" hidden="1">{#N/A,#N/A,FALSE,"Aging Summary";#N/A,#N/A,FALSE,"Ratio Analysis";#N/A,#N/A,FALSE,"Test 120 Day Accts";#N/A,#N/A,FALSE,"Tickmarks"}</definedName>
    <definedName name="analyssis" localSheetId="1" hidden="1">{#N/A,#N/A,FALSE,"Aging Summary";#N/A,#N/A,FALSE,"Ratio Analysis";#N/A,#N/A,FALSE,"Test 120 Day Accts";#N/A,#N/A,FALSE,"Tickmarks"}</definedName>
    <definedName name="analyssis" hidden="1">{#N/A,#N/A,FALSE,"Aging Summary";#N/A,#N/A,FALSE,"Ratio Analysis";#N/A,#N/A,FALSE,"Test 120 Day Accts";#N/A,#N/A,FALSE,"Tickmarks"}</definedName>
    <definedName name="APH">#REF!</definedName>
    <definedName name="apl_67">#N/A</definedName>
    <definedName name="APPR">#REF!</definedName>
    <definedName name="AppsUsername1">#REF!</definedName>
    <definedName name="Apr">#REF!</definedName>
    <definedName name="APR_00">#REF!</definedName>
    <definedName name="April">#REF!</definedName>
    <definedName name="April13">#REF!</definedName>
    <definedName name="APRIL98">#REF!</definedName>
    <definedName name="aq">#REF!</definedName>
    <definedName name="aqdasdf">#REF!</definedName>
    <definedName name="aqib">#N/A</definedName>
    <definedName name="aqib_12">#N/A</definedName>
    <definedName name="aqib_13">#N/A</definedName>
    <definedName name="aqib_15">#N/A</definedName>
    <definedName name="aqib_16">#N/A</definedName>
    <definedName name="aqib_22">#N/A</definedName>
    <definedName name="aqib_25">#N/A</definedName>
    <definedName name="aqib_26">#N/A</definedName>
    <definedName name="aqib_27">#N/A</definedName>
    <definedName name="aqib_28">#N/A</definedName>
    <definedName name="aqib_29">#N/A</definedName>
    <definedName name="aqib_33">#N/A</definedName>
    <definedName name="aqib_34">#N/A</definedName>
    <definedName name="aqib_36">#N/A</definedName>
    <definedName name="aqib_37">#N/A</definedName>
    <definedName name="aqib_39">#N/A</definedName>
    <definedName name="aqib_40">#N/A</definedName>
    <definedName name="aqib_41">#N/A</definedName>
    <definedName name="aqib_42">#N/A</definedName>
    <definedName name="aqib_45">#N/A</definedName>
    <definedName name="aqib_48">#N/A</definedName>
    <definedName name="aqib_49">NA()</definedName>
    <definedName name="aqib_50">#N/A</definedName>
    <definedName name="aqib_51">#N/A</definedName>
    <definedName name="aqib_52">#N/A</definedName>
    <definedName name="aqib_53">#N/A</definedName>
    <definedName name="aqib_54">#N/A</definedName>
    <definedName name="aqib_55">#N/A</definedName>
    <definedName name="aqib_56">#N/A</definedName>
    <definedName name="aqib_57">#N/A</definedName>
    <definedName name="aqib_58">#N/A</definedName>
    <definedName name="aqib_59">NA()</definedName>
    <definedName name="aqib_60">NA()</definedName>
    <definedName name="aqib_61">NA()</definedName>
    <definedName name="ar">#REF!</definedName>
    <definedName name="ARA_Threshold">#REF!</definedName>
    <definedName name="ARA_Threshold_14">#REF!</definedName>
    <definedName name="arm">#REF!</definedName>
    <definedName name="ARP_Threshold">#REF!</definedName>
    <definedName name="ARP_Threshold_14">#REF!</definedName>
    <definedName name="ars">#REF!</definedName>
    <definedName name="as" localSheetId="9" hidden="1">{"'VIIIb_08'!$A$6:$AD$34","'VIIIb_08'!$A$6:$AD$34"}</definedName>
    <definedName name="as" localSheetId="10" hidden="1">{"'VIIIb_08'!$A$6:$AD$34","'VIIIb_08'!$A$6:$AD$34"}</definedName>
    <definedName name="as" localSheetId="1" hidden="1">{"'VIIIb_08'!$A$6:$AD$34","'VIIIb_08'!$A$6:$AD$34"}</definedName>
    <definedName name="as" hidden="1">{"'VIIIb_08'!$A$6:$AD$34","'VIIIb_08'!$A$6:$AD$34"}</definedName>
    <definedName name="AS2DocOpenMode" hidden="1">"AS2DocumentEdit"</definedName>
    <definedName name="AS2HasNoAutoHeaderFooter" hidden="1">" "</definedName>
    <definedName name="AS2LinkLS" hidden="1">#REF!</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localSheetId="9" hidden="1">{"'VIIIb_08'!$A$6:$AD$34","'VIIIb_08'!$A$6:$AD$34"}</definedName>
    <definedName name="asa" localSheetId="10" hidden="1">{"'VIIIb_08'!$A$6:$AD$34","'VIIIb_08'!$A$6:$AD$34"}</definedName>
    <definedName name="asa" localSheetId="1" hidden="1">{"'VIIIb_08'!$A$6:$AD$34","'VIIIb_08'!$A$6:$AD$34"}</definedName>
    <definedName name="asa" hidden="1">{"'VIIIb_08'!$A$6:$AD$34","'VIIIb_08'!$A$6:$AD$34"}</definedName>
    <definedName name="Asaad" localSheetId="9" hidden="1">{#N/A,#N/A,FALSE,"Aging Summary";#N/A,#N/A,FALSE,"Ratio Analysis";#N/A,#N/A,FALSE,"Test 120 Day Accts";#N/A,#N/A,FALSE,"Tickmarks"}</definedName>
    <definedName name="Asaad" localSheetId="10" hidden="1">{#N/A,#N/A,FALSE,"Aging Summary";#N/A,#N/A,FALSE,"Ratio Analysis";#N/A,#N/A,FALSE,"Test 120 Day Accts";#N/A,#N/A,FALSE,"Tickmarks"}</definedName>
    <definedName name="Asaad" localSheetId="1" hidden="1">{#N/A,#N/A,FALSE,"Aging Summary";#N/A,#N/A,FALSE,"Ratio Analysis";#N/A,#N/A,FALSE,"Test 120 Day Accts";#N/A,#N/A,FALSE,"Tickmarks"}</definedName>
    <definedName name="Asaad" hidden="1">{#N/A,#N/A,FALSE,"Aging Summary";#N/A,#N/A,FALSE,"Ratio Analysis";#N/A,#N/A,FALSE,"Test 120 Day Accts";#N/A,#N/A,FALSE,"Tickmarks"}</definedName>
    <definedName name="asad">#REF!</definedName>
    <definedName name="asas">#REF!</definedName>
    <definedName name="asasasa">#REF!,#REF!</definedName>
    <definedName name="asasasas">#REF!</definedName>
    <definedName name="asasasasasasas">#REF!</definedName>
    <definedName name="asasasass">#REF!</definedName>
    <definedName name="asd" localSheetId="9"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asd" localSheetId="10"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asd" localSheetId="1"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asd"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asddasas" hidden="1">#REF!</definedName>
    <definedName name="asdsdsd">#REF!</definedName>
    <definedName name="asfdsfsda">#REF!</definedName>
    <definedName name="asg">#N/A</definedName>
    <definedName name="asghar">#REF!</definedName>
    <definedName name="ask">#REF!</definedName>
    <definedName name="ASKANAL">#REF!</definedName>
    <definedName name="ASMARLA">#REF!</definedName>
    <definedName name="ASPAID">#REF!</definedName>
    <definedName name="ASRKANAL">#REF!</definedName>
    <definedName name="ASRMARLA">#REF!</definedName>
    <definedName name="ASRVALUE">#REF!</definedName>
    <definedName name="ass">#REF!</definedName>
    <definedName name="Asset_List">#REF!</definedName>
    <definedName name="Assets">#REF!</definedName>
    <definedName name="Assets2007">#REF!</definedName>
    <definedName name="assoc.">#REF!</definedName>
    <definedName name="ASSUMPTIONS">#REF!</definedName>
    <definedName name="ASSUMPTIONS_FOR_BALANCE_SHEET">#REF!</definedName>
    <definedName name="ASTAMOUNT">#REF!</definedName>
    <definedName name="asxdasd">#N/A</definedName>
    <definedName name="ATNF">#REF!</definedName>
    <definedName name="ATNW">#REF!</definedName>
    <definedName name="ATRF">#REF!</definedName>
    <definedName name="ATRW">#REF!</definedName>
    <definedName name="AUD_PLAN">#REF!</definedName>
    <definedName name="Aug">#REF!</definedName>
    <definedName name="AUG_99">#REF!</definedName>
    <definedName name="august">#REF!</definedName>
    <definedName name="August12">#REF!</definedName>
    <definedName name="AUXILIARY_RAW_MATERIALS">#REF!</definedName>
    <definedName name="awais">#REF!</definedName>
    <definedName name="AwbD">#REF!</definedName>
    <definedName name="aweaeasda">#REF!</definedName>
    <definedName name="AWT">#REF!</definedName>
    <definedName name="axc">#REF!</definedName>
    <definedName name="ayesha" localSheetId="9" hidden="1">{#N/A,#N/A,FALSE,"Aging Summary";#N/A,#N/A,FALSE,"Ratio Analysis";#N/A,#N/A,FALSE,"Test 120 Day Accts";#N/A,#N/A,FALSE,"Tickmarks"}</definedName>
    <definedName name="ayesha" localSheetId="10" hidden="1">{#N/A,#N/A,FALSE,"Aging Summary";#N/A,#N/A,FALSE,"Ratio Analysis";#N/A,#N/A,FALSE,"Test 120 Day Accts";#N/A,#N/A,FALSE,"Tickmarks"}</definedName>
    <definedName name="ayesha" localSheetId="1" hidden="1">{#N/A,#N/A,FALSE,"Aging Summary";#N/A,#N/A,FALSE,"Ratio Analysis";#N/A,#N/A,FALSE,"Test 120 Day Accts";#N/A,#N/A,FALSE,"Tickmarks"}</definedName>
    <definedName name="ayesha" hidden="1">{#N/A,#N/A,FALSE,"Aging Summary";#N/A,#N/A,FALSE,"Ratio Analysis";#N/A,#N/A,FALSE,"Test 120 Day Accts";#N/A,#N/A,FALSE,"Tickmarks"}</definedName>
    <definedName name="B">#REF!</definedName>
    <definedName name="b_12">#N/A</definedName>
    <definedName name="b_13">#N/A</definedName>
    <definedName name="B_14">NA()</definedName>
    <definedName name="b_15">#N/A</definedName>
    <definedName name="b_16">#N/A</definedName>
    <definedName name="b_22">#N/A</definedName>
    <definedName name="b_25">#N/A</definedName>
    <definedName name="b_26">#N/A</definedName>
    <definedName name="b_27">#N/A</definedName>
    <definedName name="b_28">#N/A</definedName>
    <definedName name="b_29">#N/A</definedName>
    <definedName name="B_3">NA()</definedName>
    <definedName name="b_33">#N/A</definedName>
    <definedName name="b_34">#N/A</definedName>
    <definedName name="b_36">#N/A</definedName>
    <definedName name="b_37">#N/A</definedName>
    <definedName name="b_39">#N/A</definedName>
    <definedName name="b_40">#N/A</definedName>
    <definedName name="b_41">#N/A</definedName>
    <definedName name="b_42">#N/A</definedName>
    <definedName name="b_45">#N/A</definedName>
    <definedName name="b_47">#N/A</definedName>
    <definedName name="b_48">#N/A</definedName>
    <definedName name="b_49">#N/A</definedName>
    <definedName name="b_50">#N/A</definedName>
    <definedName name="b_51">#N/A</definedName>
    <definedName name="b_52">#N/A</definedName>
    <definedName name="b_53">#N/A</definedName>
    <definedName name="b_54">#N/A</definedName>
    <definedName name="b_55">#N/A</definedName>
    <definedName name="b_56">#N/A</definedName>
    <definedName name="b_57">#N/A</definedName>
    <definedName name="b_58">#N/A</definedName>
    <definedName name="b_59" localSheetId="3">IF(#REF!,#REF!+#REF!,#REF!)</definedName>
    <definedName name="b_59" localSheetId="4">IF(#REF!,#REF!+#REF!,#REF!)</definedName>
    <definedName name="b_59" localSheetId="12">IF(#REF!,#REF!+#REF!,#REF!)</definedName>
    <definedName name="b_59" localSheetId="5">IF(#REF!,#REF!+#REF!,#REF!)</definedName>
    <definedName name="b_59" localSheetId="6">IF(#REF!,#REF!+#REF!,#REF!)</definedName>
    <definedName name="b_59">IF(#REF!,#REF!+#REF!,#REF!)</definedName>
    <definedName name="b_60">#N/A</definedName>
    <definedName name="b_61" localSheetId="3">IF(#REF!,#REF!+#REF!,#REF!)</definedName>
    <definedName name="b_61" localSheetId="4">IF(#REF!,#REF!+#REF!,#REF!)</definedName>
    <definedName name="b_61" localSheetId="12">IF(#REF!,#REF!+#REF!,#REF!)</definedName>
    <definedName name="b_61" localSheetId="5">IF(#REF!,#REF!+#REF!,#REF!)</definedName>
    <definedName name="b_61" localSheetId="6">IF(#REF!,#REF!+#REF!,#REF!)</definedName>
    <definedName name="b_61">IF(#REF!,#REF!+#REF!,#REF!)</definedName>
    <definedName name="B_Pound">117</definedName>
    <definedName name="B_SHEET">#REF!</definedName>
    <definedName name="b.">#N/A</definedName>
    <definedName name="B.1">#REF!</definedName>
    <definedName name="B.2">#REF!</definedName>
    <definedName name="b13R1">#REF!</definedName>
    <definedName name="b18w8">#REF!</definedName>
    <definedName name="B19H1">#REF!</definedName>
    <definedName name="b5w9">#REF!</definedName>
    <definedName name="B70A317">#REF!</definedName>
    <definedName name="BA" localSheetId="9"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A" localSheetId="10"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A" localSheetId="1"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A"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ack" localSheetId="3">#REF!</definedName>
    <definedName name="Back" localSheetId="4">#REF!</definedName>
    <definedName name="Back" localSheetId="12">#REF!</definedName>
    <definedName name="Back" localSheetId="5">#REF!</definedName>
    <definedName name="Back" localSheetId="6">#REF!</definedName>
    <definedName name="Back">#REF!</definedName>
    <definedName name="bal">#REF!</definedName>
    <definedName name="Balance">#REF!</definedName>
    <definedName name="BALANCE_SHEET">#REF!</definedName>
    <definedName name="balance_type">1</definedName>
    <definedName name="balancesheet">#REF!,#REF!</definedName>
    <definedName name="BALN_SHEET">#REF!</definedName>
    <definedName name="bankbalance">#REF!</definedName>
    <definedName name="BASHIR_AHMED_S_">#REF!</definedName>
    <definedName name="bay">#REF!</definedName>
    <definedName name="BB">#REF!</definedName>
    <definedName name="bb_12">#N/A</definedName>
    <definedName name="bb_13">#N/A</definedName>
    <definedName name="bb_15">#N/A</definedName>
    <definedName name="bb_16">#N/A</definedName>
    <definedName name="bb_22">#N/A</definedName>
    <definedName name="bb_25">#N/A</definedName>
    <definedName name="bb_26">#N/A</definedName>
    <definedName name="bb_27">#N/A</definedName>
    <definedName name="bb_28">#N/A</definedName>
    <definedName name="bb_29">#N/A</definedName>
    <definedName name="bb_33">#N/A</definedName>
    <definedName name="bb_34">#N/A</definedName>
    <definedName name="bb_36">#N/A</definedName>
    <definedName name="bb_37">#N/A</definedName>
    <definedName name="bb_39">#N/A</definedName>
    <definedName name="bb_40">#N/A</definedName>
    <definedName name="bb_41">#N/A</definedName>
    <definedName name="bb_42">#N/A</definedName>
    <definedName name="bb_45">#N/A</definedName>
    <definedName name="bb_47">#N/A</definedName>
    <definedName name="bb_48">#N/A</definedName>
    <definedName name="bb_49">#N/A</definedName>
    <definedName name="bb_50">#N/A</definedName>
    <definedName name="bb_51">#N/A</definedName>
    <definedName name="bb_52">#N/A</definedName>
    <definedName name="bb_53">#N/A</definedName>
    <definedName name="bb_54">#N/A</definedName>
    <definedName name="bb_55">#N/A</definedName>
    <definedName name="bb_56">#N/A</definedName>
    <definedName name="bb_57">#N/A</definedName>
    <definedName name="bb_58">#N/A</definedName>
    <definedName name="bb_59" localSheetId="3">IF(#REF!,#REF!+#REF!,#REF!)</definedName>
    <definedName name="bb_59" localSheetId="4">IF(#REF!,#REF!+#REF!,#REF!)</definedName>
    <definedName name="bb_59" localSheetId="12">IF(#REF!,#REF!+#REF!,#REF!)</definedName>
    <definedName name="bb_59" localSheetId="5">IF(#REF!,#REF!+#REF!,#REF!)</definedName>
    <definedName name="bb_59" localSheetId="6">IF(#REF!,#REF!+#REF!,#REF!)</definedName>
    <definedName name="bb_59">IF(#REF!,#REF!+#REF!,#REF!)</definedName>
    <definedName name="bb_60">#N/A</definedName>
    <definedName name="bb_61" localSheetId="3">IF(#REF!,#REF!+#REF!,#REF!)</definedName>
    <definedName name="bb_61" localSheetId="4">IF(#REF!,#REF!+#REF!,#REF!)</definedName>
    <definedName name="bb_61" localSheetId="12">IF(#REF!,#REF!+#REF!,#REF!)</definedName>
    <definedName name="bb_61" localSheetId="5">IF(#REF!,#REF!+#REF!,#REF!)</definedName>
    <definedName name="bb_61" localSheetId="6">IF(#REF!,#REF!+#REF!,#REF!)</definedName>
    <definedName name="bb_61">IF(#REF!,#REF!+#REF!,#REF!)</definedName>
    <definedName name="bbb" localSheetId="9"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bb" localSheetId="10"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bb" localSheetId="1"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bb"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BBBF">#REF!</definedName>
    <definedName name="BBI">#REF!</definedName>
    <definedName name="bc1nd46">#REF!</definedName>
    <definedName name="BD">#REF!</definedName>
    <definedName name="be">#REF!</definedName>
    <definedName name="bea">#REF!</definedName>
    <definedName name="Beg_Bal">#REF!</definedName>
    <definedName name="BG">#REF!</definedName>
    <definedName name="BG_Del" hidden="1">15</definedName>
    <definedName name="BG_Ins" hidden="1">4</definedName>
    <definedName name="BG_Mod" hidden="1">6</definedName>
    <definedName name="BGKANAL">#REF!</definedName>
    <definedName name="BGMARLA">#REF!</definedName>
    <definedName name="BGPAID">#REF!</definedName>
    <definedName name="BGrade_Rate_Kg">38</definedName>
    <definedName name="BGRKANAL">#REF!</definedName>
    <definedName name="BGRMARLA">#REF!</definedName>
    <definedName name="BGRVALUE">#REF!</definedName>
    <definedName name="BGT_FMT_1">#REF!</definedName>
    <definedName name="BGT_FMT_2">#REF!</definedName>
    <definedName name="BGTAMOUNT">#REF!</definedName>
    <definedName name="BH">#REF!</definedName>
    <definedName name="BHAKAKRI">#N/A</definedName>
    <definedName name="BHKANAL">#REF!</definedName>
    <definedName name="BHMARLA">#REF!</definedName>
    <definedName name="BHPAID">#REF!</definedName>
    <definedName name="BHRKANAL">#REF!</definedName>
    <definedName name="BHRMARLA">#REF!</definedName>
    <definedName name="BHRVALUE">#REF!</definedName>
    <definedName name="BHTAMOUNT">#REF!</definedName>
    <definedName name="bil">#REF!</definedName>
    <definedName name="bilal">#REF!</definedName>
    <definedName name="bis">#REF!</definedName>
    <definedName name="Blend">#REF!</definedName>
    <definedName name="BLOCK1">#REF!</definedName>
    <definedName name="BLOCK2">#REF!</definedName>
    <definedName name="bnbb">#REF!</definedName>
    <definedName name="book2">#REF!</definedName>
    <definedName name="bookAdjustment">"!$A$75"</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itishpound">115</definedName>
    <definedName name="bs">#REF!</definedName>
    <definedName name="BSCHBL">#REF!</definedName>
    <definedName name="BScheck">#REF!</definedName>
    <definedName name="BSCSNR">#REF!</definedName>
    <definedName name="Budget_Highlights">#REF!</definedName>
    <definedName name="budgetcommonequity">#REF!</definedName>
    <definedName name="Bust">#N/A</definedName>
    <definedName name="bv10nt29">#REF!</definedName>
    <definedName name="Byear">#REF!</definedName>
    <definedName name="Bz">#REF!</definedName>
    <definedName name="C_">#N/A</definedName>
    <definedName name="C_C_Balance">#REF!</definedName>
    <definedName name="C_Prd">#REF!</definedName>
    <definedName name="C_Y">#REF!</definedName>
    <definedName name="C.Flow">#REF!</definedName>
    <definedName name="CA">#REF!</definedName>
    <definedName name="CAL_A1">#REF!</definedName>
    <definedName name="calc">1</definedName>
    <definedName name="CANCEL">#REF!</definedName>
    <definedName name="Cap.exp">#REF!</definedName>
    <definedName name="CAPITAL">#REF!</definedName>
    <definedName name="CASH_AND_BANK_BALANCES">#REF!</definedName>
    <definedName name="CASH_FLOW">#REF!</definedName>
    <definedName name="Cash_Flow_Check">#REF!</definedName>
    <definedName name="Cashandbank">#REF!</definedName>
    <definedName name="cashflow">#REF!</definedName>
    <definedName name="cashflowdec">#REF!</definedName>
    <definedName name="cashflownotes" localSheetId="9" hidden="1">{#N/A,#N/A,FALSE,"Aging Summary";#N/A,#N/A,FALSE,"Ratio Analysis";#N/A,#N/A,FALSE,"Test 120 Day Accts";#N/A,#N/A,FALSE,"Tickmarks"}</definedName>
    <definedName name="cashflownotes" localSheetId="10" hidden="1">{#N/A,#N/A,FALSE,"Aging Summary";#N/A,#N/A,FALSE,"Ratio Analysis";#N/A,#N/A,FALSE,"Test 120 Day Accts";#N/A,#N/A,FALSE,"Tickmarks"}</definedName>
    <definedName name="cashflownotes" localSheetId="1" hidden="1">{#N/A,#N/A,FALSE,"Aging Summary";#N/A,#N/A,FALSE,"Ratio Analysis";#N/A,#N/A,FALSE,"Test 120 Day Accts";#N/A,#N/A,FALSE,"Tickmarks"}</definedName>
    <definedName name="cashflownotes" hidden="1">{#N/A,#N/A,FALSE,"Aging Summary";#N/A,#N/A,FALSE,"Ratio Analysis";#N/A,#N/A,FALSE,"Test 120 Day Accts";#N/A,#N/A,FALSE,"Tickmarks"}</definedName>
    <definedName name="cc">#N/A</definedName>
    <definedName name="cc_12">#N/A</definedName>
    <definedName name="cc_13">#N/A</definedName>
    <definedName name="cc_15">#N/A</definedName>
    <definedName name="cc_16">#N/A</definedName>
    <definedName name="cc_22">#N/A</definedName>
    <definedName name="cc_25">#N/A</definedName>
    <definedName name="cc_26">#N/A</definedName>
    <definedName name="cc_27">#N/A</definedName>
    <definedName name="cc_28">#N/A</definedName>
    <definedName name="cc_29">#N/A</definedName>
    <definedName name="cc_33">#N/A</definedName>
    <definedName name="cc_34">#N/A</definedName>
    <definedName name="cc_36">#N/A</definedName>
    <definedName name="cc_37">#N/A</definedName>
    <definedName name="cc_39">#N/A</definedName>
    <definedName name="cc_40">#N/A</definedName>
    <definedName name="cc_41">#N/A</definedName>
    <definedName name="cc_42">#N/A</definedName>
    <definedName name="cc_45">#N/A</definedName>
    <definedName name="cc_47">#N/A</definedName>
    <definedName name="cc_48">#N/A</definedName>
    <definedName name="cc_49">#N/A</definedName>
    <definedName name="cc_50">#N/A</definedName>
    <definedName name="cc_51">#N/A</definedName>
    <definedName name="cc_52">#N/A</definedName>
    <definedName name="cc_53">#N/A</definedName>
    <definedName name="cc_54">#N/A</definedName>
    <definedName name="cc_55">#N/A</definedName>
    <definedName name="cc_56">#N/A</definedName>
    <definedName name="cc_57">#N/A</definedName>
    <definedName name="cc_58">#N/A</definedName>
    <definedName name="cc_59" localSheetId="3">IF(#REF!,#REF!+#REF!,#REF!)</definedName>
    <definedName name="cc_59" localSheetId="4">IF(#REF!,#REF!+#REF!,#REF!)</definedName>
    <definedName name="cc_59" localSheetId="12">IF(#REF!,#REF!+#REF!,#REF!)</definedName>
    <definedName name="cc_59" localSheetId="5">IF(#REF!,#REF!+#REF!,#REF!)</definedName>
    <definedName name="cc_59" localSheetId="6">IF(#REF!,#REF!+#REF!,#REF!)</definedName>
    <definedName name="cc_59">IF(#REF!,#REF!+#REF!,#REF!)</definedName>
    <definedName name="cc_60">#N/A</definedName>
    <definedName name="cc_61" localSheetId="3">IF(#REF!,#REF!+#REF!,#REF!)</definedName>
    <definedName name="cc_61" localSheetId="4">IF(#REF!,#REF!+#REF!,#REF!)</definedName>
    <definedName name="cc_61" localSheetId="12">IF(#REF!,#REF!+#REF!,#REF!)</definedName>
    <definedName name="cc_61" localSheetId="5">IF(#REF!,#REF!+#REF!,#REF!)</definedName>
    <definedName name="cc_61" localSheetId="6">IF(#REF!,#REF!+#REF!,#REF!)</definedName>
    <definedName name="cc_61">IF(#REF!,#REF!+#REF!,#REF!)</definedName>
    <definedName name="CC_Wise">#REF!,#REF!</definedName>
    <definedName name="ccc">#REF!</definedName>
    <definedName name="ççç">#REF!</definedName>
    <definedName name="CCCCC">#REF!</definedName>
    <definedName name="cccf">#REF!</definedName>
    <definedName name="cd">#REF!</definedName>
    <definedName name="cf">#REF!</definedName>
    <definedName name="CF___8">#REF!</definedName>
    <definedName name="CF___9">#REF!</definedName>
    <definedName name="CF_AccruedExpenses">#REF!</definedName>
    <definedName name="CF_Dividends">#REF!</definedName>
    <definedName name="CF_Intangibles">#REF!</definedName>
    <definedName name="CF_Inventories">#REF!</definedName>
    <definedName name="CF_Investments">#REF!</definedName>
    <definedName name="CF_LTDebt">#REF!</definedName>
    <definedName name="CF_Payables">#REF!</definedName>
    <definedName name="CF_PrepaidExpenses">#REF!</definedName>
    <definedName name="CF_Property">#REF!</definedName>
    <definedName name="CF_Receivables">#REF!</definedName>
    <definedName name="CF_Shares">#REF!</definedName>
    <definedName name="CF2MMBTU">0.00103</definedName>
    <definedName name="CFC">#REF!</definedName>
    <definedName name="CFcheck">#REF!</definedName>
    <definedName name="cfds">#REF!</definedName>
    <definedName name="CFH">0.5</definedName>
    <definedName name="CFWORD">#REF!</definedName>
    <definedName name="ch">#REF!</definedName>
    <definedName name="CH.IN.EQUIT">#REF!</definedName>
    <definedName name="CHAKWAL_ANL">#REF!</definedName>
    <definedName name="CHANGE">#REF!</definedName>
    <definedName name="Chart_of_Accounts">'Chart of Accounts'!$A$3:$D$107</definedName>
    <definedName name="Chart1_1">#REF!</definedName>
    <definedName name="Chart2_2">#REF!</definedName>
    <definedName name="ChartOfAccountsID1">#REF!</definedName>
    <definedName name="CHECK">#REF!</definedName>
    <definedName name="Check___8">#REF!</definedName>
    <definedName name="Check___9">#REF!</definedName>
    <definedName name="CHECK_CASH">#REF!</definedName>
    <definedName name="checks">#REF!</definedName>
    <definedName name="chk">#REF!</definedName>
    <definedName name="ChkDt">#REF!</definedName>
    <definedName name="ChkDtP">#REF!</definedName>
    <definedName name="ChkDtS">#REF!</definedName>
    <definedName name="CI">#REF!</definedName>
    <definedName name="class">#REF!</definedName>
    <definedName name="CLB">#REF!</definedName>
    <definedName name="Clear_Data">#REF!</definedName>
    <definedName name="clearing">#REF!</definedName>
    <definedName name="CLEARING___FORWARDING_EXPENSES">#REF!</definedName>
    <definedName name="ClerDataFin">#REF!</definedName>
    <definedName name="ClerDataPat">#REF!</definedName>
    <definedName name="ClerDataRep">#REF!</definedName>
    <definedName name="client">#REF!</definedName>
    <definedName name="Clndr">#REF!</definedName>
    <definedName name="CLOSING_STOCKS">#REF!</definedName>
    <definedName name="Closing_Stocks_w">#REF!</definedName>
    <definedName name="clostrial">#REF!</definedName>
    <definedName name="Clrnc">#REF!</definedName>
    <definedName name="clubbing" localSheetId="9" hidden="1">{"'FF'!$B$57:$B$58"}</definedName>
    <definedName name="clubbing" localSheetId="10" hidden="1">{"'FF'!$B$57:$B$58"}</definedName>
    <definedName name="clubbing" localSheetId="1" hidden="1">{"'FF'!$B$57:$B$58"}</definedName>
    <definedName name="clubbing" hidden="1">{"'FF'!$B$57:$B$58"}</definedName>
    <definedName name="CNB">#REF!</definedName>
    <definedName name="Cntr">#REF!</definedName>
    <definedName name="co">103</definedName>
    <definedName name="co_name">#REF!</definedName>
    <definedName name="co19tk63">#REF!</definedName>
    <definedName name="cod">#REF!</definedName>
    <definedName name="cogsold">#REF!</definedName>
    <definedName name="common1">#REF!</definedName>
    <definedName name="common2">#REF!</definedName>
    <definedName name="common3">#REF!</definedName>
    <definedName name="common4">#REF!</definedName>
    <definedName name="common5">#REF!</definedName>
    <definedName name="COMP_OF_INCOME">#REF!</definedName>
    <definedName name="con">#REF!</definedName>
    <definedName name="ConnectString1">#REF!</definedName>
    <definedName name="consolidated" localSheetId="9" hidden="1">{"'VIIIb_08'!$A$6:$AD$34","'VIIIb_08'!$A$6:$AD$34"}</definedName>
    <definedName name="consolidated" localSheetId="10" hidden="1">{"'VIIIb_08'!$A$6:$AD$34","'VIIIb_08'!$A$6:$AD$34"}</definedName>
    <definedName name="consolidated" localSheetId="1" hidden="1">{"'VIIIb_08'!$A$6:$AD$34","'VIIIb_08'!$A$6:$AD$34"}</definedName>
    <definedName name="consolidated" hidden="1">{"'VIIIb_08'!$A$6:$AD$34","'VIIIb_08'!$A$6:$AD$34"}</definedName>
    <definedName name="const_prd">#REF!</definedName>
    <definedName name="contactSignal">#REF!,#REF!</definedName>
    <definedName name="CONTINGENCIES_AND_COMMITMENTS">#REF!</definedName>
    <definedName name="Continue">#N/A</definedName>
    <definedName name="CONTROL">#REF!</definedName>
    <definedName name="Controlbs">#REF!</definedName>
    <definedName name="controlpl">#REF!</definedName>
    <definedName name="cood">#REF!</definedName>
    <definedName name="COP">#REF!</definedName>
    <definedName name="copied">#REF!</definedName>
    <definedName name="COPY01">#REF!</definedName>
    <definedName name="cos">#REF!</definedName>
    <definedName name="COST_G.MFG">#N/A</definedName>
    <definedName name="COST_OF_GOODS_MANUFACTURED">#REF!</definedName>
    <definedName name="COST_OF_GOODS_SOLD">#REF!</definedName>
    <definedName name="cottonsummary">#REF!</definedName>
    <definedName name="CPY">#REF!</definedName>
    <definedName name="cr">#REF!</definedName>
    <definedName name="cr_annual_account_2001_17_01_2002_page_8">#REF!</definedName>
    <definedName name="cr_seeds0405_invc_seeds">#REF!</definedName>
    <definedName name="crc">#REF!</definedName>
    <definedName name="CRED">#REF!</definedName>
    <definedName name="credit">#REF!</definedName>
    <definedName name="CREDITO">#REF!</definedName>
    <definedName name="CreditorFT">#REF!</definedName>
    <definedName name="creditormovement">#REF!</definedName>
    <definedName name="creditors">#REF!</definedName>
    <definedName name="CREDITORS__ACCRUED">#REF!</definedName>
    <definedName name="creditors1209">#REF!</definedName>
    <definedName name="creditors150214">#REF!</definedName>
    <definedName name="creditors2013">#REF!</definedName>
    <definedName name="creditors2014">#REF!</definedName>
    <definedName name="creditors2508">#REF!</definedName>
    <definedName name="Creditorsfinal">#REF!</definedName>
    <definedName name="Creditorsmvmnt">#REF!</definedName>
    <definedName name="CreditorsNew">#REF!</definedName>
    <definedName name="creditorsozpak">#REF!</definedName>
    <definedName name="credits">#REF!</definedName>
    <definedName name="creo">#REF!</definedName>
    <definedName name="Critical_Component">#REF!</definedName>
    <definedName name="CRTB">#REF!</definedName>
    <definedName name="crva">#REF!</definedName>
    <definedName name="csrVer">#REF!</definedName>
    <definedName name="CstmrD">#REF!</definedName>
    <definedName name="CstmrRngD">#REF!</definedName>
    <definedName name="CstmrRngP">#REF!</definedName>
    <definedName name="CTFeb06">#REF!</definedName>
    <definedName name="CTJan06">#REF!</definedName>
    <definedName name="CtngRange">#REF!</definedName>
    <definedName name="Cum_Int">#REF!</definedName>
    <definedName name="CURRENT_TAX">#REF!</definedName>
    <definedName name="currentassets1">#REF!</definedName>
    <definedName name="currentassets2">#REF!</definedName>
    <definedName name="currentassets3">#REF!</definedName>
    <definedName name="currentassets4">#REF!</definedName>
    <definedName name="currentassets5">#REF!</definedName>
    <definedName name="currentliabilities1">#REF!</definedName>
    <definedName name="currentliabilities2">#REF!</definedName>
    <definedName name="currentliabilities3">#REF!</definedName>
    <definedName name="currentliabilities4">#REF!</definedName>
    <definedName name="currentliabilities5">#REF!</definedName>
    <definedName name="CurrentProgres">#REF!</definedName>
    <definedName name="Cust">#REF!</definedName>
    <definedName name="custlist">#REF!</definedName>
    <definedName name="customers">#REF!</definedName>
    <definedName name="CutP">#REF!</definedName>
    <definedName name="cutt">#REF!</definedName>
    <definedName name="Cutting_Oil">#REF!</definedName>
    <definedName name="CWIP">#REF!</definedName>
    <definedName name="cy">#REF!</definedName>
    <definedName name="CY_Accounts_Receivable">#REF!</definedName>
    <definedName name="CY_Administration">#REF!</definedName>
    <definedName name="CY_Cash">#REF!</definedName>
    <definedName name="CY_Cash_Div_Dec">#REF!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ik_Equity">#REF!</definedName>
    <definedName name="CY_lik_Equity_13">#REF!</definedName>
    <definedName name="CY_lik_Equity_14">#REF!</definedName>
    <definedName name="CY_lik_Equity_16">#REF!</definedName>
    <definedName name="CY_lik_Equity_27">#REF!</definedName>
    <definedName name="CY_lik_Equity_3">#REF!</definedName>
    <definedName name="CY_lik_Equity_41">#REF!</definedName>
    <definedName name="CY_lik_Equity_45">#REF!</definedName>
    <definedName name="CY_lik_Equity_47">#REF!</definedName>
    <definedName name="CY_lik_Equity_49">#REF!</definedName>
    <definedName name="CY_lik_Equity_59">#REF!</definedName>
    <definedName name="CY_lik_Equity_60">#REF!</definedName>
    <definedName name="CY_lik_Equity_61">#REF!</definedName>
    <definedName name="CY_lik_Income">#REF!</definedName>
    <definedName name="CY_lik_Income_13">#REF!</definedName>
    <definedName name="CY_lik_Income_14">#REF!</definedName>
    <definedName name="CY_lik_Income_16">#REF!</definedName>
    <definedName name="CY_lik_Income_27">#REF!</definedName>
    <definedName name="CY_lik_Income_3">#REF!</definedName>
    <definedName name="CY_lik_Income_41">#REF!</definedName>
    <definedName name="CY_lik_Income_45">#REF!</definedName>
    <definedName name="CY_lik_Income_47">#REF!</definedName>
    <definedName name="CY_lik_Income_49">#REF!</definedName>
    <definedName name="CY_lik_Income_59">#REF!</definedName>
    <definedName name="CY_lik_Income_60">#REF!</definedName>
    <definedName name="CY_lik_Income_61">#REF!</definedName>
    <definedName name="CY_lik_Liabs">#REF!</definedName>
    <definedName name="CY_lik_Liabs_13">#REF!</definedName>
    <definedName name="CY_lik_Liabs_14">#REF!</definedName>
    <definedName name="CY_lik_Liabs_16">#REF!</definedName>
    <definedName name="CY_lik_Liabs_27">#REF!</definedName>
    <definedName name="CY_lik_Liabs_3">#REF!</definedName>
    <definedName name="CY_lik_Liabs_41">#REF!</definedName>
    <definedName name="CY_lik_Liabs_45">#REF!</definedName>
    <definedName name="CY_lik_Liabs_47">#REF!</definedName>
    <definedName name="CY_lik_Liabs_49">#REF!</definedName>
    <definedName name="CY_lik_Liabs_59">#REF!</definedName>
    <definedName name="CY_lik_Liabs_60">#REF!</definedName>
    <definedName name="CY_lik_Liabs_61">#REF!</definedName>
    <definedName name="CY_lik_RetEarn_bf">#REF!</definedName>
    <definedName name="CY_lik_RetEarn_bf_13">#REF!</definedName>
    <definedName name="CY_lik_RetEarn_bf_14">#REF!</definedName>
    <definedName name="CY_lik_RetEarn_bf_16">#REF!</definedName>
    <definedName name="CY_lik_RetEarn_bf_27">#REF!</definedName>
    <definedName name="CY_lik_RetEarn_bf_3">#REF!</definedName>
    <definedName name="CY_lik_RetEarn_bf_41">#REF!</definedName>
    <definedName name="CY_lik_RetEarn_bf_45">#REF!</definedName>
    <definedName name="CY_lik_RetEarn_bf_47">#REF!</definedName>
    <definedName name="CY_lik_RetEarn_bf_49">#REF!</definedName>
    <definedName name="CY_lik_RetEarn_bf_59">#REF!</definedName>
    <definedName name="CY_lik_RetEarn_bf_60">#REF!</definedName>
    <definedName name="CY_lik_RetEarn_bf_61">#REF!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tx_all_Equity">#REF!</definedName>
    <definedName name="CY_tx_all_Equity_13">#REF!</definedName>
    <definedName name="CY_tx_all_Equity_14">#REF!</definedName>
    <definedName name="CY_tx_all_Equity_16">#REF!</definedName>
    <definedName name="CY_tx_all_Equity_27">#REF!</definedName>
    <definedName name="CY_tx_all_Equity_3">#REF!</definedName>
    <definedName name="CY_tx_all_Equity_41">#REF!</definedName>
    <definedName name="CY_tx_all_Equity_45">#REF!</definedName>
    <definedName name="CY_tx_all_Equity_47">#REF!</definedName>
    <definedName name="CY_tx_all_Equity_49">#REF!</definedName>
    <definedName name="CY_tx_all_Equity_59">#REF!</definedName>
    <definedName name="CY_tx_all_Equity_60">#REF!</definedName>
    <definedName name="CY_tx_all_Equity_61">#REF!</definedName>
    <definedName name="CY_tx_all_Income">#REF!</definedName>
    <definedName name="CY_tx_all_Income_13">#REF!</definedName>
    <definedName name="CY_tx_all_Income_14">#REF!</definedName>
    <definedName name="CY_tx_all_Income_16">#REF!</definedName>
    <definedName name="CY_tx_all_Income_27">#REF!</definedName>
    <definedName name="CY_tx_all_Income_3">#REF!</definedName>
    <definedName name="CY_tx_all_Income_41">#REF!</definedName>
    <definedName name="CY_tx_all_Income_45">#REF!</definedName>
    <definedName name="CY_tx_all_Income_47">#REF!</definedName>
    <definedName name="CY_tx_all_Income_49">#REF!</definedName>
    <definedName name="CY_tx_all_Income_59">#REF!</definedName>
    <definedName name="CY_tx_all_Income_60">#REF!</definedName>
    <definedName name="CY_tx_all_Income_61">#REF!</definedName>
    <definedName name="CY_tx_all_Liabs">#REF!</definedName>
    <definedName name="CY_tx_all_Liabs_13">#REF!</definedName>
    <definedName name="CY_tx_all_Liabs_14">#REF!</definedName>
    <definedName name="CY_tx_all_Liabs_16">#REF!</definedName>
    <definedName name="CY_tx_all_Liabs_27">#REF!</definedName>
    <definedName name="CY_tx_all_Liabs_3">#REF!</definedName>
    <definedName name="CY_tx_all_Liabs_41">#REF!</definedName>
    <definedName name="CY_tx_all_Liabs_45">#REF!</definedName>
    <definedName name="CY_tx_all_Liabs_47">#REF!</definedName>
    <definedName name="CY_tx_all_Liabs_49">#REF!</definedName>
    <definedName name="CY_tx_all_Liabs_59">#REF!</definedName>
    <definedName name="CY_tx_all_Liabs_60">#REF!</definedName>
    <definedName name="CY_tx_all_Liabs_61">#REF!</definedName>
    <definedName name="CY_tx_all_RetEarn_bf">#REF!</definedName>
    <definedName name="CY_tx_all_RetEarn_bf_13">#REF!</definedName>
    <definedName name="CY_tx_all_RetEarn_bf_14">#REF!</definedName>
    <definedName name="CY_tx_all_RetEarn_bf_16">#REF!</definedName>
    <definedName name="CY_tx_all_RetEarn_bf_27">#REF!</definedName>
    <definedName name="CY_tx_all_RetEarn_bf_3">#REF!</definedName>
    <definedName name="CY_tx_all_RetEarn_bf_41">#REF!</definedName>
    <definedName name="CY_tx_all_RetEarn_bf_45">#REF!</definedName>
    <definedName name="CY_tx_all_RetEarn_bf_47">#REF!</definedName>
    <definedName name="CY_tx_all_RetEarn_bf_49">#REF!</definedName>
    <definedName name="CY_tx_all_RetEarn_bf_59">#REF!</definedName>
    <definedName name="CY_tx_all_RetEarn_bf_60">#REF!</definedName>
    <definedName name="CY_tx_all_RetEarn_bf_61">#REF!</definedName>
    <definedName name="CY_tx_knw_Equity">#REF!</definedName>
    <definedName name="CY_tx_knw_Equity_13">#REF!</definedName>
    <definedName name="CY_tx_knw_Equity_14">#REF!</definedName>
    <definedName name="CY_tx_knw_Equity_16">#REF!</definedName>
    <definedName name="CY_tx_knw_Equity_27">#REF!</definedName>
    <definedName name="CY_tx_knw_Equity_3">#REF!</definedName>
    <definedName name="CY_tx_knw_Equity_41">#REF!</definedName>
    <definedName name="CY_tx_knw_Equity_45">#REF!</definedName>
    <definedName name="CY_tx_knw_Equity_47">#REF!</definedName>
    <definedName name="CY_tx_knw_Equity_49">#REF!</definedName>
    <definedName name="CY_tx_knw_Equity_59">#REF!</definedName>
    <definedName name="CY_tx_knw_Equity_60">#REF!</definedName>
    <definedName name="CY_tx_knw_Equity_61">#REF!</definedName>
    <definedName name="CY_tx_knw_Income">#REF!</definedName>
    <definedName name="CY_tx_knw_Income_13">#REF!</definedName>
    <definedName name="CY_tx_knw_Income_14">#REF!</definedName>
    <definedName name="CY_tx_knw_Income_16">#REF!</definedName>
    <definedName name="CY_tx_knw_Income_27">#REF!</definedName>
    <definedName name="CY_tx_knw_Income_3">#REF!</definedName>
    <definedName name="CY_tx_knw_Income_41">#REF!</definedName>
    <definedName name="CY_tx_knw_Income_45">#REF!</definedName>
    <definedName name="CY_tx_knw_Income_47">#REF!</definedName>
    <definedName name="CY_tx_knw_Income_49">#REF!</definedName>
    <definedName name="CY_tx_knw_Income_59">#REF!</definedName>
    <definedName name="CY_tx_knw_Income_60">#REF!</definedName>
    <definedName name="CY_tx_knw_Income_61">#REF!</definedName>
    <definedName name="CY_tx_knw_Liabs">#REF!</definedName>
    <definedName name="CY_tx_knw_Liabs_13">#REF!</definedName>
    <definedName name="CY_tx_knw_Liabs_14">#REF!</definedName>
    <definedName name="CY_tx_knw_Liabs_16">#REF!</definedName>
    <definedName name="CY_tx_knw_Liabs_27">#REF!</definedName>
    <definedName name="CY_tx_knw_Liabs_3">#REF!</definedName>
    <definedName name="CY_tx_knw_Liabs_41">#REF!</definedName>
    <definedName name="CY_tx_knw_Liabs_45">#REF!</definedName>
    <definedName name="CY_tx_knw_Liabs_47">#REF!</definedName>
    <definedName name="CY_tx_knw_Liabs_49">#REF!</definedName>
    <definedName name="CY_tx_knw_Liabs_59">#REF!</definedName>
    <definedName name="CY_tx_knw_Liabs_60">#REF!</definedName>
    <definedName name="CY_tx_knw_Liabs_61">#REF!</definedName>
    <definedName name="CY_tx_knw_RetEarn_bf">#REF!</definedName>
    <definedName name="CY_tx_knw_RetEarn_bf_13">#REF!</definedName>
    <definedName name="CY_tx_knw_RetEarn_bf_14">#REF!</definedName>
    <definedName name="CY_tx_knw_RetEarn_bf_16">#REF!</definedName>
    <definedName name="CY_tx_knw_RetEarn_bf_27">#REF!</definedName>
    <definedName name="CY_tx_knw_RetEarn_bf_3">#REF!</definedName>
    <definedName name="CY_tx_knw_RetEarn_bf_41">#REF!</definedName>
    <definedName name="CY_tx_knw_RetEarn_bf_45">#REF!</definedName>
    <definedName name="CY_tx_knw_RetEarn_bf_47">#REF!</definedName>
    <definedName name="CY_tx_knw_RetEarn_bf_49">#REF!</definedName>
    <definedName name="CY_tx_knw_RetEarn_bf_59">#REF!</definedName>
    <definedName name="CY_tx_knw_RetEarn_bf_60">#REF!</definedName>
    <definedName name="CY_tx_knw_RetEarn_bf_61">#REF!</definedName>
    <definedName name="CY_tx_lik_Equity">#REF!</definedName>
    <definedName name="CY_tx_lik_Equity_13">#REF!</definedName>
    <definedName name="CY_tx_lik_Equity_14">#REF!</definedName>
    <definedName name="CY_tx_lik_Equity_16">#REF!</definedName>
    <definedName name="CY_tx_lik_Equity_27">#REF!</definedName>
    <definedName name="CY_tx_lik_Equity_3">#REF!</definedName>
    <definedName name="CY_tx_lik_Equity_41">#REF!</definedName>
    <definedName name="CY_tx_lik_Equity_45">#REF!</definedName>
    <definedName name="CY_tx_lik_Equity_47">#REF!</definedName>
    <definedName name="CY_tx_lik_Equity_49">#REF!</definedName>
    <definedName name="CY_tx_lik_Equity_59">#REF!</definedName>
    <definedName name="CY_tx_lik_Equity_60">#REF!</definedName>
    <definedName name="CY_tx_lik_Equity_61">#REF!</definedName>
    <definedName name="CY_tx_lik_Income">#REF!</definedName>
    <definedName name="CY_tx_lik_Income_13">#REF!</definedName>
    <definedName name="CY_tx_lik_Income_14">#REF!</definedName>
    <definedName name="CY_tx_lik_Income_16">#REF!</definedName>
    <definedName name="CY_tx_lik_Income_27">#REF!</definedName>
    <definedName name="CY_tx_lik_Income_3">#REF!</definedName>
    <definedName name="CY_tx_lik_Income_41">#REF!</definedName>
    <definedName name="CY_tx_lik_Income_45">#REF!</definedName>
    <definedName name="CY_tx_lik_Income_47">#REF!</definedName>
    <definedName name="CY_tx_lik_Income_49">#REF!</definedName>
    <definedName name="CY_tx_lik_Income_59">#REF!</definedName>
    <definedName name="CY_tx_lik_Income_60">#REF!</definedName>
    <definedName name="CY_tx_lik_Income_61">#REF!</definedName>
    <definedName name="CY_tx_lik_Liabs">#REF!</definedName>
    <definedName name="CY_tx_lik_Liabs_13">#REF!</definedName>
    <definedName name="CY_tx_lik_Liabs_14">#REF!</definedName>
    <definedName name="CY_tx_lik_Liabs_16">#REF!</definedName>
    <definedName name="CY_tx_lik_Liabs_27">#REF!</definedName>
    <definedName name="CY_tx_lik_Liabs_3">#REF!</definedName>
    <definedName name="CY_tx_lik_Liabs_41">#REF!</definedName>
    <definedName name="CY_tx_lik_Liabs_45">#REF!</definedName>
    <definedName name="CY_tx_lik_Liabs_47">#REF!</definedName>
    <definedName name="CY_tx_lik_Liabs_49">#REF!</definedName>
    <definedName name="CY_tx_lik_Liabs_59">#REF!</definedName>
    <definedName name="CY_tx_lik_Liabs_60">#REF!</definedName>
    <definedName name="CY_tx_lik_Liabs_61">#REF!</definedName>
    <definedName name="CY_tx_lik_RetEarn_bf">#REF!</definedName>
    <definedName name="CY_tx_lik_RetEarn_bf_13">#REF!</definedName>
    <definedName name="CY_tx_lik_RetEarn_bf_14">#REF!</definedName>
    <definedName name="CY_tx_lik_RetEarn_bf_16">#REF!</definedName>
    <definedName name="CY_tx_lik_RetEarn_bf_27">#REF!</definedName>
    <definedName name="CY_tx_lik_RetEarn_bf_3">#REF!</definedName>
    <definedName name="CY_tx_lik_RetEarn_bf_41">#REF!</definedName>
    <definedName name="CY_tx_lik_RetEarn_bf_45">#REF!</definedName>
    <definedName name="CY_tx_lik_RetEarn_bf_47">#REF!</definedName>
    <definedName name="CY_tx_lik_RetEarn_bf_49">#REF!</definedName>
    <definedName name="CY_tx_lik_RetEarn_bf_59">#REF!</definedName>
    <definedName name="CY_tx_lik_RetEarn_bf_60">#REF!</definedName>
    <definedName name="CY_tx_lik_RetEarn_bf_61">#REF!</definedName>
    <definedName name="CY_Weighted_Average">#REF!</definedName>
    <definedName name="CY_Working_Capital">#REF!</definedName>
    <definedName name="D">#REF!</definedName>
    <definedName name="D_9701">#REF!</definedName>
    <definedName name="D_9702">#REF!</definedName>
    <definedName name="D_9703">#REF!</definedName>
    <definedName name="D_9704">#REF!</definedName>
    <definedName name="D_9705">#REF!</definedName>
    <definedName name="D_9706">#REF!</definedName>
    <definedName name="D_9707">#REF!</definedName>
    <definedName name="D_9708">#REF!</definedName>
    <definedName name="D_9709">#REF!</definedName>
    <definedName name="D_9712">#REF!</definedName>
    <definedName name="da">#REF!</definedName>
    <definedName name="DarTB">#REF!</definedName>
    <definedName name="dasda">#REF!</definedName>
    <definedName name="Dash_Board">#REF!</definedName>
    <definedName name="Data">#REF!</definedName>
    <definedName name="Data1">#REF!</definedName>
    <definedName name="data64">#REF!</definedName>
    <definedName name="DataAcs">#REF!</definedName>
    <definedName name="_xlnm.Database">#REF!</definedName>
    <definedName name="Database_MI">#REF!</definedName>
    <definedName name="DataFin">#REF!</definedName>
    <definedName name="DataPat">#REF!</definedName>
    <definedName name="date">#REF!</definedName>
    <definedName name="db">#REF!</definedName>
    <definedName name="DBDECIMALPOINT1">#REF!</definedName>
    <definedName name="DBName1">#REF!</definedName>
    <definedName name="DBTHOUSANDSSEPARATOR1">#REF!</definedName>
    <definedName name="DBUsername1">#REF!</definedName>
    <definedName name="DD">#REF!</definedName>
    <definedName name="ddd">#REF!</definedName>
    <definedName name="dddd">#REF!</definedName>
    <definedName name="Debit">#REF!</definedName>
    <definedName name="debtorbalances">#REF!</definedName>
    <definedName name="Debtors">#REF!</definedName>
    <definedName name="dec">#REF!</definedName>
    <definedName name="DEC_99">#REF!</definedName>
    <definedName name="December">#REF!</definedName>
    <definedName name="December12">#REF!</definedName>
    <definedName name="DEFAULTACTIVITY1">#REF!</definedName>
    <definedName name="DEFERED_TAX">#REF!</definedName>
    <definedName name="DEFERRED_FINANCE_CHARGES">#REF!</definedName>
    <definedName name="dEFF.LIA">#REF!</definedName>
    <definedName name="DefINcome">#REF!</definedName>
    <definedName name="delay">#REF!</definedName>
    <definedName name="DELETIONS">#REF!</definedName>
    <definedName name="dep">#REF!</definedName>
    <definedName name="dep_12">#N/A</definedName>
    <definedName name="dep_13">#N/A</definedName>
    <definedName name="dep_15">#N/A</definedName>
    <definedName name="dep_16">#N/A</definedName>
    <definedName name="dep_22">#N/A</definedName>
    <definedName name="dep_25">#N/A</definedName>
    <definedName name="dep_26">#N/A</definedName>
    <definedName name="dep_27">#N/A</definedName>
    <definedName name="dep_28">#N/A</definedName>
    <definedName name="dep_29">#N/A</definedName>
    <definedName name="dep_33">#N/A</definedName>
    <definedName name="dep_34">#N/A</definedName>
    <definedName name="dep_36">#N/A</definedName>
    <definedName name="dep_37">#N/A</definedName>
    <definedName name="dep_39">#N/A</definedName>
    <definedName name="dep_40">#N/A</definedName>
    <definedName name="dep_41">#N/A</definedName>
    <definedName name="dep_42">#N/A</definedName>
    <definedName name="dep_45">#N/A</definedName>
    <definedName name="dep_47">#N/A</definedName>
    <definedName name="dep_48">#N/A</definedName>
    <definedName name="dep_49">#N/A</definedName>
    <definedName name="dep_50">#N/A</definedName>
    <definedName name="dep_51">#N/A</definedName>
    <definedName name="dep_52">#N/A</definedName>
    <definedName name="dep_53">#N/A</definedName>
    <definedName name="dep_54">#N/A</definedName>
    <definedName name="dep_55">#N/A</definedName>
    <definedName name="dep_56">#N/A</definedName>
    <definedName name="dep_57">#N/A</definedName>
    <definedName name="dep_58">#N/A</definedName>
    <definedName name="dep_59" localSheetId="3">MATCH(0.01,#REF!,-1)+1</definedName>
    <definedName name="dep_59" localSheetId="4">MATCH(0.01,#REF!,-1)+1</definedName>
    <definedName name="dep_59" localSheetId="12">MATCH(0.01,#REF!,-1)+1</definedName>
    <definedName name="dep_59" localSheetId="5">MATCH(0.01,#REF!,-1)+1</definedName>
    <definedName name="dep_59" localSheetId="6">MATCH(0.01,#REF!,-1)+1</definedName>
    <definedName name="dep_59">MATCH(0.01,#REF!,-1)+1</definedName>
    <definedName name="dep_60">#N/A</definedName>
    <definedName name="dep_61" localSheetId="3">MATCH(0.01,#REF!,-1)+1</definedName>
    <definedName name="dep_61" localSheetId="4">MATCH(0.01,#REF!,-1)+1</definedName>
    <definedName name="dep_61" localSheetId="12">MATCH(0.01,#REF!,-1)+1</definedName>
    <definedName name="dep_61" localSheetId="5">MATCH(0.01,#REF!,-1)+1</definedName>
    <definedName name="dep_61" localSheetId="6">MATCH(0.01,#REF!,-1)+1</definedName>
    <definedName name="dep_61">MATCH(0.01,#REF!,-1)+1</definedName>
    <definedName name="DepBuilding">#REF!</definedName>
    <definedName name="DEPOSITS_AND_PREPAYMENTS">#REF!</definedName>
    <definedName name="DEPRECIATION">#REF!</definedName>
    <definedName name="DEPSCH">#REF!</definedName>
    <definedName name="der">#REF!</definedName>
    <definedName name="DESC_BRIDGE">#REF!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TAIL">#REF!</definedName>
    <definedName name="df">#REF!</definedName>
    <definedName name="dfs">#REF!</definedName>
    <definedName name="dhdhd">#N/A</definedName>
    <definedName name="DIFF_CELL">#REF!</definedName>
    <definedName name="difference">#REF!</definedName>
    <definedName name="DILPASAND">#N/A</definedName>
    <definedName name="DISP_01">#REF!</definedName>
    <definedName name="DISP_02">#REF!</definedName>
    <definedName name="DISP_03">#REF!</definedName>
    <definedName name="DISP_AD_01">#REF!</definedName>
    <definedName name="DISP_AD_02">#REF!</definedName>
    <definedName name="DISP_AD_03">#REF!</definedName>
    <definedName name="disposal">#REF!</definedName>
    <definedName name="distname">#REF!</definedName>
    <definedName name="DIV">#N/A</definedName>
    <definedName name="Document_array" localSheetId="9">{"Accounts_June2006finalAdjusted.xls","Accounts_July2006A.xls","Sheet1","Sheet2","Sheet3","Sheet4","Sheet5","Sheet6","Sheet7","Sheet8","Sheet9","Sheet10","Sheet11","Sheet12","Sheet13","Sheet14","Sheet15","Sheet16","Sheet17","Sheet18","Sheet19","Sheet20","Sheet21","Sheet22","Sheet23","Sheet24","Sheet25","Sheet26","Sheet27","Sheet28","Sheet29","Sheet30","Sheet31","Sheet32","Sheet33","Sheet34","Sheet35","Sheet36","Sheet37","Sheet38","Sheet39","Sheet40","Sheet41","Sheet42","Sheet43","Sheet44","Sheet45","Sheet46","Sheet47","Sheet48","Sheet49","Sheet50","Sheet51","Sheet52","Sheet53","Sheet54","Sheet55","Sheet56","Sheet57","Sheet58","Sheet59","Sheet60","Sheet61","Sheet62","Sheet63","Sheet64","Sheet65","Sheet66","Sheet67","Sheet68","Sheet69","Sheet70","Sheet71","Sheet72","Sheet73","Sheet74","Sheet75","Sheet76","Sheet77","Sheet78","Sheet79","Sheet80","Sheet81","Sheet82","Sheet83","Sheet84","Sheet85","Sheet86","Sheet87","Sheet88","Sheet89","Sheet90","Sheet91","Sheet92","Sheet93","Sheet94","Sheet95","Sheet96","Sheet97","Sheet98","Sheet99","Sheet100","Sheet101","Sheet102","Sheet103"}</definedName>
    <definedName name="Document_array" localSheetId="10">{"Accounts_June2006finalAdjusted.xls","Accounts_July2006A.xls","Sheet1","Sheet2","Sheet3","Sheet4","Sheet5","Sheet6","Sheet7","Sheet8","Sheet9","Sheet10","Sheet11","Sheet12","Sheet13","Sheet14","Sheet15","Sheet16","Sheet17","Sheet18","Sheet19","Sheet20","Sheet21","Sheet22","Sheet23","Sheet24","Sheet25","Sheet26","Sheet27","Sheet28","Sheet29","Sheet30","Sheet31","Sheet32","Sheet33","Sheet34","Sheet35","Sheet36","Sheet37","Sheet38","Sheet39","Sheet40","Sheet41","Sheet42","Sheet43","Sheet44","Sheet45","Sheet46","Sheet47","Sheet48","Sheet49","Sheet50","Sheet51","Sheet52","Sheet53","Sheet54","Sheet55","Sheet56","Sheet57","Sheet58","Sheet59","Sheet60","Sheet61","Sheet62","Sheet63","Sheet64","Sheet65","Sheet66","Sheet67","Sheet68","Sheet69","Sheet70","Sheet71","Sheet72","Sheet73","Sheet74","Sheet75","Sheet76","Sheet77","Sheet78","Sheet79","Sheet80","Sheet81","Sheet82","Sheet83","Sheet84","Sheet85","Sheet86","Sheet87","Sheet88","Sheet89","Sheet90","Sheet91","Sheet92","Sheet93","Sheet94","Sheet95","Sheet96","Sheet97","Sheet98","Sheet99","Sheet100","Sheet101","Sheet102","Sheet103"}</definedName>
    <definedName name="Document_array" localSheetId="1">{"Accounts_June2006finalAdjusted.xls","Accounts_July2006A.xls","Sheet1","Sheet2","Sheet3","Sheet4","Sheet5","Sheet6","Sheet7","Sheet8","Sheet9","Sheet10","Sheet11","Sheet12","Sheet13","Sheet14","Sheet15","Sheet16","Sheet17","Sheet18","Sheet19","Sheet20","Sheet21","Sheet22","Sheet23","Sheet24","Sheet25","Sheet26","Sheet27","Sheet28","Sheet29","Sheet30","Sheet31","Sheet32","Sheet33","Sheet34","Sheet35","Sheet36","Sheet37","Sheet38","Sheet39","Sheet40","Sheet41","Sheet42","Sheet43","Sheet44","Sheet45","Sheet46","Sheet47","Sheet48","Sheet49","Sheet50","Sheet51","Sheet52","Sheet53","Sheet54","Sheet55","Sheet56","Sheet57","Sheet58","Sheet59","Sheet60","Sheet61","Sheet62","Sheet63","Sheet64","Sheet65","Sheet66","Sheet67","Sheet68","Sheet69","Sheet70","Sheet71","Sheet72","Sheet73","Sheet74","Sheet75","Sheet76","Sheet77","Sheet78","Sheet79","Sheet80","Sheet81","Sheet82","Sheet83","Sheet84","Sheet85","Sheet86","Sheet87","Sheet88","Sheet89","Sheet90","Sheet91","Sheet92","Sheet93","Sheet94","Sheet95","Sheet96","Sheet97","Sheet98","Sheet99","Sheet100","Sheet101","Sheet102","Sheet103"}</definedName>
    <definedName name="Document_array">{"Accounts_June2006finalAdjusted.xls","Accounts_July2006A.xls","Sheet1","Sheet2","Sheet3","Sheet4","Sheet5","Sheet6","Sheet7","Sheet8","Sheet9","Sheet10","Sheet11","Sheet12","Sheet13","Sheet14","Sheet15","Sheet16","Sheet17","Sheet18","Sheet19","Sheet20","Sheet21","Sheet22","Sheet23","Sheet24","Sheet25","Sheet26","Sheet27","Sheet28","Sheet29","Sheet30","Sheet31","Sheet32","Sheet33","Sheet34","Sheet35","Sheet36","Sheet37","Sheet38","Sheet39","Sheet40","Sheet41","Sheet42","Sheet43","Sheet44","Sheet45","Sheet46","Sheet47","Sheet48","Sheet49","Sheet50","Sheet51","Sheet52","Sheet53","Sheet54","Sheet55","Sheet56","Sheet57","Sheet58","Sheet59","Sheet60","Sheet61","Sheet62","Sheet63","Sheet64","Sheet65","Sheet66","Sheet67","Sheet68","Sheet69","Sheet70","Sheet71","Sheet72","Sheet73","Sheet74","Sheet75","Sheet76","Sheet77","Sheet78","Sheet79","Sheet80","Sheet81","Sheet82","Sheet83","Sheet84","Sheet85","Sheet86","Sheet87","Sheet88","Sheet89","Sheet90","Sheet91","Sheet92","Sheet93","Sheet94","Sheet95","Sheet96","Sheet97","Sheet98","Sheet99","Sheet100","Sheet101","Sheet102","Sheet103"}</definedName>
    <definedName name="Documents_array">#N/A</definedName>
    <definedName name="Doğalgaz">#REF!</definedName>
    <definedName name="DOLAR">#REF!</definedName>
    <definedName name="DOLGU">#REF!</definedName>
    <definedName name="Dollar">61</definedName>
    <definedName name="Dollar_Threshold">#REF!</definedName>
    <definedName name="dp">#REF!</definedName>
    <definedName name="dPT">#REF!</definedName>
    <definedName name="dqqdwdwqwe">#N/A</definedName>
    <definedName name="dsdsdsd">#N/A</definedName>
    <definedName name="DSE">#REF!</definedName>
    <definedName name="dsfds">#REF!</definedName>
    <definedName name="DSFKJOIUYTRDESWA">#REF!</definedName>
    <definedName name="Dsg">#REF!</definedName>
    <definedName name="DsptchD">#REF!</definedName>
    <definedName name="DTBannual">#REF!</definedName>
    <definedName name="dtml" localSheetId="9" hidden="1">{"'FF'!$B$57:$B$58"}</definedName>
    <definedName name="dtml" localSheetId="10" hidden="1">{"'FF'!$B$57:$B$58"}</definedName>
    <definedName name="dtml" localSheetId="1" hidden="1">{"'FF'!$B$57:$B$58"}</definedName>
    <definedName name="dtml" hidden="1">{"'FF'!$B$57:$B$58"}</definedName>
    <definedName name="DY">#REF!</definedName>
    <definedName name="DZ">#REF!</definedName>
    <definedName name="E">#REF!</definedName>
    <definedName name="E_BQ">#REF!</definedName>
    <definedName name="E_Unit">5.25</definedName>
    <definedName name="E.O.B.I">#REF!</definedName>
    <definedName name="E45T90">#REF!</definedName>
    <definedName name="EARNINGS_PER_SHARE___BASIC">#REF!</definedName>
    <definedName name="ebs">#REF!</definedName>
    <definedName name="EDSCON">#REF!</definedName>
    <definedName name="EDSSNR">#REF!</definedName>
    <definedName name="EDUCATION_CESS">#REF!</definedName>
    <definedName name="EE">#REF!</definedName>
    <definedName name="EEE">#REF!</definedName>
    <definedName name="eer">#N/A</definedName>
    <definedName name="EFF">#REF!,#REF!</definedName>
    <definedName name="Effective_Tax_Rate">#REF!</definedName>
    <definedName name="einheit">#REF!</definedName>
    <definedName name="ekjRLHHFOHF">#REF!</definedName>
    <definedName name="ELC_Unit_Rate">#REF!</definedName>
    <definedName name="Electricity">#REF!</definedName>
    <definedName name="Electricity_13">NA()</definedName>
    <definedName name="Electricity_16">#N/A</definedName>
    <definedName name="Electricity_22">#N/A</definedName>
    <definedName name="Electricity_45">#N/A</definedName>
    <definedName name="Electricity_49">NA()</definedName>
    <definedName name="Electricity_51">#N/A</definedName>
    <definedName name="Electricity_52">#N/A</definedName>
    <definedName name="Electricity_53">#N/A</definedName>
    <definedName name="Electricity_54">#N/A</definedName>
    <definedName name="Electricity_55">#N/A</definedName>
    <definedName name="Electricity_56">#N/A</definedName>
    <definedName name="Electricity_57">#N/A</definedName>
    <definedName name="Electricity_58">#N/A</definedName>
    <definedName name="Electricity_59">#N/A</definedName>
    <definedName name="Electricity_60">NA()</definedName>
    <definedName name="Electricity_61">#N/A</definedName>
    <definedName name="End_Bal">#REF!</definedName>
    <definedName name="End_Bal_59">#REF!</definedName>
    <definedName name="End_Bal_61">#REF!</definedName>
    <definedName name="eobi">VLOOKUP(#REF!,#REF!,2,FALSE)</definedName>
    <definedName name="EOC">#REF!</definedName>
    <definedName name="eop">#REF!</definedName>
    <definedName name="ePS">#REF!</definedName>
    <definedName name="eq">#REF!</definedName>
    <definedName name="eqpt05">#REF!</definedName>
    <definedName name="Equity">#REF!</definedName>
    <definedName name="equity1">#REF!</definedName>
    <definedName name="equity2">#REF!</definedName>
    <definedName name="equity3">#REF!</definedName>
    <definedName name="equity4">#REF!</definedName>
    <definedName name="equity5">#REF!</definedName>
    <definedName name="ESTIMATED_PROFIT_AND_LOSS_ACCOUNT">#REF!</definedName>
    <definedName name="ESTIMATED_SUMMARIZED_BALANCE_SHEET">#REF!</definedName>
    <definedName name="euro">#REF!</definedName>
    <definedName name="euro2">#REF!</definedName>
    <definedName name="eurooo">#REF!</definedName>
    <definedName name="Ex_rate">#REF!</definedName>
    <definedName name="ExactAddinConnection" hidden="1">"102"</definedName>
    <definedName name="ExactAddinConnection.102" hidden="1">"DATA_SERVER;102;rabnawaz.anjum;1"</definedName>
    <definedName name="ExactAddinConnection.103" hidden="1">"DATA_SERVER;103;rabnawaz.anjum;1"</definedName>
    <definedName name="Excavation">#REF!</definedName>
    <definedName name="Excel_BuiltIn__FilterDatabase_44">#REF!</definedName>
    <definedName name="Excel_BuiltIn__FilterDatabase_45">#REF!</definedName>
    <definedName name="Excel_BuiltIn__FilterDatabase_60">#REF!</definedName>
    <definedName name="Excel_BuiltIn_Print_Area">#REF!</definedName>
    <definedName name="Excel_BuiltIn_Print_Area_1">(#REF!,#REF!)</definedName>
    <definedName name="exchange">#REF!</definedName>
    <definedName name="EXCISE_EXPORT_DUTY_AND_SALES_TAX">#REF!</definedName>
    <definedName name="ExemptIncome">#REF!</definedName>
    <definedName name="EXI">#REF!</definedName>
    <definedName name="Expected_Error_Rate">#REF!</definedName>
    <definedName name="expenditure">#REF!</definedName>
    <definedName name="EXPORT_DEVELOPMENT_SURCHARGE">#REF!</definedName>
    <definedName name="Extra_Pay">#REF!</definedName>
    <definedName name="extra1">#REF!</definedName>
    <definedName name="extra2">#REF!</definedName>
    <definedName name="extra3">#REF!</definedName>
    <definedName name="extra4">#REF!</definedName>
    <definedName name="extra5">#REF!</definedName>
    <definedName name="extractedtrial">#REF!</definedName>
    <definedName name="f">#REF!</definedName>
    <definedName name="F_CELL">#REF!</definedName>
    <definedName name="F_P">#REF!</definedName>
    <definedName name="F_Rate">20</definedName>
    <definedName name="F1D1">#REF!</definedName>
    <definedName name="F51P12">#REF!</definedName>
    <definedName name="fa">#REF!</definedName>
    <definedName name="Fabric">#REF!</definedName>
    <definedName name="factor">#REF!</definedName>
    <definedName name="faf">#REF!</definedName>
    <definedName name="farhan">#REF!</definedName>
    <definedName name="FAROOQ">#N/A</definedName>
    <definedName name="FBCHBL">#REF!</definedName>
    <definedName name="FBCSNR">#REF!</definedName>
    <definedName name="fc">#REF!</definedName>
    <definedName name="FC___0">#REF!</definedName>
    <definedName name="FC___8">#REF!</definedName>
    <definedName name="FC___9">#REF!</definedName>
    <definedName name="FC_HT">#REF!</definedName>
    <definedName name="FC_Operation">#REF!</definedName>
    <definedName name="FD">#REF!</definedName>
    <definedName name="FE1T">#REF!</definedName>
    <definedName name="Feb">#REF!</definedName>
    <definedName name="FEB_00">#REF!</definedName>
    <definedName name="february">#REF!</definedName>
    <definedName name="February13">#REF!</definedName>
    <definedName name="FF">#REF!</definedName>
    <definedName name="ff48r62">#REF!</definedName>
    <definedName name="FFAbove1_1">#REF!</definedName>
    <definedName name="FFAbove2_1">#REF!</definedName>
    <definedName name="FFAbove3_1">#REF!</definedName>
    <definedName name="FFAbove4_1">#REF!</definedName>
    <definedName name="FFAbove5_1">#REF!</definedName>
    <definedName name="FFAbove6_1">#REF!</definedName>
    <definedName name="FFAbove7_1">#REF!</definedName>
    <definedName name="FFAbove8_1">#REF!</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AppColName8_1">#REF!</definedName>
    <definedName name="FFDisplay1_1">#REF!</definedName>
    <definedName name="FFDisplay2_1">#REF!</definedName>
    <definedName name="FFDisplay3_1">#REF!</definedName>
    <definedName name="FFDisplay4_1">#REF!</definedName>
    <definedName name="FFDisplay5_1">#REF!</definedName>
    <definedName name="FFDisplay6_1">#REF!</definedName>
    <definedName name="FFDisplay7_1">#REF!</definedName>
    <definedName name="FFDisplay8_1">#REF!</definedName>
    <definedName name="ffgfg">#REF!</definedName>
    <definedName name="FFMaximum1_1">#REF!</definedName>
    <definedName name="FFMaximum2_1">#REF!</definedName>
    <definedName name="FFMaximum3_1">#REF!</definedName>
    <definedName name="FFMaximum4_1">#REF!</definedName>
    <definedName name="FFMaximum5_1">#REF!</definedName>
    <definedName name="FFMaximum6_1">#REF!</definedName>
    <definedName name="FFMaximum7_1">#REF!</definedName>
    <definedName name="FFMaximum8_1">#REF!</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ment8_1">#REF!</definedName>
    <definedName name="FFSegSeparator1">#REF!</definedName>
    <definedName name="FG">#REF!</definedName>
    <definedName name="fgfff">#REF!</definedName>
    <definedName name="fggs">#REF!</definedName>
    <definedName name="fgoogsinven">#REF!</definedName>
    <definedName name="fhfhf">#N/A</definedName>
    <definedName name="FI">#REF!</definedName>
    <definedName name="FIGURES">#REF!</definedName>
    <definedName name="final">#REF!</definedName>
    <definedName name="finan">#REF!</definedName>
    <definedName name="financharges">#REF!</definedName>
    <definedName name="FINANCIAL_CHARGES">#REF!</definedName>
    <definedName name="financingcash1">#REF!</definedName>
    <definedName name="financingcash2">#REF!</definedName>
    <definedName name="financingcash3">#REF!</definedName>
    <definedName name="financingcash4">#REF!</definedName>
    <definedName name="financingcash5">#REF!</definedName>
    <definedName name="FINASSET">#REF!</definedName>
    <definedName name="FINASSET___0">#REF!</definedName>
    <definedName name="FINASSET___8">#REF!</definedName>
    <definedName name="FINASSET___9">#REF!</definedName>
    <definedName name="FinInstChanged">#REF!</definedName>
    <definedName name="FINISHED_GOODS">#REF!</definedName>
    <definedName name="first_year">#REF!</definedName>
    <definedName name="fix">#REF!</definedName>
    <definedName name="FIXED_ASSETS_AND_DEPRECIATION_SCHEDULE">#REF!</definedName>
    <definedName name="fixedasset2">#REF!</definedName>
    <definedName name="fixedassets">#REF!</definedName>
    <definedName name="FJ">#REF!</definedName>
    <definedName name="FJKANAL">#REF!</definedName>
    <definedName name="FJMARLA">#REF!</definedName>
    <definedName name="FJPAID">#REF!</definedName>
    <definedName name="FJRKANAL">#REF!</definedName>
    <definedName name="FJRMARLA">#REF!</definedName>
    <definedName name="FJRVALUE">#REF!</definedName>
    <definedName name="FJTAMOUNT">#REF!</definedName>
    <definedName name="FNDNAM1">#REF!</definedName>
    <definedName name="FNDUserID1">#REF!</definedName>
    <definedName name="FOOTINGS">#REF!</definedName>
    <definedName name="forimports">#REF!</definedName>
    <definedName name="Frame">#REF!</definedName>
    <definedName name="FSA">#N/A</definedName>
    <definedName name="fsadghkf" localSheetId="9" hidden="1">{#N/A,#N/A,FALSE,"QUARTERLY SALES";#N/A,#N/A,FALSE,"NET SALES ";#N/A,#N/A,FALSE,"INVENTORY"}</definedName>
    <definedName name="fsadghkf" localSheetId="10" hidden="1">{#N/A,#N/A,FALSE,"QUARTERLY SALES";#N/A,#N/A,FALSE,"NET SALES ";#N/A,#N/A,FALSE,"INVENTORY"}</definedName>
    <definedName name="fsadghkf" localSheetId="1" hidden="1">{#N/A,#N/A,FALSE,"QUARTERLY SALES";#N/A,#N/A,FALSE,"NET SALES ";#N/A,#N/A,FALSE,"INVENTORY"}</definedName>
    <definedName name="fsadghkf" hidden="1">{#N/A,#N/A,FALSE,"QUARTERLY SALES";#N/A,#N/A,FALSE,"NET SALES ";#N/A,#N/A,FALSE,"INVENTORY"}</definedName>
    <definedName name="FSC">#N/A</definedName>
    <definedName name="fsfsg">#REF!</definedName>
    <definedName name="FSHF">#REF!</definedName>
    <definedName name="FSHW">#REF!</definedName>
    <definedName name="FT">#REF!</definedName>
    <definedName name="FTB">#REF!</definedName>
    <definedName name="FTNF">#REF!</definedName>
    <definedName name="FTNW">#REF!</definedName>
    <definedName name="FTRF">#REF!</definedName>
    <definedName name="FTRW">#REF!</definedName>
    <definedName name="Full_Print">#REF!</definedName>
    <definedName name="FWBS1100">#REF!</definedName>
    <definedName name="FWBS1200">#REF!</definedName>
    <definedName name="FWBS1300">#REF!</definedName>
    <definedName name="FWBS1500">#REF!</definedName>
    <definedName name="FWBS1600">#REF!</definedName>
    <definedName name="FWBS1700">#REF!</definedName>
    <definedName name="FWBS1800">#REF!</definedName>
    <definedName name="FWBS2300">#REF!</definedName>
    <definedName name="FWBS2400">#REF!</definedName>
    <definedName name="FWBS2500">#REF!</definedName>
    <definedName name="FWBS2600">#REF!</definedName>
    <definedName name="FWBS2800">#REF!</definedName>
    <definedName name="FWBS32.33">#REF!</definedName>
    <definedName name="FWBS6200">#REF!</definedName>
    <definedName name="FWBS6300">#REF!</definedName>
    <definedName name="FWBS6700">#REF!</definedName>
    <definedName name="FWBS6800">#REF!</definedName>
    <definedName name="FWBS8000">#REF!</definedName>
    <definedName name="FWBSB000">#REF!</definedName>
    <definedName name="FWT">#REF!</definedName>
    <definedName name="FY">2004</definedName>
    <definedName name="g">#REF!</definedName>
    <definedName name="G.Total">#REF!</definedName>
    <definedName name="g16rr9">#REF!</definedName>
    <definedName name="GA">#REF!</definedName>
    <definedName name="gafoor">#REF!</definedName>
    <definedName name="Garments">#REF!</definedName>
    <definedName name="GAS_CHARGES">#REF!</definedName>
    <definedName name="Gas_Factor">0.75</definedName>
    <definedName name="GEAR_CELL_A">#REF!</definedName>
    <definedName name="GEAR_CELL_B">#REF!</definedName>
    <definedName name="GEAR_CELL_C">#REF!</definedName>
    <definedName name="GEAR_CELL_D">#REF!</definedName>
    <definedName name="gesellschaften">#REF!</definedName>
    <definedName name="gfs">#REF!</definedName>
    <definedName name="gg">#REF!</definedName>
    <definedName name="gh">#REF!</definedName>
    <definedName name="ghf">#REF!</definedName>
    <definedName name="GHULAM_MUSTAFA">#REF!</definedName>
    <definedName name="Glass">#REF!</definedName>
    <definedName name="Glass1209">#REF!</definedName>
    <definedName name="GNRL">#REF!</definedName>
    <definedName name="GO_ENMAIN">#REF!</definedName>
    <definedName name="good">#REF!</definedName>
    <definedName name="GOT">#REF!</definedName>
    <definedName name="GotoStock">#REF!</definedName>
    <definedName name="GotoWast">#REF!</definedName>
    <definedName name="GotoWast1">#REF!</definedName>
    <definedName name="grand">#REF!</definedName>
    <definedName name="GRAND_TOTAL">#REF!</definedName>
    <definedName name="GRAs">#REF!</definedName>
    <definedName name="GRATUITY">#REF!</definedName>
    <definedName name="Gratuity.">#REF!</definedName>
    <definedName name="GRATUTY">#REF!</definedName>
    <definedName name="GROSS_PAY">#REF!</definedName>
    <definedName name="grup">#REF!</definedName>
    <definedName name="GSHF">#REF!</definedName>
    <definedName name="GSHW">#REF!</definedName>
    <definedName name="GT">#REF!</definedName>
    <definedName name="GTNF">#REF!</definedName>
    <definedName name="GTRF">#REF!</definedName>
    <definedName name="GTRW">#REF!</definedName>
    <definedName name="GU">#REF!</definedName>
    <definedName name="GW">#REF!</definedName>
    <definedName name="GWKANAL">#REF!</definedName>
    <definedName name="GWMARLA">#REF!</definedName>
    <definedName name="GWPAID">#REF!</definedName>
    <definedName name="GWPStd">#REF!</definedName>
    <definedName name="GWRKANAL">#REF!</definedName>
    <definedName name="GWRMARLA">#REF!</definedName>
    <definedName name="GWRVALUE">#REF!</definedName>
    <definedName name="GWT">#REF!</definedName>
    <definedName name="GWTAMOUNT">#REF!</definedName>
    <definedName name="GWYUID1">#REF!</definedName>
    <definedName name="GZ">#REF!</definedName>
    <definedName name="H1E10">#REF!</definedName>
    <definedName name="H1E9">#REF!</definedName>
    <definedName name="H3AV10">#REF!</definedName>
    <definedName name="HA">#REF!</definedName>
    <definedName name="habib">#REF!</definedName>
    <definedName name="habib\">#REF!</definedName>
    <definedName name="HAKANAL">#REF!</definedName>
    <definedName name="halal">#REF!</definedName>
    <definedName name="HAMARLA">#REF!</definedName>
    <definedName name="HAPAID">#REF!</definedName>
    <definedName name="HARA">#REF!</definedName>
    <definedName name="harcam">#REF!</definedName>
    <definedName name="HARKANAL">#REF!</definedName>
    <definedName name="HARM">#REF!</definedName>
    <definedName name="HARMARLA">#REF!</definedName>
    <definedName name="haroon">#N/A</definedName>
    <definedName name="HASAN">#REF!</definedName>
    <definedName name="HATAMOUNT">#REF!</definedName>
    <definedName name="HAVALUE">#REF!</definedName>
    <definedName name="hbll">#REF!</definedName>
    <definedName name="HEAD">#REF!</definedName>
    <definedName name="HEADDAYA3">#REF!,#REF!,#REF!,#REF!,#REF!,#REF!,#REF!,#REF!,#REF!,#REF!,#REF!,#REF!,#REF!</definedName>
    <definedName name="HEADDAYA4">#REF!,#REF!,#REF!,#REF!,#REF!,#REF!,#REF!,#REF!,#REF!,#REF!,#REF!,#REF!,#REF!,#REF!,#REF!,#REF!,#REF!</definedName>
    <definedName name="Header_Row">ROW(#REF!)</definedName>
    <definedName name="Header_Row_59">ROW(#REF!)</definedName>
    <definedName name="Header_Row_61">ROW(#REF!)</definedName>
    <definedName name="HEADWEEKA3">#REF!,#REF!,#REF!,#REF!,#REF!,#REF!,#REF!,#REF!,#REF!,#REF!,#REF!,#REF!</definedName>
    <definedName name="HEADWEEKA4">#REF!,#REF!,#REF!,#REF!,#REF!,#REF!,#REF!,#REF!,#REF!,#REF!,#REF!,#REF!</definedName>
    <definedName name="Hello">#N/A</definedName>
    <definedName name="hfdfh">#REF!</definedName>
    <definedName name="hfgh">#REF!</definedName>
    <definedName name="HGHG" localSheetId="9" hidden="1">{#N/A,#N/A,FALSE,"NET SALES ";#N/A,#N/A,FALSE,"QUARTERLY SALES"}</definedName>
    <definedName name="HGHG" localSheetId="10" hidden="1">{#N/A,#N/A,FALSE,"NET SALES ";#N/A,#N/A,FALSE,"QUARTERLY SALES"}</definedName>
    <definedName name="HGHG" localSheetId="1" hidden="1">{#N/A,#N/A,FALSE,"NET SALES ";#N/A,#N/A,FALSE,"QUARTERLY SALES"}</definedName>
    <definedName name="HGHG" hidden="1">{#N/A,#N/A,FALSE,"NET SALES ";#N/A,#N/A,FALSE,"QUARTERLY SALES"}</definedName>
    <definedName name="hh" localSheetId="9" hidden="1">{"'FF'!$B$57:$B$58"}</definedName>
    <definedName name="hh" localSheetId="10" hidden="1">{"'FF'!$B$57:$B$58"}</definedName>
    <definedName name="hh" localSheetId="1" hidden="1">{"'FF'!$B$57:$B$58"}</definedName>
    <definedName name="hh" hidden="1">{"'FF'!$B$57:$B$58"}</definedName>
    <definedName name="hhh" localSheetId="9" hidden="1">{"'FF'!$B$57:$B$58"}</definedName>
    <definedName name="hhh" localSheetId="10" hidden="1">{"'FF'!$B$57:$B$58"}</definedName>
    <definedName name="hhh" localSheetId="1" hidden="1">{"'FF'!$B$57:$B$58"}</definedName>
    <definedName name="hhh" hidden="1">{"'FF'!$B$57:$B$58"}</definedName>
    <definedName name="HINA">#N/A</definedName>
    <definedName name="HOL">#N/A</definedName>
    <definedName name="hone" localSheetId="3">#REF!</definedName>
    <definedName name="hone" localSheetId="4">#REF!</definedName>
    <definedName name="hone" localSheetId="12">#REF!</definedName>
    <definedName name="hone" localSheetId="5">#REF!</definedName>
    <definedName name="hone" localSheetId="6">#REF!</definedName>
    <definedName name="hone">#REF!</definedName>
    <definedName name="How_To_Start" localSheetId="9">#REF!</definedName>
    <definedName name="How_To_Start" localSheetId="11">#REF!</definedName>
    <definedName name="How_To_Start" localSheetId="10">#REF!</definedName>
    <definedName name="How_To_Start">#REF!</definedName>
    <definedName name="HR">#REF!</definedName>
    <definedName name="HTML_CodePage" hidden="1">1252</definedName>
    <definedName name="HTML_Control" localSheetId="9" hidden="1">{"'VIIIb_08'!$A$6:$AD$34","'VIIIb_08'!$A$6:$AD$34"}</definedName>
    <definedName name="HTML_Control" localSheetId="10" hidden="1">{"'VIIIb_08'!$A$6:$AD$34","'VIIIb_08'!$A$6:$AD$34"}</definedName>
    <definedName name="HTML_Control" localSheetId="1" hidden="1">{"'VIIIb_08'!$A$6:$AD$34","'VIIIb_08'!$A$6:$AD$34"}</definedName>
    <definedName name="HTML_Control" hidden="1">{"'VIIIb_08'!$A$6:$AD$34","'VIIIb_08'!$A$6:$AD$34"}</definedName>
    <definedName name="HTML_Description" hidden="1">""</definedName>
    <definedName name="HTML_Email" hidden="1">""</definedName>
    <definedName name="HTML_Header" hidden="1">"VIIIb_08"</definedName>
    <definedName name="HTML_LastUpdate" hidden="1">"31.01.01"</definedName>
    <definedName name="HTML_LineAfter" hidden="1">FALSE</definedName>
    <definedName name="HTML_LineBefore" hidden="1">FALSE</definedName>
    <definedName name="HTML_Name" hidden="1">"lechrai"</definedName>
    <definedName name="HTML_OBDlg2" hidden="1">TRUE</definedName>
    <definedName name="HTML_OBDlg4" hidden="1">TRUE</definedName>
    <definedName name="HTML_OS" hidden="1">0</definedName>
    <definedName name="HTML_PathFile" hidden="1">"T:\Cc\Lechner\htmlTest\HTML aus Excel Nr 1.htm"</definedName>
    <definedName name="HTML_Title" hidden="1">"2001_I_EVG"</definedName>
    <definedName name="i">#REF!</definedName>
    <definedName name="I10K2">#REF!</definedName>
    <definedName name="I15P1">#REF!</definedName>
    <definedName name="I15P2">#REF!</definedName>
    <definedName name="I15V10">#REF!</definedName>
    <definedName name="i45r8">#REF!</definedName>
    <definedName name="I8O9">#REF!</definedName>
    <definedName name="i9w56">#REF!</definedName>
    <definedName name="ICP">#REF!</definedName>
    <definedName name="IFRR">#REF!</definedName>
    <definedName name="ifrs">#N/A</definedName>
    <definedName name="ifrs2" localSheetId="9">Scheduled_Payment+Extra_Payment</definedName>
    <definedName name="ifrs2" localSheetId="3">Scheduled_Payment+Extra_Payment</definedName>
    <definedName name="ifrs2" localSheetId="4">Scheduled_Payment+Extra_Payment</definedName>
    <definedName name="ifrs2" localSheetId="12">Scheduled_Payment+Extra_Payment</definedName>
    <definedName name="ifrs2" localSheetId="8">Scheduled_Payment+Extra_Payment</definedName>
    <definedName name="ifrs2" localSheetId="5">Scheduled_Payment+Extra_Payment</definedName>
    <definedName name="ifrs2" localSheetId="6">Scheduled_Payment+Extra_Payment</definedName>
    <definedName name="ifrs2" localSheetId="10">Scheduled_Payment+Extra_Payment</definedName>
    <definedName name="ifrs2" localSheetId="1">Scheduled_Payment+Extra_Payment</definedName>
    <definedName name="ifrs2">Scheduled_Payment+Extra_Payment</definedName>
    <definedName name="ii">#REF!</definedName>
    <definedName name="ii11f59">#REF!</definedName>
    <definedName name="İK">#REF!</definedName>
    <definedName name="imports">#REF!</definedName>
    <definedName name="importsunit3">#REF!</definedName>
    <definedName name="imran">#REF!</definedName>
    <definedName name="income">#REF!</definedName>
    <definedName name="INCOME_ANALYSIS">#REF!</definedName>
    <definedName name="INCREMENTAL" hidden="1">#REF!</definedName>
    <definedName name="INDEX" localSheetId="9">#REF!</definedName>
    <definedName name="INDEX" localSheetId="11">#REF!</definedName>
    <definedName name="INDEX" localSheetId="10">#REF!</definedName>
    <definedName name="INDEX">#REF!</definedName>
    <definedName name="IndexFuel">#REF!</definedName>
    <definedName name="IndexMatr">#REF!</definedName>
    <definedName name="IndexMP">#REF!</definedName>
    <definedName name="INGC1">#REF!</definedName>
    <definedName name="IniRange">#REF!</definedName>
    <definedName name="IniRangeP">#REF!</definedName>
    <definedName name="IniRangeS">#REF!</definedName>
    <definedName name="innsur">#REF!</definedName>
    <definedName name="inputs">#REF!</definedName>
    <definedName name="inputsalestax">#REF!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stchange">#REF!</definedName>
    <definedName name="Instrument">#REF!</definedName>
    <definedName name="INSUARANCE">#REF!</definedName>
    <definedName name="Int">#REF!</definedName>
    <definedName name="Interest_Rate">#REF!</definedName>
    <definedName name="Interest_Rate_59">#REF!</definedName>
    <definedName name="Interest_Rate_61">#REF!</definedName>
    <definedName name="INTERNAL_GEAR_CELL">#REF!</definedName>
    <definedName name="iNve">#REF!</definedName>
    <definedName name="invenmovement">#REF!</definedName>
    <definedName name="INVENTORY">#REF!</definedName>
    <definedName name="INVEST">#REF!</definedName>
    <definedName name="INVEST___0">#REF!</definedName>
    <definedName name="INVEST___8">#REF!</definedName>
    <definedName name="INVEST___9">#REF!</definedName>
    <definedName name="investment">#REF!</definedName>
    <definedName name="investmentcash1">#REF!</definedName>
    <definedName name="investmentcash2">#REF!</definedName>
    <definedName name="investmentcash3">#REF!</definedName>
    <definedName name="investmentcash4">#REF!</definedName>
    <definedName name="investmentcash5">#REF!</definedName>
    <definedName name="Invoice_No.">#REF!</definedName>
    <definedName name="Ip83cq53">#REF!</definedName>
    <definedName name="iqbal" localSheetId="9" hidden="1">{#N/A,#N/A,FALSE,"opportunities_risks";#N/A,#N/A,FALSE,"Comment";#N/A,#N/A,FALSE,"divisional_profit";#N/A,#N/A,FALSE,"Investments";#N/A,#N/A,FALSE,"financial status";#N/A,#N/A,FALSE,"order_intake_europe";#N/A,#N/A,FALSE,"sales_own+order_intake";#N/A,#N/A,FALSE,"roic_free_cf";#N/A,#N/A,FALSE,"General";#N/A,#N/A,FALSE,"contents"}</definedName>
    <definedName name="iqbal" localSheetId="10" hidden="1">{#N/A,#N/A,FALSE,"opportunities_risks";#N/A,#N/A,FALSE,"Comment";#N/A,#N/A,FALSE,"divisional_profit";#N/A,#N/A,FALSE,"Investments";#N/A,#N/A,FALSE,"financial status";#N/A,#N/A,FALSE,"order_intake_europe";#N/A,#N/A,FALSE,"sales_own+order_intake";#N/A,#N/A,FALSE,"roic_free_cf";#N/A,#N/A,FALSE,"General";#N/A,#N/A,FALSE,"contents"}</definedName>
    <definedName name="iqbal" localSheetId="1" hidden="1">{#N/A,#N/A,FALSE,"opportunities_risks";#N/A,#N/A,FALSE,"Comment";#N/A,#N/A,FALSE,"divisional_profit";#N/A,#N/A,FALSE,"Investments";#N/A,#N/A,FALSE,"financial status";#N/A,#N/A,FALSE,"order_intake_europe";#N/A,#N/A,FALSE,"sales_own+order_intake";#N/A,#N/A,FALSE,"roic_free_cf";#N/A,#N/A,FALSE,"General";#N/A,#N/A,FALSE,"contents"}</definedName>
    <definedName name="iqbal" hidden="1">{#N/A,#N/A,FALSE,"opportunities_risks";#N/A,#N/A,FALSE,"Comment";#N/A,#N/A,FALSE,"divisional_profit";#N/A,#N/A,FALSE,"Investments";#N/A,#N/A,FALSE,"financial status";#N/A,#N/A,FALSE,"order_intake_europe";#N/A,#N/A,FALSE,"sales_own+order_intake";#N/A,#N/A,FALSE,"roic_free_cf";#N/A,#N/A,FALSE,"General";#N/A,#N/A,FALSE,"contents"}</definedName>
    <definedName name="IRC">#REF!</definedName>
    <definedName name="IREO">#REF!</definedName>
    <definedName name="IRrisklist">#REF!</definedName>
    <definedName name="IRVA">#REF!</definedName>
    <definedName name="ISHTAQ_ALI_S_O_">#REF!</definedName>
    <definedName name="it56v23">#REF!</definedName>
    <definedName name="ITA">#REF!</definedName>
    <definedName name="itmiaz">#N/A</definedName>
    <definedName name="itmiaz2">#N/A</definedName>
    <definedName name="J">#REF!</definedName>
    <definedName name="J62g4">#REF!</definedName>
    <definedName name="J63I13">#REF!</definedName>
    <definedName name="JA">#REF!</definedName>
    <definedName name="jahr">#REF!</definedName>
    <definedName name="JAKANAL">#REF!</definedName>
    <definedName name="JAMARLA">#REF!</definedName>
    <definedName name="jan">#REF!</definedName>
    <definedName name="JAN_00">#REF!</definedName>
    <definedName name="January">#REF!</definedName>
    <definedName name="January13">#REF!</definedName>
    <definedName name="JAPAID">#REF!</definedName>
    <definedName name="JARKANAL">#REF!</definedName>
    <definedName name="JARMARLA">#REF!</definedName>
    <definedName name="JARVALUE">#REF!</definedName>
    <definedName name="JATAMOUNT">#REF!</definedName>
    <definedName name="jav">#REF!</definedName>
    <definedName name="javed">#REF!</definedName>
    <definedName name="Jean">#REF!</definedName>
    <definedName name="jjj">#REF!</definedName>
    <definedName name="jjjjjjjj">#REF!</definedName>
    <definedName name="jljkl" hidden="1">#REF!</definedName>
    <definedName name="JOHN">#REF!</definedName>
    <definedName name="jpar">#REF!</definedName>
    <definedName name="jpy">#REF!</definedName>
    <definedName name="Jul">#REF!</definedName>
    <definedName name="july">#REF!</definedName>
    <definedName name="JULY_99">#REF!</definedName>
    <definedName name="July12">#REF!</definedName>
    <definedName name="Jun">#REF!</definedName>
    <definedName name="JUN_00">#REF!</definedName>
    <definedName name="June">#REF!</definedName>
    <definedName name="June13">#REF!</definedName>
    <definedName name="Junetrial">#REF!</definedName>
    <definedName name="JVtoPost">#REF!</definedName>
    <definedName name="jx23p96">#REF!</definedName>
    <definedName name="k" localSheetId="9" hidden="1">{#N/A,#N/A,FALSE,"opportunities_risks";#N/A,#N/A,FALSE,"Comment";#N/A,#N/A,FALSE,"divisional_profit";#N/A,#N/A,FALSE,"Investments";#N/A,#N/A,FALSE,"financial status";#N/A,#N/A,FALSE,"order_intake_europe";#N/A,#N/A,FALSE,"sales_own+order_intake";#N/A,#N/A,FALSE,"roic_free_cf";#N/A,#N/A,FALSE,"General";#N/A,#N/A,FALSE,"contents"}</definedName>
    <definedName name="k" localSheetId="10" hidden="1">{#N/A,#N/A,FALSE,"opportunities_risks";#N/A,#N/A,FALSE,"Comment";#N/A,#N/A,FALSE,"divisional_profit";#N/A,#N/A,FALSE,"Investments";#N/A,#N/A,FALSE,"financial status";#N/A,#N/A,FALSE,"order_intake_europe";#N/A,#N/A,FALSE,"sales_own+order_intake";#N/A,#N/A,FALSE,"roic_free_cf";#N/A,#N/A,FALSE,"General";#N/A,#N/A,FALSE,"contents"}</definedName>
    <definedName name="k" localSheetId="1" hidden="1">{#N/A,#N/A,FALSE,"opportunities_risks";#N/A,#N/A,FALSE,"Comment";#N/A,#N/A,FALSE,"divisional_profit";#N/A,#N/A,FALSE,"Investments";#N/A,#N/A,FALSE,"financial status";#N/A,#N/A,FALSE,"order_intake_europe";#N/A,#N/A,FALSE,"sales_own+order_intake";#N/A,#N/A,FALSE,"roic_free_cf";#N/A,#N/A,FALSE,"General";#N/A,#N/A,FALSE,"contents"}</definedName>
    <definedName name="k" hidden="1">{#N/A,#N/A,FALSE,"opportunities_risks";#N/A,#N/A,FALSE,"Comment";#N/A,#N/A,FALSE,"divisional_profit";#N/A,#N/A,FALSE,"Investments";#N/A,#N/A,FALSE,"financial status";#N/A,#N/A,FALSE,"order_intake_europe";#N/A,#N/A,FALSE,"sales_own+order_intake";#N/A,#N/A,FALSE,"roic_free_cf";#N/A,#N/A,FALSE,"General";#N/A,#N/A,FALSE,"contents"}</definedName>
    <definedName name="K46K29">#REF!</definedName>
    <definedName name="kanjar">#REF!</definedName>
    <definedName name="KANWAR_MUBASHAR">#REF!</definedName>
    <definedName name="kec" localSheetId="9"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kec" localSheetId="10"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kec" localSheetId="1"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kec"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keerwandhout">#REF!</definedName>
    <definedName name="kemu">#REF!</definedName>
    <definedName name="kfkdgdskgkdfjgkd">#REF!</definedName>
    <definedName name="KHALID">#REF!</definedName>
    <definedName name="KHURSHID_ALI_S_">#REF!</definedName>
    <definedName name="KHUSHI_MOHAMMAD">#REF!</definedName>
    <definedName name="kjhjakdak">#REF!</definedName>
    <definedName name="kjlkj">#REF!</definedName>
    <definedName name="kjsadhlasd">#REF!</definedName>
    <definedName name="KKK">#N/A</definedName>
    <definedName name="kkkk">#REF!</definedName>
    <definedName name="kkkkk">#REF!</definedName>
    <definedName name="klep">"Check Box 98"</definedName>
    <definedName name="kmnin">#REF!</definedName>
    <definedName name="KOF">#REF!</definedName>
    <definedName name="kozijn">"Check Box 97"</definedName>
    <definedName name="L">#REF!</definedName>
    <definedName name="L_Adjust">#REF!</definedName>
    <definedName name="L_Adjust_14">#REF!</definedName>
    <definedName name="L_AJE_Tot">#REF!</definedName>
    <definedName name="L_AJE_Tot_14">#REF!</definedName>
    <definedName name="L_CY_Beg">#REF!</definedName>
    <definedName name="L_CY_Beg_14">#REF!</definedName>
    <definedName name="L_CY_End">#REF!</definedName>
    <definedName name="L_CY_End_14">#REF!</definedName>
    <definedName name="l_flanfe">#REF!</definedName>
    <definedName name="L_PY_End">#REF!</definedName>
    <definedName name="L_PY_End_14">#REF!</definedName>
    <definedName name="L_RJE_Tot">#REF!</definedName>
    <definedName name="L_RJE_Tot_14">#REF!</definedName>
    <definedName name="labfuel">#REF!</definedName>
    <definedName name="lak">#REF!</definedName>
    <definedName name="Last_Row">#N/A</definedName>
    <definedName name="Last_Row_12">#N/A</definedName>
    <definedName name="Last_Row_13">#N/A</definedName>
    <definedName name="Last_Row_15">#N/A</definedName>
    <definedName name="Last_Row_16">#N/A</definedName>
    <definedName name="Last_Row_22">#N/A</definedName>
    <definedName name="Last_Row_25">#N/A</definedName>
    <definedName name="Last_Row_26">#N/A</definedName>
    <definedName name="Last_Row_27">#N/A</definedName>
    <definedName name="Last_Row_28">#N/A</definedName>
    <definedName name="Last_Row_29">#N/A</definedName>
    <definedName name="Last_Row_33">#N/A</definedName>
    <definedName name="Last_Row_34">#N/A</definedName>
    <definedName name="Last_Row_36">#N/A</definedName>
    <definedName name="Last_Row_37">#N/A</definedName>
    <definedName name="Last_Row_39">#N/A</definedName>
    <definedName name="Last_Row_40">#N/A</definedName>
    <definedName name="Last_Row_41">#N/A</definedName>
    <definedName name="Last_Row_42">#N/A</definedName>
    <definedName name="Last_Row_45">#N/A</definedName>
    <definedName name="Last_Row_47">#N/A</definedName>
    <definedName name="Last_Row_48">#N/A</definedName>
    <definedName name="Last_Row_49">#N/A</definedName>
    <definedName name="Last_Row_50">#N/A</definedName>
    <definedName name="Last_Row_51">#N/A</definedName>
    <definedName name="Last_Row_52">#N/A</definedName>
    <definedName name="Last_Row_53">#N/A</definedName>
    <definedName name="Last_Row_54">#N/A</definedName>
    <definedName name="Last_Row_55">#N/A</definedName>
    <definedName name="Last_Row_56">#N/A</definedName>
    <definedName name="Last_Row_57">#N/A</definedName>
    <definedName name="Last_Row_58">#N/A</definedName>
    <definedName name="Last_Row_59" localSheetId="9">IF(#REF!,Header_Row_59+#REF!,Header_Row_59)</definedName>
    <definedName name="Last_Row_59" localSheetId="3">#N/A</definedName>
    <definedName name="Last_Row_59" localSheetId="4">#N/A</definedName>
    <definedName name="Last_Row_59" localSheetId="12">#N/A</definedName>
    <definedName name="Last_Row_59" localSheetId="5">#N/A</definedName>
    <definedName name="Last_Row_59" localSheetId="6">#N/A</definedName>
    <definedName name="Last_Row_59" localSheetId="10">IF(#REF!,Header_Row_59+#REF!,Header_Row_59)</definedName>
    <definedName name="Last_Row_59" localSheetId="1">IF(#REF!,Header_Row_59+#REF!,Header_Row_59)</definedName>
    <definedName name="Last_Row_59">IF(#REF!,Header_Row_59+#REF!,Header_Row_59)</definedName>
    <definedName name="Last_Row_60">#N/A</definedName>
    <definedName name="Last_Row_61" localSheetId="9">IF(#REF!,Header_Row_61+#REF!,Header_Row_61)</definedName>
    <definedName name="Last_Row_61" localSheetId="3">#N/A</definedName>
    <definedName name="Last_Row_61" localSheetId="4">#N/A</definedName>
    <definedName name="Last_Row_61" localSheetId="12">#N/A</definedName>
    <definedName name="Last_Row_61" localSheetId="5">#N/A</definedName>
    <definedName name="Last_Row_61" localSheetId="6">#N/A</definedName>
    <definedName name="Last_Row_61" localSheetId="10">IF(#REF!,Header_Row_61+#REF!,Header_Row_61)</definedName>
    <definedName name="Last_Row_61" localSheetId="1">IF(#REF!,Header_Row_61+#REF!,Header_Row_61)</definedName>
    <definedName name="Last_Row_61">IF(#REF!,Header_Row_61+#REF!,Header_Row_61)</definedName>
    <definedName name="lastyeartrial">#REF!</definedName>
    <definedName name="LC">#REF!</definedName>
    <definedName name="LC_921471">#REF!</definedName>
    <definedName name="LC_980502">#REF!</definedName>
    <definedName name="Lcl">#REF!</definedName>
    <definedName name="leas">#REF!</definedName>
    <definedName name="Lease">#REF!</definedName>
    <definedName name="leasepayments">#REF!</definedName>
    <definedName name="Liab.">#REF!</definedName>
    <definedName name="LIBERTY_ANL">#REF!</definedName>
    <definedName name="LIBERTY_NOT">#REF!</definedName>
    <definedName name="LIBERTY_NOT1">#REF!</definedName>
    <definedName name="LIBERTY_NOT2">#REF!</definedName>
    <definedName name="LILY">#REF!</definedName>
    <definedName name="limest_anl">#REF!</definedName>
    <definedName name="LIMEST_NOT">#REF!</definedName>
    <definedName name="LIMEST_NOT1">#REF!</definedName>
    <definedName name="LIMEST_NOT2">#REF!</definedName>
    <definedName name="linkedtrial">#REF!</definedName>
    <definedName name="LIST">#REF!</definedName>
    <definedName name="List1">#REF!</definedName>
    <definedName name="lkm2_12">#N/A</definedName>
    <definedName name="lkm2_13">#N/A</definedName>
    <definedName name="lkm2_15">#N/A</definedName>
    <definedName name="lkm2_16">#N/A</definedName>
    <definedName name="lkm2_22">#N/A</definedName>
    <definedName name="lkm2_25">#N/A</definedName>
    <definedName name="lkm2_26">#N/A</definedName>
    <definedName name="lkm2_27">#N/A</definedName>
    <definedName name="lkm2_28">#N/A</definedName>
    <definedName name="lkm2_29">#N/A</definedName>
    <definedName name="lkm2_33">#N/A</definedName>
    <definedName name="lkm2_34">#N/A</definedName>
    <definedName name="lkm2_36">#N/A</definedName>
    <definedName name="lkm2_37">#N/A</definedName>
    <definedName name="lkm2_39">#N/A</definedName>
    <definedName name="lkm2_40">#N/A</definedName>
    <definedName name="lkm2_41">#N/A</definedName>
    <definedName name="lkm2_42">#N/A</definedName>
    <definedName name="lkm2_45">#N/A</definedName>
    <definedName name="lkm2_47">#N/A</definedName>
    <definedName name="lkm2_48">#N/A</definedName>
    <definedName name="lkm2_49">#N/A</definedName>
    <definedName name="lkm2_50">#N/A</definedName>
    <definedName name="lkm2_51">#N/A</definedName>
    <definedName name="lkm2_52">#N/A</definedName>
    <definedName name="lkm2_53">#N/A</definedName>
    <definedName name="lkm2_54">#N/A</definedName>
    <definedName name="lkm2_55">#N/A</definedName>
    <definedName name="lkm2_56">#N/A</definedName>
    <definedName name="lkm2_57">#N/A</definedName>
    <definedName name="lkm2_58">#N/A</definedName>
    <definedName name="lkm2_59" localSheetId="9">IF(#REF!,Header_Row_59+#REF!,Header_Row_59)</definedName>
    <definedName name="lkm2_59" localSheetId="3">#N/A</definedName>
    <definedName name="lkm2_59" localSheetId="4">#N/A</definedName>
    <definedName name="lkm2_59" localSheetId="12">#N/A</definedName>
    <definedName name="lkm2_59" localSheetId="5">#N/A</definedName>
    <definedName name="lkm2_59" localSheetId="6">#N/A</definedName>
    <definedName name="lkm2_59" localSheetId="10">IF(#REF!,Header_Row_59+#REF!,Header_Row_59)</definedName>
    <definedName name="lkm2_59" localSheetId="1">IF(#REF!,Header_Row_59+#REF!,Header_Row_59)</definedName>
    <definedName name="lkm2_59">IF(#REF!,Header_Row_59+#REF!,Header_Row_59)</definedName>
    <definedName name="lkm2_60">#N/A</definedName>
    <definedName name="lkm2_61" localSheetId="9">IF(#REF!,Header_Row_61+#REF!,Header_Row_61)</definedName>
    <definedName name="lkm2_61" localSheetId="3">#N/A</definedName>
    <definedName name="lkm2_61" localSheetId="4">#N/A</definedName>
    <definedName name="lkm2_61" localSheetId="12">#N/A</definedName>
    <definedName name="lkm2_61" localSheetId="5">#N/A</definedName>
    <definedName name="lkm2_61" localSheetId="6">#N/A</definedName>
    <definedName name="lkm2_61" localSheetId="10">IF(#REF!,Header_Row_61+#REF!,Header_Row_61)</definedName>
    <definedName name="lkm2_61" localSheetId="1">IF(#REF!,Header_Row_61+#REF!,Header_Row_61)</definedName>
    <definedName name="lkm2_61">IF(#REF!,Header_Row_61+#REF!,Header_Row_61)</definedName>
    <definedName name="llkk">#REF!</definedName>
    <definedName name="LLL">#N/A</definedName>
    <definedName name="lllll">#REF!</definedName>
    <definedName name="lmm">#REF!</definedName>
    <definedName name="lmmi">#REF!</definedName>
    <definedName name="lmmia">#REF!</definedName>
    <definedName name="lmmii">#REF!</definedName>
    <definedName name="LO">#REF!</definedName>
    <definedName name="Loan_Amount">#REF!</definedName>
    <definedName name="Loan_Amount_59">#REF!</definedName>
    <definedName name="Loan_Amount_61">#REF!</definedName>
    <definedName name="Loan_Start">#REF!</definedName>
    <definedName name="Loan_Start_59">#REF!</definedName>
    <definedName name="Loan_Start_61">#REF!</definedName>
    <definedName name="Loan_Years">#REF!</definedName>
    <definedName name="Loan_Years_59">#REF!</definedName>
    <definedName name="Loan_Years_61">#REF!</definedName>
    <definedName name="loan2">#REF!</definedName>
    <definedName name="LOANS">#REF!</definedName>
    <definedName name="LOANS___0">#REF!</definedName>
    <definedName name="LOANS___8">#REF!</definedName>
    <definedName name="LOANS___9">#REF!</definedName>
    <definedName name="LOANS_AND_ADVANCES">#REF!</definedName>
    <definedName name="LOCAL_FREIGHT">#REF!</definedName>
    <definedName name="LOCALNO">#REF!</definedName>
    <definedName name="localsalaries">#REF!</definedName>
    <definedName name="locked">#REF!,#REF!,#REF!,#REF!,#REF!,#REF!,#REF!,#REF!,#REF!,#REF!,#REF!,#REF!,#REF!,#REF!,#REF!,#REF!,#REF!,#REF!,#REF!,#REF!,#REF!</definedName>
    <definedName name="LOLA">#REF!</definedName>
    <definedName name="LONG_TERM_LIABILITIES">#REF!</definedName>
    <definedName name="LONG_TERM_LOANS">#REF!</definedName>
    <definedName name="LONG_TERM_LOANS_SECURED">#REF!</definedName>
    <definedName name="longtermloan">#REF!</definedName>
    <definedName name="loom">#REF!</definedName>
    <definedName name="LOP">#REF!</definedName>
    <definedName name="lp83cq51">#REF!</definedName>
    <definedName name="LR">#N/A</definedName>
    <definedName name="LS">#REF!</definedName>
    <definedName name="LSS">#REF!</definedName>
    <definedName name="LT">#REF!</definedName>
    <definedName name="LTLoans">#REF!</definedName>
    <definedName name="luiken">#REF!</definedName>
    <definedName name="LYT">#REF!</definedName>
    <definedName name="M">#REF!</definedName>
    <definedName name="M1N15">#REF!</definedName>
    <definedName name="m241Z768">#REF!</definedName>
    <definedName name="maan">#REF!</definedName>
    <definedName name="Macro1">#REF!</definedName>
    <definedName name="Macro2">#REF!</definedName>
    <definedName name="Macro3">#REF!</definedName>
    <definedName name="Macro4">#REF!</definedName>
    <definedName name="Macro5">#REF!</definedName>
    <definedName name="Macro6">#REF!</definedName>
    <definedName name="Main" localSheetId="3">#REF!</definedName>
    <definedName name="Main" localSheetId="4">#REF!</definedName>
    <definedName name="Main" localSheetId="12">#REF!</definedName>
    <definedName name="Main" localSheetId="5">#REF!</definedName>
    <definedName name="Main" localSheetId="6">#REF!</definedName>
    <definedName name="Main">#REF!</definedName>
    <definedName name="Maint_Services">#REF!</definedName>
    <definedName name="MANZOOR_HUSSAIN">#REF!</definedName>
    <definedName name="Mar">#REF!</definedName>
    <definedName name="MAR_00">#REF!</definedName>
    <definedName name="March">#REF!</definedName>
    <definedName name="March13">#REF!</definedName>
    <definedName name="Marginalrelief">#REF!</definedName>
    <definedName name="mark">#REF!</definedName>
    <definedName name="MARK_UP_ON_GENERATOR_LEASE">#REF!</definedName>
    <definedName name="masood">#REF!</definedName>
    <definedName name="MASOOD_AHMED_S_">#REF!</definedName>
    <definedName name="material">#REF!</definedName>
    <definedName name="Materiality">#REF!</definedName>
    <definedName name="Materiality_13">#REF!</definedName>
    <definedName name="Materiality_14">#REF!</definedName>
    <definedName name="Materiality_16">#REF!</definedName>
    <definedName name="Materiality_27">#REF!</definedName>
    <definedName name="Materiality_3">#REF!</definedName>
    <definedName name="Materiality_41">#REF!</definedName>
    <definedName name="Materiality_45">#REF!</definedName>
    <definedName name="Materiality_47">#REF!</definedName>
    <definedName name="Materiality_49">#REF!</definedName>
    <definedName name="Materiality_59">#REF!</definedName>
    <definedName name="Materiality_60">#REF!</definedName>
    <definedName name="Materiality_61">#REF!</definedName>
    <definedName name="May">#REF!</definedName>
    <definedName name="MAY_00">#REF!</definedName>
    <definedName name="Mayy13">#REF!</definedName>
    <definedName name="MB">#REF!</definedName>
    <definedName name="mbs">#REF!</definedName>
    <definedName name="MDS_N">#REF!</definedName>
    <definedName name="MDS_UNT">#REF!</definedName>
    <definedName name="mf">#REF!</definedName>
    <definedName name="MFNO">#REF!</definedName>
    <definedName name="Misc_Variable_Cost">#REF!</definedName>
    <definedName name="MISC._MANUFACTURING_EXPENSES">#REF!</definedName>
    <definedName name="MK">#REF!</definedName>
    <definedName name="MnfgD">#REF!</definedName>
    <definedName name="MNSFTY">#REF!</definedName>
    <definedName name="Mnth">#REF!</definedName>
    <definedName name="Mode">#REF!</definedName>
    <definedName name="Module1.Macro1">#REF!</definedName>
    <definedName name="Module1.Macro2">#REF!</definedName>
    <definedName name="Module2.Macro2">#REF!</definedName>
    <definedName name="MOHAMMAD_ABBAS_">#REF!</definedName>
    <definedName name="MOHAMMAD_SARWAR">#REF!</definedName>
    <definedName name="mon">#REF!</definedName>
    <definedName name="Monetary_Precision">#REF!</definedName>
    <definedName name="Monetary_Precision_13">#REF!</definedName>
    <definedName name="Monetary_Precision_14">#REF!</definedName>
    <definedName name="Monetary_Precision_16">#REF!</definedName>
    <definedName name="Monetary_Precision_27">#REF!</definedName>
    <definedName name="Monetary_Precision_3">#REF!</definedName>
    <definedName name="Monetary_Precision_41">#REF!</definedName>
    <definedName name="Monetary_Precision_45">#REF!</definedName>
    <definedName name="Monetary_Precision_47">#REF!</definedName>
    <definedName name="Monetary_Precision_49">#REF!</definedName>
    <definedName name="Monetary_Precision_59">#REF!</definedName>
    <definedName name="Monetary_Precision_60">#REF!</definedName>
    <definedName name="Monetary_Precision_61">#REF!</definedName>
    <definedName name="MONTH">#REF!</definedName>
    <definedName name="moulds">#REF!</definedName>
    <definedName name="moulds1209">#REF!</definedName>
    <definedName name="movement">#REF!</definedName>
    <definedName name="Movement_of_Cost_of_Raw_Material_Consumed">#REF!</definedName>
    <definedName name="MovementCreditors">#REF!</definedName>
    <definedName name="MP">#REF!</definedName>
    <definedName name="MPKANAL">#REF!</definedName>
    <definedName name="mpl">#REF!</definedName>
    <definedName name="MPMARLA">#REF!</definedName>
    <definedName name="MPPAID">#REF!</definedName>
    <definedName name="MPRKANAL">#REF!</definedName>
    <definedName name="MPRMARLA">#REF!</definedName>
    <definedName name="MPRVALUE">#REF!</definedName>
    <definedName name="MPTAMOUNT">#REF!</definedName>
    <definedName name="MPWR">#REF!</definedName>
    <definedName name="msaf">#REF!</definedName>
    <definedName name="MT">#REF!</definedName>
    <definedName name="MTRL">#REF!</definedName>
    <definedName name="MTRS">#REF!,#REF!,#REF!,#REF!</definedName>
    <definedName name="Mubashar">#REF!</definedName>
    <definedName name="Muhaish">#REF!</definedName>
    <definedName name="multan">#REF!</definedName>
    <definedName name="MUNIR_MOHMOOD_T">#REF!</definedName>
    <definedName name="mvmnt">#REF!</definedName>
    <definedName name="MxChk">#REF!</definedName>
    <definedName name="N">#REF!</definedName>
    <definedName name="n8r3">#REF!</definedName>
    <definedName name="NABILA">#N/A</definedName>
    <definedName name="naila">#N/A</definedName>
    <definedName name="name">#REF!</definedName>
    <definedName name="Names">#REF!</definedName>
    <definedName name="nauman">#REF!</definedName>
    <definedName name="ncrc">#REF!</definedName>
    <definedName name="ncreo">#REF!</definedName>
    <definedName name="ncrva">#REF!</definedName>
    <definedName name="NEELAM">#N/A</definedName>
    <definedName name="NetAmount">#REF!</definedName>
    <definedName name="New">#REF!</definedName>
    <definedName name="NEW.">#REF!</definedName>
    <definedName name="new.accounts">#REF!</definedName>
    <definedName name="newone">#REF!</definedName>
    <definedName name="NewTB">#REF!</definedName>
    <definedName name="NewTrial">#REF!</definedName>
    <definedName name="newtrialbalance">#REF!</definedName>
    <definedName name="NINO">#N/A</definedName>
    <definedName name="nirc">#REF!</definedName>
    <definedName name="nireo">#REF!</definedName>
    <definedName name="nirva">#REF!</definedName>
    <definedName name="NN">#REF!</definedName>
    <definedName name="nnn">#REF!</definedName>
    <definedName name="NO">#REF!</definedName>
    <definedName name="NOD" localSheetId="9" hidden="1">{#N/A,#N/A,FALSE,"QUARTERLY SALES";#N/A,#N/A,FALSE,"NET SALES ";#N/A,#N/A,FALSE,"INVENTORY"}</definedName>
    <definedName name="NOD" localSheetId="10" hidden="1">{#N/A,#N/A,FALSE,"QUARTERLY SALES";#N/A,#N/A,FALSE,"NET SALES ";#N/A,#N/A,FALSE,"INVENTORY"}</definedName>
    <definedName name="NOD" localSheetId="1" hidden="1">{#N/A,#N/A,FALSE,"QUARTERLY SALES";#N/A,#N/A,FALSE,"NET SALES ";#N/A,#N/A,FALSE,"INVENTORY"}</definedName>
    <definedName name="NOD" hidden="1">{#N/A,#N/A,FALSE,"QUARTERLY SALES";#N/A,#N/A,FALSE,"NET SALES ";#N/A,#N/A,FALSE,"INVENTORY"}</definedName>
    <definedName name="NOI">#N/A</definedName>
    <definedName name="NOMEANING1">#REF!</definedName>
    <definedName name="noncurrentassets1">#REF!</definedName>
    <definedName name="noncurrentassets2">#REF!</definedName>
    <definedName name="noncurrentassets3">#REF!</definedName>
    <definedName name="noncurrentassets4">#REF!</definedName>
    <definedName name="noncurrentassets5">#REF!</definedName>
    <definedName name="nonoperatingexpenses1">#REF!</definedName>
    <definedName name="nonoperatingexpenses2">#REF!</definedName>
    <definedName name="nonoperatingexpenses3">#REF!</definedName>
    <definedName name="nonoperatingexpenses4">#REF!</definedName>
    <definedName name="nonoperatingexpenses5">#REF!</definedName>
    <definedName name="NONPLEDGE">#REF!</definedName>
    <definedName name="NoOfFFSegments1">#REF!</definedName>
    <definedName name="Nop">#N/A</definedName>
    <definedName name="not">#REF!</definedName>
    <definedName name="NOTBS">#REF!</definedName>
    <definedName name="note">#REF!</definedName>
    <definedName name="Note01">#REF!</definedName>
    <definedName name="Note02">#REF!</definedName>
    <definedName name="Note03">#REF!</definedName>
    <definedName name="Note04">#REF!</definedName>
    <definedName name="Note06">#REF!</definedName>
    <definedName name="note1">#REF!</definedName>
    <definedName name="Note10">#REF!</definedName>
    <definedName name="Note11">#REF!</definedName>
    <definedName name="note12">#REF!</definedName>
    <definedName name="note14">#REF!</definedName>
    <definedName name="Note15">#REF!</definedName>
    <definedName name="Note16">#REF!</definedName>
    <definedName name="Note17">#REF!</definedName>
    <definedName name="Note18">#REF!</definedName>
    <definedName name="Note19">#REF!</definedName>
    <definedName name="note2">#REF!</definedName>
    <definedName name="Note2.1">#REF!</definedName>
    <definedName name="Note2.10">#REF!</definedName>
    <definedName name="Note2.11">#REF!</definedName>
    <definedName name="Note2.12">#REF!</definedName>
    <definedName name="Note2.13">#REF!</definedName>
    <definedName name="Note2.14">#REF!</definedName>
    <definedName name="Note2.15">#REF!</definedName>
    <definedName name="Note2.16">#REF!</definedName>
    <definedName name="Note2.17">#REF!</definedName>
    <definedName name="Note2.18">#REF!</definedName>
    <definedName name="Note2.19">#REF!</definedName>
    <definedName name="Note2.2">#REF!</definedName>
    <definedName name="Note2.3">#REF!</definedName>
    <definedName name="Note2.4">#REF!</definedName>
    <definedName name="Note2.5">#REF!</definedName>
    <definedName name="Note2.6">#REF!</definedName>
    <definedName name="Note2.7">#REF!</definedName>
    <definedName name="Note2.8">#REF!</definedName>
    <definedName name="Note2.9">#REF!</definedName>
    <definedName name="Note20">#REF!</definedName>
    <definedName name="Note21">#REF!</definedName>
    <definedName name="note22">#REF!</definedName>
    <definedName name="Note23">#REF!</definedName>
    <definedName name="Note24">#REF!</definedName>
    <definedName name="Note25">#REF!</definedName>
    <definedName name="Note26">#REF!</definedName>
    <definedName name="Note27">#REF!</definedName>
    <definedName name="Note28">#REF!</definedName>
    <definedName name="Note29">#REF!</definedName>
    <definedName name="Note3">#REF!</definedName>
    <definedName name="Note30">#REF!</definedName>
    <definedName name="Note34">#REF!</definedName>
    <definedName name="Note35">#REF!</definedName>
    <definedName name="Note36">#REF!</definedName>
    <definedName name="Note37">#REF!</definedName>
    <definedName name="Note4">#REF!</definedName>
    <definedName name="Note40">#REF!</definedName>
    <definedName name="Note5">#REF!</definedName>
    <definedName name="Note6">#REF!</definedName>
    <definedName name="Note7">#REF!</definedName>
    <definedName name="Note8">#REF!</definedName>
    <definedName name="note9">#REF!</definedName>
    <definedName name="notes">#REF!</definedName>
    <definedName name="NOTES___0">#REF!</definedName>
    <definedName name="NOTES___8">#REF!</definedName>
    <definedName name="NOTES___9">#REF!</definedName>
    <definedName name="NOTESSS">#REF!</definedName>
    <definedName name="NOU">#N/A</definedName>
    <definedName name="nov">#REF!,#REF!,#REF!,#REF!,#REF!</definedName>
    <definedName name="Nov_00">#REF!</definedName>
    <definedName name="NOV_99">#REF!</definedName>
    <definedName name="November">#REF!</definedName>
    <definedName name="November12">#REF!</definedName>
    <definedName name="NPBT">#REF!</definedName>
    <definedName name="Num_Pmt_Per_Year">#REF!</definedName>
    <definedName name="NUMBER_OF_EMPLOYEES">#REF!</definedName>
    <definedName name="Number_of_Payments">#N/A</definedName>
    <definedName name="Number_of_Payments_12">#N/A</definedName>
    <definedName name="Number_of_Payments_13">#N/A</definedName>
    <definedName name="Number_of_Payments_15">#N/A</definedName>
    <definedName name="Number_of_Payments_16">#N/A</definedName>
    <definedName name="Number_of_Payments_22">#N/A</definedName>
    <definedName name="Number_of_Payments_25">#N/A</definedName>
    <definedName name="Number_of_Payments_26">#N/A</definedName>
    <definedName name="Number_of_Payments_27">#N/A</definedName>
    <definedName name="Number_of_Payments_28">#N/A</definedName>
    <definedName name="Number_of_Payments_29">#N/A</definedName>
    <definedName name="Number_of_Payments_33">#N/A</definedName>
    <definedName name="Number_of_Payments_34">#N/A</definedName>
    <definedName name="Number_of_Payments_36">#N/A</definedName>
    <definedName name="Number_of_Payments_37">#N/A</definedName>
    <definedName name="Number_of_Payments_39">#N/A</definedName>
    <definedName name="Number_of_Payments_40">#N/A</definedName>
    <definedName name="Number_of_Payments_41">#N/A</definedName>
    <definedName name="Number_of_Payments_42">#N/A</definedName>
    <definedName name="Number_of_Payments_45">#N/A</definedName>
    <definedName name="Number_of_Payments_47">#N/A</definedName>
    <definedName name="Number_of_Payments_48">#N/A</definedName>
    <definedName name="Number_of_Payments_49">#N/A</definedName>
    <definedName name="Number_of_Payments_50">#N/A</definedName>
    <definedName name="Number_of_Payments_51">#N/A</definedName>
    <definedName name="Number_of_Payments_52">#N/A</definedName>
    <definedName name="Number_of_Payments_53">#N/A</definedName>
    <definedName name="Number_of_Payments_54">#N/A</definedName>
    <definedName name="Number_of_Payments_55">#N/A</definedName>
    <definedName name="Number_of_Payments_56">#N/A</definedName>
    <definedName name="Number_of_Payments_57">#N/A</definedName>
    <definedName name="Number_of_Payments_58">#N/A</definedName>
    <definedName name="Number_of_Payments_59" localSheetId="9">MATCH(0.01,End_Bal_59,-1)+1</definedName>
    <definedName name="Number_of_Payments_59" localSheetId="10">MATCH(0.01,End_Bal_59,-1)+1</definedName>
    <definedName name="Number_of_Payments_59" localSheetId="1">MATCH(0.01,End_Bal_59,-1)+1</definedName>
    <definedName name="Number_of_Payments_59">MATCH(0.01,End_Bal_59,-1)+1</definedName>
    <definedName name="Number_of_Payments_60">#N/A</definedName>
    <definedName name="Number_of_Payments_61" localSheetId="9">MATCH(0.01,End_Bal_61,-1)+1</definedName>
    <definedName name="Number_of_Payments_61" localSheetId="10">MATCH(0.01,End_Bal_61,-1)+1</definedName>
    <definedName name="Number_of_Payments_61" localSheetId="1">MATCH(0.01,End_Bal_61,-1)+1</definedName>
    <definedName name="Number_of_Payments_61">MATCH(0.01,End_Bal_61,-1)+1</definedName>
    <definedName name="Number_of_Payments1">MATCH(0.01,#REF!,-1)+1</definedName>
    <definedName name="Number_of_Selections">#REF!</definedName>
    <definedName name="Number_of_Selections_13">#REF!</definedName>
    <definedName name="Number_of_Selections_14">#REF!</definedName>
    <definedName name="Number_of_Selections_16">#REF!</definedName>
    <definedName name="Number_of_Selections_27">#REF!</definedName>
    <definedName name="Number_of_Selections_3">#REF!</definedName>
    <definedName name="Number_of_Selections_41">#REF!</definedName>
    <definedName name="Number_of_Selections_45">#REF!</definedName>
    <definedName name="Number_of_Selections_47">#REF!</definedName>
    <definedName name="Number_of_Selections_49">#REF!</definedName>
    <definedName name="Number_of_Selections_59">#REF!</definedName>
    <definedName name="Number_of_Selections_60">#REF!</definedName>
    <definedName name="Number_of_Selections_61">#REF!</definedName>
    <definedName name="O">#REF!</definedName>
    <definedName name="O13R10">#REF!</definedName>
    <definedName name="o18s61">#REF!</definedName>
    <definedName name="oct">#REF!</definedName>
    <definedName name="OCT_99">#REF!</definedName>
    <definedName name="October">#REF!</definedName>
    <definedName name="October12">#REF!</definedName>
    <definedName name="od">#REF!</definedName>
    <definedName name="ODia" localSheetId="9">VLOOKUP(#REF!,[0]!PipeInfo,2,FALSE)</definedName>
    <definedName name="ODia" localSheetId="10">VLOOKUP(#REF!,[0]!PipeInfo,2,FALSE)</definedName>
    <definedName name="ODia" localSheetId="1">VLOOKUP(#REF!,[0]!PipeInfo,2,FALSE)</definedName>
    <definedName name="ODia">VLOOKUP(#REF!,[0]!PipeInfo,2,FALSE)</definedName>
    <definedName name="odn">#REF!</definedName>
    <definedName name="off">#REF!</definedName>
    <definedName name="oillub1209">#REF!</definedName>
    <definedName name="oils">#REF!</definedName>
    <definedName name="Old">#REF!</definedName>
    <definedName name="old\">#REF!</definedName>
    <definedName name="Oldbankcircle">#REF!</definedName>
    <definedName name="OldTB">#REF!</definedName>
    <definedName name="Oldtrial">#REF!</definedName>
    <definedName name="OLE_LINK1">#REF!</definedName>
    <definedName name="OLE_LINK1_1">#REF!</definedName>
    <definedName name="OLE_LINK1_1_1">#REF!</definedName>
    <definedName name="OLE_LINK1_1_2">#REF!</definedName>
    <definedName name="OLE_LINK1_1_3">#REF!</definedName>
    <definedName name="OLE_LINK1_1_4">#REF!</definedName>
    <definedName name="OLE_LINK1_2">#REF!</definedName>
    <definedName name="ONE">#REF!</definedName>
    <definedName name="OOE">#REF!</definedName>
    <definedName name="operating">#REF!</definedName>
    <definedName name="operatingcash1">#REF!</definedName>
    <definedName name="operatingcash2">#REF!</definedName>
    <definedName name="operatingcash3">#REF!</definedName>
    <definedName name="operatingcash4">#REF!</definedName>
    <definedName name="operatingcash5">#REF!</definedName>
    <definedName name="operatingfixedassets">#REF!</definedName>
    <definedName name="Operations">#REF!</definedName>
    <definedName name="OPPRFT">#REF!</definedName>
    <definedName name="ORAKL" localSheetId="9" hidden="1">{#N/A,#N/A,FALSE,"QUARTERLY SALES";#N/A,#N/A,FALSE,"NET SALES ";#N/A,#N/A,FALSE,"INVENTORY"}</definedName>
    <definedName name="ORAKL" localSheetId="10" hidden="1">{#N/A,#N/A,FALSE,"QUARTERLY SALES";#N/A,#N/A,FALSE,"NET SALES ";#N/A,#N/A,FALSE,"INVENTORY"}</definedName>
    <definedName name="ORAKL" localSheetId="1" hidden="1">{#N/A,#N/A,FALSE,"QUARTERLY SALES";#N/A,#N/A,FALSE,"NET SALES ";#N/A,#N/A,FALSE,"INVENTORY"}</definedName>
    <definedName name="ORAKL" hidden="1">{#N/A,#N/A,FALSE,"QUARTERLY SALES";#N/A,#N/A,FALSE,"NET SALES ";#N/A,#N/A,FALSE,"INVENTORY"}</definedName>
    <definedName name="ORAL" localSheetId="9" hidden="1">{#N/A,#N/A,FALSE,"NET SALES ";#N/A,#N/A,FALSE,"QUARTERLY SALES"}</definedName>
    <definedName name="ORAL" localSheetId="10" hidden="1">{#N/A,#N/A,FALSE,"NET SALES ";#N/A,#N/A,FALSE,"QUARTERLY SALES"}</definedName>
    <definedName name="ORAL" localSheetId="1" hidden="1">{#N/A,#N/A,FALSE,"NET SALES ";#N/A,#N/A,FALSE,"QUARTERLY SALES"}</definedName>
    <definedName name="ORAL" hidden="1">{#N/A,#N/A,FALSE,"NET SALES ";#N/A,#N/A,FALSE,"QUARTERLY SALES"}</definedName>
    <definedName name="Orig">#REF!</definedName>
    <definedName name="Orix_Lease_1">#REF!</definedName>
    <definedName name="OSM" localSheetId="9" hidden="1">{#N/A,#N/A,FALSE,"TELEFON"}</definedName>
    <definedName name="OSM" localSheetId="10" hidden="1">{#N/A,#N/A,FALSE,"TELEFON"}</definedName>
    <definedName name="OSM" localSheetId="1" hidden="1">{#N/A,#N/A,FALSE,"TELEFON"}</definedName>
    <definedName name="OSM" hidden="1">{#N/A,#N/A,FALSE,"TELEFON"}</definedName>
    <definedName name="OSM_1" localSheetId="9">{#N/A,#N/A,FALSE,"TELEFON"}</definedName>
    <definedName name="OSM_1" localSheetId="10">{#N/A,#N/A,FALSE,"TELEFON"}</definedName>
    <definedName name="OSM_1" localSheetId="1">{#N/A,#N/A,FALSE,"TELEFON"}</definedName>
    <definedName name="OSM_1">{#N/A,#N/A,FALSE,"TELEFON"}</definedName>
    <definedName name="OSM_2" localSheetId="9">{#N/A,#N/A,FALSE,"TELEFON"}</definedName>
    <definedName name="OSM_2" localSheetId="10">{#N/A,#N/A,FALSE,"TELEFON"}</definedName>
    <definedName name="OSM_2" localSheetId="1">{#N/A,#N/A,FALSE,"TELEFON"}</definedName>
    <definedName name="OSM_2">{#N/A,#N/A,FALSE,"TELEFON"}</definedName>
    <definedName name="otc.ram.material" localSheetId="9" hidden="1">{#N/A,#N/A,FALSE,"QUARTERLY SALES";#N/A,#N/A,FALSE,"NET SALES ";#N/A,#N/A,FALSE,"INVENTORY"}</definedName>
    <definedName name="otc.ram.material" localSheetId="10" hidden="1">{#N/A,#N/A,FALSE,"QUARTERLY SALES";#N/A,#N/A,FALSE,"NET SALES ";#N/A,#N/A,FALSE,"INVENTORY"}</definedName>
    <definedName name="otc.ram.material" localSheetId="1" hidden="1">{#N/A,#N/A,FALSE,"QUARTERLY SALES";#N/A,#N/A,FALSE,"NET SALES ";#N/A,#N/A,FALSE,"INVENTORY"}</definedName>
    <definedName name="otc.ram.material" hidden="1">{#N/A,#N/A,FALSE,"QUARTERLY SALES";#N/A,#N/A,FALSE,"NET SALES ";#N/A,#N/A,FALSE,"INVENTORY"}</definedName>
    <definedName name="OTCGHGHG" localSheetId="9" hidden="1">{#N/A,#N/A,FALSE,"QUARTERLY SALES";#N/A,#N/A,FALSE,"NET SALES ";#N/A,#N/A,FALSE,"INVENTORY"}</definedName>
    <definedName name="OTCGHGHG" localSheetId="10" hidden="1">{#N/A,#N/A,FALSE,"QUARTERLY SALES";#N/A,#N/A,FALSE,"NET SALES ";#N/A,#N/A,FALSE,"INVENTORY"}</definedName>
    <definedName name="OTCGHGHG" localSheetId="1" hidden="1">{#N/A,#N/A,FALSE,"QUARTERLY SALES";#N/A,#N/A,FALSE,"NET SALES ";#N/A,#N/A,FALSE,"INVENTORY"}</definedName>
    <definedName name="OTCGHGHG" hidden="1">{#N/A,#N/A,FALSE,"QUARTERLY SALES";#N/A,#N/A,FALSE,"NET SALES ";#N/A,#N/A,FALSE,"INVENTORY"}</definedName>
    <definedName name="other">#REF!</definedName>
    <definedName name="OTHER_INCOME">#REF!</definedName>
    <definedName name="OTHER_PER_METER_COST_SELLING_RATE_REBATE_CALCULATIONS___WEAVING">#REF!</definedName>
    <definedName name="OTHER_PER_POUND_RATE">#REF!</definedName>
    <definedName name="OTHER_RECEIVABLES">#REF!</definedName>
    <definedName name="otheradjust">#REF!</definedName>
    <definedName name="Othercredits">#REF!</definedName>
    <definedName name="othermov">#REF!</definedName>
    <definedName name="otherpayable">#REF!</definedName>
    <definedName name="Otherpurchases">#REF!</definedName>
    <definedName name="otherpurchasesmovement">#REF!</definedName>
    <definedName name="OTHERS">#REF!</definedName>
    <definedName name="Othr__2000">#REF!</definedName>
    <definedName name="Overall_Progr">#REF!</definedName>
    <definedName name="OVERHEADS">#REF!</definedName>
    <definedName name="p">#REF!</definedName>
    <definedName name="p_flange">#REF!</definedName>
    <definedName name="P_GATE">#REF!</definedName>
    <definedName name="P_Waste1">#REF!</definedName>
    <definedName name="P_Y">#REF!</definedName>
    <definedName name="Pack">#REF!</definedName>
    <definedName name="Pack___8">#REF!</definedName>
    <definedName name="Pack___9">#REF!</definedName>
    <definedName name="packing">#REF!</definedName>
    <definedName name="PACKING_EXPENSES">#REF!</definedName>
    <definedName name="Packing1209">#REF!</definedName>
    <definedName name="PAGE1">#REF!</definedName>
    <definedName name="PAGE2">#REF!</definedName>
    <definedName name="PAGE3">#REF!</definedName>
    <definedName name="PAGES">#REF!</definedName>
    <definedName name="PAk">#REF!</definedName>
    <definedName name="Pakistan">#REF!</definedName>
    <definedName name="PALLU">#N/A</definedName>
    <definedName name="Paper">#REF!</definedName>
    <definedName name="PAR">#N/A</definedName>
    <definedName name="PartName">#REF!</definedName>
    <definedName name="Pass1234" localSheetId="9" hidden="1">{#N/A,#N/A,FALSE,"QUARTERLY SALES";#N/A,#N/A,FALSE,"NET SALES ";#N/A,#N/A,FALSE,"INVENTORY"}</definedName>
    <definedName name="Pass1234" localSheetId="10" hidden="1">{#N/A,#N/A,FALSE,"QUARTERLY SALES";#N/A,#N/A,FALSE,"NET SALES ";#N/A,#N/A,FALSE,"INVENTORY"}</definedName>
    <definedName name="Pass1234" localSheetId="1" hidden="1">{#N/A,#N/A,FALSE,"QUARTERLY SALES";#N/A,#N/A,FALSE,"NET SALES ";#N/A,#N/A,FALSE,"INVENTORY"}</definedName>
    <definedName name="Pass1234" hidden="1">{#N/A,#N/A,FALSE,"QUARTERLY SALES";#N/A,#N/A,FALSE,"NET SALES ";#N/A,#N/A,FALSE,"INVENTORY"}</definedName>
    <definedName name="Pay_Date">#REF!</definedName>
    <definedName name="Pay_Num">#REF!</definedName>
    <definedName name="Payment_Date">#N/A</definedName>
    <definedName name="Payments">#REF!</definedName>
    <definedName name="pbCountingPages">FALSE</definedName>
    <definedName name="PBQ_ALL">#REF!</definedName>
    <definedName name="PBQ_I">#REF!</definedName>
    <definedName name="PBQ_O">#REF!</definedName>
    <definedName name="PBS">#REF!</definedName>
    <definedName name="PckgD">#REF!</definedName>
    <definedName name="PckgRange">#REF!</definedName>
    <definedName name="PCut">#REF!</definedName>
    <definedName name="PD">#N/A</definedName>
    <definedName name="PDFeb06">#REF!</definedName>
    <definedName name="PDJan06">#REF!</definedName>
    <definedName name="Percent_Threshold">#REF!</definedName>
    <definedName name="period">13</definedName>
    <definedName name="PeriodSetName1">#REF!</definedName>
    <definedName name="PeriodsInYear">#REF!</definedName>
    <definedName name="pf">#REF!</definedName>
    <definedName name="PHARMA" localSheetId="9" hidden="1">{#N/A,#N/A,FALSE,"QUARTERLY SALES";#N/A,#N/A,FALSE,"NET SALES ";#N/A,#N/A,FALSE,"INVENTORY"}</definedName>
    <definedName name="PHARMA" localSheetId="10" hidden="1">{#N/A,#N/A,FALSE,"QUARTERLY SALES";#N/A,#N/A,FALSE,"NET SALES ";#N/A,#N/A,FALSE,"INVENTORY"}</definedName>
    <definedName name="PHARMA" localSheetId="1" hidden="1">{#N/A,#N/A,FALSE,"QUARTERLY SALES";#N/A,#N/A,FALSE,"NET SALES ";#N/A,#N/A,FALSE,"INVENTORY"}</definedName>
    <definedName name="PHARMA" hidden="1">{#N/A,#N/A,FALSE,"QUARTERLY SALES";#N/A,#N/A,FALSE,"NET SALES ";#N/A,#N/A,FALSE,"INVENTORY"}</definedName>
    <definedName name="PIA">#REF!</definedName>
    <definedName name="pict">"Picture 13"</definedName>
    <definedName name="pil">#REF!</definedName>
    <definedName name="PIN">#N/A</definedName>
    <definedName name="Pioneer">#REF!</definedName>
    <definedName name="PipeInfo">#REF!</definedName>
    <definedName name="PIS">#REF!</definedName>
    <definedName name="PISS">#REF!</definedName>
    <definedName name="Pivot_Table___01">#REF!</definedName>
    <definedName name="Pivot_Table___02">#REF!</definedName>
    <definedName name="Pivot_Table___03">#REF!</definedName>
    <definedName name="pl">#REF!</definedName>
    <definedName name="PL_Dollar_Threshold">#REF!</definedName>
    <definedName name="PL_Percent_Threshold">#REF!</definedName>
    <definedName name="plant">#REF!</definedName>
    <definedName name="PLANT_CAPACITY_AND_PRODUCTION">#REF!</definedName>
    <definedName name="Plastic">#REF!</definedName>
    <definedName name="Plastic1209">#REF!</definedName>
    <definedName name="PLEDGE">#REF!</definedName>
    <definedName name="PlngDtP">#REF!</definedName>
    <definedName name="PlngDtS">#REF!</definedName>
    <definedName name="PlngDtW">#REF!</definedName>
    <definedName name="ploikjhgbg">#N/A</definedName>
    <definedName name="pm">#REF!</definedName>
    <definedName name="pnInst">#REF!,#REF!</definedName>
    <definedName name="poi_28">#N/A</definedName>
    <definedName name="point">#REF!</definedName>
    <definedName name="POLICIES">#REF!</definedName>
    <definedName name="POO">#REF!</definedName>
    <definedName name="por">#REF!</definedName>
    <definedName name="Post_tax_materiality">#REF!</definedName>
    <definedName name="power">#REF!,#REF!,#REF!,#REF!,#REF!,#REF!,#REF!,#REF!</definedName>
    <definedName name="POWER_AND_FUEL">#REF!</definedName>
    <definedName name="Power_Factor">0.39</definedName>
    <definedName name="POWER_HOUSE_CONSUMTION">#REF!</definedName>
    <definedName name="PP_BLCK1">#REF!</definedName>
    <definedName name="PP_BLCK2">#REF!</definedName>
    <definedName name="PP_L01">#REF!</definedName>
    <definedName name="PPP">#REF!</definedName>
    <definedName name="PrApr">#REF!</definedName>
    <definedName name="prd">#REF!</definedName>
    <definedName name="Prdct">#REF!</definedName>
    <definedName name="Prdct_Wise">#REF!,#REF!</definedName>
    <definedName name="pre">#REF!</definedName>
    <definedName name="Pre_tax_materiality">#REF!</definedName>
    <definedName name="Pre_tax_materiality_13">#REF!</definedName>
    <definedName name="Pre_tax_materiality_14">#REF!</definedName>
    <definedName name="Pre_tax_materiality_16">#REF!</definedName>
    <definedName name="Pre_tax_materiality_27">#REF!</definedName>
    <definedName name="Pre_tax_materiality_3">#REF!</definedName>
    <definedName name="Pre_tax_materiality_41">#REF!</definedName>
    <definedName name="Pre_tax_materiality_45">#REF!</definedName>
    <definedName name="Pre_tax_materiality_47">#REF!</definedName>
    <definedName name="Pre_tax_materiality_49">#REF!</definedName>
    <definedName name="Pre_tax_materiality_59">#REF!</definedName>
    <definedName name="Pre_tax_materiality_60">#REF!</definedName>
    <definedName name="Pre_tax_materiality_61">#REF!</definedName>
    <definedName name="prep_date">#REF!</definedName>
    <definedName name="Prepaid" hidden="1">#REF!</definedName>
    <definedName name="preparer">#REF!</definedName>
    <definedName name="PreviousProgres">#REF!</definedName>
    <definedName name="prijzen">#REF!</definedName>
    <definedName name="prin">#REF!</definedName>
    <definedName name="Princ">#REF!</definedName>
    <definedName name="Print">#REF!</definedName>
    <definedName name="_xlnm.Print_Area" localSheetId="0">Dashboard!$A$1:$F$25</definedName>
    <definedName name="_xlnm.Print_Area">#REF!</definedName>
    <definedName name="Print_Area_MI">#REF!</definedName>
    <definedName name="Print_Area_Reset">#N/A</definedName>
    <definedName name="print_area1">#REF!</definedName>
    <definedName name="PRINT_DEF_TAX">#REF!</definedName>
    <definedName name="PRINT_DETAILS">#REF!</definedName>
    <definedName name="Print_Range">#REF!</definedName>
    <definedName name="_xlnm.Print_Titles">#REF!,#REF!</definedName>
    <definedName name="PRINT_TITLES_MI">#REF!</definedName>
    <definedName name="printer">#REF!</definedName>
    <definedName name="printing">#REF!</definedName>
    <definedName name="Printing1209">#REF!</definedName>
    <definedName name="PRN_BQ_L">#REF!</definedName>
    <definedName name="PRN_BQ_L1">#REF!</definedName>
    <definedName name="PRN_DS_L">#REF!</definedName>
    <definedName name="PRNT01">#REF!</definedName>
    <definedName name="PRNT01A">#REF!</definedName>
    <definedName name="PRNT01B">#REF!</definedName>
    <definedName name="Prod">#REF!</definedName>
    <definedName name="prodtracking">#REF!</definedName>
    <definedName name="PRODUCTION___SPINNING">#REF!</definedName>
    <definedName name="PRODUCTION___WEAVING">#REF!</definedName>
    <definedName name="PRODUCTION_PLAN">#REF!</definedName>
    <definedName name="PRODUCTION_PLAN__SPINNING">#REF!</definedName>
    <definedName name="PRODUCTION_TECHNICAL_CALCULATION___WEAVING">#REF!</definedName>
    <definedName name="PROFIT">#REF!</definedName>
    <definedName name="PROFIT___LOSS">#REF!</definedName>
    <definedName name="PROFIT_LOSS_AND_BALANCE_SHEET___OTHER_ASSUMPTIONS">#REF!</definedName>
    <definedName name="PROFIT_SPLITUP">#REF!</definedName>
    <definedName name="profitloss">#REF!</definedName>
    <definedName name="PROPOSED_RESTRUCTURING_PLAN">#REF!</definedName>
    <definedName name="prov1011">#REF!</definedName>
    <definedName name="Prov11">#REF!</definedName>
    <definedName name="provisionsdeposits">#REF!</definedName>
    <definedName name="PS">#REF!</definedName>
    <definedName name="pt">#REF!</definedName>
    <definedName name="PTA_ANL">#REF!</definedName>
    <definedName name="PTA_NOT">#REF!</definedName>
    <definedName name="PTA_NOT1">#REF!</definedName>
    <definedName name="PTA_NOT2">#REF!</definedName>
    <definedName name="ptc">#REF!</definedName>
    <definedName name="PTD">#REF!</definedName>
    <definedName name="PTN">#REF!</definedName>
    <definedName name="Ptrn">#REF!</definedName>
    <definedName name="PtrnRange">#REF!</definedName>
    <definedName name="PtyFin">#REF!</definedName>
    <definedName name="PtyPat">#REF!</definedName>
    <definedName name="PtySpl">#REF!</definedName>
    <definedName name="Purchases">#REF!</definedName>
    <definedName name="Pwr_fctr">0.5</definedName>
    <definedName name="PwrFctr">0.5</definedName>
    <definedName name="PY_Accounts_Receivable">#REF!</definedName>
    <definedName name="PY_Administration">#REF!</definedName>
    <definedName name="PY_all_Equity">#REF!</definedName>
    <definedName name="PY_all_Equity_13">#REF!</definedName>
    <definedName name="PY_all_Equity_14">#REF!</definedName>
    <definedName name="PY_all_Equity_16">#REF!</definedName>
    <definedName name="PY_all_Equity_27">#REF!</definedName>
    <definedName name="PY_all_Equity_3">#REF!</definedName>
    <definedName name="PY_all_Equity_41">#REF!</definedName>
    <definedName name="PY_all_Equity_45">#REF!</definedName>
    <definedName name="PY_all_Equity_47">#REF!</definedName>
    <definedName name="PY_all_Equity_49">#REF!</definedName>
    <definedName name="PY_all_Equity_59">#REF!</definedName>
    <definedName name="PY_all_Equity_60">#REF!</definedName>
    <definedName name="PY_all_Equity_61">#REF!</definedName>
    <definedName name="PY_all_Income">#REF!</definedName>
    <definedName name="PY_all_Income_13">#REF!</definedName>
    <definedName name="PY_all_Income_14">#REF!</definedName>
    <definedName name="PY_all_Income_16">#REF!</definedName>
    <definedName name="PY_all_Income_27">#REF!</definedName>
    <definedName name="PY_all_Income_3">#REF!</definedName>
    <definedName name="PY_all_Income_41">#REF!</definedName>
    <definedName name="PY_all_Income_45">#REF!</definedName>
    <definedName name="PY_all_Income_47">#REF!</definedName>
    <definedName name="PY_all_Income_49">#REF!</definedName>
    <definedName name="PY_all_Income_59">#REF!</definedName>
    <definedName name="PY_all_Income_60">#REF!</definedName>
    <definedName name="PY_all_Income_61">#REF!</definedName>
    <definedName name="PY_all_RetEarn">#REF!</definedName>
    <definedName name="PY_all_RetEarn_13">#REF!</definedName>
    <definedName name="PY_all_RetEarn_14">#REF!</definedName>
    <definedName name="PY_all_RetEarn_16">#REF!</definedName>
    <definedName name="PY_all_RetEarn_27">#REF!</definedName>
    <definedName name="PY_all_RetEarn_3">#REF!</definedName>
    <definedName name="PY_all_RetEarn_41">#REF!</definedName>
    <definedName name="PY_all_RetEarn_45">#REF!</definedName>
    <definedName name="PY_all_RetEarn_47">#REF!</definedName>
    <definedName name="PY_all_RetEarn_49">#REF!</definedName>
    <definedName name="PY_all_RetEarn_59">#REF!</definedName>
    <definedName name="PY_all_RetEarn_60">#REF!</definedName>
    <definedName name="PY_all_RetEarn_61">#REF!</definedName>
    <definedName name="PY_Cash">#REF!</definedName>
    <definedName name="PY_Cash_Div_Dec">#REF!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knw_Income">#REF!</definedName>
    <definedName name="PY_knw_Income_13">#REF!</definedName>
    <definedName name="PY_knw_Income_14">#REF!</definedName>
    <definedName name="PY_knw_Income_16">#REF!</definedName>
    <definedName name="PY_knw_Income_27">#REF!</definedName>
    <definedName name="PY_knw_Income_3">#REF!</definedName>
    <definedName name="PY_knw_Income_41">#REF!</definedName>
    <definedName name="PY_knw_Income_45">#REF!</definedName>
    <definedName name="PY_knw_Income_47">#REF!</definedName>
    <definedName name="PY_knw_Income_49">#REF!</definedName>
    <definedName name="PY_knw_Income_59">#REF!</definedName>
    <definedName name="PY_knw_Income_60">#REF!</definedName>
    <definedName name="PY_knw_Income_61">#REF!</definedName>
    <definedName name="PY_knw_RetEarn">#REF!</definedName>
    <definedName name="PY_knw_RetEarn_13">#REF!</definedName>
    <definedName name="PY_knw_RetEarn_14">#REF!</definedName>
    <definedName name="PY_knw_RetEarn_16">#REF!</definedName>
    <definedName name="PY_knw_RetEarn_27">#REF!</definedName>
    <definedName name="PY_knw_RetEarn_3">#REF!</definedName>
    <definedName name="PY_knw_RetEarn_41">#REF!</definedName>
    <definedName name="PY_knw_RetEarn_45">#REF!</definedName>
    <definedName name="PY_knw_RetEarn_47">#REF!</definedName>
    <definedName name="PY_knw_RetEarn_49">#REF!</definedName>
    <definedName name="PY_knw_RetEarn_59">#REF!</definedName>
    <definedName name="PY_knw_RetEarn_60">#REF!</definedName>
    <definedName name="PY_knw_RetEarn_61">#REF!</definedName>
    <definedName name="PY_LIABIL_EQUITY">#REF!</definedName>
    <definedName name="PY_lik_Income">#REF!</definedName>
    <definedName name="PY_lik_Income_13">#REF!</definedName>
    <definedName name="PY_lik_Income_14">#REF!</definedName>
    <definedName name="PY_lik_Income_16">#REF!</definedName>
    <definedName name="PY_lik_Income_27">#REF!</definedName>
    <definedName name="PY_lik_Income_3">#REF!</definedName>
    <definedName name="PY_lik_Income_41">#REF!</definedName>
    <definedName name="PY_lik_Income_45">#REF!</definedName>
    <definedName name="PY_lik_Income_47">#REF!</definedName>
    <definedName name="PY_lik_Income_49">#REF!</definedName>
    <definedName name="PY_lik_Income_59">#REF!</definedName>
    <definedName name="PY_lik_Income_60">#REF!</definedName>
    <definedName name="PY_lik_Income_61">#REF!</definedName>
    <definedName name="PY_lik_RetEarn">#REF!</definedName>
    <definedName name="PY_lik_RetEarn_13">#REF!</definedName>
    <definedName name="PY_lik_RetEarn_14">#REF!</definedName>
    <definedName name="PY_lik_RetEarn_16">#REF!</definedName>
    <definedName name="PY_lik_RetEarn_27">#REF!</definedName>
    <definedName name="PY_lik_RetEarn_3">#REF!</definedName>
    <definedName name="PY_lik_RetEarn_41">#REF!</definedName>
    <definedName name="PY_lik_RetEarn_45">#REF!</definedName>
    <definedName name="PY_lik_RetEarn_47">#REF!</definedName>
    <definedName name="PY_lik_RetEarn_49">#REF!</definedName>
    <definedName name="PY_lik_RetEarn_59">#REF!</definedName>
    <definedName name="PY_lik_RetEarn_60">#REF!</definedName>
    <definedName name="PY_lik_RetEarn_61">#REF!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#REF!</definedName>
    <definedName name="PY_Tangible_Assets">#REF!</definedName>
    <definedName name="PY_Tangible_Net_Worth">#REF!</definedName>
    <definedName name="PY_Taxes">#REF!</definedName>
    <definedName name="PY_tot_knw_Xfoot">#REF!</definedName>
    <definedName name="PY_tot_knw_Xfoot_13">#REF!</definedName>
    <definedName name="PY_tot_knw_Xfoot_14">#REF!</definedName>
    <definedName name="PY_tot_knw_Xfoot_16">#REF!</definedName>
    <definedName name="PY_tot_knw_Xfoot_27">#REF!</definedName>
    <definedName name="PY_tot_knw_Xfoot_3">#REF!</definedName>
    <definedName name="PY_tot_knw_Xfoot_41">#REF!</definedName>
    <definedName name="PY_tot_knw_Xfoot_45">#REF!</definedName>
    <definedName name="PY_tot_knw_Xfoot_47">#REF!</definedName>
    <definedName name="PY_tot_knw_Xfoot_49">#REF!</definedName>
    <definedName name="PY_tot_knw_Xfoot_59">#REF!</definedName>
    <definedName name="PY_tot_knw_Xfoot_60">#REF!</definedName>
    <definedName name="PY_tot_knw_Xfoot_61">#REF!</definedName>
    <definedName name="PY_tot_lik_Xfoot">#REF!</definedName>
    <definedName name="PY_tot_lik_Xfoot_13">#REF!</definedName>
    <definedName name="PY_tot_lik_Xfoot_14">#REF!</definedName>
    <definedName name="PY_tot_lik_Xfoot_16">#REF!</definedName>
    <definedName name="PY_tot_lik_Xfoot_27">#REF!</definedName>
    <definedName name="PY_tot_lik_Xfoot_3">#REF!</definedName>
    <definedName name="PY_tot_lik_Xfoot_41">#REF!</definedName>
    <definedName name="PY_tot_lik_Xfoot_45">#REF!</definedName>
    <definedName name="PY_tot_lik_Xfoot_47">#REF!</definedName>
    <definedName name="PY_tot_lik_Xfoot_49">#REF!</definedName>
    <definedName name="PY_tot_lik_Xfoot_59">#REF!</definedName>
    <definedName name="PY_tot_lik_Xfoot_60">#REF!</definedName>
    <definedName name="PY_tot_lik_Xfoot_61">#REF!</definedName>
    <definedName name="PY_TOTAL_ASSETS">#REF!</definedName>
    <definedName name="PY_TOTAL_CURR_ASSETS">#REF!</definedName>
    <definedName name="PY_TOTAL_DEBT">#REF!</definedName>
    <definedName name="PY_TOTAL_EQUITY">#REF!</definedName>
    <definedName name="PY_tx_all_Income">#REF!</definedName>
    <definedName name="PY_tx_all_Income_13">#REF!</definedName>
    <definedName name="PY_tx_all_Income_14">#REF!</definedName>
    <definedName name="PY_tx_all_Income_16">#REF!</definedName>
    <definedName name="PY_tx_all_Income_27">#REF!</definedName>
    <definedName name="PY_tx_all_Income_3">#REF!</definedName>
    <definedName name="PY_tx_all_Income_41">#REF!</definedName>
    <definedName name="PY_tx_all_Income_45">#REF!</definedName>
    <definedName name="PY_tx_all_Income_47">#REF!</definedName>
    <definedName name="PY_tx_all_Income_49">#REF!</definedName>
    <definedName name="PY_tx_all_Income_59">#REF!</definedName>
    <definedName name="PY_tx_all_Income_60">#REF!</definedName>
    <definedName name="PY_tx_all_Income_61">#REF!</definedName>
    <definedName name="PY_tx_all_RetEarn">#REF!</definedName>
    <definedName name="PY_tx_all_RetEarn_13">#REF!</definedName>
    <definedName name="PY_tx_all_RetEarn_14">#REF!</definedName>
    <definedName name="PY_tx_all_RetEarn_16">#REF!</definedName>
    <definedName name="PY_tx_all_RetEarn_27">#REF!</definedName>
    <definedName name="PY_tx_all_RetEarn_3">#REF!</definedName>
    <definedName name="PY_tx_all_RetEarn_41">#REF!</definedName>
    <definedName name="PY_tx_all_RetEarn_45">#REF!</definedName>
    <definedName name="PY_tx_all_RetEarn_47">#REF!</definedName>
    <definedName name="PY_tx_all_RetEarn_49">#REF!</definedName>
    <definedName name="PY_tx_all_RetEarn_59">#REF!</definedName>
    <definedName name="PY_tx_all_RetEarn_60">#REF!</definedName>
    <definedName name="PY_tx_all_RetEarn_61">#REF!</definedName>
    <definedName name="PY_tx_knw_Income">#REF!</definedName>
    <definedName name="PY_tx_knw_Income_13">#REF!</definedName>
    <definedName name="PY_tx_knw_Income_14">#REF!</definedName>
    <definedName name="PY_tx_knw_Income_16">#REF!</definedName>
    <definedName name="PY_tx_knw_Income_27">#REF!</definedName>
    <definedName name="PY_tx_knw_Income_3">#REF!</definedName>
    <definedName name="PY_tx_knw_Income_41">#REF!</definedName>
    <definedName name="PY_tx_knw_Income_45">#REF!</definedName>
    <definedName name="PY_tx_knw_Income_47">#REF!</definedName>
    <definedName name="PY_tx_knw_Income_49">#REF!</definedName>
    <definedName name="PY_tx_knw_Income_59">#REF!</definedName>
    <definedName name="PY_tx_knw_Income_60">#REF!</definedName>
    <definedName name="PY_tx_knw_Income_61">#REF!</definedName>
    <definedName name="PY_tx_knw_RetEarn">#REF!</definedName>
    <definedName name="PY_tx_knw_RetEarn_13">#REF!</definedName>
    <definedName name="PY_tx_knw_RetEarn_14">#REF!</definedName>
    <definedName name="PY_tx_knw_RetEarn_16">#REF!</definedName>
    <definedName name="PY_tx_knw_RetEarn_27">#REF!</definedName>
    <definedName name="PY_tx_knw_RetEarn_3">#REF!</definedName>
    <definedName name="PY_tx_knw_RetEarn_41">#REF!</definedName>
    <definedName name="PY_tx_knw_RetEarn_45">#REF!</definedName>
    <definedName name="PY_tx_knw_RetEarn_47">#REF!</definedName>
    <definedName name="PY_tx_knw_RetEarn_49">#REF!</definedName>
    <definedName name="PY_tx_knw_RetEarn_59">#REF!</definedName>
    <definedName name="PY_tx_knw_RetEarn_60">#REF!</definedName>
    <definedName name="PY_tx_knw_RetEarn_61">#REF!</definedName>
    <definedName name="PY_tx_lik_Income">#REF!</definedName>
    <definedName name="PY_tx_lik_Income_13">#REF!</definedName>
    <definedName name="PY_tx_lik_Income_14">#REF!</definedName>
    <definedName name="PY_tx_lik_Income_16">#REF!</definedName>
    <definedName name="PY_tx_lik_Income_27">#REF!</definedName>
    <definedName name="PY_tx_lik_Income_3">#REF!</definedName>
    <definedName name="PY_tx_lik_Income_41">#REF!</definedName>
    <definedName name="PY_tx_lik_Income_45">#REF!</definedName>
    <definedName name="PY_tx_lik_Income_47">#REF!</definedName>
    <definedName name="PY_tx_lik_Income_49">#REF!</definedName>
    <definedName name="PY_tx_lik_Income_59">#REF!</definedName>
    <definedName name="PY_tx_lik_Income_60">#REF!</definedName>
    <definedName name="PY_tx_lik_Income_61">#REF!</definedName>
    <definedName name="PY_tx_lik_RetEarn">#REF!</definedName>
    <definedName name="PY_tx_lik_RetEarn_13">#REF!</definedName>
    <definedName name="PY_tx_lik_RetEarn_14">#REF!</definedName>
    <definedName name="PY_tx_lik_RetEarn_16">#REF!</definedName>
    <definedName name="PY_tx_lik_RetEarn_27">#REF!</definedName>
    <definedName name="PY_tx_lik_RetEarn_3">#REF!</definedName>
    <definedName name="PY_tx_lik_RetEarn_41">#REF!</definedName>
    <definedName name="PY_tx_lik_RetEarn_45">#REF!</definedName>
    <definedName name="PY_tx_lik_RetEarn_47">#REF!</definedName>
    <definedName name="PY_tx_lik_RetEarn_49">#REF!</definedName>
    <definedName name="PY_tx_lik_RetEarn_59">#REF!</definedName>
    <definedName name="PY_tx_lik_RetEarn_60">#REF!</definedName>
    <definedName name="PY_tx_lik_RetEarn_61">#REF!</definedName>
    <definedName name="PY_Weighted_Average">#REF!</definedName>
    <definedName name="PY_Working_Capital">#REF!</definedName>
    <definedName name="PY2_Accounts_Receivable">#REF!</definedName>
    <definedName name="PY2_Administration">#REF!</definedName>
    <definedName name="PY2_Cash">#REF!</definedName>
    <definedName name="PY2_Cash_Div_Dec">#REF!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eighted_Average">#REF!</definedName>
    <definedName name="PY2_Working_Capital">#REF!</definedName>
    <definedName name="Pyear">#REF!</definedName>
    <definedName name="Q">#REF!</definedName>
    <definedName name="Q1B13">#REF!</definedName>
    <definedName name="QA">#REF!</definedName>
    <definedName name="qo12xn3">#REF!</definedName>
    <definedName name="QQ">#REF!</definedName>
    <definedName name="QQQ">#REF!</definedName>
    <definedName name="qqqqqqqq">#REF!</definedName>
    <definedName name="qqqqqqqqqqqqqqqqqqqqqqqqqqqqq">#REF!</definedName>
    <definedName name="QRofyarn">#REF!</definedName>
    <definedName name="QS">#REF!</definedName>
    <definedName name="qty">#REF!</definedName>
    <definedName name="qwqwqw">#N/A</definedName>
    <definedName name="qwweqswqdw">#N/A</definedName>
    <definedName name="R_D">#REF!</definedName>
    <definedName name="R_PRDEFF">#REF!</definedName>
    <definedName name="r.m">#REF!</definedName>
    <definedName name="RA">#REF!</definedName>
    <definedName name="RANG">#REF!</definedName>
    <definedName name="range">#REF!</definedName>
    <definedName name="Range09">#REF!</definedName>
    <definedName name="RANGE1">#REF!</definedName>
    <definedName name="range10">#REF!</definedName>
    <definedName name="range2">#REF!</definedName>
    <definedName name="RANGE3">#REF!</definedName>
    <definedName name="rat">#REF!</definedName>
    <definedName name="Rate">#REF!</definedName>
    <definedName name="Rate_MMBTU">329.54</definedName>
    <definedName name="Rate0">#REF!</definedName>
    <definedName name="Rate1">#REF!</definedName>
    <definedName name="Rate10">#REF!</definedName>
    <definedName name="Rate11">#REF!</definedName>
    <definedName name="Rate12">#REF!</definedName>
    <definedName name="Rate13">#REF!</definedName>
    <definedName name="Rate14">#REF!</definedName>
    <definedName name="Rate15">#REF!</definedName>
    <definedName name="Rate16">#REF!</definedName>
    <definedName name="Rate2">#REF!</definedName>
    <definedName name="Rate20">#REF!</definedName>
    <definedName name="rate21">#REF!</definedName>
    <definedName name="Rate22">#REF!</definedName>
    <definedName name="Rate23">#REF!</definedName>
    <definedName name="Rate24">#REF!</definedName>
    <definedName name="Rate25">#REF!</definedName>
    <definedName name="Rate26">#REF!</definedName>
    <definedName name="Rate27">#REF!</definedName>
    <definedName name="Rate28">#REF!</definedName>
    <definedName name="Rate29">#REF!</definedName>
    <definedName name="Rate3">#REF!</definedName>
    <definedName name="Rate30">#REF!</definedName>
    <definedName name="Rate31">#REF!</definedName>
    <definedName name="Rate32">#REF!</definedName>
    <definedName name="Rate33">#REF!</definedName>
    <definedName name="Rate34">#REF!</definedName>
    <definedName name="Rate35">#REF!</definedName>
    <definedName name="Rate36">#REF!</definedName>
    <definedName name="Rate37">#REF!</definedName>
    <definedName name="Rate38">#REF!</definedName>
    <definedName name="Rate39">#REF!</definedName>
    <definedName name="Rate4">#REF!</definedName>
    <definedName name="Rate40">#REF!</definedName>
    <definedName name="Rate41">#REF!</definedName>
    <definedName name="Rate42">#REF!</definedName>
    <definedName name="Rate43">#REF!</definedName>
    <definedName name="Rate44">#REF!</definedName>
    <definedName name="Rate45">#REF!</definedName>
    <definedName name="Rate46">#REF!</definedName>
    <definedName name="Rate47">#REF!</definedName>
    <definedName name="Rate48">#REF!</definedName>
    <definedName name="Rate49">#REF!</definedName>
    <definedName name="Rate50">#REF!</definedName>
    <definedName name="Rate51">#REF!</definedName>
    <definedName name="Rate52">#REF!</definedName>
    <definedName name="Rate53">#REF!</definedName>
    <definedName name="Rate54">#REF!</definedName>
    <definedName name="Rate55">#REF!</definedName>
    <definedName name="Rate56">#REF!</definedName>
    <definedName name="Rate57">#REF!</definedName>
    <definedName name="Rate58">#REF!</definedName>
    <definedName name="Rate59">#REF!</definedName>
    <definedName name="Rate6">#REF!</definedName>
    <definedName name="Rate60">#REF!</definedName>
    <definedName name="Rate61">#REF!</definedName>
    <definedName name="Rate62">#REF!</definedName>
    <definedName name="Rate63">#REF!</definedName>
    <definedName name="Rate7">#REF!</definedName>
    <definedName name="Rate8">#REF!</definedName>
    <definedName name="Rate9">#REF!</definedName>
    <definedName name="ratelist">#REF!</definedName>
    <definedName name="Rates">#REF!</definedName>
    <definedName name="Rates1">#REF!</definedName>
    <definedName name="Ratio">#REF!</definedName>
    <definedName name="Raw">#REF!</definedName>
    <definedName name="Raw_Material_Cost_Detailed">#REF!</definedName>
    <definedName name="rawmater">#REF!</definedName>
    <definedName name="RawMaterial">#REF!</definedName>
    <definedName name="RcottonSmry">#REF!</definedName>
    <definedName name="RcvdRngD">#REF!</definedName>
    <definedName name="RcvdRngP">#REF!</definedName>
    <definedName name="RData1">#REF!</definedName>
    <definedName name="RData2">#REF!</definedName>
    <definedName name="Re">#REF!</definedName>
    <definedName name="rebatedetail">#REF!</definedName>
    <definedName name="REBATES___COMMISSION">#REF!</definedName>
    <definedName name="Rec">#REF!</definedName>
    <definedName name="_xlnm.Recorder">#REF!</definedName>
    <definedName name="REDCAP">#REF!</definedName>
    <definedName name="REDCAP___0">#REF!</definedName>
    <definedName name="REDCAP___8">#REF!</definedName>
    <definedName name="REDCAP___9">#REF!</definedName>
    <definedName name="REDEEMABLE_CAPITAL">#REF!</definedName>
    <definedName name="Ref">#REF!</definedName>
    <definedName name="Ref_1">#REF!</definedName>
    <definedName name="Ref_2">#REF!</definedName>
    <definedName name="Ref_3">#REF!</definedName>
    <definedName name="Ref_4">#REF!</definedName>
    <definedName name="RefWt">IF(ISNA(#REF!),0.02466*#REF!*(#REF!-#REF!)*#REF!,#REF!*#REF!)</definedName>
    <definedName name="Rej_Rate">60</definedName>
    <definedName name="rell">#REF!</definedName>
    <definedName name="REMUNERATION_TO_DIRECTOR_AND_CHIEF_EXECUTIVE">#REF!</definedName>
    <definedName name="REnd">#REF!</definedName>
    <definedName name="rent">#REF!</definedName>
    <definedName name="repay">#REF!</definedName>
    <definedName name="REPAYMENT_SCHEDULE">#REF!</definedName>
    <definedName name="Report">#REF!</definedName>
    <definedName name="Report07">#REF!</definedName>
    <definedName name="rere">#N/A</definedName>
    <definedName name="RES">#REF!</definedName>
    <definedName name="RES___0">#REF!</definedName>
    <definedName name="RES___8">#REF!</definedName>
    <definedName name="RES___9">#REF!</definedName>
    <definedName name="ResponsibilityApplicationID1">#REF!</definedName>
    <definedName name="ResponsibilityID1">#REF!</definedName>
    <definedName name="ResponsibilityName1">#REF!</definedName>
    <definedName name="rest">#REF!</definedName>
    <definedName name="Results">#REF!</definedName>
    <definedName name="REV3100BQ">#REF!</definedName>
    <definedName name="REV3110BQ">#REF!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f">#REF!</definedName>
    <definedName name="RF___0">#REF!</definedName>
    <definedName name="RF___8">#REF!</definedName>
    <definedName name="RF___9">#REF!</definedName>
    <definedName name="risklist">#REF!</definedName>
    <definedName name="rm">#REF!</definedName>
    <definedName name="RMMBTU">#REF!</definedName>
    <definedName name="rmr">#REF!</definedName>
    <definedName name="RMSummary">#REF!</definedName>
    <definedName name="rngend">#REF!</definedName>
    <definedName name="Rngfirst">#REF!</definedName>
    <definedName name="rngforcopy">#REF!</definedName>
    <definedName name="rngforcount">#REF!</definedName>
    <definedName name="rngh">#REF!</definedName>
    <definedName name="rngss">#REF!</definedName>
    <definedName name="Rngtocheck">#REF!</definedName>
    <definedName name="rngtochg">#REF!</definedName>
    <definedName name="rngtodate">#REF!</definedName>
    <definedName name="rngtodate1">#REF!</definedName>
    <definedName name="rngtolook1">#REF!</definedName>
    <definedName name="rngtostart">#REF!</definedName>
    <definedName name="ROMM">#REF!</definedName>
    <definedName name="round">1</definedName>
    <definedName name="Round1">#REF!</definedName>
    <definedName name="ROUSCH_ANL">#REF!</definedName>
    <definedName name="ROUSCH_NOT">#REF!</definedName>
    <definedName name="ROUSCH_NOT1">#REF!</definedName>
    <definedName name="ROUSCH_NOT2">#REF!</definedName>
    <definedName name="Row">#REF!</definedName>
    <definedName name="rp">#REF!</definedName>
    <definedName name="RR">#REF!</definedName>
    <definedName name="RRJULY06">#REF!</definedName>
    <definedName name="RSE1_13">#REF!</definedName>
    <definedName name="RSE1_14">#REF!</definedName>
    <definedName name="RSE1_16">#REF!</definedName>
    <definedName name="RSE1_27">#REF!</definedName>
    <definedName name="RSE1_3">#REF!</definedName>
    <definedName name="RSE1_41">#REF!</definedName>
    <definedName name="RSE1_45">#REF!</definedName>
    <definedName name="RSE1_47">#REF!</definedName>
    <definedName name="RSE1_49">#REF!</definedName>
    <definedName name="RSE1_59">#REF!</definedName>
    <definedName name="RSE1_60">#REF!</definedName>
    <definedName name="RSE1_61">#REF!</definedName>
    <definedName name="RSE2_13">#REF!</definedName>
    <definedName name="RSE2_14">#REF!</definedName>
    <definedName name="RSE2_16">#REF!</definedName>
    <definedName name="RSE2_27">#REF!</definedName>
    <definedName name="RSE2_3">#REF!</definedName>
    <definedName name="RSE2_41">#REF!</definedName>
    <definedName name="RSE2_45">#REF!</definedName>
    <definedName name="RSE2_47">#REF!</definedName>
    <definedName name="RSE2_49">#REF!</definedName>
    <definedName name="RSE2_59">#REF!</definedName>
    <definedName name="RSE2_60">#REF!</definedName>
    <definedName name="RSE2_61">#REF!</definedName>
    <definedName name="rt">#REF!</definedName>
    <definedName name="Running">#REF!</definedName>
    <definedName name="s">#REF!</definedName>
    <definedName name="S_AcctDes">#REF!</definedName>
    <definedName name="S_Adjust">#REF!</definedName>
    <definedName name="S_Adjust_14">#REF!</definedName>
    <definedName name="S_Adjust_Data">#REF!</definedName>
    <definedName name="S_Adjust_Data_14">#REF!</definedName>
    <definedName name="S_Adjust_GT">#REF!</definedName>
    <definedName name="S_Adjust_GT_14">#REF!</definedName>
    <definedName name="S_AJE_Tot">#REF!</definedName>
    <definedName name="S_AJE_Tot_14">#REF!</definedName>
    <definedName name="S_AJE_Tot_Data">#REF!</definedName>
    <definedName name="S_AJE_Tot_Data_14">#REF!</definedName>
    <definedName name="S_AJE_Tot_GT">#REF!</definedName>
    <definedName name="S_AJE_Tot_GT_14">#REF!</definedName>
    <definedName name="S_CompNum">#REF!</definedName>
    <definedName name="S_CY_Beg">#REF!</definedName>
    <definedName name="S_CY_Beg_14">#REF!</definedName>
    <definedName name="S_CY_Beg_Data">#REF!</definedName>
    <definedName name="S_CY_Beg_Data_14">#REF!</definedName>
    <definedName name="S_CY_Beg_GT">#REF!</definedName>
    <definedName name="S_CY_Beg_GT_14">#REF!</definedName>
    <definedName name="S_CY_End">#REF!</definedName>
    <definedName name="S_CY_End_14">#REF!</definedName>
    <definedName name="S_CY_End_Data">#REF!</definedName>
    <definedName name="S_CY_End_Data_14">#REF!</definedName>
    <definedName name="S_CY_End_GT">#REF!</definedName>
    <definedName name="S_CY_End_GT_14">#REF!</definedName>
    <definedName name="S_Diff_Amt">#REF!</definedName>
    <definedName name="S_Diff_Amt_14">#REF!</definedName>
    <definedName name="S_Diff_Pct">#REF!</definedName>
    <definedName name="S_Diff_Pct_14">#REF!</definedName>
    <definedName name="S_GrpNum">#REF!</definedName>
    <definedName name="S_Headings">#REF!</definedName>
    <definedName name="S_KeyValue">#REF!</definedName>
    <definedName name="S_PY_End">#REF!</definedName>
    <definedName name="S_PY_End_14">#REF!</definedName>
    <definedName name="S_PY_End_Data">#REF!</definedName>
    <definedName name="S_PY_End_Data_14">#REF!</definedName>
    <definedName name="S_PY_End_GT">#REF!</definedName>
    <definedName name="S_PY_End_GT_14">#REF!</definedName>
    <definedName name="S_RJE_Tot">#REF!</definedName>
    <definedName name="S_RJE_Tot_14">#REF!</definedName>
    <definedName name="S_RJE_Tot_Data">#REF!</definedName>
    <definedName name="S_RJE_Tot_Data_14">#REF!</definedName>
    <definedName name="S_RJE_Tot_GT">#REF!</definedName>
    <definedName name="S_RJE_Tot_GT_14">#REF!</definedName>
    <definedName name="S_RowNum">#REF!</definedName>
    <definedName name="S.RETURN">#REF!</definedName>
    <definedName name="s.s">#REF!</definedName>
    <definedName name="sa">#REF!</definedName>
    <definedName name="SAADAT_HUSSAIN_">#REF!</definedName>
    <definedName name="saba" localSheetId="9" hidden="1">{#N/A,#N/A,FALSE,"Aging Summary";#N/A,#N/A,FALSE,"Ratio Analysis";#N/A,#N/A,FALSE,"Test 120 Day Accts";#N/A,#N/A,FALSE,"Tickmarks"}</definedName>
    <definedName name="saba" localSheetId="10" hidden="1">{#N/A,#N/A,FALSE,"Aging Summary";#N/A,#N/A,FALSE,"Ratio Analysis";#N/A,#N/A,FALSE,"Test 120 Day Accts";#N/A,#N/A,FALSE,"Tickmarks"}</definedName>
    <definedName name="saba" localSheetId="1" hidden="1">{#N/A,#N/A,FALSE,"Aging Summary";#N/A,#N/A,FALSE,"Ratio Analysis";#N/A,#N/A,FALSE,"Test 120 Day Accts";#N/A,#N/A,FALSE,"Tickmarks"}</definedName>
    <definedName name="saba" hidden="1">{#N/A,#N/A,FALSE,"Aging Summary";#N/A,#N/A,FALSE,"Ratio Analysis";#N/A,#N/A,FALSE,"Test 120 Day Accts";#N/A,#N/A,FALSE,"Tickmarks"}</definedName>
    <definedName name="saba_1" localSheetId="9" hidden="1">{#N/A,#N/A,FALSE,"Aging Summary";#N/A,#N/A,FALSE,"Ratio Analysis";#N/A,#N/A,FALSE,"Test 120 Day Accts";#N/A,#N/A,FALSE,"Tickmarks"}</definedName>
    <definedName name="saba_1" localSheetId="10" hidden="1">{#N/A,#N/A,FALSE,"Aging Summary";#N/A,#N/A,FALSE,"Ratio Analysis";#N/A,#N/A,FALSE,"Test 120 Day Accts";#N/A,#N/A,FALSE,"Tickmarks"}</definedName>
    <definedName name="saba_1" localSheetId="1" hidden="1">{#N/A,#N/A,FALSE,"Aging Summary";#N/A,#N/A,FALSE,"Ratio Analysis";#N/A,#N/A,FALSE,"Test 120 Day Accts";#N/A,#N/A,FALSE,"Tickmarks"}</definedName>
    <definedName name="saba_1" hidden="1">{#N/A,#N/A,FALSE,"Aging Summary";#N/A,#N/A,FALSE,"Ratio Analysis";#N/A,#N/A,FALSE,"Test 120 Day Accts";#N/A,#N/A,FALSE,"Tickmarks"}</definedName>
    <definedName name="saba_2" localSheetId="9" hidden="1">{#N/A,#N/A,FALSE,"Aging Summary";#N/A,#N/A,FALSE,"Ratio Analysis";#N/A,#N/A,FALSE,"Test 120 Day Accts";#N/A,#N/A,FALSE,"Tickmarks"}</definedName>
    <definedName name="saba_2" localSheetId="10" hidden="1">{#N/A,#N/A,FALSE,"Aging Summary";#N/A,#N/A,FALSE,"Ratio Analysis";#N/A,#N/A,FALSE,"Test 120 Day Accts";#N/A,#N/A,FALSE,"Tickmarks"}</definedName>
    <definedName name="saba_2" localSheetId="1" hidden="1">{#N/A,#N/A,FALSE,"Aging Summary";#N/A,#N/A,FALSE,"Ratio Analysis";#N/A,#N/A,FALSE,"Test 120 Day Accts";#N/A,#N/A,FALSE,"Tickmarks"}</definedName>
    <definedName name="saba_2" hidden="1">{#N/A,#N/A,FALSE,"Aging Summary";#N/A,#N/A,FALSE,"Ratio Analysis";#N/A,#N/A,FALSE,"Test 120 Day Accts";#N/A,#N/A,FALSE,"Tickmarks"}</definedName>
    <definedName name="saba_3" localSheetId="9" hidden="1">{#N/A,#N/A,FALSE,"Aging Summary";#N/A,#N/A,FALSE,"Ratio Analysis";#N/A,#N/A,FALSE,"Test 120 Day Accts";#N/A,#N/A,FALSE,"Tickmarks"}</definedName>
    <definedName name="saba_3" localSheetId="10" hidden="1">{#N/A,#N/A,FALSE,"Aging Summary";#N/A,#N/A,FALSE,"Ratio Analysis";#N/A,#N/A,FALSE,"Test 120 Day Accts";#N/A,#N/A,FALSE,"Tickmarks"}</definedName>
    <definedName name="saba_3" localSheetId="1" hidden="1">{#N/A,#N/A,FALSE,"Aging Summary";#N/A,#N/A,FALSE,"Ratio Analysis";#N/A,#N/A,FALSE,"Test 120 Day Accts";#N/A,#N/A,FALSE,"Tickmarks"}</definedName>
    <definedName name="saba_3" hidden="1">{#N/A,#N/A,FALSE,"Aging Summary";#N/A,#N/A,FALSE,"Ratio Analysis";#N/A,#N/A,FALSE,"Test 120 Day Accts";#N/A,#N/A,FALSE,"Tickmarks"}</definedName>
    <definedName name="saba_4" localSheetId="9" hidden="1">{#N/A,#N/A,FALSE,"Aging Summary";#N/A,#N/A,FALSE,"Ratio Analysis";#N/A,#N/A,FALSE,"Test 120 Day Accts";#N/A,#N/A,FALSE,"Tickmarks"}</definedName>
    <definedName name="saba_4" localSheetId="10" hidden="1">{#N/A,#N/A,FALSE,"Aging Summary";#N/A,#N/A,FALSE,"Ratio Analysis";#N/A,#N/A,FALSE,"Test 120 Day Accts";#N/A,#N/A,FALSE,"Tickmarks"}</definedName>
    <definedName name="saba_4" localSheetId="1" hidden="1">{#N/A,#N/A,FALSE,"Aging Summary";#N/A,#N/A,FALSE,"Ratio Analysis";#N/A,#N/A,FALSE,"Test 120 Day Accts";#N/A,#N/A,FALSE,"Tickmarks"}</definedName>
    <definedName name="saba_4" hidden="1">{#N/A,#N/A,FALSE,"Aging Summary";#N/A,#N/A,FALSE,"Ratio Analysis";#N/A,#N/A,FALSE,"Test 120 Day Accts";#N/A,#N/A,FALSE,"Tickmarks"}</definedName>
    <definedName name="SABAR">#N/A</definedName>
    <definedName name="sad">#N/A</definedName>
    <definedName name="sad_12">#N/A</definedName>
    <definedName name="sad_13">#N/A</definedName>
    <definedName name="sad_15">#N/A</definedName>
    <definedName name="sad_16">#N/A</definedName>
    <definedName name="sad_22">#N/A</definedName>
    <definedName name="sad_25">#N/A</definedName>
    <definedName name="sad_26">#N/A</definedName>
    <definedName name="sad_27">#N/A</definedName>
    <definedName name="sad_28">#N/A</definedName>
    <definedName name="sad_29">#N/A</definedName>
    <definedName name="sad_33">#N/A</definedName>
    <definedName name="sad_34">#N/A</definedName>
    <definedName name="sad_36">#N/A</definedName>
    <definedName name="sad_37">#N/A</definedName>
    <definedName name="sad_39">#N/A</definedName>
    <definedName name="sad_40">#N/A</definedName>
    <definedName name="sad_41">#N/A</definedName>
    <definedName name="sad_42">#N/A</definedName>
    <definedName name="sad_45">#N/A</definedName>
    <definedName name="sad_47">#N/A</definedName>
    <definedName name="sad_48">#N/A</definedName>
    <definedName name="sad_49">#N/A</definedName>
    <definedName name="sad_50">#N/A</definedName>
    <definedName name="sad_51">#N/A</definedName>
    <definedName name="sad_52">#N/A</definedName>
    <definedName name="sad_53">#N/A</definedName>
    <definedName name="sad_54">#N/A</definedName>
    <definedName name="sad_55">#N/A</definedName>
    <definedName name="sad_56">#N/A</definedName>
    <definedName name="sad_57">#N/A</definedName>
    <definedName name="sad_58">#N/A</definedName>
    <definedName name="sad_59" localSheetId="9">IF(#REF!,Header_Row_59+Automobile!Number_of_Payments_59,Header_Row_59)</definedName>
    <definedName name="sad_59" localSheetId="3">#N/A</definedName>
    <definedName name="sad_59" localSheetId="4">#N/A</definedName>
    <definedName name="sad_59" localSheetId="12">#N/A</definedName>
    <definedName name="sad_59" localSheetId="5">#N/A</definedName>
    <definedName name="sad_59" localSheetId="6">#N/A</definedName>
    <definedName name="sad_59" localSheetId="10">IF(#REF!,Header_Row_59+'Home Office'!Number_of_Payments_59,Header_Row_59)</definedName>
    <definedName name="sad_59" localSheetId="1">IF(#REF!,Header_Row_59+'Sales + Receivables'!Number_of_Payments_59,Header_Row_59)</definedName>
    <definedName name="sad_59">IF(#REF!,Header_Row_59+Number_of_Payments_59,Header_Row_59)</definedName>
    <definedName name="sad_60">#N/A</definedName>
    <definedName name="sad_61" localSheetId="9">IF(#REF!,Header_Row_61+Automobile!Number_of_Payments_61,Header_Row_61)</definedName>
    <definedName name="sad_61" localSheetId="3">#N/A</definedName>
    <definedName name="sad_61" localSheetId="4">#N/A</definedName>
    <definedName name="sad_61" localSheetId="12">#N/A</definedName>
    <definedName name="sad_61" localSheetId="5">#N/A</definedName>
    <definedName name="sad_61" localSheetId="6">#N/A</definedName>
    <definedName name="sad_61" localSheetId="10">IF(#REF!,Header_Row_61+'Home Office'!Number_of_Payments_61,Header_Row_61)</definedName>
    <definedName name="sad_61" localSheetId="1">IF(#REF!,Header_Row_61+'Sales + Receivables'!Number_of_Payments_61,Header_Row_61)</definedName>
    <definedName name="sad_61">IF(#REF!,Header_Row_61+Number_of_Payments_61,Header_Row_61)</definedName>
    <definedName name="sadadasd">#REF!</definedName>
    <definedName name="sadasda">#REF!</definedName>
    <definedName name="sads" localSheetId="9" hidden="1">{"'VIIIb_08'!$A$6:$AD$34","'VIIIb_08'!$A$6:$AD$34"}</definedName>
    <definedName name="sads" localSheetId="10" hidden="1">{"'VIIIb_08'!$A$6:$AD$34","'VIIIb_08'!$A$6:$AD$34"}</definedName>
    <definedName name="sads" localSheetId="1" hidden="1">{"'VIIIb_08'!$A$6:$AD$34","'VIIIb_08'!$A$6:$AD$34"}</definedName>
    <definedName name="sads" hidden="1">{"'VIIIb_08'!$A$6:$AD$34","'VIIIb_08'!$A$6:$AD$34"}</definedName>
    <definedName name="sadsa" localSheetId="9" hidden="1">{"'VIIIb_08'!$A$6:$AD$34","'VIIIb_08'!$A$6:$AD$34"}</definedName>
    <definedName name="sadsa" localSheetId="10" hidden="1">{"'VIIIb_08'!$A$6:$AD$34","'VIIIb_08'!$A$6:$AD$34"}</definedName>
    <definedName name="sadsa" localSheetId="1" hidden="1">{"'VIIIb_08'!$A$6:$AD$34","'VIIIb_08'!$A$6:$AD$34"}</definedName>
    <definedName name="sadsa" hidden="1">{"'VIIIb_08'!$A$6:$AD$34","'VIIIb_08'!$A$6:$AD$34"}</definedName>
    <definedName name="sadsadasdsad">#REF!</definedName>
    <definedName name="sadsafsdfdsfdsf">#REF!</definedName>
    <definedName name="SAGR" localSheetId="9" hidden="1">{"'FF'!$B$57:$B$58"}</definedName>
    <definedName name="SAGR" localSheetId="10" hidden="1">{"'FF'!$B$57:$B$58"}</definedName>
    <definedName name="SAGR" localSheetId="1" hidden="1">{"'FF'!$B$57:$B$58"}</definedName>
    <definedName name="SAGR" hidden="1">{"'FF'!$B$57:$B$58"}</definedName>
    <definedName name="SAID_S_O_GHULAM">#REF!</definedName>
    <definedName name="sal">#REF!</definedName>
    <definedName name="Salaries">#REF!</definedName>
    <definedName name="SALARIES__WAGES_AND_BENEFITS">#REF!</definedName>
    <definedName name="salariesHeadOffice">#REF!</definedName>
    <definedName name="salary">#REF!</definedName>
    <definedName name="salarypak14">#REF!</definedName>
    <definedName name="SALE">#REF!</definedName>
    <definedName name="SALE_FIG">#REF!</definedName>
    <definedName name="sales">#REF!</definedName>
    <definedName name="SALES___0">#REF!</definedName>
    <definedName name="SALES___8">#REF!</definedName>
    <definedName name="SALES___9">#REF!</definedName>
    <definedName name="sales_soc">#REF!</definedName>
    <definedName name="sales99">#REF!</definedName>
    <definedName name="salesschedule">#REF!</definedName>
    <definedName name="SalesTax">#REF!</definedName>
    <definedName name="salestaxp">#REF!</definedName>
    <definedName name="salman">#N/A</definedName>
    <definedName name="salop14">#REF!</definedName>
    <definedName name="SAMI">#N/A</definedName>
    <definedName name="samp">#REF!</definedName>
    <definedName name="saqib">#REF!</definedName>
    <definedName name="sarooq">#N/A</definedName>
    <definedName name="sasba">#REF!</definedName>
    <definedName name="SAVE">#REF!</definedName>
    <definedName name="SBCU">#REF!</definedName>
    <definedName name="SBQT">#REF!</definedName>
    <definedName name="SBT">#REF!</definedName>
    <definedName name="SC">#REF!</definedName>
    <definedName name="SC___0">#REF!</definedName>
    <definedName name="SC___8">#REF!</definedName>
    <definedName name="SC___9">#REF!</definedName>
    <definedName name="SCCU">#REF!</definedName>
    <definedName name="SCfifteen">#REF!</definedName>
    <definedName name="scharnieren">"Check Box 99"</definedName>
    <definedName name="Sched_Pay">#REF!</definedName>
    <definedName name="Scheduled_Extra_Payments">#REF!</definedName>
    <definedName name="Scheduled_Interest_Rate">#REF!</definedName>
    <definedName name="Scheduled_Monthly_Payment">#REF!</definedName>
    <definedName name="SCQT">#REF!</definedName>
    <definedName name="script">#REF!</definedName>
    <definedName name="SCTEN">#REF!</definedName>
    <definedName name="SCthirtyone">#REF!</definedName>
    <definedName name="SCtwenty">#REF!</definedName>
    <definedName name="sd" localSheetId="9"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sd" localSheetId="10"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sd" localSheetId="1"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sd"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sdfddwfsdfsd">#REF!</definedName>
    <definedName name="sdfds">#REF!</definedName>
    <definedName name="sdhdsfj">#N/A</definedName>
    <definedName name="sdlmaldm">#REF!</definedName>
    <definedName name="sdsadasdasda">#REF!</definedName>
    <definedName name="sdsdsa" hidden="1">#REF!</definedName>
    <definedName name="Sea">#REF!</definedName>
    <definedName name="SEA_FREIGHT">#REF!</definedName>
    <definedName name="sec">#REF!</definedName>
    <definedName name="SECURITY_EXPENSES">#REF!</definedName>
    <definedName name="SEH">#REF!</definedName>
    <definedName name="SEHET">#REF!</definedName>
    <definedName name="select1">#REF!</definedName>
    <definedName name="Select2">#REF!</definedName>
    <definedName name="sell">#REF!</definedName>
    <definedName name="SELLING_AND_DISTRIBUTION_EXPENSES">#REF!</definedName>
    <definedName name="SELLING_EXPENSES">#REF!</definedName>
    <definedName name="sep">#REF!</definedName>
    <definedName name="Sep_2K">#REF!</definedName>
    <definedName name="Sep_98">#REF!</definedName>
    <definedName name="SEP_99">#REF!</definedName>
    <definedName name="Sep2K">#REF!,#REF!,#REF!,#REF!,#REF!,#REF!,#REF!</definedName>
    <definedName name="September">#REF!</definedName>
    <definedName name="September12">#REF!</definedName>
    <definedName name="Seq">#REF!</definedName>
    <definedName name="Seqnc">#REF!</definedName>
    <definedName name="SeqUD">#REF!</definedName>
    <definedName name="Service_V_Cost">#REF!</definedName>
    <definedName name="ServiceSum">#REF!</definedName>
    <definedName name="set">#REF!</definedName>
    <definedName name="SetOfBooksID1">#REF!</definedName>
    <definedName name="SetOfBooksName1">#REF!</definedName>
    <definedName name="sfss">#REF!</definedName>
    <definedName name="sga">#REF!</definedName>
    <definedName name="SHAAT">#REF!</definedName>
    <definedName name="SHAFT_CELL">#REF!</definedName>
    <definedName name="shakeel">#REF!</definedName>
    <definedName name="sharecapital">#REF!</definedName>
    <definedName name="SHEET">#REF!</definedName>
    <definedName name="sheet1">#REF!</definedName>
    <definedName name="SHEETE">#REF!</definedName>
    <definedName name="SHEHET" localSheetId="9" hidden="1">{"'FF'!$B$57:$B$58"}</definedName>
    <definedName name="SHEHET" localSheetId="10" hidden="1">{"'FF'!$B$57:$B$58"}</definedName>
    <definedName name="SHEHET" localSheetId="1" hidden="1">{"'FF'!$B$57:$B$58"}</definedName>
    <definedName name="SHEHET" hidden="1">{"'FF'!$B$57:$B$58"}</definedName>
    <definedName name="SHEIKH" localSheetId="9">Scheduled_Payment+Extra_Payment</definedName>
    <definedName name="SHEIKH" localSheetId="3">Scheduled_Payment+Extra_Payment</definedName>
    <definedName name="SHEIKH" localSheetId="4">Scheduled_Payment+Extra_Payment</definedName>
    <definedName name="SHEIKH" localSheetId="12">Scheduled_Payment+Extra_Payment</definedName>
    <definedName name="SHEIKH" localSheetId="8">Scheduled_Payment+Extra_Payment</definedName>
    <definedName name="SHEIKH" localSheetId="5">Scheduled_Payment+Extra_Payment</definedName>
    <definedName name="SHEIKH" localSheetId="6">Scheduled_Payment+Extra_Payment</definedName>
    <definedName name="SHEIKH" localSheetId="10">Scheduled_Payment+Extra_Payment</definedName>
    <definedName name="SHEIKH" localSheetId="1">Scheduled_Payment+Extra_Payment</definedName>
    <definedName name="SHEIKH">Scheduled_Payment+Extra_Payment</definedName>
    <definedName name="ship">#REF!</definedName>
    <definedName name="ShipD">#REF!</definedName>
    <definedName name="SHORT_TERM_BANK_BORROWINGS">#REF!</definedName>
    <definedName name="shortterminvestment">#REF!</definedName>
    <definedName name="ShowSeparator1">#REF!</definedName>
    <definedName name="Shpmnt">#REF!</definedName>
    <definedName name="ShpmntRange">#REF!</definedName>
    <definedName name="Shtm" localSheetId="3">#REF!</definedName>
    <definedName name="Shtm" localSheetId="4">#REF!</definedName>
    <definedName name="Shtm" localSheetId="12">#REF!</definedName>
    <definedName name="Shtm" localSheetId="5">#REF!</definedName>
    <definedName name="Shtm" localSheetId="6">#REF!</definedName>
    <definedName name="Shtm">#REF!</definedName>
    <definedName name="SIGNINIFICANT_ACCOUNTING_POLICIES">#REF!</definedName>
    <definedName name="SIpt">#REF!</definedName>
    <definedName name="siz">#REF!</definedName>
    <definedName name="SizePercentage">#REF!</definedName>
    <definedName name="SJ">#REF!</definedName>
    <definedName name="SJKANAL">#REF!</definedName>
    <definedName name="SJMARLA">#REF!</definedName>
    <definedName name="SJPAID">#REF!</definedName>
    <definedName name="SJRKANAL">#REF!</definedName>
    <definedName name="SJRMARLA">#REF!</definedName>
    <definedName name="SJRVALUE">#REF!</definedName>
    <definedName name="SJTAMOUNT">#REF!</definedName>
    <definedName name="SK">#REF!</definedName>
    <definedName name="SKKANAL">#REF!</definedName>
    <definedName name="SKMARLA">#REF!</definedName>
    <definedName name="SKPAID">#REF!</definedName>
    <definedName name="SKRKANAL">#REF!</definedName>
    <definedName name="SKRMARLA">#REF!</definedName>
    <definedName name="SKRVALUE">#REF!</definedName>
    <definedName name="SKTAMOUNT">#REF!</definedName>
    <definedName name="slinger">#REF!</definedName>
    <definedName name="smc">#REF!</definedName>
    <definedName name="Smry">#REF!</definedName>
    <definedName name="SMV">((7000*15/12)*1.32)/(22*8*60)/80%</definedName>
    <definedName name="SNS">#REF!</definedName>
    <definedName name="SNS___0">#REF!</definedName>
    <definedName name="SNS___8">#REF!</definedName>
    <definedName name="SNS___9">#REF!</definedName>
    <definedName name="SOAP" localSheetId="9" hidden="1">{#N/A,#N/A,FALSE,"NET SALES ";#N/A,#N/A,FALSE,"QUARTERLY SALES"}</definedName>
    <definedName name="SOAP" localSheetId="10" hidden="1">{#N/A,#N/A,FALSE,"NET SALES ";#N/A,#N/A,FALSE,"QUARTERLY SALES"}</definedName>
    <definedName name="SOAP" localSheetId="1" hidden="1">{#N/A,#N/A,FALSE,"NET SALES ";#N/A,#N/A,FALSE,"QUARTERLY SALES"}</definedName>
    <definedName name="SOAP" hidden="1">{#N/A,#N/A,FALSE,"NET SALES ";#N/A,#N/A,FALSE,"QUARTERLY SALES"}</definedName>
    <definedName name="SOC">#REF!</definedName>
    <definedName name="SOCIAL_SECURITY">#REF!</definedName>
    <definedName name="SOHNI">#REF!</definedName>
    <definedName name="SortRangD">#REF!</definedName>
    <definedName name="SortRange">#REF!</definedName>
    <definedName name="SOURCES_OF_FUND">#REF!</definedName>
    <definedName name="SP">#REF!</definedName>
    <definedName name="SPCU">#REF!</definedName>
    <definedName name="SPdn">#REF!</definedName>
    <definedName name="Spec">#REF!</definedName>
    <definedName name="SPINNING_UNIT___ASSUMPTIONS">#REF!</definedName>
    <definedName name="SPINNING_UNITS">#REF!</definedName>
    <definedName name="spndl">#REF!,#REF!</definedName>
    <definedName name="SPQT">#REF!</definedName>
    <definedName name="sr">#REF!</definedName>
    <definedName name="SS">#N/A</definedName>
    <definedName name="ss_12">#N/A</definedName>
    <definedName name="ss_13">#N/A</definedName>
    <definedName name="ss_15">#N/A</definedName>
    <definedName name="ss_16">#N/A</definedName>
    <definedName name="ss_22">#N/A</definedName>
    <definedName name="ss_25">#N/A</definedName>
    <definedName name="ss_26">#N/A</definedName>
    <definedName name="ss_27">#N/A</definedName>
    <definedName name="ss_28">#N/A</definedName>
    <definedName name="ss_29">#N/A</definedName>
    <definedName name="ss_33">#N/A</definedName>
    <definedName name="ss_34">#N/A</definedName>
    <definedName name="ss_36">#N/A</definedName>
    <definedName name="ss_37">#N/A</definedName>
    <definedName name="ss_39">#N/A</definedName>
    <definedName name="ss_40">#N/A</definedName>
    <definedName name="ss_41">#N/A</definedName>
    <definedName name="ss_42">#N/A</definedName>
    <definedName name="ss_45">#N/A</definedName>
    <definedName name="ss_47">#N/A</definedName>
    <definedName name="ss_48">#N/A</definedName>
    <definedName name="ss_49">#N/A</definedName>
    <definedName name="ss_50">#N/A</definedName>
    <definedName name="ss_51">#N/A</definedName>
    <definedName name="ss_52">#N/A</definedName>
    <definedName name="ss_53">#N/A</definedName>
    <definedName name="ss_54">#N/A</definedName>
    <definedName name="ss_55">#N/A</definedName>
    <definedName name="ss_56">#N/A</definedName>
    <definedName name="ss_57">#N/A</definedName>
    <definedName name="ss_58">#N/A</definedName>
    <definedName name="ss_59" localSheetId="9">MATCH(0.01,End_Bal_59,-1)+1</definedName>
    <definedName name="ss_59" localSheetId="10">MATCH(0.01,End_Bal_59,-1)+1</definedName>
    <definedName name="ss_59" localSheetId="1">MATCH(0.01,End_Bal_59,-1)+1</definedName>
    <definedName name="ss_59">MATCH(0.01,End_Bal_59,-1)+1</definedName>
    <definedName name="ss_60">#N/A</definedName>
    <definedName name="ss_61" localSheetId="9">MATCH(0.01,End_Bal_61,-1)+1</definedName>
    <definedName name="ss_61" localSheetId="10">MATCH(0.01,End_Bal_61,-1)+1</definedName>
    <definedName name="ss_61" localSheetId="1">MATCH(0.01,End_Bal_61,-1)+1</definedName>
    <definedName name="ss_61">MATCH(0.01,End_Bal_61,-1)+1</definedName>
    <definedName name="ssr">#REF!</definedName>
    <definedName name="SSS">#REF!</definedName>
    <definedName name="ssss">#REF!</definedName>
    <definedName name="SSSSSSSSSSSSSSSS">#REF!</definedName>
    <definedName name="SStrt">#REF!</definedName>
    <definedName name="st">#REF!</definedName>
    <definedName name="stanchion">#REF!,#REF!,#REF!</definedName>
    <definedName name="start_const">#REF!</definedName>
    <definedName name="start1">#REF!</definedName>
    <definedName name="start2">#REF!</definedName>
    <definedName name="start67">#REF!</definedName>
    <definedName name="stat">#REF!</definedName>
    <definedName name="state">#REF!</definedName>
    <definedName name="STATEMENT_OF_CHANGES_IN_EQUITY">#REF!</definedName>
    <definedName name="statorl">#REF!</definedName>
    <definedName name="StatsRngD">#REF!</definedName>
    <definedName name="StatsRngP">#REF!</definedName>
    <definedName name="STATUS_AND_ACTIVITIES">#REF!</definedName>
    <definedName name="Stdc">#REF!</definedName>
    <definedName name="stdcos">#REF!</definedName>
    <definedName name="stdcos1">#REF!</definedName>
    <definedName name="stdcos2">#REF!</definedName>
    <definedName name="stdcos3">#REF!</definedName>
    <definedName name="Step_Eight___Enter_Automobile_Calculations" localSheetId="9">#REF!</definedName>
    <definedName name="Step_Eight___Enter_Automobile_Calculations" localSheetId="11">#REF!</definedName>
    <definedName name="Step_Eight___Enter_Automobile_Calculations" localSheetId="10">#REF!</definedName>
    <definedName name="Step_Eight___Enter_Automobile_Calculations">#REF!</definedName>
    <definedName name="Step_Five___Enter_Year_End_Accounts_Payable" localSheetId="9">#REF!</definedName>
    <definedName name="Step_Five___Enter_Year_End_Accounts_Payable" localSheetId="11">#REF!</definedName>
    <definedName name="Step_Five___Enter_Year_End_Accounts_Payable" localSheetId="10">#REF!</definedName>
    <definedName name="Step_Five___Enter_Year_End_Accounts_Payable">#REF!</definedName>
    <definedName name="Step_Four___Enter_Items_paid_By_Directors_Personally" localSheetId="9">#REF!</definedName>
    <definedName name="Step_Four___Enter_Items_paid_By_Directors_Personally" localSheetId="11">#REF!</definedName>
    <definedName name="Step_Four___Enter_Items_paid_By_Directors_Personally" localSheetId="10">#REF!</definedName>
    <definedName name="Step_Four___Enter_Items_paid_By_Directors_Personally">#REF!</definedName>
    <definedName name="Step_Nine___Enter_Home_Office_Calculations" localSheetId="9">#REF!</definedName>
    <definedName name="Step_Nine___Enter_Home_Office_Calculations" localSheetId="11">#REF!</definedName>
    <definedName name="Step_Nine___Enter_Home_Office_Calculations" localSheetId="10">#REF!</definedName>
    <definedName name="Step_Nine___Enter_Home_Office_Calculations">#REF!</definedName>
    <definedName name="Step_One___Get_Organized" localSheetId="9">#REF!</definedName>
    <definedName name="Step_One___Get_Organized" localSheetId="11">#REF!</definedName>
    <definedName name="Step_One___Get_Organized" localSheetId="10">#REF!</definedName>
    <definedName name="Step_One___Get_Organized">#REF!</definedName>
    <definedName name="Step_Seven___Enter_Foreign_Revenue___Receivables" localSheetId="9">#REF!</definedName>
    <definedName name="Step_Seven___Enter_Foreign_Revenue___Receivables" localSheetId="11">#REF!</definedName>
    <definedName name="Step_Seven___Enter_Foreign_Revenue___Receivables" localSheetId="10">#REF!</definedName>
    <definedName name="Step_Seven___Enter_Foreign_Revenue___Receivables">#REF!</definedName>
    <definedName name="Step_Six___Enter_Canadian_Revenue___Receivables" localSheetId="9">#REF!</definedName>
    <definedName name="Step_Six___Enter_Canadian_Revenue___Receivables" localSheetId="11">#REF!</definedName>
    <definedName name="Step_Six___Enter_Canadian_Revenue___Receivables" localSheetId="10">#REF!</definedName>
    <definedName name="Step_Six___Enter_Canadian_Revenue___Receivables">#REF!</definedName>
    <definedName name="Step_Three___Enter__Bank_Statement_Transactions" localSheetId="9">#REF!</definedName>
    <definedName name="Step_Three___Enter__Bank_Statement_Transactions" localSheetId="11">#REF!</definedName>
    <definedName name="Step_Three___Enter__Bank_Statement_Transactions" localSheetId="10">#REF!</definedName>
    <definedName name="Step_Three___Enter__Bank_Statement_Transactions">#REF!</definedName>
    <definedName name="Step_Two___Load_Excel_Template" localSheetId="9">#REF!</definedName>
    <definedName name="Step_Two___Load_Excel_Template" localSheetId="11">#REF!</definedName>
    <definedName name="Step_Two___Load_Excel_Template" localSheetId="10">#REF!</definedName>
    <definedName name="Step_Two___Load_Excel_Template">#REF!</definedName>
    <definedName name="stock">#REF!</definedName>
    <definedName name="STOCK_IN_TRADE">#REF!</definedName>
    <definedName name="Stocks">#REF!</definedName>
    <definedName name="Stocksg">#REF!</definedName>
    <definedName name="STORES">#REF!</definedName>
    <definedName name="STORES__SPARES_AND_LOOSE_TOOLS">#REF!</definedName>
    <definedName name="STORES_SPARES_AND_REPAIR">#REF!</definedName>
    <definedName name="stores1209">#REF!</definedName>
    <definedName name="Str">#REF!</definedName>
    <definedName name="StrtDate">#REF!</definedName>
    <definedName name="stte">#REF!</definedName>
    <definedName name="Styl">#REF!</definedName>
    <definedName name="style">#REF!</definedName>
    <definedName name="SU">#REF!</definedName>
    <definedName name="Sub_Total">#REF!</definedName>
    <definedName name="subse">#REF!</definedName>
    <definedName name="subsequent">#REF!</definedName>
    <definedName name="subsequentcreditor">#REF!</definedName>
    <definedName name="subsequentvendors">#REF!</definedName>
    <definedName name="substrial">#REF!</definedName>
    <definedName name="SUI">#N/A</definedName>
    <definedName name="SUI_ANL">#REF!</definedName>
    <definedName name="SUI_NOT">#REF!</definedName>
    <definedName name="SUI_NOT1">#REF!</definedName>
    <definedName name="SUI_NOT2">#REF!</definedName>
    <definedName name="SUMM" localSheetId="3">#REF!</definedName>
    <definedName name="SUMM" localSheetId="4">#REF!</definedName>
    <definedName name="SUMM" localSheetId="12">#REF!</definedName>
    <definedName name="SUMM" localSheetId="5">#REF!</definedName>
    <definedName name="SUMM" localSheetId="6">#REF!</definedName>
    <definedName name="SUMM">#REF!</definedName>
    <definedName name="Summary">#REF!</definedName>
    <definedName name="SUMMARY_OF_LOAN_REPAYMENTS_AND_INTEREST_PAYABLE_AFTER_RESTRUCTURING">#REF!</definedName>
    <definedName name="summery">#REF!</definedName>
    <definedName name="supplies">#REF!</definedName>
    <definedName name="supplies1414">#REF!</definedName>
    <definedName name="SURPLUS_ON_REVALUATION_OF_FIXED_ASSETS">#REF!</definedName>
    <definedName name="sv">#REF!</definedName>
    <definedName name="sw">#REF!</definedName>
    <definedName name="Swarf_Rate_Kg">18</definedName>
    <definedName name="SwngRange">#REF!</definedName>
    <definedName name="t">#REF!</definedName>
    <definedName name="t1e9">#REF!</definedName>
    <definedName name="T1J29">#REF!</definedName>
    <definedName name="t45q8">#REF!</definedName>
    <definedName name="t5g5rjedfd6yje">#REF!</definedName>
    <definedName name="t8n90">#REF!</definedName>
    <definedName name="table">#REF!</definedName>
    <definedName name="Table_Cost">#REF!</definedName>
    <definedName name="TABLE_OF_ASSUMPTIONS___WEAVING">#REF!</definedName>
    <definedName name="TANSKT">#REF!</definedName>
    <definedName name="tariff_year">#REF!</definedName>
    <definedName name="TAU">#REF!</definedName>
    <definedName name="tax">#REF!</definedName>
    <definedName name="tAX___0">#REF!</definedName>
    <definedName name="tAX___8">#REF!</definedName>
    <definedName name="tAX___9">#REF!</definedName>
    <definedName name="Tax_Effect_Income">#REF!</definedName>
    <definedName name="Tax_Effect_Income_13">#REF!</definedName>
    <definedName name="Tax_Effect_Income_14">#REF!</definedName>
    <definedName name="Tax_Effect_Income_16">#REF!</definedName>
    <definedName name="Tax_Effect_Income_27">#REF!</definedName>
    <definedName name="Tax_Effect_Income_3">#REF!</definedName>
    <definedName name="Tax_Effect_Income_41">#REF!</definedName>
    <definedName name="Tax_Effect_Income_45">#REF!</definedName>
    <definedName name="Tax_Effect_Income_47">#REF!</definedName>
    <definedName name="Tax_Effect_Income_49">#REF!</definedName>
    <definedName name="Tax_Effect_Income_59">#REF!</definedName>
    <definedName name="Tax_Effect_Income_60">#REF!</definedName>
    <definedName name="Tax_Effect_Income_61">#REF!</definedName>
    <definedName name="Tax_Effect_Liabs">#REF!</definedName>
    <definedName name="Tax_Effect_Liabs_13">#REF!</definedName>
    <definedName name="Tax_Effect_Liabs_14">#REF!</definedName>
    <definedName name="Tax_Effect_Liabs_16">#REF!</definedName>
    <definedName name="Tax_Effect_Liabs_27">#REF!</definedName>
    <definedName name="Tax_Effect_Liabs_3">#REF!</definedName>
    <definedName name="Tax_Effect_Liabs_41">#REF!</definedName>
    <definedName name="Tax_Effect_Liabs_45">#REF!</definedName>
    <definedName name="Tax_Effect_Liabs_47">#REF!</definedName>
    <definedName name="Tax_Effect_Liabs_49">#REF!</definedName>
    <definedName name="Tax_Effect_Liabs_59">#REF!</definedName>
    <definedName name="Tax_Effect_Liabs_60">#REF!</definedName>
    <definedName name="Tax_Effect_Liabs_61">#REF!</definedName>
    <definedName name="Tax_Effect_RetEarn">#REF!</definedName>
    <definedName name="Tax_Effect_RetEarn_13">#REF!</definedName>
    <definedName name="Tax_Effect_RetEarn_14">#REF!</definedName>
    <definedName name="Tax_Effect_RetEarn_16">#REF!</definedName>
    <definedName name="Tax_Effect_RetEarn_27">#REF!</definedName>
    <definedName name="Tax_Effect_RetEarn_3">#REF!</definedName>
    <definedName name="Tax_Effect_RetEarn_41">#REF!</definedName>
    <definedName name="Tax_Effect_RetEarn_45">#REF!</definedName>
    <definedName name="Tax_Effect_RetEarn_47">#REF!</definedName>
    <definedName name="Tax_Effect_RetEarn_49">#REF!</definedName>
    <definedName name="Tax_Effect_RetEarn_59">#REF!</definedName>
    <definedName name="Tax_Effect_RetEarn_60">#REF!</definedName>
    <definedName name="Tax_Effect_RetEarn_61">#REF!</definedName>
    <definedName name="TAX_FIG">#REF!</definedName>
    <definedName name="Tax_Rate">#REF!</definedName>
    <definedName name="Tax_Rate_13">#REF!</definedName>
    <definedName name="Tax_Rate_14">#REF!</definedName>
    <definedName name="Tax_Rate_16">#REF!</definedName>
    <definedName name="Tax_Rate_27">#REF!</definedName>
    <definedName name="Tax_Rate_3">#REF!</definedName>
    <definedName name="Tax_Rate_41">#REF!</definedName>
    <definedName name="Tax_Rate_45">#REF!</definedName>
    <definedName name="Tax_Rate_47">#REF!</definedName>
    <definedName name="Tax_Rate_49">#REF!</definedName>
    <definedName name="Tax_Rate_59">#REF!</definedName>
    <definedName name="Tax_Rate_60">#REF!</definedName>
    <definedName name="Tax_Rate_61">#REF!</definedName>
    <definedName name="TaxAlreadydeduct">#REF!</definedName>
    <definedName name="taxamount">#REF!</definedName>
    <definedName name="TAXATION">#REF!</definedName>
    <definedName name="taxdep">#REF!</definedName>
    <definedName name="TAXDEPRECIATION">#REF!</definedName>
    <definedName name="taxonsupp">#REF!</definedName>
    <definedName name="TaxTable">#REF!</definedName>
    <definedName name="taxtable1">#REF!</definedName>
    <definedName name="TaxTV">10%</definedName>
    <definedName name="TaxXL">5%</definedName>
    <definedName name="TB">#REF!</definedName>
    <definedName name="TB23april13">#REF!</definedName>
    <definedName name="TBALANCE">#REF!</definedName>
    <definedName name="TBBASIC">#REF!</definedName>
    <definedName name="TBHeadOffice">#REF!</definedName>
    <definedName name="Tbl">#REF!</definedName>
    <definedName name="TBmarch">#REF!</definedName>
    <definedName name="TBMTB">#REF!</definedName>
    <definedName name="TBold">#REF!</definedName>
    <definedName name="TBR">#REF!</definedName>
    <definedName name="te">#REF!</definedName>
    <definedName name="TEE">#REF!</definedName>
    <definedName name="Telephone">IF(#REF!="m",INDEX(#REF!, MATCH(#REF!,#REF!,), MATCH(#REF!,#REF!,)),0)</definedName>
    <definedName name="TELEPHONE_EXPENSES">#REF!</definedName>
    <definedName name="TEX">#REF!</definedName>
    <definedName name="text">#REF!</definedName>
    <definedName name="textrefcopy07" hidden="1">7</definedName>
    <definedName name="TextRefCopy1">#REF!</definedName>
    <definedName name="TextRefCopy1_14">#REF!</definedName>
    <definedName name="TextRefCopy1_3">#REF!</definedName>
    <definedName name="TextRefCopy10">#REF!</definedName>
    <definedName name="TextRefCopy10_14">#REF!</definedName>
    <definedName name="TextRefCopy10_16">#REF!</definedName>
    <definedName name="TextRefCopy100">#REF!</definedName>
    <definedName name="TextRefCopy101">#REF!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_13">#REF!</definedName>
    <definedName name="TextRefCopy11_14">#REF!</definedName>
    <definedName name="TextRefCopy11_16">#REF!</definedName>
    <definedName name="TextRefCopy11_27">#REF!</definedName>
    <definedName name="TextRefCopy11_3">#REF!</definedName>
    <definedName name="TextRefCopy11_41">#REF!</definedName>
    <definedName name="TextRefCopy11_45">#REF!</definedName>
    <definedName name="TextRefCopy11_47">#REF!</definedName>
    <definedName name="TextRefCopy11_49">#REF!</definedName>
    <definedName name="TextRefCopy11_59">#REF!</definedName>
    <definedName name="TextRefCopy11_60">#REF!</definedName>
    <definedName name="TextRefCopy11_61">#REF!</definedName>
    <definedName name="TextRefCopy110">#REF!</definedName>
    <definedName name="TextRefCopy111">#REF!</definedName>
    <definedName name="TextRefCopy112">#REF!</definedName>
    <definedName name="TextRefCopy113">#REF!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_13">#REF!</definedName>
    <definedName name="TextRefCopy12_14">#REF!</definedName>
    <definedName name="TextRefCopy12_16">#REF!</definedName>
    <definedName name="TextRefCopy12_27">#REF!</definedName>
    <definedName name="TextRefCopy12_3">#REF!</definedName>
    <definedName name="TextRefCopy12_41">#REF!</definedName>
    <definedName name="TextRefCopy12_45">#REF!</definedName>
    <definedName name="TextRefCopy12_47">#REF!</definedName>
    <definedName name="TextRefCopy12_49">#REF!</definedName>
    <definedName name="TextRefCopy12_59">#REF!</definedName>
    <definedName name="TextRefCopy12_60">#REF!</definedName>
    <definedName name="TextRefCopy12_61">#REF!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_13">#REF!</definedName>
    <definedName name="TextRefCopy13_14">#REF!</definedName>
    <definedName name="TextRefCopy13_16">#REF!</definedName>
    <definedName name="TextRefCopy13_27">#REF!</definedName>
    <definedName name="TextRefCopy13_3">#REF!</definedName>
    <definedName name="TextRefCopy13_41">#REF!</definedName>
    <definedName name="TextRefCopy13_45">#REF!</definedName>
    <definedName name="TextRefCopy13_47">#REF!</definedName>
    <definedName name="TextRefCopy13_49">#REF!</definedName>
    <definedName name="TextRefCopy13_59">#REF!</definedName>
    <definedName name="TextRefCopy13_60">#REF!</definedName>
    <definedName name="TextRefCopy13_61">#REF!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_13">#REF!</definedName>
    <definedName name="TextRefCopy14_14">#REF!</definedName>
    <definedName name="TextRefCopy14_16">#REF!</definedName>
    <definedName name="TextRefCopy14_27">#REF!</definedName>
    <definedName name="TextRefCopy14_3">#REF!</definedName>
    <definedName name="TextRefCopy14_41">#REF!</definedName>
    <definedName name="TextRefCopy14_45">#REF!</definedName>
    <definedName name="TextRefCopy14_47">#REF!</definedName>
    <definedName name="TextRefCopy14_49">#REF!</definedName>
    <definedName name="TextRefCopy14_59">#REF!</definedName>
    <definedName name="TextRefCopy14_60">#REF!</definedName>
    <definedName name="TextRefCopy14_61">#REF!</definedName>
    <definedName name="TextRefCopy140">#REF!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5">#REF!</definedName>
    <definedName name="TextRefCopy15_14">#REF!</definedName>
    <definedName name="TextRefCopy150">#REF!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_13">#REF!</definedName>
    <definedName name="TextRefCopy16_14">#REF!</definedName>
    <definedName name="TextRefCopy16_16">#REF!</definedName>
    <definedName name="TextRefCopy16_27">#REF!</definedName>
    <definedName name="TextRefCopy16_3">#REF!</definedName>
    <definedName name="TextRefCopy16_41">#REF!</definedName>
    <definedName name="TextRefCopy16_45">#REF!</definedName>
    <definedName name="TextRefCopy16_47">#REF!</definedName>
    <definedName name="TextRefCopy16_49">#REF!</definedName>
    <definedName name="TextRefCopy16_59">#REF!</definedName>
    <definedName name="TextRefCopy16_60">#REF!</definedName>
    <definedName name="TextRefCopy16_61">#REF!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_13">#REF!</definedName>
    <definedName name="TextRefCopy17_14">#REF!</definedName>
    <definedName name="TextRefCopy17_16">#REF!</definedName>
    <definedName name="TextRefCopy17_27">#REF!</definedName>
    <definedName name="TextRefCopy17_3">#REF!</definedName>
    <definedName name="TextRefCopy17_41">#REF!</definedName>
    <definedName name="TextRefCopy17_45">#REF!</definedName>
    <definedName name="TextRefCopy17_47">#REF!</definedName>
    <definedName name="TextRefCopy17_49">#REF!</definedName>
    <definedName name="TextRefCopy17_59">#REF!</definedName>
    <definedName name="TextRefCopy17_60">#REF!</definedName>
    <definedName name="TextRefCopy17_61">#REF!</definedName>
    <definedName name="TextRefCopy170">#REF!</definedName>
    <definedName name="TextRefCopy171">#REF!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_13">#REF!</definedName>
    <definedName name="TextRefCopy18_14">#REF!</definedName>
    <definedName name="TextRefCopy18_16">#REF!</definedName>
    <definedName name="TextRefCopy18_27">#REF!</definedName>
    <definedName name="TextRefCopy18_3">#REF!</definedName>
    <definedName name="TextRefCopy18_41">#REF!</definedName>
    <definedName name="TextRefCopy18_45">#REF!</definedName>
    <definedName name="TextRefCopy18_47">#REF!</definedName>
    <definedName name="TextRefCopy18_49">#REF!</definedName>
    <definedName name="TextRefCopy18_59">#REF!</definedName>
    <definedName name="TextRefCopy18_60">#REF!</definedName>
    <definedName name="TextRefCopy18_61">#REF!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_13">#REF!</definedName>
    <definedName name="TextRefCopy19_14">#REF!</definedName>
    <definedName name="TextRefCopy19_16">#REF!</definedName>
    <definedName name="TextRefCopy19_27">#REF!</definedName>
    <definedName name="TextRefCopy19_3">#REF!</definedName>
    <definedName name="TextRefCopy19_41">#REF!</definedName>
    <definedName name="TextRefCopy19_45">#REF!</definedName>
    <definedName name="TextRefCopy19_47">#REF!</definedName>
    <definedName name="TextRefCopy19_49">#REF!</definedName>
    <definedName name="TextRefCopy19_59">#REF!</definedName>
    <definedName name="TextRefCopy19_60">#REF!</definedName>
    <definedName name="TextRefCopy19_61">#REF!</definedName>
    <definedName name="TextRefCopy190">#REF!</definedName>
    <definedName name="TextRefCopy191">#REF!</definedName>
    <definedName name="TextRefCopy193">#REF!</definedName>
    <definedName name="TextRefCopy196">#REF!</definedName>
    <definedName name="TextRefCopy197">#REF!</definedName>
    <definedName name="TextRefCopy198">#REF!</definedName>
    <definedName name="TextRefCopy199">#REF!</definedName>
    <definedName name="TextRefCopy2">#REF!</definedName>
    <definedName name="TextRefCopy2_14">#REF!</definedName>
    <definedName name="TextRefCopy2_3">#REF!</definedName>
    <definedName name="TextRefCopy20">#REF!</definedName>
    <definedName name="TextRefCopy20_14">#REF!</definedName>
    <definedName name="TextRefCopy200">#REF!</definedName>
    <definedName name="TextRefCopy201">#REF!</definedName>
    <definedName name="TextRefCopy202">#REF!</definedName>
    <definedName name="TextRefCopy203">#REF!</definedName>
    <definedName name="TextRefCopy204">#REF!</definedName>
    <definedName name="TextRefCopy205">#REF!</definedName>
    <definedName name="TextRefCopy206">#REF!</definedName>
    <definedName name="TextRefCopy21">#REF!</definedName>
    <definedName name="TextRefCopy211">#REF!</definedName>
    <definedName name="TextRefCopy215">#REF!</definedName>
    <definedName name="TextRefCopy216">#REF!</definedName>
    <definedName name="TextRefCopy218">#REF!</definedName>
    <definedName name="TextRefCopy219">#REF!</definedName>
    <definedName name="TextRefCopy22">#REF!</definedName>
    <definedName name="TextRefCopy22_14">#REF!</definedName>
    <definedName name="TextRefCopy220">#REF!</definedName>
    <definedName name="TextRefCopy221">#REF!</definedName>
    <definedName name="TextRefCopy222">#REF!</definedName>
    <definedName name="TextRefCopy224">#REF!</definedName>
    <definedName name="TextRefCopy225">#REF!</definedName>
    <definedName name="TextRefCopy228">#REF!</definedName>
    <definedName name="TextRefCopy229">#REF!</definedName>
    <definedName name="TextRefCopy23">#REF!</definedName>
    <definedName name="TextRefCopy230">#REF!</definedName>
    <definedName name="TextRefCopy232">#REF!</definedName>
    <definedName name="TextRefCopy237">#REF!</definedName>
    <definedName name="TextRefCopy238">#REF!</definedName>
    <definedName name="TextRefCopy24">#REF!</definedName>
    <definedName name="TextRefCopy244">#REF!</definedName>
    <definedName name="TextRefCopy245">#REF!</definedName>
    <definedName name="TextRefCopy246">#REF!</definedName>
    <definedName name="TextRefCopy247">#REF!</definedName>
    <definedName name="TextRefCopy248">#REF!</definedName>
    <definedName name="TextRefCopy25">#REF!</definedName>
    <definedName name="TextRefCopy25_14">#REF!</definedName>
    <definedName name="TextRefCopy250">#REF!</definedName>
    <definedName name="TextRefCopy251">#REF!</definedName>
    <definedName name="TextRefCopy252">#REF!</definedName>
    <definedName name="TextRefCopy254">#REF!</definedName>
    <definedName name="TextRefCopy255">#REF!</definedName>
    <definedName name="TextRefCopy256">#REF!</definedName>
    <definedName name="TextRefCopy257">#REF!</definedName>
    <definedName name="TextRefCopy259">#REF!</definedName>
    <definedName name="TextRefCopy26">#REF!</definedName>
    <definedName name="TextRefCopy260">#REF!</definedName>
    <definedName name="TextRefCopy261">#REF!</definedName>
    <definedName name="TextRefCopy262">#REF!</definedName>
    <definedName name="TextRefCopy263">#REF!</definedName>
    <definedName name="TextRefCopy264">#REF!</definedName>
    <definedName name="TextRefCopy265">#REF!</definedName>
    <definedName name="TextRefCopy269">#REF!</definedName>
    <definedName name="TextRefCopy27">#REF!</definedName>
    <definedName name="TextRefCopy270">#REF!</definedName>
    <definedName name="TextRefCopy271">#REF!</definedName>
    <definedName name="TextRefCopy272">#REF!</definedName>
    <definedName name="TextRefCopy273">#REF!</definedName>
    <definedName name="TextRefCopy275">#REF!</definedName>
    <definedName name="TextRefCopy277">#REF!</definedName>
    <definedName name="TextRefCopy278">#REF!</definedName>
    <definedName name="TextRefCopy279">#REF!</definedName>
    <definedName name="TextRefCopy28">#REF!</definedName>
    <definedName name="TextRefCopy280">#REF!</definedName>
    <definedName name="TextRefCopy281">#REF!</definedName>
    <definedName name="TextRefCopy282">#REF!</definedName>
    <definedName name="TextRefCopy283">#REF!</definedName>
    <definedName name="TextRefCopy284">#REF!</definedName>
    <definedName name="TextRefCopy285">#REF!</definedName>
    <definedName name="TextRefCopy287">#REF!</definedName>
    <definedName name="TextRefCopy29">#REF!</definedName>
    <definedName name="TextRefCopy29_13">#REF!</definedName>
    <definedName name="TextRefCopy29_14">#REF!</definedName>
    <definedName name="TextRefCopy29_16">#REF!</definedName>
    <definedName name="TextRefCopy29_27">#REF!</definedName>
    <definedName name="TextRefCopy29_3">#REF!</definedName>
    <definedName name="TextRefCopy29_41">#REF!</definedName>
    <definedName name="TextRefCopy29_45">#REF!</definedName>
    <definedName name="TextRefCopy29_47">#REF!</definedName>
    <definedName name="TextRefCopy29_49">#REF!</definedName>
    <definedName name="TextRefCopy29_59">#REF!</definedName>
    <definedName name="TextRefCopy29_60">#REF!</definedName>
    <definedName name="TextRefCopy29_61">#REF!</definedName>
    <definedName name="TextRefCopy290">#REF!</definedName>
    <definedName name="TextRefCopy291">#REF!</definedName>
    <definedName name="TextRefCopy292">#REF!</definedName>
    <definedName name="TextRefCopy293">#REF!</definedName>
    <definedName name="TextRefCopy294">#REF!</definedName>
    <definedName name="TextRefCopy295">#REF!</definedName>
    <definedName name="TextRefCopy296">#REF!</definedName>
    <definedName name="TextRefCopy299">#REF!</definedName>
    <definedName name="TextRefCopy3">#REF!</definedName>
    <definedName name="TextRefCopy3_14">#REF!</definedName>
    <definedName name="TextRefCopy3_3">#REF!</definedName>
    <definedName name="TextRefCopy30">#REF!</definedName>
    <definedName name="TextRefCopy300">#REF!</definedName>
    <definedName name="TextRefCopy301">#REF!</definedName>
    <definedName name="TextRefCopy303">#REF!</definedName>
    <definedName name="TextRefCopy304">#REF!</definedName>
    <definedName name="TextRefCopy305">#REF!</definedName>
    <definedName name="TextRefCopy306">#REF!</definedName>
    <definedName name="TextRefCopy307">#REF!</definedName>
    <definedName name="TextRefCopy31">#REF!</definedName>
    <definedName name="TextRefCopy312">#REF!</definedName>
    <definedName name="TextRefCopy313">#REF!</definedName>
    <definedName name="TextRefCopy316">#REF!</definedName>
    <definedName name="TextRefCopy32">#REF!</definedName>
    <definedName name="TextRefCopy320">#REF!</definedName>
    <definedName name="TextRefCopy321">#REF!</definedName>
    <definedName name="TextRefCopy322">#REF!</definedName>
    <definedName name="TextRefCopy326">#REF!</definedName>
    <definedName name="TextRefCopy33">#REF!</definedName>
    <definedName name="TextRefCopy34">#REF!</definedName>
    <definedName name="TextRefCopy34_13">#REF!</definedName>
    <definedName name="TextRefCopy34_14">#REF!</definedName>
    <definedName name="TextRefCopy34_16">#REF!</definedName>
    <definedName name="TextRefCopy34_27">#REF!</definedName>
    <definedName name="TextRefCopy34_3">#REF!</definedName>
    <definedName name="TextRefCopy34_41">#REF!</definedName>
    <definedName name="TextRefCopy34_45">#REF!</definedName>
    <definedName name="TextRefCopy34_47">#REF!</definedName>
    <definedName name="TextRefCopy34_49">#REF!</definedName>
    <definedName name="TextRefCopy34_59">#REF!</definedName>
    <definedName name="TextRefCopy34_60">#REF!</definedName>
    <definedName name="TextRefCopy34_61">#REF!</definedName>
    <definedName name="TextRefCopy35">#REF!</definedName>
    <definedName name="TextRefCopy36">#REF!</definedName>
    <definedName name="TextRefCopy36_13">#REF!</definedName>
    <definedName name="TextRefCopy36_14">#REF!</definedName>
    <definedName name="TextRefCopy36_16">#REF!</definedName>
    <definedName name="TextRefCopy36_27">#REF!</definedName>
    <definedName name="TextRefCopy36_3">#REF!</definedName>
    <definedName name="TextRefCopy36_41">#REF!</definedName>
    <definedName name="TextRefCopy36_45">#REF!</definedName>
    <definedName name="TextRefCopy36_47">#REF!</definedName>
    <definedName name="TextRefCopy36_49">#REF!</definedName>
    <definedName name="TextRefCopy36_59">#REF!</definedName>
    <definedName name="TextRefCopy36_60">#REF!</definedName>
    <definedName name="TextRefCopy36_61">#REF!</definedName>
    <definedName name="TextRefCopy37">#REF!</definedName>
    <definedName name="TextRefCopy38">#REF!</definedName>
    <definedName name="TextRefCopy39">#REF!</definedName>
    <definedName name="TextRefCopy4">#REF!</definedName>
    <definedName name="TextRefCopy4_13">#REF!</definedName>
    <definedName name="TextRefCopy4_14">#REF!</definedName>
    <definedName name="TextRefCopy4_16">#REF!</definedName>
    <definedName name="TextRefCopy4_27">#REF!</definedName>
    <definedName name="TextRefCopy4_3">#REF!</definedName>
    <definedName name="TextRefCopy4_41">#REF!</definedName>
    <definedName name="TextRefCopy4_45">#REF!</definedName>
    <definedName name="TextRefCopy4_47">#REF!</definedName>
    <definedName name="TextRefCopy4_49">#REF!</definedName>
    <definedName name="TextRefCopy4_59">#REF!</definedName>
    <definedName name="TextRefCopy4_60">#REF!</definedName>
    <definedName name="TextRefCopy4_61">#REF!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_14">#REF!</definedName>
    <definedName name="TextRefCopy5_16">#REF!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_14">#REF!</definedName>
    <definedName name="TextRefCopy8_16">#REF!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_14">#REF!</definedName>
    <definedName name="TextRefCopy9_16">#REF!</definedName>
    <definedName name="TextRefCopy90">#REF!</definedName>
    <definedName name="TextRefCopy91">#REF!</definedName>
    <definedName name="TextRefCopy92">#REF!</definedName>
    <definedName name="TextRefCopy93">#REF!</definedName>
    <definedName name="TextRefCopy94">#REF!</definedName>
    <definedName name="TextRefCopy95">#REF!</definedName>
    <definedName name="TextRefCopy96">#REF!</definedName>
    <definedName name="TextRefCopy97">#REF!</definedName>
    <definedName name="TextRefCopy98">#REF!</definedName>
    <definedName name="TextRefCopy99">#REF!</definedName>
    <definedName name="TextRefCopyRangeCount" hidden="1">3</definedName>
    <definedName name="Tips_Tooling">#REF!</definedName>
    <definedName name="Title" hidden="1">#REF!</definedName>
    <definedName name="Today">#REF!</definedName>
    <definedName name="tools">#REF!</definedName>
    <definedName name="Tot_knw_Xfoot">#REF!</definedName>
    <definedName name="Tot_knw_Xfoot_13">#REF!</definedName>
    <definedName name="Tot_knw_Xfoot_14">#REF!</definedName>
    <definedName name="Tot_knw_Xfoot_16">#REF!</definedName>
    <definedName name="Tot_knw_Xfoot_27">#REF!</definedName>
    <definedName name="Tot_knw_Xfoot_3">#REF!</definedName>
    <definedName name="Tot_knw_Xfoot_41">#REF!</definedName>
    <definedName name="Tot_knw_Xfoot_45">#REF!</definedName>
    <definedName name="Tot_knw_Xfoot_47">#REF!</definedName>
    <definedName name="Tot_knw_Xfoot_49">#REF!</definedName>
    <definedName name="Tot_knw_Xfoot_59">#REF!</definedName>
    <definedName name="Tot_knw_Xfoot_60">#REF!</definedName>
    <definedName name="Tot_knw_Xfoot_61">#REF!</definedName>
    <definedName name="Tot_lik_Xfoot">#REF!</definedName>
    <definedName name="Tot_lik_Xfoot_13">#REF!</definedName>
    <definedName name="Tot_lik_Xfoot_14">#REF!</definedName>
    <definedName name="Tot_lik_Xfoot_16">#REF!</definedName>
    <definedName name="Tot_lik_Xfoot_27">#REF!</definedName>
    <definedName name="Tot_lik_Xfoot_3">#REF!</definedName>
    <definedName name="Tot_lik_Xfoot_41">#REF!</definedName>
    <definedName name="Tot_lik_Xfoot_45">#REF!</definedName>
    <definedName name="Tot_lik_Xfoot_47">#REF!</definedName>
    <definedName name="Tot_lik_Xfoot_49">#REF!</definedName>
    <definedName name="Tot_lik_Xfoot_59">#REF!</definedName>
    <definedName name="Tot_lik_Xfoot_60">#REF!</definedName>
    <definedName name="Tot_lik_Xfoot_61">#REF!</definedName>
    <definedName name="Total_Amount">#REF!</definedName>
    <definedName name="Total_Amount_13">#REF!</definedName>
    <definedName name="Total_Amount_14">#REF!</definedName>
    <definedName name="Total_Amount_16">#REF!</definedName>
    <definedName name="Total_Amount_27">#REF!</definedName>
    <definedName name="Total_Amount_3">#REF!</definedName>
    <definedName name="Total_Amount_41">#REF!</definedName>
    <definedName name="Total_Amount_45">#REF!</definedName>
    <definedName name="Total_Amount_47">#REF!</definedName>
    <definedName name="Total_Amount_49">#REF!</definedName>
    <definedName name="Total_Amount_59">#REF!</definedName>
    <definedName name="Total_Amount_60">#REF!</definedName>
    <definedName name="Total_Amount_61">#REF!</definedName>
    <definedName name="Total_Amount_Charged">#REF!</definedName>
    <definedName name="TOTAL_GROSS">#REF!</definedName>
    <definedName name="Total_Interest">#REF!</definedName>
    <definedName name="Total_Pay">#REF!</definedName>
    <definedName name="Total_Payment" localSheetId="9">Scheduled_Payment+Extra_Payment</definedName>
    <definedName name="Total_Payment" localSheetId="3">Scheduled_Payment+Extra_Payment</definedName>
    <definedName name="Total_Payment" localSheetId="4">Scheduled_Payment+Extra_Payment</definedName>
    <definedName name="Total_Payment" localSheetId="12">Scheduled_Payment+Extra_Payment</definedName>
    <definedName name="Total_Payment" localSheetId="8">Scheduled_Payment+Extra_Payment</definedName>
    <definedName name="Total_Payment" localSheetId="5">Scheduled_Payment+Extra_Payment</definedName>
    <definedName name="Total_Payment" localSheetId="6">Scheduled_Payment+Extra_Payment</definedName>
    <definedName name="Total_Payment" localSheetId="10">Scheduled_Payment+Extra_Payment</definedName>
    <definedName name="Total_Payment" localSheetId="1">Scheduled_Payment+Extra_Payment</definedName>
    <definedName name="Total_Payment">Scheduled_Payment+Extra_Payment</definedName>
    <definedName name="totalcreditors">#REF!</definedName>
    <definedName name="Totals">#REF!,#REF!,#REF!,#REF!</definedName>
    <definedName name="totals2">#REF!,#REF!,#REF!,#REF!,#REF!,#REF!,#REF!,#REF!,#REF!</definedName>
    <definedName name="TP" localSheetId="9">Scheduled_Payment+Extra_Payment</definedName>
    <definedName name="TP" localSheetId="3">Scheduled_Payment+Extra_Payment</definedName>
    <definedName name="TP" localSheetId="4">Scheduled_Payment+Extra_Payment</definedName>
    <definedName name="TP" localSheetId="12">Scheduled_Payment+Extra_Payment</definedName>
    <definedName name="TP" localSheetId="8">Scheduled_Payment+Extra_Payment</definedName>
    <definedName name="TP" localSheetId="5">Scheduled_Payment+Extra_Payment</definedName>
    <definedName name="TP" localSheetId="6">Scheduled_Payment+Extra_Payment</definedName>
    <definedName name="TP" localSheetId="10">Scheduled_Payment+Extra_Payment</definedName>
    <definedName name="TP" localSheetId="1">Scheduled_Payment+Extra_Payment</definedName>
    <definedName name="TP">Scheduled_Payment+Extra_Payment</definedName>
    <definedName name="Tq">#REF!</definedName>
    <definedName name="TR">#REF!</definedName>
    <definedName name="TRADE_DEBTS">#REF!</definedName>
    <definedName name="Trailbalance">#REF!</definedName>
    <definedName name="Traveling">#REF!</definedName>
    <definedName name="trial">#REF!</definedName>
    <definedName name="trial1112">#REF!</definedName>
    <definedName name="Trial1213">#REF!</definedName>
    <definedName name="TRIAL1414">#REF!</definedName>
    <definedName name="Trial1809">#REF!</definedName>
    <definedName name="Trial2012">#REF!</definedName>
    <definedName name="Trial2014">#REF!</definedName>
    <definedName name="Trial2015activity">#REF!</definedName>
    <definedName name="Trial230913">#REF!</definedName>
    <definedName name="Trial2809">#REF!</definedName>
    <definedName name="trial300615">#REF!</definedName>
    <definedName name="TrialB0209">#REF!</definedName>
    <definedName name="TRialB14">#REF!</definedName>
    <definedName name="TrialBalance">#REF!</definedName>
    <definedName name="Trialbalance13">#REF!</definedName>
    <definedName name="TrialBalance191213">#REF!</definedName>
    <definedName name="Trialcreditors">#REF!</definedName>
    <definedName name="TrialFMO">#REF!</definedName>
    <definedName name="Trialforcirc">#REF!</definedName>
    <definedName name="TrialHYR">#REF!</definedName>
    <definedName name="trialnew">#REF!</definedName>
    <definedName name="trialsubseq">#REF!</definedName>
    <definedName name="TrialTAN">#REF!</definedName>
    <definedName name="Tst">#REF!</definedName>
    <definedName name="tts">#REF!</definedName>
    <definedName name="tttt">#REF!</definedName>
    <definedName name="tv45s9">#REF!</definedName>
    <definedName name="TVT">#REF!</definedName>
    <definedName name="TWO">#REF!</definedName>
    <definedName name="tyu">#N/A</definedName>
    <definedName name="u">#REF!</definedName>
    <definedName name="U12V30">#REF!</definedName>
    <definedName name="u3x24">#REF!</definedName>
    <definedName name="u8w3">#REF!</definedName>
    <definedName name="uc56qn3">#REF!</definedName>
    <definedName name="Ucst">#REF!,#REF!</definedName>
    <definedName name="UK">#REF!</definedName>
    <definedName name="UKKANAL">#REF!</definedName>
    <definedName name="UKMARLA">#REF!</definedName>
    <definedName name="UKPAID">#REF!</definedName>
    <definedName name="UKPound">140</definedName>
    <definedName name="UKRKANAL">#REF!</definedName>
    <definedName name="UKRMARLA">#REF!</definedName>
    <definedName name="UKRVALUE">#REF!</definedName>
    <definedName name="UKTAMOUNT">#REF!</definedName>
    <definedName name="Under_normal_law">#REF!</definedName>
    <definedName name="UNIT_YEAR_WISE_SALE_REVENUE___SPINNING">#REF!</definedName>
    <definedName name="UnitCost">#REF!</definedName>
    <definedName name="UnitWt" localSheetId="9">IF(#REF!="m",INDEX([0]!PipeInfo, MATCH(#REF!,#REF!,), MATCH(#REF!,#REF!,)),0)</definedName>
    <definedName name="UnitWt" localSheetId="10">IF(#REF!="m",INDEX([0]!PipeInfo, MATCH(#REF!,#REF!,), MATCH(#REF!,#REF!,)),0)</definedName>
    <definedName name="UnitWt" localSheetId="1">IF(#REF!="m",INDEX([0]!PipeInfo, MATCH(#REF!,#REF!,), MATCH(#REF!,#REF!,)),0)</definedName>
    <definedName name="UnitWt">IF(#REF!="m",INDEX([0]!PipeInfo, MATCH(#REF!,#REF!,), MATCH(#REF!,#REF!,)),0)</definedName>
    <definedName name="UNPAD" hidden="1">#REF!</definedName>
    <definedName name="up89s28">#REF!</definedName>
    <definedName name="UPDATE">#REF!</definedName>
    <definedName name="updt">#REF!</definedName>
    <definedName name="Urt">#REF!</definedName>
    <definedName name="us">#N/A</definedName>
    <definedName name="usd">#REF!</definedName>
    <definedName name="usddd">#REF!</definedName>
    <definedName name="usm">#REF!</definedName>
    <definedName name="Usman">#REF!</definedName>
    <definedName name="UU">#REF!</definedName>
    <definedName name="v">#REF!</definedName>
    <definedName name="value">3</definedName>
    <definedName name="Values_Entered">#N/A</definedName>
    <definedName name="Values_Entered_12">#N/A</definedName>
    <definedName name="Values_Entered_13">#N/A</definedName>
    <definedName name="Values_Entered_15">#N/A</definedName>
    <definedName name="Values_Entered_16">#N/A</definedName>
    <definedName name="Values_Entered_22">#N/A</definedName>
    <definedName name="Values_Entered_25">#N/A</definedName>
    <definedName name="Values_Entered_26">#N/A</definedName>
    <definedName name="Values_Entered_27">#N/A</definedName>
    <definedName name="Values_Entered_28">#N/A</definedName>
    <definedName name="Values_Entered_29">#N/A</definedName>
    <definedName name="Values_Entered_33">#N/A</definedName>
    <definedName name="Values_Entered_34">#N/A</definedName>
    <definedName name="Values_Entered_36">#N/A</definedName>
    <definedName name="Values_Entered_37">#N/A</definedName>
    <definedName name="Values_Entered_39">#N/A</definedName>
    <definedName name="Values_Entered_40">#N/A</definedName>
    <definedName name="Values_Entered_41">#N/A</definedName>
    <definedName name="Values_Entered_42">#N/A</definedName>
    <definedName name="Values_Entered_45">#N/A</definedName>
    <definedName name="Values_Entered_47">#N/A</definedName>
    <definedName name="Values_Entered_48">#N/A</definedName>
    <definedName name="Values_Entered_49">#N/A</definedName>
    <definedName name="Values_Entered_50">#N/A</definedName>
    <definedName name="Values_Entered_51">#N/A</definedName>
    <definedName name="Values_Entered_52">#N/A</definedName>
    <definedName name="Values_Entered_53">#N/A</definedName>
    <definedName name="Values_Entered_54">#N/A</definedName>
    <definedName name="Values_Entered_55">#N/A</definedName>
    <definedName name="Values_Entered_56">#N/A</definedName>
    <definedName name="Values_Entered_57">#N/A</definedName>
    <definedName name="Values_Entered_58">#N/A</definedName>
    <definedName name="Values_Entered_59" localSheetId="9">IF(Loan_Amount_59*Interest_Rate_59*Loan_Years_59*Loan_Start_59&gt;0,1,0)</definedName>
    <definedName name="Values_Entered_59" localSheetId="10">IF(Loan_Amount_59*Interest_Rate_59*Loan_Years_59*Loan_Start_59&gt;0,1,0)</definedName>
    <definedName name="Values_Entered_59" localSheetId="1">IF(Loan_Amount_59*Interest_Rate_59*Loan_Years_59*Loan_Start_59&gt;0,1,0)</definedName>
    <definedName name="Values_Entered_59">IF(Loan_Amount_59*Interest_Rate_59*Loan_Years_59*Loan_Start_59&gt;0,1,0)</definedName>
    <definedName name="Values_Entered_60">#N/A</definedName>
    <definedName name="Values_Entered_61" localSheetId="9">IF(Loan_Amount_61*Interest_Rate_61*Loan_Years_61*Loan_Start_61&gt;0,1,0)</definedName>
    <definedName name="Values_Entered_61" localSheetId="10">IF(Loan_Amount_61*Interest_Rate_61*Loan_Years_61*Loan_Start_61&gt;0,1,0)</definedName>
    <definedName name="Values_Entered_61" localSheetId="1">IF(Loan_Amount_61*Interest_Rate_61*Loan_Years_61*Loan_Start_61&gt;0,1,0)</definedName>
    <definedName name="Values_Entered_61">IF(Loan_Amount_61*Interest_Rate_61*Loan_Years_61*Loan_Start_61&gt;0,1,0)</definedName>
    <definedName name="VARIENCES">#REF!</definedName>
    <definedName name="Ve">#N/A</definedName>
    <definedName name="vehicles" hidden="1">#REF!</definedName>
    <definedName name="vendorscredits">#REF!</definedName>
    <definedName name="vendorsdebit">#REF!</definedName>
    <definedName name="versionno">1</definedName>
    <definedName name="vs">#REF!</definedName>
    <definedName name="w">#REF!</definedName>
    <definedName name="W_Rate">15</definedName>
    <definedName name="W.Capital">#REF!</definedName>
    <definedName name="W.I.PROCESS">#REF!</definedName>
    <definedName name="w45m9">#REF!</definedName>
    <definedName name="w6v40">#REF!</definedName>
    <definedName name="waehr">#REF!</definedName>
    <definedName name="waheed">#N/A</definedName>
    <definedName name="WAJID">#REF!</definedName>
    <definedName name="Waq">#REF!</definedName>
    <definedName name="WASTE1">#REF!</definedName>
    <definedName name="WCntr">#REF!</definedName>
    <definedName name="WCP">#REF!</definedName>
    <definedName name="WCPY">#REF!</definedName>
    <definedName name="WCPY01">#REF!</definedName>
    <definedName name="WCPY01A">#REF!</definedName>
    <definedName name="WCPY01B">#REF!</definedName>
    <definedName name="Wd">#REF!</definedName>
    <definedName name="WEALTH">#N/A</definedName>
    <definedName name="Weft_yarn_issue">#REF!</definedName>
    <definedName name="WEnd">#REF!</definedName>
    <definedName name="wewew">#N/A</definedName>
    <definedName name="WHCU">#REF!</definedName>
    <definedName name="WHQT">#REF!</definedName>
    <definedName name="WHTHBL">#REF!</definedName>
    <definedName name="WHTSNR">#REF!</definedName>
    <definedName name="wingdings">#REF!</definedName>
    <definedName name="WORK01">#REF!</definedName>
    <definedName name="WORK01A">#REF!</definedName>
    <definedName name="WORK01B">#REF!</definedName>
    <definedName name="WORK01C">#REF!</definedName>
    <definedName name="WORK02">#REF!</definedName>
    <definedName name="WORK04">#REF!</definedName>
    <definedName name="working" localSheetId="9" hidden="1">{"'FF'!$B$57:$B$58"}</definedName>
    <definedName name="working" localSheetId="10" hidden="1">{"'FF'!$B$57:$B$58"}</definedName>
    <definedName name="working" localSheetId="1" hidden="1">{"'FF'!$B$57:$B$58"}</definedName>
    <definedName name="working" hidden="1">{"'FF'!$B$57:$B$58"}</definedName>
    <definedName name="workingcapital">#REF!</definedName>
    <definedName name="workpaper_index">#REF!</definedName>
    <definedName name="WPRN01">#REF!</definedName>
    <definedName name="WPRN02">#REF!</definedName>
    <definedName name="wq">#N/A</definedName>
    <definedName name="Wqty">#REF!</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9" hidden="1">{#N/A,#N/A,FALSE,"Aging Summary";#N/A,#N/A,FALSE,"Ratio Analysis";#N/A,#N/A,FALSE,"Test 120 Day Accts";#N/A,#N/A,FALSE,"Tickmarks"}</definedName>
    <definedName name="wrn.Aging._.and._.Trend._.Analysis._1" localSheetId="10"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9" hidden="1">{#N/A,#N/A,FALSE,"Aging Summary";#N/A,#N/A,FALSE,"Ratio Analysis";#N/A,#N/A,FALSE,"Test 120 Day Accts";#N/A,#N/A,FALSE,"Tickmarks"}</definedName>
    <definedName name="wrn.Aging._.and._.Trend._.Analysis._2" localSheetId="10"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9" hidden="1">{#N/A,#N/A,FALSE,"Aging Summary";#N/A,#N/A,FALSE,"Ratio Analysis";#N/A,#N/A,FALSE,"Test 120 Day Accts";#N/A,#N/A,FALSE,"Tickmarks"}</definedName>
    <definedName name="wrn.Aging._.and._.Trend._.Analysis._3" localSheetId="10"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9" hidden="1">{#N/A,#N/A,FALSE,"Aging Summary";#N/A,#N/A,FALSE,"Ratio Analysis";#N/A,#N/A,FALSE,"Test 120 Day Accts";#N/A,#N/A,FALSE,"Tickmarks"}</definedName>
    <definedName name="wrn.Aging._.and._.Trend._.Analysis._4" localSheetId="10"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BA" localSheetId="9" hidden="1">{#N/A,#N/A,FALSE,"opportunities_risks";#N/A,#N/A,FALSE,"Comment";#N/A,#N/A,FALSE,"divisional_profit";#N/A,#N/A,FALSE,"Investments";#N/A,#N/A,FALSE,"financial status";#N/A,#N/A,FALSE,"order_intake_europe";#N/A,#N/A,FALSE,"sales_own+order_intake";#N/A,#N/A,FALSE,"roic_free_cf";#N/A,#N/A,FALSE,"General";#N/A,#N/A,FALSE,"contents"}</definedName>
    <definedName name="wrn.BA" localSheetId="10" hidden="1">{#N/A,#N/A,FALSE,"opportunities_risks";#N/A,#N/A,FALSE,"Comment";#N/A,#N/A,FALSE,"divisional_profit";#N/A,#N/A,FALSE,"Investments";#N/A,#N/A,FALSE,"financial status";#N/A,#N/A,FALSE,"order_intake_europe";#N/A,#N/A,FALSE,"sales_own+order_intake";#N/A,#N/A,FALSE,"roic_free_cf";#N/A,#N/A,FALSE,"General";#N/A,#N/A,FALSE,"contents"}</definedName>
    <definedName name="wrn.BA" localSheetId="1" hidden="1">{#N/A,#N/A,FALSE,"opportunities_risks";#N/A,#N/A,FALSE,"Comment";#N/A,#N/A,FALSE,"divisional_profit";#N/A,#N/A,FALSE,"Investments";#N/A,#N/A,FALSE,"financial status";#N/A,#N/A,FALSE,"order_intake_europe";#N/A,#N/A,FALSE,"sales_own+order_intake";#N/A,#N/A,FALSE,"roic_free_cf";#N/A,#N/A,FALSE,"General";#N/A,#N/A,FALSE,"contents"}</definedName>
    <definedName name="wrn.BA" hidden="1">{#N/A,#N/A,FALSE,"opportunities_risks";#N/A,#N/A,FALSE,"Comment";#N/A,#N/A,FALSE,"divisional_profit";#N/A,#N/A,FALSE,"Investments";#N/A,#N/A,FALSE,"financial status";#N/A,#N/A,FALSE,"order_intake_europe";#N/A,#N/A,FALSE,"sales_own+order_intake";#N/A,#N/A,FALSE,"roic_free_cf";#N/A,#N/A,FALSE,"General";#N/A,#N/A,FALSE,"contents"}</definedName>
    <definedName name="wrn.bh." localSheetId="9" hidden="1">{#N/A,#N/A,FALSE,"TELEFON"}</definedName>
    <definedName name="wrn.bh." localSheetId="10" hidden="1">{#N/A,#N/A,FALSE,"TELEFON"}</definedName>
    <definedName name="wrn.bh." localSheetId="1" hidden="1">{#N/A,#N/A,FALSE,"TELEFON"}</definedName>
    <definedName name="wrn.bh." hidden="1">{#N/A,#N/A,FALSE,"TELEFON"}</definedName>
    <definedName name="wrn.bh._1" localSheetId="9">{#N/A,#N/A,FALSE,"TELEFON"}</definedName>
    <definedName name="wrn.bh._1" localSheetId="10">{#N/A,#N/A,FALSE,"TELEFON"}</definedName>
    <definedName name="wrn.bh._1" localSheetId="1">{#N/A,#N/A,FALSE,"TELEFON"}</definedName>
    <definedName name="wrn.bh._1">{#N/A,#N/A,FALSE,"TELEFON"}</definedName>
    <definedName name="wrn.bh._2" localSheetId="9">{#N/A,#N/A,FALSE,"TELEFON"}</definedName>
    <definedName name="wrn.bh._2" localSheetId="10">{#N/A,#N/A,FALSE,"TELEFON"}</definedName>
    <definedName name="wrn.bh._2" localSheetId="1">{#N/A,#N/A,FALSE,"TELEFON"}</definedName>
    <definedName name="wrn.bh._2">{#N/A,#N/A,FALSE,"TELEFON"}</definedName>
    <definedName name="wrn.bh1." localSheetId="9" hidden="1">{#N/A,#N/A,FALSE,"TELEFON"}</definedName>
    <definedName name="wrn.bh1." localSheetId="10" hidden="1">{#N/A,#N/A,FALSE,"TELEFON"}</definedName>
    <definedName name="wrn.bh1." localSheetId="1" hidden="1">{#N/A,#N/A,FALSE,"TELEFON"}</definedName>
    <definedName name="wrn.bh1." hidden="1">{#N/A,#N/A,FALSE,"TELEFON"}</definedName>
    <definedName name="wrn.bh1._1" localSheetId="9">{#N/A,#N/A,FALSE,"TELEFON"}</definedName>
    <definedName name="wrn.bh1._1" localSheetId="10">{#N/A,#N/A,FALSE,"TELEFON"}</definedName>
    <definedName name="wrn.bh1._1" localSheetId="1">{#N/A,#N/A,FALSE,"TELEFON"}</definedName>
    <definedName name="wrn.bh1._1">{#N/A,#N/A,FALSE,"TELEFON"}</definedName>
    <definedName name="wrn.bh1._2" localSheetId="9">{#N/A,#N/A,FALSE,"TELEFON"}</definedName>
    <definedName name="wrn.bh1._2" localSheetId="10">{#N/A,#N/A,FALSE,"TELEFON"}</definedName>
    <definedName name="wrn.bh1._2" localSheetId="1">{#N/A,#N/A,FALSE,"TELEFON"}</definedName>
    <definedName name="wrn.bh1._2">{#N/A,#N/A,FALSE,"TELEFON"}</definedName>
    <definedName name="wrn.Budget98." localSheetId="9"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wrn.Budget98." localSheetId="10"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wrn.Budget98." localSheetId="1"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wrn.Budget98." hidden="1">{#N/A,#N/A,FALSE,"contents";#N/A,#N/A,FALSE,"general";#N/A,#N/A,FALSE,"auswertung";#N/A,#N/A,FALSE,"roic_free_cf";#N/A,#N/A,FALSE,"order_intake_own_europe";#N/A,#N/A,FALSE,"order_intake_europe";#N/A,#N/A,FALSE,"sales_own_europe";#N/A,#N/A,FALSE,"order_intake_oversea";#N/A,#N/A,FALSE,"sales_own_oversea";#N/A,#N/A,FALSE,"financial_status";#N/A,#N/A,FALSE,"Investments";#N/A,#N/A,FALSE,"objektives";#N/A,#N/A,FALSE,"cash_flow_budget";#N/A,#N/A,FALSE,"profit-statement"}</definedName>
    <definedName name="wrn.MF2001." localSheetId="9" hidden="1">{#N/A,#N/A,FALSE,"opportunities_risks";#N/A,#N/A,FALSE,"Comment";#N/A,#N/A,FALSE,"divisional_profit";#N/A,#N/A,FALSE,"Investments";#N/A,#N/A,FALSE,"financial status";#N/A,#N/A,FALSE,"order_intake_europe";#N/A,#N/A,FALSE,"sales_own+order_intake";#N/A,#N/A,FALSE,"roic_free_cf";#N/A,#N/A,FALSE,"General";#N/A,#N/A,FALSE,"contents"}</definedName>
    <definedName name="wrn.MF2001." localSheetId="10" hidden="1">{#N/A,#N/A,FALSE,"opportunities_risks";#N/A,#N/A,FALSE,"Comment";#N/A,#N/A,FALSE,"divisional_profit";#N/A,#N/A,FALSE,"Investments";#N/A,#N/A,FALSE,"financial status";#N/A,#N/A,FALSE,"order_intake_europe";#N/A,#N/A,FALSE,"sales_own+order_intake";#N/A,#N/A,FALSE,"roic_free_cf";#N/A,#N/A,FALSE,"General";#N/A,#N/A,FALSE,"contents"}</definedName>
    <definedName name="wrn.MF2001." localSheetId="1" hidden="1">{#N/A,#N/A,FALSE,"opportunities_risks";#N/A,#N/A,FALSE,"Comment";#N/A,#N/A,FALSE,"divisional_profit";#N/A,#N/A,FALSE,"Investments";#N/A,#N/A,FALSE,"financial status";#N/A,#N/A,FALSE,"order_intake_europe";#N/A,#N/A,FALSE,"sales_own+order_intake";#N/A,#N/A,FALSE,"roic_free_cf";#N/A,#N/A,FALSE,"General";#N/A,#N/A,FALSE,"contents"}</definedName>
    <definedName name="wrn.MF2001." hidden="1">{#N/A,#N/A,FALSE,"opportunities_risks";#N/A,#N/A,FALSE,"Comment";#N/A,#N/A,FALSE,"divisional_profit";#N/A,#N/A,FALSE,"Investments";#N/A,#N/A,FALSE,"financial status";#N/A,#N/A,FALSE,"order_intake_europe";#N/A,#N/A,FALSE,"sales_own+order_intake";#N/A,#N/A,FALSE,"roic_free_cf";#N/A,#N/A,FALSE,"General";#N/A,#N/A,FALSE,"contents"}</definedName>
    <definedName name="wrn.sales._.1._.n._.2._.with._.actual." localSheetId="9" hidden="1">{#N/A,#N/A,FALSE,"Sale1-Actual-02";#N/A,#N/A,FALSE,"Sales 1-03";#N/A,#N/A,FALSE,"Sales 2-04"}</definedName>
    <definedName name="wrn.sales._.1._.n._.2._.with._.actual." localSheetId="10" hidden="1">{#N/A,#N/A,FALSE,"Sale1-Actual-02";#N/A,#N/A,FALSE,"Sales 1-03";#N/A,#N/A,FALSE,"Sales 2-04"}</definedName>
    <definedName name="wrn.sales._.1._.n._.2._.with._.actual." localSheetId="1" hidden="1">{#N/A,#N/A,FALSE,"Sale1-Actual-02";#N/A,#N/A,FALSE,"Sales 1-03";#N/A,#N/A,FALSE,"Sales 2-04"}</definedName>
    <definedName name="wrn.sales._.1._.n._.2._.with._.actual." hidden="1">{#N/A,#N/A,FALSE,"Sale1-Actual-02";#N/A,#N/A,FALSE,"Sales 1-03";#N/A,#N/A,FALSE,"Sales 2-04"}</definedName>
    <definedName name="wrn.Sales._.Reports." localSheetId="9" hidden="1">{#N/A,#N/A,FALSE,"NET SALES ";#N/A,#N/A,FALSE,"QUARTERLY SALES"}</definedName>
    <definedName name="wrn.Sales._.Reports." localSheetId="10" hidden="1">{#N/A,#N/A,FALSE,"NET SALES ";#N/A,#N/A,FALSE,"QUARTERLY SALES"}</definedName>
    <definedName name="wrn.Sales._.Reports." localSheetId="1" hidden="1">{#N/A,#N/A,FALSE,"NET SALES ";#N/A,#N/A,FALSE,"QUARTERLY SALES"}</definedName>
    <definedName name="wrn.Sales._.Reports." hidden="1">{#N/A,#N/A,FALSE,"NET SALES ";#N/A,#N/A,FALSE,"QUARTERLY SALES"}</definedName>
    <definedName name="wrn.SPK._.SALES._.N._.INVENTORY." localSheetId="9" hidden="1">{#N/A,#N/A,FALSE,"QUARTERLY SALES";#N/A,#N/A,FALSE,"NET SALES ";#N/A,#N/A,FALSE,"INVENTORY"}</definedName>
    <definedName name="wrn.SPK._.SALES._.N._.INVENTORY." localSheetId="10" hidden="1">{#N/A,#N/A,FALSE,"QUARTERLY SALES";#N/A,#N/A,FALSE,"NET SALES ";#N/A,#N/A,FALSE,"INVENTORY"}</definedName>
    <definedName name="wrn.SPK._.SALES._.N._.INVENTORY." localSheetId="1" hidden="1">{#N/A,#N/A,FALSE,"QUARTERLY SALES";#N/A,#N/A,FALSE,"NET SALES ";#N/A,#N/A,FALSE,"INVENTORY"}</definedName>
    <definedName name="wrn.SPK._.SALES._.N._.INVENTORY." hidden="1">{#N/A,#N/A,FALSE,"QUARTERLY SALES";#N/A,#N/A,FALSE,"NET SALES ";#N/A,#N/A,FALSE,"INVENTORY"}</definedName>
    <definedName name="WRow">#REF!</definedName>
    <definedName name="Wsh">#REF!</definedName>
    <definedName name="WshngRange">#REF!</definedName>
    <definedName name="WStrt">#REF!</definedName>
    <definedName name="WStrtP">#REF!</definedName>
    <definedName name="WStrtS">#REF!</definedName>
    <definedName name="WW">#REF!</definedName>
    <definedName name="WW00">#REF!</definedName>
    <definedName name="www">#REF!</definedName>
    <definedName name="WWW0">#REF!</definedName>
    <definedName name="X">#N/A</definedName>
    <definedName name="X21C20">#REF!</definedName>
    <definedName name="X9T2">#REF!</definedName>
    <definedName name="xa40mg21">#REF!</definedName>
    <definedName name="xc">#REF!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Row" hidden="1">#REF!</definedName>
    <definedName name="XRefCopy18" hidden="1">#REF!</definedName>
    <definedName name="XRefCopy18Row"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Row" hidden="1">#REF!</definedName>
    <definedName name="XRefCopy26Row" hidden="1">#REF!</definedName>
    <definedName name="XRefCopy27Row" hidden="1">#REF!</definedName>
    <definedName name="XRefCopy28Row" hidden="1">#REF!</definedName>
    <definedName name="XRefCopy29Row" hidden="1">#REF!</definedName>
    <definedName name="XRefCopy2Row" hidden="1">#REF!</definedName>
    <definedName name="XRefCopy3" hidden="1">#REF!</definedName>
    <definedName name="XRefCopy30Row" hidden="1">#REF!</definedName>
    <definedName name="XRefCopy31Row" hidden="1">#REF!</definedName>
    <definedName name="XRefCopy3Row" hidden="1">#REF!</definedName>
    <definedName name="XRefCopy4" hidden="1">#REF!</definedName>
    <definedName name="XRefCopy4Row" hidden="1">#REF!</definedName>
    <definedName name="XRefCopy7" hidden="1">#REF!</definedName>
    <definedName name="XRefCopy7Row" hidden="1">#REF!</definedName>
    <definedName name="XRefCopy9" hidden="1">#REF!</definedName>
    <definedName name="XRefCopy9Row" hidden="1">#REF!</definedName>
    <definedName name="XRefCopyRangeCount" hidden="1">1</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Row" hidden="1">#REF!</definedName>
    <definedName name="XRefPaste22Row" hidden="1">#REF!</definedName>
    <definedName name="XRefPaste24Row" hidden="1">#REF!</definedName>
    <definedName name="XRefPaste25Row"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2</definedName>
    <definedName name="xx">#N/A</definedName>
    <definedName name="XXX">#REF!</definedName>
    <definedName name="XXXXX">#N/A</definedName>
    <definedName name="xy">#REF!</definedName>
    <definedName name="xyz">#REF!</definedName>
    <definedName name="xz">#N/A</definedName>
    <definedName name="y">#REF!</definedName>
    <definedName name="y45q2">#REF!</definedName>
    <definedName name="y6q9">#REF!</definedName>
    <definedName name="YA">#REF!</definedName>
    <definedName name="YARN_COUNT_AND_PRICE">#REF!</definedName>
    <definedName name="Year">#REF!</definedName>
    <definedName name="year_end">#REF!</definedName>
    <definedName name="YEAR_TODATE">#REF!</definedName>
    <definedName name="YEAR_WISE_REVENUE___WEAVING">#REF!</definedName>
    <definedName name="Year03">#REF!</definedName>
    <definedName name="YEARS">#REF!</definedName>
    <definedName name="yeild1">#REF!</definedName>
    <definedName name="Yes_No">#REF!</definedName>
    <definedName name="YESMEANING1">#REF!</definedName>
    <definedName name="yh2kq9">#REF!</definedName>
    <definedName name="yol">#REF!</definedName>
    <definedName name="Yrn">#REF!</definedName>
    <definedName name="yt">#REF!</definedName>
    <definedName name="yTD">#REF!</definedName>
    <definedName name="YYY">#REF!</definedName>
    <definedName name="YYY01">#REF!</definedName>
    <definedName name="z">#REF!</definedName>
    <definedName name="z45r9">#REF!</definedName>
    <definedName name="ZBT">#REF!</definedName>
    <definedName name="ZI">#REF!</definedName>
    <definedName name="Zia">#REF!</definedName>
    <definedName name="ZS">#REF!</definedName>
    <definedName name="zxc">#REF!</definedName>
    <definedName name="ZZZ">#REF!</definedName>
    <definedName name="利_润_及_利_润_分_配_表">#REF!</definedName>
    <definedName name="现___金___流___量___表">#REF!</definedName>
    <definedName name="调整分录汇总表_1997_1999.9.30">#REF!</definedName>
    <definedName name="资____产____负____债_____表">#REF!</definedName>
  </definedNames>
  <calcPr calcId="191029"/>
  <pivotCaches>
    <pivotCache cacheId="0" r:id="rId14"/>
    <pivotCache cacheId="1" r:id="rId1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ank1_a1082c29-1b02-43a6-9b26-21f6a89b7443" name="Bank1" connection="Query - Bank1"/>
          <x15:modelTable id="Bank2_c00375ab-9ea9-4d95-a87d-228a7e178d77" name="Bank2" connection="Query - Bank2"/>
          <x15:modelTable id="Bank3_d899b912-deb4-46ef-b67b-7b67372e7856" name="Bank3" connection="Query - Bank3"/>
          <x15:modelTable id="Bank4_628bc621-b3ca-4943-b0eb-1bb303d62fc4" name="Bank4" connection="Query - Bank4"/>
          <x15:modelTable id="Bank5_5633125e-c469-49ef-81a5-c72464f89f5b" name="Bank5" connection="Query - Bank5"/>
          <x15:modelTable id="Append1_2040c08a-ca49-44e9-89bc-93b97bfd69ce" name="Append1" connection="Query - Append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0" i="9" l="1"/>
  <c r="K9" i="2"/>
  <c r="H11" i="9"/>
  <c r="E1" i="9"/>
  <c r="D1" i="9"/>
  <c r="E1" i="7"/>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C12" i="9"/>
  <c r="E12" i="9"/>
  <c r="H12" i="9"/>
  <c r="J12" i="9"/>
  <c r="J11" i="9"/>
  <c r="E11" i="9"/>
  <c r="C11" i="9"/>
  <c r="J9" i="9"/>
  <c r="H9" i="9"/>
  <c r="C9" i="9"/>
  <c r="J8" i="9"/>
  <c r="H8" i="9"/>
  <c r="C8" i="9"/>
  <c r="H32" i="9"/>
  <c r="I32" i="9" s="1"/>
  <c r="E32" i="9"/>
  <c r="F32" i="9" s="1"/>
  <c r="H31" i="9"/>
  <c r="I31" i="9" s="1"/>
  <c r="E31" i="9"/>
  <c r="F31" i="9" s="1"/>
  <c r="O5" i="9"/>
  <c r="N5" i="9"/>
  <c r="O4" i="9"/>
  <c r="N4" i="9"/>
  <c r="K10" i="2"/>
  <c r="E21" i="8"/>
  <c r="B20" i="2"/>
  <c r="B1" i="8"/>
  <c r="H20" i="9"/>
  <c r="H1" i="9"/>
  <c r="H24" i="9"/>
  <c r="K23" i="9"/>
  <c r="K25" i="9"/>
  <c r="K19" i="9"/>
  <c r="H22" i="9"/>
  <c r="H21" i="9"/>
  <c r="E22" i="9"/>
  <c r="E72" i="11"/>
  <c r="D72" i="11"/>
  <c r="F72" i="11" s="1"/>
  <c r="D65" i="11"/>
  <c r="F65" i="11" s="1"/>
  <c r="D71" i="11"/>
  <c r="F71" i="11" s="1"/>
  <c r="D70" i="11"/>
  <c r="F70" i="11" s="1"/>
  <c r="D69" i="11"/>
  <c r="F69" i="11" s="1"/>
  <c r="D68" i="11"/>
  <c r="F68" i="11" s="1"/>
  <c r="D67" i="11"/>
  <c r="F67" i="11" s="1"/>
  <c r="D66" i="11"/>
  <c r="F66" i="11" s="1"/>
  <c r="B1" i="9"/>
  <c r="A1" i="8"/>
  <c r="H47" i="9" l="1"/>
  <c r="K32" i="9"/>
  <c r="K31" i="9"/>
  <c r="D47" i="9" s="1"/>
  <c r="E52" i="9" s="1"/>
  <c r="K22" i="9"/>
  <c r="F109" i="11"/>
  <c r="F110" i="11"/>
  <c r="F111" i="11"/>
  <c r="F112" i="11"/>
  <c r="E1" i="3"/>
  <c r="L3" i="7"/>
  <c r="L1245" i="7" s="1"/>
  <c r="L3" i="6"/>
  <c r="L1347" i="6" s="1"/>
  <c r="L3" i="5"/>
  <c r="L1149" i="5" s="1"/>
  <c r="L1077" i="5"/>
  <c r="L1013" i="5"/>
  <c r="L3" i="4"/>
  <c r="L53" i="4" s="1"/>
  <c r="L3" i="3"/>
  <c r="L977" i="3" s="1"/>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6"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8" i="6"/>
  <c r="I1429" i="6"/>
  <c r="I1430" i="6"/>
  <c r="I1431" i="6"/>
  <c r="I1432" i="6"/>
  <c r="I1433" i="6"/>
  <c r="I1434" i="6"/>
  <c r="I1435" i="6"/>
  <c r="I1436" i="6"/>
  <c r="I1437" i="6"/>
  <c r="I1438" i="6"/>
  <c r="I1439" i="6"/>
  <c r="I1440" i="6"/>
  <c r="I1441" i="6"/>
  <c r="I1442" i="6"/>
  <c r="I1443" i="6"/>
  <c r="I1444" i="6"/>
  <c r="I1445" i="6"/>
  <c r="I1446" i="6"/>
  <c r="I1447" i="6"/>
  <c r="I1448" i="6"/>
  <c r="I1449" i="6"/>
  <c r="I1450" i="6"/>
  <c r="I1451" i="6"/>
  <c r="I1452" i="6"/>
  <c r="I1453" i="6"/>
  <c r="I1454" i="6"/>
  <c r="I1455" i="6"/>
  <c r="I1456" i="6"/>
  <c r="I1457" i="6"/>
  <c r="I1458" i="6"/>
  <c r="I1459" i="6"/>
  <c r="I1460" i="6"/>
  <c r="I1461" i="6"/>
  <c r="I1462" i="6"/>
  <c r="I1463" i="6"/>
  <c r="I1464" i="6"/>
  <c r="I1465" i="6"/>
  <c r="I1466" i="6"/>
  <c r="I1467" i="6"/>
  <c r="I1468" i="6"/>
  <c r="I1469" i="6"/>
  <c r="I1470" i="6"/>
  <c r="I1471" i="6"/>
  <c r="I1472" i="6"/>
  <c r="I1473" i="6"/>
  <c r="I1474" i="6"/>
  <c r="I1475"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K47" i="9" l="1"/>
  <c r="K33" i="9"/>
  <c r="L38" i="6"/>
  <c r="L374" i="6"/>
  <c r="L84" i="6"/>
  <c r="L452" i="6"/>
  <c r="L142" i="6"/>
  <c r="L628" i="6"/>
  <c r="L334" i="6"/>
  <c r="L214" i="6"/>
  <c r="L708" i="6"/>
  <c r="L22" i="6"/>
  <c r="L230" i="6"/>
  <c r="L899" i="6"/>
  <c r="L238" i="6"/>
  <c r="L1070" i="6"/>
  <c r="L316" i="6"/>
  <c r="L182" i="6"/>
  <c r="L380" i="6"/>
  <c r="L126" i="6"/>
  <c r="L366" i="6"/>
  <c r="L86" i="6"/>
  <c r="L270" i="6"/>
  <c r="L500" i="6"/>
  <c r="L118" i="6"/>
  <c r="L278" i="6"/>
  <c r="L606" i="6"/>
  <c r="L70" i="6"/>
  <c r="L188" i="6"/>
  <c r="L326" i="6"/>
  <c r="L586" i="6"/>
  <c r="L30" i="6"/>
  <c r="L166" i="6"/>
  <c r="L284" i="6"/>
  <c r="L478" i="6"/>
  <c r="L28" i="6"/>
  <c r="L78" i="6"/>
  <c r="L124" i="6"/>
  <c r="L174" i="6"/>
  <c r="L222" i="6"/>
  <c r="L276" i="6"/>
  <c r="L318" i="6"/>
  <c r="L372" i="6"/>
  <c r="L458" i="6"/>
  <c r="L602" i="6"/>
  <c r="L722" i="6"/>
  <c r="L46" i="6"/>
  <c r="L94" i="6"/>
  <c r="L148" i="6"/>
  <c r="L190" i="6"/>
  <c r="L244" i="6"/>
  <c r="L286" i="6"/>
  <c r="L340" i="6"/>
  <c r="L382" i="6"/>
  <c r="L522" i="6"/>
  <c r="L650" i="6"/>
  <c r="L1203" i="6"/>
  <c r="L54" i="6"/>
  <c r="L102" i="6"/>
  <c r="L150" i="6"/>
  <c r="L198" i="6"/>
  <c r="L246" i="6"/>
  <c r="L294" i="6"/>
  <c r="L342" i="6"/>
  <c r="L414" i="6"/>
  <c r="L538" i="6"/>
  <c r="L670" i="6"/>
  <c r="L1374" i="6"/>
  <c r="L14" i="6"/>
  <c r="L60" i="6"/>
  <c r="L110" i="6"/>
  <c r="L156" i="6"/>
  <c r="L206" i="6"/>
  <c r="L252" i="6"/>
  <c r="L302" i="6"/>
  <c r="L350" i="6"/>
  <c r="L430" i="6"/>
  <c r="L542" i="6"/>
  <c r="L686" i="6"/>
  <c r="L1395" i="6"/>
  <c r="L20" i="6"/>
  <c r="L62" i="6"/>
  <c r="L116" i="6"/>
  <c r="L158" i="6"/>
  <c r="L212" i="6"/>
  <c r="L254" i="6"/>
  <c r="L310" i="6"/>
  <c r="L358" i="6"/>
  <c r="L436" i="6"/>
  <c r="L564" i="6"/>
  <c r="L692" i="6"/>
  <c r="L6" i="6"/>
  <c r="L52" i="6"/>
  <c r="L92" i="6"/>
  <c r="L134" i="6"/>
  <c r="L180" i="6"/>
  <c r="L220" i="6"/>
  <c r="L262" i="6"/>
  <c r="L308" i="6"/>
  <c r="L348" i="6"/>
  <c r="L394" i="6"/>
  <c r="L516" i="6"/>
  <c r="L622" i="6"/>
  <c r="L780" i="6"/>
  <c r="L12" i="6"/>
  <c r="L44" i="6"/>
  <c r="L76" i="6"/>
  <c r="L108" i="6"/>
  <c r="L140" i="6"/>
  <c r="L172" i="6"/>
  <c r="L204" i="6"/>
  <c r="L236" i="6"/>
  <c r="L268" i="6"/>
  <c r="L300" i="6"/>
  <c r="L332" i="6"/>
  <c r="L364" i="6"/>
  <c r="L410" i="6"/>
  <c r="L494" i="6"/>
  <c r="L580" i="6"/>
  <c r="L666" i="6"/>
  <c r="L883" i="6"/>
  <c r="L36" i="6"/>
  <c r="L68" i="6"/>
  <c r="L100" i="6"/>
  <c r="L132" i="6"/>
  <c r="L164" i="6"/>
  <c r="L196" i="6"/>
  <c r="L228" i="6"/>
  <c r="L260" i="6"/>
  <c r="L292" i="6"/>
  <c r="L324" i="6"/>
  <c r="L356" i="6"/>
  <c r="L390" i="6"/>
  <c r="L474" i="6"/>
  <c r="L558" i="6"/>
  <c r="L644" i="6"/>
  <c r="L772" i="6"/>
  <c r="L9" i="6"/>
  <c r="L25" i="6"/>
  <c r="L41" i="6"/>
  <c r="L57" i="6"/>
  <c r="L73" i="6"/>
  <c r="L89" i="6"/>
  <c r="L105" i="6"/>
  <c r="L121" i="6"/>
  <c r="L137" i="6"/>
  <c r="L153" i="6"/>
  <c r="L169" i="6"/>
  <c r="L185" i="6"/>
  <c r="L201" i="6"/>
  <c r="L217" i="6"/>
  <c r="L233" i="6"/>
  <c r="L249" i="6"/>
  <c r="L265" i="6"/>
  <c r="L281" i="6"/>
  <c r="L297" i="6"/>
  <c r="L313" i="6"/>
  <c r="L329" i="6"/>
  <c r="L345" i="6"/>
  <c r="L361" i="6"/>
  <c r="L377" i="6"/>
  <c r="L402" i="6"/>
  <c r="L444" i="6"/>
  <c r="L486" i="6"/>
  <c r="L530" i="6"/>
  <c r="L572" i="6"/>
  <c r="L614" i="6"/>
  <c r="L658" i="6"/>
  <c r="L700" i="6"/>
  <c r="L786" i="6"/>
  <c r="L1223" i="6"/>
  <c r="L11" i="6"/>
  <c r="L27" i="6"/>
  <c r="L43" i="6"/>
  <c r="L59" i="6"/>
  <c r="L75" i="6"/>
  <c r="L91" i="6"/>
  <c r="L107" i="6"/>
  <c r="L123" i="6"/>
  <c r="L139" i="6"/>
  <c r="L155" i="6"/>
  <c r="L171" i="6"/>
  <c r="L187" i="6"/>
  <c r="L203" i="6"/>
  <c r="L219" i="6"/>
  <c r="L235" i="6"/>
  <c r="L251" i="6"/>
  <c r="L267" i="6"/>
  <c r="L283" i="6"/>
  <c r="L299" i="6"/>
  <c r="L315" i="6"/>
  <c r="L331" i="6"/>
  <c r="L347" i="6"/>
  <c r="L363" i="6"/>
  <c r="L379" i="6"/>
  <c r="L406" i="6"/>
  <c r="L450" i="6"/>
  <c r="L492" i="6"/>
  <c r="L534" i="6"/>
  <c r="L578" i="6"/>
  <c r="L620" i="6"/>
  <c r="L662" i="6"/>
  <c r="L706" i="6"/>
  <c r="L862" i="6"/>
  <c r="L1239" i="6"/>
  <c r="L17" i="6"/>
  <c r="L33" i="6"/>
  <c r="L49" i="6"/>
  <c r="L65" i="6"/>
  <c r="L81" i="6"/>
  <c r="L97" i="6"/>
  <c r="L113" i="6"/>
  <c r="L129" i="6"/>
  <c r="L145" i="6"/>
  <c r="L161" i="6"/>
  <c r="L177" i="6"/>
  <c r="L193" i="6"/>
  <c r="L209" i="6"/>
  <c r="L225" i="6"/>
  <c r="L241" i="6"/>
  <c r="L257" i="6"/>
  <c r="L273" i="6"/>
  <c r="L289" i="6"/>
  <c r="L305" i="6"/>
  <c r="L321" i="6"/>
  <c r="L337" i="6"/>
  <c r="L353" i="6"/>
  <c r="L369" i="6"/>
  <c r="L386" i="6"/>
  <c r="L422" i="6"/>
  <c r="L466" i="6"/>
  <c r="L508" i="6"/>
  <c r="L550" i="6"/>
  <c r="L594" i="6"/>
  <c r="L636" i="6"/>
  <c r="L678" i="6"/>
  <c r="L726" i="6"/>
  <c r="L1031" i="6"/>
  <c r="L1411" i="6"/>
  <c r="L19" i="6"/>
  <c r="L35" i="6"/>
  <c r="L51" i="6"/>
  <c r="L67" i="6"/>
  <c r="L83" i="6"/>
  <c r="L99" i="6"/>
  <c r="L115" i="6"/>
  <c r="L131" i="6"/>
  <c r="L147" i="6"/>
  <c r="L163" i="6"/>
  <c r="L179" i="6"/>
  <c r="L195" i="6"/>
  <c r="L211" i="6"/>
  <c r="L227" i="6"/>
  <c r="L243" i="6"/>
  <c r="L259" i="6"/>
  <c r="L275" i="6"/>
  <c r="L291" i="6"/>
  <c r="L307" i="6"/>
  <c r="L323" i="6"/>
  <c r="L339" i="6"/>
  <c r="L355" i="6"/>
  <c r="L371" i="6"/>
  <c r="L388" i="6"/>
  <c r="L428" i="6"/>
  <c r="L470" i="6"/>
  <c r="L514" i="6"/>
  <c r="L556" i="6"/>
  <c r="L598" i="6"/>
  <c r="L642" i="6"/>
  <c r="L684" i="6"/>
  <c r="L730" i="6"/>
  <c r="L1054" i="6"/>
  <c r="L1444" i="4"/>
  <c r="L1315" i="4"/>
  <c r="L1130" i="4"/>
  <c r="L778" i="4"/>
  <c r="L1443" i="4"/>
  <c r="L1305" i="4"/>
  <c r="L1060" i="4"/>
  <c r="L746" i="4"/>
  <c r="L1418" i="4"/>
  <c r="L1291" i="4"/>
  <c r="L1034" i="4"/>
  <c r="L605" i="4"/>
  <c r="L1408" i="4"/>
  <c r="L1259" i="4"/>
  <c r="L1002" i="4"/>
  <c r="L397" i="4"/>
  <c r="L1497" i="4"/>
  <c r="L1394" i="4"/>
  <c r="L1244" i="4"/>
  <c r="L932" i="4"/>
  <c r="L141" i="4"/>
  <c r="L1496" i="4"/>
  <c r="L1368" i="4"/>
  <c r="L1228" i="4"/>
  <c r="L906" i="4"/>
  <c r="L1468" i="4"/>
  <c r="L1355" i="4"/>
  <c r="L1188" i="4"/>
  <c r="L874" i="4"/>
  <c r="L1458" i="4"/>
  <c r="L1344" i="4"/>
  <c r="L1162" i="4"/>
  <c r="L804" i="4"/>
  <c r="L1457" i="4"/>
  <c r="L1404" i="4"/>
  <c r="L1354" i="4"/>
  <c r="L1304" i="4"/>
  <c r="L1243" i="4"/>
  <c r="L1156" i="4"/>
  <c r="L1028" i="4"/>
  <c r="L900" i="4"/>
  <c r="L772" i="4"/>
  <c r="L349" i="4"/>
  <c r="L1393" i="4"/>
  <c r="L1340" i="4"/>
  <c r="L1290" i="4"/>
  <c r="L1227" i="4"/>
  <c r="L1124" i="4"/>
  <c r="L996" i="4"/>
  <c r="L868" i="4"/>
  <c r="L740" i="4"/>
  <c r="L93" i="4"/>
  <c r="L1483" i="4"/>
  <c r="L1433" i="4"/>
  <c r="L1380" i="4"/>
  <c r="L1330" i="4"/>
  <c r="L1276" i="4"/>
  <c r="L1212" i="4"/>
  <c r="L1098" i="4"/>
  <c r="L970" i="4"/>
  <c r="L842" i="4"/>
  <c r="L714" i="4"/>
  <c r="L1482" i="4"/>
  <c r="L1432" i="4"/>
  <c r="L1379" i="4"/>
  <c r="L1329" i="4"/>
  <c r="L1275" i="4"/>
  <c r="L1211" i="4"/>
  <c r="L1092" i="4"/>
  <c r="L964" i="4"/>
  <c r="L836" i="4"/>
  <c r="L708" i="4"/>
  <c r="L1472" i="4"/>
  <c r="L1419" i="4"/>
  <c r="L1369" i="4"/>
  <c r="L1316" i="4"/>
  <c r="L1260" i="4"/>
  <c r="L1194" i="4"/>
  <c r="L1066" i="4"/>
  <c r="L938" i="4"/>
  <c r="L810" i="4"/>
  <c r="L653" i="4"/>
  <c r="L1492" i="4"/>
  <c r="L1481" i="4"/>
  <c r="L1467" i="4"/>
  <c r="L1456" i="4"/>
  <c r="L1442" i="4"/>
  <c r="L1428" i="4"/>
  <c r="L1417" i="4"/>
  <c r="L1403" i="4"/>
  <c r="L1392" i="4"/>
  <c r="L1378" i="4"/>
  <c r="L1364" i="4"/>
  <c r="L1353" i="4"/>
  <c r="L1339" i="4"/>
  <c r="L1328" i="4"/>
  <c r="L1314" i="4"/>
  <c r="L1300" i="4"/>
  <c r="L1289" i="4"/>
  <c r="L1274" i="4"/>
  <c r="L1258" i="4"/>
  <c r="L1242" i="4"/>
  <c r="L1226" i="4"/>
  <c r="L1210" i="4"/>
  <c r="L1186" i="4"/>
  <c r="L1154" i="4"/>
  <c r="L1122" i="4"/>
  <c r="L1090" i="4"/>
  <c r="L1058" i="4"/>
  <c r="L1026" i="4"/>
  <c r="L994" i="4"/>
  <c r="L962" i="4"/>
  <c r="L930" i="4"/>
  <c r="L898" i="4"/>
  <c r="L866" i="4"/>
  <c r="L834" i="4"/>
  <c r="L802" i="4"/>
  <c r="L770" i="4"/>
  <c r="L738" i="4"/>
  <c r="L706" i="4"/>
  <c r="L589" i="4"/>
  <c r="L333" i="4"/>
  <c r="L77" i="4"/>
  <c r="L1491" i="4"/>
  <c r="L1480" i="4"/>
  <c r="L1466" i="4"/>
  <c r="L1452" i="4"/>
  <c r="L1441" i="4"/>
  <c r="L1427" i="4"/>
  <c r="L1416" i="4"/>
  <c r="L1402" i="4"/>
  <c r="L1388" i="4"/>
  <c r="L1377" i="4"/>
  <c r="L1363" i="4"/>
  <c r="L1352" i="4"/>
  <c r="L1338" i="4"/>
  <c r="L1324" i="4"/>
  <c r="L1313" i="4"/>
  <c r="L1299" i="4"/>
  <c r="L1288" i="4"/>
  <c r="L1273" i="4"/>
  <c r="L1257" i="4"/>
  <c r="L1241" i="4"/>
  <c r="L1225" i="4"/>
  <c r="L1209" i="4"/>
  <c r="L1180" i="4"/>
  <c r="L1148" i="4"/>
  <c r="L1116" i="4"/>
  <c r="L1084" i="4"/>
  <c r="L1052" i="4"/>
  <c r="L1020" i="4"/>
  <c r="L988" i="4"/>
  <c r="L956" i="4"/>
  <c r="L924" i="4"/>
  <c r="L892" i="4"/>
  <c r="L860" i="4"/>
  <c r="L828" i="4"/>
  <c r="L796" i="4"/>
  <c r="L764" i="4"/>
  <c r="L732" i="4"/>
  <c r="L700" i="4"/>
  <c r="L541" i="4"/>
  <c r="L285" i="4"/>
  <c r="L29" i="4"/>
  <c r="L1490" i="4"/>
  <c r="L1476" i="4"/>
  <c r="L1465" i="4"/>
  <c r="L1451" i="4"/>
  <c r="L1440" i="4"/>
  <c r="L1426" i="4"/>
  <c r="L1412" i="4"/>
  <c r="L1401" i="4"/>
  <c r="L1387" i="4"/>
  <c r="L1376" i="4"/>
  <c r="L1362" i="4"/>
  <c r="L1348" i="4"/>
  <c r="L1337" i="4"/>
  <c r="L1323" i="4"/>
  <c r="L1312" i="4"/>
  <c r="L1298" i="4"/>
  <c r="L1284" i="4"/>
  <c r="L1268" i="4"/>
  <c r="L1252" i="4"/>
  <c r="L1236" i="4"/>
  <c r="L1220" i="4"/>
  <c r="L1204" i="4"/>
  <c r="L1178" i="4"/>
  <c r="L1146" i="4"/>
  <c r="L1114" i="4"/>
  <c r="L1082" i="4"/>
  <c r="L1050" i="4"/>
  <c r="L1018" i="4"/>
  <c r="L986" i="4"/>
  <c r="L954" i="4"/>
  <c r="L922" i="4"/>
  <c r="L890" i="4"/>
  <c r="L858" i="4"/>
  <c r="L826" i="4"/>
  <c r="L794" i="4"/>
  <c r="L762" i="4"/>
  <c r="L730" i="4"/>
  <c r="L698" i="4"/>
  <c r="L525" i="4"/>
  <c r="L269" i="4"/>
  <c r="L13" i="4"/>
  <c r="L1500" i="4"/>
  <c r="L1489" i="4"/>
  <c r="L1475" i="4"/>
  <c r="L1464" i="4"/>
  <c r="L1450" i="4"/>
  <c r="L1436" i="4"/>
  <c r="L1425" i="4"/>
  <c r="L1411" i="4"/>
  <c r="L1400" i="4"/>
  <c r="L1386" i="4"/>
  <c r="L1372" i="4"/>
  <c r="L1361" i="4"/>
  <c r="L1347" i="4"/>
  <c r="L1336" i="4"/>
  <c r="L1322" i="4"/>
  <c r="L1308" i="4"/>
  <c r="L1297" i="4"/>
  <c r="L1283" i="4"/>
  <c r="L1267" i="4"/>
  <c r="L1251" i="4"/>
  <c r="L1235" i="4"/>
  <c r="L1219" i="4"/>
  <c r="L1203" i="4"/>
  <c r="L1172" i="4"/>
  <c r="L1140" i="4"/>
  <c r="L1108" i="4"/>
  <c r="L1076" i="4"/>
  <c r="L1044" i="4"/>
  <c r="L1012" i="4"/>
  <c r="L980" i="4"/>
  <c r="L948" i="4"/>
  <c r="L916" i="4"/>
  <c r="L884" i="4"/>
  <c r="L852" i="4"/>
  <c r="L820" i="4"/>
  <c r="L788" i="4"/>
  <c r="L756" i="4"/>
  <c r="L724" i="4"/>
  <c r="L692" i="4"/>
  <c r="L477" i="4"/>
  <c r="L221" i="4"/>
  <c r="L1499" i="4"/>
  <c r="L1488" i="4"/>
  <c r="L1474" i="4"/>
  <c r="L1460" i="4"/>
  <c r="L1449" i="4"/>
  <c r="L1435" i="4"/>
  <c r="L1424" i="4"/>
  <c r="L1410" i="4"/>
  <c r="L1396" i="4"/>
  <c r="L1385" i="4"/>
  <c r="L1371" i="4"/>
  <c r="L1360" i="4"/>
  <c r="L1346" i="4"/>
  <c r="L1332" i="4"/>
  <c r="L1321" i="4"/>
  <c r="L1307" i="4"/>
  <c r="L1296" i="4"/>
  <c r="L1282" i="4"/>
  <c r="L1266" i="4"/>
  <c r="L1250" i="4"/>
  <c r="L1234" i="4"/>
  <c r="L1218" i="4"/>
  <c r="L1202" i="4"/>
  <c r="L1170" i="4"/>
  <c r="L1138" i="4"/>
  <c r="L1106" i="4"/>
  <c r="L1074" i="4"/>
  <c r="L1042" i="4"/>
  <c r="L1010" i="4"/>
  <c r="L978" i="4"/>
  <c r="L946" i="4"/>
  <c r="L914" i="4"/>
  <c r="L882" i="4"/>
  <c r="L850" i="4"/>
  <c r="L818" i="4"/>
  <c r="L786" i="4"/>
  <c r="L754" i="4"/>
  <c r="L722" i="4"/>
  <c r="L690" i="4"/>
  <c r="L461" i="4"/>
  <c r="L205" i="4"/>
  <c r="L1498" i="4"/>
  <c r="L1484" i="4"/>
  <c r="L1473" i="4"/>
  <c r="L1459" i="4"/>
  <c r="L1448" i="4"/>
  <c r="L1434" i="4"/>
  <c r="L1420" i="4"/>
  <c r="L1409" i="4"/>
  <c r="L1395" i="4"/>
  <c r="L1384" i="4"/>
  <c r="L1370" i="4"/>
  <c r="L1356" i="4"/>
  <c r="L1345" i="4"/>
  <c r="L1331" i="4"/>
  <c r="L1320" i="4"/>
  <c r="L1306" i="4"/>
  <c r="L1292" i="4"/>
  <c r="L1281" i="4"/>
  <c r="L1265" i="4"/>
  <c r="L1249" i="4"/>
  <c r="L1233" i="4"/>
  <c r="L1217" i="4"/>
  <c r="L1196" i="4"/>
  <c r="L1164" i="4"/>
  <c r="L1132" i="4"/>
  <c r="L1100" i="4"/>
  <c r="L1068" i="4"/>
  <c r="L1036" i="4"/>
  <c r="L1004" i="4"/>
  <c r="L972" i="4"/>
  <c r="L940" i="4"/>
  <c r="L908" i="4"/>
  <c r="L876" i="4"/>
  <c r="L844" i="4"/>
  <c r="L812" i="4"/>
  <c r="L780" i="4"/>
  <c r="L748" i="4"/>
  <c r="L716" i="4"/>
  <c r="L669" i="4"/>
  <c r="L413" i="4"/>
  <c r="L157" i="4"/>
  <c r="I27" i="9"/>
  <c r="I28" i="9"/>
  <c r="I26" i="9"/>
  <c r="I20" i="9"/>
  <c r="L1280" i="4"/>
  <c r="L1272" i="4"/>
  <c r="L1264" i="4"/>
  <c r="L1256" i="4"/>
  <c r="L1248" i="4"/>
  <c r="L1240" i="4"/>
  <c r="L1232" i="4"/>
  <c r="L1224" i="4"/>
  <c r="L1216" i="4"/>
  <c r="L1208" i="4"/>
  <c r="L1200" i="4"/>
  <c r="L1192" i="4"/>
  <c r="L1184" i="4"/>
  <c r="L1176" i="4"/>
  <c r="L1168" i="4"/>
  <c r="L1160" i="4"/>
  <c r="L1152" i="4"/>
  <c r="L1144" i="4"/>
  <c r="L1136" i="4"/>
  <c r="L1128" i="4"/>
  <c r="L1120" i="4"/>
  <c r="L1112" i="4"/>
  <c r="L1104" i="4"/>
  <c r="L1096" i="4"/>
  <c r="L1088" i="4"/>
  <c r="L1080" i="4"/>
  <c r="L1072" i="4"/>
  <c r="L1064" i="4"/>
  <c r="L1056" i="4"/>
  <c r="L1048" i="4"/>
  <c r="L1040" i="4"/>
  <c r="L1032" i="4"/>
  <c r="L1024" i="4"/>
  <c r="L1016" i="4"/>
  <c r="L1008" i="4"/>
  <c r="L1000" i="4"/>
  <c r="L992" i="4"/>
  <c r="L984" i="4"/>
  <c r="L976" i="4"/>
  <c r="L968" i="4"/>
  <c r="L960" i="4"/>
  <c r="L952" i="4"/>
  <c r="L944" i="4"/>
  <c r="L936" i="4"/>
  <c r="L928" i="4"/>
  <c r="L920" i="4"/>
  <c r="L912" i="4"/>
  <c r="L904" i="4"/>
  <c r="L896" i="4"/>
  <c r="L888" i="4"/>
  <c r="L880" i="4"/>
  <c r="L872" i="4"/>
  <c r="L864" i="4"/>
  <c r="L856" i="4"/>
  <c r="L848" i="4"/>
  <c r="L840" i="4"/>
  <c r="L832" i="4"/>
  <c r="L824" i="4"/>
  <c r="L816" i="4"/>
  <c r="L808" i="4"/>
  <c r="L800" i="4"/>
  <c r="L792" i="4"/>
  <c r="L784" i="4"/>
  <c r="L776" i="4"/>
  <c r="L768" i="4"/>
  <c r="L760" i="4"/>
  <c r="L752" i="4"/>
  <c r="L744" i="4"/>
  <c r="L736" i="4"/>
  <c r="L728" i="4"/>
  <c r="L720" i="4"/>
  <c r="L712" i="4"/>
  <c r="L704" i="4"/>
  <c r="L696" i="4"/>
  <c r="L688" i="4"/>
  <c r="L637" i="4"/>
  <c r="L573" i="4"/>
  <c r="L509" i="4"/>
  <c r="L445" i="4"/>
  <c r="L381" i="4"/>
  <c r="L317" i="4"/>
  <c r="L253" i="4"/>
  <c r="L189" i="4"/>
  <c r="L125" i="4"/>
  <c r="L61" i="4"/>
  <c r="L1495" i="4"/>
  <c r="L1487" i="4"/>
  <c r="L1479" i="4"/>
  <c r="L1471" i="4"/>
  <c r="L1463" i="4"/>
  <c r="L1455" i="4"/>
  <c r="L1447" i="4"/>
  <c r="L1439" i="4"/>
  <c r="L1431" i="4"/>
  <c r="L1423" i="4"/>
  <c r="L1415" i="4"/>
  <c r="L1407" i="4"/>
  <c r="L1399" i="4"/>
  <c r="L1391" i="4"/>
  <c r="L1383" i="4"/>
  <c r="L1375" i="4"/>
  <c r="L1367" i="4"/>
  <c r="L1359" i="4"/>
  <c r="L1351" i="4"/>
  <c r="L1343" i="4"/>
  <c r="L1335" i="4"/>
  <c r="L1327" i="4"/>
  <c r="L1319" i="4"/>
  <c r="L1311" i="4"/>
  <c r="L1303" i="4"/>
  <c r="L1295" i="4"/>
  <c r="L1287" i="4"/>
  <c r="L1279" i="4"/>
  <c r="L1271" i="4"/>
  <c r="L1263" i="4"/>
  <c r="L1255" i="4"/>
  <c r="L1247" i="4"/>
  <c r="L1239" i="4"/>
  <c r="L1231" i="4"/>
  <c r="L1223" i="4"/>
  <c r="L1215" i="4"/>
  <c r="L1207" i="4"/>
  <c r="L1199" i="4"/>
  <c r="L1191" i="4"/>
  <c r="L1183" i="4"/>
  <c r="L1175" i="4"/>
  <c r="L1167" i="4"/>
  <c r="L1159" i="4"/>
  <c r="L1151" i="4"/>
  <c r="L1143" i="4"/>
  <c r="L1135" i="4"/>
  <c r="L1127" i="4"/>
  <c r="L1119" i="4"/>
  <c r="L1111" i="4"/>
  <c r="L1103" i="4"/>
  <c r="L1095" i="4"/>
  <c r="L1087" i="4"/>
  <c r="L1079" i="4"/>
  <c r="L1071" i="4"/>
  <c r="L1063" i="4"/>
  <c r="L1055" i="4"/>
  <c r="L1047" i="4"/>
  <c r="L1039" i="4"/>
  <c r="L1031" i="4"/>
  <c r="L1023" i="4"/>
  <c r="L1015" i="4"/>
  <c r="L1007" i="4"/>
  <c r="L999" i="4"/>
  <c r="L991" i="4"/>
  <c r="L983" i="4"/>
  <c r="L975" i="4"/>
  <c r="L967" i="4"/>
  <c r="L959" i="4"/>
  <c r="L951" i="4"/>
  <c r="L943" i="4"/>
  <c r="L935" i="4"/>
  <c r="L927" i="4"/>
  <c r="L919" i="4"/>
  <c r="L911" i="4"/>
  <c r="L903" i="4"/>
  <c r="L895" i="4"/>
  <c r="L887" i="4"/>
  <c r="L879" i="4"/>
  <c r="L871" i="4"/>
  <c r="L863" i="4"/>
  <c r="L855" i="4"/>
  <c r="L847" i="4"/>
  <c r="L839" i="4"/>
  <c r="L831" i="4"/>
  <c r="L823" i="4"/>
  <c r="L815" i="4"/>
  <c r="L807" i="4"/>
  <c r="L799" i="4"/>
  <c r="L791" i="4"/>
  <c r="L783" i="4"/>
  <c r="L775" i="4"/>
  <c r="L767" i="4"/>
  <c r="L759" i="4"/>
  <c r="L751" i="4"/>
  <c r="L743" i="4"/>
  <c r="L735" i="4"/>
  <c r="L727" i="4"/>
  <c r="L719" i="4"/>
  <c r="L711" i="4"/>
  <c r="L703" i="4"/>
  <c r="L695" i="4"/>
  <c r="L687" i="4"/>
  <c r="L629" i="4"/>
  <c r="L565" i="4"/>
  <c r="L501" i="4"/>
  <c r="L437" i="4"/>
  <c r="L373" i="4"/>
  <c r="L309" i="4"/>
  <c r="L245" i="4"/>
  <c r="L181" i="4"/>
  <c r="L117" i="4"/>
  <c r="L14" i="4"/>
  <c r="L22" i="4"/>
  <c r="L30" i="4"/>
  <c r="L38" i="4"/>
  <c r="L46" i="4"/>
  <c r="L54" i="4"/>
  <c r="L62" i="4"/>
  <c r="L70" i="4"/>
  <c r="L78" i="4"/>
  <c r="L86" i="4"/>
  <c r="L94" i="4"/>
  <c r="L102" i="4"/>
  <c r="L110" i="4"/>
  <c r="L118" i="4"/>
  <c r="L126" i="4"/>
  <c r="L134" i="4"/>
  <c r="L142" i="4"/>
  <c r="L150" i="4"/>
  <c r="L158" i="4"/>
  <c r="L166" i="4"/>
  <c r="L174" i="4"/>
  <c r="L182" i="4"/>
  <c r="L190" i="4"/>
  <c r="L198" i="4"/>
  <c r="L206" i="4"/>
  <c r="L214" i="4"/>
  <c r="L222" i="4"/>
  <c r="L230" i="4"/>
  <c r="L238" i="4"/>
  <c r="L246" i="4"/>
  <c r="L254" i="4"/>
  <c r="L262" i="4"/>
  <c r="L270" i="4"/>
  <c r="L278" i="4"/>
  <c r="L286" i="4"/>
  <c r="L294" i="4"/>
  <c r="L302" i="4"/>
  <c r="L310" i="4"/>
  <c r="L318" i="4"/>
  <c r="L326" i="4"/>
  <c r="L334" i="4"/>
  <c r="L342" i="4"/>
  <c r="L350" i="4"/>
  <c r="L358" i="4"/>
  <c r="L366" i="4"/>
  <c r="L374" i="4"/>
  <c r="L382" i="4"/>
  <c r="L390" i="4"/>
  <c r="L398" i="4"/>
  <c r="L406" i="4"/>
  <c r="L414" i="4"/>
  <c r="L422" i="4"/>
  <c r="L430" i="4"/>
  <c r="L438" i="4"/>
  <c r="L446" i="4"/>
  <c r="L454" i="4"/>
  <c r="L462" i="4"/>
  <c r="L470" i="4"/>
  <c r="L478" i="4"/>
  <c r="L486" i="4"/>
  <c r="L494" i="4"/>
  <c r="L502" i="4"/>
  <c r="L510" i="4"/>
  <c r="L518" i="4"/>
  <c r="L526" i="4"/>
  <c r="L534" i="4"/>
  <c r="L542" i="4"/>
  <c r="L550" i="4"/>
  <c r="L558" i="4"/>
  <c r="L566" i="4"/>
  <c r="L574" i="4"/>
  <c r="L582" i="4"/>
  <c r="L590" i="4"/>
  <c r="L598" i="4"/>
  <c r="L606" i="4"/>
  <c r="L614" i="4"/>
  <c r="L622" i="4"/>
  <c r="L630" i="4"/>
  <c r="L638" i="4"/>
  <c r="L646" i="4"/>
  <c r="L654" i="4"/>
  <c r="L662" i="4"/>
  <c r="L670" i="4"/>
  <c r="L678" i="4"/>
  <c r="L686" i="4"/>
  <c r="L7" i="4"/>
  <c r="L15" i="4"/>
  <c r="L23" i="4"/>
  <c r="L31" i="4"/>
  <c r="L39" i="4"/>
  <c r="L47" i="4"/>
  <c r="L55" i="4"/>
  <c r="L63" i="4"/>
  <c r="L71" i="4"/>
  <c r="L79" i="4"/>
  <c r="L87" i="4"/>
  <c r="L95" i="4"/>
  <c r="L103" i="4"/>
  <c r="L111" i="4"/>
  <c r="L119" i="4"/>
  <c r="L127" i="4"/>
  <c r="L135" i="4"/>
  <c r="L143" i="4"/>
  <c r="L151" i="4"/>
  <c r="L159" i="4"/>
  <c r="L167" i="4"/>
  <c r="L175" i="4"/>
  <c r="L183" i="4"/>
  <c r="L191" i="4"/>
  <c r="L199" i="4"/>
  <c r="L207" i="4"/>
  <c r="L215" i="4"/>
  <c r="L223" i="4"/>
  <c r="L231" i="4"/>
  <c r="L239" i="4"/>
  <c r="L247" i="4"/>
  <c r="L255" i="4"/>
  <c r="L263" i="4"/>
  <c r="L271" i="4"/>
  <c r="L279" i="4"/>
  <c r="L287" i="4"/>
  <c r="L295" i="4"/>
  <c r="L303" i="4"/>
  <c r="L311" i="4"/>
  <c r="L319" i="4"/>
  <c r="L327" i="4"/>
  <c r="L335" i="4"/>
  <c r="L343" i="4"/>
  <c r="L351" i="4"/>
  <c r="L359" i="4"/>
  <c r="L367" i="4"/>
  <c r="L375" i="4"/>
  <c r="L383" i="4"/>
  <c r="L391" i="4"/>
  <c r="L399" i="4"/>
  <c r="L407" i="4"/>
  <c r="L415" i="4"/>
  <c r="L423" i="4"/>
  <c r="L431" i="4"/>
  <c r="L439" i="4"/>
  <c r="L447" i="4"/>
  <c r="L455" i="4"/>
  <c r="L463" i="4"/>
  <c r="L471" i="4"/>
  <c r="L479" i="4"/>
  <c r="L487" i="4"/>
  <c r="L495" i="4"/>
  <c r="L503" i="4"/>
  <c r="L511" i="4"/>
  <c r="L519" i="4"/>
  <c r="L527" i="4"/>
  <c r="L535" i="4"/>
  <c r="L543" i="4"/>
  <c r="L551" i="4"/>
  <c r="L559" i="4"/>
  <c r="L567" i="4"/>
  <c r="L575" i="4"/>
  <c r="L583" i="4"/>
  <c r="L591" i="4"/>
  <c r="L599" i="4"/>
  <c r="L607" i="4"/>
  <c r="L615" i="4"/>
  <c r="L623" i="4"/>
  <c r="L631" i="4"/>
  <c r="L639" i="4"/>
  <c r="L647" i="4"/>
  <c r="L655" i="4"/>
  <c r="L663" i="4"/>
  <c r="L671" i="4"/>
  <c r="L679" i="4"/>
  <c r="L8" i="4"/>
  <c r="L16" i="4"/>
  <c r="L24" i="4"/>
  <c r="L32" i="4"/>
  <c r="L40" i="4"/>
  <c r="L48" i="4"/>
  <c r="L56" i="4"/>
  <c r="L64" i="4"/>
  <c r="L72" i="4"/>
  <c r="L80" i="4"/>
  <c r="L88" i="4"/>
  <c r="L96" i="4"/>
  <c r="L104" i="4"/>
  <c r="L112" i="4"/>
  <c r="L120" i="4"/>
  <c r="L128" i="4"/>
  <c r="L136" i="4"/>
  <c r="L144" i="4"/>
  <c r="L152" i="4"/>
  <c r="L160" i="4"/>
  <c r="L168" i="4"/>
  <c r="L176" i="4"/>
  <c r="L184" i="4"/>
  <c r="L192" i="4"/>
  <c r="L200" i="4"/>
  <c r="L208" i="4"/>
  <c r="L216" i="4"/>
  <c r="L224" i="4"/>
  <c r="L232" i="4"/>
  <c r="L240" i="4"/>
  <c r="L248" i="4"/>
  <c r="L256" i="4"/>
  <c r="L264" i="4"/>
  <c r="L272" i="4"/>
  <c r="L280" i="4"/>
  <c r="L288" i="4"/>
  <c r="L296" i="4"/>
  <c r="L304" i="4"/>
  <c r="L312" i="4"/>
  <c r="L320" i="4"/>
  <c r="L328" i="4"/>
  <c r="L336" i="4"/>
  <c r="L344" i="4"/>
  <c r="L352" i="4"/>
  <c r="L360" i="4"/>
  <c r="L368" i="4"/>
  <c r="L376" i="4"/>
  <c r="L384" i="4"/>
  <c r="L392" i="4"/>
  <c r="L400" i="4"/>
  <c r="L408" i="4"/>
  <c r="L416" i="4"/>
  <c r="L424" i="4"/>
  <c r="L432" i="4"/>
  <c r="L440" i="4"/>
  <c r="L448" i="4"/>
  <c r="L456" i="4"/>
  <c r="L464" i="4"/>
  <c r="L472" i="4"/>
  <c r="L480" i="4"/>
  <c r="L488" i="4"/>
  <c r="L496" i="4"/>
  <c r="L504" i="4"/>
  <c r="L512" i="4"/>
  <c r="L520" i="4"/>
  <c r="L528" i="4"/>
  <c r="L536" i="4"/>
  <c r="L544" i="4"/>
  <c r="L552" i="4"/>
  <c r="L560" i="4"/>
  <c r="L568" i="4"/>
  <c r="L576" i="4"/>
  <c r="L584" i="4"/>
  <c r="L592" i="4"/>
  <c r="L600" i="4"/>
  <c r="L608" i="4"/>
  <c r="L616" i="4"/>
  <c r="L624" i="4"/>
  <c r="L632" i="4"/>
  <c r="L640" i="4"/>
  <c r="L648" i="4"/>
  <c r="L656" i="4"/>
  <c r="L664" i="4"/>
  <c r="L672" i="4"/>
  <c r="L680" i="4"/>
  <c r="L9" i="4"/>
  <c r="L17" i="4"/>
  <c r="L25" i="4"/>
  <c r="L33" i="4"/>
  <c r="L41" i="4"/>
  <c r="L49" i="4"/>
  <c r="L57" i="4"/>
  <c r="L65" i="4"/>
  <c r="L73" i="4"/>
  <c r="L81" i="4"/>
  <c r="L89" i="4"/>
  <c r="L97" i="4"/>
  <c r="L105" i="4"/>
  <c r="L113" i="4"/>
  <c r="L121" i="4"/>
  <c r="L129" i="4"/>
  <c r="L137" i="4"/>
  <c r="L145" i="4"/>
  <c r="L153" i="4"/>
  <c r="L161" i="4"/>
  <c r="L169" i="4"/>
  <c r="L177" i="4"/>
  <c r="L185" i="4"/>
  <c r="L193" i="4"/>
  <c r="L201" i="4"/>
  <c r="L209" i="4"/>
  <c r="L217" i="4"/>
  <c r="L225" i="4"/>
  <c r="L233" i="4"/>
  <c r="L241" i="4"/>
  <c r="L249" i="4"/>
  <c r="L257" i="4"/>
  <c r="L265" i="4"/>
  <c r="L273" i="4"/>
  <c r="L281" i="4"/>
  <c r="L289" i="4"/>
  <c r="L297" i="4"/>
  <c r="L305" i="4"/>
  <c r="L313" i="4"/>
  <c r="L321" i="4"/>
  <c r="L329" i="4"/>
  <c r="L337" i="4"/>
  <c r="L345" i="4"/>
  <c r="L353" i="4"/>
  <c r="L361" i="4"/>
  <c r="L369" i="4"/>
  <c r="L377" i="4"/>
  <c r="L385" i="4"/>
  <c r="L393" i="4"/>
  <c r="L401" i="4"/>
  <c r="L409" i="4"/>
  <c r="L417" i="4"/>
  <c r="L425" i="4"/>
  <c r="L433" i="4"/>
  <c r="L441" i="4"/>
  <c r="L449" i="4"/>
  <c r="L457" i="4"/>
  <c r="L465" i="4"/>
  <c r="L473" i="4"/>
  <c r="L481" i="4"/>
  <c r="L489" i="4"/>
  <c r="L497" i="4"/>
  <c r="L505" i="4"/>
  <c r="L513" i="4"/>
  <c r="L521" i="4"/>
  <c r="L529" i="4"/>
  <c r="L537" i="4"/>
  <c r="L545" i="4"/>
  <c r="L553" i="4"/>
  <c r="L561" i="4"/>
  <c r="L569" i="4"/>
  <c r="L577" i="4"/>
  <c r="L585" i="4"/>
  <c r="L593" i="4"/>
  <c r="L601" i="4"/>
  <c r="L609" i="4"/>
  <c r="L617" i="4"/>
  <c r="L625" i="4"/>
  <c r="L633" i="4"/>
  <c r="L641" i="4"/>
  <c r="L649" i="4"/>
  <c r="L657" i="4"/>
  <c r="L665" i="4"/>
  <c r="L673" i="4"/>
  <c r="L681" i="4"/>
  <c r="L10" i="4"/>
  <c r="L18" i="4"/>
  <c r="L26" i="4"/>
  <c r="L34" i="4"/>
  <c r="L42" i="4"/>
  <c r="L50" i="4"/>
  <c r="L58" i="4"/>
  <c r="L66" i="4"/>
  <c r="L74" i="4"/>
  <c r="L82" i="4"/>
  <c r="L90" i="4"/>
  <c r="L98" i="4"/>
  <c r="L106" i="4"/>
  <c r="L114" i="4"/>
  <c r="L122" i="4"/>
  <c r="L130" i="4"/>
  <c r="L138" i="4"/>
  <c r="L146" i="4"/>
  <c r="L154" i="4"/>
  <c r="L162" i="4"/>
  <c r="L170" i="4"/>
  <c r="L178" i="4"/>
  <c r="L186" i="4"/>
  <c r="L194" i="4"/>
  <c r="L202" i="4"/>
  <c r="L210" i="4"/>
  <c r="L218" i="4"/>
  <c r="L226" i="4"/>
  <c r="L234" i="4"/>
  <c r="L242" i="4"/>
  <c r="L250" i="4"/>
  <c r="L258" i="4"/>
  <c r="L266" i="4"/>
  <c r="L274" i="4"/>
  <c r="L282" i="4"/>
  <c r="L290" i="4"/>
  <c r="L298" i="4"/>
  <c r="L306" i="4"/>
  <c r="L314" i="4"/>
  <c r="L322" i="4"/>
  <c r="L330" i="4"/>
  <c r="L338" i="4"/>
  <c r="L346" i="4"/>
  <c r="L354" i="4"/>
  <c r="L362" i="4"/>
  <c r="L370" i="4"/>
  <c r="L378" i="4"/>
  <c r="L386" i="4"/>
  <c r="L394" i="4"/>
  <c r="L402" i="4"/>
  <c r="L410" i="4"/>
  <c r="L418" i="4"/>
  <c r="L426" i="4"/>
  <c r="L434" i="4"/>
  <c r="L442" i="4"/>
  <c r="L450" i="4"/>
  <c r="L458" i="4"/>
  <c r="L466" i="4"/>
  <c r="L474" i="4"/>
  <c r="L482" i="4"/>
  <c r="L490" i="4"/>
  <c r="L498" i="4"/>
  <c r="L506" i="4"/>
  <c r="L514" i="4"/>
  <c r="L522" i="4"/>
  <c r="L530" i="4"/>
  <c r="L538" i="4"/>
  <c r="L546" i="4"/>
  <c r="L554" i="4"/>
  <c r="L562" i="4"/>
  <c r="L570" i="4"/>
  <c r="L578" i="4"/>
  <c r="L586" i="4"/>
  <c r="L594" i="4"/>
  <c r="L602" i="4"/>
  <c r="L610" i="4"/>
  <c r="L618" i="4"/>
  <c r="L626" i="4"/>
  <c r="L634" i="4"/>
  <c r="L642" i="4"/>
  <c r="L650" i="4"/>
  <c r="L658" i="4"/>
  <c r="L666" i="4"/>
  <c r="L674" i="4"/>
  <c r="L682" i="4"/>
  <c r="L11" i="4"/>
  <c r="L19" i="4"/>
  <c r="L27" i="4"/>
  <c r="L35" i="4"/>
  <c r="L43" i="4"/>
  <c r="L51" i="4"/>
  <c r="L59" i="4"/>
  <c r="L67" i="4"/>
  <c r="L75" i="4"/>
  <c r="L83" i="4"/>
  <c r="L91" i="4"/>
  <c r="L99" i="4"/>
  <c r="L107" i="4"/>
  <c r="L115" i="4"/>
  <c r="L123" i="4"/>
  <c r="L131" i="4"/>
  <c r="L139" i="4"/>
  <c r="L147" i="4"/>
  <c r="L155" i="4"/>
  <c r="L163" i="4"/>
  <c r="L171" i="4"/>
  <c r="L179" i="4"/>
  <c r="L187" i="4"/>
  <c r="L195" i="4"/>
  <c r="L203" i="4"/>
  <c r="L211" i="4"/>
  <c r="L219" i="4"/>
  <c r="L227" i="4"/>
  <c r="L235" i="4"/>
  <c r="L243" i="4"/>
  <c r="L251" i="4"/>
  <c r="L259" i="4"/>
  <c r="L267" i="4"/>
  <c r="L275" i="4"/>
  <c r="L283" i="4"/>
  <c r="L291" i="4"/>
  <c r="L299" i="4"/>
  <c r="L307" i="4"/>
  <c r="L315" i="4"/>
  <c r="L323" i="4"/>
  <c r="L331" i="4"/>
  <c r="L339" i="4"/>
  <c r="L347" i="4"/>
  <c r="L355" i="4"/>
  <c r="L363" i="4"/>
  <c r="L371" i="4"/>
  <c r="L379" i="4"/>
  <c r="L387" i="4"/>
  <c r="L395" i="4"/>
  <c r="L403" i="4"/>
  <c r="L411" i="4"/>
  <c r="L419" i="4"/>
  <c r="L427" i="4"/>
  <c r="L435" i="4"/>
  <c r="L443" i="4"/>
  <c r="L451" i="4"/>
  <c r="L459" i="4"/>
  <c r="L467" i="4"/>
  <c r="L475" i="4"/>
  <c r="L483" i="4"/>
  <c r="L491" i="4"/>
  <c r="L499" i="4"/>
  <c r="L507" i="4"/>
  <c r="L515" i="4"/>
  <c r="L523" i="4"/>
  <c r="L531" i="4"/>
  <c r="L539" i="4"/>
  <c r="L547" i="4"/>
  <c r="L555" i="4"/>
  <c r="L563" i="4"/>
  <c r="L571" i="4"/>
  <c r="L579" i="4"/>
  <c r="L587" i="4"/>
  <c r="L595" i="4"/>
  <c r="L603" i="4"/>
  <c r="L611" i="4"/>
  <c r="L619" i="4"/>
  <c r="L627" i="4"/>
  <c r="L635" i="4"/>
  <c r="L643" i="4"/>
  <c r="L651" i="4"/>
  <c r="L659" i="4"/>
  <c r="L667" i="4"/>
  <c r="L675" i="4"/>
  <c r="L683" i="4"/>
  <c r="L12" i="4"/>
  <c r="L20" i="4"/>
  <c r="L28" i="4"/>
  <c r="L36" i="4"/>
  <c r="L44" i="4"/>
  <c r="L52" i="4"/>
  <c r="L60" i="4"/>
  <c r="L68" i="4"/>
  <c r="L76" i="4"/>
  <c r="L84" i="4"/>
  <c r="L92" i="4"/>
  <c r="L100" i="4"/>
  <c r="L108" i="4"/>
  <c r="L116" i="4"/>
  <c r="L124" i="4"/>
  <c r="L132" i="4"/>
  <c r="L140" i="4"/>
  <c r="L148" i="4"/>
  <c r="L156" i="4"/>
  <c r="L164" i="4"/>
  <c r="L172" i="4"/>
  <c r="L180" i="4"/>
  <c r="L188" i="4"/>
  <c r="L196" i="4"/>
  <c r="L204" i="4"/>
  <c r="L212" i="4"/>
  <c r="L220" i="4"/>
  <c r="L228" i="4"/>
  <c r="L236" i="4"/>
  <c r="L244" i="4"/>
  <c r="L252" i="4"/>
  <c r="L260" i="4"/>
  <c r="L268" i="4"/>
  <c r="L276" i="4"/>
  <c r="L284" i="4"/>
  <c r="L292" i="4"/>
  <c r="L300" i="4"/>
  <c r="L308" i="4"/>
  <c r="L316" i="4"/>
  <c r="L324" i="4"/>
  <c r="L332" i="4"/>
  <c r="L340" i="4"/>
  <c r="L348" i="4"/>
  <c r="L356" i="4"/>
  <c r="L364" i="4"/>
  <c r="L372" i="4"/>
  <c r="L380" i="4"/>
  <c r="L388" i="4"/>
  <c r="L396" i="4"/>
  <c r="L404" i="4"/>
  <c r="L412" i="4"/>
  <c r="L420" i="4"/>
  <c r="L428" i="4"/>
  <c r="L436" i="4"/>
  <c r="L444" i="4"/>
  <c r="L452" i="4"/>
  <c r="L460" i="4"/>
  <c r="L468" i="4"/>
  <c r="L476" i="4"/>
  <c r="L484" i="4"/>
  <c r="L492" i="4"/>
  <c r="L500" i="4"/>
  <c r="L508" i="4"/>
  <c r="L516" i="4"/>
  <c r="L524" i="4"/>
  <c r="L532" i="4"/>
  <c r="L540" i="4"/>
  <c r="L548" i="4"/>
  <c r="L556" i="4"/>
  <c r="L564" i="4"/>
  <c r="L572" i="4"/>
  <c r="L580" i="4"/>
  <c r="L588" i="4"/>
  <c r="L596" i="4"/>
  <c r="L604" i="4"/>
  <c r="L612" i="4"/>
  <c r="L620" i="4"/>
  <c r="L628" i="4"/>
  <c r="L636" i="4"/>
  <c r="L644" i="4"/>
  <c r="L652" i="4"/>
  <c r="L660" i="4"/>
  <c r="L668" i="4"/>
  <c r="L676" i="4"/>
  <c r="L684" i="4"/>
  <c r="L1494" i="4"/>
  <c r="L1486" i="4"/>
  <c r="L1478" i="4"/>
  <c r="L1470" i="4"/>
  <c r="L1462" i="4"/>
  <c r="L1454" i="4"/>
  <c r="L1446" i="4"/>
  <c r="L1438" i="4"/>
  <c r="L1430" i="4"/>
  <c r="L1422" i="4"/>
  <c r="L1414" i="4"/>
  <c r="L1406" i="4"/>
  <c r="L1398" i="4"/>
  <c r="L1390" i="4"/>
  <c r="L1382" i="4"/>
  <c r="L1374" i="4"/>
  <c r="L1366" i="4"/>
  <c r="L1358" i="4"/>
  <c r="L1350" i="4"/>
  <c r="L1342" i="4"/>
  <c r="L1334" i="4"/>
  <c r="L1326" i="4"/>
  <c r="L1318" i="4"/>
  <c r="L1310" i="4"/>
  <c r="L1302" i="4"/>
  <c r="L1294" i="4"/>
  <c r="L1286" i="4"/>
  <c r="L1278" i="4"/>
  <c r="L1270" i="4"/>
  <c r="L1262" i="4"/>
  <c r="L1254" i="4"/>
  <c r="L1246" i="4"/>
  <c r="L1238" i="4"/>
  <c r="L1230" i="4"/>
  <c r="L1222" i="4"/>
  <c r="L1214" i="4"/>
  <c r="L1206" i="4"/>
  <c r="L1198" i="4"/>
  <c r="L1190" i="4"/>
  <c r="L1182" i="4"/>
  <c r="L1174" i="4"/>
  <c r="L1166" i="4"/>
  <c r="L1158" i="4"/>
  <c r="L1150" i="4"/>
  <c r="L1142" i="4"/>
  <c r="L1134" i="4"/>
  <c r="L1126" i="4"/>
  <c r="L1118" i="4"/>
  <c r="L1110" i="4"/>
  <c r="L1102" i="4"/>
  <c r="L1094" i="4"/>
  <c r="L1086" i="4"/>
  <c r="L1078" i="4"/>
  <c r="L1070" i="4"/>
  <c r="L1062" i="4"/>
  <c r="L1054" i="4"/>
  <c r="L1046" i="4"/>
  <c r="L1038" i="4"/>
  <c r="L1030" i="4"/>
  <c r="L1022" i="4"/>
  <c r="L1014" i="4"/>
  <c r="L1006" i="4"/>
  <c r="L998" i="4"/>
  <c r="L990" i="4"/>
  <c r="L982" i="4"/>
  <c r="L974" i="4"/>
  <c r="L966" i="4"/>
  <c r="L958" i="4"/>
  <c r="L950" i="4"/>
  <c r="L942" i="4"/>
  <c r="L934" i="4"/>
  <c r="L926" i="4"/>
  <c r="L918" i="4"/>
  <c r="L910" i="4"/>
  <c r="L902" i="4"/>
  <c r="L894" i="4"/>
  <c r="L886" i="4"/>
  <c r="L878" i="4"/>
  <c r="L870" i="4"/>
  <c r="L862" i="4"/>
  <c r="L854" i="4"/>
  <c r="L846" i="4"/>
  <c r="L838" i="4"/>
  <c r="L830" i="4"/>
  <c r="L822" i="4"/>
  <c r="L814" i="4"/>
  <c r="L806" i="4"/>
  <c r="L798" i="4"/>
  <c r="L790" i="4"/>
  <c r="L782" i="4"/>
  <c r="L774" i="4"/>
  <c r="L766" i="4"/>
  <c r="L758" i="4"/>
  <c r="L750" i="4"/>
  <c r="L742" i="4"/>
  <c r="L734" i="4"/>
  <c r="L726" i="4"/>
  <c r="L718" i="4"/>
  <c r="L710" i="4"/>
  <c r="L702" i="4"/>
  <c r="L694" i="4"/>
  <c r="L685" i="4"/>
  <c r="L621" i="4"/>
  <c r="L557" i="4"/>
  <c r="L493" i="4"/>
  <c r="L429" i="4"/>
  <c r="L365" i="4"/>
  <c r="L301" i="4"/>
  <c r="L237" i="4"/>
  <c r="L173" i="4"/>
  <c r="L109" i="4"/>
  <c r="L45" i="4"/>
  <c r="L6" i="4"/>
  <c r="L1493" i="4"/>
  <c r="L1485" i="4"/>
  <c r="L1477" i="4"/>
  <c r="L1469" i="4"/>
  <c r="L1461" i="4"/>
  <c r="L1453" i="4"/>
  <c r="L1445" i="4"/>
  <c r="L1437" i="4"/>
  <c r="L1429" i="4"/>
  <c r="L1421" i="4"/>
  <c r="L1413" i="4"/>
  <c r="L1405" i="4"/>
  <c r="L1397" i="4"/>
  <c r="L1389" i="4"/>
  <c r="L1381" i="4"/>
  <c r="L1373" i="4"/>
  <c r="L1365" i="4"/>
  <c r="L1357" i="4"/>
  <c r="L1349" i="4"/>
  <c r="L1341" i="4"/>
  <c r="L1333" i="4"/>
  <c r="L1325" i="4"/>
  <c r="L1317" i="4"/>
  <c r="L1309" i="4"/>
  <c r="L1301" i="4"/>
  <c r="L1293" i="4"/>
  <c r="L1285" i="4"/>
  <c r="L1277" i="4"/>
  <c r="L1269" i="4"/>
  <c r="L1261" i="4"/>
  <c r="L1253" i="4"/>
  <c r="L1245" i="4"/>
  <c r="L1237" i="4"/>
  <c r="L1229" i="4"/>
  <c r="L1221" i="4"/>
  <c r="L1213" i="4"/>
  <c r="L1205" i="4"/>
  <c r="L1197" i="4"/>
  <c r="L1189" i="4"/>
  <c r="L1181" i="4"/>
  <c r="L1173" i="4"/>
  <c r="L1165" i="4"/>
  <c r="L1157" i="4"/>
  <c r="L1149" i="4"/>
  <c r="L1141" i="4"/>
  <c r="L1133" i="4"/>
  <c r="L1125" i="4"/>
  <c r="L1117" i="4"/>
  <c r="L1109" i="4"/>
  <c r="L1101" i="4"/>
  <c r="L1093" i="4"/>
  <c r="L1085" i="4"/>
  <c r="L1077" i="4"/>
  <c r="L1069" i="4"/>
  <c r="L1061" i="4"/>
  <c r="L1053" i="4"/>
  <c r="L1045" i="4"/>
  <c r="L1037" i="4"/>
  <c r="L1029" i="4"/>
  <c r="L1021" i="4"/>
  <c r="L1013" i="4"/>
  <c r="L1005" i="4"/>
  <c r="L997" i="4"/>
  <c r="L989" i="4"/>
  <c r="L981" i="4"/>
  <c r="L973" i="4"/>
  <c r="L965" i="4"/>
  <c r="L957" i="4"/>
  <c r="L949" i="4"/>
  <c r="L941" i="4"/>
  <c r="L933" i="4"/>
  <c r="L925" i="4"/>
  <c r="L917" i="4"/>
  <c r="L909" i="4"/>
  <c r="L901" i="4"/>
  <c r="L893" i="4"/>
  <c r="L885" i="4"/>
  <c r="L877" i="4"/>
  <c r="L869" i="4"/>
  <c r="L861" i="4"/>
  <c r="L853" i="4"/>
  <c r="L845" i="4"/>
  <c r="L837" i="4"/>
  <c r="L829" i="4"/>
  <c r="L821" i="4"/>
  <c r="L813" i="4"/>
  <c r="L805" i="4"/>
  <c r="L797" i="4"/>
  <c r="L789" i="4"/>
  <c r="L781" i="4"/>
  <c r="L773" i="4"/>
  <c r="L765" i="4"/>
  <c r="L757" i="4"/>
  <c r="L749" i="4"/>
  <c r="L741" i="4"/>
  <c r="L733" i="4"/>
  <c r="L725" i="4"/>
  <c r="L717" i="4"/>
  <c r="L709" i="4"/>
  <c r="L701" i="4"/>
  <c r="L693" i="4"/>
  <c r="L677" i="4"/>
  <c r="L613" i="4"/>
  <c r="L549" i="4"/>
  <c r="L485" i="4"/>
  <c r="L421" i="4"/>
  <c r="L357" i="4"/>
  <c r="L293" i="4"/>
  <c r="L229" i="4"/>
  <c r="L165" i="4"/>
  <c r="L101" i="4"/>
  <c r="L37" i="4"/>
  <c r="L1195" i="4"/>
  <c r="L1187" i="4"/>
  <c r="L1179" i="4"/>
  <c r="L1171" i="4"/>
  <c r="L1163" i="4"/>
  <c r="L1155" i="4"/>
  <c r="L1147" i="4"/>
  <c r="L1139" i="4"/>
  <c r="L1131" i="4"/>
  <c r="L1123" i="4"/>
  <c r="L1115" i="4"/>
  <c r="L1107" i="4"/>
  <c r="L1099" i="4"/>
  <c r="L1091" i="4"/>
  <c r="L1083" i="4"/>
  <c r="L1075" i="4"/>
  <c r="L1067" i="4"/>
  <c r="L1059" i="4"/>
  <c r="L1051" i="4"/>
  <c r="L1043" i="4"/>
  <c r="L1035" i="4"/>
  <c r="L1027" i="4"/>
  <c r="L1019" i="4"/>
  <c r="L1011" i="4"/>
  <c r="L1003" i="4"/>
  <c r="L995" i="4"/>
  <c r="L987" i="4"/>
  <c r="L979" i="4"/>
  <c r="L971" i="4"/>
  <c r="L963" i="4"/>
  <c r="L955" i="4"/>
  <c r="L947" i="4"/>
  <c r="L939" i="4"/>
  <c r="L931" i="4"/>
  <c r="L923" i="4"/>
  <c r="L915" i="4"/>
  <c r="L907" i="4"/>
  <c r="L899" i="4"/>
  <c r="L891" i="4"/>
  <c r="L883" i="4"/>
  <c r="L875" i="4"/>
  <c r="L867" i="4"/>
  <c r="L859" i="4"/>
  <c r="L851" i="4"/>
  <c r="L843" i="4"/>
  <c r="L835" i="4"/>
  <c r="L827" i="4"/>
  <c r="L819" i="4"/>
  <c r="L811" i="4"/>
  <c r="L803" i="4"/>
  <c r="L795" i="4"/>
  <c r="L787" i="4"/>
  <c r="L779" i="4"/>
  <c r="L771" i="4"/>
  <c r="L763" i="4"/>
  <c r="L755" i="4"/>
  <c r="L747" i="4"/>
  <c r="L739" i="4"/>
  <c r="L731" i="4"/>
  <c r="L723" i="4"/>
  <c r="L715" i="4"/>
  <c r="L707" i="4"/>
  <c r="L699" i="4"/>
  <c r="L691" i="4"/>
  <c r="L661" i="4"/>
  <c r="L597" i="4"/>
  <c r="L533" i="4"/>
  <c r="L469" i="4"/>
  <c r="L405" i="4"/>
  <c r="L341" i="4"/>
  <c r="L277" i="4"/>
  <c r="L213" i="4"/>
  <c r="L149" i="4"/>
  <c r="L85" i="4"/>
  <c r="L21" i="4"/>
  <c r="L1201" i="4"/>
  <c r="L1193" i="4"/>
  <c r="L1185" i="4"/>
  <c r="L1177" i="4"/>
  <c r="L1169" i="4"/>
  <c r="L1161" i="4"/>
  <c r="L1153" i="4"/>
  <c r="L1145" i="4"/>
  <c r="L1137" i="4"/>
  <c r="L1129" i="4"/>
  <c r="L1121" i="4"/>
  <c r="L1113" i="4"/>
  <c r="L1105" i="4"/>
  <c r="L1097" i="4"/>
  <c r="L1089" i="4"/>
  <c r="L1081" i="4"/>
  <c r="L1073" i="4"/>
  <c r="L1065" i="4"/>
  <c r="L1057" i="4"/>
  <c r="L1049" i="4"/>
  <c r="L1041" i="4"/>
  <c r="L1033" i="4"/>
  <c r="L1025" i="4"/>
  <c r="L1017" i="4"/>
  <c r="L1009" i="4"/>
  <c r="L1001" i="4"/>
  <c r="L993" i="4"/>
  <c r="L985" i="4"/>
  <c r="L977" i="4"/>
  <c r="L969" i="4"/>
  <c r="L961" i="4"/>
  <c r="L953" i="4"/>
  <c r="L945" i="4"/>
  <c r="L937" i="4"/>
  <c r="L929" i="4"/>
  <c r="L921" i="4"/>
  <c r="L913" i="4"/>
  <c r="L905" i="4"/>
  <c r="L897" i="4"/>
  <c r="L889" i="4"/>
  <c r="L881" i="4"/>
  <c r="L873" i="4"/>
  <c r="L865" i="4"/>
  <c r="L857" i="4"/>
  <c r="L849" i="4"/>
  <c r="L841" i="4"/>
  <c r="L833" i="4"/>
  <c r="L825" i="4"/>
  <c r="L817" i="4"/>
  <c r="L809" i="4"/>
  <c r="L801" i="4"/>
  <c r="L793" i="4"/>
  <c r="L785" i="4"/>
  <c r="L777" i="4"/>
  <c r="L769" i="4"/>
  <c r="L761" i="4"/>
  <c r="L753" i="4"/>
  <c r="L745" i="4"/>
  <c r="L737" i="4"/>
  <c r="L729" i="4"/>
  <c r="L721" i="4"/>
  <c r="L713" i="4"/>
  <c r="L705" i="4"/>
  <c r="L697" i="4"/>
  <c r="L689" i="4"/>
  <c r="L645" i="4"/>
  <c r="L581" i="4"/>
  <c r="L517" i="4"/>
  <c r="L453" i="4"/>
  <c r="L389" i="4"/>
  <c r="L325" i="4"/>
  <c r="L261" i="4"/>
  <c r="L197" i="4"/>
  <c r="L133" i="4"/>
  <c r="L69" i="4"/>
  <c r="L734" i="6"/>
  <c r="L794" i="6"/>
  <c r="L919" i="6"/>
  <c r="L1091" i="6"/>
  <c r="L1262" i="6"/>
  <c r="L1431" i="6"/>
  <c r="L742" i="6"/>
  <c r="L804" i="6"/>
  <c r="L947" i="6"/>
  <c r="L1118" i="6"/>
  <c r="L1287" i="6"/>
  <c r="L1459" i="6"/>
  <c r="L748" i="6"/>
  <c r="L812" i="6"/>
  <c r="L967" i="6"/>
  <c r="L1139" i="6"/>
  <c r="L1310" i="6"/>
  <c r="L1479" i="6"/>
  <c r="L754" i="6"/>
  <c r="L818" i="6"/>
  <c r="L983" i="6"/>
  <c r="L1155" i="6"/>
  <c r="L1326" i="6"/>
  <c r="L714" i="6"/>
  <c r="L762" i="6"/>
  <c r="L835" i="6"/>
  <c r="L1006" i="6"/>
  <c r="L1175" i="6"/>
  <c r="L61" i="7"/>
  <c r="L125" i="7"/>
  <c r="L243" i="7"/>
  <c r="L1117" i="7"/>
  <c r="L6" i="7"/>
  <c r="L14" i="7"/>
  <c r="L22" i="7"/>
  <c r="L30" i="7"/>
  <c r="L38" i="7"/>
  <c r="L46" i="7"/>
  <c r="L54" i="7"/>
  <c r="L62" i="7"/>
  <c r="L70" i="7"/>
  <c r="L78" i="7"/>
  <c r="L86" i="7"/>
  <c r="L94" i="7"/>
  <c r="L102" i="7"/>
  <c r="L110" i="7"/>
  <c r="L118" i="7"/>
  <c r="L126" i="7"/>
  <c r="L134" i="7"/>
  <c r="L142" i="7"/>
  <c r="L150" i="7"/>
  <c r="L158" i="7"/>
  <c r="L166" i="7"/>
  <c r="L174" i="7"/>
  <c r="L182" i="7"/>
  <c r="L190" i="7"/>
  <c r="L198" i="7"/>
  <c r="L207" i="7"/>
  <c r="L216" i="7"/>
  <c r="L226" i="7"/>
  <c r="L235" i="7"/>
  <c r="L244" i="7"/>
  <c r="L253" i="7"/>
  <c r="L262" i="7"/>
  <c r="L271" i="7"/>
  <c r="L282" i="7"/>
  <c r="L294" i="7"/>
  <c r="L312" i="7"/>
  <c r="L344" i="7"/>
  <c r="L376" i="7"/>
  <c r="L408" i="7"/>
  <c r="L440" i="7"/>
  <c r="L472" i="7"/>
  <c r="L528" i="7"/>
  <c r="L592" i="7"/>
  <c r="L656" i="7"/>
  <c r="L720" i="7"/>
  <c r="L784" i="7"/>
  <c r="L893" i="7"/>
  <c r="L1149" i="7"/>
  <c r="L29" i="7"/>
  <c r="L93" i="7"/>
  <c r="L141" i="7"/>
  <c r="L197" i="7"/>
  <c r="L261" i="7"/>
  <c r="L338" i="7"/>
  <c r="L776" i="7"/>
  <c r="L7" i="7"/>
  <c r="L15" i="7"/>
  <c r="L23" i="7"/>
  <c r="L31" i="7"/>
  <c r="L39" i="7"/>
  <c r="L47" i="7"/>
  <c r="L55" i="7"/>
  <c r="L63" i="7"/>
  <c r="L71" i="7"/>
  <c r="L79" i="7"/>
  <c r="L87" i="7"/>
  <c r="L95" i="7"/>
  <c r="L103" i="7"/>
  <c r="L111" i="7"/>
  <c r="L119" i="7"/>
  <c r="L127" i="7"/>
  <c r="L135" i="7"/>
  <c r="L143" i="7"/>
  <c r="L151" i="7"/>
  <c r="L159" i="7"/>
  <c r="L167" i="7"/>
  <c r="L175" i="7"/>
  <c r="L183" i="7"/>
  <c r="L191" i="7"/>
  <c r="L199" i="7"/>
  <c r="L208" i="7"/>
  <c r="L218" i="7"/>
  <c r="L227" i="7"/>
  <c r="L236" i="7"/>
  <c r="L245" i="7"/>
  <c r="L254" i="7"/>
  <c r="L263" i="7"/>
  <c r="L272" i="7"/>
  <c r="L283" i="7"/>
  <c r="L296" i="7"/>
  <c r="L314" i="7"/>
  <c r="L346" i="7"/>
  <c r="L378" i="7"/>
  <c r="L410" i="7"/>
  <c r="L442" i="7"/>
  <c r="L474" i="7"/>
  <c r="L536" i="7"/>
  <c r="L600" i="7"/>
  <c r="L664" i="7"/>
  <c r="L728" i="7"/>
  <c r="L792" i="7"/>
  <c r="L925" i="7"/>
  <c r="L1181" i="7"/>
  <c r="L45" i="7"/>
  <c r="L133" i="7"/>
  <c r="L224" i="7"/>
  <c r="L308" i="7"/>
  <c r="L466" i="7"/>
  <c r="L520" i="7"/>
  <c r="L8" i="7"/>
  <c r="L16" i="7"/>
  <c r="L24" i="7"/>
  <c r="L32" i="7"/>
  <c r="L40" i="7"/>
  <c r="L48" i="7"/>
  <c r="L56" i="7"/>
  <c r="L64" i="7"/>
  <c r="L72" i="7"/>
  <c r="L80" i="7"/>
  <c r="L88" i="7"/>
  <c r="L96" i="7"/>
  <c r="L104" i="7"/>
  <c r="L112" i="7"/>
  <c r="L120" i="7"/>
  <c r="L128" i="7"/>
  <c r="L136" i="7"/>
  <c r="L144" i="7"/>
  <c r="L152" i="7"/>
  <c r="L160" i="7"/>
  <c r="L168" i="7"/>
  <c r="L176" i="7"/>
  <c r="L184" i="7"/>
  <c r="L192" i="7"/>
  <c r="L200" i="7"/>
  <c r="L210" i="7"/>
  <c r="L219" i="7"/>
  <c r="L228" i="7"/>
  <c r="L237" i="7"/>
  <c r="L246" i="7"/>
  <c r="L255" i="7"/>
  <c r="L264" i="7"/>
  <c r="L274" i="7"/>
  <c r="L284" i="7"/>
  <c r="L298" i="7"/>
  <c r="L320" i="7"/>
  <c r="L352" i="7"/>
  <c r="L384" i="7"/>
  <c r="L416" i="7"/>
  <c r="L448" i="7"/>
  <c r="L480" i="7"/>
  <c r="L544" i="7"/>
  <c r="L608" i="7"/>
  <c r="L672" i="7"/>
  <c r="L736" i="7"/>
  <c r="L800" i="7"/>
  <c r="L957" i="7"/>
  <c r="L1213" i="7"/>
  <c r="L21" i="7"/>
  <c r="L77" i="7"/>
  <c r="L117" i="7"/>
  <c r="L173" i="7"/>
  <c r="L189" i="7"/>
  <c r="L234" i="7"/>
  <c r="L280" i="7"/>
  <c r="L402" i="7"/>
  <c r="L712" i="7"/>
  <c r="L9" i="7"/>
  <c r="L17" i="7"/>
  <c r="L25" i="7"/>
  <c r="L33" i="7"/>
  <c r="L41" i="7"/>
  <c r="L49" i="7"/>
  <c r="L57" i="7"/>
  <c r="L65" i="7"/>
  <c r="L73" i="7"/>
  <c r="L81" i="7"/>
  <c r="L89" i="7"/>
  <c r="L97" i="7"/>
  <c r="L105" i="7"/>
  <c r="L113" i="7"/>
  <c r="L121" i="7"/>
  <c r="L129" i="7"/>
  <c r="L137" i="7"/>
  <c r="L145" i="7"/>
  <c r="L153" i="7"/>
  <c r="L161" i="7"/>
  <c r="L169" i="7"/>
  <c r="L177" i="7"/>
  <c r="L185" i="7"/>
  <c r="L193" i="7"/>
  <c r="L202" i="7"/>
  <c r="L211" i="7"/>
  <c r="L220" i="7"/>
  <c r="L229" i="7"/>
  <c r="L238" i="7"/>
  <c r="L247" i="7"/>
  <c r="L256" i="7"/>
  <c r="L266" i="7"/>
  <c r="L275" i="7"/>
  <c r="L286" i="7"/>
  <c r="L300" i="7"/>
  <c r="L322" i="7"/>
  <c r="L354" i="7"/>
  <c r="L386" i="7"/>
  <c r="L418" i="7"/>
  <c r="L450" i="7"/>
  <c r="L488" i="7"/>
  <c r="L552" i="7"/>
  <c r="L616" i="7"/>
  <c r="L680" i="7"/>
  <c r="L744" i="7"/>
  <c r="L808" i="7"/>
  <c r="L989" i="7"/>
  <c r="L1500" i="7"/>
  <c r="L1492" i="7"/>
  <c r="L1484" i="7"/>
  <c r="L1476" i="7"/>
  <c r="L1468" i="7"/>
  <c r="L1460" i="7"/>
  <c r="L1452" i="7"/>
  <c r="L1444" i="7"/>
  <c r="L1436" i="7"/>
  <c r="L1428" i="7"/>
  <c r="L1420" i="7"/>
  <c r="L1412" i="7"/>
  <c r="L1404" i="7"/>
  <c r="L1396" i="7"/>
  <c r="L1388" i="7"/>
  <c r="L1380" i="7"/>
  <c r="L1372" i="7"/>
  <c r="L1364" i="7"/>
  <c r="L1356" i="7"/>
  <c r="L1348" i="7"/>
  <c r="L1340" i="7"/>
  <c r="L1332" i="7"/>
  <c r="L1324" i="7"/>
  <c r="L1316" i="7"/>
  <c r="L1308" i="7"/>
  <c r="L1300" i="7"/>
  <c r="L1292" i="7"/>
  <c r="L1284" i="7"/>
  <c r="L1276" i="7"/>
  <c r="L1268" i="7"/>
  <c r="L1260" i="7"/>
  <c r="L1252" i="7"/>
  <c r="L1244" i="7"/>
  <c r="L1236" i="7"/>
  <c r="L1228" i="7"/>
  <c r="L1220" i="7"/>
  <c r="L1212" i="7"/>
  <c r="L1204" i="7"/>
  <c r="L1196" i="7"/>
  <c r="L1188" i="7"/>
  <c r="L1180" i="7"/>
  <c r="L1172" i="7"/>
  <c r="L1164" i="7"/>
  <c r="L1156" i="7"/>
  <c r="L1148" i="7"/>
  <c r="L1140" i="7"/>
  <c r="L1132" i="7"/>
  <c r="L1124" i="7"/>
  <c r="L1116" i="7"/>
  <c r="L1108" i="7"/>
  <c r="L1100" i="7"/>
  <c r="L1092" i="7"/>
  <c r="L1084" i="7"/>
  <c r="L1076" i="7"/>
  <c r="L1068" i="7"/>
  <c r="L1060" i="7"/>
  <c r="L1052" i="7"/>
  <c r="L1044" i="7"/>
  <c r="L1036" i="7"/>
  <c r="L1028" i="7"/>
  <c r="L1020" i="7"/>
  <c r="L1012" i="7"/>
  <c r="L1004" i="7"/>
  <c r="L996" i="7"/>
  <c r="L988" i="7"/>
  <c r="L980" i="7"/>
  <c r="L972" i="7"/>
  <c r="L964" i="7"/>
  <c r="L956" i="7"/>
  <c r="L948" i="7"/>
  <c r="L940" i="7"/>
  <c r="L932" i="7"/>
  <c r="L924" i="7"/>
  <c r="L916" i="7"/>
  <c r="L908" i="7"/>
  <c r="L900" i="7"/>
  <c r="L892" i="7"/>
  <c r="L884" i="7"/>
  <c r="L1499" i="7"/>
  <c r="L1491" i="7"/>
  <c r="L1483" i="7"/>
  <c r="L1475" i="7"/>
  <c r="L1467" i="7"/>
  <c r="L1459" i="7"/>
  <c r="L1451" i="7"/>
  <c r="L1443" i="7"/>
  <c r="L1435" i="7"/>
  <c r="L1427" i="7"/>
  <c r="L1419" i="7"/>
  <c r="L1411" i="7"/>
  <c r="L1403" i="7"/>
  <c r="L1395" i="7"/>
  <c r="L1387" i="7"/>
  <c r="L1379" i="7"/>
  <c r="L1371" i="7"/>
  <c r="L1363" i="7"/>
  <c r="L1355" i="7"/>
  <c r="L1347" i="7"/>
  <c r="L1339" i="7"/>
  <c r="L1331" i="7"/>
  <c r="L1323" i="7"/>
  <c r="L1315" i="7"/>
  <c r="L1307" i="7"/>
  <c r="L1299" i="7"/>
  <c r="L1291" i="7"/>
  <c r="L1283" i="7"/>
  <c r="L1275" i="7"/>
  <c r="L1267" i="7"/>
  <c r="L1259" i="7"/>
  <c r="L1251" i="7"/>
  <c r="L1498" i="7"/>
  <c r="L1490" i="7"/>
  <c r="L1482" i="7"/>
  <c r="L1474" i="7"/>
  <c r="L1466" i="7"/>
  <c r="L1458" i="7"/>
  <c r="L1450" i="7"/>
  <c r="L1442" i="7"/>
  <c r="L1434" i="7"/>
  <c r="L1426" i="7"/>
  <c r="L1418" i="7"/>
  <c r="L1410" i="7"/>
  <c r="L1402" i="7"/>
  <c r="L1394" i="7"/>
  <c r="L1386" i="7"/>
  <c r="L1378" i="7"/>
  <c r="L1370" i="7"/>
  <c r="L1362" i="7"/>
  <c r="L1354" i="7"/>
  <c r="L1346" i="7"/>
  <c r="L1338" i="7"/>
  <c r="L1330" i="7"/>
  <c r="L1322" i="7"/>
  <c r="L1314" i="7"/>
  <c r="L1306" i="7"/>
  <c r="L1298" i="7"/>
  <c r="L1290" i="7"/>
  <c r="L1282" i="7"/>
  <c r="L1274" i="7"/>
  <c r="L1266" i="7"/>
  <c r="L1258" i="7"/>
  <c r="L1250" i="7"/>
  <c r="L1242" i="7"/>
  <c r="L1234" i="7"/>
  <c r="L1226" i="7"/>
  <c r="L1218" i="7"/>
  <c r="L1210" i="7"/>
  <c r="L1202" i="7"/>
  <c r="L1194" i="7"/>
  <c r="L1186" i="7"/>
  <c r="L1178" i="7"/>
  <c r="L1170" i="7"/>
  <c r="L1162" i="7"/>
  <c r="L1154" i="7"/>
  <c r="L1146" i="7"/>
  <c r="L1138" i="7"/>
  <c r="L1130" i="7"/>
  <c r="L1122" i="7"/>
  <c r="L1114" i="7"/>
  <c r="L1106" i="7"/>
  <c r="L1098" i="7"/>
  <c r="L1090" i="7"/>
  <c r="L1082" i="7"/>
  <c r="L1074" i="7"/>
  <c r="L1066" i="7"/>
  <c r="L1058" i="7"/>
  <c r="L1050" i="7"/>
  <c r="L1042" i="7"/>
  <c r="L1034" i="7"/>
  <c r="L1026" i="7"/>
  <c r="L1018" i="7"/>
  <c r="L1010" i="7"/>
  <c r="L1002" i="7"/>
  <c r="L994" i="7"/>
  <c r="L986" i="7"/>
  <c r="L978" i="7"/>
  <c r="L970" i="7"/>
  <c r="L962" i="7"/>
  <c r="L954" i="7"/>
  <c r="L946" i="7"/>
  <c r="L938" i="7"/>
  <c r="L930" i="7"/>
  <c r="L922" i="7"/>
  <c r="L914" i="7"/>
  <c r="L906" i="7"/>
  <c r="L898" i="7"/>
  <c r="L890" i="7"/>
  <c r="L882" i="7"/>
  <c r="L874" i="7"/>
  <c r="L866" i="7"/>
  <c r="L858" i="7"/>
  <c r="L850" i="7"/>
  <c r="L842" i="7"/>
  <c r="L834" i="7"/>
  <c r="L826" i="7"/>
  <c r="L1497" i="7"/>
  <c r="L1489" i="7"/>
  <c r="L1481" i="7"/>
  <c r="L1473" i="7"/>
  <c r="L1465" i="7"/>
  <c r="L1457" i="7"/>
  <c r="L1449" i="7"/>
  <c r="L1441" i="7"/>
  <c r="L1433" i="7"/>
  <c r="L1425" i="7"/>
  <c r="L1417" i="7"/>
  <c r="L1409" i="7"/>
  <c r="L1401" i="7"/>
  <c r="L1393" i="7"/>
  <c r="L1385" i="7"/>
  <c r="L1377" i="7"/>
  <c r="L1369" i="7"/>
  <c r="L1361" i="7"/>
  <c r="L1353" i="7"/>
  <c r="L1345" i="7"/>
  <c r="L1337" i="7"/>
  <c r="L1329" i="7"/>
  <c r="L1321" i="7"/>
  <c r="L1313" i="7"/>
  <c r="L1305" i="7"/>
  <c r="L1297" i="7"/>
  <c r="L1289" i="7"/>
  <c r="L1281" i="7"/>
  <c r="L1273" i="7"/>
  <c r="L1265" i="7"/>
  <c r="L1257" i="7"/>
  <c r="L1249" i="7"/>
  <c r="L1241" i="7"/>
  <c r="L1233" i="7"/>
  <c r="L1225" i="7"/>
  <c r="L1217" i="7"/>
  <c r="L1209" i="7"/>
  <c r="L1201" i="7"/>
  <c r="L1193" i="7"/>
  <c r="L1185" i="7"/>
  <c r="L1177" i="7"/>
  <c r="L1169" i="7"/>
  <c r="L1161" i="7"/>
  <c r="L1153" i="7"/>
  <c r="L1145" i="7"/>
  <c r="L1137" i="7"/>
  <c r="L1129" i="7"/>
  <c r="L1121" i="7"/>
  <c r="L1113" i="7"/>
  <c r="L1105" i="7"/>
  <c r="L1097" i="7"/>
  <c r="L1089" i="7"/>
  <c r="L1081" i="7"/>
  <c r="L1073" i="7"/>
  <c r="L1065" i="7"/>
  <c r="L1057" i="7"/>
  <c r="L1049" i="7"/>
  <c r="L1041" i="7"/>
  <c r="L1033" i="7"/>
  <c r="L1025" i="7"/>
  <c r="L1017" i="7"/>
  <c r="L1009" i="7"/>
  <c r="L1001" i="7"/>
  <c r="L993" i="7"/>
  <c r="L985" i="7"/>
  <c r="L977" i="7"/>
  <c r="L969" i="7"/>
  <c r="L961" i="7"/>
  <c r="L953" i="7"/>
  <c r="L945" i="7"/>
  <c r="L937" i="7"/>
  <c r="L929" i="7"/>
  <c r="L921" i="7"/>
  <c r="L913" i="7"/>
  <c r="L905" i="7"/>
  <c r="L897" i="7"/>
  <c r="L889" i="7"/>
  <c r="L881" i="7"/>
  <c r="L873" i="7"/>
  <c r="L865" i="7"/>
  <c r="L857" i="7"/>
  <c r="L849" i="7"/>
  <c r="L841" i="7"/>
  <c r="L833" i="7"/>
  <c r="L825" i="7"/>
  <c r="L1496" i="7"/>
  <c r="L1488" i="7"/>
  <c r="L1480" i="7"/>
  <c r="L1472" i="7"/>
  <c r="L1464" i="7"/>
  <c r="L1456" i="7"/>
  <c r="L1448" i="7"/>
  <c r="L1440" i="7"/>
  <c r="L1432" i="7"/>
  <c r="L1424" i="7"/>
  <c r="L1416" i="7"/>
  <c r="L1408" i="7"/>
  <c r="L1400" i="7"/>
  <c r="L1392" i="7"/>
  <c r="L1384" i="7"/>
  <c r="L1376" i="7"/>
  <c r="L1368" i="7"/>
  <c r="L1360" i="7"/>
  <c r="L1352" i="7"/>
  <c r="L1344" i="7"/>
  <c r="L1336" i="7"/>
  <c r="L1328" i="7"/>
  <c r="L1320" i="7"/>
  <c r="L1312" i="7"/>
  <c r="L1304" i="7"/>
  <c r="L1296" i="7"/>
  <c r="L1288" i="7"/>
  <c r="L1280" i="7"/>
  <c r="L1272" i="7"/>
  <c r="L1264" i="7"/>
  <c r="L1256" i="7"/>
  <c r="L1248" i="7"/>
  <c r="L1240" i="7"/>
  <c r="L1232" i="7"/>
  <c r="L1224" i="7"/>
  <c r="L1216" i="7"/>
  <c r="L1208" i="7"/>
  <c r="L1200" i="7"/>
  <c r="L1192" i="7"/>
  <c r="L1184" i="7"/>
  <c r="L1176" i="7"/>
  <c r="L1168" i="7"/>
  <c r="L1160" i="7"/>
  <c r="L1152" i="7"/>
  <c r="L1144" i="7"/>
  <c r="L1136" i="7"/>
  <c r="L1128" i="7"/>
  <c r="L1120" i="7"/>
  <c r="L1112" i="7"/>
  <c r="L1104" i="7"/>
  <c r="L1096" i="7"/>
  <c r="L1088" i="7"/>
  <c r="L1080" i="7"/>
  <c r="L1072" i="7"/>
  <c r="L1064" i="7"/>
  <c r="L1056" i="7"/>
  <c r="L1048" i="7"/>
  <c r="L1040" i="7"/>
  <c r="L1032" i="7"/>
  <c r="L1024" i="7"/>
  <c r="L1016" i="7"/>
  <c r="L1008" i="7"/>
  <c r="L1000" i="7"/>
  <c r="L992" i="7"/>
  <c r="L984" i="7"/>
  <c r="L976" i="7"/>
  <c r="L968" i="7"/>
  <c r="L960" i="7"/>
  <c r="L952" i="7"/>
  <c r="L944" i="7"/>
  <c r="L936" i="7"/>
  <c r="L928" i="7"/>
  <c r="L920" i="7"/>
  <c r="L912" i="7"/>
  <c r="L904" i="7"/>
  <c r="L896" i="7"/>
  <c r="L888" i="7"/>
  <c r="L880" i="7"/>
  <c r="L872" i="7"/>
  <c r="L864" i="7"/>
  <c r="L856" i="7"/>
  <c r="L848" i="7"/>
  <c r="L840" i="7"/>
  <c r="L832" i="7"/>
  <c r="L1495" i="7"/>
  <c r="L1487" i="7"/>
  <c r="L1479" i="7"/>
  <c r="L1471" i="7"/>
  <c r="L1463" i="7"/>
  <c r="L1455" i="7"/>
  <c r="L1447" i="7"/>
  <c r="L1439" i="7"/>
  <c r="L1431" i="7"/>
  <c r="L1423" i="7"/>
  <c r="L1415" i="7"/>
  <c r="L1407" i="7"/>
  <c r="L1399" i="7"/>
  <c r="L1391" i="7"/>
  <c r="L1383" i="7"/>
  <c r="L1375" i="7"/>
  <c r="L1367" i="7"/>
  <c r="L1359" i="7"/>
  <c r="L1351" i="7"/>
  <c r="L1343" i="7"/>
  <c r="L1335" i="7"/>
  <c r="L1327" i="7"/>
  <c r="L1319" i="7"/>
  <c r="L1311" i="7"/>
  <c r="L1303" i="7"/>
  <c r="L1295" i="7"/>
  <c r="L1287" i="7"/>
  <c r="L1279" i="7"/>
  <c r="L1271" i="7"/>
  <c r="L1263" i="7"/>
  <c r="L1255" i="7"/>
  <c r="L1247" i="7"/>
  <c r="L1239" i="7"/>
  <c r="L1231" i="7"/>
  <c r="L1223" i="7"/>
  <c r="L1215" i="7"/>
  <c r="L1207" i="7"/>
  <c r="L1199" i="7"/>
  <c r="L1191" i="7"/>
  <c r="L1183" i="7"/>
  <c r="L1175" i="7"/>
  <c r="L1167" i="7"/>
  <c r="L1159" i="7"/>
  <c r="L1151" i="7"/>
  <c r="L1143" i="7"/>
  <c r="L1135" i="7"/>
  <c r="L1127" i="7"/>
  <c r="L1119" i="7"/>
  <c r="L1111" i="7"/>
  <c r="L1103" i="7"/>
  <c r="L1095" i="7"/>
  <c r="L1087" i="7"/>
  <c r="L1079" i="7"/>
  <c r="L1071" i="7"/>
  <c r="L1063" i="7"/>
  <c r="L1055" i="7"/>
  <c r="L1047" i="7"/>
  <c r="L1039" i="7"/>
  <c r="L1031" i="7"/>
  <c r="L1023" i="7"/>
  <c r="L1015" i="7"/>
  <c r="L1007" i="7"/>
  <c r="L999" i="7"/>
  <c r="L991" i="7"/>
  <c r="L983" i="7"/>
  <c r="L975" i="7"/>
  <c r="L967" i="7"/>
  <c r="L959" i="7"/>
  <c r="L951" i="7"/>
  <c r="L943" i="7"/>
  <c r="L935" i="7"/>
  <c r="L927" i="7"/>
  <c r="L919" i="7"/>
  <c r="L911" i="7"/>
  <c r="L903" i="7"/>
  <c r="L895" i="7"/>
  <c r="L887" i="7"/>
  <c r="L879" i="7"/>
  <c r="L871" i="7"/>
  <c r="L863" i="7"/>
  <c r="L855" i="7"/>
  <c r="L847" i="7"/>
  <c r="L839" i="7"/>
  <c r="L831" i="7"/>
  <c r="L1494" i="7"/>
  <c r="L1486" i="7"/>
  <c r="L1478" i="7"/>
  <c r="L1470" i="7"/>
  <c r="L1462" i="7"/>
  <c r="L1454" i="7"/>
  <c r="L1446" i="7"/>
  <c r="L1438" i="7"/>
  <c r="L1430" i="7"/>
  <c r="L1422" i="7"/>
  <c r="L1414" i="7"/>
  <c r="L1406" i="7"/>
  <c r="L1398" i="7"/>
  <c r="L1390" i="7"/>
  <c r="L1382" i="7"/>
  <c r="L1374" i="7"/>
  <c r="L1366" i="7"/>
  <c r="L1358" i="7"/>
  <c r="L1350" i="7"/>
  <c r="L1342" i="7"/>
  <c r="L1334" i="7"/>
  <c r="L1326" i="7"/>
  <c r="L1318" i="7"/>
  <c r="L1310" i="7"/>
  <c r="L1302" i="7"/>
  <c r="L1294" i="7"/>
  <c r="L1286" i="7"/>
  <c r="L1278" i="7"/>
  <c r="L1270" i="7"/>
  <c r="L1262" i="7"/>
  <c r="L1254" i="7"/>
  <c r="L1246" i="7"/>
  <c r="L1238" i="7"/>
  <c r="L1230" i="7"/>
  <c r="L1222" i="7"/>
  <c r="L1214" i="7"/>
  <c r="L1206" i="7"/>
  <c r="L1198" i="7"/>
  <c r="L1190" i="7"/>
  <c r="L1182" i="7"/>
  <c r="L1174" i="7"/>
  <c r="L1166" i="7"/>
  <c r="L1158" i="7"/>
  <c r="L1150" i="7"/>
  <c r="L1142" i="7"/>
  <c r="L1134" i="7"/>
  <c r="L1126" i="7"/>
  <c r="L1118" i="7"/>
  <c r="L1110" i="7"/>
  <c r="L1102" i="7"/>
  <c r="L1094" i="7"/>
  <c r="L1086" i="7"/>
  <c r="L1078" i="7"/>
  <c r="L1070" i="7"/>
  <c r="L1062" i="7"/>
  <c r="L1054" i="7"/>
  <c r="L1046" i="7"/>
  <c r="L1038" i="7"/>
  <c r="L1030" i="7"/>
  <c r="L1022" i="7"/>
  <c r="L1014" i="7"/>
  <c r="L1006" i="7"/>
  <c r="L998" i="7"/>
  <c r="L990" i="7"/>
  <c r="L982" i="7"/>
  <c r="L974" i="7"/>
  <c r="L966" i="7"/>
  <c r="L958" i="7"/>
  <c r="L950" i="7"/>
  <c r="L942" i="7"/>
  <c r="L934" i="7"/>
  <c r="L926" i="7"/>
  <c r="L918" i="7"/>
  <c r="L910" i="7"/>
  <c r="L902" i="7"/>
  <c r="L894" i="7"/>
  <c r="L886" i="7"/>
  <c r="L878" i="7"/>
  <c r="L870" i="7"/>
  <c r="L862" i="7"/>
  <c r="L854" i="7"/>
  <c r="L846" i="7"/>
  <c r="L838" i="7"/>
  <c r="L830" i="7"/>
  <c r="L822" i="7"/>
  <c r="L1493" i="7"/>
  <c r="L1429" i="7"/>
  <c r="L1365" i="7"/>
  <c r="L1301" i="7"/>
  <c r="L1243" i="7"/>
  <c r="L1211" i="7"/>
  <c r="L1179" i="7"/>
  <c r="L1147" i="7"/>
  <c r="L1115" i="7"/>
  <c r="L1083" i="7"/>
  <c r="L1051" i="7"/>
  <c r="L1019" i="7"/>
  <c r="L987" i="7"/>
  <c r="L955" i="7"/>
  <c r="L923" i="7"/>
  <c r="L891" i="7"/>
  <c r="L867" i="7"/>
  <c r="L844" i="7"/>
  <c r="L824" i="7"/>
  <c r="L815" i="7"/>
  <c r="L807" i="7"/>
  <c r="L799" i="7"/>
  <c r="L791" i="7"/>
  <c r="L783" i="7"/>
  <c r="L775" i="7"/>
  <c r="L767" i="7"/>
  <c r="L759" i="7"/>
  <c r="L751" i="7"/>
  <c r="L743" i="7"/>
  <c r="L735" i="7"/>
  <c r="L727" i="7"/>
  <c r="L719" i="7"/>
  <c r="L711" i="7"/>
  <c r="L703" i="7"/>
  <c r="L695" i="7"/>
  <c r="L687" i="7"/>
  <c r="L679" i="7"/>
  <c r="L671" i="7"/>
  <c r="L663" i="7"/>
  <c r="L655" i="7"/>
  <c r="L647" i="7"/>
  <c r="L639" i="7"/>
  <c r="L631" i="7"/>
  <c r="L623" i="7"/>
  <c r="L615" i="7"/>
  <c r="L607" i="7"/>
  <c r="L599" i="7"/>
  <c r="L591" i="7"/>
  <c r="L583" i="7"/>
  <c r="L575" i="7"/>
  <c r="L567" i="7"/>
  <c r="L559" i="7"/>
  <c r="L551" i="7"/>
  <c r="L543" i="7"/>
  <c r="L535" i="7"/>
  <c r="L527" i="7"/>
  <c r="L519" i="7"/>
  <c r="L511" i="7"/>
  <c r="L503" i="7"/>
  <c r="L495" i="7"/>
  <c r="L487" i="7"/>
  <c r="L479" i="7"/>
  <c r="L471" i="7"/>
  <c r="L463" i="7"/>
  <c r="L455" i="7"/>
  <c r="L447" i="7"/>
  <c r="L439" i="7"/>
  <c r="L431" i="7"/>
  <c r="L423" i="7"/>
  <c r="L415" i="7"/>
  <c r="L407" i="7"/>
  <c r="L399" i="7"/>
  <c r="L391" i="7"/>
  <c r="L383" i="7"/>
  <c r="L375" i="7"/>
  <c r="L367" i="7"/>
  <c r="L359" i="7"/>
  <c r="L351" i="7"/>
  <c r="L343" i="7"/>
  <c r="L335" i="7"/>
  <c r="L327" i="7"/>
  <c r="L319" i="7"/>
  <c r="L311" i="7"/>
  <c r="L303" i="7"/>
  <c r="L295" i="7"/>
  <c r="L1485" i="7"/>
  <c r="L1421" i="7"/>
  <c r="L1357" i="7"/>
  <c r="L1293" i="7"/>
  <c r="L1237" i="7"/>
  <c r="L1205" i="7"/>
  <c r="L1173" i="7"/>
  <c r="L1141" i="7"/>
  <c r="L1109" i="7"/>
  <c r="L1077" i="7"/>
  <c r="L1045" i="7"/>
  <c r="L1013" i="7"/>
  <c r="L981" i="7"/>
  <c r="L949" i="7"/>
  <c r="L917" i="7"/>
  <c r="L885" i="7"/>
  <c r="L861" i="7"/>
  <c r="L843" i="7"/>
  <c r="L823" i="7"/>
  <c r="L814" i="7"/>
  <c r="L806" i="7"/>
  <c r="L798" i="7"/>
  <c r="L790" i="7"/>
  <c r="L782" i="7"/>
  <c r="L774" i="7"/>
  <c r="L766" i="7"/>
  <c r="L758" i="7"/>
  <c r="L750" i="7"/>
  <c r="L742" i="7"/>
  <c r="L734" i="7"/>
  <c r="L726" i="7"/>
  <c r="L718" i="7"/>
  <c r="L710" i="7"/>
  <c r="L702" i="7"/>
  <c r="L694" i="7"/>
  <c r="L686" i="7"/>
  <c r="L678" i="7"/>
  <c r="L670" i="7"/>
  <c r="L662" i="7"/>
  <c r="L654" i="7"/>
  <c r="L646" i="7"/>
  <c r="L638" i="7"/>
  <c r="L630" i="7"/>
  <c r="L622" i="7"/>
  <c r="L614" i="7"/>
  <c r="L606" i="7"/>
  <c r="L598" i="7"/>
  <c r="L590" i="7"/>
  <c r="L582" i="7"/>
  <c r="L574" i="7"/>
  <c r="L566" i="7"/>
  <c r="L558" i="7"/>
  <c r="L550" i="7"/>
  <c r="L542" i="7"/>
  <c r="L534" i="7"/>
  <c r="L526" i="7"/>
  <c r="L518" i="7"/>
  <c r="L510" i="7"/>
  <c r="L502" i="7"/>
  <c r="L494" i="7"/>
  <c r="L486" i="7"/>
  <c r="L478" i="7"/>
  <c r="L470" i="7"/>
  <c r="L462" i="7"/>
  <c r="L454" i="7"/>
  <c r="L446" i="7"/>
  <c r="L438" i="7"/>
  <c r="L430" i="7"/>
  <c r="L422" i="7"/>
  <c r="L414" i="7"/>
  <c r="L406" i="7"/>
  <c r="L398" i="7"/>
  <c r="L390" i="7"/>
  <c r="L382" i="7"/>
  <c r="L374" i="7"/>
  <c r="L366" i="7"/>
  <c r="L358" i="7"/>
  <c r="L350" i="7"/>
  <c r="L342" i="7"/>
  <c r="L334" i="7"/>
  <c r="L326" i="7"/>
  <c r="L318" i="7"/>
  <c r="L310" i="7"/>
  <c r="L1477" i="7"/>
  <c r="L1413" i="7"/>
  <c r="L1349" i="7"/>
  <c r="L1285" i="7"/>
  <c r="L1235" i="7"/>
  <c r="L1203" i="7"/>
  <c r="L1171" i="7"/>
  <c r="L1139" i="7"/>
  <c r="L1107" i="7"/>
  <c r="L1075" i="7"/>
  <c r="L1043" i="7"/>
  <c r="L1011" i="7"/>
  <c r="L979" i="7"/>
  <c r="L947" i="7"/>
  <c r="L915" i="7"/>
  <c r="L883" i="7"/>
  <c r="L860" i="7"/>
  <c r="L837" i="7"/>
  <c r="L821" i="7"/>
  <c r="L813" i="7"/>
  <c r="L805" i="7"/>
  <c r="L797" i="7"/>
  <c r="L789" i="7"/>
  <c r="L781" i="7"/>
  <c r="L773" i="7"/>
  <c r="L765" i="7"/>
  <c r="L757" i="7"/>
  <c r="L749" i="7"/>
  <c r="L741" i="7"/>
  <c r="L733" i="7"/>
  <c r="L725" i="7"/>
  <c r="L717" i="7"/>
  <c r="L709" i="7"/>
  <c r="L701" i="7"/>
  <c r="L693" i="7"/>
  <c r="L685" i="7"/>
  <c r="L677" i="7"/>
  <c r="L669" i="7"/>
  <c r="L661" i="7"/>
  <c r="L653" i="7"/>
  <c r="L645" i="7"/>
  <c r="L637" i="7"/>
  <c r="L629" i="7"/>
  <c r="L621" i="7"/>
  <c r="L613" i="7"/>
  <c r="L605" i="7"/>
  <c r="L597" i="7"/>
  <c r="L589" i="7"/>
  <c r="L581" i="7"/>
  <c r="L573" i="7"/>
  <c r="L565" i="7"/>
  <c r="L557" i="7"/>
  <c r="L549" i="7"/>
  <c r="L541" i="7"/>
  <c r="L533" i="7"/>
  <c r="L525" i="7"/>
  <c r="L517" i="7"/>
  <c r="L509" i="7"/>
  <c r="L501" i="7"/>
  <c r="L493" i="7"/>
  <c r="L485" i="7"/>
  <c r="L477" i="7"/>
  <c r="L469" i="7"/>
  <c r="L461" i="7"/>
  <c r="L453" i="7"/>
  <c r="L445" i="7"/>
  <c r="L437" i="7"/>
  <c r="L429" i="7"/>
  <c r="L421" i="7"/>
  <c r="L413" i="7"/>
  <c r="L405" i="7"/>
  <c r="L397" i="7"/>
  <c r="L389" i="7"/>
  <c r="L381" i="7"/>
  <c r="L373" i="7"/>
  <c r="L365" i="7"/>
  <c r="L357" i="7"/>
  <c r="L349" i="7"/>
  <c r="L341" i="7"/>
  <c r="L333" i="7"/>
  <c r="L325" i="7"/>
  <c r="L317" i="7"/>
  <c r="L309" i="7"/>
  <c r="L301" i="7"/>
  <c r="L293" i="7"/>
  <c r="L285" i="7"/>
  <c r="L277" i="7"/>
  <c r="L1469" i="7"/>
  <c r="L1405" i="7"/>
  <c r="L1341" i="7"/>
  <c r="L1277" i="7"/>
  <c r="L1229" i="7"/>
  <c r="L1197" i="7"/>
  <c r="L1165" i="7"/>
  <c r="L1133" i="7"/>
  <c r="L1101" i="7"/>
  <c r="L1069" i="7"/>
  <c r="L1037" i="7"/>
  <c r="L1005" i="7"/>
  <c r="L973" i="7"/>
  <c r="L941" i="7"/>
  <c r="L909" i="7"/>
  <c r="L877" i="7"/>
  <c r="L859" i="7"/>
  <c r="L836" i="7"/>
  <c r="L820" i="7"/>
  <c r="L812" i="7"/>
  <c r="L804" i="7"/>
  <c r="L796" i="7"/>
  <c r="L788" i="7"/>
  <c r="L780" i="7"/>
  <c r="L772" i="7"/>
  <c r="L764" i="7"/>
  <c r="L756" i="7"/>
  <c r="L748" i="7"/>
  <c r="L740" i="7"/>
  <c r="L732" i="7"/>
  <c r="L724" i="7"/>
  <c r="L716" i="7"/>
  <c r="L708" i="7"/>
  <c r="L700" i="7"/>
  <c r="L692" i="7"/>
  <c r="L684" i="7"/>
  <c r="L676" i="7"/>
  <c r="L668" i="7"/>
  <c r="L660" i="7"/>
  <c r="L652" i="7"/>
  <c r="L644" i="7"/>
  <c r="L636" i="7"/>
  <c r="L628" i="7"/>
  <c r="L620" i="7"/>
  <c r="L612" i="7"/>
  <c r="L604" i="7"/>
  <c r="L596" i="7"/>
  <c r="L588" i="7"/>
  <c r="L580" i="7"/>
  <c r="L572" i="7"/>
  <c r="L564" i="7"/>
  <c r="L556" i="7"/>
  <c r="L548" i="7"/>
  <c r="L540" i="7"/>
  <c r="L532" i="7"/>
  <c r="L524" i="7"/>
  <c r="L516" i="7"/>
  <c r="L508" i="7"/>
  <c r="L500" i="7"/>
  <c r="L492" i="7"/>
  <c r="L484" i="7"/>
  <c r="L476" i="7"/>
  <c r="L468" i="7"/>
  <c r="L460" i="7"/>
  <c r="L452" i="7"/>
  <c r="L444" i="7"/>
  <c r="L436" i="7"/>
  <c r="L428" i="7"/>
  <c r="L420" i="7"/>
  <c r="L412" i="7"/>
  <c r="L404" i="7"/>
  <c r="L396" i="7"/>
  <c r="L388" i="7"/>
  <c r="L380" i="7"/>
  <c r="L372" i="7"/>
  <c r="L364" i="7"/>
  <c r="L356" i="7"/>
  <c r="L348" i="7"/>
  <c r="L340" i="7"/>
  <c r="L332" i="7"/>
  <c r="L324" i="7"/>
  <c r="L316" i="7"/>
  <c r="L1461" i="7"/>
  <c r="L1397" i="7"/>
  <c r="L1333" i="7"/>
  <c r="L1269" i="7"/>
  <c r="L1227" i="7"/>
  <c r="L1195" i="7"/>
  <c r="L1163" i="7"/>
  <c r="L1131" i="7"/>
  <c r="L1099" i="7"/>
  <c r="L1067" i="7"/>
  <c r="L1035" i="7"/>
  <c r="L1003" i="7"/>
  <c r="L971" i="7"/>
  <c r="L939" i="7"/>
  <c r="L907" i="7"/>
  <c r="L876" i="7"/>
  <c r="L853" i="7"/>
  <c r="L835" i="7"/>
  <c r="L819" i="7"/>
  <c r="L811" i="7"/>
  <c r="L803" i="7"/>
  <c r="L795" i="7"/>
  <c r="L787" i="7"/>
  <c r="L779" i="7"/>
  <c r="L771" i="7"/>
  <c r="L763" i="7"/>
  <c r="L755" i="7"/>
  <c r="L747" i="7"/>
  <c r="L739" i="7"/>
  <c r="L731" i="7"/>
  <c r="L723" i="7"/>
  <c r="L715" i="7"/>
  <c r="L707" i="7"/>
  <c r="L699" i="7"/>
  <c r="L691" i="7"/>
  <c r="L683" i="7"/>
  <c r="L675" i="7"/>
  <c r="L667" i="7"/>
  <c r="L659" i="7"/>
  <c r="L651" i="7"/>
  <c r="L643" i="7"/>
  <c r="L635" i="7"/>
  <c r="L627" i="7"/>
  <c r="L619" i="7"/>
  <c r="L611" i="7"/>
  <c r="L603" i="7"/>
  <c r="L595" i="7"/>
  <c r="L587" i="7"/>
  <c r="L579" i="7"/>
  <c r="L571" i="7"/>
  <c r="L563" i="7"/>
  <c r="L555" i="7"/>
  <c r="L547" i="7"/>
  <c r="L539" i="7"/>
  <c r="L531" i="7"/>
  <c r="L523" i="7"/>
  <c r="L515" i="7"/>
  <c r="L507" i="7"/>
  <c r="L499" i="7"/>
  <c r="L491" i="7"/>
  <c r="L483" i="7"/>
  <c r="L475" i="7"/>
  <c r="L467" i="7"/>
  <c r="L459" i="7"/>
  <c r="L451" i="7"/>
  <c r="L443" i="7"/>
  <c r="L435" i="7"/>
  <c r="L427" i="7"/>
  <c r="L419" i="7"/>
  <c r="L411" i="7"/>
  <c r="L403" i="7"/>
  <c r="L395" i="7"/>
  <c r="L387" i="7"/>
  <c r="L379" i="7"/>
  <c r="L371" i="7"/>
  <c r="L363" i="7"/>
  <c r="L355" i="7"/>
  <c r="L347" i="7"/>
  <c r="L339" i="7"/>
  <c r="L331" i="7"/>
  <c r="L323" i="7"/>
  <c r="L315" i="7"/>
  <c r="L307" i="7"/>
  <c r="L299" i="7"/>
  <c r="L291" i="7"/>
  <c r="L1453" i="7"/>
  <c r="L1389" i="7"/>
  <c r="L1325" i="7"/>
  <c r="L1261" i="7"/>
  <c r="L1221" i="7"/>
  <c r="L1189" i="7"/>
  <c r="L1157" i="7"/>
  <c r="L1125" i="7"/>
  <c r="L1093" i="7"/>
  <c r="L1061" i="7"/>
  <c r="L1029" i="7"/>
  <c r="L997" i="7"/>
  <c r="L965" i="7"/>
  <c r="L933" i="7"/>
  <c r="L901" i="7"/>
  <c r="L875" i="7"/>
  <c r="L852" i="7"/>
  <c r="L829" i="7"/>
  <c r="L818" i="7"/>
  <c r="L810" i="7"/>
  <c r="L802" i="7"/>
  <c r="L794" i="7"/>
  <c r="L786" i="7"/>
  <c r="L778" i="7"/>
  <c r="L770" i="7"/>
  <c r="L762" i="7"/>
  <c r="L754" i="7"/>
  <c r="L746" i="7"/>
  <c r="L738" i="7"/>
  <c r="L730" i="7"/>
  <c r="L722" i="7"/>
  <c r="L714" i="7"/>
  <c r="L706" i="7"/>
  <c r="L698" i="7"/>
  <c r="L690" i="7"/>
  <c r="L682" i="7"/>
  <c r="L674" i="7"/>
  <c r="L666" i="7"/>
  <c r="L658" i="7"/>
  <c r="L650" i="7"/>
  <c r="L642" i="7"/>
  <c r="L634" i="7"/>
  <c r="L626" i="7"/>
  <c r="L618" i="7"/>
  <c r="L610" i="7"/>
  <c r="L602" i="7"/>
  <c r="L594" i="7"/>
  <c r="L586" i="7"/>
  <c r="L578" i="7"/>
  <c r="L570" i="7"/>
  <c r="L562" i="7"/>
  <c r="L554" i="7"/>
  <c r="L546" i="7"/>
  <c r="L538" i="7"/>
  <c r="L530" i="7"/>
  <c r="L522" i="7"/>
  <c r="L514" i="7"/>
  <c r="L506" i="7"/>
  <c r="L498" i="7"/>
  <c r="L490" i="7"/>
  <c r="L482" i="7"/>
  <c r="L1445" i="7"/>
  <c r="L1381" i="7"/>
  <c r="L1317" i="7"/>
  <c r="L1253" i="7"/>
  <c r="L1219" i="7"/>
  <c r="L1187" i="7"/>
  <c r="L1155" i="7"/>
  <c r="L1123" i="7"/>
  <c r="L1091" i="7"/>
  <c r="L1059" i="7"/>
  <c r="L1027" i="7"/>
  <c r="L995" i="7"/>
  <c r="L963" i="7"/>
  <c r="L931" i="7"/>
  <c r="L899" i="7"/>
  <c r="L869" i="7"/>
  <c r="L851" i="7"/>
  <c r="L828" i="7"/>
  <c r="L817" i="7"/>
  <c r="L809" i="7"/>
  <c r="L801" i="7"/>
  <c r="L793" i="7"/>
  <c r="L785" i="7"/>
  <c r="L777" i="7"/>
  <c r="L769" i="7"/>
  <c r="L761" i="7"/>
  <c r="L753" i="7"/>
  <c r="L745" i="7"/>
  <c r="L737" i="7"/>
  <c r="L729" i="7"/>
  <c r="L721" i="7"/>
  <c r="L713" i="7"/>
  <c r="L705" i="7"/>
  <c r="L697" i="7"/>
  <c r="L689" i="7"/>
  <c r="L681" i="7"/>
  <c r="L673" i="7"/>
  <c r="L665" i="7"/>
  <c r="L657" i="7"/>
  <c r="L649" i="7"/>
  <c r="L641" i="7"/>
  <c r="L633" i="7"/>
  <c r="L625" i="7"/>
  <c r="L617" i="7"/>
  <c r="L609" i="7"/>
  <c r="L601" i="7"/>
  <c r="L593" i="7"/>
  <c r="L585" i="7"/>
  <c r="L577" i="7"/>
  <c r="L569" i="7"/>
  <c r="L561" i="7"/>
  <c r="L553" i="7"/>
  <c r="L545" i="7"/>
  <c r="L537" i="7"/>
  <c r="L529" i="7"/>
  <c r="L521" i="7"/>
  <c r="L513" i="7"/>
  <c r="L505" i="7"/>
  <c r="L497" i="7"/>
  <c r="L489" i="7"/>
  <c r="L481" i="7"/>
  <c r="L473" i="7"/>
  <c r="L465" i="7"/>
  <c r="L457" i="7"/>
  <c r="L449" i="7"/>
  <c r="L441" i="7"/>
  <c r="L433" i="7"/>
  <c r="L425" i="7"/>
  <c r="L417" i="7"/>
  <c r="L409" i="7"/>
  <c r="L401" i="7"/>
  <c r="L393" i="7"/>
  <c r="L385" i="7"/>
  <c r="L377" i="7"/>
  <c r="L369" i="7"/>
  <c r="L361" i="7"/>
  <c r="L353" i="7"/>
  <c r="L345" i="7"/>
  <c r="L337" i="7"/>
  <c r="L329" i="7"/>
  <c r="L321" i="7"/>
  <c r="L313" i="7"/>
  <c r="L305" i="7"/>
  <c r="L297" i="7"/>
  <c r="L289" i="7"/>
  <c r="L281" i="7"/>
  <c r="L273" i="7"/>
  <c r="L265" i="7"/>
  <c r="L257" i="7"/>
  <c r="L249" i="7"/>
  <c r="L241" i="7"/>
  <c r="L233" i="7"/>
  <c r="L225" i="7"/>
  <c r="L217" i="7"/>
  <c r="L209" i="7"/>
  <c r="L201" i="7"/>
  <c r="L69" i="7"/>
  <c r="L149" i="7"/>
  <c r="L252" i="7"/>
  <c r="L868" i="7"/>
  <c r="L10" i="7"/>
  <c r="L18" i="7"/>
  <c r="L26" i="7"/>
  <c r="L34" i="7"/>
  <c r="L42" i="7"/>
  <c r="L50" i="7"/>
  <c r="L58" i="7"/>
  <c r="L66" i="7"/>
  <c r="L74" i="7"/>
  <c r="L82" i="7"/>
  <c r="L90" i="7"/>
  <c r="L98" i="7"/>
  <c r="L106" i="7"/>
  <c r="L114" i="7"/>
  <c r="L122" i="7"/>
  <c r="L130" i="7"/>
  <c r="L138" i="7"/>
  <c r="L146" i="7"/>
  <c r="L154" i="7"/>
  <c r="L162" i="7"/>
  <c r="L170" i="7"/>
  <c r="L178" i="7"/>
  <c r="L186" i="7"/>
  <c r="L194" i="7"/>
  <c r="L203" i="7"/>
  <c r="L212" i="7"/>
  <c r="L221" i="7"/>
  <c r="L230" i="7"/>
  <c r="L239" i="7"/>
  <c r="L248" i="7"/>
  <c r="L258" i="7"/>
  <c r="L267" i="7"/>
  <c r="L276" i="7"/>
  <c r="L287" i="7"/>
  <c r="L302" i="7"/>
  <c r="L328" i="7"/>
  <c r="L360" i="7"/>
  <c r="L392" i="7"/>
  <c r="L424" i="7"/>
  <c r="L456" i="7"/>
  <c r="L496" i="7"/>
  <c r="L560" i="7"/>
  <c r="L624" i="7"/>
  <c r="L688" i="7"/>
  <c r="L752" i="7"/>
  <c r="L816" i="7"/>
  <c r="L1021" i="7"/>
  <c r="L1309" i="7"/>
  <c r="L13" i="7"/>
  <c r="L37" i="7"/>
  <c r="L85" i="7"/>
  <c r="L109" i="7"/>
  <c r="L157" i="7"/>
  <c r="L181" i="7"/>
  <c r="L206" i="7"/>
  <c r="L270" i="7"/>
  <c r="L370" i="7"/>
  <c r="L648" i="7"/>
  <c r="L11" i="7"/>
  <c r="L19" i="7"/>
  <c r="L27" i="7"/>
  <c r="L35" i="7"/>
  <c r="L43" i="7"/>
  <c r="L51" i="7"/>
  <c r="L59" i="7"/>
  <c r="L67" i="7"/>
  <c r="L75" i="7"/>
  <c r="L83" i="7"/>
  <c r="L91" i="7"/>
  <c r="L99" i="7"/>
  <c r="L107" i="7"/>
  <c r="L115" i="7"/>
  <c r="L123" i="7"/>
  <c r="L131" i="7"/>
  <c r="L139" i="7"/>
  <c r="L147" i="7"/>
  <c r="L155" i="7"/>
  <c r="L163" i="7"/>
  <c r="L171" i="7"/>
  <c r="L179" i="7"/>
  <c r="L187" i="7"/>
  <c r="L195" i="7"/>
  <c r="L204" i="7"/>
  <c r="L213" i="7"/>
  <c r="L222" i="7"/>
  <c r="L231" i="7"/>
  <c r="L240" i="7"/>
  <c r="L250" i="7"/>
  <c r="L259" i="7"/>
  <c r="L268" i="7"/>
  <c r="L278" i="7"/>
  <c r="L288" i="7"/>
  <c r="L304" i="7"/>
  <c r="L330" i="7"/>
  <c r="L362" i="7"/>
  <c r="L394" i="7"/>
  <c r="L426" i="7"/>
  <c r="L458" i="7"/>
  <c r="L504" i="7"/>
  <c r="L568" i="7"/>
  <c r="L632" i="7"/>
  <c r="L696" i="7"/>
  <c r="L760" i="7"/>
  <c r="L827" i="7"/>
  <c r="L1053" i="7"/>
  <c r="L1373" i="7"/>
  <c r="L53" i="7"/>
  <c r="L101" i="7"/>
  <c r="L165" i="7"/>
  <c r="L215" i="7"/>
  <c r="L292" i="7"/>
  <c r="L434" i="7"/>
  <c r="L584" i="7"/>
  <c r="L12" i="7"/>
  <c r="L20" i="7"/>
  <c r="L28" i="7"/>
  <c r="L36" i="7"/>
  <c r="L44" i="7"/>
  <c r="L52" i="7"/>
  <c r="L60" i="7"/>
  <c r="L68" i="7"/>
  <c r="L76" i="7"/>
  <c r="L84" i="7"/>
  <c r="L92" i="7"/>
  <c r="L100" i="7"/>
  <c r="L108" i="7"/>
  <c r="L116" i="7"/>
  <c r="L124" i="7"/>
  <c r="L132" i="7"/>
  <c r="L140" i="7"/>
  <c r="L148" i="7"/>
  <c r="L156" i="7"/>
  <c r="L164" i="7"/>
  <c r="L172" i="7"/>
  <c r="L180" i="7"/>
  <c r="L188" i="7"/>
  <c r="L196" i="7"/>
  <c r="L205" i="7"/>
  <c r="L214" i="7"/>
  <c r="L223" i="7"/>
  <c r="L232" i="7"/>
  <c r="L242" i="7"/>
  <c r="L251" i="7"/>
  <c r="L260" i="7"/>
  <c r="L269" i="7"/>
  <c r="L279" i="7"/>
  <c r="L290" i="7"/>
  <c r="L306" i="7"/>
  <c r="L336" i="7"/>
  <c r="L368" i="7"/>
  <c r="L400" i="7"/>
  <c r="L432" i="7"/>
  <c r="L464" i="7"/>
  <c r="L512" i="7"/>
  <c r="L576" i="7"/>
  <c r="L640" i="7"/>
  <c r="L704" i="7"/>
  <c r="L768" i="7"/>
  <c r="L845" i="7"/>
  <c r="L1085" i="7"/>
  <c r="L1437" i="7"/>
  <c r="L1500" i="6"/>
  <c r="L1492" i="6"/>
  <c r="L1484" i="6"/>
  <c r="L1476" i="6"/>
  <c r="L1468" i="6"/>
  <c r="L1460" i="6"/>
  <c r="L1452" i="6"/>
  <c r="L1444" i="6"/>
  <c r="L1436" i="6"/>
  <c r="L1428" i="6"/>
  <c r="L1420" i="6"/>
  <c r="L1412" i="6"/>
  <c r="L1404" i="6"/>
  <c r="L1396" i="6"/>
  <c r="L1388" i="6"/>
  <c r="L1380" i="6"/>
  <c r="L1372" i="6"/>
  <c r="L1364" i="6"/>
  <c r="L1356" i="6"/>
  <c r="L1348" i="6"/>
  <c r="L1340" i="6"/>
  <c r="L1332" i="6"/>
  <c r="L1324" i="6"/>
  <c r="L1316" i="6"/>
  <c r="L1308" i="6"/>
  <c r="L1300" i="6"/>
  <c r="L1292" i="6"/>
  <c r="L1284" i="6"/>
  <c r="L1276" i="6"/>
  <c r="L1268" i="6"/>
  <c r="L1260" i="6"/>
  <c r="L1252" i="6"/>
  <c r="L1244" i="6"/>
  <c r="L1236" i="6"/>
  <c r="L1228" i="6"/>
  <c r="L1220" i="6"/>
  <c r="L1212" i="6"/>
  <c r="L1204" i="6"/>
  <c r="L1196" i="6"/>
  <c r="L1188" i="6"/>
  <c r="L1180" i="6"/>
  <c r="L1172" i="6"/>
  <c r="L1164" i="6"/>
  <c r="L1156" i="6"/>
  <c r="L1148" i="6"/>
  <c r="L1140" i="6"/>
  <c r="L1132" i="6"/>
  <c r="L1124" i="6"/>
  <c r="L1116" i="6"/>
  <c r="L1108" i="6"/>
  <c r="L1100" i="6"/>
  <c r="L1092" i="6"/>
  <c r="L1084" i="6"/>
  <c r="L1076" i="6"/>
  <c r="L1068" i="6"/>
  <c r="L1060" i="6"/>
  <c r="L1052" i="6"/>
  <c r="L1044" i="6"/>
  <c r="L1036" i="6"/>
  <c r="L1028" i="6"/>
  <c r="L1020" i="6"/>
  <c r="L1012" i="6"/>
  <c r="L1004" i="6"/>
  <c r="L996" i="6"/>
  <c r="L988" i="6"/>
  <c r="L980" i="6"/>
  <c r="L972" i="6"/>
  <c r="L964" i="6"/>
  <c r="L956" i="6"/>
  <c r="L948" i="6"/>
  <c r="L940" i="6"/>
  <c r="L932" i="6"/>
  <c r="L924" i="6"/>
  <c r="L916" i="6"/>
  <c r="L908" i="6"/>
  <c r="L900" i="6"/>
  <c r="L892" i="6"/>
  <c r="L884" i="6"/>
  <c r="L876" i="6"/>
  <c r="L868" i="6"/>
  <c r="L860" i="6"/>
  <c r="L852" i="6"/>
  <c r="L844" i="6"/>
  <c r="L836" i="6"/>
  <c r="L828" i="6"/>
  <c r="L1499" i="6"/>
  <c r="L1498" i="6"/>
  <c r="L1490" i="6"/>
  <c r="L1482" i="6"/>
  <c r="L1474" i="6"/>
  <c r="L1466" i="6"/>
  <c r="L1458" i="6"/>
  <c r="L1450" i="6"/>
  <c r="L1442" i="6"/>
  <c r="L1434" i="6"/>
  <c r="L1426" i="6"/>
  <c r="L1418" i="6"/>
  <c r="L1410" i="6"/>
  <c r="L1402" i="6"/>
  <c r="L1394" i="6"/>
  <c r="L1386" i="6"/>
  <c r="L1378" i="6"/>
  <c r="L1370" i="6"/>
  <c r="L1362" i="6"/>
  <c r="L1354" i="6"/>
  <c r="L1346" i="6"/>
  <c r="L1338" i="6"/>
  <c r="L1330" i="6"/>
  <c r="L1322" i="6"/>
  <c r="L1314" i="6"/>
  <c r="L1306" i="6"/>
  <c r="L1298" i="6"/>
  <c r="L1290" i="6"/>
  <c r="L1282" i="6"/>
  <c r="L1274" i="6"/>
  <c r="L1266" i="6"/>
  <c r="L1258" i="6"/>
  <c r="L1250" i="6"/>
  <c r="L1242" i="6"/>
  <c r="L1234" i="6"/>
  <c r="L1226" i="6"/>
  <c r="L1218" i="6"/>
  <c r="L1210" i="6"/>
  <c r="L1202" i="6"/>
  <c r="L1194" i="6"/>
  <c r="L1186" i="6"/>
  <c r="L1178" i="6"/>
  <c r="L1170" i="6"/>
  <c r="L1162" i="6"/>
  <c r="L1154" i="6"/>
  <c r="L1146" i="6"/>
  <c r="L1138" i="6"/>
  <c r="L1130" i="6"/>
  <c r="L1122" i="6"/>
  <c r="L1114" i="6"/>
  <c r="L1106" i="6"/>
  <c r="L1098" i="6"/>
  <c r="L1090" i="6"/>
  <c r="L1082" i="6"/>
  <c r="L1074" i="6"/>
  <c r="L1066" i="6"/>
  <c r="L1058" i="6"/>
  <c r="L1050" i="6"/>
  <c r="L1042" i="6"/>
  <c r="L1034" i="6"/>
  <c r="L1026" i="6"/>
  <c r="L1018" i="6"/>
  <c r="L1010" i="6"/>
  <c r="L1002" i="6"/>
  <c r="L994" i="6"/>
  <c r="L986" i="6"/>
  <c r="L978" i="6"/>
  <c r="L970" i="6"/>
  <c r="L962" i="6"/>
  <c r="L954" i="6"/>
  <c r="L946" i="6"/>
  <c r="L938" i="6"/>
  <c r="L930" i="6"/>
  <c r="L922" i="6"/>
  <c r="L914" i="6"/>
  <c r="L906" i="6"/>
  <c r="L898" i="6"/>
  <c r="L890" i="6"/>
  <c r="L882" i="6"/>
  <c r="L874" i="6"/>
  <c r="L866" i="6"/>
  <c r="L858" i="6"/>
  <c r="L850" i="6"/>
  <c r="L842" i="6"/>
  <c r="L834" i="6"/>
  <c r="L826" i="6"/>
  <c r="L1497" i="6"/>
  <c r="L1489" i="6"/>
  <c r="L1481" i="6"/>
  <c r="L1473" i="6"/>
  <c r="L1465" i="6"/>
  <c r="L1457" i="6"/>
  <c r="L1449" i="6"/>
  <c r="L1441" i="6"/>
  <c r="L1433" i="6"/>
  <c r="L1425" i="6"/>
  <c r="L1417" i="6"/>
  <c r="L1409" i="6"/>
  <c r="L1401" i="6"/>
  <c r="L1393" i="6"/>
  <c r="L1385" i="6"/>
  <c r="L1377" i="6"/>
  <c r="L1369" i="6"/>
  <c r="L1361" i="6"/>
  <c r="L1353" i="6"/>
  <c r="L1345" i="6"/>
  <c r="L1337" i="6"/>
  <c r="L1329" i="6"/>
  <c r="L1321" i="6"/>
  <c r="L1313" i="6"/>
  <c r="L1305" i="6"/>
  <c r="L1297" i="6"/>
  <c r="L1289" i="6"/>
  <c r="L1281" i="6"/>
  <c r="L1273" i="6"/>
  <c r="L1265" i="6"/>
  <c r="L1257" i="6"/>
  <c r="L1249" i="6"/>
  <c r="L1241" i="6"/>
  <c r="L1233" i="6"/>
  <c r="L1225" i="6"/>
  <c r="L1217" i="6"/>
  <c r="L1209" i="6"/>
  <c r="L1201" i="6"/>
  <c r="L1193" i="6"/>
  <c r="L1185" i="6"/>
  <c r="L1177" i="6"/>
  <c r="L1169" i="6"/>
  <c r="L1161" i="6"/>
  <c r="L1153" i="6"/>
  <c r="L1145" i="6"/>
  <c r="L1137" i="6"/>
  <c r="L1129" i="6"/>
  <c r="L1121" i="6"/>
  <c r="L1113" i="6"/>
  <c r="L1105" i="6"/>
  <c r="L1097" i="6"/>
  <c r="L1089" i="6"/>
  <c r="L1081" i="6"/>
  <c r="L1073" i="6"/>
  <c r="L1065" i="6"/>
  <c r="L1057" i="6"/>
  <c r="L1049" i="6"/>
  <c r="L1041" i="6"/>
  <c r="L1033" i="6"/>
  <c r="L1025" i="6"/>
  <c r="L1017" i="6"/>
  <c r="L1009" i="6"/>
  <c r="L1001" i="6"/>
  <c r="L993" i="6"/>
  <c r="L985" i="6"/>
  <c r="L977" i="6"/>
  <c r="L969" i="6"/>
  <c r="L961" i="6"/>
  <c r="L953" i="6"/>
  <c r="L945" i="6"/>
  <c r="L937" i="6"/>
  <c r="L929" i="6"/>
  <c r="L921" i="6"/>
  <c r="L913" i="6"/>
  <c r="L905" i="6"/>
  <c r="L897" i="6"/>
  <c r="L889" i="6"/>
  <c r="L881" i="6"/>
  <c r="L873" i="6"/>
  <c r="L865" i="6"/>
  <c r="L857" i="6"/>
  <c r="L849" i="6"/>
  <c r="L841" i="6"/>
  <c r="L833" i="6"/>
  <c r="L825" i="6"/>
  <c r="L1496" i="6"/>
  <c r="L1488" i="6"/>
  <c r="L1480" i="6"/>
  <c r="L1472" i="6"/>
  <c r="L1464" i="6"/>
  <c r="L1456" i="6"/>
  <c r="L1448" i="6"/>
  <c r="L1440" i="6"/>
  <c r="L1432" i="6"/>
  <c r="L1424" i="6"/>
  <c r="L1416" i="6"/>
  <c r="L1408" i="6"/>
  <c r="L1400" i="6"/>
  <c r="L1392" i="6"/>
  <c r="L1384" i="6"/>
  <c r="L1376" i="6"/>
  <c r="L1368" i="6"/>
  <c r="L1360" i="6"/>
  <c r="L1352" i="6"/>
  <c r="L1344" i="6"/>
  <c r="L1336" i="6"/>
  <c r="L1328" i="6"/>
  <c r="L1320" i="6"/>
  <c r="L1312" i="6"/>
  <c r="L1304" i="6"/>
  <c r="L1296" i="6"/>
  <c r="L1288" i="6"/>
  <c r="L1280" i="6"/>
  <c r="L1272" i="6"/>
  <c r="L1264" i="6"/>
  <c r="L1256" i="6"/>
  <c r="L1248" i="6"/>
  <c r="L1240" i="6"/>
  <c r="L1232" i="6"/>
  <c r="L1224" i="6"/>
  <c r="L1216" i="6"/>
  <c r="L1208" i="6"/>
  <c r="L1200" i="6"/>
  <c r="L1192" i="6"/>
  <c r="L1184" i="6"/>
  <c r="L1176" i="6"/>
  <c r="L1168" i="6"/>
  <c r="L1160" i="6"/>
  <c r="L1152" i="6"/>
  <c r="L1144" i="6"/>
  <c r="L1136" i="6"/>
  <c r="L1128" i="6"/>
  <c r="L1120" i="6"/>
  <c r="L1112" i="6"/>
  <c r="L1104" i="6"/>
  <c r="L1096" i="6"/>
  <c r="L1088" i="6"/>
  <c r="L1080" i="6"/>
  <c r="L1072" i="6"/>
  <c r="L1064" i="6"/>
  <c r="L1056" i="6"/>
  <c r="L1048" i="6"/>
  <c r="L1040" i="6"/>
  <c r="L1032" i="6"/>
  <c r="L1024" i="6"/>
  <c r="L1016" i="6"/>
  <c r="L1008" i="6"/>
  <c r="L1000" i="6"/>
  <c r="L992" i="6"/>
  <c r="L984" i="6"/>
  <c r="L976" i="6"/>
  <c r="L968" i="6"/>
  <c r="L960" i="6"/>
  <c r="L952" i="6"/>
  <c r="L944" i="6"/>
  <c r="L936" i="6"/>
  <c r="L928" i="6"/>
  <c r="L920" i="6"/>
  <c r="L912" i="6"/>
  <c r="L904" i="6"/>
  <c r="L896" i="6"/>
  <c r="L888" i="6"/>
  <c r="L880" i="6"/>
  <c r="L872" i="6"/>
  <c r="L864" i="6"/>
  <c r="L856" i="6"/>
  <c r="L848" i="6"/>
  <c r="L840" i="6"/>
  <c r="L832" i="6"/>
  <c r="L824" i="6"/>
  <c r="L1494" i="6"/>
  <c r="L1493" i="6"/>
  <c r="L1485" i="6"/>
  <c r="L1477" i="6"/>
  <c r="L1469" i="6"/>
  <c r="L1461" i="6"/>
  <c r="L1453" i="6"/>
  <c r="L1445" i="6"/>
  <c r="L1437" i="6"/>
  <c r="L1429" i="6"/>
  <c r="L1421" i="6"/>
  <c r="L1413" i="6"/>
  <c r="L1405" i="6"/>
  <c r="L1397" i="6"/>
  <c r="L1389" i="6"/>
  <c r="L1381" i="6"/>
  <c r="L1373" i="6"/>
  <c r="L1365" i="6"/>
  <c r="L1357" i="6"/>
  <c r="L1349" i="6"/>
  <c r="L1341" i="6"/>
  <c r="L1333" i="6"/>
  <c r="L1325" i="6"/>
  <c r="L1317" i="6"/>
  <c r="L1309" i="6"/>
  <c r="L1301" i="6"/>
  <c r="L1293" i="6"/>
  <c r="L1285" i="6"/>
  <c r="L1277" i="6"/>
  <c r="L1269" i="6"/>
  <c r="L1261" i="6"/>
  <c r="L1253" i="6"/>
  <c r="L1245" i="6"/>
  <c r="L1237" i="6"/>
  <c r="L1229" i="6"/>
  <c r="L1221" i="6"/>
  <c r="L1213" i="6"/>
  <c r="L1205" i="6"/>
  <c r="L1197" i="6"/>
  <c r="L1189" i="6"/>
  <c r="L1181" i="6"/>
  <c r="L1173" i="6"/>
  <c r="L1165" i="6"/>
  <c r="L1157" i="6"/>
  <c r="L1149" i="6"/>
  <c r="L1141" i="6"/>
  <c r="L1133" i="6"/>
  <c r="L1125" i="6"/>
  <c r="L1117" i="6"/>
  <c r="L1109" i="6"/>
  <c r="L1101" i="6"/>
  <c r="L1093" i="6"/>
  <c r="L1085" i="6"/>
  <c r="L1077" i="6"/>
  <c r="L1069" i="6"/>
  <c r="L1061" i="6"/>
  <c r="L1053" i="6"/>
  <c r="L1045" i="6"/>
  <c r="L1037" i="6"/>
  <c r="L1029" i="6"/>
  <c r="L1021" i="6"/>
  <c r="L1013" i="6"/>
  <c r="L1005" i="6"/>
  <c r="L997" i="6"/>
  <c r="L989" i="6"/>
  <c r="L981" i="6"/>
  <c r="L973" i="6"/>
  <c r="L965" i="6"/>
  <c r="L957" i="6"/>
  <c r="L949" i="6"/>
  <c r="L941" i="6"/>
  <c r="L933" i="6"/>
  <c r="L925" i="6"/>
  <c r="L917" i="6"/>
  <c r="L909" i="6"/>
  <c r="L901" i="6"/>
  <c r="L893" i="6"/>
  <c r="L885" i="6"/>
  <c r="L877" i="6"/>
  <c r="L869" i="6"/>
  <c r="L861" i="6"/>
  <c r="L853" i="6"/>
  <c r="L845" i="6"/>
  <c r="L837" i="6"/>
  <c r="L829" i="6"/>
  <c r="L821" i="6"/>
  <c r="L1495" i="6"/>
  <c r="L1471" i="6"/>
  <c r="L1451" i="6"/>
  <c r="L1430" i="6"/>
  <c r="L1407" i="6"/>
  <c r="L1387" i="6"/>
  <c r="L1366" i="6"/>
  <c r="L1343" i="6"/>
  <c r="L1323" i="6"/>
  <c r="L1302" i="6"/>
  <c r="L1279" i="6"/>
  <c r="L1259" i="6"/>
  <c r="L1238" i="6"/>
  <c r="L1215" i="6"/>
  <c r="L1195" i="6"/>
  <c r="L1174" i="6"/>
  <c r="L1151" i="6"/>
  <c r="L1131" i="6"/>
  <c r="L1110" i="6"/>
  <c r="L1087" i="6"/>
  <c r="L1067" i="6"/>
  <c r="L1046" i="6"/>
  <c r="L1023" i="6"/>
  <c r="L1003" i="6"/>
  <c r="L982" i="6"/>
  <c r="L959" i="6"/>
  <c r="L939" i="6"/>
  <c r="L918" i="6"/>
  <c r="L895" i="6"/>
  <c r="L875" i="6"/>
  <c r="L854" i="6"/>
  <c r="L831" i="6"/>
  <c r="L817" i="6"/>
  <c r="L809" i="6"/>
  <c r="L801" i="6"/>
  <c r="L793" i="6"/>
  <c r="L785" i="6"/>
  <c r="L777" i="6"/>
  <c r="L769" i="6"/>
  <c r="L761" i="6"/>
  <c r="L753" i="6"/>
  <c r="L745" i="6"/>
  <c r="L737" i="6"/>
  <c r="L729" i="6"/>
  <c r="L721" i="6"/>
  <c r="L713" i="6"/>
  <c r="L705" i="6"/>
  <c r="L697" i="6"/>
  <c r="L689" i="6"/>
  <c r="L681" i="6"/>
  <c r="L673" i="6"/>
  <c r="L665" i="6"/>
  <c r="L657" i="6"/>
  <c r="L649" i="6"/>
  <c r="L641" i="6"/>
  <c r="L633" i="6"/>
  <c r="L625" i="6"/>
  <c r="L617" i="6"/>
  <c r="L609" i="6"/>
  <c r="L601" i="6"/>
  <c r="L593" i="6"/>
  <c r="L585" i="6"/>
  <c r="L577" i="6"/>
  <c r="L569" i="6"/>
  <c r="L561" i="6"/>
  <c r="L553" i="6"/>
  <c r="L545" i="6"/>
  <c r="L537" i="6"/>
  <c r="L529" i="6"/>
  <c r="L521" i="6"/>
  <c r="L513" i="6"/>
  <c r="L505" i="6"/>
  <c r="L497" i="6"/>
  <c r="L489" i="6"/>
  <c r="L481" i="6"/>
  <c r="L473" i="6"/>
  <c r="L465" i="6"/>
  <c r="L457" i="6"/>
  <c r="L449" i="6"/>
  <c r="L441" i="6"/>
  <c r="L433" i="6"/>
  <c r="L425" i="6"/>
  <c r="L417" i="6"/>
  <c r="L409" i="6"/>
  <c r="L401" i="6"/>
  <c r="L393" i="6"/>
  <c r="L1491" i="6"/>
  <c r="L1470" i="6"/>
  <c r="L1447" i="6"/>
  <c r="L1427" i="6"/>
  <c r="L1406" i="6"/>
  <c r="L1383" i="6"/>
  <c r="L1363" i="6"/>
  <c r="L1342" i="6"/>
  <c r="L1319" i="6"/>
  <c r="L1299" i="6"/>
  <c r="L1278" i="6"/>
  <c r="L1255" i="6"/>
  <c r="L1235" i="6"/>
  <c r="L1214" i="6"/>
  <c r="L1191" i="6"/>
  <c r="L1171" i="6"/>
  <c r="L1150" i="6"/>
  <c r="L1127" i="6"/>
  <c r="L1107" i="6"/>
  <c r="L1086" i="6"/>
  <c r="L1063" i="6"/>
  <c r="L1043" i="6"/>
  <c r="L1022" i="6"/>
  <c r="L999" i="6"/>
  <c r="L979" i="6"/>
  <c r="L958" i="6"/>
  <c r="L935" i="6"/>
  <c r="L915" i="6"/>
  <c r="L894" i="6"/>
  <c r="L871" i="6"/>
  <c r="L851" i="6"/>
  <c r="L830" i="6"/>
  <c r="L816" i="6"/>
  <c r="L808" i="6"/>
  <c r="L800" i="6"/>
  <c r="L792" i="6"/>
  <c r="L784" i="6"/>
  <c r="L776" i="6"/>
  <c r="L768" i="6"/>
  <c r="L760" i="6"/>
  <c r="L752" i="6"/>
  <c r="L744" i="6"/>
  <c r="L736" i="6"/>
  <c r="L728" i="6"/>
  <c r="L720" i="6"/>
  <c r="L712" i="6"/>
  <c r="L704" i="6"/>
  <c r="L696" i="6"/>
  <c r="L688" i="6"/>
  <c r="L680" i="6"/>
  <c r="L672" i="6"/>
  <c r="L664" i="6"/>
  <c r="L656" i="6"/>
  <c r="L648" i="6"/>
  <c r="L640" i="6"/>
  <c r="L632" i="6"/>
  <c r="L624" i="6"/>
  <c r="L616" i="6"/>
  <c r="L608" i="6"/>
  <c r="L600" i="6"/>
  <c r="L592" i="6"/>
  <c r="L584" i="6"/>
  <c r="L576" i="6"/>
  <c r="L568" i="6"/>
  <c r="L560" i="6"/>
  <c r="L552" i="6"/>
  <c r="L544" i="6"/>
  <c r="L536" i="6"/>
  <c r="L528" i="6"/>
  <c r="L520" i="6"/>
  <c r="L512" i="6"/>
  <c r="L504" i="6"/>
  <c r="L496" i="6"/>
  <c r="L488" i="6"/>
  <c r="L480" i="6"/>
  <c r="L472" i="6"/>
  <c r="L464" i="6"/>
  <c r="L456" i="6"/>
  <c r="L448" i="6"/>
  <c r="L440" i="6"/>
  <c r="L432" i="6"/>
  <c r="L424" i="6"/>
  <c r="L416" i="6"/>
  <c r="L408" i="6"/>
  <c r="L400" i="6"/>
  <c r="L1487" i="6"/>
  <c r="L1467" i="6"/>
  <c r="L1446" i="6"/>
  <c r="L1423" i="6"/>
  <c r="L1403" i="6"/>
  <c r="L1382" i="6"/>
  <c r="L1359" i="6"/>
  <c r="L1339" i="6"/>
  <c r="L1318" i="6"/>
  <c r="L1295" i="6"/>
  <c r="L1275" i="6"/>
  <c r="L1254" i="6"/>
  <c r="L1231" i="6"/>
  <c r="L1211" i="6"/>
  <c r="L1190" i="6"/>
  <c r="L1167" i="6"/>
  <c r="L1147" i="6"/>
  <c r="L1126" i="6"/>
  <c r="L1103" i="6"/>
  <c r="L1083" i="6"/>
  <c r="L1062" i="6"/>
  <c r="L1039" i="6"/>
  <c r="L1019" i="6"/>
  <c r="L998" i="6"/>
  <c r="L975" i="6"/>
  <c r="L955" i="6"/>
  <c r="L934" i="6"/>
  <c r="L911" i="6"/>
  <c r="L891" i="6"/>
  <c r="L870" i="6"/>
  <c r="L847" i="6"/>
  <c r="L827" i="6"/>
  <c r="L815" i="6"/>
  <c r="L807" i="6"/>
  <c r="L799" i="6"/>
  <c r="L791" i="6"/>
  <c r="L783" i="6"/>
  <c r="L775" i="6"/>
  <c r="L767" i="6"/>
  <c r="L759" i="6"/>
  <c r="L751" i="6"/>
  <c r="L743" i="6"/>
  <c r="L735" i="6"/>
  <c r="L727" i="6"/>
  <c r="L719" i="6"/>
  <c r="L711" i="6"/>
  <c r="L703" i="6"/>
  <c r="L695" i="6"/>
  <c r="L687" i="6"/>
  <c r="L679" i="6"/>
  <c r="L671" i="6"/>
  <c r="L663" i="6"/>
  <c r="L655" i="6"/>
  <c r="L647" i="6"/>
  <c r="L639" i="6"/>
  <c r="L631" i="6"/>
  <c r="L623" i="6"/>
  <c r="L615" i="6"/>
  <c r="L607" i="6"/>
  <c r="L599" i="6"/>
  <c r="L591" i="6"/>
  <c r="L583" i="6"/>
  <c r="L575" i="6"/>
  <c r="L567" i="6"/>
  <c r="L559" i="6"/>
  <c r="L551" i="6"/>
  <c r="L543" i="6"/>
  <c r="L535" i="6"/>
  <c r="L527" i="6"/>
  <c r="L519" i="6"/>
  <c r="L511" i="6"/>
  <c r="L503" i="6"/>
  <c r="L495" i="6"/>
  <c r="L487" i="6"/>
  <c r="L479" i="6"/>
  <c r="L471" i="6"/>
  <c r="L463" i="6"/>
  <c r="L455" i="6"/>
  <c r="L447" i="6"/>
  <c r="L439" i="6"/>
  <c r="L431" i="6"/>
  <c r="L423" i="6"/>
  <c r="L415" i="6"/>
  <c r="L407" i="6"/>
  <c r="L399" i="6"/>
  <c r="L391" i="6"/>
  <c r="L383" i="6"/>
  <c r="L1486" i="6"/>
  <c r="L1463" i="6"/>
  <c r="L1443" i="6"/>
  <c r="L1422" i="6"/>
  <c r="L1399" i="6"/>
  <c r="L1379" i="6"/>
  <c r="L1358" i="6"/>
  <c r="L1335" i="6"/>
  <c r="L1315" i="6"/>
  <c r="L1294" i="6"/>
  <c r="L1271" i="6"/>
  <c r="L1251" i="6"/>
  <c r="L1230" i="6"/>
  <c r="L1207" i="6"/>
  <c r="L1187" i="6"/>
  <c r="L1166" i="6"/>
  <c r="L1143" i="6"/>
  <c r="L1123" i="6"/>
  <c r="L1102" i="6"/>
  <c r="L1079" i="6"/>
  <c r="L1059" i="6"/>
  <c r="L1038" i="6"/>
  <c r="L1015" i="6"/>
  <c r="L995" i="6"/>
  <c r="L974" i="6"/>
  <c r="L951" i="6"/>
  <c r="L931" i="6"/>
  <c r="L910" i="6"/>
  <c r="L887" i="6"/>
  <c r="L867" i="6"/>
  <c r="L846" i="6"/>
  <c r="L823" i="6"/>
  <c r="L814" i="6"/>
  <c r="L806" i="6"/>
  <c r="L798" i="6"/>
  <c r="L790" i="6"/>
  <c r="L782" i="6"/>
  <c r="L774" i="6"/>
  <c r="L766" i="6"/>
  <c r="L758" i="6"/>
  <c r="L750" i="6"/>
  <c r="L1483" i="6"/>
  <c r="L1462" i="6"/>
  <c r="L1439" i="6"/>
  <c r="L1419" i="6"/>
  <c r="L1398" i="6"/>
  <c r="L1375" i="6"/>
  <c r="L1355" i="6"/>
  <c r="L1334" i="6"/>
  <c r="L1311" i="6"/>
  <c r="L1291" i="6"/>
  <c r="L1270" i="6"/>
  <c r="L1247" i="6"/>
  <c r="L1227" i="6"/>
  <c r="L1206" i="6"/>
  <c r="L1183" i="6"/>
  <c r="L1163" i="6"/>
  <c r="L1142" i="6"/>
  <c r="L1119" i="6"/>
  <c r="L1099" i="6"/>
  <c r="L1078" i="6"/>
  <c r="L1055" i="6"/>
  <c r="L1035" i="6"/>
  <c r="L1014" i="6"/>
  <c r="L991" i="6"/>
  <c r="L971" i="6"/>
  <c r="L950" i="6"/>
  <c r="L927" i="6"/>
  <c r="L907" i="6"/>
  <c r="L886" i="6"/>
  <c r="L863" i="6"/>
  <c r="L843" i="6"/>
  <c r="L822" i="6"/>
  <c r="L813" i="6"/>
  <c r="L805" i="6"/>
  <c r="L797" i="6"/>
  <c r="L789" i="6"/>
  <c r="L781" i="6"/>
  <c r="L773" i="6"/>
  <c r="L765" i="6"/>
  <c r="L757" i="6"/>
  <c r="L749" i="6"/>
  <c r="L741" i="6"/>
  <c r="L733" i="6"/>
  <c r="L725" i="6"/>
  <c r="L717" i="6"/>
  <c r="L709" i="6"/>
  <c r="L701" i="6"/>
  <c r="L693" i="6"/>
  <c r="L685" i="6"/>
  <c r="L677" i="6"/>
  <c r="L669" i="6"/>
  <c r="L661" i="6"/>
  <c r="L653" i="6"/>
  <c r="L645" i="6"/>
  <c r="L637" i="6"/>
  <c r="L629" i="6"/>
  <c r="L621" i="6"/>
  <c r="L613" i="6"/>
  <c r="L605" i="6"/>
  <c r="L597" i="6"/>
  <c r="L589" i="6"/>
  <c r="L581" i="6"/>
  <c r="L573" i="6"/>
  <c r="L565" i="6"/>
  <c r="L557" i="6"/>
  <c r="L549" i="6"/>
  <c r="L541" i="6"/>
  <c r="L533" i="6"/>
  <c r="L525" i="6"/>
  <c r="L517" i="6"/>
  <c r="L509" i="6"/>
  <c r="L501" i="6"/>
  <c r="L493" i="6"/>
  <c r="L485" i="6"/>
  <c r="L477" i="6"/>
  <c r="L469" i="6"/>
  <c r="L461" i="6"/>
  <c r="L453" i="6"/>
  <c r="L445" i="6"/>
  <c r="L437" i="6"/>
  <c r="L429" i="6"/>
  <c r="L421" i="6"/>
  <c r="L413" i="6"/>
  <c r="L405" i="6"/>
  <c r="L397" i="6"/>
  <c r="L389" i="6"/>
  <c r="L1478" i="6"/>
  <c r="L1455" i="6"/>
  <c r="L1435" i="6"/>
  <c r="L1414" i="6"/>
  <c r="L1391" i="6"/>
  <c r="L1371" i="6"/>
  <c r="L1350" i="6"/>
  <c r="L1327" i="6"/>
  <c r="L1307" i="6"/>
  <c r="L1286" i="6"/>
  <c r="L1263" i="6"/>
  <c r="L1243" i="6"/>
  <c r="L1222" i="6"/>
  <c r="L1199" i="6"/>
  <c r="L1179" i="6"/>
  <c r="L1158" i="6"/>
  <c r="L1135" i="6"/>
  <c r="L1115" i="6"/>
  <c r="L1094" i="6"/>
  <c r="L1071" i="6"/>
  <c r="L1051" i="6"/>
  <c r="L1030" i="6"/>
  <c r="L1007" i="6"/>
  <c r="L987" i="6"/>
  <c r="L966" i="6"/>
  <c r="L943" i="6"/>
  <c r="L923" i="6"/>
  <c r="L902" i="6"/>
  <c r="L879" i="6"/>
  <c r="L859" i="6"/>
  <c r="L838" i="6"/>
  <c r="L819" i="6"/>
  <c r="L811" i="6"/>
  <c r="L803" i="6"/>
  <c r="L795" i="6"/>
  <c r="L787" i="6"/>
  <c r="L779" i="6"/>
  <c r="L771" i="6"/>
  <c r="L763" i="6"/>
  <c r="L755" i="6"/>
  <c r="L747" i="6"/>
  <c r="L739" i="6"/>
  <c r="L731" i="6"/>
  <c r="L723" i="6"/>
  <c r="L715" i="6"/>
  <c r="L707" i="6"/>
  <c r="L699" i="6"/>
  <c r="L691" i="6"/>
  <c r="L683" i="6"/>
  <c r="L675" i="6"/>
  <c r="L667" i="6"/>
  <c r="L659" i="6"/>
  <c r="L651" i="6"/>
  <c r="L643" i="6"/>
  <c r="L635" i="6"/>
  <c r="L627" i="6"/>
  <c r="L619" i="6"/>
  <c r="L611" i="6"/>
  <c r="L603" i="6"/>
  <c r="L595" i="6"/>
  <c r="L587" i="6"/>
  <c r="L579" i="6"/>
  <c r="L571" i="6"/>
  <c r="L563" i="6"/>
  <c r="L555" i="6"/>
  <c r="L547" i="6"/>
  <c r="L539" i="6"/>
  <c r="L531" i="6"/>
  <c r="L523" i="6"/>
  <c r="L515" i="6"/>
  <c r="L507" i="6"/>
  <c r="L499" i="6"/>
  <c r="L491" i="6"/>
  <c r="L483" i="6"/>
  <c r="L475" i="6"/>
  <c r="L467" i="6"/>
  <c r="L459" i="6"/>
  <c r="L451" i="6"/>
  <c r="L443" i="6"/>
  <c r="L435" i="6"/>
  <c r="L427" i="6"/>
  <c r="L419" i="6"/>
  <c r="L411" i="6"/>
  <c r="L403" i="6"/>
  <c r="L395" i="6"/>
  <c r="L13" i="6"/>
  <c r="L21" i="6"/>
  <c r="L29" i="6"/>
  <c r="L37" i="6"/>
  <c r="L45" i="6"/>
  <c r="L53" i="6"/>
  <c r="L61" i="6"/>
  <c r="L69" i="6"/>
  <c r="L77" i="6"/>
  <c r="L85" i="6"/>
  <c r="L93" i="6"/>
  <c r="L101" i="6"/>
  <c r="L109" i="6"/>
  <c r="L117" i="6"/>
  <c r="L125" i="6"/>
  <c r="L133" i="6"/>
  <c r="L141" i="6"/>
  <c r="L149" i="6"/>
  <c r="L157" i="6"/>
  <c r="L165" i="6"/>
  <c r="L173" i="6"/>
  <c r="L181" i="6"/>
  <c r="L189" i="6"/>
  <c r="L197" i="6"/>
  <c r="L205" i="6"/>
  <c r="L213" i="6"/>
  <c r="L221" i="6"/>
  <c r="L229" i="6"/>
  <c r="L237" i="6"/>
  <c r="L245" i="6"/>
  <c r="L253" i="6"/>
  <c r="L261" i="6"/>
  <c r="L269" i="6"/>
  <c r="L277" i="6"/>
  <c r="L285" i="6"/>
  <c r="L293" i="6"/>
  <c r="L301" i="6"/>
  <c r="L309" i="6"/>
  <c r="L317" i="6"/>
  <c r="L325" i="6"/>
  <c r="L333" i="6"/>
  <c r="L341" i="6"/>
  <c r="L349" i="6"/>
  <c r="L357" i="6"/>
  <c r="L365" i="6"/>
  <c r="L373" i="6"/>
  <c r="L381" i="6"/>
  <c r="L392" i="6"/>
  <c r="L412" i="6"/>
  <c r="L434" i="6"/>
  <c r="L454" i="6"/>
  <c r="L476" i="6"/>
  <c r="L498" i="6"/>
  <c r="L518" i="6"/>
  <c r="L540" i="6"/>
  <c r="L562" i="6"/>
  <c r="L582" i="6"/>
  <c r="L604" i="6"/>
  <c r="L626" i="6"/>
  <c r="L646" i="6"/>
  <c r="L668" i="6"/>
  <c r="L690" i="6"/>
  <c r="L710" i="6"/>
  <c r="L732" i="6"/>
  <c r="L756" i="6"/>
  <c r="L788" i="6"/>
  <c r="L820" i="6"/>
  <c r="L903" i="6"/>
  <c r="L990" i="6"/>
  <c r="L1075" i="6"/>
  <c r="L1159" i="6"/>
  <c r="L1246" i="6"/>
  <c r="L1331" i="6"/>
  <c r="L1415" i="6"/>
  <c r="L7" i="6"/>
  <c r="L15" i="6"/>
  <c r="L23" i="6"/>
  <c r="L31" i="6"/>
  <c r="L39" i="6"/>
  <c r="L47" i="6"/>
  <c r="L55" i="6"/>
  <c r="L63" i="6"/>
  <c r="L71" i="6"/>
  <c r="L79" i="6"/>
  <c r="L87" i="6"/>
  <c r="L95" i="6"/>
  <c r="L103" i="6"/>
  <c r="L111" i="6"/>
  <c r="L119" i="6"/>
  <c r="L127" i="6"/>
  <c r="L135" i="6"/>
  <c r="L143" i="6"/>
  <c r="L151" i="6"/>
  <c r="L159" i="6"/>
  <c r="L167" i="6"/>
  <c r="L175" i="6"/>
  <c r="L183" i="6"/>
  <c r="L191" i="6"/>
  <c r="L199" i="6"/>
  <c r="L207" i="6"/>
  <c r="L215" i="6"/>
  <c r="L223" i="6"/>
  <c r="L231" i="6"/>
  <c r="L239" i="6"/>
  <c r="L247" i="6"/>
  <c r="L255" i="6"/>
  <c r="L263" i="6"/>
  <c r="L271" i="6"/>
  <c r="L279" i="6"/>
  <c r="L287" i="6"/>
  <c r="L295" i="6"/>
  <c r="L303" i="6"/>
  <c r="L311" i="6"/>
  <c r="L319" i="6"/>
  <c r="L327" i="6"/>
  <c r="L335" i="6"/>
  <c r="L343" i="6"/>
  <c r="L351" i="6"/>
  <c r="L359" i="6"/>
  <c r="L367" i="6"/>
  <c r="L375" i="6"/>
  <c r="L384" i="6"/>
  <c r="L396" i="6"/>
  <c r="L418" i="6"/>
  <c r="L438" i="6"/>
  <c r="L460" i="6"/>
  <c r="L482" i="6"/>
  <c r="L502" i="6"/>
  <c r="L524" i="6"/>
  <c r="L546" i="6"/>
  <c r="L566" i="6"/>
  <c r="L588" i="6"/>
  <c r="L610" i="6"/>
  <c r="L630" i="6"/>
  <c r="L652" i="6"/>
  <c r="L674" i="6"/>
  <c r="L694" i="6"/>
  <c r="L716" i="6"/>
  <c r="L738" i="6"/>
  <c r="L764" i="6"/>
  <c r="L796" i="6"/>
  <c r="L839" i="6"/>
  <c r="L926" i="6"/>
  <c r="L1011" i="6"/>
  <c r="L1095" i="6"/>
  <c r="L1182" i="6"/>
  <c r="L1267" i="6"/>
  <c r="L1351" i="6"/>
  <c r="L1438" i="6"/>
  <c r="L8" i="6"/>
  <c r="L16" i="6"/>
  <c r="L24" i="6"/>
  <c r="L32" i="6"/>
  <c r="L40" i="6"/>
  <c r="L48" i="6"/>
  <c r="L56" i="6"/>
  <c r="L64" i="6"/>
  <c r="L72" i="6"/>
  <c r="L80" i="6"/>
  <c r="L88" i="6"/>
  <c r="L96" i="6"/>
  <c r="L104" i="6"/>
  <c r="L112" i="6"/>
  <c r="L120" i="6"/>
  <c r="L128" i="6"/>
  <c r="L136" i="6"/>
  <c r="L144" i="6"/>
  <c r="L152" i="6"/>
  <c r="L160" i="6"/>
  <c r="L168" i="6"/>
  <c r="L176" i="6"/>
  <c r="L184" i="6"/>
  <c r="L192" i="6"/>
  <c r="L200" i="6"/>
  <c r="L208" i="6"/>
  <c r="L216" i="6"/>
  <c r="L224" i="6"/>
  <c r="L232" i="6"/>
  <c r="L240" i="6"/>
  <c r="L248" i="6"/>
  <c r="L256" i="6"/>
  <c r="L264" i="6"/>
  <c r="L272" i="6"/>
  <c r="L280" i="6"/>
  <c r="L288" i="6"/>
  <c r="L296" i="6"/>
  <c r="L304" i="6"/>
  <c r="L312" i="6"/>
  <c r="L320" i="6"/>
  <c r="L328" i="6"/>
  <c r="L336" i="6"/>
  <c r="L344" i="6"/>
  <c r="L352" i="6"/>
  <c r="L360" i="6"/>
  <c r="L368" i="6"/>
  <c r="L376" i="6"/>
  <c r="L385" i="6"/>
  <c r="L398" i="6"/>
  <c r="L420" i="6"/>
  <c r="L442" i="6"/>
  <c r="L462" i="6"/>
  <c r="L484" i="6"/>
  <c r="L506" i="6"/>
  <c r="L526" i="6"/>
  <c r="L548" i="6"/>
  <c r="L570" i="6"/>
  <c r="L590" i="6"/>
  <c r="L612" i="6"/>
  <c r="L634" i="6"/>
  <c r="L654" i="6"/>
  <c r="L676" i="6"/>
  <c r="L698" i="6"/>
  <c r="L718" i="6"/>
  <c r="L740" i="6"/>
  <c r="L770" i="6"/>
  <c r="L802" i="6"/>
  <c r="L855" i="6"/>
  <c r="L942" i="6"/>
  <c r="L1027" i="6"/>
  <c r="L1111" i="6"/>
  <c r="L1198" i="6"/>
  <c r="L1283" i="6"/>
  <c r="L1367" i="6"/>
  <c r="L1454" i="6"/>
  <c r="L10" i="6"/>
  <c r="L18" i="6"/>
  <c r="L26" i="6"/>
  <c r="L34" i="6"/>
  <c r="L42" i="6"/>
  <c r="L50" i="6"/>
  <c r="L58" i="6"/>
  <c r="L66" i="6"/>
  <c r="L74" i="6"/>
  <c r="L82" i="6"/>
  <c r="L90" i="6"/>
  <c r="L98" i="6"/>
  <c r="L106" i="6"/>
  <c r="L114" i="6"/>
  <c r="L122" i="6"/>
  <c r="L130" i="6"/>
  <c r="L138" i="6"/>
  <c r="L146" i="6"/>
  <c r="L154" i="6"/>
  <c r="L162" i="6"/>
  <c r="L170" i="6"/>
  <c r="L178" i="6"/>
  <c r="L186" i="6"/>
  <c r="L194" i="6"/>
  <c r="L202" i="6"/>
  <c r="L210" i="6"/>
  <c r="L218" i="6"/>
  <c r="L226" i="6"/>
  <c r="L234" i="6"/>
  <c r="L242" i="6"/>
  <c r="L250" i="6"/>
  <c r="L258" i="6"/>
  <c r="L266" i="6"/>
  <c r="L274" i="6"/>
  <c r="L282" i="6"/>
  <c r="L290" i="6"/>
  <c r="L298" i="6"/>
  <c r="L306" i="6"/>
  <c r="L314" i="6"/>
  <c r="L322" i="6"/>
  <c r="L330" i="6"/>
  <c r="L338" i="6"/>
  <c r="L346" i="6"/>
  <c r="L354" i="6"/>
  <c r="L362" i="6"/>
  <c r="L370" i="6"/>
  <c r="L378" i="6"/>
  <c r="L387" i="6"/>
  <c r="L404" i="6"/>
  <c r="L426" i="6"/>
  <c r="L446" i="6"/>
  <c r="L468" i="6"/>
  <c r="L490" i="6"/>
  <c r="L510" i="6"/>
  <c r="L532" i="6"/>
  <c r="L554" i="6"/>
  <c r="L574" i="6"/>
  <c r="L596" i="6"/>
  <c r="L618" i="6"/>
  <c r="L638" i="6"/>
  <c r="L660" i="6"/>
  <c r="L682" i="6"/>
  <c r="L702" i="6"/>
  <c r="L724" i="6"/>
  <c r="L746" i="6"/>
  <c r="L778" i="6"/>
  <c r="L810" i="6"/>
  <c r="L878" i="6"/>
  <c r="L963" i="6"/>
  <c r="L1047" i="6"/>
  <c r="L1134" i="6"/>
  <c r="L1219" i="6"/>
  <c r="L1303" i="6"/>
  <c r="L1390" i="6"/>
  <c r="L1475" i="6"/>
  <c r="L1500" i="5"/>
  <c r="L1492" i="5"/>
  <c r="L1484" i="5"/>
  <c r="L1476" i="5"/>
  <c r="L1468" i="5"/>
  <c r="L1460" i="5"/>
  <c r="L1452" i="5"/>
  <c r="L1444" i="5"/>
  <c r="L1436" i="5"/>
  <c r="L1428" i="5"/>
  <c r="L1420" i="5"/>
  <c r="L1412" i="5"/>
  <c r="L1404" i="5"/>
  <c r="L1396" i="5"/>
  <c r="L1388" i="5"/>
  <c r="L1380" i="5"/>
  <c r="L1372" i="5"/>
  <c r="L1364" i="5"/>
  <c r="L1356" i="5"/>
  <c r="L1348" i="5"/>
  <c r="L1340" i="5"/>
  <c r="L1332" i="5"/>
  <c r="L1324" i="5"/>
  <c r="L1316" i="5"/>
  <c r="L1308" i="5"/>
  <c r="L1300" i="5"/>
  <c r="L1292" i="5"/>
  <c r="L1284" i="5"/>
  <c r="L1276" i="5"/>
  <c r="L1268" i="5"/>
  <c r="L1260" i="5"/>
  <c r="L1252" i="5"/>
  <c r="L1244" i="5"/>
  <c r="L1236" i="5"/>
  <c r="L1228" i="5"/>
  <c r="L1220" i="5"/>
  <c r="L1212" i="5"/>
  <c r="L1204" i="5"/>
  <c r="L1196" i="5"/>
  <c r="L1188" i="5"/>
  <c r="L1180" i="5"/>
  <c r="L1172" i="5"/>
  <c r="L1164" i="5"/>
  <c r="L1156" i="5"/>
  <c r="L1148" i="5"/>
  <c r="L1140" i="5"/>
  <c r="L1132" i="5"/>
  <c r="L1124" i="5"/>
  <c r="L1116" i="5"/>
  <c r="L1108" i="5"/>
  <c r="L1100" i="5"/>
  <c r="L1092" i="5"/>
  <c r="L1084" i="5"/>
  <c r="L1076" i="5"/>
  <c r="L1068" i="5"/>
  <c r="L1060" i="5"/>
  <c r="L1052" i="5"/>
  <c r="L1044" i="5"/>
  <c r="L1036" i="5"/>
  <c r="L1028" i="5"/>
  <c r="L1020" i="5"/>
  <c r="L1012" i="5"/>
  <c r="L1004" i="5"/>
  <c r="L996" i="5"/>
  <c r="L988" i="5"/>
  <c r="L980" i="5"/>
  <c r="L972" i="5"/>
  <c r="L964" i="5"/>
  <c r="L956" i="5"/>
  <c r="L948" i="5"/>
  <c r="L940" i="5"/>
  <c r="L932" i="5"/>
  <c r="L924" i="5"/>
  <c r="L916" i="5"/>
  <c r="L908" i="5"/>
  <c r="L900" i="5"/>
  <c r="L892" i="5"/>
  <c r="L884" i="5"/>
  <c r="L876" i="5"/>
  <c r="L868" i="5"/>
  <c r="L860" i="5"/>
  <c r="L852" i="5"/>
  <c r="L844" i="5"/>
  <c r="L836" i="5"/>
  <c r="L828" i="5"/>
  <c r="L1499" i="5"/>
  <c r="L1491" i="5"/>
  <c r="L1483" i="5"/>
  <c r="L1475" i="5"/>
  <c r="L1467" i="5"/>
  <c r="L1459" i="5"/>
  <c r="L1451" i="5"/>
  <c r="L1443" i="5"/>
  <c r="L1435" i="5"/>
  <c r="L1427" i="5"/>
  <c r="L1419" i="5"/>
  <c r="L1411" i="5"/>
  <c r="L1403" i="5"/>
  <c r="L1395" i="5"/>
  <c r="L1387" i="5"/>
  <c r="L1379" i="5"/>
  <c r="L1371" i="5"/>
  <c r="L1363" i="5"/>
  <c r="L1355" i="5"/>
  <c r="L1347" i="5"/>
  <c r="L1339" i="5"/>
  <c r="L1331" i="5"/>
  <c r="L1323" i="5"/>
  <c r="L1315" i="5"/>
  <c r="L1307" i="5"/>
  <c r="L1299" i="5"/>
  <c r="L1291" i="5"/>
  <c r="L1283" i="5"/>
  <c r="L1275" i="5"/>
  <c r="L1267" i="5"/>
  <c r="L1259" i="5"/>
  <c r="L1251" i="5"/>
  <c r="L1243" i="5"/>
  <c r="L1235" i="5"/>
  <c r="L1227" i="5"/>
  <c r="L1219" i="5"/>
  <c r="L1211" i="5"/>
  <c r="L1203" i="5"/>
  <c r="L1195" i="5"/>
  <c r="L1187" i="5"/>
  <c r="L1179" i="5"/>
  <c r="L1171" i="5"/>
  <c r="L1163" i="5"/>
  <c r="L1155" i="5"/>
  <c r="L1147" i="5"/>
  <c r="L1139" i="5"/>
  <c r="L1131" i="5"/>
  <c r="L1123" i="5"/>
  <c r="L1115" i="5"/>
  <c r="L1107" i="5"/>
  <c r="L1099" i="5"/>
  <c r="L1091" i="5"/>
  <c r="L1083" i="5"/>
  <c r="L1075" i="5"/>
  <c r="L1067" i="5"/>
  <c r="L1059" i="5"/>
  <c r="L1051" i="5"/>
  <c r="L1043" i="5"/>
  <c r="L1035" i="5"/>
  <c r="L1027" i="5"/>
  <c r="L1019" i="5"/>
  <c r="L1011" i="5"/>
  <c r="L1003" i="5"/>
  <c r="L995" i="5"/>
  <c r="L987" i="5"/>
  <c r="L979" i="5"/>
  <c r="L971" i="5"/>
  <c r="L963" i="5"/>
  <c r="L955" i="5"/>
  <c r="L947" i="5"/>
  <c r="L939" i="5"/>
  <c r="L931" i="5"/>
  <c r="L923" i="5"/>
  <c r="L915" i="5"/>
  <c r="L907" i="5"/>
  <c r="L899" i="5"/>
  <c r="L891" i="5"/>
  <c r="L883" i="5"/>
  <c r="L875" i="5"/>
  <c r="L867" i="5"/>
  <c r="L859" i="5"/>
  <c r="L851" i="5"/>
  <c r="L843" i="5"/>
  <c r="L835" i="5"/>
  <c r="L827" i="5"/>
  <c r="L1498" i="5"/>
  <c r="L1490" i="5"/>
  <c r="L1482" i="5"/>
  <c r="L1474" i="5"/>
  <c r="L1466" i="5"/>
  <c r="L1458" i="5"/>
  <c r="L1450" i="5"/>
  <c r="L1442" i="5"/>
  <c r="L1434" i="5"/>
  <c r="L1426" i="5"/>
  <c r="L1418" i="5"/>
  <c r="L1410" i="5"/>
  <c r="L1402" i="5"/>
  <c r="L1394" i="5"/>
  <c r="L1386" i="5"/>
  <c r="L1378" i="5"/>
  <c r="L1370" i="5"/>
  <c r="L1362" i="5"/>
  <c r="L1354" i="5"/>
  <c r="L1346" i="5"/>
  <c r="L1338" i="5"/>
  <c r="L1330" i="5"/>
  <c r="L1322" i="5"/>
  <c r="L1314" i="5"/>
  <c r="L1306" i="5"/>
  <c r="L1298" i="5"/>
  <c r="L1290" i="5"/>
  <c r="L1282" i="5"/>
  <c r="L1274" i="5"/>
  <c r="L1266" i="5"/>
  <c r="L1258" i="5"/>
  <c r="L1250" i="5"/>
  <c r="L1242" i="5"/>
  <c r="L1234" i="5"/>
  <c r="L1226" i="5"/>
  <c r="L1218" i="5"/>
  <c r="L1210" i="5"/>
  <c r="L1202" i="5"/>
  <c r="L1194" i="5"/>
  <c r="L1186" i="5"/>
  <c r="L1178" i="5"/>
  <c r="L1170" i="5"/>
  <c r="L1162" i="5"/>
  <c r="L1154" i="5"/>
  <c r="L1146" i="5"/>
  <c r="L1138" i="5"/>
  <c r="L1497" i="5"/>
  <c r="L1489" i="5"/>
  <c r="L1481" i="5"/>
  <c r="L1473" i="5"/>
  <c r="L1465" i="5"/>
  <c r="L1457" i="5"/>
  <c r="L1449" i="5"/>
  <c r="L1441" i="5"/>
  <c r="L1433" i="5"/>
  <c r="L1425" i="5"/>
  <c r="L1417" i="5"/>
  <c r="L1409" i="5"/>
  <c r="L1401" i="5"/>
  <c r="L1393" i="5"/>
  <c r="L1385" i="5"/>
  <c r="L1377" i="5"/>
  <c r="L1369" i="5"/>
  <c r="L1361" i="5"/>
  <c r="L1353" i="5"/>
  <c r="L1345" i="5"/>
  <c r="L1337" i="5"/>
  <c r="L1329" i="5"/>
  <c r="L1321" i="5"/>
  <c r="L1313" i="5"/>
  <c r="L1305" i="5"/>
  <c r="L1297" i="5"/>
  <c r="L1289" i="5"/>
  <c r="L1281" i="5"/>
  <c r="L1273" i="5"/>
  <c r="L1265" i="5"/>
  <c r="L1257" i="5"/>
  <c r="L1249" i="5"/>
  <c r="L1241" i="5"/>
  <c r="L1233" i="5"/>
  <c r="L1225" i="5"/>
  <c r="L1217" i="5"/>
  <c r="L1209" i="5"/>
  <c r="L1201" i="5"/>
  <c r="L1193" i="5"/>
  <c r="L1185" i="5"/>
  <c r="L1177" i="5"/>
  <c r="L1169" i="5"/>
  <c r="L1161" i="5"/>
  <c r="L1153" i="5"/>
  <c r="L1145" i="5"/>
  <c r="L1137" i="5"/>
  <c r="L1129" i="5"/>
  <c r="L1121" i="5"/>
  <c r="L1113" i="5"/>
  <c r="L1105" i="5"/>
  <c r="L1097" i="5"/>
  <c r="L1089" i="5"/>
  <c r="L1081" i="5"/>
  <c r="L1073" i="5"/>
  <c r="L1065" i="5"/>
  <c r="L1057" i="5"/>
  <c r="L1049" i="5"/>
  <c r="L1041" i="5"/>
  <c r="L1033" i="5"/>
  <c r="L1025" i="5"/>
  <c r="L1017" i="5"/>
  <c r="L1009" i="5"/>
  <c r="L1001" i="5"/>
  <c r="L993" i="5"/>
  <c r="L985" i="5"/>
  <c r="L977" i="5"/>
  <c r="L969" i="5"/>
  <c r="L961" i="5"/>
  <c r="L953" i="5"/>
  <c r="L945" i="5"/>
  <c r="L937" i="5"/>
  <c r="L929" i="5"/>
  <c r="L921" i="5"/>
  <c r="L913" i="5"/>
  <c r="L905" i="5"/>
  <c r="L897" i="5"/>
  <c r="L889" i="5"/>
  <c r="L881" i="5"/>
  <c r="L873" i="5"/>
  <c r="L865" i="5"/>
  <c r="L857" i="5"/>
  <c r="L849" i="5"/>
  <c r="L841" i="5"/>
  <c r="L833" i="5"/>
  <c r="L825" i="5"/>
  <c r="L1496" i="5"/>
  <c r="L1488" i="5"/>
  <c r="L1480" i="5"/>
  <c r="L1472" i="5"/>
  <c r="L1464" i="5"/>
  <c r="L1456" i="5"/>
  <c r="L1448" i="5"/>
  <c r="L1440" i="5"/>
  <c r="L1432" i="5"/>
  <c r="L1424" i="5"/>
  <c r="L1416" i="5"/>
  <c r="L1408" i="5"/>
  <c r="L1400" i="5"/>
  <c r="L1392" i="5"/>
  <c r="L1384" i="5"/>
  <c r="L1376" i="5"/>
  <c r="L1368" i="5"/>
  <c r="L1360" i="5"/>
  <c r="L1352" i="5"/>
  <c r="L1344" i="5"/>
  <c r="L1336" i="5"/>
  <c r="L1328" i="5"/>
  <c r="L1320" i="5"/>
  <c r="L1312" i="5"/>
  <c r="L1304" i="5"/>
  <c r="L1296" i="5"/>
  <c r="L1288" i="5"/>
  <c r="L1280" i="5"/>
  <c r="L1272" i="5"/>
  <c r="L1264" i="5"/>
  <c r="L1256" i="5"/>
  <c r="L1248" i="5"/>
  <c r="L1240" i="5"/>
  <c r="L1232" i="5"/>
  <c r="L1224" i="5"/>
  <c r="L1216" i="5"/>
  <c r="L1208" i="5"/>
  <c r="L1200" i="5"/>
  <c r="L1192" i="5"/>
  <c r="L1184" i="5"/>
  <c r="L1176" i="5"/>
  <c r="L1168" i="5"/>
  <c r="L1160" i="5"/>
  <c r="L1152" i="5"/>
  <c r="L1144" i="5"/>
  <c r="L1136" i="5"/>
  <c r="L1128" i="5"/>
  <c r="L1120" i="5"/>
  <c r="L1112" i="5"/>
  <c r="L1104" i="5"/>
  <c r="L1096" i="5"/>
  <c r="L1088" i="5"/>
  <c r="L1080" i="5"/>
  <c r="L1072" i="5"/>
  <c r="L1064" i="5"/>
  <c r="L1056" i="5"/>
  <c r="L1048" i="5"/>
  <c r="L1040" i="5"/>
  <c r="L1032" i="5"/>
  <c r="L1024" i="5"/>
  <c r="L1016" i="5"/>
  <c r="L1008" i="5"/>
  <c r="L1000" i="5"/>
  <c r="L992" i="5"/>
  <c r="L984" i="5"/>
  <c r="L976" i="5"/>
  <c r="L968" i="5"/>
  <c r="L960" i="5"/>
  <c r="L952" i="5"/>
  <c r="L944" i="5"/>
  <c r="L936" i="5"/>
  <c r="L928" i="5"/>
  <c r="L920" i="5"/>
  <c r="L912" i="5"/>
  <c r="L904" i="5"/>
  <c r="L896" i="5"/>
  <c r="L888" i="5"/>
  <c r="L880" i="5"/>
  <c r="L872" i="5"/>
  <c r="L864" i="5"/>
  <c r="L856" i="5"/>
  <c r="L848" i="5"/>
  <c r="L840" i="5"/>
  <c r="L832" i="5"/>
  <c r="L824" i="5"/>
  <c r="L1495" i="5"/>
  <c r="L1487" i="5"/>
  <c r="L1479" i="5"/>
  <c r="L1471" i="5"/>
  <c r="L1463" i="5"/>
  <c r="L1455" i="5"/>
  <c r="L1447" i="5"/>
  <c r="L1439" i="5"/>
  <c r="L1431" i="5"/>
  <c r="L1423" i="5"/>
  <c r="L1415" i="5"/>
  <c r="L1407" i="5"/>
  <c r="L1399" i="5"/>
  <c r="L1391" i="5"/>
  <c r="L1383" i="5"/>
  <c r="L1375" i="5"/>
  <c r="L1367" i="5"/>
  <c r="L1359" i="5"/>
  <c r="L1351" i="5"/>
  <c r="L1343" i="5"/>
  <c r="L1335" i="5"/>
  <c r="L1327" i="5"/>
  <c r="L1319" i="5"/>
  <c r="L1311" i="5"/>
  <c r="L1303" i="5"/>
  <c r="L1295" i="5"/>
  <c r="L1287" i="5"/>
  <c r="L1279" i="5"/>
  <c r="L1271" i="5"/>
  <c r="L1263" i="5"/>
  <c r="L1255" i="5"/>
  <c r="L1247" i="5"/>
  <c r="L1239" i="5"/>
  <c r="L1231" i="5"/>
  <c r="L1223" i="5"/>
  <c r="L1215" i="5"/>
  <c r="L1207" i="5"/>
  <c r="L1199" i="5"/>
  <c r="L1191" i="5"/>
  <c r="L1183" i="5"/>
  <c r="L1175" i="5"/>
  <c r="L1167" i="5"/>
  <c r="L1159" i="5"/>
  <c r="L1151" i="5"/>
  <c r="L1143" i="5"/>
  <c r="L1135" i="5"/>
  <c r="L1127" i="5"/>
  <c r="L1119" i="5"/>
  <c r="L1111" i="5"/>
  <c r="L1103" i="5"/>
  <c r="L1095" i="5"/>
  <c r="L1087" i="5"/>
  <c r="L1079" i="5"/>
  <c r="L1071" i="5"/>
  <c r="L1063" i="5"/>
  <c r="L1055" i="5"/>
  <c r="L1047" i="5"/>
  <c r="L1039" i="5"/>
  <c r="L1031" i="5"/>
  <c r="L1023" i="5"/>
  <c r="L1015" i="5"/>
  <c r="L1007" i="5"/>
  <c r="L999" i="5"/>
  <c r="L991" i="5"/>
  <c r="L983" i="5"/>
  <c r="L975" i="5"/>
  <c r="L967" i="5"/>
  <c r="L959" i="5"/>
  <c r="L951" i="5"/>
  <c r="L943" i="5"/>
  <c r="L935" i="5"/>
  <c r="L927" i="5"/>
  <c r="L919" i="5"/>
  <c r="L911" i="5"/>
  <c r="L903" i="5"/>
  <c r="L895" i="5"/>
  <c r="L887" i="5"/>
  <c r="L879" i="5"/>
  <c r="L871" i="5"/>
  <c r="L863" i="5"/>
  <c r="L855" i="5"/>
  <c r="L847" i="5"/>
  <c r="L839" i="5"/>
  <c r="L831" i="5"/>
  <c r="L1494" i="5"/>
  <c r="L1486" i="5"/>
  <c r="L1478" i="5"/>
  <c r="L1470" i="5"/>
  <c r="L1462" i="5"/>
  <c r="L1454" i="5"/>
  <c r="L1446" i="5"/>
  <c r="L1438" i="5"/>
  <c r="L1430" i="5"/>
  <c r="L1422" i="5"/>
  <c r="L1414" i="5"/>
  <c r="L1406" i="5"/>
  <c r="L1398" i="5"/>
  <c r="L1390" i="5"/>
  <c r="L1382" i="5"/>
  <c r="L1374" i="5"/>
  <c r="L1366" i="5"/>
  <c r="L1358" i="5"/>
  <c r="L1350" i="5"/>
  <c r="L1342" i="5"/>
  <c r="L1334" i="5"/>
  <c r="L1326" i="5"/>
  <c r="L1318" i="5"/>
  <c r="L1310" i="5"/>
  <c r="L1302" i="5"/>
  <c r="L1294" i="5"/>
  <c r="L1286" i="5"/>
  <c r="L1278" i="5"/>
  <c r="L1270" i="5"/>
  <c r="L1262" i="5"/>
  <c r="L1254" i="5"/>
  <c r="L1246" i="5"/>
  <c r="L1238" i="5"/>
  <c r="L1230" i="5"/>
  <c r="L1222" i="5"/>
  <c r="L1214" i="5"/>
  <c r="L1206" i="5"/>
  <c r="L1198" i="5"/>
  <c r="L1190" i="5"/>
  <c r="L1182" i="5"/>
  <c r="L1174" i="5"/>
  <c r="L1166" i="5"/>
  <c r="L1158" i="5"/>
  <c r="L1150" i="5"/>
  <c r="L1142" i="5"/>
  <c r="L1134" i="5"/>
  <c r="L1126" i="5"/>
  <c r="L1118" i="5"/>
  <c r="L1110" i="5"/>
  <c r="L1102" i="5"/>
  <c r="L1094" i="5"/>
  <c r="L1086" i="5"/>
  <c r="L1078" i="5"/>
  <c r="L1070" i="5"/>
  <c r="L1062" i="5"/>
  <c r="L1054" i="5"/>
  <c r="L1046" i="5"/>
  <c r="L1038" i="5"/>
  <c r="L1030" i="5"/>
  <c r="L1022" i="5"/>
  <c r="L1014" i="5"/>
  <c r="L1006" i="5"/>
  <c r="L998" i="5"/>
  <c r="L990" i="5"/>
  <c r="L982" i="5"/>
  <c r="L974" i="5"/>
  <c r="L966" i="5"/>
  <c r="L958" i="5"/>
  <c r="L950" i="5"/>
  <c r="L942" i="5"/>
  <c r="L934" i="5"/>
  <c r="L926" i="5"/>
  <c r="L918" i="5"/>
  <c r="L910" i="5"/>
  <c r="L902" i="5"/>
  <c r="L894" i="5"/>
  <c r="L886" i="5"/>
  <c r="L878" i="5"/>
  <c r="L870" i="5"/>
  <c r="L862" i="5"/>
  <c r="L854" i="5"/>
  <c r="L846" i="5"/>
  <c r="L838" i="5"/>
  <c r="L830" i="5"/>
  <c r="L822" i="5"/>
  <c r="L1485" i="5"/>
  <c r="L1421" i="5"/>
  <c r="L1357" i="5"/>
  <c r="L1293" i="5"/>
  <c r="L1229" i="5"/>
  <c r="L1165" i="5"/>
  <c r="L1117" i="5"/>
  <c r="L1085" i="5"/>
  <c r="L1053" i="5"/>
  <c r="L1021" i="5"/>
  <c r="L989" i="5"/>
  <c r="L957" i="5"/>
  <c r="L925" i="5"/>
  <c r="L893" i="5"/>
  <c r="L861" i="5"/>
  <c r="L829" i="5"/>
  <c r="L816" i="5"/>
  <c r="L808" i="5"/>
  <c r="L800" i="5"/>
  <c r="L792" i="5"/>
  <c r="L784" i="5"/>
  <c r="L776" i="5"/>
  <c r="L768" i="5"/>
  <c r="L760" i="5"/>
  <c r="L752" i="5"/>
  <c r="L744" i="5"/>
  <c r="L736" i="5"/>
  <c r="L728" i="5"/>
  <c r="L720" i="5"/>
  <c r="L712" i="5"/>
  <c r="L704" i="5"/>
  <c r="L696" i="5"/>
  <c r="L688" i="5"/>
  <c r="L680" i="5"/>
  <c r="L672" i="5"/>
  <c r="L664" i="5"/>
  <c r="L656" i="5"/>
  <c r="L648" i="5"/>
  <c r="L640" i="5"/>
  <c r="L632" i="5"/>
  <c r="L624" i="5"/>
  <c r="L616" i="5"/>
  <c r="L608" i="5"/>
  <c r="L600" i="5"/>
  <c r="L592" i="5"/>
  <c r="L584" i="5"/>
  <c r="L576" i="5"/>
  <c r="L568" i="5"/>
  <c r="L560" i="5"/>
  <c r="L552" i="5"/>
  <c r="L544" i="5"/>
  <c r="L536" i="5"/>
  <c r="L528" i="5"/>
  <c r="L520" i="5"/>
  <c r="L512" i="5"/>
  <c r="L504" i="5"/>
  <c r="L496" i="5"/>
  <c r="L488" i="5"/>
  <c r="L480" i="5"/>
  <c r="L472" i="5"/>
  <c r="L464" i="5"/>
  <c r="L456" i="5"/>
  <c r="L448" i="5"/>
  <c r="L440" i="5"/>
  <c r="L432" i="5"/>
  <c r="L424" i="5"/>
  <c r="L416" i="5"/>
  <c r="L408" i="5"/>
  <c r="L400" i="5"/>
  <c r="L392" i="5"/>
  <c r="L1477" i="5"/>
  <c r="L1413" i="5"/>
  <c r="L1349" i="5"/>
  <c r="L1285" i="5"/>
  <c r="L1221" i="5"/>
  <c r="L1157" i="5"/>
  <c r="L1114" i="5"/>
  <c r="L1082" i="5"/>
  <c r="L1050" i="5"/>
  <c r="L1018" i="5"/>
  <c r="L986" i="5"/>
  <c r="L954" i="5"/>
  <c r="L922" i="5"/>
  <c r="L890" i="5"/>
  <c r="L858" i="5"/>
  <c r="L826" i="5"/>
  <c r="L815" i="5"/>
  <c r="L807" i="5"/>
  <c r="L799" i="5"/>
  <c r="L791" i="5"/>
  <c r="L783" i="5"/>
  <c r="L775" i="5"/>
  <c r="L767" i="5"/>
  <c r="L759" i="5"/>
  <c r="L751" i="5"/>
  <c r="L743" i="5"/>
  <c r="L735" i="5"/>
  <c r="L727" i="5"/>
  <c r="L719" i="5"/>
  <c r="L711" i="5"/>
  <c r="L703" i="5"/>
  <c r="L695" i="5"/>
  <c r="L687" i="5"/>
  <c r="L679" i="5"/>
  <c r="L671" i="5"/>
  <c r="L663" i="5"/>
  <c r="L655" i="5"/>
  <c r="L647" i="5"/>
  <c r="L639" i="5"/>
  <c r="L631" i="5"/>
  <c r="L623" i="5"/>
  <c r="L615" i="5"/>
  <c r="L607" i="5"/>
  <c r="L599" i="5"/>
  <c r="L591" i="5"/>
  <c r="L583" i="5"/>
  <c r="L575" i="5"/>
  <c r="L567" i="5"/>
  <c r="L559" i="5"/>
  <c r="L551" i="5"/>
  <c r="L543" i="5"/>
  <c r="L535" i="5"/>
  <c r="L527" i="5"/>
  <c r="L519" i="5"/>
  <c r="L511" i="5"/>
  <c r="L503" i="5"/>
  <c r="L495" i="5"/>
  <c r="L487" i="5"/>
  <c r="L479" i="5"/>
  <c r="L471" i="5"/>
  <c r="L463" i="5"/>
  <c r="L455" i="5"/>
  <c r="L447" i="5"/>
  <c r="L439" i="5"/>
  <c r="L431" i="5"/>
  <c r="L423" i="5"/>
  <c r="L415" i="5"/>
  <c r="L407" i="5"/>
  <c r="L399" i="5"/>
  <c r="L391" i="5"/>
  <c r="L383" i="5"/>
  <c r="L375" i="5"/>
  <c r="L367" i="5"/>
  <c r="L359" i="5"/>
  <c r="L351" i="5"/>
  <c r="L343" i="5"/>
  <c r="L335" i="5"/>
  <c r="L327" i="5"/>
  <c r="L319" i="5"/>
  <c r="L311" i="5"/>
  <c r="L303" i="5"/>
  <c r="L295" i="5"/>
  <c r="L287" i="5"/>
  <c r="L279" i="5"/>
  <c r="L271" i="5"/>
  <c r="L1461" i="5"/>
  <c r="L1397" i="5"/>
  <c r="L1333" i="5"/>
  <c r="L1269" i="5"/>
  <c r="L1205" i="5"/>
  <c r="L1141" i="5"/>
  <c r="L1106" i="5"/>
  <c r="L1074" i="5"/>
  <c r="L1042" i="5"/>
  <c r="L1010" i="5"/>
  <c r="L978" i="5"/>
  <c r="L946" i="5"/>
  <c r="L914" i="5"/>
  <c r="L882" i="5"/>
  <c r="L850" i="5"/>
  <c r="L821" i="5"/>
  <c r="L813" i="5"/>
  <c r="L805" i="5"/>
  <c r="L797" i="5"/>
  <c r="L789" i="5"/>
  <c r="L781" i="5"/>
  <c r="L773" i="5"/>
  <c r="L765" i="5"/>
  <c r="L757" i="5"/>
  <c r="L749" i="5"/>
  <c r="L741" i="5"/>
  <c r="L733" i="5"/>
  <c r="L725" i="5"/>
  <c r="L717" i="5"/>
  <c r="L709" i="5"/>
  <c r="L701" i="5"/>
  <c r="L693" i="5"/>
  <c r="L685" i="5"/>
  <c r="L677" i="5"/>
  <c r="L669" i="5"/>
  <c r="L661" i="5"/>
  <c r="L653" i="5"/>
  <c r="L645" i="5"/>
  <c r="L637" i="5"/>
  <c r="L629" i="5"/>
  <c r="L621" i="5"/>
  <c r="L613" i="5"/>
  <c r="L605" i="5"/>
  <c r="L597" i="5"/>
  <c r="L589" i="5"/>
  <c r="L581" i="5"/>
  <c r="L573" i="5"/>
  <c r="L565" i="5"/>
  <c r="L557" i="5"/>
  <c r="L549" i="5"/>
  <c r="L541" i="5"/>
  <c r="L533" i="5"/>
  <c r="L525" i="5"/>
  <c r="L517" i="5"/>
  <c r="L509" i="5"/>
  <c r="L501" i="5"/>
  <c r="L493" i="5"/>
  <c r="L485" i="5"/>
  <c r="L477" i="5"/>
  <c r="L469" i="5"/>
  <c r="L461" i="5"/>
  <c r="L453" i="5"/>
  <c r="L445" i="5"/>
  <c r="L437" i="5"/>
  <c r="L429" i="5"/>
  <c r="L421" i="5"/>
  <c r="L413" i="5"/>
  <c r="L405" i="5"/>
  <c r="L397" i="5"/>
  <c r="L389" i="5"/>
  <c r="L381" i="5"/>
  <c r="L373" i="5"/>
  <c r="L365" i="5"/>
  <c r="L357" i="5"/>
  <c r="L349" i="5"/>
  <c r="L341" i="5"/>
  <c r="L333" i="5"/>
  <c r="L325" i="5"/>
  <c r="L317" i="5"/>
  <c r="L309" i="5"/>
  <c r="L301" i="5"/>
  <c r="L293" i="5"/>
  <c r="L285" i="5"/>
  <c r="L277" i="5"/>
  <c r="L269" i="5"/>
  <c r="L1453" i="5"/>
  <c r="L1389" i="5"/>
  <c r="L1325" i="5"/>
  <c r="L1261" i="5"/>
  <c r="L1197" i="5"/>
  <c r="L1133" i="5"/>
  <c r="L1101" i="5"/>
  <c r="L1069" i="5"/>
  <c r="L1037" i="5"/>
  <c r="L1005" i="5"/>
  <c r="L973" i="5"/>
  <c r="L941" i="5"/>
  <c r="L909" i="5"/>
  <c r="L877" i="5"/>
  <c r="L845" i="5"/>
  <c r="L820" i="5"/>
  <c r="L812" i="5"/>
  <c r="L804" i="5"/>
  <c r="L796" i="5"/>
  <c r="L788" i="5"/>
  <c r="L780" i="5"/>
  <c r="L772" i="5"/>
  <c r="L764" i="5"/>
  <c r="L756" i="5"/>
  <c r="L748" i="5"/>
  <c r="L740" i="5"/>
  <c r="L732" i="5"/>
  <c r="L724" i="5"/>
  <c r="L716" i="5"/>
  <c r="L708" i="5"/>
  <c r="L700" i="5"/>
  <c r="L692" i="5"/>
  <c r="L684" i="5"/>
  <c r="L676" i="5"/>
  <c r="L668" i="5"/>
  <c r="L660" i="5"/>
  <c r="L652" i="5"/>
  <c r="L644" i="5"/>
  <c r="L636" i="5"/>
  <c r="L628" i="5"/>
  <c r="L620" i="5"/>
  <c r="L612" i="5"/>
  <c r="L604" i="5"/>
  <c r="L596" i="5"/>
  <c r="L588" i="5"/>
  <c r="L580" i="5"/>
  <c r="L572" i="5"/>
  <c r="L564" i="5"/>
  <c r="L556" i="5"/>
  <c r="L548" i="5"/>
  <c r="L540" i="5"/>
  <c r="L532" i="5"/>
  <c r="L524" i="5"/>
  <c r="L516" i="5"/>
  <c r="L508" i="5"/>
  <c r="L500" i="5"/>
  <c r="L492" i="5"/>
  <c r="L484" i="5"/>
  <c r="L476" i="5"/>
  <c r="L468" i="5"/>
  <c r="L460" i="5"/>
  <c r="L452" i="5"/>
  <c r="L444" i="5"/>
  <c r="L436" i="5"/>
  <c r="L428" i="5"/>
  <c r="L420" i="5"/>
  <c r="L412" i="5"/>
  <c r="L404" i="5"/>
  <c r="L396" i="5"/>
  <c r="L388" i="5"/>
  <c r="L380" i="5"/>
  <c r="L372" i="5"/>
  <c r="L364" i="5"/>
  <c r="L356" i="5"/>
  <c r="L348" i="5"/>
  <c r="L340" i="5"/>
  <c r="L332" i="5"/>
  <c r="L324" i="5"/>
  <c r="L316" i="5"/>
  <c r="L308" i="5"/>
  <c r="L300" i="5"/>
  <c r="L292" i="5"/>
  <c r="L284" i="5"/>
  <c r="L276" i="5"/>
  <c r="L268" i="5"/>
  <c r="L13" i="5"/>
  <c r="L21" i="5"/>
  <c r="L29" i="5"/>
  <c r="L37" i="5"/>
  <c r="L45" i="5"/>
  <c r="L53" i="5"/>
  <c r="L61" i="5"/>
  <c r="L69" i="5"/>
  <c r="L77" i="5"/>
  <c r="L85" i="5"/>
  <c r="L93" i="5"/>
  <c r="L101" i="5"/>
  <c r="L109" i="5"/>
  <c r="L117" i="5"/>
  <c r="L125" i="5"/>
  <c r="L133" i="5"/>
  <c r="L141" i="5"/>
  <c r="L149" i="5"/>
  <c r="L157" i="5"/>
  <c r="L165" i="5"/>
  <c r="L173" i="5"/>
  <c r="L181" i="5"/>
  <c r="L189" i="5"/>
  <c r="L197" i="5"/>
  <c r="L205" i="5"/>
  <c r="L213" i="5"/>
  <c r="L221" i="5"/>
  <c r="L229" i="5"/>
  <c r="L237" i="5"/>
  <c r="L245" i="5"/>
  <c r="L253" i="5"/>
  <c r="L261" i="5"/>
  <c r="L272" i="5"/>
  <c r="L283" i="5"/>
  <c r="L297" i="5"/>
  <c r="L310" i="5"/>
  <c r="L322" i="5"/>
  <c r="L336" i="5"/>
  <c r="L347" i="5"/>
  <c r="L361" i="5"/>
  <c r="L374" i="5"/>
  <c r="L386" i="5"/>
  <c r="L402" i="5"/>
  <c r="L418" i="5"/>
  <c r="L434" i="5"/>
  <c r="L450" i="5"/>
  <c r="L466" i="5"/>
  <c r="L482" i="5"/>
  <c r="L498" i="5"/>
  <c r="L514" i="5"/>
  <c r="L530" i="5"/>
  <c r="L546" i="5"/>
  <c r="L562" i="5"/>
  <c r="L578" i="5"/>
  <c r="L594" i="5"/>
  <c r="L610" i="5"/>
  <c r="L626" i="5"/>
  <c r="L642" i="5"/>
  <c r="L658" i="5"/>
  <c r="L674" i="5"/>
  <c r="L690" i="5"/>
  <c r="L706" i="5"/>
  <c r="L722" i="5"/>
  <c r="L738" i="5"/>
  <c r="L754" i="5"/>
  <c r="L770" i="5"/>
  <c r="L786" i="5"/>
  <c r="L802" i="5"/>
  <c r="L818" i="5"/>
  <c r="L869" i="5"/>
  <c r="L933" i="5"/>
  <c r="L997" i="5"/>
  <c r="L1061" i="5"/>
  <c r="L1125" i="5"/>
  <c r="L1245" i="5"/>
  <c r="L1373" i="5"/>
  <c r="L6" i="5"/>
  <c r="L14" i="5"/>
  <c r="L22" i="5"/>
  <c r="L30" i="5"/>
  <c r="L38" i="5"/>
  <c r="L46" i="5"/>
  <c r="L54" i="5"/>
  <c r="L62" i="5"/>
  <c r="L70" i="5"/>
  <c r="L78" i="5"/>
  <c r="L86" i="5"/>
  <c r="L94" i="5"/>
  <c r="L102" i="5"/>
  <c r="L110" i="5"/>
  <c r="L118" i="5"/>
  <c r="L126" i="5"/>
  <c r="L134" i="5"/>
  <c r="L142" i="5"/>
  <c r="L150" i="5"/>
  <c r="L158" i="5"/>
  <c r="L166" i="5"/>
  <c r="L174" i="5"/>
  <c r="L182" i="5"/>
  <c r="L190" i="5"/>
  <c r="L198" i="5"/>
  <c r="L206" i="5"/>
  <c r="L214" i="5"/>
  <c r="L222" i="5"/>
  <c r="L230" i="5"/>
  <c r="L238" i="5"/>
  <c r="L246" i="5"/>
  <c r="L254" i="5"/>
  <c r="L262" i="5"/>
  <c r="L273" i="5"/>
  <c r="L286" i="5"/>
  <c r="L298" i="5"/>
  <c r="L312" i="5"/>
  <c r="L323" i="5"/>
  <c r="L337" i="5"/>
  <c r="L350" i="5"/>
  <c r="L362" i="5"/>
  <c r="L376" i="5"/>
  <c r="L387" i="5"/>
  <c r="L403" i="5"/>
  <c r="L419" i="5"/>
  <c r="L435" i="5"/>
  <c r="L451" i="5"/>
  <c r="L467" i="5"/>
  <c r="L483" i="5"/>
  <c r="L499" i="5"/>
  <c r="L515" i="5"/>
  <c r="L531" i="5"/>
  <c r="L547" i="5"/>
  <c r="L563" i="5"/>
  <c r="L579" i="5"/>
  <c r="L595" i="5"/>
  <c r="L611" i="5"/>
  <c r="L627" i="5"/>
  <c r="L643" i="5"/>
  <c r="L659" i="5"/>
  <c r="L675" i="5"/>
  <c r="L691" i="5"/>
  <c r="L707" i="5"/>
  <c r="L723" i="5"/>
  <c r="L739" i="5"/>
  <c r="L755" i="5"/>
  <c r="L771" i="5"/>
  <c r="L787" i="5"/>
  <c r="L803" i="5"/>
  <c r="L819" i="5"/>
  <c r="L874" i="5"/>
  <c r="L938" i="5"/>
  <c r="L1002" i="5"/>
  <c r="L1066" i="5"/>
  <c r="L1130" i="5"/>
  <c r="L1253" i="5"/>
  <c r="L1381" i="5"/>
  <c r="L7" i="5"/>
  <c r="L23" i="5"/>
  <c r="L31" i="5"/>
  <c r="L47" i="5"/>
  <c r="L63" i="5"/>
  <c r="L79" i="5"/>
  <c r="L95" i="5"/>
  <c r="L111" i="5"/>
  <c r="L127" i="5"/>
  <c r="L135" i="5"/>
  <c r="L151" i="5"/>
  <c r="L167" i="5"/>
  <c r="L183" i="5"/>
  <c r="L199" i="5"/>
  <c r="L215" i="5"/>
  <c r="L231" i="5"/>
  <c r="L239" i="5"/>
  <c r="L255" i="5"/>
  <c r="L263" i="5"/>
  <c r="L274" i="5"/>
  <c r="L299" i="5"/>
  <c r="L313" i="5"/>
  <c r="L326" i="5"/>
  <c r="L352" i="5"/>
  <c r="L363" i="5"/>
  <c r="L390" i="5"/>
  <c r="L422" i="5"/>
  <c r="L454" i="5"/>
  <c r="L486" i="5"/>
  <c r="L534" i="5"/>
  <c r="L614" i="5"/>
  <c r="L742" i="5"/>
  <c r="L1405" i="5"/>
  <c r="L8" i="5"/>
  <c r="L16" i="5"/>
  <c r="L24" i="5"/>
  <c r="L32" i="5"/>
  <c r="L40" i="5"/>
  <c r="L48" i="5"/>
  <c r="L56" i="5"/>
  <c r="L64" i="5"/>
  <c r="L72" i="5"/>
  <c r="L80" i="5"/>
  <c r="L88" i="5"/>
  <c r="L96" i="5"/>
  <c r="L104" i="5"/>
  <c r="L112" i="5"/>
  <c r="L120" i="5"/>
  <c r="L128" i="5"/>
  <c r="L136" i="5"/>
  <c r="L144" i="5"/>
  <c r="L152" i="5"/>
  <c r="L160" i="5"/>
  <c r="L168" i="5"/>
  <c r="L176" i="5"/>
  <c r="L184" i="5"/>
  <c r="L192" i="5"/>
  <c r="L200" i="5"/>
  <c r="L208" i="5"/>
  <c r="L216" i="5"/>
  <c r="L224" i="5"/>
  <c r="L232" i="5"/>
  <c r="L240" i="5"/>
  <c r="L248" i="5"/>
  <c r="L256" i="5"/>
  <c r="L264" i="5"/>
  <c r="L275" i="5"/>
  <c r="L289" i="5"/>
  <c r="L302" i="5"/>
  <c r="L314" i="5"/>
  <c r="L328" i="5"/>
  <c r="L339" i="5"/>
  <c r="L353" i="5"/>
  <c r="L366" i="5"/>
  <c r="L378" i="5"/>
  <c r="L393" i="5"/>
  <c r="L409" i="5"/>
  <c r="L425" i="5"/>
  <c r="L441" i="5"/>
  <c r="L457" i="5"/>
  <c r="L473" i="5"/>
  <c r="L489" i="5"/>
  <c r="L505" i="5"/>
  <c r="L521" i="5"/>
  <c r="L537" i="5"/>
  <c r="L553" i="5"/>
  <c r="L569" i="5"/>
  <c r="L585" i="5"/>
  <c r="L601" i="5"/>
  <c r="L617" i="5"/>
  <c r="L633" i="5"/>
  <c r="L649" i="5"/>
  <c r="L665" i="5"/>
  <c r="L681" i="5"/>
  <c r="L697" i="5"/>
  <c r="L713" i="5"/>
  <c r="L729" i="5"/>
  <c r="L745" i="5"/>
  <c r="L761" i="5"/>
  <c r="L777" i="5"/>
  <c r="L793" i="5"/>
  <c r="L809" i="5"/>
  <c r="L834" i="5"/>
  <c r="L898" i="5"/>
  <c r="L962" i="5"/>
  <c r="L1026" i="5"/>
  <c r="L1090" i="5"/>
  <c r="L1173" i="5"/>
  <c r="L1301" i="5"/>
  <c r="L1429" i="5"/>
  <c r="L15" i="5"/>
  <c r="L39" i="5"/>
  <c r="L55" i="5"/>
  <c r="L71" i="5"/>
  <c r="L87" i="5"/>
  <c r="L103" i="5"/>
  <c r="L119" i="5"/>
  <c r="L143" i="5"/>
  <c r="L159" i="5"/>
  <c r="L175" i="5"/>
  <c r="L191" i="5"/>
  <c r="L207" i="5"/>
  <c r="L223" i="5"/>
  <c r="L247" i="5"/>
  <c r="L288" i="5"/>
  <c r="L338" i="5"/>
  <c r="L377" i="5"/>
  <c r="L406" i="5"/>
  <c r="L438" i="5"/>
  <c r="L470" i="5"/>
  <c r="L502" i="5"/>
  <c r="L518" i="5"/>
  <c r="L550" i="5"/>
  <c r="L566" i="5"/>
  <c r="L582" i="5"/>
  <c r="L598" i="5"/>
  <c r="L630" i="5"/>
  <c r="L646" i="5"/>
  <c r="L662" i="5"/>
  <c r="L678" i="5"/>
  <c r="L694" i="5"/>
  <c r="L710" i="5"/>
  <c r="L726" i="5"/>
  <c r="L758" i="5"/>
  <c r="L774" i="5"/>
  <c r="L790" i="5"/>
  <c r="L806" i="5"/>
  <c r="L823" i="5"/>
  <c r="L885" i="5"/>
  <c r="L949" i="5"/>
  <c r="L1277" i="5"/>
  <c r="L9" i="5"/>
  <c r="L17" i="5"/>
  <c r="L25" i="5"/>
  <c r="L33" i="5"/>
  <c r="L41" i="5"/>
  <c r="L49" i="5"/>
  <c r="L57" i="5"/>
  <c r="L65" i="5"/>
  <c r="L73" i="5"/>
  <c r="L81" i="5"/>
  <c r="L89" i="5"/>
  <c r="L97" i="5"/>
  <c r="L105" i="5"/>
  <c r="L113" i="5"/>
  <c r="L121" i="5"/>
  <c r="L129" i="5"/>
  <c r="L137" i="5"/>
  <c r="L145" i="5"/>
  <c r="L153" i="5"/>
  <c r="L161" i="5"/>
  <c r="L169" i="5"/>
  <c r="L177" i="5"/>
  <c r="L185" i="5"/>
  <c r="L193" i="5"/>
  <c r="L201" i="5"/>
  <c r="L209" i="5"/>
  <c r="L217" i="5"/>
  <c r="L225" i="5"/>
  <c r="L233" i="5"/>
  <c r="L241" i="5"/>
  <c r="L249" i="5"/>
  <c r="L257" i="5"/>
  <c r="L265" i="5"/>
  <c r="L278" i="5"/>
  <c r="L290" i="5"/>
  <c r="L304" i="5"/>
  <c r="L315" i="5"/>
  <c r="L329" i="5"/>
  <c r="L342" i="5"/>
  <c r="L354" i="5"/>
  <c r="L368" i="5"/>
  <c r="L379" i="5"/>
  <c r="L394" i="5"/>
  <c r="L410" i="5"/>
  <c r="L426" i="5"/>
  <c r="L442" i="5"/>
  <c r="L458" i="5"/>
  <c r="L474" i="5"/>
  <c r="L490" i="5"/>
  <c r="L506" i="5"/>
  <c r="L522" i="5"/>
  <c r="L538" i="5"/>
  <c r="L554" i="5"/>
  <c r="L570" i="5"/>
  <c r="L586" i="5"/>
  <c r="L602" i="5"/>
  <c r="L618" i="5"/>
  <c r="L634" i="5"/>
  <c r="L650" i="5"/>
  <c r="L666" i="5"/>
  <c r="L682" i="5"/>
  <c r="L698" i="5"/>
  <c r="L714" i="5"/>
  <c r="L730" i="5"/>
  <c r="L746" i="5"/>
  <c r="L762" i="5"/>
  <c r="L778" i="5"/>
  <c r="L794" i="5"/>
  <c r="L810" i="5"/>
  <c r="L837" i="5"/>
  <c r="L901" i="5"/>
  <c r="L965" i="5"/>
  <c r="L1029" i="5"/>
  <c r="L1093" i="5"/>
  <c r="L1181" i="5"/>
  <c r="L1309" i="5"/>
  <c r="L1437" i="5"/>
  <c r="L10" i="5"/>
  <c r="L18" i="5"/>
  <c r="L26" i="5"/>
  <c r="L34" i="5"/>
  <c r="L42" i="5"/>
  <c r="L50" i="5"/>
  <c r="L58" i="5"/>
  <c r="L66" i="5"/>
  <c r="L74" i="5"/>
  <c r="L82" i="5"/>
  <c r="L90" i="5"/>
  <c r="L98" i="5"/>
  <c r="L106" i="5"/>
  <c r="L114" i="5"/>
  <c r="L122" i="5"/>
  <c r="L130" i="5"/>
  <c r="L138" i="5"/>
  <c r="L146" i="5"/>
  <c r="L154" i="5"/>
  <c r="L162" i="5"/>
  <c r="L170" i="5"/>
  <c r="L178" i="5"/>
  <c r="L186" i="5"/>
  <c r="L194" i="5"/>
  <c r="L202" i="5"/>
  <c r="L210" i="5"/>
  <c r="L218" i="5"/>
  <c r="L226" i="5"/>
  <c r="L234" i="5"/>
  <c r="L242" i="5"/>
  <c r="L250" i="5"/>
  <c r="L258" i="5"/>
  <c r="L266" i="5"/>
  <c r="L280" i="5"/>
  <c r="L291" i="5"/>
  <c r="L305" i="5"/>
  <c r="L318" i="5"/>
  <c r="L330" i="5"/>
  <c r="L344" i="5"/>
  <c r="L355" i="5"/>
  <c r="L369" i="5"/>
  <c r="L382" i="5"/>
  <c r="L395" i="5"/>
  <c r="L411" i="5"/>
  <c r="L427" i="5"/>
  <c r="L443" i="5"/>
  <c r="L459" i="5"/>
  <c r="L475" i="5"/>
  <c r="L491" i="5"/>
  <c r="L507" i="5"/>
  <c r="L523" i="5"/>
  <c r="L539" i="5"/>
  <c r="L555" i="5"/>
  <c r="L571" i="5"/>
  <c r="L587" i="5"/>
  <c r="L603" i="5"/>
  <c r="L619" i="5"/>
  <c r="L635" i="5"/>
  <c r="L651" i="5"/>
  <c r="L667" i="5"/>
  <c r="L683" i="5"/>
  <c r="L699" i="5"/>
  <c r="L715" i="5"/>
  <c r="L731" i="5"/>
  <c r="L747" i="5"/>
  <c r="L763" i="5"/>
  <c r="L779" i="5"/>
  <c r="L795" i="5"/>
  <c r="L811" i="5"/>
  <c r="L842" i="5"/>
  <c r="L906" i="5"/>
  <c r="L970" i="5"/>
  <c r="L1034" i="5"/>
  <c r="L1098" i="5"/>
  <c r="L1189" i="5"/>
  <c r="L1317" i="5"/>
  <c r="L1445" i="5"/>
  <c r="L11" i="5"/>
  <c r="L19" i="5"/>
  <c r="L27" i="5"/>
  <c r="L35" i="5"/>
  <c r="L43" i="5"/>
  <c r="L51" i="5"/>
  <c r="L59" i="5"/>
  <c r="L67" i="5"/>
  <c r="L75" i="5"/>
  <c r="L83" i="5"/>
  <c r="L91" i="5"/>
  <c r="L99" i="5"/>
  <c r="L107" i="5"/>
  <c r="L115" i="5"/>
  <c r="L123" i="5"/>
  <c r="L131" i="5"/>
  <c r="L139" i="5"/>
  <c r="L147" i="5"/>
  <c r="L155" i="5"/>
  <c r="L163" i="5"/>
  <c r="L171" i="5"/>
  <c r="L179" i="5"/>
  <c r="L187" i="5"/>
  <c r="L195" i="5"/>
  <c r="L203" i="5"/>
  <c r="L211" i="5"/>
  <c r="L219" i="5"/>
  <c r="L227" i="5"/>
  <c r="L235" i="5"/>
  <c r="L243" i="5"/>
  <c r="L251" i="5"/>
  <c r="L259" i="5"/>
  <c r="L267" i="5"/>
  <c r="L281" i="5"/>
  <c r="L294" i="5"/>
  <c r="L306" i="5"/>
  <c r="L320" i="5"/>
  <c r="L331" i="5"/>
  <c r="L345" i="5"/>
  <c r="L358" i="5"/>
  <c r="L370" i="5"/>
  <c r="L384" i="5"/>
  <c r="L398" i="5"/>
  <c r="L414" i="5"/>
  <c r="L430" i="5"/>
  <c r="L446" i="5"/>
  <c r="L462" i="5"/>
  <c r="L478" i="5"/>
  <c r="L494" i="5"/>
  <c r="L510" i="5"/>
  <c r="L526" i="5"/>
  <c r="L542" i="5"/>
  <c r="L558" i="5"/>
  <c r="L574" i="5"/>
  <c r="L590" i="5"/>
  <c r="L606" i="5"/>
  <c r="L622" i="5"/>
  <c r="L638" i="5"/>
  <c r="L654" i="5"/>
  <c r="L670" i="5"/>
  <c r="L686" i="5"/>
  <c r="L702" i="5"/>
  <c r="L718" i="5"/>
  <c r="L734" i="5"/>
  <c r="L750" i="5"/>
  <c r="L766" i="5"/>
  <c r="L782" i="5"/>
  <c r="L798" i="5"/>
  <c r="L814" i="5"/>
  <c r="L853" i="5"/>
  <c r="L917" i="5"/>
  <c r="L981" i="5"/>
  <c r="L1045" i="5"/>
  <c r="L1109" i="5"/>
  <c r="L1213" i="5"/>
  <c r="L1341" i="5"/>
  <c r="L1469" i="5"/>
  <c r="L12" i="5"/>
  <c r="L20" i="5"/>
  <c r="L28" i="5"/>
  <c r="L36" i="5"/>
  <c r="L44" i="5"/>
  <c r="L52" i="5"/>
  <c r="L60" i="5"/>
  <c r="L68" i="5"/>
  <c r="L76" i="5"/>
  <c r="L84" i="5"/>
  <c r="L92" i="5"/>
  <c r="L100" i="5"/>
  <c r="L108" i="5"/>
  <c r="L116" i="5"/>
  <c r="L124" i="5"/>
  <c r="L132" i="5"/>
  <c r="L140" i="5"/>
  <c r="L148" i="5"/>
  <c r="L156" i="5"/>
  <c r="L164" i="5"/>
  <c r="L172" i="5"/>
  <c r="L180" i="5"/>
  <c r="L188" i="5"/>
  <c r="L196" i="5"/>
  <c r="L204" i="5"/>
  <c r="L212" i="5"/>
  <c r="L220" i="5"/>
  <c r="L228" i="5"/>
  <c r="L236" i="5"/>
  <c r="L244" i="5"/>
  <c r="L252" i="5"/>
  <c r="L260" i="5"/>
  <c r="L270" i="5"/>
  <c r="L282" i="5"/>
  <c r="L296" i="5"/>
  <c r="L307" i="5"/>
  <c r="L321" i="5"/>
  <c r="L334" i="5"/>
  <c r="L346" i="5"/>
  <c r="L360" i="5"/>
  <c r="L371" i="5"/>
  <c r="L385" i="5"/>
  <c r="L401" i="5"/>
  <c r="L417" i="5"/>
  <c r="L433" i="5"/>
  <c r="L449" i="5"/>
  <c r="L465" i="5"/>
  <c r="L481" i="5"/>
  <c r="L497" i="5"/>
  <c r="L513" i="5"/>
  <c r="L529" i="5"/>
  <c r="L545" i="5"/>
  <c r="L561" i="5"/>
  <c r="L577" i="5"/>
  <c r="L593" i="5"/>
  <c r="L609" i="5"/>
  <c r="L625" i="5"/>
  <c r="L641" i="5"/>
  <c r="L657" i="5"/>
  <c r="L673" i="5"/>
  <c r="L689" i="5"/>
  <c r="L705" i="5"/>
  <c r="L721" i="5"/>
  <c r="L737" i="5"/>
  <c r="L753" i="5"/>
  <c r="L769" i="5"/>
  <c r="L785" i="5"/>
  <c r="L801" i="5"/>
  <c r="L817" i="5"/>
  <c r="L866" i="5"/>
  <c r="L930" i="5"/>
  <c r="L994" i="5"/>
  <c r="L1058" i="5"/>
  <c r="L1122" i="5"/>
  <c r="L1237" i="5"/>
  <c r="L1365" i="5"/>
  <c r="L1493" i="5"/>
  <c r="L1496" i="3"/>
  <c r="L1480" i="3"/>
  <c r="L1464" i="3"/>
  <c r="L1448" i="3"/>
  <c r="L1432" i="3"/>
  <c r="L1416" i="3"/>
  <c r="L1400" i="3"/>
  <c r="L1384" i="3"/>
  <c r="L1368" i="3"/>
  <c r="L1352" i="3"/>
  <c r="L1336" i="3"/>
  <c r="L1319" i="3"/>
  <c r="L1288" i="3"/>
  <c r="L1245" i="3"/>
  <c r="L1196" i="3"/>
  <c r="L1147" i="3"/>
  <c r="L1099" i="3"/>
  <c r="L1050" i="3"/>
  <c r="L1001" i="3"/>
  <c r="L1493" i="3"/>
  <c r="L1477" i="3"/>
  <c r="L1461" i="3"/>
  <c r="L1445" i="3"/>
  <c r="L1429" i="3"/>
  <c r="L1413" i="3"/>
  <c r="L1397" i="3"/>
  <c r="L1381" i="3"/>
  <c r="L1365" i="3"/>
  <c r="L1349" i="3"/>
  <c r="L1333" i="3"/>
  <c r="L1315" i="3"/>
  <c r="L1283" i="3"/>
  <c r="L1238" i="3"/>
  <c r="L1190" i="3"/>
  <c r="L1141" i="3"/>
  <c r="L1092" i="3"/>
  <c r="L1044" i="3"/>
  <c r="L995" i="3"/>
  <c r="L1492" i="3"/>
  <c r="L1476" i="3"/>
  <c r="L1460" i="3"/>
  <c r="L1444" i="3"/>
  <c r="L1428" i="3"/>
  <c r="L1412" i="3"/>
  <c r="L1396" i="3"/>
  <c r="L1380" i="3"/>
  <c r="L1364" i="3"/>
  <c r="L1348" i="3"/>
  <c r="L1332" i="3"/>
  <c r="L1314" i="3"/>
  <c r="L1278" i="3"/>
  <c r="L1233" i="3"/>
  <c r="L1183" i="3"/>
  <c r="L1135" i="3"/>
  <c r="L1086" i="3"/>
  <c r="L1037" i="3"/>
  <c r="L989" i="3"/>
  <c r="L1489" i="3"/>
  <c r="L1473" i="3"/>
  <c r="L1457" i="3"/>
  <c r="L1441" i="3"/>
  <c r="L1425" i="3"/>
  <c r="L1409" i="3"/>
  <c r="L1393" i="3"/>
  <c r="L1377" i="3"/>
  <c r="L1361" i="3"/>
  <c r="L1345" i="3"/>
  <c r="L1329" i="3"/>
  <c r="L1310" i="3"/>
  <c r="L1272" i="3"/>
  <c r="L1227" i="3"/>
  <c r="L1178" i="3"/>
  <c r="L1129" i="3"/>
  <c r="L1081" i="3"/>
  <c r="L1031" i="3"/>
  <c r="L982" i="3"/>
  <c r="L1488" i="3"/>
  <c r="L1472" i="3"/>
  <c r="L1456" i="3"/>
  <c r="L1440" i="3"/>
  <c r="L1424" i="3"/>
  <c r="L1408" i="3"/>
  <c r="L1392" i="3"/>
  <c r="L1376" i="3"/>
  <c r="L1360" i="3"/>
  <c r="L1344" i="3"/>
  <c r="L1328" i="3"/>
  <c r="L1308" i="3"/>
  <c r="L1267" i="3"/>
  <c r="L1220" i="3"/>
  <c r="L1172" i="3"/>
  <c r="L1123" i="3"/>
  <c r="L1074" i="3"/>
  <c r="L1026" i="3"/>
  <c r="L6" i="3"/>
  <c r="L14" i="3"/>
  <c r="L22" i="3"/>
  <c r="L30" i="3"/>
  <c r="L38" i="3"/>
  <c r="L46" i="3"/>
  <c r="L54" i="3"/>
  <c r="L62" i="3"/>
  <c r="L70" i="3"/>
  <c r="L78" i="3"/>
  <c r="L86" i="3"/>
  <c r="L94" i="3"/>
  <c r="L102" i="3"/>
  <c r="L110" i="3"/>
  <c r="L118" i="3"/>
  <c r="L126" i="3"/>
  <c r="L134" i="3"/>
  <c r="L142" i="3"/>
  <c r="L150" i="3"/>
  <c r="L158" i="3"/>
  <c r="L166" i="3"/>
  <c r="L174" i="3"/>
  <c r="L182" i="3"/>
  <c r="L190" i="3"/>
  <c r="L198" i="3"/>
  <c r="L206" i="3"/>
  <c r="L214" i="3"/>
  <c r="L222" i="3"/>
  <c r="L230" i="3"/>
  <c r="L238" i="3"/>
  <c r="L246" i="3"/>
  <c r="L254" i="3"/>
  <c r="L262" i="3"/>
  <c r="L270" i="3"/>
  <c r="L278" i="3"/>
  <c r="L286" i="3"/>
  <c r="L294" i="3"/>
  <c r="L302" i="3"/>
  <c r="L310" i="3"/>
  <c r="L318" i="3"/>
  <c r="L326" i="3"/>
  <c r="L334" i="3"/>
  <c r="L342" i="3"/>
  <c r="L350" i="3"/>
  <c r="L358" i="3"/>
  <c r="L366" i="3"/>
  <c r="L374" i="3"/>
  <c r="L382" i="3"/>
  <c r="L390" i="3"/>
  <c r="L398" i="3"/>
  <c r="L406" i="3"/>
  <c r="L414" i="3"/>
  <c r="L422" i="3"/>
  <c r="L430" i="3"/>
  <c r="L438" i="3"/>
  <c r="L446" i="3"/>
  <c r="L454" i="3"/>
  <c r="L462" i="3"/>
  <c r="L470" i="3"/>
  <c r="L478" i="3"/>
  <c r="L486" i="3"/>
  <c r="L494" i="3"/>
  <c r="L502" i="3"/>
  <c r="L510" i="3"/>
  <c r="L518" i="3"/>
  <c r="L526" i="3"/>
  <c r="L534" i="3"/>
  <c r="L542" i="3"/>
  <c r="L550" i="3"/>
  <c r="L558" i="3"/>
  <c r="L566" i="3"/>
  <c r="L574" i="3"/>
  <c r="L582" i="3"/>
  <c r="L590" i="3"/>
  <c r="L598" i="3"/>
  <c r="L606" i="3"/>
  <c r="L614" i="3"/>
  <c r="L622" i="3"/>
  <c r="L630" i="3"/>
  <c r="L638" i="3"/>
  <c r="L646" i="3"/>
  <c r="L654" i="3"/>
  <c r="L662" i="3"/>
  <c r="L670" i="3"/>
  <c r="L678" i="3"/>
  <c r="L7" i="3"/>
  <c r="L15" i="3"/>
  <c r="L23" i="3"/>
  <c r="L31" i="3"/>
  <c r="L8" i="3"/>
  <c r="L16" i="3"/>
  <c r="L24" i="3"/>
  <c r="L32" i="3"/>
  <c r="L40" i="3"/>
  <c r="L48" i="3"/>
  <c r="L56" i="3"/>
  <c r="L64" i="3"/>
  <c r="L72" i="3"/>
  <c r="L80" i="3"/>
  <c r="L88" i="3"/>
  <c r="L96" i="3"/>
  <c r="L104" i="3"/>
  <c r="L112" i="3"/>
  <c r="L120" i="3"/>
  <c r="L128" i="3"/>
  <c r="L136" i="3"/>
  <c r="L144" i="3"/>
  <c r="L152" i="3"/>
  <c r="L160" i="3"/>
  <c r="L168" i="3"/>
  <c r="L176" i="3"/>
  <c r="L184" i="3"/>
  <c r="L192" i="3"/>
  <c r="L200" i="3"/>
  <c r="L208" i="3"/>
  <c r="L216" i="3"/>
  <c r="L224" i="3"/>
  <c r="L232" i="3"/>
  <c r="L240" i="3"/>
  <c r="L248" i="3"/>
  <c r="L256" i="3"/>
  <c r="L264" i="3"/>
  <c r="L272" i="3"/>
  <c r="L280" i="3"/>
  <c r="L288" i="3"/>
  <c r="L296" i="3"/>
  <c r="L304" i="3"/>
  <c r="L312" i="3"/>
  <c r="L320" i="3"/>
  <c r="L328" i="3"/>
  <c r="L336" i="3"/>
  <c r="L344" i="3"/>
  <c r="L352" i="3"/>
  <c r="L360" i="3"/>
  <c r="L368" i="3"/>
  <c r="L376" i="3"/>
  <c r="L384" i="3"/>
  <c r="L392" i="3"/>
  <c r="L400" i="3"/>
  <c r="L408" i="3"/>
  <c r="L416" i="3"/>
  <c r="L424" i="3"/>
  <c r="L9" i="3"/>
  <c r="L17" i="3"/>
  <c r="L25" i="3"/>
  <c r="L33" i="3"/>
  <c r="L41" i="3"/>
  <c r="L49" i="3"/>
  <c r="L57" i="3"/>
  <c r="L65" i="3"/>
  <c r="L73" i="3"/>
  <c r="L81" i="3"/>
  <c r="L89" i="3"/>
  <c r="L97" i="3"/>
  <c r="L105" i="3"/>
  <c r="L113" i="3"/>
  <c r="L121" i="3"/>
  <c r="L129" i="3"/>
  <c r="L137" i="3"/>
  <c r="L145" i="3"/>
  <c r="L153" i="3"/>
  <c r="L161" i="3"/>
  <c r="L169" i="3"/>
  <c r="L177" i="3"/>
  <c r="L185" i="3"/>
  <c r="L193" i="3"/>
  <c r="L201" i="3"/>
  <c r="L209" i="3"/>
  <c r="L217" i="3"/>
  <c r="L225" i="3"/>
  <c r="L233" i="3"/>
  <c r="L241" i="3"/>
  <c r="L249" i="3"/>
  <c r="L257" i="3"/>
  <c r="L265" i="3"/>
  <c r="L273" i="3"/>
  <c r="L281" i="3"/>
  <c r="L289" i="3"/>
  <c r="L297" i="3"/>
  <c r="L305" i="3"/>
  <c r="L313" i="3"/>
  <c r="L321" i="3"/>
  <c r="L329" i="3"/>
  <c r="L337" i="3"/>
  <c r="L345" i="3"/>
  <c r="L353" i="3"/>
  <c r="L361" i="3"/>
  <c r="L369" i="3"/>
  <c r="L377" i="3"/>
  <c r="L385" i="3"/>
  <c r="L393" i="3"/>
  <c r="L401" i="3"/>
  <c r="L409" i="3"/>
  <c r="L417" i="3"/>
  <c r="L425" i="3"/>
  <c r="L433" i="3"/>
  <c r="L441" i="3"/>
  <c r="L449" i="3"/>
  <c r="L457" i="3"/>
  <c r="L465" i="3"/>
  <c r="L473" i="3"/>
  <c r="L481" i="3"/>
  <c r="L489" i="3"/>
  <c r="L497" i="3"/>
  <c r="L505" i="3"/>
  <c r="L513" i="3"/>
  <c r="L521" i="3"/>
  <c r="L529" i="3"/>
  <c r="L537" i="3"/>
  <c r="L545" i="3"/>
  <c r="L553" i="3"/>
  <c r="L561" i="3"/>
  <c r="L569" i="3"/>
  <c r="L577" i="3"/>
  <c r="L585" i="3"/>
  <c r="L593" i="3"/>
  <c r="L10" i="3"/>
  <c r="L18" i="3"/>
  <c r="L26" i="3"/>
  <c r="L34" i="3"/>
  <c r="L42" i="3"/>
  <c r="L50" i="3"/>
  <c r="L58" i="3"/>
  <c r="L66" i="3"/>
  <c r="L74" i="3"/>
  <c r="L82" i="3"/>
  <c r="L90" i="3"/>
  <c r="L98" i="3"/>
  <c r="L106" i="3"/>
  <c r="L114" i="3"/>
  <c r="L122" i="3"/>
  <c r="L130" i="3"/>
  <c r="L138" i="3"/>
  <c r="L146" i="3"/>
  <c r="L154" i="3"/>
  <c r="L162" i="3"/>
  <c r="L170" i="3"/>
  <c r="L178" i="3"/>
  <c r="L186" i="3"/>
  <c r="L194" i="3"/>
  <c r="L202" i="3"/>
  <c r="L210" i="3"/>
  <c r="L218" i="3"/>
  <c r="L226" i="3"/>
  <c r="L234" i="3"/>
  <c r="L242" i="3"/>
  <c r="L250" i="3"/>
  <c r="L258" i="3"/>
  <c r="L266" i="3"/>
  <c r="L274" i="3"/>
  <c r="L282" i="3"/>
  <c r="L290" i="3"/>
  <c r="L298" i="3"/>
  <c r="L306" i="3"/>
  <c r="L314" i="3"/>
  <c r="L322" i="3"/>
  <c r="L330" i="3"/>
  <c r="L338" i="3"/>
  <c r="L346" i="3"/>
  <c r="L354" i="3"/>
  <c r="L362" i="3"/>
  <c r="L370" i="3"/>
  <c r="L378" i="3"/>
  <c r="L386" i="3"/>
  <c r="L394" i="3"/>
  <c r="L402" i="3"/>
  <c r="L410" i="3"/>
  <c r="L418" i="3"/>
  <c r="L426" i="3"/>
  <c r="L434" i="3"/>
  <c r="L442" i="3"/>
  <c r="L450" i="3"/>
  <c r="L458" i="3"/>
  <c r="L466" i="3"/>
  <c r="L474" i="3"/>
  <c r="L482" i="3"/>
  <c r="L490" i="3"/>
  <c r="L498" i="3"/>
  <c r="L506" i="3"/>
  <c r="L514" i="3"/>
  <c r="L522" i="3"/>
  <c r="L530" i="3"/>
  <c r="L538" i="3"/>
  <c r="L546" i="3"/>
  <c r="L554" i="3"/>
  <c r="L562" i="3"/>
  <c r="L570" i="3"/>
  <c r="L578" i="3"/>
  <c r="L11" i="3"/>
  <c r="L19" i="3"/>
  <c r="L12" i="3"/>
  <c r="L36" i="3"/>
  <c r="L52" i="3"/>
  <c r="L68" i="3"/>
  <c r="L84" i="3"/>
  <c r="L100" i="3"/>
  <c r="L116" i="3"/>
  <c r="L132" i="3"/>
  <c r="L148" i="3"/>
  <c r="L164" i="3"/>
  <c r="L180" i="3"/>
  <c r="L196" i="3"/>
  <c r="L212" i="3"/>
  <c r="L228" i="3"/>
  <c r="L244" i="3"/>
  <c r="L260" i="3"/>
  <c r="L276" i="3"/>
  <c r="L292" i="3"/>
  <c r="L308" i="3"/>
  <c r="L324" i="3"/>
  <c r="L340" i="3"/>
  <c r="L356" i="3"/>
  <c r="L372" i="3"/>
  <c r="L388" i="3"/>
  <c r="L404" i="3"/>
  <c r="L420" i="3"/>
  <c r="L435" i="3"/>
  <c r="L447" i="3"/>
  <c r="L460" i="3"/>
  <c r="L472" i="3"/>
  <c r="L485" i="3"/>
  <c r="L499" i="3"/>
  <c r="L511" i="3"/>
  <c r="L524" i="3"/>
  <c r="L536" i="3"/>
  <c r="L549" i="3"/>
  <c r="L563" i="3"/>
  <c r="L575" i="3"/>
  <c r="L587" i="3"/>
  <c r="L597" i="3"/>
  <c r="L607" i="3"/>
  <c r="L616" i="3"/>
  <c r="L625" i="3"/>
  <c r="L634" i="3"/>
  <c r="L643" i="3"/>
  <c r="L652" i="3"/>
  <c r="L661" i="3"/>
  <c r="L671" i="3"/>
  <c r="L680" i="3"/>
  <c r="L688" i="3"/>
  <c r="L696" i="3"/>
  <c r="L704" i="3"/>
  <c r="L712" i="3"/>
  <c r="L720" i="3"/>
  <c r="L728" i="3"/>
  <c r="L736" i="3"/>
  <c r="L744" i="3"/>
  <c r="L752" i="3"/>
  <c r="L760" i="3"/>
  <c r="L768" i="3"/>
  <c r="L776" i="3"/>
  <c r="L784" i="3"/>
  <c r="L792" i="3"/>
  <c r="L800" i="3"/>
  <c r="L808" i="3"/>
  <c r="L816" i="3"/>
  <c r="L824" i="3"/>
  <c r="L832" i="3"/>
  <c r="L840" i="3"/>
  <c r="L848" i="3"/>
  <c r="L856" i="3"/>
  <c r="L864" i="3"/>
  <c r="L872" i="3"/>
  <c r="L880" i="3"/>
  <c r="L888" i="3"/>
  <c r="L896" i="3"/>
  <c r="L904" i="3"/>
  <c r="L912" i="3"/>
  <c r="L920" i="3"/>
  <c r="L928" i="3"/>
  <c r="L936" i="3"/>
  <c r="L944" i="3"/>
  <c r="L952" i="3"/>
  <c r="L960" i="3"/>
  <c r="L968" i="3"/>
  <c r="L976" i="3"/>
  <c r="L984" i="3"/>
  <c r="L992" i="3"/>
  <c r="L1000" i="3"/>
  <c r="L1008" i="3"/>
  <c r="L1016" i="3"/>
  <c r="L1024" i="3"/>
  <c r="L1032" i="3"/>
  <c r="L1040" i="3"/>
  <c r="L1048" i="3"/>
  <c r="L1056" i="3"/>
  <c r="L1064" i="3"/>
  <c r="L1072" i="3"/>
  <c r="L1080" i="3"/>
  <c r="L1088" i="3"/>
  <c r="L1096" i="3"/>
  <c r="L1104" i="3"/>
  <c r="L1112" i="3"/>
  <c r="L1120" i="3"/>
  <c r="L1128" i="3"/>
  <c r="L1136" i="3"/>
  <c r="L1144" i="3"/>
  <c r="L1152" i="3"/>
  <c r="L1160" i="3"/>
  <c r="L1168" i="3"/>
  <c r="L1176" i="3"/>
  <c r="L1184" i="3"/>
  <c r="L1192" i="3"/>
  <c r="L1200" i="3"/>
  <c r="L1208" i="3"/>
  <c r="L1216" i="3"/>
  <c r="L1224" i="3"/>
  <c r="L1232" i="3"/>
  <c r="L1240" i="3"/>
  <c r="L1248" i="3"/>
  <c r="L13" i="3"/>
  <c r="L37" i="3"/>
  <c r="L53" i="3"/>
  <c r="L69" i="3"/>
  <c r="L85" i="3"/>
  <c r="L101" i="3"/>
  <c r="L117" i="3"/>
  <c r="L133" i="3"/>
  <c r="L149" i="3"/>
  <c r="L165" i="3"/>
  <c r="L181" i="3"/>
  <c r="L197" i="3"/>
  <c r="L213" i="3"/>
  <c r="L229" i="3"/>
  <c r="L245" i="3"/>
  <c r="L261" i="3"/>
  <c r="L277" i="3"/>
  <c r="L293" i="3"/>
  <c r="L309" i="3"/>
  <c r="L325" i="3"/>
  <c r="L341" i="3"/>
  <c r="L357" i="3"/>
  <c r="L373" i="3"/>
  <c r="L389" i="3"/>
  <c r="L405" i="3"/>
  <c r="L421" i="3"/>
  <c r="L436" i="3"/>
  <c r="L448" i="3"/>
  <c r="L461" i="3"/>
  <c r="L475" i="3"/>
  <c r="L487" i="3"/>
  <c r="L500" i="3"/>
  <c r="L512" i="3"/>
  <c r="L525" i="3"/>
  <c r="L539" i="3"/>
  <c r="L551" i="3"/>
  <c r="L564" i="3"/>
  <c r="L576" i="3"/>
  <c r="L588" i="3"/>
  <c r="L599" i="3"/>
  <c r="L608" i="3"/>
  <c r="L617" i="3"/>
  <c r="L626" i="3"/>
  <c r="L635" i="3"/>
  <c r="L644" i="3"/>
  <c r="L653" i="3"/>
  <c r="L663" i="3"/>
  <c r="L672" i="3"/>
  <c r="L681" i="3"/>
  <c r="L689" i="3"/>
  <c r="L697" i="3"/>
  <c r="L705" i="3"/>
  <c r="L713" i="3"/>
  <c r="L721" i="3"/>
  <c r="L729" i="3"/>
  <c r="L737" i="3"/>
  <c r="L745" i="3"/>
  <c r="L753" i="3"/>
  <c r="L761" i="3"/>
  <c r="L769" i="3"/>
  <c r="L777" i="3"/>
  <c r="L785" i="3"/>
  <c r="L793" i="3"/>
  <c r="L801" i="3"/>
  <c r="L809" i="3"/>
  <c r="L817" i="3"/>
  <c r="L825" i="3"/>
  <c r="L833" i="3"/>
  <c r="L841" i="3"/>
  <c r="L849" i="3"/>
  <c r="L857" i="3"/>
  <c r="L865" i="3"/>
  <c r="L873" i="3"/>
  <c r="L881" i="3"/>
  <c r="L889" i="3"/>
  <c r="L897" i="3"/>
  <c r="L905" i="3"/>
  <c r="L913" i="3"/>
  <c r="L921" i="3"/>
  <c r="L929" i="3"/>
  <c r="L937" i="3"/>
  <c r="L945" i="3"/>
  <c r="L953" i="3"/>
  <c r="L961" i="3"/>
  <c r="L969" i="3"/>
  <c r="L21" i="3"/>
  <c r="L43" i="3"/>
  <c r="L59" i="3"/>
  <c r="L75" i="3"/>
  <c r="L91" i="3"/>
  <c r="L107" i="3"/>
  <c r="L123" i="3"/>
  <c r="L139" i="3"/>
  <c r="L155" i="3"/>
  <c r="L171" i="3"/>
  <c r="L187" i="3"/>
  <c r="L203" i="3"/>
  <c r="L27" i="3"/>
  <c r="L44" i="3"/>
  <c r="L60" i="3"/>
  <c r="L76" i="3"/>
  <c r="L92" i="3"/>
  <c r="L108" i="3"/>
  <c r="L124" i="3"/>
  <c r="L140" i="3"/>
  <c r="L156" i="3"/>
  <c r="L172" i="3"/>
  <c r="L188" i="3"/>
  <c r="L204" i="3"/>
  <c r="L220" i="3"/>
  <c r="L236" i="3"/>
  <c r="L252" i="3"/>
  <c r="L268" i="3"/>
  <c r="L284" i="3"/>
  <c r="L300" i="3"/>
  <c r="L316" i="3"/>
  <c r="L332" i="3"/>
  <c r="L348" i="3"/>
  <c r="L364" i="3"/>
  <c r="L380" i="3"/>
  <c r="L396" i="3"/>
  <c r="L412" i="3"/>
  <c r="L428" i="3"/>
  <c r="L440" i="3"/>
  <c r="L453" i="3"/>
  <c r="L467" i="3"/>
  <c r="L479" i="3"/>
  <c r="L492" i="3"/>
  <c r="L504" i="3"/>
  <c r="L517" i="3"/>
  <c r="L531" i="3"/>
  <c r="L543" i="3"/>
  <c r="L556" i="3"/>
  <c r="L568" i="3"/>
  <c r="L581" i="3"/>
  <c r="L592" i="3"/>
  <c r="L602" i="3"/>
  <c r="L611" i="3"/>
  <c r="L620" i="3"/>
  <c r="L629" i="3"/>
  <c r="L639" i="3"/>
  <c r="L648" i="3"/>
  <c r="L657" i="3"/>
  <c r="L28" i="3"/>
  <c r="L45" i="3"/>
  <c r="L61" i="3"/>
  <c r="L77" i="3"/>
  <c r="L93" i="3"/>
  <c r="L109" i="3"/>
  <c r="L125" i="3"/>
  <c r="L141" i="3"/>
  <c r="L157" i="3"/>
  <c r="L173" i="3"/>
  <c r="L189" i="3"/>
  <c r="L205" i="3"/>
  <c r="L221" i="3"/>
  <c r="L237" i="3"/>
  <c r="L253" i="3"/>
  <c r="L269" i="3"/>
  <c r="L285" i="3"/>
  <c r="L301" i="3"/>
  <c r="L317" i="3"/>
  <c r="L333" i="3"/>
  <c r="L349" i="3"/>
  <c r="L365" i="3"/>
  <c r="L381" i="3"/>
  <c r="L397" i="3"/>
  <c r="L413" i="3"/>
  <c r="L429" i="3"/>
  <c r="L443" i="3"/>
  <c r="L455" i="3"/>
  <c r="L468" i="3"/>
  <c r="L480" i="3"/>
  <c r="L493" i="3"/>
  <c r="L507" i="3"/>
  <c r="L519" i="3"/>
  <c r="L532" i="3"/>
  <c r="L544" i="3"/>
  <c r="L557" i="3"/>
  <c r="L571" i="3"/>
  <c r="L583" i="3"/>
  <c r="L594" i="3"/>
  <c r="L603" i="3"/>
  <c r="L612" i="3"/>
  <c r="L621" i="3"/>
  <c r="L631" i="3"/>
  <c r="L640" i="3"/>
  <c r="L649" i="3"/>
  <c r="L658" i="3"/>
  <c r="L667" i="3"/>
  <c r="L676" i="3"/>
  <c r="L685" i="3"/>
  <c r="L693" i="3"/>
  <c r="L701" i="3"/>
  <c r="L709" i="3"/>
  <c r="L717" i="3"/>
  <c r="L725" i="3"/>
  <c r="L733" i="3"/>
  <c r="L741" i="3"/>
  <c r="L749" i="3"/>
  <c r="L757" i="3"/>
  <c r="L765" i="3"/>
  <c r="L773" i="3"/>
  <c r="L781" i="3"/>
  <c r="L789" i="3"/>
  <c r="L797" i="3"/>
  <c r="L805" i="3"/>
  <c r="L813" i="3"/>
  <c r="L821" i="3"/>
  <c r="L829" i="3"/>
  <c r="L837" i="3"/>
  <c r="L845" i="3"/>
  <c r="L853" i="3"/>
  <c r="L861" i="3"/>
  <c r="L869" i="3"/>
  <c r="L877" i="3"/>
  <c r="L885" i="3"/>
  <c r="L893" i="3"/>
  <c r="L901" i="3"/>
  <c r="L909" i="3"/>
  <c r="L917" i="3"/>
  <c r="L925" i="3"/>
  <c r="L933" i="3"/>
  <c r="L941" i="3"/>
  <c r="L949" i="3"/>
  <c r="L957" i="3"/>
  <c r="L20" i="3"/>
  <c r="L67" i="3"/>
  <c r="L111" i="3"/>
  <c r="L151" i="3"/>
  <c r="L195" i="3"/>
  <c r="L231" i="3"/>
  <c r="L263" i="3"/>
  <c r="L29" i="3"/>
  <c r="L39" i="3"/>
  <c r="L83" i="3"/>
  <c r="L127" i="3"/>
  <c r="L167" i="3"/>
  <c r="L211" i="3"/>
  <c r="L243" i="3"/>
  <c r="L275" i="3"/>
  <c r="L307" i="3"/>
  <c r="L339" i="3"/>
  <c r="L371" i="3"/>
  <c r="L403" i="3"/>
  <c r="L432" i="3"/>
  <c r="L459" i="3"/>
  <c r="L484" i="3"/>
  <c r="L509" i="3"/>
  <c r="L535" i="3"/>
  <c r="L560" i="3"/>
  <c r="L586" i="3"/>
  <c r="L605" i="3"/>
  <c r="L624" i="3"/>
  <c r="L642" i="3"/>
  <c r="L660" i="3"/>
  <c r="L675" i="3"/>
  <c r="L690" i="3"/>
  <c r="L702" i="3"/>
  <c r="L715" i="3"/>
  <c r="L727" i="3"/>
  <c r="L740" i="3"/>
  <c r="L754" i="3"/>
  <c r="L766" i="3"/>
  <c r="L779" i="3"/>
  <c r="L791" i="3"/>
  <c r="L804" i="3"/>
  <c r="L818" i="3"/>
  <c r="L830" i="3"/>
  <c r="L843" i="3"/>
  <c r="L855" i="3"/>
  <c r="L868" i="3"/>
  <c r="L882" i="3"/>
  <c r="L894" i="3"/>
  <c r="L907" i="3"/>
  <c r="L919" i="3"/>
  <c r="L932" i="3"/>
  <c r="L946" i="3"/>
  <c r="L958" i="3"/>
  <c r="L970" i="3"/>
  <c r="L979" i="3"/>
  <c r="L988" i="3"/>
  <c r="L997" i="3"/>
  <c r="L1006" i="3"/>
  <c r="L1015" i="3"/>
  <c r="L1025" i="3"/>
  <c r="L1034" i="3"/>
  <c r="L1043" i="3"/>
  <c r="L1052" i="3"/>
  <c r="L1061" i="3"/>
  <c r="L1070" i="3"/>
  <c r="L1079" i="3"/>
  <c r="L1089" i="3"/>
  <c r="L1098" i="3"/>
  <c r="L1107" i="3"/>
  <c r="L1116" i="3"/>
  <c r="L1125" i="3"/>
  <c r="L1134" i="3"/>
  <c r="L1143" i="3"/>
  <c r="L1153" i="3"/>
  <c r="L1162" i="3"/>
  <c r="L1171" i="3"/>
  <c r="L1180" i="3"/>
  <c r="L1189" i="3"/>
  <c r="L1198" i="3"/>
  <c r="L1207" i="3"/>
  <c r="L1217" i="3"/>
  <c r="L1226" i="3"/>
  <c r="L1235" i="3"/>
  <c r="L1244" i="3"/>
  <c r="L1253" i="3"/>
  <c r="L1261" i="3"/>
  <c r="L1269" i="3"/>
  <c r="L1277" i="3"/>
  <c r="L1285" i="3"/>
  <c r="L1293" i="3"/>
  <c r="L1301" i="3"/>
  <c r="L1309" i="3"/>
  <c r="L1317" i="3"/>
  <c r="L47" i="3"/>
  <c r="L87" i="3"/>
  <c r="L131" i="3"/>
  <c r="L175" i="3"/>
  <c r="L215" i="3"/>
  <c r="L247" i="3"/>
  <c r="L279" i="3"/>
  <c r="L63" i="3"/>
  <c r="L103" i="3"/>
  <c r="L147" i="3"/>
  <c r="L191" i="3"/>
  <c r="L227" i="3"/>
  <c r="L259" i="3"/>
  <c r="L291" i="3"/>
  <c r="L323" i="3"/>
  <c r="L355" i="3"/>
  <c r="L387" i="3"/>
  <c r="L419" i="3"/>
  <c r="L445" i="3"/>
  <c r="L471" i="3"/>
  <c r="L496" i="3"/>
  <c r="L523" i="3"/>
  <c r="L548" i="3"/>
  <c r="L573" i="3"/>
  <c r="L596" i="3"/>
  <c r="L615" i="3"/>
  <c r="L633" i="3"/>
  <c r="L651" i="3"/>
  <c r="L668" i="3"/>
  <c r="L683" i="3"/>
  <c r="L695" i="3"/>
  <c r="L708" i="3"/>
  <c r="L722" i="3"/>
  <c r="L734" i="3"/>
  <c r="L747" i="3"/>
  <c r="L759" i="3"/>
  <c r="L772" i="3"/>
  <c r="L786" i="3"/>
  <c r="L798" i="3"/>
  <c r="L811" i="3"/>
  <c r="L823" i="3"/>
  <c r="L836" i="3"/>
  <c r="L850" i="3"/>
  <c r="L862" i="3"/>
  <c r="L875" i="3"/>
  <c r="L887" i="3"/>
  <c r="L900" i="3"/>
  <c r="L914" i="3"/>
  <c r="L926" i="3"/>
  <c r="L939" i="3"/>
  <c r="L951" i="3"/>
  <c r="L964" i="3"/>
  <c r="L974" i="3"/>
  <c r="L983" i="3"/>
  <c r="L993" i="3"/>
  <c r="L1002" i="3"/>
  <c r="L1011" i="3"/>
  <c r="L1020" i="3"/>
  <c r="L1029" i="3"/>
  <c r="L1038" i="3"/>
  <c r="L1047" i="3"/>
  <c r="L1057" i="3"/>
  <c r="L1066" i="3"/>
  <c r="L1075" i="3"/>
  <c r="L1084" i="3"/>
  <c r="L1093" i="3"/>
  <c r="L1102" i="3"/>
  <c r="L1111" i="3"/>
  <c r="L1121" i="3"/>
  <c r="L1130" i="3"/>
  <c r="L1139" i="3"/>
  <c r="L1148" i="3"/>
  <c r="L1157" i="3"/>
  <c r="L1166" i="3"/>
  <c r="L1175" i="3"/>
  <c r="L1185" i="3"/>
  <c r="L1194" i="3"/>
  <c r="L1203" i="3"/>
  <c r="L1212" i="3"/>
  <c r="L1221" i="3"/>
  <c r="L1230" i="3"/>
  <c r="L1239" i="3"/>
  <c r="L1249" i="3"/>
  <c r="L1257" i="3"/>
  <c r="L1265" i="3"/>
  <c r="L1273" i="3"/>
  <c r="L1281" i="3"/>
  <c r="L1289" i="3"/>
  <c r="L1297" i="3"/>
  <c r="L1305" i="3"/>
  <c r="L1313" i="3"/>
  <c r="L1321" i="3"/>
  <c r="L35" i="3"/>
  <c r="L119" i="3"/>
  <c r="L207" i="3"/>
  <c r="L271" i="3"/>
  <c r="L319" i="3"/>
  <c r="L363" i="3"/>
  <c r="L407" i="3"/>
  <c r="L444" i="3"/>
  <c r="L477" i="3"/>
  <c r="L515" i="3"/>
  <c r="L547" i="3"/>
  <c r="L580" i="3"/>
  <c r="L609" i="3"/>
  <c r="L632" i="3"/>
  <c r="L656" i="3"/>
  <c r="L677" i="3"/>
  <c r="L694" i="3"/>
  <c r="L711" i="3"/>
  <c r="L730" i="3"/>
  <c r="L746" i="3"/>
  <c r="L763" i="3"/>
  <c r="L780" i="3"/>
  <c r="L796" i="3"/>
  <c r="L814" i="3"/>
  <c r="L831" i="3"/>
  <c r="L847" i="3"/>
  <c r="L866" i="3"/>
  <c r="L883" i="3"/>
  <c r="L899" i="3"/>
  <c r="L916" i="3"/>
  <c r="L934" i="3"/>
  <c r="L950" i="3"/>
  <c r="L966" i="3"/>
  <c r="L980" i="3"/>
  <c r="L991" i="3"/>
  <c r="L1004" i="3"/>
  <c r="L1017" i="3"/>
  <c r="L1028" i="3"/>
  <c r="L1041" i="3"/>
  <c r="L1053" i="3"/>
  <c r="L1065" i="3"/>
  <c r="L1077" i="3"/>
  <c r="L1090" i="3"/>
  <c r="L1101" i="3"/>
  <c r="L1114" i="3"/>
  <c r="L1126" i="3"/>
  <c r="L1138" i="3"/>
  <c r="L1150" i="3"/>
  <c r="L1163" i="3"/>
  <c r="L1174" i="3"/>
  <c r="L1187" i="3"/>
  <c r="L1199" i="3"/>
  <c r="L1211" i="3"/>
  <c r="L1223" i="3"/>
  <c r="L1236" i="3"/>
  <c r="L1247" i="3"/>
  <c r="L1259" i="3"/>
  <c r="L1270" i="3"/>
  <c r="L1280" i="3"/>
  <c r="L1291" i="3"/>
  <c r="L1302" i="3"/>
  <c r="L1312" i="3"/>
  <c r="L1323" i="3"/>
  <c r="L1331" i="3"/>
  <c r="L1339" i="3"/>
  <c r="L1347" i="3"/>
  <c r="L1355" i="3"/>
  <c r="L1363" i="3"/>
  <c r="L1371" i="3"/>
  <c r="L1379" i="3"/>
  <c r="L1387" i="3"/>
  <c r="L1395" i="3"/>
  <c r="L1403" i="3"/>
  <c r="L1411" i="3"/>
  <c r="L1419" i="3"/>
  <c r="L1427" i="3"/>
  <c r="L1435" i="3"/>
  <c r="L1443" i="3"/>
  <c r="L1451" i="3"/>
  <c r="L1459" i="3"/>
  <c r="L1467" i="3"/>
  <c r="L1475" i="3"/>
  <c r="L1483" i="3"/>
  <c r="L1491" i="3"/>
  <c r="L1499" i="3"/>
  <c r="L51" i="3"/>
  <c r="L135" i="3"/>
  <c r="L219" i="3"/>
  <c r="L283" i="3"/>
  <c r="L327" i="3"/>
  <c r="L367" i="3"/>
  <c r="L411" i="3"/>
  <c r="L451" i="3"/>
  <c r="L483" i="3"/>
  <c r="L516" i="3"/>
  <c r="L552" i="3"/>
  <c r="L584" i="3"/>
  <c r="L610" i="3"/>
  <c r="L636" i="3"/>
  <c r="L659" i="3"/>
  <c r="L679" i="3"/>
  <c r="L698" i="3"/>
  <c r="L714" i="3"/>
  <c r="L731" i="3"/>
  <c r="L748" i="3"/>
  <c r="L764" i="3"/>
  <c r="L782" i="3"/>
  <c r="L799" i="3"/>
  <c r="L815" i="3"/>
  <c r="L834" i="3"/>
  <c r="L851" i="3"/>
  <c r="L867" i="3"/>
  <c r="L884" i="3"/>
  <c r="L902" i="3"/>
  <c r="L918" i="3"/>
  <c r="L935" i="3"/>
  <c r="L954" i="3"/>
  <c r="L967" i="3"/>
  <c r="L981" i="3"/>
  <c r="L994" i="3"/>
  <c r="L1005" i="3"/>
  <c r="L1018" i="3"/>
  <c r="L1030" i="3"/>
  <c r="L1042" i="3"/>
  <c r="L1054" i="3"/>
  <c r="L1067" i="3"/>
  <c r="L1078" i="3"/>
  <c r="L1091" i="3"/>
  <c r="L1103" i="3"/>
  <c r="L1115" i="3"/>
  <c r="L1127" i="3"/>
  <c r="L1140" i="3"/>
  <c r="L1151" i="3"/>
  <c r="L1164" i="3"/>
  <c r="L1177" i="3"/>
  <c r="L1188" i="3"/>
  <c r="L1201" i="3"/>
  <c r="L1213" i="3"/>
  <c r="L1225" i="3"/>
  <c r="L1237" i="3"/>
  <c r="L1250" i="3"/>
  <c r="L1260" i="3"/>
  <c r="L1271" i="3"/>
  <c r="L1282" i="3"/>
  <c r="L1292" i="3"/>
  <c r="L1303" i="3"/>
  <c r="L55" i="3"/>
  <c r="L143" i="3"/>
  <c r="L223" i="3"/>
  <c r="L287" i="3"/>
  <c r="L331" i="3"/>
  <c r="L375" i="3"/>
  <c r="L415" i="3"/>
  <c r="L452" i="3"/>
  <c r="L488" i="3"/>
  <c r="L520" i="3"/>
  <c r="L555" i="3"/>
  <c r="L589" i="3"/>
  <c r="L613" i="3"/>
  <c r="L637" i="3"/>
  <c r="L664" i="3"/>
  <c r="L682" i="3"/>
  <c r="L699" i="3"/>
  <c r="L716" i="3"/>
  <c r="L732" i="3"/>
  <c r="L750" i="3"/>
  <c r="L767" i="3"/>
  <c r="L783" i="3"/>
  <c r="L802" i="3"/>
  <c r="L819" i="3"/>
  <c r="L835" i="3"/>
  <c r="L852" i="3"/>
  <c r="L870" i="3"/>
  <c r="L886" i="3"/>
  <c r="L903" i="3"/>
  <c r="L922" i="3"/>
  <c r="L938" i="3"/>
  <c r="L71" i="3"/>
  <c r="L159" i="3"/>
  <c r="L235" i="3"/>
  <c r="L295" i="3"/>
  <c r="L335" i="3"/>
  <c r="L379" i="3"/>
  <c r="L423" i="3"/>
  <c r="L456" i="3"/>
  <c r="L491" i="3"/>
  <c r="L527" i="3"/>
  <c r="L559" i="3"/>
  <c r="L591" i="3"/>
  <c r="L618" i="3"/>
  <c r="L641" i="3"/>
  <c r="L665" i="3"/>
  <c r="L684" i="3"/>
  <c r="L700" i="3"/>
  <c r="L718" i="3"/>
  <c r="L735" i="3"/>
  <c r="L751" i="3"/>
  <c r="L770" i="3"/>
  <c r="L787" i="3"/>
  <c r="L803" i="3"/>
  <c r="L820" i="3"/>
  <c r="L838" i="3"/>
  <c r="L854" i="3"/>
  <c r="L871" i="3"/>
  <c r="L890" i="3"/>
  <c r="L906" i="3"/>
  <c r="L923" i="3"/>
  <c r="L940" i="3"/>
  <c r="L956" i="3"/>
  <c r="L972" i="3"/>
  <c r="L985" i="3"/>
  <c r="L996" i="3"/>
  <c r="L1009" i="3"/>
  <c r="L1021" i="3"/>
  <c r="L1033" i="3"/>
  <c r="L1045" i="3"/>
  <c r="L1058" i="3"/>
  <c r="L1069" i="3"/>
  <c r="L1082" i="3"/>
  <c r="L1094" i="3"/>
  <c r="L1106" i="3"/>
  <c r="L1118" i="3"/>
  <c r="L1131" i="3"/>
  <c r="L1142" i="3"/>
  <c r="L1155" i="3"/>
  <c r="L1167" i="3"/>
  <c r="L1179" i="3"/>
  <c r="L1191" i="3"/>
  <c r="L1204" i="3"/>
  <c r="L1215" i="3"/>
  <c r="L1228" i="3"/>
  <c r="L1241" i="3"/>
  <c r="L1252" i="3"/>
  <c r="L1263" i="3"/>
  <c r="L1274" i="3"/>
  <c r="L1284" i="3"/>
  <c r="L1295" i="3"/>
  <c r="L1306" i="3"/>
  <c r="L1316" i="3"/>
  <c r="L1326" i="3"/>
  <c r="L1334" i="3"/>
  <c r="L1342" i="3"/>
  <c r="L1350" i="3"/>
  <c r="L1358" i="3"/>
  <c r="L1366" i="3"/>
  <c r="L1374" i="3"/>
  <c r="L1382" i="3"/>
  <c r="L1390" i="3"/>
  <c r="L1398" i="3"/>
  <c r="L1406" i="3"/>
  <c r="L1414" i="3"/>
  <c r="L1422" i="3"/>
  <c r="L1430" i="3"/>
  <c r="L1438" i="3"/>
  <c r="L1446" i="3"/>
  <c r="L1454" i="3"/>
  <c r="L1462" i="3"/>
  <c r="L1470" i="3"/>
  <c r="L1478" i="3"/>
  <c r="L1486" i="3"/>
  <c r="L1494" i="3"/>
  <c r="L79" i="3"/>
  <c r="L163" i="3"/>
  <c r="L239" i="3"/>
  <c r="L299" i="3"/>
  <c r="L343" i="3"/>
  <c r="L383" i="3"/>
  <c r="L427" i="3"/>
  <c r="L463" i="3"/>
  <c r="L495" i="3"/>
  <c r="L528" i="3"/>
  <c r="L565" i="3"/>
  <c r="L595" i="3"/>
  <c r="L619" i="3"/>
  <c r="L645" i="3"/>
  <c r="L666" i="3"/>
  <c r="L686" i="3"/>
  <c r="L703" i="3"/>
  <c r="L719" i="3"/>
  <c r="L738" i="3"/>
  <c r="L755" i="3"/>
  <c r="L771" i="3"/>
  <c r="L788" i="3"/>
  <c r="L806" i="3"/>
  <c r="L822" i="3"/>
  <c r="L839" i="3"/>
  <c r="L858" i="3"/>
  <c r="L874" i="3"/>
  <c r="L891" i="3"/>
  <c r="L908" i="3"/>
  <c r="L924" i="3"/>
  <c r="L942" i="3"/>
  <c r="L959" i="3"/>
  <c r="L973" i="3"/>
  <c r="L986" i="3"/>
  <c r="L998" i="3"/>
  <c r="L1010" i="3"/>
  <c r="L1022" i="3"/>
  <c r="L1035" i="3"/>
  <c r="L1046" i="3"/>
  <c r="L1059" i="3"/>
  <c r="L1071" i="3"/>
  <c r="L1083" i="3"/>
  <c r="L1095" i="3"/>
  <c r="L1108" i="3"/>
  <c r="L1119" i="3"/>
  <c r="L1132" i="3"/>
  <c r="L1145" i="3"/>
  <c r="L1156" i="3"/>
  <c r="L1169" i="3"/>
  <c r="L1181" i="3"/>
  <c r="L1193" i="3"/>
  <c r="L1205" i="3"/>
  <c r="L1218" i="3"/>
  <c r="L1229" i="3"/>
  <c r="L1242" i="3"/>
  <c r="L1254" i="3"/>
  <c r="L1264" i="3"/>
  <c r="L1275" i="3"/>
  <c r="L1286" i="3"/>
  <c r="L1296" i="3"/>
  <c r="L1307" i="3"/>
  <c r="L1318" i="3"/>
  <c r="L1327" i="3"/>
  <c r="L1335" i="3"/>
  <c r="L1343" i="3"/>
  <c r="L1351" i="3"/>
  <c r="L1359" i="3"/>
  <c r="L1367" i="3"/>
  <c r="L1375" i="3"/>
  <c r="L1383" i="3"/>
  <c r="L1391" i="3"/>
  <c r="L1399" i="3"/>
  <c r="L1407" i="3"/>
  <c r="L1415" i="3"/>
  <c r="L1423" i="3"/>
  <c r="L1431" i="3"/>
  <c r="L1439" i="3"/>
  <c r="L1447" i="3"/>
  <c r="L1455" i="3"/>
  <c r="L1463" i="3"/>
  <c r="L1471" i="3"/>
  <c r="L1479" i="3"/>
  <c r="L1487" i="3"/>
  <c r="L1495" i="3"/>
  <c r="L95" i="3"/>
  <c r="L179" i="3"/>
  <c r="L251" i="3"/>
  <c r="L303" i="3"/>
  <c r="L347" i="3"/>
  <c r="L391" i="3"/>
  <c r="L431" i="3"/>
  <c r="L464" i="3"/>
  <c r="L501" i="3"/>
  <c r="L533" i="3"/>
  <c r="L567" i="3"/>
  <c r="L600" i="3"/>
  <c r="L623" i="3"/>
  <c r="L647" i="3"/>
  <c r="L669" i="3"/>
  <c r="L687" i="3"/>
  <c r="L706" i="3"/>
  <c r="L723" i="3"/>
  <c r="L739" i="3"/>
  <c r="L756" i="3"/>
  <c r="L774" i="3"/>
  <c r="L790" i="3"/>
  <c r="L807" i="3"/>
  <c r="L826" i="3"/>
  <c r="L842" i="3"/>
  <c r="L859" i="3"/>
  <c r="L876" i="3"/>
  <c r="L892" i="3"/>
  <c r="L910" i="3"/>
  <c r="L927" i="3"/>
  <c r="L943" i="3"/>
  <c r="L962" i="3"/>
  <c r="L975" i="3"/>
  <c r="L987" i="3"/>
  <c r="L999" i="3"/>
  <c r="L1012" i="3"/>
  <c r="L1023" i="3"/>
  <c r="L1036" i="3"/>
  <c r="L1049" i="3"/>
  <c r="L1060" i="3"/>
  <c r="L1073" i="3"/>
  <c r="L1085" i="3"/>
  <c r="L1097" i="3"/>
  <c r="L1109" i="3"/>
  <c r="L1122" i="3"/>
  <c r="L1133" i="3"/>
  <c r="L1146" i="3"/>
  <c r="L1158" i="3"/>
  <c r="L1170" i="3"/>
  <c r="L1182" i="3"/>
  <c r="L1195" i="3"/>
  <c r="L1206" i="3"/>
  <c r="L1219" i="3"/>
  <c r="L1231" i="3"/>
  <c r="L1243" i="3"/>
  <c r="L1255" i="3"/>
  <c r="L1266" i="3"/>
  <c r="L1276" i="3"/>
  <c r="L1287" i="3"/>
  <c r="L1298" i="3"/>
  <c r="L99" i="3"/>
  <c r="L183" i="3"/>
  <c r="L255" i="3"/>
  <c r="L311" i="3"/>
  <c r="L351" i="3"/>
  <c r="L395" i="3"/>
  <c r="L437" i="3"/>
  <c r="L469" i="3"/>
  <c r="L503" i="3"/>
  <c r="L540" i="3"/>
  <c r="L572" i="3"/>
  <c r="L601" i="3"/>
  <c r="L627" i="3"/>
  <c r="L650" i="3"/>
  <c r="L673" i="3"/>
  <c r="L691" i="3"/>
  <c r="L707" i="3"/>
  <c r="L724" i="3"/>
  <c r="L742" i="3"/>
  <c r="L758" i="3"/>
  <c r="L775" i="3"/>
  <c r="L794" i="3"/>
  <c r="L810" i="3"/>
  <c r="L827" i="3"/>
  <c r="L844" i="3"/>
  <c r="L860" i="3"/>
  <c r="L878" i="3"/>
  <c r="L895" i="3"/>
  <c r="L911" i="3"/>
  <c r="L930" i="3"/>
  <c r="L947" i="3"/>
  <c r="L115" i="3"/>
  <c r="L199" i="3"/>
  <c r="L267" i="3"/>
  <c r="L315" i="3"/>
  <c r="L359" i="3"/>
  <c r="L399" i="3"/>
  <c r="L439" i="3"/>
  <c r="L476" i="3"/>
  <c r="L508" i="3"/>
  <c r="L541" i="3"/>
  <c r="L579" i="3"/>
  <c r="L604" i="3"/>
  <c r="L628" i="3"/>
  <c r="L655" i="3"/>
  <c r="L674" i="3"/>
  <c r="L692" i="3"/>
  <c r="L710" i="3"/>
  <c r="L726" i="3"/>
  <c r="L743" i="3"/>
  <c r="L762" i="3"/>
  <c r="L778" i="3"/>
  <c r="L795" i="3"/>
  <c r="L812" i="3"/>
  <c r="L828" i="3"/>
  <c r="L846" i="3"/>
  <c r="L863" i="3"/>
  <c r="L879" i="3"/>
  <c r="L898" i="3"/>
  <c r="L915" i="3"/>
  <c r="L931" i="3"/>
  <c r="L948" i="3"/>
  <c r="L965" i="3"/>
  <c r="L978" i="3"/>
  <c r="L990" i="3"/>
  <c r="L1003" i="3"/>
  <c r="L1014" i="3"/>
  <c r="L1027" i="3"/>
  <c r="L1039" i="3"/>
  <c r="L1051" i="3"/>
  <c r="L1063" i="3"/>
  <c r="L1076" i="3"/>
  <c r="L1087" i="3"/>
  <c r="L1100" i="3"/>
  <c r="L1113" i="3"/>
  <c r="L1124" i="3"/>
  <c r="L1137" i="3"/>
  <c r="L1149" i="3"/>
  <c r="L1161" i="3"/>
  <c r="L1173" i="3"/>
  <c r="L1186" i="3"/>
  <c r="L1197" i="3"/>
  <c r="L1210" i="3"/>
  <c r="L1222" i="3"/>
  <c r="L1234" i="3"/>
  <c r="L1246" i="3"/>
  <c r="L1258" i="3"/>
  <c r="L1268" i="3"/>
  <c r="L1279" i="3"/>
  <c r="L1290" i="3"/>
  <c r="L1300" i="3"/>
  <c r="L1311" i="3"/>
  <c r="L1322" i="3"/>
  <c r="L1330" i="3"/>
  <c r="L1338" i="3"/>
  <c r="L1346" i="3"/>
  <c r="L1354" i="3"/>
  <c r="L1362" i="3"/>
  <c r="L1370" i="3"/>
  <c r="L1378" i="3"/>
  <c r="L1386" i="3"/>
  <c r="L1394" i="3"/>
  <c r="L1402" i="3"/>
  <c r="L1410" i="3"/>
  <c r="L1418" i="3"/>
  <c r="L1426" i="3"/>
  <c r="L1434" i="3"/>
  <c r="L1442" i="3"/>
  <c r="L1450" i="3"/>
  <c r="L1458" i="3"/>
  <c r="L1466" i="3"/>
  <c r="L1474" i="3"/>
  <c r="L1482" i="3"/>
  <c r="L1490" i="3"/>
  <c r="L1498" i="3"/>
  <c r="L1485" i="3"/>
  <c r="L1469" i="3"/>
  <c r="L1453" i="3"/>
  <c r="L1437" i="3"/>
  <c r="L1421" i="3"/>
  <c r="L1405" i="3"/>
  <c r="L1389" i="3"/>
  <c r="L1373" i="3"/>
  <c r="L1357" i="3"/>
  <c r="L1341" i="3"/>
  <c r="L1325" i="3"/>
  <c r="L1304" i="3"/>
  <c r="L1262" i="3"/>
  <c r="L1214" i="3"/>
  <c r="L1165" i="3"/>
  <c r="L1117" i="3"/>
  <c r="L1068" i="3"/>
  <c r="L1019" i="3"/>
  <c r="L971" i="3"/>
  <c r="L1500" i="3"/>
  <c r="L1484" i="3"/>
  <c r="L1468" i="3"/>
  <c r="L1452" i="3"/>
  <c r="L1436" i="3"/>
  <c r="L1420" i="3"/>
  <c r="L1404" i="3"/>
  <c r="L1388" i="3"/>
  <c r="L1372" i="3"/>
  <c r="L1356" i="3"/>
  <c r="L1340" i="3"/>
  <c r="L1324" i="3"/>
  <c r="L1299" i="3"/>
  <c r="L1256" i="3"/>
  <c r="L1209" i="3"/>
  <c r="L1159" i="3"/>
  <c r="L1110" i="3"/>
  <c r="L1062" i="3"/>
  <c r="L1013" i="3"/>
  <c r="L963" i="3"/>
  <c r="L1497" i="3"/>
  <c r="L1481" i="3"/>
  <c r="L1465" i="3"/>
  <c r="L1449" i="3"/>
  <c r="L1433" i="3"/>
  <c r="L1417" i="3"/>
  <c r="L1401" i="3"/>
  <c r="L1385" i="3"/>
  <c r="L1369" i="3"/>
  <c r="L1353" i="3"/>
  <c r="L1337" i="3"/>
  <c r="L1320" i="3"/>
  <c r="L1294" i="3"/>
  <c r="L1251" i="3"/>
  <c r="L1202" i="3"/>
  <c r="L1154" i="3"/>
  <c r="L1105" i="3"/>
  <c r="L1055" i="3"/>
  <c r="L1007" i="3"/>
  <c r="L955" i="3"/>
  <c r="I29" i="9" l="1"/>
  <c r="I35" i="9" s="1"/>
  <c r="H37" i="9" s="1"/>
  <c r="E3" i="5"/>
  <c r="D64" i="11" l="1"/>
  <c r="F64" i="11" s="1"/>
  <c r="B14" i="8"/>
  <c r="B17" i="8"/>
  <c r="B15" i="8"/>
  <c r="B11" i="8"/>
  <c r="J25" i="3" l="1"/>
  <c r="F27" i="9"/>
  <c r="F28" i="9"/>
  <c r="G12" i="10"/>
  <c r="L12" i="10" s="1"/>
  <c r="G13" i="10"/>
  <c r="L13" i="10" s="1"/>
  <c r="G14" i="10"/>
  <c r="L14" i="10" s="1"/>
  <c r="G15" i="10"/>
  <c r="L15" i="10" s="1"/>
  <c r="G16" i="10"/>
  <c r="L16" i="10" s="1"/>
  <c r="G17" i="10"/>
  <c r="L17" i="10" s="1"/>
  <c r="G18" i="10"/>
  <c r="L18" i="10" s="1"/>
  <c r="G19" i="10"/>
  <c r="L19" i="10" s="1"/>
  <c r="G20" i="10"/>
  <c r="L20" i="10" s="1"/>
  <c r="G21" i="10"/>
  <c r="L21" i="10" s="1"/>
  <c r="G22" i="10"/>
  <c r="L22" i="10" s="1"/>
  <c r="G23" i="10"/>
  <c r="L23" i="10" s="1"/>
  <c r="G24" i="10"/>
  <c r="L24" i="10" s="1"/>
  <c r="G25" i="10"/>
  <c r="L25" i="10" s="1"/>
  <c r="G26" i="10"/>
  <c r="L26" i="10" s="1"/>
  <c r="G27" i="10"/>
  <c r="L27" i="10" s="1"/>
  <c r="G28" i="10"/>
  <c r="L28" i="10" s="1"/>
  <c r="G29" i="10"/>
  <c r="L29" i="10" s="1"/>
  <c r="G30" i="10"/>
  <c r="L30" i="10" s="1"/>
  <c r="G31" i="10"/>
  <c r="L31" i="10" s="1"/>
  <c r="G32" i="10"/>
  <c r="L32" i="10" s="1"/>
  <c r="G33" i="10"/>
  <c r="L33" i="10" s="1"/>
  <c r="G34" i="10"/>
  <c r="L34" i="10" s="1"/>
  <c r="G35" i="10"/>
  <c r="L35" i="10" s="1"/>
  <c r="G36" i="10"/>
  <c r="L36" i="10" s="1"/>
  <c r="G37" i="10"/>
  <c r="L37" i="10" s="1"/>
  <c r="G38" i="10"/>
  <c r="L38" i="10" s="1"/>
  <c r="G39" i="10"/>
  <c r="L39" i="10" s="1"/>
  <c r="G40" i="10"/>
  <c r="L40" i="10" s="1"/>
  <c r="G41" i="10"/>
  <c r="L41" i="10" s="1"/>
  <c r="G42" i="10"/>
  <c r="L42" i="10" s="1"/>
  <c r="G43" i="10"/>
  <c r="L43" i="10" s="1"/>
  <c r="G44" i="10"/>
  <c r="L44" i="10" s="1"/>
  <c r="G45" i="10"/>
  <c r="L45" i="10" s="1"/>
  <c r="G46" i="10"/>
  <c r="L46" i="10" s="1"/>
  <c r="G47" i="10"/>
  <c r="L47" i="10" s="1"/>
  <c r="G48" i="10"/>
  <c r="L48" i="10" s="1"/>
  <c r="G49" i="10"/>
  <c r="L49" i="10" s="1"/>
  <c r="G50" i="10"/>
  <c r="L50" i="10" s="1"/>
  <c r="G51" i="10"/>
  <c r="L51" i="10" s="1"/>
  <c r="G52" i="10"/>
  <c r="L52" i="10" s="1"/>
  <c r="G53" i="10"/>
  <c r="L53" i="10" s="1"/>
  <c r="G54" i="10"/>
  <c r="L54" i="10" s="1"/>
  <c r="G55" i="10"/>
  <c r="L55" i="10" s="1"/>
  <c r="G56" i="10"/>
  <c r="L56" i="10" s="1"/>
  <c r="G57" i="10"/>
  <c r="L57" i="10" s="1"/>
  <c r="G58" i="10"/>
  <c r="L58" i="10" s="1"/>
  <c r="G59" i="10"/>
  <c r="L59" i="10" s="1"/>
  <c r="G60" i="10"/>
  <c r="L60" i="10" s="1"/>
  <c r="G61" i="10"/>
  <c r="L61" i="10" s="1"/>
  <c r="G62" i="10"/>
  <c r="L62" i="10" s="1"/>
  <c r="G63" i="10"/>
  <c r="L63" i="10" s="1"/>
  <c r="G64" i="10"/>
  <c r="L64" i="10" s="1"/>
  <c r="G65" i="10"/>
  <c r="L65" i="10" s="1"/>
  <c r="G66" i="10"/>
  <c r="L66" i="10" s="1"/>
  <c r="G67" i="10"/>
  <c r="L67" i="10" s="1"/>
  <c r="G68" i="10"/>
  <c r="L68" i="10" s="1"/>
  <c r="G69" i="10"/>
  <c r="L69" i="10" s="1"/>
  <c r="G70" i="10"/>
  <c r="L70" i="10" s="1"/>
  <c r="G71" i="10"/>
  <c r="L71" i="10" s="1"/>
  <c r="G72" i="10"/>
  <c r="L72" i="10" s="1"/>
  <c r="G73" i="10"/>
  <c r="L73" i="10" s="1"/>
  <c r="G74" i="10"/>
  <c r="L74" i="10" s="1"/>
  <c r="G75" i="10"/>
  <c r="L75" i="10" s="1"/>
  <c r="G76" i="10"/>
  <c r="L76" i="10" s="1"/>
  <c r="G77" i="10"/>
  <c r="L77" i="10" s="1"/>
  <c r="G78" i="10"/>
  <c r="L78" i="10" s="1"/>
  <c r="G79" i="10"/>
  <c r="L79" i="10" s="1"/>
  <c r="G80" i="10"/>
  <c r="L80" i="10" s="1"/>
  <c r="G81" i="10"/>
  <c r="L81" i="10" s="1"/>
  <c r="G82" i="10"/>
  <c r="L82" i="10" s="1"/>
  <c r="G83" i="10"/>
  <c r="L83" i="10" s="1"/>
  <c r="G84" i="10"/>
  <c r="L84" i="10" s="1"/>
  <c r="G85" i="10"/>
  <c r="L85" i="10" s="1"/>
  <c r="G86" i="10"/>
  <c r="L86" i="10" s="1"/>
  <c r="G87" i="10"/>
  <c r="L87" i="10" s="1"/>
  <c r="G88" i="10"/>
  <c r="L88" i="10" s="1"/>
  <c r="G89" i="10"/>
  <c r="L89" i="10" s="1"/>
  <c r="G90" i="10"/>
  <c r="L90" i="10" s="1"/>
  <c r="G91" i="10"/>
  <c r="L91" i="10" s="1"/>
  <c r="G92" i="10"/>
  <c r="L92" i="10" s="1"/>
  <c r="G93" i="10"/>
  <c r="L93" i="10" s="1"/>
  <c r="G94" i="10"/>
  <c r="L94" i="10" s="1"/>
  <c r="G95" i="10"/>
  <c r="L95" i="10" s="1"/>
  <c r="G96" i="10"/>
  <c r="L96" i="10" s="1"/>
  <c r="G97" i="10"/>
  <c r="L97" i="10" s="1"/>
  <c r="G98" i="10"/>
  <c r="L98" i="10" s="1"/>
  <c r="G99" i="10"/>
  <c r="L99" i="10" s="1"/>
  <c r="G100" i="10"/>
  <c r="L100" i="10" s="1"/>
  <c r="G101" i="10"/>
  <c r="L101" i="10" s="1"/>
  <c r="G102" i="10"/>
  <c r="L102" i="10" s="1"/>
  <c r="G103" i="10"/>
  <c r="L103" i="10" s="1"/>
  <c r="G104" i="10"/>
  <c r="L104" i="10" s="1"/>
  <c r="G105" i="10"/>
  <c r="L105" i="10" s="1"/>
  <c r="G106" i="10"/>
  <c r="L106" i="10" s="1"/>
  <c r="G107" i="10"/>
  <c r="L107" i="10" s="1"/>
  <c r="G108" i="10"/>
  <c r="L108" i="10" s="1"/>
  <c r="G109" i="10"/>
  <c r="L109" i="10" s="1"/>
  <c r="G110" i="10"/>
  <c r="L110" i="10" s="1"/>
  <c r="G111" i="10"/>
  <c r="L111" i="10" s="1"/>
  <c r="G112" i="10"/>
  <c r="L112" i="10" s="1"/>
  <c r="G113" i="10"/>
  <c r="L113" i="10" s="1"/>
  <c r="G114" i="10"/>
  <c r="L114" i="10" s="1"/>
  <c r="G115" i="10"/>
  <c r="L115" i="10" s="1"/>
  <c r="G116" i="10"/>
  <c r="L116" i="10" s="1"/>
  <c r="G117" i="10"/>
  <c r="L117" i="10" s="1"/>
  <c r="G118" i="10"/>
  <c r="L118" i="10" s="1"/>
  <c r="G119" i="10"/>
  <c r="L119" i="10" s="1"/>
  <c r="G120" i="10"/>
  <c r="L120" i="10" s="1"/>
  <c r="G121" i="10"/>
  <c r="L121" i="10" s="1"/>
  <c r="G122" i="10"/>
  <c r="L122" i="10" s="1"/>
  <c r="G123" i="10"/>
  <c r="L123" i="10" s="1"/>
  <c r="G124" i="10"/>
  <c r="L124" i="10" s="1"/>
  <c r="G125" i="10"/>
  <c r="L125" i="10" s="1"/>
  <c r="G126" i="10"/>
  <c r="L126" i="10" s="1"/>
  <c r="G127" i="10"/>
  <c r="L127" i="10" s="1"/>
  <c r="G128" i="10"/>
  <c r="L128" i="10" s="1"/>
  <c r="G129" i="10"/>
  <c r="L129" i="10" s="1"/>
  <c r="G130" i="10"/>
  <c r="L130" i="10" s="1"/>
  <c r="G131" i="10"/>
  <c r="L131" i="10" s="1"/>
  <c r="G132" i="10"/>
  <c r="L132" i="10" s="1"/>
  <c r="G133" i="10"/>
  <c r="L133" i="10" s="1"/>
  <c r="G134" i="10"/>
  <c r="L134" i="10" s="1"/>
  <c r="G135" i="10"/>
  <c r="L135" i="10" s="1"/>
  <c r="G136" i="10"/>
  <c r="L136" i="10" s="1"/>
  <c r="G137" i="10"/>
  <c r="L137" i="10" s="1"/>
  <c r="G138" i="10"/>
  <c r="L138" i="10" s="1"/>
  <c r="G139" i="10"/>
  <c r="L139" i="10" s="1"/>
  <c r="G140" i="10"/>
  <c r="L140" i="10" s="1"/>
  <c r="G141" i="10"/>
  <c r="L141" i="10" s="1"/>
  <c r="G142" i="10"/>
  <c r="L142" i="10" s="1"/>
  <c r="G143" i="10"/>
  <c r="L143" i="10" s="1"/>
  <c r="G144" i="10"/>
  <c r="L144" i="10" s="1"/>
  <c r="G145" i="10"/>
  <c r="L145" i="10" s="1"/>
  <c r="G146" i="10"/>
  <c r="L146" i="10" s="1"/>
  <c r="G147" i="10"/>
  <c r="L147" i="10" s="1"/>
  <c r="G148" i="10"/>
  <c r="L148" i="10" s="1"/>
  <c r="G149" i="10"/>
  <c r="L149" i="10" s="1"/>
  <c r="G150" i="10"/>
  <c r="L150" i="10" s="1"/>
  <c r="G151" i="10"/>
  <c r="L151" i="10" s="1"/>
  <c r="G152" i="10"/>
  <c r="L152" i="10" s="1"/>
  <c r="D89" i="11"/>
  <c r="E89" i="11" l="1"/>
  <c r="F89" i="11"/>
  <c r="F20" i="9"/>
  <c r="D18" i="8"/>
  <c r="D9" i="8"/>
  <c r="F26" i="9"/>
  <c r="D16" i="8"/>
  <c r="D12" i="8"/>
  <c r="D10" i="8"/>
  <c r="D8" i="8"/>
  <c r="F27" i="2"/>
  <c r="F26" i="2"/>
  <c r="E138" i="10"/>
  <c r="F138" i="10" s="1"/>
  <c r="J6" i="7"/>
  <c r="J8" i="7"/>
  <c r="J9" i="7"/>
  <c r="J10" i="7"/>
  <c r="J11" i="7"/>
  <c r="J12" i="7"/>
  <c r="J13" i="7"/>
  <c r="J14" i="7"/>
  <c r="J15" i="7"/>
  <c r="J16" i="7"/>
  <c r="J17" i="7"/>
  <c r="J18" i="7"/>
  <c r="J19" i="7"/>
  <c r="J20"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6"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732" i="5"/>
  <c r="J1244" i="5"/>
  <c r="J6" i="5"/>
  <c r="J10" i="5"/>
  <c r="J11" i="5"/>
  <c r="J12" i="5"/>
  <c r="J13" i="5"/>
  <c r="J14" i="5"/>
  <c r="J15" i="5"/>
  <c r="J16" i="5"/>
  <c r="J17" i="5"/>
  <c r="J18" i="5"/>
  <c r="J19" i="5"/>
  <c r="J20" i="5"/>
  <c r="J21" i="5"/>
  <c r="J24" i="5"/>
  <c r="J25"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6" i="4"/>
  <c r="J7" i="4"/>
  <c r="J8" i="4"/>
  <c r="J9" i="4"/>
  <c r="J10" i="4"/>
  <c r="J11" i="4"/>
  <c r="J12" i="4"/>
  <c r="J13" i="4"/>
  <c r="J14" i="4"/>
  <c r="J15" i="4"/>
  <c r="J16" i="4"/>
  <c r="J17" i="4"/>
  <c r="J18" i="4"/>
  <c r="J19" i="4"/>
  <c r="J20" i="4"/>
  <c r="J21" i="4"/>
  <c r="J22" i="4"/>
  <c r="J23"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42" i="3"/>
  <c r="J150" i="3"/>
  <c r="J302" i="3"/>
  <c r="J358" i="3"/>
  <c r="J502" i="3"/>
  <c r="J654" i="3"/>
  <c r="J814" i="3"/>
  <c r="J870" i="3"/>
  <c r="J1014" i="3"/>
  <c r="J1166" i="3"/>
  <c r="J1326" i="3"/>
  <c r="J1399" i="3"/>
  <c r="J6" i="3"/>
  <c r="J7" i="3"/>
  <c r="J8" i="3"/>
  <c r="J10" i="3"/>
  <c r="J11" i="3"/>
  <c r="J12" i="3"/>
  <c r="J13" i="3"/>
  <c r="J14" i="3"/>
  <c r="J15" i="3"/>
  <c r="J16" i="3"/>
  <c r="J17" i="3"/>
  <c r="J18" i="3"/>
  <c r="J19" i="3"/>
  <c r="H27" i="9" s="1"/>
  <c r="J20" i="3"/>
  <c r="J21" i="3"/>
  <c r="J24" i="3"/>
  <c r="J27" i="3"/>
  <c r="J28" i="3"/>
  <c r="J29" i="3"/>
  <c r="J30" i="3"/>
  <c r="J31" i="3"/>
  <c r="J32" i="3"/>
  <c r="J33" i="3"/>
  <c r="J34" i="3"/>
  <c r="G11" i="10"/>
  <c r="L11" i="10" s="1"/>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3" i="3"/>
  <c r="J144" i="3"/>
  <c r="J145" i="3"/>
  <c r="J146" i="3"/>
  <c r="J147" i="3"/>
  <c r="J148" i="3"/>
  <c r="J149"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E6" i="10"/>
  <c r="F6" i="10" s="1"/>
  <c r="E7" i="10"/>
  <c r="F7" i="10" s="1"/>
  <c r="E8" i="10"/>
  <c r="F8" i="10" s="1"/>
  <c r="E9" i="10"/>
  <c r="F9" i="10" s="1"/>
  <c r="E10" i="10"/>
  <c r="F10" i="10" s="1"/>
  <c r="E11" i="10"/>
  <c r="F11" i="10" s="1"/>
  <c r="E12" i="10"/>
  <c r="F12" i="10" s="1"/>
  <c r="E13" i="10"/>
  <c r="E14" i="10"/>
  <c r="F14" i="10" s="1"/>
  <c r="E15" i="10"/>
  <c r="F15" i="10" s="1"/>
  <c r="E16" i="10"/>
  <c r="F16" i="10" s="1"/>
  <c r="E17" i="10"/>
  <c r="F17" i="10" s="1"/>
  <c r="E18" i="10"/>
  <c r="F18" i="10" s="1"/>
  <c r="E19" i="10"/>
  <c r="F19" i="10" s="1"/>
  <c r="E20" i="10"/>
  <c r="F20" i="10" s="1"/>
  <c r="E21" i="10"/>
  <c r="F21" i="10" s="1"/>
  <c r="E22" i="10"/>
  <c r="F22" i="10" s="1"/>
  <c r="E23" i="10"/>
  <c r="F23" i="10" s="1"/>
  <c r="E24" i="10"/>
  <c r="F24" i="10" s="1"/>
  <c r="E25" i="10"/>
  <c r="F25" i="10" s="1"/>
  <c r="E26" i="10"/>
  <c r="F26" i="10" s="1"/>
  <c r="E27" i="10"/>
  <c r="F27" i="10" s="1"/>
  <c r="E28" i="10"/>
  <c r="F28" i="10" s="1"/>
  <c r="E29" i="10"/>
  <c r="F29" i="10" s="1"/>
  <c r="E30" i="10"/>
  <c r="F30" i="10" s="1"/>
  <c r="E31" i="10"/>
  <c r="F31" i="10" s="1"/>
  <c r="E32" i="10"/>
  <c r="F32" i="10" s="1"/>
  <c r="E33" i="10"/>
  <c r="F33" i="10" s="1"/>
  <c r="E34" i="10"/>
  <c r="F34" i="10" s="1"/>
  <c r="E35" i="10"/>
  <c r="F35" i="10" s="1"/>
  <c r="E36" i="10"/>
  <c r="F36" i="10" s="1"/>
  <c r="E37" i="10"/>
  <c r="F37" i="10" s="1"/>
  <c r="E38" i="10"/>
  <c r="F38" i="10" s="1"/>
  <c r="E39" i="10"/>
  <c r="F39" i="10" s="1"/>
  <c r="E40" i="10"/>
  <c r="F40" i="10" s="1"/>
  <c r="E41" i="10"/>
  <c r="F41" i="10" s="1"/>
  <c r="E42" i="10"/>
  <c r="F42" i="10" s="1"/>
  <c r="E43" i="10"/>
  <c r="F43" i="10" s="1"/>
  <c r="E44" i="10"/>
  <c r="F44" i="10" s="1"/>
  <c r="E45" i="10"/>
  <c r="F45" i="10" s="1"/>
  <c r="E46" i="10"/>
  <c r="F46" i="10" s="1"/>
  <c r="E47" i="10"/>
  <c r="F47" i="10" s="1"/>
  <c r="E48" i="10"/>
  <c r="F48" i="10" s="1"/>
  <c r="E49" i="10"/>
  <c r="F49" i="10" s="1"/>
  <c r="E50" i="10"/>
  <c r="F50" i="10" s="1"/>
  <c r="E51" i="10"/>
  <c r="F51" i="10" s="1"/>
  <c r="E52" i="10"/>
  <c r="F52" i="10" s="1"/>
  <c r="E53" i="10"/>
  <c r="F53" i="10" s="1"/>
  <c r="E54" i="10"/>
  <c r="F54" i="10" s="1"/>
  <c r="E55" i="10"/>
  <c r="F55" i="10" s="1"/>
  <c r="E56" i="10"/>
  <c r="F56" i="10" s="1"/>
  <c r="E57" i="10"/>
  <c r="F57" i="10" s="1"/>
  <c r="E58" i="10"/>
  <c r="F58" i="10" s="1"/>
  <c r="E59" i="10"/>
  <c r="F59" i="10" s="1"/>
  <c r="E60" i="10"/>
  <c r="F60" i="10" s="1"/>
  <c r="E61" i="10"/>
  <c r="F61" i="10" s="1"/>
  <c r="E62" i="10"/>
  <c r="F62" i="10" s="1"/>
  <c r="E63" i="10"/>
  <c r="F63" i="10" s="1"/>
  <c r="E64" i="10"/>
  <c r="F64" i="10" s="1"/>
  <c r="E65" i="10"/>
  <c r="F65" i="10" s="1"/>
  <c r="E66" i="10"/>
  <c r="F66" i="10" s="1"/>
  <c r="E67" i="10"/>
  <c r="F67" i="10" s="1"/>
  <c r="E68" i="10"/>
  <c r="F68" i="10" s="1"/>
  <c r="E69" i="10"/>
  <c r="F69" i="10" s="1"/>
  <c r="E70" i="10"/>
  <c r="F70" i="10" s="1"/>
  <c r="E71" i="10"/>
  <c r="F71" i="10" s="1"/>
  <c r="E72" i="10"/>
  <c r="F72" i="10" s="1"/>
  <c r="E73" i="10"/>
  <c r="F73" i="10" s="1"/>
  <c r="E74" i="10"/>
  <c r="F74" i="10" s="1"/>
  <c r="E75" i="10"/>
  <c r="F75" i="10" s="1"/>
  <c r="E76" i="10"/>
  <c r="F76" i="10" s="1"/>
  <c r="E77" i="10"/>
  <c r="F77" i="10" s="1"/>
  <c r="E78" i="10"/>
  <c r="F78" i="10" s="1"/>
  <c r="E79" i="10"/>
  <c r="F79" i="10" s="1"/>
  <c r="E80" i="10"/>
  <c r="F80" i="10" s="1"/>
  <c r="E81" i="10"/>
  <c r="F81" i="10" s="1"/>
  <c r="E82" i="10"/>
  <c r="F82" i="10" s="1"/>
  <c r="E83" i="10"/>
  <c r="F83" i="10" s="1"/>
  <c r="E84" i="10"/>
  <c r="F84" i="10" s="1"/>
  <c r="E85" i="10"/>
  <c r="F85" i="10" s="1"/>
  <c r="E86" i="10"/>
  <c r="F86" i="10" s="1"/>
  <c r="E87" i="10"/>
  <c r="F87" i="10" s="1"/>
  <c r="E88" i="10"/>
  <c r="F88" i="10" s="1"/>
  <c r="E89" i="10"/>
  <c r="F89" i="10" s="1"/>
  <c r="E90" i="10"/>
  <c r="F90" i="10" s="1"/>
  <c r="E91" i="10"/>
  <c r="F91" i="10" s="1"/>
  <c r="E92" i="10"/>
  <c r="F92" i="10" s="1"/>
  <c r="E93" i="10"/>
  <c r="F93" i="10" s="1"/>
  <c r="E94" i="10"/>
  <c r="F94" i="10" s="1"/>
  <c r="E95" i="10"/>
  <c r="F95" i="10" s="1"/>
  <c r="E96" i="10"/>
  <c r="F96" i="10" s="1"/>
  <c r="E97" i="10"/>
  <c r="F97" i="10" s="1"/>
  <c r="E98" i="10"/>
  <c r="F98" i="10" s="1"/>
  <c r="E99" i="10"/>
  <c r="F99" i="10" s="1"/>
  <c r="E100" i="10"/>
  <c r="F100" i="10" s="1"/>
  <c r="E101" i="10"/>
  <c r="F101" i="10" s="1"/>
  <c r="E102" i="10"/>
  <c r="F102" i="10" s="1"/>
  <c r="E103" i="10"/>
  <c r="F103" i="10" s="1"/>
  <c r="E104" i="10"/>
  <c r="F104" i="10" s="1"/>
  <c r="E105" i="10"/>
  <c r="F105" i="10" s="1"/>
  <c r="E106" i="10"/>
  <c r="F106" i="10" s="1"/>
  <c r="E107" i="10"/>
  <c r="F107" i="10" s="1"/>
  <c r="E108" i="10"/>
  <c r="F108" i="10" s="1"/>
  <c r="E109" i="10"/>
  <c r="F109" i="10" s="1"/>
  <c r="E110" i="10"/>
  <c r="F110" i="10" s="1"/>
  <c r="E111" i="10"/>
  <c r="F111" i="10" s="1"/>
  <c r="E112" i="10"/>
  <c r="F112" i="10" s="1"/>
  <c r="E113" i="10"/>
  <c r="F113" i="10" s="1"/>
  <c r="E114" i="10"/>
  <c r="F114" i="10" s="1"/>
  <c r="E115" i="10"/>
  <c r="F115" i="10" s="1"/>
  <c r="E116" i="10"/>
  <c r="F116" i="10" s="1"/>
  <c r="E117" i="10"/>
  <c r="F117" i="10" s="1"/>
  <c r="E118" i="10"/>
  <c r="F118" i="10" s="1"/>
  <c r="E119" i="10"/>
  <c r="F119" i="10" s="1"/>
  <c r="E120" i="10"/>
  <c r="F120" i="10" s="1"/>
  <c r="E121" i="10"/>
  <c r="F121" i="10" s="1"/>
  <c r="E122" i="10"/>
  <c r="F122" i="10" s="1"/>
  <c r="E123" i="10"/>
  <c r="F123" i="10" s="1"/>
  <c r="E124" i="10"/>
  <c r="F124" i="10" s="1"/>
  <c r="E125" i="10"/>
  <c r="F125" i="10" s="1"/>
  <c r="E126" i="10"/>
  <c r="F126" i="10" s="1"/>
  <c r="E127" i="10"/>
  <c r="F127" i="10" s="1"/>
  <c r="E128" i="10"/>
  <c r="F128" i="10" s="1"/>
  <c r="E129" i="10"/>
  <c r="F129" i="10" s="1"/>
  <c r="E130" i="10"/>
  <c r="F130" i="10" s="1"/>
  <c r="E131" i="10"/>
  <c r="F131" i="10" s="1"/>
  <c r="E132" i="10"/>
  <c r="F132" i="10" s="1"/>
  <c r="E133" i="10"/>
  <c r="F133" i="10" s="1"/>
  <c r="E134" i="10"/>
  <c r="F134" i="10" s="1"/>
  <c r="E135" i="10"/>
  <c r="F135" i="10" s="1"/>
  <c r="E136" i="10"/>
  <c r="F136" i="10" s="1"/>
  <c r="E137" i="10"/>
  <c r="F137" i="10" s="1"/>
  <c r="E139" i="10"/>
  <c r="F139" i="10" s="1"/>
  <c r="E140" i="10"/>
  <c r="F140" i="10" s="1"/>
  <c r="E141" i="10"/>
  <c r="F141" i="10" s="1"/>
  <c r="E142" i="10"/>
  <c r="F142" i="10" s="1"/>
  <c r="E143" i="10"/>
  <c r="F143" i="10" s="1"/>
  <c r="E144" i="10"/>
  <c r="F144" i="10" s="1"/>
  <c r="E145" i="10"/>
  <c r="F145" i="10" s="1"/>
  <c r="E146" i="10"/>
  <c r="F146" i="10" s="1"/>
  <c r="E147" i="10"/>
  <c r="F147" i="10" s="1"/>
  <c r="E148" i="10"/>
  <c r="F148" i="10" s="1"/>
  <c r="E149" i="10"/>
  <c r="F149" i="10" s="1"/>
  <c r="E150" i="10"/>
  <c r="F150" i="10" s="1"/>
  <c r="E151" i="10"/>
  <c r="F151" i="10" s="1"/>
  <c r="E152" i="10"/>
  <c r="F152" i="10" s="1"/>
  <c r="C3" i="10"/>
  <c r="B3" i="10"/>
  <c r="E24" i="9"/>
  <c r="K24" i="9" s="1"/>
  <c r="E21" i="9"/>
  <c r="K21" i="9" s="1"/>
  <c r="E109" i="11"/>
  <c r="E110" i="11"/>
  <c r="E111" i="11"/>
  <c r="E112" i="11"/>
  <c r="D61" i="11"/>
  <c r="F61" i="11" s="1"/>
  <c r="D91" i="11"/>
  <c r="F91" i="11" s="1"/>
  <c r="D92" i="11"/>
  <c r="F92" i="11" s="1"/>
  <c r="D93" i="11"/>
  <c r="F93" i="11" s="1"/>
  <c r="D94" i="11"/>
  <c r="F94" i="11" s="1"/>
  <c r="D95" i="11"/>
  <c r="F95" i="11" s="1"/>
  <c r="D96" i="11"/>
  <c r="F96" i="11" s="1"/>
  <c r="D97" i="11"/>
  <c r="F97" i="11" s="1"/>
  <c r="D98" i="11"/>
  <c r="F98" i="11" s="1"/>
  <c r="D99" i="11"/>
  <c r="F99" i="11" s="1"/>
  <c r="D100" i="11"/>
  <c r="F100" i="11" s="1"/>
  <c r="D59" i="11"/>
  <c r="F59" i="11" s="1"/>
  <c r="D60" i="11"/>
  <c r="F60" i="11" s="1"/>
  <c r="D62" i="11"/>
  <c r="F62" i="11" s="1"/>
  <c r="D63" i="11"/>
  <c r="F63" i="11" s="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73" i="11"/>
  <c r="D74" i="11"/>
  <c r="D75" i="11"/>
  <c r="D76" i="11"/>
  <c r="D77" i="11"/>
  <c r="D78" i="11"/>
  <c r="D79" i="11"/>
  <c r="D80" i="11"/>
  <c r="D81" i="11"/>
  <c r="D82" i="11"/>
  <c r="D83" i="11"/>
  <c r="D84" i="11"/>
  <c r="D85" i="11"/>
  <c r="D86" i="11"/>
  <c r="D87" i="11"/>
  <c r="D88" i="11"/>
  <c r="D90" i="11"/>
  <c r="D101" i="11"/>
  <c r="D102" i="11"/>
  <c r="D103" i="11"/>
  <c r="D104" i="11"/>
  <c r="D105" i="11"/>
  <c r="D106" i="11"/>
  <c r="D107" i="11"/>
  <c r="D108" i="11"/>
  <c r="D3" i="11"/>
  <c r="F1" i="11"/>
  <c r="H2" i="7"/>
  <c r="H1" i="7"/>
  <c r="H2" i="6"/>
  <c r="H1" i="6"/>
  <c r="H2" i="5"/>
  <c r="H1" i="5"/>
  <c r="H2" i="4"/>
  <c r="H1" i="4"/>
  <c r="H2" i="3"/>
  <c r="H1" i="3"/>
  <c r="A1" i="10"/>
  <c r="H5" i="9"/>
  <c r="D5" i="9"/>
  <c r="E3" i="7"/>
  <c r="G6" i="7" s="1"/>
  <c r="G7" i="7" s="1"/>
  <c r="G8" i="7" s="1"/>
  <c r="G9" i="7" s="1"/>
  <c r="G10" i="7" s="1"/>
  <c r="G11" i="7" s="1"/>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41" i="7" s="1"/>
  <c r="G42" i="7" s="1"/>
  <c r="G43" i="7" s="1"/>
  <c r="G44" i="7" s="1"/>
  <c r="G45" i="7" s="1"/>
  <c r="G46" i="7" s="1"/>
  <c r="G47" i="7" s="1"/>
  <c r="G48" i="7" s="1"/>
  <c r="G49" i="7" s="1"/>
  <c r="G50" i="7" s="1"/>
  <c r="G51" i="7" s="1"/>
  <c r="G52" i="7" s="1"/>
  <c r="G53" i="7" s="1"/>
  <c r="G54" i="7" s="1"/>
  <c r="G55" i="7" s="1"/>
  <c r="G56" i="7" s="1"/>
  <c r="G57" i="7" s="1"/>
  <c r="G58" i="7" s="1"/>
  <c r="G59" i="7" s="1"/>
  <c r="G60" i="7" s="1"/>
  <c r="G61" i="7" s="1"/>
  <c r="G62" i="7" s="1"/>
  <c r="G63" i="7" s="1"/>
  <c r="G64" i="7" s="1"/>
  <c r="G65" i="7" s="1"/>
  <c r="G66" i="7" s="1"/>
  <c r="G67" i="7" s="1"/>
  <c r="G68" i="7" s="1"/>
  <c r="G69" i="7" s="1"/>
  <c r="G70" i="7" s="1"/>
  <c r="G71" i="7" s="1"/>
  <c r="G72" i="7" s="1"/>
  <c r="G73" i="7" s="1"/>
  <c r="G74" i="7" s="1"/>
  <c r="G75" i="7" s="1"/>
  <c r="G76" i="7" s="1"/>
  <c r="G77" i="7" s="1"/>
  <c r="G78" i="7" s="1"/>
  <c r="G79" i="7" s="1"/>
  <c r="G80" i="7" s="1"/>
  <c r="G81" i="7" s="1"/>
  <c r="G82" i="7" s="1"/>
  <c r="G83" i="7" s="1"/>
  <c r="G84" i="7" s="1"/>
  <c r="G85" i="7" s="1"/>
  <c r="G86" i="7" s="1"/>
  <c r="G87" i="7" s="1"/>
  <c r="G88" i="7" s="1"/>
  <c r="G89" i="7" s="1"/>
  <c r="G90" i="7" s="1"/>
  <c r="G91" i="7" s="1"/>
  <c r="G92" i="7" s="1"/>
  <c r="G93" i="7" s="1"/>
  <c r="G94" i="7" s="1"/>
  <c r="G95" i="7" s="1"/>
  <c r="G96" i="7" s="1"/>
  <c r="G97" i="7" s="1"/>
  <c r="G98" i="7" s="1"/>
  <c r="G99" i="7" s="1"/>
  <c r="G100" i="7" s="1"/>
  <c r="G101" i="7" s="1"/>
  <c r="G102" i="7" s="1"/>
  <c r="G103" i="7" s="1"/>
  <c r="G104" i="7" s="1"/>
  <c r="G105" i="7" s="1"/>
  <c r="G106" i="7" s="1"/>
  <c r="G107" i="7" s="1"/>
  <c r="G108" i="7" s="1"/>
  <c r="G109" i="7" s="1"/>
  <c r="G110" i="7" s="1"/>
  <c r="G111" i="7" s="1"/>
  <c r="G112" i="7" s="1"/>
  <c r="G113" i="7" s="1"/>
  <c r="G114" i="7" s="1"/>
  <c r="G115" i="7" s="1"/>
  <c r="G116" i="7" s="1"/>
  <c r="G117" i="7" s="1"/>
  <c r="G118" i="7" s="1"/>
  <c r="G119" i="7" s="1"/>
  <c r="G120" i="7" s="1"/>
  <c r="G121" i="7" s="1"/>
  <c r="G122" i="7" s="1"/>
  <c r="G123" i="7" s="1"/>
  <c r="G124" i="7" s="1"/>
  <c r="G125" i="7" s="1"/>
  <c r="G126" i="7" s="1"/>
  <c r="G127" i="7" s="1"/>
  <c r="G128" i="7" s="1"/>
  <c r="G129" i="7" s="1"/>
  <c r="G130" i="7" s="1"/>
  <c r="G131" i="7" s="1"/>
  <c r="G132" i="7" s="1"/>
  <c r="G133" i="7" s="1"/>
  <c r="G134" i="7" s="1"/>
  <c r="G135" i="7" s="1"/>
  <c r="G136" i="7" s="1"/>
  <c r="G137" i="7" s="1"/>
  <c r="G138" i="7" s="1"/>
  <c r="G139" i="7" s="1"/>
  <c r="G140" i="7" s="1"/>
  <c r="G141" i="7" s="1"/>
  <c r="G142" i="7" s="1"/>
  <c r="G143" i="7" s="1"/>
  <c r="G144" i="7" s="1"/>
  <c r="G145" i="7" s="1"/>
  <c r="G146" i="7" s="1"/>
  <c r="G147" i="7" s="1"/>
  <c r="G148" i="7" s="1"/>
  <c r="G149" i="7" s="1"/>
  <c r="G150" i="7" s="1"/>
  <c r="G151" i="7" s="1"/>
  <c r="G152" i="7" s="1"/>
  <c r="G153" i="7" s="1"/>
  <c r="G154" i="7" s="1"/>
  <c r="G155" i="7" s="1"/>
  <c r="G156" i="7" s="1"/>
  <c r="G157" i="7" s="1"/>
  <c r="G158" i="7" s="1"/>
  <c r="G159" i="7" s="1"/>
  <c r="G160" i="7" s="1"/>
  <c r="G161" i="7" s="1"/>
  <c r="G162" i="7" s="1"/>
  <c r="G163" i="7" s="1"/>
  <c r="G164" i="7" s="1"/>
  <c r="G165" i="7" s="1"/>
  <c r="G166" i="7" s="1"/>
  <c r="G167" i="7" s="1"/>
  <c r="G168" i="7" s="1"/>
  <c r="G169" i="7" s="1"/>
  <c r="G170" i="7" s="1"/>
  <c r="G171" i="7" s="1"/>
  <c r="G172" i="7" s="1"/>
  <c r="G173" i="7" s="1"/>
  <c r="G174" i="7" s="1"/>
  <c r="G175" i="7" s="1"/>
  <c r="G176" i="7" s="1"/>
  <c r="G177" i="7" s="1"/>
  <c r="G178" i="7" s="1"/>
  <c r="G179" i="7" s="1"/>
  <c r="G180" i="7" s="1"/>
  <c r="G181" i="7" s="1"/>
  <c r="G182" i="7" s="1"/>
  <c r="G183" i="7" s="1"/>
  <c r="G184" i="7" s="1"/>
  <c r="G185" i="7" s="1"/>
  <c r="G186" i="7" s="1"/>
  <c r="G187" i="7" s="1"/>
  <c r="G188" i="7" s="1"/>
  <c r="G189" i="7" s="1"/>
  <c r="G190" i="7" s="1"/>
  <c r="G191" i="7" s="1"/>
  <c r="G192" i="7" s="1"/>
  <c r="G193" i="7" s="1"/>
  <c r="G194" i="7" s="1"/>
  <c r="G195" i="7" s="1"/>
  <c r="G196" i="7" s="1"/>
  <c r="G197" i="7" s="1"/>
  <c r="G198" i="7" s="1"/>
  <c r="G199" i="7" s="1"/>
  <c r="G200" i="7" s="1"/>
  <c r="G201" i="7" s="1"/>
  <c r="G202" i="7" s="1"/>
  <c r="G203" i="7" s="1"/>
  <c r="G204" i="7" s="1"/>
  <c r="G205" i="7" s="1"/>
  <c r="G206" i="7" s="1"/>
  <c r="G207" i="7" s="1"/>
  <c r="G208" i="7" s="1"/>
  <c r="G209" i="7" s="1"/>
  <c r="G210" i="7" s="1"/>
  <c r="G211" i="7" s="1"/>
  <c r="G212" i="7" s="1"/>
  <c r="G213" i="7" s="1"/>
  <c r="G214" i="7" s="1"/>
  <c r="G215" i="7" s="1"/>
  <c r="G216" i="7" s="1"/>
  <c r="G217" i="7" s="1"/>
  <c r="G218" i="7" s="1"/>
  <c r="G219" i="7" s="1"/>
  <c r="G220" i="7" s="1"/>
  <c r="G221" i="7" s="1"/>
  <c r="G222" i="7" s="1"/>
  <c r="G223" i="7" s="1"/>
  <c r="G224" i="7" s="1"/>
  <c r="G225" i="7" s="1"/>
  <c r="G226" i="7" s="1"/>
  <c r="G227" i="7" s="1"/>
  <c r="G228" i="7" s="1"/>
  <c r="G229" i="7" s="1"/>
  <c r="G230" i="7" s="1"/>
  <c r="G231" i="7" s="1"/>
  <c r="G232" i="7" s="1"/>
  <c r="G233" i="7" s="1"/>
  <c r="G234" i="7" s="1"/>
  <c r="G235" i="7" s="1"/>
  <c r="G236" i="7" s="1"/>
  <c r="G237" i="7" s="1"/>
  <c r="G238" i="7" s="1"/>
  <c r="G239" i="7" s="1"/>
  <c r="G240" i="7" s="1"/>
  <c r="G241" i="7" s="1"/>
  <c r="G242" i="7" s="1"/>
  <c r="G243" i="7" s="1"/>
  <c r="G244" i="7" s="1"/>
  <c r="G245" i="7" s="1"/>
  <c r="G246" i="7" s="1"/>
  <c r="G247" i="7" s="1"/>
  <c r="G248" i="7" s="1"/>
  <c r="G249" i="7" s="1"/>
  <c r="G250" i="7" s="1"/>
  <c r="G251" i="7" s="1"/>
  <c r="G252" i="7" s="1"/>
  <c r="G253" i="7" s="1"/>
  <c r="G254" i="7" s="1"/>
  <c r="G255" i="7" s="1"/>
  <c r="G256" i="7" s="1"/>
  <c r="G257" i="7" s="1"/>
  <c r="G258" i="7" s="1"/>
  <c r="G259" i="7" s="1"/>
  <c r="G260" i="7" s="1"/>
  <c r="G261" i="7" s="1"/>
  <c r="G262" i="7" s="1"/>
  <c r="G263" i="7" s="1"/>
  <c r="G264" i="7" s="1"/>
  <c r="G265" i="7" s="1"/>
  <c r="G266" i="7" s="1"/>
  <c r="G267" i="7" s="1"/>
  <c r="G268" i="7" s="1"/>
  <c r="G269" i="7" s="1"/>
  <c r="G270" i="7" s="1"/>
  <c r="G271" i="7" s="1"/>
  <c r="G272" i="7" s="1"/>
  <c r="G273" i="7" s="1"/>
  <c r="G274" i="7" s="1"/>
  <c r="G275" i="7" s="1"/>
  <c r="G276" i="7" s="1"/>
  <c r="G277" i="7" s="1"/>
  <c r="G278" i="7" s="1"/>
  <c r="G279" i="7" s="1"/>
  <c r="G280" i="7" s="1"/>
  <c r="G281" i="7" s="1"/>
  <c r="G282" i="7" s="1"/>
  <c r="G283" i="7" s="1"/>
  <c r="G284" i="7" s="1"/>
  <c r="G285" i="7" s="1"/>
  <c r="G286" i="7" s="1"/>
  <c r="G287" i="7" s="1"/>
  <c r="G288" i="7" s="1"/>
  <c r="G289" i="7" s="1"/>
  <c r="G290" i="7" s="1"/>
  <c r="G291" i="7" s="1"/>
  <c r="G292" i="7" s="1"/>
  <c r="G293" i="7" s="1"/>
  <c r="G294" i="7" s="1"/>
  <c r="G295" i="7" s="1"/>
  <c r="G296" i="7" s="1"/>
  <c r="G297" i="7" s="1"/>
  <c r="G298" i="7" s="1"/>
  <c r="G299" i="7" s="1"/>
  <c r="G300" i="7" s="1"/>
  <c r="G301" i="7" s="1"/>
  <c r="G302" i="7" s="1"/>
  <c r="G303" i="7" s="1"/>
  <c r="G304" i="7" s="1"/>
  <c r="G305" i="7" s="1"/>
  <c r="G306" i="7" s="1"/>
  <c r="G307" i="7" s="1"/>
  <c r="G308" i="7" s="1"/>
  <c r="G309" i="7" s="1"/>
  <c r="G310" i="7" s="1"/>
  <c r="G311" i="7" s="1"/>
  <c r="G312" i="7" s="1"/>
  <c r="G313" i="7" s="1"/>
  <c r="G314" i="7" s="1"/>
  <c r="G315" i="7" s="1"/>
  <c r="G316" i="7" s="1"/>
  <c r="G317" i="7" s="1"/>
  <c r="G318" i="7" s="1"/>
  <c r="G319" i="7" s="1"/>
  <c r="G320" i="7" s="1"/>
  <c r="G321" i="7" s="1"/>
  <c r="G322" i="7" s="1"/>
  <c r="G323" i="7" s="1"/>
  <c r="G324" i="7" s="1"/>
  <c r="G325" i="7" s="1"/>
  <c r="G326" i="7" s="1"/>
  <c r="G327" i="7" s="1"/>
  <c r="G328" i="7" s="1"/>
  <c r="G329" i="7" s="1"/>
  <c r="G330" i="7" s="1"/>
  <c r="G331" i="7" s="1"/>
  <c r="G332" i="7" s="1"/>
  <c r="G333" i="7" s="1"/>
  <c r="G334" i="7" s="1"/>
  <c r="G335" i="7" s="1"/>
  <c r="G336" i="7" s="1"/>
  <c r="G337" i="7" s="1"/>
  <c r="G338" i="7" s="1"/>
  <c r="G339" i="7" s="1"/>
  <c r="G340" i="7" s="1"/>
  <c r="G341" i="7" s="1"/>
  <c r="G342" i="7" s="1"/>
  <c r="G343" i="7" s="1"/>
  <c r="G344" i="7" s="1"/>
  <c r="G345" i="7" s="1"/>
  <c r="G346" i="7" s="1"/>
  <c r="G347" i="7" s="1"/>
  <c r="G348" i="7" s="1"/>
  <c r="G349" i="7" s="1"/>
  <c r="G350" i="7" s="1"/>
  <c r="G351" i="7" s="1"/>
  <c r="G352" i="7" s="1"/>
  <c r="G353" i="7" s="1"/>
  <c r="G354" i="7" s="1"/>
  <c r="G355" i="7" s="1"/>
  <c r="G356" i="7" s="1"/>
  <c r="G357" i="7" s="1"/>
  <c r="G358" i="7" s="1"/>
  <c r="G359" i="7" s="1"/>
  <c r="G360" i="7" s="1"/>
  <c r="G361" i="7" s="1"/>
  <c r="G362" i="7" s="1"/>
  <c r="G363" i="7" s="1"/>
  <c r="G364" i="7" s="1"/>
  <c r="G365" i="7" s="1"/>
  <c r="G366" i="7" s="1"/>
  <c r="G367" i="7" s="1"/>
  <c r="G368" i="7" s="1"/>
  <c r="G369" i="7" s="1"/>
  <c r="G370" i="7" s="1"/>
  <c r="G371" i="7" s="1"/>
  <c r="G372" i="7" s="1"/>
  <c r="G373" i="7" s="1"/>
  <c r="G374" i="7" s="1"/>
  <c r="G375" i="7" s="1"/>
  <c r="G376" i="7" s="1"/>
  <c r="G377" i="7" s="1"/>
  <c r="G378" i="7" s="1"/>
  <c r="G379" i="7" s="1"/>
  <c r="G380" i="7" s="1"/>
  <c r="G381" i="7" s="1"/>
  <c r="G382" i="7" s="1"/>
  <c r="G383" i="7" s="1"/>
  <c r="G384" i="7" s="1"/>
  <c r="G385" i="7" s="1"/>
  <c r="G386" i="7" s="1"/>
  <c r="G387" i="7" s="1"/>
  <c r="G388" i="7" s="1"/>
  <c r="G389" i="7" s="1"/>
  <c r="G390" i="7" s="1"/>
  <c r="G391" i="7" s="1"/>
  <c r="G392" i="7" s="1"/>
  <c r="G393" i="7" s="1"/>
  <c r="G394" i="7" s="1"/>
  <c r="G395" i="7" s="1"/>
  <c r="G396" i="7" s="1"/>
  <c r="G397" i="7" s="1"/>
  <c r="G398" i="7" s="1"/>
  <c r="G399" i="7" s="1"/>
  <c r="G400" i="7" s="1"/>
  <c r="G401" i="7" s="1"/>
  <c r="G402" i="7" s="1"/>
  <c r="G403" i="7" s="1"/>
  <c r="G404" i="7" s="1"/>
  <c r="G405" i="7" s="1"/>
  <c r="G406" i="7" s="1"/>
  <c r="G407" i="7" s="1"/>
  <c r="G408" i="7" s="1"/>
  <c r="G409" i="7" s="1"/>
  <c r="G410" i="7" s="1"/>
  <c r="G411" i="7" s="1"/>
  <c r="G412" i="7" s="1"/>
  <c r="G413" i="7" s="1"/>
  <c r="G414" i="7" s="1"/>
  <c r="G415" i="7" s="1"/>
  <c r="G416" i="7" s="1"/>
  <c r="G417" i="7" s="1"/>
  <c r="G418" i="7" s="1"/>
  <c r="G419" i="7" s="1"/>
  <c r="G420" i="7" s="1"/>
  <c r="G421" i="7" s="1"/>
  <c r="G422" i="7" s="1"/>
  <c r="G423" i="7" s="1"/>
  <c r="G424" i="7" s="1"/>
  <c r="G425" i="7" s="1"/>
  <c r="G426" i="7" s="1"/>
  <c r="G427" i="7" s="1"/>
  <c r="G428" i="7" s="1"/>
  <c r="G429" i="7" s="1"/>
  <c r="G430" i="7" s="1"/>
  <c r="G431" i="7" s="1"/>
  <c r="G432" i="7" s="1"/>
  <c r="G433" i="7" s="1"/>
  <c r="G434" i="7" s="1"/>
  <c r="G435" i="7" s="1"/>
  <c r="G436" i="7" s="1"/>
  <c r="G437" i="7" s="1"/>
  <c r="G438" i="7" s="1"/>
  <c r="G439" i="7" s="1"/>
  <c r="G440" i="7" s="1"/>
  <c r="G441" i="7" s="1"/>
  <c r="G442" i="7" s="1"/>
  <c r="G443" i="7" s="1"/>
  <c r="G444" i="7" s="1"/>
  <c r="G445" i="7" s="1"/>
  <c r="G446" i="7" s="1"/>
  <c r="G447" i="7" s="1"/>
  <c r="G448" i="7" s="1"/>
  <c r="G449" i="7" s="1"/>
  <c r="G450" i="7" s="1"/>
  <c r="G451" i="7" s="1"/>
  <c r="G452" i="7" s="1"/>
  <c r="G453" i="7" s="1"/>
  <c r="G454" i="7" s="1"/>
  <c r="G455" i="7" s="1"/>
  <c r="G456" i="7" s="1"/>
  <c r="G457" i="7" s="1"/>
  <c r="G458" i="7" s="1"/>
  <c r="G459" i="7" s="1"/>
  <c r="G460" i="7" s="1"/>
  <c r="G461" i="7" s="1"/>
  <c r="G462" i="7" s="1"/>
  <c r="G463" i="7" s="1"/>
  <c r="G464" i="7" s="1"/>
  <c r="G465" i="7" s="1"/>
  <c r="G466" i="7" s="1"/>
  <c r="G467" i="7" s="1"/>
  <c r="G468" i="7" s="1"/>
  <c r="G469" i="7" s="1"/>
  <c r="G470" i="7" s="1"/>
  <c r="G471" i="7" s="1"/>
  <c r="G472" i="7" s="1"/>
  <c r="G473" i="7" s="1"/>
  <c r="G474" i="7" s="1"/>
  <c r="G475" i="7" s="1"/>
  <c r="G476" i="7" s="1"/>
  <c r="G477" i="7" s="1"/>
  <c r="G478" i="7" s="1"/>
  <c r="G479" i="7" s="1"/>
  <c r="G480" i="7" s="1"/>
  <c r="G481" i="7" s="1"/>
  <c r="G482" i="7" s="1"/>
  <c r="G483" i="7" s="1"/>
  <c r="G484" i="7" s="1"/>
  <c r="G485" i="7" s="1"/>
  <c r="G486" i="7" s="1"/>
  <c r="G487" i="7" s="1"/>
  <c r="G488" i="7" s="1"/>
  <c r="G489" i="7" s="1"/>
  <c r="G490" i="7" s="1"/>
  <c r="G491" i="7" s="1"/>
  <c r="G492" i="7" s="1"/>
  <c r="G493" i="7" s="1"/>
  <c r="G494" i="7" s="1"/>
  <c r="G495" i="7" s="1"/>
  <c r="G496" i="7" s="1"/>
  <c r="G497" i="7" s="1"/>
  <c r="G498" i="7" s="1"/>
  <c r="G499" i="7" s="1"/>
  <c r="G500" i="7" s="1"/>
  <c r="G501" i="7" s="1"/>
  <c r="G502" i="7" s="1"/>
  <c r="G503" i="7" s="1"/>
  <c r="G504" i="7" s="1"/>
  <c r="G505" i="7" s="1"/>
  <c r="G506" i="7" s="1"/>
  <c r="G507" i="7" s="1"/>
  <c r="G508" i="7" s="1"/>
  <c r="G509" i="7" s="1"/>
  <c r="G510" i="7" s="1"/>
  <c r="G511" i="7" s="1"/>
  <c r="G512" i="7" s="1"/>
  <c r="G513" i="7" s="1"/>
  <c r="G514" i="7" s="1"/>
  <c r="G515" i="7" s="1"/>
  <c r="G516" i="7" s="1"/>
  <c r="G517" i="7" s="1"/>
  <c r="G518" i="7" s="1"/>
  <c r="G519" i="7" s="1"/>
  <c r="G520" i="7" s="1"/>
  <c r="G521" i="7" s="1"/>
  <c r="G522" i="7" s="1"/>
  <c r="G523" i="7" s="1"/>
  <c r="G524" i="7" s="1"/>
  <c r="G525" i="7" s="1"/>
  <c r="G526" i="7" s="1"/>
  <c r="G527" i="7" s="1"/>
  <c r="G528" i="7" s="1"/>
  <c r="G529" i="7" s="1"/>
  <c r="G530" i="7" s="1"/>
  <c r="G531" i="7" s="1"/>
  <c r="G532" i="7" s="1"/>
  <c r="G533" i="7" s="1"/>
  <c r="G534" i="7" s="1"/>
  <c r="G535" i="7" s="1"/>
  <c r="G536" i="7" s="1"/>
  <c r="G537" i="7" s="1"/>
  <c r="G538" i="7" s="1"/>
  <c r="G539" i="7" s="1"/>
  <c r="G540" i="7" s="1"/>
  <c r="G541" i="7" s="1"/>
  <c r="G542" i="7" s="1"/>
  <c r="G543" i="7" s="1"/>
  <c r="G544" i="7" s="1"/>
  <c r="G545" i="7" s="1"/>
  <c r="G546" i="7" s="1"/>
  <c r="G547" i="7" s="1"/>
  <c r="G548" i="7" s="1"/>
  <c r="G549" i="7" s="1"/>
  <c r="G550" i="7" s="1"/>
  <c r="G551" i="7" s="1"/>
  <c r="G552" i="7" s="1"/>
  <c r="G553" i="7" s="1"/>
  <c r="G554" i="7" s="1"/>
  <c r="G555" i="7" s="1"/>
  <c r="G556" i="7" s="1"/>
  <c r="G557" i="7" s="1"/>
  <c r="G558" i="7" s="1"/>
  <c r="G559" i="7" s="1"/>
  <c r="G560" i="7" s="1"/>
  <c r="G561" i="7" s="1"/>
  <c r="G562" i="7" s="1"/>
  <c r="G563" i="7" s="1"/>
  <c r="G564" i="7" s="1"/>
  <c r="G565" i="7" s="1"/>
  <c r="G566" i="7" s="1"/>
  <c r="G567" i="7" s="1"/>
  <c r="G568" i="7" s="1"/>
  <c r="G569" i="7" s="1"/>
  <c r="G570" i="7" s="1"/>
  <c r="G571" i="7" s="1"/>
  <c r="G572" i="7" s="1"/>
  <c r="G573" i="7" s="1"/>
  <c r="G574" i="7" s="1"/>
  <c r="G575" i="7" s="1"/>
  <c r="G576" i="7" s="1"/>
  <c r="G577" i="7" s="1"/>
  <c r="G578" i="7" s="1"/>
  <c r="G579" i="7" s="1"/>
  <c r="G580" i="7" s="1"/>
  <c r="G581" i="7" s="1"/>
  <c r="G582" i="7" s="1"/>
  <c r="G583" i="7" s="1"/>
  <c r="G584" i="7" s="1"/>
  <c r="G585" i="7" s="1"/>
  <c r="G586" i="7" s="1"/>
  <c r="G587" i="7" s="1"/>
  <c r="G588" i="7" s="1"/>
  <c r="G589" i="7" s="1"/>
  <c r="G590" i="7" s="1"/>
  <c r="G591" i="7" s="1"/>
  <c r="G592" i="7" s="1"/>
  <c r="G593" i="7" s="1"/>
  <c r="G594" i="7" s="1"/>
  <c r="G595" i="7" s="1"/>
  <c r="G596" i="7" s="1"/>
  <c r="G597" i="7" s="1"/>
  <c r="G598" i="7" s="1"/>
  <c r="G599" i="7" s="1"/>
  <c r="G600" i="7" s="1"/>
  <c r="G601" i="7" s="1"/>
  <c r="G602" i="7" s="1"/>
  <c r="G603" i="7" s="1"/>
  <c r="G604" i="7" s="1"/>
  <c r="G605" i="7" s="1"/>
  <c r="G606" i="7" s="1"/>
  <c r="G607" i="7" s="1"/>
  <c r="G608" i="7" s="1"/>
  <c r="G609" i="7" s="1"/>
  <c r="G610" i="7" s="1"/>
  <c r="G611" i="7" s="1"/>
  <c r="G612" i="7" s="1"/>
  <c r="G613" i="7" s="1"/>
  <c r="G614" i="7" s="1"/>
  <c r="G615" i="7" s="1"/>
  <c r="G616" i="7" s="1"/>
  <c r="G617" i="7" s="1"/>
  <c r="G618" i="7" s="1"/>
  <c r="G619" i="7" s="1"/>
  <c r="G620" i="7" s="1"/>
  <c r="G621" i="7" s="1"/>
  <c r="G622" i="7" s="1"/>
  <c r="G623" i="7" s="1"/>
  <c r="G624" i="7" s="1"/>
  <c r="G625" i="7" s="1"/>
  <c r="G626" i="7" s="1"/>
  <c r="G627" i="7" s="1"/>
  <c r="G628" i="7" s="1"/>
  <c r="G629" i="7" s="1"/>
  <c r="G630" i="7" s="1"/>
  <c r="G631" i="7" s="1"/>
  <c r="G632" i="7" s="1"/>
  <c r="G633" i="7" s="1"/>
  <c r="G634" i="7" s="1"/>
  <c r="G635" i="7" s="1"/>
  <c r="G636" i="7" s="1"/>
  <c r="G637" i="7" s="1"/>
  <c r="G638" i="7" s="1"/>
  <c r="G639" i="7" s="1"/>
  <c r="G640" i="7" s="1"/>
  <c r="G641" i="7" s="1"/>
  <c r="G642" i="7" s="1"/>
  <c r="G643" i="7" s="1"/>
  <c r="G644" i="7" s="1"/>
  <c r="G645" i="7" s="1"/>
  <c r="G646" i="7" s="1"/>
  <c r="G647" i="7" s="1"/>
  <c r="G648" i="7" s="1"/>
  <c r="G649" i="7" s="1"/>
  <c r="G650" i="7" s="1"/>
  <c r="G651" i="7" s="1"/>
  <c r="G652" i="7" s="1"/>
  <c r="G653" i="7" s="1"/>
  <c r="G654" i="7" s="1"/>
  <c r="G655" i="7" s="1"/>
  <c r="G656" i="7" s="1"/>
  <c r="G657" i="7" s="1"/>
  <c r="G658" i="7" s="1"/>
  <c r="G659" i="7" s="1"/>
  <c r="G660" i="7" s="1"/>
  <c r="G661" i="7" s="1"/>
  <c r="G662" i="7" s="1"/>
  <c r="G663" i="7" s="1"/>
  <c r="G664" i="7" s="1"/>
  <c r="G665" i="7" s="1"/>
  <c r="G666" i="7" s="1"/>
  <c r="G667" i="7" s="1"/>
  <c r="G668" i="7" s="1"/>
  <c r="G669" i="7" s="1"/>
  <c r="G670" i="7" s="1"/>
  <c r="G671" i="7" s="1"/>
  <c r="G672" i="7" s="1"/>
  <c r="G673" i="7" s="1"/>
  <c r="G674" i="7" s="1"/>
  <c r="G675" i="7" s="1"/>
  <c r="G676" i="7" s="1"/>
  <c r="G677" i="7" s="1"/>
  <c r="G678" i="7" s="1"/>
  <c r="G679" i="7" s="1"/>
  <c r="G680" i="7" s="1"/>
  <c r="G681" i="7" s="1"/>
  <c r="G682" i="7" s="1"/>
  <c r="G683" i="7" s="1"/>
  <c r="G684" i="7" s="1"/>
  <c r="G685" i="7" s="1"/>
  <c r="G686" i="7" s="1"/>
  <c r="G687" i="7" s="1"/>
  <c r="G688" i="7" s="1"/>
  <c r="G689" i="7" s="1"/>
  <c r="G690" i="7" s="1"/>
  <c r="G691" i="7" s="1"/>
  <c r="G692" i="7" s="1"/>
  <c r="G693" i="7" s="1"/>
  <c r="G694" i="7" s="1"/>
  <c r="G695" i="7" s="1"/>
  <c r="G696" i="7" s="1"/>
  <c r="G697" i="7" s="1"/>
  <c r="G698" i="7" s="1"/>
  <c r="G699" i="7" s="1"/>
  <c r="G700" i="7" s="1"/>
  <c r="G701" i="7" s="1"/>
  <c r="G702" i="7" s="1"/>
  <c r="G703" i="7" s="1"/>
  <c r="G704" i="7" s="1"/>
  <c r="G705" i="7" s="1"/>
  <c r="G706" i="7" s="1"/>
  <c r="G707" i="7" s="1"/>
  <c r="G708" i="7" s="1"/>
  <c r="G709" i="7" s="1"/>
  <c r="G710" i="7" s="1"/>
  <c r="G711" i="7" s="1"/>
  <c r="G712" i="7" s="1"/>
  <c r="G713" i="7" s="1"/>
  <c r="G714" i="7" s="1"/>
  <c r="G715" i="7" s="1"/>
  <c r="G716" i="7" s="1"/>
  <c r="G717" i="7" s="1"/>
  <c r="G718" i="7" s="1"/>
  <c r="G719" i="7" s="1"/>
  <c r="G720" i="7" s="1"/>
  <c r="G721" i="7" s="1"/>
  <c r="G722" i="7" s="1"/>
  <c r="G723" i="7" s="1"/>
  <c r="G724" i="7" s="1"/>
  <c r="G725" i="7" s="1"/>
  <c r="G726" i="7" s="1"/>
  <c r="G727" i="7" s="1"/>
  <c r="G728" i="7" s="1"/>
  <c r="G729" i="7" s="1"/>
  <c r="G730" i="7" s="1"/>
  <c r="G731" i="7" s="1"/>
  <c r="G732" i="7" s="1"/>
  <c r="G733" i="7" s="1"/>
  <c r="G734" i="7" s="1"/>
  <c r="G735" i="7" s="1"/>
  <c r="G736" i="7" s="1"/>
  <c r="G737" i="7" s="1"/>
  <c r="G738" i="7" s="1"/>
  <c r="G739" i="7" s="1"/>
  <c r="G740" i="7" s="1"/>
  <c r="G741" i="7" s="1"/>
  <c r="G742" i="7" s="1"/>
  <c r="G743" i="7" s="1"/>
  <c r="G744" i="7" s="1"/>
  <c r="G745" i="7" s="1"/>
  <c r="G746" i="7" s="1"/>
  <c r="G747" i="7" s="1"/>
  <c r="G748" i="7" s="1"/>
  <c r="G749" i="7" s="1"/>
  <c r="G750" i="7" s="1"/>
  <c r="G751" i="7" s="1"/>
  <c r="G752" i="7" s="1"/>
  <c r="G753" i="7" s="1"/>
  <c r="G754" i="7" s="1"/>
  <c r="G755" i="7" s="1"/>
  <c r="G756" i="7" s="1"/>
  <c r="G757" i="7" s="1"/>
  <c r="G758" i="7" s="1"/>
  <c r="G759" i="7" s="1"/>
  <c r="G760" i="7" s="1"/>
  <c r="G761" i="7" s="1"/>
  <c r="G762" i="7" s="1"/>
  <c r="G763" i="7" s="1"/>
  <c r="G764" i="7" s="1"/>
  <c r="G765" i="7" s="1"/>
  <c r="G766" i="7" s="1"/>
  <c r="G767" i="7" s="1"/>
  <c r="G768" i="7" s="1"/>
  <c r="G769" i="7" s="1"/>
  <c r="G770" i="7" s="1"/>
  <c r="G771" i="7" s="1"/>
  <c r="G772" i="7" s="1"/>
  <c r="G773" i="7" s="1"/>
  <c r="G774" i="7" s="1"/>
  <c r="G775" i="7" s="1"/>
  <c r="G776" i="7" s="1"/>
  <c r="G777" i="7" s="1"/>
  <c r="G778" i="7" s="1"/>
  <c r="G779" i="7" s="1"/>
  <c r="G780" i="7" s="1"/>
  <c r="G781" i="7" s="1"/>
  <c r="G782" i="7" s="1"/>
  <c r="G783" i="7" s="1"/>
  <c r="G784" i="7" s="1"/>
  <c r="G785" i="7" s="1"/>
  <c r="G786" i="7" s="1"/>
  <c r="G787" i="7" s="1"/>
  <c r="G788" i="7" s="1"/>
  <c r="G789" i="7" s="1"/>
  <c r="G790" i="7" s="1"/>
  <c r="G791" i="7" s="1"/>
  <c r="G792" i="7" s="1"/>
  <c r="G793" i="7" s="1"/>
  <c r="G794" i="7" s="1"/>
  <c r="G795" i="7" s="1"/>
  <c r="G796" i="7" s="1"/>
  <c r="G797" i="7" s="1"/>
  <c r="G798" i="7" s="1"/>
  <c r="G799" i="7" s="1"/>
  <c r="G800" i="7" s="1"/>
  <c r="G801" i="7" s="1"/>
  <c r="G802" i="7" s="1"/>
  <c r="G803" i="7" s="1"/>
  <c r="G804" i="7" s="1"/>
  <c r="G805" i="7" s="1"/>
  <c r="G806" i="7" s="1"/>
  <c r="G807" i="7" s="1"/>
  <c r="G808" i="7" s="1"/>
  <c r="G809" i="7" s="1"/>
  <c r="G810" i="7" s="1"/>
  <c r="G811" i="7" s="1"/>
  <c r="G812" i="7" s="1"/>
  <c r="G813" i="7" s="1"/>
  <c r="G814" i="7" s="1"/>
  <c r="G815" i="7" s="1"/>
  <c r="G816" i="7" s="1"/>
  <c r="G817" i="7" s="1"/>
  <c r="G818" i="7" s="1"/>
  <c r="G819" i="7" s="1"/>
  <c r="G820" i="7" s="1"/>
  <c r="G821" i="7" s="1"/>
  <c r="G822" i="7" s="1"/>
  <c r="G823" i="7" s="1"/>
  <c r="G824" i="7" s="1"/>
  <c r="G825" i="7" s="1"/>
  <c r="G826" i="7" s="1"/>
  <c r="G827" i="7" s="1"/>
  <c r="G828" i="7" s="1"/>
  <c r="G829" i="7" s="1"/>
  <c r="G830" i="7" s="1"/>
  <c r="G831" i="7" s="1"/>
  <c r="G832" i="7" s="1"/>
  <c r="G833" i="7" s="1"/>
  <c r="G834" i="7" s="1"/>
  <c r="G835" i="7" s="1"/>
  <c r="G836" i="7" s="1"/>
  <c r="G837" i="7" s="1"/>
  <c r="G838" i="7" s="1"/>
  <c r="G839" i="7" s="1"/>
  <c r="G840" i="7" s="1"/>
  <c r="G841" i="7" s="1"/>
  <c r="G842" i="7" s="1"/>
  <c r="G843" i="7" s="1"/>
  <c r="G844" i="7" s="1"/>
  <c r="G845" i="7" s="1"/>
  <c r="G846" i="7" s="1"/>
  <c r="G847" i="7" s="1"/>
  <c r="G848" i="7" s="1"/>
  <c r="G849" i="7" s="1"/>
  <c r="G850" i="7" s="1"/>
  <c r="G851" i="7" s="1"/>
  <c r="G852" i="7" s="1"/>
  <c r="G853" i="7" s="1"/>
  <c r="G854" i="7" s="1"/>
  <c r="G855" i="7" s="1"/>
  <c r="G856" i="7" s="1"/>
  <c r="G857" i="7" s="1"/>
  <c r="G858" i="7" s="1"/>
  <c r="G859" i="7" s="1"/>
  <c r="G860" i="7" s="1"/>
  <c r="G861" i="7" s="1"/>
  <c r="G862" i="7" s="1"/>
  <c r="G863" i="7" s="1"/>
  <c r="G864" i="7" s="1"/>
  <c r="G865" i="7" s="1"/>
  <c r="G866" i="7" s="1"/>
  <c r="G867" i="7" s="1"/>
  <c r="G868" i="7" s="1"/>
  <c r="G869" i="7" s="1"/>
  <c r="G870" i="7" s="1"/>
  <c r="G871" i="7" s="1"/>
  <c r="G872" i="7" s="1"/>
  <c r="G873" i="7" s="1"/>
  <c r="G874" i="7" s="1"/>
  <c r="G875" i="7" s="1"/>
  <c r="G876" i="7" s="1"/>
  <c r="G877" i="7" s="1"/>
  <c r="G878" i="7" s="1"/>
  <c r="G879" i="7" s="1"/>
  <c r="G880" i="7" s="1"/>
  <c r="G881" i="7" s="1"/>
  <c r="G882" i="7" s="1"/>
  <c r="G883" i="7" s="1"/>
  <c r="G884" i="7" s="1"/>
  <c r="G885" i="7" s="1"/>
  <c r="G886" i="7" s="1"/>
  <c r="G887" i="7" s="1"/>
  <c r="G888" i="7" s="1"/>
  <c r="G889" i="7" s="1"/>
  <c r="G890" i="7" s="1"/>
  <c r="G891" i="7" s="1"/>
  <c r="G892" i="7" s="1"/>
  <c r="G893" i="7" s="1"/>
  <c r="G894" i="7" s="1"/>
  <c r="G895" i="7" s="1"/>
  <c r="G896" i="7" s="1"/>
  <c r="G897" i="7" s="1"/>
  <c r="G898" i="7" s="1"/>
  <c r="G899" i="7" s="1"/>
  <c r="G900" i="7" s="1"/>
  <c r="G901" i="7" s="1"/>
  <c r="G902" i="7" s="1"/>
  <c r="G903" i="7" s="1"/>
  <c r="G904" i="7" s="1"/>
  <c r="G905" i="7" s="1"/>
  <c r="G906" i="7" s="1"/>
  <c r="G907" i="7" s="1"/>
  <c r="G908" i="7" s="1"/>
  <c r="G909" i="7" s="1"/>
  <c r="G910" i="7" s="1"/>
  <c r="G911" i="7" s="1"/>
  <c r="G912" i="7" s="1"/>
  <c r="G913" i="7" s="1"/>
  <c r="G914" i="7" s="1"/>
  <c r="G915" i="7" s="1"/>
  <c r="G916" i="7" s="1"/>
  <c r="G917" i="7" s="1"/>
  <c r="G918" i="7" s="1"/>
  <c r="G919" i="7" s="1"/>
  <c r="G920" i="7" s="1"/>
  <c r="G921" i="7" s="1"/>
  <c r="G922" i="7" s="1"/>
  <c r="G923" i="7" s="1"/>
  <c r="G924" i="7" s="1"/>
  <c r="G925" i="7" s="1"/>
  <c r="G926" i="7" s="1"/>
  <c r="G927" i="7" s="1"/>
  <c r="G928" i="7" s="1"/>
  <c r="G929" i="7" s="1"/>
  <c r="G930" i="7" s="1"/>
  <c r="G931" i="7" s="1"/>
  <c r="G932" i="7" s="1"/>
  <c r="G933" i="7" s="1"/>
  <c r="G934" i="7" s="1"/>
  <c r="G935" i="7" s="1"/>
  <c r="G936" i="7" s="1"/>
  <c r="G937" i="7" s="1"/>
  <c r="G938" i="7" s="1"/>
  <c r="G939" i="7" s="1"/>
  <c r="G940" i="7" s="1"/>
  <c r="G941" i="7" s="1"/>
  <c r="G942" i="7" s="1"/>
  <c r="G943" i="7" s="1"/>
  <c r="G944" i="7" s="1"/>
  <c r="G945" i="7" s="1"/>
  <c r="G946" i="7" s="1"/>
  <c r="G947" i="7" s="1"/>
  <c r="G948" i="7" s="1"/>
  <c r="G949" i="7" s="1"/>
  <c r="G950" i="7" s="1"/>
  <c r="G951" i="7" s="1"/>
  <c r="G952" i="7" s="1"/>
  <c r="G953" i="7" s="1"/>
  <c r="G954" i="7" s="1"/>
  <c r="G955" i="7" s="1"/>
  <c r="G956" i="7" s="1"/>
  <c r="G957" i="7" s="1"/>
  <c r="G958" i="7" s="1"/>
  <c r="G959" i="7" s="1"/>
  <c r="G960" i="7" s="1"/>
  <c r="G961" i="7" s="1"/>
  <c r="G962" i="7" s="1"/>
  <c r="G963" i="7" s="1"/>
  <c r="G964" i="7" s="1"/>
  <c r="G965" i="7" s="1"/>
  <c r="G966" i="7" s="1"/>
  <c r="G967" i="7" s="1"/>
  <c r="G968" i="7" s="1"/>
  <c r="G969" i="7" s="1"/>
  <c r="G970" i="7" s="1"/>
  <c r="G971" i="7" s="1"/>
  <c r="G972" i="7" s="1"/>
  <c r="G973" i="7" s="1"/>
  <c r="G974" i="7" s="1"/>
  <c r="G975" i="7" s="1"/>
  <c r="G976" i="7" s="1"/>
  <c r="G977" i="7" s="1"/>
  <c r="G978" i="7" s="1"/>
  <c r="G979" i="7" s="1"/>
  <c r="G980" i="7" s="1"/>
  <c r="G981" i="7" s="1"/>
  <c r="G982" i="7" s="1"/>
  <c r="G983" i="7" s="1"/>
  <c r="G984" i="7" s="1"/>
  <c r="G985" i="7" s="1"/>
  <c r="G986" i="7" s="1"/>
  <c r="G987" i="7" s="1"/>
  <c r="G988" i="7" s="1"/>
  <c r="G989" i="7" s="1"/>
  <c r="G990" i="7" s="1"/>
  <c r="G991" i="7" s="1"/>
  <c r="G992" i="7" s="1"/>
  <c r="G993" i="7" s="1"/>
  <c r="G994" i="7" s="1"/>
  <c r="G995" i="7" s="1"/>
  <c r="G996" i="7" s="1"/>
  <c r="G997" i="7" s="1"/>
  <c r="G998" i="7" s="1"/>
  <c r="G999" i="7" s="1"/>
  <c r="G1000" i="7" s="1"/>
  <c r="G1001" i="7" s="1"/>
  <c r="G1002" i="7" s="1"/>
  <c r="G1003" i="7" s="1"/>
  <c r="G1004" i="7" s="1"/>
  <c r="G1005" i="7" s="1"/>
  <c r="G1006" i="7" s="1"/>
  <c r="G1007" i="7" s="1"/>
  <c r="G1008" i="7" s="1"/>
  <c r="G1009" i="7" s="1"/>
  <c r="G1010" i="7" s="1"/>
  <c r="G1011" i="7" s="1"/>
  <c r="G1012" i="7" s="1"/>
  <c r="G1013" i="7" s="1"/>
  <c r="G1014" i="7" s="1"/>
  <c r="G1015" i="7" s="1"/>
  <c r="G1016" i="7" s="1"/>
  <c r="G1017" i="7" s="1"/>
  <c r="G1018" i="7" s="1"/>
  <c r="G1019" i="7" s="1"/>
  <c r="G1020" i="7" s="1"/>
  <c r="G1021" i="7" s="1"/>
  <c r="G1022" i="7" s="1"/>
  <c r="G1023" i="7" s="1"/>
  <c r="G1024" i="7" s="1"/>
  <c r="G1025" i="7" s="1"/>
  <c r="G1026" i="7" s="1"/>
  <c r="G1027" i="7" s="1"/>
  <c r="G1028" i="7" s="1"/>
  <c r="G1029" i="7" s="1"/>
  <c r="G1030" i="7" s="1"/>
  <c r="G1031" i="7" s="1"/>
  <c r="G1032" i="7" s="1"/>
  <c r="G1033" i="7" s="1"/>
  <c r="G1034" i="7" s="1"/>
  <c r="G1035" i="7" s="1"/>
  <c r="G1036" i="7" s="1"/>
  <c r="G1037" i="7" s="1"/>
  <c r="G1038" i="7" s="1"/>
  <c r="G1039" i="7" s="1"/>
  <c r="G1040" i="7" s="1"/>
  <c r="G1041" i="7" s="1"/>
  <c r="G1042" i="7" s="1"/>
  <c r="G1043" i="7" s="1"/>
  <c r="G1044" i="7" s="1"/>
  <c r="G1045" i="7" s="1"/>
  <c r="G1046" i="7" s="1"/>
  <c r="G1047" i="7" s="1"/>
  <c r="G1048" i="7" s="1"/>
  <c r="G1049" i="7" s="1"/>
  <c r="G1050" i="7" s="1"/>
  <c r="G1051" i="7" s="1"/>
  <c r="G1052" i="7" s="1"/>
  <c r="G1053" i="7" s="1"/>
  <c r="G1054" i="7" s="1"/>
  <c r="G1055" i="7" s="1"/>
  <c r="G1056" i="7" s="1"/>
  <c r="G1057" i="7" s="1"/>
  <c r="G1058" i="7" s="1"/>
  <c r="G1059" i="7" s="1"/>
  <c r="G1060" i="7" s="1"/>
  <c r="G1061" i="7" s="1"/>
  <c r="G1062" i="7" s="1"/>
  <c r="G1063" i="7" s="1"/>
  <c r="G1064" i="7" s="1"/>
  <c r="G1065" i="7" s="1"/>
  <c r="G1066" i="7" s="1"/>
  <c r="G1067" i="7" s="1"/>
  <c r="G1068" i="7" s="1"/>
  <c r="G1069" i="7" s="1"/>
  <c r="G1070" i="7" s="1"/>
  <c r="G1071" i="7" s="1"/>
  <c r="G1072" i="7" s="1"/>
  <c r="G1073" i="7" s="1"/>
  <c r="G1074" i="7" s="1"/>
  <c r="G1075" i="7" s="1"/>
  <c r="G1076" i="7" s="1"/>
  <c r="G1077" i="7" s="1"/>
  <c r="G1078" i="7" s="1"/>
  <c r="G1079" i="7" s="1"/>
  <c r="G1080" i="7" s="1"/>
  <c r="G1081" i="7" s="1"/>
  <c r="G1082" i="7" s="1"/>
  <c r="G1083" i="7" s="1"/>
  <c r="G1084" i="7" s="1"/>
  <c r="G1085" i="7" s="1"/>
  <c r="G1086" i="7" s="1"/>
  <c r="G1087" i="7" s="1"/>
  <c r="G1088" i="7" s="1"/>
  <c r="G1089" i="7" s="1"/>
  <c r="G1090" i="7" s="1"/>
  <c r="G1091" i="7" s="1"/>
  <c r="G1092" i="7" s="1"/>
  <c r="G1093" i="7" s="1"/>
  <c r="G1094" i="7" s="1"/>
  <c r="G1095" i="7" s="1"/>
  <c r="G1096" i="7" s="1"/>
  <c r="G1097" i="7" s="1"/>
  <c r="G1098" i="7" s="1"/>
  <c r="G1099" i="7" s="1"/>
  <c r="G1100" i="7" s="1"/>
  <c r="G1101" i="7" s="1"/>
  <c r="G1102" i="7" s="1"/>
  <c r="G1103" i="7" s="1"/>
  <c r="G1104" i="7" s="1"/>
  <c r="G1105" i="7" s="1"/>
  <c r="G1106" i="7" s="1"/>
  <c r="G1107" i="7" s="1"/>
  <c r="G1108" i="7" s="1"/>
  <c r="G1109" i="7" s="1"/>
  <c r="G1110" i="7" s="1"/>
  <c r="G1111" i="7" s="1"/>
  <c r="G1112" i="7" s="1"/>
  <c r="G1113" i="7" s="1"/>
  <c r="G1114" i="7" s="1"/>
  <c r="G1115" i="7" s="1"/>
  <c r="G1116" i="7" s="1"/>
  <c r="G1117" i="7" s="1"/>
  <c r="G1118" i="7" s="1"/>
  <c r="G1119" i="7" s="1"/>
  <c r="G1120" i="7" s="1"/>
  <c r="G1121" i="7" s="1"/>
  <c r="G1122" i="7" s="1"/>
  <c r="G1123" i="7" s="1"/>
  <c r="G1124" i="7" s="1"/>
  <c r="G1125" i="7" s="1"/>
  <c r="G1126" i="7" s="1"/>
  <c r="G1127" i="7" s="1"/>
  <c r="G1128" i="7" s="1"/>
  <c r="G1129" i="7" s="1"/>
  <c r="G1130" i="7" s="1"/>
  <c r="G1131" i="7" s="1"/>
  <c r="G1132" i="7" s="1"/>
  <c r="G1133" i="7" s="1"/>
  <c r="G1134" i="7" s="1"/>
  <c r="G1135" i="7" s="1"/>
  <c r="G1136" i="7" s="1"/>
  <c r="G1137" i="7" s="1"/>
  <c r="G1138" i="7" s="1"/>
  <c r="G1139" i="7" s="1"/>
  <c r="G1140" i="7" s="1"/>
  <c r="G1141" i="7" s="1"/>
  <c r="G1142" i="7" s="1"/>
  <c r="G1143" i="7" s="1"/>
  <c r="G1144" i="7" s="1"/>
  <c r="G1145" i="7" s="1"/>
  <c r="G1146" i="7" s="1"/>
  <c r="G1147" i="7" s="1"/>
  <c r="G1148" i="7" s="1"/>
  <c r="G1149" i="7" s="1"/>
  <c r="G1150" i="7" s="1"/>
  <c r="G1151" i="7" s="1"/>
  <c r="G1152" i="7" s="1"/>
  <c r="G1153" i="7" s="1"/>
  <c r="G1154" i="7" s="1"/>
  <c r="G1155" i="7" s="1"/>
  <c r="G1156" i="7" s="1"/>
  <c r="G1157" i="7" s="1"/>
  <c r="G1158" i="7" s="1"/>
  <c r="G1159" i="7" s="1"/>
  <c r="G1160" i="7" s="1"/>
  <c r="G1161" i="7" s="1"/>
  <c r="G1162" i="7" s="1"/>
  <c r="G1163" i="7" s="1"/>
  <c r="G1164" i="7" s="1"/>
  <c r="G1165" i="7" s="1"/>
  <c r="G1166" i="7" s="1"/>
  <c r="G1167" i="7" s="1"/>
  <c r="G1168" i="7" s="1"/>
  <c r="G1169" i="7" s="1"/>
  <c r="G1170" i="7" s="1"/>
  <c r="G1171" i="7" s="1"/>
  <c r="G1172" i="7" s="1"/>
  <c r="G1173" i="7" s="1"/>
  <c r="G1174" i="7" s="1"/>
  <c r="G1175" i="7" s="1"/>
  <c r="G1176" i="7" s="1"/>
  <c r="G1177" i="7" s="1"/>
  <c r="G1178" i="7" s="1"/>
  <c r="G1179" i="7" s="1"/>
  <c r="G1180" i="7" s="1"/>
  <c r="G1181" i="7" s="1"/>
  <c r="G1182" i="7" s="1"/>
  <c r="G1183" i="7" s="1"/>
  <c r="G1184" i="7" s="1"/>
  <c r="G1185" i="7" s="1"/>
  <c r="G1186" i="7" s="1"/>
  <c r="G1187" i="7" s="1"/>
  <c r="G1188" i="7" s="1"/>
  <c r="G1189" i="7" s="1"/>
  <c r="G1190" i="7" s="1"/>
  <c r="G1191" i="7" s="1"/>
  <c r="G1192" i="7" s="1"/>
  <c r="G1193" i="7" s="1"/>
  <c r="G1194" i="7" s="1"/>
  <c r="G1195" i="7" s="1"/>
  <c r="G1196" i="7" s="1"/>
  <c r="G1197" i="7" s="1"/>
  <c r="G1198" i="7" s="1"/>
  <c r="G1199" i="7" s="1"/>
  <c r="G1200" i="7" s="1"/>
  <c r="G1201" i="7" s="1"/>
  <c r="G1202" i="7" s="1"/>
  <c r="G1203" i="7" s="1"/>
  <c r="G1204" i="7" s="1"/>
  <c r="G1205" i="7" s="1"/>
  <c r="G1206" i="7" s="1"/>
  <c r="G1207" i="7" s="1"/>
  <c r="G1208" i="7" s="1"/>
  <c r="G1209" i="7" s="1"/>
  <c r="G1210" i="7" s="1"/>
  <c r="G1211" i="7" s="1"/>
  <c r="G1212" i="7" s="1"/>
  <c r="G1213" i="7" s="1"/>
  <c r="G1214" i="7" s="1"/>
  <c r="G1215" i="7" s="1"/>
  <c r="G1216" i="7" s="1"/>
  <c r="G1217" i="7" s="1"/>
  <c r="G1218" i="7" s="1"/>
  <c r="G1219" i="7" s="1"/>
  <c r="G1220" i="7" s="1"/>
  <c r="G1221" i="7" s="1"/>
  <c r="G1222" i="7" s="1"/>
  <c r="G1223" i="7" s="1"/>
  <c r="G1224" i="7" s="1"/>
  <c r="G1225" i="7" s="1"/>
  <c r="G1226" i="7" s="1"/>
  <c r="G1227" i="7" s="1"/>
  <c r="G1228" i="7" s="1"/>
  <c r="G1229" i="7" s="1"/>
  <c r="G1230" i="7" s="1"/>
  <c r="G1231" i="7" s="1"/>
  <c r="G1232" i="7" s="1"/>
  <c r="G1233" i="7" s="1"/>
  <c r="G1234" i="7" s="1"/>
  <c r="G1235" i="7" s="1"/>
  <c r="G1236" i="7" s="1"/>
  <c r="G1237" i="7" s="1"/>
  <c r="G1238" i="7" s="1"/>
  <c r="G1239" i="7" s="1"/>
  <c r="G1240" i="7" s="1"/>
  <c r="G1241" i="7" s="1"/>
  <c r="G1242" i="7" s="1"/>
  <c r="G1243" i="7" s="1"/>
  <c r="G1244" i="7" s="1"/>
  <c r="G1245" i="7" s="1"/>
  <c r="G1246" i="7" s="1"/>
  <c r="G1247" i="7" s="1"/>
  <c r="G1248" i="7" s="1"/>
  <c r="G1249" i="7" s="1"/>
  <c r="G1250" i="7" s="1"/>
  <c r="G1251" i="7" s="1"/>
  <c r="G1252" i="7" s="1"/>
  <c r="G1253" i="7" s="1"/>
  <c r="G1254" i="7" s="1"/>
  <c r="G1255" i="7" s="1"/>
  <c r="G1256" i="7" s="1"/>
  <c r="G1257" i="7" s="1"/>
  <c r="G1258" i="7" s="1"/>
  <c r="G1259" i="7" s="1"/>
  <c r="G1260" i="7" s="1"/>
  <c r="G1261" i="7" s="1"/>
  <c r="G1262" i="7" s="1"/>
  <c r="G1263" i="7" s="1"/>
  <c r="G1264" i="7" s="1"/>
  <c r="G1265" i="7" s="1"/>
  <c r="G1266" i="7" s="1"/>
  <c r="G1267" i="7" s="1"/>
  <c r="G1268" i="7" s="1"/>
  <c r="G1269" i="7" s="1"/>
  <c r="G1270" i="7" s="1"/>
  <c r="G1271" i="7" s="1"/>
  <c r="G1272" i="7" s="1"/>
  <c r="G1273" i="7" s="1"/>
  <c r="G1274" i="7" s="1"/>
  <c r="G1275" i="7" s="1"/>
  <c r="G1276" i="7" s="1"/>
  <c r="G1277" i="7" s="1"/>
  <c r="G1278" i="7" s="1"/>
  <c r="G1279" i="7" s="1"/>
  <c r="G1280" i="7" s="1"/>
  <c r="G1281" i="7" s="1"/>
  <c r="G1282" i="7" s="1"/>
  <c r="G1283" i="7" s="1"/>
  <c r="G1284" i="7" s="1"/>
  <c r="G1285" i="7" s="1"/>
  <c r="G1286" i="7" s="1"/>
  <c r="G1287" i="7" s="1"/>
  <c r="G1288" i="7" s="1"/>
  <c r="G1289" i="7" s="1"/>
  <c r="G1290" i="7" s="1"/>
  <c r="G1291" i="7" s="1"/>
  <c r="G1292" i="7" s="1"/>
  <c r="G1293" i="7" s="1"/>
  <c r="G1294" i="7" s="1"/>
  <c r="G1295" i="7" s="1"/>
  <c r="G1296" i="7" s="1"/>
  <c r="G1297" i="7" s="1"/>
  <c r="G1298" i="7" s="1"/>
  <c r="G1299" i="7" s="1"/>
  <c r="G1300" i="7" s="1"/>
  <c r="G1301" i="7" s="1"/>
  <c r="G1302" i="7" s="1"/>
  <c r="G1303" i="7" s="1"/>
  <c r="G1304" i="7" s="1"/>
  <c r="G1305" i="7" s="1"/>
  <c r="G1306" i="7" s="1"/>
  <c r="G1307" i="7" s="1"/>
  <c r="G1308" i="7" s="1"/>
  <c r="G1309" i="7" s="1"/>
  <c r="G1310" i="7" s="1"/>
  <c r="G1311" i="7" s="1"/>
  <c r="G1312" i="7" s="1"/>
  <c r="G1313" i="7" s="1"/>
  <c r="G1314" i="7" s="1"/>
  <c r="G1315" i="7" s="1"/>
  <c r="G1316" i="7" s="1"/>
  <c r="G1317" i="7" s="1"/>
  <c r="G1318" i="7" s="1"/>
  <c r="G1319" i="7" s="1"/>
  <c r="G1320" i="7" s="1"/>
  <c r="G1321" i="7" s="1"/>
  <c r="G1322" i="7" s="1"/>
  <c r="G1323" i="7" s="1"/>
  <c r="G1324" i="7" s="1"/>
  <c r="G1325" i="7" s="1"/>
  <c r="G1326" i="7" s="1"/>
  <c r="G1327" i="7" s="1"/>
  <c r="G1328" i="7" s="1"/>
  <c r="G1329" i="7" s="1"/>
  <c r="G1330" i="7" s="1"/>
  <c r="G1331" i="7" s="1"/>
  <c r="G1332" i="7" s="1"/>
  <c r="G1333" i="7" s="1"/>
  <c r="G1334" i="7" s="1"/>
  <c r="G1335" i="7" s="1"/>
  <c r="G1336" i="7" s="1"/>
  <c r="G1337" i="7" s="1"/>
  <c r="G1338" i="7" s="1"/>
  <c r="G1339" i="7" s="1"/>
  <c r="G1340" i="7" s="1"/>
  <c r="G1341" i="7" s="1"/>
  <c r="G1342" i="7" s="1"/>
  <c r="G1343" i="7" s="1"/>
  <c r="G1344" i="7" s="1"/>
  <c r="G1345" i="7" s="1"/>
  <c r="G1346" i="7" s="1"/>
  <c r="G1347" i="7" s="1"/>
  <c r="G1348" i="7" s="1"/>
  <c r="G1349" i="7" s="1"/>
  <c r="G1350" i="7" s="1"/>
  <c r="G1351" i="7" s="1"/>
  <c r="G1352" i="7" s="1"/>
  <c r="G1353" i="7" s="1"/>
  <c r="G1354" i="7" s="1"/>
  <c r="G1355" i="7" s="1"/>
  <c r="G1356" i="7" s="1"/>
  <c r="G1357" i="7" s="1"/>
  <c r="G1358" i="7" s="1"/>
  <c r="G1359" i="7" s="1"/>
  <c r="G1360" i="7" s="1"/>
  <c r="G1361" i="7" s="1"/>
  <c r="G1362" i="7" s="1"/>
  <c r="G1363" i="7" s="1"/>
  <c r="G1364" i="7" s="1"/>
  <c r="G1365" i="7" s="1"/>
  <c r="G1366" i="7" s="1"/>
  <c r="G1367" i="7" s="1"/>
  <c r="G1368" i="7" s="1"/>
  <c r="G1369" i="7" s="1"/>
  <c r="G1370" i="7" s="1"/>
  <c r="G1371" i="7" s="1"/>
  <c r="G1372" i="7" s="1"/>
  <c r="G1373" i="7" s="1"/>
  <c r="G1374" i="7" s="1"/>
  <c r="G1375" i="7" s="1"/>
  <c r="G1376" i="7" s="1"/>
  <c r="G1377" i="7" s="1"/>
  <c r="G1378" i="7" s="1"/>
  <c r="G1379" i="7" s="1"/>
  <c r="G1380" i="7" s="1"/>
  <c r="G1381" i="7" s="1"/>
  <c r="G1382" i="7" s="1"/>
  <c r="G1383" i="7" s="1"/>
  <c r="G1384" i="7" s="1"/>
  <c r="G1385" i="7" s="1"/>
  <c r="G1386" i="7" s="1"/>
  <c r="G1387" i="7" s="1"/>
  <c r="G1388" i="7" s="1"/>
  <c r="G1389" i="7" s="1"/>
  <c r="G1390" i="7" s="1"/>
  <c r="G1391" i="7" s="1"/>
  <c r="G1392" i="7" s="1"/>
  <c r="G1393" i="7" s="1"/>
  <c r="G1394" i="7" s="1"/>
  <c r="G1395" i="7" s="1"/>
  <c r="G1396" i="7" s="1"/>
  <c r="G1397" i="7" s="1"/>
  <c r="G1398" i="7" s="1"/>
  <c r="G1399" i="7" s="1"/>
  <c r="G1400" i="7" s="1"/>
  <c r="G1401" i="7" s="1"/>
  <c r="G1402" i="7" s="1"/>
  <c r="G1403" i="7" s="1"/>
  <c r="G1404" i="7" s="1"/>
  <c r="G1405" i="7" s="1"/>
  <c r="G1406" i="7" s="1"/>
  <c r="G1407" i="7" s="1"/>
  <c r="G1408" i="7" s="1"/>
  <c r="G1409" i="7" s="1"/>
  <c r="G1410" i="7" s="1"/>
  <c r="G1411" i="7" s="1"/>
  <c r="G1412" i="7" s="1"/>
  <c r="G1413" i="7" s="1"/>
  <c r="G1414" i="7" s="1"/>
  <c r="G1415" i="7" s="1"/>
  <c r="G1416" i="7" s="1"/>
  <c r="G1417" i="7" s="1"/>
  <c r="G1418" i="7" s="1"/>
  <c r="G1419" i="7" s="1"/>
  <c r="G1420" i="7" s="1"/>
  <c r="G1421" i="7" s="1"/>
  <c r="G1422" i="7" s="1"/>
  <c r="G1423" i="7" s="1"/>
  <c r="G1424" i="7" s="1"/>
  <c r="G1425" i="7" s="1"/>
  <c r="G1426" i="7" s="1"/>
  <c r="G1427" i="7" s="1"/>
  <c r="G1428" i="7" s="1"/>
  <c r="G1429" i="7" s="1"/>
  <c r="G1430" i="7" s="1"/>
  <c r="G1431" i="7" s="1"/>
  <c r="G1432" i="7" s="1"/>
  <c r="G1433" i="7" s="1"/>
  <c r="G1434" i="7" s="1"/>
  <c r="G1435" i="7" s="1"/>
  <c r="G1436" i="7" s="1"/>
  <c r="G1437" i="7" s="1"/>
  <c r="G1438" i="7" s="1"/>
  <c r="G1439" i="7" s="1"/>
  <c r="G1440" i="7" s="1"/>
  <c r="G1441" i="7" s="1"/>
  <c r="G1442" i="7" s="1"/>
  <c r="G1443" i="7" s="1"/>
  <c r="G1444" i="7" s="1"/>
  <c r="G1445" i="7" s="1"/>
  <c r="G1446" i="7" s="1"/>
  <c r="G1447" i="7" s="1"/>
  <c r="G1448" i="7" s="1"/>
  <c r="G1449" i="7" s="1"/>
  <c r="G1450" i="7" s="1"/>
  <c r="G1451" i="7" s="1"/>
  <c r="G1452" i="7" s="1"/>
  <c r="G1453" i="7" s="1"/>
  <c r="G1454" i="7" s="1"/>
  <c r="G1455" i="7" s="1"/>
  <c r="G1456" i="7" s="1"/>
  <c r="G1457" i="7" s="1"/>
  <c r="G1458" i="7" s="1"/>
  <c r="G1459" i="7" s="1"/>
  <c r="G1460" i="7" s="1"/>
  <c r="G1461" i="7" s="1"/>
  <c r="G1462" i="7" s="1"/>
  <c r="G1463" i="7" s="1"/>
  <c r="G1464" i="7" s="1"/>
  <c r="G1465" i="7" s="1"/>
  <c r="G1466" i="7" s="1"/>
  <c r="G1467" i="7" s="1"/>
  <c r="G1468" i="7" s="1"/>
  <c r="G1469" i="7" s="1"/>
  <c r="G1470" i="7" s="1"/>
  <c r="G1471" i="7" s="1"/>
  <c r="G1472" i="7" s="1"/>
  <c r="G1473" i="7" s="1"/>
  <c r="G1474" i="7" s="1"/>
  <c r="G1475" i="7" s="1"/>
  <c r="G1476" i="7" s="1"/>
  <c r="G1477" i="7" s="1"/>
  <c r="G1478" i="7" s="1"/>
  <c r="G1479" i="7" s="1"/>
  <c r="G1480" i="7" s="1"/>
  <c r="G1481" i="7" s="1"/>
  <c r="G1482" i="7" s="1"/>
  <c r="G1483" i="7" s="1"/>
  <c r="G1484" i="7" s="1"/>
  <c r="G1485" i="7" s="1"/>
  <c r="G1486" i="7" s="1"/>
  <c r="G1487" i="7" s="1"/>
  <c r="G1488" i="7" s="1"/>
  <c r="G1489" i="7" s="1"/>
  <c r="G1490" i="7" s="1"/>
  <c r="G1491" i="7" s="1"/>
  <c r="G1492" i="7" s="1"/>
  <c r="G1493" i="7" s="1"/>
  <c r="G1494" i="7" s="1"/>
  <c r="G1495" i="7" s="1"/>
  <c r="G1496" i="7" s="1"/>
  <c r="G1497" i="7" s="1"/>
  <c r="G1498" i="7" s="1"/>
  <c r="G1499" i="7" s="1"/>
  <c r="G1500" i="7" s="1"/>
  <c r="F19" i="2" s="1" a="1"/>
  <c r="F19" i="2" s="1"/>
  <c r="E2" i="7"/>
  <c r="E3" i="6"/>
  <c r="G6" i="6" s="1"/>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41" i="6" s="1"/>
  <c r="G42" i="6" s="1"/>
  <c r="G43" i="6" s="1"/>
  <c r="G44" i="6" s="1"/>
  <c r="G45" i="6" s="1"/>
  <c r="G46" i="6" s="1"/>
  <c r="G47" i="6" s="1"/>
  <c r="G48" i="6" s="1"/>
  <c r="G49" i="6" s="1"/>
  <c r="G50" i="6" s="1"/>
  <c r="G51" i="6" s="1"/>
  <c r="G52" i="6" s="1"/>
  <c r="G53" i="6" s="1"/>
  <c r="G54" i="6" s="1"/>
  <c r="G55" i="6" s="1"/>
  <c r="G56" i="6" s="1"/>
  <c r="G57" i="6" s="1"/>
  <c r="G58" i="6" s="1"/>
  <c r="G59" i="6" s="1"/>
  <c r="G60" i="6" s="1"/>
  <c r="G61" i="6" s="1"/>
  <c r="G62" i="6" s="1"/>
  <c r="G63" i="6" s="1"/>
  <c r="G64" i="6" s="1"/>
  <c r="G65" i="6" s="1"/>
  <c r="G66" i="6" s="1"/>
  <c r="G67" i="6" s="1"/>
  <c r="G68" i="6" s="1"/>
  <c r="G69" i="6" s="1"/>
  <c r="G70" i="6" s="1"/>
  <c r="G71" i="6" s="1"/>
  <c r="G72" i="6" s="1"/>
  <c r="G73" i="6" s="1"/>
  <c r="G74" i="6" s="1"/>
  <c r="G75" i="6" s="1"/>
  <c r="G76" i="6" s="1"/>
  <c r="G77" i="6" s="1"/>
  <c r="G78" i="6" s="1"/>
  <c r="G79" i="6" s="1"/>
  <c r="G80" i="6" s="1"/>
  <c r="G81" i="6" s="1"/>
  <c r="G82" i="6" s="1"/>
  <c r="G83" i="6" s="1"/>
  <c r="G84" i="6" s="1"/>
  <c r="G85" i="6" s="1"/>
  <c r="G86" i="6" s="1"/>
  <c r="G87" i="6" s="1"/>
  <c r="G88" i="6" s="1"/>
  <c r="G89" i="6" s="1"/>
  <c r="G90" i="6" s="1"/>
  <c r="G91" i="6" s="1"/>
  <c r="G92" i="6" s="1"/>
  <c r="G93" i="6" s="1"/>
  <c r="G94" i="6" s="1"/>
  <c r="G95" i="6" s="1"/>
  <c r="G96" i="6" s="1"/>
  <c r="G97" i="6" s="1"/>
  <c r="G98" i="6" s="1"/>
  <c r="G99" i="6" s="1"/>
  <c r="G100" i="6" s="1"/>
  <c r="G101" i="6" s="1"/>
  <c r="G102" i="6" s="1"/>
  <c r="G103" i="6" s="1"/>
  <c r="G104" i="6" s="1"/>
  <c r="G105" i="6" s="1"/>
  <c r="G106" i="6" s="1"/>
  <c r="G107" i="6" s="1"/>
  <c r="G108" i="6" s="1"/>
  <c r="G109" i="6" s="1"/>
  <c r="G110" i="6" s="1"/>
  <c r="G111" i="6" s="1"/>
  <c r="G112" i="6" s="1"/>
  <c r="G113" i="6" s="1"/>
  <c r="G114" i="6" s="1"/>
  <c r="G115" i="6" s="1"/>
  <c r="G116" i="6" s="1"/>
  <c r="G117" i="6" s="1"/>
  <c r="G118" i="6" s="1"/>
  <c r="G119" i="6" s="1"/>
  <c r="G120" i="6" s="1"/>
  <c r="G121" i="6" s="1"/>
  <c r="G122" i="6" s="1"/>
  <c r="G123" i="6" s="1"/>
  <c r="G124" i="6" s="1"/>
  <c r="G125" i="6" s="1"/>
  <c r="G126" i="6" s="1"/>
  <c r="G127" i="6" s="1"/>
  <c r="G128" i="6" s="1"/>
  <c r="G129" i="6" s="1"/>
  <c r="G130" i="6" s="1"/>
  <c r="G131" i="6" s="1"/>
  <c r="G132" i="6" s="1"/>
  <c r="G133" i="6" s="1"/>
  <c r="G134" i="6" s="1"/>
  <c r="G135" i="6" s="1"/>
  <c r="G136" i="6" s="1"/>
  <c r="G137" i="6" s="1"/>
  <c r="G138" i="6" s="1"/>
  <c r="G139" i="6" s="1"/>
  <c r="G140" i="6" s="1"/>
  <c r="G141" i="6" s="1"/>
  <c r="G142" i="6" s="1"/>
  <c r="G143" i="6" s="1"/>
  <c r="G144" i="6" s="1"/>
  <c r="G145" i="6" s="1"/>
  <c r="G146" i="6" s="1"/>
  <c r="G147" i="6" s="1"/>
  <c r="G148" i="6" s="1"/>
  <c r="G149" i="6" s="1"/>
  <c r="G150" i="6" s="1"/>
  <c r="G151" i="6" s="1"/>
  <c r="G152" i="6" s="1"/>
  <c r="G153" i="6" s="1"/>
  <c r="G154" i="6" s="1"/>
  <c r="G155" i="6" s="1"/>
  <c r="G156" i="6" s="1"/>
  <c r="G157" i="6" s="1"/>
  <c r="G158" i="6" s="1"/>
  <c r="G159" i="6" s="1"/>
  <c r="G160" i="6" s="1"/>
  <c r="G161" i="6" s="1"/>
  <c r="G162" i="6" s="1"/>
  <c r="G163" i="6" s="1"/>
  <c r="G164" i="6" s="1"/>
  <c r="G165" i="6" s="1"/>
  <c r="G166" i="6" s="1"/>
  <c r="G167" i="6" s="1"/>
  <c r="G168" i="6" s="1"/>
  <c r="G169" i="6" s="1"/>
  <c r="G170" i="6" s="1"/>
  <c r="G171" i="6" s="1"/>
  <c r="G172" i="6" s="1"/>
  <c r="G173" i="6" s="1"/>
  <c r="G174" i="6" s="1"/>
  <c r="G175" i="6" s="1"/>
  <c r="G176" i="6" s="1"/>
  <c r="G177" i="6" s="1"/>
  <c r="G178" i="6" s="1"/>
  <c r="G179" i="6" s="1"/>
  <c r="G180" i="6" s="1"/>
  <c r="G181" i="6" s="1"/>
  <c r="G182" i="6" s="1"/>
  <c r="G183" i="6" s="1"/>
  <c r="G184" i="6" s="1"/>
  <c r="G185" i="6" s="1"/>
  <c r="G186" i="6" s="1"/>
  <c r="G187" i="6" s="1"/>
  <c r="G188" i="6" s="1"/>
  <c r="G189" i="6" s="1"/>
  <c r="G190" i="6" s="1"/>
  <c r="G191" i="6" s="1"/>
  <c r="G192" i="6" s="1"/>
  <c r="G193" i="6" s="1"/>
  <c r="G194" i="6" s="1"/>
  <c r="G195" i="6" s="1"/>
  <c r="G196" i="6" s="1"/>
  <c r="G197" i="6" s="1"/>
  <c r="G198" i="6" s="1"/>
  <c r="G199" i="6" s="1"/>
  <c r="G200" i="6" s="1"/>
  <c r="G201" i="6" s="1"/>
  <c r="G202" i="6" s="1"/>
  <c r="G203" i="6" s="1"/>
  <c r="G204" i="6" s="1"/>
  <c r="G205" i="6" s="1"/>
  <c r="G206" i="6" s="1"/>
  <c r="G207" i="6" s="1"/>
  <c r="G208" i="6" s="1"/>
  <c r="G209" i="6" s="1"/>
  <c r="G210" i="6" s="1"/>
  <c r="G211" i="6" s="1"/>
  <c r="G212" i="6" s="1"/>
  <c r="G213" i="6" s="1"/>
  <c r="G214" i="6" s="1"/>
  <c r="G215" i="6" s="1"/>
  <c r="G216" i="6" s="1"/>
  <c r="G217" i="6" s="1"/>
  <c r="G218" i="6" s="1"/>
  <c r="G219" i="6" s="1"/>
  <c r="G220" i="6" s="1"/>
  <c r="G221" i="6" s="1"/>
  <c r="G222" i="6" s="1"/>
  <c r="G223" i="6" s="1"/>
  <c r="G224" i="6" s="1"/>
  <c r="G225" i="6" s="1"/>
  <c r="G226" i="6" s="1"/>
  <c r="G227" i="6" s="1"/>
  <c r="G228" i="6" s="1"/>
  <c r="G229" i="6" s="1"/>
  <c r="G230" i="6" s="1"/>
  <c r="G231" i="6" s="1"/>
  <c r="G232" i="6" s="1"/>
  <c r="G233" i="6" s="1"/>
  <c r="G234" i="6" s="1"/>
  <c r="G235" i="6" s="1"/>
  <c r="G236" i="6" s="1"/>
  <c r="G237" i="6" s="1"/>
  <c r="G238" i="6" s="1"/>
  <c r="G239" i="6" s="1"/>
  <c r="G240" i="6" s="1"/>
  <c r="G241" i="6" s="1"/>
  <c r="G242" i="6" s="1"/>
  <c r="G243" i="6" s="1"/>
  <c r="G244" i="6" s="1"/>
  <c r="G245" i="6" s="1"/>
  <c r="G246" i="6" s="1"/>
  <c r="G247" i="6" s="1"/>
  <c r="G248" i="6" s="1"/>
  <c r="G249" i="6" s="1"/>
  <c r="G250" i="6" s="1"/>
  <c r="G251" i="6" s="1"/>
  <c r="G252" i="6" s="1"/>
  <c r="G253" i="6" s="1"/>
  <c r="G254" i="6" s="1"/>
  <c r="G255" i="6" s="1"/>
  <c r="G256" i="6" s="1"/>
  <c r="G257" i="6" s="1"/>
  <c r="G258" i="6" s="1"/>
  <c r="G259" i="6" s="1"/>
  <c r="G260" i="6" s="1"/>
  <c r="G261" i="6" s="1"/>
  <c r="G262" i="6" s="1"/>
  <c r="G263" i="6" s="1"/>
  <c r="G264" i="6" s="1"/>
  <c r="G265" i="6" s="1"/>
  <c r="G266" i="6" s="1"/>
  <c r="G267" i="6" s="1"/>
  <c r="G268" i="6" s="1"/>
  <c r="G269" i="6" s="1"/>
  <c r="G270" i="6" s="1"/>
  <c r="G271" i="6" s="1"/>
  <c r="G272" i="6" s="1"/>
  <c r="G273" i="6" s="1"/>
  <c r="G274" i="6" s="1"/>
  <c r="G275" i="6" s="1"/>
  <c r="G276" i="6" s="1"/>
  <c r="G277" i="6" s="1"/>
  <c r="G278" i="6" s="1"/>
  <c r="G279" i="6" s="1"/>
  <c r="G280" i="6" s="1"/>
  <c r="G281" i="6" s="1"/>
  <c r="G282" i="6" s="1"/>
  <c r="G283" i="6" s="1"/>
  <c r="G284" i="6" s="1"/>
  <c r="G285" i="6" s="1"/>
  <c r="G286" i="6" s="1"/>
  <c r="G287" i="6" s="1"/>
  <c r="G288" i="6" s="1"/>
  <c r="G289" i="6" s="1"/>
  <c r="G290" i="6" s="1"/>
  <c r="G291" i="6" s="1"/>
  <c r="G292" i="6" s="1"/>
  <c r="G293" i="6" s="1"/>
  <c r="G294" i="6" s="1"/>
  <c r="G295" i="6" s="1"/>
  <c r="G296" i="6" s="1"/>
  <c r="G297" i="6" s="1"/>
  <c r="G298" i="6" s="1"/>
  <c r="G299" i="6" s="1"/>
  <c r="G300" i="6" s="1"/>
  <c r="G301" i="6" s="1"/>
  <c r="G302" i="6" s="1"/>
  <c r="G303" i="6" s="1"/>
  <c r="G304" i="6" s="1"/>
  <c r="G305" i="6" s="1"/>
  <c r="G306" i="6" s="1"/>
  <c r="G307" i="6" s="1"/>
  <c r="G308" i="6" s="1"/>
  <c r="G309" i="6" s="1"/>
  <c r="G310" i="6" s="1"/>
  <c r="G311" i="6" s="1"/>
  <c r="G312" i="6" s="1"/>
  <c r="G313" i="6" s="1"/>
  <c r="G314" i="6" s="1"/>
  <c r="G315" i="6" s="1"/>
  <c r="G316" i="6" s="1"/>
  <c r="G317" i="6" s="1"/>
  <c r="G318" i="6" s="1"/>
  <c r="G319" i="6" s="1"/>
  <c r="G320" i="6" s="1"/>
  <c r="G321" i="6" s="1"/>
  <c r="G322" i="6" s="1"/>
  <c r="G323" i="6" s="1"/>
  <c r="G324" i="6" s="1"/>
  <c r="G325" i="6" s="1"/>
  <c r="G326" i="6" s="1"/>
  <c r="G327" i="6" s="1"/>
  <c r="G328" i="6" s="1"/>
  <c r="G329" i="6" s="1"/>
  <c r="G330" i="6" s="1"/>
  <c r="G331" i="6" s="1"/>
  <c r="G332" i="6" s="1"/>
  <c r="G333" i="6" s="1"/>
  <c r="G334" i="6" s="1"/>
  <c r="G335" i="6" s="1"/>
  <c r="G336" i="6" s="1"/>
  <c r="G337" i="6" s="1"/>
  <c r="G338" i="6" s="1"/>
  <c r="G339" i="6" s="1"/>
  <c r="G340" i="6" s="1"/>
  <c r="G341" i="6" s="1"/>
  <c r="G342" i="6" s="1"/>
  <c r="G343" i="6" s="1"/>
  <c r="G344" i="6" s="1"/>
  <c r="G345" i="6" s="1"/>
  <c r="G346" i="6" s="1"/>
  <c r="G347" i="6" s="1"/>
  <c r="G348" i="6" s="1"/>
  <c r="G349" i="6" s="1"/>
  <c r="G350" i="6" s="1"/>
  <c r="G351" i="6" s="1"/>
  <c r="G352" i="6" s="1"/>
  <c r="G353" i="6" s="1"/>
  <c r="G354" i="6" s="1"/>
  <c r="G355" i="6" s="1"/>
  <c r="G356" i="6" s="1"/>
  <c r="G357" i="6" s="1"/>
  <c r="G358" i="6" s="1"/>
  <c r="G359" i="6" s="1"/>
  <c r="G360" i="6" s="1"/>
  <c r="G361" i="6" s="1"/>
  <c r="G362" i="6" s="1"/>
  <c r="G363" i="6" s="1"/>
  <c r="G364" i="6" s="1"/>
  <c r="G365" i="6" s="1"/>
  <c r="G366" i="6" s="1"/>
  <c r="G367" i="6" s="1"/>
  <c r="G368" i="6" s="1"/>
  <c r="G369" i="6" s="1"/>
  <c r="G370" i="6" s="1"/>
  <c r="G371" i="6" s="1"/>
  <c r="G372" i="6" s="1"/>
  <c r="G373" i="6" s="1"/>
  <c r="G374" i="6" s="1"/>
  <c r="G375" i="6" s="1"/>
  <c r="G376" i="6" s="1"/>
  <c r="G377" i="6" s="1"/>
  <c r="G378" i="6" s="1"/>
  <c r="G379" i="6" s="1"/>
  <c r="G380" i="6" s="1"/>
  <c r="G381" i="6" s="1"/>
  <c r="G382" i="6" s="1"/>
  <c r="G383" i="6" s="1"/>
  <c r="G384" i="6" s="1"/>
  <c r="G385" i="6" s="1"/>
  <c r="G386" i="6" s="1"/>
  <c r="G387" i="6" s="1"/>
  <c r="G388" i="6" s="1"/>
  <c r="G389" i="6" s="1"/>
  <c r="G390" i="6" s="1"/>
  <c r="G391" i="6" s="1"/>
  <c r="G392" i="6" s="1"/>
  <c r="G393" i="6" s="1"/>
  <c r="G394" i="6" s="1"/>
  <c r="G395" i="6" s="1"/>
  <c r="G396" i="6" s="1"/>
  <c r="G397" i="6" s="1"/>
  <c r="G398" i="6" s="1"/>
  <c r="G399" i="6" s="1"/>
  <c r="G400" i="6" s="1"/>
  <c r="G401" i="6" s="1"/>
  <c r="G402" i="6" s="1"/>
  <c r="G403" i="6" s="1"/>
  <c r="G404" i="6" s="1"/>
  <c r="G405" i="6" s="1"/>
  <c r="G406" i="6" s="1"/>
  <c r="G407" i="6" s="1"/>
  <c r="G408" i="6" s="1"/>
  <c r="G409" i="6" s="1"/>
  <c r="G410" i="6" s="1"/>
  <c r="G411" i="6" s="1"/>
  <c r="G412" i="6" s="1"/>
  <c r="G413" i="6" s="1"/>
  <c r="G414" i="6" s="1"/>
  <c r="G415" i="6" s="1"/>
  <c r="G416" i="6" s="1"/>
  <c r="G417" i="6" s="1"/>
  <c r="G418" i="6" s="1"/>
  <c r="G419" i="6" s="1"/>
  <c r="G420" i="6" s="1"/>
  <c r="G421" i="6" s="1"/>
  <c r="G422" i="6" s="1"/>
  <c r="G423" i="6" s="1"/>
  <c r="G424" i="6" s="1"/>
  <c r="G425" i="6" s="1"/>
  <c r="G426" i="6" s="1"/>
  <c r="G427" i="6" s="1"/>
  <c r="G428" i="6" s="1"/>
  <c r="G429" i="6" s="1"/>
  <c r="G430" i="6" s="1"/>
  <c r="G431" i="6" s="1"/>
  <c r="G432" i="6" s="1"/>
  <c r="G433" i="6" s="1"/>
  <c r="G434" i="6" s="1"/>
  <c r="G435" i="6" s="1"/>
  <c r="G436" i="6" s="1"/>
  <c r="G437" i="6" s="1"/>
  <c r="G438" i="6" s="1"/>
  <c r="G439" i="6" s="1"/>
  <c r="G440" i="6" s="1"/>
  <c r="G441" i="6" s="1"/>
  <c r="G442" i="6" s="1"/>
  <c r="G443" i="6" s="1"/>
  <c r="G444" i="6" s="1"/>
  <c r="G445" i="6" s="1"/>
  <c r="G446" i="6" s="1"/>
  <c r="G447" i="6" s="1"/>
  <c r="G448" i="6" s="1"/>
  <c r="G449" i="6" s="1"/>
  <c r="G450" i="6" s="1"/>
  <c r="G451" i="6" s="1"/>
  <c r="G452" i="6" s="1"/>
  <c r="G453" i="6" s="1"/>
  <c r="G454" i="6" s="1"/>
  <c r="G455" i="6" s="1"/>
  <c r="G456" i="6" s="1"/>
  <c r="G457" i="6" s="1"/>
  <c r="G458" i="6" s="1"/>
  <c r="G459" i="6" s="1"/>
  <c r="G460" i="6" s="1"/>
  <c r="G461" i="6" s="1"/>
  <c r="G462" i="6" s="1"/>
  <c r="G463" i="6" s="1"/>
  <c r="G464" i="6" s="1"/>
  <c r="G465" i="6" s="1"/>
  <c r="G466" i="6" s="1"/>
  <c r="G467" i="6" s="1"/>
  <c r="G468" i="6" s="1"/>
  <c r="G469" i="6" s="1"/>
  <c r="G470" i="6" s="1"/>
  <c r="G471" i="6" s="1"/>
  <c r="G472" i="6" s="1"/>
  <c r="G473" i="6" s="1"/>
  <c r="G474" i="6" s="1"/>
  <c r="G475" i="6" s="1"/>
  <c r="G476" i="6" s="1"/>
  <c r="G477" i="6" s="1"/>
  <c r="G478" i="6" s="1"/>
  <c r="G479" i="6" s="1"/>
  <c r="G480" i="6" s="1"/>
  <c r="G481" i="6" s="1"/>
  <c r="G482" i="6" s="1"/>
  <c r="G483" i="6" s="1"/>
  <c r="G484" i="6" s="1"/>
  <c r="G485" i="6" s="1"/>
  <c r="G486" i="6" s="1"/>
  <c r="G487" i="6" s="1"/>
  <c r="G488" i="6" s="1"/>
  <c r="G489" i="6" s="1"/>
  <c r="G490" i="6" s="1"/>
  <c r="G491" i="6" s="1"/>
  <c r="G492" i="6" s="1"/>
  <c r="G493" i="6" s="1"/>
  <c r="G494" i="6" s="1"/>
  <c r="G495" i="6" s="1"/>
  <c r="G496" i="6" s="1"/>
  <c r="G497" i="6" s="1"/>
  <c r="G498" i="6" s="1"/>
  <c r="G499" i="6" s="1"/>
  <c r="G500" i="6" s="1"/>
  <c r="G501" i="6" s="1"/>
  <c r="G502" i="6" s="1"/>
  <c r="G503" i="6" s="1"/>
  <c r="G504" i="6" s="1"/>
  <c r="G505" i="6" s="1"/>
  <c r="G506" i="6" s="1"/>
  <c r="G507" i="6" s="1"/>
  <c r="G508" i="6" s="1"/>
  <c r="G509" i="6" s="1"/>
  <c r="G510" i="6" s="1"/>
  <c r="G511" i="6" s="1"/>
  <c r="G512" i="6" s="1"/>
  <c r="G513" i="6" s="1"/>
  <c r="G514" i="6" s="1"/>
  <c r="G515" i="6" s="1"/>
  <c r="G516" i="6" s="1"/>
  <c r="G517" i="6" s="1"/>
  <c r="G518" i="6" s="1"/>
  <c r="G519" i="6" s="1"/>
  <c r="G520" i="6" s="1"/>
  <c r="G521" i="6" s="1"/>
  <c r="G522" i="6" s="1"/>
  <c r="G523" i="6" s="1"/>
  <c r="G524" i="6" s="1"/>
  <c r="G525" i="6" s="1"/>
  <c r="G526" i="6" s="1"/>
  <c r="G527" i="6" s="1"/>
  <c r="G528" i="6" s="1"/>
  <c r="G529" i="6" s="1"/>
  <c r="G530" i="6" s="1"/>
  <c r="G531" i="6" s="1"/>
  <c r="G532" i="6" s="1"/>
  <c r="G533" i="6" s="1"/>
  <c r="G534" i="6" s="1"/>
  <c r="G535" i="6" s="1"/>
  <c r="G536" i="6" s="1"/>
  <c r="G537" i="6" s="1"/>
  <c r="G538" i="6" s="1"/>
  <c r="G539" i="6" s="1"/>
  <c r="G540" i="6" s="1"/>
  <c r="G541" i="6" s="1"/>
  <c r="G542" i="6" s="1"/>
  <c r="G543" i="6" s="1"/>
  <c r="G544" i="6" s="1"/>
  <c r="G545" i="6" s="1"/>
  <c r="G546" i="6" s="1"/>
  <c r="G547" i="6" s="1"/>
  <c r="G548" i="6" s="1"/>
  <c r="G549" i="6" s="1"/>
  <c r="G550" i="6" s="1"/>
  <c r="G551" i="6" s="1"/>
  <c r="G552" i="6" s="1"/>
  <c r="G553" i="6" s="1"/>
  <c r="G554" i="6" s="1"/>
  <c r="G555" i="6" s="1"/>
  <c r="G556" i="6" s="1"/>
  <c r="G557" i="6" s="1"/>
  <c r="G558" i="6" s="1"/>
  <c r="G559" i="6" s="1"/>
  <c r="G560" i="6" s="1"/>
  <c r="G561" i="6" s="1"/>
  <c r="G562" i="6" s="1"/>
  <c r="G563" i="6" s="1"/>
  <c r="G564" i="6" s="1"/>
  <c r="G565" i="6" s="1"/>
  <c r="G566" i="6" s="1"/>
  <c r="G567" i="6" s="1"/>
  <c r="G568" i="6" s="1"/>
  <c r="G569" i="6" s="1"/>
  <c r="G570" i="6" s="1"/>
  <c r="G571" i="6" s="1"/>
  <c r="G572" i="6" s="1"/>
  <c r="G573" i="6" s="1"/>
  <c r="G574" i="6" s="1"/>
  <c r="G575" i="6" s="1"/>
  <c r="G576" i="6" s="1"/>
  <c r="G577" i="6" s="1"/>
  <c r="G578" i="6" s="1"/>
  <c r="G579" i="6" s="1"/>
  <c r="G580" i="6" s="1"/>
  <c r="G581" i="6" s="1"/>
  <c r="G582" i="6" s="1"/>
  <c r="G583" i="6" s="1"/>
  <c r="G584" i="6" s="1"/>
  <c r="G585" i="6" s="1"/>
  <c r="G586" i="6" s="1"/>
  <c r="G587" i="6" s="1"/>
  <c r="G588" i="6" s="1"/>
  <c r="G589" i="6" s="1"/>
  <c r="G590" i="6" s="1"/>
  <c r="G591" i="6" s="1"/>
  <c r="G592" i="6" s="1"/>
  <c r="G593" i="6" s="1"/>
  <c r="G594" i="6" s="1"/>
  <c r="G595" i="6" s="1"/>
  <c r="G596" i="6" s="1"/>
  <c r="G597" i="6" s="1"/>
  <c r="G598" i="6" s="1"/>
  <c r="G599" i="6" s="1"/>
  <c r="G600" i="6" s="1"/>
  <c r="G601" i="6" s="1"/>
  <c r="G602" i="6" s="1"/>
  <c r="G603" i="6" s="1"/>
  <c r="G604" i="6" s="1"/>
  <c r="G605" i="6" s="1"/>
  <c r="G606" i="6" s="1"/>
  <c r="G607" i="6" s="1"/>
  <c r="G608" i="6" s="1"/>
  <c r="G609" i="6" s="1"/>
  <c r="G610" i="6" s="1"/>
  <c r="G611" i="6" s="1"/>
  <c r="G612" i="6" s="1"/>
  <c r="G613" i="6" s="1"/>
  <c r="G614" i="6" s="1"/>
  <c r="G615" i="6" s="1"/>
  <c r="G616" i="6" s="1"/>
  <c r="G617" i="6" s="1"/>
  <c r="G618" i="6" s="1"/>
  <c r="G619" i="6" s="1"/>
  <c r="G620" i="6" s="1"/>
  <c r="G621" i="6" s="1"/>
  <c r="G622" i="6" s="1"/>
  <c r="G623" i="6" s="1"/>
  <c r="G624" i="6" s="1"/>
  <c r="G625" i="6" s="1"/>
  <c r="G626" i="6" s="1"/>
  <c r="G627" i="6" s="1"/>
  <c r="G628" i="6" s="1"/>
  <c r="G629" i="6" s="1"/>
  <c r="G630" i="6" s="1"/>
  <c r="G631" i="6" s="1"/>
  <c r="G632" i="6" s="1"/>
  <c r="G633" i="6" s="1"/>
  <c r="G634" i="6" s="1"/>
  <c r="G635" i="6" s="1"/>
  <c r="G636" i="6" s="1"/>
  <c r="G637" i="6" s="1"/>
  <c r="G638" i="6" s="1"/>
  <c r="G639" i="6" s="1"/>
  <c r="G640" i="6" s="1"/>
  <c r="G641" i="6" s="1"/>
  <c r="G642" i="6" s="1"/>
  <c r="G643" i="6" s="1"/>
  <c r="G644" i="6" s="1"/>
  <c r="G645" i="6" s="1"/>
  <c r="G646" i="6" s="1"/>
  <c r="G647" i="6" s="1"/>
  <c r="G648" i="6" s="1"/>
  <c r="G649" i="6" s="1"/>
  <c r="G650" i="6" s="1"/>
  <c r="G651" i="6" s="1"/>
  <c r="G652" i="6" s="1"/>
  <c r="G653" i="6" s="1"/>
  <c r="G654" i="6" s="1"/>
  <c r="G655" i="6" s="1"/>
  <c r="G656" i="6" s="1"/>
  <c r="G657" i="6" s="1"/>
  <c r="G658" i="6" s="1"/>
  <c r="G659" i="6" s="1"/>
  <c r="G660" i="6" s="1"/>
  <c r="G661" i="6" s="1"/>
  <c r="G662" i="6" s="1"/>
  <c r="G663" i="6" s="1"/>
  <c r="G664" i="6" s="1"/>
  <c r="G665" i="6" s="1"/>
  <c r="G666" i="6" s="1"/>
  <c r="G667" i="6" s="1"/>
  <c r="G668" i="6" s="1"/>
  <c r="G669" i="6" s="1"/>
  <c r="G670" i="6" s="1"/>
  <c r="G671" i="6" s="1"/>
  <c r="G672" i="6" s="1"/>
  <c r="G673" i="6" s="1"/>
  <c r="G674" i="6" s="1"/>
  <c r="G675" i="6" s="1"/>
  <c r="G676" i="6" s="1"/>
  <c r="G677" i="6" s="1"/>
  <c r="G678" i="6" s="1"/>
  <c r="G679" i="6" s="1"/>
  <c r="G680" i="6" s="1"/>
  <c r="G681" i="6" s="1"/>
  <c r="G682" i="6" s="1"/>
  <c r="G683" i="6" s="1"/>
  <c r="G684" i="6" s="1"/>
  <c r="G685" i="6" s="1"/>
  <c r="G686" i="6" s="1"/>
  <c r="G687" i="6" s="1"/>
  <c r="G688" i="6" s="1"/>
  <c r="G689" i="6" s="1"/>
  <c r="G690" i="6" s="1"/>
  <c r="G691" i="6" s="1"/>
  <c r="G692" i="6" s="1"/>
  <c r="G693" i="6" s="1"/>
  <c r="G694" i="6" s="1"/>
  <c r="G695" i="6" s="1"/>
  <c r="G696" i="6" s="1"/>
  <c r="G697" i="6" s="1"/>
  <c r="G698" i="6" s="1"/>
  <c r="G699" i="6" s="1"/>
  <c r="G700" i="6" s="1"/>
  <c r="G701" i="6" s="1"/>
  <c r="G702" i="6" s="1"/>
  <c r="G703" i="6" s="1"/>
  <c r="G704" i="6" s="1"/>
  <c r="G705" i="6" s="1"/>
  <c r="G706" i="6" s="1"/>
  <c r="G707" i="6" s="1"/>
  <c r="G708" i="6" s="1"/>
  <c r="G709" i="6" s="1"/>
  <c r="G710" i="6" s="1"/>
  <c r="G711" i="6" s="1"/>
  <c r="G712" i="6" s="1"/>
  <c r="G713" i="6" s="1"/>
  <c r="G714" i="6" s="1"/>
  <c r="G715" i="6" s="1"/>
  <c r="G716" i="6" s="1"/>
  <c r="G717" i="6" s="1"/>
  <c r="G718" i="6" s="1"/>
  <c r="G719" i="6" s="1"/>
  <c r="G720" i="6" s="1"/>
  <c r="G721" i="6" s="1"/>
  <c r="G722" i="6" s="1"/>
  <c r="G723" i="6" s="1"/>
  <c r="G724" i="6" s="1"/>
  <c r="G725" i="6" s="1"/>
  <c r="G726" i="6" s="1"/>
  <c r="G727" i="6" s="1"/>
  <c r="G728" i="6" s="1"/>
  <c r="G729" i="6" s="1"/>
  <c r="G730" i="6" s="1"/>
  <c r="G731" i="6" s="1"/>
  <c r="G732" i="6" s="1"/>
  <c r="G733" i="6" s="1"/>
  <c r="G734" i="6" s="1"/>
  <c r="G735" i="6" s="1"/>
  <c r="G736" i="6" s="1"/>
  <c r="G737" i="6" s="1"/>
  <c r="G738" i="6" s="1"/>
  <c r="G739" i="6" s="1"/>
  <c r="G740" i="6" s="1"/>
  <c r="G741" i="6" s="1"/>
  <c r="G742" i="6" s="1"/>
  <c r="G743" i="6" s="1"/>
  <c r="G744" i="6" s="1"/>
  <c r="G745" i="6" s="1"/>
  <c r="G746" i="6" s="1"/>
  <c r="G747" i="6" s="1"/>
  <c r="G748" i="6" s="1"/>
  <c r="G749" i="6" s="1"/>
  <c r="G750" i="6" s="1"/>
  <c r="G751" i="6" s="1"/>
  <c r="G752" i="6" s="1"/>
  <c r="G753" i="6" s="1"/>
  <c r="G754" i="6" s="1"/>
  <c r="G755" i="6" s="1"/>
  <c r="G756" i="6" s="1"/>
  <c r="G757" i="6" s="1"/>
  <c r="G758" i="6" s="1"/>
  <c r="G759" i="6" s="1"/>
  <c r="G760" i="6" s="1"/>
  <c r="G761" i="6" s="1"/>
  <c r="G762" i="6" s="1"/>
  <c r="G763" i="6" s="1"/>
  <c r="G764" i="6" s="1"/>
  <c r="G765" i="6" s="1"/>
  <c r="G766" i="6" s="1"/>
  <c r="G767" i="6" s="1"/>
  <c r="G768" i="6" s="1"/>
  <c r="G769" i="6" s="1"/>
  <c r="G770" i="6" s="1"/>
  <c r="G771" i="6" s="1"/>
  <c r="G772" i="6" s="1"/>
  <c r="G773" i="6" s="1"/>
  <c r="G774" i="6" s="1"/>
  <c r="G775" i="6" s="1"/>
  <c r="G776" i="6" s="1"/>
  <c r="G777" i="6" s="1"/>
  <c r="G778" i="6" s="1"/>
  <c r="G779" i="6" s="1"/>
  <c r="G780" i="6" s="1"/>
  <c r="G781" i="6" s="1"/>
  <c r="G782" i="6" s="1"/>
  <c r="G783" i="6" s="1"/>
  <c r="G784" i="6" s="1"/>
  <c r="G785" i="6" s="1"/>
  <c r="G786" i="6" s="1"/>
  <c r="G787" i="6" s="1"/>
  <c r="G788" i="6" s="1"/>
  <c r="G789" i="6" s="1"/>
  <c r="G790" i="6" s="1"/>
  <c r="G791" i="6" s="1"/>
  <c r="G792" i="6" s="1"/>
  <c r="G793" i="6" s="1"/>
  <c r="G794" i="6" s="1"/>
  <c r="G795" i="6" s="1"/>
  <c r="G796" i="6" s="1"/>
  <c r="G797" i="6" s="1"/>
  <c r="G798" i="6" s="1"/>
  <c r="G799" i="6" s="1"/>
  <c r="G800" i="6" s="1"/>
  <c r="G801" i="6" s="1"/>
  <c r="G802" i="6" s="1"/>
  <c r="G803" i="6" s="1"/>
  <c r="G804" i="6" s="1"/>
  <c r="G805" i="6" s="1"/>
  <c r="G806" i="6" s="1"/>
  <c r="G807" i="6" s="1"/>
  <c r="G808" i="6" s="1"/>
  <c r="G809" i="6" s="1"/>
  <c r="G810" i="6" s="1"/>
  <c r="G811" i="6" s="1"/>
  <c r="G812" i="6" s="1"/>
  <c r="G813" i="6" s="1"/>
  <c r="G814" i="6" s="1"/>
  <c r="G815" i="6" s="1"/>
  <c r="G816" i="6" s="1"/>
  <c r="G817" i="6" s="1"/>
  <c r="G818" i="6" s="1"/>
  <c r="G819" i="6" s="1"/>
  <c r="G820" i="6" s="1"/>
  <c r="G821" i="6" s="1"/>
  <c r="G822" i="6" s="1"/>
  <c r="G823" i="6" s="1"/>
  <c r="G824" i="6" s="1"/>
  <c r="G825" i="6" s="1"/>
  <c r="G826" i="6" s="1"/>
  <c r="G827" i="6" s="1"/>
  <c r="G828" i="6" s="1"/>
  <c r="G829" i="6" s="1"/>
  <c r="G830" i="6" s="1"/>
  <c r="G831" i="6" s="1"/>
  <c r="G832" i="6" s="1"/>
  <c r="G833" i="6" s="1"/>
  <c r="G834" i="6" s="1"/>
  <c r="G835" i="6" s="1"/>
  <c r="G836" i="6" s="1"/>
  <c r="G837" i="6" s="1"/>
  <c r="G838" i="6" s="1"/>
  <c r="G839" i="6" s="1"/>
  <c r="G840" i="6" s="1"/>
  <c r="G841" i="6" s="1"/>
  <c r="G842" i="6" s="1"/>
  <c r="G843" i="6" s="1"/>
  <c r="G844" i="6" s="1"/>
  <c r="G845" i="6" s="1"/>
  <c r="G846" i="6" s="1"/>
  <c r="G847" i="6" s="1"/>
  <c r="G848" i="6" s="1"/>
  <c r="G849" i="6" s="1"/>
  <c r="G850" i="6" s="1"/>
  <c r="G851" i="6" s="1"/>
  <c r="G852" i="6" s="1"/>
  <c r="G853" i="6" s="1"/>
  <c r="G854" i="6" s="1"/>
  <c r="G855" i="6" s="1"/>
  <c r="G856" i="6" s="1"/>
  <c r="G857" i="6" s="1"/>
  <c r="G858" i="6" s="1"/>
  <c r="G859" i="6" s="1"/>
  <c r="G860" i="6" s="1"/>
  <c r="G861" i="6" s="1"/>
  <c r="G862" i="6" s="1"/>
  <c r="G863" i="6" s="1"/>
  <c r="G864" i="6" s="1"/>
  <c r="G865" i="6" s="1"/>
  <c r="G866" i="6" s="1"/>
  <c r="G867" i="6" s="1"/>
  <c r="G868" i="6" s="1"/>
  <c r="G869" i="6" s="1"/>
  <c r="G870" i="6" s="1"/>
  <c r="G871" i="6" s="1"/>
  <c r="G872" i="6" s="1"/>
  <c r="G873" i="6" s="1"/>
  <c r="G874" i="6" s="1"/>
  <c r="G875" i="6" s="1"/>
  <c r="G876" i="6" s="1"/>
  <c r="G877" i="6" s="1"/>
  <c r="G878" i="6" s="1"/>
  <c r="G879" i="6" s="1"/>
  <c r="G880" i="6" s="1"/>
  <c r="G881" i="6" s="1"/>
  <c r="G882" i="6" s="1"/>
  <c r="G883" i="6" s="1"/>
  <c r="G884" i="6" s="1"/>
  <c r="G885" i="6" s="1"/>
  <c r="G886" i="6" s="1"/>
  <c r="G887" i="6" s="1"/>
  <c r="G888" i="6" s="1"/>
  <c r="G889" i="6" s="1"/>
  <c r="G890" i="6" s="1"/>
  <c r="G891" i="6" s="1"/>
  <c r="G892" i="6" s="1"/>
  <c r="G893" i="6" s="1"/>
  <c r="G894" i="6" s="1"/>
  <c r="G895" i="6" s="1"/>
  <c r="G896" i="6" s="1"/>
  <c r="G897" i="6" s="1"/>
  <c r="G898" i="6" s="1"/>
  <c r="G899" i="6" s="1"/>
  <c r="G900" i="6" s="1"/>
  <c r="G901" i="6" s="1"/>
  <c r="G902" i="6" s="1"/>
  <c r="G903" i="6" s="1"/>
  <c r="G904" i="6" s="1"/>
  <c r="G905" i="6" s="1"/>
  <c r="G906" i="6" s="1"/>
  <c r="G907" i="6" s="1"/>
  <c r="G908" i="6" s="1"/>
  <c r="G909" i="6" s="1"/>
  <c r="G910" i="6" s="1"/>
  <c r="G911" i="6" s="1"/>
  <c r="G912" i="6" s="1"/>
  <c r="G913" i="6" s="1"/>
  <c r="G914" i="6" s="1"/>
  <c r="G915" i="6" s="1"/>
  <c r="G916" i="6" s="1"/>
  <c r="G917" i="6" s="1"/>
  <c r="G918" i="6" s="1"/>
  <c r="G919" i="6" s="1"/>
  <c r="G920" i="6" s="1"/>
  <c r="G921" i="6" s="1"/>
  <c r="G922" i="6" s="1"/>
  <c r="G923" i="6" s="1"/>
  <c r="G924" i="6" s="1"/>
  <c r="G925" i="6" s="1"/>
  <c r="G926" i="6" s="1"/>
  <c r="G927" i="6" s="1"/>
  <c r="G928" i="6" s="1"/>
  <c r="G929" i="6" s="1"/>
  <c r="G930" i="6" s="1"/>
  <c r="G931" i="6" s="1"/>
  <c r="G932" i="6" s="1"/>
  <c r="G933" i="6" s="1"/>
  <c r="G934" i="6" s="1"/>
  <c r="G935" i="6" s="1"/>
  <c r="G936" i="6" s="1"/>
  <c r="G937" i="6" s="1"/>
  <c r="G938" i="6" s="1"/>
  <c r="G939" i="6" s="1"/>
  <c r="G940" i="6" s="1"/>
  <c r="G941" i="6" s="1"/>
  <c r="G942" i="6" s="1"/>
  <c r="G943" i="6" s="1"/>
  <c r="G944" i="6" s="1"/>
  <c r="G945" i="6" s="1"/>
  <c r="G946" i="6" s="1"/>
  <c r="G947" i="6" s="1"/>
  <c r="G948" i="6" s="1"/>
  <c r="G949" i="6" s="1"/>
  <c r="G950" i="6" s="1"/>
  <c r="G951" i="6" s="1"/>
  <c r="G952" i="6" s="1"/>
  <c r="G953" i="6" s="1"/>
  <c r="G954" i="6" s="1"/>
  <c r="G955" i="6" s="1"/>
  <c r="G956" i="6" s="1"/>
  <c r="G957" i="6" s="1"/>
  <c r="G958" i="6" s="1"/>
  <c r="G959" i="6" s="1"/>
  <c r="G960" i="6" s="1"/>
  <c r="G961" i="6" s="1"/>
  <c r="G962" i="6" s="1"/>
  <c r="G963" i="6" s="1"/>
  <c r="G964" i="6" s="1"/>
  <c r="G965" i="6" s="1"/>
  <c r="G966" i="6" s="1"/>
  <c r="G967" i="6" s="1"/>
  <c r="G968" i="6" s="1"/>
  <c r="G969" i="6" s="1"/>
  <c r="G970" i="6" s="1"/>
  <c r="G971" i="6" s="1"/>
  <c r="G972" i="6" s="1"/>
  <c r="G973" i="6" s="1"/>
  <c r="G974" i="6" s="1"/>
  <c r="G975" i="6" s="1"/>
  <c r="G976" i="6" s="1"/>
  <c r="G977" i="6" s="1"/>
  <c r="G978" i="6" s="1"/>
  <c r="G979" i="6" s="1"/>
  <c r="G980" i="6" s="1"/>
  <c r="G981" i="6" s="1"/>
  <c r="G982" i="6" s="1"/>
  <c r="G983" i="6" s="1"/>
  <c r="G984" i="6" s="1"/>
  <c r="G985" i="6" s="1"/>
  <c r="G986" i="6" s="1"/>
  <c r="G987" i="6" s="1"/>
  <c r="G988" i="6" s="1"/>
  <c r="G989" i="6" s="1"/>
  <c r="G990" i="6" s="1"/>
  <c r="G991" i="6" s="1"/>
  <c r="G992" i="6" s="1"/>
  <c r="G993" i="6" s="1"/>
  <c r="G994" i="6" s="1"/>
  <c r="G995" i="6" s="1"/>
  <c r="G996" i="6" s="1"/>
  <c r="G997" i="6" s="1"/>
  <c r="G998" i="6" s="1"/>
  <c r="G999" i="6" s="1"/>
  <c r="G1000" i="6" s="1"/>
  <c r="G1001" i="6" s="1"/>
  <c r="G1002" i="6" s="1"/>
  <c r="G1003" i="6" s="1"/>
  <c r="G1004" i="6" s="1"/>
  <c r="G1005" i="6" s="1"/>
  <c r="G1006" i="6" s="1"/>
  <c r="G1007" i="6" s="1"/>
  <c r="G1008" i="6" s="1"/>
  <c r="G1009" i="6" s="1"/>
  <c r="G1010" i="6" s="1"/>
  <c r="G1011" i="6" s="1"/>
  <c r="G1012" i="6" s="1"/>
  <c r="G1013" i="6" s="1"/>
  <c r="G1014" i="6" s="1"/>
  <c r="G1015" i="6" s="1"/>
  <c r="G1016" i="6" s="1"/>
  <c r="G1017" i="6" s="1"/>
  <c r="G1018" i="6" s="1"/>
  <c r="G1019" i="6" s="1"/>
  <c r="G1020" i="6" s="1"/>
  <c r="G1021" i="6" s="1"/>
  <c r="G1022" i="6" s="1"/>
  <c r="G1023" i="6" s="1"/>
  <c r="G1024" i="6" s="1"/>
  <c r="G1025" i="6" s="1"/>
  <c r="G1026" i="6" s="1"/>
  <c r="G1027" i="6" s="1"/>
  <c r="G1028" i="6" s="1"/>
  <c r="G1029" i="6" s="1"/>
  <c r="G1030" i="6" s="1"/>
  <c r="G1031" i="6" s="1"/>
  <c r="G1032" i="6" s="1"/>
  <c r="G1033" i="6" s="1"/>
  <c r="G1034" i="6" s="1"/>
  <c r="G1035" i="6" s="1"/>
  <c r="G1036" i="6" s="1"/>
  <c r="G1037" i="6" s="1"/>
  <c r="G1038" i="6" s="1"/>
  <c r="G1039" i="6" s="1"/>
  <c r="G1040" i="6" s="1"/>
  <c r="G1041" i="6" s="1"/>
  <c r="G1042" i="6" s="1"/>
  <c r="G1043" i="6" s="1"/>
  <c r="G1044" i="6" s="1"/>
  <c r="G1045" i="6" s="1"/>
  <c r="G1046" i="6" s="1"/>
  <c r="G1047" i="6" s="1"/>
  <c r="G1048" i="6" s="1"/>
  <c r="G1049" i="6" s="1"/>
  <c r="G1050" i="6" s="1"/>
  <c r="G1051" i="6" s="1"/>
  <c r="G1052" i="6" s="1"/>
  <c r="G1053" i="6" s="1"/>
  <c r="G1054" i="6" s="1"/>
  <c r="G1055" i="6" s="1"/>
  <c r="G1056" i="6" s="1"/>
  <c r="G1057" i="6" s="1"/>
  <c r="G1058" i="6" s="1"/>
  <c r="G1059" i="6" s="1"/>
  <c r="G1060" i="6" s="1"/>
  <c r="G1061" i="6" s="1"/>
  <c r="G1062" i="6" s="1"/>
  <c r="G1063" i="6" s="1"/>
  <c r="G1064" i="6" s="1"/>
  <c r="G1065" i="6" s="1"/>
  <c r="G1066" i="6" s="1"/>
  <c r="G1067" i="6" s="1"/>
  <c r="G1068" i="6" s="1"/>
  <c r="G1069" i="6" s="1"/>
  <c r="G1070" i="6" s="1"/>
  <c r="G1071" i="6" s="1"/>
  <c r="G1072" i="6" s="1"/>
  <c r="G1073" i="6" s="1"/>
  <c r="G1074" i="6" s="1"/>
  <c r="G1075" i="6" s="1"/>
  <c r="G1076" i="6" s="1"/>
  <c r="G1077" i="6" s="1"/>
  <c r="G1078" i="6" s="1"/>
  <c r="G1079" i="6" s="1"/>
  <c r="G1080" i="6" s="1"/>
  <c r="G1081" i="6" s="1"/>
  <c r="G1082" i="6" s="1"/>
  <c r="G1083" i="6" s="1"/>
  <c r="G1084" i="6" s="1"/>
  <c r="G1085" i="6" s="1"/>
  <c r="G1086" i="6" s="1"/>
  <c r="G1087" i="6" s="1"/>
  <c r="G1088" i="6" s="1"/>
  <c r="G1089" i="6" s="1"/>
  <c r="G1090" i="6" s="1"/>
  <c r="G1091" i="6" s="1"/>
  <c r="G1092" i="6" s="1"/>
  <c r="G1093" i="6" s="1"/>
  <c r="G1094" i="6" s="1"/>
  <c r="G1095" i="6" s="1"/>
  <c r="G1096" i="6" s="1"/>
  <c r="G1097" i="6" s="1"/>
  <c r="G1098" i="6" s="1"/>
  <c r="G1099" i="6" s="1"/>
  <c r="G1100" i="6" s="1"/>
  <c r="G1101" i="6" s="1"/>
  <c r="G1102" i="6" s="1"/>
  <c r="G1103" i="6" s="1"/>
  <c r="G1104" i="6" s="1"/>
  <c r="G1105" i="6" s="1"/>
  <c r="G1106" i="6" s="1"/>
  <c r="G1107" i="6" s="1"/>
  <c r="G1108" i="6" s="1"/>
  <c r="G1109" i="6" s="1"/>
  <c r="G1110" i="6" s="1"/>
  <c r="G1111" i="6" s="1"/>
  <c r="G1112" i="6" s="1"/>
  <c r="G1113" i="6" s="1"/>
  <c r="G1114" i="6" s="1"/>
  <c r="G1115" i="6" s="1"/>
  <c r="G1116" i="6" s="1"/>
  <c r="G1117" i="6" s="1"/>
  <c r="G1118" i="6" s="1"/>
  <c r="G1119" i="6" s="1"/>
  <c r="G1120" i="6" s="1"/>
  <c r="G1121" i="6" s="1"/>
  <c r="G1122" i="6" s="1"/>
  <c r="G1123" i="6" s="1"/>
  <c r="G1124" i="6" s="1"/>
  <c r="G1125" i="6" s="1"/>
  <c r="G1126" i="6" s="1"/>
  <c r="G1127" i="6" s="1"/>
  <c r="G1128" i="6" s="1"/>
  <c r="G1129" i="6" s="1"/>
  <c r="G1130" i="6" s="1"/>
  <c r="G1131" i="6" s="1"/>
  <c r="G1132" i="6" s="1"/>
  <c r="G1133" i="6" s="1"/>
  <c r="G1134" i="6" s="1"/>
  <c r="G1135" i="6" s="1"/>
  <c r="G1136" i="6" s="1"/>
  <c r="G1137" i="6" s="1"/>
  <c r="G1138" i="6" s="1"/>
  <c r="G1139" i="6" s="1"/>
  <c r="G1140" i="6" s="1"/>
  <c r="G1141" i="6" s="1"/>
  <c r="G1142" i="6" s="1"/>
  <c r="G1143" i="6" s="1"/>
  <c r="G1144" i="6" s="1"/>
  <c r="G1145" i="6" s="1"/>
  <c r="G1146" i="6" s="1"/>
  <c r="G1147" i="6" s="1"/>
  <c r="G1148" i="6" s="1"/>
  <c r="G1149" i="6" s="1"/>
  <c r="G1150" i="6" s="1"/>
  <c r="G1151" i="6" s="1"/>
  <c r="G1152" i="6" s="1"/>
  <c r="G1153" i="6" s="1"/>
  <c r="G1154" i="6" s="1"/>
  <c r="G1155" i="6" s="1"/>
  <c r="G1156" i="6" s="1"/>
  <c r="G1157" i="6" s="1"/>
  <c r="G1158" i="6" s="1"/>
  <c r="G1159" i="6" s="1"/>
  <c r="G1160" i="6" s="1"/>
  <c r="G1161" i="6" s="1"/>
  <c r="G1162" i="6" s="1"/>
  <c r="G1163" i="6" s="1"/>
  <c r="G1164" i="6" s="1"/>
  <c r="G1165" i="6" s="1"/>
  <c r="G1166" i="6" s="1"/>
  <c r="G1167" i="6" s="1"/>
  <c r="G1168" i="6" s="1"/>
  <c r="G1169" i="6" s="1"/>
  <c r="G1170" i="6" s="1"/>
  <c r="G1171" i="6" s="1"/>
  <c r="G1172" i="6" s="1"/>
  <c r="G1173" i="6" s="1"/>
  <c r="G1174" i="6" s="1"/>
  <c r="G1175" i="6" s="1"/>
  <c r="G1176" i="6" s="1"/>
  <c r="G1177" i="6" s="1"/>
  <c r="G1178" i="6" s="1"/>
  <c r="G1179" i="6" s="1"/>
  <c r="G1180" i="6" s="1"/>
  <c r="G1181" i="6" s="1"/>
  <c r="G1182" i="6" s="1"/>
  <c r="G1183" i="6" s="1"/>
  <c r="G1184" i="6" s="1"/>
  <c r="G1185" i="6" s="1"/>
  <c r="G1186" i="6" s="1"/>
  <c r="G1187" i="6" s="1"/>
  <c r="G1188" i="6" s="1"/>
  <c r="G1189" i="6" s="1"/>
  <c r="G1190" i="6" s="1"/>
  <c r="G1191" i="6" s="1"/>
  <c r="G1192" i="6" s="1"/>
  <c r="G1193" i="6" s="1"/>
  <c r="G1194" i="6" s="1"/>
  <c r="G1195" i="6" s="1"/>
  <c r="G1196" i="6" s="1"/>
  <c r="G1197" i="6" s="1"/>
  <c r="G1198" i="6" s="1"/>
  <c r="G1199" i="6" s="1"/>
  <c r="G1200" i="6" s="1"/>
  <c r="G1201" i="6" s="1"/>
  <c r="G1202" i="6" s="1"/>
  <c r="G1203" i="6" s="1"/>
  <c r="G1204" i="6" s="1"/>
  <c r="G1205" i="6" s="1"/>
  <c r="G1206" i="6" s="1"/>
  <c r="G1207" i="6" s="1"/>
  <c r="G1208" i="6" s="1"/>
  <c r="G1209" i="6" s="1"/>
  <c r="G1210" i="6" s="1"/>
  <c r="G1211" i="6" s="1"/>
  <c r="G1212" i="6" s="1"/>
  <c r="G1213" i="6" s="1"/>
  <c r="G1214" i="6" s="1"/>
  <c r="G1215" i="6" s="1"/>
  <c r="G1216" i="6" s="1"/>
  <c r="G1217" i="6" s="1"/>
  <c r="G1218" i="6" s="1"/>
  <c r="G1219" i="6" s="1"/>
  <c r="G1220" i="6" s="1"/>
  <c r="G1221" i="6" s="1"/>
  <c r="G1222" i="6" s="1"/>
  <c r="G1223" i="6" s="1"/>
  <c r="G1224" i="6" s="1"/>
  <c r="G1225" i="6" s="1"/>
  <c r="G1226" i="6" s="1"/>
  <c r="G1227" i="6" s="1"/>
  <c r="G1228" i="6" s="1"/>
  <c r="G1229" i="6" s="1"/>
  <c r="G1230" i="6" s="1"/>
  <c r="G1231" i="6" s="1"/>
  <c r="G1232" i="6" s="1"/>
  <c r="G1233" i="6" s="1"/>
  <c r="G1234" i="6" s="1"/>
  <c r="G1235" i="6" s="1"/>
  <c r="G1236" i="6" s="1"/>
  <c r="G1237" i="6" s="1"/>
  <c r="G1238" i="6" s="1"/>
  <c r="G1239" i="6" s="1"/>
  <c r="G1240" i="6" s="1"/>
  <c r="G1241" i="6" s="1"/>
  <c r="G1242" i="6" s="1"/>
  <c r="G1243" i="6" s="1"/>
  <c r="G1244" i="6" s="1"/>
  <c r="G1245" i="6" s="1"/>
  <c r="G1246" i="6" s="1"/>
  <c r="G1247" i="6" s="1"/>
  <c r="G1248" i="6" s="1"/>
  <c r="G1249" i="6" s="1"/>
  <c r="G1250" i="6" s="1"/>
  <c r="G1251" i="6" s="1"/>
  <c r="G1252" i="6" s="1"/>
  <c r="G1253" i="6" s="1"/>
  <c r="G1254" i="6" s="1"/>
  <c r="G1255" i="6" s="1"/>
  <c r="G1256" i="6" s="1"/>
  <c r="G1257" i="6" s="1"/>
  <c r="G1258" i="6" s="1"/>
  <c r="G1259" i="6" s="1"/>
  <c r="G1260" i="6" s="1"/>
  <c r="G1261" i="6" s="1"/>
  <c r="G1262" i="6" s="1"/>
  <c r="G1263" i="6" s="1"/>
  <c r="G1264" i="6" s="1"/>
  <c r="G1265" i="6" s="1"/>
  <c r="G1266" i="6" s="1"/>
  <c r="G1267" i="6" s="1"/>
  <c r="G1268" i="6" s="1"/>
  <c r="G1269" i="6" s="1"/>
  <c r="G1270" i="6" s="1"/>
  <c r="G1271" i="6" s="1"/>
  <c r="G1272" i="6" s="1"/>
  <c r="G1273" i="6" s="1"/>
  <c r="G1274" i="6" s="1"/>
  <c r="G1275" i="6" s="1"/>
  <c r="G1276" i="6" s="1"/>
  <c r="G1277" i="6" s="1"/>
  <c r="G1278" i="6" s="1"/>
  <c r="G1279" i="6" s="1"/>
  <c r="G1280" i="6" s="1"/>
  <c r="G1281" i="6" s="1"/>
  <c r="G1282" i="6" s="1"/>
  <c r="G1283" i="6" s="1"/>
  <c r="G1284" i="6" s="1"/>
  <c r="G1285" i="6" s="1"/>
  <c r="G1286" i="6" s="1"/>
  <c r="G1287" i="6" s="1"/>
  <c r="G1288" i="6" s="1"/>
  <c r="G1289" i="6" s="1"/>
  <c r="G1290" i="6" s="1"/>
  <c r="G1291" i="6" s="1"/>
  <c r="G1292" i="6" s="1"/>
  <c r="G1293" i="6" s="1"/>
  <c r="G1294" i="6" s="1"/>
  <c r="G1295" i="6" s="1"/>
  <c r="G1296" i="6" s="1"/>
  <c r="G1297" i="6" s="1"/>
  <c r="G1298" i="6" s="1"/>
  <c r="G1299" i="6" s="1"/>
  <c r="G1300" i="6" s="1"/>
  <c r="G1301" i="6" s="1"/>
  <c r="G1302" i="6" s="1"/>
  <c r="G1303" i="6" s="1"/>
  <c r="G1304" i="6" s="1"/>
  <c r="G1305" i="6" s="1"/>
  <c r="G1306" i="6" s="1"/>
  <c r="G1307" i="6" s="1"/>
  <c r="G1308" i="6" s="1"/>
  <c r="G1309" i="6" s="1"/>
  <c r="G1310" i="6" s="1"/>
  <c r="G1311" i="6" s="1"/>
  <c r="G1312" i="6" s="1"/>
  <c r="G1313" i="6" s="1"/>
  <c r="G1314" i="6" s="1"/>
  <c r="G1315" i="6" s="1"/>
  <c r="G1316" i="6" s="1"/>
  <c r="G1317" i="6" s="1"/>
  <c r="G1318" i="6" s="1"/>
  <c r="G1319" i="6" s="1"/>
  <c r="G1320" i="6" s="1"/>
  <c r="G1321" i="6" s="1"/>
  <c r="G1322" i="6" s="1"/>
  <c r="G1323" i="6" s="1"/>
  <c r="G1324" i="6" s="1"/>
  <c r="G1325" i="6" s="1"/>
  <c r="G1326" i="6" s="1"/>
  <c r="G1327" i="6" s="1"/>
  <c r="G1328" i="6" s="1"/>
  <c r="G1329" i="6" s="1"/>
  <c r="G1330" i="6" s="1"/>
  <c r="G1331" i="6" s="1"/>
  <c r="G1332" i="6" s="1"/>
  <c r="G1333" i="6" s="1"/>
  <c r="G1334" i="6" s="1"/>
  <c r="G1335" i="6" s="1"/>
  <c r="G1336" i="6" s="1"/>
  <c r="G1337" i="6" s="1"/>
  <c r="G1338" i="6" s="1"/>
  <c r="G1339" i="6" s="1"/>
  <c r="G1340" i="6" s="1"/>
  <c r="G1341" i="6" s="1"/>
  <c r="G1342" i="6" s="1"/>
  <c r="G1343" i="6" s="1"/>
  <c r="G1344" i="6" s="1"/>
  <c r="G1345" i="6" s="1"/>
  <c r="G1346" i="6" s="1"/>
  <c r="G1347" i="6" s="1"/>
  <c r="G1348" i="6" s="1"/>
  <c r="G1349" i="6" s="1"/>
  <c r="G1350" i="6" s="1"/>
  <c r="G1351" i="6" s="1"/>
  <c r="G1352" i="6" s="1"/>
  <c r="G1353" i="6" s="1"/>
  <c r="G1354" i="6" s="1"/>
  <c r="G1355" i="6" s="1"/>
  <c r="G1356" i="6" s="1"/>
  <c r="G1357" i="6" s="1"/>
  <c r="G1358" i="6" s="1"/>
  <c r="G1359" i="6" s="1"/>
  <c r="G1360" i="6" s="1"/>
  <c r="G1361" i="6" s="1"/>
  <c r="G1362" i="6" s="1"/>
  <c r="G1363" i="6" s="1"/>
  <c r="G1364" i="6" s="1"/>
  <c r="G1365" i="6" s="1"/>
  <c r="G1366" i="6" s="1"/>
  <c r="G1367" i="6" s="1"/>
  <c r="G1368" i="6" s="1"/>
  <c r="G1369" i="6" s="1"/>
  <c r="G1370" i="6" s="1"/>
  <c r="G1371" i="6" s="1"/>
  <c r="G1372" i="6" s="1"/>
  <c r="G1373" i="6" s="1"/>
  <c r="G1374" i="6" s="1"/>
  <c r="G1375" i="6" s="1"/>
  <c r="G1376" i="6" s="1"/>
  <c r="G1377" i="6" s="1"/>
  <c r="G1378" i="6" s="1"/>
  <c r="G1379" i="6" s="1"/>
  <c r="G1380" i="6" s="1"/>
  <c r="G1381" i="6" s="1"/>
  <c r="G1382" i="6" s="1"/>
  <c r="G1383" i="6" s="1"/>
  <c r="G1384" i="6" s="1"/>
  <c r="G1385" i="6" s="1"/>
  <c r="G1386" i="6" s="1"/>
  <c r="G1387" i="6" s="1"/>
  <c r="G1388" i="6" s="1"/>
  <c r="G1389" i="6" s="1"/>
  <c r="G1390" i="6" s="1"/>
  <c r="G1391" i="6" s="1"/>
  <c r="G1392" i="6" s="1"/>
  <c r="G1393" i="6" s="1"/>
  <c r="G1394" i="6" s="1"/>
  <c r="G1395" i="6" s="1"/>
  <c r="G1396" i="6" s="1"/>
  <c r="G1397" i="6" s="1"/>
  <c r="G1398" i="6" s="1"/>
  <c r="G1399" i="6" s="1"/>
  <c r="G1400" i="6" s="1"/>
  <c r="G1401" i="6" s="1"/>
  <c r="G1402" i="6" s="1"/>
  <c r="G1403" i="6" s="1"/>
  <c r="G1404" i="6" s="1"/>
  <c r="G1405" i="6" s="1"/>
  <c r="G1406" i="6" s="1"/>
  <c r="G1407" i="6" s="1"/>
  <c r="G1408" i="6" s="1"/>
  <c r="G1409" i="6" s="1"/>
  <c r="G1410" i="6" s="1"/>
  <c r="G1411" i="6" s="1"/>
  <c r="G1412" i="6" s="1"/>
  <c r="G1413" i="6" s="1"/>
  <c r="G1414" i="6" s="1"/>
  <c r="G1415" i="6" s="1"/>
  <c r="G1416" i="6" s="1"/>
  <c r="G1417" i="6" s="1"/>
  <c r="G1418" i="6" s="1"/>
  <c r="G1419" i="6" s="1"/>
  <c r="G1420" i="6" s="1"/>
  <c r="G1421" i="6" s="1"/>
  <c r="G1422" i="6" s="1"/>
  <c r="G1423" i="6" s="1"/>
  <c r="G1424" i="6" s="1"/>
  <c r="G1425" i="6" s="1"/>
  <c r="G1426" i="6" s="1"/>
  <c r="G1427" i="6" s="1"/>
  <c r="G1428" i="6" s="1"/>
  <c r="G1429" i="6" s="1"/>
  <c r="G1430" i="6" s="1"/>
  <c r="G1431" i="6" s="1"/>
  <c r="G1432" i="6" s="1"/>
  <c r="G1433" i="6" s="1"/>
  <c r="G1434" i="6" s="1"/>
  <c r="G1435" i="6" s="1"/>
  <c r="G1436" i="6" s="1"/>
  <c r="G1437" i="6" s="1"/>
  <c r="G1438" i="6" s="1"/>
  <c r="G1439" i="6" s="1"/>
  <c r="G1440" i="6" s="1"/>
  <c r="G1441" i="6" s="1"/>
  <c r="G1442" i="6" s="1"/>
  <c r="G1443" i="6" s="1"/>
  <c r="G1444" i="6" s="1"/>
  <c r="G1445" i="6" s="1"/>
  <c r="G1446" i="6" s="1"/>
  <c r="G1447" i="6" s="1"/>
  <c r="G1448" i="6" s="1"/>
  <c r="G1449" i="6" s="1"/>
  <c r="G1450" i="6" s="1"/>
  <c r="G1451" i="6" s="1"/>
  <c r="G1452" i="6" s="1"/>
  <c r="G1453" i="6" s="1"/>
  <c r="G1454" i="6" s="1"/>
  <c r="G1455" i="6" s="1"/>
  <c r="G1456" i="6" s="1"/>
  <c r="G1457" i="6" s="1"/>
  <c r="G1458" i="6" s="1"/>
  <c r="G1459" i="6" s="1"/>
  <c r="G1460" i="6" s="1"/>
  <c r="G1461" i="6" s="1"/>
  <c r="G1462" i="6" s="1"/>
  <c r="G1463" i="6" s="1"/>
  <c r="G1464" i="6" s="1"/>
  <c r="G1465" i="6" s="1"/>
  <c r="G1466" i="6" s="1"/>
  <c r="G1467" i="6" s="1"/>
  <c r="G1468" i="6" s="1"/>
  <c r="G1469" i="6" s="1"/>
  <c r="G1470" i="6" s="1"/>
  <c r="G1471" i="6" s="1"/>
  <c r="G1472" i="6" s="1"/>
  <c r="G1473" i="6" s="1"/>
  <c r="G1474" i="6" s="1"/>
  <c r="G1475" i="6" s="1"/>
  <c r="G1476" i="6" s="1"/>
  <c r="G1477" i="6" s="1"/>
  <c r="G1478" i="6" s="1"/>
  <c r="G1479" i="6" s="1"/>
  <c r="G1480" i="6" s="1"/>
  <c r="G1481" i="6" s="1"/>
  <c r="G1482" i="6" s="1"/>
  <c r="G1483" i="6" s="1"/>
  <c r="G1484" i="6" s="1"/>
  <c r="G1485" i="6" s="1"/>
  <c r="G1486" i="6" s="1"/>
  <c r="G1487" i="6" s="1"/>
  <c r="G1488" i="6" s="1"/>
  <c r="G1489" i="6" s="1"/>
  <c r="G1490" i="6" s="1"/>
  <c r="G1491" i="6" s="1"/>
  <c r="G1492" i="6" s="1"/>
  <c r="G1493" i="6" s="1"/>
  <c r="G1494" i="6" s="1"/>
  <c r="G1495" i="6" s="1"/>
  <c r="G1496" i="6" s="1"/>
  <c r="G1497" i="6" s="1"/>
  <c r="G1498" i="6" s="1"/>
  <c r="G1499" i="6" s="1"/>
  <c r="G1500" i="6" s="1"/>
  <c r="F18" i="2" s="1" a="1"/>
  <c r="F18" i="2" s="1"/>
  <c r="E2" i="6"/>
  <c r="E1" i="6"/>
  <c r="G6" i="5"/>
  <c r="G7" i="5" s="1"/>
  <c r="E2" i="5"/>
  <c r="F753" i="5" s="1"/>
  <c r="E1" i="5"/>
  <c r="E3" i="4"/>
  <c r="G6" i="4" s="1"/>
  <c r="G7" i="4" s="1"/>
  <c r="G8" i="4" s="1"/>
  <c r="G9" i="4" s="1"/>
  <c r="G10" i="4" s="1"/>
  <c r="G11" i="4" s="1"/>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G65" i="4" s="1"/>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G109" i="4" s="1"/>
  <c r="G110" i="4" s="1"/>
  <c r="G111" i="4" s="1"/>
  <c r="G112" i="4" s="1"/>
  <c r="G113" i="4" s="1"/>
  <c r="G114" i="4" s="1"/>
  <c r="G115" i="4" s="1"/>
  <c r="G116" i="4" s="1"/>
  <c r="G117" i="4" s="1"/>
  <c r="G118" i="4" s="1"/>
  <c r="G119" i="4" s="1"/>
  <c r="G120" i="4" s="1"/>
  <c r="G121" i="4" s="1"/>
  <c r="G122" i="4" s="1"/>
  <c r="G123" i="4" s="1"/>
  <c r="G124" i="4" s="1"/>
  <c r="G125" i="4" s="1"/>
  <c r="G126" i="4" s="1"/>
  <c r="G127" i="4" s="1"/>
  <c r="G128" i="4" s="1"/>
  <c r="G129" i="4" s="1"/>
  <c r="G130" i="4" s="1"/>
  <c r="G131" i="4" s="1"/>
  <c r="G132" i="4" s="1"/>
  <c r="G133" i="4" s="1"/>
  <c r="G134" i="4" s="1"/>
  <c r="G135" i="4" s="1"/>
  <c r="G136" i="4" s="1"/>
  <c r="G137" i="4" s="1"/>
  <c r="G138" i="4" s="1"/>
  <c r="G139" i="4" s="1"/>
  <c r="G140" i="4" s="1"/>
  <c r="G141" i="4" s="1"/>
  <c r="G142" i="4" s="1"/>
  <c r="G143" i="4" s="1"/>
  <c r="G144" i="4" s="1"/>
  <c r="G145" i="4" s="1"/>
  <c r="G146" i="4" s="1"/>
  <c r="G147" i="4" s="1"/>
  <c r="G148" i="4" s="1"/>
  <c r="G149" i="4" s="1"/>
  <c r="G150" i="4" s="1"/>
  <c r="G151" i="4" s="1"/>
  <c r="G152" i="4" s="1"/>
  <c r="G153" i="4" s="1"/>
  <c r="G154" i="4" s="1"/>
  <c r="G155" i="4" s="1"/>
  <c r="G156" i="4" s="1"/>
  <c r="G157" i="4" s="1"/>
  <c r="G158" i="4" s="1"/>
  <c r="G159" i="4" s="1"/>
  <c r="G160" i="4" s="1"/>
  <c r="G161" i="4" s="1"/>
  <c r="G162" i="4" s="1"/>
  <c r="G163" i="4" s="1"/>
  <c r="G164" i="4" s="1"/>
  <c r="G165" i="4" s="1"/>
  <c r="G166" i="4" s="1"/>
  <c r="G167" i="4" s="1"/>
  <c r="G168" i="4" s="1"/>
  <c r="G169" i="4" s="1"/>
  <c r="G170" i="4" s="1"/>
  <c r="G171" i="4" s="1"/>
  <c r="G172" i="4" s="1"/>
  <c r="G173" i="4" s="1"/>
  <c r="G174" i="4" s="1"/>
  <c r="G175" i="4" s="1"/>
  <c r="G176" i="4" s="1"/>
  <c r="G177" i="4" s="1"/>
  <c r="G178" i="4" s="1"/>
  <c r="G179" i="4" s="1"/>
  <c r="G180" i="4" s="1"/>
  <c r="G181" i="4" s="1"/>
  <c r="G182" i="4" s="1"/>
  <c r="G183" i="4" s="1"/>
  <c r="G184" i="4" s="1"/>
  <c r="G185" i="4" s="1"/>
  <c r="G186" i="4" s="1"/>
  <c r="G187" i="4" s="1"/>
  <c r="G188" i="4" s="1"/>
  <c r="G189" i="4" s="1"/>
  <c r="G190" i="4" s="1"/>
  <c r="G191" i="4" s="1"/>
  <c r="G192" i="4" s="1"/>
  <c r="G193" i="4" s="1"/>
  <c r="G194" i="4" s="1"/>
  <c r="G195" i="4" s="1"/>
  <c r="G196" i="4" s="1"/>
  <c r="G197" i="4" s="1"/>
  <c r="G198" i="4" s="1"/>
  <c r="G199" i="4" s="1"/>
  <c r="G200" i="4" s="1"/>
  <c r="G201" i="4" s="1"/>
  <c r="G202" i="4" s="1"/>
  <c r="G203" i="4" s="1"/>
  <c r="G204" i="4" s="1"/>
  <c r="G205" i="4" s="1"/>
  <c r="G206" i="4" s="1"/>
  <c r="G207" i="4" s="1"/>
  <c r="G208" i="4" s="1"/>
  <c r="G209" i="4" s="1"/>
  <c r="G210" i="4" s="1"/>
  <c r="G211" i="4" s="1"/>
  <c r="G212" i="4" s="1"/>
  <c r="G213" i="4" s="1"/>
  <c r="G214" i="4" s="1"/>
  <c r="G215" i="4" s="1"/>
  <c r="G216" i="4" s="1"/>
  <c r="G217" i="4" s="1"/>
  <c r="G218" i="4" s="1"/>
  <c r="G219" i="4" s="1"/>
  <c r="G220" i="4" s="1"/>
  <c r="G221" i="4" s="1"/>
  <c r="G222" i="4" s="1"/>
  <c r="G223" i="4" s="1"/>
  <c r="G224" i="4" s="1"/>
  <c r="G225" i="4" s="1"/>
  <c r="G226" i="4" s="1"/>
  <c r="G227" i="4" s="1"/>
  <c r="G228" i="4" s="1"/>
  <c r="G229" i="4" s="1"/>
  <c r="G230" i="4" s="1"/>
  <c r="G231" i="4" s="1"/>
  <c r="G232" i="4" s="1"/>
  <c r="G233" i="4" s="1"/>
  <c r="G234" i="4" s="1"/>
  <c r="G235" i="4" s="1"/>
  <c r="G236" i="4" s="1"/>
  <c r="G237" i="4" s="1"/>
  <c r="G238" i="4" s="1"/>
  <c r="G239" i="4" s="1"/>
  <c r="G240" i="4" s="1"/>
  <c r="G241" i="4" s="1"/>
  <c r="G242" i="4" s="1"/>
  <c r="G243" i="4" s="1"/>
  <c r="G244" i="4" s="1"/>
  <c r="G245" i="4" s="1"/>
  <c r="G246" i="4" s="1"/>
  <c r="G247" i="4" s="1"/>
  <c r="G248" i="4" s="1"/>
  <c r="G249" i="4" s="1"/>
  <c r="G250" i="4" s="1"/>
  <c r="G251" i="4" s="1"/>
  <c r="G252" i="4" s="1"/>
  <c r="G253" i="4" s="1"/>
  <c r="G254" i="4" s="1"/>
  <c r="G255" i="4" s="1"/>
  <c r="G256" i="4" s="1"/>
  <c r="G257" i="4" s="1"/>
  <c r="G258" i="4" s="1"/>
  <c r="G259" i="4" s="1"/>
  <c r="G260" i="4" s="1"/>
  <c r="G261" i="4" s="1"/>
  <c r="G262" i="4" s="1"/>
  <c r="G263" i="4" s="1"/>
  <c r="G264" i="4" s="1"/>
  <c r="G265" i="4" s="1"/>
  <c r="G266" i="4" s="1"/>
  <c r="G267" i="4" s="1"/>
  <c r="G268" i="4" s="1"/>
  <c r="G269" i="4" s="1"/>
  <c r="G270" i="4" s="1"/>
  <c r="G271" i="4" s="1"/>
  <c r="G272" i="4" s="1"/>
  <c r="G273" i="4" s="1"/>
  <c r="G274" i="4" s="1"/>
  <c r="G275" i="4" s="1"/>
  <c r="G276" i="4" s="1"/>
  <c r="G277" i="4" s="1"/>
  <c r="G278" i="4" s="1"/>
  <c r="G279" i="4" s="1"/>
  <c r="G280" i="4" s="1"/>
  <c r="G281" i="4" s="1"/>
  <c r="G282" i="4" s="1"/>
  <c r="G283" i="4" s="1"/>
  <c r="G284" i="4" s="1"/>
  <c r="G285" i="4" s="1"/>
  <c r="G286" i="4" s="1"/>
  <c r="G287" i="4" s="1"/>
  <c r="G288" i="4" s="1"/>
  <c r="G289" i="4" s="1"/>
  <c r="G290" i="4" s="1"/>
  <c r="G291" i="4" s="1"/>
  <c r="G292" i="4" s="1"/>
  <c r="G293" i="4" s="1"/>
  <c r="G294" i="4" s="1"/>
  <c r="G295" i="4" s="1"/>
  <c r="G296" i="4" s="1"/>
  <c r="G297" i="4" s="1"/>
  <c r="G298" i="4" s="1"/>
  <c r="G299" i="4" s="1"/>
  <c r="G300" i="4" s="1"/>
  <c r="G301" i="4" s="1"/>
  <c r="G302" i="4" s="1"/>
  <c r="G303" i="4" s="1"/>
  <c r="G304" i="4" s="1"/>
  <c r="G305" i="4" s="1"/>
  <c r="G306" i="4" s="1"/>
  <c r="G307" i="4" s="1"/>
  <c r="G308" i="4" s="1"/>
  <c r="G309" i="4" s="1"/>
  <c r="G310" i="4" s="1"/>
  <c r="G311" i="4" s="1"/>
  <c r="G312" i="4" s="1"/>
  <c r="G313" i="4" s="1"/>
  <c r="G314" i="4" s="1"/>
  <c r="G315" i="4" s="1"/>
  <c r="G316" i="4" s="1"/>
  <c r="G317" i="4" s="1"/>
  <c r="G318" i="4" s="1"/>
  <c r="G319" i="4" s="1"/>
  <c r="G320" i="4" s="1"/>
  <c r="G321" i="4" s="1"/>
  <c r="G322" i="4" s="1"/>
  <c r="G323" i="4" s="1"/>
  <c r="G324" i="4" s="1"/>
  <c r="G325" i="4" s="1"/>
  <c r="G326" i="4" s="1"/>
  <c r="G327" i="4" s="1"/>
  <c r="G328" i="4" s="1"/>
  <c r="G329" i="4" s="1"/>
  <c r="G330" i="4" s="1"/>
  <c r="G331" i="4" s="1"/>
  <c r="G332" i="4" s="1"/>
  <c r="G333" i="4" s="1"/>
  <c r="G334" i="4" s="1"/>
  <c r="G335" i="4" s="1"/>
  <c r="G336" i="4" s="1"/>
  <c r="G337" i="4" s="1"/>
  <c r="G338" i="4" s="1"/>
  <c r="G339" i="4" s="1"/>
  <c r="G340" i="4" s="1"/>
  <c r="G341" i="4" s="1"/>
  <c r="G342" i="4" s="1"/>
  <c r="G343" i="4" s="1"/>
  <c r="G344" i="4" s="1"/>
  <c r="G345" i="4" s="1"/>
  <c r="G346" i="4" s="1"/>
  <c r="G347" i="4" s="1"/>
  <c r="G348" i="4" s="1"/>
  <c r="G349" i="4" s="1"/>
  <c r="G350" i="4" s="1"/>
  <c r="G351" i="4" s="1"/>
  <c r="G352" i="4" s="1"/>
  <c r="G353" i="4" s="1"/>
  <c r="G354" i="4" s="1"/>
  <c r="G355" i="4" s="1"/>
  <c r="G356" i="4" s="1"/>
  <c r="G357" i="4" s="1"/>
  <c r="G358" i="4" s="1"/>
  <c r="G359" i="4" s="1"/>
  <c r="G360" i="4" s="1"/>
  <c r="G361" i="4" s="1"/>
  <c r="G362" i="4" s="1"/>
  <c r="G363" i="4" s="1"/>
  <c r="G364" i="4" s="1"/>
  <c r="G365" i="4" s="1"/>
  <c r="G366" i="4" s="1"/>
  <c r="G367" i="4" s="1"/>
  <c r="G368" i="4" s="1"/>
  <c r="G369" i="4" s="1"/>
  <c r="G370" i="4" s="1"/>
  <c r="G371" i="4" s="1"/>
  <c r="G372" i="4" s="1"/>
  <c r="G373" i="4" s="1"/>
  <c r="G374" i="4" s="1"/>
  <c r="G375" i="4" s="1"/>
  <c r="G376" i="4" s="1"/>
  <c r="G377" i="4" s="1"/>
  <c r="G378" i="4" s="1"/>
  <c r="G379" i="4" s="1"/>
  <c r="G380" i="4" s="1"/>
  <c r="G381" i="4" s="1"/>
  <c r="G382" i="4" s="1"/>
  <c r="G383" i="4" s="1"/>
  <c r="G384" i="4" s="1"/>
  <c r="G385" i="4" s="1"/>
  <c r="G386" i="4" s="1"/>
  <c r="G387" i="4" s="1"/>
  <c r="G388" i="4" s="1"/>
  <c r="G389" i="4" s="1"/>
  <c r="G390" i="4" s="1"/>
  <c r="G391" i="4" s="1"/>
  <c r="G392" i="4" s="1"/>
  <c r="G393" i="4" s="1"/>
  <c r="G394" i="4" s="1"/>
  <c r="G395" i="4" s="1"/>
  <c r="G396" i="4" s="1"/>
  <c r="G397" i="4" s="1"/>
  <c r="G398" i="4" s="1"/>
  <c r="G399" i="4" s="1"/>
  <c r="G400" i="4" s="1"/>
  <c r="G401" i="4" s="1"/>
  <c r="G402" i="4" s="1"/>
  <c r="G403" i="4" s="1"/>
  <c r="G404" i="4" s="1"/>
  <c r="G405" i="4" s="1"/>
  <c r="G406" i="4" s="1"/>
  <c r="G407" i="4" s="1"/>
  <c r="G408" i="4" s="1"/>
  <c r="G409" i="4" s="1"/>
  <c r="G410" i="4" s="1"/>
  <c r="G411" i="4" s="1"/>
  <c r="G412" i="4" s="1"/>
  <c r="G413" i="4" s="1"/>
  <c r="G414" i="4" s="1"/>
  <c r="G415" i="4" s="1"/>
  <c r="G416" i="4" s="1"/>
  <c r="G417" i="4" s="1"/>
  <c r="G418" i="4" s="1"/>
  <c r="G419" i="4" s="1"/>
  <c r="G420" i="4" s="1"/>
  <c r="G421" i="4" s="1"/>
  <c r="G422" i="4" s="1"/>
  <c r="G423" i="4" s="1"/>
  <c r="G424" i="4" s="1"/>
  <c r="G425" i="4" s="1"/>
  <c r="G426" i="4" s="1"/>
  <c r="G427" i="4" s="1"/>
  <c r="G428" i="4" s="1"/>
  <c r="G429" i="4" s="1"/>
  <c r="G430" i="4" s="1"/>
  <c r="G431" i="4" s="1"/>
  <c r="G432" i="4" s="1"/>
  <c r="G433" i="4" s="1"/>
  <c r="G434" i="4" s="1"/>
  <c r="G435" i="4" s="1"/>
  <c r="G436" i="4" s="1"/>
  <c r="G437" i="4" s="1"/>
  <c r="G438" i="4" s="1"/>
  <c r="G439" i="4" s="1"/>
  <c r="G440" i="4" s="1"/>
  <c r="G441" i="4" s="1"/>
  <c r="G442" i="4" s="1"/>
  <c r="G443" i="4" s="1"/>
  <c r="G444" i="4" s="1"/>
  <c r="G445" i="4" s="1"/>
  <c r="G446" i="4" s="1"/>
  <c r="G447" i="4" s="1"/>
  <c r="G448" i="4" s="1"/>
  <c r="G449" i="4" s="1"/>
  <c r="G450" i="4" s="1"/>
  <c r="G451" i="4" s="1"/>
  <c r="G452" i="4" s="1"/>
  <c r="G453" i="4" s="1"/>
  <c r="G454" i="4" s="1"/>
  <c r="G455" i="4" s="1"/>
  <c r="G456" i="4" s="1"/>
  <c r="G457" i="4" s="1"/>
  <c r="G458" i="4" s="1"/>
  <c r="G459" i="4" s="1"/>
  <c r="G460" i="4" s="1"/>
  <c r="G461" i="4" s="1"/>
  <c r="G462" i="4" s="1"/>
  <c r="G463" i="4" s="1"/>
  <c r="G464" i="4" s="1"/>
  <c r="G465" i="4" s="1"/>
  <c r="G466" i="4" s="1"/>
  <c r="G467" i="4" s="1"/>
  <c r="G468" i="4" s="1"/>
  <c r="G469" i="4" s="1"/>
  <c r="G470" i="4" s="1"/>
  <c r="G471" i="4" s="1"/>
  <c r="G472" i="4" s="1"/>
  <c r="G473" i="4" s="1"/>
  <c r="G474" i="4" s="1"/>
  <c r="G475" i="4" s="1"/>
  <c r="G476" i="4" s="1"/>
  <c r="G477" i="4" s="1"/>
  <c r="G478" i="4" s="1"/>
  <c r="G479" i="4" s="1"/>
  <c r="G480" i="4" s="1"/>
  <c r="G481" i="4" s="1"/>
  <c r="G482" i="4" s="1"/>
  <c r="G483" i="4" s="1"/>
  <c r="G484" i="4" s="1"/>
  <c r="G485" i="4" s="1"/>
  <c r="G486" i="4" s="1"/>
  <c r="G487" i="4" s="1"/>
  <c r="G488" i="4" s="1"/>
  <c r="G489" i="4" s="1"/>
  <c r="G490" i="4" s="1"/>
  <c r="G491" i="4" s="1"/>
  <c r="G492" i="4" s="1"/>
  <c r="G493" i="4" s="1"/>
  <c r="G494" i="4" s="1"/>
  <c r="G495" i="4" s="1"/>
  <c r="G496" i="4" s="1"/>
  <c r="G497" i="4" s="1"/>
  <c r="G498" i="4" s="1"/>
  <c r="G499" i="4" s="1"/>
  <c r="G500" i="4" s="1"/>
  <c r="G501" i="4" s="1"/>
  <c r="G502" i="4" s="1"/>
  <c r="G503" i="4" s="1"/>
  <c r="G504" i="4" s="1"/>
  <c r="G505" i="4" s="1"/>
  <c r="G506" i="4" s="1"/>
  <c r="G507" i="4" s="1"/>
  <c r="G508" i="4" s="1"/>
  <c r="G509" i="4" s="1"/>
  <c r="G510" i="4" s="1"/>
  <c r="G511" i="4" s="1"/>
  <c r="G512" i="4" s="1"/>
  <c r="G513" i="4" s="1"/>
  <c r="G514" i="4" s="1"/>
  <c r="G515" i="4" s="1"/>
  <c r="G516" i="4" s="1"/>
  <c r="G517" i="4" s="1"/>
  <c r="G518" i="4" s="1"/>
  <c r="G519" i="4" s="1"/>
  <c r="G520" i="4" s="1"/>
  <c r="G521" i="4" s="1"/>
  <c r="G522" i="4" s="1"/>
  <c r="G523" i="4" s="1"/>
  <c r="G524" i="4" s="1"/>
  <c r="G525" i="4" s="1"/>
  <c r="G526" i="4" s="1"/>
  <c r="G527" i="4" s="1"/>
  <c r="G528" i="4" s="1"/>
  <c r="G529" i="4" s="1"/>
  <c r="G530" i="4" s="1"/>
  <c r="G531" i="4" s="1"/>
  <c r="G532" i="4" s="1"/>
  <c r="G533" i="4" s="1"/>
  <c r="G534" i="4" s="1"/>
  <c r="G535" i="4" s="1"/>
  <c r="G536" i="4" s="1"/>
  <c r="G537" i="4" s="1"/>
  <c r="G538" i="4" s="1"/>
  <c r="G539" i="4" s="1"/>
  <c r="G540" i="4" s="1"/>
  <c r="G541" i="4" s="1"/>
  <c r="G542" i="4" s="1"/>
  <c r="G543" i="4" s="1"/>
  <c r="G544" i="4" s="1"/>
  <c r="G545" i="4" s="1"/>
  <c r="G546" i="4" s="1"/>
  <c r="G547" i="4" s="1"/>
  <c r="G548" i="4" s="1"/>
  <c r="G549" i="4" s="1"/>
  <c r="G550" i="4" s="1"/>
  <c r="G551" i="4" s="1"/>
  <c r="G552" i="4" s="1"/>
  <c r="G553" i="4" s="1"/>
  <c r="G554" i="4" s="1"/>
  <c r="G555" i="4" s="1"/>
  <c r="G556" i="4" s="1"/>
  <c r="G557" i="4" s="1"/>
  <c r="G558" i="4" s="1"/>
  <c r="G559" i="4" s="1"/>
  <c r="G560" i="4" s="1"/>
  <c r="G561" i="4" s="1"/>
  <c r="G562" i="4" s="1"/>
  <c r="G563" i="4" s="1"/>
  <c r="G564" i="4" s="1"/>
  <c r="G565" i="4" s="1"/>
  <c r="G566" i="4" s="1"/>
  <c r="G567" i="4" s="1"/>
  <c r="G568" i="4" s="1"/>
  <c r="G569" i="4" s="1"/>
  <c r="G570" i="4" s="1"/>
  <c r="G571" i="4" s="1"/>
  <c r="G572" i="4" s="1"/>
  <c r="G573" i="4" s="1"/>
  <c r="G574" i="4" s="1"/>
  <c r="G575" i="4" s="1"/>
  <c r="G576" i="4" s="1"/>
  <c r="G577" i="4" s="1"/>
  <c r="G578" i="4" s="1"/>
  <c r="G579" i="4" s="1"/>
  <c r="G580" i="4" s="1"/>
  <c r="G581" i="4" s="1"/>
  <c r="G582" i="4" s="1"/>
  <c r="G583" i="4" s="1"/>
  <c r="G584" i="4" s="1"/>
  <c r="G585" i="4" s="1"/>
  <c r="G586" i="4" s="1"/>
  <c r="G587" i="4" s="1"/>
  <c r="G588" i="4" s="1"/>
  <c r="G589" i="4" s="1"/>
  <c r="G590" i="4" s="1"/>
  <c r="G591" i="4" s="1"/>
  <c r="G592" i="4" s="1"/>
  <c r="G593" i="4" s="1"/>
  <c r="G594" i="4" s="1"/>
  <c r="G595" i="4" s="1"/>
  <c r="G596" i="4" s="1"/>
  <c r="G597" i="4" s="1"/>
  <c r="G598" i="4" s="1"/>
  <c r="G599" i="4" s="1"/>
  <c r="G600" i="4" s="1"/>
  <c r="G601" i="4" s="1"/>
  <c r="G602" i="4" s="1"/>
  <c r="G603" i="4" s="1"/>
  <c r="G604" i="4" s="1"/>
  <c r="G605" i="4" s="1"/>
  <c r="G606" i="4" s="1"/>
  <c r="G607" i="4" s="1"/>
  <c r="G608" i="4" s="1"/>
  <c r="G609" i="4" s="1"/>
  <c r="G610" i="4" s="1"/>
  <c r="G611" i="4" s="1"/>
  <c r="G612" i="4" s="1"/>
  <c r="G613" i="4" s="1"/>
  <c r="G614" i="4" s="1"/>
  <c r="G615" i="4" s="1"/>
  <c r="G616" i="4" s="1"/>
  <c r="G617" i="4" s="1"/>
  <c r="G618" i="4" s="1"/>
  <c r="G619" i="4" s="1"/>
  <c r="G620" i="4" s="1"/>
  <c r="G621" i="4" s="1"/>
  <c r="G622" i="4" s="1"/>
  <c r="G623" i="4" s="1"/>
  <c r="G624" i="4" s="1"/>
  <c r="G625" i="4" s="1"/>
  <c r="G626" i="4" s="1"/>
  <c r="G627" i="4" s="1"/>
  <c r="G628" i="4" s="1"/>
  <c r="G629" i="4" s="1"/>
  <c r="G630" i="4" s="1"/>
  <c r="G631" i="4" s="1"/>
  <c r="G632" i="4" s="1"/>
  <c r="G633" i="4" s="1"/>
  <c r="G634" i="4" s="1"/>
  <c r="G635" i="4" s="1"/>
  <c r="G636" i="4" s="1"/>
  <c r="G637" i="4" s="1"/>
  <c r="G638" i="4" s="1"/>
  <c r="G639" i="4" s="1"/>
  <c r="G640" i="4" s="1"/>
  <c r="G641" i="4" s="1"/>
  <c r="G642" i="4" s="1"/>
  <c r="G643" i="4" s="1"/>
  <c r="G644" i="4" s="1"/>
  <c r="G645" i="4" s="1"/>
  <c r="G646" i="4" s="1"/>
  <c r="G647" i="4" s="1"/>
  <c r="G648" i="4" s="1"/>
  <c r="G649" i="4" s="1"/>
  <c r="G650" i="4" s="1"/>
  <c r="G651" i="4" s="1"/>
  <c r="G652" i="4" s="1"/>
  <c r="G653" i="4" s="1"/>
  <c r="G654" i="4" s="1"/>
  <c r="G655" i="4" s="1"/>
  <c r="G656" i="4" s="1"/>
  <c r="G657" i="4" s="1"/>
  <c r="G658" i="4" s="1"/>
  <c r="G659" i="4" s="1"/>
  <c r="G660" i="4" s="1"/>
  <c r="G661" i="4" s="1"/>
  <c r="G662" i="4" s="1"/>
  <c r="G663" i="4" s="1"/>
  <c r="G664" i="4" s="1"/>
  <c r="G665" i="4" s="1"/>
  <c r="G666" i="4" s="1"/>
  <c r="G667" i="4" s="1"/>
  <c r="G668" i="4" s="1"/>
  <c r="G669" i="4" s="1"/>
  <c r="G670" i="4" s="1"/>
  <c r="G671" i="4" s="1"/>
  <c r="G672" i="4" s="1"/>
  <c r="G673" i="4" s="1"/>
  <c r="G674" i="4" s="1"/>
  <c r="G675" i="4" s="1"/>
  <c r="G676" i="4" s="1"/>
  <c r="G677" i="4" s="1"/>
  <c r="G678" i="4" s="1"/>
  <c r="G679" i="4" s="1"/>
  <c r="G680" i="4" s="1"/>
  <c r="G681" i="4" s="1"/>
  <c r="G682" i="4" s="1"/>
  <c r="G683" i="4" s="1"/>
  <c r="G684" i="4" s="1"/>
  <c r="G685" i="4" s="1"/>
  <c r="G686" i="4" s="1"/>
  <c r="G687" i="4" s="1"/>
  <c r="G688" i="4" s="1"/>
  <c r="G689" i="4" s="1"/>
  <c r="G690" i="4" s="1"/>
  <c r="G691" i="4" s="1"/>
  <c r="G692" i="4" s="1"/>
  <c r="G693" i="4" s="1"/>
  <c r="G694" i="4" s="1"/>
  <c r="G695" i="4" s="1"/>
  <c r="G696" i="4" s="1"/>
  <c r="G697" i="4" s="1"/>
  <c r="G698" i="4" s="1"/>
  <c r="G699" i="4" s="1"/>
  <c r="G700" i="4" s="1"/>
  <c r="G701" i="4" s="1"/>
  <c r="G702" i="4" s="1"/>
  <c r="G703" i="4" s="1"/>
  <c r="G704" i="4" s="1"/>
  <c r="G705" i="4" s="1"/>
  <c r="G706" i="4" s="1"/>
  <c r="G707" i="4" s="1"/>
  <c r="G708" i="4" s="1"/>
  <c r="G709" i="4" s="1"/>
  <c r="G710" i="4" s="1"/>
  <c r="G711" i="4" s="1"/>
  <c r="G712" i="4" s="1"/>
  <c r="G713" i="4" s="1"/>
  <c r="G714" i="4" s="1"/>
  <c r="G715" i="4" s="1"/>
  <c r="G716" i="4" s="1"/>
  <c r="G717" i="4" s="1"/>
  <c r="G718" i="4" s="1"/>
  <c r="G719" i="4" s="1"/>
  <c r="G720" i="4" s="1"/>
  <c r="G721" i="4" s="1"/>
  <c r="G722" i="4" s="1"/>
  <c r="G723" i="4" s="1"/>
  <c r="G724" i="4" s="1"/>
  <c r="G725" i="4" s="1"/>
  <c r="G726" i="4" s="1"/>
  <c r="G727" i="4" s="1"/>
  <c r="G728" i="4" s="1"/>
  <c r="G729" i="4" s="1"/>
  <c r="G730" i="4" s="1"/>
  <c r="G731" i="4" s="1"/>
  <c r="G732" i="4" s="1"/>
  <c r="G733" i="4" s="1"/>
  <c r="G734" i="4" s="1"/>
  <c r="G735" i="4" s="1"/>
  <c r="G736" i="4" s="1"/>
  <c r="G737" i="4" s="1"/>
  <c r="G738" i="4" s="1"/>
  <c r="G739" i="4" s="1"/>
  <c r="G740" i="4" s="1"/>
  <c r="G741" i="4" s="1"/>
  <c r="G742" i="4" s="1"/>
  <c r="G743" i="4" s="1"/>
  <c r="G744" i="4" s="1"/>
  <c r="G745" i="4" s="1"/>
  <c r="G746" i="4" s="1"/>
  <c r="G747" i="4" s="1"/>
  <c r="G748" i="4" s="1"/>
  <c r="G749" i="4" s="1"/>
  <c r="G750" i="4" s="1"/>
  <c r="G751" i="4" s="1"/>
  <c r="G752" i="4" s="1"/>
  <c r="G753" i="4" s="1"/>
  <c r="G754" i="4" s="1"/>
  <c r="G755" i="4" s="1"/>
  <c r="G756" i="4" s="1"/>
  <c r="G757" i="4" s="1"/>
  <c r="G758" i="4" s="1"/>
  <c r="G759" i="4" s="1"/>
  <c r="G760" i="4" s="1"/>
  <c r="G761" i="4" s="1"/>
  <c r="G762" i="4" s="1"/>
  <c r="G763" i="4" s="1"/>
  <c r="G764" i="4" s="1"/>
  <c r="G765" i="4" s="1"/>
  <c r="G766" i="4" s="1"/>
  <c r="G767" i="4" s="1"/>
  <c r="G768" i="4" s="1"/>
  <c r="G769" i="4" s="1"/>
  <c r="G770" i="4" s="1"/>
  <c r="G771" i="4" s="1"/>
  <c r="G772" i="4" s="1"/>
  <c r="G773" i="4" s="1"/>
  <c r="G774" i="4" s="1"/>
  <c r="G775" i="4" s="1"/>
  <c r="G776" i="4" s="1"/>
  <c r="G777" i="4" s="1"/>
  <c r="G778" i="4" s="1"/>
  <c r="G779" i="4" s="1"/>
  <c r="G780" i="4" s="1"/>
  <c r="G781" i="4" s="1"/>
  <c r="G782" i="4" s="1"/>
  <c r="G783" i="4" s="1"/>
  <c r="G784" i="4" s="1"/>
  <c r="G785" i="4" s="1"/>
  <c r="G786" i="4" s="1"/>
  <c r="G787" i="4" s="1"/>
  <c r="G788" i="4" s="1"/>
  <c r="G789" i="4" s="1"/>
  <c r="G790" i="4" s="1"/>
  <c r="G791" i="4" s="1"/>
  <c r="G792" i="4" s="1"/>
  <c r="G793" i="4" s="1"/>
  <c r="G794" i="4" s="1"/>
  <c r="G795" i="4" s="1"/>
  <c r="G796" i="4" s="1"/>
  <c r="G797" i="4" s="1"/>
  <c r="G798" i="4" s="1"/>
  <c r="G799" i="4" s="1"/>
  <c r="G800" i="4" s="1"/>
  <c r="G801" i="4" s="1"/>
  <c r="G802" i="4" s="1"/>
  <c r="G803" i="4" s="1"/>
  <c r="G804" i="4" s="1"/>
  <c r="G805" i="4" s="1"/>
  <c r="G806" i="4" s="1"/>
  <c r="G807" i="4" s="1"/>
  <c r="G808" i="4" s="1"/>
  <c r="G809" i="4" s="1"/>
  <c r="G810" i="4" s="1"/>
  <c r="G811" i="4" s="1"/>
  <c r="G812" i="4" s="1"/>
  <c r="G813" i="4" s="1"/>
  <c r="G814" i="4" s="1"/>
  <c r="G815" i="4" s="1"/>
  <c r="G816" i="4" s="1"/>
  <c r="G817" i="4" s="1"/>
  <c r="G818" i="4" s="1"/>
  <c r="G819" i="4" s="1"/>
  <c r="G820" i="4" s="1"/>
  <c r="G821" i="4" s="1"/>
  <c r="G822" i="4" s="1"/>
  <c r="G823" i="4" s="1"/>
  <c r="G824" i="4" s="1"/>
  <c r="G825" i="4" s="1"/>
  <c r="G826" i="4" s="1"/>
  <c r="G827" i="4" s="1"/>
  <c r="G828" i="4" s="1"/>
  <c r="G829" i="4" s="1"/>
  <c r="G830" i="4" s="1"/>
  <c r="G831" i="4" s="1"/>
  <c r="G832" i="4" s="1"/>
  <c r="G833" i="4" s="1"/>
  <c r="G834" i="4" s="1"/>
  <c r="G835" i="4" s="1"/>
  <c r="G836" i="4" s="1"/>
  <c r="G837" i="4" s="1"/>
  <c r="G838" i="4" s="1"/>
  <c r="G839" i="4" s="1"/>
  <c r="G840" i="4" s="1"/>
  <c r="G841" i="4" s="1"/>
  <c r="G842" i="4" s="1"/>
  <c r="G843" i="4" s="1"/>
  <c r="G844" i="4" s="1"/>
  <c r="G845" i="4" s="1"/>
  <c r="G846" i="4" s="1"/>
  <c r="G847" i="4" s="1"/>
  <c r="G848" i="4" s="1"/>
  <c r="G849" i="4" s="1"/>
  <c r="G850" i="4" s="1"/>
  <c r="G851" i="4" s="1"/>
  <c r="G852" i="4" s="1"/>
  <c r="G853" i="4" s="1"/>
  <c r="G854" i="4" s="1"/>
  <c r="G855" i="4" s="1"/>
  <c r="G856" i="4" s="1"/>
  <c r="G857" i="4" s="1"/>
  <c r="G858" i="4" s="1"/>
  <c r="G859" i="4" s="1"/>
  <c r="G860" i="4" s="1"/>
  <c r="G861" i="4" s="1"/>
  <c r="G862" i="4" s="1"/>
  <c r="G863" i="4" s="1"/>
  <c r="G864" i="4" s="1"/>
  <c r="G865" i="4" s="1"/>
  <c r="G866" i="4" s="1"/>
  <c r="G867" i="4" s="1"/>
  <c r="G868" i="4" s="1"/>
  <c r="G869" i="4" s="1"/>
  <c r="G870" i="4" s="1"/>
  <c r="G871" i="4" s="1"/>
  <c r="G872" i="4" s="1"/>
  <c r="G873" i="4" s="1"/>
  <c r="G874" i="4" s="1"/>
  <c r="G875" i="4" s="1"/>
  <c r="G876" i="4" s="1"/>
  <c r="G877" i="4" s="1"/>
  <c r="G878" i="4" s="1"/>
  <c r="G879" i="4" s="1"/>
  <c r="G880" i="4" s="1"/>
  <c r="G881" i="4" s="1"/>
  <c r="G882" i="4" s="1"/>
  <c r="G883" i="4" s="1"/>
  <c r="G884" i="4" s="1"/>
  <c r="G885" i="4" s="1"/>
  <c r="G886" i="4" s="1"/>
  <c r="G887" i="4" s="1"/>
  <c r="G888" i="4" s="1"/>
  <c r="G889" i="4" s="1"/>
  <c r="G890" i="4" s="1"/>
  <c r="G891" i="4" s="1"/>
  <c r="G892" i="4" s="1"/>
  <c r="G893" i="4" s="1"/>
  <c r="G894" i="4" s="1"/>
  <c r="G895" i="4" s="1"/>
  <c r="G896" i="4" s="1"/>
  <c r="G897" i="4" s="1"/>
  <c r="G898" i="4" s="1"/>
  <c r="G899" i="4" s="1"/>
  <c r="G900" i="4" s="1"/>
  <c r="G901" i="4" s="1"/>
  <c r="G902" i="4" s="1"/>
  <c r="G903" i="4" s="1"/>
  <c r="G904" i="4" s="1"/>
  <c r="G905" i="4" s="1"/>
  <c r="G906" i="4" s="1"/>
  <c r="G907" i="4" s="1"/>
  <c r="G908" i="4" s="1"/>
  <c r="G909" i="4" s="1"/>
  <c r="G910" i="4" s="1"/>
  <c r="G911" i="4" s="1"/>
  <c r="G912" i="4" s="1"/>
  <c r="G913" i="4" s="1"/>
  <c r="G914" i="4" s="1"/>
  <c r="G915" i="4" s="1"/>
  <c r="G916" i="4" s="1"/>
  <c r="G917" i="4" s="1"/>
  <c r="G918" i="4" s="1"/>
  <c r="G919" i="4" s="1"/>
  <c r="G920" i="4" s="1"/>
  <c r="G921" i="4" s="1"/>
  <c r="G922" i="4" s="1"/>
  <c r="G923" i="4" s="1"/>
  <c r="G924" i="4" s="1"/>
  <c r="G925" i="4" s="1"/>
  <c r="G926" i="4" s="1"/>
  <c r="G927" i="4" s="1"/>
  <c r="G928" i="4" s="1"/>
  <c r="G929" i="4" s="1"/>
  <c r="G930" i="4" s="1"/>
  <c r="G931" i="4" s="1"/>
  <c r="G932" i="4" s="1"/>
  <c r="G933" i="4" s="1"/>
  <c r="G934" i="4" s="1"/>
  <c r="G935" i="4" s="1"/>
  <c r="G936" i="4" s="1"/>
  <c r="G937" i="4" s="1"/>
  <c r="G938" i="4" s="1"/>
  <c r="G939" i="4" s="1"/>
  <c r="G940" i="4" s="1"/>
  <c r="G941" i="4" s="1"/>
  <c r="G942" i="4" s="1"/>
  <c r="G943" i="4" s="1"/>
  <c r="G944" i="4" s="1"/>
  <c r="G945" i="4" s="1"/>
  <c r="G946" i="4" s="1"/>
  <c r="G947" i="4" s="1"/>
  <c r="G948" i="4" s="1"/>
  <c r="G949" i="4" s="1"/>
  <c r="G950" i="4" s="1"/>
  <c r="G951" i="4" s="1"/>
  <c r="G952" i="4" s="1"/>
  <c r="G953" i="4" s="1"/>
  <c r="G954" i="4" s="1"/>
  <c r="G955" i="4" s="1"/>
  <c r="G956" i="4" s="1"/>
  <c r="G957" i="4" s="1"/>
  <c r="G958" i="4" s="1"/>
  <c r="G959" i="4" s="1"/>
  <c r="G960" i="4" s="1"/>
  <c r="G961" i="4" s="1"/>
  <c r="G962" i="4" s="1"/>
  <c r="G963" i="4" s="1"/>
  <c r="G964" i="4" s="1"/>
  <c r="G965" i="4" s="1"/>
  <c r="G966" i="4" s="1"/>
  <c r="G967" i="4" s="1"/>
  <c r="G968" i="4" s="1"/>
  <c r="G969" i="4" s="1"/>
  <c r="G970" i="4" s="1"/>
  <c r="G971" i="4" s="1"/>
  <c r="G972" i="4" s="1"/>
  <c r="G973" i="4" s="1"/>
  <c r="G974" i="4" s="1"/>
  <c r="G975" i="4" s="1"/>
  <c r="G976" i="4" s="1"/>
  <c r="G977" i="4" s="1"/>
  <c r="G978" i="4" s="1"/>
  <c r="G979" i="4" s="1"/>
  <c r="G980" i="4" s="1"/>
  <c r="G981" i="4" s="1"/>
  <c r="G982" i="4" s="1"/>
  <c r="G983" i="4" s="1"/>
  <c r="G984" i="4" s="1"/>
  <c r="G985" i="4" s="1"/>
  <c r="G986" i="4" s="1"/>
  <c r="G987" i="4" s="1"/>
  <c r="G988" i="4" s="1"/>
  <c r="G989" i="4" s="1"/>
  <c r="G990" i="4" s="1"/>
  <c r="G991" i="4" s="1"/>
  <c r="G992" i="4" s="1"/>
  <c r="G993" i="4" s="1"/>
  <c r="G994" i="4" s="1"/>
  <c r="G995" i="4" s="1"/>
  <c r="G996" i="4" s="1"/>
  <c r="G997" i="4" s="1"/>
  <c r="G998" i="4" s="1"/>
  <c r="G999" i="4" s="1"/>
  <c r="G1000" i="4" s="1"/>
  <c r="G1001" i="4" s="1"/>
  <c r="G1002" i="4" s="1"/>
  <c r="G1003" i="4" s="1"/>
  <c r="G1004" i="4" s="1"/>
  <c r="G1005" i="4" s="1"/>
  <c r="G1006" i="4" s="1"/>
  <c r="G1007" i="4" s="1"/>
  <c r="G1008" i="4" s="1"/>
  <c r="G1009" i="4" s="1"/>
  <c r="G1010" i="4" s="1"/>
  <c r="G1011" i="4" s="1"/>
  <c r="G1012" i="4" s="1"/>
  <c r="G1013" i="4" s="1"/>
  <c r="G1014" i="4" s="1"/>
  <c r="G1015" i="4" s="1"/>
  <c r="G1016" i="4" s="1"/>
  <c r="G1017" i="4" s="1"/>
  <c r="G1018" i="4" s="1"/>
  <c r="G1019" i="4" s="1"/>
  <c r="G1020" i="4" s="1"/>
  <c r="G1021" i="4" s="1"/>
  <c r="G1022" i="4" s="1"/>
  <c r="G1023" i="4" s="1"/>
  <c r="G1024" i="4" s="1"/>
  <c r="G1025" i="4" s="1"/>
  <c r="G1026" i="4" s="1"/>
  <c r="G1027" i="4" s="1"/>
  <c r="G1028" i="4" s="1"/>
  <c r="G1029" i="4" s="1"/>
  <c r="G1030" i="4" s="1"/>
  <c r="G1031" i="4" s="1"/>
  <c r="G1032" i="4" s="1"/>
  <c r="G1033" i="4" s="1"/>
  <c r="G1034" i="4" s="1"/>
  <c r="G1035" i="4" s="1"/>
  <c r="G1036" i="4" s="1"/>
  <c r="G1037" i="4" s="1"/>
  <c r="G1038" i="4" s="1"/>
  <c r="G1039" i="4" s="1"/>
  <c r="G1040" i="4" s="1"/>
  <c r="G1041" i="4" s="1"/>
  <c r="G1042" i="4" s="1"/>
  <c r="G1043" i="4" s="1"/>
  <c r="G1044" i="4" s="1"/>
  <c r="G1045" i="4" s="1"/>
  <c r="G1046" i="4" s="1"/>
  <c r="G1047" i="4" s="1"/>
  <c r="G1048" i="4" s="1"/>
  <c r="G1049" i="4" s="1"/>
  <c r="G1050" i="4" s="1"/>
  <c r="G1051" i="4" s="1"/>
  <c r="G1052" i="4" s="1"/>
  <c r="G1053" i="4" s="1"/>
  <c r="G1054" i="4" s="1"/>
  <c r="G1055" i="4" s="1"/>
  <c r="G1056" i="4" s="1"/>
  <c r="G1057" i="4" s="1"/>
  <c r="G1058" i="4" s="1"/>
  <c r="G1059" i="4" s="1"/>
  <c r="G1060" i="4" s="1"/>
  <c r="G1061" i="4" s="1"/>
  <c r="G1062" i="4" s="1"/>
  <c r="G1063" i="4" s="1"/>
  <c r="G1064" i="4" s="1"/>
  <c r="G1065" i="4" s="1"/>
  <c r="G1066" i="4" s="1"/>
  <c r="G1067" i="4" s="1"/>
  <c r="G1068" i="4" s="1"/>
  <c r="G1069" i="4" s="1"/>
  <c r="G1070" i="4" s="1"/>
  <c r="G1071" i="4" s="1"/>
  <c r="G1072" i="4" s="1"/>
  <c r="G1073" i="4" s="1"/>
  <c r="G1074" i="4" s="1"/>
  <c r="G1075" i="4" s="1"/>
  <c r="G1076" i="4" s="1"/>
  <c r="G1077" i="4" s="1"/>
  <c r="G1078" i="4" s="1"/>
  <c r="G1079" i="4" s="1"/>
  <c r="G1080" i="4" s="1"/>
  <c r="G1081" i="4" s="1"/>
  <c r="G1082" i="4" s="1"/>
  <c r="G1083" i="4" s="1"/>
  <c r="G1084" i="4" s="1"/>
  <c r="G1085" i="4" s="1"/>
  <c r="G1086" i="4" s="1"/>
  <c r="G1087" i="4" s="1"/>
  <c r="G1088" i="4" s="1"/>
  <c r="G1089" i="4" s="1"/>
  <c r="G1090" i="4" s="1"/>
  <c r="G1091" i="4" s="1"/>
  <c r="G1092" i="4" s="1"/>
  <c r="G1093" i="4" s="1"/>
  <c r="G1094" i="4" s="1"/>
  <c r="G1095" i="4" s="1"/>
  <c r="G1096" i="4" s="1"/>
  <c r="G1097" i="4" s="1"/>
  <c r="G1098" i="4" s="1"/>
  <c r="G1099" i="4" s="1"/>
  <c r="G1100" i="4" s="1"/>
  <c r="G1101" i="4" s="1"/>
  <c r="G1102" i="4" s="1"/>
  <c r="G1103" i="4" s="1"/>
  <c r="G1104" i="4" s="1"/>
  <c r="G1105" i="4" s="1"/>
  <c r="G1106" i="4" s="1"/>
  <c r="G1107" i="4" s="1"/>
  <c r="G1108" i="4" s="1"/>
  <c r="G1109" i="4" s="1"/>
  <c r="G1110" i="4" s="1"/>
  <c r="G1111" i="4" s="1"/>
  <c r="G1112" i="4" s="1"/>
  <c r="G1113" i="4" s="1"/>
  <c r="G1114" i="4" s="1"/>
  <c r="G1115" i="4" s="1"/>
  <c r="G1116" i="4" s="1"/>
  <c r="G1117" i="4" s="1"/>
  <c r="G1118" i="4" s="1"/>
  <c r="G1119" i="4" s="1"/>
  <c r="G1120" i="4" s="1"/>
  <c r="G1121" i="4" s="1"/>
  <c r="G1122" i="4" s="1"/>
  <c r="G1123" i="4" s="1"/>
  <c r="G1124" i="4" s="1"/>
  <c r="G1125" i="4" s="1"/>
  <c r="G1126" i="4" s="1"/>
  <c r="G1127" i="4" s="1"/>
  <c r="G1128" i="4" s="1"/>
  <c r="G1129" i="4" s="1"/>
  <c r="G1130" i="4" s="1"/>
  <c r="G1131" i="4" s="1"/>
  <c r="G1132" i="4" s="1"/>
  <c r="G1133" i="4" s="1"/>
  <c r="G1134" i="4" s="1"/>
  <c r="G1135" i="4" s="1"/>
  <c r="G1136" i="4" s="1"/>
  <c r="G1137" i="4" s="1"/>
  <c r="G1138" i="4" s="1"/>
  <c r="G1139" i="4" s="1"/>
  <c r="G1140" i="4" s="1"/>
  <c r="G1141" i="4" s="1"/>
  <c r="G1142" i="4" s="1"/>
  <c r="G1143" i="4" s="1"/>
  <c r="G1144" i="4" s="1"/>
  <c r="G1145" i="4" s="1"/>
  <c r="G1146" i="4" s="1"/>
  <c r="G1147" i="4" s="1"/>
  <c r="G1148" i="4" s="1"/>
  <c r="G1149" i="4" s="1"/>
  <c r="G1150" i="4" s="1"/>
  <c r="G1151" i="4" s="1"/>
  <c r="G1152" i="4" s="1"/>
  <c r="G1153" i="4" s="1"/>
  <c r="G1154" i="4" s="1"/>
  <c r="G1155" i="4" s="1"/>
  <c r="G1156" i="4" s="1"/>
  <c r="G1157" i="4" s="1"/>
  <c r="G1158" i="4" s="1"/>
  <c r="G1159" i="4" s="1"/>
  <c r="G1160" i="4" s="1"/>
  <c r="G1161" i="4" s="1"/>
  <c r="G1162" i="4" s="1"/>
  <c r="G1163" i="4" s="1"/>
  <c r="G1164" i="4" s="1"/>
  <c r="G1165" i="4" s="1"/>
  <c r="G1166" i="4" s="1"/>
  <c r="G1167" i="4" s="1"/>
  <c r="G1168" i="4" s="1"/>
  <c r="G1169" i="4" s="1"/>
  <c r="G1170" i="4" s="1"/>
  <c r="G1171" i="4" s="1"/>
  <c r="G1172" i="4" s="1"/>
  <c r="G1173" i="4" s="1"/>
  <c r="G1174" i="4" s="1"/>
  <c r="G1175" i="4" s="1"/>
  <c r="G1176" i="4" s="1"/>
  <c r="G1177" i="4" s="1"/>
  <c r="G1178" i="4" s="1"/>
  <c r="G1179" i="4" s="1"/>
  <c r="G1180" i="4" s="1"/>
  <c r="G1181" i="4" s="1"/>
  <c r="G1182" i="4" s="1"/>
  <c r="G1183" i="4" s="1"/>
  <c r="G1184" i="4" s="1"/>
  <c r="G1185" i="4" s="1"/>
  <c r="G1186" i="4" s="1"/>
  <c r="G1187" i="4" s="1"/>
  <c r="G1188" i="4" s="1"/>
  <c r="G1189" i="4" s="1"/>
  <c r="G1190" i="4" s="1"/>
  <c r="G1191" i="4" s="1"/>
  <c r="G1192" i="4" s="1"/>
  <c r="G1193" i="4" s="1"/>
  <c r="G1194" i="4" s="1"/>
  <c r="G1195" i="4" s="1"/>
  <c r="G1196" i="4" s="1"/>
  <c r="G1197" i="4" s="1"/>
  <c r="G1198" i="4" s="1"/>
  <c r="G1199" i="4" s="1"/>
  <c r="G1200" i="4" s="1"/>
  <c r="G1201" i="4" s="1"/>
  <c r="G1202" i="4" s="1"/>
  <c r="G1203" i="4" s="1"/>
  <c r="G1204" i="4" s="1"/>
  <c r="G1205" i="4" s="1"/>
  <c r="G1206" i="4" s="1"/>
  <c r="G1207" i="4" s="1"/>
  <c r="G1208" i="4" s="1"/>
  <c r="G1209" i="4" s="1"/>
  <c r="G1210" i="4" s="1"/>
  <c r="G1211" i="4" s="1"/>
  <c r="G1212" i="4" s="1"/>
  <c r="G1213" i="4" s="1"/>
  <c r="G1214" i="4" s="1"/>
  <c r="G1215" i="4" s="1"/>
  <c r="G1216" i="4" s="1"/>
  <c r="G1217" i="4" s="1"/>
  <c r="G1218" i="4" s="1"/>
  <c r="G1219" i="4" s="1"/>
  <c r="G1220" i="4" s="1"/>
  <c r="G1221" i="4" s="1"/>
  <c r="G1222" i="4" s="1"/>
  <c r="G1223" i="4" s="1"/>
  <c r="G1224" i="4" s="1"/>
  <c r="G1225" i="4" s="1"/>
  <c r="G1226" i="4" s="1"/>
  <c r="G1227" i="4" s="1"/>
  <c r="G1228" i="4" s="1"/>
  <c r="G1229" i="4" s="1"/>
  <c r="G1230" i="4" s="1"/>
  <c r="G1231" i="4" s="1"/>
  <c r="G1232" i="4" s="1"/>
  <c r="G1233" i="4" s="1"/>
  <c r="G1234" i="4" s="1"/>
  <c r="G1235" i="4" s="1"/>
  <c r="G1236" i="4" s="1"/>
  <c r="G1237" i="4" s="1"/>
  <c r="G1238" i="4" s="1"/>
  <c r="G1239" i="4" s="1"/>
  <c r="G1240" i="4" s="1"/>
  <c r="G1241" i="4" s="1"/>
  <c r="G1242" i="4" s="1"/>
  <c r="G1243" i="4" s="1"/>
  <c r="G1244" i="4" s="1"/>
  <c r="G1245" i="4" s="1"/>
  <c r="G1246" i="4" s="1"/>
  <c r="G1247" i="4" s="1"/>
  <c r="G1248" i="4" s="1"/>
  <c r="G1249" i="4" s="1"/>
  <c r="G1250" i="4" s="1"/>
  <c r="G1251" i="4" s="1"/>
  <c r="G1252" i="4" s="1"/>
  <c r="G1253" i="4" s="1"/>
  <c r="G1254" i="4" s="1"/>
  <c r="G1255" i="4" s="1"/>
  <c r="G1256" i="4" s="1"/>
  <c r="G1257" i="4" s="1"/>
  <c r="G1258" i="4" s="1"/>
  <c r="G1259" i="4" s="1"/>
  <c r="G1260" i="4" s="1"/>
  <c r="G1261" i="4" s="1"/>
  <c r="G1262" i="4" s="1"/>
  <c r="G1263" i="4" s="1"/>
  <c r="G1264" i="4" s="1"/>
  <c r="G1265" i="4" s="1"/>
  <c r="G1266" i="4" s="1"/>
  <c r="G1267" i="4" s="1"/>
  <c r="G1268" i="4" s="1"/>
  <c r="G1269" i="4" s="1"/>
  <c r="G1270" i="4" s="1"/>
  <c r="G1271" i="4" s="1"/>
  <c r="G1272" i="4" s="1"/>
  <c r="G1273" i="4" s="1"/>
  <c r="G1274" i="4" s="1"/>
  <c r="G1275" i="4" s="1"/>
  <c r="G1276" i="4" s="1"/>
  <c r="G1277" i="4" s="1"/>
  <c r="G1278" i="4" s="1"/>
  <c r="G1279" i="4" s="1"/>
  <c r="G1280" i="4" s="1"/>
  <c r="G1281" i="4" s="1"/>
  <c r="G1282" i="4" s="1"/>
  <c r="G1283" i="4" s="1"/>
  <c r="G1284" i="4" s="1"/>
  <c r="G1285" i="4" s="1"/>
  <c r="G1286" i="4" s="1"/>
  <c r="G1287" i="4" s="1"/>
  <c r="G1288" i="4" s="1"/>
  <c r="G1289" i="4" s="1"/>
  <c r="G1290" i="4" s="1"/>
  <c r="G1291" i="4" s="1"/>
  <c r="G1292" i="4" s="1"/>
  <c r="G1293" i="4" s="1"/>
  <c r="G1294" i="4" s="1"/>
  <c r="G1295" i="4" s="1"/>
  <c r="G1296" i="4" s="1"/>
  <c r="G1297" i="4" s="1"/>
  <c r="G1298" i="4" s="1"/>
  <c r="G1299" i="4" s="1"/>
  <c r="G1300" i="4" s="1"/>
  <c r="G1301" i="4" s="1"/>
  <c r="G1302" i="4" s="1"/>
  <c r="G1303" i="4" s="1"/>
  <c r="G1304" i="4" s="1"/>
  <c r="G1305" i="4" s="1"/>
  <c r="G1306" i="4" s="1"/>
  <c r="G1307" i="4" s="1"/>
  <c r="G1308" i="4" s="1"/>
  <c r="G1309" i="4" s="1"/>
  <c r="G1310" i="4" s="1"/>
  <c r="G1311" i="4" s="1"/>
  <c r="G1312" i="4" s="1"/>
  <c r="G1313" i="4" s="1"/>
  <c r="G1314" i="4" s="1"/>
  <c r="G1315" i="4" s="1"/>
  <c r="G1316" i="4" s="1"/>
  <c r="G1317" i="4" s="1"/>
  <c r="G1318" i="4" s="1"/>
  <c r="G1319" i="4" s="1"/>
  <c r="G1320" i="4" s="1"/>
  <c r="G1321" i="4" s="1"/>
  <c r="G1322" i="4" s="1"/>
  <c r="G1323" i="4" s="1"/>
  <c r="G1324" i="4" s="1"/>
  <c r="G1325" i="4" s="1"/>
  <c r="G1326" i="4" s="1"/>
  <c r="G1327" i="4" s="1"/>
  <c r="G1328" i="4" s="1"/>
  <c r="G1329" i="4" s="1"/>
  <c r="G1330" i="4" s="1"/>
  <c r="G1331" i="4" s="1"/>
  <c r="G1332" i="4" s="1"/>
  <c r="G1333" i="4" s="1"/>
  <c r="G1334" i="4" s="1"/>
  <c r="G1335" i="4" s="1"/>
  <c r="G1336" i="4" s="1"/>
  <c r="G1337" i="4" s="1"/>
  <c r="G1338" i="4" s="1"/>
  <c r="G1339" i="4" s="1"/>
  <c r="G1340" i="4" s="1"/>
  <c r="G1341" i="4" s="1"/>
  <c r="G1342" i="4" s="1"/>
  <c r="G1343" i="4" s="1"/>
  <c r="G1344" i="4" s="1"/>
  <c r="G1345" i="4" s="1"/>
  <c r="G1346" i="4" s="1"/>
  <c r="G1347" i="4" s="1"/>
  <c r="G1348" i="4" s="1"/>
  <c r="G1349" i="4" s="1"/>
  <c r="G1350" i="4" s="1"/>
  <c r="G1351" i="4" s="1"/>
  <c r="G1352" i="4" s="1"/>
  <c r="G1353" i="4" s="1"/>
  <c r="G1354" i="4" s="1"/>
  <c r="G1355" i="4" s="1"/>
  <c r="G1356" i="4" s="1"/>
  <c r="G1357" i="4" s="1"/>
  <c r="G1358" i="4" s="1"/>
  <c r="G1359" i="4" s="1"/>
  <c r="G1360" i="4" s="1"/>
  <c r="G1361" i="4" s="1"/>
  <c r="G1362" i="4" s="1"/>
  <c r="G1363" i="4" s="1"/>
  <c r="G1364" i="4" s="1"/>
  <c r="G1365" i="4" s="1"/>
  <c r="G1366" i="4" s="1"/>
  <c r="G1367" i="4" s="1"/>
  <c r="G1368" i="4" s="1"/>
  <c r="G1369" i="4" s="1"/>
  <c r="G1370" i="4" s="1"/>
  <c r="G1371" i="4" s="1"/>
  <c r="G1372" i="4" s="1"/>
  <c r="G1373" i="4" s="1"/>
  <c r="G1374" i="4" s="1"/>
  <c r="G1375" i="4" s="1"/>
  <c r="G1376" i="4" s="1"/>
  <c r="G1377" i="4" s="1"/>
  <c r="G1378" i="4" s="1"/>
  <c r="G1379" i="4" s="1"/>
  <c r="G1380" i="4" s="1"/>
  <c r="G1381" i="4" s="1"/>
  <c r="G1382" i="4" s="1"/>
  <c r="G1383" i="4" s="1"/>
  <c r="G1384" i="4" s="1"/>
  <c r="G1385" i="4" s="1"/>
  <c r="G1386" i="4" s="1"/>
  <c r="G1387" i="4" s="1"/>
  <c r="G1388" i="4" s="1"/>
  <c r="G1389" i="4" s="1"/>
  <c r="G1390" i="4" s="1"/>
  <c r="G1391" i="4" s="1"/>
  <c r="G1392" i="4" s="1"/>
  <c r="G1393" i="4" s="1"/>
  <c r="G1394" i="4" s="1"/>
  <c r="G1395" i="4" s="1"/>
  <c r="G1396" i="4" s="1"/>
  <c r="G1397" i="4" s="1"/>
  <c r="G1398" i="4" s="1"/>
  <c r="G1399" i="4" s="1"/>
  <c r="G1400" i="4" s="1"/>
  <c r="G1401" i="4" s="1"/>
  <c r="G1402" i="4" s="1"/>
  <c r="G1403" i="4" s="1"/>
  <c r="G1404" i="4" s="1"/>
  <c r="G1405" i="4" s="1"/>
  <c r="G1406" i="4" s="1"/>
  <c r="G1407" i="4" s="1"/>
  <c r="G1408" i="4" s="1"/>
  <c r="G1409" i="4" s="1"/>
  <c r="G1410" i="4" s="1"/>
  <c r="G1411" i="4" s="1"/>
  <c r="G1412" i="4" s="1"/>
  <c r="G1413" i="4" s="1"/>
  <c r="G1414" i="4" s="1"/>
  <c r="G1415" i="4" s="1"/>
  <c r="G1416" i="4" s="1"/>
  <c r="G1417" i="4" s="1"/>
  <c r="G1418" i="4" s="1"/>
  <c r="G1419" i="4" s="1"/>
  <c r="G1420" i="4" s="1"/>
  <c r="G1421" i="4" s="1"/>
  <c r="G1422" i="4" s="1"/>
  <c r="G1423" i="4" s="1"/>
  <c r="G1424" i="4" s="1"/>
  <c r="G1425" i="4" s="1"/>
  <c r="G1426" i="4" s="1"/>
  <c r="G1427" i="4" s="1"/>
  <c r="G1428" i="4" s="1"/>
  <c r="G1429" i="4" s="1"/>
  <c r="G1430" i="4" s="1"/>
  <c r="G1431" i="4" s="1"/>
  <c r="G1432" i="4" s="1"/>
  <c r="G1433" i="4" s="1"/>
  <c r="G1434" i="4" s="1"/>
  <c r="G1435" i="4" s="1"/>
  <c r="G1436" i="4" s="1"/>
  <c r="G1437" i="4" s="1"/>
  <c r="G1438" i="4" s="1"/>
  <c r="G1439" i="4" s="1"/>
  <c r="G1440" i="4" s="1"/>
  <c r="G1441" i="4" s="1"/>
  <c r="G1442" i="4" s="1"/>
  <c r="G1443" i="4" s="1"/>
  <c r="G1444" i="4" s="1"/>
  <c r="G1445" i="4" s="1"/>
  <c r="G1446" i="4" s="1"/>
  <c r="G1447" i="4" s="1"/>
  <c r="G1448" i="4" s="1"/>
  <c r="G1449" i="4" s="1"/>
  <c r="G1450" i="4" s="1"/>
  <c r="G1451" i="4" s="1"/>
  <c r="G1452" i="4" s="1"/>
  <c r="G1453" i="4" s="1"/>
  <c r="G1454" i="4" s="1"/>
  <c r="G1455" i="4" s="1"/>
  <c r="G1456" i="4" s="1"/>
  <c r="G1457" i="4" s="1"/>
  <c r="G1458" i="4" s="1"/>
  <c r="G1459" i="4" s="1"/>
  <c r="G1460" i="4" s="1"/>
  <c r="G1461" i="4" s="1"/>
  <c r="G1462" i="4" s="1"/>
  <c r="G1463" i="4" s="1"/>
  <c r="G1464" i="4" s="1"/>
  <c r="G1465" i="4" s="1"/>
  <c r="G1466" i="4" s="1"/>
  <c r="G1467" i="4" s="1"/>
  <c r="G1468" i="4" s="1"/>
  <c r="G1469" i="4" s="1"/>
  <c r="G1470" i="4" s="1"/>
  <c r="G1471" i="4" s="1"/>
  <c r="G1472" i="4" s="1"/>
  <c r="G1473" i="4" s="1"/>
  <c r="G1474" i="4" s="1"/>
  <c r="G1475" i="4" s="1"/>
  <c r="G1476" i="4" s="1"/>
  <c r="G1477" i="4" s="1"/>
  <c r="G1478" i="4" s="1"/>
  <c r="G1479" i="4" s="1"/>
  <c r="G1480" i="4" s="1"/>
  <c r="G1481" i="4" s="1"/>
  <c r="G1482" i="4" s="1"/>
  <c r="G1483" i="4" s="1"/>
  <c r="G1484" i="4" s="1"/>
  <c r="G1485" i="4" s="1"/>
  <c r="G1486" i="4" s="1"/>
  <c r="G1487" i="4" s="1"/>
  <c r="G1488" i="4" s="1"/>
  <c r="G1489" i="4" s="1"/>
  <c r="G1490" i="4" s="1"/>
  <c r="G1491" i="4" s="1"/>
  <c r="G1492" i="4" s="1"/>
  <c r="G1493" i="4" s="1"/>
  <c r="G1494" i="4" s="1"/>
  <c r="G1495" i="4" s="1"/>
  <c r="G1496" i="4" s="1"/>
  <c r="G1497" i="4" s="1"/>
  <c r="G1498" i="4" s="1"/>
  <c r="G1499" i="4" s="1"/>
  <c r="G1500" i="4" s="1"/>
  <c r="F16" i="2" s="1" a="1"/>
  <c r="F16" i="2" s="1"/>
  <c r="E2" i="4"/>
  <c r="F7" i="4" s="1"/>
  <c r="E1" i="4"/>
  <c r="E3" i="3"/>
  <c r="G6" i="3" s="1"/>
  <c r="G7" i="3" s="1"/>
  <c r="G8" i="3" s="1"/>
  <c r="G9" i="3" s="1"/>
  <c r="G10" i="3" s="1"/>
  <c r="G11" i="3" s="1"/>
  <c r="G12" i="3" s="1"/>
  <c r="G13" i="3" s="1"/>
  <c r="G14" i="3" s="1"/>
  <c r="G15" i="3" s="1"/>
  <c r="G16" i="3" s="1"/>
  <c r="G17" i="3" s="1"/>
  <c r="G18" i="3" s="1"/>
  <c r="G19" i="3" s="1"/>
  <c r="G20" i="3" s="1"/>
  <c r="G21" i="3" s="1"/>
  <c r="G22" i="3" s="1"/>
  <c r="G23" i="3" s="1"/>
  <c r="G24" i="3" s="1"/>
  <c r="G25" i="3" s="1"/>
  <c r="E2" i="3"/>
  <c r="F25" i="3" s="1"/>
  <c r="B2" i="7"/>
  <c r="B1" i="7"/>
  <c r="B2" i="6"/>
  <c r="B1" i="6"/>
  <c r="B2" i="5"/>
  <c r="B1" i="5"/>
  <c r="B2" i="4"/>
  <c r="B1" i="4"/>
  <c r="B2" i="3"/>
  <c r="B1" i="3"/>
  <c r="C24" i="8"/>
  <c r="C22" i="8"/>
  <c r="F21" i="2" l="1"/>
  <c r="E4" i="10"/>
  <c r="F4" i="10"/>
  <c r="D4" i="10"/>
  <c r="F22" i="2" s="1"/>
  <c r="E54" i="9"/>
  <c r="E58" i="9" s="1"/>
  <c r="H26" i="9"/>
  <c r="H28" i="9"/>
  <c r="E85" i="11"/>
  <c r="F85" i="11"/>
  <c r="F47" i="11"/>
  <c r="E47" i="11"/>
  <c r="F104" i="11"/>
  <c r="E104" i="11"/>
  <c r="E77" i="11"/>
  <c r="F77" i="11"/>
  <c r="F55" i="11"/>
  <c r="E55" i="11"/>
  <c r="F39" i="11"/>
  <c r="E39" i="11"/>
  <c r="F31" i="11"/>
  <c r="E31" i="11"/>
  <c r="F23" i="11"/>
  <c r="E23" i="11"/>
  <c r="F15" i="11"/>
  <c r="E15" i="11"/>
  <c r="F7" i="11"/>
  <c r="E7" i="11"/>
  <c r="F103" i="11"/>
  <c r="E103" i="11"/>
  <c r="E84" i="11"/>
  <c r="F84" i="11"/>
  <c r="E76" i="11"/>
  <c r="F76" i="11"/>
  <c r="F54" i="11"/>
  <c r="E54" i="11"/>
  <c r="F46" i="11"/>
  <c r="E46" i="11"/>
  <c r="F38" i="11"/>
  <c r="E38" i="11"/>
  <c r="F30" i="11"/>
  <c r="E30" i="11"/>
  <c r="F22" i="11"/>
  <c r="E22" i="11"/>
  <c r="F14" i="11"/>
  <c r="E14" i="11"/>
  <c r="F6" i="11"/>
  <c r="E6" i="11"/>
  <c r="F53" i="11"/>
  <c r="E53" i="11"/>
  <c r="F37" i="11"/>
  <c r="E37" i="11"/>
  <c r="F21" i="11"/>
  <c r="E21" i="11"/>
  <c r="F13" i="11"/>
  <c r="E13" i="11"/>
  <c r="F5" i="11"/>
  <c r="E5" i="11"/>
  <c r="F102" i="11"/>
  <c r="E102" i="11"/>
  <c r="E83" i="11"/>
  <c r="F83" i="11"/>
  <c r="E75" i="11"/>
  <c r="F75" i="11"/>
  <c r="F45" i="11"/>
  <c r="E45" i="11"/>
  <c r="F29" i="11"/>
  <c r="E29" i="11"/>
  <c r="F3" i="11"/>
  <c r="E3" i="11"/>
  <c r="D10" i="3"/>
  <c r="D18" i="3"/>
  <c r="D26" i="3"/>
  <c r="D14" i="4"/>
  <c r="D22" i="4"/>
  <c r="D13" i="5"/>
  <c r="D21" i="5"/>
  <c r="D13" i="6"/>
  <c r="D21" i="6"/>
  <c r="D13" i="7"/>
  <c r="D21" i="7"/>
  <c r="D20" i="3"/>
  <c r="D24" i="4"/>
  <c r="D23" i="5"/>
  <c r="D23" i="6"/>
  <c r="D23" i="7"/>
  <c r="D9" i="4"/>
  <c r="D8" i="5"/>
  <c r="D8" i="6"/>
  <c r="D8" i="7"/>
  <c r="D22" i="3"/>
  <c r="D18" i="4"/>
  <c r="D17" i="5"/>
  <c r="D17" i="6"/>
  <c r="D17" i="7"/>
  <c r="D20" i="6"/>
  <c r="D11" i="3"/>
  <c r="D19" i="3"/>
  <c r="D27" i="3"/>
  <c r="D15" i="4"/>
  <c r="D23" i="4"/>
  <c r="D14" i="5"/>
  <c r="D22" i="5"/>
  <c r="D14" i="6"/>
  <c r="D22" i="6"/>
  <c r="D14" i="7"/>
  <c r="D22" i="7"/>
  <c r="D8" i="4"/>
  <c r="D16" i="4"/>
  <c r="D15" i="5"/>
  <c r="D15" i="6"/>
  <c r="D15" i="7"/>
  <c r="D21" i="3"/>
  <c r="D17" i="4"/>
  <c r="D16" i="5"/>
  <c r="D16" i="6"/>
  <c r="D16" i="7"/>
  <c r="D10" i="4"/>
  <c r="D9" i="5"/>
  <c r="D9" i="6"/>
  <c r="D9" i="7"/>
  <c r="D12" i="6"/>
  <c r="D20" i="7"/>
  <c r="D12" i="3"/>
  <c r="D13" i="3"/>
  <c r="D14" i="3"/>
  <c r="D15" i="3"/>
  <c r="D23" i="3"/>
  <c r="D11" i="4"/>
  <c r="D19" i="4"/>
  <c r="D10" i="5"/>
  <c r="D18" i="5"/>
  <c r="D10" i="6"/>
  <c r="D18" i="6"/>
  <c r="D10" i="7"/>
  <c r="D18" i="7"/>
  <c r="D16" i="3"/>
  <c r="D24" i="3"/>
  <c r="D12" i="4"/>
  <c r="D20" i="4"/>
  <c r="D11" i="5"/>
  <c r="D19" i="5"/>
  <c r="D11" i="6"/>
  <c r="D19" i="6"/>
  <c r="D11" i="7"/>
  <c r="D19" i="7"/>
  <c r="D17" i="3"/>
  <c r="D25" i="3"/>
  <c r="D13" i="4"/>
  <c r="D21" i="4"/>
  <c r="D12" i="5"/>
  <c r="D20" i="5"/>
  <c r="D12" i="7"/>
  <c r="D8" i="3"/>
  <c r="D9" i="3"/>
  <c r="F101" i="11"/>
  <c r="E101" i="11"/>
  <c r="F82" i="11"/>
  <c r="E82" i="11"/>
  <c r="F74" i="11"/>
  <c r="E74" i="11"/>
  <c r="F52" i="11"/>
  <c r="E52" i="11"/>
  <c r="F44" i="11"/>
  <c r="E44" i="11"/>
  <c r="F36" i="11"/>
  <c r="E36" i="11"/>
  <c r="F28" i="11"/>
  <c r="E28" i="11"/>
  <c r="F20" i="11"/>
  <c r="E20" i="11"/>
  <c r="F12" i="11"/>
  <c r="E12" i="11"/>
  <c r="F4" i="11"/>
  <c r="E4" i="11"/>
  <c r="F105" i="11"/>
  <c r="E105" i="11"/>
  <c r="E86" i="11"/>
  <c r="F86" i="11"/>
  <c r="E78" i="11"/>
  <c r="F78" i="11"/>
  <c r="F56" i="11"/>
  <c r="E56" i="11"/>
  <c r="F48" i="11"/>
  <c r="E48" i="11"/>
  <c r="F40" i="11"/>
  <c r="E40" i="11"/>
  <c r="F32" i="11"/>
  <c r="E32" i="11"/>
  <c r="F24" i="11"/>
  <c r="E24" i="11"/>
  <c r="F16" i="11"/>
  <c r="E16" i="11"/>
  <c r="F8" i="11"/>
  <c r="E8" i="11"/>
  <c r="F108" i="11"/>
  <c r="E108" i="11"/>
  <c r="F90" i="11"/>
  <c r="E90" i="11"/>
  <c r="E91" i="11" s="1"/>
  <c r="E92" i="11" s="1"/>
  <c r="E93" i="11" s="1"/>
  <c r="E94" i="11" s="1"/>
  <c r="E95" i="11" s="1"/>
  <c r="E96" i="11" s="1"/>
  <c r="E97" i="11" s="1"/>
  <c r="E98" i="11" s="1"/>
  <c r="E99" i="11" s="1"/>
  <c r="E100" i="11" s="1"/>
  <c r="E81" i="11"/>
  <c r="F81" i="11"/>
  <c r="F73" i="11"/>
  <c r="E73" i="11"/>
  <c r="F51" i="11"/>
  <c r="E51" i="11"/>
  <c r="F43" i="11"/>
  <c r="E43" i="11"/>
  <c r="F35" i="11"/>
  <c r="E35" i="11"/>
  <c r="F27" i="11"/>
  <c r="E27" i="11"/>
  <c r="F19" i="11"/>
  <c r="E19" i="11"/>
  <c r="F11" i="11"/>
  <c r="E11" i="11"/>
  <c r="F107" i="11"/>
  <c r="E107" i="11"/>
  <c r="E88" i="11"/>
  <c r="F88" i="11"/>
  <c r="E80" i="11"/>
  <c r="F80" i="11"/>
  <c r="F58" i="11"/>
  <c r="E58" i="11"/>
  <c r="E59" i="11" s="1"/>
  <c r="E60" i="11" s="1"/>
  <c r="E61" i="11" s="1"/>
  <c r="E62" i="11" s="1"/>
  <c r="E63" i="11" s="1"/>
  <c r="E64" i="11" s="1"/>
  <c r="F50" i="11"/>
  <c r="E50" i="11"/>
  <c r="F42" i="11"/>
  <c r="E42" i="11"/>
  <c r="F34" i="11"/>
  <c r="E34" i="11"/>
  <c r="F26" i="11"/>
  <c r="E26" i="11"/>
  <c r="F18" i="11"/>
  <c r="E18" i="11"/>
  <c r="F10" i="11"/>
  <c r="E10" i="11"/>
  <c r="F106" i="11"/>
  <c r="E106" i="11"/>
  <c r="E87" i="11"/>
  <c r="F87" i="11"/>
  <c r="E79" i="11"/>
  <c r="F79" i="11"/>
  <c r="E57" i="11"/>
  <c r="F57" i="11"/>
  <c r="E49" i="11"/>
  <c r="F49" i="11"/>
  <c r="E41" i="11"/>
  <c r="F41" i="11"/>
  <c r="E33" i="11"/>
  <c r="F33" i="11"/>
  <c r="E25" i="11"/>
  <c r="F25" i="11"/>
  <c r="E17" i="11"/>
  <c r="F17" i="11"/>
  <c r="E9" i="11"/>
  <c r="F9" i="11"/>
  <c r="E28" i="9"/>
  <c r="E27" i="9"/>
  <c r="K27" i="9" s="1"/>
  <c r="M17" i="10"/>
  <c r="K25" i="10"/>
  <c r="N25" i="10" s="1"/>
  <c r="M33" i="10"/>
  <c r="K41" i="10"/>
  <c r="N41" i="10" s="1"/>
  <c r="K49" i="10"/>
  <c r="N49" i="10" s="1"/>
  <c r="M57" i="10"/>
  <c r="M65" i="10"/>
  <c r="M73" i="10"/>
  <c r="K81" i="10"/>
  <c r="N81" i="10" s="1"/>
  <c r="K89" i="10"/>
  <c r="N89" i="10" s="1"/>
  <c r="M97" i="10"/>
  <c r="K105" i="10"/>
  <c r="N105" i="10" s="1"/>
  <c r="M113" i="10"/>
  <c r="M121" i="10"/>
  <c r="M129" i="10"/>
  <c r="M137" i="10"/>
  <c r="M145" i="10"/>
  <c r="K53" i="10"/>
  <c r="N53" i="10" s="1"/>
  <c r="K85" i="10"/>
  <c r="N85" i="10" s="1"/>
  <c r="K117" i="10"/>
  <c r="N117" i="10" s="1"/>
  <c r="M38" i="10"/>
  <c r="M110" i="10"/>
  <c r="K150" i="10"/>
  <c r="N150" i="10" s="1"/>
  <c r="K18" i="10"/>
  <c r="N18" i="10" s="1"/>
  <c r="K26" i="10"/>
  <c r="N26" i="10" s="1"/>
  <c r="K34" i="10"/>
  <c r="N34" i="10" s="1"/>
  <c r="M42" i="10"/>
  <c r="M50" i="10"/>
  <c r="K58" i="10"/>
  <c r="N58" i="10" s="1"/>
  <c r="M66" i="10"/>
  <c r="K74" i="10"/>
  <c r="N74" i="10" s="1"/>
  <c r="M82" i="10"/>
  <c r="K90" i="10"/>
  <c r="N90" i="10" s="1"/>
  <c r="M98" i="10"/>
  <c r="M106" i="10"/>
  <c r="K114" i="10"/>
  <c r="N114" i="10" s="1"/>
  <c r="K122" i="10"/>
  <c r="N122" i="10" s="1"/>
  <c r="M130" i="10"/>
  <c r="M138" i="10"/>
  <c r="M146" i="10"/>
  <c r="K21" i="10"/>
  <c r="N21" i="10" s="1"/>
  <c r="M61" i="10"/>
  <c r="M109" i="10"/>
  <c r="M149" i="10"/>
  <c r="K54" i="10"/>
  <c r="N54" i="10" s="1"/>
  <c r="M118" i="10"/>
  <c r="M19" i="10"/>
  <c r="M27" i="10"/>
  <c r="M35" i="10"/>
  <c r="K43" i="10"/>
  <c r="N43" i="10" s="1"/>
  <c r="K51" i="10"/>
  <c r="N51" i="10" s="1"/>
  <c r="K59" i="10"/>
  <c r="N59" i="10" s="1"/>
  <c r="M67" i="10"/>
  <c r="K75" i="10"/>
  <c r="N75" i="10" s="1"/>
  <c r="M83" i="10"/>
  <c r="K91" i="10"/>
  <c r="N91" i="10" s="1"/>
  <c r="K99" i="10"/>
  <c r="N99" i="10" s="1"/>
  <c r="K107" i="10"/>
  <c r="N107" i="10" s="1"/>
  <c r="K115" i="10"/>
  <c r="N115" i="10" s="1"/>
  <c r="K123" i="10"/>
  <c r="N123" i="10" s="1"/>
  <c r="K131" i="10"/>
  <c r="N131" i="10" s="1"/>
  <c r="M139" i="10"/>
  <c r="K147" i="10"/>
  <c r="N147" i="10" s="1"/>
  <c r="K29" i="10"/>
  <c r="N29" i="10" s="1"/>
  <c r="K69" i="10"/>
  <c r="N69" i="10" s="1"/>
  <c r="M133" i="10"/>
  <c r="M22" i="10"/>
  <c r="K70" i="10"/>
  <c r="N70" i="10" s="1"/>
  <c r="M86" i="10"/>
  <c r="M134" i="10"/>
  <c r="M20" i="10"/>
  <c r="M28" i="10"/>
  <c r="M36" i="10"/>
  <c r="M44" i="10"/>
  <c r="K52" i="10"/>
  <c r="N52" i="10" s="1"/>
  <c r="M60" i="10"/>
  <c r="M68" i="10"/>
  <c r="M76" i="10"/>
  <c r="M84" i="10"/>
  <c r="K92" i="10"/>
  <c r="N92" i="10" s="1"/>
  <c r="K100" i="10"/>
  <c r="N100" i="10" s="1"/>
  <c r="K108" i="10"/>
  <c r="N108" i="10" s="1"/>
  <c r="M116" i="10"/>
  <c r="M124" i="10"/>
  <c r="K132" i="10"/>
  <c r="N132" i="10" s="1"/>
  <c r="K140" i="10"/>
  <c r="N140" i="10" s="1"/>
  <c r="M148" i="10"/>
  <c r="M37" i="10"/>
  <c r="K93" i="10"/>
  <c r="N93" i="10" s="1"/>
  <c r="M141" i="10"/>
  <c r="K62" i="10"/>
  <c r="N62" i="10" s="1"/>
  <c r="K126" i="10"/>
  <c r="N126" i="10" s="1"/>
  <c r="M14" i="10"/>
  <c r="M15" i="10"/>
  <c r="M23" i="10"/>
  <c r="M31" i="10"/>
  <c r="M39" i="10"/>
  <c r="M47" i="10"/>
  <c r="K55" i="10"/>
  <c r="N55" i="10" s="1"/>
  <c r="M63" i="10"/>
  <c r="M71" i="10"/>
  <c r="K79" i="10"/>
  <c r="N79" i="10" s="1"/>
  <c r="K87" i="10"/>
  <c r="N87" i="10" s="1"/>
  <c r="M95" i="10"/>
  <c r="K103" i="10"/>
  <c r="N103" i="10" s="1"/>
  <c r="M111" i="10"/>
  <c r="M119" i="10"/>
  <c r="M127" i="10"/>
  <c r="K135" i="10"/>
  <c r="N135" i="10" s="1"/>
  <c r="K143" i="10"/>
  <c r="N143" i="10" s="1"/>
  <c r="M151" i="10"/>
  <c r="K101" i="10"/>
  <c r="N101" i="10" s="1"/>
  <c r="K30" i="10"/>
  <c r="N30" i="10" s="1"/>
  <c r="M78" i="10"/>
  <c r="K94" i="10"/>
  <c r="N94" i="10" s="1"/>
  <c r="M142" i="10"/>
  <c r="M16" i="10"/>
  <c r="M24" i="10"/>
  <c r="M32" i="10"/>
  <c r="M40" i="10"/>
  <c r="M48" i="10"/>
  <c r="M56" i="10"/>
  <c r="M64" i="10"/>
  <c r="K72" i="10"/>
  <c r="N72" i="10" s="1"/>
  <c r="K80" i="10"/>
  <c r="N80" i="10" s="1"/>
  <c r="M88" i="10"/>
  <c r="K96" i="10"/>
  <c r="N96" i="10" s="1"/>
  <c r="M104" i="10"/>
  <c r="M112" i="10"/>
  <c r="K120" i="10"/>
  <c r="N120" i="10" s="1"/>
  <c r="M128" i="10"/>
  <c r="M136" i="10"/>
  <c r="M144" i="10"/>
  <c r="M152" i="10"/>
  <c r="K45" i="10"/>
  <c r="N45" i="10" s="1"/>
  <c r="K77" i="10"/>
  <c r="N77" i="10" s="1"/>
  <c r="K125" i="10"/>
  <c r="N125" i="10" s="1"/>
  <c r="M46" i="10"/>
  <c r="K102" i="10"/>
  <c r="N102" i="10" s="1"/>
  <c r="B16" i="8"/>
  <c r="F13" i="10"/>
  <c r="E26" i="9"/>
  <c r="B10" i="8"/>
  <c r="F29" i="9"/>
  <c r="F35" i="9" s="1"/>
  <c r="E37" i="9" s="1"/>
  <c r="K37" i="9" s="1"/>
  <c r="D670" i="4"/>
  <c r="D443" i="5"/>
  <c r="D100" i="5"/>
  <c r="D20" i="8"/>
  <c r="D22" i="8" s="1"/>
  <c r="B12" i="8"/>
  <c r="B8" i="8"/>
  <c r="G26" i="3"/>
  <c r="G27" i="3" s="1"/>
  <c r="G28" i="3" s="1"/>
  <c r="G29" i="3" s="1"/>
  <c r="G30" i="3" s="1"/>
  <c r="G31" i="3" s="1"/>
  <c r="G32" i="3" s="1"/>
  <c r="G33" i="3" s="1"/>
  <c r="G34" i="3" s="1"/>
  <c r="G35" i="3" s="1"/>
  <c r="G36" i="3" s="1"/>
  <c r="G37" i="3" s="1"/>
  <c r="G38" i="3" s="1"/>
  <c r="G39" i="3" s="1"/>
  <c r="G40" i="3" s="1"/>
  <c r="G41" i="3" s="1"/>
  <c r="G42" i="3" s="1"/>
  <c r="G43" i="3" s="1"/>
  <c r="G44" i="3" s="1"/>
  <c r="G45" i="3" s="1"/>
  <c r="G46" i="3" s="1"/>
  <c r="G47" i="3" s="1"/>
  <c r="G48" i="3" s="1"/>
  <c r="G49" i="3" s="1"/>
  <c r="G50" i="3" s="1"/>
  <c r="G51" i="3" s="1"/>
  <c r="G52" i="3" s="1"/>
  <c r="G53" i="3" s="1"/>
  <c r="G54" i="3" s="1"/>
  <c r="G55" i="3" s="1"/>
  <c r="G56" i="3" s="1"/>
  <c r="G57" i="3" s="1"/>
  <c r="G58" i="3" s="1"/>
  <c r="G59" i="3" s="1"/>
  <c r="G60" i="3" s="1"/>
  <c r="G61" i="3" s="1"/>
  <c r="G62" i="3" s="1"/>
  <c r="G63" i="3" s="1"/>
  <c r="G64" i="3" s="1"/>
  <c r="G65" i="3" s="1"/>
  <c r="G66" i="3" s="1"/>
  <c r="G67" i="3" s="1"/>
  <c r="G68" i="3" s="1"/>
  <c r="G69" i="3" s="1"/>
  <c r="G70" i="3" s="1"/>
  <c r="G71" i="3" s="1"/>
  <c r="G72" i="3" s="1"/>
  <c r="G73" i="3" s="1"/>
  <c r="G74" i="3" s="1"/>
  <c r="G75" i="3" s="1"/>
  <c r="G76" i="3" s="1"/>
  <c r="G77" i="3" s="1"/>
  <c r="G78" i="3" s="1"/>
  <c r="G79" i="3" s="1"/>
  <c r="G80" i="3" s="1"/>
  <c r="G81" i="3" s="1"/>
  <c r="G82" i="3" s="1"/>
  <c r="G83" i="3" s="1"/>
  <c r="G84" i="3" s="1"/>
  <c r="G85" i="3" s="1"/>
  <c r="G86" i="3" s="1"/>
  <c r="G87" i="3" s="1"/>
  <c r="G88" i="3" s="1"/>
  <c r="G89" i="3" s="1"/>
  <c r="G90" i="3" s="1"/>
  <c r="G91" i="3" s="1"/>
  <c r="G92" i="3" s="1"/>
  <c r="G93" i="3" s="1"/>
  <c r="G94" i="3" s="1"/>
  <c r="G95" i="3" s="1"/>
  <c r="G96" i="3" s="1"/>
  <c r="G97" i="3" s="1"/>
  <c r="G98" i="3" s="1"/>
  <c r="G99" i="3" s="1"/>
  <c r="G100" i="3" s="1"/>
  <c r="G101" i="3" s="1"/>
  <c r="G102" i="3" s="1"/>
  <c r="G103" i="3" s="1"/>
  <c r="G104" i="3" s="1"/>
  <c r="G105" i="3" s="1"/>
  <c r="G106" i="3" s="1"/>
  <c r="G107" i="3" s="1"/>
  <c r="G108" i="3" s="1"/>
  <c r="G109" i="3" s="1"/>
  <c r="G110" i="3" s="1"/>
  <c r="G111" i="3" s="1"/>
  <c r="G112" i="3" s="1"/>
  <c r="G113" i="3" s="1"/>
  <c r="G114" i="3" s="1"/>
  <c r="G115" i="3" s="1"/>
  <c r="G116" i="3" s="1"/>
  <c r="G117" i="3" s="1"/>
  <c r="G118" i="3" s="1"/>
  <c r="G119" i="3" s="1"/>
  <c r="G120" i="3" s="1"/>
  <c r="G121" i="3" s="1"/>
  <c r="G122" i="3" s="1"/>
  <c r="G123" i="3" s="1"/>
  <c r="G124" i="3" s="1"/>
  <c r="G125" i="3" s="1"/>
  <c r="G126" i="3" s="1"/>
  <c r="G127" i="3" s="1"/>
  <c r="G128" i="3" s="1"/>
  <c r="G129" i="3" s="1"/>
  <c r="G130" i="3" s="1"/>
  <c r="G131" i="3" s="1"/>
  <c r="G132" i="3" s="1"/>
  <c r="G133" i="3" s="1"/>
  <c r="G134" i="3" s="1"/>
  <c r="G135" i="3" s="1"/>
  <c r="G136" i="3" s="1"/>
  <c r="G137" i="3" s="1"/>
  <c r="G138" i="3" s="1"/>
  <c r="G139" i="3" s="1"/>
  <c r="G140" i="3" s="1"/>
  <c r="G141" i="3" s="1"/>
  <c r="G142" i="3" s="1"/>
  <c r="G143" i="3" s="1"/>
  <c r="G144" i="3" s="1"/>
  <c r="G145" i="3" s="1"/>
  <c r="G146" i="3" s="1"/>
  <c r="G147" i="3" s="1"/>
  <c r="G148" i="3" s="1"/>
  <c r="G149" i="3" s="1"/>
  <c r="G150" i="3" s="1"/>
  <c r="G151" i="3" s="1"/>
  <c r="G152" i="3" s="1"/>
  <c r="G153" i="3" s="1"/>
  <c r="G154" i="3" s="1"/>
  <c r="G155" i="3" s="1"/>
  <c r="G156" i="3" s="1"/>
  <c r="G157" i="3" s="1"/>
  <c r="G158" i="3" s="1"/>
  <c r="G159" i="3" s="1"/>
  <c r="G160" i="3" s="1"/>
  <c r="G161" i="3" s="1"/>
  <c r="G162" i="3" s="1"/>
  <c r="G163" i="3" s="1"/>
  <c r="G164" i="3" s="1"/>
  <c r="G165" i="3" s="1"/>
  <c r="G166" i="3" s="1"/>
  <c r="G167" i="3" s="1"/>
  <c r="G168" i="3" s="1"/>
  <c r="G169" i="3" s="1"/>
  <c r="G170" i="3" s="1"/>
  <c r="G171" i="3" s="1"/>
  <c r="G172" i="3" s="1"/>
  <c r="G173" i="3" s="1"/>
  <c r="G174" i="3" s="1"/>
  <c r="G175" i="3" s="1"/>
  <c r="G176" i="3" s="1"/>
  <c r="G177" i="3" s="1"/>
  <c r="G178" i="3" s="1"/>
  <c r="G179" i="3" s="1"/>
  <c r="G180" i="3" s="1"/>
  <c r="G181" i="3" s="1"/>
  <c r="G182" i="3" s="1"/>
  <c r="G183" i="3" s="1"/>
  <c r="G184" i="3" s="1"/>
  <c r="G185" i="3" s="1"/>
  <c r="G186" i="3" s="1"/>
  <c r="G187" i="3" s="1"/>
  <c r="G188" i="3" s="1"/>
  <c r="G189" i="3" s="1"/>
  <c r="G190" i="3" s="1"/>
  <c r="G191" i="3" s="1"/>
  <c r="G192" i="3" s="1"/>
  <c r="G193" i="3" s="1"/>
  <c r="G194" i="3" s="1"/>
  <c r="G195" i="3" s="1"/>
  <c r="G196" i="3" s="1"/>
  <c r="G197" i="3" s="1"/>
  <c r="G198" i="3" s="1"/>
  <c r="G199" i="3" s="1"/>
  <c r="G200" i="3" s="1"/>
  <c r="G201" i="3" s="1"/>
  <c r="G202" i="3" s="1"/>
  <c r="G203" i="3" s="1"/>
  <c r="G204" i="3" s="1"/>
  <c r="G205" i="3" s="1"/>
  <c r="G206" i="3" s="1"/>
  <c r="G207" i="3" s="1"/>
  <c r="G208" i="3" s="1"/>
  <c r="G209" i="3" s="1"/>
  <c r="G210" i="3" s="1"/>
  <c r="G211" i="3" s="1"/>
  <c r="G212" i="3" s="1"/>
  <c r="G213" i="3" s="1"/>
  <c r="G214" i="3" s="1"/>
  <c r="G215" i="3" s="1"/>
  <c r="G216" i="3" s="1"/>
  <c r="G217" i="3" s="1"/>
  <c r="G218" i="3" s="1"/>
  <c r="G219" i="3" s="1"/>
  <c r="G220" i="3" s="1"/>
  <c r="G221" i="3" s="1"/>
  <c r="G222" i="3" s="1"/>
  <c r="G223" i="3" s="1"/>
  <c r="G224" i="3" s="1"/>
  <c r="G225" i="3" s="1"/>
  <c r="G226" i="3" s="1"/>
  <c r="G227" i="3" s="1"/>
  <c r="G228" i="3" s="1"/>
  <c r="G229" i="3" s="1"/>
  <c r="G230" i="3" s="1"/>
  <c r="G231" i="3" s="1"/>
  <c r="G232" i="3" s="1"/>
  <c r="G233" i="3" s="1"/>
  <c r="G234" i="3" s="1"/>
  <c r="G235" i="3" s="1"/>
  <c r="G236" i="3" s="1"/>
  <c r="G237" i="3" s="1"/>
  <c r="G238" i="3" s="1"/>
  <c r="G239" i="3" s="1"/>
  <c r="G240" i="3" s="1"/>
  <c r="G241" i="3" s="1"/>
  <c r="G242" i="3" s="1"/>
  <c r="G243" i="3" s="1"/>
  <c r="G244" i="3" s="1"/>
  <c r="G245" i="3" s="1"/>
  <c r="G246" i="3" s="1"/>
  <c r="G247" i="3" s="1"/>
  <c r="G248" i="3" s="1"/>
  <c r="G249" i="3" s="1"/>
  <c r="G250" i="3" s="1"/>
  <c r="G251" i="3" s="1"/>
  <c r="G252" i="3" s="1"/>
  <c r="G253" i="3" s="1"/>
  <c r="G254" i="3" s="1"/>
  <c r="G255" i="3" s="1"/>
  <c r="G256" i="3" s="1"/>
  <c r="G257" i="3" s="1"/>
  <c r="G258" i="3" s="1"/>
  <c r="G259" i="3" s="1"/>
  <c r="G260" i="3" s="1"/>
  <c r="G261" i="3" s="1"/>
  <c r="G262" i="3" s="1"/>
  <c r="G263" i="3" s="1"/>
  <c r="G264" i="3" s="1"/>
  <c r="G265" i="3" s="1"/>
  <c r="G266" i="3" s="1"/>
  <c r="G267" i="3" s="1"/>
  <c r="G268" i="3" s="1"/>
  <c r="G269" i="3" s="1"/>
  <c r="G270" i="3" s="1"/>
  <c r="G271" i="3" s="1"/>
  <c r="G272" i="3" s="1"/>
  <c r="G273" i="3" s="1"/>
  <c r="G274" i="3" s="1"/>
  <c r="G275" i="3" s="1"/>
  <c r="G276" i="3" s="1"/>
  <c r="G277" i="3" s="1"/>
  <c r="G278" i="3" s="1"/>
  <c r="G279" i="3" s="1"/>
  <c r="G280" i="3" s="1"/>
  <c r="G281" i="3" s="1"/>
  <c r="G282" i="3" s="1"/>
  <c r="G283" i="3" s="1"/>
  <c r="G284" i="3" s="1"/>
  <c r="G285" i="3" s="1"/>
  <c r="G286" i="3" s="1"/>
  <c r="G287" i="3" s="1"/>
  <c r="G288" i="3" s="1"/>
  <c r="G289" i="3" s="1"/>
  <c r="G290" i="3" s="1"/>
  <c r="G291" i="3" s="1"/>
  <c r="G292" i="3" s="1"/>
  <c r="G293" i="3" s="1"/>
  <c r="G294" i="3" s="1"/>
  <c r="G295" i="3" s="1"/>
  <c r="G296" i="3" s="1"/>
  <c r="G297" i="3" s="1"/>
  <c r="G298" i="3" s="1"/>
  <c r="G299" i="3" s="1"/>
  <c r="G300" i="3" s="1"/>
  <c r="G301" i="3" s="1"/>
  <c r="G302" i="3" s="1"/>
  <c r="G303" i="3" s="1"/>
  <c r="G304" i="3" s="1"/>
  <c r="G305" i="3" s="1"/>
  <c r="G306" i="3" s="1"/>
  <c r="G307" i="3" s="1"/>
  <c r="G308" i="3" s="1"/>
  <c r="G309" i="3" s="1"/>
  <c r="G310" i="3" s="1"/>
  <c r="G311" i="3" s="1"/>
  <c r="G312" i="3" s="1"/>
  <c r="G313" i="3" s="1"/>
  <c r="G314" i="3" s="1"/>
  <c r="G315" i="3" s="1"/>
  <c r="G316" i="3" s="1"/>
  <c r="G317" i="3" s="1"/>
  <c r="G318" i="3" s="1"/>
  <c r="G319" i="3" s="1"/>
  <c r="G320" i="3" s="1"/>
  <c r="G321" i="3" s="1"/>
  <c r="G322" i="3" s="1"/>
  <c r="G323" i="3" s="1"/>
  <c r="G324" i="3" s="1"/>
  <c r="G325" i="3" s="1"/>
  <c r="G326" i="3" s="1"/>
  <c r="G327" i="3" s="1"/>
  <c r="G328" i="3" s="1"/>
  <c r="G329" i="3" s="1"/>
  <c r="G330" i="3" s="1"/>
  <c r="G331" i="3" s="1"/>
  <c r="G332" i="3" s="1"/>
  <c r="G333" i="3" s="1"/>
  <c r="G334" i="3" s="1"/>
  <c r="G335" i="3" s="1"/>
  <c r="G336" i="3" s="1"/>
  <c r="G337" i="3" s="1"/>
  <c r="G338" i="3" s="1"/>
  <c r="G339" i="3" s="1"/>
  <c r="G340" i="3" s="1"/>
  <c r="G341" i="3" s="1"/>
  <c r="G342" i="3" s="1"/>
  <c r="G343" i="3" s="1"/>
  <c r="G344" i="3" s="1"/>
  <c r="G345" i="3" s="1"/>
  <c r="G346" i="3" s="1"/>
  <c r="G347" i="3" s="1"/>
  <c r="G348" i="3" s="1"/>
  <c r="G349" i="3" s="1"/>
  <c r="G350" i="3" s="1"/>
  <c r="G351" i="3" s="1"/>
  <c r="G352" i="3" s="1"/>
  <c r="G353" i="3" s="1"/>
  <c r="G354" i="3" s="1"/>
  <c r="G355" i="3" s="1"/>
  <c r="G356" i="3" s="1"/>
  <c r="G357" i="3" s="1"/>
  <c r="G358" i="3" s="1"/>
  <c r="G359" i="3" s="1"/>
  <c r="G360" i="3" s="1"/>
  <c r="G361" i="3" s="1"/>
  <c r="G362" i="3" s="1"/>
  <c r="G363" i="3" s="1"/>
  <c r="G364" i="3" s="1"/>
  <c r="G365" i="3" s="1"/>
  <c r="G366" i="3" s="1"/>
  <c r="G367" i="3" s="1"/>
  <c r="G368" i="3" s="1"/>
  <c r="G369" i="3" s="1"/>
  <c r="G370" i="3" s="1"/>
  <c r="G371" i="3" s="1"/>
  <c r="G372" i="3" s="1"/>
  <c r="G373" i="3" s="1"/>
  <c r="G374" i="3" s="1"/>
  <c r="G375" i="3" s="1"/>
  <c r="G376" i="3" s="1"/>
  <c r="G377" i="3" s="1"/>
  <c r="G378" i="3" s="1"/>
  <c r="G379" i="3" s="1"/>
  <c r="G380" i="3" s="1"/>
  <c r="G381" i="3" s="1"/>
  <c r="G382" i="3" s="1"/>
  <c r="G383" i="3" s="1"/>
  <c r="G384" i="3" s="1"/>
  <c r="G385" i="3" s="1"/>
  <c r="G386" i="3" s="1"/>
  <c r="G387" i="3" s="1"/>
  <c r="G388" i="3" s="1"/>
  <c r="G389" i="3" s="1"/>
  <c r="G390" i="3" s="1"/>
  <c r="G391" i="3" s="1"/>
  <c r="G392" i="3" s="1"/>
  <c r="G393" i="3" s="1"/>
  <c r="G394" i="3" s="1"/>
  <c r="G395" i="3" s="1"/>
  <c r="G396" i="3" s="1"/>
  <c r="G397" i="3" s="1"/>
  <c r="G398" i="3" s="1"/>
  <c r="G399" i="3" s="1"/>
  <c r="G400" i="3" s="1"/>
  <c r="G401" i="3" s="1"/>
  <c r="G402" i="3" s="1"/>
  <c r="G403" i="3" s="1"/>
  <c r="G404" i="3" s="1"/>
  <c r="G405" i="3" s="1"/>
  <c r="G406" i="3" s="1"/>
  <c r="G407" i="3" s="1"/>
  <c r="G408" i="3" s="1"/>
  <c r="G409" i="3" s="1"/>
  <c r="G410" i="3" s="1"/>
  <c r="G411" i="3" s="1"/>
  <c r="G412" i="3" s="1"/>
  <c r="G413" i="3" s="1"/>
  <c r="G414" i="3" s="1"/>
  <c r="G415" i="3" s="1"/>
  <c r="G416" i="3" s="1"/>
  <c r="G417" i="3" s="1"/>
  <c r="G418" i="3" s="1"/>
  <c r="G419" i="3" s="1"/>
  <c r="G420" i="3" s="1"/>
  <c r="G421" i="3" s="1"/>
  <c r="G422" i="3" s="1"/>
  <c r="G423" i="3" s="1"/>
  <c r="G424" i="3" s="1"/>
  <c r="G425" i="3" s="1"/>
  <c r="G426" i="3" s="1"/>
  <c r="G427" i="3" s="1"/>
  <c r="G428" i="3" s="1"/>
  <c r="G429" i="3" s="1"/>
  <c r="G430" i="3" s="1"/>
  <c r="G431" i="3" s="1"/>
  <c r="G432" i="3" s="1"/>
  <c r="G433" i="3" s="1"/>
  <c r="G434" i="3" s="1"/>
  <c r="G435" i="3" s="1"/>
  <c r="G436" i="3" s="1"/>
  <c r="G437" i="3" s="1"/>
  <c r="G438" i="3" s="1"/>
  <c r="G439" i="3" s="1"/>
  <c r="G440" i="3" s="1"/>
  <c r="G441" i="3" s="1"/>
  <c r="G442" i="3" s="1"/>
  <c r="G443" i="3" s="1"/>
  <c r="G444" i="3" s="1"/>
  <c r="G445" i="3" s="1"/>
  <c r="G446" i="3" s="1"/>
  <c r="G447" i="3" s="1"/>
  <c r="G448" i="3" s="1"/>
  <c r="G449" i="3" s="1"/>
  <c r="G450" i="3" s="1"/>
  <c r="G451" i="3" s="1"/>
  <c r="G452" i="3" s="1"/>
  <c r="G453" i="3" s="1"/>
  <c r="G454" i="3" s="1"/>
  <c r="G455" i="3" s="1"/>
  <c r="G456" i="3" s="1"/>
  <c r="G457" i="3" s="1"/>
  <c r="G458" i="3" s="1"/>
  <c r="G459" i="3" s="1"/>
  <c r="G460" i="3" s="1"/>
  <c r="G461" i="3" s="1"/>
  <c r="G462" i="3" s="1"/>
  <c r="G463" i="3" s="1"/>
  <c r="G464" i="3" s="1"/>
  <c r="G465" i="3" s="1"/>
  <c r="G466" i="3" s="1"/>
  <c r="G467" i="3" s="1"/>
  <c r="G468" i="3" s="1"/>
  <c r="G469" i="3" s="1"/>
  <c r="G470" i="3" s="1"/>
  <c r="G471" i="3" s="1"/>
  <c r="G472" i="3" s="1"/>
  <c r="G473" i="3" s="1"/>
  <c r="G474" i="3" s="1"/>
  <c r="G475" i="3" s="1"/>
  <c r="G476" i="3" s="1"/>
  <c r="G477" i="3" s="1"/>
  <c r="G478" i="3" s="1"/>
  <c r="G479" i="3" s="1"/>
  <c r="G480" i="3" s="1"/>
  <c r="G481" i="3" s="1"/>
  <c r="G482" i="3" s="1"/>
  <c r="G483" i="3" s="1"/>
  <c r="G484" i="3" s="1"/>
  <c r="G485" i="3" s="1"/>
  <c r="G486" i="3" s="1"/>
  <c r="G487" i="3" s="1"/>
  <c r="G488" i="3" s="1"/>
  <c r="G489" i="3" s="1"/>
  <c r="G490" i="3" s="1"/>
  <c r="G491" i="3" s="1"/>
  <c r="G492" i="3" s="1"/>
  <c r="G493" i="3" s="1"/>
  <c r="G494" i="3" s="1"/>
  <c r="G495" i="3" s="1"/>
  <c r="G496" i="3" s="1"/>
  <c r="G497" i="3" s="1"/>
  <c r="G498" i="3" s="1"/>
  <c r="G499" i="3" s="1"/>
  <c r="G500" i="3" s="1"/>
  <c r="G501" i="3" s="1"/>
  <c r="G502" i="3" s="1"/>
  <c r="G503" i="3" s="1"/>
  <c r="G504" i="3" s="1"/>
  <c r="G505" i="3" s="1"/>
  <c r="G506" i="3" s="1"/>
  <c r="G507" i="3" s="1"/>
  <c r="G508" i="3" s="1"/>
  <c r="G509" i="3" s="1"/>
  <c r="G510" i="3" s="1"/>
  <c r="G511" i="3" s="1"/>
  <c r="G512" i="3" s="1"/>
  <c r="G513" i="3" s="1"/>
  <c r="G514" i="3" s="1"/>
  <c r="G515" i="3" s="1"/>
  <c r="G516" i="3" s="1"/>
  <c r="G517" i="3" s="1"/>
  <c r="G518" i="3" s="1"/>
  <c r="G519" i="3" s="1"/>
  <c r="G520" i="3" s="1"/>
  <c r="G521" i="3" s="1"/>
  <c r="G522" i="3" s="1"/>
  <c r="G523" i="3" s="1"/>
  <c r="G524" i="3" s="1"/>
  <c r="G525" i="3" s="1"/>
  <c r="G526" i="3" s="1"/>
  <c r="G527" i="3" s="1"/>
  <c r="G528" i="3" s="1"/>
  <c r="G529" i="3" s="1"/>
  <c r="G530" i="3" s="1"/>
  <c r="G531" i="3" s="1"/>
  <c r="G532" i="3" s="1"/>
  <c r="G533" i="3" s="1"/>
  <c r="G534" i="3" s="1"/>
  <c r="G535" i="3" s="1"/>
  <c r="G536" i="3" s="1"/>
  <c r="G537" i="3" s="1"/>
  <c r="G538" i="3" s="1"/>
  <c r="G539" i="3" s="1"/>
  <c r="G540" i="3" s="1"/>
  <c r="G541" i="3" s="1"/>
  <c r="G542" i="3" s="1"/>
  <c r="G543" i="3" s="1"/>
  <c r="G544" i="3" s="1"/>
  <c r="G545" i="3" s="1"/>
  <c r="G546" i="3" s="1"/>
  <c r="G547" i="3" s="1"/>
  <c r="G548" i="3" s="1"/>
  <c r="G549" i="3" s="1"/>
  <c r="G550" i="3" s="1"/>
  <c r="G551" i="3" s="1"/>
  <c r="G552" i="3" s="1"/>
  <c r="G553" i="3" s="1"/>
  <c r="G554" i="3" s="1"/>
  <c r="G555" i="3" s="1"/>
  <c r="G556" i="3" s="1"/>
  <c r="G557" i="3" s="1"/>
  <c r="G558" i="3" s="1"/>
  <c r="G559" i="3" s="1"/>
  <c r="G560" i="3" s="1"/>
  <c r="G561" i="3" s="1"/>
  <c r="G562" i="3" s="1"/>
  <c r="G563" i="3" s="1"/>
  <c r="G564" i="3" s="1"/>
  <c r="G565" i="3" s="1"/>
  <c r="G566" i="3" s="1"/>
  <c r="G567" i="3" s="1"/>
  <c r="G568" i="3" s="1"/>
  <c r="G569" i="3" s="1"/>
  <c r="G570" i="3" s="1"/>
  <c r="G571" i="3" s="1"/>
  <c r="G572" i="3" s="1"/>
  <c r="G573" i="3" s="1"/>
  <c r="G574" i="3" s="1"/>
  <c r="G575" i="3" s="1"/>
  <c r="G576" i="3" s="1"/>
  <c r="G577" i="3" s="1"/>
  <c r="G578" i="3" s="1"/>
  <c r="G579" i="3" s="1"/>
  <c r="G580" i="3" s="1"/>
  <c r="G581" i="3" s="1"/>
  <c r="G582" i="3" s="1"/>
  <c r="G583" i="3" s="1"/>
  <c r="G584" i="3" s="1"/>
  <c r="G585" i="3" s="1"/>
  <c r="G586" i="3" s="1"/>
  <c r="G587" i="3" s="1"/>
  <c r="G588" i="3" s="1"/>
  <c r="G589" i="3" s="1"/>
  <c r="G590" i="3" s="1"/>
  <c r="G591" i="3" s="1"/>
  <c r="G592" i="3" s="1"/>
  <c r="G593" i="3" s="1"/>
  <c r="G594" i="3" s="1"/>
  <c r="G595" i="3" s="1"/>
  <c r="G596" i="3" s="1"/>
  <c r="G597" i="3" s="1"/>
  <c r="G598" i="3" s="1"/>
  <c r="G599" i="3" s="1"/>
  <c r="G600" i="3" s="1"/>
  <c r="G601" i="3" s="1"/>
  <c r="G602" i="3" s="1"/>
  <c r="G603" i="3" s="1"/>
  <c r="G604" i="3" s="1"/>
  <c r="G605" i="3" s="1"/>
  <c r="G606" i="3" s="1"/>
  <c r="G607" i="3" s="1"/>
  <c r="G608" i="3" s="1"/>
  <c r="G609" i="3" s="1"/>
  <c r="G610" i="3" s="1"/>
  <c r="G611" i="3" s="1"/>
  <c r="G612" i="3" s="1"/>
  <c r="G613" i="3" s="1"/>
  <c r="G614" i="3" s="1"/>
  <c r="G615" i="3" s="1"/>
  <c r="G616" i="3" s="1"/>
  <c r="G617" i="3" s="1"/>
  <c r="G618" i="3" s="1"/>
  <c r="G619" i="3" s="1"/>
  <c r="G620" i="3" s="1"/>
  <c r="G621" i="3" s="1"/>
  <c r="G622" i="3" s="1"/>
  <c r="G623" i="3" s="1"/>
  <c r="G624" i="3" s="1"/>
  <c r="G625" i="3" s="1"/>
  <c r="G626" i="3" s="1"/>
  <c r="G627" i="3" s="1"/>
  <c r="G628" i="3" s="1"/>
  <c r="G629" i="3" s="1"/>
  <c r="G630" i="3" s="1"/>
  <c r="G631" i="3" s="1"/>
  <c r="G632" i="3" s="1"/>
  <c r="G633" i="3" s="1"/>
  <c r="G634" i="3" s="1"/>
  <c r="G635" i="3" s="1"/>
  <c r="G636" i="3" s="1"/>
  <c r="G637" i="3" s="1"/>
  <c r="G638" i="3" s="1"/>
  <c r="G639" i="3" s="1"/>
  <c r="G640" i="3" s="1"/>
  <c r="G641" i="3" s="1"/>
  <c r="G642" i="3" s="1"/>
  <c r="G643" i="3" s="1"/>
  <c r="G644" i="3" s="1"/>
  <c r="G645" i="3" s="1"/>
  <c r="G646" i="3" s="1"/>
  <c r="G647" i="3" s="1"/>
  <c r="G648" i="3" s="1"/>
  <c r="G649" i="3" s="1"/>
  <c r="G650" i="3" s="1"/>
  <c r="G651" i="3" s="1"/>
  <c r="G652" i="3" s="1"/>
  <c r="G653" i="3" s="1"/>
  <c r="G654" i="3" s="1"/>
  <c r="G655" i="3" s="1"/>
  <c r="G656" i="3" s="1"/>
  <c r="G657" i="3" s="1"/>
  <c r="G658" i="3" s="1"/>
  <c r="G659" i="3" s="1"/>
  <c r="G660" i="3" s="1"/>
  <c r="G661" i="3" s="1"/>
  <c r="G662" i="3" s="1"/>
  <c r="G663" i="3" s="1"/>
  <c r="G664" i="3" s="1"/>
  <c r="G665" i="3" s="1"/>
  <c r="G666" i="3" s="1"/>
  <c r="G667" i="3" s="1"/>
  <c r="G668" i="3" s="1"/>
  <c r="G669" i="3" s="1"/>
  <c r="G670" i="3" s="1"/>
  <c r="G671" i="3" s="1"/>
  <c r="G672" i="3" s="1"/>
  <c r="G673" i="3" s="1"/>
  <c r="G674" i="3" s="1"/>
  <c r="G675" i="3" s="1"/>
  <c r="G676" i="3" s="1"/>
  <c r="G677" i="3" s="1"/>
  <c r="G678" i="3" s="1"/>
  <c r="G679" i="3" s="1"/>
  <c r="G680" i="3" s="1"/>
  <c r="G681" i="3" s="1"/>
  <c r="G682" i="3" s="1"/>
  <c r="G683" i="3" s="1"/>
  <c r="G684" i="3" s="1"/>
  <c r="G685" i="3" s="1"/>
  <c r="G686" i="3" s="1"/>
  <c r="G687" i="3" s="1"/>
  <c r="G688" i="3" s="1"/>
  <c r="G689" i="3" s="1"/>
  <c r="G690" i="3" s="1"/>
  <c r="G691" i="3" s="1"/>
  <c r="G692" i="3" s="1"/>
  <c r="G693" i="3" s="1"/>
  <c r="G694" i="3" s="1"/>
  <c r="G695" i="3" s="1"/>
  <c r="G696" i="3" s="1"/>
  <c r="G697" i="3" s="1"/>
  <c r="G698" i="3" s="1"/>
  <c r="G699" i="3" s="1"/>
  <c r="G700" i="3" s="1"/>
  <c r="G701" i="3" s="1"/>
  <c r="G702" i="3" s="1"/>
  <c r="G703" i="3" s="1"/>
  <c r="G704" i="3" s="1"/>
  <c r="G705" i="3" s="1"/>
  <c r="G706" i="3" s="1"/>
  <c r="G707" i="3" s="1"/>
  <c r="G708" i="3" s="1"/>
  <c r="G709" i="3" s="1"/>
  <c r="G710" i="3" s="1"/>
  <c r="G711" i="3" s="1"/>
  <c r="G712" i="3" s="1"/>
  <c r="G713" i="3" s="1"/>
  <c r="G714" i="3" s="1"/>
  <c r="G715" i="3" s="1"/>
  <c r="G716" i="3" s="1"/>
  <c r="G717" i="3" s="1"/>
  <c r="G718" i="3" s="1"/>
  <c r="G719" i="3" s="1"/>
  <c r="G720" i="3" s="1"/>
  <c r="G721" i="3" s="1"/>
  <c r="G722" i="3" s="1"/>
  <c r="G723" i="3" s="1"/>
  <c r="G724" i="3" s="1"/>
  <c r="G725" i="3" s="1"/>
  <c r="G726" i="3" s="1"/>
  <c r="G727" i="3" s="1"/>
  <c r="G728" i="3" s="1"/>
  <c r="G729" i="3" s="1"/>
  <c r="G730" i="3" s="1"/>
  <c r="G731" i="3" s="1"/>
  <c r="G732" i="3" s="1"/>
  <c r="G733" i="3" s="1"/>
  <c r="G734" i="3" s="1"/>
  <c r="G735" i="3" s="1"/>
  <c r="G736" i="3" s="1"/>
  <c r="G737" i="3" s="1"/>
  <c r="G738" i="3" s="1"/>
  <c r="G739" i="3" s="1"/>
  <c r="G740" i="3" s="1"/>
  <c r="G741" i="3" s="1"/>
  <c r="G742" i="3" s="1"/>
  <c r="G743" i="3" s="1"/>
  <c r="G744" i="3" s="1"/>
  <c r="G745" i="3" s="1"/>
  <c r="G746" i="3" s="1"/>
  <c r="G747" i="3" s="1"/>
  <c r="G748" i="3" s="1"/>
  <c r="G749" i="3" s="1"/>
  <c r="G750" i="3" s="1"/>
  <c r="G751" i="3" s="1"/>
  <c r="G752" i="3" s="1"/>
  <c r="G753" i="3" s="1"/>
  <c r="G754" i="3" s="1"/>
  <c r="G755" i="3" s="1"/>
  <c r="G756" i="3" s="1"/>
  <c r="G757" i="3" s="1"/>
  <c r="G758" i="3" s="1"/>
  <c r="G759" i="3" s="1"/>
  <c r="G760" i="3" s="1"/>
  <c r="G761" i="3" s="1"/>
  <c r="G762" i="3" s="1"/>
  <c r="G763" i="3" s="1"/>
  <c r="G764" i="3" s="1"/>
  <c r="G765" i="3" s="1"/>
  <c r="G766" i="3" s="1"/>
  <c r="G767" i="3" s="1"/>
  <c r="G768" i="3" s="1"/>
  <c r="G769" i="3" s="1"/>
  <c r="G770" i="3" s="1"/>
  <c r="G771" i="3" s="1"/>
  <c r="G772" i="3" s="1"/>
  <c r="G773" i="3" s="1"/>
  <c r="G774" i="3" s="1"/>
  <c r="G775" i="3" s="1"/>
  <c r="G776" i="3" s="1"/>
  <c r="G777" i="3" s="1"/>
  <c r="G778" i="3" s="1"/>
  <c r="G779" i="3" s="1"/>
  <c r="G780" i="3" s="1"/>
  <c r="G781" i="3" s="1"/>
  <c r="G782" i="3" s="1"/>
  <c r="G783" i="3" s="1"/>
  <c r="G784" i="3" s="1"/>
  <c r="G785" i="3" s="1"/>
  <c r="G786" i="3" s="1"/>
  <c r="G787" i="3" s="1"/>
  <c r="G788" i="3" s="1"/>
  <c r="G789" i="3" s="1"/>
  <c r="G790" i="3" s="1"/>
  <c r="G791" i="3" s="1"/>
  <c r="G792" i="3" s="1"/>
  <c r="G793" i="3" s="1"/>
  <c r="G794" i="3" s="1"/>
  <c r="G795" i="3" s="1"/>
  <c r="G796" i="3" s="1"/>
  <c r="G797" i="3" s="1"/>
  <c r="G798" i="3" s="1"/>
  <c r="G799" i="3" s="1"/>
  <c r="G800" i="3" s="1"/>
  <c r="G801" i="3" s="1"/>
  <c r="G802" i="3" s="1"/>
  <c r="G803" i="3" s="1"/>
  <c r="G804" i="3" s="1"/>
  <c r="G805" i="3" s="1"/>
  <c r="G806" i="3" s="1"/>
  <c r="G807" i="3" s="1"/>
  <c r="G808" i="3" s="1"/>
  <c r="G809" i="3" s="1"/>
  <c r="G810" i="3" s="1"/>
  <c r="G811" i="3" s="1"/>
  <c r="G812" i="3" s="1"/>
  <c r="G813" i="3" s="1"/>
  <c r="G814" i="3" s="1"/>
  <c r="G815" i="3" s="1"/>
  <c r="G816" i="3" s="1"/>
  <c r="G817" i="3" s="1"/>
  <c r="G818" i="3" s="1"/>
  <c r="G819" i="3" s="1"/>
  <c r="G820" i="3" s="1"/>
  <c r="G821" i="3" s="1"/>
  <c r="G822" i="3" s="1"/>
  <c r="G823" i="3" s="1"/>
  <c r="G824" i="3" s="1"/>
  <c r="G825" i="3" s="1"/>
  <c r="G826" i="3" s="1"/>
  <c r="G827" i="3" s="1"/>
  <c r="G828" i="3" s="1"/>
  <c r="G829" i="3" s="1"/>
  <c r="G830" i="3" s="1"/>
  <c r="G831" i="3" s="1"/>
  <c r="G832" i="3" s="1"/>
  <c r="G833" i="3" s="1"/>
  <c r="G834" i="3" s="1"/>
  <c r="G835" i="3" s="1"/>
  <c r="G836" i="3" s="1"/>
  <c r="G837" i="3" s="1"/>
  <c r="G838" i="3" s="1"/>
  <c r="G839" i="3" s="1"/>
  <c r="G840" i="3" s="1"/>
  <c r="G841" i="3" s="1"/>
  <c r="G842" i="3" s="1"/>
  <c r="G843" i="3" s="1"/>
  <c r="G844" i="3" s="1"/>
  <c r="G845" i="3" s="1"/>
  <c r="G846" i="3" s="1"/>
  <c r="G847" i="3" s="1"/>
  <c r="G848" i="3" s="1"/>
  <c r="G849" i="3" s="1"/>
  <c r="G850" i="3" s="1"/>
  <c r="G851" i="3" s="1"/>
  <c r="G852" i="3" s="1"/>
  <c r="G853" i="3" s="1"/>
  <c r="G854" i="3" s="1"/>
  <c r="G855" i="3" s="1"/>
  <c r="G856" i="3" s="1"/>
  <c r="G857" i="3" s="1"/>
  <c r="G858" i="3" s="1"/>
  <c r="G859" i="3" s="1"/>
  <c r="G860" i="3" s="1"/>
  <c r="G861" i="3" s="1"/>
  <c r="G862" i="3" s="1"/>
  <c r="G863" i="3" s="1"/>
  <c r="G864" i="3" s="1"/>
  <c r="G865" i="3" s="1"/>
  <c r="G866" i="3" s="1"/>
  <c r="G867" i="3" s="1"/>
  <c r="G868" i="3" s="1"/>
  <c r="G869" i="3" s="1"/>
  <c r="G870" i="3" s="1"/>
  <c r="G871" i="3" s="1"/>
  <c r="G872" i="3" s="1"/>
  <c r="G873" i="3" s="1"/>
  <c r="G874" i="3" s="1"/>
  <c r="G875" i="3" s="1"/>
  <c r="G876" i="3" s="1"/>
  <c r="G877" i="3" s="1"/>
  <c r="G878" i="3" s="1"/>
  <c r="G879" i="3" s="1"/>
  <c r="G880" i="3" s="1"/>
  <c r="G881" i="3" s="1"/>
  <c r="G882" i="3" s="1"/>
  <c r="G883" i="3" s="1"/>
  <c r="G884" i="3" s="1"/>
  <c r="G885" i="3" s="1"/>
  <c r="G886" i="3" s="1"/>
  <c r="G887" i="3" s="1"/>
  <c r="G888" i="3" s="1"/>
  <c r="G889" i="3" s="1"/>
  <c r="G890" i="3" s="1"/>
  <c r="G891" i="3" s="1"/>
  <c r="G892" i="3" s="1"/>
  <c r="G893" i="3" s="1"/>
  <c r="G894" i="3" s="1"/>
  <c r="G895" i="3" s="1"/>
  <c r="G896" i="3" s="1"/>
  <c r="G897" i="3" s="1"/>
  <c r="G898" i="3" s="1"/>
  <c r="G899" i="3" s="1"/>
  <c r="G900" i="3" s="1"/>
  <c r="G901" i="3" s="1"/>
  <c r="G902" i="3" s="1"/>
  <c r="G903" i="3" s="1"/>
  <c r="G904" i="3" s="1"/>
  <c r="G905" i="3" s="1"/>
  <c r="G906" i="3" s="1"/>
  <c r="G907" i="3" s="1"/>
  <c r="G908" i="3" s="1"/>
  <c r="G909" i="3" s="1"/>
  <c r="G910" i="3" s="1"/>
  <c r="G911" i="3" s="1"/>
  <c r="G912" i="3" s="1"/>
  <c r="G913" i="3" s="1"/>
  <c r="G914" i="3" s="1"/>
  <c r="G915" i="3" s="1"/>
  <c r="G916" i="3" s="1"/>
  <c r="G917" i="3" s="1"/>
  <c r="G918" i="3" s="1"/>
  <c r="G919" i="3" s="1"/>
  <c r="G920" i="3" s="1"/>
  <c r="G921" i="3" s="1"/>
  <c r="G922" i="3" s="1"/>
  <c r="G923" i="3" s="1"/>
  <c r="G924" i="3" s="1"/>
  <c r="G925" i="3" s="1"/>
  <c r="G926" i="3" s="1"/>
  <c r="G927" i="3" s="1"/>
  <c r="G928" i="3" s="1"/>
  <c r="G929" i="3" s="1"/>
  <c r="G930" i="3" s="1"/>
  <c r="G931" i="3" s="1"/>
  <c r="G932" i="3" s="1"/>
  <c r="G933" i="3" s="1"/>
  <c r="G934" i="3" s="1"/>
  <c r="G935" i="3" s="1"/>
  <c r="G936" i="3" s="1"/>
  <c r="G937" i="3" s="1"/>
  <c r="G938" i="3" s="1"/>
  <c r="G939" i="3" s="1"/>
  <c r="G940" i="3" s="1"/>
  <c r="G941" i="3" s="1"/>
  <c r="G942" i="3" s="1"/>
  <c r="G943" i="3" s="1"/>
  <c r="G944" i="3" s="1"/>
  <c r="G945" i="3" s="1"/>
  <c r="G946" i="3" s="1"/>
  <c r="G947" i="3" s="1"/>
  <c r="G948" i="3" s="1"/>
  <c r="G949" i="3" s="1"/>
  <c r="G950" i="3" s="1"/>
  <c r="G951" i="3" s="1"/>
  <c r="G952" i="3" s="1"/>
  <c r="G953" i="3" s="1"/>
  <c r="G954" i="3" s="1"/>
  <c r="G955" i="3" s="1"/>
  <c r="G956" i="3" s="1"/>
  <c r="G957" i="3" s="1"/>
  <c r="G958" i="3" s="1"/>
  <c r="G959" i="3" s="1"/>
  <c r="G960" i="3" s="1"/>
  <c r="G961" i="3" s="1"/>
  <c r="G962" i="3" s="1"/>
  <c r="G963" i="3" s="1"/>
  <c r="G964" i="3" s="1"/>
  <c r="G965" i="3" s="1"/>
  <c r="G966" i="3" s="1"/>
  <c r="G967" i="3" s="1"/>
  <c r="G968" i="3" s="1"/>
  <c r="G969" i="3" s="1"/>
  <c r="G970" i="3" s="1"/>
  <c r="G971" i="3" s="1"/>
  <c r="G972" i="3" s="1"/>
  <c r="G973" i="3" s="1"/>
  <c r="G974" i="3" s="1"/>
  <c r="G975" i="3" s="1"/>
  <c r="G976" i="3" s="1"/>
  <c r="G977" i="3" s="1"/>
  <c r="G978" i="3" s="1"/>
  <c r="G979" i="3" s="1"/>
  <c r="G980" i="3" s="1"/>
  <c r="G981" i="3" s="1"/>
  <c r="G982" i="3" s="1"/>
  <c r="G983" i="3" s="1"/>
  <c r="G984" i="3" s="1"/>
  <c r="G985" i="3" s="1"/>
  <c r="G986" i="3" s="1"/>
  <c r="G987" i="3" s="1"/>
  <c r="G988" i="3" s="1"/>
  <c r="G989" i="3" s="1"/>
  <c r="G990" i="3" s="1"/>
  <c r="G991" i="3" s="1"/>
  <c r="G992" i="3" s="1"/>
  <c r="G993" i="3" s="1"/>
  <c r="G994" i="3" s="1"/>
  <c r="G995" i="3" s="1"/>
  <c r="G996" i="3" s="1"/>
  <c r="G997" i="3" s="1"/>
  <c r="G998" i="3" s="1"/>
  <c r="G999" i="3" s="1"/>
  <c r="G1000" i="3" s="1"/>
  <c r="G1001" i="3" s="1"/>
  <c r="G1002" i="3" s="1"/>
  <c r="G1003" i="3" s="1"/>
  <c r="G1004" i="3" s="1"/>
  <c r="G1005" i="3" s="1"/>
  <c r="G1006" i="3" s="1"/>
  <c r="G1007" i="3" s="1"/>
  <c r="G1008" i="3" s="1"/>
  <c r="G1009" i="3" s="1"/>
  <c r="G1010" i="3" s="1"/>
  <c r="G1011" i="3" s="1"/>
  <c r="G1012" i="3" s="1"/>
  <c r="G1013" i="3" s="1"/>
  <c r="G1014" i="3" s="1"/>
  <c r="G1015" i="3" s="1"/>
  <c r="G1016" i="3" s="1"/>
  <c r="G1017" i="3" s="1"/>
  <c r="G1018" i="3" s="1"/>
  <c r="G1019" i="3" s="1"/>
  <c r="G1020" i="3" s="1"/>
  <c r="G1021" i="3" s="1"/>
  <c r="G1022" i="3" s="1"/>
  <c r="G1023" i="3" s="1"/>
  <c r="G1024" i="3" s="1"/>
  <c r="G1025" i="3" s="1"/>
  <c r="G1026" i="3" s="1"/>
  <c r="G1027" i="3" s="1"/>
  <c r="G1028" i="3" s="1"/>
  <c r="G1029" i="3" s="1"/>
  <c r="G1030" i="3" s="1"/>
  <c r="G1031" i="3" s="1"/>
  <c r="G1032" i="3" s="1"/>
  <c r="G1033" i="3" s="1"/>
  <c r="G1034" i="3" s="1"/>
  <c r="G1035" i="3" s="1"/>
  <c r="G1036" i="3" s="1"/>
  <c r="G1037" i="3" s="1"/>
  <c r="G1038" i="3" s="1"/>
  <c r="G1039" i="3" s="1"/>
  <c r="G1040" i="3" s="1"/>
  <c r="G1041" i="3" s="1"/>
  <c r="G1042" i="3" s="1"/>
  <c r="G1043" i="3" s="1"/>
  <c r="G1044" i="3" s="1"/>
  <c r="G1045" i="3" s="1"/>
  <c r="G1046" i="3" s="1"/>
  <c r="G1047" i="3" s="1"/>
  <c r="G1048" i="3" s="1"/>
  <c r="G1049" i="3" s="1"/>
  <c r="G1050" i="3" s="1"/>
  <c r="G1051" i="3" s="1"/>
  <c r="G1052" i="3" s="1"/>
  <c r="G1053" i="3" s="1"/>
  <c r="G1054" i="3" s="1"/>
  <c r="G1055" i="3" s="1"/>
  <c r="G1056" i="3" s="1"/>
  <c r="G1057" i="3" s="1"/>
  <c r="G1058" i="3" s="1"/>
  <c r="G1059" i="3" s="1"/>
  <c r="G1060" i="3" s="1"/>
  <c r="G1061" i="3" s="1"/>
  <c r="G1062" i="3" s="1"/>
  <c r="G1063" i="3" s="1"/>
  <c r="G1064" i="3" s="1"/>
  <c r="G1065" i="3" s="1"/>
  <c r="G1066" i="3" s="1"/>
  <c r="G1067" i="3" s="1"/>
  <c r="G1068" i="3" s="1"/>
  <c r="G1069" i="3" s="1"/>
  <c r="G1070" i="3" s="1"/>
  <c r="G1071" i="3" s="1"/>
  <c r="G1072" i="3" s="1"/>
  <c r="G1073" i="3" s="1"/>
  <c r="G1074" i="3" s="1"/>
  <c r="G1075" i="3" s="1"/>
  <c r="G1076" i="3" s="1"/>
  <c r="G1077" i="3" s="1"/>
  <c r="G1078" i="3" s="1"/>
  <c r="G1079" i="3" s="1"/>
  <c r="G1080" i="3" s="1"/>
  <c r="G1081" i="3" s="1"/>
  <c r="G1082" i="3" s="1"/>
  <c r="G1083" i="3" s="1"/>
  <c r="G1084" i="3" s="1"/>
  <c r="G1085" i="3" s="1"/>
  <c r="G1086" i="3" s="1"/>
  <c r="G1087" i="3" s="1"/>
  <c r="G1088" i="3" s="1"/>
  <c r="G1089" i="3" s="1"/>
  <c r="G1090" i="3" s="1"/>
  <c r="G1091" i="3" s="1"/>
  <c r="G1092" i="3" s="1"/>
  <c r="G1093" i="3" s="1"/>
  <c r="G1094" i="3" s="1"/>
  <c r="G1095" i="3" s="1"/>
  <c r="G1096" i="3" s="1"/>
  <c r="G1097" i="3" s="1"/>
  <c r="G1098" i="3" s="1"/>
  <c r="G1099" i="3" s="1"/>
  <c r="G1100" i="3" s="1"/>
  <c r="G1101" i="3" s="1"/>
  <c r="G1102" i="3" s="1"/>
  <c r="G1103" i="3" s="1"/>
  <c r="G1104" i="3" s="1"/>
  <c r="G1105" i="3" s="1"/>
  <c r="G1106" i="3" s="1"/>
  <c r="G1107" i="3" s="1"/>
  <c r="G1108" i="3" s="1"/>
  <c r="G1109" i="3" s="1"/>
  <c r="G1110" i="3" s="1"/>
  <c r="G1111" i="3" s="1"/>
  <c r="G1112" i="3" s="1"/>
  <c r="G1113" i="3" s="1"/>
  <c r="G1114" i="3" s="1"/>
  <c r="G1115" i="3" s="1"/>
  <c r="G1116" i="3" s="1"/>
  <c r="G1117" i="3" s="1"/>
  <c r="G1118" i="3" s="1"/>
  <c r="G1119" i="3" s="1"/>
  <c r="G1120" i="3" s="1"/>
  <c r="G1121" i="3" s="1"/>
  <c r="G1122" i="3" s="1"/>
  <c r="G1123" i="3" s="1"/>
  <c r="G1124" i="3" s="1"/>
  <c r="G1125" i="3" s="1"/>
  <c r="G1126" i="3" s="1"/>
  <c r="G1127" i="3" s="1"/>
  <c r="G1128" i="3" s="1"/>
  <c r="G1129" i="3" s="1"/>
  <c r="G1130" i="3" s="1"/>
  <c r="G1131" i="3" s="1"/>
  <c r="G1132" i="3" s="1"/>
  <c r="G1133" i="3" s="1"/>
  <c r="G1134" i="3" s="1"/>
  <c r="G1135" i="3" s="1"/>
  <c r="G1136" i="3" s="1"/>
  <c r="G1137" i="3" s="1"/>
  <c r="G1138" i="3" s="1"/>
  <c r="G1139" i="3" s="1"/>
  <c r="G1140" i="3" s="1"/>
  <c r="G1141" i="3" s="1"/>
  <c r="G1142" i="3" s="1"/>
  <c r="G1143" i="3" s="1"/>
  <c r="G1144" i="3" s="1"/>
  <c r="G1145" i="3" s="1"/>
  <c r="G1146" i="3" s="1"/>
  <c r="G1147" i="3" s="1"/>
  <c r="G1148" i="3" s="1"/>
  <c r="G1149" i="3" s="1"/>
  <c r="G1150" i="3" s="1"/>
  <c r="G1151" i="3" s="1"/>
  <c r="G1152" i="3" s="1"/>
  <c r="G1153" i="3" s="1"/>
  <c r="G1154" i="3" s="1"/>
  <c r="G1155" i="3" s="1"/>
  <c r="G1156" i="3" s="1"/>
  <c r="G1157" i="3" s="1"/>
  <c r="G1158" i="3" s="1"/>
  <c r="G1159" i="3" s="1"/>
  <c r="G1160" i="3" s="1"/>
  <c r="G1161" i="3" s="1"/>
  <c r="G1162" i="3" s="1"/>
  <c r="G1163" i="3" s="1"/>
  <c r="G1164" i="3" s="1"/>
  <c r="G1165" i="3" s="1"/>
  <c r="G1166" i="3" s="1"/>
  <c r="G1167" i="3" s="1"/>
  <c r="G1168" i="3" s="1"/>
  <c r="G1169" i="3" s="1"/>
  <c r="G1170" i="3" s="1"/>
  <c r="G1171" i="3" s="1"/>
  <c r="G1172" i="3" s="1"/>
  <c r="G1173" i="3" s="1"/>
  <c r="G1174" i="3" s="1"/>
  <c r="G1175" i="3" s="1"/>
  <c r="G1176" i="3" s="1"/>
  <c r="G1177" i="3" s="1"/>
  <c r="G1178" i="3" s="1"/>
  <c r="G1179" i="3" s="1"/>
  <c r="G1180" i="3" s="1"/>
  <c r="G1181" i="3" s="1"/>
  <c r="G1182" i="3" s="1"/>
  <c r="G1183" i="3" s="1"/>
  <c r="G1184" i="3" s="1"/>
  <c r="G1185" i="3" s="1"/>
  <c r="G1186" i="3" s="1"/>
  <c r="G1187" i="3" s="1"/>
  <c r="G1188" i="3" s="1"/>
  <c r="G1189" i="3" s="1"/>
  <c r="G1190" i="3" s="1"/>
  <c r="G1191" i="3" s="1"/>
  <c r="G1192" i="3" s="1"/>
  <c r="G1193" i="3" s="1"/>
  <c r="G1194" i="3" s="1"/>
  <c r="G1195" i="3" s="1"/>
  <c r="G1196" i="3" s="1"/>
  <c r="G1197" i="3" s="1"/>
  <c r="G1198" i="3" s="1"/>
  <c r="G1199" i="3" s="1"/>
  <c r="G1200" i="3" s="1"/>
  <c r="G1201" i="3" s="1"/>
  <c r="G1202" i="3" s="1"/>
  <c r="G1203" i="3" s="1"/>
  <c r="G1204" i="3" s="1"/>
  <c r="G1205" i="3" s="1"/>
  <c r="G1206" i="3" s="1"/>
  <c r="G1207" i="3" s="1"/>
  <c r="G1208" i="3" s="1"/>
  <c r="G1209" i="3" s="1"/>
  <c r="G1210" i="3" s="1"/>
  <c r="G1211" i="3" s="1"/>
  <c r="G1212" i="3" s="1"/>
  <c r="G1213" i="3" s="1"/>
  <c r="G1214" i="3" s="1"/>
  <c r="G1215" i="3" s="1"/>
  <c r="G1216" i="3" s="1"/>
  <c r="G1217" i="3" s="1"/>
  <c r="G1218" i="3" s="1"/>
  <c r="G1219" i="3" s="1"/>
  <c r="G1220" i="3" s="1"/>
  <c r="G1221" i="3" s="1"/>
  <c r="G1222" i="3" s="1"/>
  <c r="G1223" i="3" s="1"/>
  <c r="G1224" i="3" s="1"/>
  <c r="G1225" i="3" s="1"/>
  <c r="G1226" i="3" s="1"/>
  <c r="G1227" i="3" s="1"/>
  <c r="G1228" i="3" s="1"/>
  <c r="G1229" i="3" s="1"/>
  <c r="G1230" i="3" s="1"/>
  <c r="G1231" i="3" s="1"/>
  <c r="G1232" i="3" s="1"/>
  <c r="G1233" i="3" s="1"/>
  <c r="G1234" i="3" s="1"/>
  <c r="G1235" i="3" s="1"/>
  <c r="G1236" i="3" s="1"/>
  <c r="G1237" i="3" s="1"/>
  <c r="G1238" i="3" s="1"/>
  <c r="G1239" i="3" s="1"/>
  <c r="G1240" i="3" s="1"/>
  <c r="G1241" i="3" s="1"/>
  <c r="G1242" i="3" s="1"/>
  <c r="G1243" i="3" s="1"/>
  <c r="G1244" i="3" s="1"/>
  <c r="G1245" i="3" s="1"/>
  <c r="G1246" i="3" s="1"/>
  <c r="G1247" i="3" s="1"/>
  <c r="G1248" i="3" s="1"/>
  <c r="G1249" i="3" s="1"/>
  <c r="G1250" i="3" s="1"/>
  <c r="G1251" i="3" s="1"/>
  <c r="G1252" i="3" s="1"/>
  <c r="G1253" i="3" s="1"/>
  <c r="G1254" i="3" s="1"/>
  <c r="G1255" i="3" s="1"/>
  <c r="G1256" i="3" s="1"/>
  <c r="G1257" i="3" s="1"/>
  <c r="G1258" i="3" s="1"/>
  <c r="G1259" i="3" s="1"/>
  <c r="G1260" i="3" s="1"/>
  <c r="G1261" i="3" s="1"/>
  <c r="G1262" i="3" s="1"/>
  <c r="G1263" i="3" s="1"/>
  <c r="G1264" i="3" s="1"/>
  <c r="G1265" i="3" s="1"/>
  <c r="G1266" i="3" s="1"/>
  <c r="G1267" i="3" s="1"/>
  <c r="G1268" i="3" s="1"/>
  <c r="G1269" i="3" s="1"/>
  <c r="G1270" i="3" s="1"/>
  <c r="G1271" i="3" s="1"/>
  <c r="G1272" i="3" s="1"/>
  <c r="G1273" i="3" s="1"/>
  <c r="G1274" i="3" s="1"/>
  <c r="G1275" i="3" s="1"/>
  <c r="G1276" i="3" s="1"/>
  <c r="G1277" i="3" s="1"/>
  <c r="G1278" i="3" s="1"/>
  <c r="G1279" i="3" s="1"/>
  <c r="G1280" i="3" s="1"/>
  <c r="G1281" i="3" s="1"/>
  <c r="G1282" i="3" s="1"/>
  <c r="G1283" i="3" s="1"/>
  <c r="G1284" i="3" s="1"/>
  <c r="G1285" i="3" s="1"/>
  <c r="G1286" i="3" s="1"/>
  <c r="G1287" i="3" s="1"/>
  <c r="G1288" i="3" s="1"/>
  <c r="G1289" i="3" s="1"/>
  <c r="G1290" i="3" s="1"/>
  <c r="G1291" i="3" s="1"/>
  <c r="G1292" i="3" s="1"/>
  <c r="G1293" i="3" s="1"/>
  <c r="G1294" i="3" s="1"/>
  <c r="G1295" i="3" s="1"/>
  <c r="G1296" i="3" s="1"/>
  <c r="G1297" i="3" s="1"/>
  <c r="G1298" i="3" s="1"/>
  <c r="G1299" i="3" s="1"/>
  <c r="G1300" i="3" s="1"/>
  <c r="G1301" i="3" s="1"/>
  <c r="G1302" i="3" s="1"/>
  <c r="G1303" i="3" s="1"/>
  <c r="G1304" i="3" s="1"/>
  <c r="G1305" i="3" s="1"/>
  <c r="G1306" i="3" s="1"/>
  <c r="G1307" i="3" s="1"/>
  <c r="G1308" i="3" s="1"/>
  <c r="G1309" i="3" s="1"/>
  <c r="G1310" i="3" s="1"/>
  <c r="G1311" i="3" s="1"/>
  <c r="G1312" i="3" s="1"/>
  <c r="G1313" i="3" s="1"/>
  <c r="G1314" i="3" s="1"/>
  <c r="G1315" i="3" s="1"/>
  <c r="G1316" i="3" s="1"/>
  <c r="G1317" i="3" s="1"/>
  <c r="G1318" i="3" s="1"/>
  <c r="G1319" i="3" s="1"/>
  <c r="G1320" i="3" s="1"/>
  <c r="G1321" i="3" s="1"/>
  <c r="G1322" i="3" s="1"/>
  <c r="G1323" i="3" s="1"/>
  <c r="G1324" i="3" s="1"/>
  <c r="G1325" i="3" s="1"/>
  <c r="G1326" i="3" s="1"/>
  <c r="G1327" i="3" s="1"/>
  <c r="G1328" i="3" s="1"/>
  <c r="G1329" i="3" s="1"/>
  <c r="G1330" i="3" s="1"/>
  <c r="G1331" i="3" s="1"/>
  <c r="G1332" i="3" s="1"/>
  <c r="G1333" i="3" s="1"/>
  <c r="G1334" i="3" s="1"/>
  <c r="G1335" i="3" s="1"/>
  <c r="G1336" i="3" s="1"/>
  <c r="G1337" i="3" s="1"/>
  <c r="G1338" i="3" s="1"/>
  <c r="G1339" i="3" s="1"/>
  <c r="G1340" i="3" s="1"/>
  <c r="G1341" i="3" s="1"/>
  <c r="G1342" i="3" s="1"/>
  <c r="G1343" i="3" s="1"/>
  <c r="G1344" i="3" s="1"/>
  <c r="G1345" i="3" s="1"/>
  <c r="G1346" i="3" s="1"/>
  <c r="G1347" i="3" s="1"/>
  <c r="G1348" i="3" s="1"/>
  <c r="G1349" i="3" s="1"/>
  <c r="G1350" i="3" s="1"/>
  <c r="G1351" i="3" s="1"/>
  <c r="G1352" i="3" s="1"/>
  <c r="G1353" i="3" s="1"/>
  <c r="G1354" i="3" s="1"/>
  <c r="G1355" i="3" s="1"/>
  <c r="G1356" i="3" s="1"/>
  <c r="G1357" i="3" s="1"/>
  <c r="G1358" i="3" s="1"/>
  <c r="G1359" i="3" s="1"/>
  <c r="G1360" i="3" s="1"/>
  <c r="G1361" i="3" s="1"/>
  <c r="G1362" i="3" s="1"/>
  <c r="G1363" i="3" s="1"/>
  <c r="G1364" i="3" s="1"/>
  <c r="G1365" i="3" s="1"/>
  <c r="G1366" i="3" s="1"/>
  <c r="G1367" i="3" s="1"/>
  <c r="G1368" i="3" s="1"/>
  <c r="G1369" i="3" s="1"/>
  <c r="G1370" i="3" s="1"/>
  <c r="G1371" i="3" s="1"/>
  <c r="G1372" i="3" s="1"/>
  <c r="G1373" i="3" s="1"/>
  <c r="G1374" i="3" s="1"/>
  <c r="G1375" i="3" s="1"/>
  <c r="G1376" i="3" s="1"/>
  <c r="G1377" i="3" s="1"/>
  <c r="G1378" i="3" s="1"/>
  <c r="G1379" i="3" s="1"/>
  <c r="G1380" i="3" s="1"/>
  <c r="G1381" i="3" s="1"/>
  <c r="G1382" i="3" s="1"/>
  <c r="G1383" i="3" s="1"/>
  <c r="G1384" i="3" s="1"/>
  <c r="G1385" i="3" s="1"/>
  <c r="G1386" i="3" s="1"/>
  <c r="G1387" i="3" s="1"/>
  <c r="G1388" i="3" s="1"/>
  <c r="G1389" i="3" s="1"/>
  <c r="G1390" i="3" s="1"/>
  <c r="G1391" i="3" s="1"/>
  <c r="G1392" i="3" s="1"/>
  <c r="G1393" i="3" s="1"/>
  <c r="G1394" i="3" s="1"/>
  <c r="G1395" i="3" s="1"/>
  <c r="G1396" i="3" s="1"/>
  <c r="G1397" i="3" s="1"/>
  <c r="G1398" i="3" s="1"/>
  <c r="G1399" i="3" s="1"/>
  <c r="G1400" i="3" s="1"/>
  <c r="G1401" i="3" s="1"/>
  <c r="G1402" i="3" s="1"/>
  <c r="G1403" i="3" s="1"/>
  <c r="G1404" i="3" s="1"/>
  <c r="G1405" i="3" s="1"/>
  <c r="G1406" i="3" s="1"/>
  <c r="G1407" i="3" s="1"/>
  <c r="G1408" i="3" s="1"/>
  <c r="G1409" i="3" s="1"/>
  <c r="G1410" i="3" s="1"/>
  <c r="G1411" i="3" s="1"/>
  <c r="G1412" i="3" s="1"/>
  <c r="G1413" i="3" s="1"/>
  <c r="G1414" i="3" s="1"/>
  <c r="G1415" i="3" s="1"/>
  <c r="G1416" i="3" s="1"/>
  <c r="G1417" i="3" s="1"/>
  <c r="G1418" i="3" s="1"/>
  <c r="G1419" i="3" s="1"/>
  <c r="G1420" i="3" s="1"/>
  <c r="G1421" i="3" s="1"/>
  <c r="G1422" i="3" s="1"/>
  <c r="G1423" i="3" s="1"/>
  <c r="G1424" i="3" s="1"/>
  <c r="G1425" i="3" s="1"/>
  <c r="G1426" i="3" s="1"/>
  <c r="G1427" i="3" s="1"/>
  <c r="G1428" i="3" s="1"/>
  <c r="G1429" i="3" s="1"/>
  <c r="G1430" i="3" s="1"/>
  <c r="G1431" i="3" s="1"/>
  <c r="G1432" i="3" s="1"/>
  <c r="G1433" i="3" s="1"/>
  <c r="G1434" i="3" s="1"/>
  <c r="G1435" i="3" s="1"/>
  <c r="G1436" i="3" s="1"/>
  <c r="G1437" i="3" s="1"/>
  <c r="G1438" i="3" s="1"/>
  <c r="G1439" i="3" s="1"/>
  <c r="G1440" i="3" s="1"/>
  <c r="G1441" i="3" s="1"/>
  <c r="G1442" i="3" s="1"/>
  <c r="G1443" i="3" s="1"/>
  <c r="G1444" i="3" s="1"/>
  <c r="G1445" i="3" s="1"/>
  <c r="G1446" i="3" s="1"/>
  <c r="G1447" i="3" s="1"/>
  <c r="G1448" i="3" s="1"/>
  <c r="G1449" i="3" s="1"/>
  <c r="G1450" i="3" s="1"/>
  <c r="G1451" i="3" s="1"/>
  <c r="G1452" i="3" s="1"/>
  <c r="G1453" i="3" s="1"/>
  <c r="G1454" i="3" s="1"/>
  <c r="G1455" i="3" s="1"/>
  <c r="G1456" i="3" s="1"/>
  <c r="G1457" i="3" s="1"/>
  <c r="G1458" i="3" s="1"/>
  <c r="G1459" i="3" s="1"/>
  <c r="G1460" i="3" s="1"/>
  <c r="G1461" i="3" s="1"/>
  <c r="G1462" i="3" s="1"/>
  <c r="G1463" i="3" s="1"/>
  <c r="G1464" i="3" s="1"/>
  <c r="G1465" i="3" s="1"/>
  <c r="G1466" i="3" s="1"/>
  <c r="G1467" i="3" s="1"/>
  <c r="G1468" i="3" s="1"/>
  <c r="G1469" i="3" s="1"/>
  <c r="G1470" i="3" s="1"/>
  <c r="G1471" i="3" s="1"/>
  <c r="G1472" i="3" s="1"/>
  <c r="G1473" i="3" s="1"/>
  <c r="G1474" i="3" s="1"/>
  <c r="G1475" i="3" s="1"/>
  <c r="G1476" i="3" s="1"/>
  <c r="G1477" i="3" s="1"/>
  <c r="G1478" i="3" s="1"/>
  <c r="G1479" i="3" s="1"/>
  <c r="G1480" i="3" s="1"/>
  <c r="G1481" i="3" s="1"/>
  <c r="G1482" i="3" s="1"/>
  <c r="G1483" i="3" s="1"/>
  <c r="G1484" i="3" s="1"/>
  <c r="G1485" i="3" s="1"/>
  <c r="G1486" i="3" s="1"/>
  <c r="G1487" i="3" s="1"/>
  <c r="G1488" i="3" s="1"/>
  <c r="G1489" i="3" s="1"/>
  <c r="G1490" i="3" s="1"/>
  <c r="G1491" i="3" s="1"/>
  <c r="G1492" i="3" s="1"/>
  <c r="G1493" i="3" s="1"/>
  <c r="G1494" i="3" s="1"/>
  <c r="G1495" i="3" s="1"/>
  <c r="G1496" i="3" s="1"/>
  <c r="G1497" i="3" s="1"/>
  <c r="G1498" i="3" s="1"/>
  <c r="G1499" i="3" s="1"/>
  <c r="G1500" i="3" s="1"/>
  <c r="F15" i="2" s="1" a="1"/>
  <c r="F15" i="2" s="1"/>
  <c r="G8" i="5"/>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G60" i="5" s="1"/>
  <c r="G61" i="5" s="1"/>
  <c r="G62" i="5" s="1"/>
  <c r="G63" i="5" s="1"/>
  <c r="G64" i="5" s="1"/>
  <c r="G65" i="5" s="1"/>
  <c r="G66" i="5" s="1"/>
  <c r="G67" i="5" s="1"/>
  <c r="G68" i="5" s="1"/>
  <c r="G69" i="5" s="1"/>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G92" i="5" s="1"/>
  <c r="G93" i="5" s="1"/>
  <c r="G94" i="5" s="1"/>
  <c r="G95" i="5" s="1"/>
  <c r="G96" i="5" s="1"/>
  <c r="G97" i="5" s="1"/>
  <c r="G98" i="5" s="1"/>
  <c r="G99" i="5" s="1"/>
  <c r="G100" i="5" s="1"/>
  <c r="G101" i="5" s="1"/>
  <c r="G102" i="5" s="1"/>
  <c r="G103" i="5" s="1"/>
  <c r="G104" i="5" s="1"/>
  <c r="G105" i="5" s="1"/>
  <c r="G106" i="5" s="1"/>
  <c r="G107" i="5" s="1"/>
  <c r="G108" i="5" s="1"/>
  <c r="G109" i="5" s="1"/>
  <c r="G110" i="5" s="1"/>
  <c r="G111" i="5" s="1"/>
  <c r="G112" i="5" s="1"/>
  <c r="G113" i="5" s="1"/>
  <c r="G114" i="5" s="1"/>
  <c r="G115" i="5" s="1"/>
  <c r="G116" i="5" s="1"/>
  <c r="G117" i="5" s="1"/>
  <c r="G118" i="5" s="1"/>
  <c r="G119" i="5" s="1"/>
  <c r="G120" i="5" s="1"/>
  <c r="G121" i="5" s="1"/>
  <c r="G122" i="5" s="1"/>
  <c r="G123" i="5" s="1"/>
  <c r="G124" i="5" s="1"/>
  <c r="G125" i="5" s="1"/>
  <c r="G126" i="5" s="1"/>
  <c r="G127" i="5" s="1"/>
  <c r="G128" i="5" s="1"/>
  <c r="G129" i="5" s="1"/>
  <c r="G130" i="5" s="1"/>
  <c r="G131" i="5" s="1"/>
  <c r="G132" i="5" s="1"/>
  <c r="G133" i="5" s="1"/>
  <c r="G134" i="5" s="1"/>
  <c r="G135" i="5" s="1"/>
  <c r="G136" i="5" s="1"/>
  <c r="G137" i="5" s="1"/>
  <c r="G138" i="5" s="1"/>
  <c r="G139" i="5" s="1"/>
  <c r="G140" i="5" s="1"/>
  <c r="G141" i="5" s="1"/>
  <c r="G142" i="5" s="1"/>
  <c r="G143" i="5" s="1"/>
  <c r="G144" i="5" s="1"/>
  <c r="G145" i="5" s="1"/>
  <c r="G146" i="5" s="1"/>
  <c r="G147" i="5" s="1"/>
  <c r="G148" i="5" s="1"/>
  <c r="G149" i="5" s="1"/>
  <c r="G150" i="5" s="1"/>
  <c r="G151" i="5" s="1"/>
  <c r="G152" i="5" s="1"/>
  <c r="G153" i="5" s="1"/>
  <c r="G154" i="5" s="1"/>
  <c r="G155" i="5" s="1"/>
  <c r="G156" i="5" s="1"/>
  <c r="G157" i="5" s="1"/>
  <c r="G158" i="5" s="1"/>
  <c r="G159" i="5" s="1"/>
  <c r="G160" i="5" s="1"/>
  <c r="G161" i="5" s="1"/>
  <c r="G162" i="5" s="1"/>
  <c r="G163" i="5" s="1"/>
  <c r="G164" i="5" s="1"/>
  <c r="G165" i="5" s="1"/>
  <c r="G166" i="5" s="1"/>
  <c r="G167" i="5" s="1"/>
  <c r="G168" i="5" s="1"/>
  <c r="G169" i="5" s="1"/>
  <c r="G170" i="5" s="1"/>
  <c r="G171" i="5" s="1"/>
  <c r="G172" i="5" s="1"/>
  <c r="G173" i="5" s="1"/>
  <c r="G174" i="5" s="1"/>
  <c r="G175" i="5" s="1"/>
  <c r="G176" i="5" s="1"/>
  <c r="G177" i="5" s="1"/>
  <c r="G178" i="5" s="1"/>
  <c r="G179" i="5" s="1"/>
  <c r="G180" i="5" s="1"/>
  <c r="G181" i="5" s="1"/>
  <c r="G182" i="5" s="1"/>
  <c r="G183" i="5" s="1"/>
  <c r="G184" i="5" s="1"/>
  <c r="G185" i="5" s="1"/>
  <c r="G186" i="5" s="1"/>
  <c r="G187" i="5" s="1"/>
  <c r="G188" i="5" s="1"/>
  <c r="G189" i="5" s="1"/>
  <c r="G190" i="5" s="1"/>
  <c r="G191" i="5" s="1"/>
  <c r="G192" i="5" s="1"/>
  <c r="G193" i="5" s="1"/>
  <c r="G194" i="5" s="1"/>
  <c r="G195" i="5" s="1"/>
  <c r="G196" i="5" s="1"/>
  <c r="G197" i="5" s="1"/>
  <c r="G198" i="5" s="1"/>
  <c r="G199" i="5" s="1"/>
  <c r="G200" i="5" s="1"/>
  <c r="G201" i="5" s="1"/>
  <c r="G202" i="5" s="1"/>
  <c r="G203" i="5" s="1"/>
  <c r="G204" i="5" s="1"/>
  <c r="G205" i="5" s="1"/>
  <c r="G206" i="5" s="1"/>
  <c r="G207" i="5" s="1"/>
  <c r="G208" i="5" s="1"/>
  <c r="G209" i="5" s="1"/>
  <c r="G210" i="5" s="1"/>
  <c r="G211" i="5" s="1"/>
  <c r="G212" i="5" s="1"/>
  <c r="G213" i="5" s="1"/>
  <c r="G214" i="5" s="1"/>
  <c r="G215" i="5" s="1"/>
  <c r="G216" i="5" s="1"/>
  <c r="G217" i="5" s="1"/>
  <c r="G218" i="5" s="1"/>
  <c r="G219" i="5" s="1"/>
  <c r="G220" i="5" s="1"/>
  <c r="G221" i="5" s="1"/>
  <c r="G222" i="5" s="1"/>
  <c r="G223" i="5" s="1"/>
  <c r="G224" i="5" s="1"/>
  <c r="G225" i="5" s="1"/>
  <c r="G226" i="5" s="1"/>
  <c r="G227" i="5" s="1"/>
  <c r="G228" i="5" s="1"/>
  <c r="G229" i="5" s="1"/>
  <c r="G230" i="5" s="1"/>
  <c r="G231" i="5" s="1"/>
  <c r="G232" i="5" s="1"/>
  <c r="G233" i="5" s="1"/>
  <c r="G234" i="5" s="1"/>
  <c r="G235" i="5" s="1"/>
  <c r="G236" i="5" s="1"/>
  <c r="G237" i="5" s="1"/>
  <c r="G238" i="5" s="1"/>
  <c r="G239" i="5" s="1"/>
  <c r="G240" i="5" s="1"/>
  <c r="G241" i="5" s="1"/>
  <c r="G242" i="5" s="1"/>
  <c r="G243" i="5" s="1"/>
  <c r="G244" i="5" s="1"/>
  <c r="G245" i="5" s="1"/>
  <c r="G246" i="5" s="1"/>
  <c r="G247" i="5" s="1"/>
  <c r="G248" i="5" s="1"/>
  <c r="G249" i="5" s="1"/>
  <c r="G250" i="5" s="1"/>
  <c r="G251" i="5" s="1"/>
  <c r="G252" i="5" s="1"/>
  <c r="G253" i="5" s="1"/>
  <c r="G254" i="5" s="1"/>
  <c r="G255" i="5" s="1"/>
  <c r="G256" i="5" s="1"/>
  <c r="G257" i="5" s="1"/>
  <c r="G258" i="5" s="1"/>
  <c r="G259" i="5" s="1"/>
  <c r="G260" i="5" s="1"/>
  <c r="G261" i="5" s="1"/>
  <c r="G262" i="5" s="1"/>
  <c r="G263" i="5" s="1"/>
  <c r="G264" i="5" s="1"/>
  <c r="G265" i="5" s="1"/>
  <c r="G266" i="5" s="1"/>
  <c r="G267" i="5" s="1"/>
  <c r="G268" i="5" s="1"/>
  <c r="G269" i="5" s="1"/>
  <c r="G270" i="5" s="1"/>
  <c r="G271" i="5" s="1"/>
  <c r="G272" i="5" s="1"/>
  <c r="G273" i="5" s="1"/>
  <c r="G274" i="5" s="1"/>
  <c r="G275" i="5" s="1"/>
  <c r="G276" i="5" s="1"/>
  <c r="G277" i="5" s="1"/>
  <c r="G278" i="5" s="1"/>
  <c r="G279" i="5" s="1"/>
  <c r="G280" i="5" s="1"/>
  <c r="G281" i="5" s="1"/>
  <c r="G282" i="5" s="1"/>
  <c r="G283" i="5" s="1"/>
  <c r="G284" i="5" s="1"/>
  <c r="G285" i="5" s="1"/>
  <c r="G286" i="5" s="1"/>
  <c r="G287" i="5" s="1"/>
  <c r="G288" i="5" s="1"/>
  <c r="G289" i="5" s="1"/>
  <c r="G290" i="5" s="1"/>
  <c r="G291" i="5" s="1"/>
  <c r="G292" i="5" s="1"/>
  <c r="G293" i="5" s="1"/>
  <c r="G294" i="5" s="1"/>
  <c r="G295" i="5" s="1"/>
  <c r="G296" i="5" s="1"/>
  <c r="G297" i="5" s="1"/>
  <c r="G298" i="5" s="1"/>
  <c r="G299" i="5" s="1"/>
  <c r="G300" i="5" s="1"/>
  <c r="G301" i="5" s="1"/>
  <c r="G302" i="5" s="1"/>
  <c r="G303" i="5" s="1"/>
  <c r="G304" i="5" s="1"/>
  <c r="G305" i="5" s="1"/>
  <c r="G306" i="5" s="1"/>
  <c r="G307" i="5" s="1"/>
  <c r="G308" i="5" s="1"/>
  <c r="G309" i="5" s="1"/>
  <c r="G310" i="5" s="1"/>
  <c r="G311" i="5" s="1"/>
  <c r="G312" i="5" s="1"/>
  <c r="G313" i="5" s="1"/>
  <c r="G314" i="5" s="1"/>
  <c r="G315" i="5" s="1"/>
  <c r="G316" i="5" s="1"/>
  <c r="G317" i="5" s="1"/>
  <c r="G318" i="5" s="1"/>
  <c r="G319" i="5" s="1"/>
  <c r="G320" i="5" s="1"/>
  <c r="G321" i="5" s="1"/>
  <c r="G322" i="5" s="1"/>
  <c r="G323" i="5" s="1"/>
  <c r="G324" i="5" s="1"/>
  <c r="G325" i="5" s="1"/>
  <c r="G326" i="5" s="1"/>
  <c r="G327" i="5" s="1"/>
  <c r="G328" i="5" s="1"/>
  <c r="G329" i="5" s="1"/>
  <c r="G330" i="5" s="1"/>
  <c r="G331" i="5" s="1"/>
  <c r="G332" i="5" s="1"/>
  <c r="G333" i="5" s="1"/>
  <c r="G334" i="5" s="1"/>
  <c r="G335" i="5" s="1"/>
  <c r="G336" i="5" s="1"/>
  <c r="G337" i="5" s="1"/>
  <c r="G338" i="5" s="1"/>
  <c r="G339" i="5" s="1"/>
  <c r="G340" i="5" s="1"/>
  <c r="G341" i="5" s="1"/>
  <c r="G342" i="5" s="1"/>
  <c r="G343" i="5" s="1"/>
  <c r="G344" i="5" s="1"/>
  <c r="G345" i="5" s="1"/>
  <c r="G346" i="5" s="1"/>
  <c r="G347" i="5" s="1"/>
  <c r="G348" i="5" s="1"/>
  <c r="G349" i="5" s="1"/>
  <c r="G350" i="5" s="1"/>
  <c r="G351" i="5" s="1"/>
  <c r="G352" i="5" s="1"/>
  <c r="G353" i="5" s="1"/>
  <c r="G354" i="5" s="1"/>
  <c r="G355" i="5" s="1"/>
  <c r="G356" i="5" s="1"/>
  <c r="G357" i="5" s="1"/>
  <c r="G358" i="5" s="1"/>
  <c r="G359" i="5" s="1"/>
  <c r="G360" i="5" s="1"/>
  <c r="G361" i="5" s="1"/>
  <c r="G362" i="5" s="1"/>
  <c r="G363" i="5" s="1"/>
  <c r="G364" i="5" s="1"/>
  <c r="G365" i="5" s="1"/>
  <c r="G366" i="5" s="1"/>
  <c r="G367" i="5" s="1"/>
  <c r="G368" i="5" s="1"/>
  <c r="G369" i="5" s="1"/>
  <c r="G370" i="5" s="1"/>
  <c r="G371" i="5" s="1"/>
  <c r="G372" i="5" s="1"/>
  <c r="G373" i="5" s="1"/>
  <c r="G374" i="5" s="1"/>
  <c r="G375" i="5" s="1"/>
  <c r="G376" i="5" s="1"/>
  <c r="G377" i="5" s="1"/>
  <c r="G378" i="5" s="1"/>
  <c r="G379" i="5" s="1"/>
  <c r="G380" i="5" s="1"/>
  <c r="G381" i="5" s="1"/>
  <c r="G382" i="5" s="1"/>
  <c r="G383" i="5" s="1"/>
  <c r="G384" i="5" s="1"/>
  <c r="G385" i="5" s="1"/>
  <c r="G386" i="5" s="1"/>
  <c r="G387" i="5" s="1"/>
  <c r="G388" i="5" s="1"/>
  <c r="G389" i="5" s="1"/>
  <c r="G390" i="5" s="1"/>
  <c r="G391" i="5" s="1"/>
  <c r="G392" i="5" s="1"/>
  <c r="G393" i="5" s="1"/>
  <c r="G394" i="5" s="1"/>
  <c r="G395" i="5" s="1"/>
  <c r="G396" i="5" s="1"/>
  <c r="G397" i="5" s="1"/>
  <c r="G398" i="5" s="1"/>
  <c r="G399" i="5" s="1"/>
  <c r="G400" i="5" s="1"/>
  <c r="G401" i="5" s="1"/>
  <c r="G402" i="5" s="1"/>
  <c r="G403" i="5" s="1"/>
  <c r="G404" i="5" s="1"/>
  <c r="G405" i="5" s="1"/>
  <c r="G406" i="5" s="1"/>
  <c r="G407" i="5" s="1"/>
  <c r="G408" i="5" s="1"/>
  <c r="G409" i="5" s="1"/>
  <c r="G410" i="5" s="1"/>
  <c r="G411" i="5" s="1"/>
  <c r="G412" i="5" s="1"/>
  <c r="G413" i="5" s="1"/>
  <c r="G414" i="5" s="1"/>
  <c r="G415" i="5" s="1"/>
  <c r="G416" i="5" s="1"/>
  <c r="G417" i="5" s="1"/>
  <c r="G418" i="5" s="1"/>
  <c r="G419" i="5" s="1"/>
  <c r="G420" i="5" s="1"/>
  <c r="G421" i="5" s="1"/>
  <c r="G422" i="5" s="1"/>
  <c r="G423" i="5" s="1"/>
  <c r="G424" i="5" s="1"/>
  <c r="G425" i="5" s="1"/>
  <c r="G426" i="5" s="1"/>
  <c r="G427" i="5" s="1"/>
  <c r="G428" i="5" s="1"/>
  <c r="G429" i="5" s="1"/>
  <c r="G430" i="5" s="1"/>
  <c r="G431" i="5" s="1"/>
  <c r="G432" i="5" s="1"/>
  <c r="G433" i="5" s="1"/>
  <c r="G434" i="5" s="1"/>
  <c r="G435" i="5" s="1"/>
  <c r="G436" i="5" s="1"/>
  <c r="G437" i="5" s="1"/>
  <c r="G438" i="5" s="1"/>
  <c r="G439" i="5" s="1"/>
  <c r="G440" i="5" s="1"/>
  <c r="G441" i="5" s="1"/>
  <c r="G442" i="5" s="1"/>
  <c r="G443" i="5" s="1"/>
  <c r="G444" i="5" s="1"/>
  <c r="G445" i="5" s="1"/>
  <c r="G446" i="5" s="1"/>
  <c r="G447" i="5" s="1"/>
  <c r="G448" i="5" s="1"/>
  <c r="G449" i="5" s="1"/>
  <c r="G450" i="5" s="1"/>
  <c r="G451" i="5" s="1"/>
  <c r="G452" i="5" s="1"/>
  <c r="G453" i="5" s="1"/>
  <c r="G454" i="5" s="1"/>
  <c r="G455" i="5" s="1"/>
  <c r="G456" i="5" s="1"/>
  <c r="G457" i="5" s="1"/>
  <c r="G458" i="5" s="1"/>
  <c r="G459" i="5" s="1"/>
  <c r="G460" i="5" s="1"/>
  <c r="G461" i="5" s="1"/>
  <c r="G462" i="5" s="1"/>
  <c r="G463" i="5" s="1"/>
  <c r="G464" i="5" s="1"/>
  <c r="G465" i="5" s="1"/>
  <c r="G466" i="5" s="1"/>
  <c r="G467" i="5" s="1"/>
  <c r="G468" i="5" s="1"/>
  <c r="G469" i="5" s="1"/>
  <c r="G470" i="5" s="1"/>
  <c r="G471" i="5" s="1"/>
  <c r="G472" i="5" s="1"/>
  <c r="G473" i="5" s="1"/>
  <c r="G474" i="5" s="1"/>
  <c r="G475" i="5" s="1"/>
  <c r="G476" i="5" s="1"/>
  <c r="G477" i="5" s="1"/>
  <c r="G478" i="5" s="1"/>
  <c r="G479" i="5" s="1"/>
  <c r="G480" i="5" s="1"/>
  <c r="G481" i="5" s="1"/>
  <c r="G482" i="5" s="1"/>
  <c r="G483" i="5" s="1"/>
  <c r="G484" i="5" s="1"/>
  <c r="G485" i="5" s="1"/>
  <c r="G486" i="5" s="1"/>
  <c r="G487" i="5" s="1"/>
  <c r="G488" i="5" s="1"/>
  <c r="G489" i="5" s="1"/>
  <c r="G490" i="5" s="1"/>
  <c r="G491" i="5" s="1"/>
  <c r="G492" i="5" s="1"/>
  <c r="G493" i="5" s="1"/>
  <c r="G494" i="5" s="1"/>
  <c r="G495" i="5" s="1"/>
  <c r="G496" i="5" s="1"/>
  <c r="G497" i="5" s="1"/>
  <c r="G498" i="5" s="1"/>
  <c r="G499" i="5" s="1"/>
  <c r="G500" i="5" s="1"/>
  <c r="G501" i="5" s="1"/>
  <c r="G502" i="5" s="1"/>
  <c r="G503" i="5" s="1"/>
  <c r="G504" i="5" s="1"/>
  <c r="G505" i="5" s="1"/>
  <c r="G506" i="5" s="1"/>
  <c r="G507" i="5" s="1"/>
  <c r="G508" i="5" s="1"/>
  <c r="G509" i="5" s="1"/>
  <c r="G510" i="5" s="1"/>
  <c r="G511" i="5" s="1"/>
  <c r="G512" i="5" s="1"/>
  <c r="G513" i="5" s="1"/>
  <c r="G514" i="5" s="1"/>
  <c r="G515" i="5" s="1"/>
  <c r="G516" i="5" s="1"/>
  <c r="G517" i="5" s="1"/>
  <c r="G518" i="5" s="1"/>
  <c r="G519" i="5" s="1"/>
  <c r="G520" i="5" s="1"/>
  <c r="G521" i="5" s="1"/>
  <c r="G522" i="5" s="1"/>
  <c r="G523" i="5" s="1"/>
  <c r="G524" i="5" s="1"/>
  <c r="G525" i="5" s="1"/>
  <c r="G526" i="5" s="1"/>
  <c r="G527" i="5" s="1"/>
  <c r="G528" i="5" s="1"/>
  <c r="G529" i="5" s="1"/>
  <c r="G530" i="5" s="1"/>
  <c r="G531" i="5" s="1"/>
  <c r="G532" i="5" s="1"/>
  <c r="G533" i="5" s="1"/>
  <c r="G534" i="5" s="1"/>
  <c r="G535" i="5" s="1"/>
  <c r="G536" i="5" s="1"/>
  <c r="G537" i="5" s="1"/>
  <c r="G538" i="5" s="1"/>
  <c r="G539" i="5" s="1"/>
  <c r="G540" i="5" s="1"/>
  <c r="G541" i="5" s="1"/>
  <c r="G542" i="5" s="1"/>
  <c r="G543" i="5" s="1"/>
  <c r="G544" i="5" s="1"/>
  <c r="G545" i="5" s="1"/>
  <c r="G546" i="5" s="1"/>
  <c r="G547" i="5" s="1"/>
  <c r="G548" i="5" s="1"/>
  <c r="G549" i="5" s="1"/>
  <c r="G550" i="5" s="1"/>
  <c r="G551" i="5" s="1"/>
  <c r="G552" i="5" s="1"/>
  <c r="G553" i="5" s="1"/>
  <c r="G554" i="5" s="1"/>
  <c r="G555" i="5" s="1"/>
  <c r="G556" i="5" s="1"/>
  <c r="G557" i="5" s="1"/>
  <c r="G558" i="5" s="1"/>
  <c r="G559" i="5" s="1"/>
  <c r="G560" i="5" s="1"/>
  <c r="G561" i="5" s="1"/>
  <c r="G562" i="5" s="1"/>
  <c r="G563" i="5" s="1"/>
  <c r="G564" i="5" s="1"/>
  <c r="G565" i="5" s="1"/>
  <c r="G566" i="5" s="1"/>
  <c r="G567" i="5" s="1"/>
  <c r="G568" i="5" s="1"/>
  <c r="G569" i="5" s="1"/>
  <c r="G570" i="5" s="1"/>
  <c r="G571" i="5" s="1"/>
  <c r="G572" i="5" s="1"/>
  <c r="G573" i="5" s="1"/>
  <c r="G574" i="5" s="1"/>
  <c r="G575" i="5" s="1"/>
  <c r="G576" i="5" s="1"/>
  <c r="G577" i="5" s="1"/>
  <c r="G578" i="5" s="1"/>
  <c r="G579" i="5" s="1"/>
  <c r="G580" i="5" s="1"/>
  <c r="G581" i="5" s="1"/>
  <c r="G582" i="5" s="1"/>
  <c r="G583" i="5" s="1"/>
  <c r="G584" i="5" s="1"/>
  <c r="G585" i="5" s="1"/>
  <c r="G586" i="5" s="1"/>
  <c r="G587" i="5" s="1"/>
  <c r="G588" i="5" s="1"/>
  <c r="G589" i="5" s="1"/>
  <c r="G590" i="5" s="1"/>
  <c r="G591" i="5" s="1"/>
  <c r="G592" i="5" s="1"/>
  <c r="G593" i="5" s="1"/>
  <c r="G594" i="5" s="1"/>
  <c r="G595" i="5" s="1"/>
  <c r="G596" i="5" s="1"/>
  <c r="G597" i="5" s="1"/>
  <c r="G598" i="5" s="1"/>
  <c r="G599" i="5" s="1"/>
  <c r="G600" i="5" s="1"/>
  <c r="G601" i="5" s="1"/>
  <c r="G602" i="5" s="1"/>
  <c r="G603" i="5" s="1"/>
  <c r="G604" i="5" s="1"/>
  <c r="G605" i="5" s="1"/>
  <c r="G606" i="5" s="1"/>
  <c r="G607" i="5" s="1"/>
  <c r="G608" i="5" s="1"/>
  <c r="G609" i="5" s="1"/>
  <c r="G610" i="5" s="1"/>
  <c r="G611" i="5" s="1"/>
  <c r="G612" i="5" s="1"/>
  <c r="G613" i="5" s="1"/>
  <c r="G614" i="5" s="1"/>
  <c r="G615" i="5" s="1"/>
  <c r="G616" i="5" s="1"/>
  <c r="G617" i="5" s="1"/>
  <c r="G618" i="5" s="1"/>
  <c r="G619" i="5" s="1"/>
  <c r="G620" i="5" s="1"/>
  <c r="G621" i="5" s="1"/>
  <c r="G622" i="5" s="1"/>
  <c r="G623" i="5" s="1"/>
  <c r="G624" i="5" s="1"/>
  <c r="G625" i="5" s="1"/>
  <c r="G626" i="5" s="1"/>
  <c r="G627" i="5" s="1"/>
  <c r="G628" i="5" s="1"/>
  <c r="G629" i="5" s="1"/>
  <c r="G630" i="5" s="1"/>
  <c r="G631" i="5" s="1"/>
  <c r="G632" i="5" s="1"/>
  <c r="G633" i="5" s="1"/>
  <c r="G634" i="5" s="1"/>
  <c r="G635" i="5" s="1"/>
  <c r="G636" i="5" s="1"/>
  <c r="G637" i="5" s="1"/>
  <c r="G638" i="5" s="1"/>
  <c r="G639" i="5" s="1"/>
  <c r="G640" i="5" s="1"/>
  <c r="G641" i="5" s="1"/>
  <c r="G642" i="5" s="1"/>
  <c r="G643" i="5" s="1"/>
  <c r="G644" i="5" s="1"/>
  <c r="G645" i="5" s="1"/>
  <c r="G646" i="5" s="1"/>
  <c r="G647" i="5" s="1"/>
  <c r="G648" i="5" s="1"/>
  <c r="G649" i="5" s="1"/>
  <c r="G650" i="5" s="1"/>
  <c r="G651" i="5" s="1"/>
  <c r="G652" i="5" s="1"/>
  <c r="G653" i="5" s="1"/>
  <c r="G654" i="5" s="1"/>
  <c r="G655" i="5" s="1"/>
  <c r="G656" i="5" s="1"/>
  <c r="G657" i="5" s="1"/>
  <c r="G658" i="5" s="1"/>
  <c r="G659" i="5" s="1"/>
  <c r="G660" i="5" s="1"/>
  <c r="G661" i="5" s="1"/>
  <c r="G662" i="5" s="1"/>
  <c r="G663" i="5" s="1"/>
  <c r="G664" i="5" s="1"/>
  <c r="G665" i="5" s="1"/>
  <c r="G666" i="5" s="1"/>
  <c r="G667" i="5" s="1"/>
  <c r="G668" i="5" s="1"/>
  <c r="G669" i="5" s="1"/>
  <c r="G670" i="5" s="1"/>
  <c r="G671" i="5" s="1"/>
  <c r="G672" i="5" s="1"/>
  <c r="G673" i="5" s="1"/>
  <c r="G674" i="5" s="1"/>
  <c r="G675" i="5" s="1"/>
  <c r="G676" i="5" s="1"/>
  <c r="G677" i="5" s="1"/>
  <c r="G678" i="5" s="1"/>
  <c r="G679" i="5" s="1"/>
  <c r="G680" i="5" s="1"/>
  <c r="G681" i="5" s="1"/>
  <c r="G682" i="5" s="1"/>
  <c r="G683" i="5" s="1"/>
  <c r="G684" i="5" s="1"/>
  <c r="G685" i="5" s="1"/>
  <c r="G686" i="5" s="1"/>
  <c r="G687" i="5" s="1"/>
  <c r="G688" i="5" s="1"/>
  <c r="G689" i="5" s="1"/>
  <c r="G690" i="5" s="1"/>
  <c r="G691" i="5" s="1"/>
  <c r="G692" i="5" s="1"/>
  <c r="G693" i="5" s="1"/>
  <c r="G694" i="5" s="1"/>
  <c r="G695" i="5" s="1"/>
  <c r="G696" i="5" s="1"/>
  <c r="G697" i="5" s="1"/>
  <c r="G698" i="5" s="1"/>
  <c r="G699" i="5" s="1"/>
  <c r="G700" i="5" s="1"/>
  <c r="G701" i="5" s="1"/>
  <c r="G702" i="5" s="1"/>
  <c r="G703" i="5" s="1"/>
  <c r="G704" i="5" s="1"/>
  <c r="G705" i="5" s="1"/>
  <c r="G706" i="5" s="1"/>
  <c r="G707" i="5" s="1"/>
  <c r="G708" i="5" s="1"/>
  <c r="G709" i="5" s="1"/>
  <c r="G710" i="5" s="1"/>
  <c r="G711" i="5" s="1"/>
  <c r="G712" i="5" s="1"/>
  <c r="G713" i="5" s="1"/>
  <c r="G714" i="5" s="1"/>
  <c r="G715" i="5" s="1"/>
  <c r="G716" i="5" s="1"/>
  <c r="G717" i="5" s="1"/>
  <c r="G718" i="5" s="1"/>
  <c r="G719" i="5" s="1"/>
  <c r="G720" i="5" s="1"/>
  <c r="G721" i="5" s="1"/>
  <c r="G722" i="5" s="1"/>
  <c r="G723" i="5" s="1"/>
  <c r="G724" i="5" s="1"/>
  <c r="G725" i="5" s="1"/>
  <c r="G726" i="5" s="1"/>
  <c r="G727" i="5" s="1"/>
  <c r="G728" i="5" s="1"/>
  <c r="G729" i="5" s="1"/>
  <c r="G730" i="5" s="1"/>
  <c r="G731" i="5" s="1"/>
  <c r="G732" i="5" s="1"/>
  <c r="G733" i="5" s="1"/>
  <c r="G734" i="5" s="1"/>
  <c r="G735" i="5" s="1"/>
  <c r="G736" i="5" s="1"/>
  <c r="G737" i="5" s="1"/>
  <c r="G738" i="5" s="1"/>
  <c r="G739" i="5" s="1"/>
  <c r="G740" i="5" s="1"/>
  <c r="G741" i="5" s="1"/>
  <c r="G742" i="5" s="1"/>
  <c r="G743" i="5" s="1"/>
  <c r="G744" i="5" s="1"/>
  <c r="G745" i="5" s="1"/>
  <c r="G746" i="5" s="1"/>
  <c r="G747" i="5" s="1"/>
  <c r="G748" i="5" s="1"/>
  <c r="G749" i="5" s="1"/>
  <c r="G750" i="5" s="1"/>
  <c r="G751" i="5" s="1"/>
  <c r="G752" i="5" s="1"/>
  <c r="G753" i="5" s="1"/>
  <c r="G754" i="5" s="1"/>
  <c r="G755" i="5" s="1"/>
  <c r="G756" i="5" s="1"/>
  <c r="G757" i="5" s="1"/>
  <c r="G758" i="5" s="1"/>
  <c r="G759" i="5" s="1"/>
  <c r="G760" i="5" s="1"/>
  <c r="G761" i="5" s="1"/>
  <c r="G762" i="5" s="1"/>
  <c r="G763" i="5" s="1"/>
  <c r="G764" i="5" s="1"/>
  <c r="G765" i="5" s="1"/>
  <c r="G766" i="5" s="1"/>
  <c r="G767" i="5" s="1"/>
  <c r="G768" i="5" s="1"/>
  <c r="G769" i="5" s="1"/>
  <c r="G770" i="5" s="1"/>
  <c r="G771" i="5" s="1"/>
  <c r="G772" i="5" s="1"/>
  <c r="G773" i="5" s="1"/>
  <c r="G774" i="5" s="1"/>
  <c r="G775" i="5" s="1"/>
  <c r="G776" i="5" s="1"/>
  <c r="G777" i="5" s="1"/>
  <c r="G778" i="5" s="1"/>
  <c r="G779" i="5" s="1"/>
  <c r="G780" i="5" s="1"/>
  <c r="G781" i="5" s="1"/>
  <c r="G782" i="5" s="1"/>
  <c r="G783" i="5" s="1"/>
  <c r="G784" i="5" s="1"/>
  <c r="G785" i="5" s="1"/>
  <c r="G786" i="5" s="1"/>
  <c r="G787" i="5" s="1"/>
  <c r="G788" i="5" s="1"/>
  <c r="G789" i="5" s="1"/>
  <c r="G790" i="5" s="1"/>
  <c r="G791" i="5" s="1"/>
  <c r="G792" i="5" s="1"/>
  <c r="G793" i="5" s="1"/>
  <c r="G794" i="5" s="1"/>
  <c r="G795" i="5" s="1"/>
  <c r="G796" i="5" s="1"/>
  <c r="G797" i="5" s="1"/>
  <c r="G798" i="5" s="1"/>
  <c r="G799" i="5" s="1"/>
  <c r="G800" i="5" s="1"/>
  <c r="G801" i="5" s="1"/>
  <c r="G802" i="5" s="1"/>
  <c r="G803" i="5" s="1"/>
  <c r="G804" i="5" s="1"/>
  <c r="G805" i="5" s="1"/>
  <c r="G806" i="5" s="1"/>
  <c r="G807" i="5" s="1"/>
  <c r="G808" i="5" s="1"/>
  <c r="G809" i="5" s="1"/>
  <c r="G810" i="5" s="1"/>
  <c r="G811" i="5" s="1"/>
  <c r="G812" i="5" s="1"/>
  <c r="G813" i="5" s="1"/>
  <c r="G814" i="5" s="1"/>
  <c r="G815" i="5" s="1"/>
  <c r="G816" i="5" s="1"/>
  <c r="G817" i="5" s="1"/>
  <c r="G818" i="5" s="1"/>
  <c r="G819" i="5" s="1"/>
  <c r="G820" i="5" s="1"/>
  <c r="G821" i="5" s="1"/>
  <c r="G822" i="5" s="1"/>
  <c r="G823" i="5" s="1"/>
  <c r="G824" i="5" s="1"/>
  <c r="G825" i="5" s="1"/>
  <c r="G826" i="5" s="1"/>
  <c r="G827" i="5" s="1"/>
  <c r="G828" i="5" s="1"/>
  <c r="G829" i="5" s="1"/>
  <c r="G830" i="5" s="1"/>
  <c r="G831" i="5" s="1"/>
  <c r="G832" i="5" s="1"/>
  <c r="G833" i="5" s="1"/>
  <c r="G834" i="5" s="1"/>
  <c r="G835" i="5" s="1"/>
  <c r="G836" i="5" s="1"/>
  <c r="G837" i="5" s="1"/>
  <c r="G838" i="5" s="1"/>
  <c r="G839" i="5" s="1"/>
  <c r="G840" i="5" s="1"/>
  <c r="G841" i="5" s="1"/>
  <c r="G842" i="5" s="1"/>
  <c r="G843" i="5" s="1"/>
  <c r="G844" i="5" s="1"/>
  <c r="G845" i="5" s="1"/>
  <c r="G846" i="5" s="1"/>
  <c r="G847" i="5" s="1"/>
  <c r="G848" i="5" s="1"/>
  <c r="G849" i="5" s="1"/>
  <c r="G850" i="5" s="1"/>
  <c r="G851" i="5" s="1"/>
  <c r="G852" i="5" s="1"/>
  <c r="G853" i="5" s="1"/>
  <c r="G854" i="5" s="1"/>
  <c r="G855" i="5" s="1"/>
  <c r="G856" i="5" s="1"/>
  <c r="G857" i="5" s="1"/>
  <c r="G858" i="5" s="1"/>
  <c r="G859" i="5" s="1"/>
  <c r="G860" i="5" s="1"/>
  <c r="G861" i="5" s="1"/>
  <c r="G862" i="5" s="1"/>
  <c r="G863" i="5" s="1"/>
  <c r="G864" i="5" s="1"/>
  <c r="G865" i="5" s="1"/>
  <c r="G866" i="5" s="1"/>
  <c r="G867" i="5" s="1"/>
  <c r="G868" i="5" s="1"/>
  <c r="G869" i="5" s="1"/>
  <c r="G870" i="5" s="1"/>
  <c r="G871" i="5" s="1"/>
  <c r="G872" i="5" s="1"/>
  <c r="G873" i="5" s="1"/>
  <c r="G874" i="5" s="1"/>
  <c r="G875" i="5" s="1"/>
  <c r="G876" i="5" s="1"/>
  <c r="G877" i="5" s="1"/>
  <c r="G878" i="5" s="1"/>
  <c r="G879" i="5" s="1"/>
  <c r="G880" i="5" s="1"/>
  <c r="G881" i="5" s="1"/>
  <c r="G882" i="5" s="1"/>
  <c r="G883" i="5" s="1"/>
  <c r="G884" i="5" s="1"/>
  <c r="G885" i="5" s="1"/>
  <c r="G886" i="5" s="1"/>
  <c r="G887" i="5" s="1"/>
  <c r="G888" i="5" s="1"/>
  <c r="G889" i="5" s="1"/>
  <c r="G890" i="5" s="1"/>
  <c r="G891" i="5" s="1"/>
  <c r="G892" i="5" s="1"/>
  <c r="G893" i="5" s="1"/>
  <c r="G894" i="5" s="1"/>
  <c r="G895" i="5" s="1"/>
  <c r="G896" i="5" s="1"/>
  <c r="G897" i="5" s="1"/>
  <c r="G898" i="5" s="1"/>
  <c r="G899" i="5" s="1"/>
  <c r="G900" i="5" s="1"/>
  <c r="G901" i="5" s="1"/>
  <c r="G902" i="5" s="1"/>
  <c r="G903" i="5" s="1"/>
  <c r="G904" i="5" s="1"/>
  <c r="G905" i="5" s="1"/>
  <c r="G906" i="5" s="1"/>
  <c r="G907" i="5" s="1"/>
  <c r="G908" i="5" s="1"/>
  <c r="G909" i="5" s="1"/>
  <c r="G910" i="5" s="1"/>
  <c r="G911" i="5" s="1"/>
  <c r="G912" i="5" s="1"/>
  <c r="G913" i="5" s="1"/>
  <c r="G914" i="5" s="1"/>
  <c r="G915" i="5" s="1"/>
  <c r="G916" i="5" s="1"/>
  <c r="G917" i="5" s="1"/>
  <c r="G918" i="5" s="1"/>
  <c r="G919" i="5" s="1"/>
  <c r="G920" i="5" s="1"/>
  <c r="G921" i="5" s="1"/>
  <c r="G922" i="5" s="1"/>
  <c r="G923" i="5" s="1"/>
  <c r="G924" i="5" s="1"/>
  <c r="G925" i="5" s="1"/>
  <c r="G926" i="5" s="1"/>
  <c r="G927" i="5" s="1"/>
  <c r="G928" i="5" s="1"/>
  <c r="G929" i="5" s="1"/>
  <c r="G930" i="5" s="1"/>
  <c r="G931" i="5" s="1"/>
  <c r="G932" i="5" s="1"/>
  <c r="G933" i="5" s="1"/>
  <c r="G934" i="5" s="1"/>
  <c r="G935" i="5" s="1"/>
  <c r="G936" i="5" s="1"/>
  <c r="G937" i="5" s="1"/>
  <c r="G938" i="5" s="1"/>
  <c r="G939" i="5" s="1"/>
  <c r="G940" i="5" s="1"/>
  <c r="G941" i="5" s="1"/>
  <c r="G942" i="5" s="1"/>
  <c r="G943" i="5" s="1"/>
  <c r="G944" i="5" s="1"/>
  <c r="G945" i="5" s="1"/>
  <c r="G946" i="5" s="1"/>
  <c r="G947" i="5" s="1"/>
  <c r="G948" i="5" s="1"/>
  <c r="G949" i="5" s="1"/>
  <c r="G950" i="5" s="1"/>
  <c r="G951" i="5" s="1"/>
  <c r="G952" i="5" s="1"/>
  <c r="G953" i="5" s="1"/>
  <c r="G954" i="5" s="1"/>
  <c r="G955" i="5" s="1"/>
  <c r="G956" i="5" s="1"/>
  <c r="G957" i="5" s="1"/>
  <c r="G958" i="5" s="1"/>
  <c r="G959" i="5" s="1"/>
  <c r="G960" i="5" s="1"/>
  <c r="G961" i="5" s="1"/>
  <c r="G962" i="5" s="1"/>
  <c r="G963" i="5" s="1"/>
  <c r="G964" i="5" s="1"/>
  <c r="G965" i="5" s="1"/>
  <c r="G966" i="5" s="1"/>
  <c r="G967" i="5" s="1"/>
  <c r="G968" i="5" s="1"/>
  <c r="G969" i="5" s="1"/>
  <c r="G970" i="5" s="1"/>
  <c r="G971" i="5" s="1"/>
  <c r="G972" i="5" s="1"/>
  <c r="G973" i="5" s="1"/>
  <c r="G974" i="5" s="1"/>
  <c r="G975" i="5" s="1"/>
  <c r="G976" i="5" s="1"/>
  <c r="G977" i="5" s="1"/>
  <c r="G978" i="5" s="1"/>
  <c r="G979" i="5" s="1"/>
  <c r="G980" i="5" s="1"/>
  <c r="G981" i="5" s="1"/>
  <c r="G982" i="5" s="1"/>
  <c r="G983" i="5" s="1"/>
  <c r="G984" i="5" s="1"/>
  <c r="G985" i="5" s="1"/>
  <c r="G986" i="5" s="1"/>
  <c r="G987" i="5" s="1"/>
  <c r="G988" i="5" s="1"/>
  <c r="G989" i="5" s="1"/>
  <c r="G990" i="5" s="1"/>
  <c r="G991" i="5" s="1"/>
  <c r="G992" i="5" s="1"/>
  <c r="G993" i="5" s="1"/>
  <c r="G994" i="5" s="1"/>
  <c r="G995" i="5" s="1"/>
  <c r="G996" i="5" s="1"/>
  <c r="G997" i="5" s="1"/>
  <c r="G998" i="5" s="1"/>
  <c r="G999" i="5" s="1"/>
  <c r="G1000" i="5" s="1"/>
  <c r="G1001" i="5" s="1"/>
  <c r="G1002" i="5" s="1"/>
  <c r="G1003" i="5" s="1"/>
  <c r="G1004" i="5" s="1"/>
  <c r="G1005" i="5" s="1"/>
  <c r="G1006" i="5" s="1"/>
  <c r="G1007" i="5" s="1"/>
  <c r="G1008" i="5" s="1"/>
  <c r="G1009" i="5" s="1"/>
  <c r="G1010" i="5" s="1"/>
  <c r="G1011" i="5" s="1"/>
  <c r="G1012" i="5" s="1"/>
  <c r="G1013" i="5" s="1"/>
  <c r="G1014" i="5" s="1"/>
  <c r="G1015" i="5" s="1"/>
  <c r="G1016" i="5" s="1"/>
  <c r="G1017" i="5" s="1"/>
  <c r="G1018" i="5" s="1"/>
  <c r="G1019" i="5" s="1"/>
  <c r="G1020" i="5" s="1"/>
  <c r="G1021" i="5" s="1"/>
  <c r="G1022" i="5" s="1"/>
  <c r="G1023" i="5" s="1"/>
  <c r="G1024" i="5" s="1"/>
  <c r="G1025" i="5" s="1"/>
  <c r="G1026" i="5" s="1"/>
  <c r="G1027" i="5" s="1"/>
  <c r="G1028" i="5" s="1"/>
  <c r="G1029" i="5" s="1"/>
  <c r="G1030" i="5" s="1"/>
  <c r="G1031" i="5" s="1"/>
  <c r="G1032" i="5" s="1"/>
  <c r="G1033" i="5" s="1"/>
  <c r="G1034" i="5" s="1"/>
  <c r="G1035" i="5" s="1"/>
  <c r="G1036" i="5" s="1"/>
  <c r="G1037" i="5" s="1"/>
  <c r="G1038" i="5" s="1"/>
  <c r="G1039" i="5" s="1"/>
  <c r="G1040" i="5" s="1"/>
  <c r="G1041" i="5" s="1"/>
  <c r="G1042" i="5" s="1"/>
  <c r="G1043" i="5" s="1"/>
  <c r="G1044" i="5" s="1"/>
  <c r="G1045" i="5" s="1"/>
  <c r="G1046" i="5" s="1"/>
  <c r="G1047" i="5" s="1"/>
  <c r="G1048" i="5" s="1"/>
  <c r="G1049" i="5" s="1"/>
  <c r="G1050" i="5" s="1"/>
  <c r="G1051" i="5" s="1"/>
  <c r="G1052" i="5" s="1"/>
  <c r="G1053" i="5" s="1"/>
  <c r="G1054" i="5" s="1"/>
  <c r="G1055" i="5" s="1"/>
  <c r="G1056" i="5" s="1"/>
  <c r="G1057" i="5" s="1"/>
  <c r="G1058" i="5" s="1"/>
  <c r="G1059" i="5" s="1"/>
  <c r="G1060" i="5" s="1"/>
  <c r="G1061" i="5" s="1"/>
  <c r="G1062" i="5" s="1"/>
  <c r="G1063" i="5" s="1"/>
  <c r="G1064" i="5" s="1"/>
  <c r="G1065" i="5" s="1"/>
  <c r="G1066" i="5" s="1"/>
  <c r="G1067" i="5" s="1"/>
  <c r="G1068" i="5" s="1"/>
  <c r="G1069" i="5" s="1"/>
  <c r="G1070" i="5" s="1"/>
  <c r="G1071" i="5" s="1"/>
  <c r="G1072" i="5" s="1"/>
  <c r="G1073" i="5" s="1"/>
  <c r="G1074" i="5" s="1"/>
  <c r="G1075" i="5" s="1"/>
  <c r="G1076" i="5" s="1"/>
  <c r="G1077" i="5" s="1"/>
  <c r="G1078" i="5" s="1"/>
  <c r="G1079" i="5" s="1"/>
  <c r="G1080" i="5" s="1"/>
  <c r="G1081" i="5" s="1"/>
  <c r="G1082" i="5" s="1"/>
  <c r="G1083" i="5" s="1"/>
  <c r="G1084" i="5" s="1"/>
  <c r="G1085" i="5" s="1"/>
  <c r="G1086" i="5" s="1"/>
  <c r="G1087" i="5" s="1"/>
  <c r="G1088" i="5" s="1"/>
  <c r="G1089" i="5" s="1"/>
  <c r="G1090" i="5" s="1"/>
  <c r="G1091" i="5" s="1"/>
  <c r="G1092" i="5" s="1"/>
  <c r="G1093" i="5" s="1"/>
  <c r="G1094" i="5" s="1"/>
  <c r="G1095" i="5" s="1"/>
  <c r="G1096" i="5" s="1"/>
  <c r="G1097" i="5" s="1"/>
  <c r="G1098" i="5" s="1"/>
  <c r="G1099" i="5" s="1"/>
  <c r="G1100" i="5" s="1"/>
  <c r="G1101" i="5" s="1"/>
  <c r="G1102" i="5" s="1"/>
  <c r="G1103" i="5" s="1"/>
  <c r="G1104" i="5" s="1"/>
  <c r="G1105" i="5" s="1"/>
  <c r="G1106" i="5" s="1"/>
  <c r="G1107" i="5" s="1"/>
  <c r="G1108" i="5" s="1"/>
  <c r="G1109" i="5" s="1"/>
  <c r="G1110" i="5" s="1"/>
  <c r="G1111" i="5" s="1"/>
  <c r="G1112" i="5" s="1"/>
  <c r="G1113" i="5" s="1"/>
  <c r="G1114" i="5" s="1"/>
  <c r="G1115" i="5" s="1"/>
  <c r="G1116" i="5" s="1"/>
  <c r="G1117" i="5" s="1"/>
  <c r="G1118" i="5" s="1"/>
  <c r="G1119" i="5" s="1"/>
  <c r="G1120" i="5" s="1"/>
  <c r="G1121" i="5" s="1"/>
  <c r="G1122" i="5" s="1"/>
  <c r="G1123" i="5" s="1"/>
  <c r="G1124" i="5" s="1"/>
  <c r="G1125" i="5" s="1"/>
  <c r="G1126" i="5" s="1"/>
  <c r="G1127" i="5" s="1"/>
  <c r="G1128" i="5" s="1"/>
  <c r="G1129" i="5" s="1"/>
  <c r="G1130" i="5" s="1"/>
  <c r="G1131" i="5" s="1"/>
  <c r="G1132" i="5" s="1"/>
  <c r="G1133" i="5" s="1"/>
  <c r="G1134" i="5" s="1"/>
  <c r="G1135" i="5" s="1"/>
  <c r="G1136" i="5" s="1"/>
  <c r="G1137" i="5" s="1"/>
  <c r="G1138" i="5" s="1"/>
  <c r="G1139" i="5" s="1"/>
  <c r="G1140" i="5" s="1"/>
  <c r="G1141" i="5" s="1"/>
  <c r="G1142" i="5" s="1"/>
  <c r="G1143" i="5" s="1"/>
  <c r="G1144" i="5" s="1"/>
  <c r="G1145" i="5" s="1"/>
  <c r="G1146" i="5" s="1"/>
  <c r="G1147" i="5" s="1"/>
  <c r="G1148" i="5" s="1"/>
  <c r="G1149" i="5" s="1"/>
  <c r="G1150" i="5" s="1"/>
  <c r="G1151" i="5" s="1"/>
  <c r="G1152" i="5" s="1"/>
  <c r="G1153" i="5" s="1"/>
  <c r="G1154" i="5" s="1"/>
  <c r="G1155" i="5" s="1"/>
  <c r="G1156" i="5" s="1"/>
  <c r="G1157" i="5" s="1"/>
  <c r="G1158" i="5" s="1"/>
  <c r="G1159" i="5" s="1"/>
  <c r="G1160" i="5" s="1"/>
  <c r="G1161" i="5" s="1"/>
  <c r="G1162" i="5" s="1"/>
  <c r="G1163" i="5" s="1"/>
  <c r="G1164" i="5" s="1"/>
  <c r="G1165" i="5" s="1"/>
  <c r="G1166" i="5" s="1"/>
  <c r="G1167" i="5" s="1"/>
  <c r="G1168" i="5" s="1"/>
  <c r="G1169" i="5" s="1"/>
  <c r="G1170" i="5" s="1"/>
  <c r="G1171" i="5" s="1"/>
  <c r="G1172" i="5" s="1"/>
  <c r="G1173" i="5" s="1"/>
  <c r="G1174" i="5" s="1"/>
  <c r="G1175" i="5" s="1"/>
  <c r="G1176" i="5" s="1"/>
  <c r="G1177" i="5" s="1"/>
  <c r="G1178" i="5" s="1"/>
  <c r="G1179" i="5" s="1"/>
  <c r="G1180" i="5" s="1"/>
  <c r="G1181" i="5" s="1"/>
  <c r="G1182" i="5" s="1"/>
  <c r="G1183" i="5" s="1"/>
  <c r="G1184" i="5" s="1"/>
  <c r="G1185" i="5" s="1"/>
  <c r="G1186" i="5" s="1"/>
  <c r="G1187" i="5" s="1"/>
  <c r="G1188" i="5" s="1"/>
  <c r="G1189" i="5" s="1"/>
  <c r="G1190" i="5" s="1"/>
  <c r="G1191" i="5" s="1"/>
  <c r="G1192" i="5" s="1"/>
  <c r="G1193" i="5" s="1"/>
  <c r="G1194" i="5" s="1"/>
  <c r="G1195" i="5" s="1"/>
  <c r="G1196" i="5" s="1"/>
  <c r="G1197" i="5" s="1"/>
  <c r="G1198" i="5" s="1"/>
  <c r="G1199" i="5" s="1"/>
  <c r="G1200" i="5" s="1"/>
  <c r="G1201" i="5" s="1"/>
  <c r="G1202" i="5" s="1"/>
  <c r="G1203" i="5" s="1"/>
  <c r="G1204" i="5" s="1"/>
  <c r="G1205" i="5" s="1"/>
  <c r="G1206" i="5" s="1"/>
  <c r="G1207" i="5" s="1"/>
  <c r="G1208" i="5" s="1"/>
  <c r="G1209" i="5" s="1"/>
  <c r="G1210" i="5" s="1"/>
  <c r="G1211" i="5" s="1"/>
  <c r="G1212" i="5" s="1"/>
  <c r="G1213" i="5" s="1"/>
  <c r="G1214" i="5" s="1"/>
  <c r="G1215" i="5" s="1"/>
  <c r="G1216" i="5" s="1"/>
  <c r="G1217" i="5" s="1"/>
  <c r="G1218" i="5" s="1"/>
  <c r="G1219" i="5" s="1"/>
  <c r="G1220" i="5" s="1"/>
  <c r="G1221" i="5" s="1"/>
  <c r="G1222" i="5" s="1"/>
  <c r="G1223" i="5" s="1"/>
  <c r="G1224" i="5" s="1"/>
  <c r="G1225" i="5" s="1"/>
  <c r="G1226" i="5" s="1"/>
  <c r="G1227" i="5" s="1"/>
  <c r="G1228" i="5" s="1"/>
  <c r="G1229" i="5" s="1"/>
  <c r="G1230" i="5" s="1"/>
  <c r="G1231" i="5" s="1"/>
  <c r="G1232" i="5" s="1"/>
  <c r="G1233" i="5" s="1"/>
  <c r="G1234" i="5" s="1"/>
  <c r="G1235" i="5" s="1"/>
  <c r="G1236" i="5" s="1"/>
  <c r="G1237" i="5" s="1"/>
  <c r="G1238" i="5" s="1"/>
  <c r="G1239" i="5" s="1"/>
  <c r="G1240" i="5" s="1"/>
  <c r="G1241" i="5" s="1"/>
  <c r="G1242" i="5" s="1"/>
  <c r="G1243" i="5" s="1"/>
  <c r="G1244" i="5" s="1"/>
  <c r="G1245" i="5" s="1"/>
  <c r="G1246" i="5" s="1"/>
  <c r="G1247" i="5" s="1"/>
  <c r="G1248" i="5" s="1"/>
  <c r="G1249" i="5" s="1"/>
  <c r="G1250" i="5" s="1"/>
  <c r="G1251" i="5" s="1"/>
  <c r="G1252" i="5" s="1"/>
  <c r="G1253" i="5" s="1"/>
  <c r="G1254" i="5" s="1"/>
  <c r="G1255" i="5" s="1"/>
  <c r="G1256" i="5" s="1"/>
  <c r="G1257" i="5" s="1"/>
  <c r="G1258" i="5" s="1"/>
  <c r="G1259" i="5" s="1"/>
  <c r="G1260" i="5" s="1"/>
  <c r="G1261" i="5" s="1"/>
  <c r="G1262" i="5" s="1"/>
  <c r="G1263" i="5" s="1"/>
  <c r="G1264" i="5" s="1"/>
  <c r="G1265" i="5" s="1"/>
  <c r="G1266" i="5" s="1"/>
  <c r="G1267" i="5" s="1"/>
  <c r="G1268" i="5" s="1"/>
  <c r="G1269" i="5" s="1"/>
  <c r="G1270" i="5" s="1"/>
  <c r="G1271" i="5" s="1"/>
  <c r="G1272" i="5" s="1"/>
  <c r="G1273" i="5" s="1"/>
  <c r="G1274" i="5" s="1"/>
  <c r="G1275" i="5" s="1"/>
  <c r="G1276" i="5" s="1"/>
  <c r="G1277" i="5" s="1"/>
  <c r="G1278" i="5" s="1"/>
  <c r="G1279" i="5" s="1"/>
  <c r="G1280" i="5" s="1"/>
  <c r="G1281" i="5" s="1"/>
  <c r="G1282" i="5" s="1"/>
  <c r="G1283" i="5" s="1"/>
  <c r="G1284" i="5" s="1"/>
  <c r="G1285" i="5" s="1"/>
  <c r="G1286" i="5" s="1"/>
  <c r="G1287" i="5" s="1"/>
  <c r="G1288" i="5" s="1"/>
  <c r="G1289" i="5" s="1"/>
  <c r="G1290" i="5" s="1"/>
  <c r="G1291" i="5" s="1"/>
  <c r="G1292" i="5" s="1"/>
  <c r="G1293" i="5" s="1"/>
  <c r="G1294" i="5" s="1"/>
  <c r="G1295" i="5" s="1"/>
  <c r="G1296" i="5" s="1"/>
  <c r="G1297" i="5" s="1"/>
  <c r="G1298" i="5" s="1"/>
  <c r="G1299" i="5" s="1"/>
  <c r="G1300" i="5" s="1"/>
  <c r="G1301" i="5" s="1"/>
  <c r="G1302" i="5" s="1"/>
  <c r="G1303" i="5" s="1"/>
  <c r="G1304" i="5" s="1"/>
  <c r="G1305" i="5" s="1"/>
  <c r="G1306" i="5" s="1"/>
  <c r="G1307" i="5" s="1"/>
  <c r="G1308" i="5" s="1"/>
  <c r="G1309" i="5" s="1"/>
  <c r="G1310" i="5" s="1"/>
  <c r="G1311" i="5" s="1"/>
  <c r="G1312" i="5" s="1"/>
  <c r="G1313" i="5" s="1"/>
  <c r="G1314" i="5" s="1"/>
  <c r="G1315" i="5" s="1"/>
  <c r="G1316" i="5" s="1"/>
  <c r="G1317" i="5" s="1"/>
  <c r="G1318" i="5" s="1"/>
  <c r="G1319" i="5" s="1"/>
  <c r="G1320" i="5" s="1"/>
  <c r="G1321" i="5" s="1"/>
  <c r="G1322" i="5" s="1"/>
  <c r="G1323" i="5" s="1"/>
  <c r="G1324" i="5" s="1"/>
  <c r="G1325" i="5" s="1"/>
  <c r="G1326" i="5" s="1"/>
  <c r="G1327" i="5" s="1"/>
  <c r="G1328" i="5" s="1"/>
  <c r="G1329" i="5" s="1"/>
  <c r="G1330" i="5" s="1"/>
  <c r="G1331" i="5" s="1"/>
  <c r="G1332" i="5" s="1"/>
  <c r="G1333" i="5" s="1"/>
  <c r="G1334" i="5" s="1"/>
  <c r="G1335" i="5" s="1"/>
  <c r="G1336" i="5" s="1"/>
  <c r="G1337" i="5" s="1"/>
  <c r="G1338" i="5" s="1"/>
  <c r="G1339" i="5" s="1"/>
  <c r="G1340" i="5" s="1"/>
  <c r="G1341" i="5" s="1"/>
  <c r="G1342" i="5" s="1"/>
  <c r="G1343" i="5" s="1"/>
  <c r="G1344" i="5" s="1"/>
  <c r="G1345" i="5" s="1"/>
  <c r="G1346" i="5" s="1"/>
  <c r="G1347" i="5" s="1"/>
  <c r="G1348" i="5" s="1"/>
  <c r="G1349" i="5" s="1"/>
  <c r="G1350" i="5" s="1"/>
  <c r="G1351" i="5" s="1"/>
  <c r="G1352" i="5" s="1"/>
  <c r="G1353" i="5" s="1"/>
  <c r="G1354" i="5" s="1"/>
  <c r="G1355" i="5" s="1"/>
  <c r="G1356" i="5" s="1"/>
  <c r="G1357" i="5" s="1"/>
  <c r="G1358" i="5" s="1"/>
  <c r="G1359" i="5" s="1"/>
  <c r="G1360" i="5" s="1"/>
  <c r="G1361" i="5" s="1"/>
  <c r="G1362" i="5" s="1"/>
  <c r="G1363" i="5" s="1"/>
  <c r="G1364" i="5" s="1"/>
  <c r="G1365" i="5" s="1"/>
  <c r="G1366" i="5" s="1"/>
  <c r="G1367" i="5" s="1"/>
  <c r="G1368" i="5" s="1"/>
  <c r="G1369" i="5" s="1"/>
  <c r="G1370" i="5" s="1"/>
  <c r="G1371" i="5" s="1"/>
  <c r="G1372" i="5" s="1"/>
  <c r="G1373" i="5" s="1"/>
  <c r="G1374" i="5" s="1"/>
  <c r="G1375" i="5" s="1"/>
  <c r="G1376" i="5" s="1"/>
  <c r="G1377" i="5" s="1"/>
  <c r="G1378" i="5" s="1"/>
  <c r="G1379" i="5" s="1"/>
  <c r="G1380" i="5" s="1"/>
  <c r="G1381" i="5" s="1"/>
  <c r="G1382" i="5" s="1"/>
  <c r="G1383" i="5" s="1"/>
  <c r="G1384" i="5" s="1"/>
  <c r="G1385" i="5" s="1"/>
  <c r="G1386" i="5" s="1"/>
  <c r="G1387" i="5" s="1"/>
  <c r="G1388" i="5" s="1"/>
  <c r="G1389" i="5" s="1"/>
  <c r="G1390" i="5" s="1"/>
  <c r="G1391" i="5" s="1"/>
  <c r="G1392" i="5" s="1"/>
  <c r="G1393" i="5" s="1"/>
  <c r="G1394" i="5" s="1"/>
  <c r="G1395" i="5" s="1"/>
  <c r="G1396" i="5" s="1"/>
  <c r="G1397" i="5" s="1"/>
  <c r="G1398" i="5" s="1"/>
  <c r="G1399" i="5" s="1"/>
  <c r="G1400" i="5" s="1"/>
  <c r="G1401" i="5" s="1"/>
  <c r="G1402" i="5" s="1"/>
  <c r="G1403" i="5" s="1"/>
  <c r="G1404" i="5" s="1"/>
  <c r="G1405" i="5" s="1"/>
  <c r="G1406" i="5" s="1"/>
  <c r="G1407" i="5" s="1"/>
  <c r="G1408" i="5" s="1"/>
  <c r="G1409" i="5" s="1"/>
  <c r="G1410" i="5" s="1"/>
  <c r="G1411" i="5" s="1"/>
  <c r="G1412" i="5" s="1"/>
  <c r="G1413" i="5" s="1"/>
  <c r="G1414" i="5" s="1"/>
  <c r="G1415" i="5" s="1"/>
  <c r="G1416" i="5" s="1"/>
  <c r="G1417" i="5" s="1"/>
  <c r="G1418" i="5" s="1"/>
  <c r="G1419" i="5" s="1"/>
  <c r="G1420" i="5" s="1"/>
  <c r="G1421" i="5" s="1"/>
  <c r="G1422" i="5" s="1"/>
  <c r="G1423" i="5" s="1"/>
  <c r="G1424" i="5" s="1"/>
  <c r="G1425" i="5" s="1"/>
  <c r="G1426" i="5" s="1"/>
  <c r="G1427" i="5" s="1"/>
  <c r="G1428" i="5" s="1"/>
  <c r="G1429" i="5" s="1"/>
  <c r="G1430" i="5" s="1"/>
  <c r="G1431" i="5" s="1"/>
  <c r="G1432" i="5" s="1"/>
  <c r="G1433" i="5" s="1"/>
  <c r="G1434" i="5" s="1"/>
  <c r="G1435" i="5" s="1"/>
  <c r="G1436" i="5" s="1"/>
  <c r="G1437" i="5" s="1"/>
  <c r="G1438" i="5" s="1"/>
  <c r="G1439" i="5" s="1"/>
  <c r="G1440" i="5" s="1"/>
  <c r="G1441" i="5" s="1"/>
  <c r="G1442" i="5" s="1"/>
  <c r="G1443" i="5" s="1"/>
  <c r="G1444" i="5" s="1"/>
  <c r="G1445" i="5" s="1"/>
  <c r="G1446" i="5" s="1"/>
  <c r="G1447" i="5" s="1"/>
  <c r="G1448" i="5" s="1"/>
  <c r="G1449" i="5" s="1"/>
  <c r="G1450" i="5" s="1"/>
  <c r="G1451" i="5" s="1"/>
  <c r="G1452" i="5" s="1"/>
  <c r="G1453" i="5" s="1"/>
  <c r="G1454" i="5" s="1"/>
  <c r="G1455" i="5" s="1"/>
  <c r="G1456" i="5" s="1"/>
  <c r="G1457" i="5" s="1"/>
  <c r="G1458" i="5" s="1"/>
  <c r="G1459" i="5" s="1"/>
  <c r="G1460" i="5" s="1"/>
  <c r="G1461" i="5" s="1"/>
  <c r="G1462" i="5" s="1"/>
  <c r="G1463" i="5" s="1"/>
  <c r="G1464" i="5" s="1"/>
  <c r="G1465" i="5" s="1"/>
  <c r="G1466" i="5" s="1"/>
  <c r="G1467" i="5" s="1"/>
  <c r="G1468" i="5" s="1"/>
  <c r="G1469" i="5" s="1"/>
  <c r="G1470" i="5" s="1"/>
  <c r="G1471" i="5" s="1"/>
  <c r="G1472" i="5" s="1"/>
  <c r="G1473" i="5" s="1"/>
  <c r="G1474" i="5" s="1"/>
  <c r="G1475" i="5" s="1"/>
  <c r="G1476" i="5" s="1"/>
  <c r="G1477" i="5" s="1"/>
  <c r="G1478" i="5" s="1"/>
  <c r="G1479" i="5" s="1"/>
  <c r="G1480" i="5" s="1"/>
  <c r="G1481" i="5" s="1"/>
  <c r="G1482" i="5" s="1"/>
  <c r="G1483" i="5" s="1"/>
  <c r="G1484" i="5" s="1"/>
  <c r="G1485" i="5" s="1"/>
  <c r="G1486" i="5" s="1"/>
  <c r="G1487" i="5" s="1"/>
  <c r="G1488" i="5" s="1"/>
  <c r="G1489" i="5" s="1"/>
  <c r="G1490" i="5" s="1"/>
  <c r="G1491" i="5" s="1"/>
  <c r="G1492" i="5" s="1"/>
  <c r="G1493" i="5" s="1"/>
  <c r="G1494" i="5" s="1"/>
  <c r="G1495" i="5" s="1"/>
  <c r="G1496" i="5" s="1"/>
  <c r="G1497" i="5" s="1"/>
  <c r="G1498" i="5" s="1"/>
  <c r="G1499" i="5" s="1"/>
  <c r="G1500" i="5" s="1"/>
  <c r="F17" i="2" s="1" a="1"/>
  <c r="F17" i="2" s="1"/>
  <c r="J9" i="3"/>
  <c r="B9" i="8" s="1"/>
  <c r="J9" i="5"/>
  <c r="H6" i="10" s="1"/>
  <c r="J24" i="4"/>
  <c r="G6" i="10"/>
  <c r="L6" i="10" s="1"/>
  <c r="M9" i="10"/>
  <c r="G9" i="10"/>
  <c r="L9" i="10" s="1"/>
  <c r="J21" i="7"/>
  <c r="M10" i="10" s="1"/>
  <c r="G10" i="10"/>
  <c r="L10" i="10" s="1"/>
  <c r="J8" i="5"/>
  <c r="M7" i="10" s="1"/>
  <c r="G7" i="10"/>
  <c r="L7" i="10" s="1"/>
  <c r="J35" i="3"/>
  <c r="G8" i="10"/>
  <c r="L8" i="10" s="1"/>
  <c r="D1484" i="5"/>
  <c r="D1388" i="5"/>
  <c r="D1292" i="5"/>
  <c r="D1212" i="5"/>
  <c r="D1148" i="5"/>
  <c r="D1068" i="5"/>
  <c r="D1020" i="5"/>
  <c r="D972" i="5"/>
  <c r="D892" i="5"/>
  <c r="D828" i="5"/>
  <c r="D764" i="5"/>
  <c r="D700" i="5"/>
  <c r="D652" i="5"/>
  <c r="D588" i="5"/>
  <c r="D540" i="5"/>
  <c r="D492" i="5"/>
  <c r="D379" i="5"/>
  <c r="D251" i="5"/>
  <c r="D164" i="5"/>
  <c r="D80" i="5"/>
  <c r="D1451" i="3"/>
  <c r="D1259" i="3"/>
  <c r="D1195" i="3"/>
  <c r="D1131" i="3"/>
  <c r="D1067" i="3"/>
  <c r="D939" i="3"/>
  <c r="D875" i="3"/>
  <c r="D671" i="3"/>
  <c r="D993" i="4"/>
  <c r="D356" i="5"/>
  <c r="D272" i="5"/>
  <c r="D187" i="5"/>
  <c r="D48" i="5"/>
  <c r="D1003" i="3"/>
  <c r="D1499" i="5"/>
  <c r="D1483" i="5"/>
  <c r="D1467" i="5"/>
  <c r="D1451" i="5"/>
  <c r="D1435" i="5"/>
  <c r="D1419" i="5"/>
  <c r="D1403" i="5"/>
  <c r="D1387" i="5"/>
  <c r="D1371" i="5"/>
  <c r="D1355" i="5"/>
  <c r="D1339" i="5"/>
  <c r="D1323" i="5"/>
  <c r="D1307" i="5"/>
  <c r="D1291" i="5"/>
  <c r="D1275" i="5"/>
  <c r="D1259" i="5"/>
  <c r="D1243" i="5"/>
  <c r="D1227" i="5"/>
  <c r="D1211" i="5"/>
  <c r="D1195" i="5"/>
  <c r="D1179" i="5"/>
  <c r="D1163" i="5"/>
  <c r="D1147" i="5"/>
  <c r="D1131" i="5"/>
  <c r="D1115" i="5"/>
  <c r="D1099" i="5"/>
  <c r="D1083" i="5"/>
  <c r="D1067" i="5"/>
  <c r="D1051" i="5"/>
  <c r="D1035" i="5"/>
  <c r="D1019" i="5"/>
  <c r="D1003" i="5"/>
  <c r="D987" i="5"/>
  <c r="D971" i="5"/>
  <c r="D955" i="5"/>
  <c r="D939" i="5"/>
  <c r="D923" i="5"/>
  <c r="D907" i="5"/>
  <c r="D891" i="5"/>
  <c r="D875" i="5"/>
  <c r="D859" i="5"/>
  <c r="D843" i="5"/>
  <c r="D827" i="5"/>
  <c r="D811" i="5"/>
  <c r="D795" i="5"/>
  <c r="D779" i="5"/>
  <c r="D763" i="5"/>
  <c r="D747" i="5"/>
  <c r="D731" i="5"/>
  <c r="D715" i="5"/>
  <c r="D699" i="5"/>
  <c r="D683" i="5"/>
  <c r="D667" i="5"/>
  <c r="D651" i="5"/>
  <c r="D635" i="5"/>
  <c r="D619" i="5"/>
  <c r="D603" i="5"/>
  <c r="D587" i="5"/>
  <c r="D571" i="5"/>
  <c r="D555" i="5"/>
  <c r="D539" i="5"/>
  <c r="D523" i="5"/>
  <c r="D507" i="5"/>
  <c r="D491" i="5"/>
  <c r="D475" i="5"/>
  <c r="D459" i="5"/>
  <c r="D440" i="5"/>
  <c r="D419" i="5"/>
  <c r="D396" i="5"/>
  <c r="D376" i="5"/>
  <c r="D355" i="5"/>
  <c r="D332" i="5"/>
  <c r="D312" i="5"/>
  <c r="D291" i="5"/>
  <c r="D268" i="5"/>
  <c r="D248" i="5"/>
  <c r="D227" i="5"/>
  <c r="D204" i="5"/>
  <c r="D184" i="5"/>
  <c r="D163" i="5"/>
  <c r="D140" i="5"/>
  <c r="D120" i="5"/>
  <c r="D99" i="5"/>
  <c r="D76" i="5"/>
  <c r="D44" i="5"/>
  <c r="D1443" i="3"/>
  <c r="D1379" i="3"/>
  <c r="D1315" i="3"/>
  <c r="D1251" i="3"/>
  <c r="D1187" i="3"/>
  <c r="D1123" i="3"/>
  <c r="D1059" i="3"/>
  <c r="D995" i="3"/>
  <c r="D931" i="3"/>
  <c r="D867" i="3"/>
  <c r="D803" i="3"/>
  <c r="D639" i="3"/>
  <c r="D172" i="3"/>
  <c r="D843" i="4"/>
  <c r="D1436" i="5"/>
  <c r="D1356" i="5"/>
  <c r="D1260" i="5"/>
  <c r="D1196" i="5"/>
  <c r="D1100" i="5"/>
  <c r="D1036" i="5"/>
  <c r="D956" i="5"/>
  <c r="D876" i="5"/>
  <c r="D812" i="5"/>
  <c r="D748" i="5"/>
  <c r="D668" i="5"/>
  <c r="D604" i="5"/>
  <c r="D556" i="5"/>
  <c r="D508" i="5"/>
  <c r="D460" i="5"/>
  <c r="D400" i="5"/>
  <c r="D292" i="5"/>
  <c r="D208" i="5"/>
  <c r="D144" i="5"/>
  <c r="D1323" i="3"/>
  <c r="D811" i="3"/>
  <c r="D1496" i="5"/>
  <c r="D1480" i="5"/>
  <c r="D1464" i="5"/>
  <c r="D1448" i="5"/>
  <c r="D1432" i="5"/>
  <c r="D1416" i="5"/>
  <c r="D1400" i="5"/>
  <c r="D1384" i="5"/>
  <c r="D1368" i="5"/>
  <c r="D1352" i="5"/>
  <c r="D1336" i="5"/>
  <c r="D1320" i="5"/>
  <c r="D1304" i="5"/>
  <c r="D1288" i="5"/>
  <c r="D1272" i="5"/>
  <c r="D1256" i="5"/>
  <c r="D1240" i="5"/>
  <c r="D1224" i="5"/>
  <c r="D1208" i="5"/>
  <c r="D1192" i="5"/>
  <c r="D1176" i="5"/>
  <c r="D1160" i="5"/>
  <c r="D1144" i="5"/>
  <c r="D1128" i="5"/>
  <c r="D1112" i="5"/>
  <c r="D1096" i="5"/>
  <c r="D1080" i="5"/>
  <c r="D1064" i="5"/>
  <c r="D1048" i="5"/>
  <c r="D1032" i="5"/>
  <c r="D1016" i="5"/>
  <c r="D1000" i="5"/>
  <c r="D984" i="5"/>
  <c r="D968" i="5"/>
  <c r="D952" i="5"/>
  <c r="D936" i="5"/>
  <c r="D920" i="5"/>
  <c r="D904" i="5"/>
  <c r="D888" i="5"/>
  <c r="D872" i="5"/>
  <c r="D856" i="5"/>
  <c r="D840" i="5"/>
  <c r="D824" i="5"/>
  <c r="D808" i="5"/>
  <c r="D792" i="5"/>
  <c r="D776" i="5"/>
  <c r="D760" i="5"/>
  <c r="D744" i="5"/>
  <c r="D728" i="5"/>
  <c r="D712" i="5"/>
  <c r="D696" i="5"/>
  <c r="D680" i="5"/>
  <c r="D664" i="5"/>
  <c r="D648" i="5"/>
  <c r="D632" i="5"/>
  <c r="D616" i="5"/>
  <c r="D600" i="5"/>
  <c r="D584" i="5"/>
  <c r="D568" i="5"/>
  <c r="D552" i="5"/>
  <c r="D536" i="5"/>
  <c r="D520" i="5"/>
  <c r="D504" i="5"/>
  <c r="D488" i="5"/>
  <c r="D472" i="5"/>
  <c r="D456" i="5"/>
  <c r="D436" i="5"/>
  <c r="D416" i="5"/>
  <c r="D395" i="5"/>
  <c r="D372" i="5"/>
  <c r="D352" i="5"/>
  <c r="D331" i="5"/>
  <c r="D308" i="5"/>
  <c r="D288" i="5"/>
  <c r="D267" i="5"/>
  <c r="D244" i="5"/>
  <c r="D224" i="5"/>
  <c r="D203" i="5"/>
  <c r="D180" i="5"/>
  <c r="D160" i="5"/>
  <c r="D139" i="5"/>
  <c r="D116" i="5"/>
  <c r="D96" i="5"/>
  <c r="D72" i="5"/>
  <c r="D40" i="5"/>
  <c r="D1499" i="3"/>
  <c r="D1435" i="3"/>
  <c r="D1371" i="3"/>
  <c r="D1307" i="3"/>
  <c r="D1243" i="3"/>
  <c r="D1179" i="3"/>
  <c r="D1115" i="3"/>
  <c r="D1051" i="3"/>
  <c r="D987" i="3"/>
  <c r="D923" i="3"/>
  <c r="D859" i="3"/>
  <c r="D795" i="3"/>
  <c r="D607" i="3"/>
  <c r="D108" i="3"/>
  <c r="D1500" i="5"/>
  <c r="D1420" i="5"/>
  <c r="D1340" i="5"/>
  <c r="D1244" i="5"/>
  <c r="D1164" i="5"/>
  <c r="D1084" i="5"/>
  <c r="D1004" i="5"/>
  <c r="D940" i="5"/>
  <c r="D860" i="5"/>
  <c r="D796" i="5"/>
  <c r="D732" i="5"/>
  <c r="D684" i="5"/>
  <c r="D620" i="5"/>
  <c r="D572" i="5"/>
  <c r="D524" i="5"/>
  <c r="D476" i="5"/>
  <c r="D420" i="5"/>
  <c r="D315" i="5"/>
  <c r="D228" i="5"/>
  <c r="D123" i="5"/>
  <c r="D1387" i="3"/>
  <c r="D236" i="3"/>
  <c r="D28" i="6"/>
  <c r="D36" i="6"/>
  <c r="D44" i="6"/>
  <c r="D52" i="6"/>
  <c r="D60" i="6"/>
  <c r="D68" i="6"/>
  <c r="D76" i="6"/>
  <c r="D84" i="6"/>
  <c r="D92" i="6"/>
  <c r="D100" i="6"/>
  <c r="D108" i="6"/>
  <c r="D116" i="6"/>
  <c r="D124" i="6"/>
  <c r="D132" i="6"/>
  <c r="D140" i="6"/>
  <c r="D148" i="6"/>
  <c r="D156" i="6"/>
  <c r="D164" i="6"/>
  <c r="D172" i="6"/>
  <c r="D180" i="6"/>
  <c r="D188" i="6"/>
  <c r="D196" i="6"/>
  <c r="D204" i="6"/>
  <c r="D212" i="6"/>
  <c r="D220" i="6"/>
  <c r="D228" i="6"/>
  <c r="D236" i="6"/>
  <c r="D244" i="6"/>
  <c r="D252" i="6"/>
  <c r="D260" i="6"/>
  <c r="D268" i="6"/>
  <c r="D276" i="6"/>
  <c r="D284" i="6"/>
  <c r="D292" i="6"/>
  <c r="D300" i="6"/>
  <c r="D308" i="6"/>
  <c r="D316" i="6"/>
  <c r="D324" i="6"/>
  <c r="D332" i="6"/>
  <c r="D340" i="6"/>
  <c r="D348" i="6"/>
  <c r="D356" i="6"/>
  <c r="D364" i="6"/>
  <c r="D372" i="6"/>
  <c r="D380" i="6"/>
  <c r="D388" i="6"/>
  <c r="D396" i="6"/>
  <c r="D404" i="6"/>
  <c r="D412" i="6"/>
  <c r="D420" i="6"/>
  <c r="D428" i="6"/>
  <c r="D436" i="6"/>
  <c r="D444" i="6"/>
  <c r="D452" i="6"/>
  <c r="D460" i="6"/>
  <c r="D468" i="6"/>
  <c r="D476" i="6"/>
  <c r="D484" i="6"/>
  <c r="D492" i="6"/>
  <c r="D500" i="6"/>
  <c r="D508" i="6"/>
  <c r="D516" i="6"/>
  <c r="D524" i="6"/>
  <c r="D532" i="6"/>
  <c r="D540" i="6"/>
  <c r="D548" i="6"/>
  <c r="D556" i="6"/>
  <c r="D564" i="6"/>
  <c r="D572" i="6"/>
  <c r="D580" i="6"/>
  <c r="D588" i="6"/>
  <c r="D596" i="6"/>
  <c r="D604" i="6"/>
  <c r="D612" i="6"/>
  <c r="D620" i="6"/>
  <c r="D628" i="6"/>
  <c r="D636" i="6"/>
  <c r="D644" i="6"/>
  <c r="D652" i="6"/>
  <c r="D660" i="6"/>
  <c r="D668" i="6"/>
  <c r="D676" i="6"/>
  <c r="D30" i="6"/>
  <c r="D38" i="6"/>
  <c r="D46" i="6"/>
  <c r="D54" i="6"/>
  <c r="D62" i="6"/>
  <c r="D70" i="6"/>
  <c r="D78" i="6"/>
  <c r="D86" i="6"/>
  <c r="D94" i="6"/>
  <c r="D102" i="6"/>
  <c r="D110" i="6"/>
  <c r="D118" i="6"/>
  <c r="D126" i="6"/>
  <c r="D134" i="6"/>
  <c r="D142" i="6"/>
  <c r="D150" i="6"/>
  <c r="D158" i="6"/>
  <c r="D166" i="6"/>
  <c r="D174" i="6"/>
  <c r="D182" i="6"/>
  <c r="D190" i="6"/>
  <c r="D198" i="6"/>
  <c r="D206" i="6"/>
  <c r="D214" i="6"/>
  <c r="D222" i="6"/>
  <c r="D230" i="6"/>
  <c r="D238" i="6"/>
  <c r="D246" i="6"/>
  <c r="D254" i="6"/>
  <c r="D262" i="6"/>
  <c r="D270" i="6"/>
  <c r="D278" i="6"/>
  <c r="D286" i="6"/>
  <c r="D294" i="6"/>
  <c r="D302" i="6"/>
  <c r="D310" i="6"/>
  <c r="D318" i="6"/>
  <c r="D326" i="6"/>
  <c r="D334" i="6"/>
  <c r="D342" i="6"/>
  <c r="D350" i="6"/>
  <c r="D358" i="6"/>
  <c r="D366" i="6"/>
  <c r="D374" i="6"/>
  <c r="D382" i="6"/>
  <c r="D390" i="6"/>
  <c r="D398" i="6"/>
  <c r="D406" i="6"/>
  <c r="D414" i="6"/>
  <c r="D422" i="6"/>
  <c r="D430" i="6"/>
  <c r="D438" i="6"/>
  <c r="D446" i="6"/>
  <c r="D454" i="6"/>
  <c r="D462" i="6"/>
  <c r="D470" i="6"/>
  <c r="D478" i="6"/>
  <c r="D486" i="6"/>
  <c r="D494" i="6"/>
  <c r="D502" i="6"/>
  <c r="D510" i="6"/>
  <c r="D518" i="6"/>
  <c r="D526" i="6"/>
  <c r="D534" i="6"/>
  <c r="D542" i="6"/>
  <c r="D550" i="6"/>
  <c r="D558" i="6"/>
  <c r="D566" i="6"/>
  <c r="D574" i="6"/>
  <c r="D582" i="6"/>
  <c r="D590" i="6"/>
  <c r="D598" i="6"/>
  <c r="D606" i="6"/>
  <c r="D614" i="6"/>
  <c r="D622" i="6"/>
  <c r="D630" i="6"/>
  <c r="D638" i="6"/>
  <c r="D646" i="6"/>
  <c r="D654" i="6"/>
  <c r="D662" i="6"/>
  <c r="D670" i="6"/>
  <c r="D678" i="6"/>
  <c r="D31" i="6"/>
  <c r="D39" i="6"/>
  <c r="D47" i="6"/>
  <c r="D55" i="6"/>
  <c r="D63" i="6"/>
  <c r="D71" i="6"/>
  <c r="D79" i="6"/>
  <c r="D87" i="6"/>
  <c r="D95" i="6"/>
  <c r="D103" i="6"/>
  <c r="D111" i="6"/>
  <c r="D119" i="6"/>
  <c r="D127" i="6"/>
  <c r="D135" i="6"/>
  <c r="D143" i="6"/>
  <c r="D151" i="6"/>
  <c r="D159" i="6"/>
  <c r="D167" i="6"/>
  <c r="D175" i="6"/>
  <c r="D183" i="6"/>
  <c r="D191" i="6"/>
  <c r="D199" i="6"/>
  <c r="D207" i="6"/>
  <c r="D215" i="6"/>
  <c r="D223" i="6"/>
  <c r="D231" i="6"/>
  <c r="D239" i="6"/>
  <c r="D247" i="6"/>
  <c r="D255" i="6"/>
  <c r="D263" i="6"/>
  <c r="D271" i="6"/>
  <c r="D279" i="6"/>
  <c r="D287" i="6"/>
  <c r="D295" i="6"/>
  <c r="D303" i="6"/>
  <c r="D311" i="6"/>
  <c r="D319" i="6"/>
  <c r="D327" i="6"/>
  <c r="D335" i="6"/>
  <c r="D343" i="6"/>
  <c r="D351" i="6"/>
  <c r="D359" i="6"/>
  <c r="D367" i="6"/>
  <c r="D375" i="6"/>
  <c r="D383" i="6"/>
  <c r="D391" i="6"/>
  <c r="D399" i="6"/>
  <c r="D407" i="6"/>
  <c r="D415" i="6"/>
  <c r="D423" i="6"/>
  <c r="D431" i="6"/>
  <c r="D439" i="6"/>
  <c r="D447" i="6"/>
  <c r="D455" i="6"/>
  <c r="D463" i="6"/>
  <c r="D471" i="6"/>
  <c r="D479" i="6"/>
  <c r="D487" i="6"/>
  <c r="D495" i="6"/>
  <c r="D503" i="6"/>
  <c r="D511" i="6"/>
  <c r="D519" i="6"/>
  <c r="D527" i="6"/>
  <c r="D535" i="6"/>
  <c r="D543" i="6"/>
  <c r="D551" i="6"/>
  <c r="D559" i="6"/>
  <c r="D567" i="6"/>
  <c r="D575" i="6"/>
  <c r="D583" i="6"/>
  <c r="D591" i="6"/>
  <c r="D599" i="6"/>
  <c r="D607" i="6"/>
  <c r="D615" i="6"/>
  <c r="D623" i="6"/>
  <c r="D631" i="6"/>
  <c r="D639" i="6"/>
  <c r="D647" i="6"/>
  <c r="D655" i="6"/>
  <c r="D663" i="6"/>
  <c r="D671" i="6"/>
  <c r="D679" i="6"/>
  <c r="D25" i="6"/>
  <c r="D33" i="6"/>
  <c r="D41" i="6"/>
  <c r="D49" i="6"/>
  <c r="D57" i="6"/>
  <c r="D65" i="6"/>
  <c r="D73" i="6"/>
  <c r="D81" i="6"/>
  <c r="D89" i="6"/>
  <c r="D97" i="6"/>
  <c r="D105" i="6"/>
  <c r="D113" i="6"/>
  <c r="D121" i="6"/>
  <c r="D129" i="6"/>
  <c r="D137" i="6"/>
  <c r="D145" i="6"/>
  <c r="D153" i="6"/>
  <c r="D161" i="6"/>
  <c r="D169" i="6"/>
  <c r="D177" i="6"/>
  <c r="D185" i="6"/>
  <c r="D193" i="6"/>
  <c r="D201" i="6"/>
  <c r="D209" i="6"/>
  <c r="D217" i="6"/>
  <c r="D225" i="6"/>
  <c r="D233" i="6"/>
  <c r="D241" i="6"/>
  <c r="D249" i="6"/>
  <c r="D257" i="6"/>
  <c r="D265" i="6"/>
  <c r="D273" i="6"/>
  <c r="D281" i="6"/>
  <c r="D289" i="6"/>
  <c r="D297" i="6"/>
  <c r="D305" i="6"/>
  <c r="D313" i="6"/>
  <c r="D321" i="6"/>
  <c r="D329" i="6"/>
  <c r="D337" i="6"/>
  <c r="D345" i="6"/>
  <c r="D353" i="6"/>
  <c r="D361" i="6"/>
  <c r="D369" i="6"/>
  <c r="D377" i="6"/>
  <c r="D385" i="6"/>
  <c r="D393" i="6"/>
  <c r="D401" i="6"/>
  <c r="D409" i="6"/>
  <c r="D417" i="6"/>
  <c r="D425" i="6"/>
  <c r="D433" i="6"/>
  <c r="D441" i="6"/>
  <c r="D449" i="6"/>
  <c r="D457" i="6"/>
  <c r="D465" i="6"/>
  <c r="D473" i="6"/>
  <c r="D481" i="6"/>
  <c r="D489" i="6"/>
  <c r="D497" i="6"/>
  <c r="D505" i="6"/>
  <c r="D513" i="6"/>
  <c r="D521" i="6"/>
  <c r="D529" i="6"/>
  <c r="D537" i="6"/>
  <c r="D545" i="6"/>
  <c r="D553" i="6"/>
  <c r="D561" i="6"/>
  <c r="D569" i="6"/>
  <c r="D577" i="6"/>
  <c r="D585" i="6"/>
  <c r="D593" i="6"/>
  <c r="D601" i="6"/>
  <c r="D609" i="6"/>
  <c r="D617" i="6"/>
  <c r="D625" i="6"/>
  <c r="D633" i="6"/>
  <c r="D641" i="6"/>
  <c r="D649" i="6"/>
  <c r="D657" i="6"/>
  <c r="D665" i="6"/>
  <c r="D673" i="6"/>
  <c r="D681" i="6"/>
  <c r="D26" i="6"/>
  <c r="D34" i="6"/>
  <c r="D42" i="6"/>
  <c r="D50" i="6"/>
  <c r="D58" i="6"/>
  <c r="D66" i="6"/>
  <c r="D74" i="6"/>
  <c r="D82" i="6"/>
  <c r="D90" i="6"/>
  <c r="D98" i="6"/>
  <c r="D106" i="6"/>
  <c r="D114" i="6"/>
  <c r="D122" i="6"/>
  <c r="D130" i="6"/>
  <c r="D138" i="6"/>
  <c r="D146" i="6"/>
  <c r="D154" i="6"/>
  <c r="D162" i="6"/>
  <c r="D170" i="6"/>
  <c r="D178" i="6"/>
  <c r="D186" i="6"/>
  <c r="D194" i="6"/>
  <c r="D202" i="6"/>
  <c r="D210" i="6"/>
  <c r="D218" i="6"/>
  <c r="D226" i="6"/>
  <c r="D234" i="6"/>
  <c r="D242" i="6"/>
  <c r="D250" i="6"/>
  <c r="D258" i="6"/>
  <c r="D266" i="6"/>
  <c r="D274" i="6"/>
  <c r="D282" i="6"/>
  <c r="D290" i="6"/>
  <c r="D298" i="6"/>
  <c r="D306" i="6"/>
  <c r="D314" i="6"/>
  <c r="D322" i="6"/>
  <c r="D330" i="6"/>
  <c r="D338" i="6"/>
  <c r="D346" i="6"/>
  <c r="D354" i="6"/>
  <c r="D362" i="6"/>
  <c r="D370" i="6"/>
  <c r="D378" i="6"/>
  <c r="D386" i="6"/>
  <c r="D394" i="6"/>
  <c r="D402" i="6"/>
  <c r="D410" i="6"/>
  <c r="D418" i="6"/>
  <c r="D426" i="6"/>
  <c r="D434" i="6"/>
  <c r="D442" i="6"/>
  <c r="D450" i="6"/>
  <c r="D458" i="6"/>
  <c r="D466" i="6"/>
  <c r="D474" i="6"/>
  <c r="D482" i="6"/>
  <c r="D490" i="6"/>
  <c r="D498" i="6"/>
  <c r="D506" i="6"/>
  <c r="D514" i="6"/>
  <c r="D522" i="6"/>
  <c r="D530" i="6"/>
  <c r="D538" i="6"/>
  <c r="D546" i="6"/>
  <c r="D554" i="6"/>
  <c r="D562" i="6"/>
  <c r="D570" i="6"/>
  <c r="D578" i="6"/>
  <c r="D586" i="6"/>
  <c r="D594" i="6"/>
  <c r="D602" i="6"/>
  <c r="D610" i="6"/>
  <c r="D618" i="6"/>
  <c r="D626" i="6"/>
  <c r="D634" i="6"/>
  <c r="D642" i="6"/>
  <c r="D650" i="6"/>
  <c r="D658" i="6"/>
  <c r="D666" i="6"/>
  <c r="D674" i="6"/>
  <c r="D43" i="6"/>
  <c r="D64" i="6"/>
  <c r="D85" i="6"/>
  <c r="D107" i="6"/>
  <c r="D128" i="6"/>
  <c r="D149" i="6"/>
  <c r="D171" i="6"/>
  <c r="D192" i="6"/>
  <c r="D213" i="6"/>
  <c r="D235" i="6"/>
  <c r="D256" i="6"/>
  <c r="D277" i="6"/>
  <c r="D299" i="6"/>
  <c r="D320" i="6"/>
  <c r="D341" i="6"/>
  <c r="D363" i="6"/>
  <c r="D384" i="6"/>
  <c r="D405" i="6"/>
  <c r="D427" i="6"/>
  <c r="D448" i="6"/>
  <c r="D469" i="6"/>
  <c r="D491" i="6"/>
  <c r="D512" i="6"/>
  <c r="D533" i="6"/>
  <c r="D555" i="6"/>
  <c r="D576" i="6"/>
  <c r="D597" i="6"/>
  <c r="D619" i="6"/>
  <c r="D640" i="6"/>
  <c r="D661" i="6"/>
  <c r="D682" i="6"/>
  <c r="D690" i="6"/>
  <c r="D698" i="6"/>
  <c r="D706" i="6"/>
  <c r="D714" i="6"/>
  <c r="D722" i="6"/>
  <c r="D730" i="6"/>
  <c r="D738" i="6"/>
  <c r="D746" i="6"/>
  <c r="D754" i="6"/>
  <c r="D762" i="6"/>
  <c r="D770" i="6"/>
  <c r="D778" i="6"/>
  <c r="D786" i="6"/>
  <c r="D794" i="6"/>
  <c r="D802" i="6"/>
  <c r="D810" i="6"/>
  <c r="D818" i="6"/>
  <c r="D826" i="6"/>
  <c r="D834" i="6"/>
  <c r="D842" i="6"/>
  <c r="D850" i="6"/>
  <c r="D858" i="6"/>
  <c r="D866" i="6"/>
  <c r="D874" i="6"/>
  <c r="D882" i="6"/>
  <c r="D890" i="6"/>
  <c r="D898" i="6"/>
  <c r="D906" i="6"/>
  <c r="D914" i="6"/>
  <c r="D922" i="6"/>
  <c r="D930" i="6"/>
  <c r="D938" i="6"/>
  <c r="D946" i="6"/>
  <c r="D954" i="6"/>
  <c r="D962" i="6"/>
  <c r="D970" i="6"/>
  <c r="D978" i="6"/>
  <c r="D986" i="6"/>
  <c r="D994" i="6"/>
  <c r="D1002" i="6"/>
  <c r="D1010" i="6"/>
  <c r="D1018" i="6"/>
  <c r="D24" i="6"/>
  <c r="D45" i="6"/>
  <c r="D67" i="6"/>
  <c r="D88" i="6"/>
  <c r="D109" i="6"/>
  <c r="D131" i="6"/>
  <c r="D152" i="6"/>
  <c r="D173" i="6"/>
  <c r="D195" i="6"/>
  <c r="D216" i="6"/>
  <c r="D237" i="6"/>
  <c r="D259" i="6"/>
  <c r="D280" i="6"/>
  <c r="D301" i="6"/>
  <c r="D323" i="6"/>
  <c r="D344" i="6"/>
  <c r="D365" i="6"/>
  <c r="D387" i="6"/>
  <c r="D408" i="6"/>
  <c r="D429" i="6"/>
  <c r="D451" i="6"/>
  <c r="D472" i="6"/>
  <c r="D493" i="6"/>
  <c r="D515" i="6"/>
  <c r="D536" i="6"/>
  <c r="D557" i="6"/>
  <c r="D579" i="6"/>
  <c r="D600" i="6"/>
  <c r="D621" i="6"/>
  <c r="D643" i="6"/>
  <c r="D664" i="6"/>
  <c r="D683" i="6"/>
  <c r="D691" i="6"/>
  <c r="D699" i="6"/>
  <c r="D707" i="6"/>
  <c r="D715" i="6"/>
  <c r="D723" i="6"/>
  <c r="D731" i="6"/>
  <c r="D739" i="6"/>
  <c r="D747" i="6"/>
  <c r="D755" i="6"/>
  <c r="D763" i="6"/>
  <c r="D771" i="6"/>
  <c r="D779" i="6"/>
  <c r="D787" i="6"/>
  <c r="D795" i="6"/>
  <c r="D803" i="6"/>
  <c r="D811" i="6"/>
  <c r="D819" i="6"/>
  <c r="D827" i="6"/>
  <c r="D835" i="6"/>
  <c r="D843" i="6"/>
  <c r="D851" i="6"/>
  <c r="D859" i="6"/>
  <c r="D867" i="6"/>
  <c r="D875" i="6"/>
  <c r="D883" i="6"/>
  <c r="D891" i="6"/>
  <c r="D899" i="6"/>
  <c r="D907" i="6"/>
  <c r="D915" i="6"/>
  <c r="D923" i="6"/>
  <c r="D931" i="6"/>
  <c r="D939" i="6"/>
  <c r="D947" i="6"/>
  <c r="D955" i="6"/>
  <c r="D963" i="6"/>
  <c r="D971" i="6"/>
  <c r="D979" i="6"/>
  <c r="D987" i="6"/>
  <c r="D995" i="6"/>
  <c r="D1003" i="6"/>
  <c r="D1011" i="6"/>
  <c r="D1019" i="6"/>
  <c r="D1027" i="6"/>
  <c r="D1035" i="6"/>
  <c r="D1043" i="6"/>
  <c r="D1051" i="6"/>
  <c r="D1059" i="6"/>
  <c r="D1067" i="6"/>
  <c r="D1075" i="6"/>
  <c r="D27" i="6"/>
  <c r="D48" i="6"/>
  <c r="D69" i="6"/>
  <c r="D91" i="6"/>
  <c r="D112" i="6"/>
  <c r="D133" i="6"/>
  <c r="D155" i="6"/>
  <c r="D176" i="6"/>
  <c r="D197" i="6"/>
  <c r="D219" i="6"/>
  <c r="D240" i="6"/>
  <c r="D261" i="6"/>
  <c r="D283" i="6"/>
  <c r="D304" i="6"/>
  <c r="D325" i="6"/>
  <c r="D347" i="6"/>
  <c r="D368" i="6"/>
  <c r="D389" i="6"/>
  <c r="D411" i="6"/>
  <c r="D432" i="6"/>
  <c r="D453" i="6"/>
  <c r="D475" i="6"/>
  <c r="D496" i="6"/>
  <c r="D517" i="6"/>
  <c r="D539" i="6"/>
  <c r="D560" i="6"/>
  <c r="D581" i="6"/>
  <c r="D603" i="6"/>
  <c r="D624" i="6"/>
  <c r="D645" i="6"/>
  <c r="D667" i="6"/>
  <c r="D684" i="6"/>
  <c r="D692" i="6"/>
  <c r="D700" i="6"/>
  <c r="D708" i="6"/>
  <c r="D716" i="6"/>
  <c r="D724" i="6"/>
  <c r="D732" i="6"/>
  <c r="D740" i="6"/>
  <c r="D748" i="6"/>
  <c r="D756" i="6"/>
  <c r="D764" i="6"/>
  <c r="D772" i="6"/>
  <c r="D780" i="6"/>
  <c r="D788" i="6"/>
  <c r="D796" i="6"/>
  <c r="D804" i="6"/>
  <c r="D812" i="6"/>
  <c r="D820" i="6"/>
  <c r="D828" i="6"/>
  <c r="D836" i="6"/>
  <c r="D844" i="6"/>
  <c r="D852" i="6"/>
  <c r="D29" i="6"/>
  <c r="D51" i="6"/>
  <c r="D72" i="6"/>
  <c r="D93" i="6"/>
  <c r="D115" i="6"/>
  <c r="D136" i="6"/>
  <c r="D157" i="6"/>
  <c r="D179" i="6"/>
  <c r="D200" i="6"/>
  <c r="D221" i="6"/>
  <c r="D243" i="6"/>
  <c r="D264" i="6"/>
  <c r="D285" i="6"/>
  <c r="D307" i="6"/>
  <c r="D328" i="6"/>
  <c r="D349" i="6"/>
  <c r="D371" i="6"/>
  <c r="D392" i="6"/>
  <c r="D413" i="6"/>
  <c r="D435" i="6"/>
  <c r="D456" i="6"/>
  <c r="D477" i="6"/>
  <c r="D499" i="6"/>
  <c r="D520" i="6"/>
  <c r="D541" i="6"/>
  <c r="D563" i="6"/>
  <c r="D584" i="6"/>
  <c r="D605" i="6"/>
  <c r="D627" i="6"/>
  <c r="D648" i="6"/>
  <c r="D669" i="6"/>
  <c r="D685" i="6"/>
  <c r="D693" i="6"/>
  <c r="D701" i="6"/>
  <c r="D709" i="6"/>
  <c r="D717" i="6"/>
  <c r="D725" i="6"/>
  <c r="D733" i="6"/>
  <c r="D741" i="6"/>
  <c r="D749" i="6"/>
  <c r="D757" i="6"/>
  <c r="D765" i="6"/>
  <c r="D773" i="6"/>
  <c r="D781" i="6"/>
  <c r="D789" i="6"/>
  <c r="D797" i="6"/>
  <c r="D805" i="6"/>
  <c r="D813" i="6"/>
  <c r="D821" i="6"/>
  <c r="D829" i="6"/>
  <c r="D837" i="6"/>
  <c r="D845" i="6"/>
  <c r="D853" i="6"/>
  <c r="D861" i="6"/>
  <c r="D869" i="6"/>
  <c r="D877" i="6"/>
  <c r="D885" i="6"/>
  <c r="D893" i="6"/>
  <c r="D901" i="6"/>
  <c r="D909" i="6"/>
  <c r="D917" i="6"/>
  <c r="D925" i="6"/>
  <c r="D933" i="6"/>
  <c r="D941" i="6"/>
  <c r="D949" i="6"/>
  <c r="D957" i="6"/>
  <c r="D965" i="6"/>
  <c r="D973" i="6"/>
  <c r="D32" i="6"/>
  <c r="D53" i="6"/>
  <c r="D75" i="6"/>
  <c r="D96" i="6"/>
  <c r="D117" i="6"/>
  <c r="D139" i="6"/>
  <c r="D160" i="6"/>
  <c r="D181" i="6"/>
  <c r="D203" i="6"/>
  <c r="D224" i="6"/>
  <c r="D245" i="6"/>
  <c r="D267" i="6"/>
  <c r="D288" i="6"/>
  <c r="D309" i="6"/>
  <c r="D331" i="6"/>
  <c r="D352" i="6"/>
  <c r="D373" i="6"/>
  <c r="D395" i="6"/>
  <c r="D416" i="6"/>
  <c r="D437" i="6"/>
  <c r="D459" i="6"/>
  <c r="D480" i="6"/>
  <c r="D501" i="6"/>
  <c r="D523" i="6"/>
  <c r="D544" i="6"/>
  <c r="D565" i="6"/>
  <c r="D587" i="6"/>
  <c r="D608" i="6"/>
  <c r="D629" i="6"/>
  <c r="D651" i="6"/>
  <c r="D672" i="6"/>
  <c r="D686" i="6"/>
  <c r="D694" i="6"/>
  <c r="D702" i="6"/>
  <c r="D710" i="6"/>
  <c r="D718" i="6"/>
  <c r="D726" i="6"/>
  <c r="D734" i="6"/>
  <c r="D742" i="6"/>
  <c r="D750" i="6"/>
  <c r="D758" i="6"/>
  <c r="D766" i="6"/>
  <c r="D774" i="6"/>
  <c r="D782" i="6"/>
  <c r="D790" i="6"/>
  <c r="D798" i="6"/>
  <c r="D806" i="6"/>
  <c r="D814" i="6"/>
  <c r="D822" i="6"/>
  <c r="D830" i="6"/>
  <c r="D838" i="6"/>
  <c r="D846" i="6"/>
  <c r="D854" i="6"/>
  <c r="D862" i="6"/>
  <c r="D870" i="6"/>
  <c r="D878" i="6"/>
  <c r="D886" i="6"/>
  <c r="D894" i="6"/>
  <c r="D902" i="6"/>
  <c r="D910" i="6"/>
  <c r="D918" i="6"/>
  <c r="D926" i="6"/>
  <c r="D934" i="6"/>
  <c r="D942" i="6"/>
  <c r="D950" i="6"/>
  <c r="D958" i="6"/>
  <c r="D966" i="6"/>
  <c r="D974" i="6"/>
  <c r="D982" i="6"/>
  <c r="D990" i="6"/>
  <c r="D998" i="6"/>
  <c r="D1006" i="6"/>
  <c r="D1014" i="6"/>
  <c r="D1022" i="6"/>
  <c r="D1030" i="6"/>
  <c r="D1038" i="6"/>
  <c r="D1046" i="6"/>
  <c r="D1054" i="6"/>
  <c r="D1062" i="6"/>
  <c r="D1070" i="6"/>
  <c r="D1078" i="6"/>
  <c r="D1086" i="6"/>
  <c r="D1094" i="6"/>
  <c r="D1102" i="6"/>
  <c r="D35" i="6"/>
  <c r="D56" i="6"/>
  <c r="D77" i="6"/>
  <c r="D99" i="6"/>
  <c r="D120" i="6"/>
  <c r="D141" i="6"/>
  <c r="D163" i="6"/>
  <c r="D184" i="6"/>
  <c r="D205" i="6"/>
  <c r="D227" i="6"/>
  <c r="D248" i="6"/>
  <c r="D269" i="6"/>
  <c r="D291" i="6"/>
  <c r="D312" i="6"/>
  <c r="D333" i="6"/>
  <c r="D355" i="6"/>
  <c r="D376" i="6"/>
  <c r="D397" i="6"/>
  <c r="D419" i="6"/>
  <c r="D440" i="6"/>
  <c r="D461" i="6"/>
  <c r="D483" i="6"/>
  <c r="D504" i="6"/>
  <c r="D525" i="6"/>
  <c r="D547" i="6"/>
  <c r="D568" i="6"/>
  <c r="D589" i="6"/>
  <c r="D611" i="6"/>
  <c r="D632" i="6"/>
  <c r="D653" i="6"/>
  <c r="D675" i="6"/>
  <c r="D687" i="6"/>
  <c r="D695" i="6"/>
  <c r="D703" i="6"/>
  <c r="D711" i="6"/>
  <c r="D719" i="6"/>
  <c r="D727" i="6"/>
  <c r="D735" i="6"/>
  <c r="D743" i="6"/>
  <c r="D751" i="6"/>
  <c r="D759" i="6"/>
  <c r="D767" i="6"/>
  <c r="D775" i="6"/>
  <c r="D783" i="6"/>
  <c r="D791" i="6"/>
  <c r="D799" i="6"/>
  <c r="D807" i="6"/>
  <c r="D815" i="6"/>
  <c r="D823" i="6"/>
  <c r="D831" i="6"/>
  <c r="D839" i="6"/>
  <c r="D847" i="6"/>
  <c r="D855" i="6"/>
  <c r="D863" i="6"/>
  <c r="D871" i="6"/>
  <c r="D879" i="6"/>
  <c r="D887" i="6"/>
  <c r="D895" i="6"/>
  <c r="D903" i="6"/>
  <c r="D911" i="6"/>
  <c r="D919" i="6"/>
  <c r="D927" i="6"/>
  <c r="D935" i="6"/>
  <c r="D943" i="6"/>
  <c r="D951" i="6"/>
  <c r="D959" i="6"/>
  <c r="D967" i="6"/>
  <c r="D975" i="6"/>
  <c r="D983" i="6"/>
  <c r="D991" i="6"/>
  <c r="D999" i="6"/>
  <c r="D1007" i="6"/>
  <c r="D1015" i="6"/>
  <c r="D1023" i="6"/>
  <c r="D1031" i="6"/>
  <c r="D1039" i="6"/>
  <c r="D1047" i="6"/>
  <c r="D1055" i="6"/>
  <c r="D1063" i="6"/>
  <c r="D1071" i="6"/>
  <c r="D1079" i="6"/>
  <c r="D1087" i="6"/>
  <c r="D1095" i="6"/>
  <c r="D1103" i="6"/>
  <c r="D1111" i="6"/>
  <c r="D37" i="6"/>
  <c r="D59" i="6"/>
  <c r="D80" i="6"/>
  <c r="D101" i="6"/>
  <c r="D123" i="6"/>
  <c r="D144" i="6"/>
  <c r="D165" i="6"/>
  <c r="D187" i="6"/>
  <c r="D208" i="6"/>
  <c r="D229" i="6"/>
  <c r="D251" i="6"/>
  <c r="D272" i="6"/>
  <c r="D293" i="6"/>
  <c r="D315" i="6"/>
  <c r="D336" i="6"/>
  <c r="D357" i="6"/>
  <c r="D379" i="6"/>
  <c r="D400" i="6"/>
  <c r="D421" i="6"/>
  <c r="D443" i="6"/>
  <c r="D464" i="6"/>
  <c r="D485" i="6"/>
  <c r="D507" i="6"/>
  <c r="D528" i="6"/>
  <c r="D549" i="6"/>
  <c r="D571" i="6"/>
  <c r="D592" i="6"/>
  <c r="D613" i="6"/>
  <c r="D635" i="6"/>
  <c r="D656" i="6"/>
  <c r="D677" i="6"/>
  <c r="D688" i="6"/>
  <c r="D696" i="6"/>
  <c r="D704" i="6"/>
  <c r="D712" i="6"/>
  <c r="D720" i="6"/>
  <c r="D728" i="6"/>
  <c r="D736" i="6"/>
  <c r="D744" i="6"/>
  <c r="D752" i="6"/>
  <c r="D760" i="6"/>
  <c r="D768" i="6"/>
  <c r="D776" i="6"/>
  <c r="D784" i="6"/>
  <c r="D792" i="6"/>
  <c r="D800" i="6"/>
  <c r="D808" i="6"/>
  <c r="D816" i="6"/>
  <c r="D824" i="6"/>
  <c r="D832" i="6"/>
  <c r="D840" i="6"/>
  <c r="D848" i="6"/>
  <c r="D856" i="6"/>
  <c r="D864" i="6"/>
  <c r="D872" i="6"/>
  <c r="D880" i="6"/>
  <c r="D888" i="6"/>
  <c r="D896" i="6"/>
  <c r="D904" i="6"/>
  <c r="D912" i="6"/>
  <c r="D920" i="6"/>
  <c r="D928" i="6"/>
  <c r="D936" i="6"/>
  <c r="D944" i="6"/>
  <c r="D952" i="6"/>
  <c r="D960" i="6"/>
  <c r="D968" i="6"/>
  <c r="D976" i="6"/>
  <c r="D984" i="6"/>
  <c r="D992" i="6"/>
  <c r="D1000" i="6"/>
  <c r="D1008" i="6"/>
  <c r="D1016" i="6"/>
  <c r="D1024" i="6"/>
  <c r="D1032" i="6"/>
  <c r="D1040" i="6"/>
  <c r="D1048" i="6"/>
  <c r="D1056" i="6"/>
  <c r="D1064" i="6"/>
  <c r="D1072" i="6"/>
  <c r="D1080" i="6"/>
  <c r="D125" i="6"/>
  <c r="D296" i="6"/>
  <c r="D467" i="6"/>
  <c r="D637" i="6"/>
  <c r="D729" i="6"/>
  <c r="D793" i="6"/>
  <c r="D857" i="6"/>
  <c r="D889" i="6"/>
  <c r="D921" i="6"/>
  <c r="D953" i="6"/>
  <c r="D981" i="6"/>
  <c r="D1004" i="6"/>
  <c r="D1025" i="6"/>
  <c r="D1041" i="6"/>
  <c r="D1057" i="6"/>
  <c r="D1073" i="6"/>
  <c r="D1085" i="6"/>
  <c r="D1097" i="6"/>
  <c r="D1107" i="6"/>
  <c r="D1116" i="6"/>
  <c r="D1124" i="6"/>
  <c r="D1132" i="6"/>
  <c r="D1140" i="6"/>
  <c r="D1148" i="6"/>
  <c r="D1156" i="6"/>
  <c r="D1164" i="6"/>
  <c r="D1172" i="6"/>
  <c r="D1180" i="6"/>
  <c r="D1188" i="6"/>
  <c r="D1196" i="6"/>
  <c r="D1204" i="6"/>
  <c r="D1212" i="6"/>
  <c r="D1220" i="6"/>
  <c r="D1228" i="6"/>
  <c r="D1236" i="6"/>
  <c r="D1244" i="6"/>
  <c r="D1252" i="6"/>
  <c r="D1260" i="6"/>
  <c r="D1268" i="6"/>
  <c r="D1276" i="6"/>
  <c r="D1284" i="6"/>
  <c r="D1292" i="6"/>
  <c r="D1300" i="6"/>
  <c r="D1308" i="6"/>
  <c r="D1316" i="6"/>
  <c r="D1324" i="6"/>
  <c r="D1332" i="6"/>
  <c r="D1340" i="6"/>
  <c r="D1348" i="6"/>
  <c r="D1356" i="6"/>
  <c r="D1364" i="6"/>
  <c r="D1372" i="6"/>
  <c r="D1380" i="6"/>
  <c r="D1388" i="6"/>
  <c r="D1396" i="6"/>
  <c r="D1404" i="6"/>
  <c r="D1412" i="6"/>
  <c r="D1420" i="6"/>
  <c r="D1428" i="6"/>
  <c r="D1436" i="6"/>
  <c r="D1444" i="6"/>
  <c r="D1452" i="6"/>
  <c r="D1460" i="6"/>
  <c r="D1468" i="6"/>
  <c r="D1476" i="6"/>
  <c r="D1484" i="6"/>
  <c r="D1492" i="6"/>
  <c r="D1500" i="6"/>
  <c r="D31" i="7"/>
  <c r="D39" i="7"/>
  <c r="D47" i="7"/>
  <c r="D55" i="7"/>
  <c r="D63" i="7"/>
  <c r="D71" i="7"/>
  <c r="D79" i="7"/>
  <c r="D87" i="7"/>
  <c r="D95" i="7"/>
  <c r="D103" i="7"/>
  <c r="D111" i="7"/>
  <c r="D119" i="7"/>
  <c r="D147" i="6"/>
  <c r="D317" i="6"/>
  <c r="D488" i="6"/>
  <c r="D659" i="6"/>
  <c r="D737" i="6"/>
  <c r="D801" i="6"/>
  <c r="D860" i="6"/>
  <c r="D892" i="6"/>
  <c r="D924" i="6"/>
  <c r="D956" i="6"/>
  <c r="D985" i="6"/>
  <c r="D1005" i="6"/>
  <c r="D1026" i="6"/>
  <c r="D1042" i="6"/>
  <c r="D1058" i="6"/>
  <c r="D1074" i="6"/>
  <c r="D1088" i="6"/>
  <c r="D1098" i="6"/>
  <c r="D1108" i="6"/>
  <c r="D1117" i="6"/>
  <c r="D1125" i="6"/>
  <c r="D1133" i="6"/>
  <c r="D1141" i="6"/>
  <c r="D1149" i="6"/>
  <c r="D1157" i="6"/>
  <c r="D1165" i="6"/>
  <c r="D1173" i="6"/>
  <c r="D1181" i="6"/>
  <c r="D1189" i="6"/>
  <c r="D1197" i="6"/>
  <c r="D1205" i="6"/>
  <c r="D1213" i="6"/>
  <c r="D1221" i="6"/>
  <c r="D1229" i="6"/>
  <c r="D1237" i="6"/>
  <c r="D1245" i="6"/>
  <c r="D1253" i="6"/>
  <c r="D1261" i="6"/>
  <c r="D1269" i="6"/>
  <c r="D1277" i="6"/>
  <c r="D1285" i="6"/>
  <c r="D1293" i="6"/>
  <c r="D1301" i="6"/>
  <c r="D1309" i="6"/>
  <c r="D1317" i="6"/>
  <c r="D1325" i="6"/>
  <c r="D1333" i="6"/>
  <c r="D1341" i="6"/>
  <c r="D1349" i="6"/>
  <c r="D1357" i="6"/>
  <c r="D1365" i="6"/>
  <c r="D1373" i="6"/>
  <c r="D1381" i="6"/>
  <c r="D1389" i="6"/>
  <c r="D1397" i="6"/>
  <c r="D1405" i="6"/>
  <c r="D1413" i="6"/>
  <c r="D1421" i="6"/>
  <c r="D1429" i="6"/>
  <c r="D1437" i="6"/>
  <c r="D1445" i="6"/>
  <c r="D1453" i="6"/>
  <c r="D1461" i="6"/>
  <c r="D1469" i="6"/>
  <c r="D1477" i="6"/>
  <c r="D1485" i="6"/>
  <c r="D1493" i="6"/>
  <c r="D24" i="7"/>
  <c r="D32" i="7"/>
  <c r="D40" i="7"/>
  <c r="D48" i="7"/>
  <c r="D56" i="7"/>
  <c r="D64" i="7"/>
  <c r="D72" i="7"/>
  <c r="D80" i="7"/>
  <c r="D88" i="7"/>
  <c r="D96" i="7"/>
  <c r="D104" i="7"/>
  <c r="D112" i="7"/>
  <c r="D120" i="7"/>
  <c r="D128" i="7"/>
  <c r="D136" i="7"/>
  <c r="D144" i="7"/>
  <c r="D168" i="6"/>
  <c r="D339" i="6"/>
  <c r="D509" i="6"/>
  <c r="D680" i="6"/>
  <c r="D745" i="6"/>
  <c r="D809" i="6"/>
  <c r="D865" i="6"/>
  <c r="D897" i="6"/>
  <c r="D929" i="6"/>
  <c r="D961" i="6"/>
  <c r="D988" i="6"/>
  <c r="D1009" i="6"/>
  <c r="D1028" i="6"/>
  <c r="D1044" i="6"/>
  <c r="D1060" i="6"/>
  <c r="D1076" i="6"/>
  <c r="D1089" i="6"/>
  <c r="D1099" i="6"/>
  <c r="D1109" i="6"/>
  <c r="D1118" i="6"/>
  <c r="D1126" i="6"/>
  <c r="D1134" i="6"/>
  <c r="D1142" i="6"/>
  <c r="D1150" i="6"/>
  <c r="D1158" i="6"/>
  <c r="D1166" i="6"/>
  <c r="D1174" i="6"/>
  <c r="D1182" i="6"/>
  <c r="D1190" i="6"/>
  <c r="D1198" i="6"/>
  <c r="D1206" i="6"/>
  <c r="D1214" i="6"/>
  <c r="D1222" i="6"/>
  <c r="D1230" i="6"/>
  <c r="D1238" i="6"/>
  <c r="D1246" i="6"/>
  <c r="D1254" i="6"/>
  <c r="D1262" i="6"/>
  <c r="D1270" i="6"/>
  <c r="D1278" i="6"/>
  <c r="D1286" i="6"/>
  <c r="D1294" i="6"/>
  <c r="D1302" i="6"/>
  <c r="D1310" i="6"/>
  <c r="D1318" i="6"/>
  <c r="D1326" i="6"/>
  <c r="D1334" i="6"/>
  <c r="D1342" i="6"/>
  <c r="D1350" i="6"/>
  <c r="D1358" i="6"/>
  <c r="D1366" i="6"/>
  <c r="D1374" i="6"/>
  <c r="D1382" i="6"/>
  <c r="D1390" i="6"/>
  <c r="D1398" i="6"/>
  <c r="D1406" i="6"/>
  <c r="D1414" i="6"/>
  <c r="D1422" i="6"/>
  <c r="D1430" i="6"/>
  <c r="D1438" i="6"/>
  <c r="D1446" i="6"/>
  <c r="D1454" i="6"/>
  <c r="D1462" i="6"/>
  <c r="D1470" i="6"/>
  <c r="D1478" i="6"/>
  <c r="D1486" i="6"/>
  <c r="D1494" i="6"/>
  <c r="D25" i="7"/>
  <c r="D33" i="7"/>
  <c r="D41" i="7"/>
  <c r="D49" i="7"/>
  <c r="D57" i="7"/>
  <c r="D65" i="7"/>
  <c r="D73" i="7"/>
  <c r="D81" i="7"/>
  <c r="D89" i="7"/>
  <c r="D97" i="7"/>
  <c r="D105" i="7"/>
  <c r="D113" i="7"/>
  <c r="D121" i="7"/>
  <c r="D129" i="7"/>
  <c r="D137" i="7"/>
  <c r="D145" i="7"/>
  <c r="D189" i="6"/>
  <c r="D360" i="6"/>
  <c r="D531" i="6"/>
  <c r="D689" i="6"/>
  <c r="D753" i="6"/>
  <c r="D817" i="6"/>
  <c r="D868" i="6"/>
  <c r="D900" i="6"/>
  <c r="D932" i="6"/>
  <c r="D964" i="6"/>
  <c r="D989" i="6"/>
  <c r="D1012" i="6"/>
  <c r="D1029" i="6"/>
  <c r="D1045" i="6"/>
  <c r="D1061" i="6"/>
  <c r="D1077" i="6"/>
  <c r="D1090" i="6"/>
  <c r="D1100" i="6"/>
  <c r="D1110" i="6"/>
  <c r="D1119" i="6"/>
  <c r="D1127" i="6"/>
  <c r="D1135" i="6"/>
  <c r="D1143" i="6"/>
  <c r="D1151" i="6"/>
  <c r="D1159" i="6"/>
  <c r="D1167" i="6"/>
  <c r="D1175" i="6"/>
  <c r="D1183" i="6"/>
  <c r="D1191" i="6"/>
  <c r="D1199" i="6"/>
  <c r="D1207" i="6"/>
  <c r="D1215" i="6"/>
  <c r="D1223" i="6"/>
  <c r="D1231" i="6"/>
  <c r="D1239" i="6"/>
  <c r="D1247" i="6"/>
  <c r="D1255" i="6"/>
  <c r="D1263" i="6"/>
  <c r="D1271" i="6"/>
  <c r="D1279" i="6"/>
  <c r="D1287" i="6"/>
  <c r="D1295" i="6"/>
  <c r="D1303" i="6"/>
  <c r="D1311" i="6"/>
  <c r="D1319" i="6"/>
  <c r="D1327" i="6"/>
  <c r="D1335" i="6"/>
  <c r="D1343" i="6"/>
  <c r="D1351" i="6"/>
  <c r="D1359" i="6"/>
  <c r="D1367" i="6"/>
  <c r="D1375" i="6"/>
  <c r="D1383" i="6"/>
  <c r="D1391" i="6"/>
  <c r="D1399" i="6"/>
  <c r="D1407" i="6"/>
  <c r="D1415" i="6"/>
  <c r="D1423" i="6"/>
  <c r="D1431" i="6"/>
  <c r="D1439" i="6"/>
  <c r="D1447" i="6"/>
  <c r="D1455" i="6"/>
  <c r="D1463" i="6"/>
  <c r="D1471" i="6"/>
  <c r="D1479" i="6"/>
  <c r="D1487" i="6"/>
  <c r="D1495" i="6"/>
  <c r="D26" i="7"/>
  <c r="D34" i="7"/>
  <c r="D42" i="7"/>
  <c r="D50" i="7"/>
  <c r="D58" i="7"/>
  <c r="D66" i="7"/>
  <c r="D74" i="7"/>
  <c r="D82" i="7"/>
  <c r="D90" i="7"/>
  <c r="D98" i="7"/>
  <c r="D106" i="7"/>
  <c r="D114" i="7"/>
  <c r="D122" i="7"/>
  <c r="D130" i="7"/>
  <c r="D138" i="7"/>
  <c r="D40" i="6"/>
  <c r="D211" i="6"/>
  <c r="D381" i="6"/>
  <c r="D552" i="6"/>
  <c r="D697" i="6"/>
  <c r="D761" i="6"/>
  <c r="D825" i="6"/>
  <c r="D873" i="6"/>
  <c r="D905" i="6"/>
  <c r="D937" i="6"/>
  <c r="D969" i="6"/>
  <c r="D993" i="6"/>
  <c r="D1013" i="6"/>
  <c r="D1033" i="6"/>
  <c r="D1049" i="6"/>
  <c r="D1065" i="6"/>
  <c r="D1081" i="6"/>
  <c r="D1091" i="6"/>
  <c r="D1101" i="6"/>
  <c r="D1112" i="6"/>
  <c r="D1120" i="6"/>
  <c r="D1128" i="6"/>
  <c r="D1136" i="6"/>
  <c r="D1144" i="6"/>
  <c r="D1152" i="6"/>
  <c r="D1160" i="6"/>
  <c r="D1168" i="6"/>
  <c r="D1176" i="6"/>
  <c r="D1184" i="6"/>
  <c r="D1192" i="6"/>
  <c r="D1200" i="6"/>
  <c r="D1208" i="6"/>
  <c r="D1216" i="6"/>
  <c r="D1224" i="6"/>
  <c r="D1232" i="6"/>
  <c r="D1240" i="6"/>
  <c r="D1248" i="6"/>
  <c r="D1256" i="6"/>
  <c r="D1264" i="6"/>
  <c r="D1272" i="6"/>
  <c r="D1280" i="6"/>
  <c r="D1288" i="6"/>
  <c r="D1296" i="6"/>
  <c r="D1304" i="6"/>
  <c r="D1312" i="6"/>
  <c r="D1320" i="6"/>
  <c r="D1328" i="6"/>
  <c r="D1336" i="6"/>
  <c r="D1344" i="6"/>
  <c r="D1352" i="6"/>
  <c r="D1360" i="6"/>
  <c r="D1368" i="6"/>
  <c r="D1376" i="6"/>
  <c r="D1384" i="6"/>
  <c r="D1392" i="6"/>
  <c r="D1400" i="6"/>
  <c r="D1408" i="6"/>
  <c r="D1416" i="6"/>
  <c r="D1424" i="6"/>
  <c r="D1432" i="6"/>
  <c r="D1440" i="6"/>
  <c r="D1448" i="6"/>
  <c r="D1456" i="6"/>
  <c r="D1464" i="6"/>
  <c r="D1472" i="6"/>
  <c r="D1480" i="6"/>
  <c r="D1488" i="6"/>
  <c r="D1496" i="6"/>
  <c r="D61" i="6"/>
  <c r="D232" i="6"/>
  <c r="D403" i="6"/>
  <c r="D573" i="6"/>
  <c r="D705" i="6"/>
  <c r="D769" i="6"/>
  <c r="D833" i="6"/>
  <c r="D876" i="6"/>
  <c r="D908" i="6"/>
  <c r="D940" i="6"/>
  <c r="D972" i="6"/>
  <c r="D996" i="6"/>
  <c r="D1017" i="6"/>
  <c r="D1034" i="6"/>
  <c r="D1050" i="6"/>
  <c r="D1066" i="6"/>
  <c r="D1082" i="6"/>
  <c r="D1092" i="6"/>
  <c r="D1104" i="6"/>
  <c r="D1113" i="6"/>
  <c r="D1121" i="6"/>
  <c r="D1129" i="6"/>
  <c r="D1137" i="6"/>
  <c r="D1145" i="6"/>
  <c r="D1153" i="6"/>
  <c r="D1161" i="6"/>
  <c r="D1169" i="6"/>
  <c r="D1177" i="6"/>
  <c r="D1185" i="6"/>
  <c r="D1193" i="6"/>
  <c r="D1201" i="6"/>
  <c r="D1209" i="6"/>
  <c r="D1217" i="6"/>
  <c r="D1225" i="6"/>
  <c r="D1233" i="6"/>
  <c r="D1241" i="6"/>
  <c r="D1249" i="6"/>
  <c r="D1257" i="6"/>
  <c r="D1265" i="6"/>
  <c r="D1273" i="6"/>
  <c r="D1281" i="6"/>
  <c r="D1289" i="6"/>
  <c r="D1297" i="6"/>
  <c r="D1305" i="6"/>
  <c r="D1313" i="6"/>
  <c r="D1321" i="6"/>
  <c r="D1329" i="6"/>
  <c r="D1337" i="6"/>
  <c r="D1345" i="6"/>
  <c r="D1353" i="6"/>
  <c r="D1361" i="6"/>
  <c r="D1369" i="6"/>
  <c r="D1377" i="6"/>
  <c r="D1385" i="6"/>
  <c r="D1393" i="6"/>
  <c r="D1401" i="6"/>
  <c r="D1409" i="6"/>
  <c r="D1417" i="6"/>
  <c r="D1425" i="6"/>
  <c r="D1433" i="6"/>
  <c r="D1441" i="6"/>
  <c r="D1449" i="6"/>
  <c r="D1457" i="6"/>
  <c r="D1465" i="6"/>
  <c r="D1473" i="6"/>
  <c r="D1481" i="6"/>
  <c r="D1489" i="6"/>
  <c r="D1497" i="6"/>
  <c r="D28" i="7"/>
  <c r="D36" i="7"/>
  <c r="D44" i="7"/>
  <c r="D52" i="7"/>
  <c r="D60" i="7"/>
  <c r="D68" i="7"/>
  <c r="D76" i="7"/>
  <c r="D84" i="7"/>
  <c r="D92" i="7"/>
  <c r="D100" i="7"/>
  <c r="D108" i="7"/>
  <c r="D116" i="7"/>
  <c r="D124" i="7"/>
  <c r="D132" i="7"/>
  <c r="D140" i="7"/>
  <c r="D148" i="7"/>
  <c r="D83" i="6"/>
  <c r="D253" i="6"/>
  <c r="D424" i="6"/>
  <c r="D595" i="6"/>
  <c r="D713" i="6"/>
  <c r="D777" i="6"/>
  <c r="D841" i="6"/>
  <c r="D881" i="6"/>
  <c r="D913" i="6"/>
  <c r="D945" i="6"/>
  <c r="D977" i="6"/>
  <c r="D997" i="6"/>
  <c r="D1020" i="6"/>
  <c r="D1036" i="6"/>
  <c r="D1052" i="6"/>
  <c r="D1068" i="6"/>
  <c r="D1083" i="6"/>
  <c r="D1093" i="6"/>
  <c r="D1105" i="6"/>
  <c r="D1114" i="6"/>
  <c r="D1122" i="6"/>
  <c r="D1130" i="6"/>
  <c r="D1138" i="6"/>
  <c r="D1146" i="6"/>
  <c r="D1154" i="6"/>
  <c r="D1162" i="6"/>
  <c r="D1170" i="6"/>
  <c r="D1178" i="6"/>
  <c r="D1186" i="6"/>
  <c r="D1194" i="6"/>
  <c r="D1202" i="6"/>
  <c r="D1210" i="6"/>
  <c r="D1218" i="6"/>
  <c r="D1226" i="6"/>
  <c r="D1234" i="6"/>
  <c r="D1242" i="6"/>
  <c r="D1250" i="6"/>
  <c r="D1258" i="6"/>
  <c r="D1266" i="6"/>
  <c r="D1274" i="6"/>
  <c r="D1282" i="6"/>
  <c r="D1290" i="6"/>
  <c r="D1298" i="6"/>
  <c r="D1306" i="6"/>
  <c r="D1314" i="6"/>
  <c r="D1322" i="6"/>
  <c r="D1330" i="6"/>
  <c r="D1338" i="6"/>
  <c r="D1346" i="6"/>
  <c r="D1354" i="6"/>
  <c r="D1362" i="6"/>
  <c r="D1370" i="6"/>
  <c r="D1378" i="6"/>
  <c r="D1386" i="6"/>
  <c r="D1394" i="6"/>
  <c r="D1402" i="6"/>
  <c r="D1410" i="6"/>
  <c r="D1418" i="6"/>
  <c r="D1426" i="6"/>
  <c r="D1434" i="6"/>
  <c r="D1442" i="6"/>
  <c r="D1450" i="6"/>
  <c r="D1458" i="6"/>
  <c r="D1466" i="6"/>
  <c r="D1474" i="6"/>
  <c r="D1482" i="6"/>
  <c r="D1490" i="6"/>
  <c r="D1498" i="6"/>
  <c r="D29" i="7"/>
  <c r="D37" i="7"/>
  <c r="D785" i="6"/>
  <c r="D1037" i="6"/>
  <c r="D1131" i="6"/>
  <c r="D1195" i="6"/>
  <c r="D1259" i="6"/>
  <c r="D1323" i="6"/>
  <c r="D1387" i="6"/>
  <c r="D1451" i="6"/>
  <c r="D46" i="7"/>
  <c r="D69" i="7"/>
  <c r="D91" i="7"/>
  <c r="D110" i="7"/>
  <c r="D131" i="7"/>
  <c r="D146" i="7"/>
  <c r="D155" i="7"/>
  <c r="D163" i="7"/>
  <c r="D171" i="7"/>
  <c r="D179" i="7"/>
  <c r="D187" i="7"/>
  <c r="D195" i="7"/>
  <c r="D203" i="7"/>
  <c r="D211" i="7"/>
  <c r="D219" i="7"/>
  <c r="D227" i="7"/>
  <c r="D235" i="7"/>
  <c r="D243" i="7"/>
  <c r="D251" i="7"/>
  <c r="D259" i="7"/>
  <c r="D267" i="7"/>
  <c r="D275" i="7"/>
  <c r="D283" i="7"/>
  <c r="D291" i="7"/>
  <c r="D299" i="7"/>
  <c r="D307" i="7"/>
  <c r="D315" i="7"/>
  <c r="D323" i="7"/>
  <c r="D331" i="7"/>
  <c r="D339" i="7"/>
  <c r="D347" i="7"/>
  <c r="D355" i="7"/>
  <c r="D363" i="7"/>
  <c r="D371" i="7"/>
  <c r="D379" i="7"/>
  <c r="D387" i="7"/>
  <c r="D395" i="7"/>
  <c r="D403" i="7"/>
  <c r="D411" i="7"/>
  <c r="D419" i="7"/>
  <c r="D427" i="7"/>
  <c r="D435" i="7"/>
  <c r="D443" i="7"/>
  <c r="D451" i="7"/>
  <c r="D459" i="7"/>
  <c r="D467" i="7"/>
  <c r="D475" i="7"/>
  <c r="D483" i="7"/>
  <c r="D491" i="7"/>
  <c r="D499" i="7"/>
  <c r="D507" i="7"/>
  <c r="D515" i="7"/>
  <c r="D523" i="7"/>
  <c r="D531" i="7"/>
  <c r="D539" i="7"/>
  <c r="D547" i="7"/>
  <c r="D555" i="7"/>
  <c r="D563" i="7"/>
  <c r="D571" i="7"/>
  <c r="D579" i="7"/>
  <c r="D587" i="7"/>
  <c r="D595" i="7"/>
  <c r="D603" i="7"/>
  <c r="D611" i="7"/>
  <c r="D619" i="7"/>
  <c r="D627" i="7"/>
  <c r="D635" i="7"/>
  <c r="D643" i="7"/>
  <c r="D651" i="7"/>
  <c r="D659" i="7"/>
  <c r="D667" i="7"/>
  <c r="D675" i="7"/>
  <c r="D683" i="7"/>
  <c r="D691" i="7"/>
  <c r="D699" i="7"/>
  <c r="D707" i="7"/>
  <c r="D849" i="6"/>
  <c r="D1053" i="6"/>
  <c r="D1139" i="6"/>
  <c r="D1203" i="6"/>
  <c r="D1267" i="6"/>
  <c r="D1331" i="6"/>
  <c r="D1395" i="6"/>
  <c r="D1459" i="6"/>
  <c r="D51" i="7"/>
  <c r="D70" i="7"/>
  <c r="D93" i="7"/>
  <c r="D115" i="7"/>
  <c r="D133" i="7"/>
  <c r="D147" i="7"/>
  <c r="D156" i="7"/>
  <c r="D164" i="7"/>
  <c r="D172" i="7"/>
  <c r="D180" i="7"/>
  <c r="D188" i="7"/>
  <c r="D196" i="7"/>
  <c r="D204" i="7"/>
  <c r="D212" i="7"/>
  <c r="D220" i="7"/>
  <c r="D228" i="7"/>
  <c r="D236" i="7"/>
  <c r="D244" i="7"/>
  <c r="D252" i="7"/>
  <c r="D260" i="7"/>
  <c r="D268" i="7"/>
  <c r="D276" i="7"/>
  <c r="D284" i="7"/>
  <c r="D292" i="7"/>
  <c r="D300" i="7"/>
  <c r="D308" i="7"/>
  <c r="D316" i="7"/>
  <c r="D324" i="7"/>
  <c r="D332" i="7"/>
  <c r="D340" i="7"/>
  <c r="D348" i="7"/>
  <c r="D356" i="7"/>
  <c r="D364" i="7"/>
  <c r="D372" i="7"/>
  <c r="D380" i="7"/>
  <c r="D388" i="7"/>
  <c r="D396" i="7"/>
  <c r="D404" i="7"/>
  <c r="D412" i="7"/>
  <c r="D420" i="7"/>
  <c r="D428" i="7"/>
  <c r="D436" i="7"/>
  <c r="D444" i="7"/>
  <c r="D452" i="7"/>
  <c r="D460" i="7"/>
  <c r="D468" i="7"/>
  <c r="D476" i="7"/>
  <c r="D484" i="7"/>
  <c r="D492" i="7"/>
  <c r="D500" i="7"/>
  <c r="D508" i="7"/>
  <c r="D516" i="7"/>
  <c r="D524" i="7"/>
  <c r="D532" i="7"/>
  <c r="D540" i="7"/>
  <c r="D548" i="7"/>
  <c r="D884" i="6"/>
  <c r="D1069" i="6"/>
  <c r="D1147" i="6"/>
  <c r="D1211" i="6"/>
  <c r="D1275" i="6"/>
  <c r="D1339" i="6"/>
  <c r="D1403" i="6"/>
  <c r="D1467" i="6"/>
  <c r="D27" i="7"/>
  <c r="D53" i="7"/>
  <c r="D75" i="7"/>
  <c r="D94" i="7"/>
  <c r="D117" i="7"/>
  <c r="D134" i="7"/>
  <c r="D149" i="7"/>
  <c r="D157" i="7"/>
  <c r="D165" i="7"/>
  <c r="D173" i="7"/>
  <c r="D181" i="7"/>
  <c r="D189" i="7"/>
  <c r="D197" i="7"/>
  <c r="D205" i="7"/>
  <c r="D213" i="7"/>
  <c r="D221" i="7"/>
  <c r="D229" i="7"/>
  <c r="D237" i="7"/>
  <c r="D245" i="7"/>
  <c r="D253" i="7"/>
  <c r="D261" i="7"/>
  <c r="D269" i="7"/>
  <c r="D277" i="7"/>
  <c r="D285" i="7"/>
  <c r="D293" i="7"/>
  <c r="D301" i="7"/>
  <c r="D309" i="7"/>
  <c r="D317" i="7"/>
  <c r="D325" i="7"/>
  <c r="D333" i="7"/>
  <c r="D341" i="7"/>
  <c r="D349" i="7"/>
  <c r="D357" i="7"/>
  <c r="D365" i="7"/>
  <c r="D373" i="7"/>
  <c r="D381" i="7"/>
  <c r="D389" i="7"/>
  <c r="D397" i="7"/>
  <c r="D405" i="7"/>
  <c r="D413" i="7"/>
  <c r="D421" i="7"/>
  <c r="D429" i="7"/>
  <c r="D437" i="7"/>
  <c r="D445" i="7"/>
  <c r="D453" i="7"/>
  <c r="D461" i="7"/>
  <c r="D469" i="7"/>
  <c r="D477" i="7"/>
  <c r="D485" i="7"/>
  <c r="D493" i="7"/>
  <c r="D501" i="7"/>
  <c r="D509" i="7"/>
  <c r="D517" i="7"/>
  <c r="D525" i="7"/>
  <c r="D533" i="7"/>
  <c r="D541" i="7"/>
  <c r="D549" i="7"/>
  <c r="D557" i="7"/>
  <c r="D565" i="7"/>
  <c r="D573" i="7"/>
  <c r="D581" i="7"/>
  <c r="D589" i="7"/>
  <c r="D597" i="7"/>
  <c r="D605" i="7"/>
  <c r="D613" i="7"/>
  <c r="D621" i="7"/>
  <c r="D629" i="7"/>
  <c r="D637" i="7"/>
  <c r="D645" i="7"/>
  <c r="D653" i="7"/>
  <c r="D104" i="6"/>
  <c r="D916" i="6"/>
  <c r="D1084" i="6"/>
  <c r="D1155" i="6"/>
  <c r="D1219" i="6"/>
  <c r="D1283" i="6"/>
  <c r="D1347" i="6"/>
  <c r="D1411" i="6"/>
  <c r="D1475" i="6"/>
  <c r="D30" i="7"/>
  <c r="D54" i="7"/>
  <c r="D77" i="7"/>
  <c r="D99" i="7"/>
  <c r="D118" i="7"/>
  <c r="D135" i="7"/>
  <c r="D150" i="7"/>
  <c r="D158" i="7"/>
  <c r="D166" i="7"/>
  <c r="D174" i="7"/>
  <c r="D182" i="7"/>
  <c r="D190" i="7"/>
  <c r="D198" i="7"/>
  <c r="D206" i="7"/>
  <c r="D214" i="7"/>
  <c r="D222" i="7"/>
  <c r="D230" i="7"/>
  <c r="D238" i="7"/>
  <c r="D246" i="7"/>
  <c r="D254" i="7"/>
  <c r="D262" i="7"/>
  <c r="D270" i="7"/>
  <c r="D278" i="7"/>
  <c r="D286" i="7"/>
  <c r="D294" i="7"/>
  <c r="D302" i="7"/>
  <c r="D310" i="7"/>
  <c r="D318" i="7"/>
  <c r="D326" i="7"/>
  <c r="D334" i="7"/>
  <c r="D342" i="7"/>
  <c r="D350" i="7"/>
  <c r="D358" i="7"/>
  <c r="D366" i="7"/>
  <c r="D374" i="7"/>
  <c r="D382" i="7"/>
  <c r="D390" i="7"/>
  <c r="D398" i="7"/>
  <c r="D406" i="7"/>
  <c r="D414" i="7"/>
  <c r="D422" i="7"/>
  <c r="D430" i="7"/>
  <c r="D438" i="7"/>
  <c r="D446" i="7"/>
  <c r="D454" i="7"/>
  <c r="D462" i="7"/>
  <c r="D470" i="7"/>
  <c r="D478" i="7"/>
  <c r="D486" i="7"/>
  <c r="D494" i="7"/>
  <c r="D502" i="7"/>
  <c r="D510" i="7"/>
  <c r="D518" i="7"/>
  <c r="D526" i="7"/>
  <c r="D534" i="7"/>
  <c r="D542" i="7"/>
  <c r="D550" i="7"/>
  <c r="D558" i="7"/>
  <c r="D566" i="7"/>
  <c r="D574" i="7"/>
  <c r="D582" i="7"/>
  <c r="D590" i="7"/>
  <c r="D598" i="7"/>
  <c r="D606" i="7"/>
  <c r="D614" i="7"/>
  <c r="D622" i="7"/>
  <c r="D630" i="7"/>
  <c r="D638" i="7"/>
  <c r="D646" i="7"/>
  <c r="D654" i="7"/>
  <c r="D662" i="7"/>
  <c r="D670" i="7"/>
  <c r="D678" i="7"/>
  <c r="D686" i="7"/>
  <c r="D694" i="7"/>
  <c r="D702" i="7"/>
  <c r="D710" i="7"/>
  <c r="D275" i="6"/>
  <c r="D948" i="6"/>
  <c r="D1096" i="6"/>
  <c r="D1163" i="6"/>
  <c r="D1227" i="6"/>
  <c r="D1291" i="6"/>
  <c r="D1355" i="6"/>
  <c r="D1419" i="6"/>
  <c r="D1483" i="6"/>
  <c r="D35" i="7"/>
  <c r="D59" i="7"/>
  <c r="D78" i="7"/>
  <c r="D101" i="7"/>
  <c r="D123" i="7"/>
  <c r="D139" i="7"/>
  <c r="D151" i="7"/>
  <c r="D159" i="7"/>
  <c r="D167" i="7"/>
  <c r="D175" i="7"/>
  <c r="D183" i="7"/>
  <c r="D191" i="7"/>
  <c r="D199" i="7"/>
  <c r="D207" i="7"/>
  <c r="D215" i="7"/>
  <c r="D223" i="7"/>
  <c r="D231" i="7"/>
  <c r="D239" i="7"/>
  <c r="D247" i="7"/>
  <c r="D255" i="7"/>
  <c r="D263" i="7"/>
  <c r="D271" i="7"/>
  <c r="D279" i="7"/>
  <c r="D287" i="7"/>
  <c r="D295" i="7"/>
  <c r="D303" i="7"/>
  <c r="D311" i="7"/>
  <c r="D319" i="7"/>
  <c r="D327" i="7"/>
  <c r="D335" i="7"/>
  <c r="D343" i="7"/>
  <c r="D351" i="7"/>
  <c r="D359" i="7"/>
  <c r="D367" i="7"/>
  <c r="D375" i="7"/>
  <c r="D383" i="7"/>
  <c r="D391" i="7"/>
  <c r="D399" i="7"/>
  <c r="D407" i="7"/>
  <c r="D415" i="7"/>
  <c r="D423" i="7"/>
  <c r="D431" i="7"/>
  <c r="D439" i="7"/>
  <c r="D447" i="7"/>
  <c r="D455" i="7"/>
  <c r="D463" i="7"/>
  <c r="D471" i="7"/>
  <c r="D479" i="7"/>
  <c r="D487" i="7"/>
  <c r="D495" i="7"/>
  <c r="D503" i="7"/>
  <c r="D511" i="7"/>
  <c r="D519" i="7"/>
  <c r="D527" i="7"/>
  <c r="D535" i="7"/>
  <c r="D543" i="7"/>
  <c r="D551" i="7"/>
  <c r="D559" i="7"/>
  <c r="D567" i="7"/>
  <c r="D575" i="7"/>
  <c r="D583" i="7"/>
  <c r="D591" i="7"/>
  <c r="D599" i="7"/>
  <c r="D607" i="7"/>
  <c r="D615" i="7"/>
  <c r="D623" i="7"/>
  <c r="D631" i="7"/>
  <c r="D639" i="7"/>
  <c r="D647" i="7"/>
  <c r="D655" i="7"/>
  <c r="D663" i="7"/>
  <c r="D671" i="7"/>
  <c r="D679" i="7"/>
  <c r="D687" i="7"/>
  <c r="D695" i="7"/>
  <c r="D703" i="7"/>
  <c r="D711" i="7"/>
  <c r="D445" i="6"/>
  <c r="D980" i="6"/>
  <c r="D1106" i="6"/>
  <c r="D1171" i="6"/>
  <c r="D1235" i="6"/>
  <c r="D1299" i="6"/>
  <c r="D1363" i="6"/>
  <c r="D1427" i="6"/>
  <c r="D1491" i="6"/>
  <c r="D38" i="7"/>
  <c r="D61" i="7"/>
  <c r="D83" i="7"/>
  <c r="D102" i="7"/>
  <c r="D125" i="7"/>
  <c r="D141" i="7"/>
  <c r="D152" i="7"/>
  <c r="D160" i="7"/>
  <c r="D168" i="7"/>
  <c r="D176" i="7"/>
  <c r="D184" i="7"/>
  <c r="D192" i="7"/>
  <c r="D200" i="7"/>
  <c r="D208" i="7"/>
  <c r="D216" i="7"/>
  <c r="D224" i="7"/>
  <c r="D232" i="7"/>
  <c r="D240" i="7"/>
  <c r="D248" i="7"/>
  <c r="D256" i="7"/>
  <c r="D264" i="7"/>
  <c r="D272" i="7"/>
  <c r="D280" i="7"/>
  <c r="D288" i="7"/>
  <c r="D296" i="7"/>
  <c r="D304" i="7"/>
  <c r="D312" i="7"/>
  <c r="D320" i="7"/>
  <c r="D328" i="7"/>
  <c r="D336" i="7"/>
  <c r="D344" i="7"/>
  <c r="D352" i="7"/>
  <c r="D360" i="7"/>
  <c r="D368" i="7"/>
  <c r="D376" i="7"/>
  <c r="D384" i="7"/>
  <c r="D392" i="7"/>
  <c r="D400" i="7"/>
  <c r="D408" i="7"/>
  <c r="D416" i="7"/>
  <c r="D424" i="7"/>
  <c r="D432" i="7"/>
  <c r="D440" i="7"/>
  <c r="D448" i="7"/>
  <c r="D456" i="7"/>
  <c r="D464" i="7"/>
  <c r="D472" i="7"/>
  <c r="D480" i="7"/>
  <c r="D488" i="7"/>
  <c r="D496" i="7"/>
  <c r="D504" i="7"/>
  <c r="D512" i="7"/>
  <c r="D520" i="7"/>
  <c r="D528" i="7"/>
  <c r="D536" i="7"/>
  <c r="D544" i="7"/>
  <c r="D552" i="7"/>
  <c r="D560" i="7"/>
  <c r="D568" i="7"/>
  <c r="D576" i="7"/>
  <c r="D584" i="7"/>
  <c r="D592" i="7"/>
  <c r="D600" i="7"/>
  <c r="D608" i="7"/>
  <c r="D616" i="7"/>
  <c r="D624" i="7"/>
  <c r="D632" i="7"/>
  <c r="D640" i="7"/>
  <c r="D648" i="7"/>
  <c r="D656" i="7"/>
  <c r="D664" i="7"/>
  <c r="D672" i="7"/>
  <c r="D680" i="7"/>
  <c r="D688" i="7"/>
  <c r="D616" i="6"/>
  <c r="D1001" i="6"/>
  <c r="D1115" i="6"/>
  <c r="D1179" i="6"/>
  <c r="D1243" i="6"/>
  <c r="D1307" i="6"/>
  <c r="D1371" i="6"/>
  <c r="D1435" i="6"/>
  <c r="D1499" i="6"/>
  <c r="D43" i="7"/>
  <c r="D62" i="7"/>
  <c r="D85" i="7"/>
  <c r="D107" i="7"/>
  <c r="D126" i="7"/>
  <c r="D142" i="7"/>
  <c r="D153" i="7"/>
  <c r="D161" i="7"/>
  <c r="D169" i="7"/>
  <c r="D177" i="7"/>
  <c r="D185" i="7"/>
  <c r="D193" i="7"/>
  <c r="D201" i="7"/>
  <c r="D209" i="7"/>
  <c r="D217" i="7"/>
  <c r="D225" i="7"/>
  <c r="D233" i="7"/>
  <c r="D241" i="7"/>
  <c r="D249" i="7"/>
  <c r="D257" i="7"/>
  <c r="D265" i="7"/>
  <c r="D273" i="7"/>
  <c r="D281" i="7"/>
  <c r="D289" i="7"/>
  <c r="D297" i="7"/>
  <c r="D305" i="7"/>
  <c r="D313" i="7"/>
  <c r="D321" i="7"/>
  <c r="D329" i="7"/>
  <c r="D337" i="7"/>
  <c r="D345" i="7"/>
  <c r="D353" i="7"/>
  <c r="D361" i="7"/>
  <c r="D369" i="7"/>
  <c r="D377" i="7"/>
  <c r="D385" i="7"/>
  <c r="D393" i="7"/>
  <c r="D401" i="7"/>
  <c r="D409" i="7"/>
  <c r="D417" i="7"/>
  <c r="D425" i="7"/>
  <c r="D433" i="7"/>
  <c r="D441" i="7"/>
  <c r="D449" i="7"/>
  <c r="D457" i="7"/>
  <c r="D465" i="7"/>
  <c r="D473" i="7"/>
  <c r="D481" i="7"/>
  <c r="D489" i="7"/>
  <c r="D497" i="7"/>
  <c r="D505" i="7"/>
  <c r="D513" i="7"/>
  <c r="D521" i="7"/>
  <c r="D529" i="7"/>
  <c r="D537" i="7"/>
  <c r="D545" i="7"/>
  <c r="D553" i="7"/>
  <c r="D561" i="7"/>
  <c r="D569" i="7"/>
  <c r="D577" i="7"/>
  <c r="D585" i="7"/>
  <c r="D593" i="7"/>
  <c r="D601" i="7"/>
  <c r="D609" i="7"/>
  <c r="D617" i="7"/>
  <c r="D625" i="7"/>
  <c r="D633" i="7"/>
  <c r="D641" i="7"/>
  <c r="D649" i="7"/>
  <c r="D657" i="7"/>
  <c r="D665" i="7"/>
  <c r="D673" i="7"/>
  <c r="D681" i="7"/>
  <c r="D689" i="7"/>
  <c r="D697" i="7"/>
  <c r="D705" i="7"/>
  <c r="D713" i="7"/>
  <c r="D1315" i="6"/>
  <c r="D127" i="7"/>
  <c r="D202" i="7"/>
  <c r="D266" i="7"/>
  <c r="D330" i="7"/>
  <c r="D394" i="7"/>
  <c r="D458" i="7"/>
  <c r="D522" i="7"/>
  <c r="D570" i="7"/>
  <c r="D602" i="7"/>
  <c r="D634" i="7"/>
  <c r="D661" i="7"/>
  <c r="D684" i="7"/>
  <c r="D701" i="7"/>
  <c r="D716" i="7"/>
  <c r="D724" i="7"/>
  <c r="D732" i="7"/>
  <c r="D740" i="7"/>
  <c r="D748" i="7"/>
  <c r="D756" i="7"/>
  <c r="D764" i="7"/>
  <c r="D772" i="7"/>
  <c r="D780" i="7"/>
  <c r="D788" i="7"/>
  <c r="D796" i="7"/>
  <c r="D804" i="7"/>
  <c r="D812" i="7"/>
  <c r="D820" i="7"/>
  <c r="D828" i="7"/>
  <c r="D836" i="7"/>
  <c r="D844" i="7"/>
  <c r="D852" i="7"/>
  <c r="D860" i="7"/>
  <c r="D868" i="7"/>
  <c r="D876" i="7"/>
  <c r="D884" i="7"/>
  <c r="D892" i="7"/>
  <c r="D900" i="7"/>
  <c r="D908" i="7"/>
  <c r="D916" i="7"/>
  <c r="D924" i="7"/>
  <c r="D932" i="7"/>
  <c r="D940" i="7"/>
  <c r="D948" i="7"/>
  <c r="D956" i="7"/>
  <c r="D964" i="7"/>
  <c r="D972" i="7"/>
  <c r="D980" i="7"/>
  <c r="D988" i="7"/>
  <c r="D996" i="7"/>
  <c r="D1004" i="7"/>
  <c r="D1012" i="7"/>
  <c r="D1020" i="7"/>
  <c r="D1028" i="7"/>
  <c r="D1036" i="7"/>
  <c r="D1044" i="7"/>
  <c r="D1052" i="7"/>
  <c r="D1060" i="7"/>
  <c r="D1068" i="7"/>
  <c r="D1076" i="7"/>
  <c r="D1084" i="7"/>
  <c r="D1092" i="7"/>
  <c r="D1100" i="7"/>
  <c r="D1108" i="7"/>
  <c r="D1116" i="7"/>
  <c r="D1124" i="7"/>
  <c r="D1132" i="7"/>
  <c r="D1140" i="7"/>
  <c r="D1148" i="7"/>
  <c r="D1156" i="7"/>
  <c r="D1164" i="7"/>
  <c r="D1172" i="7"/>
  <c r="D1180" i="7"/>
  <c r="D1188" i="7"/>
  <c r="D1196" i="7"/>
  <c r="D1204" i="7"/>
  <c r="D1212" i="7"/>
  <c r="D1220" i="7"/>
  <c r="D1228" i="7"/>
  <c r="D1236" i="7"/>
  <c r="D1244" i="7"/>
  <c r="D1252" i="7"/>
  <c r="D1260" i="7"/>
  <c r="D1268" i="7"/>
  <c r="D1276" i="7"/>
  <c r="D1284" i="7"/>
  <c r="D1292" i="7"/>
  <c r="D1300" i="7"/>
  <c r="D1308" i="7"/>
  <c r="D1316" i="7"/>
  <c r="D1324" i="7"/>
  <c r="D1332" i="7"/>
  <c r="D1340" i="7"/>
  <c r="D1348" i="7"/>
  <c r="D1356" i="7"/>
  <c r="D1364" i="7"/>
  <c r="D1372" i="7"/>
  <c r="D1380" i="7"/>
  <c r="D1388" i="7"/>
  <c r="D1396" i="7"/>
  <c r="D1404" i="7"/>
  <c r="D1412" i="7"/>
  <c r="D1420" i="7"/>
  <c r="D1428" i="7"/>
  <c r="D1436" i="7"/>
  <c r="D1444" i="7"/>
  <c r="D1452" i="7"/>
  <c r="D1460" i="7"/>
  <c r="D1468" i="7"/>
  <c r="D1476" i="7"/>
  <c r="D1484" i="7"/>
  <c r="D1492" i="7"/>
  <c r="D1500" i="7"/>
  <c r="D25" i="4"/>
  <c r="D33" i="4"/>
  <c r="D41" i="4"/>
  <c r="D49" i="4"/>
  <c r="D57" i="4"/>
  <c r="D65" i="4"/>
  <c r="D73" i="4"/>
  <c r="D81" i="4"/>
  <c r="D89" i="4"/>
  <c r="D97" i="4"/>
  <c r="D105" i="4"/>
  <c r="D113" i="4"/>
  <c r="D121" i="4"/>
  <c r="D129" i="4"/>
  <c r="D137" i="4"/>
  <c r="D145" i="4"/>
  <c r="D153" i="4"/>
  <c r="D161" i="4"/>
  <c r="D169" i="4"/>
  <c r="D177" i="4"/>
  <c r="D185" i="4"/>
  <c r="D193" i="4"/>
  <c r="D201" i="4"/>
  <c r="D209" i="4"/>
  <c r="D217" i="4"/>
  <c r="D225" i="4"/>
  <c r="D233" i="4"/>
  <c r="D241" i="4"/>
  <c r="D249" i="4"/>
  <c r="D257" i="4"/>
  <c r="D265" i="4"/>
  <c r="D273" i="4"/>
  <c r="D281" i="4"/>
  <c r="D289" i="4"/>
  <c r="D297" i="4"/>
  <c r="D305" i="4"/>
  <c r="D313" i="4"/>
  <c r="D321" i="4"/>
  <c r="D329" i="4"/>
  <c r="D337" i="4"/>
  <c r="D345" i="4"/>
  <c r="D353" i="4"/>
  <c r="D361" i="4"/>
  <c r="D369" i="4"/>
  <c r="D377" i="4"/>
  <c r="D385" i="4"/>
  <c r="D393" i="4"/>
  <c r="D401" i="4"/>
  <c r="D409" i="4"/>
  <c r="D417" i="4"/>
  <c r="D425" i="4"/>
  <c r="D433" i="4"/>
  <c r="D1379" i="6"/>
  <c r="D143" i="7"/>
  <c r="D210" i="7"/>
  <c r="D274" i="7"/>
  <c r="D338" i="7"/>
  <c r="D402" i="7"/>
  <c r="D466" i="7"/>
  <c r="D530" i="7"/>
  <c r="D572" i="7"/>
  <c r="D604" i="7"/>
  <c r="D636" i="7"/>
  <c r="D666" i="7"/>
  <c r="D685" i="7"/>
  <c r="D704" i="7"/>
  <c r="D717" i="7"/>
  <c r="D725" i="7"/>
  <c r="D733" i="7"/>
  <c r="D741" i="7"/>
  <c r="D749" i="7"/>
  <c r="D757" i="7"/>
  <c r="D765" i="7"/>
  <c r="D773" i="7"/>
  <c r="D781" i="7"/>
  <c r="D789" i="7"/>
  <c r="D797" i="7"/>
  <c r="D805" i="7"/>
  <c r="D813" i="7"/>
  <c r="D821" i="7"/>
  <c r="D829" i="7"/>
  <c r="D837" i="7"/>
  <c r="D845" i="7"/>
  <c r="D853" i="7"/>
  <c r="D861" i="7"/>
  <c r="D869" i="7"/>
  <c r="D877" i="7"/>
  <c r="D885" i="7"/>
  <c r="D893" i="7"/>
  <c r="D901" i="7"/>
  <c r="D909" i="7"/>
  <c r="D917" i="7"/>
  <c r="D925" i="7"/>
  <c r="D933" i="7"/>
  <c r="D941" i="7"/>
  <c r="D949" i="7"/>
  <c r="D957" i="7"/>
  <c r="D965" i="7"/>
  <c r="D973" i="7"/>
  <c r="D981" i="7"/>
  <c r="D989" i="7"/>
  <c r="D997" i="7"/>
  <c r="D1005" i="7"/>
  <c r="D1013" i="7"/>
  <c r="D1021" i="7"/>
  <c r="D1029" i="7"/>
  <c r="D1037" i="7"/>
  <c r="D1045" i="7"/>
  <c r="D1053" i="7"/>
  <c r="D1061" i="7"/>
  <c r="D1069" i="7"/>
  <c r="D1077" i="7"/>
  <c r="D1085" i="7"/>
  <c r="D1093" i="7"/>
  <c r="D1101" i="7"/>
  <c r="D1109" i="7"/>
  <c r="D1117" i="7"/>
  <c r="D1125" i="7"/>
  <c r="D1133" i="7"/>
  <c r="D1141" i="7"/>
  <c r="D1149" i="7"/>
  <c r="D1157" i="7"/>
  <c r="D1165" i="7"/>
  <c r="D1173" i="7"/>
  <c r="D1181" i="7"/>
  <c r="D1189" i="7"/>
  <c r="D1197" i="7"/>
  <c r="D1205" i="7"/>
  <c r="D1213" i="7"/>
  <c r="D1221" i="7"/>
  <c r="D1229" i="7"/>
  <c r="D1237" i="7"/>
  <c r="D1245" i="7"/>
  <c r="D1253" i="7"/>
  <c r="D1261" i="7"/>
  <c r="D1269" i="7"/>
  <c r="D1277" i="7"/>
  <c r="D1285" i="7"/>
  <c r="D1293" i="7"/>
  <c r="D1301" i="7"/>
  <c r="D1309" i="7"/>
  <c r="D1317" i="7"/>
  <c r="D1325" i="7"/>
  <c r="D1333" i="7"/>
  <c r="D1341" i="7"/>
  <c r="D1349" i="7"/>
  <c r="D1357" i="7"/>
  <c r="D1365" i="7"/>
  <c r="D1373" i="7"/>
  <c r="D1381" i="7"/>
  <c r="D1389" i="7"/>
  <c r="D1397" i="7"/>
  <c r="D1405" i="7"/>
  <c r="D1413" i="7"/>
  <c r="D1421" i="7"/>
  <c r="D1429" i="7"/>
  <c r="D1437" i="7"/>
  <c r="D1445" i="7"/>
  <c r="D1453" i="7"/>
  <c r="D1461" i="7"/>
  <c r="D1469" i="7"/>
  <c r="D1477" i="7"/>
  <c r="D1485" i="7"/>
  <c r="D1493" i="7"/>
  <c r="D7" i="6"/>
  <c r="D26" i="4"/>
  <c r="D34" i="4"/>
  <c r="D42" i="4"/>
  <c r="D50" i="4"/>
  <c r="D58" i="4"/>
  <c r="D66" i="4"/>
  <c r="D74" i="4"/>
  <c r="D82" i="4"/>
  <c r="D90" i="4"/>
  <c r="D98" i="4"/>
  <c r="D106" i="4"/>
  <c r="D114" i="4"/>
  <c r="D122" i="4"/>
  <c r="D130" i="4"/>
  <c r="D138" i="4"/>
  <c r="D146" i="4"/>
  <c r="D154" i="4"/>
  <c r="D162" i="4"/>
  <c r="D170" i="4"/>
  <c r="D178" i="4"/>
  <c r="D186" i="4"/>
  <c r="D194" i="4"/>
  <c r="D202" i="4"/>
  <c r="D210" i="4"/>
  <c r="D218" i="4"/>
  <c r="D226" i="4"/>
  <c r="D234" i="4"/>
  <c r="D242" i="4"/>
  <c r="D250" i="4"/>
  <c r="D258" i="4"/>
  <c r="D266" i="4"/>
  <c r="D274" i="4"/>
  <c r="D282" i="4"/>
  <c r="D290" i="4"/>
  <c r="D298" i="4"/>
  <c r="D306" i="4"/>
  <c r="D314" i="4"/>
  <c r="D322" i="4"/>
  <c r="D330" i="4"/>
  <c r="D338" i="4"/>
  <c r="D346" i="4"/>
  <c r="D354" i="4"/>
  <c r="D362" i="4"/>
  <c r="D370" i="4"/>
  <c r="D378" i="4"/>
  <c r="D386" i="4"/>
  <c r="D394" i="4"/>
  <c r="D402" i="4"/>
  <c r="D410" i="4"/>
  <c r="D418" i="4"/>
  <c r="D426" i="4"/>
  <c r="D434" i="4"/>
  <c r="D442" i="4"/>
  <c r="D450" i="4"/>
  <c r="D458" i="4"/>
  <c r="D1443" i="6"/>
  <c r="D154" i="7"/>
  <c r="D218" i="7"/>
  <c r="D282" i="7"/>
  <c r="D346" i="7"/>
  <c r="D410" i="7"/>
  <c r="D474" i="7"/>
  <c r="D538" i="7"/>
  <c r="D578" i="7"/>
  <c r="D610" i="7"/>
  <c r="D642" i="7"/>
  <c r="D668" i="7"/>
  <c r="D690" i="7"/>
  <c r="D706" i="7"/>
  <c r="D718" i="7"/>
  <c r="D726" i="7"/>
  <c r="D734" i="7"/>
  <c r="D742" i="7"/>
  <c r="D750" i="7"/>
  <c r="D758" i="7"/>
  <c r="D766" i="7"/>
  <c r="D774" i="7"/>
  <c r="D782" i="7"/>
  <c r="D790" i="7"/>
  <c r="D798" i="7"/>
  <c r="D806" i="7"/>
  <c r="D814" i="7"/>
  <c r="D822" i="7"/>
  <c r="D830" i="7"/>
  <c r="D838" i="7"/>
  <c r="D846" i="7"/>
  <c r="D854" i="7"/>
  <c r="D862" i="7"/>
  <c r="D870" i="7"/>
  <c r="D878" i="7"/>
  <c r="D886" i="7"/>
  <c r="D894" i="7"/>
  <c r="D902" i="7"/>
  <c r="D910" i="7"/>
  <c r="D918" i="7"/>
  <c r="D926" i="7"/>
  <c r="D934" i="7"/>
  <c r="D942" i="7"/>
  <c r="D950" i="7"/>
  <c r="D958" i="7"/>
  <c r="D966" i="7"/>
  <c r="D974" i="7"/>
  <c r="D982" i="7"/>
  <c r="D990" i="7"/>
  <c r="D998" i="7"/>
  <c r="D1006" i="7"/>
  <c r="D1014" i="7"/>
  <c r="D1022" i="7"/>
  <c r="D1030" i="7"/>
  <c r="D1038" i="7"/>
  <c r="D1046" i="7"/>
  <c r="D1054" i="7"/>
  <c r="D1062" i="7"/>
  <c r="D1070" i="7"/>
  <c r="D1078" i="7"/>
  <c r="D1086" i="7"/>
  <c r="D1094" i="7"/>
  <c r="D1102" i="7"/>
  <c r="D1110" i="7"/>
  <c r="D1118" i="7"/>
  <c r="D1126" i="7"/>
  <c r="D1134" i="7"/>
  <c r="D1142" i="7"/>
  <c r="D1150" i="7"/>
  <c r="D1158" i="7"/>
  <c r="D1166" i="7"/>
  <c r="D1174" i="7"/>
  <c r="D1182" i="7"/>
  <c r="D1190" i="7"/>
  <c r="D1198" i="7"/>
  <c r="D1206" i="7"/>
  <c r="D1214" i="7"/>
  <c r="D1222" i="7"/>
  <c r="D1230" i="7"/>
  <c r="D1238" i="7"/>
  <c r="D1246" i="7"/>
  <c r="D1254" i="7"/>
  <c r="D1262" i="7"/>
  <c r="D1270" i="7"/>
  <c r="D1278" i="7"/>
  <c r="D1286" i="7"/>
  <c r="D1294" i="7"/>
  <c r="D1302" i="7"/>
  <c r="D1310" i="7"/>
  <c r="D1318" i="7"/>
  <c r="D1326" i="7"/>
  <c r="D1334" i="7"/>
  <c r="D1342" i="7"/>
  <c r="D1350" i="7"/>
  <c r="D1358" i="7"/>
  <c r="D1366" i="7"/>
  <c r="D1374" i="7"/>
  <c r="D1382" i="7"/>
  <c r="D1390" i="7"/>
  <c r="D1398" i="7"/>
  <c r="D1406" i="7"/>
  <c r="D1414" i="7"/>
  <c r="D1422" i="7"/>
  <c r="D1430" i="7"/>
  <c r="D1438" i="7"/>
  <c r="D1446" i="7"/>
  <c r="D1454" i="7"/>
  <c r="D1462" i="7"/>
  <c r="D1470" i="7"/>
  <c r="D1478" i="7"/>
  <c r="D1486" i="7"/>
  <c r="D1494" i="7"/>
  <c r="D721" i="6"/>
  <c r="D162" i="7"/>
  <c r="D226" i="7"/>
  <c r="D290" i="7"/>
  <c r="D354" i="7"/>
  <c r="D418" i="7"/>
  <c r="D482" i="7"/>
  <c r="D546" i="7"/>
  <c r="D580" i="7"/>
  <c r="D612" i="7"/>
  <c r="D644" i="7"/>
  <c r="D669" i="7"/>
  <c r="D692" i="7"/>
  <c r="D708" i="7"/>
  <c r="D719" i="7"/>
  <c r="D727" i="7"/>
  <c r="D735" i="7"/>
  <c r="D743" i="7"/>
  <c r="D751" i="7"/>
  <c r="D759" i="7"/>
  <c r="D767" i="7"/>
  <c r="D775" i="7"/>
  <c r="D783" i="7"/>
  <c r="D791" i="7"/>
  <c r="D799" i="7"/>
  <c r="D807" i="7"/>
  <c r="D815" i="7"/>
  <c r="D823" i="7"/>
  <c r="D831" i="7"/>
  <c r="D839" i="7"/>
  <c r="D847" i="7"/>
  <c r="D855" i="7"/>
  <c r="D863" i="7"/>
  <c r="D871" i="7"/>
  <c r="D879" i="7"/>
  <c r="D887" i="7"/>
  <c r="D895" i="7"/>
  <c r="D903" i="7"/>
  <c r="D911" i="7"/>
  <c r="D919" i="7"/>
  <c r="D927" i="7"/>
  <c r="D935" i="7"/>
  <c r="D943" i="7"/>
  <c r="D951" i="7"/>
  <c r="D959" i="7"/>
  <c r="D967" i="7"/>
  <c r="D975" i="7"/>
  <c r="D983" i="7"/>
  <c r="D991" i="7"/>
  <c r="D999" i="7"/>
  <c r="D1007" i="7"/>
  <c r="D1015" i="7"/>
  <c r="D1023" i="7"/>
  <c r="D1031" i="7"/>
  <c r="D1039" i="7"/>
  <c r="D1047" i="7"/>
  <c r="D1055" i="7"/>
  <c r="D1063" i="7"/>
  <c r="D1071" i="7"/>
  <c r="D1079" i="7"/>
  <c r="D1087" i="7"/>
  <c r="D1095" i="7"/>
  <c r="D1103" i="7"/>
  <c r="D1111" i="7"/>
  <c r="D1119" i="7"/>
  <c r="D1127" i="7"/>
  <c r="D1135" i="7"/>
  <c r="D1143" i="7"/>
  <c r="D1151" i="7"/>
  <c r="D1159" i="7"/>
  <c r="D1167" i="7"/>
  <c r="D1175" i="7"/>
  <c r="D1183" i="7"/>
  <c r="D1191" i="7"/>
  <c r="D1199" i="7"/>
  <c r="D1207" i="7"/>
  <c r="D1215" i="7"/>
  <c r="D1223" i="7"/>
  <c r="D1231" i="7"/>
  <c r="D1239" i="7"/>
  <c r="D1247" i="7"/>
  <c r="D1255" i="7"/>
  <c r="D1263" i="7"/>
  <c r="D1271" i="7"/>
  <c r="D1279" i="7"/>
  <c r="D1287" i="7"/>
  <c r="D1295" i="7"/>
  <c r="D1303" i="7"/>
  <c r="D1311" i="7"/>
  <c r="D1319" i="7"/>
  <c r="D1327" i="7"/>
  <c r="D1335" i="7"/>
  <c r="D1343" i="7"/>
  <c r="D1351" i="7"/>
  <c r="D1359" i="7"/>
  <c r="D1367" i="7"/>
  <c r="D1375" i="7"/>
  <c r="D1383" i="7"/>
  <c r="D1391" i="7"/>
  <c r="D1399" i="7"/>
  <c r="D1407" i="7"/>
  <c r="D1415" i="7"/>
  <c r="D1423" i="7"/>
  <c r="D1431" i="7"/>
  <c r="D1439" i="7"/>
  <c r="D1447" i="7"/>
  <c r="D1455" i="7"/>
  <c r="D1463" i="7"/>
  <c r="D1471" i="7"/>
  <c r="D1479" i="7"/>
  <c r="D1487" i="7"/>
  <c r="D1495" i="7"/>
  <c r="D28" i="4"/>
  <c r="D36" i="4"/>
  <c r="D44" i="4"/>
  <c r="D52" i="4"/>
  <c r="D60" i="4"/>
  <c r="D68" i="4"/>
  <c r="D76" i="4"/>
  <c r="D84" i="4"/>
  <c r="D92" i="4"/>
  <c r="D100" i="4"/>
  <c r="D108" i="4"/>
  <c r="D116" i="4"/>
  <c r="D124" i="4"/>
  <c r="D132" i="4"/>
  <c r="D140" i="4"/>
  <c r="D148" i="4"/>
  <c r="D156" i="4"/>
  <c r="D164" i="4"/>
  <c r="D172" i="4"/>
  <c r="D180" i="4"/>
  <c r="D188" i="4"/>
  <c r="D196" i="4"/>
  <c r="D204" i="4"/>
  <c r="D212" i="4"/>
  <c r="D220" i="4"/>
  <c r="D228" i="4"/>
  <c r="D236" i="4"/>
  <c r="D244" i="4"/>
  <c r="D252" i="4"/>
  <c r="D260" i="4"/>
  <c r="D268" i="4"/>
  <c r="D276" i="4"/>
  <c r="D284" i="4"/>
  <c r="D292" i="4"/>
  <c r="D300" i="4"/>
  <c r="D308" i="4"/>
  <c r="D316" i="4"/>
  <c r="D324" i="4"/>
  <c r="D332" i="4"/>
  <c r="D340" i="4"/>
  <c r="D348" i="4"/>
  <c r="D356" i="4"/>
  <c r="D364" i="4"/>
  <c r="D372" i="4"/>
  <c r="D380" i="4"/>
  <c r="D388" i="4"/>
  <c r="D396" i="4"/>
  <c r="D404" i="4"/>
  <c r="D412" i="4"/>
  <c r="D420" i="4"/>
  <c r="D428" i="4"/>
  <c r="D436" i="4"/>
  <c r="D444" i="4"/>
  <c r="D452" i="4"/>
  <c r="D1021" i="6"/>
  <c r="D45" i="7"/>
  <c r="D170" i="7"/>
  <c r="D234" i="7"/>
  <c r="D298" i="7"/>
  <c r="D362" i="7"/>
  <c r="D426" i="7"/>
  <c r="D490" i="7"/>
  <c r="D554" i="7"/>
  <c r="D586" i="7"/>
  <c r="D618" i="7"/>
  <c r="D650" i="7"/>
  <c r="D674" i="7"/>
  <c r="D693" i="7"/>
  <c r="D709" i="7"/>
  <c r="D720" i="7"/>
  <c r="D728" i="7"/>
  <c r="D736" i="7"/>
  <c r="D744" i="7"/>
  <c r="D752" i="7"/>
  <c r="D760" i="7"/>
  <c r="D768" i="7"/>
  <c r="D776" i="7"/>
  <c r="D784" i="7"/>
  <c r="D792" i="7"/>
  <c r="D800" i="7"/>
  <c r="D808" i="7"/>
  <c r="D816" i="7"/>
  <c r="D824" i="7"/>
  <c r="D832" i="7"/>
  <c r="D840" i="7"/>
  <c r="D848" i="7"/>
  <c r="D856" i="7"/>
  <c r="D864" i="7"/>
  <c r="D872" i="7"/>
  <c r="D880" i="7"/>
  <c r="D888" i="7"/>
  <c r="D896" i="7"/>
  <c r="D904" i="7"/>
  <c r="D912" i="7"/>
  <c r="D920" i="7"/>
  <c r="D928" i="7"/>
  <c r="D936" i="7"/>
  <c r="D944" i="7"/>
  <c r="D952" i="7"/>
  <c r="D960" i="7"/>
  <c r="D968" i="7"/>
  <c r="D976" i="7"/>
  <c r="D984" i="7"/>
  <c r="D992" i="7"/>
  <c r="D1000" i="7"/>
  <c r="D1008" i="7"/>
  <c r="D1016" i="7"/>
  <c r="D1024" i="7"/>
  <c r="D1032" i="7"/>
  <c r="D1040" i="7"/>
  <c r="D1048" i="7"/>
  <c r="D1056" i="7"/>
  <c r="D1064" i="7"/>
  <c r="D1072" i="7"/>
  <c r="D1080" i="7"/>
  <c r="D1088" i="7"/>
  <c r="D1096" i="7"/>
  <c r="D1104" i="7"/>
  <c r="D1112" i="7"/>
  <c r="D1120" i="7"/>
  <c r="D1128" i="7"/>
  <c r="D1136" i="7"/>
  <c r="D1144" i="7"/>
  <c r="D1152" i="7"/>
  <c r="D1160" i="7"/>
  <c r="D1168" i="7"/>
  <c r="D1176" i="7"/>
  <c r="D1184" i="7"/>
  <c r="D1192" i="7"/>
  <c r="D1200" i="7"/>
  <c r="D1208" i="7"/>
  <c r="D1216" i="7"/>
  <c r="D1224" i="7"/>
  <c r="D1232" i="7"/>
  <c r="D1240" i="7"/>
  <c r="D1248" i="7"/>
  <c r="D1256" i="7"/>
  <c r="D1264" i="7"/>
  <c r="D1272" i="7"/>
  <c r="D1280" i="7"/>
  <c r="D1288" i="7"/>
  <c r="D1296" i="7"/>
  <c r="D1304" i="7"/>
  <c r="D1312" i="7"/>
  <c r="D1320" i="7"/>
  <c r="D1328" i="7"/>
  <c r="D1336" i="7"/>
  <c r="D1344" i="7"/>
  <c r="D1352" i="7"/>
  <c r="D1360" i="7"/>
  <c r="D1368" i="7"/>
  <c r="D1376" i="7"/>
  <c r="D1384" i="7"/>
  <c r="D1392" i="7"/>
  <c r="D1400" i="7"/>
  <c r="D1408" i="7"/>
  <c r="D1416" i="7"/>
  <c r="D1424" i="7"/>
  <c r="D1432" i="7"/>
  <c r="D1440" i="7"/>
  <c r="D1448" i="7"/>
  <c r="D1456" i="7"/>
  <c r="D1464" i="7"/>
  <c r="D1472" i="7"/>
  <c r="D1480" i="7"/>
  <c r="D1488" i="7"/>
  <c r="D1496" i="7"/>
  <c r="D29" i="4"/>
  <c r="D37" i="4"/>
  <c r="D45" i="4"/>
  <c r="D53" i="4"/>
  <c r="D61" i="4"/>
  <c r="D69" i="4"/>
  <c r="D77" i="4"/>
  <c r="D85" i="4"/>
  <c r="D93" i="4"/>
  <c r="D101" i="4"/>
  <c r="D109" i="4"/>
  <c r="D117" i="4"/>
  <c r="D125" i="4"/>
  <c r="D133" i="4"/>
  <c r="D141" i="4"/>
  <c r="D149" i="4"/>
  <c r="D157" i="4"/>
  <c r="D165" i="4"/>
  <c r="D173" i="4"/>
  <c r="D181" i="4"/>
  <c r="D189" i="4"/>
  <c r="D197" i="4"/>
  <c r="D205" i="4"/>
  <c r="D213" i="4"/>
  <c r="D221" i="4"/>
  <c r="D229" i="4"/>
  <c r="D237" i="4"/>
  <c r="D245" i="4"/>
  <c r="D253" i="4"/>
  <c r="D261" i="4"/>
  <c r="D269" i="4"/>
  <c r="D277" i="4"/>
  <c r="D285" i="4"/>
  <c r="D293" i="4"/>
  <c r="D301" i="4"/>
  <c r="D309" i="4"/>
  <c r="D317" i="4"/>
  <c r="D325" i="4"/>
  <c r="D333" i="4"/>
  <c r="D341" i="4"/>
  <c r="D349" i="4"/>
  <c r="D357" i="4"/>
  <c r="D365" i="4"/>
  <c r="D373" i="4"/>
  <c r="D381" i="4"/>
  <c r="D389" i="4"/>
  <c r="D397" i="4"/>
  <c r="D405" i="4"/>
  <c r="D413" i="4"/>
  <c r="D421" i="4"/>
  <c r="D429" i="4"/>
  <c r="D437" i="4"/>
  <c r="D445" i="4"/>
  <c r="D1123" i="6"/>
  <c r="D67" i="7"/>
  <c r="D178" i="7"/>
  <c r="D242" i="7"/>
  <c r="D306" i="7"/>
  <c r="D370" i="7"/>
  <c r="D434" i="7"/>
  <c r="D498" i="7"/>
  <c r="D556" i="7"/>
  <c r="D588" i="7"/>
  <c r="D620" i="7"/>
  <c r="D652" i="7"/>
  <c r="D676" i="7"/>
  <c r="D696" i="7"/>
  <c r="D712" i="7"/>
  <c r="D721" i="7"/>
  <c r="D729" i="7"/>
  <c r="D737" i="7"/>
  <c r="D745" i="7"/>
  <c r="D753" i="7"/>
  <c r="D761" i="7"/>
  <c r="D769" i="7"/>
  <c r="D777" i="7"/>
  <c r="D785" i="7"/>
  <c r="D793" i="7"/>
  <c r="D801" i="7"/>
  <c r="D809" i="7"/>
  <c r="D817" i="7"/>
  <c r="D825" i="7"/>
  <c r="D833" i="7"/>
  <c r="D841" i="7"/>
  <c r="D849" i="7"/>
  <c r="D857" i="7"/>
  <c r="D865" i="7"/>
  <c r="D873" i="7"/>
  <c r="D881" i="7"/>
  <c r="D889" i="7"/>
  <c r="D897" i="7"/>
  <c r="D905" i="7"/>
  <c r="D913" i="7"/>
  <c r="D921" i="7"/>
  <c r="D929" i="7"/>
  <c r="D937" i="7"/>
  <c r="D945" i="7"/>
  <c r="D953" i="7"/>
  <c r="D961" i="7"/>
  <c r="D969" i="7"/>
  <c r="D977" i="7"/>
  <c r="D985" i="7"/>
  <c r="D993" i="7"/>
  <c r="D1001" i="7"/>
  <c r="D1009" i="7"/>
  <c r="D1017" i="7"/>
  <c r="D1025" i="7"/>
  <c r="D1033" i="7"/>
  <c r="D1041" i="7"/>
  <c r="D1049" i="7"/>
  <c r="D1057" i="7"/>
  <c r="D1065" i="7"/>
  <c r="D1073" i="7"/>
  <c r="D1081" i="7"/>
  <c r="D1089" i="7"/>
  <c r="D1097" i="7"/>
  <c r="D1105" i="7"/>
  <c r="D1113" i="7"/>
  <c r="D1121" i="7"/>
  <c r="D1129" i="7"/>
  <c r="D1137" i="7"/>
  <c r="D1145" i="7"/>
  <c r="D1153" i="7"/>
  <c r="D1161" i="7"/>
  <c r="D1169" i="7"/>
  <c r="D1177" i="7"/>
  <c r="D1185" i="7"/>
  <c r="D1193" i="7"/>
  <c r="D1201" i="7"/>
  <c r="D1209" i="7"/>
  <c r="D1217" i="7"/>
  <c r="D1225" i="7"/>
  <c r="D1233" i="7"/>
  <c r="D1241" i="7"/>
  <c r="D1249" i="7"/>
  <c r="D1257" i="7"/>
  <c r="D1265" i="7"/>
  <c r="D1273" i="7"/>
  <c r="D1281" i="7"/>
  <c r="D1289" i="7"/>
  <c r="D1297" i="7"/>
  <c r="D1305" i="7"/>
  <c r="D1313" i="7"/>
  <c r="D1321" i="7"/>
  <c r="D1329" i="7"/>
  <c r="D1337" i="7"/>
  <c r="D1345" i="7"/>
  <c r="D1353" i="7"/>
  <c r="D1361" i="7"/>
  <c r="D1369" i="7"/>
  <c r="D1377" i="7"/>
  <c r="D1385" i="7"/>
  <c r="D1393" i="7"/>
  <c r="D1401" i="7"/>
  <c r="D1409" i="7"/>
  <c r="D1417" i="7"/>
  <c r="D1425" i="7"/>
  <c r="D1433" i="7"/>
  <c r="D1441" i="7"/>
  <c r="D1449" i="7"/>
  <c r="D1457" i="7"/>
  <c r="D1465" i="7"/>
  <c r="D1473" i="7"/>
  <c r="D1481" i="7"/>
  <c r="D1489" i="7"/>
  <c r="D1497" i="7"/>
  <c r="D30" i="4"/>
  <c r="D38" i="4"/>
  <c r="D46" i="4"/>
  <c r="D54" i="4"/>
  <c r="D62" i="4"/>
  <c r="D70" i="4"/>
  <c r="D78" i="4"/>
  <c r="D86" i="4"/>
  <c r="D94" i="4"/>
  <c r="D102" i="4"/>
  <c r="D110" i="4"/>
  <c r="D118" i="4"/>
  <c r="D126" i="4"/>
  <c r="D134" i="4"/>
  <c r="D142" i="4"/>
  <c r="D150" i="4"/>
  <c r="D158" i="4"/>
  <c r="D166" i="4"/>
  <c r="D174" i="4"/>
  <c r="D182" i="4"/>
  <c r="D190" i="4"/>
  <c r="D198" i="4"/>
  <c r="D206" i="4"/>
  <c r="D214" i="4"/>
  <c r="D222" i="4"/>
  <c r="D230" i="4"/>
  <c r="D238" i="4"/>
  <c r="D246" i="4"/>
  <c r="D254" i="4"/>
  <c r="D262" i="4"/>
  <c r="D270" i="4"/>
  <c r="D278" i="4"/>
  <c r="D286" i="4"/>
  <c r="D294" i="4"/>
  <c r="D302" i="4"/>
  <c r="D310" i="4"/>
  <c r="D318" i="4"/>
  <c r="D326" i="4"/>
  <c r="D334" i="4"/>
  <c r="D342" i="4"/>
  <c r="D350" i="4"/>
  <c r="D358" i="4"/>
  <c r="D366" i="4"/>
  <c r="D374" i="4"/>
  <c r="D382" i="4"/>
  <c r="D390" i="4"/>
  <c r="D398" i="4"/>
  <c r="D406" i="4"/>
  <c r="D414" i="4"/>
  <c r="D422" i="4"/>
  <c r="D430" i="4"/>
  <c r="D438" i="4"/>
  <c r="D446" i="4"/>
  <c r="D454" i="4"/>
  <c r="D462" i="4"/>
  <c r="D1187" i="6"/>
  <c r="D86" i="7"/>
  <c r="D186" i="7"/>
  <c r="D250" i="7"/>
  <c r="D314" i="7"/>
  <c r="D378" i="7"/>
  <c r="D442" i="7"/>
  <c r="D506" i="7"/>
  <c r="D562" i="7"/>
  <c r="D594" i="7"/>
  <c r="D626" i="7"/>
  <c r="D658" i="7"/>
  <c r="D677" i="7"/>
  <c r="D698" i="7"/>
  <c r="D714" i="7"/>
  <c r="D722" i="7"/>
  <c r="D730" i="7"/>
  <c r="D738" i="7"/>
  <c r="D746" i="7"/>
  <c r="D754" i="7"/>
  <c r="D762" i="7"/>
  <c r="D770" i="7"/>
  <c r="D778" i="7"/>
  <c r="D786" i="7"/>
  <c r="D794" i="7"/>
  <c r="D802" i="7"/>
  <c r="D810" i="7"/>
  <c r="D818" i="7"/>
  <c r="D826" i="7"/>
  <c r="D834" i="7"/>
  <c r="D842" i="7"/>
  <c r="D850" i="7"/>
  <c r="D858" i="7"/>
  <c r="D866" i="7"/>
  <c r="D874" i="7"/>
  <c r="D882" i="7"/>
  <c r="D890" i="7"/>
  <c r="D898" i="7"/>
  <c r="D906" i="7"/>
  <c r="D914" i="7"/>
  <c r="D922" i="7"/>
  <c r="D930" i="7"/>
  <c r="D938" i="7"/>
  <c r="D946" i="7"/>
  <c r="D954" i="7"/>
  <c r="D962" i="7"/>
  <c r="D970" i="7"/>
  <c r="D978" i="7"/>
  <c r="D986" i="7"/>
  <c r="D994" i="7"/>
  <c r="D1002" i="7"/>
  <c r="D1010" i="7"/>
  <c r="D1018" i="7"/>
  <c r="D1026" i="7"/>
  <c r="D1034" i="7"/>
  <c r="D1042" i="7"/>
  <c r="D1050" i="7"/>
  <c r="D1058" i="7"/>
  <c r="D1066" i="7"/>
  <c r="D1074" i="7"/>
  <c r="D1082" i="7"/>
  <c r="D1090" i="7"/>
  <c r="D1098" i="7"/>
  <c r="D1106" i="7"/>
  <c r="D1114" i="7"/>
  <c r="D1122" i="7"/>
  <c r="D1130" i="7"/>
  <c r="D1138" i="7"/>
  <c r="D1146" i="7"/>
  <c r="D1154" i="7"/>
  <c r="D1162" i="7"/>
  <c r="D1170" i="7"/>
  <c r="D1178" i="7"/>
  <c r="D1186" i="7"/>
  <c r="D1194" i="7"/>
  <c r="D1202" i="7"/>
  <c r="D1210" i="7"/>
  <c r="D1218" i="7"/>
  <c r="D1226" i="7"/>
  <c r="D1234" i="7"/>
  <c r="D1242" i="7"/>
  <c r="D1250" i="7"/>
  <c r="D1258" i="7"/>
  <c r="D1266" i="7"/>
  <c r="D1274" i="7"/>
  <c r="D1282" i="7"/>
  <c r="D1290" i="7"/>
  <c r="D1298" i="7"/>
  <c r="D1306" i="7"/>
  <c r="D1314" i="7"/>
  <c r="D1322" i="7"/>
  <c r="D1330" i="7"/>
  <c r="D1338" i="7"/>
  <c r="D1346" i="7"/>
  <c r="D1354" i="7"/>
  <c r="D1362" i="7"/>
  <c r="D1370" i="7"/>
  <c r="D1378" i="7"/>
  <c r="D1386" i="7"/>
  <c r="D1394" i="7"/>
  <c r="D1402" i="7"/>
  <c r="D1410" i="7"/>
  <c r="D1418" i="7"/>
  <c r="D1426" i="7"/>
  <c r="D1434" i="7"/>
  <c r="D1442" i="7"/>
  <c r="D1450" i="7"/>
  <c r="D1458" i="7"/>
  <c r="D1466" i="7"/>
  <c r="D1474" i="7"/>
  <c r="D1482" i="7"/>
  <c r="D1490" i="7"/>
  <c r="D1498" i="7"/>
  <c r="D31" i="4"/>
  <c r="D39" i="4"/>
  <c r="D47" i="4"/>
  <c r="D55" i="4"/>
  <c r="D63" i="4"/>
  <c r="D71" i="4"/>
  <c r="D79" i="4"/>
  <c r="D87" i="4"/>
  <c r="D95" i="4"/>
  <c r="D103" i="4"/>
  <c r="D111" i="4"/>
  <c r="D119" i="4"/>
  <c r="D127" i="4"/>
  <c r="D135" i="4"/>
  <c r="D143" i="4"/>
  <c r="D151" i="4"/>
  <c r="D159" i="4"/>
  <c r="D167" i="4"/>
  <c r="D175" i="4"/>
  <c r="D183" i="4"/>
  <c r="D191" i="4"/>
  <c r="D199" i="4"/>
  <c r="D207" i="4"/>
  <c r="D215" i="4"/>
  <c r="D223" i="4"/>
  <c r="D231" i="4"/>
  <c r="D239" i="4"/>
  <c r="D247" i="4"/>
  <c r="D255" i="4"/>
  <c r="D263" i="4"/>
  <c r="D271" i="4"/>
  <c r="D279" i="4"/>
  <c r="D287" i="4"/>
  <c r="D295" i="4"/>
  <c r="D303" i="4"/>
  <c r="D311" i="4"/>
  <c r="D319" i="4"/>
  <c r="D327" i="4"/>
  <c r="D335" i="4"/>
  <c r="D343" i="4"/>
  <c r="D351" i="4"/>
  <c r="D359" i="4"/>
  <c r="D367" i="4"/>
  <c r="D375" i="4"/>
  <c r="D383" i="4"/>
  <c r="D391" i="4"/>
  <c r="D399" i="4"/>
  <c r="D407" i="4"/>
  <c r="D415" i="4"/>
  <c r="D423" i="4"/>
  <c r="D431" i="4"/>
  <c r="D439" i="4"/>
  <c r="D447" i="4"/>
  <c r="D455" i="4"/>
  <c r="D463" i="4"/>
  <c r="D386" i="7"/>
  <c r="D700" i="7"/>
  <c r="D771" i="7"/>
  <c r="D835" i="7"/>
  <c r="D899" i="7"/>
  <c r="D963" i="7"/>
  <c r="D1027" i="7"/>
  <c r="D1091" i="7"/>
  <c r="D1155" i="7"/>
  <c r="D1219" i="7"/>
  <c r="D1283" i="7"/>
  <c r="D1347" i="7"/>
  <c r="D1411" i="7"/>
  <c r="D1475" i="7"/>
  <c r="D35" i="4"/>
  <c r="D67" i="4"/>
  <c r="D99" i="4"/>
  <c r="D131" i="4"/>
  <c r="D163" i="4"/>
  <c r="D195" i="4"/>
  <c r="D227" i="4"/>
  <c r="D259" i="4"/>
  <c r="D291" i="4"/>
  <c r="D323" i="4"/>
  <c r="D355" i="4"/>
  <c r="D387" i="4"/>
  <c r="D419" i="4"/>
  <c r="D448" i="4"/>
  <c r="D461" i="4"/>
  <c r="D471" i="4"/>
  <c r="D479" i="4"/>
  <c r="D487" i="4"/>
  <c r="D495" i="4"/>
  <c r="D503" i="4"/>
  <c r="D511" i="4"/>
  <c r="D519" i="4"/>
  <c r="D527" i="4"/>
  <c r="D535" i="4"/>
  <c r="D543" i="4"/>
  <c r="D551" i="4"/>
  <c r="D559" i="4"/>
  <c r="D567" i="4"/>
  <c r="D575" i="4"/>
  <c r="D583" i="4"/>
  <c r="D591" i="4"/>
  <c r="D599" i="4"/>
  <c r="D607" i="4"/>
  <c r="D615" i="4"/>
  <c r="D623" i="4"/>
  <c r="D631" i="4"/>
  <c r="D639" i="4"/>
  <c r="D647" i="4"/>
  <c r="D655" i="4"/>
  <c r="D663" i="4"/>
  <c r="D671" i="4"/>
  <c r="D679" i="4"/>
  <c r="D687" i="4"/>
  <c r="D695" i="4"/>
  <c r="D703" i="4"/>
  <c r="D711" i="4"/>
  <c r="D719" i="4"/>
  <c r="D727" i="4"/>
  <c r="D735" i="4"/>
  <c r="D743" i="4"/>
  <c r="D751" i="4"/>
  <c r="D759" i="4"/>
  <c r="D767" i="4"/>
  <c r="D775" i="4"/>
  <c r="D783" i="4"/>
  <c r="D791" i="4"/>
  <c r="D799" i="4"/>
  <c r="D807" i="4"/>
  <c r="D815" i="4"/>
  <c r="D823" i="4"/>
  <c r="D831" i="4"/>
  <c r="D839" i="4"/>
  <c r="D847" i="4"/>
  <c r="D855" i="4"/>
  <c r="D863" i="4"/>
  <c r="D871" i="4"/>
  <c r="D879" i="4"/>
  <c r="D887" i="4"/>
  <c r="D895" i="4"/>
  <c r="D903" i="4"/>
  <c r="D911" i="4"/>
  <c r="D919" i="4"/>
  <c r="D927" i="4"/>
  <c r="D935" i="4"/>
  <c r="D943" i="4"/>
  <c r="D951" i="4"/>
  <c r="D959" i="4"/>
  <c r="D450" i="7"/>
  <c r="D715" i="7"/>
  <c r="D779" i="7"/>
  <c r="D843" i="7"/>
  <c r="D907" i="7"/>
  <c r="D971" i="7"/>
  <c r="D1035" i="7"/>
  <c r="D1099" i="7"/>
  <c r="D1163" i="7"/>
  <c r="D1227" i="7"/>
  <c r="D1291" i="7"/>
  <c r="D1355" i="7"/>
  <c r="D1419" i="7"/>
  <c r="D1483" i="7"/>
  <c r="D40" i="4"/>
  <c r="D72" i="4"/>
  <c r="D104" i="4"/>
  <c r="D136" i="4"/>
  <c r="D168" i="4"/>
  <c r="D200" i="4"/>
  <c r="D232" i="4"/>
  <c r="D264" i="4"/>
  <c r="D296" i="4"/>
  <c r="D328" i="4"/>
  <c r="D360" i="4"/>
  <c r="D392" i="4"/>
  <c r="D424" i="4"/>
  <c r="D449" i="4"/>
  <c r="D464" i="4"/>
  <c r="D472" i="4"/>
  <c r="D480" i="4"/>
  <c r="D488" i="4"/>
  <c r="D496" i="4"/>
  <c r="D504" i="4"/>
  <c r="D512" i="4"/>
  <c r="D520" i="4"/>
  <c r="D528" i="4"/>
  <c r="D536" i="4"/>
  <c r="D544" i="4"/>
  <c r="D552" i="4"/>
  <c r="D560" i="4"/>
  <c r="D568" i="4"/>
  <c r="D576" i="4"/>
  <c r="D584" i="4"/>
  <c r="D592" i="4"/>
  <c r="D600" i="4"/>
  <c r="D608" i="4"/>
  <c r="D616" i="4"/>
  <c r="D624" i="4"/>
  <c r="D632" i="4"/>
  <c r="D640" i="4"/>
  <c r="D648" i="4"/>
  <c r="D656" i="4"/>
  <c r="D664" i="4"/>
  <c r="D672" i="4"/>
  <c r="D680" i="4"/>
  <c r="D688" i="4"/>
  <c r="D696" i="4"/>
  <c r="D704" i="4"/>
  <c r="D712" i="4"/>
  <c r="D720" i="4"/>
  <c r="D728" i="4"/>
  <c r="D736" i="4"/>
  <c r="D744" i="4"/>
  <c r="D752" i="4"/>
  <c r="D760" i="4"/>
  <c r="D768" i="4"/>
  <c r="D776" i="4"/>
  <c r="D784" i="4"/>
  <c r="D792" i="4"/>
  <c r="D800" i="4"/>
  <c r="D808" i="4"/>
  <c r="D816" i="4"/>
  <c r="D824" i="4"/>
  <c r="D832" i="4"/>
  <c r="D840" i="4"/>
  <c r="D848" i="4"/>
  <c r="D856" i="4"/>
  <c r="D864" i="4"/>
  <c r="D872" i="4"/>
  <c r="D880" i="4"/>
  <c r="D888" i="4"/>
  <c r="D896" i="4"/>
  <c r="D904" i="4"/>
  <c r="D912" i="4"/>
  <c r="D920" i="4"/>
  <c r="D928" i="4"/>
  <c r="D936" i="4"/>
  <c r="D944" i="4"/>
  <c r="D952" i="4"/>
  <c r="D960" i="4"/>
  <c r="D968" i="4"/>
  <c r="D976" i="4"/>
  <c r="D984" i="4"/>
  <c r="D992" i="4"/>
  <c r="D1000" i="4"/>
  <c r="D1008" i="4"/>
  <c r="D1016" i="4"/>
  <c r="D1024" i="4"/>
  <c r="D1032" i="4"/>
  <c r="D1040" i="4"/>
  <c r="D1048" i="4"/>
  <c r="D1056" i="4"/>
  <c r="D1064" i="4"/>
  <c r="D1072" i="4"/>
  <c r="D1080" i="4"/>
  <c r="D1088" i="4"/>
  <c r="D1096" i="4"/>
  <c r="D1104" i="4"/>
  <c r="D1112" i="4"/>
  <c r="D1120" i="4"/>
  <c r="D1128" i="4"/>
  <c r="D1136" i="4"/>
  <c r="D1144" i="4"/>
  <c r="D1152" i="4"/>
  <c r="D1160" i="4"/>
  <c r="D1168" i="4"/>
  <c r="D1176" i="4"/>
  <c r="D1184" i="4"/>
  <c r="D1192" i="4"/>
  <c r="D1200" i="4"/>
  <c r="D1208" i="4"/>
  <c r="D1216" i="4"/>
  <c r="D1224" i="4"/>
  <c r="D1232" i="4"/>
  <c r="D1240" i="4"/>
  <c r="D1248" i="4"/>
  <c r="D1256" i="4"/>
  <c r="D1264" i="4"/>
  <c r="D1272" i="4"/>
  <c r="D1280" i="4"/>
  <c r="D1288" i="4"/>
  <c r="D1296" i="4"/>
  <c r="D1304" i="4"/>
  <c r="D1312" i="4"/>
  <c r="D1320" i="4"/>
  <c r="D1328" i="4"/>
  <c r="D1336" i="4"/>
  <c r="D1344" i="4"/>
  <c r="D1352" i="4"/>
  <c r="D1360" i="4"/>
  <c r="D1368" i="4"/>
  <c r="D1376" i="4"/>
  <c r="D1384" i="4"/>
  <c r="D1392" i="4"/>
  <c r="D1400" i="4"/>
  <c r="D1408" i="4"/>
  <c r="D1416" i="4"/>
  <c r="D1424" i="4"/>
  <c r="D1432" i="4"/>
  <c r="D1440" i="4"/>
  <c r="D1448" i="4"/>
  <c r="D1456" i="4"/>
  <c r="D1464" i="4"/>
  <c r="D1472" i="4"/>
  <c r="D1480" i="4"/>
  <c r="D1488" i="4"/>
  <c r="D1496" i="4"/>
  <c r="D35" i="3"/>
  <c r="D43" i="3"/>
  <c r="D51" i="3"/>
  <c r="D59" i="3"/>
  <c r="D67" i="3"/>
  <c r="D75" i="3"/>
  <c r="D83" i="3"/>
  <c r="D91" i="3"/>
  <c r="D514" i="7"/>
  <c r="D723" i="7"/>
  <c r="D787" i="7"/>
  <c r="D851" i="7"/>
  <c r="D915" i="7"/>
  <c r="D979" i="7"/>
  <c r="D1043" i="7"/>
  <c r="D1107" i="7"/>
  <c r="D1171" i="7"/>
  <c r="D1235" i="7"/>
  <c r="D1299" i="7"/>
  <c r="D1363" i="7"/>
  <c r="D1427" i="7"/>
  <c r="D1491" i="7"/>
  <c r="D43" i="4"/>
  <c r="D75" i="4"/>
  <c r="D107" i="4"/>
  <c r="D139" i="4"/>
  <c r="D171" i="4"/>
  <c r="D203" i="4"/>
  <c r="D235" i="4"/>
  <c r="D267" i="4"/>
  <c r="D299" i="4"/>
  <c r="D331" i="4"/>
  <c r="D363" i="4"/>
  <c r="D395" i="4"/>
  <c r="D427" i="4"/>
  <c r="D451" i="4"/>
  <c r="D465" i="4"/>
  <c r="D473" i="4"/>
  <c r="D481" i="4"/>
  <c r="D489" i="4"/>
  <c r="D497" i="4"/>
  <c r="D505" i="4"/>
  <c r="D513" i="4"/>
  <c r="D521" i="4"/>
  <c r="D529" i="4"/>
  <c r="D537" i="4"/>
  <c r="D545" i="4"/>
  <c r="D553" i="4"/>
  <c r="D561" i="4"/>
  <c r="D569" i="4"/>
  <c r="D577" i="4"/>
  <c r="D585" i="4"/>
  <c r="D593" i="4"/>
  <c r="D601" i="4"/>
  <c r="D609" i="4"/>
  <c r="D617" i="4"/>
  <c r="D625" i="4"/>
  <c r="D633" i="4"/>
  <c r="D641" i="4"/>
  <c r="D649" i="4"/>
  <c r="D657" i="4"/>
  <c r="D665" i="4"/>
  <c r="D673" i="4"/>
  <c r="D681" i="4"/>
  <c r="D689" i="4"/>
  <c r="D697" i="4"/>
  <c r="D705" i="4"/>
  <c r="D713" i="4"/>
  <c r="D721" i="4"/>
  <c r="D729" i="4"/>
  <c r="D737" i="4"/>
  <c r="D745" i="4"/>
  <c r="D753" i="4"/>
  <c r="D761" i="4"/>
  <c r="D769" i="4"/>
  <c r="D777" i="4"/>
  <c r="D785" i="4"/>
  <c r="D793" i="4"/>
  <c r="D801" i="4"/>
  <c r="D809" i="4"/>
  <c r="D817" i="4"/>
  <c r="D825" i="4"/>
  <c r="D833" i="4"/>
  <c r="D841" i="4"/>
  <c r="D849" i="4"/>
  <c r="D857" i="4"/>
  <c r="D865" i="4"/>
  <c r="D873" i="4"/>
  <c r="D881" i="4"/>
  <c r="D889" i="4"/>
  <c r="D897" i="4"/>
  <c r="D905" i="4"/>
  <c r="D913" i="4"/>
  <c r="D921" i="4"/>
  <c r="D929" i="4"/>
  <c r="D937" i="4"/>
  <c r="D945" i="4"/>
  <c r="D953" i="4"/>
  <c r="D961" i="4"/>
  <c r="D1251" i="6"/>
  <c r="D564" i="7"/>
  <c r="D731" i="7"/>
  <c r="D795" i="7"/>
  <c r="D859" i="7"/>
  <c r="D923" i="7"/>
  <c r="D987" i="7"/>
  <c r="D1051" i="7"/>
  <c r="D1115" i="7"/>
  <c r="D1179" i="7"/>
  <c r="D1243" i="7"/>
  <c r="D1307" i="7"/>
  <c r="D1371" i="7"/>
  <c r="D1435" i="7"/>
  <c r="D1499" i="7"/>
  <c r="D48" i="4"/>
  <c r="D80" i="4"/>
  <c r="D112" i="4"/>
  <c r="D144" i="4"/>
  <c r="D176" i="4"/>
  <c r="D208" i="4"/>
  <c r="D240" i="4"/>
  <c r="D272" i="4"/>
  <c r="D304" i="4"/>
  <c r="D336" i="4"/>
  <c r="D368" i="4"/>
  <c r="D400" i="4"/>
  <c r="D432" i="4"/>
  <c r="D453" i="4"/>
  <c r="D466" i="4"/>
  <c r="D474" i="4"/>
  <c r="D482" i="4"/>
  <c r="D490" i="4"/>
  <c r="D498" i="4"/>
  <c r="D506" i="4"/>
  <c r="D514" i="4"/>
  <c r="D522" i="4"/>
  <c r="D530" i="4"/>
  <c r="D538" i="4"/>
  <c r="D546" i="4"/>
  <c r="D554" i="4"/>
  <c r="D562" i="4"/>
  <c r="D570" i="4"/>
  <c r="D578" i="4"/>
  <c r="D586" i="4"/>
  <c r="D594" i="4"/>
  <c r="D602" i="4"/>
  <c r="D610" i="4"/>
  <c r="D618" i="4"/>
  <c r="D626" i="4"/>
  <c r="D634" i="4"/>
  <c r="D642" i="4"/>
  <c r="D650" i="4"/>
  <c r="D658" i="4"/>
  <c r="D666" i="4"/>
  <c r="D674" i="4"/>
  <c r="D682" i="4"/>
  <c r="D690" i="4"/>
  <c r="D698" i="4"/>
  <c r="D706" i="4"/>
  <c r="D714" i="4"/>
  <c r="D722" i="4"/>
  <c r="D730" i="4"/>
  <c r="D738" i="4"/>
  <c r="D746" i="4"/>
  <c r="D754" i="4"/>
  <c r="D762" i="4"/>
  <c r="D770" i="4"/>
  <c r="D778" i="4"/>
  <c r="D786" i="4"/>
  <c r="D794" i="4"/>
  <c r="D802" i="4"/>
  <c r="D810" i="4"/>
  <c r="D818" i="4"/>
  <c r="D826" i="4"/>
  <c r="D834" i="4"/>
  <c r="D842" i="4"/>
  <c r="D850" i="4"/>
  <c r="D858" i="4"/>
  <c r="D866" i="4"/>
  <c r="D874" i="4"/>
  <c r="D882" i="4"/>
  <c r="D890" i="4"/>
  <c r="D898" i="4"/>
  <c r="D906" i="4"/>
  <c r="D914" i="4"/>
  <c r="D922" i="4"/>
  <c r="D930" i="4"/>
  <c r="D938" i="4"/>
  <c r="D946" i="4"/>
  <c r="D954" i="4"/>
  <c r="D962" i="4"/>
  <c r="D970" i="4"/>
  <c r="D978" i="4"/>
  <c r="D986" i="4"/>
  <c r="D994" i="4"/>
  <c r="D1002" i="4"/>
  <c r="D1010" i="4"/>
  <c r="D1018" i="4"/>
  <c r="D1026" i="4"/>
  <c r="D1034" i="4"/>
  <c r="D1042" i="4"/>
  <c r="D1050" i="4"/>
  <c r="D1058" i="4"/>
  <c r="D1066" i="4"/>
  <c r="D1074" i="4"/>
  <c r="D1082" i="4"/>
  <c r="D1090" i="4"/>
  <c r="D1098" i="4"/>
  <c r="D1106" i="4"/>
  <c r="D1114" i="4"/>
  <c r="D1122" i="4"/>
  <c r="D1130" i="4"/>
  <c r="D1138" i="4"/>
  <c r="D1146" i="4"/>
  <c r="D1154" i="4"/>
  <c r="D1162" i="4"/>
  <c r="D1170" i="4"/>
  <c r="D1178" i="4"/>
  <c r="D1186" i="4"/>
  <c r="D1194" i="4"/>
  <c r="D1202" i="4"/>
  <c r="D1210" i="4"/>
  <c r="D1218" i="4"/>
  <c r="D1226" i="4"/>
  <c r="D1234" i="4"/>
  <c r="D1242" i="4"/>
  <c r="D1250" i="4"/>
  <c r="D1258" i="4"/>
  <c r="D1266" i="4"/>
  <c r="D1274" i="4"/>
  <c r="D1282" i="4"/>
  <c r="D1290" i="4"/>
  <c r="D1298" i="4"/>
  <c r="D1306" i="4"/>
  <c r="D1314" i="4"/>
  <c r="D1322" i="4"/>
  <c r="D1330" i="4"/>
  <c r="D1338" i="4"/>
  <c r="D1346" i="4"/>
  <c r="D1354" i="4"/>
  <c r="D1362" i="4"/>
  <c r="D1370" i="4"/>
  <c r="D1378" i="4"/>
  <c r="D1386" i="4"/>
  <c r="D1394" i="4"/>
  <c r="D1402" i="4"/>
  <c r="D1410" i="4"/>
  <c r="D1418" i="4"/>
  <c r="D1426" i="4"/>
  <c r="D1434" i="4"/>
  <c r="D1442" i="4"/>
  <c r="D1450" i="4"/>
  <c r="D1458" i="4"/>
  <c r="D1466" i="4"/>
  <c r="D1474" i="4"/>
  <c r="D1482" i="4"/>
  <c r="D1490" i="4"/>
  <c r="D1498" i="4"/>
  <c r="D29" i="3"/>
  <c r="D37" i="3"/>
  <c r="D45" i="3"/>
  <c r="D53" i="3"/>
  <c r="D61" i="3"/>
  <c r="D69" i="3"/>
  <c r="D77" i="3"/>
  <c r="D85" i="3"/>
  <c r="D93" i="3"/>
  <c r="D258" i="7"/>
  <c r="D660" i="7"/>
  <c r="D755" i="7"/>
  <c r="D819" i="7"/>
  <c r="D883" i="7"/>
  <c r="D947" i="7"/>
  <c r="D1011" i="7"/>
  <c r="D1075" i="7"/>
  <c r="D1139" i="7"/>
  <c r="D1203" i="7"/>
  <c r="D1267" i="7"/>
  <c r="D1331" i="7"/>
  <c r="D1395" i="7"/>
  <c r="D1459" i="7"/>
  <c r="D27" i="4"/>
  <c r="D59" i="4"/>
  <c r="D91" i="4"/>
  <c r="D123" i="4"/>
  <c r="D155" i="4"/>
  <c r="D187" i="4"/>
  <c r="D219" i="4"/>
  <c r="D251" i="4"/>
  <c r="D283" i="4"/>
  <c r="D315" i="4"/>
  <c r="D347" i="4"/>
  <c r="D379" i="4"/>
  <c r="D411" i="4"/>
  <c r="D441" i="4"/>
  <c r="D459" i="4"/>
  <c r="D469" i="4"/>
  <c r="D477" i="4"/>
  <c r="D485" i="4"/>
  <c r="D493" i="4"/>
  <c r="D501" i="4"/>
  <c r="D509" i="4"/>
  <c r="D517" i="4"/>
  <c r="D525" i="4"/>
  <c r="D533" i="4"/>
  <c r="D541" i="4"/>
  <c r="D549" i="4"/>
  <c r="D557" i="4"/>
  <c r="D565" i="4"/>
  <c r="D573" i="4"/>
  <c r="D581" i="4"/>
  <c r="D589" i="4"/>
  <c r="D597" i="4"/>
  <c r="D605" i="4"/>
  <c r="D613" i="4"/>
  <c r="D621" i="4"/>
  <c r="D629" i="4"/>
  <c r="D637" i="4"/>
  <c r="D645" i="4"/>
  <c r="D653" i="4"/>
  <c r="D661" i="4"/>
  <c r="D669" i="4"/>
  <c r="D677" i="4"/>
  <c r="D685" i="4"/>
  <c r="D693" i="4"/>
  <c r="D701" i="4"/>
  <c r="D709" i="4"/>
  <c r="D717" i="4"/>
  <c r="D725" i="4"/>
  <c r="D733" i="4"/>
  <c r="D741" i="4"/>
  <c r="D749" i="4"/>
  <c r="D757" i="4"/>
  <c r="D765" i="4"/>
  <c r="D773" i="4"/>
  <c r="D781" i="4"/>
  <c r="D789" i="4"/>
  <c r="D797" i="4"/>
  <c r="D805" i="4"/>
  <c r="D813" i="4"/>
  <c r="D821" i="4"/>
  <c r="D829" i="4"/>
  <c r="D837" i="4"/>
  <c r="D845" i="4"/>
  <c r="D853" i="4"/>
  <c r="D861" i="4"/>
  <c r="D869" i="4"/>
  <c r="D877" i="4"/>
  <c r="D885" i="4"/>
  <c r="D893" i="4"/>
  <c r="D901" i="4"/>
  <c r="D909" i="4"/>
  <c r="D917" i="4"/>
  <c r="D925" i="4"/>
  <c r="D933" i="4"/>
  <c r="D941" i="4"/>
  <c r="D949" i="4"/>
  <c r="D957" i="4"/>
  <c r="D965" i="4"/>
  <c r="D973" i="4"/>
  <c r="D981" i="4"/>
  <c r="D989" i="4"/>
  <c r="D997" i="4"/>
  <c r="D1005" i="4"/>
  <c r="D1013" i="4"/>
  <c r="D1021" i="4"/>
  <c r="D1029" i="4"/>
  <c r="D1037" i="4"/>
  <c r="D1045" i="4"/>
  <c r="D1053" i="4"/>
  <c r="D1061" i="4"/>
  <c r="D1069" i="4"/>
  <c r="D1077" i="4"/>
  <c r="D1085" i="4"/>
  <c r="D1093" i="4"/>
  <c r="D1101" i="4"/>
  <c r="D1109" i="4"/>
  <c r="D1117" i="4"/>
  <c r="D1125" i="4"/>
  <c r="D1133" i="4"/>
  <c r="D1141" i="4"/>
  <c r="D1149" i="4"/>
  <c r="D1157" i="4"/>
  <c r="D1165" i="4"/>
  <c r="D1173" i="4"/>
  <c r="D1181" i="4"/>
  <c r="D1189" i="4"/>
  <c r="D1197" i="4"/>
  <c r="D1205" i="4"/>
  <c r="D1213" i="4"/>
  <c r="D1221" i="4"/>
  <c r="D1229" i="4"/>
  <c r="D1237" i="4"/>
  <c r="D1245" i="4"/>
  <c r="D1253" i="4"/>
  <c r="D1261" i="4"/>
  <c r="D1269" i="4"/>
  <c r="D1277" i="4"/>
  <c r="D1285" i="4"/>
  <c r="D1293" i="4"/>
  <c r="D1301" i="4"/>
  <c r="D1309" i="4"/>
  <c r="D1317" i="4"/>
  <c r="D1325" i="4"/>
  <c r="D1333" i="4"/>
  <c r="D1341" i="4"/>
  <c r="D1349" i="4"/>
  <c r="D1357" i="4"/>
  <c r="D1365" i="4"/>
  <c r="D1373" i="4"/>
  <c r="D1381" i="4"/>
  <c r="D1389" i="4"/>
  <c r="D1397" i="4"/>
  <c r="D1405" i="4"/>
  <c r="D1413" i="4"/>
  <c r="D1421" i="4"/>
  <c r="D1429" i="4"/>
  <c r="D1437" i="4"/>
  <c r="D1445" i="4"/>
  <c r="D1453" i="4"/>
  <c r="D1461" i="4"/>
  <c r="D1469" i="4"/>
  <c r="D1477" i="4"/>
  <c r="D1485" i="4"/>
  <c r="D1493" i="4"/>
  <c r="D7" i="7"/>
  <c r="D32" i="3"/>
  <c r="D40" i="3"/>
  <c r="D48" i="3"/>
  <c r="D56" i="3"/>
  <c r="D64" i="3"/>
  <c r="D72" i="3"/>
  <c r="D80" i="3"/>
  <c r="D88" i="3"/>
  <c r="D96" i="3"/>
  <c r="D682" i="7"/>
  <c r="D875" i="7"/>
  <c r="D1059" i="7"/>
  <c r="D1211" i="7"/>
  <c r="D1387" i="7"/>
  <c r="D51" i="4"/>
  <c r="D128" i="4"/>
  <c r="D216" i="4"/>
  <c r="D307" i="4"/>
  <c r="D384" i="4"/>
  <c r="D457" i="4"/>
  <c r="D483" i="4"/>
  <c r="D502" i="4"/>
  <c r="D524" i="4"/>
  <c r="D547" i="4"/>
  <c r="D566" i="4"/>
  <c r="D588" i="4"/>
  <c r="D611" i="4"/>
  <c r="D630" i="4"/>
  <c r="D652" i="4"/>
  <c r="D675" i="4"/>
  <c r="D694" i="4"/>
  <c r="D716" i="4"/>
  <c r="D739" i="4"/>
  <c r="D758" i="4"/>
  <c r="D780" i="4"/>
  <c r="D803" i="4"/>
  <c r="D822" i="4"/>
  <c r="D844" i="4"/>
  <c r="D867" i="4"/>
  <c r="D886" i="4"/>
  <c r="D908" i="4"/>
  <c r="D931" i="4"/>
  <c r="D950" i="4"/>
  <c r="D969" i="4"/>
  <c r="D982" i="4"/>
  <c r="D995" i="4"/>
  <c r="D1007" i="4"/>
  <c r="D1020" i="4"/>
  <c r="D1033" i="4"/>
  <c r="D1046" i="4"/>
  <c r="D1059" i="4"/>
  <c r="D1071" i="4"/>
  <c r="D1084" i="4"/>
  <c r="D1097" i="4"/>
  <c r="D1110" i="4"/>
  <c r="D1123" i="4"/>
  <c r="D1135" i="4"/>
  <c r="D1148" i="4"/>
  <c r="D1161" i="4"/>
  <c r="D1174" i="4"/>
  <c r="D1187" i="4"/>
  <c r="D1199" i="4"/>
  <c r="D1212" i="4"/>
  <c r="D1225" i="4"/>
  <c r="D1238" i="4"/>
  <c r="D1251" i="4"/>
  <c r="D1263" i="4"/>
  <c r="D1276" i="4"/>
  <c r="D1289" i="4"/>
  <c r="D1302" i="4"/>
  <c r="D1315" i="4"/>
  <c r="D1327" i="4"/>
  <c r="D1340" i="4"/>
  <c r="D1353" i="4"/>
  <c r="D1366" i="4"/>
  <c r="D1379" i="4"/>
  <c r="D1391" i="4"/>
  <c r="D1404" i="4"/>
  <c r="D1417" i="4"/>
  <c r="D1430" i="4"/>
  <c r="D1443" i="4"/>
  <c r="D1455" i="4"/>
  <c r="D1468" i="4"/>
  <c r="D1481" i="4"/>
  <c r="D1494" i="4"/>
  <c r="D39" i="3"/>
  <c r="D52" i="3"/>
  <c r="D65" i="3"/>
  <c r="D78" i="3"/>
  <c r="D90" i="3"/>
  <c r="D101" i="3"/>
  <c r="D109" i="3"/>
  <c r="D117" i="3"/>
  <c r="D125" i="3"/>
  <c r="D133" i="3"/>
  <c r="D141" i="3"/>
  <c r="D149" i="3"/>
  <c r="D157" i="3"/>
  <c r="D165" i="3"/>
  <c r="D173" i="3"/>
  <c r="D181" i="3"/>
  <c r="D189" i="3"/>
  <c r="D197" i="3"/>
  <c r="D205" i="3"/>
  <c r="D213" i="3"/>
  <c r="D221" i="3"/>
  <c r="D229" i="3"/>
  <c r="D237" i="3"/>
  <c r="D245" i="3"/>
  <c r="D253" i="3"/>
  <c r="D261" i="3"/>
  <c r="D269" i="3"/>
  <c r="D277" i="3"/>
  <c r="D285" i="3"/>
  <c r="D293" i="3"/>
  <c r="D301" i="3"/>
  <c r="D309" i="3"/>
  <c r="D317" i="3"/>
  <c r="D325" i="3"/>
  <c r="D333" i="3"/>
  <c r="D341" i="3"/>
  <c r="D349" i="3"/>
  <c r="D357" i="3"/>
  <c r="D365" i="3"/>
  <c r="D373" i="3"/>
  <c r="D381" i="3"/>
  <c r="D389" i="3"/>
  <c r="D397" i="3"/>
  <c r="D405" i="3"/>
  <c r="D413" i="3"/>
  <c r="D421" i="3"/>
  <c r="D429" i="3"/>
  <c r="D437" i="3"/>
  <c r="D445" i="3"/>
  <c r="D453" i="3"/>
  <c r="D461" i="3"/>
  <c r="D469" i="3"/>
  <c r="D477" i="3"/>
  <c r="D485" i="3"/>
  <c r="D493" i="3"/>
  <c r="D501" i="3"/>
  <c r="D509" i="3"/>
  <c r="D517" i="3"/>
  <c r="D525" i="3"/>
  <c r="D533" i="3"/>
  <c r="D541" i="3"/>
  <c r="D549" i="3"/>
  <c r="D557" i="3"/>
  <c r="D565" i="3"/>
  <c r="D573" i="3"/>
  <c r="D581" i="3"/>
  <c r="D589" i="3"/>
  <c r="D597" i="3"/>
  <c r="D605" i="3"/>
  <c r="D613" i="3"/>
  <c r="D621" i="3"/>
  <c r="D629" i="3"/>
  <c r="D637" i="3"/>
  <c r="D645" i="3"/>
  <c r="D653" i="3"/>
  <c r="D661" i="3"/>
  <c r="D669" i="3"/>
  <c r="D677" i="3"/>
  <c r="D685" i="3"/>
  <c r="D693" i="3"/>
  <c r="D701" i="3"/>
  <c r="D709" i="3"/>
  <c r="D717" i="3"/>
  <c r="D725" i="3"/>
  <c r="D733" i="3"/>
  <c r="D741" i="3"/>
  <c r="D749" i="3"/>
  <c r="D757" i="3"/>
  <c r="D765" i="3"/>
  <c r="D773" i="3"/>
  <c r="D781" i="3"/>
  <c r="D789" i="3"/>
  <c r="D739" i="7"/>
  <c r="D891" i="7"/>
  <c r="D1067" i="7"/>
  <c r="D1251" i="7"/>
  <c r="D1403" i="7"/>
  <c r="D56" i="4"/>
  <c r="D147" i="4"/>
  <c r="D224" i="4"/>
  <c r="D312" i="4"/>
  <c r="D403" i="4"/>
  <c r="D460" i="4"/>
  <c r="D484" i="4"/>
  <c r="D507" i="4"/>
  <c r="D526" i="4"/>
  <c r="D548" i="4"/>
  <c r="D571" i="4"/>
  <c r="D590" i="4"/>
  <c r="D612" i="4"/>
  <c r="D635" i="4"/>
  <c r="D654" i="4"/>
  <c r="D676" i="4"/>
  <c r="D699" i="4"/>
  <c r="D718" i="4"/>
  <c r="D740" i="4"/>
  <c r="D763" i="4"/>
  <c r="D782" i="4"/>
  <c r="D804" i="4"/>
  <c r="D827" i="4"/>
  <c r="D846" i="4"/>
  <c r="D868" i="4"/>
  <c r="D891" i="4"/>
  <c r="D910" i="4"/>
  <c r="D932" i="4"/>
  <c r="D955" i="4"/>
  <c r="D971" i="4"/>
  <c r="D983" i="4"/>
  <c r="D996" i="4"/>
  <c r="D1009" i="4"/>
  <c r="D1022" i="4"/>
  <c r="D1035" i="4"/>
  <c r="D1047" i="4"/>
  <c r="D1060" i="4"/>
  <c r="D1073" i="4"/>
  <c r="D1086" i="4"/>
  <c r="D1099" i="4"/>
  <c r="D1111" i="4"/>
  <c r="D1124" i="4"/>
  <c r="D1137" i="4"/>
  <c r="D1150" i="4"/>
  <c r="D1163" i="4"/>
  <c r="D1175" i="4"/>
  <c r="D1188" i="4"/>
  <c r="D1201" i="4"/>
  <c r="D1214" i="4"/>
  <c r="D1227" i="4"/>
  <c r="D1239" i="4"/>
  <c r="D1252" i="4"/>
  <c r="D1265" i="4"/>
  <c r="D1278" i="4"/>
  <c r="D1291" i="4"/>
  <c r="D1303" i="4"/>
  <c r="D1316" i="4"/>
  <c r="D1329" i="4"/>
  <c r="D1342" i="4"/>
  <c r="D1355" i="4"/>
  <c r="D1367" i="4"/>
  <c r="D1380" i="4"/>
  <c r="D1393" i="4"/>
  <c r="D1406" i="4"/>
  <c r="D1419" i="4"/>
  <c r="D1431" i="4"/>
  <c r="D1444" i="4"/>
  <c r="D1457" i="4"/>
  <c r="D1470" i="4"/>
  <c r="D1483" i="4"/>
  <c r="D1495" i="4"/>
  <c r="D28" i="3"/>
  <c r="D41" i="3"/>
  <c r="D54" i="3"/>
  <c r="D66" i="3"/>
  <c r="D79" i="3"/>
  <c r="D92" i="3"/>
  <c r="D102" i="3"/>
  <c r="D110" i="3"/>
  <c r="D118" i="3"/>
  <c r="D126" i="3"/>
  <c r="D134" i="3"/>
  <c r="D142" i="3"/>
  <c r="D150" i="3"/>
  <c r="D158" i="3"/>
  <c r="D166" i="3"/>
  <c r="D174" i="3"/>
  <c r="D182" i="3"/>
  <c r="D190" i="3"/>
  <c r="D198" i="3"/>
  <c r="D206" i="3"/>
  <c r="D214" i="3"/>
  <c r="D222" i="3"/>
  <c r="D230" i="3"/>
  <c r="D238" i="3"/>
  <c r="D246" i="3"/>
  <c r="D254" i="3"/>
  <c r="D262" i="3"/>
  <c r="D270" i="3"/>
  <c r="D278" i="3"/>
  <c r="D286" i="3"/>
  <c r="D294" i="3"/>
  <c r="D302" i="3"/>
  <c r="D310" i="3"/>
  <c r="D318" i="3"/>
  <c r="D326" i="3"/>
  <c r="D334" i="3"/>
  <c r="D342" i="3"/>
  <c r="D350" i="3"/>
  <c r="D358" i="3"/>
  <c r="D366" i="3"/>
  <c r="D374" i="3"/>
  <c r="D382" i="3"/>
  <c r="D390" i="3"/>
  <c r="D398" i="3"/>
  <c r="D406" i="3"/>
  <c r="D414" i="3"/>
  <c r="D422" i="3"/>
  <c r="D430" i="3"/>
  <c r="D438" i="3"/>
  <c r="D446" i="3"/>
  <c r="D454" i="3"/>
  <c r="D462" i="3"/>
  <c r="D470" i="3"/>
  <c r="D478" i="3"/>
  <c r="D486" i="3"/>
  <c r="D494" i="3"/>
  <c r="D502" i="3"/>
  <c r="D510" i="3"/>
  <c r="D518" i="3"/>
  <c r="D526" i="3"/>
  <c r="D534" i="3"/>
  <c r="D542" i="3"/>
  <c r="D550" i="3"/>
  <c r="D558" i="3"/>
  <c r="D566" i="3"/>
  <c r="D574" i="3"/>
  <c r="D582" i="3"/>
  <c r="D590" i="3"/>
  <c r="D598" i="3"/>
  <c r="D606" i="3"/>
  <c r="D614" i="3"/>
  <c r="D622" i="3"/>
  <c r="D630" i="3"/>
  <c r="D638" i="3"/>
  <c r="D646" i="3"/>
  <c r="D654" i="3"/>
  <c r="D662" i="3"/>
  <c r="D670" i="3"/>
  <c r="D678" i="3"/>
  <c r="D686" i="3"/>
  <c r="D694" i="3"/>
  <c r="D702" i="3"/>
  <c r="D710" i="3"/>
  <c r="D718" i="3"/>
  <c r="D726" i="3"/>
  <c r="D734" i="3"/>
  <c r="D742" i="3"/>
  <c r="D750" i="3"/>
  <c r="D758" i="3"/>
  <c r="D766" i="3"/>
  <c r="D774" i="3"/>
  <c r="D782" i="3"/>
  <c r="D790" i="3"/>
  <c r="D747" i="7"/>
  <c r="D931" i="7"/>
  <c r="D1083" i="7"/>
  <c r="D1259" i="7"/>
  <c r="D1443" i="7"/>
  <c r="D64" i="4"/>
  <c r="D152" i="4"/>
  <c r="D243" i="4"/>
  <c r="D320" i="4"/>
  <c r="D408" i="4"/>
  <c r="D467" i="4"/>
  <c r="D486" i="4"/>
  <c r="D508" i="4"/>
  <c r="D531" i="4"/>
  <c r="D550" i="4"/>
  <c r="D572" i="4"/>
  <c r="D595" i="4"/>
  <c r="D614" i="4"/>
  <c r="D636" i="4"/>
  <c r="D659" i="4"/>
  <c r="D678" i="4"/>
  <c r="D700" i="4"/>
  <c r="D723" i="4"/>
  <c r="D742" i="4"/>
  <c r="D764" i="4"/>
  <c r="D787" i="4"/>
  <c r="D806" i="4"/>
  <c r="D828" i="4"/>
  <c r="D851" i="4"/>
  <c r="D870" i="4"/>
  <c r="D892" i="4"/>
  <c r="D915" i="4"/>
  <c r="D934" i="4"/>
  <c r="D956" i="4"/>
  <c r="D972" i="4"/>
  <c r="D985" i="4"/>
  <c r="D998" i="4"/>
  <c r="D1011" i="4"/>
  <c r="D1023" i="4"/>
  <c r="D1036" i="4"/>
  <c r="D1049" i="4"/>
  <c r="D1062" i="4"/>
  <c r="D1075" i="4"/>
  <c r="D1087" i="4"/>
  <c r="D1100" i="4"/>
  <c r="D1113" i="4"/>
  <c r="D1126" i="4"/>
  <c r="D1139" i="4"/>
  <c r="D1151" i="4"/>
  <c r="D1164" i="4"/>
  <c r="D1177" i="4"/>
  <c r="D1190" i="4"/>
  <c r="D1203" i="4"/>
  <c r="D1215" i="4"/>
  <c r="D1228" i="4"/>
  <c r="D1241" i="4"/>
  <c r="D1254" i="4"/>
  <c r="D1267" i="4"/>
  <c r="D1279" i="4"/>
  <c r="D1292" i="4"/>
  <c r="D1305" i="4"/>
  <c r="D1318" i="4"/>
  <c r="D1331" i="4"/>
  <c r="D1343" i="4"/>
  <c r="D1356" i="4"/>
  <c r="D1369" i="4"/>
  <c r="D1382" i="4"/>
  <c r="D1395" i="4"/>
  <c r="D1407" i="4"/>
  <c r="D1420" i="4"/>
  <c r="D1433" i="4"/>
  <c r="D1446" i="4"/>
  <c r="D1459" i="4"/>
  <c r="D1471" i="4"/>
  <c r="D1484" i="4"/>
  <c r="D1497" i="4"/>
  <c r="D30" i="3"/>
  <c r="D42" i="3"/>
  <c r="D55" i="3"/>
  <c r="D68" i="3"/>
  <c r="D81" i="3"/>
  <c r="D94" i="3"/>
  <c r="D103" i="3"/>
  <c r="D111" i="3"/>
  <c r="D119" i="3"/>
  <c r="D127" i="3"/>
  <c r="D135" i="3"/>
  <c r="D143" i="3"/>
  <c r="D151" i="3"/>
  <c r="D159" i="3"/>
  <c r="D167" i="3"/>
  <c r="D175" i="3"/>
  <c r="D183" i="3"/>
  <c r="D191" i="3"/>
  <c r="D199" i="3"/>
  <c r="D207" i="3"/>
  <c r="D215" i="3"/>
  <c r="D223" i="3"/>
  <c r="D231" i="3"/>
  <c r="D239" i="3"/>
  <c r="D247" i="3"/>
  <c r="D255" i="3"/>
  <c r="D263" i="3"/>
  <c r="D271" i="3"/>
  <c r="D279" i="3"/>
  <c r="D287" i="3"/>
  <c r="D295" i="3"/>
  <c r="D303" i="3"/>
  <c r="D311" i="3"/>
  <c r="D319" i="3"/>
  <c r="D327" i="3"/>
  <c r="D335" i="3"/>
  <c r="D343" i="3"/>
  <c r="D351" i="3"/>
  <c r="D359" i="3"/>
  <c r="D367" i="3"/>
  <c r="D375" i="3"/>
  <c r="D383" i="3"/>
  <c r="D391" i="3"/>
  <c r="D399" i="3"/>
  <c r="D407" i="3"/>
  <c r="D415" i="3"/>
  <c r="D423" i="3"/>
  <c r="D431" i="3"/>
  <c r="D439" i="3"/>
  <c r="D447" i="3"/>
  <c r="D455" i="3"/>
  <c r="D463" i="3"/>
  <c r="D471" i="3"/>
  <c r="D479" i="3"/>
  <c r="D487" i="3"/>
  <c r="D495" i="3"/>
  <c r="D503" i="3"/>
  <c r="D511" i="3"/>
  <c r="D519" i="3"/>
  <c r="D527" i="3"/>
  <c r="D535" i="3"/>
  <c r="D543" i="3"/>
  <c r="D551" i="3"/>
  <c r="D559" i="3"/>
  <c r="D567" i="3"/>
  <c r="D575" i="3"/>
  <c r="D583" i="3"/>
  <c r="D591" i="3"/>
  <c r="D109" i="7"/>
  <c r="D763" i="7"/>
  <c r="D939" i="7"/>
  <c r="D1123" i="7"/>
  <c r="D1275" i="7"/>
  <c r="D1451" i="7"/>
  <c r="D83" i="4"/>
  <c r="D160" i="4"/>
  <c r="D248" i="4"/>
  <c r="D339" i="4"/>
  <c r="D416" i="4"/>
  <c r="D468" i="4"/>
  <c r="D491" i="4"/>
  <c r="D510" i="4"/>
  <c r="D532" i="4"/>
  <c r="D555" i="4"/>
  <c r="D574" i="4"/>
  <c r="D596" i="4"/>
  <c r="D619" i="4"/>
  <c r="D638" i="4"/>
  <c r="D660" i="4"/>
  <c r="D683" i="4"/>
  <c r="D702" i="4"/>
  <c r="D724" i="4"/>
  <c r="D747" i="4"/>
  <c r="D766" i="4"/>
  <c r="D788" i="4"/>
  <c r="D811" i="4"/>
  <c r="D830" i="4"/>
  <c r="D852" i="4"/>
  <c r="D875" i="4"/>
  <c r="D894" i="4"/>
  <c r="D916" i="4"/>
  <c r="D939" i="4"/>
  <c r="D958" i="4"/>
  <c r="D974" i="4"/>
  <c r="D987" i="4"/>
  <c r="D999" i="4"/>
  <c r="D1012" i="4"/>
  <c r="D1025" i="4"/>
  <c r="D1038" i="4"/>
  <c r="D1051" i="4"/>
  <c r="D1063" i="4"/>
  <c r="D1076" i="4"/>
  <c r="D1089" i="4"/>
  <c r="D1102" i="4"/>
  <c r="D1115" i="4"/>
  <c r="D1127" i="4"/>
  <c r="D1140" i="4"/>
  <c r="D1153" i="4"/>
  <c r="D1166" i="4"/>
  <c r="D1179" i="4"/>
  <c r="D1191" i="4"/>
  <c r="D1204" i="4"/>
  <c r="D1217" i="4"/>
  <c r="D1230" i="4"/>
  <c r="D1243" i="4"/>
  <c r="D1255" i="4"/>
  <c r="D1268" i="4"/>
  <c r="D1281" i="4"/>
  <c r="D1294" i="4"/>
  <c r="D1307" i="4"/>
  <c r="D1319" i="4"/>
  <c r="D1332" i="4"/>
  <c r="D1345" i="4"/>
  <c r="D1358" i="4"/>
  <c r="D1371" i="4"/>
  <c r="D1383" i="4"/>
  <c r="D1396" i="4"/>
  <c r="D1409" i="4"/>
  <c r="D1422" i="4"/>
  <c r="D1435" i="4"/>
  <c r="D1447" i="4"/>
  <c r="D1460" i="4"/>
  <c r="D1473" i="4"/>
  <c r="D1486" i="4"/>
  <c r="D1499" i="4"/>
  <c r="D31" i="3"/>
  <c r="D44" i="3"/>
  <c r="D57" i="3"/>
  <c r="D70" i="3"/>
  <c r="D82" i="3"/>
  <c r="D95" i="3"/>
  <c r="D104" i="3"/>
  <c r="D112" i="3"/>
  <c r="D120" i="3"/>
  <c r="D128" i="3"/>
  <c r="D136" i="3"/>
  <c r="D144" i="3"/>
  <c r="D152" i="3"/>
  <c r="D160" i="3"/>
  <c r="D168" i="3"/>
  <c r="D176" i="3"/>
  <c r="D184" i="3"/>
  <c r="D192" i="3"/>
  <c r="D200" i="3"/>
  <c r="D208" i="3"/>
  <c r="D216" i="3"/>
  <c r="D224" i="3"/>
  <c r="D232" i="3"/>
  <c r="D240" i="3"/>
  <c r="D248" i="3"/>
  <c r="D256" i="3"/>
  <c r="D264" i="3"/>
  <c r="D272" i="3"/>
  <c r="D280" i="3"/>
  <c r="D288" i="3"/>
  <c r="D296" i="3"/>
  <c r="D304" i="3"/>
  <c r="D312" i="3"/>
  <c r="D320" i="3"/>
  <c r="D328" i="3"/>
  <c r="D336" i="3"/>
  <c r="D344" i="3"/>
  <c r="D352" i="3"/>
  <c r="D360" i="3"/>
  <c r="D368" i="3"/>
  <c r="D376" i="3"/>
  <c r="D384" i="3"/>
  <c r="D392" i="3"/>
  <c r="D400" i="3"/>
  <c r="D408" i="3"/>
  <c r="D416" i="3"/>
  <c r="D424" i="3"/>
  <c r="D432" i="3"/>
  <c r="D440" i="3"/>
  <c r="D448" i="3"/>
  <c r="D456" i="3"/>
  <c r="D464" i="3"/>
  <c r="D472" i="3"/>
  <c r="D480" i="3"/>
  <c r="D488" i="3"/>
  <c r="D496" i="3"/>
  <c r="D504" i="3"/>
  <c r="D512" i="3"/>
  <c r="D520" i="3"/>
  <c r="D528" i="3"/>
  <c r="D536" i="3"/>
  <c r="D544" i="3"/>
  <c r="D552" i="3"/>
  <c r="D560" i="3"/>
  <c r="D568" i="3"/>
  <c r="D576" i="3"/>
  <c r="D584" i="3"/>
  <c r="D592" i="3"/>
  <c r="D600" i="3"/>
  <c r="D608" i="3"/>
  <c r="D616" i="3"/>
  <c r="D624" i="3"/>
  <c r="D632" i="3"/>
  <c r="D640" i="3"/>
  <c r="D648" i="3"/>
  <c r="D656" i="3"/>
  <c r="D664" i="3"/>
  <c r="D672" i="3"/>
  <c r="D680" i="3"/>
  <c r="D688" i="3"/>
  <c r="D696" i="3"/>
  <c r="D704" i="3"/>
  <c r="D712" i="3"/>
  <c r="D720" i="3"/>
  <c r="D728" i="3"/>
  <c r="D736" i="3"/>
  <c r="D744" i="3"/>
  <c r="D752" i="3"/>
  <c r="D760" i="3"/>
  <c r="D768" i="3"/>
  <c r="D776" i="3"/>
  <c r="D784" i="3"/>
  <c r="D792" i="3"/>
  <c r="D194" i="7"/>
  <c r="D803" i="7"/>
  <c r="D955" i="7"/>
  <c r="D1131" i="7"/>
  <c r="D1315" i="7"/>
  <c r="D1467" i="7"/>
  <c r="D88" i="4"/>
  <c r="D179" i="4"/>
  <c r="D256" i="4"/>
  <c r="D344" i="4"/>
  <c r="D435" i="4"/>
  <c r="D470" i="4"/>
  <c r="D492" i="4"/>
  <c r="D515" i="4"/>
  <c r="D534" i="4"/>
  <c r="D556" i="4"/>
  <c r="D579" i="4"/>
  <c r="D598" i="4"/>
  <c r="D620" i="4"/>
  <c r="D643" i="4"/>
  <c r="D662" i="4"/>
  <c r="D684" i="4"/>
  <c r="D707" i="4"/>
  <c r="D726" i="4"/>
  <c r="D748" i="4"/>
  <c r="D771" i="4"/>
  <c r="D790" i="4"/>
  <c r="D812" i="4"/>
  <c r="D835" i="4"/>
  <c r="D854" i="4"/>
  <c r="D876" i="4"/>
  <c r="D899" i="4"/>
  <c r="D918" i="4"/>
  <c r="D940" i="4"/>
  <c r="D963" i="4"/>
  <c r="D975" i="4"/>
  <c r="D988" i="4"/>
  <c r="D1001" i="4"/>
  <c r="D1014" i="4"/>
  <c r="D1027" i="4"/>
  <c r="D1039" i="4"/>
  <c r="D1052" i="4"/>
  <c r="D1065" i="4"/>
  <c r="D1078" i="4"/>
  <c r="D1091" i="4"/>
  <c r="D1103" i="4"/>
  <c r="D1116" i="4"/>
  <c r="D1129" i="4"/>
  <c r="D1142" i="4"/>
  <c r="D1155" i="4"/>
  <c r="D1167" i="4"/>
  <c r="D1180" i="4"/>
  <c r="D1193" i="4"/>
  <c r="D1206" i="4"/>
  <c r="D1219" i="4"/>
  <c r="D1231" i="4"/>
  <c r="D1244" i="4"/>
  <c r="D1257" i="4"/>
  <c r="D1270" i="4"/>
  <c r="D1283" i="4"/>
  <c r="D1295" i="4"/>
  <c r="D1308" i="4"/>
  <c r="D1321" i="4"/>
  <c r="D1334" i="4"/>
  <c r="D1347" i="4"/>
  <c r="D1359" i="4"/>
  <c r="D1372" i="4"/>
  <c r="D1385" i="4"/>
  <c r="D1398" i="4"/>
  <c r="D1411" i="4"/>
  <c r="D1423" i="4"/>
  <c r="D1436" i="4"/>
  <c r="D1449" i="4"/>
  <c r="D1462" i="4"/>
  <c r="D1475" i="4"/>
  <c r="D1487" i="4"/>
  <c r="D1500" i="4"/>
  <c r="D33" i="3"/>
  <c r="D46" i="3"/>
  <c r="D58" i="3"/>
  <c r="D71" i="3"/>
  <c r="D84" i="3"/>
  <c r="D97" i="3"/>
  <c r="D105" i="3"/>
  <c r="D113" i="3"/>
  <c r="D121" i="3"/>
  <c r="D129" i="3"/>
  <c r="D137" i="3"/>
  <c r="D145" i="3"/>
  <c r="D153" i="3"/>
  <c r="D161" i="3"/>
  <c r="D169" i="3"/>
  <c r="D177" i="3"/>
  <c r="D185" i="3"/>
  <c r="D193" i="3"/>
  <c r="D201" i="3"/>
  <c r="D209" i="3"/>
  <c r="D217" i="3"/>
  <c r="D225" i="3"/>
  <c r="D233" i="3"/>
  <c r="D241" i="3"/>
  <c r="D249" i="3"/>
  <c r="D257" i="3"/>
  <c r="D265" i="3"/>
  <c r="D273" i="3"/>
  <c r="D281" i="3"/>
  <c r="D289" i="3"/>
  <c r="D297" i="3"/>
  <c r="D305" i="3"/>
  <c r="D313" i="3"/>
  <c r="D321" i="3"/>
  <c r="D329" i="3"/>
  <c r="D337" i="3"/>
  <c r="D345" i="3"/>
  <c r="D353" i="3"/>
  <c r="D361" i="3"/>
  <c r="D369" i="3"/>
  <c r="D377" i="3"/>
  <c r="D385" i="3"/>
  <c r="D393" i="3"/>
  <c r="D401" i="3"/>
  <c r="D409" i="3"/>
  <c r="D417" i="3"/>
  <c r="D425" i="3"/>
  <c r="D433" i="3"/>
  <c r="D441" i="3"/>
  <c r="D449" i="3"/>
  <c r="D457" i="3"/>
  <c r="D465" i="3"/>
  <c r="D473" i="3"/>
  <c r="D481" i="3"/>
  <c r="D489" i="3"/>
  <c r="D497" i="3"/>
  <c r="D505" i="3"/>
  <c r="D513" i="3"/>
  <c r="D521" i="3"/>
  <c r="D529" i="3"/>
  <c r="D537" i="3"/>
  <c r="D545" i="3"/>
  <c r="D553" i="3"/>
  <c r="D561" i="3"/>
  <c r="D569" i="3"/>
  <c r="D577" i="3"/>
  <c r="D585" i="3"/>
  <c r="D593" i="3"/>
  <c r="D601" i="3"/>
  <c r="D609" i="3"/>
  <c r="D617" i="3"/>
  <c r="D625" i="3"/>
  <c r="D633" i="3"/>
  <c r="D641" i="3"/>
  <c r="D649" i="3"/>
  <c r="D657" i="3"/>
  <c r="D665" i="3"/>
  <c r="D673" i="3"/>
  <c r="D681" i="3"/>
  <c r="D689" i="3"/>
  <c r="D697" i="3"/>
  <c r="D705" i="3"/>
  <c r="D713" i="3"/>
  <c r="D721" i="3"/>
  <c r="D729" i="3"/>
  <c r="D737" i="3"/>
  <c r="D745" i="3"/>
  <c r="D753" i="3"/>
  <c r="D761" i="3"/>
  <c r="D769" i="3"/>
  <c r="D777" i="3"/>
  <c r="D785" i="3"/>
  <c r="D322" i="7"/>
  <c r="D811" i="7"/>
  <c r="D995" i="7"/>
  <c r="D1147" i="7"/>
  <c r="D1323" i="7"/>
  <c r="D96" i="4"/>
  <c r="D184" i="4"/>
  <c r="D275" i="4"/>
  <c r="D352" i="4"/>
  <c r="D440" i="4"/>
  <c r="D475" i="4"/>
  <c r="D494" i="4"/>
  <c r="D516" i="4"/>
  <c r="D539" i="4"/>
  <c r="D558" i="4"/>
  <c r="D580" i="4"/>
  <c r="D603" i="4"/>
  <c r="D622" i="4"/>
  <c r="D644" i="4"/>
  <c r="D667" i="4"/>
  <c r="D686" i="4"/>
  <c r="D708" i="4"/>
  <c r="D731" i="4"/>
  <c r="D750" i="4"/>
  <c r="D772" i="4"/>
  <c r="D795" i="4"/>
  <c r="D814" i="4"/>
  <c r="D836" i="4"/>
  <c r="D859" i="4"/>
  <c r="D878" i="4"/>
  <c r="D900" i="4"/>
  <c r="D923" i="4"/>
  <c r="D942" i="4"/>
  <c r="D964" i="4"/>
  <c r="D977" i="4"/>
  <c r="D990" i="4"/>
  <c r="D1003" i="4"/>
  <c r="D1015" i="4"/>
  <c r="D1028" i="4"/>
  <c r="D1041" i="4"/>
  <c r="D1054" i="4"/>
  <c r="D1067" i="4"/>
  <c r="D1079" i="4"/>
  <c r="D1092" i="4"/>
  <c r="D1105" i="4"/>
  <c r="D1118" i="4"/>
  <c r="D1131" i="4"/>
  <c r="D1143" i="4"/>
  <c r="D1156" i="4"/>
  <c r="D1169" i="4"/>
  <c r="D1182" i="4"/>
  <c r="D1195" i="4"/>
  <c r="D1207" i="4"/>
  <c r="D1220" i="4"/>
  <c r="D1233" i="4"/>
  <c r="D1246" i="4"/>
  <c r="D1259" i="4"/>
  <c r="D1271" i="4"/>
  <c r="D1284" i="4"/>
  <c r="D1297" i="4"/>
  <c r="D1310" i="4"/>
  <c r="D1323" i="4"/>
  <c r="D1335" i="4"/>
  <c r="D1348" i="4"/>
  <c r="D1361" i="4"/>
  <c r="D1374" i="4"/>
  <c r="D1387" i="4"/>
  <c r="D1399" i="4"/>
  <c r="D1412" i="4"/>
  <c r="D1425" i="4"/>
  <c r="D1438" i="4"/>
  <c r="D1451" i="4"/>
  <c r="D1463" i="4"/>
  <c r="D1476" i="4"/>
  <c r="D1489" i="4"/>
  <c r="D34" i="3"/>
  <c r="D47" i="3"/>
  <c r="D60" i="3"/>
  <c r="D73" i="3"/>
  <c r="D86" i="3"/>
  <c r="D98" i="3"/>
  <c r="D106" i="3"/>
  <c r="D114" i="3"/>
  <c r="D122" i="3"/>
  <c r="D130" i="3"/>
  <c r="D138" i="3"/>
  <c r="D146" i="3"/>
  <c r="D154" i="3"/>
  <c r="D162" i="3"/>
  <c r="D170" i="3"/>
  <c r="D178" i="3"/>
  <c r="D186" i="3"/>
  <c r="D194" i="3"/>
  <c r="D202" i="3"/>
  <c r="D210" i="3"/>
  <c r="D218" i="3"/>
  <c r="D226" i="3"/>
  <c r="D234" i="3"/>
  <c r="D242" i="3"/>
  <c r="D250" i="3"/>
  <c r="D258" i="3"/>
  <c r="D266" i="3"/>
  <c r="D274" i="3"/>
  <c r="D282" i="3"/>
  <c r="D290" i="3"/>
  <c r="D298" i="3"/>
  <c r="D306" i="3"/>
  <c r="D314" i="3"/>
  <c r="D322" i="3"/>
  <c r="D330" i="3"/>
  <c r="D338" i="3"/>
  <c r="D346" i="3"/>
  <c r="D354" i="3"/>
  <c r="D362" i="3"/>
  <c r="D370" i="3"/>
  <c r="D378" i="3"/>
  <c r="D386" i="3"/>
  <c r="D394" i="3"/>
  <c r="D402" i="3"/>
  <c r="D410" i="3"/>
  <c r="D418" i="3"/>
  <c r="D426" i="3"/>
  <c r="D434" i="3"/>
  <c r="D442" i="3"/>
  <c r="D450" i="3"/>
  <c r="D458" i="3"/>
  <c r="D466" i="3"/>
  <c r="D474" i="3"/>
  <c r="D482" i="3"/>
  <c r="D490" i="3"/>
  <c r="D498" i="3"/>
  <c r="D506" i="3"/>
  <c r="D514" i="3"/>
  <c r="D522" i="3"/>
  <c r="D530" i="3"/>
  <c r="D538" i="3"/>
  <c r="D546" i="3"/>
  <c r="D554" i="3"/>
  <c r="D562" i="3"/>
  <c r="D570" i="3"/>
  <c r="D578" i="3"/>
  <c r="D586" i="3"/>
  <c r="D594" i="3"/>
  <c r="D602" i="3"/>
  <c r="D610" i="3"/>
  <c r="D618" i="3"/>
  <c r="D626" i="3"/>
  <c r="D634" i="3"/>
  <c r="D642" i="3"/>
  <c r="D650" i="3"/>
  <c r="D658" i="3"/>
  <c r="D666" i="3"/>
  <c r="D674" i="3"/>
  <c r="D682" i="3"/>
  <c r="D690" i="3"/>
  <c r="D698" i="3"/>
  <c r="D706" i="3"/>
  <c r="D714" i="3"/>
  <c r="D722" i="3"/>
  <c r="D730" i="3"/>
  <c r="D738" i="3"/>
  <c r="D596" i="7"/>
  <c r="D827" i="7"/>
  <c r="D1003" i="7"/>
  <c r="D1187" i="7"/>
  <c r="D1339" i="7"/>
  <c r="D115" i="4"/>
  <c r="D192" i="4"/>
  <c r="D280" i="4"/>
  <c r="D371" i="4"/>
  <c r="D443" i="4"/>
  <c r="D476" i="4"/>
  <c r="D499" i="4"/>
  <c r="D518" i="4"/>
  <c r="D540" i="4"/>
  <c r="D563" i="4"/>
  <c r="D582" i="4"/>
  <c r="D604" i="4"/>
  <c r="D627" i="4"/>
  <c r="D646" i="4"/>
  <c r="D668" i="4"/>
  <c r="D691" i="4"/>
  <c r="D710" i="4"/>
  <c r="D732" i="4"/>
  <c r="D755" i="4"/>
  <c r="D774" i="4"/>
  <c r="D796" i="4"/>
  <c r="D819" i="4"/>
  <c r="D838" i="4"/>
  <c r="D860" i="4"/>
  <c r="D883" i="4"/>
  <c r="D902" i="4"/>
  <c r="D924" i="4"/>
  <c r="D947" i="4"/>
  <c r="D966" i="4"/>
  <c r="D979" i="4"/>
  <c r="D991" i="4"/>
  <c r="D1004" i="4"/>
  <c r="D1017" i="4"/>
  <c r="D1030" i="4"/>
  <c r="D1043" i="4"/>
  <c r="D1055" i="4"/>
  <c r="D1068" i="4"/>
  <c r="D1081" i="4"/>
  <c r="D1094" i="4"/>
  <c r="D1107" i="4"/>
  <c r="D1119" i="4"/>
  <c r="D1132" i="4"/>
  <c r="D1145" i="4"/>
  <c r="D1158" i="4"/>
  <c r="D1171" i="4"/>
  <c r="D1183" i="4"/>
  <c r="D1196" i="4"/>
  <c r="D1209" i="4"/>
  <c r="D1222" i="4"/>
  <c r="D1235" i="4"/>
  <c r="D1247" i="4"/>
  <c r="D1260" i="4"/>
  <c r="D1273" i="4"/>
  <c r="D1286" i="4"/>
  <c r="D1299" i="4"/>
  <c r="D1311" i="4"/>
  <c r="D1324" i="4"/>
  <c r="D1337" i="4"/>
  <c r="D1350" i="4"/>
  <c r="D1363" i="4"/>
  <c r="D1375" i="4"/>
  <c r="D1388" i="4"/>
  <c r="D1401" i="4"/>
  <c r="D1414" i="4"/>
  <c r="D1427" i="4"/>
  <c r="D1439" i="4"/>
  <c r="D1452" i="4"/>
  <c r="D1465" i="4"/>
  <c r="D1478" i="4"/>
  <c r="D1491" i="4"/>
  <c r="D36" i="3"/>
  <c r="D49" i="3"/>
  <c r="D62" i="3"/>
  <c r="D74" i="3"/>
  <c r="D87" i="3"/>
  <c r="D99" i="3"/>
  <c r="D107" i="3"/>
  <c r="D115" i="3"/>
  <c r="D123" i="3"/>
  <c r="D131" i="3"/>
  <c r="D139" i="3"/>
  <c r="D147" i="3"/>
  <c r="D155" i="3"/>
  <c r="D163" i="3"/>
  <c r="D171" i="3"/>
  <c r="D179" i="3"/>
  <c r="D187" i="3"/>
  <c r="D195" i="3"/>
  <c r="D203" i="3"/>
  <c r="D211" i="3"/>
  <c r="D219" i="3"/>
  <c r="D227" i="3"/>
  <c r="D235" i="3"/>
  <c r="D243" i="3"/>
  <c r="D251" i="3"/>
  <c r="D259" i="3"/>
  <c r="D267" i="3"/>
  <c r="D275" i="3"/>
  <c r="D283" i="3"/>
  <c r="D291" i="3"/>
  <c r="D299" i="3"/>
  <c r="D307" i="3"/>
  <c r="D315" i="3"/>
  <c r="D323" i="3"/>
  <c r="D331" i="3"/>
  <c r="D339" i="3"/>
  <c r="D347" i="3"/>
  <c r="D355" i="3"/>
  <c r="D363" i="3"/>
  <c r="D371" i="3"/>
  <c r="D379" i="3"/>
  <c r="D387" i="3"/>
  <c r="D395" i="3"/>
  <c r="D403" i="3"/>
  <c r="D411" i="3"/>
  <c r="D419" i="3"/>
  <c r="D427" i="3"/>
  <c r="D435" i="3"/>
  <c r="D443" i="3"/>
  <c r="D451" i="3"/>
  <c r="D459" i="3"/>
  <c r="D467" i="3"/>
  <c r="D475" i="3"/>
  <c r="D483" i="3"/>
  <c r="D491" i="3"/>
  <c r="D499" i="3"/>
  <c r="D507" i="3"/>
  <c r="D515" i="3"/>
  <c r="D523" i="3"/>
  <c r="D531" i="3"/>
  <c r="D539" i="3"/>
  <c r="D547" i="3"/>
  <c r="D555" i="3"/>
  <c r="D563" i="3"/>
  <c r="D571" i="3"/>
  <c r="D579" i="3"/>
  <c r="D587" i="3"/>
  <c r="D595" i="3"/>
  <c r="D603" i="3"/>
  <c r="D611" i="3"/>
  <c r="D619" i="3"/>
  <c r="D627" i="3"/>
  <c r="D635" i="3"/>
  <c r="D643" i="3"/>
  <c r="D651" i="3"/>
  <c r="D659" i="3"/>
  <c r="D667" i="3"/>
  <c r="D675" i="3"/>
  <c r="D683" i="3"/>
  <c r="D691" i="3"/>
  <c r="D699" i="3"/>
  <c r="D707" i="3"/>
  <c r="D715" i="3"/>
  <c r="D32" i="4"/>
  <c r="D523" i="4"/>
  <c r="D692" i="4"/>
  <c r="D862" i="4"/>
  <c r="D1006" i="4"/>
  <c r="D1108" i="4"/>
  <c r="D1211" i="4"/>
  <c r="D1313" i="4"/>
  <c r="D1415" i="4"/>
  <c r="D116" i="3"/>
  <c r="D180" i="3"/>
  <c r="D244" i="3"/>
  <c r="D308" i="3"/>
  <c r="D372" i="3"/>
  <c r="D436" i="3"/>
  <c r="D500" i="3"/>
  <c r="D564" i="3"/>
  <c r="D612" i="3"/>
  <c r="D644" i="3"/>
  <c r="D676" i="3"/>
  <c r="D708" i="3"/>
  <c r="D732" i="3"/>
  <c r="D751" i="3"/>
  <c r="D767" i="3"/>
  <c r="D783" i="3"/>
  <c r="D796" i="3"/>
  <c r="D804" i="3"/>
  <c r="D812" i="3"/>
  <c r="D820" i="3"/>
  <c r="D828" i="3"/>
  <c r="D836" i="3"/>
  <c r="D844" i="3"/>
  <c r="D852" i="3"/>
  <c r="D860" i="3"/>
  <c r="D868" i="3"/>
  <c r="D876" i="3"/>
  <c r="D884" i="3"/>
  <c r="D892" i="3"/>
  <c r="D900" i="3"/>
  <c r="D908" i="3"/>
  <c r="D916" i="3"/>
  <c r="D924" i="3"/>
  <c r="D932" i="3"/>
  <c r="D940" i="3"/>
  <c r="D948" i="3"/>
  <c r="D956" i="3"/>
  <c r="D964" i="3"/>
  <c r="D972" i="3"/>
  <c r="D980" i="3"/>
  <c r="D988" i="3"/>
  <c r="D996" i="3"/>
  <c r="D1004" i="3"/>
  <c r="D1012" i="3"/>
  <c r="D1020" i="3"/>
  <c r="D1028" i="3"/>
  <c r="D1036" i="3"/>
  <c r="D1044" i="3"/>
  <c r="D1052" i="3"/>
  <c r="D1060" i="3"/>
  <c r="D1068" i="3"/>
  <c r="D1076" i="3"/>
  <c r="D1084" i="3"/>
  <c r="D1092" i="3"/>
  <c r="D1100" i="3"/>
  <c r="D1108" i="3"/>
  <c r="D1116" i="3"/>
  <c r="D1124" i="3"/>
  <c r="D1132" i="3"/>
  <c r="D1140" i="3"/>
  <c r="D1148" i="3"/>
  <c r="D1156" i="3"/>
  <c r="D1164" i="3"/>
  <c r="D1172" i="3"/>
  <c r="D1180" i="3"/>
  <c r="D1188" i="3"/>
  <c r="D1196" i="3"/>
  <c r="D1204" i="3"/>
  <c r="D1212" i="3"/>
  <c r="D1220" i="3"/>
  <c r="D1228" i="3"/>
  <c r="D1236" i="3"/>
  <c r="D1244" i="3"/>
  <c r="D1252" i="3"/>
  <c r="D1260" i="3"/>
  <c r="D1268" i="3"/>
  <c r="D1276" i="3"/>
  <c r="D1284" i="3"/>
  <c r="D1292" i="3"/>
  <c r="D1300" i="3"/>
  <c r="D1308" i="3"/>
  <c r="D1316" i="3"/>
  <c r="D1324" i="3"/>
  <c r="D1332" i="3"/>
  <c r="D1340" i="3"/>
  <c r="D1348" i="3"/>
  <c r="D1356" i="3"/>
  <c r="D1364" i="3"/>
  <c r="D1372" i="3"/>
  <c r="D1380" i="3"/>
  <c r="D1388" i="3"/>
  <c r="D1396" i="3"/>
  <c r="D1404" i="3"/>
  <c r="D1412" i="3"/>
  <c r="D1420" i="3"/>
  <c r="D1428" i="3"/>
  <c r="D1436" i="3"/>
  <c r="D1444" i="3"/>
  <c r="D1452" i="3"/>
  <c r="D1460" i="3"/>
  <c r="D1468" i="3"/>
  <c r="D1476" i="3"/>
  <c r="D1484" i="3"/>
  <c r="D1492" i="3"/>
  <c r="D1500" i="3"/>
  <c r="D29" i="5"/>
  <c r="D37" i="5"/>
  <c r="D45" i="5"/>
  <c r="D53" i="5"/>
  <c r="D61" i="5"/>
  <c r="D69" i="5"/>
  <c r="D77" i="5"/>
  <c r="D85" i="5"/>
  <c r="D93" i="5"/>
  <c r="D101" i="5"/>
  <c r="D109" i="5"/>
  <c r="D117" i="5"/>
  <c r="D125" i="5"/>
  <c r="D133" i="5"/>
  <c r="D141" i="5"/>
  <c r="D149" i="5"/>
  <c r="D157" i="5"/>
  <c r="D165" i="5"/>
  <c r="D173" i="5"/>
  <c r="D181" i="5"/>
  <c r="D189" i="5"/>
  <c r="D197" i="5"/>
  <c r="D205" i="5"/>
  <c r="D213" i="5"/>
  <c r="D221" i="5"/>
  <c r="D229" i="5"/>
  <c r="D237" i="5"/>
  <c r="D245" i="5"/>
  <c r="D253" i="5"/>
  <c r="D261" i="5"/>
  <c r="D269" i="5"/>
  <c r="D277" i="5"/>
  <c r="D285" i="5"/>
  <c r="D293" i="5"/>
  <c r="D301" i="5"/>
  <c r="D309" i="5"/>
  <c r="D317" i="5"/>
  <c r="D325" i="5"/>
  <c r="D333" i="5"/>
  <c r="D341" i="5"/>
  <c r="D349" i="5"/>
  <c r="D357" i="5"/>
  <c r="D365" i="5"/>
  <c r="D373" i="5"/>
  <c r="D381" i="5"/>
  <c r="D389" i="5"/>
  <c r="D397" i="5"/>
  <c r="D405" i="5"/>
  <c r="D413" i="5"/>
  <c r="D421" i="5"/>
  <c r="D429" i="5"/>
  <c r="D437" i="5"/>
  <c r="D445" i="5"/>
  <c r="D453" i="5"/>
  <c r="D461" i="5"/>
  <c r="D469" i="5"/>
  <c r="D477" i="5"/>
  <c r="D485" i="5"/>
  <c r="D493" i="5"/>
  <c r="D501" i="5"/>
  <c r="D509" i="5"/>
  <c r="D517" i="5"/>
  <c r="D525" i="5"/>
  <c r="D533" i="5"/>
  <c r="D541" i="5"/>
  <c r="D549" i="5"/>
  <c r="D557" i="5"/>
  <c r="D565" i="5"/>
  <c r="D573" i="5"/>
  <c r="D581" i="5"/>
  <c r="D589" i="5"/>
  <c r="D597" i="5"/>
  <c r="D605" i="5"/>
  <c r="D613" i="5"/>
  <c r="D621" i="5"/>
  <c r="D629" i="5"/>
  <c r="D637" i="5"/>
  <c r="D645" i="5"/>
  <c r="D653" i="5"/>
  <c r="D661" i="5"/>
  <c r="D669" i="5"/>
  <c r="D677" i="5"/>
  <c r="D685" i="5"/>
  <c r="D693" i="5"/>
  <c r="D701" i="5"/>
  <c r="D709" i="5"/>
  <c r="D717" i="5"/>
  <c r="D725" i="5"/>
  <c r="D733" i="5"/>
  <c r="D741" i="5"/>
  <c r="D749" i="5"/>
  <c r="D757" i="5"/>
  <c r="D765" i="5"/>
  <c r="D773" i="5"/>
  <c r="D781" i="5"/>
  <c r="D789" i="5"/>
  <c r="D797" i="5"/>
  <c r="D805" i="5"/>
  <c r="D813" i="5"/>
  <c r="D821" i="5"/>
  <c r="D829" i="5"/>
  <c r="D837" i="5"/>
  <c r="D845" i="5"/>
  <c r="D853" i="5"/>
  <c r="D861" i="5"/>
  <c r="D869" i="5"/>
  <c r="D877" i="5"/>
  <c r="D885" i="5"/>
  <c r="D893" i="5"/>
  <c r="D901" i="5"/>
  <c r="D909" i="5"/>
  <c r="D917" i="5"/>
  <c r="D925" i="5"/>
  <c r="D933" i="5"/>
  <c r="D941" i="5"/>
  <c r="D949" i="5"/>
  <c r="D957" i="5"/>
  <c r="D965" i="5"/>
  <c r="D973" i="5"/>
  <c r="D981" i="5"/>
  <c r="D989" i="5"/>
  <c r="D997" i="5"/>
  <c r="D1005" i="5"/>
  <c r="D1013" i="5"/>
  <c r="D1021" i="5"/>
  <c r="D1029" i="5"/>
  <c r="D1037" i="5"/>
  <c r="D1045" i="5"/>
  <c r="D1053" i="5"/>
  <c r="D1061" i="5"/>
  <c r="D1069" i="5"/>
  <c r="D1077" i="5"/>
  <c r="D1085" i="5"/>
  <c r="D1093" i="5"/>
  <c r="D1101" i="5"/>
  <c r="D1109" i="5"/>
  <c r="D1117" i="5"/>
  <c r="D1125" i="5"/>
  <c r="D1133" i="5"/>
  <c r="D1141" i="5"/>
  <c r="D1149" i="5"/>
  <c r="D1157" i="5"/>
  <c r="D1165" i="5"/>
  <c r="D1173" i="5"/>
  <c r="D1181" i="5"/>
  <c r="D1189" i="5"/>
  <c r="D1197" i="5"/>
  <c r="D1205" i="5"/>
  <c r="D1213" i="5"/>
  <c r="D1221" i="5"/>
  <c r="D1229" i="5"/>
  <c r="D1237" i="5"/>
  <c r="D1245" i="5"/>
  <c r="D1253" i="5"/>
  <c r="D1261" i="5"/>
  <c r="D1269" i="5"/>
  <c r="D1277" i="5"/>
  <c r="D1285" i="5"/>
  <c r="D1293" i="5"/>
  <c r="D1301" i="5"/>
  <c r="D1309" i="5"/>
  <c r="D1317" i="5"/>
  <c r="D1325" i="5"/>
  <c r="D1333" i="5"/>
  <c r="D1341" i="5"/>
  <c r="D1349" i="5"/>
  <c r="D1357" i="5"/>
  <c r="D1365" i="5"/>
  <c r="D1373" i="5"/>
  <c r="D1381" i="5"/>
  <c r="D1389" i="5"/>
  <c r="D1397" i="5"/>
  <c r="D1405" i="5"/>
  <c r="D1413" i="5"/>
  <c r="D1421" i="5"/>
  <c r="D1429" i="5"/>
  <c r="D1437" i="5"/>
  <c r="D1445" i="5"/>
  <c r="D1453" i="5"/>
  <c r="D1461" i="5"/>
  <c r="D1469" i="5"/>
  <c r="D1477" i="5"/>
  <c r="D1485" i="5"/>
  <c r="D1493" i="5"/>
  <c r="D120" i="4"/>
  <c r="D542" i="4"/>
  <c r="D715" i="4"/>
  <c r="D884" i="4"/>
  <c r="D1019" i="4"/>
  <c r="D1121" i="4"/>
  <c r="D1223" i="4"/>
  <c r="D1326" i="4"/>
  <c r="D1428" i="4"/>
  <c r="D38" i="3"/>
  <c r="D124" i="3"/>
  <c r="D188" i="3"/>
  <c r="D252" i="3"/>
  <c r="D316" i="3"/>
  <c r="D380" i="3"/>
  <c r="D444" i="3"/>
  <c r="D508" i="3"/>
  <c r="D572" i="3"/>
  <c r="D615" i="3"/>
  <c r="D647" i="3"/>
  <c r="D679" i="3"/>
  <c r="D711" i="3"/>
  <c r="D735" i="3"/>
  <c r="D754" i="3"/>
  <c r="D770" i="3"/>
  <c r="D786" i="3"/>
  <c r="D797" i="3"/>
  <c r="D805" i="3"/>
  <c r="D813" i="3"/>
  <c r="D821" i="3"/>
  <c r="D829" i="3"/>
  <c r="D837" i="3"/>
  <c r="D845" i="3"/>
  <c r="D853" i="3"/>
  <c r="D861" i="3"/>
  <c r="D869" i="3"/>
  <c r="D877" i="3"/>
  <c r="D885" i="3"/>
  <c r="D893" i="3"/>
  <c r="D901" i="3"/>
  <c r="D909" i="3"/>
  <c r="D917" i="3"/>
  <c r="D925" i="3"/>
  <c r="D933" i="3"/>
  <c r="D941" i="3"/>
  <c r="D949" i="3"/>
  <c r="D957" i="3"/>
  <c r="D965" i="3"/>
  <c r="D973" i="3"/>
  <c r="D981" i="3"/>
  <c r="D989" i="3"/>
  <c r="D997" i="3"/>
  <c r="D1005" i="3"/>
  <c r="D1013" i="3"/>
  <c r="D1021" i="3"/>
  <c r="D1029" i="3"/>
  <c r="D1037" i="3"/>
  <c r="D1045" i="3"/>
  <c r="D1053" i="3"/>
  <c r="D1061" i="3"/>
  <c r="D1069" i="3"/>
  <c r="D1077" i="3"/>
  <c r="D1085" i="3"/>
  <c r="D1093" i="3"/>
  <c r="D1101" i="3"/>
  <c r="D1109" i="3"/>
  <c r="D1117" i="3"/>
  <c r="D1125" i="3"/>
  <c r="D1133" i="3"/>
  <c r="D1141" i="3"/>
  <c r="D1149" i="3"/>
  <c r="D1157" i="3"/>
  <c r="D1165" i="3"/>
  <c r="D1173" i="3"/>
  <c r="D1181" i="3"/>
  <c r="D1189" i="3"/>
  <c r="D1197" i="3"/>
  <c r="D1205" i="3"/>
  <c r="D1213" i="3"/>
  <c r="D1221" i="3"/>
  <c r="D1229" i="3"/>
  <c r="D1237" i="3"/>
  <c r="D1245" i="3"/>
  <c r="D1253" i="3"/>
  <c r="D1261" i="3"/>
  <c r="D1269" i="3"/>
  <c r="D1277" i="3"/>
  <c r="D1285" i="3"/>
  <c r="D1293" i="3"/>
  <c r="D1301" i="3"/>
  <c r="D1309" i="3"/>
  <c r="D1317" i="3"/>
  <c r="D1325" i="3"/>
  <c r="D1333" i="3"/>
  <c r="D1341" i="3"/>
  <c r="D1349" i="3"/>
  <c r="D1357" i="3"/>
  <c r="D1365" i="3"/>
  <c r="D1373" i="3"/>
  <c r="D1381" i="3"/>
  <c r="D1389" i="3"/>
  <c r="D1397" i="3"/>
  <c r="D1405" i="3"/>
  <c r="D1413" i="3"/>
  <c r="D1421" i="3"/>
  <c r="D1429" i="3"/>
  <c r="D1437" i="3"/>
  <c r="D1445" i="3"/>
  <c r="D1453" i="3"/>
  <c r="D1461" i="3"/>
  <c r="D1469" i="3"/>
  <c r="D1477" i="3"/>
  <c r="D1485" i="3"/>
  <c r="D1493" i="3"/>
  <c r="D6" i="5"/>
  <c r="D30" i="5"/>
  <c r="D38" i="5"/>
  <c r="D46" i="5"/>
  <c r="D54" i="5"/>
  <c r="D62" i="5"/>
  <c r="D70" i="5"/>
  <c r="D78" i="5"/>
  <c r="D86" i="5"/>
  <c r="D94" i="5"/>
  <c r="D102" i="5"/>
  <c r="D110" i="5"/>
  <c r="D118" i="5"/>
  <c r="D126" i="5"/>
  <c r="D134" i="5"/>
  <c r="D142" i="5"/>
  <c r="D150" i="5"/>
  <c r="D158" i="5"/>
  <c r="D166" i="5"/>
  <c r="D174" i="5"/>
  <c r="D182" i="5"/>
  <c r="D190" i="5"/>
  <c r="D198" i="5"/>
  <c r="D206" i="5"/>
  <c r="D214" i="5"/>
  <c r="D222" i="5"/>
  <c r="D230" i="5"/>
  <c r="D238" i="5"/>
  <c r="D246" i="5"/>
  <c r="D254" i="5"/>
  <c r="D262" i="5"/>
  <c r="D270" i="5"/>
  <c r="D278" i="5"/>
  <c r="D286" i="5"/>
  <c r="D294" i="5"/>
  <c r="D302" i="5"/>
  <c r="D310" i="5"/>
  <c r="D318" i="5"/>
  <c r="D326" i="5"/>
  <c r="D334" i="5"/>
  <c r="D342" i="5"/>
  <c r="D350" i="5"/>
  <c r="D358" i="5"/>
  <c r="D366" i="5"/>
  <c r="D374" i="5"/>
  <c r="D382" i="5"/>
  <c r="D390" i="5"/>
  <c r="D398" i="5"/>
  <c r="D406" i="5"/>
  <c r="D414" i="5"/>
  <c r="D422" i="5"/>
  <c r="D430" i="5"/>
  <c r="D438" i="5"/>
  <c r="D446" i="5"/>
  <c r="D454" i="5"/>
  <c r="D462" i="5"/>
  <c r="D470" i="5"/>
  <c r="D478" i="5"/>
  <c r="D486" i="5"/>
  <c r="D494" i="5"/>
  <c r="D502" i="5"/>
  <c r="D510" i="5"/>
  <c r="D518" i="5"/>
  <c r="D526" i="5"/>
  <c r="D534" i="5"/>
  <c r="D542" i="5"/>
  <c r="D550" i="5"/>
  <c r="D558" i="5"/>
  <c r="D566" i="5"/>
  <c r="D574" i="5"/>
  <c r="D582" i="5"/>
  <c r="D590" i="5"/>
  <c r="D598" i="5"/>
  <c r="D606" i="5"/>
  <c r="D614" i="5"/>
  <c r="D622" i="5"/>
  <c r="D630" i="5"/>
  <c r="D638" i="5"/>
  <c r="D646" i="5"/>
  <c r="D654" i="5"/>
  <c r="D662" i="5"/>
  <c r="D670" i="5"/>
  <c r="D678" i="5"/>
  <c r="D686" i="5"/>
  <c r="D694" i="5"/>
  <c r="D702" i="5"/>
  <c r="D710" i="5"/>
  <c r="D718" i="5"/>
  <c r="D726" i="5"/>
  <c r="D734" i="5"/>
  <c r="D742" i="5"/>
  <c r="D750" i="5"/>
  <c r="D758" i="5"/>
  <c r="D766" i="5"/>
  <c r="D774" i="5"/>
  <c r="D782" i="5"/>
  <c r="D790" i="5"/>
  <c r="D798" i="5"/>
  <c r="D806" i="5"/>
  <c r="D814" i="5"/>
  <c r="D822" i="5"/>
  <c r="D830" i="5"/>
  <c r="D838" i="5"/>
  <c r="D846" i="5"/>
  <c r="D854" i="5"/>
  <c r="D862" i="5"/>
  <c r="D870" i="5"/>
  <c r="D878" i="5"/>
  <c r="D886" i="5"/>
  <c r="D894" i="5"/>
  <c r="D902" i="5"/>
  <c r="D910" i="5"/>
  <c r="D918" i="5"/>
  <c r="D926" i="5"/>
  <c r="D934" i="5"/>
  <c r="D942" i="5"/>
  <c r="D950" i="5"/>
  <c r="D958" i="5"/>
  <c r="D966" i="5"/>
  <c r="D974" i="5"/>
  <c r="D982" i="5"/>
  <c r="D990" i="5"/>
  <c r="D998" i="5"/>
  <c r="D1006" i="5"/>
  <c r="D1014" i="5"/>
  <c r="D1022" i="5"/>
  <c r="D1030" i="5"/>
  <c r="D1038" i="5"/>
  <c r="D1046" i="5"/>
  <c r="D1054" i="5"/>
  <c r="D1062" i="5"/>
  <c r="D1070" i="5"/>
  <c r="D1078" i="5"/>
  <c r="D1086" i="5"/>
  <c r="D1094" i="5"/>
  <c r="D1102" i="5"/>
  <c r="D1110" i="5"/>
  <c r="D1118" i="5"/>
  <c r="D1126" i="5"/>
  <c r="D1134" i="5"/>
  <c r="D1142" i="5"/>
  <c r="D1150" i="5"/>
  <c r="D1158" i="5"/>
  <c r="D1166" i="5"/>
  <c r="D1174" i="5"/>
  <c r="D1182" i="5"/>
  <c r="D1190" i="5"/>
  <c r="D1198" i="5"/>
  <c r="D1206" i="5"/>
  <c r="D1214" i="5"/>
  <c r="D1222" i="5"/>
  <c r="D1230" i="5"/>
  <c r="D1238" i="5"/>
  <c r="D1246" i="5"/>
  <c r="D1254" i="5"/>
  <c r="D1262" i="5"/>
  <c r="D1270" i="5"/>
  <c r="D1278" i="5"/>
  <c r="D1286" i="5"/>
  <c r="D1294" i="5"/>
  <c r="D1302" i="5"/>
  <c r="D1310" i="5"/>
  <c r="D1318" i="5"/>
  <c r="D1326" i="5"/>
  <c r="D1334" i="5"/>
  <c r="D1342" i="5"/>
  <c r="D1350" i="5"/>
  <c r="D1358" i="5"/>
  <c r="D1366" i="5"/>
  <c r="D1374" i="5"/>
  <c r="D1382" i="5"/>
  <c r="D1390" i="5"/>
  <c r="D1398" i="5"/>
  <c r="D1406" i="5"/>
  <c r="D1414" i="5"/>
  <c r="D1422" i="5"/>
  <c r="D1430" i="5"/>
  <c r="D1438" i="5"/>
  <c r="D1446" i="5"/>
  <c r="D1454" i="5"/>
  <c r="D1462" i="5"/>
  <c r="D1470" i="5"/>
  <c r="D1478" i="5"/>
  <c r="D1486" i="5"/>
  <c r="D1494" i="5"/>
  <c r="D211" i="4"/>
  <c r="D564" i="4"/>
  <c r="D734" i="4"/>
  <c r="D907" i="4"/>
  <c r="D1031" i="4"/>
  <c r="D1134" i="4"/>
  <c r="D1236" i="4"/>
  <c r="D1339" i="4"/>
  <c r="D1441" i="4"/>
  <c r="D50" i="3"/>
  <c r="D132" i="3"/>
  <c r="D196" i="3"/>
  <c r="D260" i="3"/>
  <c r="D324" i="3"/>
  <c r="D388" i="3"/>
  <c r="D452" i="3"/>
  <c r="D516" i="3"/>
  <c r="D580" i="3"/>
  <c r="D620" i="3"/>
  <c r="D652" i="3"/>
  <c r="D684" i="3"/>
  <c r="D716" i="3"/>
  <c r="D739" i="3"/>
  <c r="D755" i="3"/>
  <c r="D771" i="3"/>
  <c r="D787" i="3"/>
  <c r="D798" i="3"/>
  <c r="D806" i="3"/>
  <c r="D814" i="3"/>
  <c r="D822" i="3"/>
  <c r="D830" i="3"/>
  <c r="D838" i="3"/>
  <c r="D846" i="3"/>
  <c r="D854" i="3"/>
  <c r="D862" i="3"/>
  <c r="D870" i="3"/>
  <c r="D878" i="3"/>
  <c r="D886" i="3"/>
  <c r="D894" i="3"/>
  <c r="D902" i="3"/>
  <c r="D910" i="3"/>
  <c r="D918" i="3"/>
  <c r="D926" i="3"/>
  <c r="D934" i="3"/>
  <c r="D942" i="3"/>
  <c r="D950" i="3"/>
  <c r="D958" i="3"/>
  <c r="D966" i="3"/>
  <c r="D974" i="3"/>
  <c r="D982" i="3"/>
  <c r="D990" i="3"/>
  <c r="D998" i="3"/>
  <c r="D1006" i="3"/>
  <c r="D1014" i="3"/>
  <c r="D1022" i="3"/>
  <c r="D1030" i="3"/>
  <c r="D1038" i="3"/>
  <c r="D1046" i="3"/>
  <c r="D1054" i="3"/>
  <c r="D1062" i="3"/>
  <c r="D1070" i="3"/>
  <c r="D1078" i="3"/>
  <c r="D1086" i="3"/>
  <c r="D1094" i="3"/>
  <c r="D1102" i="3"/>
  <c r="D1110" i="3"/>
  <c r="D1118" i="3"/>
  <c r="D1126" i="3"/>
  <c r="D1134" i="3"/>
  <c r="D1142" i="3"/>
  <c r="D1150" i="3"/>
  <c r="D1158" i="3"/>
  <c r="D1166" i="3"/>
  <c r="D1174" i="3"/>
  <c r="D1182" i="3"/>
  <c r="D1190" i="3"/>
  <c r="D1198" i="3"/>
  <c r="D1206" i="3"/>
  <c r="D1214" i="3"/>
  <c r="D1222" i="3"/>
  <c r="D1230" i="3"/>
  <c r="D1238" i="3"/>
  <c r="D1246" i="3"/>
  <c r="D1254" i="3"/>
  <c r="D1262" i="3"/>
  <c r="D1270" i="3"/>
  <c r="D1278" i="3"/>
  <c r="D1286" i="3"/>
  <c r="D1294" i="3"/>
  <c r="D1302" i="3"/>
  <c r="D1310" i="3"/>
  <c r="D1318" i="3"/>
  <c r="D1326" i="3"/>
  <c r="D1334" i="3"/>
  <c r="D1342" i="3"/>
  <c r="D1350" i="3"/>
  <c r="D1358" i="3"/>
  <c r="D1366" i="3"/>
  <c r="D1374" i="3"/>
  <c r="D1382" i="3"/>
  <c r="D1390" i="3"/>
  <c r="D1398" i="3"/>
  <c r="D1406" i="3"/>
  <c r="D1414" i="3"/>
  <c r="D1422" i="3"/>
  <c r="D1430" i="3"/>
  <c r="D1438" i="3"/>
  <c r="D1446" i="3"/>
  <c r="D1454" i="3"/>
  <c r="D1462" i="3"/>
  <c r="D1470" i="3"/>
  <c r="D1478" i="3"/>
  <c r="D1486" i="3"/>
  <c r="D1494" i="3"/>
  <c r="D7" i="5"/>
  <c r="D31" i="5"/>
  <c r="D39" i="5"/>
  <c r="D47" i="5"/>
  <c r="D55" i="5"/>
  <c r="D63" i="5"/>
  <c r="D71" i="5"/>
  <c r="D79" i="5"/>
  <c r="D87" i="5"/>
  <c r="D95" i="5"/>
  <c r="D103" i="5"/>
  <c r="D111" i="5"/>
  <c r="D119" i="5"/>
  <c r="D127" i="5"/>
  <c r="D135" i="5"/>
  <c r="D143" i="5"/>
  <c r="D151" i="5"/>
  <c r="D159" i="5"/>
  <c r="D167" i="5"/>
  <c r="D175" i="5"/>
  <c r="D183" i="5"/>
  <c r="D191" i="5"/>
  <c r="D199" i="5"/>
  <c r="D207" i="5"/>
  <c r="D215" i="5"/>
  <c r="D223" i="5"/>
  <c r="D231" i="5"/>
  <c r="D239" i="5"/>
  <c r="D247" i="5"/>
  <c r="D255" i="5"/>
  <c r="D263" i="5"/>
  <c r="D271" i="5"/>
  <c r="D279" i="5"/>
  <c r="D287" i="5"/>
  <c r="D295" i="5"/>
  <c r="D303" i="5"/>
  <c r="D311" i="5"/>
  <c r="D319" i="5"/>
  <c r="D327" i="5"/>
  <c r="D335" i="5"/>
  <c r="D343" i="5"/>
  <c r="D351" i="5"/>
  <c r="D359" i="5"/>
  <c r="D367" i="5"/>
  <c r="D375" i="5"/>
  <c r="D383" i="5"/>
  <c r="D391" i="5"/>
  <c r="D399" i="5"/>
  <c r="D407" i="5"/>
  <c r="D415" i="5"/>
  <c r="D423" i="5"/>
  <c r="D431" i="5"/>
  <c r="D439" i="5"/>
  <c r="D447" i="5"/>
  <c r="D628" i="7"/>
  <c r="D288" i="4"/>
  <c r="D587" i="4"/>
  <c r="D756" i="4"/>
  <c r="D926" i="4"/>
  <c r="D1044" i="4"/>
  <c r="D1147" i="4"/>
  <c r="D1249" i="4"/>
  <c r="D1351" i="4"/>
  <c r="D1454" i="4"/>
  <c r="D63" i="3"/>
  <c r="D140" i="3"/>
  <c r="D204" i="3"/>
  <c r="D268" i="3"/>
  <c r="D332" i="3"/>
  <c r="D396" i="3"/>
  <c r="D460" i="3"/>
  <c r="D524" i="3"/>
  <c r="D588" i="3"/>
  <c r="D623" i="3"/>
  <c r="D655" i="3"/>
  <c r="D687" i="3"/>
  <c r="D719" i="3"/>
  <c r="D740" i="3"/>
  <c r="D756" i="3"/>
  <c r="D772" i="3"/>
  <c r="D788" i="3"/>
  <c r="D799" i="3"/>
  <c r="D807" i="3"/>
  <c r="D815" i="3"/>
  <c r="D823" i="3"/>
  <c r="D831" i="3"/>
  <c r="D839" i="3"/>
  <c r="D847" i="3"/>
  <c r="D855" i="3"/>
  <c r="D863" i="3"/>
  <c r="D871" i="3"/>
  <c r="D879" i="3"/>
  <c r="D887" i="3"/>
  <c r="D895" i="3"/>
  <c r="D903" i="3"/>
  <c r="D911" i="3"/>
  <c r="D919" i="3"/>
  <c r="D927" i="3"/>
  <c r="D935" i="3"/>
  <c r="D943" i="3"/>
  <c r="D951" i="3"/>
  <c r="D959" i="3"/>
  <c r="D967" i="3"/>
  <c r="D975" i="3"/>
  <c r="D983" i="3"/>
  <c r="D991" i="3"/>
  <c r="D999" i="3"/>
  <c r="D1007" i="3"/>
  <c r="D1015" i="3"/>
  <c r="D1023" i="3"/>
  <c r="D1031" i="3"/>
  <c r="D1039" i="3"/>
  <c r="D1047" i="3"/>
  <c r="D1055" i="3"/>
  <c r="D1063" i="3"/>
  <c r="D1071" i="3"/>
  <c r="D1079" i="3"/>
  <c r="D1087" i="3"/>
  <c r="D1095" i="3"/>
  <c r="D1103" i="3"/>
  <c r="D1111" i="3"/>
  <c r="D1119" i="3"/>
  <c r="D1127" i="3"/>
  <c r="D1135" i="3"/>
  <c r="D1143" i="3"/>
  <c r="D1151" i="3"/>
  <c r="D1159" i="3"/>
  <c r="D1167" i="3"/>
  <c r="D1175" i="3"/>
  <c r="D1183" i="3"/>
  <c r="D1191" i="3"/>
  <c r="D1199" i="3"/>
  <c r="D1207" i="3"/>
  <c r="D1215" i="3"/>
  <c r="D1223" i="3"/>
  <c r="D1231" i="3"/>
  <c r="D1239" i="3"/>
  <c r="D1247" i="3"/>
  <c r="D1255" i="3"/>
  <c r="D1263" i="3"/>
  <c r="D1271" i="3"/>
  <c r="D1279" i="3"/>
  <c r="D1287" i="3"/>
  <c r="D1295" i="3"/>
  <c r="D1303" i="3"/>
  <c r="D1311" i="3"/>
  <c r="D1319" i="3"/>
  <c r="D1327" i="3"/>
  <c r="D1335" i="3"/>
  <c r="D1343" i="3"/>
  <c r="D1351" i="3"/>
  <c r="D1359" i="3"/>
  <c r="D1367" i="3"/>
  <c r="D1375" i="3"/>
  <c r="D1383" i="3"/>
  <c r="D1391" i="3"/>
  <c r="D1399" i="3"/>
  <c r="D1407" i="3"/>
  <c r="D1415" i="3"/>
  <c r="D1423" i="3"/>
  <c r="D1431" i="3"/>
  <c r="D1439" i="3"/>
  <c r="D1447" i="3"/>
  <c r="D1455" i="3"/>
  <c r="D1463" i="3"/>
  <c r="D1471" i="3"/>
  <c r="D1479" i="3"/>
  <c r="D1487" i="3"/>
  <c r="D1495" i="3"/>
  <c r="D867" i="7"/>
  <c r="D376" i="4"/>
  <c r="D606" i="4"/>
  <c r="D779" i="4"/>
  <c r="D948" i="4"/>
  <c r="D1057" i="4"/>
  <c r="D1159" i="4"/>
  <c r="D1262" i="4"/>
  <c r="D1364" i="4"/>
  <c r="D1467" i="4"/>
  <c r="D76" i="3"/>
  <c r="D148" i="3"/>
  <c r="D212" i="3"/>
  <c r="D276" i="3"/>
  <c r="D340" i="3"/>
  <c r="D404" i="3"/>
  <c r="D468" i="3"/>
  <c r="D532" i="3"/>
  <c r="D596" i="3"/>
  <c r="D628" i="3"/>
  <c r="D660" i="3"/>
  <c r="D692" i="3"/>
  <c r="D723" i="3"/>
  <c r="D743" i="3"/>
  <c r="D759" i="3"/>
  <c r="D775" i="3"/>
  <c r="D791" i="3"/>
  <c r="D800" i="3"/>
  <c r="D808" i="3"/>
  <c r="D816" i="3"/>
  <c r="D824" i="3"/>
  <c r="D832" i="3"/>
  <c r="D840" i="3"/>
  <c r="D848" i="3"/>
  <c r="D856" i="3"/>
  <c r="D864" i="3"/>
  <c r="D872" i="3"/>
  <c r="D880" i="3"/>
  <c r="D888" i="3"/>
  <c r="D896" i="3"/>
  <c r="D904" i="3"/>
  <c r="D912" i="3"/>
  <c r="D920" i="3"/>
  <c r="D928" i="3"/>
  <c r="D936" i="3"/>
  <c r="D944" i="3"/>
  <c r="D952" i="3"/>
  <c r="D960" i="3"/>
  <c r="D968" i="3"/>
  <c r="D976" i="3"/>
  <c r="D984" i="3"/>
  <c r="D992" i="3"/>
  <c r="D1000" i="3"/>
  <c r="D1008" i="3"/>
  <c r="D1016" i="3"/>
  <c r="D1024" i="3"/>
  <c r="D1032" i="3"/>
  <c r="D1040" i="3"/>
  <c r="D1048" i="3"/>
  <c r="D1056" i="3"/>
  <c r="D1064" i="3"/>
  <c r="D1072" i="3"/>
  <c r="D1080" i="3"/>
  <c r="D1088" i="3"/>
  <c r="D1096" i="3"/>
  <c r="D1104" i="3"/>
  <c r="D1112" i="3"/>
  <c r="D1120" i="3"/>
  <c r="D1128" i="3"/>
  <c r="D1136" i="3"/>
  <c r="D1144" i="3"/>
  <c r="D1152" i="3"/>
  <c r="D1160" i="3"/>
  <c r="D1168" i="3"/>
  <c r="D1176" i="3"/>
  <c r="D1184" i="3"/>
  <c r="D1192" i="3"/>
  <c r="D1200" i="3"/>
  <c r="D1208" i="3"/>
  <c r="D1216" i="3"/>
  <c r="D1224" i="3"/>
  <c r="D1232" i="3"/>
  <c r="D1240" i="3"/>
  <c r="D1248" i="3"/>
  <c r="D1256" i="3"/>
  <c r="D1264" i="3"/>
  <c r="D1272" i="3"/>
  <c r="D1280" i="3"/>
  <c r="D1288" i="3"/>
  <c r="D1296" i="3"/>
  <c r="D1304" i="3"/>
  <c r="D1312" i="3"/>
  <c r="D1320" i="3"/>
  <c r="D1328" i="3"/>
  <c r="D1336" i="3"/>
  <c r="D1344" i="3"/>
  <c r="D1352" i="3"/>
  <c r="D1360" i="3"/>
  <c r="D1368" i="3"/>
  <c r="D1376" i="3"/>
  <c r="D1384" i="3"/>
  <c r="D1392" i="3"/>
  <c r="D1400" i="3"/>
  <c r="D1408" i="3"/>
  <c r="D1416" i="3"/>
  <c r="D1424" i="3"/>
  <c r="D1432" i="3"/>
  <c r="D1440" i="3"/>
  <c r="D1448" i="3"/>
  <c r="D1456" i="3"/>
  <c r="D1464" i="3"/>
  <c r="D1472" i="3"/>
  <c r="D1480" i="3"/>
  <c r="D1488" i="3"/>
  <c r="D1496" i="3"/>
  <c r="D25" i="5"/>
  <c r="D33" i="5"/>
  <c r="D41" i="5"/>
  <c r="D49" i="5"/>
  <c r="D57" i="5"/>
  <c r="D65" i="5"/>
  <c r="D73" i="5"/>
  <c r="D81" i="5"/>
  <c r="D89" i="5"/>
  <c r="D97" i="5"/>
  <c r="D105" i="5"/>
  <c r="D113" i="5"/>
  <c r="D121" i="5"/>
  <c r="D129" i="5"/>
  <c r="D137" i="5"/>
  <c r="D145" i="5"/>
  <c r="D153" i="5"/>
  <c r="D161" i="5"/>
  <c r="D169" i="5"/>
  <c r="D177" i="5"/>
  <c r="D185" i="5"/>
  <c r="D193" i="5"/>
  <c r="D201" i="5"/>
  <c r="D209" i="5"/>
  <c r="D217" i="5"/>
  <c r="D225" i="5"/>
  <c r="D233" i="5"/>
  <c r="D241" i="5"/>
  <c r="D249" i="5"/>
  <c r="D257" i="5"/>
  <c r="D265" i="5"/>
  <c r="D273" i="5"/>
  <c r="D281" i="5"/>
  <c r="D289" i="5"/>
  <c r="D297" i="5"/>
  <c r="D305" i="5"/>
  <c r="D313" i="5"/>
  <c r="D321" i="5"/>
  <c r="D329" i="5"/>
  <c r="D337" i="5"/>
  <c r="D345" i="5"/>
  <c r="D353" i="5"/>
  <c r="D361" i="5"/>
  <c r="D369" i="5"/>
  <c r="D377" i="5"/>
  <c r="D385" i="5"/>
  <c r="D393" i="5"/>
  <c r="D401" i="5"/>
  <c r="D409" i="5"/>
  <c r="D417" i="5"/>
  <c r="D425" i="5"/>
  <c r="D433" i="5"/>
  <c r="D441" i="5"/>
  <c r="D449" i="5"/>
  <c r="D457" i="5"/>
  <c r="D465" i="5"/>
  <c r="D473" i="5"/>
  <c r="D481" i="5"/>
  <c r="D489" i="5"/>
  <c r="D497" i="5"/>
  <c r="D505" i="5"/>
  <c r="D513" i="5"/>
  <c r="D521" i="5"/>
  <c r="D529" i="5"/>
  <c r="D537" i="5"/>
  <c r="D545" i="5"/>
  <c r="D553" i="5"/>
  <c r="D561" i="5"/>
  <c r="D569" i="5"/>
  <c r="D577" i="5"/>
  <c r="D585" i="5"/>
  <c r="D593" i="5"/>
  <c r="D601" i="5"/>
  <c r="D609" i="5"/>
  <c r="D617" i="5"/>
  <c r="D625" i="5"/>
  <c r="D633" i="5"/>
  <c r="D641" i="5"/>
  <c r="D649" i="5"/>
  <c r="D657" i="5"/>
  <c r="D665" i="5"/>
  <c r="D673" i="5"/>
  <c r="D681" i="5"/>
  <c r="D689" i="5"/>
  <c r="D697" i="5"/>
  <c r="D705" i="5"/>
  <c r="D713" i="5"/>
  <c r="D721" i="5"/>
  <c r="D729" i="5"/>
  <c r="D737" i="5"/>
  <c r="D745" i="5"/>
  <c r="D753" i="5"/>
  <c r="D761" i="5"/>
  <c r="D769" i="5"/>
  <c r="D777" i="5"/>
  <c r="D785" i="5"/>
  <c r="D793" i="5"/>
  <c r="D801" i="5"/>
  <c r="D809" i="5"/>
  <c r="D817" i="5"/>
  <c r="D825" i="5"/>
  <c r="D833" i="5"/>
  <c r="D841" i="5"/>
  <c r="D849" i="5"/>
  <c r="D857" i="5"/>
  <c r="D865" i="5"/>
  <c r="D873" i="5"/>
  <c r="D881" i="5"/>
  <c r="D889" i="5"/>
  <c r="D897" i="5"/>
  <c r="D905" i="5"/>
  <c r="D913" i="5"/>
  <c r="D921" i="5"/>
  <c r="D929" i="5"/>
  <c r="D937" i="5"/>
  <c r="D945" i="5"/>
  <c r="D953" i="5"/>
  <c r="D961" i="5"/>
  <c r="D969" i="5"/>
  <c r="D977" i="5"/>
  <c r="D985" i="5"/>
  <c r="D993" i="5"/>
  <c r="D1001" i="5"/>
  <c r="D1009" i="5"/>
  <c r="D1017" i="5"/>
  <c r="D1025" i="5"/>
  <c r="D1033" i="5"/>
  <c r="D1041" i="5"/>
  <c r="D1049" i="5"/>
  <c r="D1057" i="5"/>
  <c r="D1065" i="5"/>
  <c r="D1073" i="5"/>
  <c r="D1081" i="5"/>
  <c r="D1089" i="5"/>
  <c r="D1097" i="5"/>
  <c r="D1105" i="5"/>
  <c r="D1113" i="5"/>
  <c r="D1121" i="5"/>
  <c r="D1129" i="5"/>
  <c r="D1137" i="5"/>
  <c r="D1145" i="5"/>
  <c r="D1153" i="5"/>
  <c r="D1161" i="5"/>
  <c r="D1169" i="5"/>
  <c r="D1177" i="5"/>
  <c r="D1185" i="5"/>
  <c r="D1193" i="5"/>
  <c r="D1201" i="5"/>
  <c r="D1209" i="5"/>
  <c r="D1217" i="5"/>
  <c r="D1225" i="5"/>
  <c r="D1233" i="5"/>
  <c r="D1241" i="5"/>
  <c r="D1249" i="5"/>
  <c r="D1257" i="5"/>
  <c r="D1265" i="5"/>
  <c r="D1273" i="5"/>
  <c r="D1281" i="5"/>
  <c r="D1289" i="5"/>
  <c r="D1297" i="5"/>
  <c r="D1305" i="5"/>
  <c r="D1313" i="5"/>
  <c r="D1321" i="5"/>
  <c r="D1329" i="5"/>
  <c r="D1337" i="5"/>
  <c r="D1345" i="5"/>
  <c r="D1353" i="5"/>
  <c r="D1361" i="5"/>
  <c r="D1369" i="5"/>
  <c r="D1377" i="5"/>
  <c r="D1385" i="5"/>
  <c r="D1393" i="5"/>
  <c r="D1401" i="5"/>
  <c r="D1409" i="5"/>
  <c r="D1417" i="5"/>
  <c r="D1425" i="5"/>
  <c r="D1433" i="5"/>
  <c r="D1441" i="5"/>
  <c r="D1449" i="5"/>
  <c r="D1457" i="5"/>
  <c r="D1465" i="5"/>
  <c r="D1473" i="5"/>
  <c r="D1481" i="5"/>
  <c r="D1489" i="5"/>
  <c r="D1497" i="5"/>
  <c r="D1019" i="7"/>
  <c r="D456" i="4"/>
  <c r="D628" i="4"/>
  <c r="D798" i="4"/>
  <c r="D967" i="4"/>
  <c r="D1070" i="4"/>
  <c r="D1172" i="4"/>
  <c r="D1275" i="4"/>
  <c r="D1377" i="4"/>
  <c r="D1479" i="4"/>
  <c r="D89" i="3"/>
  <c r="D156" i="3"/>
  <c r="D220" i="3"/>
  <c r="D284" i="3"/>
  <c r="D348" i="3"/>
  <c r="D412" i="3"/>
  <c r="D476" i="3"/>
  <c r="D540" i="3"/>
  <c r="D599" i="3"/>
  <c r="D631" i="3"/>
  <c r="D663" i="3"/>
  <c r="D695" i="3"/>
  <c r="D724" i="3"/>
  <c r="D746" i="3"/>
  <c r="D762" i="3"/>
  <c r="D778" i="3"/>
  <c r="D793" i="3"/>
  <c r="D801" i="3"/>
  <c r="D809" i="3"/>
  <c r="D817" i="3"/>
  <c r="D825" i="3"/>
  <c r="D833" i="3"/>
  <c r="D841" i="3"/>
  <c r="D849" i="3"/>
  <c r="D857" i="3"/>
  <c r="D865" i="3"/>
  <c r="D873" i="3"/>
  <c r="D881" i="3"/>
  <c r="D889" i="3"/>
  <c r="D897" i="3"/>
  <c r="D905" i="3"/>
  <c r="D913" i="3"/>
  <c r="D921" i="3"/>
  <c r="D929" i="3"/>
  <c r="D937" i="3"/>
  <c r="D945" i="3"/>
  <c r="D953" i="3"/>
  <c r="D961" i="3"/>
  <c r="D969" i="3"/>
  <c r="D977" i="3"/>
  <c r="D985" i="3"/>
  <c r="D993" i="3"/>
  <c r="D1001" i="3"/>
  <c r="D1009" i="3"/>
  <c r="D1017" i="3"/>
  <c r="D1025" i="3"/>
  <c r="D1033" i="3"/>
  <c r="D1041" i="3"/>
  <c r="D1049" i="3"/>
  <c r="D1057" i="3"/>
  <c r="D1065" i="3"/>
  <c r="D1073" i="3"/>
  <c r="D1081" i="3"/>
  <c r="D1089" i="3"/>
  <c r="D1097" i="3"/>
  <c r="D1105" i="3"/>
  <c r="D1113" i="3"/>
  <c r="D1121" i="3"/>
  <c r="D1129" i="3"/>
  <c r="D1137" i="3"/>
  <c r="D1145" i="3"/>
  <c r="D1153" i="3"/>
  <c r="D1161" i="3"/>
  <c r="D1169" i="3"/>
  <c r="D1177" i="3"/>
  <c r="D1185" i="3"/>
  <c r="D1193" i="3"/>
  <c r="D1201" i="3"/>
  <c r="D1209" i="3"/>
  <c r="D1217" i="3"/>
  <c r="D1225" i="3"/>
  <c r="D1233" i="3"/>
  <c r="D1241" i="3"/>
  <c r="D1249" i="3"/>
  <c r="D1257" i="3"/>
  <c r="D1265" i="3"/>
  <c r="D1273" i="3"/>
  <c r="D1281" i="3"/>
  <c r="D1289" i="3"/>
  <c r="D1297" i="3"/>
  <c r="D1305" i="3"/>
  <c r="D1313" i="3"/>
  <c r="D1321" i="3"/>
  <c r="D1329" i="3"/>
  <c r="D1337" i="3"/>
  <c r="D1345" i="3"/>
  <c r="D1353" i="3"/>
  <c r="D1361" i="3"/>
  <c r="D1369" i="3"/>
  <c r="D1377" i="3"/>
  <c r="D1385" i="3"/>
  <c r="D1393" i="3"/>
  <c r="D1401" i="3"/>
  <c r="D1409" i="3"/>
  <c r="D1417" i="3"/>
  <c r="D1425" i="3"/>
  <c r="D1433" i="3"/>
  <c r="D1441" i="3"/>
  <c r="D1449" i="3"/>
  <c r="D1457" i="3"/>
  <c r="D1465" i="3"/>
  <c r="D1473" i="3"/>
  <c r="D1481" i="3"/>
  <c r="D1489" i="3"/>
  <c r="D1497" i="3"/>
  <c r="D26" i="5"/>
  <c r="D34" i="5"/>
  <c r="D42" i="5"/>
  <c r="D50" i="5"/>
  <c r="D58" i="5"/>
  <c r="D66" i="5"/>
  <c r="D74" i="5"/>
  <c r="D82" i="5"/>
  <c r="D90" i="5"/>
  <c r="D98" i="5"/>
  <c r="D106" i="5"/>
  <c r="D114" i="5"/>
  <c r="D122" i="5"/>
  <c r="D130" i="5"/>
  <c r="D138" i="5"/>
  <c r="D146" i="5"/>
  <c r="D154" i="5"/>
  <c r="D162" i="5"/>
  <c r="D170" i="5"/>
  <c r="D178" i="5"/>
  <c r="D186" i="5"/>
  <c r="D194" i="5"/>
  <c r="D202" i="5"/>
  <c r="D210" i="5"/>
  <c r="D218" i="5"/>
  <c r="D226" i="5"/>
  <c r="D234" i="5"/>
  <c r="D242" i="5"/>
  <c r="D250" i="5"/>
  <c r="D258" i="5"/>
  <c r="D266" i="5"/>
  <c r="D274" i="5"/>
  <c r="D282" i="5"/>
  <c r="D290" i="5"/>
  <c r="D298" i="5"/>
  <c r="D306" i="5"/>
  <c r="D314" i="5"/>
  <c r="D322" i="5"/>
  <c r="D330" i="5"/>
  <c r="D338" i="5"/>
  <c r="D346" i="5"/>
  <c r="D354" i="5"/>
  <c r="D362" i="5"/>
  <c r="D370" i="5"/>
  <c r="D378" i="5"/>
  <c r="D386" i="5"/>
  <c r="D394" i="5"/>
  <c r="D402" i="5"/>
  <c r="D410" i="5"/>
  <c r="D418" i="5"/>
  <c r="D426" i="5"/>
  <c r="D434" i="5"/>
  <c r="D442" i="5"/>
  <c r="D450" i="5"/>
  <c r="D458" i="5"/>
  <c r="D466" i="5"/>
  <c r="D474" i="5"/>
  <c r="D482" i="5"/>
  <c r="D490" i="5"/>
  <c r="D498" i="5"/>
  <c r="D506" i="5"/>
  <c r="D514" i="5"/>
  <c r="D522" i="5"/>
  <c r="D530" i="5"/>
  <c r="D538" i="5"/>
  <c r="D546" i="5"/>
  <c r="D554" i="5"/>
  <c r="D562" i="5"/>
  <c r="D570" i="5"/>
  <c r="D578" i="5"/>
  <c r="D586" i="5"/>
  <c r="D594" i="5"/>
  <c r="D602" i="5"/>
  <c r="D610" i="5"/>
  <c r="D618" i="5"/>
  <c r="D626" i="5"/>
  <c r="D634" i="5"/>
  <c r="D642" i="5"/>
  <c r="D650" i="5"/>
  <c r="D658" i="5"/>
  <c r="D666" i="5"/>
  <c r="D674" i="5"/>
  <c r="D682" i="5"/>
  <c r="D690" i="5"/>
  <c r="D698" i="5"/>
  <c r="D706" i="5"/>
  <c r="D714" i="5"/>
  <c r="D722" i="5"/>
  <c r="D730" i="5"/>
  <c r="D738" i="5"/>
  <c r="D746" i="5"/>
  <c r="D754" i="5"/>
  <c r="D762" i="5"/>
  <c r="D770" i="5"/>
  <c r="D778" i="5"/>
  <c r="D786" i="5"/>
  <c r="D794" i="5"/>
  <c r="D802" i="5"/>
  <c r="D810" i="5"/>
  <c r="D818" i="5"/>
  <c r="D826" i="5"/>
  <c r="D834" i="5"/>
  <c r="D842" i="5"/>
  <c r="D850" i="5"/>
  <c r="D858" i="5"/>
  <c r="D866" i="5"/>
  <c r="D874" i="5"/>
  <c r="D882" i="5"/>
  <c r="D890" i="5"/>
  <c r="D898" i="5"/>
  <c r="D906" i="5"/>
  <c r="D914" i="5"/>
  <c r="D922" i="5"/>
  <c r="D930" i="5"/>
  <c r="D938" i="5"/>
  <c r="D946" i="5"/>
  <c r="D954" i="5"/>
  <c r="D962" i="5"/>
  <c r="D970" i="5"/>
  <c r="D978" i="5"/>
  <c r="D986" i="5"/>
  <c r="D994" i="5"/>
  <c r="D1002" i="5"/>
  <c r="D1010" i="5"/>
  <c r="D1018" i="5"/>
  <c r="D1026" i="5"/>
  <c r="D1034" i="5"/>
  <c r="D1042" i="5"/>
  <c r="D1050" i="5"/>
  <c r="D1058" i="5"/>
  <c r="D1066" i="5"/>
  <c r="D1074" i="5"/>
  <c r="D1082" i="5"/>
  <c r="D1090" i="5"/>
  <c r="D1098" i="5"/>
  <c r="D1106" i="5"/>
  <c r="D1114" i="5"/>
  <c r="D1122" i="5"/>
  <c r="D1130" i="5"/>
  <c r="D1138" i="5"/>
  <c r="D1146" i="5"/>
  <c r="D1154" i="5"/>
  <c r="D1162" i="5"/>
  <c r="D1170" i="5"/>
  <c r="D1178" i="5"/>
  <c r="D1186" i="5"/>
  <c r="D1194" i="5"/>
  <c r="D1202" i="5"/>
  <c r="D1210" i="5"/>
  <c r="D1218" i="5"/>
  <c r="D1226" i="5"/>
  <c r="D1234" i="5"/>
  <c r="D1242" i="5"/>
  <c r="D1250" i="5"/>
  <c r="D1258" i="5"/>
  <c r="D1266" i="5"/>
  <c r="D1274" i="5"/>
  <c r="D1282" i="5"/>
  <c r="D1290" i="5"/>
  <c r="D1298" i="5"/>
  <c r="D1306" i="5"/>
  <c r="D1314" i="5"/>
  <c r="D1322" i="5"/>
  <c r="D1330" i="5"/>
  <c r="D1338" i="5"/>
  <c r="D1346" i="5"/>
  <c r="D1354" i="5"/>
  <c r="D1362" i="5"/>
  <c r="D1370" i="5"/>
  <c r="D1378" i="5"/>
  <c r="D1386" i="5"/>
  <c r="D1394" i="5"/>
  <c r="D1402" i="5"/>
  <c r="D1410" i="5"/>
  <c r="D1418" i="5"/>
  <c r="D1426" i="5"/>
  <c r="D1434" i="5"/>
  <c r="D1442" i="5"/>
  <c r="D1450" i="5"/>
  <c r="D1458" i="5"/>
  <c r="D1466" i="5"/>
  <c r="D1474" i="5"/>
  <c r="D1482" i="5"/>
  <c r="D1490" i="5"/>
  <c r="D1498" i="5"/>
  <c r="D7" i="3"/>
  <c r="D1195" i="7"/>
  <c r="D478" i="4"/>
  <c r="D651" i="4"/>
  <c r="D820" i="4"/>
  <c r="D980" i="4"/>
  <c r="D1083" i="4"/>
  <c r="D1185" i="4"/>
  <c r="D1287" i="4"/>
  <c r="D1390" i="4"/>
  <c r="D1492" i="4"/>
  <c r="D100" i="3"/>
  <c r="D164" i="3"/>
  <c r="D228" i="3"/>
  <c r="D292" i="3"/>
  <c r="D356" i="3"/>
  <c r="D420" i="3"/>
  <c r="D484" i="3"/>
  <c r="D548" i="3"/>
  <c r="D604" i="3"/>
  <c r="D636" i="3"/>
  <c r="D668" i="3"/>
  <c r="D700" i="3"/>
  <c r="D727" i="3"/>
  <c r="D747" i="3"/>
  <c r="D763" i="3"/>
  <c r="D779" i="3"/>
  <c r="D794" i="3"/>
  <c r="D802" i="3"/>
  <c r="D810" i="3"/>
  <c r="D818" i="3"/>
  <c r="D826" i="3"/>
  <c r="D834" i="3"/>
  <c r="D842" i="3"/>
  <c r="D850" i="3"/>
  <c r="D858" i="3"/>
  <c r="D866" i="3"/>
  <c r="D874" i="3"/>
  <c r="D882" i="3"/>
  <c r="D890" i="3"/>
  <c r="D898" i="3"/>
  <c r="D906" i="3"/>
  <c r="D914" i="3"/>
  <c r="D922" i="3"/>
  <c r="D930" i="3"/>
  <c r="D938" i="3"/>
  <c r="D946" i="3"/>
  <c r="D954" i="3"/>
  <c r="D962" i="3"/>
  <c r="D970" i="3"/>
  <c r="D978" i="3"/>
  <c r="D986" i="3"/>
  <c r="D994" i="3"/>
  <c r="D1002" i="3"/>
  <c r="D1010" i="3"/>
  <c r="D1018" i="3"/>
  <c r="D1026" i="3"/>
  <c r="D1034" i="3"/>
  <c r="D1042" i="3"/>
  <c r="D1050" i="3"/>
  <c r="D1058" i="3"/>
  <c r="D1066" i="3"/>
  <c r="D1074" i="3"/>
  <c r="D1082" i="3"/>
  <c r="D1090" i="3"/>
  <c r="D1098" i="3"/>
  <c r="D1106" i="3"/>
  <c r="D1114" i="3"/>
  <c r="D1122" i="3"/>
  <c r="D1130" i="3"/>
  <c r="D1138" i="3"/>
  <c r="D1146" i="3"/>
  <c r="D1154" i="3"/>
  <c r="D1162" i="3"/>
  <c r="D1170" i="3"/>
  <c r="D1178" i="3"/>
  <c r="D1186" i="3"/>
  <c r="D1194" i="3"/>
  <c r="D1202" i="3"/>
  <c r="D1210" i="3"/>
  <c r="D1218" i="3"/>
  <c r="D1226" i="3"/>
  <c r="D1234" i="3"/>
  <c r="D1242" i="3"/>
  <c r="D1250" i="3"/>
  <c r="D1258" i="3"/>
  <c r="D1266" i="3"/>
  <c r="D1274" i="3"/>
  <c r="D1282" i="3"/>
  <c r="D1290" i="3"/>
  <c r="D1298" i="3"/>
  <c r="D1306" i="3"/>
  <c r="D1314" i="3"/>
  <c r="D1322" i="3"/>
  <c r="D1330" i="3"/>
  <c r="D1338" i="3"/>
  <c r="D1346" i="3"/>
  <c r="D1354" i="3"/>
  <c r="D1362" i="3"/>
  <c r="D1370" i="3"/>
  <c r="D1378" i="3"/>
  <c r="D1386" i="3"/>
  <c r="D1394" i="3"/>
  <c r="D1402" i="3"/>
  <c r="D1410" i="3"/>
  <c r="D1418" i="3"/>
  <c r="D1426" i="3"/>
  <c r="D1434" i="3"/>
  <c r="D1442" i="3"/>
  <c r="D1450" i="3"/>
  <c r="D1458" i="3"/>
  <c r="D1466" i="3"/>
  <c r="D1474" i="3"/>
  <c r="D1482" i="3"/>
  <c r="D1490" i="3"/>
  <c r="D1498" i="3"/>
  <c r="D27" i="5"/>
  <c r="D35" i="5"/>
  <c r="D43" i="5"/>
  <c r="D51" i="5"/>
  <c r="D59" i="5"/>
  <c r="D67" i="5"/>
  <c r="D75" i="5"/>
  <c r="D1495" i="5"/>
  <c r="D1479" i="5"/>
  <c r="D1463" i="5"/>
  <c r="D1447" i="5"/>
  <c r="D1431" i="5"/>
  <c r="D1415" i="5"/>
  <c r="D1399" i="5"/>
  <c r="D1383" i="5"/>
  <c r="D1367" i="5"/>
  <c r="D1351" i="5"/>
  <c r="D1335" i="5"/>
  <c r="D1319" i="5"/>
  <c r="D1303" i="5"/>
  <c r="D1287" i="5"/>
  <c r="D1271" i="5"/>
  <c r="D1255" i="5"/>
  <c r="D1239" i="5"/>
  <c r="D1223" i="5"/>
  <c r="D1207" i="5"/>
  <c r="D1191" i="5"/>
  <c r="D1175" i="5"/>
  <c r="D1159" i="5"/>
  <c r="D1143" i="5"/>
  <c r="D1127" i="5"/>
  <c r="D1111" i="5"/>
  <c r="D1095" i="5"/>
  <c r="D1079" i="5"/>
  <c r="D1063" i="5"/>
  <c r="D1047" i="5"/>
  <c r="D1031" i="5"/>
  <c r="D1015" i="5"/>
  <c r="D999" i="5"/>
  <c r="D983" i="5"/>
  <c r="D967" i="5"/>
  <c r="D951" i="5"/>
  <c r="D935" i="5"/>
  <c r="D919" i="5"/>
  <c r="D903" i="5"/>
  <c r="D887" i="5"/>
  <c r="D871" i="5"/>
  <c r="D855" i="5"/>
  <c r="D839" i="5"/>
  <c r="D823" i="5"/>
  <c r="D807" i="5"/>
  <c r="D791" i="5"/>
  <c r="D775" i="5"/>
  <c r="D759" i="5"/>
  <c r="D743" i="5"/>
  <c r="D727" i="5"/>
  <c r="D711" i="5"/>
  <c r="D695" i="5"/>
  <c r="D679" i="5"/>
  <c r="D663" i="5"/>
  <c r="D647" i="5"/>
  <c r="D631" i="5"/>
  <c r="D615" i="5"/>
  <c r="D599" i="5"/>
  <c r="D583" i="5"/>
  <c r="D567" i="5"/>
  <c r="D551" i="5"/>
  <c r="D535" i="5"/>
  <c r="D519" i="5"/>
  <c r="D503" i="5"/>
  <c r="D487" i="5"/>
  <c r="D471" i="5"/>
  <c r="D455" i="5"/>
  <c r="D435" i="5"/>
  <c r="D412" i="5"/>
  <c r="D392" i="5"/>
  <c r="D371" i="5"/>
  <c r="D348" i="5"/>
  <c r="D328" i="5"/>
  <c r="D307" i="5"/>
  <c r="D284" i="5"/>
  <c r="D264" i="5"/>
  <c r="D243" i="5"/>
  <c r="D220" i="5"/>
  <c r="D200" i="5"/>
  <c r="D179" i="5"/>
  <c r="D156" i="5"/>
  <c r="D136" i="5"/>
  <c r="D115" i="5"/>
  <c r="D92" i="5"/>
  <c r="D68" i="5"/>
  <c r="D36" i="5"/>
  <c r="D1491" i="3"/>
  <c r="D1427" i="3"/>
  <c r="D1363" i="3"/>
  <c r="D1299" i="3"/>
  <c r="D1235" i="3"/>
  <c r="D1171" i="3"/>
  <c r="D1107" i="3"/>
  <c r="D1043" i="3"/>
  <c r="D979" i="3"/>
  <c r="D915" i="3"/>
  <c r="D851" i="3"/>
  <c r="D780" i="3"/>
  <c r="D556" i="3"/>
  <c r="D500" i="4"/>
  <c r="D1452" i="5"/>
  <c r="D1372" i="5"/>
  <c r="D1276" i="5"/>
  <c r="D1132" i="5"/>
  <c r="D908" i="5"/>
  <c r="D1492" i="5"/>
  <c r="D1476" i="5"/>
  <c r="D1460" i="5"/>
  <c r="D1444" i="5"/>
  <c r="D1428" i="5"/>
  <c r="D1412" i="5"/>
  <c r="D1396" i="5"/>
  <c r="D1380" i="5"/>
  <c r="D1364" i="5"/>
  <c r="D1348" i="5"/>
  <c r="D1332" i="5"/>
  <c r="D1316" i="5"/>
  <c r="D1300" i="5"/>
  <c r="D1284" i="5"/>
  <c r="D1268" i="5"/>
  <c r="D1252" i="5"/>
  <c r="D1236" i="5"/>
  <c r="D1220" i="5"/>
  <c r="D1204" i="5"/>
  <c r="D1188" i="5"/>
  <c r="D1172" i="5"/>
  <c r="D1156" i="5"/>
  <c r="D1140" i="5"/>
  <c r="D1124" i="5"/>
  <c r="D1108" i="5"/>
  <c r="D1092" i="5"/>
  <c r="D1076" i="5"/>
  <c r="D1060" i="5"/>
  <c r="D1044" i="5"/>
  <c r="D1028" i="5"/>
  <c r="D1012" i="5"/>
  <c r="D996" i="5"/>
  <c r="D980" i="5"/>
  <c r="D964" i="5"/>
  <c r="D948" i="5"/>
  <c r="D932" i="5"/>
  <c r="D916" i="5"/>
  <c r="D900" i="5"/>
  <c r="D884" i="5"/>
  <c r="D868" i="5"/>
  <c r="D852" i="5"/>
  <c r="D836" i="5"/>
  <c r="D820" i="5"/>
  <c r="D804" i="5"/>
  <c r="D788" i="5"/>
  <c r="D772" i="5"/>
  <c r="D756" i="5"/>
  <c r="D740" i="5"/>
  <c r="D724" i="5"/>
  <c r="D708" i="5"/>
  <c r="D692" i="5"/>
  <c r="D676" i="5"/>
  <c r="D660" i="5"/>
  <c r="D644" i="5"/>
  <c r="D628" i="5"/>
  <c r="D612" i="5"/>
  <c r="D596" i="5"/>
  <c r="D580" i="5"/>
  <c r="D564" i="5"/>
  <c r="D548" i="5"/>
  <c r="D532" i="5"/>
  <c r="D516" i="5"/>
  <c r="D500" i="5"/>
  <c r="D484" i="5"/>
  <c r="D468" i="5"/>
  <c r="D452" i="5"/>
  <c r="D432" i="5"/>
  <c r="D411" i="5"/>
  <c r="D388" i="5"/>
  <c r="D368" i="5"/>
  <c r="D347" i="5"/>
  <c r="D324" i="5"/>
  <c r="D304" i="5"/>
  <c r="D283" i="5"/>
  <c r="D260" i="5"/>
  <c r="D240" i="5"/>
  <c r="D219" i="5"/>
  <c r="D196" i="5"/>
  <c r="D176" i="5"/>
  <c r="D155" i="5"/>
  <c r="D132" i="5"/>
  <c r="D112" i="5"/>
  <c r="D91" i="5"/>
  <c r="D64" i="5"/>
  <c r="D32" i="5"/>
  <c r="D1483" i="3"/>
  <c r="D1419" i="3"/>
  <c r="D1355" i="3"/>
  <c r="D1291" i="3"/>
  <c r="D1227" i="3"/>
  <c r="D1163" i="3"/>
  <c r="D1099" i="3"/>
  <c r="D1035" i="3"/>
  <c r="D971" i="3"/>
  <c r="D907" i="3"/>
  <c r="D843" i="3"/>
  <c r="D764" i="3"/>
  <c r="D492" i="3"/>
  <c r="D1403" i="4"/>
  <c r="D1379" i="7"/>
  <c r="D1308" i="5"/>
  <c r="D336" i="5"/>
  <c r="D1491" i="5"/>
  <c r="D1475" i="5"/>
  <c r="D1459" i="5"/>
  <c r="D1443" i="5"/>
  <c r="D1427" i="5"/>
  <c r="D1411" i="5"/>
  <c r="D1395" i="5"/>
  <c r="D1379" i="5"/>
  <c r="D1363" i="5"/>
  <c r="D1347" i="5"/>
  <c r="D1331" i="5"/>
  <c r="D1315" i="5"/>
  <c r="D1299" i="5"/>
  <c r="D1283" i="5"/>
  <c r="D1267" i="5"/>
  <c r="D1251" i="5"/>
  <c r="D1235" i="5"/>
  <c r="D1219" i="5"/>
  <c r="D1203" i="5"/>
  <c r="D1187" i="5"/>
  <c r="D1171" i="5"/>
  <c r="D1155" i="5"/>
  <c r="D1139" i="5"/>
  <c r="D1123" i="5"/>
  <c r="D1107" i="5"/>
  <c r="D1091" i="5"/>
  <c r="D1075" i="5"/>
  <c r="D1059" i="5"/>
  <c r="D1043" i="5"/>
  <c r="D1027" i="5"/>
  <c r="D1011" i="5"/>
  <c r="D995" i="5"/>
  <c r="D979" i="5"/>
  <c r="D963" i="5"/>
  <c r="D947" i="5"/>
  <c r="D931" i="5"/>
  <c r="D915" i="5"/>
  <c r="D899" i="5"/>
  <c r="D883" i="5"/>
  <c r="D867" i="5"/>
  <c r="D851" i="5"/>
  <c r="D835" i="5"/>
  <c r="D819" i="5"/>
  <c r="D803" i="5"/>
  <c r="D787" i="5"/>
  <c r="D771" i="5"/>
  <c r="D755" i="5"/>
  <c r="D739" i="5"/>
  <c r="D723" i="5"/>
  <c r="D707" i="5"/>
  <c r="D691" i="5"/>
  <c r="D675" i="5"/>
  <c r="D659" i="5"/>
  <c r="D643" i="5"/>
  <c r="D627" i="5"/>
  <c r="D611" i="5"/>
  <c r="D595" i="5"/>
  <c r="D579" i="5"/>
  <c r="D563" i="5"/>
  <c r="D547" i="5"/>
  <c r="D531" i="5"/>
  <c r="D515" i="5"/>
  <c r="D499" i="5"/>
  <c r="D483" i="5"/>
  <c r="D467" i="5"/>
  <c r="D451" i="5"/>
  <c r="D428" i="5"/>
  <c r="D408" i="5"/>
  <c r="D387" i="5"/>
  <c r="D364" i="5"/>
  <c r="D344" i="5"/>
  <c r="D323" i="5"/>
  <c r="D300" i="5"/>
  <c r="D280" i="5"/>
  <c r="D259" i="5"/>
  <c r="D236" i="5"/>
  <c r="D216" i="5"/>
  <c r="D195" i="5"/>
  <c r="D172" i="5"/>
  <c r="D152" i="5"/>
  <c r="D131" i="5"/>
  <c r="D108" i="5"/>
  <c r="D88" i="5"/>
  <c r="D60" i="5"/>
  <c r="D28" i="5"/>
  <c r="D1475" i="3"/>
  <c r="D1411" i="3"/>
  <c r="D1347" i="3"/>
  <c r="D1283" i="3"/>
  <c r="D1219" i="3"/>
  <c r="D1155" i="3"/>
  <c r="D1091" i="3"/>
  <c r="D1027" i="3"/>
  <c r="D963" i="3"/>
  <c r="D899" i="3"/>
  <c r="D835" i="3"/>
  <c r="D748" i="3"/>
  <c r="D428" i="3"/>
  <c r="D1300" i="4"/>
  <c r="D7" i="4"/>
  <c r="D1488" i="5"/>
  <c r="D1472" i="5"/>
  <c r="D1456" i="5"/>
  <c r="D1440" i="5"/>
  <c r="D1424" i="5"/>
  <c r="D1408" i="5"/>
  <c r="D1392" i="5"/>
  <c r="D1376" i="5"/>
  <c r="D1360" i="5"/>
  <c r="D1344" i="5"/>
  <c r="D1328" i="5"/>
  <c r="D1312" i="5"/>
  <c r="D1296" i="5"/>
  <c r="D1280" i="5"/>
  <c r="D1264" i="5"/>
  <c r="D1248" i="5"/>
  <c r="D1232" i="5"/>
  <c r="D1216" i="5"/>
  <c r="D1200" i="5"/>
  <c r="D1184" i="5"/>
  <c r="D1168" i="5"/>
  <c r="D1152" i="5"/>
  <c r="D1136" i="5"/>
  <c r="D1120" i="5"/>
  <c r="D1104" i="5"/>
  <c r="D1088" i="5"/>
  <c r="D1072" i="5"/>
  <c r="D1056" i="5"/>
  <c r="D1040" i="5"/>
  <c r="D1024" i="5"/>
  <c r="D1008" i="5"/>
  <c r="D992" i="5"/>
  <c r="D976" i="5"/>
  <c r="D960" i="5"/>
  <c r="D944" i="5"/>
  <c r="D928" i="5"/>
  <c r="D912" i="5"/>
  <c r="D896" i="5"/>
  <c r="D880" i="5"/>
  <c r="D864" i="5"/>
  <c r="D848" i="5"/>
  <c r="D832" i="5"/>
  <c r="D816" i="5"/>
  <c r="D800" i="5"/>
  <c r="D784" i="5"/>
  <c r="D768" i="5"/>
  <c r="D752" i="5"/>
  <c r="D736" i="5"/>
  <c r="D720" i="5"/>
  <c r="D704" i="5"/>
  <c r="D688" i="5"/>
  <c r="D672" i="5"/>
  <c r="D656" i="5"/>
  <c r="D640" i="5"/>
  <c r="D624" i="5"/>
  <c r="D608" i="5"/>
  <c r="D592" i="5"/>
  <c r="D576" i="5"/>
  <c r="D560" i="5"/>
  <c r="D544" i="5"/>
  <c r="D528" i="5"/>
  <c r="D512" i="5"/>
  <c r="D496" i="5"/>
  <c r="D480" i="5"/>
  <c r="D464" i="5"/>
  <c r="D448" i="5"/>
  <c r="D427" i="5"/>
  <c r="D404" i="5"/>
  <c r="D384" i="5"/>
  <c r="D363" i="5"/>
  <c r="D340" i="5"/>
  <c r="D320" i="5"/>
  <c r="D299" i="5"/>
  <c r="D276" i="5"/>
  <c r="D256" i="5"/>
  <c r="D235" i="5"/>
  <c r="D212" i="5"/>
  <c r="D192" i="5"/>
  <c r="D171" i="5"/>
  <c r="D148" i="5"/>
  <c r="D128" i="5"/>
  <c r="D107" i="5"/>
  <c r="D84" i="5"/>
  <c r="D56" i="5"/>
  <c r="D24" i="5"/>
  <c r="D1467" i="3"/>
  <c r="D1403" i="3"/>
  <c r="D1339" i="3"/>
  <c r="D1275" i="3"/>
  <c r="D1211" i="3"/>
  <c r="D1147" i="3"/>
  <c r="D1083" i="3"/>
  <c r="D1019" i="3"/>
  <c r="D955" i="3"/>
  <c r="D891" i="3"/>
  <c r="D827" i="3"/>
  <c r="D731" i="3"/>
  <c r="D364" i="3"/>
  <c r="D1198" i="4"/>
  <c r="D1468" i="5"/>
  <c r="D1404" i="5"/>
  <c r="D1324" i="5"/>
  <c r="D1228" i="5"/>
  <c r="D1180" i="5"/>
  <c r="D1116" i="5"/>
  <c r="D1052" i="5"/>
  <c r="D988" i="5"/>
  <c r="D924" i="5"/>
  <c r="D844" i="5"/>
  <c r="D780" i="5"/>
  <c r="D716" i="5"/>
  <c r="D636" i="5"/>
  <c r="D1487" i="5"/>
  <c r="D1471" i="5"/>
  <c r="D1455" i="5"/>
  <c r="D1439" i="5"/>
  <c r="D1423" i="5"/>
  <c r="D1407" i="5"/>
  <c r="D1391" i="5"/>
  <c r="D1375" i="5"/>
  <c r="D1359" i="5"/>
  <c r="D1343" i="5"/>
  <c r="D1327" i="5"/>
  <c r="D1311" i="5"/>
  <c r="D1295" i="5"/>
  <c r="D1279" i="5"/>
  <c r="D1263" i="5"/>
  <c r="D1247" i="5"/>
  <c r="D1231" i="5"/>
  <c r="D1215" i="5"/>
  <c r="D1199" i="5"/>
  <c r="D1183" i="5"/>
  <c r="D1167" i="5"/>
  <c r="D1151" i="5"/>
  <c r="D1135" i="5"/>
  <c r="D1119" i="5"/>
  <c r="D1103" i="5"/>
  <c r="D1087" i="5"/>
  <c r="D1071" i="5"/>
  <c r="D1055" i="5"/>
  <c r="D1039" i="5"/>
  <c r="D1023" i="5"/>
  <c r="D1007" i="5"/>
  <c r="D991" i="5"/>
  <c r="D975" i="5"/>
  <c r="D959" i="5"/>
  <c r="D943" i="5"/>
  <c r="D927" i="5"/>
  <c r="D911" i="5"/>
  <c r="D895" i="5"/>
  <c r="D879" i="5"/>
  <c r="D863" i="5"/>
  <c r="D847" i="5"/>
  <c r="D831" i="5"/>
  <c r="D815" i="5"/>
  <c r="D799" i="5"/>
  <c r="D783" i="5"/>
  <c r="D767" i="5"/>
  <c r="D751" i="5"/>
  <c r="D735" i="5"/>
  <c r="D719" i="5"/>
  <c r="D703" i="5"/>
  <c r="D687" i="5"/>
  <c r="D671" i="5"/>
  <c r="D655" i="5"/>
  <c r="D639" i="5"/>
  <c r="D623" i="5"/>
  <c r="D607" i="5"/>
  <c r="D591" i="5"/>
  <c r="D575" i="5"/>
  <c r="D559" i="5"/>
  <c r="D543" i="5"/>
  <c r="D527" i="5"/>
  <c r="D511" i="5"/>
  <c r="D495" i="5"/>
  <c r="D479" i="5"/>
  <c r="D463" i="5"/>
  <c r="D444" i="5"/>
  <c r="D424" i="5"/>
  <c r="D403" i="5"/>
  <c r="D380" i="5"/>
  <c r="D360" i="5"/>
  <c r="D339" i="5"/>
  <c r="D316" i="5"/>
  <c r="D296" i="5"/>
  <c r="D275" i="5"/>
  <c r="D252" i="5"/>
  <c r="D232" i="5"/>
  <c r="D211" i="5"/>
  <c r="D188" i="5"/>
  <c r="D168" i="5"/>
  <c r="D147" i="5"/>
  <c r="D124" i="5"/>
  <c r="D104" i="5"/>
  <c r="D83" i="5"/>
  <c r="D52" i="5"/>
  <c r="D1459" i="3"/>
  <c r="D1395" i="3"/>
  <c r="D1331" i="3"/>
  <c r="D1267" i="3"/>
  <c r="D1203" i="3"/>
  <c r="D1139" i="3"/>
  <c r="D1075" i="3"/>
  <c r="D1011" i="3"/>
  <c r="D947" i="3"/>
  <c r="D883" i="3"/>
  <c r="D819" i="3"/>
  <c r="D703" i="3"/>
  <c r="D300" i="3"/>
  <c r="D1095" i="4"/>
  <c r="F857" i="5"/>
  <c r="I4" i="7"/>
  <c r="I4" i="6"/>
  <c r="J7" i="7"/>
  <c r="J7" i="6"/>
  <c r="J7" i="5"/>
  <c r="I4" i="4"/>
  <c r="H3" i="6"/>
  <c r="F1497" i="5"/>
  <c r="F1369" i="5"/>
  <c r="F1241" i="5"/>
  <c r="F1113" i="5"/>
  <c r="F985" i="5"/>
  <c r="F1481" i="5"/>
  <c r="F1353" i="5"/>
  <c r="F1225" i="5"/>
  <c r="F1097" i="5"/>
  <c r="F969" i="5"/>
  <c r="F841" i="5"/>
  <c r="F1465" i="5"/>
  <c r="F1337" i="5"/>
  <c r="F1209" i="5"/>
  <c r="F1081" i="5"/>
  <c r="F953" i="5"/>
  <c r="F825" i="5"/>
  <c r="F1449" i="5"/>
  <c r="F1321" i="5"/>
  <c r="F1193" i="5"/>
  <c r="F1065" i="5"/>
  <c r="F937" i="5"/>
  <c r="F809" i="5"/>
  <c r="F1433" i="5"/>
  <c r="F1305" i="5"/>
  <c r="F1177" i="5"/>
  <c r="F1049" i="5"/>
  <c r="F921" i="5"/>
  <c r="F793" i="5"/>
  <c r="F1417" i="5"/>
  <c r="F1289" i="5"/>
  <c r="F1161" i="5"/>
  <c r="F1033" i="5"/>
  <c r="F905" i="5"/>
  <c r="F777" i="5"/>
  <c r="F1401" i="5"/>
  <c r="F1273" i="5"/>
  <c r="F1145" i="5"/>
  <c r="F1017" i="5"/>
  <c r="F889" i="5"/>
  <c r="F761" i="5"/>
  <c r="F1385" i="5"/>
  <c r="F1257" i="5"/>
  <c r="F1129" i="5"/>
  <c r="F1001" i="5"/>
  <c r="F873" i="5"/>
  <c r="F745" i="5"/>
  <c r="F9" i="3"/>
  <c r="F17" i="3"/>
  <c r="F33" i="3"/>
  <c r="F41" i="3"/>
  <c r="F49" i="3"/>
  <c r="F57" i="3"/>
  <c r="F65" i="3"/>
  <c r="F73" i="3"/>
  <c r="F81" i="3"/>
  <c r="F89" i="3"/>
  <c r="F97" i="3"/>
  <c r="F105" i="3"/>
  <c r="F113" i="3"/>
  <c r="F121" i="3"/>
  <c r="F129" i="3"/>
  <c r="F137" i="3"/>
  <c r="F145" i="3"/>
  <c r="F153" i="3"/>
  <c r="F161" i="3"/>
  <c r="F169" i="3"/>
  <c r="F177" i="3"/>
  <c r="F185" i="3"/>
  <c r="F193" i="3"/>
  <c r="F201" i="3"/>
  <c r="F209" i="3"/>
  <c r="F217" i="3"/>
  <c r="F225" i="3"/>
  <c r="F233" i="3"/>
  <c r="F241" i="3"/>
  <c r="F249" i="3"/>
  <c r="F257" i="3"/>
  <c r="F265" i="3"/>
  <c r="F273" i="3"/>
  <c r="F281" i="3"/>
  <c r="F289" i="3"/>
  <c r="F297" i="3"/>
  <c r="F305" i="3"/>
  <c r="F313" i="3"/>
  <c r="F321" i="3"/>
  <c r="F329" i="3"/>
  <c r="F337" i="3"/>
  <c r="F345" i="3"/>
  <c r="F353" i="3"/>
  <c r="F361" i="3"/>
  <c r="F369" i="3"/>
  <c r="F377" i="3"/>
  <c r="F385" i="3"/>
  <c r="F393" i="3"/>
  <c r="F401" i="3"/>
  <c r="F409" i="3"/>
  <c r="F417" i="3"/>
  <c r="F425" i="3"/>
  <c r="F433" i="3"/>
  <c r="F441" i="3"/>
  <c r="F449" i="3"/>
  <c r="F457" i="3"/>
  <c r="F465" i="3"/>
  <c r="F473" i="3"/>
  <c r="F481" i="3"/>
  <c r="F489" i="3"/>
  <c r="F497" i="3"/>
  <c r="F505" i="3"/>
  <c r="F513" i="3"/>
  <c r="F521" i="3"/>
  <c r="F529" i="3"/>
  <c r="F537" i="3"/>
  <c r="F545" i="3"/>
  <c r="F10" i="3"/>
  <c r="F18" i="3"/>
  <c r="F26" i="3"/>
  <c r="F34" i="3"/>
  <c r="F42" i="3"/>
  <c r="F50" i="3"/>
  <c r="F58" i="3"/>
  <c r="F66" i="3"/>
  <c r="F74" i="3"/>
  <c r="F82" i="3"/>
  <c r="F90" i="3"/>
  <c r="F98" i="3"/>
  <c r="F106" i="3"/>
  <c r="F114" i="3"/>
  <c r="F122" i="3"/>
  <c r="F130" i="3"/>
  <c r="F138" i="3"/>
  <c r="F146" i="3"/>
  <c r="F154" i="3"/>
  <c r="F162" i="3"/>
  <c r="F170" i="3"/>
  <c r="F178" i="3"/>
  <c r="F186" i="3"/>
  <c r="F194" i="3"/>
  <c r="F202" i="3"/>
  <c r="F210" i="3"/>
  <c r="F218" i="3"/>
  <c r="F226" i="3"/>
  <c r="F234" i="3"/>
  <c r="F242" i="3"/>
  <c r="F250" i="3"/>
  <c r="F258" i="3"/>
  <c r="F266" i="3"/>
  <c r="F274" i="3"/>
  <c r="F282" i="3"/>
  <c r="F290" i="3"/>
  <c r="F298" i="3"/>
  <c r="F306" i="3"/>
  <c r="F314" i="3"/>
  <c r="F322" i="3"/>
  <c r="F330" i="3"/>
  <c r="F338" i="3"/>
  <c r="F346" i="3"/>
  <c r="F354" i="3"/>
  <c r="F362" i="3"/>
  <c r="F370" i="3"/>
  <c r="F378" i="3"/>
  <c r="F386" i="3"/>
  <c r="F394" i="3"/>
  <c r="F402" i="3"/>
  <c r="F410" i="3"/>
  <c r="F418" i="3"/>
  <c r="F426" i="3"/>
  <c r="F434" i="3"/>
  <c r="F442" i="3"/>
  <c r="F450" i="3"/>
  <c r="F458" i="3"/>
  <c r="F466" i="3"/>
  <c r="F474" i="3"/>
  <c r="F482" i="3"/>
  <c r="F490" i="3"/>
  <c r="F498" i="3"/>
  <c r="F506" i="3"/>
  <c r="F514" i="3"/>
  <c r="F522" i="3"/>
  <c r="F530" i="3"/>
  <c r="F538" i="3"/>
  <c r="F546" i="3"/>
  <c r="F554" i="3"/>
  <c r="F562" i="3"/>
  <c r="F570" i="3"/>
  <c r="F578" i="3"/>
  <c r="F586" i="3"/>
  <c r="F594" i="3"/>
  <c r="F602" i="3"/>
  <c r="F610" i="3"/>
  <c r="F618" i="3"/>
  <c r="F626" i="3"/>
  <c r="F634" i="3"/>
  <c r="F642" i="3"/>
  <c r="F650" i="3"/>
  <c r="F658" i="3"/>
  <c r="F666" i="3"/>
  <c r="F674" i="3"/>
  <c r="F11" i="3"/>
  <c r="F19" i="3"/>
  <c r="F27" i="3"/>
  <c r="F35" i="3"/>
  <c r="F43" i="3"/>
  <c r="F51" i="3"/>
  <c r="F59" i="3"/>
  <c r="F67" i="3"/>
  <c r="F75" i="3"/>
  <c r="F83" i="3"/>
  <c r="F91" i="3"/>
  <c r="F99" i="3"/>
  <c r="F107" i="3"/>
  <c r="F115" i="3"/>
  <c r="F123" i="3"/>
  <c r="F131" i="3"/>
  <c r="F139" i="3"/>
  <c r="F147" i="3"/>
  <c r="F155" i="3"/>
  <c r="F163" i="3"/>
  <c r="F171" i="3"/>
  <c r="F179" i="3"/>
  <c r="F187" i="3"/>
  <c r="F195" i="3"/>
  <c r="F203" i="3"/>
  <c r="F211" i="3"/>
  <c r="F219" i="3"/>
  <c r="F227" i="3"/>
  <c r="F235" i="3"/>
  <c r="F243" i="3"/>
  <c r="F251" i="3"/>
  <c r="F259" i="3"/>
  <c r="F267" i="3"/>
  <c r="F275" i="3"/>
  <c r="F283" i="3"/>
  <c r="F291" i="3"/>
  <c r="F299" i="3"/>
  <c r="F307" i="3"/>
  <c r="F315" i="3"/>
  <c r="F323" i="3"/>
  <c r="F331" i="3"/>
  <c r="F339" i="3"/>
  <c r="F347" i="3"/>
  <c r="F355" i="3"/>
  <c r="F363" i="3"/>
  <c r="F371" i="3"/>
  <c r="F379" i="3"/>
  <c r="F387" i="3"/>
  <c r="F395" i="3"/>
  <c r="F403" i="3"/>
  <c r="F411" i="3"/>
  <c r="F419" i="3"/>
  <c r="F427" i="3"/>
  <c r="F435" i="3"/>
  <c r="F443" i="3"/>
  <c r="F451" i="3"/>
  <c r="F459" i="3"/>
  <c r="F467" i="3"/>
  <c r="F475" i="3"/>
  <c r="F483" i="3"/>
  <c r="F491" i="3"/>
  <c r="F499" i="3"/>
  <c r="F507" i="3"/>
  <c r="F515" i="3"/>
  <c r="F523" i="3"/>
  <c r="F531" i="3"/>
  <c r="F539" i="3"/>
  <c r="F13" i="3"/>
  <c r="F21" i="3"/>
  <c r="F29" i="3"/>
  <c r="F37" i="3"/>
  <c r="F45" i="3"/>
  <c r="F53" i="3"/>
  <c r="F61" i="3"/>
  <c r="F69" i="3"/>
  <c r="F77" i="3"/>
  <c r="F85" i="3"/>
  <c r="F93" i="3"/>
  <c r="F101" i="3"/>
  <c r="F109" i="3"/>
  <c r="F117" i="3"/>
  <c r="F125" i="3"/>
  <c r="F133" i="3"/>
  <c r="F141" i="3"/>
  <c r="F149" i="3"/>
  <c r="F157" i="3"/>
  <c r="F165" i="3"/>
  <c r="F173" i="3"/>
  <c r="F181" i="3"/>
  <c r="F189" i="3"/>
  <c r="F197" i="3"/>
  <c r="F205" i="3"/>
  <c r="F213" i="3"/>
  <c r="F221" i="3"/>
  <c r="F229" i="3"/>
  <c r="F237" i="3"/>
  <c r="F245" i="3"/>
  <c r="F253" i="3"/>
  <c r="F261" i="3"/>
  <c r="F269" i="3"/>
  <c r="F277" i="3"/>
  <c r="F285" i="3"/>
  <c r="F293" i="3"/>
  <c r="F301" i="3"/>
  <c r="F309" i="3"/>
  <c r="F317" i="3"/>
  <c r="F325" i="3"/>
  <c r="F333" i="3"/>
  <c r="F341" i="3"/>
  <c r="F349" i="3"/>
  <c r="F357" i="3"/>
  <c r="F365" i="3"/>
  <c r="F373" i="3"/>
  <c r="F381" i="3"/>
  <c r="F389" i="3"/>
  <c r="F397" i="3"/>
  <c r="F405" i="3"/>
  <c r="F413" i="3"/>
  <c r="F421" i="3"/>
  <c r="F429" i="3"/>
  <c r="F437" i="3"/>
  <c r="F445" i="3"/>
  <c r="F453" i="3"/>
  <c r="F461" i="3"/>
  <c r="F469" i="3"/>
  <c r="F477" i="3"/>
  <c r="F485" i="3"/>
  <c r="F493" i="3"/>
  <c r="F501" i="3"/>
  <c r="F509" i="3"/>
  <c r="F517" i="3"/>
  <c r="F525" i="3"/>
  <c r="F533" i="3"/>
  <c r="F541" i="3"/>
  <c r="F549" i="3"/>
  <c r="F14" i="3"/>
  <c r="F22" i="3"/>
  <c r="F30" i="3"/>
  <c r="F38" i="3"/>
  <c r="F46" i="3"/>
  <c r="F54" i="3"/>
  <c r="F62" i="3"/>
  <c r="F70" i="3"/>
  <c r="F78" i="3"/>
  <c r="F86" i="3"/>
  <c r="F94" i="3"/>
  <c r="F102" i="3"/>
  <c r="F110" i="3"/>
  <c r="F118" i="3"/>
  <c r="F126" i="3"/>
  <c r="F134" i="3"/>
  <c r="F142" i="3"/>
  <c r="F150" i="3"/>
  <c r="F158" i="3"/>
  <c r="F166" i="3"/>
  <c r="F174" i="3"/>
  <c r="F182" i="3"/>
  <c r="F190" i="3"/>
  <c r="F198" i="3"/>
  <c r="F206" i="3"/>
  <c r="F214" i="3"/>
  <c r="F222" i="3"/>
  <c r="F230" i="3"/>
  <c r="F238" i="3"/>
  <c r="F246" i="3"/>
  <c r="F254" i="3"/>
  <c r="F262" i="3"/>
  <c r="F270" i="3"/>
  <c r="F278" i="3"/>
  <c r="F286" i="3"/>
  <c r="F294" i="3"/>
  <c r="F302" i="3"/>
  <c r="F310" i="3"/>
  <c r="F318" i="3"/>
  <c r="F326" i="3"/>
  <c r="F334" i="3"/>
  <c r="F342" i="3"/>
  <c r="F350" i="3"/>
  <c r="F358" i="3"/>
  <c r="F366" i="3"/>
  <c r="F374" i="3"/>
  <c r="F382" i="3"/>
  <c r="F390" i="3"/>
  <c r="F398" i="3"/>
  <c r="F406" i="3"/>
  <c r="F414" i="3"/>
  <c r="F422" i="3"/>
  <c r="F430" i="3"/>
  <c r="F438" i="3"/>
  <c r="F446" i="3"/>
  <c r="F454" i="3"/>
  <c r="F462" i="3"/>
  <c r="F470" i="3"/>
  <c r="F478" i="3"/>
  <c r="F486" i="3"/>
  <c r="F494" i="3"/>
  <c r="F502" i="3"/>
  <c r="F510" i="3"/>
  <c r="F518" i="3"/>
  <c r="F526" i="3"/>
  <c r="F534" i="3"/>
  <c r="F542" i="3"/>
  <c r="F550" i="3"/>
  <c r="F558" i="3"/>
  <c r="F566" i="3"/>
  <c r="F574" i="3"/>
  <c r="F582" i="3"/>
  <c r="F590" i="3"/>
  <c r="F598" i="3"/>
  <c r="F606" i="3"/>
  <c r="F614" i="3"/>
  <c r="F622" i="3"/>
  <c r="F630" i="3"/>
  <c r="F638" i="3"/>
  <c r="F646" i="3"/>
  <c r="F654" i="3"/>
  <c r="F15" i="3"/>
  <c r="F23" i="3"/>
  <c r="F31" i="3"/>
  <c r="F39" i="3"/>
  <c r="F47" i="3"/>
  <c r="F55" i="3"/>
  <c r="F63" i="3"/>
  <c r="F71" i="3"/>
  <c r="F79" i="3"/>
  <c r="F87" i="3"/>
  <c r="F95" i="3"/>
  <c r="F103" i="3"/>
  <c r="F111" i="3"/>
  <c r="F119" i="3"/>
  <c r="F127" i="3"/>
  <c r="F135" i="3"/>
  <c r="F143" i="3"/>
  <c r="F151" i="3"/>
  <c r="F159" i="3"/>
  <c r="F167" i="3"/>
  <c r="F175" i="3"/>
  <c r="F183" i="3"/>
  <c r="F191" i="3"/>
  <c r="F199" i="3"/>
  <c r="F207" i="3"/>
  <c r="F215" i="3"/>
  <c r="F223" i="3"/>
  <c r="F231" i="3"/>
  <c r="F239" i="3"/>
  <c r="F247" i="3"/>
  <c r="F255" i="3"/>
  <c r="F263" i="3"/>
  <c r="F271" i="3"/>
  <c r="F279" i="3"/>
  <c r="F287" i="3"/>
  <c r="F295" i="3"/>
  <c r="F303" i="3"/>
  <c r="F311" i="3"/>
  <c r="F319" i="3"/>
  <c r="F327" i="3"/>
  <c r="F335" i="3"/>
  <c r="F343" i="3"/>
  <c r="F351" i="3"/>
  <c r="F359" i="3"/>
  <c r="F367" i="3"/>
  <c r="F375" i="3"/>
  <c r="F383" i="3"/>
  <c r="F391" i="3"/>
  <c r="F399" i="3"/>
  <c r="F407" i="3"/>
  <c r="F415" i="3"/>
  <c r="F423" i="3"/>
  <c r="F431" i="3"/>
  <c r="F439" i="3"/>
  <c r="F447" i="3"/>
  <c r="F455" i="3"/>
  <c r="F463" i="3"/>
  <c r="F471" i="3"/>
  <c r="F479" i="3"/>
  <c r="F487" i="3"/>
  <c r="F495" i="3"/>
  <c r="F503" i="3"/>
  <c r="F511" i="3"/>
  <c r="F519" i="3"/>
  <c r="F527" i="3"/>
  <c r="F535" i="3"/>
  <c r="F543" i="3"/>
  <c r="F551" i="3"/>
  <c r="F8" i="3"/>
  <c r="F40" i="3"/>
  <c r="F72" i="3"/>
  <c r="F104" i="3"/>
  <c r="F136" i="3"/>
  <c r="F168" i="3"/>
  <c r="F200" i="3"/>
  <c r="F232" i="3"/>
  <c r="F264" i="3"/>
  <c r="F296" i="3"/>
  <c r="F328" i="3"/>
  <c r="F360" i="3"/>
  <c r="F392" i="3"/>
  <c r="F424" i="3"/>
  <c r="F456" i="3"/>
  <c r="F488" i="3"/>
  <c r="F520" i="3"/>
  <c r="F548" i="3"/>
  <c r="F561" i="3"/>
  <c r="F572" i="3"/>
  <c r="F583" i="3"/>
  <c r="F593" i="3"/>
  <c r="F604" i="3"/>
  <c r="F615" i="3"/>
  <c r="F625" i="3"/>
  <c r="F636" i="3"/>
  <c r="F647" i="3"/>
  <c r="F657" i="3"/>
  <c r="F667" i="3"/>
  <c r="F676" i="3"/>
  <c r="F684" i="3"/>
  <c r="F692" i="3"/>
  <c r="F700" i="3"/>
  <c r="F708" i="3"/>
  <c r="F716" i="3"/>
  <c r="F724" i="3"/>
  <c r="F732" i="3"/>
  <c r="F740" i="3"/>
  <c r="F748" i="3"/>
  <c r="F756" i="3"/>
  <c r="F764" i="3"/>
  <c r="F772" i="3"/>
  <c r="F780" i="3"/>
  <c r="F788" i="3"/>
  <c r="F796" i="3"/>
  <c r="F804" i="3"/>
  <c r="F812" i="3"/>
  <c r="F820" i="3"/>
  <c r="F828" i="3"/>
  <c r="F836" i="3"/>
  <c r="F844" i="3"/>
  <c r="F852" i="3"/>
  <c r="F860" i="3"/>
  <c r="F868" i="3"/>
  <c r="F876" i="3"/>
  <c r="F884" i="3"/>
  <c r="F892" i="3"/>
  <c r="F900" i="3"/>
  <c r="F908" i="3"/>
  <c r="F916" i="3"/>
  <c r="F924" i="3"/>
  <c r="F932" i="3"/>
  <c r="F940" i="3"/>
  <c r="F948" i="3"/>
  <c r="F956" i="3"/>
  <c r="F964" i="3"/>
  <c r="F972" i="3"/>
  <c r="F980" i="3"/>
  <c r="F12" i="3"/>
  <c r="F44" i="3"/>
  <c r="F76" i="3"/>
  <c r="F108" i="3"/>
  <c r="F140" i="3"/>
  <c r="F172" i="3"/>
  <c r="F204" i="3"/>
  <c r="F236" i="3"/>
  <c r="F268" i="3"/>
  <c r="F300" i="3"/>
  <c r="F332" i="3"/>
  <c r="F364" i="3"/>
  <c r="F396" i="3"/>
  <c r="F428" i="3"/>
  <c r="F460" i="3"/>
  <c r="F492" i="3"/>
  <c r="F524" i="3"/>
  <c r="F552" i="3"/>
  <c r="F563" i="3"/>
  <c r="F573" i="3"/>
  <c r="F584" i="3"/>
  <c r="F595" i="3"/>
  <c r="F605" i="3"/>
  <c r="F616" i="3"/>
  <c r="F627" i="3"/>
  <c r="F637" i="3"/>
  <c r="F648" i="3"/>
  <c r="F659" i="3"/>
  <c r="F668" i="3"/>
  <c r="F677" i="3"/>
  <c r="F685" i="3"/>
  <c r="F693" i="3"/>
  <c r="F701" i="3"/>
  <c r="F709" i="3"/>
  <c r="F717" i="3"/>
  <c r="F725" i="3"/>
  <c r="F733" i="3"/>
  <c r="F741" i="3"/>
  <c r="F749" i="3"/>
  <c r="F757" i="3"/>
  <c r="F765" i="3"/>
  <c r="F773" i="3"/>
  <c r="F781" i="3"/>
  <c r="F789" i="3"/>
  <c r="F797" i="3"/>
  <c r="F805" i="3"/>
  <c r="F813" i="3"/>
  <c r="F821" i="3"/>
  <c r="F829" i="3"/>
  <c r="F837" i="3"/>
  <c r="F845" i="3"/>
  <c r="F853" i="3"/>
  <c r="F861" i="3"/>
  <c r="F869" i="3"/>
  <c r="F877" i="3"/>
  <c r="F885" i="3"/>
  <c r="F893" i="3"/>
  <c r="F901" i="3"/>
  <c r="F909" i="3"/>
  <c r="F917" i="3"/>
  <c r="F925" i="3"/>
  <c r="F933" i="3"/>
  <c r="F941" i="3"/>
  <c r="F949" i="3"/>
  <c r="F957" i="3"/>
  <c r="F965" i="3"/>
  <c r="F973" i="3"/>
  <c r="F981" i="3"/>
  <c r="F989" i="3"/>
  <c r="F997" i="3"/>
  <c r="F1005" i="3"/>
  <c r="F1013" i="3"/>
  <c r="F1021" i="3"/>
  <c r="F1029" i="3"/>
  <c r="F1037" i="3"/>
  <c r="F1045" i="3"/>
  <c r="F1053" i="3"/>
  <c r="F1061" i="3"/>
  <c r="F1069" i="3"/>
  <c r="F1077" i="3"/>
  <c r="F1085" i="3"/>
  <c r="F1093" i="3"/>
  <c r="F1101" i="3"/>
  <c r="F1109" i="3"/>
  <c r="F1117" i="3"/>
  <c r="F1125" i="3"/>
  <c r="F1133" i="3"/>
  <c r="F1141" i="3"/>
  <c r="F1149" i="3"/>
  <c r="F1157" i="3"/>
  <c r="F1165" i="3"/>
  <c r="F1173" i="3"/>
  <c r="F1181" i="3"/>
  <c r="F1189" i="3"/>
  <c r="F1197" i="3"/>
  <c r="F1205" i="3"/>
  <c r="F1213" i="3"/>
  <c r="F1221" i="3"/>
  <c r="F1229" i="3"/>
  <c r="F1237" i="3"/>
  <c r="F1245" i="3"/>
  <c r="F1253" i="3"/>
  <c r="F1261" i="3"/>
  <c r="F1269" i="3"/>
  <c r="F1277" i="3"/>
  <c r="F1285" i="3"/>
  <c r="F1293" i="3"/>
  <c r="F1301" i="3"/>
  <c r="F1309" i="3"/>
  <c r="F1317" i="3"/>
  <c r="F1325" i="3"/>
  <c r="F1333" i="3"/>
  <c r="F1341" i="3"/>
  <c r="F1349" i="3"/>
  <c r="F1357" i="3"/>
  <c r="F1365" i="3"/>
  <c r="F1373" i="3"/>
  <c r="F1381" i="3"/>
  <c r="F1389" i="3"/>
  <c r="F1397" i="3"/>
  <c r="F1405" i="3"/>
  <c r="F1413" i="3"/>
  <c r="F1421" i="3"/>
  <c r="F1429" i="3"/>
  <c r="F1437" i="3"/>
  <c r="F1445" i="3"/>
  <c r="F1453" i="3"/>
  <c r="F1461" i="3"/>
  <c r="F1469" i="3"/>
  <c r="F1477" i="3"/>
  <c r="F1485" i="3"/>
  <c r="F1493" i="3"/>
  <c r="F7" i="3"/>
  <c r="F16" i="3"/>
  <c r="F48" i="3"/>
  <c r="F80" i="3"/>
  <c r="F112" i="3"/>
  <c r="F144" i="3"/>
  <c r="F176" i="3"/>
  <c r="F208" i="3"/>
  <c r="F240" i="3"/>
  <c r="F272" i="3"/>
  <c r="F304" i="3"/>
  <c r="F336" i="3"/>
  <c r="F368" i="3"/>
  <c r="F400" i="3"/>
  <c r="F432" i="3"/>
  <c r="F464" i="3"/>
  <c r="F496" i="3"/>
  <c r="F528" i="3"/>
  <c r="F553" i="3"/>
  <c r="F564" i="3"/>
  <c r="F575" i="3"/>
  <c r="F585" i="3"/>
  <c r="F596" i="3"/>
  <c r="F607" i="3"/>
  <c r="F617" i="3"/>
  <c r="F628" i="3"/>
  <c r="F639" i="3"/>
  <c r="F649" i="3"/>
  <c r="F660" i="3"/>
  <c r="F669" i="3"/>
  <c r="F678" i="3"/>
  <c r="F686" i="3"/>
  <c r="F694" i="3"/>
  <c r="F702" i="3"/>
  <c r="F710" i="3"/>
  <c r="F718" i="3"/>
  <c r="F726" i="3"/>
  <c r="F734" i="3"/>
  <c r="F742" i="3"/>
  <c r="F750" i="3"/>
  <c r="F758" i="3"/>
  <c r="F766" i="3"/>
  <c r="F774" i="3"/>
  <c r="F782" i="3"/>
  <c r="F790" i="3"/>
  <c r="F798" i="3"/>
  <c r="F806" i="3"/>
  <c r="F814" i="3"/>
  <c r="F822" i="3"/>
  <c r="F830" i="3"/>
  <c r="F838" i="3"/>
  <c r="F846" i="3"/>
  <c r="F854" i="3"/>
  <c r="F862" i="3"/>
  <c r="F870" i="3"/>
  <c r="F878" i="3"/>
  <c r="F886" i="3"/>
  <c r="F894" i="3"/>
  <c r="F902" i="3"/>
  <c r="F910" i="3"/>
  <c r="F918" i="3"/>
  <c r="F926" i="3"/>
  <c r="F934" i="3"/>
  <c r="F942" i="3"/>
  <c r="F950" i="3"/>
  <c r="F958" i="3"/>
  <c r="F966" i="3"/>
  <c r="F974" i="3"/>
  <c r="F982" i="3"/>
  <c r="F990" i="3"/>
  <c r="F998" i="3"/>
  <c r="F1006" i="3"/>
  <c r="F1014" i="3"/>
  <c r="F1022" i="3"/>
  <c r="F1030" i="3"/>
  <c r="F1038" i="3"/>
  <c r="F1046" i="3"/>
  <c r="F1054" i="3"/>
  <c r="F1062" i="3"/>
  <c r="F1070" i="3"/>
  <c r="F1078" i="3"/>
  <c r="F1086" i="3"/>
  <c r="F1094" i="3"/>
  <c r="F1102" i="3"/>
  <c r="F1110" i="3"/>
  <c r="F1118" i="3"/>
  <c r="F1126" i="3"/>
  <c r="F1134" i="3"/>
  <c r="F1142" i="3"/>
  <c r="F1150" i="3"/>
  <c r="F1158" i="3"/>
  <c r="F1166" i="3"/>
  <c r="F1174" i="3"/>
  <c r="F1182" i="3"/>
  <c r="F1190" i="3"/>
  <c r="F1198" i="3"/>
  <c r="F1206" i="3"/>
  <c r="F1214" i="3"/>
  <c r="F1222" i="3"/>
  <c r="F1230" i="3"/>
  <c r="F1238" i="3"/>
  <c r="F1246" i="3"/>
  <c r="F1254" i="3"/>
  <c r="F1262" i="3"/>
  <c r="F1270" i="3"/>
  <c r="F1278" i="3"/>
  <c r="F1286" i="3"/>
  <c r="F1294" i="3"/>
  <c r="F1302" i="3"/>
  <c r="F1310" i="3"/>
  <c r="F1318" i="3"/>
  <c r="F1326" i="3"/>
  <c r="F1334" i="3"/>
  <c r="F1342" i="3"/>
  <c r="F1350" i="3"/>
  <c r="F1358" i="3"/>
  <c r="F1366" i="3"/>
  <c r="F1374" i="3"/>
  <c r="F1382" i="3"/>
  <c r="F1390" i="3"/>
  <c r="F1398" i="3"/>
  <c r="F1406" i="3"/>
  <c r="F1414" i="3"/>
  <c r="F1422" i="3"/>
  <c r="F1430" i="3"/>
  <c r="F1438" i="3"/>
  <c r="F1446" i="3"/>
  <c r="F1454" i="3"/>
  <c r="F1462" i="3"/>
  <c r="F1470" i="3"/>
  <c r="F1478" i="3"/>
  <c r="F1486" i="3"/>
  <c r="F1494" i="3"/>
  <c r="F20" i="3"/>
  <c r="F52" i="3"/>
  <c r="F84" i="3"/>
  <c r="F116" i="3"/>
  <c r="F148" i="3"/>
  <c r="F180" i="3"/>
  <c r="F212" i="3"/>
  <c r="F244" i="3"/>
  <c r="F276" i="3"/>
  <c r="F308" i="3"/>
  <c r="F340" i="3"/>
  <c r="F372" i="3"/>
  <c r="F404" i="3"/>
  <c r="F436" i="3"/>
  <c r="F468" i="3"/>
  <c r="F500" i="3"/>
  <c r="F532" i="3"/>
  <c r="F555" i="3"/>
  <c r="F565" i="3"/>
  <c r="F576" i="3"/>
  <c r="F587" i="3"/>
  <c r="F597" i="3"/>
  <c r="F608" i="3"/>
  <c r="F619" i="3"/>
  <c r="F629" i="3"/>
  <c r="F640" i="3"/>
  <c r="F651" i="3"/>
  <c r="F661" i="3"/>
  <c r="F670" i="3"/>
  <c r="F679" i="3"/>
  <c r="F687" i="3"/>
  <c r="F695" i="3"/>
  <c r="F703" i="3"/>
  <c r="F711" i="3"/>
  <c r="F719" i="3"/>
  <c r="F727" i="3"/>
  <c r="F735" i="3"/>
  <c r="F743" i="3"/>
  <c r="F751" i="3"/>
  <c r="F759" i="3"/>
  <c r="F767" i="3"/>
  <c r="F775" i="3"/>
  <c r="F783" i="3"/>
  <c r="F791" i="3"/>
  <c r="F799" i="3"/>
  <c r="F807" i="3"/>
  <c r="F815" i="3"/>
  <c r="F823" i="3"/>
  <c r="F831" i="3"/>
  <c r="F839" i="3"/>
  <c r="F847" i="3"/>
  <c r="F855" i="3"/>
  <c r="F863" i="3"/>
  <c r="F871" i="3"/>
  <c r="F879" i="3"/>
  <c r="F887" i="3"/>
  <c r="F895" i="3"/>
  <c r="F903" i="3"/>
  <c r="F911" i="3"/>
  <c r="F919" i="3"/>
  <c r="F927" i="3"/>
  <c r="F935" i="3"/>
  <c r="F943" i="3"/>
  <c r="F951" i="3"/>
  <c r="F959" i="3"/>
  <c r="F967" i="3"/>
  <c r="F975" i="3"/>
  <c r="F983" i="3"/>
  <c r="F991" i="3"/>
  <c r="F999" i="3"/>
  <c r="F1007" i="3"/>
  <c r="F1015" i="3"/>
  <c r="F1023" i="3"/>
  <c r="F1031" i="3"/>
  <c r="F1039" i="3"/>
  <c r="F1047" i="3"/>
  <c r="F1055" i="3"/>
  <c r="F1063" i="3"/>
  <c r="F1071" i="3"/>
  <c r="F1079" i="3"/>
  <c r="F1087" i="3"/>
  <c r="F1095" i="3"/>
  <c r="F1103" i="3"/>
  <c r="F1111" i="3"/>
  <c r="F1119" i="3"/>
  <c r="F1127" i="3"/>
  <c r="F1135" i="3"/>
  <c r="F1143" i="3"/>
  <c r="F1151" i="3"/>
  <c r="F1159" i="3"/>
  <c r="F1167" i="3"/>
  <c r="F1175" i="3"/>
  <c r="F1183" i="3"/>
  <c r="F1191" i="3"/>
  <c r="F1199" i="3"/>
  <c r="F1207" i="3"/>
  <c r="F1215" i="3"/>
  <c r="F1223" i="3"/>
  <c r="F1231" i="3"/>
  <c r="F1239" i="3"/>
  <c r="F1247" i="3"/>
  <c r="F1255" i="3"/>
  <c r="F1263" i="3"/>
  <c r="F1271" i="3"/>
  <c r="F1279" i="3"/>
  <c r="F1287" i="3"/>
  <c r="F1295" i="3"/>
  <c r="F1303" i="3"/>
  <c r="F1311" i="3"/>
  <c r="F1319" i="3"/>
  <c r="F1327" i="3"/>
  <c r="F1335" i="3"/>
  <c r="F1343" i="3"/>
  <c r="F1351" i="3"/>
  <c r="F1359" i="3"/>
  <c r="F1367" i="3"/>
  <c r="F1375" i="3"/>
  <c r="F1383" i="3"/>
  <c r="F1391" i="3"/>
  <c r="F1399" i="3"/>
  <c r="F1407" i="3"/>
  <c r="F1415" i="3"/>
  <c r="F1423" i="3"/>
  <c r="F1431" i="3"/>
  <c r="F1439" i="3"/>
  <c r="F1447" i="3"/>
  <c r="F1455" i="3"/>
  <c r="F1463" i="3"/>
  <c r="F1471" i="3"/>
  <c r="F1479" i="3"/>
  <c r="F1487" i="3"/>
  <c r="F1495" i="3"/>
  <c r="F24" i="3"/>
  <c r="F56" i="3"/>
  <c r="F88" i="3"/>
  <c r="F120" i="3"/>
  <c r="F152" i="3"/>
  <c r="F184" i="3"/>
  <c r="F216" i="3"/>
  <c r="F248" i="3"/>
  <c r="F280" i="3"/>
  <c r="F312" i="3"/>
  <c r="F344" i="3"/>
  <c r="F376" i="3"/>
  <c r="F408" i="3"/>
  <c r="F440" i="3"/>
  <c r="F472" i="3"/>
  <c r="F504" i="3"/>
  <c r="F536" i="3"/>
  <c r="F556" i="3"/>
  <c r="F567" i="3"/>
  <c r="F577" i="3"/>
  <c r="F588" i="3"/>
  <c r="F599" i="3"/>
  <c r="F609" i="3"/>
  <c r="F620" i="3"/>
  <c r="F631" i="3"/>
  <c r="F641" i="3"/>
  <c r="F652" i="3"/>
  <c r="F662" i="3"/>
  <c r="F671" i="3"/>
  <c r="F680" i="3"/>
  <c r="F688" i="3"/>
  <c r="F696" i="3"/>
  <c r="F704" i="3"/>
  <c r="F712" i="3"/>
  <c r="F720" i="3"/>
  <c r="F728" i="3"/>
  <c r="F736" i="3"/>
  <c r="F744" i="3"/>
  <c r="F752" i="3"/>
  <c r="F760" i="3"/>
  <c r="F768" i="3"/>
  <c r="F776" i="3"/>
  <c r="F784" i="3"/>
  <c r="F792" i="3"/>
  <c r="F800" i="3"/>
  <c r="F808" i="3"/>
  <c r="F816" i="3"/>
  <c r="F824" i="3"/>
  <c r="F832" i="3"/>
  <c r="F840" i="3"/>
  <c r="F848" i="3"/>
  <c r="F856" i="3"/>
  <c r="F864" i="3"/>
  <c r="F872" i="3"/>
  <c r="F880" i="3"/>
  <c r="F888" i="3"/>
  <c r="F896" i="3"/>
  <c r="F904" i="3"/>
  <c r="F912" i="3"/>
  <c r="F920" i="3"/>
  <c r="F928" i="3"/>
  <c r="F936" i="3"/>
  <c r="F28" i="3"/>
  <c r="F60" i="3"/>
  <c r="F92" i="3"/>
  <c r="F124" i="3"/>
  <c r="F156" i="3"/>
  <c r="F188" i="3"/>
  <c r="F220" i="3"/>
  <c r="F252" i="3"/>
  <c r="F284" i="3"/>
  <c r="F316" i="3"/>
  <c r="F348" i="3"/>
  <c r="F380" i="3"/>
  <c r="F412" i="3"/>
  <c r="F444" i="3"/>
  <c r="F476" i="3"/>
  <c r="F508" i="3"/>
  <c r="F540" i="3"/>
  <c r="F557" i="3"/>
  <c r="F568" i="3"/>
  <c r="F579" i="3"/>
  <c r="F589" i="3"/>
  <c r="F600" i="3"/>
  <c r="F611" i="3"/>
  <c r="F621" i="3"/>
  <c r="F632" i="3"/>
  <c r="F643" i="3"/>
  <c r="F653" i="3"/>
  <c r="F663" i="3"/>
  <c r="F672" i="3"/>
  <c r="F681" i="3"/>
  <c r="F689" i="3"/>
  <c r="F697" i="3"/>
  <c r="F705" i="3"/>
  <c r="F713" i="3"/>
  <c r="F721" i="3"/>
  <c r="F729" i="3"/>
  <c r="F737" i="3"/>
  <c r="F745" i="3"/>
  <c r="F753" i="3"/>
  <c r="F761" i="3"/>
  <c r="F769" i="3"/>
  <c r="F777" i="3"/>
  <c r="F785" i="3"/>
  <c r="F793" i="3"/>
  <c r="F801" i="3"/>
  <c r="F809" i="3"/>
  <c r="F817" i="3"/>
  <c r="F825" i="3"/>
  <c r="F833" i="3"/>
  <c r="F841" i="3"/>
  <c r="F849" i="3"/>
  <c r="F857" i="3"/>
  <c r="F865" i="3"/>
  <c r="F873" i="3"/>
  <c r="F881" i="3"/>
  <c r="F889" i="3"/>
  <c r="F897" i="3"/>
  <c r="F905" i="3"/>
  <c r="F913" i="3"/>
  <c r="F921" i="3"/>
  <c r="F929" i="3"/>
  <c r="F937" i="3"/>
  <c r="F945" i="3"/>
  <c r="F953" i="3"/>
  <c r="F961" i="3"/>
  <c r="F969" i="3"/>
  <c r="F977" i="3"/>
  <c r="F985" i="3"/>
  <c r="F993" i="3"/>
  <c r="F1001" i="3"/>
  <c r="F1009" i="3"/>
  <c r="F1017" i="3"/>
  <c r="F1025" i="3"/>
  <c r="F1033" i="3"/>
  <c r="F1041" i="3"/>
  <c r="F1049" i="3"/>
  <c r="F1057" i="3"/>
  <c r="F1065" i="3"/>
  <c r="F1073" i="3"/>
  <c r="F1081" i="3"/>
  <c r="F1089" i="3"/>
  <c r="F1097" i="3"/>
  <c r="F1105" i="3"/>
  <c r="F1113" i="3"/>
  <c r="F1121" i="3"/>
  <c r="F1129" i="3"/>
  <c r="F1137" i="3"/>
  <c r="F1145" i="3"/>
  <c r="F1153" i="3"/>
  <c r="F1161" i="3"/>
  <c r="F1169" i="3"/>
  <c r="F1177" i="3"/>
  <c r="F1185" i="3"/>
  <c r="F1193" i="3"/>
  <c r="F1201" i="3"/>
  <c r="F1209" i="3"/>
  <c r="F1217" i="3"/>
  <c r="F1225" i="3"/>
  <c r="F1233" i="3"/>
  <c r="F1241" i="3"/>
  <c r="F1249" i="3"/>
  <c r="F1257" i="3"/>
  <c r="F1265" i="3"/>
  <c r="F1273" i="3"/>
  <c r="F1281" i="3"/>
  <c r="F1289" i="3"/>
  <c r="F1297" i="3"/>
  <c r="F1305" i="3"/>
  <c r="F1313" i="3"/>
  <c r="F1321" i="3"/>
  <c r="F1329" i="3"/>
  <c r="F1337" i="3"/>
  <c r="F1345" i="3"/>
  <c r="F1353" i="3"/>
  <c r="F1361" i="3"/>
  <c r="F1369" i="3"/>
  <c r="F1377" i="3"/>
  <c r="F1385" i="3"/>
  <c r="F1393" i="3"/>
  <c r="F1401" i="3"/>
  <c r="F1409" i="3"/>
  <c r="F1417" i="3"/>
  <c r="F1425" i="3"/>
  <c r="F1433" i="3"/>
  <c r="F1441" i="3"/>
  <c r="F1449" i="3"/>
  <c r="F1457" i="3"/>
  <c r="F1465" i="3"/>
  <c r="F1473" i="3"/>
  <c r="F1481" i="3"/>
  <c r="F1489" i="3"/>
  <c r="F1497" i="3"/>
  <c r="F32" i="3"/>
  <c r="F64" i="3"/>
  <c r="F96" i="3"/>
  <c r="F128" i="3"/>
  <c r="F160" i="3"/>
  <c r="F192" i="3"/>
  <c r="F224" i="3"/>
  <c r="F256" i="3"/>
  <c r="F288" i="3"/>
  <c r="F320" i="3"/>
  <c r="F352" i="3"/>
  <c r="F384" i="3"/>
  <c r="F416" i="3"/>
  <c r="F448" i="3"/>
  <c r="F480" i="3"/>
  <c r="F512" i="3"/>
  <c r="F544" i="3"/>
  <c r="F559" i="3"/>
  <c r="F569" i="3"/>
  <c r="F580" i="3"/>
  <c r="F591" i="3"/>
  <c r="F601" i="3"/>
  <c r="F612" i="3"/>
  <c r="F623" i="3"/>
  <c r="F633" i="3"/>
  <c r="F644" i="3"/>
  <c r="F655" i="3"/>
  <c r="F664" i="3"/>
  <c r="F673" i="3"/>
  <c r="F682" i="3"/>
  <c r="F690" i="3"/>
  <c r="F698" i="3"/>
  <c r="F706" i="3"/>
  <c r="F714" i="3"/>
  <c r="F722" i="3"/>
  <c r="F730" i="3"/>
  <c r="F738" i="3"/>
  <c r="F746" i="3"/>
  <c r="F754" i="3"/>
  <c r="F762" i="3"/>
  <c r="F770" i="3"/>
  <c r="F778" i="3"/>
  <c r="F786" i="3"/>
  <c r="F794" i="3"/>
  <c r="F802" i="3"/>
  <c r="F810" i="3"/>
  <c r="F818" i="3"/>
  <c r="F826" i="3"/>
  <c r="F834" i="3"/>
  <c r="F842" i="3"/>
  <c r="F850" i="3"/>
  <c r="F858" i="3"/>
  <c r="F866" i="3"/>
  <c r="F874" i="3"/>
  <c r="F882" i="3"/>
  <c r="F890" i="3"/>
  <c r="F898" i="3"/>
  <c r="F906" i="3"/>
  <c r="F914" i="3"/>
  <c r="F922" i="3"/>
  <c r="F930" i="3"/>
  <c r="F938" i="3"/>
  <c r="F946" i="3"/>
  <c r="F954" i="3"/>
  <c r="F962" i="3"/>
  <c r="F970" i="3"/>
  <c r="F978" i="3"/>
  <c r="F986" i="3"/>
  <c r="F994" i="3"/>
  <c r="F1002" i="3"/>
  <c r="F1010" i="3"/>
  <c r="F1018" i="3"/>
  <c r="F1026" i="3"/>
  <c r="F1034" i="3"/>
  <c r="F1042" i="3"/>
  <c r="F1050" i="3"/>
  <c r="F1058" i="3"/>
  <c r="F1066" i="3"/>
  <c r="F1074" i="3"/>
  <c r="F1082" i="3"/>
  <c r="F1090" i="3"/>
  <c r="F1098" i="3"/>
  <c r="F1106" i="3"/>
  <c r="F1114" i="3"/>
  <c r="F1122" i="3"/>
  <c r="F1130" i="3"/>
  <c r="F1138" i="3"/>
  <c r="F1146" i="3"/>
  <c r="F1154" i="3"/>
  <c r="F1162" i="3"/>
  <c r="F1170" i="3"/>
  <c r="F1178" i="3"/>
  <c r="F1186" i="3"/>
  <c r="F1194" i="3"/>
  <c r="F1202" i="3"/>
  <c r="F1210" i="3"/>
  <c r="F1218" i="3"/>
  <c r="F1226" i="3"/>
  <c r="F1234" i="3"/>
  <c r="F1242" i="3"/>
  <c r="F1250" i="3"/>
  <c r="F1258" i="3"/>
  <c r="F1266" i="3"/>
  <c r="F1274" i="3"/>
  <c r="F1282" i="3"/>
  <c r="F1290" i="3"/>
  <c r="F1298" i="3"/>
  <c r="F1306" i="3"/>
  <c r="F1314" i="3"/>
  <c r="F1322" i="3"/>
  <c r="F1330" i="3"/>
  <c r="F1338" i="3"/>
  <c r="F1346" i="3"/>
  <c r="F1354" i="3"/>
  <c r="F1362" i="3"/>
  <c r="F1370" i="3"/>
  <c r="F1378" i="3"/>
  <c r="F1386" i="3"/>
  <c r="F1394" i="3"/>
  <c r="F1402" i="3"/>
  <c r="F1410" i="3"/>
  <c r="F1418" i="3"/>
  <c r="F1426" i="3"/>
  <c r="F1434" i="3"/>
  <c r="F1442" i="3"/>
  <c r="F1450" i="3"/>
  <c r="F1458" i="3"/>
  <c r="F1466" i="3"/>
  <c r="F1474" i="3"/>
  <c r="F1482" i="3"/>
  <c r="F1490" i="3"/>
  <c r="F1498" i="3"/>
  <c r="F36" i="3"/>
  <c r="F68" i="3"/>
  <c r="F100" i="3"/>
  <c r="F132" i="3"/>
  <c r="F164" i="3"/>
  <c r="F196" i="3"/>
  <c r="F228" i="3"/>
  <c r="F260" i="3"/>
  <c r="F292" i="3"/>
  <c r="F324" i="3"/>
  <c r="F356" i="3"/>
  <c r="F388" i="3"/>
  <c r="F420" i="3"/>
  <c r="F452" i="3"/>
  <c r="F484" i="3"/>
  <c r="F516" i="3"/>
  <c r="F547" i="3"/>
  <c r="F560" i="3"/>
  <c r="F571" i="3"/>
  <c r="F581" i="3"/>
  <c r="F592" i="3"/>
  <c r="F603" i="3"/>
  <c r="F613" i="3"/>
  <c r="F624" i="3"/>
  <c r="F635" i="3"/>
  <c r="F645" i="3"/>
  <c r="F656" i="3"/>
  <c r="F665" i="3"/>
  <c r="F675" i="3"/>
  <c r="F683" i="3"/>
  <c r="F691" i="3"/>
  <c r="F699" i="3"/>
  <c r="F707" i="3"/>
  <c r="F715" i="3"/>
  <c r="F723" i="3"/>
  <c r="F731" i="3"/>
  <c r="F739" i="3"/>
  <c r="F747" i="3"/>
  <c r="F755" i="3"/>
  <c r="F763" i="3"/>
  <c r="F771" i="3"/>
  <c r="F779" i="3"/>
  <c r="F787" i="3"/>
  <c r="F795" i="3"/>
  <c r="F803" i="3"/>
  <c r="F811" i="3"/>
  <c r="F819" i="3"/>
  <c r="F827" i="3"/>
  <c r="F835" i="3"/>
  <c r="F843" i="3"/>
  <c r="F851" i="3"/>
  <c r="F859" i="3"/>
  <c r="F867" i="3"/>
  <c r="F875" i="3"/>
  <c r="F883" i="3"/>
  <c r="F891" i="3"/>
  <c r="F899" i="3"/>
  <c r="F907" i="3"/>
  <c r="F915" i="3"/>
  <c r="F923" i="3"/>
  <c r="F931" i="3"/>
  <c r="F939" i="3"/>
  <c r="F947" i="3"/>
  <c r="F955" i="3"/>
  <c r="F963" i="3"/>
  <c r="F971" i="3"/>
  <c r="F979" i="3"/>
  <c r="F987" i="3"/>
  <c r="F995" i="3"/>
  <c r="F1003" i="3"/>
  <c r="F1011" i="3"/>
  <c r="F1019" i="3"/>
  <c r="F1027" i="3"/>
  <c r="F1035" i="3"/>
  <c r="F1043" i="3"/>
  <c r="F1051" i="3"/>
  <c r="F1059" i="3"/>
  <c r="F1067" i="3"/>
  <c r="F1075" i="3"/>
  <c r="F1083" i="3"/>
  <c r="F1091" i="3"/>
  <c r="F1099" i="3"/>
  <c r="F1107" i="3"/>
  <c r="F1115" i="3"/>
  <c r="F1123" i="3"/>
  <c r="F1131" i="3"/>
  <c r="F1139" i="3"/>
  <c r="F1147" i="3"/>
  <c r="F1155" i="3"/>
  <c r="F1163" i="3"/>
  <c r="F1171" i="3"/>
  <c r="F1179" i="3"/>
  <c r="F1187" i="3"/>
  <c r="F1195" i="3"/>
  <c r="F1203" i="3"/>
  <c r="F1211" i="3"/>
  <c r="F1219" i="3"/>
  <c r="F1227" i="3"/>
  <c r="F1235" i="3"/>
  <c r="F1243" i="3"/>
  <c r="F1251" i="3"/>
  <c r="F1259" i="3"/>
  <c r="F1267" i="3"/>
  <c r="F1275" i="3"/>
  <c r="F1283" i="3"/>
  <c r="F1291" i="3"/>
  <c r="F1299" i="3"/>
  <c r="F1307" i="3"/>
  <c r="F1315" i="3"/>
  <c r="F1323" i="3"/>
  <c r="F1331" i="3"/>
  <c r="F1339" i="3"/>
  <c r="F1347" i="3"/>
  <c r="F1355" i="3"/>
  <c r="F1363" i="3"/>
  <c r="F1371" i="3"/>
  <c r="F1379" i="3"/>
  <c r="F1387" i="3"/>
  <c r="F1395" i="3"/>
  <c r="F1403" i="3"/>
  <c r="F1411" i="3"/>
  <c r="F1419" i="3"/>
  <c r="F1427" i="3"/>
  <c r="F1435" i="3"/>
  <c r="F1443" i="3"/>
  <c r="F1451" i="3"/>
  <c r="F1459" i="3"/>
  <c r="F1467" i="3"/>
  <c r="F1475" i="3"/>
  <c r="F1483" i="3"/>
  <c r="F1491" i="3"/>
  <c r="F1499" i="3"/>
  <c r="F992" i="3"/>
  <c r="F1024" i="3"/>
  <c r="F1056" i="3"/>
  <c r="F1088" i="3"/>
  <c r="F1120" i="3"/>
  <c r="F1152" i="3"/>
  <c r="F1184" i="3"/>
  <c r="F1216" i="3"/>
  <c r="F1248" i="3"/>
  <c r="F1280" i="3"/>
  <c r="F1312" i="3"/>
  <c r="F1344" i="3"/>
  <c r="F1376" i="3"/>
  <c r="F1408" i="3"/>
  <c r="F1440" i="3"/>
  <c r="F1472" i="3"/>
  <c r="F944" i="3"/>
  <c r="F996" i="3"/>
  <c r="F1028" i="3"/>
  <c r="F1060" i="3"/>
  <c r="F1092" i="3"/>
  <c r="F1124" i="3"/>
  <c r="F1156" i="3"/>
  <c r="F1188" i="3"/>
  <c r="F1220" i="3"/>
  <c r="F1252" i="3"/>
  <c r="F1284" i="3"/>
  <c r="F1316" i="3"/>
  <c r="F1348" i="3"/>
  <c r="F1380" i="3"/>
  <c r="F1412" i="3"/>
  <c r="F1444" i="3"/>
  <c r="F1476" i="3"/>
  <c r="F952" i="3"/>
  <c r="F1000" i="3"/>
  <c r="F1032" i="3"/>
  <c r="F1064" i="3"/>
  <c r="F1096" i="3"/>
  <c r="F1128" i="3"/>
  <c r="F1160" i="3"/>
  <c r="F1192" i="3"/>
  <c r="F1224" i="3"/>
  <c r="F1256" i="3"/>
  <c r="F1288" i="3"/>
  <c r="F1320" i="3"/>
  <c r="F1352" i="3"/>
  <c r="F1384" i="3"/>
  <c r="F1416" i="3"/>
  <c r="F1448" i="3"/>
  <c r="F1480" i="3"/>
  <c r="F960" i="3"/>
  <c r="F1004" i="3"/>
  <c r="F1036" i="3"/>
  <c r="F1068" i="3"/>
  <c r="F1100" i="3"/>
  <c r="F1132" i="3"/>
  <c r="F1164" i="3"/>
  <c r="F1196" i="3"/>
  <c r="F1228" i="3"/>
  <c r="F1260" i="3"/>
  <c r="F1292" i="3"/>
  <c r="F1324" i="3"/>
  <c r="F1356" i="3"/>
  <c r="F1388" i="3"/>
  <c r="F1420" i="3"/>
  <c r="F1452" i="3"/>
  <c r="F1484" i="3"/>
  <c r="F968" i="3"/>
  <c r="F1008" i="3"/>
  <c r="F1040" i="3"/>
  <c r="F1072" i="3"/>
  <c r="F1104" i="3"/>
  <c r="F1136" i="3"/>
  <c r="F1168" i="3"/>
  <c r="F1200" i="3"/>
  <c r="F1232" i="3"/>
  <c r="F1264" i="3"/>
  <c r="F1296" i="3"/>
  <c r="F1328" i="3"/>
  <c r="F1360" i="3"/>
  <c r="F1392" i="3"/>
  <c r="F1424" i="3"/>
  <c r="F1456" i="3"/>
  <c r="F1488" i="3"/>
  <c r="F976" i="3"/>
  <c r="F1012" i="3"/>
  <c r="F1044" i="3"/>
  <c r="F1076" i="3"/>
  <c r="F1108" i="3"/>
  <c r="F1140" i="3"/>
  <c r="F1172" i="3"/>
  <c r="F1204" i="3"/>
  <c r="F1236" i="3"/>
  <c r="F1268" i="3"/>
  <c r="F1300" i="3"/>
  <c r="F1332" i="3"/>
  <c r="F1364" i="3"/>
  <c r="F1396" i="3"/>
  <c r="F1428" i="3"/>
  <c r="F1460" i="3"/>
  <c r="F1492" i="3"/>
  <c r="F984" i="3"/>
  <c r="F1016" i="3"/>
  <c r="F1048" i="3"/>
  <c r="F1080" i="3"/>
  <c r="F1112" i="3"/>
  <c r="F1144" i="3"/>
  <c r="F1176" i="3"/>
  <c r="F1208" i="3"/>
  <c r="F1240" i="3"/>
  <c r="F1272" i="3"/>
  <c r="F1304" i="3"/>
  <c r="F1336" i="3"/>
  <c r="F1368" i="3"/>
  <c r="F1400" i="3"/>
  <c r="F1432" i="3"/>
  <c r="F1464" i="3"/>
  <c r="F1496" i="3"/>
  <c r="F988" i="3"/>
  <c r="F1020" i="3"/>
  <c r="F1052" i="3"/>
  <c r="F1084" i="3"/>
  <c r="F1116" i="3"/>
  <c r="F1148" i="3"/>
  <c r="F1180" i="3"/>
  <c r="F1212" i="3"/>
  <c r="F1244" i="3"/>
  <c r="F1276" i="3"/>
  <c r="F1308" i="3"/>
  <c r="F1340" i="3"/>
  <c r="F1372" i="3"/>
  <c r="F1404" i="3"/>
  <c r="F1436" i="3"/>
  <c r="F1468" i="3"/>
  <c r="F1500" i="3"/>
  <c r="F1477" i="5"/>
  <c r="F1445" i="5"/>
  <c r="F1413" i="5"/>
  <c r="F1381" i="5"/>
  <c r="F1349" i="5"/>
  <c r="F1317" i="5"/>
  <c r="F1285" i="5"/>
  <c r="F1253" i="5"/>
  <c r="F1221" i="5"/>
  <c r="F1189" i="5"/>
  <c r="F1157" i="5"/>
  <c r="F1125" i="5"/>
  <c r="F1093" i="5"/>
  <c r="F1061" i="5"/>
  <c r="F1029" i="5"/>
  <c r="F997" i="5"/>
  <c r="F965" i="5"/>
  <c r="F933" i="5"/>
  <c r="F901" i="5"/>
  <c r="F869" i="5"/>
  <c r="F837" i="5"/>
  <c r="F805" i="5"/>
  <c r="F773" i="5"/>
  <c r="F741" i="5"/>
  <c r="F13" i="6"/>
  <c r="F21" i="6"/>
  <c r="F29" i="6"/>
  <c r="F37" i="6"/>
  <c r="F45" i="6"/>
  <c r="F53" i="6"/>
  <c r="F61" i="6"/>
  <c r="F69" i="6"/>
  <c r="F77" i="6"/>
  <c r="F85" i="6"/>
  <c r="F93" i="6"/>
  <c r="F101" i="6"/>
  <c r="F109" i="6"/>
  <c r="F117" i="6"/>
  <c r="F125" i="6"/>
  <c r="F133" i="6"/>
  <c r="F141" i="6"/>
  <c r="F149" i="6"/>
  <c r="F157" i="6"/>
  <c r="F165" i="6"/>
  <c r="F173" i="6"/>
  <c r="F181" i="6"/>
  <c r="F189" i="6"/>
  <c r="F197" i="6"/>
  <c r="F205" i="6"/>
  <c r="F213" i="6"/>
  <c r="F221" i="6"/>
  <c r="F229" i="6"/>
  <c r="F237" i="6"/>
  <c r="F245" i="6"/>
  <c r="F253" i="6"/>
  <c r="F261" i="6"/>
  <c r="F269" i="6"/>
  <c r="F277" i="6"/>
  <c r="F285" i="6"/>
  <c r="F293" i="6"/>
  <c r="F301" i="6"/>
  <c r="F309" i="6"/>
  <c r="F317" i="6"/>
  <c r="F325" i="6"/>
  <c r="F333" i="6"/>
  <c r="F341" i="6"/>
  <c r="F349" i="6"/>
  <c r="F357" i="6"/>
  <c r="F365" i="6"/>
  <c r="F373" i="6"/>
  <c r="F381" i="6"/>
  <c r="F389" i="6"/>
  <c r="F397" i="6"/>
  <c r="F405" i="6"/>
  <c r="F413" i="6"/>
  <c r="F421" i="6"/>
  <c r="F429" i="6"/>
  <c r="F437" i="6"/>
  <c r="F445" i="6"/>
  <c r="F453" i="6"/>
  <c r="F461" i="6"/>
  <c r="F469" i="6"/>
  <c r="F477" i="6"/>
  <c r="F485" i="6"/>
  <c r="F493" i="6"/>
  <c r="F501" i="6"/>
  <c r="F509" i="6"/>
  <c r="F517" i="6"/>
  <c r="F525" i="6"/>
  <c r="F533" i="6"/>
  <c r="F541" i="6"/>
  <c r="F549" i="6"/>
  <c r="F557" i="6"/>
  <c r="F565" i="6"/>
  <c r="F573" i="6"/>
  <c r="F581" i="6"/>
  <c r="F589" i="6"/>
  <c r="F597" i="6"/>
  <c r="F605" i="6"/>
  <c r="F613" i="6"/>
  <c r="F621" i="6"/>
  <c r="F629" i="6"/>
  <c r="F637" i="6"/>
  <c r="F645" i="6"/>
  <c r="F653" i="6"/>
  <c r="F661" i="6"/>
  <c r="F669" i="6"/>
  <c r="F677" i="6"/>
  <c r="F685" i="6"/>
  <c r="F14" i="6"/>
  <c r="F15" i="6"/>
  <c r="F23" i="6"/>
  <c r="F31" i="6"/>
  <c r="F39" i="6"/>
  <c r="F47" i="6"/>
  <c r="F55" i="6"/>
  <c r="F63" i="6"/>
  <c r="F71" i="6"/>
  <c r="F79" i="6"/>
  <c r="F87" i="6"/>
  <c r="F95" i="6"/>
  <c r="F103" i="6"/>
  <c r="F111" i="6"/>
  <c r="F119" i="6"/>
  <c r="F127" i="6"/>
  <c r="F135" i="6"/>
  <c r="F143" i="6"/>
  <c r="F151" i="6"/>
  <c r="F159" i="6"/>
  <c r="F167" i="6"/>
  <c r="F175" i="6"/>
  <c r="F183" i="6"/>
  <c r="F191" i="6"/>
  <c r="F199" i="6"/>
  <c r="F207" i="6"/>
  <c r="F215" i="6"/>
  <c r="F223" i="6"/>
  <c r="F231" i="6"/>
  <c r="F239" i="6"/>
  <c r="F247" i="6"/>
  <c r="F255" i="6"/>
  <c r="F263" i="6"/>
  <c r="F271" i="6"/>
  <c r="F279" i="6"/>
  <c r="F287" i="6"/>
  <c r="F295" i="6"/>
  <c r="F303" i="6"/>
  <c r="F311" i="6"/>
  <c r="F319" i="6"/>
  <c r="F327" i="6"/>
  <c r="F335" i="6"/>
  <c r="F343" i="6"/>
  <c r="F351" i="6"/>
  <c r="F359" i="6"/>
  <c r="F367" i="6"/>
  <c r="F375" i="6"/>
  <c r="F383" i="6"/>
  <c r="F391" i="6"/>
  <c r="F399" i="6"/>
  <c r="F407" i="6"/>
  <c r="F415" i="6"/>
  <c r="F423" i="6"/>
  <c r="F431" i="6"/>
  <c r="F439" i="6"/>
  <c r="F447" i="6"/>
  <c r="F455" i="6"/>
  <c r="F463" i="6"/>
  <c r="F471" i="6"/>
  <c r="F479" i="6"/>
  <c r="F487" i="6"/>
  <c r="F495" i="6"/>
  <c r="F503" i="6"/>
  <c r="F511" i="6"/>
  <c r="F519" i="6"/>
  <c r="F527" i="6"/>
  <c r="F535" i="6"/>
  <c r="F543" i="6"/>
  <c r="F551" i="6"/>
  <c r="F559" i="6"/>
  <c r="F567" i="6"/>
  <c r="F575" i="6"/>
  <c r="F583" i="6"/>
  <c r="F591" i="6"/>
  <c r="F599" i="6"/>
  <c r="F607" i="6"/>
  <c r="F615" i="6"/>
  <c r="F623" i="6"/>
  <c r="F631" i="6"/>
  <c r="F639" i="6"/>
  <c r="F647" i="6"/>
  <c r="F655" i="6"/>
  <c r="F663" i="6"/>
  <c r="F671" i="6"/>
  <c r="F679" i="6"/>
  <c r="F687" i="6"/>
  <c r="F16" i="6"/>
  <c r="F26" i="6"/>
  <c r="F36" i="6"/>
  <c r="F48" i="6"/>
  <c r="F58" i="6"/>
  <c r="F68" i="6"/>
  <c r="F80" i="6"/>
  <c r="F90" i="6"/>
  <c r="F100" i="6"/>
  <c r="F112" i="6"/>
  <c r="F122" i="6"/>
  <c r="F132" i="6"/>
  <c r="F144" i="6"/>
  <c r="F154" i="6"/>
  <c r="F164" i="6"/>
  <c r="F176" i="6"/>
  <c r="F186" i="6"/>
  <c r="F196" i="6"/>
  <c r="F208" i="6"/>
  <c r="F218" i="6"/>
  <c r="F228" i="6"/>
  <c r="F240" i="6"/>
  <c r="F250" i="6"/>
  <c r="F260" i="6"/>
  <c r="F272" i="6"/>
  <c r="F282" i="6"/>
  <c r="F292" i="6"/>
  <c r="F304" i="6"/>
  <c r="F314" i="6"/>
  <c r="F324" i="6"/>
  <c r="F336" i="6"/>
  <c r="F346" i="6"/>
  <c r="F356" i="6"/>
  <c r="F368" i="6"/>
  <c r="F378" i="6"/>
  <c r="F388" i="6"/>
  <c r="F400" i="6"/>
  <c r="F410" i="6"/>
  <c r="F420" i="6"/>
  <c r="F432" i="6"/>
  <c r="F442" i="6"/>
  <c r="F452" i="6"/>
  <c r="F464" i="6"/>
  <c r="F474" i="6"/>
  <c r="F484" i="6"/>
  <c r="F496" i="6"/>
  <c r="F506" i="6"/>
  <c r="F516" i="6"/>
  <c r="F528" i="6"/>
  <c r="F538" i="6"/>
  <c r="F548" i="6"/>
  <c r="F560" i="6"/>
  <c r="F570" i="6"/>
  <c r="F580" i="6"/>
  <c r="F592" i="6"/>
  <c r="F602" i="6"/>
  <c r="F612" i="6"/>
  <c r="F624" i="6"/>
  <c r="F634" i="6"/>
  <c r="F644" i="6"/>
  <c r="F656" i="6"/>
  <c r="F666" i="6"/>
  <c r="F676" i="6"/>
  <c r="F688" i="6"/>
  <c r="F696" i="6"/>
  <c r="F704" i="6"/>
  <c r="F712" i="6"/>
  <c r="F720" i="6"/>
  <c r="F728" i="6"/>
  <c r="F736" i="6"/>
  <c r="F744" i="6"/>
  <c r="F752" i="6"/>
  <c r="F760" i="6"/>
  <c r="F768" i="6"/>
  <c r="F17" i="6"/>
  <c r="F18" i="6"/>
  <c r="F28" i="6"/>
  <c r="F40" i="6"/>
  <c r="F50" i="6"/>
  <c r="F60" i="6"/>
  <c r="F72" i="6"/>
  <c r="F82" i="6"/>
  <c r="F92" i="6"/>
  <c r="F104" i="6"/>
  <c r="F114" i="6"/>
  <c r="F124" i="6"/>
  <c r="F136" i="6"/>
  <c r="F146" i="6"/>
  <c r="F156" i="6"/>
  <c r="F168" i="6"/>
  <c r="F178" i="6"/>
  <c r="F188" i="6"/>
  <c r="F200" i="6"/>
  <c r="F210" i="6"/>
  <c r="F220" i="6"/>
  <c r="F232" i="6"/>
  <c r="F242" i="6"/>
  <c r="F252" i="6"/>
  <c r="F264" i="6"/>
  <c r="F274" i="6"/>
  <c r="F284" i="6"/>
  <c r="F296" i="6"/>
  <c r="F306" i="6"/>
  <c r="F316" i="6"/>
  <c r="F328" i="6"/>
  <c r="F338" i="6"/>
  <c r="F348" i="6"/>
  <c r="F360" i="6"/>
  <c r="F370" i="6"/>
  <c r="F380" i="6"/>
  <c r="F392" i="6"/>
  <c r="F402" i="6"/>
  <c r="F412" i="6"/>
  <c r="F424" i="6"/>
  <c r="F434" i="6"/>
  <c r="F444" i="6"/>
  <c r="F456" i="6"/>
  <c r="F466" i="6"/>
  <c r="F476" i="6"/>
  <c r="F488" i="6"/>
  <c r="F498" i="6"/>
  <c r="F508" i="6"/>
  <c r="F520" i="6"/>
  <c r="F530" i="6"/>
  <c r="F540" i="6"/>
  <c r="F552" i="6"/>
  <c r="F562" i="6"/>
  <c r="F572" i="6"/>
  <c r="F584" i="6"/>
  <c r="F594" i="6"/>
  <c r="F604" i="6"/>
  <c r="F616" i="6"/>
  <c r="F626" i="6"/>
  <c r="F636" i="6"/>
  <c r="F648" i="6"/>
  <c r="F658" i="6"/>
  <c r="F668" i="6"/>
  <c r="F680" i="6"/>
  <c r="F690" i="6"/>
  <c r="F698" i="6"/>
  <c r="F706" i="6"/>
  <c r="F714" i="6"/>
  <c r="F722" i="6"/>
  <c r="F730" i="6"/>
  <c r="F738" i="6"/>
  <c r="F746" i="6"/>
  <c r="F754" i="6"/>
  <c r="F762" i="6"/>
  <c r="F770" i="6"/>
  <c r="F778" i="6"/>
  <c r="F786" i="6"/>
  <c r="F794" i="6"/>
  <c r="F802" i="6"/>
  <c r="F810" i="6"/>
  <c r="F818" i="6"/>
  <c r="F826" i="6"/>
  <c r="F834" i="6"/>
  <c r="F842" i="6"/>
  <c r="F850" i="6"/>
  <c r="F858" i="6"/>
  <c r="F20" i="6"/>
  <c r="F34" i="6"/>
  <c r="F49" i="6"/>
  <c r="F64" i="6"/>
  <c r="F76" i="6"/>
  <c r="F91" i="6"/>
  <c r="F106" i="6"/>
  <c r="F120" i="6"/>
  <c r="F134" i="6"/>
  <c r="F148" i="6"/>
  <c r="F162" i="6"/>
  <c r="F177" i="6"/>
  <c r="F192" i="6"/>
  <c r="F204" i="6"/>
  <c r="F219" i="6"/>
  <c r="F234" i="6"/>
  <c r="F248" i="6"/>
  <c r="F262" i="6"/>
  <c r="F276" i="6"/>
  <c r="F290" i="6"/>
  <c r="F305" i="6"/>
  <c r="F320" i="6"/>
  <c r="F332" i="6"/>
  <c r="F347" i="6"/>
  <c r="F362" i="6"/>
  <c r="F376" i="6"/>
  <c r="F390" i="6"/>
  <c r="F404" i="6"/>
  <c r="F418" i="6"/>
  <c r="F433" i="6"/>
  <c r="F448" i="6"/>
  <c r="F460" i="6"/>
  <c r="F475" i="6"/>
  <c r="F490" i="6"/>
  <c r="F504" i="6"/>
  <c r="F518" i="6"/>
  <c r="F532" i="6"/>
  <c r="F546" i="6"/>
  <c r="F561" i="6"/>
  <c r="F576" i="6"/>
  <c r="F588" i="6"/>
  <c r="F603" i="6"/>
  <c r="F618" i="6"/>
  <c r="F632" i="6"/>
  <c r="F646" i="6"/>
  <c r="F660" i="6"/>
  <c r="F674" i="6"/>
  <c r="F689" i="6"/>
  <c r="F700" i="6"/>
  <c r="F710" i="6"/>
  <c r="F721" i="6"/>
  <c r="F732" i="6"/>
  <c r="F742" i="6"/>
  <c r="F753" i="6"/>
  <c r="F764" i="6"/>
  <c r="F774" i="6"/>
  <c r="F783" i="6"/>
  <c r="F792" i="6"/>
  <c r="F801" i="6"/>
  <c r="F811" i="6"/>
  <c r="F820" i="6"/>
  <c r="F829" i="6"/>
  <c r="F838" i="6"/>
  <c r="F847" i="6"/>
  <c r="F856" i="6"/>
  <c r="F865" i="6"/>
  <c r="F873" i="6"/>
  <c r="F881" i="6"/>
  <c r="F889" i="6"/>
  <c r="F897" i="6"/>
  <c r="F905" i="6"/>
  <c r="F913" i="6"/>
  <c r="F921" i="6"/>
  <c r="F929" i="6"/>
  <c r="F937" i="6"/>
  <c r="F945" i="6"/>
  <c r="F953" i="6"/>
  <c r="F961" i="6"/>
  <c r="F969" i="6"/>
  <c r="F977" i="6"/>
  <c r="F985" i="6"/>
  <c r="F993" i="6"/>
  <c r="F1001" i="6"/>
  <c r="F1009" i="6"/>
  <c r="F1017" i="6"/>
  <c r="F22" i="6"/>
  <c r="F35" i="6"/>
  <c r="F51" i="6"/>
  <c r="F65" i="6"/>
  <c r="F78" i="6"/>
  <c r="F94" i="6"/>
  <c r="F107" i="6"/>
  <c r="F121" i="6"/>
  <c r="F137" i="6"/>
  <c r="F150" i="6"/>
  <c r="F163" i="6"/>
  <c r="F179" i="6"/>
  <c r="F193" i="6"/>
  <c r="F206" i="6"/>
  <c r="F222" i="6"/>
  <c r="F235" i="6"/>
  <c r="F249" i="6"/>
  <c r="F265" i="6"/>
  <c r="F278" i="6"/>
  <c r="F291" i="6"/>
  <c r="F307" i="6"/>
  <c r="F321" i="6"/>
  <c r="F334" i="6"/>
  <c r="F350" i="6"/>
  <c r="F363" i="6"/>
  <c r="F377" i="6"/>
  <c r="F393" i="6"/>
  <c r="F406" i="6"/>
  <c r="F419" i="6"/>
  <c r="F435" i="6"/>
  <c r="F449" i="6"/>
  <c r="F462" i="6"/>
  <c r="F478" i="6"/>
  <c r="F491" i="6"/>
  <c r="F505" i="6"/>
  <c r="F521" i="6"/>
  <c r="F534" i="6"/>
  <c r="F547" i="6"/>
  <c r="F563" i="6"/>
  <c r="F577" i="6"/>
  <c r="F590" i="6"/>
  <c r="F606" i="6"/>
  <c r="F619" i="6"/>
  <c r="F633" i="6"/>
  <c r="F649" i="6"/>
  <c r="F662" i="6"/>
  <c r="F675" i="6"/>
  <c r="F691" i="6"/>
  <c r="F701" i="6"/>
  <c r="F711" i="6"/>
  <c r="F723" i="6"/>
  <c r="F733" i="6"/>
  <c r="F743" i="6"/>
  <c r="F755" i="6"/>
  <c r="F765" i="6"/>
  <c r="F775" i="6"/>
  <c r="F784" i="6"/>
  <c r="F793" i="6"/>
  <c r="F803" i="6"/>
  <c r="F812" i="6"/>
  <c r="F821" i="6"/>
  <c r="F830" i="6"/>
  <c r="F839" i="6"/>
  <c r="F848" i="6"/>
  <c r="F857" i="6"/>
  <c r="F866" i="6"/>
  <c r="F874" i="6"/>
  <c r="F882" i="6"/>
  <c r="F890" i="6"/>
  <c r="F898" i="6"/>
  <c r="F906" i="6"/>
  <c r="F914" i="6"/>
  <c r="F922" i="6"/>
  <c r="F930" i="6"/>
  <c r="F938" i="6"/>
  <c r="F946" i="6"/>
  <c r="F954" i="6"/>
  <c r="F962" i="6"/>
  <c r="F970" i="6"/>
  <c r="F978" i="6"/>
  <c r="F986" i="6"/>
  <c r="F994" i="6"/>
  <c r="F1002" i="6"/>
  <c r="F1010" i="6"/>
  <c r="F1018" i="6"/>
  <c r="F1026" i="6"/>
  <c r="F1034" i="6"/>
  <c r="F1042" i="6"/>
  <c r="F1050" i="6"/>
  <c r="F1058" i="6"/>
  <c r="F12" i="6"/>
  <c r="F32" i="6"/>
  <c r="F44" i="6"/>
  <c r="F59" i="6"/>
  <c r="F74" i="6"/>
  <c r="F88" i="6"/>
  <c r="F102" i="6"/>
  <c r="F116" i="6"/>
  <c r="F130" i="6"/>
  <c r="F145" i="6"/>
  <c r="F160" i="6"/>
  <c r="F172" i="6"/>
  <c r="F187" i="6"/>
  <c r="F202" i="6"/>
  <c r="F216" i="6"/>
  <c r="F230" i="6"/>
  <c r="F244" i="6"/>
  <c r="F258" i="6"/>
  <c r="F273" i="6"/>
  <c r="F288" i="6"/>
  <c r="F300" i="6"/>
  <c r="F315" i="6"/>
  <c r="F330" i="6"/>
  <c r="F344" i="6"/>
  <c r="F358" i="6"/>
  <c r="F372" i="6"/>
  <c r="F386" i="6"/>
  <c r="F401" i="6"/>
  <c r="F416" i="6"/>
  <c r="F428" i="6"/>
  <c r="F443" i="6"/>
  <c r="F458" i="6"/>
  <c r="F472" i="6"/>
  <c r="F486" i="6"/>
  <c r="F500" i="6"/>
  <c r="F514" i="6"/>
  <c r="F529" i="6"/>
  <c r="F544" i="6"/>
  <c r="F556" i="6"/>
  <c r="F571" i="6"/>
  <c r="F586" i="6"/>
  <c r="F600" i="6"/>
  <c r="F614" i="6"/>
  <c r="F628" i="6"/>
  <c r="F642" i="6"/>
  <c r="F657" i="6"/>
  <c r="F672" i="6"/>
  <c r="F684" i="6"/>
  <c r="F697" i="6"/>
  <c r="F708" i="6"/>
  <c r="F718" i="6"/>
  <c r="F729" i="6"/>
  <c r="F740" i="6"/>
  <c r="F750" i="6"/>
  <c r="F761" i="6"/>
  <c r="F772" i="6"/>
  <c r="F781" i="6"/>
  <c r="F790" i="6"/>
  <c r="F799" i="6"/>
  <c r="F808" i="6"/>
  <c r="F25" i="6"/>
  <c r="F46" i="6"/>
  <c r="F70" i="6"/>
  <c r="F96" i="6"/>
  <c r="F115" i="6"/>
  <c r="F139" i="6"/>
  <c r="F161" i="6"/>
  <c r="F184" i="6"/>
  <c r="F209" i="6"/>
  <c r="F227" i="6"/>
  <c r="F254" i="6"/>
  <c r="F275" i="6"/>
  <c r="F298" i="6"/>
  <c r="F322" i="6"/>
  <c r="F342" i="6"/>
  <c r="F366" i="6"/>
  <c r="F387" i="6"/>
  <c r="F411" i="6"/>
  <c r="F436" i="6"/>
  <c r="F457" i="6"/>
  <c r="F481" i="6"/>
  <c r="F502" i="6"/>
  <c r="F524" i="6"/>
  <c r="F550" i="6"/>
  <c r="F569" i="6"/>
  <c r="F595" i="6"/>
  <c r="F617" i="6"/>
  <c r="F640" i="6"/>
  <c r="F664" i="6"/>
  <c r="F683" i="6"/>
  <c r="F703" i="6"/>
  <c r="F719" i="6"/>
  <c r="F737" i="6"/>
  <c r="F756" i="6"/>
  <c r="F771" i="6"/>
  <c r="F787" i="6"/>
  <c r="F800" i="6"/>
  <c r="F815" i="6"/>
  <c r="F827" i="6"/>
  <c r="F840" i="6"/>
  <c r="F852" i="6"/>
  <c r="F863" i="6"/>
  <c r="F875" i="6"/>
  <c r="F885" i="6"/>
  <c r="F895" i="6"/>
  <c r="F907" i="6"/>
  <c r="F917" i="6"/>
  <c r="F927" i="6"/>
  <c r="F939" i="6"/>
  <c r="F949" i="6"/>
  <c r="F959" i="6"/>
  <c r="F971" i="6"/>
  <c r="F981" i="6"/>
  <c r="F991" i="6"/>
  <c r="F1003" i="6"/>
  <c r="F1013" i="6"/>
  <c r="F1023" i="6"/>
  <c r="F1032" i="6"/>
  <c r="F1041" i="6"/>
  <c r="F1051" i="6"/>
  <c r="F1060" i="6"/>
  <c r="F1068" i="6"/>
  <c r="F1076" i="6"/>
  <c r="F1084" i="6"/>
  <c r="F1092" i="6"/>
  <c r="F1100" i="6"/>
  <c r="F1108" i="6"/>
  <c r="F1116" i="6"/>
  <c r="F1124" i="6"/>
  <c r="F1132" i="6"/>
  <c r="F1140" i="6"/>
  <c r="F1148" i="6"/>
  <c r="F1156" i="6"/>
  <c r="F1164" i="6"/>
  <c r="F1172" i="6"/>
  <c r="F1180" i="6"/>
  <c r="F1188" i="6"/>
  <c r="F1196" i="6"/>
  <c r="F1204" i="6"/>
  <c r="F1212" i="6"/>
  <c r="F1220" i="6"/>
  <c r="F1228" i="6"/>
  <c r="F1236" i="6"/>
  <c r="F1244" i="6"/>
  <c r="F1252" i="6"/>
  <c r="F1260" i="6"/>
  <c r="F1268" i="6"/>
  <c r="F1276" i="6"/>
  <c r="F1284" i="6"/>
  <c r="F1292" i="6"/>
  <c r="F1300" i="6"/>
  <c r="F1308" i="6"/>
  <c r="F1316" i="6"/>
  <c r="F1324" i="6"/>
  <c r="F1332" i="6"/>
  <c r="F1340" i="6"/>
  <c r="F1348" i="6"/>
  <c r="F1356" i="6"/>
  <c r="F1364" i="6"/>
  <c r="F1372" i="6"/>
  <c r="F27" i="6"/>
  <c r="F52" i="6"/>
  <c r="F73" i="6"/>
  <c r="F97" i="6"/>
  <c r="F118" i="6"/>
  <c r="F140" i="6"/>
  <c r="F166" i="6"/>
  <c r="F185" i="6"/>
  <c r="F211" i="6"/>
  <c r="F233" i="6"/>
  <c r="F256" i="6"/>
  <c r="F280" i="6"/>
  <c r="F299" i="6"/>
  <c r="F323" i="6"/>
  <c r="F345" i="6"/>
  <c r="F369" i="6"/>
  <c r="F394" i="6"/>
  <c r="F414" i="6"/>
  <c r="F438" i="6"/>
  <c r="F459" i="6"/>
  <c r="F482" i="6"/>
  <c r="F507" i="6"/>
  <c r="F526" i="6"/>
  <c r="F553" i="6"/>
  <c r="F574" i="6"/>
  <c r="F596" i="6"/>
  <c r="F620" i="6"/>
  <c r="F641" i="6"/>
  <c r="F665" i="6"/>
  <c r="F686" i="6"/>
  <c r="F705" i="6"/>
  <c r="F724" i="6"/>
  <c r="F739" i="6"/>
  <c r="F757" i="6"/>
  <c r="F773" i="6"/>
  <c r="F788" i="6"/>
  <c r="F804" i="6"/>
  <c r="F816" i="6"/>
  <c r="F828" i="6"/>
  <c r="F841" i="6"/>
  <c r="F853" i="6"/>
  <c r="F864" i="6"/>
  <c r="F876" i="6"/>
  <c r="F886" i="6"/>
  <c r="F896" i="6"/>
  <c r="F908" i="6"/>
  <c r="F918" i="6"/>
  <c r="F928" i="6"/>
  <c r="F940" i="6"/>
  <c r="F950" i="6"/>
  <c r="F960" i="6"/>
  <c r="F972" i="6"/>
  <c r="F982" i="6"/>
  <c r="F992" i="6"/>
  <c r="F1004" i="6"/>
  <c r="F1014" i="6"/>
  <c r="F1024" i="6"/>
  <c r="F1033" i="6"/>
  <c r="F1043" i="6"/>
  <c r="F1052" i="6"/>
  <c r="F1061" i="6"/>
  <c r="F1069" i="6"/>
  <c r="F1077" i="6"/>
  <c r="F1085" i="6"/>
  <c r="F1093" i="6"/>
  <c r="F1101" i="6"/>
  <c r="F1109" i="6"/>
  <c r="F1117" i="6"/>
  <c r="F1125" i="6"/>
  <c r="F1133" i="6"/>
  <c r="F1141" i="6"/>
  <c r="F1149" i="6"/>
  <c r="F1157" i="6"/>
  <c r="F1165" i="6"/>
  <c r="F1173" i="6"/>
  <c r="F1181" i="6"/>
  <c r="F1189" i="6"/>
  <c r="F1197" i="6"/>
  <c r="F1205" i="6"/>
  <c r="F1213" i="6"/>
  <c r="F1221" i="6"/>
  <c r="F1229" i="6"/>
  <c r="F1237" i="6"/>
  <c r="F1245" i="6"/>
  <c r="F1253" i="6"/>
  <c r="F1261" i="6"/>
  <c r="F1269" i="6"/>
  <c r="F1277" i="6"/>
  <c r="F1285" i="6"/>
  <c r="F1293" i="6"/>
  <c r="F1301" i="6"/>
  <c r="F1309" i="6"/>
  <c r="F1317" i="6"/>
  <c r="F1325" i="6"/>
  <c r="F1333" i="6"/>
  <c r="F1341" i="6"/>
  <c r="F1349" i="6"/>
  <c r="F1357" i="6"/>
  <c r="F1365" i="6"/>
  <c r="F8" i="6"/>
  <c r="F30" i="6"/>
  <c r="F54" i="6"/>
  <c r="F75" i="6"/>
  <c r="F98" i="6"/>
  <c r="F123" i="6"/>
  <c r="F142" i="6"/>
  <c r="F169" i="6"/>
  <c r="F190" i="6"/>
  <c r="F212" i="6"/>
  <c r="F236" i="6"/>
  <c r="F257" i="6"/>
  <c r="F281" i="6"/>
  <c r="F302" i="6"/>
  <c r="F326" i="6"/>
  <c r="F352" i="6"/>
  <c r="F371" i="6"/>
  <c r="F395" i="6"/>
  <c r="F417" i="6"/>
  <c r="F440" i="6"/>
  <c r="F465" i="6"/>
  <c r="F483" i="6"/>
  <c r="F510" i="6"/>
  <c r="F531" i="6"/>
  <c r="F554" i="6"/>
  <c r="F578" i="6"/>
  <c r="F598" i="6"/>
  <c r="F622" i="6"/>
  <c r="F643" i="6"/>
  <c r="F667" i="6"/>
  <c r="F692" i="6"/>
  <c r="F707" i="6"/>
  <c r="F725" i="6"/>
  <c r="F741" i="6"/>
  <c r="F758" i="6"/>
  <c r="F776" i="6"/>
  <c r="F789" i="6"/>
  <c r="F805" i="6"/>
  <c r="F817" i="6"/>
  <c r="F831" i="6"/>
  <c r="F843" i="6"/>
  <c r="F854" i="6"/>
  <c r="F867" i="6"/>
  <c r="F877" i="6"/>
  <c r="F887" i="6"/>
  <c r="F899" i="6"/>
  <c r="F909" i="6"/>
  <c r="F919" i="6"/>
  <c r="F931" i="6"/>
  <c r="F941" i="6"/>
  <c r="F951" i="6"/>
  <c r="F963" i="6"/>
  <c r="F973" i="6"/>
  <c r="F983" i="6"/>
  <c r="F995" i="6"/>
  <c r="F1005" i="6"/>
  <c r="F1015" i="6"/>
  <c r="F1025" i="6"/>
  <c r="F1035" i="6"/>
  <c r="F1044" i="6"/>
  <c r="F1053" i="6"/>
  <c r="F1062" i="6"/>
  <c r="F1070" i="6"/>
  <c r="F1078" i="6"/>
  <c r="F1086" i="6"/>
  <c r="F1094" i="6"/>
  <c r="F1102" i="6"/>
  <c r="F1110" i="6"/>
  <c r="F1118" i="6"/>
  <c r="F1126" i="6"/>
  <c r="F1134" i="6"/>
  <c r="F1142" i="6"/>
  <c r="F1150" i="6"/>
  <c r="F1158" i="6"/>
  <c r="F1166" i="6"/>
  <c r="F1174" i="6"/>
  <c r="F1182" i="6"/>
  <c r="F1190" i="6"/>
  <c r="F1198" i="6"/>
  <c r="F1206" i="6"/>
  <c r="F1214" i="6"/>
  <c r="F1222" i="6"/>
  <c r="F1230" i="6"/>
  <c r="F1238" i="6"/>
  <c r="F1246" i="6"/>
  <c r="F10" i="6"/>
  <c r="F38" i="6"/>
  <c r="F57" i="6"/>
  <c r="F83" i="6"/>
  <c r="F105" i="6"/>
  <c r="F128" i="6"/>
  <c r="F152" i="6"/>
  <c r="F171" i="6"/>
  <c r="F195" i="6"/>
  <c r="F217" i="6"/>
  <c r="F241" i="6"/>
  <c r="F266" i="6"/>
  <c r="F286" i="6"/>
  <c r="F310" i="6"/>
  <c r="F331" i="6"/>
  <c r="F354" i="6"/>
  <c r="F379" i="6"/>
  <c r="F398" i="6"/>
  <c r="F425" i="6"/>
  <c r="F446" i="6"/>
  <c r="F468" i="6"/>
  <c r="F492" i="6"/>
  <c r="F513" i="6"/>
  <c r="F537" i="6"/>
  <c r="F558" i="6"/>
  <c r="F582" i="6"/>
  <c r="F608" i="6"/>
  <c r="F627" i="6"/>
  <c r="F651" i="6"/>
  <c r="F673" i="6"/>
  <c r="F694" i="6"/>
  <c r="F713" i="6"/>
  <c r="F727" i="6"/>
  <c r="F747" i="6"/>
  <c r="F763" i="6"/>
  <c r="F779" i="6"/>
  <c r="F795" i="6"/>
  <c r="F807" i="6"/>
  <c r="F822" i="6"/>
  <c r="F833" i="6"/>
  <c r="F845" i="6"/>
  <c r="F859" i="6"/>
  <c r="F869" i="6"/>
  <c r="F879" i="6"/>
  <c r="F891" i="6"/>
  <c r="F901" i="6"/>
  <c r="F911" i="6"/>
  <c r="F923" i="6"/>
  <c r="F933" i="6"/>
  <c r="F943" i="6"/>
  <c r="F955" i="6"/>
  <c r="F965" i="6"/>
  <c r="F975" i="6"/>
  <c r="F987" i="6"/>
  <c r="F997" i="6"/>
  <c r="F1007" i="6"/>
  <c r="F1019" i="6"/>
  <c r="F1028" i="6"/>
  <c r="F1037" i="6"/>
  <c r="F1046" i="6"/>
  <c r="F1055" i="6"/>
  <c r="F1064" i="6"/>
  <c r="F11" i="6"/>
  <c r="F41" i="6"/>
  <c r="F62" i="6"/>
  <c r="F84" i="6"/>
  <c r="F108" i="6"/>
  <c r="F129" i="6"/>
  <c r="F153" i="6"/>
  <c r="F174" i="6"/>
  <c r="F198" i="6"/>
  <c r="F224" i="6"/>
  <c r="F243" i="6"/>
  <c r="F267" i="6"/>
  <c r="F289" i="6"/>
  <c r="F312" i="6"/>
  <c r="F337" i="6"/>
  <c r="F355" i="6"/>
  <c r="F382" i="6"/>
  <c r="F403" i="6"/>
  <c r="F426" i="6"/>
  <c r="F450" i="6"/>
  <c r="F470" i="6"/>
  <c r="F494" i="6"/>
  <c r="F515" i="6"/>
  <c r="F539" i="6"/>
  <c r="F564" i="6"/>
  <c r="F585" i="6"/>
  <c r="F609" i="6"/>
  <c r="F630" i="6"/>
  <c r="F652" i="6"/>
  <c r="F678" i="6"/>
  <c r="F695" i="6"/>
  <c r="F715" i="6"/>
  <c r="F731" i="6"/>
  <c r="F748" i="6"/>
  <c r="F766" i="6"/>
  <c r="F780" i="6"/>
  <c r="F796" i="6"/>
  <c r="F809" i="6"/>
  <c r="F823" i="6"/>
  <c r="F835" i="6"/>
  <c r="F846" i="6"/>
  <c r="F860" i="6"/>
  <c r="F870" i="6"/>
  <c r="F880" i="6"/>
  <c r="F892" i="6"/>
  <c r="F902" i="6"/>
  <c r="F912" i="6"/>
  <c r="F924" i="6"/>
  <c r="F934" i="6"/>
  <c r="F944" i="6"/>
  <c r="F956" i="6"/>
  <c r="F966" i="6"/>
  <c r="F976" i="6"/>
  <c r="F988" i="6"/>
  <c r="F19" i="6"/>
  <c r="F42" i="6"/>
  <c r="F66" i="6"/>
  <c r="F86" i="6"/>
  <c r="F110" i="6"/>
  <c r="F131" i="6"/>
  <c r="F155" i="6"/>
  <c r="F180" i="6"/>
  <c r="F201" i="6"/>
  <c r="F225" i="6"/>
  <c r="F246" i="6"/>
  <c r="F268" i="6"/>
  <c r="F294" i="6"/>
  <c r="F313" i="6"/>
  <c r="F339" i="6"/>
  <c r="F361" i="6"/>
  <c r="F384" i="6"/>
  <c r="F408" i="6"/>
  <c r="F427" i="6"/>
  <c r="F451" i="6"/>
  <c r="F473" i="6"/>
  <c r="F497" i="6"/>
  <c r="F522" i="6"/>
  <c r="F542" i="6"/>
  <c r="F566" i="6"/>
  <c r="F587" i="6"/>
  <c r="F610" i="6"/>
  <c r="F635" i="6"/>
  <c r="F654" i="6"/>
  <c r="F681" i="6"/>
  <c r="F699" i="6"/>
  <c r="F716" i="6"/>
  <c r="F734" i="6"/>
  <c r="F749" i="6"/>
  <c r="F767" i="6"/>
  <c r="F782" i="6"/>
  <c r="F797" i="6"/>
  <c r="F813" i="6"/>
  <c r="F824" i="6"/>
  <c r="F836" i="6"/>
  <c r="F849" i="6"/>
  <c r="F861" i="6"/>
  <c r="F871" i="6"/>
  <c r="F883" i="6"/>
  <c r="F893" i="6"/>
  <c r="F903" i="6"/>
  <c r="F915" i="6"/>
  <c r="F925" i="6"/>
  <c r="F935" i="6"/>
  <c r="F947" i="6"/>
  <c r="F957" i="6"/>
  <c r="F967" i="6"/>
  <c r="F979" i="6"/>
  <c r="F989" i="6"/>
  <c r="F999" i="6"/>
  <c r="F1011" i="6"/>
  <c r="F1021" i="6"/>
  <c r="F1030" i="6"/>
  <c r="F1039" i="6"/>
  <c r="F1048" i="6"/>
  <c r="F1057" i="6"/>
  <c r="F1066" i="6"/>
  <c r="F1074" i="6"/>
  <c r="F1082" i="6"/>
  <c r="F1090" i="6"/>
  <c r="F1098" i="6"/>
  <c r="F1106" i="6"/>
  <c r="F1114" i="6"/>
  <c r="F1122" i="6"/>
  <c r="F1130" i="6"/>
  <c r="F1138" i="6"/>
  <c r="F1146" i="6"/>
  <c r="F1154" i="6"/>
  <c r="F1162" i="6"/>
  <c r="F1170" i="6"/>
  <c r="F1178" i="6"/>
  <c r="F1186" i="6"/>
  <c r="F1194" i="6"/>
  <c r="F1202" i="6"/>
  <c r="F1210" i="6"/>
  <c r="F1218" i="6"/>
  <c r="F1226" i="6"/>
  <c r="F1234" i="6"/>
  <c r="F1242" i="6"/>
  <c r="F1250" i="6"/>
  <c r="F67" i="6"/>
  <c r="F158" i="6"/>
  <c r="F251" i="6"/>
  <c r="F340" i="6"/>
  <c r="F430" i="6"/>
  <c r="F523" i="6"/>
  <c r="F611" i="6"/>
  <c r="F702" i="6"/>
  <c r="F769" i="6"/>
  <c r="F825" i="6"/>
  <c r="F872" i="6"/>
  <c r="F916" i="6"/>
  <c r="F958" i="6"/>
  <c r="F998" i="6"/>
  <c r="F1027" i="6"/>
  <c r="F1049" i="6"/>
  <c r="F1072" i="6"/>
  <c r="F1088" i="6"/>
  <c r="F1104" i="6"/>
  <c r="F1120" i="6"/>
  <c r="F1136" i="6"/>
  <c r="F1152" i="6"/>
  <c r="F1168" i="6"/>
  <c r="F1184" i="6"/>
  <c r="F1200" i="6"/>
  <c r="F1216" i="6"/>
  <c r="F1232" i="6"/>
  <c r="F1248" i="6"/>
  <c r="F1259" i="6"/>
  <c r="F1271" i="6"/>
  <c r="F1281" i="6"/>
  <c r="F1291" i="6"/>
  <c r="F1303" i="6"/>
  <c r="F1313" i="6"/>
  <c r="F1323" i="6"/>
  <c r="F1335" i="6"/>
  <c r="F1345" i="6"/>
  <c r="F1355" i="6"/>
  <c r="F1367" i="6"/>
  <c r="F1376" i="6"/>
  <c r="F1384" i="6"/>
  <c r="F1392" i="6"/>
  <c r="F1400" i="6"/>
  <c r="F1408" i="6"/>
  <c r="F1416" i="6"/>
  <c r="F1424" i="6"/>
  <c r="F1432" i="6"/>
  <c r="F1440" i="6"/>
  <c r="F1448" i="6"/>
  <c r="F1456" i="6"/>
  <c r="F1464" i="6"/>
  <c r="F1472" i="6"/>
  <c r="F1480" i="6"/>
  <c r="F1488" i="6"/>
  <c r="F1496" i="6"/>
  <c r="F81" i="6"/>
  <c r="F170" i="6"/>
  <c r="F259" i="6"/>
  <c r="F353" i="6"/>
  <c r="F441" i="6"/>
  <c r="F536" i="6"/>
  <c r="F625" i="6"/>
  <c r="F709" i="6"/>
  <c r="F777" i="6"/>
  <c r="F832" i="6"/>
  <c r="F878" i="6"/>
  <c r="F920" i="6"/>
  <c r="F964" i="6"/>
  <c r="F1000" i="6"/>
  <c r="F1029" i="6"/>
  <c r="F1054" i="6"/>
  <c r="F1073" i="6"/>
  <c r="F1089" i="6"/>
  <c r="F1105" i="6"/>
  <c r="F1121" i="6"/>
  <c r="F1137" i="6"/>
  <c r="F1153" i="6"/>
  <c r="F1169" i="6"/>
  <c r="F1185" i="6"/>
  <c r="F1201" i="6"/>
  <c r="F1217" i="6"/>
  <c r="F1233" i="6"/>
  <c r="F1249" i="6"/>
  <c r="F1262" i="6"/>
  <c r="F1272" i="6"/>
  <c r="F1282" i="6"/>
  <c r="F1294" i="6"/>
  <c r="F1304" i="6"/>
  <c r="F1314" i="6"/>
  <c r="F1326" i="6"/>
  <c r="F1336" i="6"/>
  <c r="F1346" i="6"/>
  <c r="F1358" i="6"/>
  <c r="F1368" i="6"/>
  <c r="F1377" i="6"/>
  <c r="F1385" i="6"/>
  <c r="F1393" i="6"/>
  <c r="F1401" i="6"/>
  <c r="F1409" i="6"/>
  <c r="F1417" i="6"/>
  <c r="F1425" i="6"/>
  <c r="F1433" i="6"/>
  <c r="F1441" i="6"/>
  <c r="F1449" i="6"/>
  <c r="F1457" i="6"/>
  <c r="F1465" i="6"/>
  <c r="F1473" i="6"/>
  <c r="F1481" i="6"/>
  <c r="F1489" i="6"/>
  <c r="F1497" i="6"/>
  <c r="F89" i="6"/>
  <c r="F182" i="6"/>
  <c r="F270" i="6"/>
  <c r="F364" i="6"/>
  <c r="F454" i="6"/>
  <c r="F545" i="6"/>
  <c r="F638" i="6"/>
  <c r="F717" i="6"/>
  <c r="F785" i="6"/>
  <c r="F837" i="6"/>
  <c r="F884" i="6"/>
  <c r="F926" i="6"/>
  <c r="F968" i="6"/>
  <c r="F1006" i="6"/>
  <c r="F1031" i="6"/>
  <c r="F1056" i="6"/>
  <c r="F1075" i="6"/>
  <c r="F1091" i="6"/>
  <c r="F1107" i="6"/>
  <c r="F1123" i="6"/>
  <c r="F1139" i="6"/>
  <c r="F1155" i="6"/>
  <c r="F1171" i="6"/>
  <c r="F1187" i="6"/>
  <c r="F1203" i="6"/>
  <c r="F1219" i="6"/>
  <c r="F1235" i="6"/>
  <c r="F1251" i="6"/>
  <c r="F1263" i="6"/>
  <c r="F1273" i="6"/>
  <c r="F1283" i="6"/>
  <c r="F1295" i="6"/>
  <c r="F1305" i="6"/>
  <c r="F1315" i="6"/>
  <c r="F1327" i="6"/>
  <c r="F1337" i="6"/>
  <c r="F1347" i="6"/>
  <c r="F1359" i="6"/>
  <c r="F1369" i="6"/>
  <c r="F1378" i="6"/>
  <c r="F1386" i="6"/>
  <c r="F1394" i="6"/>
  <c r="F1402" i="6"/>
  <c r="F1410" i="6"/>
  <c r="F1418" i="6"/>
  <c r="F1426" i="6"/>
  <c r="F1434" i="6"/>
  <c r="F1442" i="6"/>
  <c r="F1450" i="6"/>
  <c r="F1458" i="6"/>
  <c r="F1466" i="6"/>
  <c r="F1474" i="6"/>
  <c r="F1482" i="6"/>
  <c r="F1490" i="6"/>
  <c r="F1498" i="6"/>
  <c r="F9" i="6"/>
  <c r="F99" i="6"/>
  <c r="F194" i="6"/>
  <c r="F283" i="6"/>
  <c r="F374" i="6"/>
  <c r="F467" i="6"/>
  <c r="F555" i="6"/>
  <c r="F650" i="6"/>
  <c r="F726" i="6"/>
  <c r="F791" i="6"/>
  <c r="F844" i="6"/>
  <c r="F888" i="6"/>
  <c r="F932" i="6"/>
  <c r="F974" i="6"/>
  <c r="F1008" i="6"/>
  <c r="F1036" i="6"/>
  <c r="F1059" i="6"/>
  <c r="F1079" i="6"/>
  <c r="F1095" i="6"/>
  <c r="F1111" i="6"/>
  <c r="F1127" i="6"/>
  <c r="F1143" i="6"/>
  <c r="F1159" i="6"/>
  <c r="F1175" i="6"/>
  <c r="F1191" i="6"/>
  <c r="F1207" i="6"/>
  <c r="F1223" i="6"/>
  <c r="F1239" i="6"/>
  <c r="F1254" i="6"/>
  <c r="F1264" i="6"/>
  <c r="F1274" i="6"/>
  <c r="F1286" i="6"/>
  <c r="F1296" i="6"/>
  <c r="F1306" i="6"/>
  <c r="F1318" i="6"/>
  <c r="F1328" i="6"/>
  <c r="F1338" i="6"/>
  <c r="F1350" i="6"/>
  <c r="F1360" i="6"/>
  <c r="F1370" i="6"/>
  <c r="F1379" i="6"/>
  <c r="F1387" i="6"/>
  <c r="F1395" i="6"/>
  <c r="F1403" i="6"/>
  <c r="F1411" i="6"/>
  <c r="F1419" i="6"/>
  <c r="F1427" i="6"/>
  <c r="F1435" i="6"/>
  <c r="F1443" i="6"/>
  <c r="F1451" i="6"/>
  <c r="F1459" i="6"/>
  <c r="F1467" i="6"/>
  <c r="F1475" i="6"/>
  <c r="F1483" i="6"/>
  <c r="F1491" i="6"/>
  <c r="F1499" i="6"/>
  <c r="F33" i="6"/>
  <c r="F126" i="6"/>
  <c r="F214" i="6"/>
  <c r="F308" i="6"/>
  <c r="F396" i="6"/>
  <c r="F489" i="6"/>
  <c r="F579" i="6"/>
  <c r="F670" i="6"/>
  <c r="F745" i="6"/>
  <c r="F806" i="6"/>
  <c r="F855" i="6"/>
  <c r="F900" i="6"/>
  <c r="F942" i="6"/>
  <c r="F984" i="6"/>
  <c r="F1016" i="6"/>
  <c r="F1040" i="6"/>
  <c r="F1065" i="6"/>
  <c r="F1081" i="6"/>
  <c r="F1097" i="6"/>
  <c r="F1113" i="6"/>
  <c r="F1129" i="6"/>
  <c r="F1145" i="6"/>
  <c r="F1161" i="6"/>
  <c r="F1177" i="6"/>
  <c r="F1193" i="6"/>
  <c r="F1209" i="6"/>
  <c r="F1225" i="6"/>
  <c r="F1241" i="6"/>
  <c r="F1256" i="6"/>
  <c r="F1266" i="6"/>
  <c r="F1278" i="6"/>
  <c r="F1288" i="6"/>
  <c r="F1298" i="6"/>
  <c r="F1310" i="6"/>
  <c r="F1320" i="6"/>
  <c r="F1330" i="6"/>
  <c r="F1342" i="6"/>
  <c r="F1352" i="6"/>
  <c r="F1362" i="6"/>
  <c r="F1373" i="6"/>
  <c r="F1381" i="6"/>
  <c r="F1389" i="6"/>
  <c r="F1397" i="6"/>
  <c r="F1405" i="6"/>
  <c r="F1413" i="6"/>
  <c r="F1421" i="6"/>
  <c r="F1429" i="6"/>
  <c r="F1437" i="6"/>
  <c r="F1445" i="6"/>
  <c r="F1453" i="6"/>
  <c r="F1461" i="6"/>
  <c r="F1469" i="6"/>
  <c r="F1477" i="6"/>
  <c r="F1485" i="6"/>
  <c r="F1493" i="6"/>
  <c r="F43" i="6"/>
  <c r="F138" i="6"/>
  <c r="F226" i="6"/>
  <c r="F318" i="6"/>
  <c r="F409" i="6"/>
  <c r="F499" i="6"/>
  <c r="F593" i="6"/>
  <c r="F682" i="6"/>
  <c r="F751" i="6"/>
  <c r="F814" i="6"/>
  <c r="F862" i="6"/>
  <c r="F904" i="6"/>
  <c r="F948" i="6"/>
  <c r="F990" i="6"/>
  <c r="F1020" i="6"/>
  <c r="F1045" i="6"/>
  <c r="F1067" i="6"/>
  <c r="F1083" i="6"/>
  <c r="F1099" i="6"/>
  <c r="F1115" i="6"/>
  <c r="F1131" i="6"/>
  <c r="F1147" i="6"/>
  <c r="F1163" i="6"/>
  <c r="F1179" i="6"/>
  <c r="F1195" i="6"/>
  <c r="F1211" i="6"/>
  <c r="F1227" i="6"/>
  <c r="F1243" i="6"/>
  <c r="F1257" i="6"/>
  <c r="F1267" i="6"/>
  <c r="F1279" i="6"/>
  <c r="F1289" i="6"/>
  <c r="F1299" i="6"/>
  <c r="F1311" i="6"/>
  <c r="F1321" i="6"/>
  <c r="F1331" i="6"/>
  <c r="F1343" i="6"/>
  <c r="F1353" i="6"/>
  <c r="F1363" i="6"/>
  <c r="F1374" i="6"/>
  <c r="F1382" i="6"/>
  <c r="F1390" i="6"/>
  <c r="F1398" i="6"/>
  <c r="F1406" i="6"/>
  <c r="F1414" i="6"/>
  <c r="F1422" i="6"/>
  <c r="F1430" i="6"/>
  <c r="F1438" i="6"/>
  <c r="F1446" i="6"/>
  <c r="F1454" i="6"/>
  <c r="F1462" i="6"/>
  <c r="F1470" i="6"/>
  <c r="F1478" i="6"/>
  <c r="F1486" i="6"/>
  <c r="F1494" i="6"/>
  <c r="F56" i="6"/>
  <c r="F147" i="6"/>
  <c r="F238" i="6"/>
  <c r="F329" i="6"/>
  <c r="F422" i="6"/>
  <c r="F512" i="6"/>
  <c r="F601" i="6"/>
  <c r="F693" i="6"/>
  <c r="F759" i="6"/>
  <c r="F819" i="6"/>
  <c r="F868" i="6"/>
  <c r="F910" i="6"/>
  <c r="F952" i="6"/>
  <c r="F996" i="6"/>
  <c r="F1022" i="6"/>
  <c r="F1047" i="6"/>
  <c r="F1071" i="6"/>
  <c r="F1087" i="6"/>
  <c r="F1103" i="6"/>
  <c r="F1119" i="6"/>
  <c r="F1135" i="6"/>
  <c r="F1151" i="6"/>
  <c r="F1167" i="6"/>
  <c r="F1183" i="6"/>
  <c r="F1199" i="6"/>
  <c r="F1215" i="6"/>
  <c r="F1231" i="6"/>
  <c r="F1247" i="6"/>
  <c r="F1258" i="6"/>
  <c r="F1270" i="6"/>
  <c r="F1280" i="6"/>
  <c r="F1290" i="6"/>
  <c r="F1302" i="6"/>
  <c r="F1312" i="6"/>
  <c r="F1322" i="6"/>
  <c r="F1334" i="6"/>
  <c r="F1344" i="6"/>
  <c r="F1354" i="6"/>
  <c r="F1366" i="6"/>
  <c r="F1375" i="6"/>
  <c r="F1383" i="6"/>
  <c r="F1391" i="6"/>
  <c r="F1399" i="6"/>
  <c r="F1407" i="6"/>
  <c r="F1415" i="6"/>
  <c r="F1423" i="6"/>
  <c r="F1431" i="6"/>
  <c r="F1439" i="6"/>
  <c r="F1447" i="6"/>
  <c r="F1455" i="6"/>
  <c r="F1463" i="6"/>
  <c r="F1471" i="6"/>
  <c r="F1479" i="6"/>
  <c r="F1487" i="6"/>
  <c r="F1495" i="6"/>
  <c r="F480" i="6"/>
  <c r="F980" i="6"/>
  <c r="F1144" i="6"/>
  <c r="F568" i="6"/>
  <c r="F1012" i="6"/>
  <c r="F1160" i="6"/>
  <c r="F1275" i="6"/>
  <c r="F1361" i="6"/>
  <c r="F1428" i="6"/>
  <c r="F1492" i="6"/>
  <c r="F659" i="6"/>
  <c r="F1038" i="6"/>
  <c r="F1176" i="6"/>
  <c r="F1287" i="6"/>
  <c r="F1371" i="6"/>
  <c r="F1436" i="6"/>
  <c r="F1500" i="6"/>
  <c r="F24" i="6"/>
  <c r="F735" i="6"/>
  <c r="F1063" i="6"/>
  <c r="F1192" i="6"/>
  <c r="F1297" i="6"/>
  <c r="F1380" i="6"/>
  <c r="F1444" i="6"/>
  <c r="F113" i="6"/>
  <c r="F203" i="6"/>
  <c r="F851" i="6"/>
  <c r="F1096" i="6"/>
  <c r="F1224" i="6"/>
  <c r="F1319" i="6"/>
  <c r="F1396" i="6"/>
  <c r="F1460" i="6"/>
  <c r="F297" i="6"/>
  <c r="F894" i="6"/>
  <c r="F1112" i="6"/>
  <c r="F1240" i="6"/>
  <c r="F1329" i="6"/>
  <c r="F1404" i="6"/>
  <c r="F1468" i="6"/>
  <c r="F385" i="6"/>
  <c r="F936" i="6"/>
  <c r="F1128" i="6"/>
  <c r="F1255" i="6"/>
  <c r="F1339" i="6"/>
  <c r="F1412" i="6"/>
  <c r="F1476" i="6"/>
  <c r="F1351" i="6"/>
  <c r="F1388" i="6"/>
  <c r="F1420" i="6"/>
  <c r="F798" i="6"/>
  <c r="F1452" i="6"/>
  <c r="F1080" i="6"/>
  <c r="F1484" i="6"/>
  <c r="F1208" i="6"/>
  <c r="F7" i="6"/>
  <c r="F1265" i="6"/>
  <c r="F1307" i="6"/>
  <c r="H3" i="7"/>
  <c r="F1473" i="5"/>
  <c r="F1441" i="5"/>
  <c r="F1409" i="5"/>
  <c r="F1377" i="5"/>
  <c r="F1345" i="5"/>
  <c r="F1313" i="5"/>
  <c r="F1281" i="5"/>
  <c r="F1249" i="5"/>
  <c r="F1217" i="5"/>
  <c r="F1185" i="5"/>
  <c r="F1153" i="5"/>
  <c r="F1121" i="5"/>
  <c r="F1089" i="5"/>
  <c r="F1057" i="5"/>
  <c r="F1025" i="5"/>
  <c r="F993" i="5"/>
  <c r="F961" i="5"/>
  <c r="F929" i="5"/>
  <c r="F897" i="5"/>
  <c r="F865" i="5"/>
  <c r="F833" i="5"/>
  <c r="F801" i="5"/>
  <c r="F769" i="5"/>
  <c r="F737" i="5"/>
  <c r="F1469" i="5"/>
  <c r="F1437" i="5"/>
  <c r="F1405" i="5"/>
  <c r="F1373" i="5"/>
  <c r="F1341" i="5"/>
  <c r="F1309" i="5"/>
  <c r="F1277" i="5"/>
  <c r="F1245" i="5"/>
  <c r="F1213" i="5"/>
  <c r="F1181" i="5"/>
  <c r="F1149" i="5"/>
  <c r="F1117" i="5"/>
  <c r="F1085" i="5"/>
  <c r="F1053" i="5"/>
  <c r="F1021" i="5"/>
  <c r="F989" i="5"/>
  <c r="F957" i="5"/>
  <c r="F925" i="5"/>
  <c r="F893" i="5"/>
  <c r="F861" i="5"/>
  <c r="F829" i="5"/>
  <c r="F797" i="5"/>
  <c r="F765" i="5"/>
  <c r="F733" i="5"/>
  <c r="F13" i="4"/>
  <c r="F21" i="4"/>
  <c r="F29" i="4"/>
  <c r="F37" i="4"/>
  <c r="F45" i="4"/>
  <c r="F53" i="4"/>
  <c r="F61" i="4"/>
  <c r="F69" i="4"/>
  <c r="F77" i="4"/>
  <c r="F85" i="4"/>
  <c r="F93" i="4"/>
  <c r="F101" i="4"/>
  <c r="F109" i="4"/>
  <c r="F117" i="4"/>
  <c r="F125" i="4"/>
  <c r="F133" i="4"/>
  <c r="F141" i="4"/>
  <c r="F149" i="4"/>
  <c r="F157" i="4"/>
  <c r="F165" i="4"/>
  <c r="F173" i="4"/>
  <c r="F181" i="4"/>
  <c r="F189" i="4"/>
  <c r="F197" i="4"/>
  <c r="F205" i="4"/>
  <c r="F213" i="4"/>
  <c r="F221" i="4"/>
  <c r="F229" i="4"/>
  <c r="F237" i="4"/>
  <c r="F245" i="4"/>
  <c r="F253" i="4"/>
  <c r="F261" i="4"/>
  <c r="F269" i="4"/>
  <c r="F277" i="4"/>
  <c r="F285" i="4"/>
  <c r="F293" i="4"/>
  <c r="F301" i="4"/>
  <c r="F309" i="4"/>
  <c r="F317" i="4"/>
  <c r="F325" i="4"/>
  <c r="F333" i="4"/>
  <c r="F341" i="4"/>
  <c r="F349" i="4"/>
  <c r="F357" i="4"/>
  <c r="F365" i="4"/>
  <c r="F373" i="4"/>
  <c r="F381" i="4"/>
  <c r="F389" i="4"/>
  <c r="F397" i="4"/>
  <c r="F405" i="4"/>
  <c r="F413" i="4"/>
  <c r="F421" i="4"/>
  <c r="F429" i="4"/>
  <c r="F437" i="4"/>
  <c r="F445" i="4"/>
  <c r="F453" i="4"/>
  <c r="F461" i="4"/>
  <c r="F469" i="4"/>
  <c r="F477" i="4"/>
  <c r="F485" i="4"/>
  <c r="F493" i="4"/>
  <c r="F501" i="4"/>
  <c r="F509" i="4"/>
  <c r="F517" i="4"/>
  <c r="F525" i="4"/>
  <c r="F533" i="4"/>
  <c r="F541" i="4"/>
  <c r="F549" i="4"/>
  <c r="F557" i="4"/>
  <c r="F565" i="4"/>
  <c r="F573" i="4"/>
  <c r="F581" i="4"/>
  <c r="F589" i="4"/>
  <c r="F597" i="4"/>
  <c r="F605" i="4"/>
  <c r="F613" i="4"/>
  <c r="F621" i="4"/>
  <c r="F629" i="4"/>
  <c r="F637" i="4"/>
  <c r="F645" i="4"/>
  <c r="F653" i="4"/>
  <c r="F661" i="4"/>
  <c r="F669" i="4"/>
  <c r="F677" i="4"/>
  <c r="F685" i="4"/>
  <c r="F693" i="4"/>
  <c r="F701" i="4"/>
  <c r="F709" i="4"/>
  <c r="F717" i="4"/>
  <c r="F725" i="4"/>
  <c r="F733" i="4"/>
  <c r="F741" i="4"/>
  <c r="F749" i="4"/>
  <c r="F757" i="4"/>
  <c r="F765" i="4"/>
  <c r="F773" i="4"/>
  <c r="F781" i="4"/>
  <c r="F789" i="4"/>
  <c r="F797" i="4"/>
  <c r="F805" i="4"/>
  <c r="F813" i="4"/>
  <c r="F821" i="4"/>
  <c r="F829" i="4"/>
  <c r="F837" i="4"/>
  <c r="F845" i="4"/>
  <c r="F853" i="4"/>
  <c r="F861" i="4"/>
  <c r="F869" i="4"/>
  <c r="F877" i="4"/>
  <c r="F885" i="4"/>
  <c r="F893" i="4"/>
  <c r="F901" i="4"/>
  <c r="F909" i="4"/>
  <c r="F917" i="4"/>
  <c r="F925" i="4"/>
  <c r="F933" i="4"/>
  <c r="F941" i="4"/>
  <c r="F949" i="4"/>
  <c r="F957" i="4"/>
  <c r="F965" i="4"/>
  <c r="F973" i="4"/>
  <c r="F981" i="4"/>
  <c r="F989" i="4"/>
  <c r="F997" i="4"/>
  <c r="F1005" i="4"/>
  <c r="F1013" i="4"/>
  <c r="F1021" i="4"/>
  <c r="F1029" i="4"/>
  <c r="F14" i="4"/>
  <c r="F22" i="4"/>
  <c r="F30" i="4"/>
  <c r="F38" i="4"/>
  <c r="F46" i="4"/>
  <c r="F54" i="4"/>
  <c r="F62" i="4"/>
  <c r="F70" i="4"/>
  <c r="F78" i="4"/>
  <c r="F86" i="4"/>
  <c r="F94" i="4"/>
  <c r="F102" i="4"/>
  <c r="F110" i="4"/>
  <c r="F118" i="4"/>
  <c r="F126" i="4"/>
  <c r="F134" i="4"/>
  <c r="F142" i="4"/>
  <c r="F150" i="4"/>
  <c r="F158" i="4"/>
  <c r="F166" i="4"/>
  <c r="F174" i="4"/>
  <c r="F182" i="4"/>
  <c r="F190" i="4"/>
  <c r="F198" i="4"/>
  <c r="F206" i="4"/>
  <c r="F214" i="4"/>
  <c r="F222" i="4"/>
  <c r="F230" i="4"/>
  <c r="F238" i="4"/>
  <c r="F246" i="4"/>
  <c r="F254" i="4"/>
  <c r="F262" i="4"/>
  <c r="F270" i="4"/>
  <c r="F278" i="4"/>
  <c r="F286" i="4"/>
  <c r="F294" i="4"/>
  <c r="F302" i="4"/>
  <c r="F310" i="4"/>
  <c r="F318" i="4"/>
  <c r="F326" i="4"/>
  <c r="F334" i="4"/>
  <c r="F342" i="4"/>
  <c r="F350" i="4"/>
  <c r="F358" i="4"/>
  <c r="F366" i="4"/>
  <c r="F374" i="4"/>
  <c r="F382" i="4"/>
  <c r="F390" i="4"/>
  <c r="F398" i="4"/>
  <c r="F406" i="4"/>
  <c r="F414" i="4"/>
  <c r="F422" i="4"/>
  <c r="F430" i="4"/>
  <c r="F438" i="4"/>
  <c r="F446" i="4"/>
  <c r="F454" i="4"/>
  <c r="F462" i="4"/>
  <c r="F470" i="4"/>
  <c r="F478" i="4"/>
  <c r="F486" i="4"/>
  <c r="F494" i="4"/>
  <c r="F502" i="4"/>
  <c r="F510" i="4"/>
  <c r="F518" i="4"/>
  <c r="F526" i="4"/>
  <c r="F534" i="4"/>
  <c r="F542" i="4"/>
  <c r="F550" i="4"/>
  <c r="F558" i="4"/>
  <c r="F566" i="4"/>
  <c r="F574" i="4"/>
  <c r="F582" i="4"/>
  <c r="F590" i="4"/>
  <c r="F598" i="4"/>
  <c r="F606" i="4"/>
  <c r="F614" i="4"/>
  <c r="F622" i="4"/>
  <c r="F630" i="4"/>
  <c r="F638" i="4"/>
  <c r="F646" i="4"/>
  <c r="F654" i="4"/>
  <c r="F662" i="4"/>
  <c r="F670" i="4"/>
  <c r="F678" i="4"/>
  <c r="F686" i="4"/>
  <c r="F694" i="4"/>
  <c r="F702" i="4"/>
  <c r="F710" i="4"/>
  <c r="F718" i="4"/>
  <c r="F726" i="4"/>
  <c r="F734" i="4"/>
  <c r="F742" i="4"/>
  <c r="F750" i="4"/>
  <c r="F758" i="4"/>
  <c r="F766" i="4"/>
  <c r="F774" i="4"/>
  <c r="F782" i="4"/>
  <c r="F790" i="4"/>
  <c r="F798" i="4"/>
  <c r="F806" i="4"/>
  <c r="F814" i="4"/>
  <c r="F822" i="4"/>
  <c r="F830" i="4"/>
  <c r="F838" i="4"/>
  <c r="F846" i="4"/>
  <c r="F854" i="4"/>
  <c r="F862" i="4"/>
  <c r="F870" i="4"/>
  <c r="F878" i="4"/>
  <c r="F886" i="4"/>
  <c r="F894" i="4"/>
  <c r="F902" i="4"/>
  <c r="F910" i="4"/>
  <c r="F918" i="4"/>
  <c r="F926" i="4"/>
  <c r="F934" i="4"/>
  <c r="F942" i="4"/>
  <c r="F950" i="4"/>
  <c r="F958" i="4"/>
  <c r="F966" i="4"/>
  <c r="F974" i="4"/>
  <c r="F982" i="4"/>
  <c r="F990" i="4"/>
  <c r="F998" i="4"/>
  <c r="F1006" i="4"/>
  <c r="F1014" i="4"/>
  <c r="F1022" i="4"/>
  <c r="F1030" i="4"/>
  <c r="F1038" i="4"/>
  <c r="F1046" i="4"/>
  <c r="F1054" i="4"/>
  <c r="F1062" i="4"/>
  <c r="F1070" i="4"/>
  <c r="F1078" i="4"/>
  <c r="F1086" i="4"/>
  <c r="F1094" i="4"/>
  <c r="F1102" i="4"/>
  <c r="F1110" i="4"/>
  <c r="F1118" i="4"/>
  <c r="F1126" i="4"/>
  <c r="F1134" i="4"/>
  <c r="F15" i="4"/>
  <c r="F23" i="4"/>
  <c r="F31" i="4"/>
  <c r="F39" i="4"/>
  <c r="F47" i="4"/>
  <c r="F55" i="4"/>
  <c r="F63" i="4"/>
  <c r="F71" i="4"/>
  <c r="F79" i="4"/>
  <c r="F87" i="4"/>
  <c r="F95" i="4"/>
  <c r="F103" i="4"/>
  <c r="F111" i="4"/>
  <c r="F119" i="4"/>
  <c r="F127" i="4"/>
  <c r="F135" i="4"/>
  <c r="F143" i="4"/>
  <c r="F151" i="4"/>
  <c r="F159" i="4"/>
  <c r="F167" i="4"/>
  <c r="F175" i="4"/>
  <c r="F183" i="4"/>
  <c r="F191" i="4"/>
  <c r="F199" i="4"/>
  <c r="F207" i="4"/>
  <c r="F215" i="4"/>
  <c r="F223" i="4"/>
  <c r="F231" i="4"/>
  <c r="F239" i="4"/>
  <c r="F247" i="4"/>
  <c r="F255" i="4"/>
  <c r="F263" i="4"/>
  <c r="F271" i="4"/>
  <c r="F279" i="4"/>
  <c r="F287" i="4"/>
  <c r="F295" i="4"/>
  <c r="F303" i="4"/>
  <c r="F311" i="4"/>
  <c r="F319" i="4"/>
  <c r="F327" i="4"/>
  <c r="F335" i="4"/>
  <c r="F343" i="4"/>
  <c r="F351" i="4"/>
  <c r="F359" i="4"/>
  <c r="F367" i="4"/>
  <c r="F375" i="4"/>
  <c r="F383" i="4"/>
  <c r="F391" i="4"/>
  <c r="F399" i="4"/>
  <c r="F407" i="4"/>
  <c r="F415" i="4"/>
  <c r="F423" i="4"/>
  <c r="F431" i="4"/>
  <c r="F439" i="4"/>
  <c r="F447" i="4"/>
  <c r="F455" i="4"/>
  <c r="F463" i="4"/>
  <c r="F471" i="4"/>
  <c r="F479" i="4"/>
  <c r="F487" i="4"/>
  <c r="F495" i="4"/>
  <c r="F503" i="4"/>
  <c r="F511" i="4"/>
  <c r="F519" i="4"/>
  <c r="F527" i="4"/>
  <c r="F535" i="4"/>
  <c r="F543" i="4"/>
  <c r="F551" i="4"/>
  <c r="F559" i="4"/>
  <c r="F567" i="4"/>
  <c r="F575" i="4"/>
  <c r="F583" i="4"/>
  <c r="F591" i="4"/>
  <c r="F599" i="4"/>
  <c r="F607" i="4"/>
  <c r="F615" i="4"/>
  <c r="F623" i="4"/>
  <c r="F631" i="4"/>
  <c r="F639" i="4"/>
  <c r="F647" i="4"/>
  <c r="F655" i="4"/>
  <c r="F663" i="4"/>
  <c r="F671" i="4"/>
  <c r="F679" i="4"/>
  <c r="F687" i="4"/>
  <c r="F695" i="4"/>
  <c r="F703" i="4"/>
  <c r="F711" i="4"/>
  <c r="F719" i="4"/>
  <c r="F727" i="4"/>
  <c r="F735" i="4"/>
  <c r="F743" i="4"/>
  <c r="F751" i="4"/>
  <c r="F759" i="4"/>
  <c r="F767" i="4"/>
  <c r="F775" i="4"/>
  <c r="F783" i="4"/>
  <c r="F791" i="4"/>
  <c r="F799" i="4"/>
  <c r="F807" i="4"/>
  <c r="F815" i="4"/>
  <c r="F823" i="4"/>
  <c r="F831" i="4"/>
  <c r="F839" i="4"/>
  <c r="F847" i="4"/>
  <c r="F855" i="4"/>
  <c r="F863" i="4"/>
  <c r="F871" i="4"/>
  <c r="F879" i="4"/>
  <c r="F887" i="4"/>
  <c r="F895" i="4"/>
  <c r="F903" i="4"/>
  <c r="F911" i="4"/>
  <c r="F919" i="4"/>
  <c r="F927" i="4"/>
  <c r="F935" i="4"/>
  <c r="F943" i="4"/>
  <c r="F951" i="4"/>
  <c r="F959" i="4"/>
  <c r="F967" i="4"/>
  <c r="F975" i="4"/>
  <c r="F983" i="4"/>
  <c r="F991" i="4"/>
  <c r="F999" i="4"/>
  <c r="F1007" i="4"/>
  <c r="F1015" i="4"/>
  <c r="F1023" i="4"/>
  <c r="F1031" i="4"/>
  <c r="F17" i="4"/>
  <c r="F25" i="4"/>
  <c r="F33" i="4"/>
  <c r="F41" i="4"/>
  <c r="F49" i="4"/>
  <c r="F57" i="4"/>
  <c r="F65" i="4"/>
  <c r="F73" i="4"/>
  <c r="F81" i="4"/>
  <c r="F89" i="4"/>
  <c r="F97" i="4"/>
  <c r="F105" i="4"/>
  <c r="F113" i="4"/>
  <c r="F121" i="4"/>
  <c r="F129" i="4"/>
  <c r="F137" i="4"/>
  <c r="F145" i="4"/>
  <c r="F153" i="4"/>
  <c r="F161" i="4"/>
  <c r="F169" i="4"/>
  <c r="F177" i="4"/>
  <c r="F185" i="4"/>
  <c r="F193" i="4"/>
  <c r="F201" i="4"/>
  <c r="F209" i="4"/>
  <c r="F217" i="4"/>
  <c r="F225" i="4"/>
  <c r="F233" i="4"/>
  <c r="F241" i="4"/>
  <c r="F249" i="4"/>
  <c r="F257" i="4"/>
  <c r="F265" i="4"/>
  <c r="F273" i="4"/>
  <c r="F281" i="4"/>
  <c r="F289" i="4"/>
  <c r="F297" i="4"/>
  <c r="F305" i="4"/>
  <c r="F313" i="4"/>
  <c r="F321" i="4"/>
  <c r="F329" i="4"/>
  <c r="F337" i="4"/>
  <c r="F345" i="4"/>
  <c r="F353" i="4"/>
  <c r="F361" i="4"/>
  <c r="F369" i="4"/>
  <c r="F377" i="4"/>
  <c r="F385" i="4"/>
  <c r="F393" i="4"/>
  <c r="F401" i="4"/>
  <c r="F409" i="4"/>
  <c r="F417" i="4"/>
  <c r="F425" i="4"/>
  <c r="F433" i="4"/>
  <c r="F441" i="4"/>
  <c r="F449" i="4"/>
  <c r="F457" i="4"/>
  <c r="F465" i="4"/>
  <c r="F473" i="4"/>
  <c r="F481" i="4"/>
  <c r="F489" i="4"/>
  <c r="F497" i="4"/>
  <c r="F505" i="4"/>
  <c r="F513" i="4"/>
  <c r="F521" i="4"/>
  <c r="F529" i="4"/>
  <c r="F537" i="4"/>
  <c r="F545" i="4"/>
  <c r="F553" i="4"/>
  <c r="F561" i="4"/>
  <c r="F569" i="4"/>
  <c r="F577" i="4"/>
  <c r="F585" i="4"/>
  <c r="F593" i="4"/>
  <c r="F601" i="4"/>
  <c r="F609" i="4"/>
  <c r="F617" i="4"/>
  <c r="F625" i="4"/>
  <c r="F633" i="4"/>
  <c r="F641" i="4"/>
  <c r="F649" i="4"/>
  <c r="F657" i="4"/>
  <c r="F665" i="4"/>
  <c r="F673" i="4"/>
  <c r="F681" i="4"/>
  <c r="F689" i="4"/>
  <c r="F697" i="4"/>
  <c r="F705" i="4"/>
  <c r="F713" i="4"/>
  <c r="F721" i="4"/>
  <c r="F729" i="4"/>
  <c r="F737" i="4"/>
  <c r="F745" i="4"/>
  <c r="F753" i="4"/>
  <c r="F761" i="4"/>
  <c r="F769" i="4"/>
  <c r="F777" i="4"/>
  <c r="F785" i="4"/>
  <c r="F793" i="4"/>
  <c r="F801" i="4"/>
  <c r="F809" i="4"/>
  <c r="F817" i="4"/>
  <c r="F825" i="4"/>
  <c r="F833" i="4"/>
  <c r="F841" i="4"/>
  <c r="F849" i="4"/>
  <c r="F857" i="4"/>
  <c r="F865" i="4"/>
  <c r="F873" i="4"/>
  <c r="F881" i="4"/>
  <c r="F889" i="4"/>
  <c r="F897" i="4"/>
  <c r="F905" i="4"/>
  <c r="F913" i="4"/>
  <c r="F921" i="4"/>
  <c r="F929" i="4"/>
  <c r="F937" i="4"/>
  <c r="F945" i="4"/>
  <c r="F953" i="4"/>
  <c r="F961" i="4"/>
  <c r="F969" i="4"/>
  <c r="F977" i="4"/>
  <c r="F985" i="4"/>
  <c r="F993" i="4"/>
  <c r="F1001" i="4"/>
  <c r="F1009" i="4"/>
  <c r="F1017" i="4"/>
  <c r="F1025" i="4"/>
  <c r="F1033" i="4"/>
  <c r="F18" i="4"/>
  <c r="F26" i="4"/>
  <c r="F34" i="4"/>
  <c r="F42" i="4"/>
  <c r="F50" i="4"/>
  <c r="F58" i="4"/>
  <c r="F66" i="4"/>
  <c r="F74" i="4"/>
  <c r="F82" i="4"/>
  <c r="F90" i="4"/>
  <c r="F98" i="4"/>
  <c r="F106" i="4"/>
  <c r="F114" i="4"/>
  <c r="F122" i="4"/>
  <c r="F130" i="4"/>
  <c r="F138" i="4"/>
  <c r="F146" i="4"/>
  <c r="F154" i="4"/>
  <c r="F162" i="4"/>
  <c r="F170" i="4"/>
  <c r="F178" i="4"/>
  <c r="F186" i="4"/>
  <c r="F194" i="4"/>
  <c r="F202" i="4"/>
  <c r="F210" i="4"/>
  <c r="F218" i="4"/>
  <c r="F226" i="4"/>
  <c r="F234" i="4"/>
  <c r="F242" i="4"/>
  <c r="F250" i="4"/>
  <c r="F258" i="4"/>
  <c r="F266" i="4"/>
  <c r="F274" i="4"/>
  <c r="F282" i="4"/>
  <c r="F290" i="4"/>
  <c r="F298" i="4"/>
  <c r="F306" i="4"/>
  <c r="F314" i="4"/>
  <c r="F322" i="4"/>
  <c r="F330" i="4"/>
  <c r="F338" i="4"/>
  <c r="F346" i="4"/>
  <c r="F354" i="4"/>
  <c r="F362" i="4"/>
  <c r="F370" i="4"/>
  <c r="F378" i="4"/>
  <c r="F386" i="4"/>
  <c r="F394" i="4"/>
  <c r="F402" i="4"/>
  <c r="F410" i="4"/>
  <c r="F418" i="4"/>
  <c r="F426" i="4"/>
  <c r="F434" i="4"/>
  <c r="F442" i="4"/>
  <c r="F450" i="4"/>
  <c r="F458" i="4"/>
  <c r="F466" i="4"/>
  <c r="F474" i="4"/>
  <c r="F482" i="4"/>
  <c r="F490" i="4"/>
  <c r="F498" i="4"/>
  <c r="F506" i="4"/>
  <c r="F514" i="4"/>
  <c r="F522" i="4"/>
  <c r="F530" i="4"/>
  <c r="F538" i="4"/>
  <c r="F546" i="4"/>
  <c r="F554" i="4"/>
  <c r="F562" i="4"/>
  <c r="F570" i="4"/>
  <c r="F578" i="4"/>
  <c r="F586" i="4"/>
  <c r="F594" i="4"/>
  <c r="F602" i="4"/>
  <c r="F610" i="4"/>
  <c r="F618" i="4"/>
  <c r="F626" i="4"/>
  <c r="F634" i="4"/>
  <c r="F642" i="4"/>
  <c r="F650" i="4"/>
  <c r="F658" i="4"/>
  <c r="F666" i="4"/>
  <c r="F674" i="4"/>
  <c r="F682" i="4"/>
  <c r="F690" i="4"/>
  <c r="F698" i="4"/>
  <c r="F706" i="4"/>
  <c r="F714" i="4"/>
  <c r="F722" i="4"/>
  <c r="F730" i="4"/>
  <c r="F738" i="4"/>
  <c r="F746" i="4"/>
  <c r="F754" i="4"/>
  <c r="F762" i="4"/>
  <c r="F770" i="4"/>
  <c r="F778" i="4"/>
  <c r="F786" i="4"/>
  <c r="F794" i="4"/>
  <c r="F802" i="4"/>
  <c r="F810" i="4"/>
  <c r="F818" i="4"/>
  <c r="F826" i="4"/>
  <c r="F834" i="4"/>
  <c r="F842" i="4"/>
  <c r="F850" i="4"/>
  <c r="F858" i="4"/>
  <c r="F866" i="4"/>
  <c r="F874" i="4"/>
  <c r="F882" i="4"/>
  <c r="F890" i="4"/>
  <c r="F898" i="4"/>
  <c r="F906" i="4"/>
  <c r="F914" i="4"/>
  <c r="F922" i="4"/>
  <c r="F930" i="4"/>
  <c r="F938" i="4"/>
  <c r="F946" i="4"/>
  <c r="F954" i="4"/>
  <c r="F962" i="4"/>
  <c r="F970" i="4"/>
  <c r="F978" i="4"/>
  <c r="F986" i="4"/>
  <c r="F994" i="4"/>
  <c r="F1002" i="4"/>
  <c r="F1010" i="4"/>
  <c r="F1018" i="4"/>
  <c r="F1026" i="4"/>
  <c r="F11" i="4"/>
  <c r="F19" i="4"/>
  <c r="F27" i="4"/>
  <c r="F35" i="4"/>
  <c r="F43" i="4"/>
  <c r="F51" i="4"/>
  <c r="F59" i="4"/>
  <c r="F67" i="4"/>
  <c r="F75" i="4"/>
  <c r="F83" i="4"/>
  <c r="F91" i="4"/>
  <c r="F99" i="4"/>
  <c r="F107" i="4"/>
  <c r="F115" i="4"/>
  <c r="F123" i="4"/>
  <c r="F131" i="4"/>
  <c r="F139" i="4"/>
  <c r="F147" i="4"/>
  <c r="F155" i="4"/>
  <c r="F163" i="4"/>
  <c r="F171" i="4"/>
  <c r="F179" i="4"/>
  <c r="F187" i="4"/>
  <c r="F195" i="4"/>
  <c r="F203" i="4"/>
  <c r="F211" i="4"/>
  <c r="F219" i="4"/>
  <c r="F227" i="4"/>
  <c r="F235" i="4"/>
  <c r="F243" i="4"/>
  <c r="F251" i="4"/>
  <c r="F259" i="4"/>
  <c r="F267" i="4"/>
  <c r="F275" i="4"/>
  <c r="F283" i="4"/>
  <c r="F291" i="4"/>
  <c r="F299" i="4"/>
  <c r="F307" i="4"/>
  <c r="F315" i="4"/>
  <c r="F323" i="4"/>
  <c r="F331" i="4"/>
  <c r="F339" i="4"/>
  <c r="F347" i="4"/>
  <c r="F355" i="4"/>
  <c r="F363" i="4"/>
  <c r="F371" i="4"/>
  <c r="F379" i="4"/>
  <c r="F387" i="4"/>
  <c r="F395" i="4"/>
  <c r="F403" i="4"/>
  <c r="F411" i="4"/>
  <c r="F419" i="4"/>
  <c r="F427" i="4"/>
  <c r="F435" i="4"/>
  <c r="F443" i="4"/>
  <c r="F451" i="4"/>
  <c r="F459" i="4"/>
  <c r="F467" i="4"/>
  <c r="F475" i="4"/>
  <c r="F483" i="4"/>
  <c r="F491" i="4"/>
  <c r="F499" i="4"/>
  <c r="F507" i="4"/>
  <c r="F515" i="4"/>
  <c r="F523" i="4"/>
  <c r="F531" i="4"/>
  <c r="F539" i="4"/>
  <c r="F547" i="4"/>
  <c r="F555" i="4"/>
  <c r="F563" i="4"/>
  <c r="F571" i="4"/>
  <c r="F579" i="4"/>
  <c r="F587" i="4"/>
  <c r="F595" i="4"/>
  <c r="F603" i="4"/>
  <c r="F611" i="4"/>
  <c r="F619" i="4"/>
  <c r="F627" i="4"/>
  <c r="F635" i="4"/>
  <c r="F643" i="4"/>
  <c r="F651" i="4"/>
  <c r="F659" i="4"/>
  <c r="F667" i="4"/>
  <c r="F675" i="4"/>
  <c r="F683" i="4"/>
  <c r="F691" i="4"/>
  <c r="F699" i="4"/>
  <c r="F707" i="4"/>
  <c r="F715" i="4"/>
  <c r="F723" i="4"/>
  <c r="F731" i="4"/>
  <c r="F739" i="4"/>
  <c r="F747" i="4"/>
  <c r="F755" i="4"/>
  <c r="F763" i="4"/>
  <c r="F771" i="4"/>
  <c r="F779" i="4"/>
  <c r="F787" i="4"/>
  <c r="F795" i="4"/>
  <c r="F803" i="4"/>
  <c r="F811" i="4"/>
  <c r="F819" i="4"/>
  <c r="F827" i="4"/>
  <c r="F835" i="4"/>
  <c r="F843" i="4"/>
  <c r="F851" i="4"/>
  <c r="F859" i="4"/>
  <c r="F867" i="4"/>
  <c r="F875" i="4"/>
  <c r="F883" i="4"/>
  <c r="F891" i="4"/>
  <c r="F899" i="4"/>
  <c r="F907" i="4"/>
  <c r="F915" i="4"/>
  <c r="F923" i="4"/>
  <c r="F931" i="4"/>
  <c r="F939" i="4"/>
  <c r="F947" i="4"/>
  <c r="F955" i="4"/>
  <c r="F963" i="4"/>
  <c r="F971" i="4"/>
  <c r="F979" i="4"/>
  <c r="F987" i="4"/>
  <c r="F995" i="4"/>
  <c r="F1003" i="4"/>
  <c r="F1011" i="4"/>
  <c r="F1019" i="4"/>
  <c r="F1027" i="4"/>
  <c r="F1035" i="4"/>
  <c r="F20" i="4"/>
  <c r="F52" i="4"/>
  <c r="F84" i="4"/>
  <c r="F116" i="4"/>
  <c r="F148" i="4"/>
  <c r="F180" i="4"/>
  <c r="F212" i="4"/>
  <c r="F244" i="4"/>
  <c r="F276" i="4"/>
  <c r="F308" i="4"/>
  <c r="F340" i="4"/>
  <c r="F372" i="4"/>
  <c r="F404" i="4"/>
  <c r="F436" i="4"/>
  <c r="F468" i="4"/>
  <c r="F500" i="4"/>
  <c r="F532" i="4"/>
  <c r="F564" i="4"/>
  <c r="F596" i="4"/>
  <c r="F628" i="4"/>
  <c r="F660" i="4"/>
  <c r="F692" i="4"/>
  <c r="F724" i="4"/>
  <c r="F756" i="4"/>
  <c r="F788" i="4"/>
  <c r="F820" i="4"/>
  <c r="F852" i="4"/>
  <c r="F884" i="4"/>
  <c r="F916" i="4"/>
  <c r="F948" i="4"/>
  <c r="F980" i="4"/>
  <c r="F1012" i="4"/>
  <c r="F1037" i="4"/>
  <c r="F1047" i="4"/>
  <c r="F1056" i="4"/>
  <c r="F1065" i="4"/>
  <c r="F1074" i="4"/>
  <c r="F1083" i="4"/>
  <c r="F1092" i="4"/>
  <c r="F1101" i="4"/>
  <c r="F1111" i="4"/>
  <c r="F1120" i="4"/>
  <c r="F1129" i="4"/>
  <c r="F1138" i="4"/>
  <c r="F1146" i="4"/>
  <c r="F1154" i="4"/>
  <c r="F1162" i="4"/>
  <c r="F1170" i="4"/>
  <c r="F1178" i="4"/>
  <c r="F1186" i="4"/>
  <c r="F1194" i="4"/>
  <c r="F1202" i="4"/>
  <c r="F1210" i="4"/>
  <c r="F1218" i="4"/>
  <c r="F1226" i="4"/>
  <c r="F1234" i="4"/>
  <c r="F1242" i="4"/>
  <c r="F1250" i="4"/>
  <c r="F1258" i="4"/>
  <c r="F1266" i="4"/>
  <c r="F1274" i="4"/>
  <c r="F24" i="4"/>
  <c r="F56" i="4"/>
  <c r="F88" i="4"/>
  <c r="F120" i="4"/>
  <c r="F152" i="4"/>
  <c r="F184" i="4"/>
  <c r="F216" i="4"/>
  <c r="F248" i="4"/>
  <c r="F280" i="4"/>
  <c r="F312" i="4"/>
  <c r="F344" i="4"/>
  <c r="F376" i="4"/>
  <c r="F408" i="4"/>
  <c r="F440" i="4"/>
  <c r="F472" i="4"/>
  <c r="F504" i="4"/>
  <c r="F536" i="4"/>
  <c r="F568" i="4"/>
  <c r="F600" i="4"/>
  <c r="F632" i="4"/>
  <c r="F664" i="4"/>
  <c r="F696" i="4"/>
  <c r="F728" i="4"/>
  <c r="F760" i="4"/>
  <c r="F792" i="4"/>
  <c r="F824" i="4"/>
  <c r="F856" i="4"/>
  <c r="F888" i="4"/>
  <c r="F920" i="4"/>
  <c r="F952" i="4"/>
  <c r="F984" i="4"/>
  <c r="F1016" i="4"/>
  <c r="F1039" i="4"/>
  <c r="F1048" i="4"/>
  <c r="F1057" i="4"/>
  <c r="F1066" i="4"/>
  <c r="F1075" i="4"/>
  <c r="F1084" i="4"/>
  <c r="F1093" i="4"/>
  <c r="F1103" i="4"/>
  <c r="F1112" i="4"/>
  <c r="F1121" i="4"/>
  <c r="F1130" i="4"/>
  <c r="F1139" i="4"/>
  <c r="F1147" i="4"/>
  <c r="F1155" i="4"/>
  <c r="F1163" i="4"/>
  <c r="F1171" i="4"/>
  <c r="F1179" i="4"/>
  <c r="F1187" i="4"/>
  <c r="F1195" i="4"/>
  <c r="F1203" i="4"/>
  <c r="F1211" i="4"/>
  <c r="F1219" i="4"/>
  <c r="F1227" i="4"/>
  <c r="F1235" i="4"/>
  <c r="F1243" i="4"/>
  <c r="F1251" i="4"/>
  <c r="F1259" i="4"/>
  <c r="F1267" i="4"/>
  <c r="F1275" i="4"/>
  <c r="F1283" i="4"/>
  <c r="F1291" i="4"/>
  <c r="F1299" i="4"/>
  <c r="F1307" i="4"/>
  <c r="F1315" i="4"/>
  <c r="F1323" i="4"/>
  <c r="F1331" i="4"/>
  <c r="F1339" i="4"/>
  <c r="F1347" i="4"/>
  <c r="F1355" i="4"/>
  <c r="F1363" i="4"/>
  <c r="F1371" i="4"/>
  <c r="F1379" i="4"/>
  <c r="F1387" i="4"/>
  <c r="F1395" i="4"/>
  <c r="F1403" i="4"/>
  <c r="F1411" i="4"/>
  <c r="F1419" i="4"/>
  <c r="F1427" i="4"/>
  <c r="F1435" i="4"/>
  <c r="F1443" i="4"/>
  <c r="F1451" i="4"/>
  <c r="F1459" i="4"/>
  <c r="F1467" i="4"/>
  <c r="F1475" i="4"/>
  <c r="F1483" i="4"/>
  <c r="F1491" i="4"/>
  <c r="F1499" i="4"/>
  <c r="F28" i="4"/>
  <c r="F60" i="4"/>
  <c r="F92" i="4"/>
  <c r="F124" i="4"/>
  <c r="F156" i="4"/>
  <c r="F188" i="4"/>
  <c r="F220" i="4"/>
  <c r="F252" i="4"/>
  <c r="F284" i="4"/>
  <c r="F316" i="4"/>
  <c r="F348" i="4"/>
  <c r="F380" i="4"/>
  <c r="F412" i="4"/>
  <c r="F444" i="4"/>
  <c r="F476" i="4"/>
  <c r="F508" i="4"/>
  <c r="F540" i="4"/>
  <c r="F572" i="4"/>
  <c r="F604" i="4"/>
  <c r="F636" i="4"/>
  <c r="F668" i="4"/>
  <c r="F700" i="4"/>
  <c r="F732" i="4"/>
  <c r="F764" i="4"/>
  <c r="F796" i="4"/>
  <c r="F828" i="4"/>
  <c r="F860" i="4"/>
  <c r="F892" i="4"/>
  <c r="F924" i="4"/>
  <c r="F956" i="4"/>
  <c r="F988" i="4"/>
  <c r="F1020" i="4"/>
  <c r="F1040" i="4"/>
  <c r="F1049" i="4"/>
  <c r="F1058" i="4"/>
  <c r="F1067" i="4"/>
  <c r="F1076" i="4"/>
  <c r="F1085" i="4"/>
  <c r="F1095" i="4"/>
  <c r="F1104" i="4"/>
  <c r="F1113" i="4"/>
  <c r="F1122" i="4"/>
  <c r="F1131" i="4"/>
  <c r="F1140" i="4"/>
  <c r="F1148" i="4"/>
  <c r="F1156" i="4"/>
  <c r="F1164" i="4"/>
  <c r="F1172" i="4"/>
  <c r="F1180" i="4"/>
  <c r="F1188" i="4"/>
  <c r="F1196" i="4"/>
  <c r="F1204" i="4"/>
  <c r="F1212" i="4"/>
  <c r="F1220" i="4"/>
  <c r="F1228" i="4"/>
  <c r="F1236" i="4"/>
  <c r="F1244" i="4"/>
  <c r="F1252" i="4"/>
  <c r="F1260" i="4"/>
  <c r="F1268" i="4"/>
  <c r="F1276" i="4"/>
  <c r="F1284" i="4"/>
  <c r="F1292" i="4"/>
  <c r="F1300" i="4"/>
  <c r="F1308" i="4"/>
  <c r="F1316" i="4"/>
  <c r="F1324" i="4"/>
  <c r="F1332" i="4"/>
  <c r="F1340" i="4"/>
  <c r="F1348" i="4"/>
  <c r="F1356" i="4"/>
  <c r="F1364" i="4"/>
  <c r="F1372" i="4"/>
  <c r="F1380" i="4"/>
  <c r="F1388" i="4"/>
  <c r="F1396" i="4"/>
  <c r="F1404" i="4"/>
  <c r="F1412" i="4"/>
  <c r="F1420" i="4"/>
  <c r="F1428" i="4"/>
  <c r="F1436" i="4"/>
  <c r="F1444" i="4"/>
  <c r="F1452" i="4"/>
  <c r="F1460" i="4"/>
  <c r="F1468" i="4"/>
  <c r="F1476" i="4"/>
  <c r="F1484" i="4"/>
  <c r="F1492" i="4"/>
  <c r="F1500" i="4"/>
  <c r="F32" i="4"/>
  <c r="F64" i="4"/>
  <c r="F96" i="4"/>
  <c r="F128" i="4"/>
  <c r="F160" i="4"/>
  <c r="F192" i="4"/>
  <c r="F224" i="4"/>
  <c r="F256" i="4"/>
  <c r="F288" i="4"/>
  <c r="F320" i="4"/>
  <c r="F352" i="4"/>
  <c r="F384" i="4"/>
  <c r="F416" i="4"/>
  <c r="F448" i="4"/>
  <c r="F480" i="4"/>
  <c r="F512" i="4"/>
  <c r="F544" i="4"/>
  <c r="F576" i="4"/>
  <c r="F608" i="4"/>
  <c r="F640" i="4"/>
  <c r="F672" i="4"/>
  <c r="F704" i="4"/>
  <c r="F736" i="4"/>
  <c r="F768" i="4"/>
  <c r="F800" i="4"/>
  <c r="F832" i="4"/>
  <c r="F864" i="4"/>
  <c r="F896" i="4"/>
  <c r="F928" i="4"/>
  <c r="F960" i="4"/>
  <c r="F992" i="4"/>
  <c r="F1024" i="4"/>
  <c r="F1041" i="4"/>
  <c r="F1050" i="4"/>
  <c r="F1059" i="4"/>
  <c r="F1068" i="4"/>
  <c r="F1077" i="4"/>
  <c r="F1087" i="4"/>
  <c r="F1096" i="4"/>
  <c r="F1105" i="4"/>
  <c r="F1114" i="4"/>
  <c r="F1123" i="4"/>
  <c r="F1132" i="4"/>
  <c r="F1141" i="4"/>
  <c r="F1149" i="4"/>
  <c r="F1157" i="4"/>
  <c r="F1165" i="4"/>
  <c r="F1173" i="4"/>
  <c r="F1181" i="4"/>
  <c r="F1189" i="4"/>
  <c r="F1197" i="4"/>
  <c r="F1205" i="4"/>
  <c r="F1213" i="4"/>
  <c r="F1221" i="4"/>
  <c r="F1229" i="4"/>
  <c r="F1237" i="4"/>
  <c r="F1245" i="4"/>
  <c r="F1253" i="4"/>
  <c r="F1261" i="4"/>
  <c r="F1269" i="4"/>
  <c r="F1277" i="4"/>
  <c r="F1285" i="4"/>
  <c r="F1293" i="4"/>
  <c r="F1301" i="4"/>
  <c r="F1309" i="4"/>
  <c r="F1317" i="4"/>
  <c r="F1325" i="4"/>
  <c r="F1333" i="4"/>
  <c r="F1341" i="4"/>
  <c r="F1349" i="4"/>
  <c r="F1357" i="4"/>
  <c r="F1365" i="4"/>
  <c r="F1373" i="4"/>
  <c r="F1381" i="4"/>
  <c r="F1389" i="4"/>
  <c r="F1397" i="4"/>
  <c r="F1405" i="4"/>
  <c r="F1413" i="4"/>
  <c r="F1421" i="4"/>
  <c r="F1429" i="4"/>
  <c r="F1437" i="4"/>
  <c r="F1445" i="4"/>
  <c r="F1453" i="4"/>
  <c r="F1461" i="4"/>
  <c r="F1469" i="4"/>
  <c r="F1477" i="4"/>
  <c r="F1485" i="4"/>
  <c r="F1493" i="4"/>
  <c r="F36" i="4"/>
  <c r="F68" i="4"/>
  <c r="F100" i="4"/>
  <c r="F132" i="4"/>
  <c r="F164" i="4"/>
  <c r="F196" i="4"/>
  <c r="F228" i="4"/>
  <c r="F260" i="4"/>
  <c r="F292" i="4"/>
  <c r="F324" i="4"/>
  <c r="F356" i="4"/>
  <c r="F388" i="4"/>
  <c r="F420" i="4"/>
  <c r="F452" i="4"/>
  <c r="F484" i="4"/>
  <c r="F516" i="4"/>
  <c r="F548" i="4"/>
  <c r="F580" i="4"/>
  <c r="F612" i="4"/>
  <c r="F644" i="4"/>
  <c r="F676" i="4"/>
  <c r="F708" i="4"/>
  <c r="F740" i="4"/>
  <c r="F772" i="4"/>
  <c r="F804" i="4"/>
  <c r="F836" i="4"/>
  <c r="F868" i="4"/>
  <c r="F900" i="4"/>
  <c r="F932" i="4"/>
  <c r="F964" i="4"/>
  <c r="F996" i="4"/>
  <c r="F1028" i="4"/>
  <c r="F1042" i="4"/>
  <c r="F1051" i="4"/>
  <c r="F1060" i="4"/>
  <c r="F1069" i="4"/>
  <c r="F1079" i="4"/>
  <c r="F1088" i="4"/>
  <c r="F1097" i="4"/>
  <c r="F1106" i="4"/>
  <c r="F1115" i="4"/>
  <c r="F1124" i="4"/>
  <c r="F1133" i="4"/>
  <c r="F1142" i="4"/>
  <c r="F1150" i="4"/>
  <c r="F1158" i="4"/>
  <c r="F1166" i="4"/>
  <c r="F1174" i="4"/>
  <c r="F1182" i="4"/>
  <c r="F1190" i="4"/>
  <c r="F1198" i="4"/>
  <c r="F1206" i="4"/>
  <c r="F1214" i="4"/>
  <c r="F1222" i="4"/>
  <c r="F1230" i="4"/>
  <c r="F1238" i="4"/>
  <c r="F1246" i="4"/>
  <c r="F1254" i="4"/>
  <c r="F1262" i="4"/>
  <c r="F1270" i="4"/>
  <c r="F1278" i="4"/>
  <c r="F40" i="4"/>
  <c r="F72" i="4"/>
  <c r="F104" i="4"/>
  <c r="F136" i="4"/>
  <c r="F168" i="4"/>
  <c r="F200" i="4"/>
  <c r="F232" i="4"/>
  <c r="F264" i="4"/>
  <c r="F296" i="4"/>
  <c r="F328" i="4"/>
  <c r="F360" i="4"/>
  <c r="F392" i="4"/>
  <c r="F424" i="4"/>
  <c r="F456" i="4"/>
  <c r="F488" i="4"/>
  <c r="F520" i="4"/>
  <c r="F552" i="4"/>
  <c r="F584" i="4"/>
  <c r="F616" i="4"/>
  <c r="F648" i="4"/>
  <c r="F680" i="4"/>
  <c r="F712" i="4"/>
  <c r="F744" i="4"/>
  <c r="F776" i="4"/>
  <c r="F808" i="4"/>
  <c r="F840" i="4"/>
  <c r="F872" i="4"/>
  <c r="F904" i="4"/>
  <c r="F936" i="4"/>
  <c r="F968" i="4"/>
  <c r="F1000" i="4"/>
  <c r="F1032" i="4"/>
  <c r="F1043" i="4"/>
  <c r="F1052" i="4"/>
  <c r="F1061" i="4"/>
  <c r="F1071" i="4"/>
  <c r="F1080" i="4"/>
  <c r="F1089" i="4"/>
  <c r="F1098" i="4"/>
  <c r="F1107" i="4"/>
  <c r="F1116" i="4"/>
  <c r="F1125" i="4"/>
  <c r="F1135" i="4"/>
  <c r="F1143" i="4"/>
  <c r="F1151" i="4"/>
  <c r="F1159" i="4"/>
  <c r="F1167" i="4"/>
  <c r="F1175" i="4"/>
  <c r="F1183" i="4"/>
  <c r="F1191" i="4"/>
  <c r="F1199" i="4"/>
  <c r="F1207" i="4"/>
  <c r="F1215" i="4"/>
  <c r="F1223" i="4"/>
  <c r="F1231" i="4"/>
  <c r="F1239" i="4"/>
  <c r="F1247" i="4"/>
  <c r="F1255" i="4"/>
  <c r="F1263" i="4"/>
  <c r="F1271" i="4"/>
  <c r="F1279" i="4"/>
  <c r="F1287" i="4"/>
  <c r="F1295" i="4"/>
  <c r="F1303" i="4"/>
  <c r="F1311" i="4"/>
  <c r="F1319" i="4"/>
  <c r="F1327" i="4"/>
  <c r="F1335" i="4"/>
  <c r="F1343" i="4"/>
  <c r="F1351" i="4"/>
  <c r="F1359" i="4"/>
  <c r="F1367" i="4"/>
  <c r="F1375" i="4"/>
  <c r="F1383" i="4"/>
  <c r="F1391" i="4"/>
  <c r="F1399" i="4"/>
  <c r="F1407" i="4"/>
  <c r="F1415" i="4"/>
  <c r="F1423" i="4"/>
  <c r="F1431" i="4"/>
  <c r="F1439" i="4"/>
  <c r="F1447" i="4"/>
  <c r="F1455" i="4"/>
  <c r="F1463" i="4"/>
  <c r="F1471" i="4"/>
  <c r="F1479" i="4"/>
  <c r="F1487" i="4"/>
  <c r="F1495" i="4"/>
  <c r="F12" i="4"/>
  <c r="F44" i="4"/>
  <c r="F76" i="4"/>
  <c r="F108" i="4"/>
  <c r="F140" i="4"/>
  <c r="F172" i="4"/>
  <c r="F204" i="4"/>
  <c r="F236" i="4"/>
  <c r="F268" i="4"/>
  <c r="F300" i="4"/>
  <c r="F332" i="4"/>
  <c r="F364" i="4"/>
  <c r="F396" i="4"/>
  <c r="F428" i="4"/>
  <c r="F460" i="4"/>
  <c r="F492" i="4"/>
  <c r="F524" i="4"/>
  <c r="F556" i="4"/>
  <c r="F588" i="4"/>
  <c r="F620" i="4"/>
  <c r="F652" i="4"/>
  <c r="F684" i="4"/>
  <c r="F716" i="4"/>
  <c r="F748" i="4"/>
  <c r="F780" i="4"/>
  <c r="F812" i="4"/>
  <c r="F844" i="4"/>
  <c r="F876" i="4"/>
  <c r="F908" i="4"/>
  <c r="F940" i="4"/>
  <c r="F972" i="4"/>
  <c r="F1004" i="4"/>
  <c r="F1034" i="4"/>
  <c r="F1044" i="4"/>
  <c r="F1053" i="4"/>
  <c r="F1063" i="4"/>
  <c r="F1072" i="4"/>
  <c r="F1081" i="4"/>
  <c r="F1090" i="4"/>
  <c r="F1099" i="4"/>
  <c r="F1108" i="4"/>
  <c r="F1117" i="4"/>
  <c r="F1127" i="4"/>
  <c r="F1136" i="4"/>
  <c r="F1144" i="4"/>
  <c r="F1152" i="4"/>
  <c r="F1160" i="4"/>
  <c r="F1168" i="4"/>
  <c r="F1176" i="4"/>
  <c r="F1184" i="4"/>
  <c r="F1192" i="4"/>
  <c r="F1200" i="4"/>
  <c r="F1208" i="4"/>
  <c r="F1216" i="4"/>
  <c r="F1224" i="4"/>
  <c r="F1232" i="4"/>
  <c r="F1240" i="4"/>
  <c r="F1248" i="4"/>
  <c r="F1256" i="4"/>
  <c r="F1264" i="4"/>
  <c r="F1272" i="4"/>
  <c r="F1280" i="4"/>
  <c r="F1288" i="4"/>
  <c r="F1296" i="4"/>
  <c r="F1304" i="4"/>
  <c r="F1312" i="4"/>
  <c r="F1320" i="4"/>
  <c r="F1328" i="4"/>
  <c r="F1336" i="4"/>
  <c r="F1344" i="4"/>
  <c r="F1352" i="4"/>
  <c r="F1360" i="4"/>
  <c r="F1368" i="4"/>
  <c r="F1376" i="4"/>
  <c r="F1384" i="4"/>
  <c r="F1392" i="4"/>
  <c r="F1400" i="4"/>
  <c r="F1408" i="4"/>
  <c r="F1416" i="4"/>
  <c r="F1424" i="4"/>
  <c r="F1432" i="4"/>
  <c r="F1440" i="4"/>
  <c r="F1448" i="4"/>
  <c r="F1456" i="4"/>
  <c r="F1464" i="4"/>
  <c r="F1472" i="4"/>
  <c r="F1480" i="4"/>
  <c r="F1488" i="4"/>
  <c r="F1496" i="4"/>
  <c r="F16" i="4"/>
  <c r="F48" i="4"/>
  <c r="F80" i="4"/>
  <c r="F112" i="4"/>
  <c r="F144" i="4"/>
  <c r="F176" i="4"/>
  <c r="F208" i="4"/>
  <c r="F240" i="4"/>
  <c r="F272" i="4"/>
  <c r="F304" i="4"/>
  <c r="F336" i="4"/>
  <c r="F368" i="4"/>
  <c r="F400" i="4"/>
  <c r="F432" i="4"/>
  <c r="F464" i="4"/>
  <c r="F496" i="4"/>
  <c r="F528" i="4"/>
  <c r="F560" i="4"/>
  <c r="F592" i="4"/>
  <c r="F624" i="4"/>
  <c r="F656" i="4"/>
  <c r="F688" i="4"/>
  <c r="F720" i="4"/>
  <c r="F752" i="4"/>
  <c r="F784" i="4"/>
  <c r="F816" i="4"/>
  <c r="F848" i="4"/>
  <c r="F880" i="4"/>
  <c r="F912" i="4"/>
  <c r="F944" i="4"/>
  <c r="F976" i="4"/>
  <c r="F1008" i="4"/>
  <c r="F1036" i="4"/>
  <c r="F1045" i="4"/>
  <c r="F1055" i="4"/>
  <c r="F1064" i="4"/>
  <c r="F1073" i="4"/>
  <c r="F1082" i="4"/>
  <c r="F1091" i="4"/>
  <c r="F1100" i="4"/>
  <c r="F1109" i="4"/>
  <c r="F1119" i="4"/>
  <c r="F1128" i="4"/>
  <c r="F1137" i="4"/>
  <c r="F1145" i="4"/>
  <c r="F1153" i="4"/>
  <c r="F1161" i="4"/>
  <c r="F1169" i="4"/>
  <c r="F1177" i="4"/>
  <c r="F1185" i="4"/>
  <c r="F1193" i="4"/>
  <c r="F1201" i="4"/>
  <c r="F1209" i="4"/>
  <c r="F1217" i="4"/>
  <c r="F1225" i="4"/>
  <c r="F1233" i="4"/>
  <c r="F1241" i="4"/>
  <c r="F1249" i="4"/>
  <c r="F1257" i="4"/>
  <c r="F1265" i="4"/>
  <c r="F1273" i="4"/>
  <c r="F1281" i="4"/>
  <c r="F1289" i="4"/>
  <c r="F1297" i="4"/>
  <c r="F1305" i="4"/>
  <c r="F1313" i="4"/>
  <c r="F1321" i="4"/>
  <c r="F1329" i="4"/>
  <c r="F1337" i="4"/>
  <c r="F1345" i="4"/>
  <c r="F1353" i="4"/>
  <c r="F1361" i="4"/>
  <c r="F1369" i="4"/>
  <c r="F1377" i="4"/>
  <c r="F1385" i="4"/>
  <c r="F1393" i="4"/>
  <c r="F1401" i="4"/>
  <c r="F1409" i="4"/>
  <c r="F1417" i="4"/>
  <c r="F1425" i="4"/>
  <c r="F1433" i="4"/>
  <c r="F1441" i="4"/>
  <c r="F1449" i="4"/>
  <c r="F1457" i="4"/>
  <c r="F1465" i="4"/>
  <c r="F1473" i="4"/>
  <c r="F1481" i="4"/>
  <c r="F1489" i="4"/>
  <c r="F1497" i="4"/>
  <c r="F1290" i="4"/>
  <c r="F1322" i="4"/>
  <c r="F1354" i="4"/>
  <c r="F1386" i="4"/>
  <c r="F1418" i="4"/>
  <c r="F1450" i="4"/>
  <c r="F1482" i="4"/>
  <c r="F1294" i="4"/>
  <c r="F1326" i="4"/>
  <c r="F1358" i="4"/>
  <c r="F1390" i="4"/>
  <c r="F1422" i="4"/>
  <c r="F1454" i="4"/>
  <c r="F1486" i="4"/>
  <c r="F1298" i="4"/>
  <c r="F1330" i="4"/>
  <c r="F1362" i="4"/>
  <c r="F1394" i="4"/>
  <c r="F1426" i="4"/>
  <c r="F1458" i="4"/>
  <c r="F1490" i="4"/>
  <c r="F1302" i="4"/>
  <c r="F1334" i="4"/>
  <c r="F1366" i="4"/>
  <c r="F1398" i="4"/>
  <c r="F1430" i="4"/>
  <c r="F1462" i="4"/>
  <c r="F1494" i="4"/>
  <c r="F1306" i="4"/>
  <c r="F1338" i="4"/>
  <c r="F1370" i="4"/>
  <c r="F1402" i="4"/>
  <c r="F1434" i="4"/>
  <c r="F1466" i="4"/>
  <c r="F1498" i="4"/>
  <c r="F1310" i="4"/>
  <c r="F1342" i="4"/>
  <c r="F1374" i="4"/>
  <c r="F1406" i="4"/>
  <c r="F1438" i="4"/>
  <c r="F1470" i="4"/>
  <c r="F1282" i="4"/>
  <c r="F1314" i="4"/>
  <c r="F1346" i="4"/>
  <c r="F1378" i="4"/>
  <c r="F1410" i="4"/>
  <c r="F1442" i="4"/>
  <c r="F1474" i="4"/>
  <c r="F1286" i="4"/>
  <c r="F1318" i="4"/>
  <c r="F1350" i="4"/>
  <c r="F1382" i="4"/>
  <c r="F1414" i="4"/>
  <c r="F1446" i="4"/>
  <c r="F1478" i="4"/>
  <c r="F10" i="4"/>
  <c r="F9" i="4"/>
  <c r="F8" i="4"/>
  <c r="F13" i="7"/>
  <c r="F21" i="7"/>
  <c r="F29" i="7"/>
  <c r="F37" i="7"/>
  <c r="F45" i="7"/>
  <c r="F53" i="7"/>
  <c r="F61" i="7"/>
  <c r="F69" i="7"/>
  <c r="F77" i="7"/>
  <c r="F85" i="7"/>
  <c r="F93" i="7"/>
  <c r="F101" i="7"/>
  <c r="F109" i="7"/>
  <c r="F117" i="7"/>
  <c r="F125" i="7"/>
  <c r="F133" i="7"/>
  <c r="F141" i="7"/>
  <c r="F149" i="7"/>
  <c r="F157" i="7"/>
  <c r="F165" i="7"/>
  <c r="F173" i="7"/>
  <c r="F181" i="7"/>
  <c r="F189" i="7"/>
  <c r="F197" i="7"/>
  <c r="F205" i="7"/>
  <c r="F213" i="7"/>
  <c r="F221" i="7"/>
  <c r="F229" i="7"/>
  <c r="F237" i="7"/>
  <c r="F245" i="7"/>
  <c r="F253" i="7"/>
  <c r="F261" i="7"/>
  <c r="F269" i="7"/>
  <c r="F277" i="7"/>
  <c r="F285" i="7"/>
  <c r="F293" i="7"/>
  <c r="F301" i="7"/>
  <c r="F309" i="7"/>
  <c r="F317" i="7"/>
  <c r="F325" i="7"/>
  <c r="F333" i="7"/>
  <c r="F341" i="7"/>
  <c r="F349" i="7"/>
  <c r="F357" i="7"/>
  <c r="F365" i="7"/>
  <c r="F373" i="7"/>
  <c r="F381" i="7"/>
  <c r="F389" i="7"/>
  <c r="F397" i="7"/>
  <c r="F405" i="7"/>
  <c r="F413" i="7"/>
  <c r="F421" i="7"/>
  <c r="F429" i="7"/>
  <c r="F437" i="7"/>
  <c r="F445" i="7"/>
  <c r="F453" i="7"/>
  <c r="F461" i="7"/>
  <c r="F469" i="7"/>
  <c r="F477" i="7"/>
  <c r="F485" i="7"/>
  <c r="F493" i="7"/>
  <c r="F501" i="7"/>
  <c r="F509" i="7"/>
  <c r="F517" i="7"/>
  <c r="F525" i="7"/>
  <c r="F533" i="7"/>
  <c r="F541" i="7"/>
  <c r="F549" i="7"/>
  <c r="F557" i="7"/>
  <c r="F565" i="7"/>
  <c r="F573" i="7"/>
  <c r="F581" i="7"/>
  <c r="F589" i="7"/>
  <c r="F597" i="7"/>
  <c r="F605" i="7"/>
  <c r="F613" i="7"/>
  <c r="F621" i="7"/>
  <c r="F629" i="7"/>
  <c r="F637" i="7"/>
  <c r="F645" i="7"/>
  <c r="F653" i="7"/>
  <c r="F661" i="7"/>
  <c r="F669" i="7"/>
  <c r="F677" i="7"/>
  <c r="F685" i="7"/>
  <c r="F693" i="7"/>
  <c r="F701" i="7"/>
  <c r="F709" i="7"/>
  <c r="F717" i="7"/>
  <c r="F725" i="7"/>
  <c r="F733" i="7"/>
  <c r="F741" i="7"/>
  <c r="F749" i="7"/>
  <c r="F757" i="7"/>
  <c r="F765" i="7"/>
  <c r="F773" i="7"/>
  <c r="F781" i="7"/>
  <c r="F789" i="7"/>
  <c r="F797" i="7"/>
  <c r="F805" i="7"/>
  <c r="F813" i="7"/>
  <c r="F821" i="7"/>
  <c r="F829" i="7"/>
  <c r="F837" i="7"/>
  <c r="F845" i="7"/>
  <c r="F853" i="7"/>
  <c r="F861" i="7"/>
  <c r="F869" i="7"/>
  <c r="F877" i="7"/>
  <c r="F885" i="7"/>
  <c r="F893" i="7"/>
  <c r="F901" i="7"/>
  <c r="F909" i="7"/>
  <c r="F14" i="7"/>
  <c r="F22" i="7"/>
  <c r="F30" i="7"/>
  <c r="F38" i="7"/>
  <c r="F46" i="7"/>
  <c r="F54" i="7"/>
  <c r="F62" i="7"/>
  <c r="F70" i="7"/>
  <c r="F78" i="7"/>
  <c r="F86" i="7"/>
  <c r="F94" i="7"/>
  <c r="F102" i="7"/>
  <c r="F110" i="7"/>
  <c r="F118" i="7"/>
  <c r="F126" i="7"/>
  <c r="F134" i="7"/>
  <c r="F142" i="7"/>
  <c r="F150" i="7"/>
  <c r="F158" i="7"/>
  <c r="F166" i="7"/>
  <c r="F174" i="7"/>
  <c r="F182" i="7"/>
  <c r="F190" i="7"/>
  <c r="F198" i="7"/>
  <c r="F206" i="7"/>
  <c r="F214" i="7"/>
  <c r="F222" i="7"/>
  <c r="F230" i="7"/>
  <c r="F238" i="7"/>
  <c r="F246" i="7"/>
  <c r="F254" i="7"/>
  <c r="F262" i="7"/>
  <c r="F270" i="7"/>
  <c r="F278" i="7"/>
  <c r="F286" i="7"/>
  <c r="F294" i="7"/>
  <c r="F302" i="7"/>
  <c r="F310" i="7"/>
  <c r="F318" i="7"/>
  <c r="F326" i="7"/>
  <c r="F334" i="7"/>
  <c r="F342" i="7"/>
  <c r="F350" i="7"/>
  <c r="F358" i="7"/>
  <c r="F366" i="7"/>
  <c r="F374" i="7"/>
  <c r="F382" i="7"/>
  <c r="F390" i="7"/>
  <c r="F398" i="7"/>
  <c r="F406" i="7"/>
  <c r="F414" i="7"/>
  <c r="F422" i="7"/>
  <c r="F430" i="7"/>
  <c r="F438" i="7"/>
  <c r="F446" i="7"/>
  <c r="F454" i="7"/>
  <c r="F462" i="7"/>
  <c r="F470" i="7"/>
  <c r="F478" i="7"/>
  <c r="F486" i="7"/>
  <c r="F494" i="7"/>
  <c r="F502" i="7"/>
  <c r="F510" i="7"/>
  <c r="F518" i="7"/>
  <c r="F526" i="7"/>
  <c r="F534" i="7"/>
  <c r="F542" i="7"/>
  <c r="F550" i="7"/>
  <c r="F558" i="7"/>
  <c r="F566" i="7"/>
  <c r="F574" i="7"/>
  <c r="F582" i="7"/>
  <c r="F590" i="7"/>
  <c r="F598" i="7"/>
  <c r="F606" i="7"/>
  <c r="F614" i="7"/>
  <c r="F622" i="7"/>
  <c r="F630" i="7"/>
  <c r="F638" i="7"/>
  <c r="F646" i="7"/>
  <c r="F654" i="7"/>
  <c r="F662" i="7"/>
  <c r="F670" i="7"/>
  <c r="F678" i="7"/>
  <c r="F686" i="7"/>
  <c r="F694" i="7"/>
  <c r="F702" i="7"/>
  <c r="F710" i="7"/>
  <c r="F718" i="7"/>
  <c r="F726" i="7"/>
  <c r="F734" i="7"/>
  <c r="F742" i="7"/>
  <c r="F750" i="7"/>
  <c r="F758" i="7"/>
  <c r="F766" i="7"/>
  <c r="F774" i="7"/>
  <c r="F782" i="7"/>
  <c r="F790" i="7"/>
  <c r="F798" i="7"/>
  <c r="F806" i="7"/>
  <c r="F814" i="7"/>
  <c r="F822" i="7"/>
  <c r="F830" i="7"/>
  <c r="F838" i="7"/>
  <c r="F846" i="7"/>
  <c r="F854" i="7"/>
  <c r="F862" i="7"/>
  <c r="F870" i="7"/>
  <c r="F878" i="7"/>
  <c r="F886" i="7"/>
  <c r="F894" i="7"/>
  <c r="F902" i="7"/>
  <c r="F910" i="7"/>
  <c r="F918" i="7"/>
  <c r="F15" i="7"/>
  <c r="F23" i="7"/>
  <c r="F31" i="7"/>
  <c r="F39" i="7"/>
  <c r="F47" i="7"/>
  <c r="F55" i="7"/>
  <c r="F63" i="7"/>
  <c r="F71" i="7"/>
  <c r="F79" i="7"/>
  <c r="F87" i="7"/>
  <c r="F95" i="7"/>
  <c r="F103" i="7"/>
  <c r="F111" i="7"/>
  <c r="F119" i="7"/>
  <c r="F127" i="7"/>
  <c r="F135" i="7"/>
  <c r="F143" i="7"/>
  <c r="F151" i="7"/>
  <c r="F159" i="7"/>
  <c r="F167" i="7"/>
  <c r="F175" i="7"/>
  <c r="F183" i="7"/>
  <c r="F191" i="7"/>
  <c r="F199" i="7"/>
  <c r="F207" i="7"/>
  <c r="F215" i="7"/>
  <c r="F223" i="7"/>
  <c r="F231" i="7"/>
  <c r="F239" i="7"/>
  <c r="F247" i="7"/>
  <c r="F255" i="7"/>
  <c r="F263" i="7"/>
  <c r="F271" i="7"/>
  <c r="F279" i="7"/>
  <c r="F287" i="7"/>
  <c r="F295" i="7"/>
  <c r="F303" i="7"/>
  <c r="F311" i="7"/>
  <c r="F319" i="7"/>
  <c r="F327" i="7"/>
  <c r="F335" i="7"/>
  <c r="F343" i="7"/>
  <c r="F351" i="7"/>
  <c r="F359" i="7"/>
  <c r="F367" i="7"/>
  <c r="F375" i="7"/>
  <c r="F383" i="7"/>
  <c r="F391" i="7"/>
  <c r="F399" i="7"/>
  <c r="F407" i="7"/>
  <c r="F415" i="7"/>
  <c r="F423" i="7"/>
  <c r="F431" i="7"/>
  <c r="F439" i="7"/>
  <c r="F447" i="7"/>
  <c r="F455" i="7"/>
  <c r="F463" i="7"/>
  <c r="F471" i="7"/>
  <c r="F479" i="7"/>
  <c r="F487" i="7"/>
  <c r="F495" i="7"/>
  <c r="F503" i="7"/>
  <c r="F511" i="7"/>
  <c r="F519" i="7"/>
  <c r="F527" i="7"/>
  <c r="F535" i="7"/>
  <c r="F543" i="7"/>
  <c r="F551" i="7"/>
  <c r="F559" i="7"/>
  <c r="F567" i="7"/>
  <c r="F575" i="7"/>
  <c r="F583" i="7"/>
  <c r="F591" i="7"/>
  <c r="F599" i="7"/>
  <c r="F607" i="7"/>
  <c r="F615" i="7"/>
  <c r="F623" i="7"/>
  <c r="F631" i="7"/>
  <c r="F639" i="7"/>
  <c r="F647" i="7"/>
  <c r="F655" i="7"/>
  <c r="F663" i="7"/>
  <c r="F671" i="7"/>
  <c r="F679" i="7"/>
  <c r="F687" i="7"/>
  <c r="F695" i="7"/>
  <c r="F703" i="7"/>
  <c r="F711" i="7"/>
  <c r="F719" i="7"/>
  <c r="F727" i="7"/>
  <c r="F735" i="7"/>
  <c r="F743" i="7"/>
  <c r="F751" i="7"/>
  <c r="F759" i="7"/>
  <c r="F767" i="7"/>
  <c r="F775" i="7"/>
  <c r="F783" i="7"/>
  <c r="F791" i="7"/>
  <c r="F799" i="7"/>
  <c r="F807" i="7"/>
  <c r="F815" i="7"/>
  <c r="F823" i="7"/>
  <c r="F831" i="7"/>
  <c r="F839" i="7"/>
  <c r="F847" i="7"/>
  <c r="F855" i="7"/>
  <c r="F863" i="7"/>
  <c r="F871" i="7"/>
  <c r="F879" i="7"/>
  <c r="F887" i="7"/>
  <c r="F895" i="7"/>
  <c r="F903" i="7"/>
  <c r="F911" i="7"/>
  <c r="F9" i="7"/>
  <c r="F17" i="7"/>
  <c r="F25" i="7"/>
  <c r="F33" i="7"/>
  <c r="F41" i="7"/>
  <c r="F49" i="7"/>
  <c r="F57" i="7"/>
  <c r="F65" i="7"/>
  <c r="F73" i="7"/>
  <c r="F81" i="7"/>
  <c r="F89" i="7"/>
  <c r="F97" i="7"/>
  <c r="F105" i="7"/>
  <c r="F113" i="7"/>
  <c r="F121" i="7"/>
  <c r="F129" i="7"/>
  <c r="F137" i="7"/>
  <c r="F145" i="7"/>
  <c r="F153" i="7"/>
  <c r="F161" i="7"/>
  <c r="F169" i="7"/>
  <c r="F177" i="7"/>
  <c r="F185" i="7"/>
  <c r="F193" i="7"/>
  <c r="F201" i="7"/>
  <c r="F209" i="7"/>
  <c r="F217" i="7"/>
  <c r="F225" i="7"/>
  <c r="F233" i="7"/>
  <c r="F241" i="7"/>
  <c r="F249" i="7"/>
  <c r="F257" i="7"/>
  <c r="F265" i="7"/>
  <c r="F273" i="7"/>
  <c r="F281" i="7"/>
  <c r="F289" i="7"/>
  <c r="F297" i="7"/>
  <c r="F305" i="7"/>
  <c r="F313" i="7"/>
  <c r="F321" i="7"/>
  <c r="F329" i="7"/>
  <c r="F337" i="7"/>
  <c r="F345" i="7"/>
  <c r="F353" i="7"/>
  <c r="F361" i="7"/>
  <c r="F369" i="7"/>
  <c r="F377" i="7"/>
  <c r="F385" i="7"/>
  <c r="F393" i="7"/>
  <c r="F401" i="7"/>
  <c r="F409" i="7"/>
  <c r="F417" i="7"/>
  <c r="F425" i="7"/>
  <c r="F433" i="7"/>
  <c r="F441" i="7"/>
  <c r="F449" i="7"/>
  <c r="F457" i="7"/>
  <c r="F465" i="7"/>
  <c r="F473" i="7"/>
  <c r="F481" i="7"/>
  <c r="F489" i="7"/>
  <c r="F497" i="7"/>
  <c r="F505" i="7"/>
  <c r="F513" i="7"/>
  <c r="F521" i="7"/>
  <c r="F529" i="7"/>
  <c r="F537" i="7"/>
  <c r="F545" i="7"/>
  <c r="F553" i="7"/>
  <c r="F561" i="7"/>
  <c r="F569" i="7"/>
  <c r="F577" i="7"/>
  <c r="F585" i="7"/>
  <c r="F593" i="7"/>
  <c r="F601" i="7"/>
  <c r="F609" i="7"/>
  <c r="F617" i="7"/>
  <c r="F625" i="7"/>
  <c r="F633" i="7"/>
  <c r="F641" i="7"/>
  <c r="F649" i="7"/>
  <c r="F657" i="7"/>
  <c r="F665" i="7"/>
  <c r="F673" i="7"/>
  <c r="F681" i="7"/>
  <c r="F689" i="7"/>
  <c r="F697" i="7"/>
  <c r="F705" i="7"/>
  <c r="F713" i="7"/>
  <c r="F721" i="7"/>
  <c r="F729" i="7"/>
  <c r="F737" i="7"/>
  <c r="F745" i="7"/>
  <c r="F753" i="7"/>
  <c r="F761" i="7"/>
  <c r="F769" i="7"/>
  <c r="F777" i="7"/>
  <c r="F785" i="7"/>
  <c r="F793" i="7"/>
  <c r="F801" i="7"/>
  <c r="F809" i="7"/>
  <c r="F817" i="7"/>
  <c r="F825" i="7"/>
  <c r="F833" i="7"/>
  <c r="F841" i="7"/>
  <c r="F849" i="7"/>
  <c r="F857" i="7"/>
  <c r="F865" i="7"/>
  <c r="F873" i="7"/>
  <c r="F881" i="7"/>
  <c r="F889" i="7"/>
  <c r="F897" i="7"/>
  <c r="F905" i="7"/>
  <c r="F913" i="7"/>
  <c r="F921" i="7"/>
  <c r="F10" i="7"/>
  <c r="F18" i="7"/>
  <c r="F26" i="7"/>
  <c r="F34" i="7"/>
  <c r="F42" i="7"/>
  <c r="F50" i="7"/>
  <c r="F58" i="7"/>
  <c r="F66" i="7"/>
  <c r="F74" i="7"/>
  <c r="F82" i="7"/>
  <c r="F90" i="7"/>
  <c r="F98" i="7"/>
  <c r="F106" i="7"/>
  <c r="F114" i="7"/>
  <c r="F11" i="7"/>
  <c r="F19" i="7"/>
  <c r="F27" i="7"/>
  <c r="F35" i="7"/>
  <c r="F43" i="7"/>
  <c r="F51" i="7"/>
  <c r="F59" i="7"/>
  <c r="F67" i="7"/>
  <c r="F75" i="7"/>
  <c r="F83" i="7"/>
  <c r="F91" i="7"/>
  <c r="F99" i="7"/>
  <c r="F107" i="7"/>
  <c r="F115" i="7"/>
  <c r="F123" i="7"/>
  <c r="F131" i="7"/>
  <c r="F139" i="7"/>
  <c r="F147" i="7"/>
  <c r="F155" i="7"/>
  <c r="F163" i="7"/>
  <c r="F171" i="7"/>
  <c r="F179" i="7"/>
  <c r="F187" i="7"/>
  <c r="F195" i="7"/>
  <c r="F203" i="7"/>
  <c r="F211" i="7"/>
  <c r="F219" i="7"/>
  <c r="F227" i="7"/>
  <c r="F235" i="7"/>
  <c r="F243" i="7"/>
  <c r="F251" i="7"/>
  <c r="F259" i="7"/>
  <c r="F267" i="7"/>
  <c r="F275" i="7"/>
  <c r="F283" i="7"/>
  <c r="F291" i="7"/>
  <c r="F299" i="7"/>
  <c r="F307" i="7"/>
  <c r="F315" i="7"/>
  <c r="F323" i="7"/>
  <c r="F331" i="7"/>
  <c r="F339" i="7"/>
  <c r="F347" i="7"/>
  <c r="F355" i="7"/>
  <c r="F363" i="7"/>
  <c r="F371" i="7"/>
  <c r="F379" i="7"/>
  <c r="F387" i="7"/>
  <c r="F395" i="7"/>
  <c r="F403" i="7"/>
  <c r="F411" i="7"/>
  <c r="F419" i="7"/>
  <c r="F427" i="7"/>
  <c r="F435" i="7"/>
  <c r="F443" i="7"/>
  <c r="F451" i="7"/>
  <c r="F459" i="7"/>
  <c r="F467" i="7"/>
  <c r="F475" i="7"/>
  <c r="F483" i="7"/>
  <c r="F491" i="7"/>
  <c r="F499" i="7"/>
  <c r="F507" i="7"/>
  <c r="F515" i="7"/>
  <c r="F523" i="7"/>
  <c r="F531" i="7"/>
  <c r="F539" i="7"/>
  <c r="F547" i="7"/>
  <c r="F555" i="7"/>
  <c r="F563" i="7"/>
  <c r="F571" i="7"/>
  <c r="F579" i="7"/>
  <c r="F587" i="7"/>
  <c r="F595" i="7"/>
  <c r="F603" i="7"/>
  <c r="F611" i="7"/>
  <c r="F619" i="7"/>
  <c r="F627" i="7"/>
  <c r="F635" i="7"/>
  <c r="F643" i="7"/>
  <c r="F651" i="7"/>
  <c r="F659" i="7"/>
  <c r="F667" i="7"/>
  <c r="F675" i="7"/>
  <c r="F683" i="7"/>
  <c r="F691" i="7"/>
  <c r="F699" i="7"/>
  <c r="F707" i="7"/>
  <c r="F715" i="7"/>
  <c r="F723" i="7"/>
  <c r="F731" i="7"/>
  <c r="F739" i="7"/>
  <c r="F747" i="7"/>
  <c r="F755" i="7"/>
  <c r="F763" i="7"/>
  <c r="F771" i="7"/>
  <c r="F779" i="7"/>
  <c r="F787" i="7"/>
  <c r="F795" i="7"/>
  <c r="F803" i="7"/>
  <c r="F811" i="7"/>
  <c r="F819" i="7"/>
  <c r="F827" i="7"/>
  <c r="F835" i="7"/>
  <c r="F843" i="7"/>
  <c r="F851" i="7"/>
  <c r="F859" i="7"/>
  <c r="F867" i="7"/>
  <c r="F875" i="7"/>
  <c r="F883" i="7"/>
  <c r="F891" i="7"/>
  <c r="F899" i="7"/>
  <c r="F907" i="7"/>
  <c r="F915" i="7"/>
  <c r="F12" i="7"/>
  <c r="F44" i="7"/>
  <c r="F76" i="7"/>
  <c r="F108" i="7"/>
  <c r="F132" i="7"/>
  <c r="F154" i="7"/>
  <c r="F176" i="7"/>
  <c r="F196" i="7"/>
  <c r="F218" i="7"/>
  <c r="F240" i="7"/>
  <c r="F260" i="7"/>
  <c r="F282" i="7"/>
  <c r="F304" i="7"/>
  <c r="F324" i="7"/>
  <c r="F346" i="7"/>
  <c r="F368" i="7"/>
  <c r="F388" i="7"/>
  <c r="F410" i="7"/>
  <c r="F432" i="7"/>
  <c r="F452" i="7"/>
  <c r="F474" i="7"/>
  <c r="F496" i="7"/>
  <c r="F516" i="7"/>
  <c r="F538" i="7"/>
  <c r="F560" i="7"/>
  <c r="F580" i="7"/>
  <c r="F602" i="7"/>
  <c r="F624" i="7"/>
  <c r="F644" i="7"/>
  <c r="F666" i="7"/>
  <c r="F688" i="7"/>
  <c r="F708" i="7"/>
  <c r="F730" i="7"/>
  <c r="F752" i="7"/>
  <c r="F772" i="7"/>
  <c r="F794" i="7"/>
  <c r="F816" i="7"/>
  <c r="F836" i="7"/>
  <c r="F858" i="7"/>
  <c r="F880" i="7"/>
  <c r="F900" i="7"/>
  <c r="F919" i="7"/>
  <c r="F928" i="7"/>
  <c r="F936" i="7"/>
  <c r="F944" i="7"/>
  <c r="F952" i="7"/>
  <c r="F960" i="7"/>
  <c r="F968" i="7"/>
  <c r="F976" i="7"/>
  <c r="F984" i="7"/>
  <c r="F992" i="7"/>
  <c r="F1000" i="7"/>
  <c r="F1008" i="7"/>
  <c r="F1016" i="7"/>
  <c r="F1024" i="7"/>
  <c r="F1032" i="7"/>
  <c r="F1040" i="7"/>
  <c r="F1048" i="7"/>
  <c r="F1056" i="7"/>
  <c r="F1064" i="7"/>
  <c r="F1072" i="7"/>
  <c r="F1080" i="7"/>
  <c r="F1088" i="7"/>
  <c r="F1096" i="7"/>
  <c r="F1104" i="7"/>
  <c r="F1112" i="7"/>
  <c r="F1120" i="7"/>
  <c r="F1128" i="7"/>
  <c r="F1136" i="7"/>
  <c r="F1144" i="7"/>
  <c r="F1152" i="7"/>
  <c r="F1160" i="7"/>
  <c r="F1168" i="7"/>
  <c r="F1176" i="7"/>
  <c r="F1184" i="7"/>
  <c r="F1192" i="7"/>
  <c r="F1200" i="7"/>
  <c r="F1208" i="7"/>
  <c r="F1216" i="7"/>
  <c r="F1224" i="7"/>
  <c r="F1232" i="7"/>
  <c r="F1240" i="7"/>
  <c r="F1248" i="7"/>
  <c r="F1256" i="7"/>
  <c r="F1264" i="7"/>
  <c r="F1272" i="7"/>
  <c r="F1280" i="7"/>
  <c r="F1288" i="7"/>
  <c r="F1296" i="7"/>
  <c r="F1304" i="7"/>
  <c r="F1312" i="7"/>
  <c r="F1320" i="7"/>
  <c r="F1328" i="7"/>
  <c r="F1336" i="7"/>
  <c r="F1344" i="7"/>
  <c r="F1352" i="7"/>
  <c r="F1360" i="7"/>
  <c r="F1368" i="7"/>
  <c r="F1376" i="7"/>
  <c r="F1384" i="7"/>
  <c r="F1392" i="7"/>
  <c r="F1400" i="7"/>
  <c r="F1408" i="7"/>
  <c r="F1416" i="7"/>
  <c r="F1424" i="7"/>
  <c r="F1432" i="7"/>
  <c r="F1440" i="7"/>
  <c r="F1448" i="7"/>
  <c r="F1456" i="7"/>
  <c r="F1464" i="7"/>
  <c r="F1472" i="7"/>
  <c r="F1480" i="7"/>
  <c r="F1488" i="7"/>
  <c r="F1496" i="7"/>
  <c r="F16" i="7"/>
  <c r="F48" i="7"/>
  <c r="F80" i="7"/>
  <c r="F112" i="7"/>
  <c r="F136" i="7"/>
  <c r="F156" i="7"/>
  <c r="F178" i="7"/>
  <c r="F200" i="7"/>
  <c r="F220" i="7"/>
  <c r="F242" i="7"/>
  <c r="F264" i="7"/>
  <c r="F284" i="7"/>
  <c r="F306" i="7"/>
  <c r="F328" i="7"/>
  <c r="F348" i="7"/>
  <c r="F370" i="7"/>
  <c r="F392" i="7"/>
  <c r="F412" i="7"/>
  <c r="F434" i="7"/>
  <c r="F456" i="7"/>
  <c r="F476" i="7"/>
  <c r="F498" i="7"/>
  <c r="F520" i="7"/>
  <c r="F540" i="7"/>
  <c r="F562" i="7"/>
  <c r="F584" i="7"/>
  <c r="F604" i="7"/>
  <c r="F626" i="7"/>
  <c r="F648" i="7"/>
  <c r="F668" i="7"/>
  <c r="F690" i="7"/>
  <c r="F712" i="7"/>
  <c r="F732" i="7"/>
  <c r="F754" i="7"/>
  <c r="F776" i="7"/>
  <c r="F796" i="7"/>
  <c r="F818" i="7"/>
  <c r="F840" i="7"/>
  <c r="F860" i="7"/>
  <c r="F882" i="7"/>
  <c r="F904" i="7"/>
  <c r="F920" i="7"/>
  <c r="F929" i="7"/>
  <c r="F937" i="7"/>
  <c r="F945" i="7"/>
  <c r="F953" i="7"/>
  <c r="F961" i="7"/>
  <c r="F969" i="7"/>
  <c r="F977" i="7"/>
  <c r="F985" i="7"/>
  <c r="F993" i="7"/>
  <c r="F1001" i="7"/>
  <c r="F1009" i="7"/>
  <c r="F1017" i="7"/>
  <c r="F1025" i="7"/>
  <c r="F1033" i="7"/>
  <c r="F1041" i="7"/>
  <c r="F1049" i="7"/>
  <c r="F1057" i="7"/>
  <c r="F1065" i="7"/>
  <c r="F1073" i="7"/>
  <c r="F1081" i="7"/>
  <c r="F1089" i="7"/>
  <c r="F1097" i="7"/>
  <c r="F1105" i="7"/>
  <c r="F1113" i="7"/>
  <c r="F1121" i="7"/>
  <c r="F1129" i="7"/>
  <c r="F1137" i="7"/>
  <c r="F1145" i="7"/>
  <c r="F1153" i="7"/>
  <c r="F1161" i="7"/>
  <c r="F1169" i="7"/>
  <c r="F1177" i="7"/>
  <c r="F1185" i="7"/>
  <c r="F1193" i="7"/>
  <c r="F1201" i="7"/>
  <c r="F1209" i="7"/>
  <c r="F1217" i="7"/>
  <c r="F1225" i="7"/>
  <c r="F1233" i="7"/>
  <c r="F1241" i="7"/>
  <c r="F1249" i="7"/>
  <c r="F1257" i="7"/>
  <c r="F1265" i="7"/>
  <c r="F1273" i="7"/>
  <c r="F1281" i="7"/>
  <c r="F1289" i="7"/>
  <c r="F1297" i="7"/>
  <c r="F1305" i="7"/>
  <c r="F1313" i="7"/>
  <c r="F1321" i="7"/>
  <c r="F1329" i="7"/>
  <c r="F1337" i="7"/>
  <c r="F1345" i="7"/>
  <c r="F1353" i="7"/>
  <c r="F1361" i="7"/>
  <c r="F1369" i="7"/>
  <c r="F1377" i="7"/>
  <c r="F1385" i="7"/>
  <c r="F1393" i="7"/>
  <c r="F1401" i="7"/>
  <c r="F1409" i="7"/>
  <c r="F1417" i="7"/>
  <c r="F1425" i="7"/>
  <c r="F1433" i="7"/>
  <c r="F1441" i="7"/>
  <c r="F1449" i="7"/>
  <c r="F1457" i="7"/>
  <c r="F1465" i="7"/>
  <c r="F1473" i="7"/>
  <c r="F1481" i="7"/>
  <c r="F20" i="7"/>
  <c r="F52" i="7"/>
  <c r="F84" i="7"/>
  <c r="F116" i="7"/>
  <c r="F138" i="7"/>
  <c r="F160" i="7"/>
  <c r="F180" i="7"/>
  <c r="F202" i="7"/>
  <c r="F224" i="7"/>
  <c r="F244" i="7"/>
  <c r="F266" i="7"/>
  <c r="F288" i="7"/>
  <c r="F308" i="7"/>
  <c r="F330" i="7"/>
  <c r="F352" i="7"/>
  <c r="F372" i="7"/>
  <c r="F394" i="7"/>
  <c r="F416" i="7"/>
  <c r="F436" i="7"/>
  <c r="F458" i="7"/>
  <c r="F480" i="7"/>
  <c r="F500" i="7"/>
  <c r="F522" i="7"/>
  <c r="F544" i="7"/>
  <c r="F564" i="7"/>
  <c r="F586" i="7"/>
  <c r="F608" i="7"/>
  <c r="F628" i="7"/>
  <c r="F650" i="7"/>
  <c r="F672" i="7"/>
  <c r="F692" i="7"/>
  <c r="F714" i="7"/>
  <c r="F736" i="7"/>
  <c r="F756" i="7"/>
  <c r="F778" i="7"/>
  <c r="F800" i="7"/>
  <c r="F820" i="7"/>
  <c r="F842" i="7"/>
  <c r="F864" i="7"/>
  <c r="F884" i="7"/>
  <c r="F906" i="7"/>
  <c r="F922" i="7"/>
  <c r="F930" i="7"/>
  <c r="F938" i="7"/>
  <c r="F946" i="7"/>
  <c r="F954" i="7"/>
  <c r="F962" i="7"/>
  <c r="F970" i="7"/>
  <c r="F978" i="7"/>
  <c r="F986" i="7"/>
  <c r="F994" i="7"/>
  <c r="F1002" i="7"/>
  <c r="F1010" i="7"/>
  <c r="F1018" i="7"/>
  <c r="F1026" i="7"/>
  <c r="F1034" i="7"/>
  <c r="F1042" i="7"/>
  <c r="F1050" i="7"/>
  <c r="F1058" i="7"/>
  <c r="F1066" i="7"/>
  <c r="F1074" i="7"/>
  <c r="F1082" i="7"/>
  <c r="F1090" i="7"/>
  <c r="F1098" i="7"/>
  <c r="F1106" i="7"/>
  <c r="F1114" i="7"/>
  <c r="F1122" i="7"/>
  <c r="F1130" i="7"/>
  <c r="F1138" i="7"/>
  <c r="F1146" i="7"/>
  <c r="F1154" i="7"/>
  <c r="F1162" i="7"/>
  <c r="F1170" i="7"/>
  <c r="F1178" i="7"/>
  <c r="F1186" i="7"/>
  <c r="F1194" i="7"/>
  <c r="F1202" i="7"/>
  <c r="F1210" i="7"/>
  <c r="F1218" i="7"/>
  <c r="F1226" i="7"/>
  <c r="F1234" i="7"/>
  <c r="F1242" i="7"/>
  <c r="F1250" i="7"/>
  <c r="F1258" i="7"/>
  <c r="F1266" i="7"/>
  <c r="F1274" i="7"/>
  <c r="F1282" i="7"/>
  <c r="F1290" i="7"/>
  <c r="F1298" i="7"/>
  <c r="F1306" i="7"/>
  <c r="F1314" i="7"/>
  <c r="F1322" i="7"/>
  <c r="F1330" i="7"/>
  <c r="F1338" i="7"/>
  <c r="F1346" i="7"/>
  <c r="F1354" i="7"/>
  <c r="F1362" i="7"/>
  <c r="F1370" i="7"/>
  <c r="F1378" i="7"/>
  <c r="F1386" i="7"/>
  <c r="F1394" i="7"/>
  <c r="F1402" i="7"/>
  <c r="F1410" i="7"/>
  <c r="F28" i="7"/>
  <c r="F60" i="7"/>
  <c r="F92" i="7"/>
  <c r="F122" i="7"/>
  <c r="F144" i="7"/>
  <c r="F164" i="7"/>
  <c r="F186" i="7"/>
  <c r="F208" i="7"/>
  <c r="F228" i="7"/>
  <c r="F250" i="7"/>
  <c r="F272" i="7"/>
  <c r="F292" i="7"/>
  <c r="F314" i="7"/>
  <c r="F336" i="7"/>
  <c r="F356" i="7"/>
  <c r="F378" i="7"/>
  <c r="F400" i="7"/>
  <c r="F420" i="7"/>
  <c r="F442" i="7"/>
  <c r="F464" i="7"/>
  <c r="F484" i="7"/>
  <c r="F506" i="7"/>
  <c r="F528" i="7"/>
  <c r="F548" i="7"/>
  <c r="F570" i="7"/>
  <c r="F592" i="7"/>
  <c r="F612" i="7"/>
  <c r="F634" i="7"/>
  <c r="F656" i="7"/>
  <c r="F676" i="7"/>
  <c r="F698" i="7"/>
  <c r="F720" i="7"/>
  <c r="F740" i="7"/>
  <c r="F762" i="7"/>
  <c r="F784" i="7"/>
  <c r="F804" i="7"/>
  <c r="F826" i="7"/>
  <c r="F848" i="7"/>
  <c r="F868" i="7"/>
  <c r="F890" i="7"/>
  <c r="F912" i="7"/>
  <c r="F924" i="7"/>
  <c r="F932" i="7"/>
  <c r="F940" i="7"/>
  <c r="F948" i="7"/>
  <c r="F956" i="7"/>
  <c r="F964" i="7"/>
  <c r="F972" i="7"/>
  <c r="F980" i="7"/>
  <c r="F988" i="7"/>
  <c r="F996" i="7"/>
  <c r="F1004" i="7"/>
  <c r="F1012" i="7"/>
  <c r="F1020" i="7"/>
  <c r="F1028" i="7"/>
  <c r="F1036" i="7"/>
  <c r="F1044" i="7"/>
  <c r="F1052" i="7"/>
  <c r="F1060" i="7"/>
  <c r="F1068" i="7"/>
  <c r="F1076" i="7"/>
  <c r="F1084" i="7"/>
  <c r="F1092" i="7"/>
  <c r="F1100" i="7"/>
  <c r="F1108" i="7"/>
  <c r="F1116" i="7"/>
  <c r="F1124" i="7"/>
  <c r="F1132" i="7"/>
  <c r="F1140" i="7"/>
  <c r="F1148" i="7"/>
  <c r="F1156" i="7"/>
  <c r="F1164" i="7"/>
  <c r="F1172" i="7"/>
  <c r="F1180" i="7"/>
  <c r="F1188" i="7"/>
  <c r="F1196" i="7"/>
  <c r="F1204" i="7"/>
  <c r="F32" i="7"/>
  <c r="F64" i="7"/>
  <c r="F96" i="7"/>
  <c r="F124" i="7"/>
  <c r="F146" i="7"/>
  <c r="F168" i="7"/>
  <c r="F188" i="7"/>
  <c r="F210" i="7"/>
  <c r="F232" i="7"/>
  <c r="F252" i="7"/>
  <c r="F274" i="7"/>
  <c r="F296" i="7"/>
  <c r="F316" i="7"/>
  <c r="F338" i="7"/>
  <c r="F360" i="7"/>
  <c r="F380" i="7"/>
  <c r="F402" i="7"/>
  <c r="F424" i="7"/>
  <c r="F444" i="7"/>
  <c r="F466" i="7"/>
  <c r="F488" i="7"/>
  <c r="F508" i="7"/>
  <c r="F530" i="7"/>
  <c r="F552" i="7"/>
  <c r="F572" i="7"/>
  <c r="F594" i="7"/>
  <c r="F616" i="7"/>
  <c r="F636" i="7"/>
  <c r="F658" i="7"/>
  <c r="F680" i="7"/>
  <c r="F700" i="7"/>
  <c r="F722" i="7"/>
  <c r="F744" i="7"/>
  <c r="F764" i="7"/>
  <c r="F786" i="7"/>
  <c r="F808" i="7"/>
  <c r="F828" i="7"/>
  <c r="F850" i="7"/>
  <c r="F872" i="7"/>
  <c r="F892" i="7"/>
  <c r="F914" i="7"/>
  <c r="F925" i="7"/>
  <c r="F933" i="7"/>
  <c r="F941" i="7"/>
  <c r="F949" i="7"/>
  <c r="F957" i="7"/>
  <c r="F965" i="7"/>
  <c r="F973" i="7"/>
  <c r="F981" i="7"/>
  <c r="F989" i="7"/>
  <c r="F997" i="7"/>
  <c r="F1005" i="7"/>
  <c r="F1013" i="7"/>
  <c r="F1021" i="7"/>
  <c r="F1029" i="7"/>
  <c r="F1037" i="7"/>
  <c r="F1045" i="7"/>
  <c r="F1053" i="7"/>
  <c r="F1061" i="7"/>
  <c r="F1069" i="7"/>
  <c r="F1077" i="7"/>
  <c r="F1085" i="7"/>
  <c r="F1093" i="7"/>
  <c r="F1101" i="7"/>
  <c r="F1109" i="7"/>
  <c r="F1117" i="7"/>
  <c r="F1125" i="7"/>
  <c r="F1133" i="7"/>
  <c r="F1141" i="7"/>
  <c r="F1149" i="7"/>
  <c r="F1157" i="7"/>
  <c r="F1165" i="7"/>
  <c r="F1173" i="7"/>
  <c r="F1181" i="7"/>
  <c r="F1189" i="7"/>
  <c r="F1197" i="7"/>
  <c r="F1205" i="7"/>
  <c r="F1213" i="7"/>
  <c r="F36" i="7"/>
  <c r="F68" i="7"/>
  <c r="F100" i="7"/>
  <c r="F128" i="7"/>
  <c r="F148" i="7"/>
  <c r="F170" i="7"/>
  <c r="F192" i="7"/>
  <c r="F212" i="7"/>
  <c r="F234" i="7"/>
  <c r="F256" i="7"/>
  <c r="F276" i="7"/>
  <c r="F298" i="7"/>
  <c r="F320" i="7"/>
  <c r="F340" i="7"/>
  <c r="F362" i="7"/>
  <c r="F384" i="7"/>
  <c r="F404" i="7"/>
  <c r="F426" i="7"/>
  <c r="F448" i="7"/>
  <c r="F468" i="7"/>
  <c r="F490" i="7"/>
  <c r="F512" i="7"/>
  <c r="F532" i="7"/>
  <c r="F554" i="7"/>
  <c r="F576" i="7"/>
  <c r="F596" i="7"/>
  <c r="F618" i="7"/>
  <c r="F640" i="7"/>
  <c r="F660" i="7"/>
  <c r="F682" i="7"/>
  <c r="F704" i="7"/>
  <c r="F724" i="7"/>
  <c r="F746" i="7"/>
  <c r="F768" i="7"/>
  <c r="F788" i="7"/>
  <c r="F810" i="7"/>
  <c r="F832" i="7"/>
  <c r="F852" i="7"/>
  <c r="F874" i="7"/>
  <c r="F896" i="7"/>
  <c r="F916" i="7"/>
  <c r="F926" i="7"/>
  <c r="F934" i="7"/>
  <c r="F942" i="7"/>
  <c r="F950" i="7"/>
  <c r="F958" i="7"/>
  <c r="F966" i="7"/>
  <c r="F974" i="7"/>
  <c r="F982" i="7"/>
  <c r="F990" i="7"/>
  <c r="F998" i="7"/>
  <c r="F1006" i="7"/>
  <c r="F1014" i="7"/>
  <c r="F1022" i="7"/>
  <c r="F1030" i="7"/>
  <c r="F1038" i="7"/>
  <c r="F1046" i="7"/>
  <c r="F1054" i="7"/>
  <c r="F1062" i="7"/>
  <c r="F1070" i="7"/>
  <c r="F1078" i="7"/>
  <c r="F1086" i="7"/>
  <c r="F1094" i="7"/>
  <c r="F1102" i="7"/>
  <c r="F1110" i="7"/>
  <c r="F1118" i="7"/>
  <c r="F1126" i="7"/>
  <c r="F1134" i="7"/>
  <c r="F1142" i="7"/>
  <c r="F1150" i="7"/>
  <c r="F1158" i="7"/>
  <c r="F1166" i="7"/>
  <c r="F1174" i="7"/>
  <c r="F1182" i="7"/>
  <c r="F1190" i="7"/>
  <c r="F1198" i="7"/>
  <c r="F1206" i="7"/>
  <c r="F1214" i="7"/>
  <c r="F1222" i="7"/>
  <c r="F1230" i="7"/>
  <c r="F1238" i="7"/>
  <c r="F1246" i="7"/>
  <c r="F1254" i="7"/>
  <c r="F1262" i="7"/>
  <c r="F1270" i="7"/>
  <c r="F1278" i="7"/>
  <c r="F1286" i="7"/>
  <c r="F1294" i="7"/>
  <c r="F1302" i="7"/>
  <c r="F1310" i="7"/>
  <c r="F1318" i="7"/>
  <c r="F1326" i="7"/>
  <c r="F1334" i="7"/>
  <c r="F1342" i="7"/>
  <c r="F1350" i="7"/>
  <c r="F1358" i="7"/>
  <c r="F1366" i="7"/>
  <c r="F1374" i="7"/>
  <c r="F1382" i="7"/>
  <c r="F1390" i="7"/>
  <c r="F1398" i="7"/>
  <c r="F1406" i="7"/>
  <c r="F104" i="7"/>
  <c r="F194" i="7"/>
  <c r="F280" i="7"/>
  <c r="F364" i="7"/>
  <c r="F450" i="7"/>
  <c r="F536" i="7"/>
  <c r="F620" i="7"/>
  <c r="F706" i="7"/>
  <c r="F792" i="7"/>
  <c r="F876" i="7"/>
  <c r="F935" i="7"/>
  <c r="F967" i="7"/>
  <c r="F999" i="7"/>
  <c r="F1031" i="7"/>
  <c r="F1063" i="7"/>
  <c r="F1095" i="7"/>
  <c r="F1127" i="7"/>
  <c r="F1159" i="7"/>
  <c r="F1191" i="7"/>
  <c r="F1219" i="7"/>
  <c r="F1235" i="7"/>
  <c r="F1251" i="7"/>
  <c r="F1267" i="7"/>
  <c r="F1283" i="7"/>
  <c r="F1299" i="7"/>
  <c r="F1315" i="7"/>
  <c r="F1331" i="7"/>
  <c r="F1347" i="7"/>
  <c r="F1363" i="7"/>
  <c r="F1379" i="7"/>
  <c r="F1395" i="7"/>
  <c r="F1411" i="7"/>
  <c r="F1421" i="7"/>
  <c r="F1431" i="7"/>
  <c r="F1443" i="7"/>
  <c r="F1453" i="7"/>
  <c r="F1463" i="7"/>
  <c r="F1475" i="7"/>
  <c r="F1485" i="7"/>
  <c r="F1494" i="7"/>
  <c r="F120" i="7"/>
  <c r="F204" i="7"/>
  <c r="F290" i="7"/>
  <c r="F376" i="7"/>
  <c r="F460" i="7"/>
  <c r="F546" i="7"/>
  <c r="F632" i="7"/>
  <c r="F716" i="7"/>
  <c r="F802" i="7"/>
  <c r="F888" i="7"/>
  <c r="F939" i="7"/>
  <c r="F971" i="7"/>
  <c r="F1003" i="7"/>
  <c r="F1035" i="7"/>
  <c r="F1067" i="7"/>
  <c r="F1099" i="7"/>
  <c r="F1131" i="7"/>
  <c r="F1163" i="7"/>
  <c r="F1195" i="7"/>
  <c r="F1220" i="7"/>
  <c r="F1236" i="7"/>
  <c r="F1252" i="7"/>
  <c r="F1268" i="7"/>
  <c r="F1284" i="7"/>
  <c r="F1300" i="7"/>
  <c r="F1316" i="7"/>
  <c r="F1332" i="7"/>
  <c r="F1348" i="7"/>
  <c r="F1364" i="7"/>
  <c r="F1380" i="7"/>
  <c r="F1396" i="7"/>
  <c r="F1412" i="7"/>
  <c r="F1422" i="7"/>
  <c r="F1434" i="7"/>
  <c r="F1444" i="7"/>
  <c r="F1454" i="7"/>
  <c r="F1466" i="7"/>
  <c r="F1476" i="7"/>
  <c r="F1486" i="7"/>
  <c r="F1495" i="7"/>
  <c r="F8" i="7"/>
  <c r="F130" i="7"/>
  <c r="F216" i="7"/>
  <c r="F300" i="7"/>
  <c r="F386" i="7"/>
  <c r="F472" i="7"/>
  <c r="F556" i="7"/>
  <c r="F642" i="7"/>
  <c r="F728" i="7"/>
  <c r="F812" i="7"/>
  <c r="F898" i="7"/>
  <c r="F943" i="7"/>
  <c r="F975" i="7"/>
  <c r="F1007" i="7"/>
  <c r="F1039" i="7"/>
  <c r="F1071" i="7"/>
  <c r="F1103" i="7"/>
  <c r="F1135" i="7"/>
  <c r="F1167" i="7"/>
  <c r="F1199" i="7"/>
  <c r="F1221" i="7"/>
  <c r="F1237" i="7"/>
  <c r="F1253" i="7"/>
  <c r="F1269" i="7"/>
  <c r="F1285" i="7"/>
  <c r="F1301" i="7"/>
  <c r="F1317" i="7"/>
  <c r="F1333" i="7"/>
  <c r="F1349" i="7"/>
  <c r="F1365" i="7"/>
  <c r="F1381" i="7"/>
  <c r="F1397" i="7"/>
  <c r="F1413" i="7"/>
  <c r="F1423" i="7"/>
  <c r="F1435" i="7"/>
  <c r="F1445" i="7"/>
  <c r="F1455" i="7"/>
  <c r="F1467" i="7"/>
  <c r="F1477" i="7"/>
  <c r="F1487" i="7"/>
  <c r="F1497" i="7"/>
  <c r="F24" i="7"/>
  <c r="F140" i="7"/>
  <c r="F226" i="7"/>
  <c r="F312" i="7"/>
  <c r="F396" i="7"/>
  <c r="F482" i="7"/>
  <c r="F568" i="7"/>
  <c r="F652" i="7"/>
  <c r="F738" i="7"/>
  <c r="F824" i="7"/>
  <c r="F908" i="7"/>
  <c r="F947" i="7"/>
  <c r="F979" i="7"/>
  <c r="F1011" i="7"/>
  <c r="F1043" i="7"/>
  <c r="F1075" i="7"/>
  <c r="F1107" i="7"/>
  <c r="F1139" i="7"/>
  <c r="F1171" i="7"/>
  <c r="F1203" i="7"/>
  <c r="F1223" i="7"/>
  <c r="F1239" i="7"/>
  <c r="F1255" i="7"/>
  <c r="F1271" i="7"/>
  <c r="F1287" i="7"/>
  <c r="F1303" i="7"/>
  <c r="F1319" i="7"/>
  <c r="F1335" i="7"/>
  <c r="F1351" i="7"/>
  <c r="F1367" i="7"/>
  <c r="F1383" i="7"/>
  <c r="F1399" i="7"/>
  <c r="F1414" i="7"/>
  <c r="F1426" i="7"/>
  <c r="F1436" i="7"/>
  <c r="F1446" i="7"/>
  <c r="F1458" i="7"/>
  <c r="F1468" i="7"/>
  <c r="F1478" i="7"/>
  <c r="F1489" i="7"/>
  <c r="F1498" i="7"/>
  <c r="F40" i="7"/>
  <c r="F152" i="7"/>
  <c r="F236" i="7"/>
  <c r="F322" i="7"/>
  <c r="F408" i="7"/>
  <c r="F492" i="7"/>
  <c r="F578" i="7"/>
  <c r="F664" i="7"/>
  <c r="F748" i="7"/>
  <c r="F834" i="7"/>
  <c r="F917" i="7"/>
  <c r="F951" i="7"/>
  <c r="F983" i="7"/>
  <c r="F1015" i="7"/>
  <c r="F1047" i="7"/>
  <c r="F1079" i="7"/>
  <c r="F1111" i="7"/>
  <c r="F1143" i="7"/>
  <c r="F1175" i="7"/>
  <c r="F1207" i="7"/>
  <c r="F1227" i="7"/>
  <c r="F1243" i="7"/>
  <c r="F1259" i="7"/>
  <c r="F1275" i="7"/>
  <c r="F1291" i="7"/>
  <c r="F1307" i="7"/>
  <c r="F1323" i="7"/>
  <c r="F1339" i="7"/>
  <c r="F1355" i="7"/>
  <c r="F1371" i="7"/>
  <c r="F1387" i="7"/>
  <c r="F1403" i="7"/>
  <c r="F1415" i="7"/>
  <c r="F1427" i="7"/>
  <c r="F1437" i="7"/>
  <c r="F1447" i="7"/>
  <c r="F1459" i="7"/>
  <c r="F1469" i="7"/>
  <c r="F1479" i="7"/>
  <c r="F1490" i="7"/>
  <c r="F1499" i="7"/>
  <c r="F56" i="7"/>
  <c r="F162" i="7"/>
  <c r="F248" i="7"/>
  <c r="F332" i="7"/>
  <c r="F418" i="7"/>
  <c r="F504" i="7"/>
  <c r="F588" i="7"/>
  <c r="F674" i="7"/>
  <c r="F760" i="7"/>
  <c r="F844" i="7"/>
  <c r="F923" i="7"/>
  <c r="F955" i="7"/>
  <c r="F987" i="7"/>
  <c r="F1019" i="7"/>
  <c r="F1051" i="7"/>
  <c r="F1083" i="7"/>
  <c r="F1115" i="7"/>
  <c r="F1147" i="7"/>
  <c r="F1179" i="7"/>
  <c r="F1211" i="7"/>
  <c r="F1228" i="7"/>
  <c r="F1244" i="7"/>
  <c r="F1260" i="7"/>
  <c r="F1276" i="7"/>
  <c r="F1292" i="7"/>
  <c r="F1308" i="7"/>
  <c r="F1324" i="7"/>
  <c r="F1340" i="7"/>
  <c r="F1356" i="7"/>
  <c r="F1372" i="7"/>
  <c r="F1388" i="7"/>
  <c r="F1404" i="7"/>
  <c r="F1418" i="7"/>
  <c r="F1428" i="7"/>
  <c r="F1438" i="7"/>
  <c r="F1450" i="7"/>
  <c r="F1460" i="7"/>
  <c r="F1470" i="7"/>
  <c r="F1482" i="7"/>
  <c r="F1491" i="7"/>
  <c r="F1500" i="7"/>
  <c r="F72" i="7"/>
  <c r="F172" i="7"/>
  <c r="F258" i="7"/>
  <c r="F344" i="7"/>
  <c r="F428" i="7"/>
  <c r="F514" i="7"/>
  <c r="F600" i="7"/>
  <c r="F684" i="7"/>
  <c r="F770" i="7"/>
  <c r="F856" i="7"/>
  <c r="F927" i="7"/>
  <c r="F959" i="7"/>
  <c r="F991" i="7"/>
  <c r="F1023" i="7"/>
  <c r="F1055" i="7"/>
  <c r="F1087" i="7"/>
  <c r="F1119" i="7"/>
  <c r="F1151" i="7"/>
  <c r="F1183" i="7"/>
  <c r="F1212" i="7"/>
  <c r="F1229" i="7"/>
  <c r="F1245" i="7"/>
  <c r="F1261" i="7"/>
  <c r="F1277" i="7"/>
  <c r="F1293" i="7"/>
  <c r="F1309" i="7"/>
  <c r="F1325" i="7"/>
  <c r="F1341" i="7"/>
  <c r="F1357" i="7"/>
  <c r="F1373" i="7"/>
  <c r="F1389" i="7"/>
  <c r="F1405" i="7"/>
  <c r="F1419" i="7"/>
  <c r="F1429" i="7"/>
  <c r="F1439" i="7"/>
  <c r="F1451" i="7"/>
  <c r="F1461" i="7"/>
  <c r="F1471" i="7"/>
  <c r="F1483" i="7"/>
  <c r="F1492" i="7"/>
  <c r="F88" i="7"/>
  <c r="F184" i="7"/>
  <c r="F268" i="7"/>
  <c r="F354" i="7"/>
  <c r="F440" i="7"/>
  <c r="F524" i="7"/>
  <c r="F610" i="7"/>
  <c r="F696" i="7"/>
  <c r="F780" i="7"/>
  <c r="F866" i="7"/>
  <c r="F931" i="7"/>
  <c r="F963" i="7"/>
  <c r="F995" i="7"/>
  <c r="F1027" i="7"/>
  <c r="F1059" i="7"/>
  <c r="F1091" i="7"/>
  <c r="F1123" i="7"/>
  <c r="F1155" i="7"/>
  <c r="F1187" i="7"/>
  <c r="F1215" i="7"/>
  <c r="F1231" i="7"/>
  <c r="F1247" i="7"/>
  <c r="F1263" i="7"/>
  <c r="F1279" i="7"/>
  <c r="F1295" i="7"/>
  <c r="F1311" i="7"/>
  <c r="F1327" i="7"/>
  <c r="F1343" i="7"/>
  <c r="F1359" i="7"/>
  <c r="F1375" i="7"/>
  <c r="F1391" i="7"/>
  <c r="F1407" i="7"/>
  <c r="F1420" i="7"/>
  <c r="F1430" i="7"/>
  <c r="F1442" i="7"/>
  <c r="F1452" i="7"/>
  <c r="F1462" i="7"/>
  <c r="F1474" i="7"/>
  <c r="F1484" i="7"/>
  <c r="F1493" i="7"/>
  <c r="F7" i="7"/>
  <c r="F1493" i="5"/>
  <c r="F1461" i="5"/>
  <c r="F1429" i="5"/>
  <c r="F1397" i="5"/>
  <c r="F1365" i="5"/>
  <c r="F1333" i="5"/>
  <c r="F1301" i="5"/>
  <c r="F1269" i="5"/>
  <c r="F1237" i="5"/>
  <c r="F1205" i="5"/>
  <c r="F1173" i="5"/>
  <c r="F1141" i="5"/>
  <c r="F1109" i="5"/>
  <c r="F1077" i="5"/>
  <c r="F1045" i="5"/>
  <c r="F1013" i="5"/>
  <c r="F981" i="5"/>
  <c r="F949" i="5"/>
  <c r="F917" i="5"/>
  <c r="F885" i="5"/>
  <c r="F853" i="5"/>
  <c r="F821" i="5"/>
  <c r="F789" i="5"/>
  <c r="F757" i="5"/>
  <c r="F1489" i="5"/>
  <c r="F1457" i="5"/>
  <c r="F1425" i="5"/>
  <c r="F1393" i="5"/>
  <c r="F1361" i="5"/>
  <c r="F1329" i="5"/>
  <c r="F1297" i="5"/>
  <c r="F1265" i="5"/>
  <c r="F1233" i="5"/>
  <c r="F1201" i="5"/>
  <c r="F1169" i="5"/>
  <c r="F1137" i="5"/>
  <c r="F1105" i="5"/>
  <c r="F1073" i="5"/>
  <c r="F1041" i="5"/>
  <c r="F1009" i="5"/>
  <c r="F977" i="5"/>
  <c r="F945" i="5"/>
  <c r="F913" i="5"/>
  <c r="F881" i="5"/>
  <c r="F849" i="5"/>
  <c r="F817" i="5"/>
  <c r="F785" i="5"/>
  <c r="F8" i="5"/>
  <c r="F16" i="5"/>
  <c r="F24" i="5"/>
  <c r="F32" i="5"/>
  <c r="F40" i="5"/>
  <c r="F48" i="5"/>
  <c r="F56" i="5"/>
  <c r="F64" i="5"/>
  <c r="F72" i="5"/>
  <c r="F80" i="5"/>
  <c r="F88" i="5"/>
  <c r="F96" i="5"/>
  <c r="F104" i="5"/>
  <c r="F112" i="5"/>
  <c r="F120" i="5"/>
  <c r="F128" i="5"/>
  <c r="F136" i="5"/>
  <c r="F144" i="5"/>
  <c r="F152" i="5"/>
  <c r="F160" i="5"/>
  <c r="F168" i="5"/>
  <c r="F176" i="5"/>
  <c r="F184" i="5"/>
  <c r="F192" i="5"/>
  <c r="F200" i="5"/>
  <c r="F208" i="5"/>
  <c r="F216" i="5"/>
  <c r="F224" i="5"/>
  <c r="F232" i="5"/>
  <c r="F240" i="5"/>
  <c r="F9" i="5"/>
  <c r="F17" i="5"/>
  <c r="F25" i="5"/>
  <c r="F33" i="5"/>
  <c r="F41" i="5"/>
  <c r="F49" i="5"/>
  <c r="F57" i="5"/>
  <c r="F65" i="5"/>
  <c r="F73" i="5"/>
  <c r="F81" i="5"/>
  <c r="F89" i="5"/>
  <c r="F97" i="5"/>
  <c r="F105" i="5"/>
  <c r="F113" i="5"/>
  <c r="F121" i="5"/>
  <c r="F129" i="5"/>
  <c r="F137" i="5"/>
  <c r="F145" i="5"/>
  <c r="F153" i="5"/>
  <c r="F161" i="5"/>
  <c r="F169" i="5"/>
  <c r="F177" i="5"/>
  <c r="F185" i="5"/>
  <c r="F193" i="5"/>
  <c r="F201" i="5"/>
  <c r="F209" i="5"/>
  <c r="F217" i="5"/>
  <c r="F225" i="5"/>
  <c r="F233" i="5"/>
  <c r="F241" i="5"/>
  <c r="F249" i="5"/>
  <c r="F10" i="5"/>
  <c r="F18" i="5"/>
  <c r="F26" i="5"/>
  <c r="F34" i="5"/>
  <c r="F42" i="5"/>
  <c r="F50" i="5"/>
  <c r="F58" i="5"/>
  <c r="F66" i="5"/>
  <c r="F74" i="5"/>
  <c r="F82" i="5"/>
  <c r="F90" i="5"/>
  <c r="F98" i="5"/>
  <c r="F106" i="5"/>
  <c r="F114" i="5"/>
  <c r="F122" i="5"/>
  <c r="F130" i="5"/>
  <c r="F138" i="5"/>
  <c r="F146" i="5"/>
  <c r="F154" i="5"/>
  <c r="F162" i="5"/>
  <c r="F170" i="5"/>
  <c r="F178" i="5"/>
  <c r="F186" i="5"/>
  <c r="F194" i="5"/>
  <c r="F202" i="5"/>
  <c r="F210" i="5"/>
  <c r="F218" i="5"/>
  <c r="F226" i="5"/>
  <c r="F234" i="5"/>
  <c r="F242" i="5"/>
  <c r="F250" i="5"/>
  <c r="F12" i="5"/>
  <c r="F20" i="5"/>
  <c r="F28" i="5"/>
  <c r="F36" i="5"/>
  <c r="F44" i="5"/>
  <c r="F52" i="5"/>
  <c r="F60" i="5"/>
  <c r="F68" i="5"/>
  <c r="F76" i="5"/>
  <c r="F84" i="5"/>
  <c r="F92" i="5"/>
  <c r="F100" i="5"/>
  <c r="F108" i="5"/>
  <c r="F116" i="5"/>
  <c r="F124" i="5"/>
  <c r="F132" i="5"/>
  <c r="F140" i="5"/>
  <c r="F148" i="5"/>
  <c r="F156" i="5"/>
  <c r="F164" i="5"/>
  <c r="F172" i="5"/>
  <c r="F180" i="5"/>
  <c r="F188" i="5"/>
  <c r="F196" i="5"/>
  <c r="F204" i="5"/>
  <c r="F212" i="5"/>
  <c r="F220" i="5"/>
  <c r="F228" i="5"/>
  <c r="F236" i="5"/>
  <c r="F244" i="5"/>
  <c r="F13" i="5"/>
  <c r="F21" i="5"/>
  <c r="F29" i="5"/>
  <c r="F37" i="5"/>
  <c r="F45" i="5"/>
  <c r="F53" i="5"/>
  <c r="F61" i="5"/>
  <c r="F69" i="5"/>
  <c r="F77" i="5"/>
  <c r="F85" i="5"/>
  <c r="F93" i="5"/>
  <c r="F101" i="5"/>
  <c r="F109" i="5"/>
  <c r="F117" i="5"/>
  <c r="F125" i="5"/>
  <c r="F133" i="5"/>
  <c r="F141" i="5"/>
  <c r="F149" i="5"/>
  <c r="F157" i="5"/>
  <c r="F165" i="5"/>
  <c r="F173" i="5"/>
  <c r="F181" i="5"/>
  <c r="F189" i="5"/>
  <c r="F197" i="5"/>
  <c r="F205" i="5"/>
  <c r="F213" i="5"/>
  <c r="F221" i="5"/>
  <c r="F229" i="5"/>
  <c r="F237" i="5"/>
  <c r="F245" i="5"/>
  <c r="F6" i="5"/>
  <c r="F14" i="5"/>
  <c r="F22" i="5"/>
  <c r="F30" i="5"/>
  <c r="F38" i="5"/>
  <c r="F46" i="5"/>
  <c r="F54" i="5"/>
  <c r="F62" i="5"/>
  <c r="F70" i="5"/>
  <c r="F78" i="5"/>
  <c r="F86" i="5"/>
  <c r="F94" i="5"/>
  <c r="F102" i="5"/>
  <c r="F110" i="5"/>
  <c r="F118" i="5"/>
  <c r="F126" i="5"/>
  <c r="F134" i="5"/>
  <c r="F142" i="5"/>
  <c r="F150" i="5"/>
  <c r="F158" i="5"/>
  <c r="F166" i="5"/>
  <c r="F174" i="5"/>
  <c r="F182" i="5"/>
  <c r="F190" i="5"/>
  <c r="F198" i="5"/>
  <c r="F206" i="5"/>
  <c r="F214" i="5"/>
  <c r="F222" i="5"/>
  <c r="F230" i="5"/>
  <c r="F238" i="5"/>
  <c r="F246" i="5"/>
  <c r="F23" i="5"/>
  <c r="F55" i="5"/>
  <c r="F87" i="5"/>
  <c r="F119" i="5"/>
  <c r="F151" i="5"/>
  <c r="F183" i="5"/>
  <c r="F215" i="5"/>
  <c r="F247" i="5"/>
  <c r="F257" i="5"/>
  <c r="F265" i="5"/>
  <c r="F273" i="5"/>
  <c r="F281" i="5"/>
  <c r="F289" i="5"/>
  <c r="F297" i="5"/>
  <c r="F305" i="5"/>
  <c r="F313" i="5"/>
  <c r="F321" i="5"/>
  <c r="F329" i="5"/>
  <c r="F337" i="5"/>
  <c r="F345" i="5"/>
  <c r="F353" i="5"/>
  <c r="F361" i="5"/>
  <c r="F369" i="5"/>
  <c r="F377" i="5"/>
  <c r="F385" i="5"/>
  <c r="F393" i="5"/>
  <c r="F401" i="5"/>
  <c r="F409" i="5"/>
  <c r="F417" i="5"/>
  <c r="F425" i="5"/>
  <c r="F433" i="5"/>
  <c r="F441" i="5"/>
  <c r="F449" i="5"/>
  <c r="F457" i="5"/>
  <c r="F465" i="5"/>
  <c r="F473" i="5"/>
  <c r="F481" i="5"/>
  <c r="F489" i="5"/>
  <c r="F497" i="5"/>
  <c r="F505" i="5"/>
  <c r="F513" i="5"/>
  <c r="F521" i="5"/>
  <c r="F529" i="5"/>
  <c r="F537" i="5"/>
  <c r="F545" i="5"/>
  <c r="F553" i="5"/>
  <c r="F561" i="5"/>
  <c r="F569" i="5"/>
  <c r="F577" i="5"/>
  <c r="F585" i="5"/>
  <c r="F593" i="5"/>
  <c r="F601" i="5"/>
  <c r="F609" i="5"/>
  <c r="F617" i="5"/>
  <c r="F625" i="5"/>
  <c r="F633" i="5"/>
  <c r="F641" i="5"/>
  <c r="F649" i="5"/>
  <c r="F657" i="5"/>
  <c r="F665" i="5"/>
  <c r="F673" i="5"/>
  <c r="F681" i="5"/>
  <c r="F689" i="5"/>
  <c r="F697" i="5"/>
  <c r="F705" i="5"/>
  <c r="F713" i="5"/>
  <c r="F721" i="5"/>
  <c r="F729" i="5"/>
  <c r="F27" i="5"/>
  <c r="F59" i="5"/>
  <c r="F91" i="5"/>
  <c r="F123" i="5"/>
  <c r="F155" i="5"/>
  <c r="F187" i="5"/>
  <c r="F219" i="5"/>
  <c r="F248" i="5"/>
  <c r="F258" i="5"/>
  <c r="F266" i="5"/>
  <c r="F274" i="5"/>
  <c r="F282" i="5"/>
  <c r="F290" i="5"/>
  <c r="F298" i="5"/>
  <c r="F306" i="5"/>
  <c r="F314" i="5"/>
  <c r="F322" i="5"/>
  <c r="F330" i="5"/>
  <c r="F338" i="5"/>
  <c r="F346" i="5"/>
  <c r="F354" i="5"/>
  <c r="F362" i="5"/>
  <c r="F370" i="5"/>
  <c r="F378" i="5"/>
  <c r="F386" i="5"/>
  <c r="F394" i="5"/>
  <c r="F402" i="5"/>
  <c r="F410" i="5"/>
  <c r="F418" i="5"/>
  <c r="F426" i="5"/>
  <c r="F434" i="5"/>
  <c r="F442" i="5"/>
  <c r="F450" i="5"/>
  <c r="F458" i="5"/>
  <c r="F466" i="5"/>
  <c r="F474" i="5"/>
  <c r="F482" i="5"/>
  <c r="F490" i="5"/>
  <c r="F498" i="5"/>
  <c r="F506" i="5"/>
  <c r="F514" i="5"/>
  <c r="F522" i="5"/>
  <c r="F530" i="5"/>
  <c r="F538" i="5"/>
  <c r="F546" i="5"/>
  <c r="F554" i="5"/>
  <c r="F562" i="5"/>
  <c r="F570" i="5"/>
  <c r="F578" i="5"/>
  <c r="F586" i="5"/>
  <c r="F594" i="5"/>
  <c r="F602" i="5"/>
  <c r="F610" i="5"/>
  <c r="F618" i="5"/>
  <c r="F626" i="5"/>
  <c r="F634" i="5"/>
  <c r="F642" i="5"/>
  <c r="F650" i="5"/>
  <c r="F658" i="5"/>
  <c r="F666" i="5"/>
  <c r="F674" i="5"/>
  <c r="F682" i="5"/>
  <c r="F690" i="5"/>
  <c r="F698" i="5"/>
  <c r="F706" i="5"/>
  <c r="F714" i="5"/>
  <c r="F722" i="5"/>
  <c r="F730" i="5"/>
  <c r="F738" i="5"/>
  <c r="F746" i="5"/>
  <c r="F754" i="5"/>
  <c r="F762" i="5"/>
  <c r="F770" i="5"/>
  <c r="F778" i="5"/>
  <c r="F786" i="5"/>
  <c r="F794" i="5"/>
  <c r="F802" i="5"/>
  <c r="F810" i="5"/>
  <c r="F818" i="5"/>
  <c r="F826" i="5"/>
  <c r="F834" i="5"/>
  <c r="F842" i="5"/>
  <c r="F850" i="5"/>
  <c r="F858" i="5"/>
  <c r="F866" i="5"/>
  <c r="F874" i="5"/>
  <c r="F882" i="5"/>
  <c r="F890" i="5"/>
  <c r="F898" i="5"/>
  <c r="F906" i="5"/>
  <c r="F914" i="5"/>
  <c r="F922" i="5"/>
  <c r="F930" i="5"/>
  <c r="F938" i="5"/>
  <c r="F946" i="5"/>
  <c r="F954" i="5"/>
  <c r="F962" i="5"/>
  <c r="F970" i="5"/>
  <c r="F978" i="5"/>
  <c r="F986" i="5"/>
  <c r="F994" i="5"/>
  <c r="F1002" i="5"/>
  <c r="F1010" i="5"/>
  <c r="F1018" i="5"/>
  <c r="F1026" i="5"/>
  <c r="F1034" i="5"/>
  <c r="F1042" i="5"/>
  <c r="F1050" i="5"/>
  <c r="F1058" i="5"/>
  <c r="F1066" i="5"/>
  <c r="F1074" i="5"/>
  <c r="F1082" i="5"/>
  <c r="F1090" i="5"/>
  <c r="F1098" i="5"/>
  <c r="F1106" i="5"/>
  <c r="F1114" i="5"/>
  <c r="F1122" i="5"/>
  <c r="F1130" i="5"/>
  <c r="F1138" i="5"/>
  <c r="F1146" i="5"/>
  <c r="F1154" i="5"/>
  <c r="F1162" i="5"/>
  <c r="F1170" i="5"/>
  <c r="F1178" i="5"/>
  <c r="F1186" i="5"/>
  <c r="F1194" i="5"/>
  <c r="F1202" i="5"/>
  <c r="F1210" i="5"/>
  <c r="F1218" i="5"/>
  <c r="F1226" i="5"/>
  <c r="F1234" i="5"/>
  <c r="F1242" i="5"/>
  <c r="F1250" i="5"/>
  <c r="F1258" i="5"/>
  <c r="F1266" i="5"/>
  <c r="F1274" i="5"/>
  <c r="F1282" i="5"/>
  <c r="F1290" i="5"/>
  <c r="F1298" i="5"/>
  <c r="F1306" i="5"/>
  <c r="F1314" i="5"/>
  <c r="F1322" i="5"/>
  <c r="F1330" i="5"/>
  <c r="F1338" i="5"/>
  <c r="F1346" i="5"/>
  <c r="F1354" i="5"/>
  <c r="F1362" i="5"/>
  <c r="F1370" i="5"/>
  <c r="F1378" i="5"/>
  <c r="F1386" i="5"/>
  <c r="F1394" i="5"/>
  <c r="F1402" i="5"/>
  <c r="F1410" i="5"/>
  <c r="F1418" i="5"/>
  <c r="F1426" i="5"/>
  <c r="F1434" i="5"/>
  <c r="F1442" i="5"/>
  <c r="F1450" i="5"/>
  <c r="F1458" i="5"/>
  <c r="F1466" i="5"/>
  <c r="F1474" i="5"/>
  <c r="F1482" i="5"/>
  <c r="F1490" i="5"/>
  <c r="F1498" i="5"/>
  <c r="F31" i="5"/>
  <c r="F63" i="5"/>
  <c r="F95" i="5"/>
  <c r="F127" i="5"/>
  <c r="F159" i="5"/>
  <c r="F191" i="5"/>
  <c r="F223" i="5"/>
  <c r="F251" i="5"/>
  <c r="F259" i="5"/>
  <c r="F267" i="5"/>
  <c r="F275" i="5"/>
  <c r="F283" i="5"/>
  <c r="F291" i="5"/>
  <c r="F299" i="5"/>
  <c r="F307" i="5"/>
  <c r="F315" i="5"/>
  <c r="F323" i="5"/>
  <c r="F331" i="5"/>
  <c r="F339" i="5"/>
  <c r="F347" i="5"/>
  <c r="F355" i="5"/>
  <c r="F363" i="5"/>
  <c r="F371" i="5"/>
  <c r="F379" i="5"/>
  <c r="F387" i="5"/>
  <c r="F395" i="5"/>
  <c r="F403" i="5"/>
  <c r="F411" i="5"/>
  <c r="F419" i="5"/>
  <c r="F427" i="5"/>
  <c r="F435" i="5"/>
  <c r="F443" i="5"/>
  <c r="F451" i="5"/>
  <c r="F459" i="5"/>
  <c r="F467" i="5"/>
  <c r="F475" i="5"/>
  <c r="F483" i="5"/>
  <c r="F491" i="5"/>
  <c r="F499" i="5"/>
  <c r="F507" i="5"/>
  <c r="F515" i="5"/>
  <c r="F523" i="5"/>
  <c r="F531" i="5"/>
  <c r="F539" i="5"/>
  <c r="F547" i="5"/>
  <c r="F555" i="5"/>
  <c r="F563" i="5"/>
  <c r="F571" i="5"/>
  <c r="F579" i="5"/>
  <c r="F587" i="5"/>
  <c r="F595" i="5"/>
  <c r="F603" i="5"/>
  <c r="F611" i="5"/>
  <c r="F619" i="5"/>
  <c r="F627" i="5"/>
  <c r="F635" i="5"/>
  <c r="F643" i="5"/>
  <c r="F651" i="5"/>
  <c r="F659" i="5"/>
  <c r="F667" i="5"/>
  <c r="F675" i="5"/>
  <c r="F683" i="5"/>
  <c r="F691" i="5"/>
  <c r="F699" i="5"/>
  <c r="F707" i="5"/>
  <c r="F715" i="5"/>
  <c r="F723" i="5"/>
  <c r="F731" i="5"/>
  <c r="F739" i="5"/>
  <c r="F747" i="5"/>
  <c r="F755" i="5"/>
  <c r="F763" i="5"/>
  <c r="F771" i="5"/>
  <c r="F779" i="5"/>
  <c r="F787" i="5"/>
  <c r="F795" i="5"/>
  <c r="F803" i="5"/>
  <c r="F811" i="5"/>
  <c r="F819" i="5"/>
  <c r="F827" i="5"/>
  <c r="F835" i="5"/>
  <c r="F843" i="5"/>
  <c r="F851" i="5"/>
  <c r="F859" i="5"/>
  <c r="F867" i="5"/>
  <c r="F875" i="5"/>
  <c r="F883" i="5"/>
  <c r="F891" i="5"/>
  <c r="F899" i="5"/>
  <c r="F907" i="5"/>
  <c r="F915" i="5"/>
  <c r="F923" i="5"/>
  <c r="F931" i="5"/>
  <c r="F939" i="5"/>
  <c r="F947" i="5"/>
  <c r="F955" i="5"/>
  <c r="F963" i="5"/>
  <c r="F971" i="5"/>
  <c r="F979" i="5"/>
  <c r="F987" i="5"/>
  <c r="F995" i="5"/>
  <c r="F1003" i="5"/>
  <c r="F1011" i="5"/>
  <c r="F1019" i="5"/>
  <c r="F1027" i="5"/>
  <c r="F1035" i="5"/>
  <c r="F1043" i="5"/>
  <c r="F1051" i="5"/>
  <c r="F1059" i="5"/>
  <c r="F1067" i="5"/>
  <c r="F1075" i="5"/>
  <c r="F1083" i="5"/>
  <c r="F1091" i="5"/>
  <c r="F1099" i="5"/>
  <c r="F1107" i="5"/>
  <c r="F1115" i="5"/>
  <c r="F1123" i="5"/>
  <c r="F1131" i="5"/>
  <c r="F1139" i="5"/>
  <c r="F1147" i="5"/>
  <c r="F1155" i="5"/>
  <c r="F1163" i="5"/>
  <c r="F1171" i="5"/>
  <c r="F1179" i="5"/>
  <c r="F1187" i="5"/>
  <c r="F1195" i="5"/>
  <c r="F1203" i="5"/>
  <c r="F1211" i="5"/>
  <c r="F1219" i="5"/>
  <c r="F1227" i="5"/>
  <c r="F1235" i="5"/>
  <c r="F1243" i="5"/>
  <c r="F1251" i="5"/>
  <c r="F1259" i="5"/>
  <c r="F1267" i="5"/>
  <c r="F1275" i="5"/>
  <c r="F1283" i="5"/>
  <c r="F1291" i="5"/>
  <c r="F1299" i="5"/>
  <c r="F1307" i="5"/>
  <c r="F1315" i="5"/>
  <c r="F1323" i="5"/>
  <c r="F1331" i="5"/>
  <c r="F1339" i="5"/>
  <c r="F1347" i="5"/>
  <c r="F1355" i="5"/>
  <c r="F1363" i="5"/>
  <c r="F1371" i="5"/>
  <c r="F1379" i="5"/>
  <c r="F1387" i="5"/>
  <c r="F1395" i="5"/>
  <c r="F1403" i="5"/>
  <c r="F1411" i="5"/>
  <c r="F1419" i="5"/>
  <c r="F1427" i="5"/>
  <c r="F1435" i="5"/>
  <c r="F1443" i="5"/>
  <c r="F1451" i="5"/>
  <c r="F1459" i="5"/>
  <c r="F1467" i="5"/>
  <c r="F1475" i="5"/>
  <c r="F1483" i="5"/>
  <c r="F1491" i="5"/>
  <c r="F1499" i="5"/>
  <c r="F35" i="5"/>
  <c r="F67" i="5"/>
  <c r="F99" i="5"/>
  <c r="F131" i="5"/>
  <c r="F163" i="5"/>
  <c r="F195" i="5"/>
  <c r="F227" i="5"/>
  <c r="F252" i="5"/>
  <c r="F260" i="5"/>
  <c r="F268" i="5"/>
  <c r="F276" i="5"/>
  <c r="F284" i="5"/>
  <c r="F292" i="5"/>
  <c r="F300" i="5"/>
  <c r="F308" i="5"/>
  <c r="F316" i="5"/>
  <c r="F324" i="5"/>
  <c r="F332" i="5"/>
  <c r="F340" i="5"/>
  <c r="F348" i="5"/>
  <c r="F356" i="5"/>
  <c r="F364" i="5"/>
  <c r="F372" i="5"/>
  <c r="F380" i="5"/>
  <c r="F388" i="5"/>
  <c r="F396" i="5"/>
  <c r="F404" i="5"/>
  <c r="F412" i="5"/>
  <c r="F420" i="5"/>
  <c r="F428" i="5"/>
  <c r="F436" i="5"/>
  <c r="F444" i="5"/>
  <c r="F452" i="5"/>
  <c r="F460" i="5"/>
  <c r="F468" i="5"/>
  <c r="F476" i="5"/>
  <c r="F484" i="5"/>
  <c r="F492" i="5"/>
  <c r="F500" i="5"/>
  <c r="F508" i="5"/>
  <c r="F516" i="5"/>
  <c r="F524" i="5"/>
  <c r="F532" i="5"/>
  <c r="F540" i="5"/>
  <c r="F548" i="5"/>
  <c r="F556" i="5"/>
  <c r="F564" i="5"/>
  <c r="F572" i="5"/>
  <c r="F580" i="5"/>
  <c r="F588" i="5"/>
  <c r="F596" i="5"/>
  <c r="F604" i="5"/>
  <c r="F612" i="5"/>
  <c r="F620" i="5"/>
  <c r="F628" i="5"/>
  <c r="F636" i="5"/>
  <c r="F644" i="5"/>
  <c r="F652" i="5"/>
  <c r="F660" i="5"/>
  <c r="F668" i="5"/>
  <c r="F676" i="5"/>
  <c r="F684" i="5"/>
  <c r="F692" i="5"/>
  <c r="F700" i="5"/>
  <c r="F708" i="5"/>
  <c r="F716" i="5"/>
  <c r="F724" i="5"/>
  <c r="F732" i="5"/>
  <c r="F740" i="5"/>
  <c r="F748" i="5"/>
  <c r="F756" i="5"/>
  <c r="F764" i="5"/>
  <c r="F772" i="5"/>
  <c r="F780" i="5"/>
  <c r="F788" i="5"/>
  <c r="F796" i="5"/>
  <c r="F804" i="5"/>
  <c r="F812" i="5"/>
  <c r="F820" i="5"/>
  <c r="F828" i="5"/>
  <c r="F836" i="5"/>
  <c r="F844" i="5"/>
  <c r="F852" i="5"/>
  <c r="F860" i="5"/>
  <c r="F868" i="5"/>
  <c r="F876" i="5"/>
  <c r="F884" i="5"/>
  <c r="F892" i="5"/>
  <c r="F900" i="5"/>
  <c r="F908" i="5"/>
  <c r="F916" i="5"/>
  <c r="F924" i="5"/>
  <c r="F932" i="5"/>
  <c r="F940" i="5"/>
  <c r="F948" i="5"/>
  <c r="F956" i="5"/>
  <c r="F964" i="5"/>
  <c r="F972" i="5"/>
  <c r="F980" i="5"/>
  <c r="F988" i="5"/>
  <c r="F996" i="5"/>
  <c r="F1004" i="5"/>
  <c r="F1012" i="5"/>
  <c r="F1020" i="5"/>
  <c r="F1028" i="5"/>
  <c r="F1036" i="5"/>
  <c r="F1044" i="5"/>
  <c r="F1052" i="5"/>
  <c r="F1060" i="5"/>
  <c r="F1068" i="5"/>
  <c r="F1076" i="5"/>
  <c r="F1084" i="5"/>
  <c r="F1092" i="5"/>
  <c r="F1100" i="5"/>
  <c r="F1108" i="5"/>
  <c r="F1116" i="5"/>
  <c r="F1124" i="5"/>
  <c r="F1132" i="5"/>
  <c r="F1140" i="5"/>
  <c r="F1148" i="5"/>
  <c r="F1156" i="5"/>
  <c r="F1164" i="5"/>
  <c r="F1172" i="5"/>
  <c r="F1180" i="5"/>
  <c r="F1188" i="5"/>
  <c r="F1196" i="5"/>
  <c r="F1204" i="5"/>
  <c r="F1212" i="5"/>
  <c r="F1220" i="5"/>
  <c r="F1228" i="5"/>
  <c r="F1236" i="5"/>
  <c r="F1244" i="5"/>
  <c r="F1252" i="5"/>
  <c r="F1260" i="5"/>
  <c r="F1268" i="5"/>
  <c r="F1276" i="5"/>
  <c r="F1284" i="5"/>
  <c r="F1292" i="5"/>
  <c r="F1300" i="5"/>
  <c r="F1308" i="5"/>
  <c r="F1316" i="5"/>
  <c r="F1324" i="5"/>
  <c r="F1332" i="5"/>
  <c r="F1340" i="5"/>
  <c r="F1348" i="5"/>
  <c r="F1356" i="5"/>
  <c r="F1364" i="5"/>
  <c r="F1372" i="5"/>
  <c r="F1380" i="5"/>
  <c r="F1388" i="5"/>
  <c r="F1396" i="5"/>
  <c r="F1404" i="5"/>
  <c r="F1412" i="5"/>
  <c r="F1420" i="5"/>
  <c r="F1428" i="5"/>
  <c r="F1436" i="5"/>
  <c r="F1444" i="5"/>
  <c r="F1452" i="5"/>
  <c r="F1460" i="5"/>
  <c r="F1468" i="5"/>
  <c r="F1476" i="5"/>
  <c r="F1484" i="5"/>
  <c r="F1492" i="5"/>
  <c r="F1500" i="5"/>
  <c r="F7" i="5"/>
  <c r="F39" i="5"/>
  <c r="F71" i="5"/>
  <c r="F103" i="5"/>
  <c r="F135" i="5"/>
  <c r="F167" i="5"/>
  <c r="F199" i="5"/>
  <c r="F231" i="5"/>
  <c r="F253" i="5"/>
  <c r="F261" i="5"/>
  <c r="F269" i="5"/>
  <c r="F277" i="5"/>
  <c r="F285" i="5"/>
  <c r="F293" i="5"/>
  <c r="F301" i="5"/>
  <c r="F309" i="5"/>
  <c r="F317" i="5"/>
  <c r="F325" i="5"/>
  <c r="F333" i="5"/>
  <c r="F341" i="5"/>
  <c r="F349" i="5"/>
  <c r="F357" i="5"/>
  <c r="F365" i="5"/>
  <c r="F373" i="5"/>
  <c r="F381" i="5"/>
  <c r="F389" i="5"/>
  <c r="F397" i="5"/>
  <c r="F405" i="5"/>
  <c r="F413" i="5"/>
  <c r="F421" i="5"/>
  <c r="F429" i="5"/>
  <c r="F437" i="5"/>
  <c r="F445" i="5"/>
  <c r="F453" i="5"/>
  <c r="F461" i="5"/>
  <c r="F469" i="5"/>
  <c r="F477" i="5"/>
  <c r="F485" i="5"/>
  <c r="F493" i="5"/>
  <c r="F501" i="5"/>
  <c r="F509" i="5"/>
  <c r="F517" i="5"/>
  <c r="F525" i="5"/>
  <c r="F533" i="5"/>
  <c r="F541" i="5"/>
  <c r="F549" i="5"/>
  <c r="F557" i="5"/>
  <c r="F565" i="5"/>
  <c r="F573" i="5"/>
  <c r="F581" i="5"/>
  <c r="F589" i="5"/>
  <c r="F597" i="5"/>
  <c r="F605" i="5"/>
  <c r="F613" i="5"/>
  <c r="F621" i="5"/>
  <c r="F629" i="5"/>
  <c r="F637" i="5"/>
  <c r="F645" i="5"/>
  <c r="F653" i="5"/>
  <c r="F661" i="5"/>
  <c r="F669" i="5"/>
  <c r="F677" i="5"/>
  <c r="F685" i="5"/>
  <c r="F693" i="5"/>
  <c r="F701" i="5"/>
  <c r="F709" i="5"/>
  <c r="F717" i="5"/>
  <c r="F725" i="5"/>
  <c r="F11" i="5"/>
  <c r="F43" i="5"/>
  <c r="F75" i="5"/>
  <c r="F107" i="5"/>
  <c r="F139" i="5"/>
  <c r="F171" i="5"/>
  <c r="F203" i="5"/>
  <c r="F235" i="5"/>
  <c r="F254" i="5"/>
  <c r="F262" i="5"/>
  <c r="F270" i="5"/>
  <c r="F278" i="5"/>
  <c r="F286" i="5"/>
  <c r="F294" i="5"/>
  <c r="F302" i="5"/>
  <c r="F310" i="5"/>
  <c r="F318" i="5"/>
  <c r="F326" i="5"/>
  <c r="F334" i="5"/>
  <c r="F342" i="5"/>
  <c r="F350" i="5"/>
  <c r="F358" i="5"/>
  <c r="F366" i="5"/>
  <c r="F374" i="5"/>
  <c r="F382" i="5"/>
  <c r="F390" i="5"/>
  <c r="F398" i="5"/>
  <c r="F406" i="5"/>
  <c r="F414" i="5"/>
  <c r="F422" i="5"/>
  <c r="F430" i="5"/>
  <c r="F438" i="5"/>
  <c r="F446" i="5"/>
  <c r="F454" i="5"/>
  <c r="F462" i="5"/>
  <c r="F470" i="5"/>
  <c r="F478" i="5"/>
  <c r="F486" i="5"/>
  <c r="F494" i="5"/>
  <c r="F502" i="5"/>
  <c r="F510" i="5"/>
  <c r="F518" i="5"/>
  <c r="F526" i="5"/>
  <c r="F534" i="5"/>
  <c r="F542" i="5"/>
  <c r="F550" i="5"/>
  <c r="F558" i="5"/>
  <c r="F566" i="5"/>
  <c r="F574" i="5"/>
  <c r="F582" i="5"/>
  <c r="F590" i="5"/>
  <c r="F598" i="5"/>
  <c r="F606" i="5"/>
  <c r="F614" i="5"/>
  <c r="F622" i="5"/>
  <c r="F630" i="5"/>
  <c r="F638" i="5"/>
  <c r="F646" i="5"/>
  <c r="F654" i="5"/>
  <c r="F662" i="5"/>
  <c r="F670" i="5"/>
  <c r="F678" i="5"/>
  <c r="F686" i="5"/>
  <c r="F694" i="5"/>
  <c r="F702" i="5"/>
  <c r="F710" i="5"/>
  <c r="F718" i="5"/>
  <c r="F726" i="5"/>
  <c r="F734" i="5"/>
  <c r="F742" i="5"/>
  <c r="F750" i="5"/>
  <c r="F758" i="5"/>
  <c r="F766" i="5"/>
  <c r="F774" i="5"/>
  <c r="F782" i="5"/>
  <c r="F790" i="5"/>
  <c r="F798" i="5"/>
  <c r="F806" i="5"/>
  <c r="F814" i="5"/>
  <c r="F822" i="5"/>
  <c r="F830" i="5"/>
  <c r="F838" i="5"/>
  <c r="F846" i="5"/>
  <c r="F854" i="5"/>
  <c r="F862" i="5"/>
  <c r="F870" i="5"/>
  <c r="F878" i="5"/>
  <c r="F886" i="5"/>
  <c r="F894" i="5"/>
  <c r="F902" i="5"/>
  <c r="F910" i="5"/>
  <c r="F918" i="5"/>
  <c r="F926" i="5"/>
  <c r="F934" i="5"/>
  <c r="F942" i="5"/>
  <c r="F950" i="5"/>
  <c r="F958" i="5"/>
  <c r="F966" i="5"/>
  <c r="F974" i="5"/>
  <c r="F982" i="5"/>
  <c r="F990" i="5"/>
  <c r="F998" i="5"/>
  <c r="F1006" i="5"/>
  <c r="F1014" i="5"/>
  <c r="F1022" i="5"/>
  <c r="F1030" i="5"/>
  <c r="F1038" i="5"/>
  <c r="F1046" i="5"/>
  <c r="F1054" i="5"/>
  <c r="F1062" i="5"/>
  <c r="F1070" i="5"/>
  <c r="F1078" i="5"/>
  <c r="F1086" i="5"/>
  <c r="F1094" i="5"/>
  <c r="F1102" i="5"/>
  <c r="F1110" i="5"/>
  <c r="F1118" i="5"/>
  <c r="F1126" i="5"/>
  <c r="F1134" i="5"/>
  <c r="F1142" i="5"/>
  <c r="F1150" i="5"/>
  <c r="F1158" i="5"/>
  <c r="F1166" i="5"/>
  <c r="F1174" i="5"/>
  <c r="F1182" i="5"/>
  <c r="F1190" i="5"/>
  <c r="F1198" i="5"/>
  <c r="F1206" i="5"/>
  <c r="F1214" i="5"/>
  <c r="F1222" i="5"/>
  <c r="F1230" i="5"/>
  <c r="F1238" i="5"/>
  <c r="F1246" i="5"/>
  <c r="F1254" i="5"/>
  <c r="F1262" i="5"/>
  <c r="F1270" i="5"/>
  <c r="F1278" i="5"/>
  <c r="F1286" i="5"/>
  <c r="F1294" i="5"/>
  <c r="F1302" i="5"/>
  <c r="F1310" i="5"/>
  <c r="F1318" i="5"/>
  <c r="F1326" i="5"/>
  <c r="F1334" i="5"/>
  <c r="F1342" i="5"/>
  <c r="F1350" i="5"/>
  <c r="F1358" i="5"/>
  <c r="F1366" i="5"/>
  <c r="F1374" i="5"/>
  <c r="F1382" i="5"/>
  <c r="F1390" i="5"/>
  <c r="F1398" i="5"/>
  <c r="F1406" i="5"/>
  <c r="F1414" i="5"/>
  <c r="F1422" i="5"/>
  <c r="F1430" i="5"/>
  <c r="F1438" i="5"/>
  <c r="F1446" i="5"/>
  <c r="F1454" i="5"/>
  <c r="F1462" i="5"/>
  <c r="F1470" i="5"/>
  <c r="F1478" i="5"/>
  <c r="F1486" i="5"/>
  <c r="F1494" i="5"/>
  <c r="F15" i="5"/>
  <c r="F47" i="5"/>
  <c r="F79" i="5"/>
  <c r="F111" i="5"/>
  <c r="F143" i="5"/>
  <c r="F175" i="5"/>
  <c r="F207" i="5"/>
  <c r="F239" i="5"/>
  <c r="F255" i="5"/>
  <c r="F263" i="5"/>
  <c r="F271" i="5"/>
  <c r="F279" i="5"/>
  <c r="F287" i="5"/>
  <c r="F295" i="5"/>
  <c r="F303" i="5"/>
  <c r="F311" i="5"/>
  <c r="F319" i="5"/>
  <c r="F327" i="5"/>
  <c r="F335" i="5"/>
  <c r="F343" i="5"/>
  <c r="F351" i="5"/>
  <c r="F359" i="5"/>
  <c r="F367" i="5"/>
  <c r="F375" i="5"/>
  <c r="F383" i="5"/>
  <c r="F391" i="5"/>
  <c r="F399" i="5"/>
  <c r="F407" i="5"/>
  <c r="F415" i="5"/>
  <c r="F423" i="5"/>
  <c r="F431" i="5"/>
  <c r="F439" i="5"/>
  <c r="F447" i="5"/>
  <c r="F455" i="5"/>
  <c r="F463" i="5"/>
  <c r="F471" i="5"/>
  <c r="F479" i="5"/>
  <c r="F487" i="5"/>
  <c r="F495" i="5"/>
  <c r="F503" i="5"/>
  <c r="F511" i="5"/>
  <c r="F519" i="5"/>
  <c r="F527" i="5"/>
  <c r="F535" i="5"/>
  <c r="F543" i="5"/>
  <c r="F551" i="5"/>
  <c r="F559" i="5"/>
  <c r="F567" i="5"/>
  <c r="F575" i="5"/>
  <c r="F583" i="5"/>
  <c r="F591" i="5"/>
  <c r="F599" i="5"/>
  <c r="F607" i="5"/>
  <c r="F615" i="5"/>
  <c r="F623" i="5"/>
  <c r="F631" i="5"/>
  <c r="F639" i="5"/>
  <c r="F647" i="5"/>
  <c r="F655" i="5"/>
  <c r="F663" i="5"/>
  <c r="F671" i="5"/>
  <c r="F679" i="5"/>
  <c r="F687" i="5"/>
  <c r="F695" i="5"/>
  <c r="F703" i="5"/>
  <c r="F711" i="5"/>
  <c r="F719" i="5"/>
  <c r="F727" i="5"/>
  <c r="F735" i="5"/>
  <c r="F743" i="5"/>
  <c r="F751" i="5"/>
  <c r="F759" i="5"/>
  <c r="F767" i="5"/>
  <c r="F775" i="5"/>
  <c r="F783" i="5"/>
  <c r="F791" i="5"/>
  <c r="F799" i="5"/>
  <c r="F807" i="5"/>
  <c r="F815" i="5"/>
  <c r="F823" i="5"/>
  <c r="F831" i="5"/>
  <c r="F839" i="5"/>
  <c r="F847" i="5"/>
  <c r="F855" i="5"/>
  <c r="F863" i="5"/>
  <c r="F871" i="5"/>
  <c r="F879" i="5"/>
  <c r="F887" i="5"/>
  <c r="F895" i="5"/>
  <c r="F903" i="5"/>
  <c r="F911" i="5"/>
  <c r="F919" i="5"/>
  <c r="F927" i="5"/>
  <c r="F935" i="5"/>
  <c r="F943" i="5"/>
  <c r="F951" i="5"/>
  <c r="F959" i="5"/>
  <c r="F967" i="5"/>
  <c r="F975" i="5"/>
  <c r="F983" i="5"/>
  <c r="F991" i="5"/>
  <c r="F999" i="5"/>
  <c r="F1007" i="5"/>
  <c r="F1015" i="5"/>
  <c r="F1023" i="5"/>
  <c r="F1031" i="5"/>
  <c r="F1039" i="5"/>
  <c r="F1047" i="5"/>
  <c r="F1055" i="5"/>
  <c r="F1063" i="5"/>
  <c r="F1071" i="5"/>
  <c r="F1079" i="5"/>
  <c r="F1087" i="5"/>
  <c r="F1095" i="5"/>
  <c r="F1103" i="5"/>
  <c r="F1111" i="5"/>
  <c r="F1119" i="5"/>
  <c r="F1127" i="5"/>
  <c r="F1135" i="5"/>
  <c r="F1143" i="5"/>
  <c r="F1151" i="5"/>
  <c r="F1159" i="5"/>
  <c r="F1167" i="5"/>
  <c r="F1175" i="5"/>
  <c r="F1183" i="5"/>
  <c r="F1191" i="5"/>
  <c r="F1199" i="5"/>
  <c r="F1207" i="5"/>
  <c r="F1215" i="5"/>
  <c r="F1223" i="5"/>
  <c r="F1231" i="5"/>
  <c r="F1239" i="5"/>
  <c r="F1247" i="5"/>
  <c r="F1255" i="5"/>
  <c r="F1263" i="5"/>
  <c r="F1271" i="5"/>
  <c r="F1279" i="5"/>
  <c r="F1287" i="5"/>
  <c r="F1295" i="5"/>
  <c r="F1303" i="5"/>
  <c r="F1311" i="5"/>
  <c r="F1319" i="5"/>
  <c r="F1327" i="5"/>
  <c r="F1335" i="5"/>
  <c r="F1343" i="5"/>
  <c r="F1351" i="5"/>
  <c r="F1359" i="5"/>
  <c r="F1367" i="5"/>
  <c r="F1375" i="5"/>
  <c r="F1383" i="5"/>
  <c r="F1391" i="5"/>
  <c r="F1399" i="5"/>
  <c r="F1407" i="5"/>
  <c r="F1415" i="5"/>
  <c r="F1423" i="5"/>
  <c r="F1431" i="5"/>
  <c r="F1439" i="5"/>
  <c r="F1447" i="5"/>
  <c r="F1455" i="5"/>
  <c r="F1463" i="5"/>
  <c r="F1471" i="5"/>
  <c r="F1479" i="5"/>
  <c r="F1487" i="5"/>
  <c r="F1495" i="5"/>
  <c r="F19" i="5"/>
  <c r="F51" i="5"/>
  <c r="F83" i="5"/>
  <c r="F115" i="5"/>
  <c r="F147" i="5"/>
  <c r="F179" i="5"/>
  <c r="F211" i="5"/>
  <c r="F243" i="5"/>
  <c r="F256" i="5"/>
  <c r="F264" i="5"/>
  <c r="F272" i="5"/>
  <c r="F280" i="5"/>
  <c r="F288" i="5"/>
  <c r="F296" i="5"/>
  <c r="F304" i="5"/>
  <c r="F312" i="5"/>
  <c r="F320" i="5"/>
  <c r="F328" i="5"/>
  <c r="F336" i="5"/>
  <c r="F344" i="5"/>
  <c r="F352" i="5"/>
  <c r="F360" i="5"/>
  <c r="F368" i="5"/>
  <c r="F376" i="5"/>
  <c r="F384" i="5"/>
  <c r="F392" i="5"/>
  <c r="F400" i="5"/>
  <c r="F408" i="5"/>
  <c r="F416" i="5"/>
  <c r="F424" i="5"/>
  <c r="F432" i="5"/>
  <c r="F440" i="5"/>
  <c r="F448" i="5"/>
  <c r="F456" i="5"/>
  <c r="F464" i="5"/>
  <c r="F472" i="5"/>
  <c r="F480" i="5"/>
  <c r="F488" i="5"/>
  <c r="F496" i="5"/>
  <c r="F504" i="5"/>
  <c r="F512" i="5"/>
  <c r="F520" i="5"/>
  <c r="F528" i="5"/>
  <c r="F536" i="5"/>
  <c r="F544" i="5"/>
  <c r="F552" i="5"/>
  <c r="F560" i="5"/>
  <c r="F568" i="5"/>
  <c r="F576" i="5"/>
  <c r="F584" i="5"/>
  <c r="F592" i="5"/>
  <c r="F600" i="5"/>
  <c r="F608" i="5"/>
  <c r="F616" i="5"/>
  <c r="F624" i="5"/>
  <c r="F632" i="5"/>
  <c r="F640" i="5"/>
  <c r="F648" i="5"/>
  <c r="F656" i="5"/>
  <c r="F664" i="5"/>
  <c r="F672" i="5"/>
  <c r="F680" i="5"/>
  <c r="F688" i="5"/>
  <c r="F696" i="5"/>
  <c r="F704" i="5"/>
  <c r="F712" i="5"/>
  <c r="F720" i="5"/>
  <c r="F728" i="5"/>
  <c r="F736" i="5"/>
  <c r="F744" i="5"/>
  <c r="F752" i="5"/>
  <c r="F760" i="5"/>
  <c r="F768" i="5"/>
  <c r="F776" i="5"/>
  <c r="F784" i="5"/>
  <c r="F792" i="5"/>
  <c r="F800" i="5"/>
  <c r="F808" i="5"/>
  <c r="F816" i="5"/>
  <c r="F824" i="5"/>
  <c r="F832" i="5"/>
  <c r="F840" i="5"/>
  <c r="F848" i="5"/>
  <c r="F856" i="5"/>
  <c r="F864" i="5"/>
  <c r="F872" i="5"/>
  <c r="F880" i="5"/>
  <c r="F888" i="5"/>
  <c r="F896" i="5"/>
  <c r="F904" i="5"/>
  <c r="F912" i="5"/>
  <c r="F920" i="5"/>
  <c r="F928" i="5"/>
  <c r="F936" i="5"/>
  <c r="F944" i="5"/>
  <c r="F952" i="5"/>
  <c r="F960" i="5"/>
  <c r="F968" i="5"/>
  <c r="F976" i="5"/>
  <c r="F984" i="5"/>
  <c r="F992" i="5"/>
  <c r="F1000" i="5"/>
  <c r="F1008" i="5"/>
  <c r="F1016" i="5"/>
  <c r="F1024" i="5"/>
  <c r="F1032" i="5"/>
  <c r="F1040" i="5"/>
  <c r="F1048" i="5"/>
  <c r="F1056" i="5"/>
  <c r="F1064" i="5"/>
  <c r="F1072" i="5"/>
  <c r="F1080" i="5"/>
  <c r="F1088" i="5"/>
  <c r="F1096" i="5"/>
  <c r="F1104" i="5"/>
  <c r="F1112" i="5"/>
  <c r="F1120" i="5"/>
  <c r="F1128" i="5"/>
  <c r="F1136" i="5"/>
  <c r="F1144" i="5"/>
  <c r="F1152" i="5"/>
  <c r="F1160" i="5"/>
  <c r="F1168" i="5"/>
  <c r="F1176" i="5"/>
  <c r="F1184" i="5"/>
  <c r="F1192" i="5"/>
  <c r="F1200" i="5"/>
  <c r="F1208" i="5"/>
  <c r="F1216" i="5"/>
  <c r="F1224" i="5"/>
  <c r="F1232" i="5"/>
  <c r="F1240" i="5"/>
  <c r="F1248" i="5"/>
  <c r="F1256" i="5"/>
  <c r="F1264" i="5"/>
  <c r="F1272" i="5"/>
  <c r="F1280" i="5"/>
  <c r="F1288" i="5"/>
  <c r="F1296" i="5"/>
  <c r="F1304" i="5"/>
  <c r="F1312" i="5"/>
  <c r="F1320" i="5"/>
  <c r="F1328" i="5"/>
  <c r="F1336" i="5"/>
  <c r="F1344" i="5"/>
  <c r="F1352" i="5"/>
  <c r="F1360" i="5"/>
  <c r="F1368" i="5"/>
  <c r="F1376" i="5"/>
  <c r="F1384" i="5"/>
  <c r="F1392" i="5"/>
  <c r="F1400" i="5"/>
  <c r="F1408" i="5"/>
  <c r="F1416" i="5"/>
  <c r="F1424" i="5"/>
  <c r="F1432" i="5"/>
  <c r="F1440" i="5"/>
  <c r="F1448" i="5"/>
  <c r="F1456" i="5"/>
  <c r="F1464" i="5"/>
  <c r="F1472" i="5"/>
  <c r="F1480" i="5"/>
  <c r="F1488" i="5"/>
  <c r="F1496" i="5"/>
  <c r="F1485" i="5"/>
  <c r="F1453" i="5"/>
  <c r="F1421" i="5"/>
  <c r="F1389" i="5"/>
  <c r="F1357" i="5"/>
  <c r="F1325" i="5"/>
  <c r="F1293" i="5"/>
  <c r="F1261" i="5"/>
  <c r="F1229" i="5"/>
  <c r="F1197" i="5"/>
  <c r="F1165" i="5"/>
  <c r="F1133" i="5"/>
  <c r="F1101" i="5"/>
  <c r="F1069" i="5"/>
  <c r="F1037" i="5"/>
  <c r="F1005" i="5"/>
  <c r="F973" i="5"/>
  <c r="F941" i="5"/>
  <c r="F909" i="5"/>
  <c r="F877" i="5"/>
  <c r="F845" i="5"/>
  <c r="F813" i="5"/>
  <c r="F781" i="5"/>
  <c r="F749" i="5"/>
  <c r="H3" i="5"/>
  <c r="H3" i="4"/>
  <c r="H3" i="3"/>
  <c r="M140" i="10" l="1"/>
  <c r="K26" i="9"/>
  <c r="K28" i="9"/>
  <c r="M81" i="10"/>
  <c r="H29" i="9"/>
  <c r="H35" i="9" s="1"/>
  <c r="E66" i="11"/>
  <c r="E67" i="11" s="1"/>
  <c r="E68" i="11" s="1"/>
  <c r="E69" i="11" s="1"/>
  <c r="E70" i="11" s="1"/>
  <c r="E71" i="11" s="1"/>
  <c r="E65" i="11"/>
  <c r="K61" i="10"/>
  <c r="N61" i="10" s="1"/>
  <c r="K145" i="10"/>
  <c r="N145" i="10" s="1"/>
  <c r="M90" i="10"/>
  <c r="M21" i="10"/>
  <c r="M26" i="10"/>
  <c r="M99" i="10"/>
  <c r="M6" i="10"/>
  <c r="K138" i="10"/>
  <c r="N138" i="10" s="1"/>
  <c r="M45" i="10"/>
  <c r="K37" i="10"/>
  <c r="N37" i="10" s="1"/>
  <c r="M100" i="10"/>
  <c r="M77" i="10"/>
  <c r="M89" i="10"/>
  <c r="M92" i="10"/>
  <c r="M87" i="10"/>
  <c r="K28" i="10"/>
  <c r="N28" i="10" s="1"/>
  <c r="M96" i="10"/>
  <c r="K35" i="10"/>
  <c r="N35" i="10" s="1"/>
  <c r="K31" i="10"/>
  <c r="N31" i="10" s="1"/>
  <c r="K36" i="10"/>
  <c r="N36" i="10" s="1"/>
  <c r="M25" i="10"/>
  <c r="K23" i="10"/>
  <c r="N23" i="10" s="1"/>
  <c r="K32" i="10"/>
  <c r="N32" i="10" s="1"/>
  <c r="M69" i="10"/>
  <c r="M107" i="10"/>
  <c r="K151" i="10"/>
  <c r="N151" i="10" s="1"/>
  <c r="K104" i="10"/>
  <c r="N104" i="10" s="1"/>
  <c r="K133" i="10"/>
  <c r="N133" i="10" s="1"/>
  <c r="M34" i="10"/>
  <c r="K98" i="10"/>
  <c r="N98" i="10" s="1"/>
  <c r="M43" i="10"/>
  <c r="M53" i="10"/>
  <c r="M93" i="10"/>
  <c r="K95" i="10"/>
  <c r="N95" i="10" s="1"/>
  <c r="K40" i="10"/>
  <c r="N40" i="10" s="1"/>
  <c r="M101" i="10"/>
  <c r="F20" i="2"/>
  <c r="K22" i="10"/>
  <c r="N22" i="10" s="1"/>
  <c r="K42" i="10"/>
  <c r="N42" i="10" s="1"/>
  <c r="E20" i="9"/>
  <c r="K20" i="9" s="1"/>
  <c r="M114" i="10"/>
  <c r="K50" i="10"/>
  <c r="N50" i="10" s="1"/>
  <c r="K109" i="10"/>
  <c r="N109" i="10" s="1"/>
  <c r="K48" i="10"/>
  <c r="N48" i="10" s="1"/>
  <c r="K38" i="10"/>
  <c r="N38" i="10" s="1"/>
  <c r="K124" i="10"/>
  <c r="N124" i="10" s="1"/>
  <c r="K64" i="10"/>
  <c r="N64" i="10" s="1"/>
  <c r="M54" i="10"/>
  <c r="M85" i="10"/>
  <c r="M125" i="10"/>
  <c r="K141" i="10"/>
  <c r="N141" i="10" s="1"/>
  <c r="M108" i="10"/>
  <c r="K112" i="10"/>
  <c r="N112" i="10" s="1"/>
  <c r="K33" i="10"/>
  <c r="N33" i="10" s="1"/>
  <c r="M115" i="10"/>
  <c r="K106" i="10"/>
  <c r="N106" i="10" s="1"/>
  <c r="K44" i="10"/>
  <c r="N44" i="10" s="1"/>
  <c r="M103" i="10"/>
  <c r="M51" i="10"/>
  <c r="K97" i="10"/>
  <c r="N97" i="10" s="1"/>
  <c r="M30" i="10"/>
  <c r="K39" i="10"/>
  <c r="N39" i="10" s="1"/>
  <c r="K71" i="10"/>
  <c r="N71" i="10" s="1"/>
  <c r="M74" i="10"/>
  <c r="K76" i="10"/>
  <c r="N76" i="10" s="1"/>
  <c r="K83" i="10"/>
  <c r="N83" i="10" s="1"/>
  <c r="M150" i="10"/>
  <c r="M147" i="10"/>
  <c r="M120" i="10"/>
  <c r="K129" i="10"/>
  <c r="N129" i="10" s="1"/>
  <c r="M123" i="10"/>
  <c r="K19" i="10"/>
  <c r="N19" i="10" s="1"/>
  <c r="K111" i="10"/>
  <c r="N111" i="10" s="1"/>
  <c r="K46" i="10"/>
  <c r="N46" i="10" s="1"/>
  <c r="K65" i="10"/>
  <c r="N65" i="10" s="1"/>
  <c r="M135" i="10"/>
  <c r="K16" i="10"/>
  <c r="N16" i="10" s="1"/>
  <c r="M62" i="10"/>
  <c r="M52" i="10"/>
  <c r="K144" i="10"/>
  <c r="N144" i="10" s="1"/>
  <c r="K14" i="10"/>
  <c r="N14" i="10" s="1"/>
  <c r="M80" i="10"/>
  <c r="M122" i="10"/>
  <c r="K116" i="10"/>
  <c r="N116" i="10" s="1"/>
  <c r="K113" i="10"/>
  <c r="N113" i="10" s="1"/>
  <c r="K47" i="10"/>
  <c r="N47" i="10" s="1"/>
  <c r="K60" i="10"/>
  <c r="N60" i="10" s="1"/>
  <c r="K67" i="10"/>
  <c r="N67" i="10" s="1"/>
  <c r="K78" i="10"/>
  <c r="N78" i="10" s="1"/>
  <c r="M94" i="10"/>
  <c r="M55" i="10"/>
  <c r="M41" i="10"/>
  <c r="M58" i="10"/>
  <c r="M131" i="10"/>
  <c r="M102" i="10"/>
  <c r="M49" i="10"/>
  <c r="K128" i="10"/>
  <c r="N128" i="10" s="1"/>
  <c r="K119" i="10"/>
  <c r="N119" i="10" s="1"/>
  <c r="K86" i="10"/>
  <c r="N86" i="10" s="1"/>
  <c r="K56" i="10"/>
  <c r="N56" i="10" s="1"/>
  <c r="K149" i="10"/>
  <c r="N149" i="10" s="1"/>
  <c r="M126" i="10"/>
  <c r="M70" i="10"/>
  <c r="M59" i="10"/>
  <c r="M105" i="10"/>
  <c r="M117" i="10"/>
  <c r="M13" i="10"/>
  <c r="K139" i="10"/>
  <c r="N139" i="10" s="1"/>
  <c r="K13" i="10"/>
  <c r="N13" i="10" s="1"/>
  <c r="K66" i="10"/>
  <c r="N66" i="10" s="1"/>
  <c r="M75" i="10"/>
  <c r="K118" i="10"/>
  <c r="N118" i="10" s="1"/>
  <c r="K110" i="10"/>
  <c r="N110" i="10" s="1"/>
  <c r="K130" i="10"/>
  <c r="N130" i="10" s="1"/>
  <c r="K68" i="10"/>
  <c r="N68" i="10" s="1"/>
  <c r="M72" i="10"/>
  <c r="K134" i="10"/>
  <c r="N134" i="10" s="1"/>
  <c r="K57" i="10"/>
  <c r="N57" i="10" s="1"/>
  <c r="K121" i="10"/>
  <c r="N121" i="10" s="1"/>
  <c r="K63" i="10"/>
  <c r="N63" i="10" s="1"/>
  <c r="M132" i="10"/>
  <c r="K142" i="10"/>
  <c r="N142" i="10" s="1"/>
  <c r="K127" i="10"/>
  <c r="N127" i="10" s="1"/>
  <c r="K73" i="10"/>
  <c r="N73" i="10" s="1"/>
  <c r="K84" i="10"/>
  <c r="N84" i="10" s="1"/>
  <c r="K136" i="10"/>
  <c r="N136" i="10" s="1"/>
  <c r="M143" i="10"/>
  <c r="K24" i="10"/>
  <c r="N24" i="10" s="1"/>
  <c r="K88" i="10"/>
  <c r="N88" i="10" s="1"/>
  <c r="K152" i="10"/>
  <c r="N152" i="10" s="1"/>
  <c r="M18" i="10"/>
  <c r="K27" i="10"/>
  <c r="N27" i="10" s="1"/>
  <c r="M79" i="10"/>
  <c r="K20" i="10"/>
  <c r="N20" i="10" s="1"/>
  <c r="K148" i="10"/>
  <c r="N148" i="10" s="1"/>
  <c r="M29" i="10"/>
  <c r="K146" i="10"/>
  <c r="N146" i="10" s="1"/>
  <c r="M91" i="10"/>
  <c r="K15" i="10"/>
  <c r="N15" i="10" s="1"/>
  <c r="K137" i="10"/>
  <c r="N137" i="10" s="1"/>
  <c r="K82" i="10"/>
  <c r="N82" i="10" s="1"/>
  <c r="M8" i="10"/>
  <c r="K7" i="10"/>
  <c r="N7" i="10" s="1"/>
  <c r="K9" i="10"/>
  <c r="N9" i="10" s="1"/>
  <c r="K10" i="10"/>
  <c r="N10" i="10" s="1"/>
  <c r="K17" i="10"/>
  <c r="N17" i="10" s="1"/>
  <c r="H39" i="9" l="1"/>
  <c r="K6" i="10"/>
  <c r="N6" i="10" s="1"/>
  <c r="F25" i="2"/>
  <c r="E29" i="9"/>
  <c r="K8" i="10"/>
  <c r="N8" i="10" s="1"/>
  <c r="L4" i="10"/>
  <c r="K11" i="10"/>
  <c r="N11" i="10" s="1"/>
  <c r="M11" i="10"/>
  <c r="K29" i="9" l="1"/>
  <c r="E35" i="9"/>
  <c r="K35" i="9" s="1"/>
  <c r="M12" i="10"/>
  <c r="M4" i="10" s="1"/>
  <c r="K12" i="10"/>
  <c r="N12" i="10" s="1"/>
  <c r="N4" i="10" s="1"/>
  <c r="F24" i="2" s="1"/>
  <c r="H4" i="10"/>
  <c r="G4" i="10"/>
  <c r="K39" i="9" l="1"/>
  <c r="E39" i="9"/>
  <c r="J26" i="3"/>
  <c r="J26" i="5"/>
  <c r="J23" i="3"/>
  <c r="J23" i="5"/>
  <c r="K4" i="10"/>
  <c r="F23" i="2" s="1"/>
  <c r="J22" i="3" l="1"/>
  <c r="I4" i="3"/>
  <c r="B3" i="19" l="1" a="1"/>
  <c r="B3" i="19" s="1"/>
  <c r="B3" i="18" a="1"/>
  <c r="B3" i="18" s="1"/>
  <c r="B18" i="8"/>
  <c r="B20" i="8" s="1"/>
  <c r="B22" i="8" s="1"/>
  <c r="C23" i="8" s="1"/>
  <c r="C25" i="8" s="1"/>
  <c r="C27" i="8" s="1"/>
  <c r="J22" i="5"/>
  <c r="I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Jerry Henshall</author>
  </authors>
  <commentList>
    <comment ref="K3" authorId="0" shapeId="0" xr:uid="{7AE1108D-5EAC-4E72-AF8E-7FCF30447BBE}">
      <text>
        <r>
          <rPr>
            <b/>
            <sz val="8"/>
            <color indexed="81"/>
            <rFont val="Tahoma"/>
            <family val="2"/>
          </rPr>
          <t>Calculate based on kilometer log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tc={AFE0E0EE-8770-446C-9332-994E310CE998}</author>
  </authors>
  <commentList>
    <comment ref="D5" authorId="0" shapeId="0" xr:uid="{AFE0E0EE-8770-446C-9332-994E310CE998}">
      <text>
        <t>[Threaded comment]
Your version of Excel allows you to read this threaded comment; however, any edits to it will get removed if the file is opened in a newer version of Excel. Learn more: https://go.microsoft.com/fwlink/?linkid=870924
Comment:
    Enter amount Inclusive of GST/HST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Jerry Henshall</author>
  </authors>
  <commentList>
    <comment ref="E29" authorId="0" shapeId="0" xr:uid="{AB692A61-6C8D-4B41-B2CD-409ABD63546E}">
      <text>
        <r>
          <rPr>
            <b/>
            <sz val="8"/>
            <color indexed="81"/>
            <rFont val="Tahoma"/>
            <family val="2"/>
          </rPr>
          <t>Total equals total of all registers plus amortization</t>
        </r>
      </text>
    </comment>
    <comment ref="F29" authorId="0" shapeId="0" xr:uid="{9BBC0F5E-B9EB-4546-885E-761D012FA46F}">
      <text>
        <r>
          <rPr>
            <b/>
            <sz val="8"/>
            <color indexed="81"/>
            <rFont val="Tahoma"/>
            <family val="2"/>
          </rPr>
          <t>Total equals total of all registers plus amortization</t>
        </r>
      </text>
    </comment>
    <comment ref="H29" authorId="0" shapeId="0" xr:uid="{C71B1FAA-6672-49B5-8853-756090848480}">
      <text>
        <r>
          <rPr>
            <b/>
            <sz val="8"/>
            <color indexed="81"/>
            <rFont val="Tahoma"/>
            <family val="2"/>
          </rPr>
          <t>Total equals total of all registers plus amortization</t>
        </r>
      </text>
    </comment>
    <comment ref="I29" authorId="0" shapeId="0" xr:uid="{DA2AA08D-F0BA-4A21-92AB-60C8C8FB72E7}">
      <text>
        <r>
          <rPr>
            <b/>
            <sz val="8"/>
            <color indexed="81"/>
            <rFont val="Tahoma"/>
            <family val="2"/>
          </rPr>
          <t>Total equals total of all registers plus amortization</t>
        </r>
      </text>
    </comment>
    <comment ref="K29" authorId="0" shapeId="0" xr:uid="{777C8CB4-0249-4A88-879C-62FB016677DB}">
      <text>
        <r>
          <rPr>
            <b/>
            <sz val="8"/>
            <color indexed="81"/>
            <rFont val="Tahoma"/>
            <family val="2"/>
          </rPr>
          <t>Total equals total of all registers plus amortization</t>
        </r>
      </text>
    </comment>
    <comment ref="B31" authorId="0" shapeId="0" xr:uid="{CA2D5A25-D8F4-456D-9142-2926F826D38C}">
      <text>
        <r>
          <rPr>
            <b/>
            <sz val="8"/>
            <color indexed="81"/>
            <rFont val="Tahoma"/>
            <family val="2"/>
          </rPr>
          <t>Calculate based on kilometer log</t>
        </r>
      </text>
    </comment>
    <comment ref="H47" authorId="0" shapeId="0" xr:uid="{1FA002CF-99A7-4F69-A956-E66858EF4AE2}">
      <text>
        <r>
          <rPr>
            <sz val="8"/>
            <color indexed="81"/>
            <rFont val="Tahoma"/>
            <family val="2"/>
          </rPr>
          <t xml:space="preserve"># of months Auto used in Fiscal Year
</t>
        </r>
      </text>
    </comment>
    <comment ref="K47" authorId="0" shapeId="0" xr:uid="{7E77CE17-96CF-42FE-B66C-1463213E09D6}">
      <text>
        <r>
          <rPr>
            <b/>
            <sz val="8"/>
            <color indexed="81"/>
            <rFont val="Tahoma"/>
            <family val="2"/>
          </rPr>
          <t xml:space="preserve"># of months Auto used in Fiscal Year
</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Jerry Henshall</author>
  </authors>
  <commentList>
    <comment ref="E21" authorId="0" shapeId="0" xr:uid="{8B1708CF-0996-42C6-8FA5-03A01846C202}">
      <text>
        <r>
          <rPr>
            <b/>
            <sz val="8"/>
            <color rgb="FF000000"/>
            <rFont val="Tahoma"/>
            <family val="2"/>
          </rPr>
          <t>Enter % business use using ratio of sq.ft. or # of rooms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F0922B6-43EB-41C6-BAD6-EF03022FFBDD}" name="Query - Append1" description="Connection to the 'Append1' query in the workbook." type="100" refreshedVersion="8" minRefreshableVersion="5">
    <extLst>
      <ext xmlns:x15="http://schemas.microsoft.com/office/spreadsheetml/2010/11/main" uri="{DE250136-89BD-433C-8126-D09CA5730AF9}">
        <x15:connection id="75cb690c-e1b1-465e-83a5-c29da3220906"/>
      </ext>
    </extLst>
  </connection>
  <connection id="2" xr16:uid="{27329278-F08D-4335-8569-2C93C282ABF8}" name="Query - Bank1" description="Connection to the 'Bank1' query in the workbook." type="100" refreshedVersion="8" minRefreshableVersion="5">
    <extLst>
      <ext xmlns:x15="http://schemas.microsoft.com/office/spreadsheetml/2010/11/main" uri="{DE250136-89BD-433C-8126-D09CA5730AF9}">
        <x15:connection id="25e7e51b-d376-44ed-97de-23136db8c893"/>
      </ext>
    </extLst>
  </connection>
  <connection id="3" xr16:uid="{0B09BB11-32FC-461B-985E-82D57B17E8F7}" name="Query - Bank2" description="Connection to the 'Bank2' query in the workbook." type="100" refreshedVersion="8" minRefreshableVersion="5">
    <extLst>
      <ext xmlns:x15="http://schemas.microsoft.com/office/spreadsheetml/2010/11/main" uri="{DE250136-89BD-433C-8126-D09CA5730AF9}">
        <x15:connection id="cdf76445-7452-45b1-bec7-975ff1af8d6d"/>
      </ext>
    </extLst>
  </connection>
  <connection id="4" xr16:uid="{5AB7EAD1-E907-4DA5-BB23-DBD1C075F624}" name="Query - Bank3" description="Connection to the 'Bank3' query in the workbook." type="100" refreshedVersion="8" minRefreshableVersion="5">
    <extLst>
      <ext xmlns:x15="http://schemas.microsoft.com/office/spreadsheetml/2010/11/main" uri="{DE250136-89BD-433C-8126-D09CA5730AF9}">
        <x15:connection id="d6d22da4-b970-4449-a58b-6c542b112b8f"/>
      </ext>
    </extLst>
  </connection>
  <connection id="5" xr16:uid="{C24D04C2-F514-49DD-8DC2-7F772513CA45}" name="Query - Bank4" description="Connection to the 'Bank4' query in the workbook." type="100" refreshedVersion="8" minRefreshableVersion="5">
    <extLst>
      <ext xmlns:x15="http://schemas.microsoft.com/office/spreadsheetml/2010/11/main" uri="{DE250136-89BD-433C-8126-D09CA5730AF9}">
        <x15:connection id="a9764836-8930-4cac-88e9-ac944845e5ae"/>
      </ext>
    </extLst>
  </connection>
  <connection id="6" xr16:uid="{0E85041F-1EE5-485F-AE72-5A197B683EA3}" name="Query - Bank5" description="Connection to the 'Bank5' query in the workbook." type="100" refreshedVersion="8" minRefreshableVersion="5">
    <extLst>
      <ext xmlns:x15="http://schemas.microsoft.com/office/spreadsheetml/2010/11/main" uri="{DE250136-89BD-433C-8126-D09CA5730AF9}">
        <x15:connection id="8ae0232c-de9d-4b4f-90b5-79f8a6746458"/>
      </ext>
    </extLst>
  </connection>
  <connection id="7" xr16:uid="{8D51DE4A-9381-494F-8D02-265B7C46B40C}"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Append1].[Date].[All]}"/>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<sst xmlns="http://schemas.openxmlformats.org/spreadsheetml/2006/main" count="665" uniqueCount="342">
  <si>
    <t>DASHBOARD</t>
  </si>
  <si>
    <t>Client:</t>
  </si>
  <si>
    <t>Period end:</t>
  </si>
  <si>
    <t>Account Name</t>
  </si>
  <si>
    <t>Account Number</t>
  </si>
  <si>
    <t>Account number for internal reporting</t>
  </si>
  <si>
    <t>Opening Balance</t>
  </si>
  <si>
    <t>Current Balance</t>
  </si>
  <si>
    <t>Director's Advances</t>
  </si>
  <si>
    <t>Total Received from customers</t>
  </si>
  <si>
    <t>Current Outstanding Receivable from customers</t>
  </si>
  <si>
    <t>Total Expenses YTD:</t>
  </si>
  <si>
    <t>Date</t>
  </si>
  <si>
    <t>Description</t>
  </si>
  <si>
    <t>Account number</t>
  </si>
  <si>
    <t>Money in/ (Money out)</t>
  </si>
  <si>
    <t>Bank account number</t>
  </si>
  <si>
    <t>Balance</t>
  </si>
  <si>
    <t>Invoice Number</t>
  </si>
  <si>
    <t>Client Name:</t>
  </si>
  <si>
    <t>Bank Name:</t>
  </si>
  <si>
    <t>Total inflows</t>
  </si>
  <si>
    <t>Period End:</t>
  </si>
  <si>
    <t>Account Number:</t>
  </si>
  <si>
    <t>Total outflows</t>
  </si>
  <si>
    <t>Opening Balance:</t>
  </si>
  <si>
    <t>Closing Balance:</t>
  </si>
  <si>
    <t>Chart of Accounts</t>
  </si>
  <si>
    <t>Memo</t>
  </si>
  <si>
    <t>Rent Expense - Account # 870</t>
  </si>
  <si>
    <t>Expense including HST/GST (Quick Method) or excluding HST/GST (Long Method)</t>
  </si>
  <si>
    <t>Expense Category</t>
  </si>
  <si>
    <t>Total HST/GST paid - only if using HST/GST long method</t>
  </si>
  <si>
    <t>Remarks</t>
  </si>
  <si>
    <t>Office Rent (not home office) A</t>
  </si>
  <si>
    <t>Home Office Expense (B)</t>
  </si>
  <si>
    <t>Decorating</t>
  </si>
  <si>
    <t>Gas</t>
  </si>
  <si>
    <t>Hydro</t>
  </si>
  <si>
    <t>Insurance</t>
  </si>
  <si>
    <t>Landscaping</t>
  </si>
  <si>
    <t>Mortgage Interest</t>
  </si>
  <si>
    <t>Property Tax</t>
  </si>
  <si>
    <t>Rent (home office)</t>
  </si>
  <si>
    <t>Repairs/Maintenance</t>
  </si>
  <si>
    <t>Water</t>
  </si>
  <si>
    <t>Other</t>
  </si>
  <si>
    <t>Total Home Office</t>
  </si>
  <si>
    <t>Please provide calculation of business portion of home office=</t>
  </si>
  <si>
    <t>Business Use %*</t>
  </si>
  <si>
    <t>Total Home Office Expenses (B)</t>
  </si>
  <si>
    <t>Total Office Rent (A)</t>
  </si>
  <si>
    <t>Total A+ B</t>
  </si>
  <si>
    <t>Total Rent Expense</t>
  </si>
  <si>
    <t>Brief Notes or explanations.</t>
  </si>
  <si>
    <t>AUTOMOBILE ALLOWANCE CALCULATION</t>
  </si>
  <si>
    <t>mm/dd/yy</t>
  </si>
  <si>
    <t>Lease Down Payment</t>
  </si>
  <si>
    <t>Lease Start Date</t>
  </si>
  <si>
    <t>Lease End Date</t>
  </si>
  <si>
    <t>Auto 1</t>
  </si>
  <si>
    <t>Auto 2</t>
  </si>
  <si>
    <t>Cost of Purchase</t>
  </si>
  <si>
    <t>HST/GST+PST</t>
  </si>
  <si>
    <t>Total Cost</t>
  </si>
  <si>
    <t>Purchase Date</t>
  </si>
  <si>
    <t>OPTION 1 - PERCENTAGE OF BUSINESS MILEAGE  EXPENSES</t>
  </si>
  <si>
    <t>TOTAL</t>
  </si>
  <si>
    <t>Auto Expenses:</t>
  </si>
  <si>
    <t>Effective from January 1, 2024</t>
  </si>
  <si>
    <t>Effective from January 1, 2023 to December 31, 2023</t>
  </si>
  <si>
    <t>Amortization ($37,000+HST)</t>
  </si>
  <si>
    <t>Amortization ($36,000+HST)</t>
  </si>
  <si>
    <t>Fuel</t>
  </si>
  <si>
    <t>Combined</t>
  </si>
  <si>
    <t>Lease (max $950+HST)</t>
  </si>
  <si>
    <t>Lease (max $1,050+HST)</t>
  </si>
  <si>
    <t>$950+HST</t>
  </si>
  <si>
    <t>Lease DP amort. (max $950+HST)</t>
  </si>
  <si>
    <t>$1,050+HST</t>
  </si>
  <si>
    <t>Lease DP amort. (max $1,050+HST)</t>
  </si>
  <si>
    <t>License</t>
  </si>
  <si>
    <t>Loan interest (max $300)</t>
  </si>
  <si>
    <t>Loan Interest (max $350)</t>
  </si>
  <si>
    <t>Repairs and Main.</t>
  </si>
  <si>
    <t>Effective from January 1, 2022 to December 31, 2022</t>
  </si>
  <si>
    <t>CAA</t>
  </si>
  <si>
    <t>Amortization ($34,000+HST)</t>
  </si>
  <si>
    <t>Total expenses</t>
  </si>
  <si>
    <t>Lease (max $900+HST)</t>
  </si>
  <si>
    <t>Business Kilometers</t>
  </si>
  <si>
    <t>$900+HST</t>
  </si>
  <si>
    <t>Lease DP amort. (max $900+HST)</t>
  </si>
  <si>
    <t>Total Kilometers</t>
  </si>
  <si>
    <t>Business Percentage</t>
  </si>
  <si>
    <t>Auto Expenses</t>
  </si>
  <si>
    <t>A</t>
  </si>
  <si>
    <t xml:space="preserve">         HST/GST ITC For Long Method</t>
  </si>
  <si>
    <t>Auto Net of GST</t>
  </si>
  <si>
    <t>B</t>
  </si>
  <si>
    <t>OPTION 2 - PER KILOMETER REIMBURSEMENT</t>
  </si>
  <si>
    <t>Auto 1 &amp; 2</t>
  </si>
  <si>
    <t>No.of Months</t>
  </si>
  <si>
    <t>Business kilometers</t>
  </si>
  <si>
    <t>In 2024=</t>
  </si>
  <si>
    <t>First 5,000 kilometers</t>
  </si>
  <si>
    <t>Balance over 5,000</t>
  </si>
  <si>
    <t>C</t>
  </si>
  <si>
    <t xml:space="preserve">                HST/GST</t>
  </si>
  <si>
    <t>Total Net of HST/GST</t>
  </si>
  <si>
    <t>C+D</t>
  </si>
  <si>
    <t>Year 2018</t>
  </si>
  <si>
    <t>Under 5,000 km.</t>
  </si>
  <si>
    <t>Over 5,000 km.</t>
  </si>
  <si>
    <t>Year 2019</t>
  </si>
  <si>
    <t>Year 2020</t>
  </si>
  <si>
    <t>Year 2021</t>
  </si>
  <si>
    <t>Year 2022</t>
  </si>
  <si>
    <t>Year 2023</t>
  </si>
  <si>
    <t>Year 2024</t>
  </si>
  <si>
    <t>Take greater of A or C for HST Quick Method or B or D for HST LONG (regular) Method</t>
  </si>
  <si>
    <t>The following changes to limits and rates will take effect as of January 1, 2024:</t>
  </si>
  <si>
    <t>The ceiling for capital cost allowances (CCA) for Class 10.1 passenger vehicles will increase to $37,000 from $36,000, before tax, in respect of new and used vehicles acquired on or after January 1, 2024.</t>
  </si>
  <si>
    <t>The limit on deductible leasing costs will be increased to $1,050 from $950 per month, before tax, for new leases entered into on or after January 1, 2024.</t>
  </si>
  <si>
    <t>The maximum allowable interest deduction will be increased to $350 from $300 per month for new automobile loans entered into on or after January 1, 2024.</t>
  </si>
  <si>
    <t>In provinces, the limit on the deduction of tax-exempt allowances paid by employers to employees who use their personal vehicle for business purposes will increase by two cents, to 70 cents per kilometre, for the first 5,000 kilometres driven, and to 64 cents for each additional kilometre. For the territories, the limit will also increase by two cents, to 74 cents per kilometre, for the first 5,000 kilometres driven, and to 68 cents for each additional kilometre.</t>
  </si>
  <si>
    <t>The CCA ceiling for Class 54 zero-emission passenger vehicles ($61,000 before tax for new and used vehicles) will remain the same for 2024, as this limit continues to be appropriate.</t>
  </si>
  <si>
    <t>The general prescribed rate used to determine the taxable benefit of employees relating to the personal portion of automobile expenses paid by their employers will remain at 33 cents per kilometre for 2024. For people who are employed principally in selling or leasing automobiles, the rate used to determine the employee’s taxable benefit will remain the same, at 30 cents per kilometre for 2024. </t>
  </si>
  <si>
    <t>Quick facts</t>
  </si>
  <si>
    <t>Eligible zero-emission passenger vehicles include plug-in hybrids with a battery capacity of at least 7 kWh, as well as vehicles that are fully electric or fully powered by hydrogen. </t>
  </si>
  <si>
    <t>The following changes to limits and rates will take effect as of January 1, 2023:</t>
  </si>
  <si>
    <t>The ceiling for capital cost allowances (CCA) for Class 10.1 passenger vehicles will be increased from $34,000 to $36,000, before tax, in respect of vehicles (new and used) acquired on or after January 1, 2023.</t>
  </si>
  <si>
    <t xml:space="preserve">The ceiling for CCA for Class 54 zero-emission passenger vehicles will be increased from $59,000 to $61,000, before tax, in respect of vehicles (new and used) acquired on or after January 1, 2023.  </t>
  </si>
  <si>
    <t>Deductible leasing costs will be increased from $900 to $950 per month, before tax, for new leases entered into on or after January 1, 2023.</t>
  </si>
  <si>
    <t>The limit on the deduction of tax-exempt allowances paid by employers to employees who use their personal vehicle for business purposes in the provinces will increase by seven cents to 68 cents per kilometre for the first 5,000 kilometres driven, and to 62 cents for each additional kilometre. For the territories, the limit will also increase by seven cents to 72 cents per kilometre for the first 5,000 kilometres driven, and to 66 cents for each additional kilometre.</t>
  </si>
  <si>
    <t>The general prescribed rate used to determine the taxable benefit of employees relating to the personal portion of automobile expenses paid by their employers will be increased by four cents to 33 cents per kilometre. For people who are employed principally in selling or leasing automobiles, the rate used to determine the employee’s taxable benefit will be increased by four cents to 30 cents per kilometre.</t>
  </si>
  <si>
    <t>The maximum allowable interest deduction for new automobile loans of $300 per month will remain the same for 2023.</t>
  </si>
  <si>
    <t xml:space="preserve">Eligible zero-emission passenger vehicles include plug-in hybrids with a battery capacity of at least 7 kWh and vehicles that are fully electric or fully powered by hydrogen. </t>
  </si>
  <si>
    <t>Sales + Receivables Ledger</t>
  </si>
  <si>
    <t>Total Received</t>
  </si>
  <si>
    <t>Total Outstanding</t>
  </si>
  <si>
    <t>Invoice Date</t>
  </si>
  <si>
    <t>Customer</t>
  </si>
  <si>
    <t>Invoice Amount</t>
  </si>
  <si>
    <t>Due Date</t>
  </si>
  <si>
    <t>Payment Date</t>
  </si>
  <si>
    <t>Payment Amount</t>
  </si>
  <si>
    <t>Row Labels</t>
  </si>
  <si>
    <t>Grand Total</t>
  </si>
  <si>
    <t>Cash on hand</t>
  </si>
  <si>
    <t>Asset</t>
  </si>
  <si>
    <t>Cash on hand-foreign currency</t>
  </si>
  <si>
    <t>Cash at Bank- Savings</t>
  </si>
  <si>
    <t>Short term Investments</t>
  </si>
  <si>
    <t>Accounts receivable</t>
  </si>
  <si>
    <t>Advances to trust</t>
  </si>
  <si>
    <t>Prepaid expenses</t>
  </si>
  <si>
    <t>Inventory</t>
  </si>
  <si>
    <t>Directors advances</t>
  </si>
  <si>
    <t>Investment - Auto loan</t>
  </si>
  <si>
    <t>Investment - Home loan</t>
  </si>
  <si>
    <t>Investment - Other</t>
  </si>
  <si>
    <t>Automobile</t>
  </si>
  <si>
    <t>Automobile accumulated amort'n</t>
  </si>
  <si>
    <t>Computer hardware</t>
  </si>
  <si>
    <t>Computer hardware accumulated amo'n</t>
  </si>
  <si>
    <t>Computer software</t>
  </si>
  <si>
    <t>Quickbooks software</t>
  </si>
  <si>
    <t>Computer software accumulated amo'n</t>
  </si>
  <si>
    <t>Office equipment</t>
  </si>
  <si>
    <t>Office equipment accumulated amo'n</t>
  </si>
  <si>
    <t>Office furniture</t>
  </si>
  <si>
    <t>Office furniture accumulated amortn</t>
  </si>
  <si>
    <t>Accounts payable</t>
  </si>
  <si>
    <t>Liability</t>
  </si>
  <si>
    <t>Accrued liabilities</t>
  </si>
  <si>
    <t>HST/GST payable</t>
  </si>
  <si>
    <t>Directors fees payable - Curr Yr T4</t>
  </si>
  <si>
    <t>Directors fees payable - Next Yr.T4</t>
  </si>
  <si>
    <t>Consulting fees payable- Curr Yr T1</t>
  </si>
  <si>
    <t>Consulting fees payable- Next Yr T1</t>
  </si>
  <si>
    <t>Dividends Payable - Curr Yr T5</t>
  </si>
  <si>
    <t>Dividends Payable - Next Year T5</t>
  </si>
  <si>
    <t>Corporate taxes payable - Federal</t>
  </si>
  <si>
    <t>Corporate taxes payable - Provincia</t>
  </si>
  <si>
    <t>Shareholder loans</t>
  </si>
  <si>
    <t>Bank loan payable</t>
  </si>
  <si>
    <t>Long-term debts</t>
  </si>
  <si>
    <t>Equity</t>
  </si>
  <si>
    <t>Issued capital</t>
  </si>
  <si>
    <t>Retained earnings</t>
  </si>
  <si>
    <t>Owner's drawings</t>
  </si>
  <si>
    <t>Dividends paid - Prev. Calender Yr.</t>
  </si>
  <si>
    <t>Dividends paid - Curr. Calender Yr.</t>
  </si>
  <si>
    <t>Revenue</t>
  </si>
  <si>
    <t>Contract income</t>
  </si>
  <si>
    <t>USA Revenue</t>
  </si>
  <si>
    <t>Reimbursed expenses</t>
  </si>
  <si>
    <t>HST/GST Sundry income</t>
  </si>
  <si>
    <t>Dividend income</t>
  </si>
  <si>
    <t>Interest received</t>
  </si>
  <si>
    <t>Capital gains (losses)</t>
  </si>
  <si>
    <t>Foreign exchange gain/loss</t>
  </si>
  <si>
    <t>Other Income</t>
  </si>
  <si>
    <t>Uncategorized income</t>
  </si>
  <si>
    <t>Expenses</t>
  </si>
  <si>
    <t>Accounting fees - current year</t>
  </si>
  <si>
    <t>Accounting fees - other</t>
  </si>
  <si>
    <t>Advertising</t>
  </si>
  <si>
    <t>Automobile expenses</t>
  </si>
  <si>
    <t>Bank charges</t>
  </si>
  <si>
    <t>Bonus</t>
  </si>
  <si>
    <t>Books &amp; periodicals</t>
  </si>
  <si>
    <t>Business promotion</t>
  </si>
  <si>
    <t>Computer lease</t>
  </si>
  <si>
    <t>Computer supplies</t>
  </si>
  <si>
    <t>Consulting fees</t>
  </si>
  <si>
    <t>Amortization</t>
  </si>
  <si>
    <t>Directors fees</t>
  </si>
  <si>
    <t>Education &amp; seminars</t>
  </si>
  <si>
    <t>Employee benefits</t>
  </si>
  <si>
    <t>General expenses</t>
  </si>
  <si>
    <t>Interest and penalties</t>
  </si>
  <si>
    <t>Office supplies</t>
  </si>
  <si>
    <t>Professional fees</t>
  </si>
  <si>
    <t>Rent</t>
  </si>
  <si>
    <t>Repairs &amp; maintenance</t>
  </si>
  <si>
    <t>Subcontracting</t>
  </si>
  <si>
    <t>Telephone</t>
  </si>
  <si>
    <t>Travel</t>
  </si>
  <si>
    <t>Wages and benefits - Non Directors</t>
  </si>
  <si>
    <t>Non-deductible lifestyle expenses</t>
  </si>
  <si>
    <t>Uncategorized expenses</t>
  </si>
  <si>
    <t>Provision for taxes</t>
  </si>
  <si>
    <t>Classification</t>
  </si>
  <si>
    <t>for Import to Bank Register dropdown</t>
  </si>
  <si>
    <t>Current Total</t>
  </si>
  <si>
    <t>Automobile - Fuel</t>
  </si>
  <si>
    <t>Automobile - Insurance</t>
  </si>
  <si>
    <t>Automobile - Repairs</t>
  </si>
  <si>
    <t>Automobile - Others</t>
  </si>
  <si>
    <t>Rent - Decorating</t>
  </si>
  <si>
    <t>Rent - Gas</t>
  </si>
  <si>
    <t>Rent - Hydro</t>
  </si>
  <si>
    <t>Rent - Insurance</t>
  </si>
  <si>
    <t>Rent - Landscaping</t>
  </si>
  <si>
    <t>Rent - Property Tax</t>
  </si>
  <si>
    <t>Rent - Homeoffice</t>
  </si>
  <si>
    <t>Rent - Repairs</t>
  </si>
  <si>
    <t>Rent - Water</t>
  </si>
  <si>
    <t>Rent - Other</t>
  </si>
  <si>
    <t>Automobile - License</t>
  </si>
  <si>
    <t>for Pivot</t>
  </si>
  <si>
    <t>All</t>
  </si>
  <si>
    <t>Sum of Money in/ (Money out)</t>
  </si>
  <si>
    <t>Column Labels</t>
  </si>
  <si>
    <t>Period start:</t>
  </si>
  <si>
    <t>GST/HST</t>
  </si>
  <si>
    <t>GST/HST Rate</t>
  </si>
  <si>
    <t xml:space="preserve">Net Invoice </t>
  </si>
  <si>
    <t>Net amount</t>
  </si>
  <si>
    <t>Net Invoice Amount Outstanding</t>
  </si>
  <si>
    <t>Total Outstanding Balance</t>
  </si>
  <si>
    <t>Total GST on Invoices</t>
  </si>
  <si>
    <t>GST Paid by Cx</t>
  </si>
  <si>
    <t>Invoice Paid by Cx</t>
  </si>
  <si>
    <t>Meals &amp; Entertainment</t>
  </si>
  <si>
    <t>Period:</t>
  </si>
  <si>
    <t>HST Method</t>
  </si>
  <si>
    <t>999 Uncategorized expenses</t>
  </si>
  <si>
    <t>GST Paid (Long method only)</t>
  </si>
  <si>
    <t>HST</t>
  </si>
  <si>
    <t>Automobile - CAA Fees</t>
  </si>
  <si>
    <t>Total Invoiced amount during the year</t>
  </si>
  <si>
    <t>GST Outstanding (Long method only)</t>
  </si>
  <si>
    <t>GST Collected  (Long method only)</t>
  </si>
  <si>
    <t>Please ignore this</t>
  </si>
  <si>
    <t>-</t>
  </si>
  <si>
    <t>Instructions</t>
  </si>
  <si>
    <t>720.1 Automobile - Fuel</t>
  </si>
  <si>
    <t>720.2 Automobile - Insurance</t>
  </si>
  <si>
    <t>720.3 Automobile - License</t>
  </si>
  <si>
    <t>720.4 Automobile - Repairs</t>
  </si>
  <si>
    <t>720.5 Automobile - Others</t>
  </si>
  <si>
    <t>720.6 Automobile - CAA Fees</t>
  </si>
  <si>
    <t>870.01 Rent - Decorating</t>
  </si>
  <si>
    <t>870.2 Rent - Gas</t>
  </si>
  <si>
    <t>870.3 Rent - Hydro</t>
  </si>
  <si>
    <t>870.4 Rent - Insurance</t>
  </si>
  <si>
    <t>870.5 Rent - Landscaping</t>
  </si>
  <si>
    <t>870.6 Rent - Property Tax</t>
  </si>
  <si>
    <t>870.7 Rent - Homeoffice</t>
  </si>
  <si>
    <t>870.9 Rent - Water</t>
  </si>
  <si>
    <t>870.1 Rent - Other</t>
  </si>
  <si>
    <t>(All)</t>
  </si>
  <si>
    <t>150 Directors advances</t>
  </si>
  <si>
    <t>120 Accounts receivable</t>
  </si>
  <si>
    <t>230 Office equipment</t>
  </si>
  <si>
    <t>NOTES</t>
  </si>
  <si>
    <t>GST Method/ Rate</t>
  </si>
  <si>
    <t>(Enter Company name)</t>
  </si>
  <si>
    <t>Sundry Income</t>
  </si>
  <si>
    <t>Total Net Sales</t>
  </si>
  <si>
    <t>Total Sales (Incl. HST)</t>
  </si>
  <si>
    <t>Total Sum of Net amount</t>
  </si>
  <si>
    <t>Sum of Net amount</t>
  </si>
  <si>
    <t>Total Sum of GST/HST</t>
  </si>
  <si>
    <t>Sum of GST/HST</t>
  </si>
  <si>
    <t>Internal reporting account number</t>
  </si>
  <si>
    <t xml:space="preserve">Internal reporting account </t>
  </si>
  <si>
    <t>TO BE ENTERED BY CPA IN DASHBOARD</t>
  </si>
  <si>
    <t>Quick</t>
  </si>
  <si>
    <t>CPA4IT Professional Corporation</t>
  </si>
  <si>
    <t>Automobile 1</t>
  </si>
  <si>
    <t>Automobile 2</t>
  </si>
  <si>
    <t>Is the Vehicle Electric?</t>
  </si>
  <si>
    <t>Ownership Status of Vehicle</t>
  </si>
  <si>
    <t>Owned Personally</t>
  </si>
  <si>
    <t>No</t>
  </si>
  <si>
    <t>Please select appropriate option from Drop-down list</t>
  </si>
  <si>
    <t>Expense Paid</t>
  </si>
  <si>
    <t>Automobile - Fuel 2</t>
  </si>
  <si>
    <t>Automobile - Insurance 2</t>
  </si>
  <si>
    <t>Automobile - License 2</t>
  </si>
  <si>
    <t>Automobile - Repairs 2</t>
  </si>
  <si>
    <t>Automobile - Others 2</t>
  </si>
  <si>
    <t>Automobile - CAA Fees 2</t>
  </si>
  <si>
    <t>Automobile - Lease</t>
  </si>
  <si>
    <t>Automobile - Lease 2</t>
  </si>
  <si>
    <t xml:space="preserve">Total km reimbursement auto </t>
  </si>
  <si>
    <t>Bank 1</t>
  </si>
  <si>
    <t>Bank 2</t>
  </si>
  <si>
    <t>Home office percentage of use</t>
  </si>
  <si>
    <t>Directors Advance</t>
  </si>
  <si>
    <t>Credit Card 1</t>
  </si>
  <si>
    <t>Credit Card 2</t>
  </si>
  <si>
    <t>Represents a calculated value of 0</t>
  </si>
  <si>
    <t>Represents a locked cell you can't modify</t>
  </si>
  <si>
    <t>Represents a cell you can enter data in</t>
  </si>
  <si>
    <t>(DD-MM-YYYY)</t>
  </si>
  <si>
    <t>Year 2025</t>
  </si>
  <si>
    <t>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</si>
</sst>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_(&quot;$&quot;* \(#,##0.00\);_(&quot;$&quot;* &quot;-&quot;??_);_(@_)"/>
    <numFmt numFmtId="165" formatCode="_-&quot;$&quot;* #,##0.00_-;\-&quot;$&quot;* #,##0.00_-;_-&quot;$&quot;* &quot;-&quot;??_-;_-@_-"/>
    <numFmt numFmtId="166" formatCode="_(&quot;Rs.&quot;* #,##0.00_);_(&quot;Rs.&quot;* \(#,##0.00\);_(&quot;Rs.&quot;* &quot;-&quot;??_);_(@_)"/>
    <numFmt numFmtId="167" formatCode="_(* #,##0_);_(* \(#,##0\);_(* &quot;-&quot;??_);_(@_)"/>
    <numFmt numFmtId="168" formatCode="&quot;$&quot;#,##0.00"/>
    <numFmt numFmtId="169" formatCode="mm/dd/yyyy"/>
    <numFmt numFmtId="170" formatCode="[$-409]mmmm\ d\,\ yyyy;@"/>
    <numFmt numFmtId="171" formatCode="0.0"/>
    <numFmt numFmtId="172" formatCode="_(* #,##0.0_);_(* \(#,##0.0\);_(* &quot;-&quot;??_);_(@_)"/>
    <numFmt numFmtId="173" formatCode="&quot;$&quot;#,##0.0"/>
    <numFmt numFmtId="174" formatCode="0.0%"/>
  </numFmts>
  <fonts count="49" x14ac:knownFonts="1">
    <font>
      <sz val="11"/>
      <color theme="1"/>
      <name val="Aptos Narrow"/>
      <family val="2"/>
      <scheme val="minor"/>
    </font>
    <font>
      <sz val="11"/>
      <color theme="1"/>
      <name val="Aptos Narrow"/>
      <family val="2"/>
      <scheme val="minor"/>
    </font>
    <font>
      <b/>
      <sz val="11"/>
      <color theme="1"/>
      <name val="Aptos Narrow"/>
      <family val="2"/>
      <scheme val="minor"/>
    </font>
    <font>
      <sz val="10"/>
      <name val="Arial"/>
      <family val="2"/>
    </font>
    <font>
      <sz val="11"/>
      <color indexed="8"/>
      <name val="Calibri"/>
      <family val="2"/>
    </font>
    <font>
      <b/>
      <sz val="10"/>
      <name val="Arial"/>
      <family val="2"/>
    </font>
    <font>
      <b/>
      <sz val="16"/>
      <name val="Arial"/>
      <family val="2"/>
    </font>
    <font>
      <i/>
      <sz val="10"/>
      <name val="Arial"/>
      <family val="2"/>
    </font>
    <font>
      <b/>
      <sz val="8"/>
      <color indexed="81"/>
      <name val="Tahoma"/>
      <family val="2"/>
    </font>
    <font>
      <b/>
      <sz val="14"/>
      <name val="Arial"/>
      <family val="2"/>
    </font>
    <font>
      <b/>
      <sz val="12"/>
      <name val="Arial"/>
      <family val="2"/>
    </font>
    <font>
      <sz val="10"/>
      <color indexed="47"/>
      <name val="Arial"/>
      <family val="2"/>
    </font>
    <font>
      <b/>
      <sz val="10"/>
      <color rgb="FFFF0000"/>
      <name val="Arial"/>
      <family val="2"/>
    </font>
    <font>
      <b/>
      <u/>
      <sz val="10"/>
      <name val="Arial"/>
      <family val="2"/>
    </font>
    <font>
      <sz val="8"/>
      <name val="Arial"/>
      <family val="2"/>
    </font>
    <font>
      <u val="singleAccounting"/>
      <sz val="10"/>
      <name val="Arial"/>
      <family val="2"/>
    </font>
    <font>
      <sz val="8"/>
      <color indexed="81"/>
      <name val="Tahoma"/>
      <family val="2"/>
    </font>
    <font>
      <sz val="10"/>
      <color rgb="FF000000"/>
      <name val="Aptos Narrow"/>
      <family val="2"/>
      <scheme val="minor"/>
    </font>
    <font>
      <sz val="18"/>
      <color theme="1"/>
      <name val="Aptos Narrow"/>
      <family val="2"/>
      <scheme val="minor"/>
    </font>
    <font>
      <b/>
      <sz val="14"/>
      <color theme="1"/>
      <name val="Aptos Narrow"/>
      <family val="2"/>
      <scheme val="minor"/>
    </font>
    <font>
      <b/>
      <sz val="10"/>
      <color rgb="FF000000"/>
      <name val="Aptos Narrow"/>
      <family val="2"/>
      <scheme val="minor"/>
    </font>
    <font>
      <b/>
      <sz val="12"/>
      <color theme="1"/>
      <name val="Aptos Narrow"/>
      <family val="2"/>
      <scheme val="minor"/>
    </font>
    <font>
      <b/>
      <sz val="10"/>
      <color theme="1"/>
      <name val="Aptos Narrow"/>
      <family val="2"/>
      <scheme val="minor"/>
    </font>
    <font>
      <i/>
      <sz val="10"/>
      <color theme="1"/>
      <name val="Aptos Narrow"/>
      <family val="2"/>
      <scheme val="minor"/>
    </font>
    <font>
      <sz val="10"/>
      <color theme="1"/>
      <name val="Aptos Narrow"/>
      <family val="2"/>
      <scheme val="minor"/>
    </font>
    <font>
      <sz val="10"/>
      <name val="Arial"/>
      <family val="2"/>
    </font>
    <font>
      <b/>
      <sz val="8"/>
      <name val="Arial"/>
      <family val="2"/>
    </font>
    <font>
      <b/>
      <i/>
      <sz val="8"/>
      <name val="Arial"/>
      <family val="2"/>
    </font>
    <font>
      <u/>
      <sz val="10"/>
      <color indexed="12"/>
      <name val="Arial"/>
      <family val="2"/>
    </font>
    <font>
      <b/>
      <i/>
      <sz val="10"/>
      <name val="Arial"/>
      <family val="2"/>
    </font>
    <font>
      <b/>
      <sz val="11"/>
      <name val="Arial"/>
      <family val="2"/>
    </font>
    <font>
      <sz val="11"/>
      <name val="Arial"/>
      <family val="2"/>
    </font>
    <font>
      <b/>
      <sz val="8"/>
      <color rgb="FF000000"/>
      <name val="Tahoma"/>
      <family val="2"/>
    </font>
    <font>
      <b/>
      <sz val="18"/>
      <name val="Arial"/>
      <family val="2"/>
    </font>
    <font>
      <sz val="11"/>
      <color theme="1"/>
      <name val="Arial"/>
      <family val="2"/>
    </font>
    <font>
      <b/>
      <sz val="14"/>
      <color indexed="8"/>
      <name val="Arial"/>
      <family val="2"/>
    </font>
    <font>
      <sz val="11"/>
      <color indexed="8"/>
      <name val="Arial"/>
      <family val="2"/>
    </font>
    <font>
      <b/>
      <sz val="16"/>
      <color indexed="8"/>
      <name val="Arial"/>
      <family val="2"/>
    </font>
    <font>
      <sz val="12"/>
      <color indexed="8"/>
      <name val="Arial"/>
      <family val="2"/>
    </font>
    <font>
      <b/>
      <sz val="11"/>
      <color indexed="8"/>
      <name val="Arial"/>
      <family val="2"/>
    </font>
    <font>
      <sz val="9"/>
      <name val="Arial"/>
      <family val="2"/>
    </font>
    <font>
      <sz val="12"/>
      <name val="Arial"/>
      <family val="2"/>
    </font>
    <font>
      <sz val="11"/>
      <color theme="0" tint="-0.249977111117893"/>
      <name val="Arial"/>
      <family val="2"/>
    </font>
    <font>
      <b/>
      <sz val="12"/>
      <color theme="1"/>
      <name val="Arial"/>
      <family val="2"/>
    </font>
    <font>
      <b/>
      <sz val="11"/>
      <color theme="1"/>
      <name val="Arial"/>
      <family val="2"/>
    </font>
    <font>
      <sz val="12"/>
      <color theme="1"/>
      <name val="Arial"/>
      <family val="2"/>
    </font>
    <font>
      <i/>
      <sz val="12"/>
      <color theme="1"/>
      <name val="Arial"/>
      <family val="2"/>
    </font>
    <font>
      <b/>
      <sz val="12"/>
      <color indexed="8"/>
      <name val="Arial"/>
      <family val="2"/>
    </font>
    <font>
      <b/>
      <sz val="9"/>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6" tint="0.79998168889431442"/>
        <bgColor indexed="64"/>
      </patternFill>
    </fill>
    <fill>
      <patternFill patternType="solid">
        <fgColor indexed="41"/>
        <bgColor indexed="64"/>
      </patternFill>
    </fill>
    <fill>
      <patternFill patternType="solid">
        <fgColor indexed="47"/>
        <bgColor indexed="64"/>
      </patternFill>
    </fill>
    <fill>
      <patternFill patternType="solid">
        <fgColor indexed="9"/>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rgb="FFD9D9D9"/>
        <bgColor rgb="FFD9D9D9"/>
      </patternFill>
    </fill>
    <fill>
      <patternFill patternType="solid">
        <fgColor theme="4" tint="0.79998168889431442"/>
        <bgColor indexed="64"/>
      </patternFill>
    </fill>
    <fill>
      <patternFill patternType="solid">
        <fgColor rgb="FFEFEFEF"/>
        <bgColor rgb="FFEFEFEF"/>
      </patternFill>
    </fill>
    <fill>
      <patternFill patternType="solid">
        <fgColor theme="4"/>
        <bgColor theme="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79998168889431442"/>
        <bgColor rgb="FFEFEFEF"/>
      </patternFill>
    </fill>
    <fill>
      <patternFill patternType="solid">
        <fgColor rgb="FF00B0F0"/>
        <bgColor indexed="64"/>
      </patternFill>
    </fill>
  </fills>
  <borders count="75">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top/>
      <bottom style="dashed">
        <color auto="1"/>
      </bottom>
      <diagonal/>
    </border>
    <border>
      <left/>
      <right/>
      <top style="dashed">
        <color auto="1"/>
      </top>
      <bottom style="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auto="1"/>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right/>
      <top/>
      <bottom style="thin">
        <color rgb="FF000000"/>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rgb="FF000000"/>
      </top>
      <bottom/>
      <diagonal/>
    </border>
    <border>
      <left style="thin">
        <color rgb="FF000000"/>
      </left>
      <right/>
      <top style="thin">
        <color rgb="FF000000"/>
      </top>
      <bottom/>
      <diagonal/>
    </border>
    <border>
      <left style="medium">
        <color indexed="64"/>
      </left>
      <right/>
      <top/>
      <bottom/>
      <diagonal/>
    </border>
    <border>
      <left/>
      <right style="medium">
        <color indexed="64"/>
      </right>
      <top/>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auto="1"/>
      </bottom>
      <diagonal/>
    </border>
    <border>
      <left/>
      <right style="dashed">
        <color indexed="64"/>
      </right>
      <top/>
      <bottom/>
      <diagonal/>
    </border>
    <border>
      <left/>
      <right style="dashed">
        <color indexed="64"/>
      </right>
      <top/>
      <bottom style="dashed">
        <color indexed="64"/>
      </bottom>
      <diagonal/>
    </border>
    <border>
      <left style="dashed">
        <color indexed="64"/>
      </left>
      <right/>
      <top style="dashed">
        <color indexed="64"/>
      </top>
      <bottom style="dashed">
        <color indexed="64"/>
      </bottom>
      <diagonal/>
    </border>
    <border>
      <left style="dashed">
        <color indexed="64"/>
      </left>
      <right style="medium">
        <color indexed="64"/>
      </right>
      <top style="dashed">
        <color auto="1"/>
      </top>
      <bottom style="dashed">
        <color auto="1"/>
      </bottom>
      <diagonal/>
    </border>
    <border>
      <left style="dashed">
        <color indexed="64"/>
      </left>
      <right style="dashed">
        <color indexed="64"/>
      </right>
      <top style="dashed">
        <color auto="1"/>
      </top>
      <bottom style="dashed">
        <color indexed="64"/>
      </bottom>
      <diagonal/>
    </border>
    <border>
      <left style="medium">
        <color indexed="64"/>
      </left>
      <right/>
      <top style="dashed">
        <color indexed="64"/>
      </top>
      <bottom style="dashed">
        <color indexed="64"/>
      </bottom>
      <diagonal/>
    </border>
    <border>
      <left/>
      <right/>
      <top style="medium">
        <color indexed="64"/>
      </top>
      <bottom style="dashed">
        <color indexed="64"/>
      </bottom>
      <diagonal/>
    </border>
    <border>
      <left/>
      <right style="dashed">
        <color indexed="64"/>
      </right>
      <top style="dashed">
        <color indexed="64"/>
      </top>
      <bottom style="dashed">
        <color indexed="64"/>
      </bottom>
      <diagonal/>
    </border>
    <border>
      <left/>
      <right/>
      <top style="thin">
        <color rgb="FF000000"/>
      </top>
      <bottom style="dashed">
        <color indexed="64"/>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medium">
        <color indexed="64"/>
      </right>
      <top style="dashed">
        <color indexed="64"/>
      </top>
      <bottom style="dashed">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9">
    <xf numFmtId="0" fontId="0" fillId="0" borderId="0"/>
    <xf numFmtId="43" fontId="1" fillId="0" borderId="0" applyFont="0" applyFill="0" applyBorder="0" applyAlignment="0" applyProtection="0"/>
    <xf numFmtId="0" fontId="3" fillId="0" borderId="0"/>
    <xf numFmtId="0" fontId="3" fillId="0" borderId="0"/>
    <xf numFmtId="0" fontId="1" fillId="0" borderId="0"/>
    <xf numFmtId="0" fontId="1"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4" fillId="0" borderId="0" applyFont="0" applyFill="0" applyBorder="0" applyAlignment="0" applyProtection="0"/>
    <xf numFmtId="0" fontId="3" fillId="0" borderId="0"/>
    <xf numFmtId="164" fontId="3" fillId="0" borderId="0" applyFont="0" applyFill="0" applyBorder="0" applyAlignment="0" applyProtection="0"/>
    <xf numFmtId="43" fontId="3" fillId="0" borderId="0" applyFont="0" applyFill="0" applyBorder="0" applyAlignment="0" applyProtection="0"/>
    <xf numFmtId="0" fontId="17" fillId="0" borderId="0"/>
    <xf numFmtId="0" fontId="25" fillId="0" borderId="0"/>
    <xf numFmtId="0" fontId="28" fillId="0" borderId="0" applyNumberFormat="0" applyFill="0" applyBorder="0" applyAlignment="0" applyProtection="0">
      <alignment vertical="top"/>
      <protection locked="0"/>
    </xf>
    <xf numFmtId="9" fontId="1" fillId="0" borderId="0" applyFont="0" applyFill="0" applyBorder="0" applyAlignment="0" applyProtection="0"/>
    <xf numFmtId="164" fontId="1" fillId="0" borderId="0" applyFont="0" applyFill="0" applyBorder="0" applyAlignment="0" applyProtection="0"/>
  </cellStyleXfs>
  <cellXfs count="484">
    <xf numFmtId="0" fontId="0" fillId="0" borderId="0" xfId="0"/>
    <xf numFmtId="0" fontId="2" fillId="0" borderId="0" xfId="0" applyFont="1"/>
    <xf numFmtId="0" fontId="0" fillId="0" borderId="0" xfId="0" applyAlignment="1">
      <alignment horizontal="left"/>
    </xf>
    <xf numFmtId="168" fontId="3" fillId="6" borderId="31" xfId="11" applyNumberFormat="1" applyFill="1" applyBorder="1" applyProtection="1">
      <protection locked="0"/>
    </xf>
    <xf numFmtId="0" fontId="3" fillId="6" borderId="31" xfId="11" applyFill="1" applyBorder="1" applyProtection="1">
      <protection locked="0"/>
    </xf>
    <xf numFmtId="0" fontId="3" fillId="6" borderId="31" xfId="11" applyFill="1" applyBorder="1" applyAlignment="1" applyProtection="1">
      <alignment wrapText="1"/>
      <protection locked="0"/>
    </xf>
    <xf numFmtId="0" fontId="3" fillId="6" borderId="22" xfId="11" applyFill="1" applyBorder="1" applyAlignment="1" applyProtection="1">
      <alignment vertical="top" wrapText="1"/>
      <protection locked="0"/>
    </xf>
    <xf numFmtId="0" fontId="3" fillId="6" borderId="34" xfId="11" applyFill="1" applyBorder="1" applyAlignment="1" applyProtection="1">
      <alignment vertical="top" wrapText="1"/>
      <protection locked="0"/>
    </xf>
    <xf numFmtId="0" fontId="3" fillId="6" borderId="34" xfId="11" applyFill="1" applyBorder="1" applyProtection="1">
      <protection locked="0"/>
    </xf>
    <xf numFmtId="0" fontId="3" fillId="6" borderId="35" xfId="11" applyFill="1" applyBorder="1" applyProtection="1">
      <protection locked="0"/>
    </xf>
    <xf numFmtId="0" fontId="3" fillId="6" borderId="36" xfId="11" applyFill="1" applyBorder="1" applyAlignment="1" applyProtection="1">
      <alignment vertical="top" wrapText="1"/>
      <protection locked="0"/>
    </xf>
    <xf numFmtId="0" fontId="3" fillId="6" borderId="0" xfId="11" applyFill="1" applyAlignment="1" applyProtection="1">
      <alignment vertical="top" wrapText="1"/>
      <protection locked="0"/>
    </xf>
    <xf numFmtId="0" fontId="3" fillId="6" borderId="0" xfId="11" applyFill="1" applyProtection="1">
      <protection locked="0"/>
    </xf>
    <xf numFmtId="0" fontId="3" fillId="6" borderId="37" xfId="11" applyFill="1" applyBorder="1" applyProtection="1">
      <protection locked="0"/>
    </xf>
    <xf numFmtId="0" fontId="3" fillId="6" borderId="38" xfId="11" applyFill="1" applyBorder="1" applyAlignment="1" applyProtection="1">
      <alignment vertical="top" wrapText="1"/>
      <protection locked="0"/>
    </xf>
    <xf numFmtId="0" fontId="3" fillId="6" borderId="39" xfId="11" applyFill="1" applyBorder="1" applyAlignment="1" applyProtection="1">
      <alignment vertical="top" wrapText="1"/>
      <protection locked="0"/>
    </xf>
    <xf numFmtId="0" fontId="3" fillId="6" borderId="39" xfId="11" applyFill="1" applyBorder="1" applyProtection="1">
      <protection locked="0"/>
    </xf>
    <xf numFmtId="0" fontId="3" fillId="6" borderId="40" xfId="11" applyFill="1" applyBorder="1" applyProtection="1">
      <protection locked="0"/>
    </xf>
    <xf numFmtId="0" fontId="3" fillId="0" borderId="0" xfId="11" applyProtection="1">
      <protection locked="0"/>
    </xf>
    <xf numFmtId="167" fontId="0" fillId="0" borderId="0" xfId="0" applyNumberFormat="1"/>
    <xf numFmtId="0" fontId="26" fillId="7" borderId="0" xfId="15" applyFont="1" applyFill="1"/>
    <xf numFmtId="0" fontId="14" fillId="7" borderId="0" xfId="15" applyFont="1" applyFill="1"/>
    <xf numFmtId="15" fontId="26" fillId="7" borderId="0" xfId="15" applyNumberFormat="1" applyFont="1" applyFill="1"/>
    <xf numFmtId="0" fontId="14" fillId="0" borderId="0" xfId="15" applyFont="1"/>
    <xf numFmtId="0" fontId="14" fillId="0" borderId="0" xfId="15" applyFont="1" applyProtection="1">
      <protection locked="0"/>
    </xf>
    <xf numFmtId="0" fontId="27" fillId="0" borderId="0" xfId="15" applyFont="1"/>
    <xf numFmtId="0" fontId="26" fillId="0" borderId="0" xfId="15" applyFont="1"/>
    <xf numFmtId="0" fontId="29" fillId="0" borderId="0" xfId="15" applyFont="1"/>
    <xf numFmtId="0" fontId="26" fillId="0" borderId="0" xfId="11" applyFont="1"/>
    <xf numFmtId="0" fontId="26" fillId="7" borderId="47" xfId="11" applyFont="1" applyFill="1" applyBorder="1" applyAlignment="1">
      <alignment wrapText="1"/>
    </xf>
    <xf numFmtId="0" fontId="26" fillId="7" borderId="46" xfId="11" applyFont="1" applyFill="1" applyBorder="1"/>
    <xf numFmtId="0" fontId="26" fillId="19" borderId="46" xfId="11" applyFont="1" applyFill="1" applyBorder="1"/>
    <xf numFmtId="0" fontId="26" fillId="19" borderId="48" xfId="11" applyFont="1" applyFill="1" applyBorder="1"/>
    <xf numFmtId="171" fontId="14" fillId="0" borderId="0" xfId="11" applyNumberFormat="1" applyFont="1" applyProtection="1">
      <protection locked="0"/>
    </xf>
    <xf numFmtId="0" fontId="14" fillId="0" borderId="0" xfId="11" applyFont="1" applyProtection="1">
      <protection locked="0"/>
    </xf>
    <xf numFmtId="167" fontId="0" fillId="0" borderId="0" xfId="1" applyNumberFormat="1" applyFont="1"/>
    <xf numFmtId="0" fontId="0" fillId="0" borderId="0" xfId="0" pivotButton="1"/>
    <xf numFmtId="0" fontId="0" fillId="0" borderId="0" xfId="0" applyProtection="1">
      <protection locked="0"/>
    </xf>
    <xf numFmtId="167" fontId="0" fillId="0" borderId="0" xfId="1" applyNumberFormat="1" applyFont="1" applyProtection="1">
      <protection locked="0"/>
    </xf>
    <xf numFmtId="167" fontId="0" fillId="3" borderId="0" xfId="0" applyNumberFormat="1" applyFill="1"/>
    <xf numFmtId="167" fontId="0" fillId="3" borderId="0" xfId="1" applyNumberFormat="1" applyFont="1" applyFill="1" applyProtection="1"/>
    <xf numFmtId="0" fontId="17" fillId="0" borderId="0" xfId="14" applyProtection="1">
      <protection locked="0"/>
    </xf>
    <xf numFmtId="169" fontId="21" fillId="0" borderId="49" xfId="14" applyNumberFormat="1" applyFont="1" applyBorder="1" applyAlignment="1" applyProtection="1">
      <alignment horizontal="center" wrapText="1"/>
      <protection locked="0"/>
    </xf>
    <xf numFmtId="0" fontId="22" fillId="0" borderId="45" xfId="14" applyFont="1" applyBorder="1" applyAlignment="1" applyProtection="1">
      <alignment horizontal="center" wrapText="1"/>
      <protection locked="0"/>
    </xf>
    <xf numFmtId="170" fontId="23" fillId="18" borderId="65" xfId="14" applyNumberFormat="1" applyFont="1" applyFill="1" applyBorder="1" applyProtection="1">
      <protection locked="0"/>
    </xf>
    <xf numFmtId="0" fontId="23" fillId="18" borderId="65" xfId="14" applyFont="1" applyFill="1" applyBorder="1" applyProtection="1">
      <protection locked="0"/>
    </xf>
    <xf numFmtId="0" fontId="24" fillId="18" borderId="65" xfId="14" applyFont="1" applyFill="1" applyBorder="1" applyProtection="1">
      <protection locked="0"/>
    </xf>
    <xf numFmtId="173" fontId="23" fillId="18" borderId="65" xfId="14" applyNumberFormat="1" applyFont="1" applyFill="1" applyBorder="1" applyProtection="1">
      <protection locked="0"/>
    </xf>
    <xf numFmtId="0" fontId="23" fillId="0" borderId="6" xfId="14" applyFont="1" applyBorder="1" applyProtection="1">
      <protection locked="0"/>
    </xf>
    <xf numFmtId="0" fontId="24" fillId="0" borderId="6" xfId="14" applyFont="1" applyBorder="1" applyProtection="1">
      <protection locked="0"/>
    </xf>
    <xf numFmtId="173" fontId="23" fillId="0" borderId="6" xfId="14" applyNumberFormat="1" applyFont="1" applyBorder="1" applyProtection="1">
      <protection locked="0"/>
    </xf>
    <xf numFmtId="0" fontId="23" fillId="18" borderId="7" xfId="14" applyFont="1" applyFill="1" applyBorder="1" applyProtection="1">
      <protection locked="0"/>
    </xf>
    <xf numFmtId="0" fontId="24" fillId="18" borderId="7" xfId="14" applyFont="1" applyFill="1" applyBorder="1" applyProtection="1">
      <protection locked="0"/>
    </xf>
    <xf numFmtId="173" fontId="23" fillId="18" borderId="7" xfId="14" applyNumberFormat="1" applyFont="1" applyFill="1" applyBorder="1" applyProtection="1">
      <protection locked="0"/>
    </xf>
    <xf numFmtId="0" fontId="23" fillId="0" borderId="7" xfId="14" applyFont="1" applyBorder="1" applyProtection="1">
      <protection locked="0"/>
    </xf>
    <xf numFmtId="0" fontId="24" fillId="0" borderId="7" xfId="14" applyFont="1" applyBorder="1" applyProtection="1">
      <protection locked="0"/>
    </xf>
    <xf numFmtId="173" fontId="23" fillId="0" borderId="7" xfId="14" applyNumberFormat="1" applyFont="1" applyBorder="1" applyProtection="1">
      <protection locked="0"/>
    </xf>
    <xf numFmtId="0" fontId="23" fillId="18" borderId="0" xfId="14" applyFont="1" applyFill="1" applyProtection="1">
      <protection locked="0"/>
    </xf>
    <xf numFmtId="0" fontId="24" fillId="18" borderId="0" xfId="14" applyFont="1" applyFill="1" applyProtection="1">
      <protection locked="0"/>
    </xf>
    <xf numFmtId="173" fontId="23" fillId="18" borderId="0" xfId="14" applyNumberFormat="1" applyFont="1" applyFill="1" applyProtection="1">
      <protection locked="0"/>
    </xf>
    <xf numFmtId="0" fontId="23" fillId="0" borderId="0" xfId="14" applyFont="1" applyProtection="1">
      <protection locked="0"/>
    </xf>
    <xf numFmtId="0" fontId="24" fillId="0" borderId="0" xfId="14" applyFont="1" applyProtection="1">
      <protection locked="0"/>
    </xf>
    <xf numFmtId="173" fontId="23" fillId="0" borderId="0" xfId="14" applyNumberFormat="1" applyFont="1" applyProtection="1">
      <protection locked="0"/>
    </xf>
    <xf numFmtId="0" fontId="23" fillId="0" borderId="5" xfId="14" applyFont="1" applyBorder="1" applyProtection="1">
      <protection locked="0"/>
    </xf>
    <xf numFmtId="0" fontId="24" fillId="0" borderId="5" xfId="14" applyFont="1" applyBorder="1" applyProtection="1">
      <protection locked="0"/>
    </xf>
    <xf numFmtId="173" fontId="23" fillId="0" borderId="5" xfId="14" applyNumberFormat="1" applyFont="1" applyBorder="1" applyProtection="1">
      <protection locked="0"/>
    </xf>
    <xf numFmtId="0" fontId="23" fillId="18" borderId="6" xfId="14" applyFont="1" applyFill="1" applyBorder="1" applyProtection="1">
      <protection locked="0"/>
    </xf>
    <xf numFmtId="0" fontId="24" fillId="18" borderId="6" xfId="14" applyFont="1" applyFill="1" applyBorder="1" applyProtection="1">
      <protection locked="0"/>
    </xf>
    <xf numFmtId="173" fontId="23" fillId="18" borderId="6" xfId="14" applyNumberFormat="1" applyFont="1" applyFill="1" applyBorder="1" applyProtection="1">
      <protection locked="0"/>
    </xf>
    <xf numFmtId="0" fontId="3" fillId="6" borderId="31" xfId="11" applyFill="1" applyBorder="1" applyAlignment="1" applyProtection="1">
      <alignment horizontal="centerContinuous"/>
      <protection locked="0"/>
    </xf>
    <xf numFmtId="168" fontId="3" fillId="6" borderId="0" xfId="11" applyNumberFormat="1" applyFill="1" applyProtection="1">
      <protection locked="0"/>
    </xf>
    <xf numFmtId="0" fontId="5" fillId="0" borderId="0" xfId="11" applyFont="1" applyProtection="1">
      <protection locked="0"/>
    </xf>
    <xf numFmtId="0" fontId="9" fillId="0" borderId="0" xfId="11" applyFont="1" applyProtection="1">
      <protection locked="0"/>
    </xf>
    <xf numFmtId="15" fontId="3" fillId="0" borderId="0" xfId="11" applyNumberFormat="1" applyProtection="1">
      <protection locked="0"/>
    </xf>
    <xf numFmtId="0" fontId="6" fillId="0" borderId="0" xfId="11" applyFont="1" applyProtection="1">
      <protection locked="0"/>
    </xf>
    <xf numFmtId="0" fontId="10" fillId="0" borderId="0" xfId="11" applyFont="1" applyProtection="1">
      <protection locked="0"/>
    </xf>
    <xf numFmtId="0" fontId="5" fillId="5" borderId="39" xfId="11" applyFont="1" applyFill="1" applyBorder="1" applyProtection="1">
      <protection locked="0"/>
    </xf>
    <xf numFmtId="0" fontId="11" fillId="5" borderId="39" xfId="11" applyFont="1" applyFill="1" applyBorder="1" applyProtection="1">
      <protection locked="0"/>
    </xf>
    <xf numFmtId="15" fontId="5" fillId="5" borderId="39" xfId="11" applyNumberFormat="1" applyFont="1" applyFill="1" applyBorder="1" applyProtection="1">
      <protection locked="0"/>
    </xf>
    <xf numFmtId="0" fontId="3" fillId="0" borderId="39" xfId="11" applyBorder="1" applyProtection="1">
      <protection locked="0"/>
    </xf>
    <xf numFmtId="0" fontId="5" fillId="0" borderId="0" xfId="11" applyFont="1" applyAlignment="1" applyProtection="1">
      <alignment horizontal="center"/>
      <protection locked="0"/>
    </xf>
    <xf numFmtId="164" fontId="0" fillId="0" borderId="0" xfId="12" applyFont="1" applyFill="1" applyProtection="1">
      <protection locked="0"/>
    </xf>
    <xf numFmtId="0" fontId="5" fillId="0" borderId="39" xfId="11" applyFont="1" applyBorder="1" applyProtection="1">
      <protection locked="0"/>
    </xf>
    <xf numFmtId="15" fontId="3" fillId="0" borderId="39" xfId="11" applyNumberFormat="1" applyBorder="1" applyProtection="1">
      <protection locked="0"/>
    </xf>
    <xf numFmtId="164" fontId="5" fillId="0" borderId="0" xfId="12" applyFont="1" applyFill="1" applyAlignment="1" applyProtection="1">
      <alignment horizontal="center"/>
      <protection locked="0"/>
    </xf>
    <xf numFmtId="15" fontId="5" fillId="0" borderId="0" xfId="11" applyNumberFormat="1" applyFont="1" applyAlignment="1" applyProtection="1">
      <alignment horizontal="center"/>
      <protection locked="0"/>
    </xf>
    <xf numFmtId="0" fontId="5" fillId="0" borderId="22" xfId="11" applyFont="1" applyBorder="1" applyProtection="1">
      <protection locked="0"/>
    </xf>
    <xf numFmtId="0" fontId="3" fillId="0" borderId="34" xfId="11" applyBorder="1" applyProtection="1">
      <protection locked="0"/>
    </xf>
    <xf numFmtId="0" fontId="3" fillId="0" borderId="35" xfId="11" applyBorder="1" applyProtection="1">
      <protection locked="0"/>
    </xf>
    <xf numFmtId="0" fontId="5" fillId="0" borderId="36" xfId="11" applyFont="1" applyBorder="1" applyProtection="1">
      <protection locked="0"/>
    </xf>
    <xf numFmtId="0" fontId="5" fillId="0" borderId="37" xfId="11" applyFont="1" applyBorder="1" applyAlignment="1" applyProtection="1">
      <alignment horizontal="center"/>
      <protection locked="0"/>
    </xf>
    <xf numFmtId="0" fontId="3" fillId="0" borderId="37" xfId="11" applyBorder="1" applyProtection="1">
      <protection locked="0"/>
    </xf>
    <xf numFmtId="165" fontId="3" fillId="0" borderId="0" xfId="11" applyNumberFormat="1" applyProtection="1">
      <protection locked="0"/>
    </xf>
    <xf numFmtId="0" fontId="3" fillId="0" borderId="36" xfId="11" applyBorder="1" applyProtection="1">
      <protection locked="0"/>
    </xf>
    <xf numFmtId="0" fontId="3" fillId="0" borderId="0" xfId="11" applyAlignment="1" applyProtection="1">
      <alignment horizontal="center"/>
      <protection locked="0"/>
    </xf>
    <xf numFmtId="0" fontId="12" fillId="0" borderId="0" xfId="11" applyFont="1" applyProtection="1">
      <protection locked="0"/>
    </xf>
    <xf numFmtId="0" fontId="12" fillId="0" borderId="22" xfId="11" applyFont="1" applyBorder="1" applyProtection="1">
      <protection locked="0"/>
    </xf>
    <xf numFmtId="165" fontId="12" fillId="0" borderId="34" xfId="11" applyNumberFormat="1" applyFont="1" applyBorder="1" applyProtection="1">
      <protection locked="0"/>
    </xf>
    <xf numFmtId="0" fontId="12" fillId="0" borderId="34" xfId="11" applyFont="1" applyBorder="1" applyProtection="1">
      <protection locked="0"/>
    </xf>
    <xf numFmtId="165" fontId="3" fillId="0" borderId="35" xfId="11" applyNumberFormat="1" applyBorder="1" applyProtection="1">
      <protection locked="0"/>
    </xf>
    <xf numFmtId="0" fontId="3" fillId="8" borderId="0" xfId="11" applyFill="1" applyProtection="1">
      <protection locked="0"/>
    </xf>
    <xf numFmtId="43" fontId="0" fillId="0" borderId="0" xfId="13" applyFont="1" applyBorder="1" applyProtection="1">
      <protection locked="0"/>
    </xf>
    <xf numFmtId="0" fontId="3" fillId="8" borderId="36" xfId="11" applyFill="1" applyBorder="1" applyProtection="1">
      <protection locked="0"/>
    </xf>
    <xf numFmtId="165" fontId="3" fillId="0" borderId="37" xfId="11" applyNumberFormat="1" applyBorder="1" applyProtection="1">
      <protection locked="0"/>
    </xf>
    <xf numFmtId="43" fontId="3" fillId="0" borderId="0" xfId="11" applyNumberFormat="1" applyProtection="1">
      <protection locked="0"/>
    </xf>
    <xf numFmtId="0" fontId="3" fillId="8" borderId="38" xfId="11" applyFill="1" applyBorder="1" applyProtection="1">
      <protection locked="0"/>
    </xf>
    <xf numFmtId="0" fontId="3" fillId="8" borderId="39" xfId="11" applyFill="1" applyBorder="1" applyProtection="1">
      <protection locked="0"/>
    </xf>
    <xf numFmtId="165" fontId="3" fillId="0" borderId="40" xfId="11" applyNumberFormat="1" applyBorder="1" applyProtection="1">
      <protection locked="0"/>
    </xf>
    <xf numFmtId="9" fontId="0" fillId="0" borderId="0" xfId="7" applyFont="1" applyBorder="1" applyProtection="1">
      <protection locked="0"/>
    </xf>
    <xf numFmtId="167" fontId="0" fillId="0" borderId="0" xfId="13" applyNumberFormat="1" applyFont="1" applyFill="1" applyBorder="1" applyProtection="1">
      <protection locked="0"/>
    </xf>
    <xf numFmtId="0" fontId="3" fillId="0" borderId="40" xfId="11" applyBorder="1" applyProtection="1">
      <protection locked="0"/>
    </xf>
    <xf numFmtId="164" fontId="0" fillId="0" borderId="0" xfId="12" applyFont="1" applyBorder="1" applyProtection="1">
      <protection locked="0"/>
    </xf>
    <xf numFmtId="0" fontId="5" fillId="0" borderId="0" xfId="11" applyFont="1" applyAlignment="1" applyProtection="1">
      <alignment horizontal="right"/>
      <protection locked="0"/>
    </xf>
    <xf numFmtId="164" fontId="0" fillId="0" borderId="0" xfId="12" applyFont="1" applyFill="1" applyBorder="1" applyProtection="1">
      <protection locked="0"/>
    </xf>
    <xf numFmtId="164" fontId="3" fillId="0" borderId="37" xfId="11" applyNumberFormat="1" applyBorder="1" applyProtection="1">
      <protection locked="0"/>
    </xf>
    <xf numFmtId="0" fontId="3" fillId="0" borderId="38" xfId="11" applyBorder="1" applyProtection="1">
      <protection locked="0"/>
    </xf>
    <xf numFmtId="0" fontId="5" fillId="0" borderId="39" xfId="11" applyFont="1" applyBorder="1" applyAlignment="1" applyProtection="1">
      <alignment horizontal="right"/>
      <protection locked="0"/>
    </xf>
    <xf numFmtId="0" fontId="13" fillId="0" borderId="36" xfId="11" applyFont="1" applyBorder="1" applyProtection="1">
      <protection locked="0"/>
    </xf>
    <xf numFmtId="0" fontId="3" fillId="9" borderId="0" xfId="11" applyFill="1" applyAlignment="1" applyProtection="1">
      <alignment horizontal="left"/>
      <protection locked="0"/>
    </xf>
    <xf numFmtId="0" fontId="3" fillId="5" borderId="0" xfId="11" applyFill="1" applyProtection="1">
      <protection locked="0"/>
    </xf>
    <xf numFmtId="0" fontId="3" fillId="9" borderId="0" xfId="11" applyFill="1" applyAlignment="1" applyProtection="1">
      <alignment horizontal="center"/>
      <protection locked="0"/>
    </xf>
    <xf numFmtId="0" fontId="14" fillId="0" borderId="0" xfId="11" applyFont="1" applyAlignment="1" applyProtection="1">
      <alignment horizontal="right"/>
      <protection locked="0"/>
    </xf>
    <xf numFmtId="0" fontId="3" fillId="5" borderId="0" xfId="11" applyFill="1" applyAlignment="1" applyProtection="1">
      <alignment horizontal="right"/>
      <protection locked="0"/>
    </xf>
    <xf numFmtId="164" fontId="3" fillId="0" borderId="0" xfId="11" applyNumberFormat="1" applyProtection="1">
      <protection locked="0"/>
    </xf>
    <xf numFmtId="164" fontId="5" fillId="0" borderId="0" xfId="12" applyFont="1" applyFill="1" applyBorder="1" applyProtection="1">
      <protection locked="0"/>
    </xf>
    <xf numFmtId="0" fontId="3" fillId="9" borderId="38" xfId="11" applyFill="1" applyBorder="1" applyProtection="1">
      <protection locked="0"/>
    </xf>
    <xf numFmtId="0" fontId="3" fillId="9" borderId="39" xfId="11" applyFill="1" applyBorder="1" applyProtection="1">
      <protection locked="0"/>
    </xf>
    <xf numFmtId="164" fontId="0" fillId="9" borderId="39" xfId="12" applyFont="1" applyFill="1" applyBorder="1" applyProtection="1">
      <protection locked="0"/>
    </xf>
    <xf numFmtId="0" fontId="3" fillId="9" borderId="40" xfId="11" applyFill="1" applyBorder="1" applyProtection="1">
      <protection locked="0"/>
    </xf>
    <xf numFmtId="0" fontId="3" fillId="10" borderId="38" xfId="11" applyFill="1" applyBorder="1" applyProtection="1">
      <protection locked="0"/>
    </xf>
    <xf numFmtId="0" fontId="3" fillId="10" borderId="39" xfId="11" applyFill="1" applyBorder="1" applyProtection="1">
      <protection locked="0"/>
    </xf>
    <xf numFmtId="164" fontId="3" fillId="10" borderId="39" xfId="12" applyFont="1" applyFill="1" applyBorder="1" applyProtection="1">
      <protection locked="0"/>
    </xf>
    <xf numFmtId="0" fontId="3" fillId="10" borderId="40" xfId="11" applyFill="1" applyBorder="1" applyProtection="1">
      <protection locked="0"/>
    </xf>
    <xf numFmtId="0" fontId="3" fillId="11" borderId="38" xfId="11" applyFill="1" applyBorder="1" applyProtection="1">
      <protection locked="0"/>
    </xf>
    <xf numFmtId="0" fontId="3" fillId="11" borderId="39" xfId="11" applyFill="1" applyBorder="1" applyProtection="1">
      <protection locked="0"/>
    </xf>
    <xf numFmtId="164" fontId="3" fillId="11" borderId="39" xfId="12" applyFont="1" applyFill="1" applyBorder="1" applyProtection="1">
      <protection locked="0"/>
    </xf>
    <xf numFmtId="0" fontId="3" fillId="11" borderId="40" xfId="11" applyFill="1" applyBorder="1" applyProtection="1">
      <protection locked="0"/>
    </xf>
    <xf numFmtId="0" fontId="3" fillId="12" borderId="38" xfId="11" applyFill="1" applyBorder="1" applyProtection="1">
      <protection locked="0"/>
    </xf>
    <xf numFmtId="0" fontId="3" fillId="12" borderId="39" xfId="11" applyFill="1" applyBorder="1" applyProtection="1">
      <protection locked="0"/>
    </xf>
    <xf numFmtId="164" fontId="3" fillId="12" borderId="39" xfId="12" applyFont="1" applyFill="1" applyBorder="1" applyProtection="1">
      <protection locked="0"/>
    </xf>
    <xf numFmtId="164" fontId="3" fillId="12" borderId="40" xfId="12" applyFont="1" applyFill="1" applyBorder="1" applyProtection="1">
      <protection locked="0"/>
    </xf>
    <xf numFmtId="0" fontId="3" fillId="13" borderId="17" xfId="11" applyFill="1" applyBorder="1" applyProtection="1">
      <protection locked="0"/>
    </xf>
    <xf numFmtId="0" fontId="3" fillId="13" borderId="39" xfId="11" applyFill="1" applyBorder="1" applyProtection="1">
      <protection locked="0"/>
    </xf>
    <xf numFmtId="164" fontId="3" fillId="13" borderId="39" xfId="12" applyFont="1" applyFill="1" applyBorder="1" applyProtection="1">
      <protection locked="0"/>
    </xf>
    <xf numFmtId="0" fontId="3" fillId="13" borderId="40" xfId="11" applyFill="1" applyBorder="1" applyProtection="1">
      <protection locked="0"/>
    </xf>
    <xf numFmtId="0" fontId="3" fillId="14" borderId="38" xfId="11" applyFill="1" applyBorder="1" applyProtection="1">
      <protection locked="0"/>
    </xf>
    <xf numFmtId="0" fontId="3" fillId="14" borderId="39" xfId="11" applyFill="1" applyBorder="1" applyProtection="1">
      <protection locked="0"/>
    </xf>
    <xf numFmtId="164" fontId="3" fillId="14" borderId="39" xfId="12" applyFont="1" applyFill="1" applyBorder="1" applyProtection="1">
      <protection locked="0"/>
    </xf>
    <xf numFmtId="0" fontId="3" fillId="14" borderId="40" xfId="11" applyFill="1" applyBorder="1" applyProtection="1">
      <protection locked="0"/>
    </xf>
    <xf numFmtId="0" fontId="3" fillId="15" borderId="17" xfId="11" applyFill="1" applyBorder="1" applyProtection="1">
      <protection locked="0"/>
    </xf>
    <xf numFmtId="0" fontId="3" fillId="15" borderId="33" xfId="11" applyFill="1" applyBorder="1" applyProtection="1">
      <protection locked="0"/>
    </xf>
    <xf numFmtId="164" fontId="3" fillId="15" borderId="33" xfId="12" applyFont="1" applyFill="1" applyBorder="1" applyAlignment="1" applyProtection="1">
      <alignment horizontal="left"/>
      <protection locked="0"/>
    </xf>
    <xf numFmtId="164" fontId="3" fillId="15" borderId="33" xfId="12" applyFont="1" applyFill="1" applyBorder="1" applyProtection="1">
      <protection locked="0"/>
    </xf>
    <xf numFmtId="0" fontId="3" fillId="15" borderId="32" xfId="11" applyFill="1" applyBorder="1" applyProtection="1">
      <protection locked="0"/>
    </xf>
    <xf numFmtId="0" fontId="12" fillId="0" borderId="35" xfId="11" applyFont="1" applyBorder="1" applyProtection="1">
      <protection locked="0"/>
    </xf>
    <xf numFmtId="0" fontId="12" fillId="0" borderId="36" xfId="11" applyFont="1" applyBorder="1" applyProtection="1">
      <protection locked="0"/>
    </xf>
    <xf numFmtId="0" fontId="12" fillId="0" borderId="37" xfId="11" applyFont="1" applyBorder="1" applyProtection="1">
      <protection locked="0"/>
    </xf>
    <xf numFmtId="0" fontId="12" fillId="0" borderId="38" xfId="11" applyFont="1" applyBorder="1" applyProtection="1">
      <protection locked="0"/>
    </xf>
    <xf numFmtId="0" fontId="12" fillId="0" borderId="39" xfId="11" applyFont="1" applyBorder="1" applyProtection="1">
      <protection locked="0"/>
    </xf>
    <xf numFmtId="0" fontId="12" fillId="0" borderId="40" xfId="11" applyFont="1" applyBorder="1" applyProtection="1">
      <protection locked="0"/>
    </xf>
    <xf numFmtId="0" fontId="0" fillId="3" borderId="0" xfId="0" applyFill="1"/>
    <xf numFmtId="168" fontId="17" fillId="0" borderId="0" xfId="14" applyNumberFormat="1" applyProtection="1">
      <protection locked="0"/>
    </xf>
    <xf numFmtId="43" fontId="3" fillId="0" borderId="0" xfId="1" applyFont="1" applyProtection="1">
      <protection locked="0"/>
    </xf>
    <xf numFmtId="0" fontId="11" fillId="5" borderId="0" xfId="11" applyFont="1" applyFill="1" applyProtection="1">
      <protection locked="0"/>
    </xf>
    <xf numFmtId="43" fontId="0" fillId="0" borderId="0" xfId="1" applyFont="1" applyBorder="1" applyProtection="1">
      <protection locked="0"/>
    </xf>
    <xf numFmtId="168" fontId="21" fillId="3" borderId="49" xfId="14" applyNumberFormat="1" applyFont="1" applyFill="1" applyBorder="1" applyAlignment="1">
      <alignment horizontal="center" wrapText="1"/>
    </xf>
    <xf numFmtId="168" fontId="21" fillId="17" borderId="49" xfId="14" applyNumberFormat="1" applyFont="1" applyFill="1" applyBorder="1" applyAlignment="1">
      <alignment horizontal="center" wrapText="1"/>
    </xf>
    <xf numFmtId="173" fontId="23" fillId="18" borderId="65" xfId="14" applyNumberFormat="1" applyFont="1" applyFill="1" applyBorder="1"/>
    <xf numFmtId="173" fontId="23" fillId="0" borderId="6" xfId="14" applyNumberFormat="1" applyFont="1" applyBorder="1"/>
    <xf numFmtId="173" fontId="23" fillId="18" borderId="7" xfId="14" applyNumberFormat="1" applyFont="1" applyFill="1" applyBorder="1"/>
    <xf numFmtId="173" fontId="23" fillId="0" borderId="7" xfId="14" applyNumberFormat="1" applyFont="1" applyBorder="1"/>
    <xf numFmtId="173" fontId="23" fillId="18" borderId="0" xfId="14" applyNumberFormat="1" applyFont="1" applyFill="1"/>
    <xf numFmtId="173" fontId="23" fillId="0" borderId="0" xfId="14" applyNumberFormat="1" applyFont="1"/>
    <xf numFmtId="173" fontId="23" fillId="0" borderId="5" xfId="14" applyNumberFormat="1" applyFont="1" applyBorder="1"/>
    <xf numFmtId="173" fontId="23" fillId="18" borderId="6" xfId="14" applyNumberFormat="1" applyFont="1" applyFill="1" applyBorder="1"/>
    <xf numFmtId="0" fontId="21" fillId="0" borderId="0" xfId="14" applyFont="1" applyAlignment="1">
      <alignment horizontal="center"/>
    </xf>
    <xf numFmtId="168" fontId="3" fillId="6" borderId="31" xfId="11" applyNumberFormat="1" applyFill="1" applyBorder="1"/>
    <xf numFmtId="168" fontId="3" fillId="7" borderId="31" xfId="11" applyNumberFormat="1" applyFill="1" applyBorder="1"/>
    <xf numFmtId="0" fontId="5" fillId="4" borderId="0" xfId="11" applyFont="1" applyFill="1"/>
    <xf numFmtId="15" fontId="5" fillId="5" borderId="0" xfId="11" applyNumberFormat="1" applyFont="1" applyFill="1"/>
    <xf numFmtId="0" fontId="3" fillId="6" borderId="0" xfId="11" applyFill="1"/>
    <xf numFmtId="0" fontId="6" fillId="6" borderId="0" xfId="11" applyFont="1" applyFill="1"/>
    <xf numFmtId="0" fontId="5" fillId="6" borderId="0" xfId="11" applyFont="1" applyFill="1" applyAlignment="1">
      <alignment horizontal="center" vertical="center"/>
    </xf>
    <xf numFmtId="0" fontId="3" fillId="7" borderId="31" xfId="11" applyFill="1" applyBorder="1" applyAlignment="1">
      <alignment horizontal="centerContinuous" vertical="center" wrapText="1"/>
    </xf>
    <xf numFmtId="0" fontId="3" fillId="0" borderId="0" xfId="11" applyAlignment="1">
      <alignment horizontal="center" vertical="center"/>
    </xf>
    <xf numFmtId="0" fontId="3" fillId="6" borderId="0" xfId="11" applyFill="1" applyAlignment="1">
      <alignment horizontal="center" vertical="center"/>
    </xf>
    <xf numFmtId="0" fontId="5" fillId="6" borderId="31" xfId="11" quotePrefix="1" applyFont="1" applyFill="1" applyBorder="1" applyAlignment="1">
      <alignment horizontal="left" wrapText="1"/>
    </xf>
    <xf numFmtId="168" fontId="3" fillId="0" borderId="31" xfId="11" applyNumberFormat="1" applyBorder="1"/>
    <xf numFmtId="0" fontId="3" fillId="6" borderId="31" xfId="11" applyFill="1" applyBorder="1"/>
    <xf numFmtId="0" fontId="5" fillId="6" borderId="31" xfId="11" applyFont="1" applyFill="1" applyBorder="1" applyAlignment="1">
      <alignment horizontal="centerContinuous"/>
    </xf>
    <xf numFmtId="0" fontId="3" fillId="6" borderId="31" xfId="11" applyFill="1" applyBorder="1" applyAlignment="1">
      <alignment horizontal="centerContinuous"/>
    </xf>
    <xf numFmtId="0" fontId="7" fillId="6" borderId="31" xfId="11" applyFont="1" applyFill="1" applyBorder="1"/>
    <xf numFmtId="0" fontId="3" fillId="6" borderId="31" xfId="11" applyFill="1" applyBorder="1" applyAlignment="1">
      <alignment wrapText="1"/>
    </xf>
    <xf numFmtId="0" fontId="7" fillId="6" borderId="31" xfId="11" quotePrefix="1" applyFont="1" applyFill="1" applyBorder="1" applyAlignment="1">
      <alignment horizontal="left"/>
    </xf>
    <xf numFmtId="0" fontId="5" fillId="6" borderId="31" xfId="11" applyFont="1" applyFill="1" applyBorder="1"/>
    <xf numFmtId="0" fontId="5" fillId="6" borderId="31" xfId="11" quotePrefix="1" applyFont="1" applyFill="1" applyBorder="1" applyAlignment="1">
      <alignment horizontal="left"/>
    </xf>
    <xf numFmtId="0" fontId="5" fillId="6" borderId="31" xfId="11" applyFont="1" applyFill="1" applyBorder="1" applyAlignment="1">
      <alignment horizontal="left"/>
    </xf>
    <xf numFmtId="0" fontId="5" fillId="6" borderId="17" xfId="11" applyFont="1" applyFill="1" applyBorder="1" applyAlignment="1">
      <alignment horizontal="left"/>
    </xf>
    <xf numFmtId="168" fontId="3" fillId="6" borderId="32" xfId="11" applyNumberFormat="1" applyFill="1" applyBorder="1"/>
    <xf numFmtId="168" fontId="3" fillId="6" borderId="17" xfId="11" applyNumberFormat="1" applyFill="1" applyBorder="1"/>
    <xf numFmtId="0" fontId="3" fillId="6" borderId="32" xfId="11" applyFill="1" applyBorder="1" applyAlignment="1">
      <alignment wrapText="1"/>
    </xf>
    <xf numFmtId="0" fontId="5" fillId="6" borderId="17" xfId="11" applyFont="1" applyFill="1" applyBorder="1" applyAlignment="1">
      <alignment horizontal="left" wrapText="1"/>
    </xf>
    <xf numFmtId="0" fontId="3" fillId="0" borderId="32" xfId="11" applyBorder="1"/>
    <xf numFmtId="0" fontId="5" fillId="6" borderId="0" xfId="11" applyFont="1" applyFill="1"/>
    <xf numFmtId="0" fontId="5" fillId="0" borderId="17" xfId="11" applyFont="1" applyBorder="1"/>
    <xf numFmtId="0" fontId="3" fillId="0" borderId="33" xfId="11" applyBorder="1"/>
    <xf numFmtId="168" fontId="3" fillId="6" borderId="0" xfId="11" applyNumberFormat="1" applyFill="1"/>
    <xf numFmtId="0" fontId="3" fillId="0" borderId="0" xfId="11"/>
    <xf numFmtId="0" fontId="30" fillId="7" borderId="0" xfId="15" applyFont="1" applyFill="1"/>
    <xf numFmtId="0" fontId="14" fillId="0" borderId="0" xfId="15" quotePrefix="1" applyFont="1"/>
    <xf numFmtId="167" fontId="14" fillId="0" borderId="0" xfId="1" applyNumberFormat="1" applyFont="1"/>
    <xf numFmtId="174" fontId="0" fillId="0" borderId="0" xfId="17" applyNumberFormat="1" applyFont="1" applyAlignment="1" applyProtection="1">
      <alignment horizontal="left"/>
      <protection locked="0"/>
    </xf>
    <xf numFmtId="10" fontId="0" fillId="0" borderId="0" xfId="17" applyNumberFormat="1" applyFont="1" applyAlignment="1" applyProtection="1">
      <alignment horizontal="left"/>
      <protection locked="0"/>
    </xf>
    <xf numFmtId="172" fontId="0" fillId="3" borderId="0" xfId="0" applyNumberFormat="1" applyFill="1"/>
    <xf numFmtId="0" fontId="2" fillId="20" borderId="0" xfId="0" applyFont="1" applyFill="1" applyProtection="1">
      <protection locked="0"/>
    </xf>
    <xf numFmtId="172" fontId="0" fillId="0" borderId="0" xfId="1" applyNumberFormat="1" applyFont="1"/>
    <xf numFmtId="172" fontId="0" fillId="0" borderId="0" xfId="0" applyNumberFormat="1"/>
    <xf numFmtId="0" fontId="0" fillId="0" borderId="0" xfId="0" applyAlignment="1">
      <alignment wrapText="1"/>
    </xf>
    <xf numFmtId="172" fontId="0" fillId="0" borderId="0" xfId="0" applyNumberFormat="1" applyAlignment="1">
      <alignment wrapText="1"/>
    </xf>
    <xf numFmtId="167" fontId="14" fillId="0" borderId="0" xfId="15" applyNumberFormat="1" applyFont="1"/>
    <xf numFmtId="167" fontId="29" fillId="0" borderId="0" xfId="15" applyNumberFormat="1" applyFont="1"/>
    <xf numFmtId="0" fontId="5" fillId="7" borderId="31" xfId="11" applyFont="1" applyFill="1" applyBorder="1" applyAlignment="1">
      <alignment horizontal="centerContinuous" vertical="center" wrapText="1"/>
    </xf>
    <xf numFmtId="167" fontId="3" fillId="0" borderId="37" xfId="11" applyNumberFormat="1" applyBorder="1"/>
    <xf numFmtId="164" fontId="5" fillId="0" borderId="0" xfId="12" applyFont="1" applyFill="1" applyBorder="1" applyAlignment="1" applyProtection="1">
      <alignment horizontal="center"/>
      <protection locked="0"/>
    </xf>
    <xf numFmtId="164" fontId="5" fillId="0" borderId="37" xfId="12" applyFont="1" applyFill="1" applyBorder="1" applyAlignment="1" applyProtection="1">
      <alignment horizontal="center"/>
      <protection locked="0"/>
    </xf>
    <xf numFmtId="0" fontId="5" fillId="0" borderId="38" xfId="11" applyFont="1" applyBorder="1" applyProtection="1">
      <protection locked="0"/>
    </xf>
    <xf numFmtId="15" fontId="5" fillId="0" borderId="37" xfId="11" applyNumberFormat="1" applyFont="1" applyBorder="1" applyAlignment="1" applyProtection="1">
      <alignment horizontal="center"/>
      <protection locked="0"/>
    </xf>
    <xf numFmtId="0" fontId="3" fillId="0" borderId="0" xfId="3" applyProtection="1">
      <protection locked="0"/>
    </xf>
    <xf numFmtId="0" fontId="34" fillId="0" borderId="0" xfId="4" applyFont="1"/>
    <xf numFmtId="0" fontId="35" fillId="0" borderId="51" xfId="0" applyFont="1" applyBorder="1"/>
    <xf numFmtId="0" fontId="36" fillId="0" borderId="63" xfId="0" applyFont="1" applyBorder="1"/>
    <xf numFmtId="0" fontId="36" fillId="0" borderId="0" xfId="0" applyFont="1"/>
    <xf numFmtId="0" fontId="34" fillId="0" borderId="52" xfId="4" applyFont="1" applyBorder="1"/>
    <xf numFmtId="0" fontId="34" fillId="0" borderId="36" xfId="4" applyFont="1" applyBorder="1"/>
    <xf numFmtId="0" fontId="34" fillId="0" borderId="37" xfId="4" applyFont="1" applyBorder="1"/>
    <xf numFmtId="0" fontId="35" fillId="0" borderId="62" xfId="0" applyFont="1" applyBorder="1"/>
    <xf numFmtId="0" fontId="37" fillId="23" borderId="64" xfId="0" applyFont="1" applyFill="1" applyBorder="1" applyAlignment="1" applyProtection="1">
      <alignment horizontal="center"/>
      <protection locked="0"/>
    </xf>
    <xf numFmtId="0" fontId="37" fillId="0" borderId="59" xfId="0" applyFont="1" applyBorder="1" applyAlignment="1">
      <alignment horizontal="center"/>
    </xf>
    <xf numFmtId="0" fontId="37" fillId="0" borderId="64" xfId="0" applyFont="1" applyBorder="1"/>
    <xf numFmtId="0" fontId="38" fillId="0" borderId="0" xfId="0" applyFont="1"/>
    <xf numFmtId="0" fontId="3" fillId="0" borderId="0" xfId="3"/>
    <xf numFmtId="0" fontId="30" fillId="0" borderId="53" xfId="2" applyFont="1" applyBorder="1"/>
    <xf numFmtId="15" fontId="31" fillId="23" borderId="5" xfId="2" applyNumberFormat="1" applyFont="1" applyFill="1" applyBorder="1" applyAlignment="1" applyProtection="1">
      <alignment horizontal="center"/>
      <protection locked="0"/>
    </xf>
    <xf numFmtId="0" fontId="37" fillId="0" borderId="61" xfId="0" applyFont="1" applyBorder="1"/>
    <xf numFmtId="0" fontId="39" fillId="0" borderId="61" xfId="0" applyFont="1" applyBorder="1"/>
    <xf numFmtId="10" fontId="36" fillId="23" borderId="60" xfId="17" applyNumberFormat="1" applyFont="1" applyFill="1" applyBorder="1" applyAlignment="1" applyProtection="1">
      <alignment horizontal="center"/>
      <protection locked="0"/>
    </xf>
    <xf numFmtId="0" fontId="37" fillId="0" borderId="0" xfId="0" applyFont="1"/>
    <xf numFmtId="164" fontId="31" fillId="23" borderId="39" xfId="12" applyFont="1" applyFill="1" applyBorder="1" applyProtection="1">
      <protection locked="0"/>
    </xf>
    <xf numFmtId="0" fontId="40" fillId="0" borderId="0" xfId="3" applyFont="1"/>
    <xf numFmtId="0" fontId="30" fillId="0" borderId="62" xfId="2" applyFont="1" applyBorder="1"/>
    <xf numFmtId="15" fontId="41" fillId="0" borderId="4" xfId="2" applyNumberFormat="1" applyFont="1" applyBorder="1" applyAlignment="1" applyProtection="1">
      <alignment horizontal="center"/>
      <protection locked="0"/>
    </xf>
    <xf numFmtId="0" fontId="41" fillId="0" borderId="61" xfId="2" applyFont="1" applyBorder="1" applyProtection="1">
      <protection locked="0"/>
    </xf>
    <xf numFmtId="0" fontId="10" fillId="0" borderId="61" xfId="2" applyFont="1" applyBorder="1"/>
    <xf numFmtId="0" fontId="30" fillId="0" borderId="0" xfId="2" applyFont="1" applyProtection="1">
      <protection locked="0"/>
    </xf>
    <xf numFmtId="164" fontId="31" fillId="23" borderId="0" xfId="12" applyFont="1" applyFill="1" applyBorder="1" applyProtection="1">
      <protection locked="0"/>
    </xf>
    <xf numFmtId="0" fontId="41" fillId="0" borderId="55" xfId="2" applyFont="1" applyBorder="1" applyProtection="1">
      <protection locked="0"/>
    </xf>
    <xf numFmtId="0" fontId="41" fillId="0" borderId="7" xfId="2" applyFont="1" applyBorder="1" applyProtection="1">
      <protection locked="0"/>
    </xf>
    <xf numFmtId="0" fontId="41" fillId="0" borderId="6" xfId="2" applyFont="1" applyBorder="1" applyProtection="1">
      <protection locked="0"/>
    </xf>
    <xf numFmtId="0" fontId="41" fillId="0" borderId="56" xfId="2" applyFont="1" applyBorder="1" applyProtection="1">
      <protection locked="0"/>
    </xf>
    <xf numFmtId="4" fontId="42" fillId="0" borderId="0" xfId="1" applyNumberFormat="1" applyFont="1" applyFill="1" applyBorder="1" applyAlignment="1"/>
    <xf numFmtId="0" fontId="43" fillId="0" borderId="36" xfId="4" applyFont="1" applyBorder="1" applyAlignment="1">
      <alignment horizontal="center" vertical="center" wrapText="1"/>
    </xf>
    <xf numFmtId="0" fontId="41" fillId="0" borderId="5" xfId="2" applyFont="1" applyBorder="1" applyProtection="1">
      <protection locked="0"/>
    </xf>
    <xf numFmtId="0" fontId="41" fillId="0" borderId="0" xfId="2" applyFont="1" applyProtection="1">
      <protection locked="0"/>
    </xf>
    <xf numFmtId="9" fontId="41" fillId="23" borderId="61" xfId="2" applyNumberFormat="1" applyFont="1" applyFill="1" applyBorder="1" applyProtection="1">
      <protection locked="0"/>
    </xf>
    <xf numFmtId="164" fontId="34" fillId="0" borderId="0" xfId="12" applyFont="1" applyFill="1" applyProtection="1">
      <protection locked="0"/>
    </xf>
    <xf numFmtId="0" fontId="10" fillId="0" borderId="53" xfId="2" applyFont="1" applyBorder="1" applyProtection="1">
      <protection locked="0"/>
    </xf>
    <xf numFmtId="0" fontId="10" fillId="0" borderId="5" xfId="2" applyFont="1" applyBorder="1" applyProtection="1">
      <protection locked="0"/>
    </xf>
    <xf numFmtId="0" fontId="10" fillId="0" borderId="59" xfId="2" applyFont="1" applyBorder="1" applyProtection="1">
      <protection locked="0"/>
    </xf>
    <xf numFmtId="0" fontId="10" fillId="0" borderId="54" xfId="2" applyFont="1" applyBorder="1" applyProtection="1">
      <protection locked="0"/>
    </xf>
    <xf numFmtId="0" fontId="30" fillId="0" borderId="0" xfId="2" applyFont="1" applyAlignment="1" applyProtection="1">
      <alignment vertical="justify"/>
      <protection locked="0"/>
    </xf>
    <xf numFmtId="0" fontId="31" fillId="23" borderId="14" xfId="6" applyNumberFormat="1" applyFont="1" applyFill="1" applyBorder="1" applyAlignment="1" applyProtection="1">
      <alignment horizontal="center"/>
      <protection locked="0"/>
    </xf>
    <xf numFmtId="0" fontId="10" fillId="0" borderId="55" xfId="2" applyFont="1" applyBorder="1" applyProtection="1">
      <protection locked="0"/>
    </xf>
    <xf numFmtId="0" fontId="10" fillId="0" borderId="6" xfId="2" applyFont="1" applyBorder="1" applyProtection="1">
      <protection locked="0"/>
    </xf>
    <xf numFmtId="4" fontId="44" fillId="0" borderId="59" xfId="1" applyNumberFormat="1" applyFont="1" applyFill="1" applyBorder="1" applyAlignment="1"/>
    <xf numFmtId="170" fontId="34" fillId="0" borderId="60" xfId="1" applyNumberFormat="1" applyFont="1" applyFill="1" applyBorder="1" applyAlignment="1"/>
    <xf numFmtId="0" fontId="34" fillId="0" borderId="51" xfId="4" applyFont="1" applyBorder="1"/>
    <xf numFmtId="0" fontId="45" fillId="0" borderId="0" xfId="4" applyFont="1"/>
    <xf numFmtId="0" fontId="45" fillId="0" borderId="52" xfId="4" applyFont="1" applyBorder="1"/>
    <xf numFmtId="0" fontId="43" fillId="0" borderId="8" xfId="4" applyFont="1" applyBorder="1" applyAlignment="1">
      <alignment vertical="center"/>
    </xf>
    <xf numFmtId="0" fontId="43" fillId="0" borderId="0" xfId="4" applyFont="1" applyAlignment="1">
      <alignment horizontal="center" vertical="center" wrapText="1"/>
    </xf>
    <xf numFmtId="0" fontId="43" fillId="0" borderId="9" xfId="4" applyFont="1" applyBorder="1" applyAlignment="1">
      <alignment vertical="center"/>
    </xf>
    <xf numFmtId="15" fontId="43" fillId="0" borderId="0" xfId="4" applyNumberFormat="1" applyFont="1" applyAlignment="1">
      <alignment horizontal="center" vertical="center" wrapText="1"/>
    </xf>
    <xf numFmtId="0" fontId="46" fillId="0" borderId="0" xfId="4" applyFont="1" applyAlignment="1">
      <alignment vertical="center"/>
    </xf>
    <xf numFmtId="9" fontId="36" fillId="0" borderId="36" xfId="10" applyFont="1" applyFill="1" applyBorder="1" applyAlignment="1">
      <alignment horizontal="center"/>
    </xf>
    <xf numFmtId="0" fontId="44" fillId="0" borderId="51" xfId="4" applyFont="1" applyBorder="1" applyAlignment="1">
      <alignment vertical="center"/>
    </xf>
    <xf numFmtId="0" fontId="44" fillId="0" borderId="0" xfId="4" applyFont="1" applyAlignment="1">
      <alignment vertical="center"/>
    </xf>
    <xf numFmtId="0" fontId="34" fillId="0" borderId="9" xfId="4" applyFont="1" applyBorder="1" applyAlignment="1">
      <alignment horizontal="center" vertical="center"/>
    </xf>
    <xf numFmtId="0" fontId="44" fillId="0" borderId="11" xfId="4" applyFont="1" applyBorder="1" applyAlignment="1">
      <alignment horizontal="center" vertical="center"/>
    </xf>
    <xf numFmtId="0" fontId="34" fillId="0" borderId="12" xfId="4" applyFont="1" applyBorder="1" applyAlignment="1">
      <alignment vertical="center"/>
    </xf>
    <xf numFmtId="0" fontId="34" fillId="0" borderId="0" xfId="4" applyFont="1" applyAlignment="1">
      <alignment vertical="center"/>
    </xf>
    <xf numFmtId="0" fontId="41" fillId="0" borderId="23" xfId="6" applyNumberFormat="1" applyFont="1" applyFill="1" applyBorder="1" applyAlignment="1">
      <alignment horizontal="center"/>
    </xf>
    <xf numFmtId="167" fontId="34" fillId="23" borderId="13" xfId="1" applyNumberFormat="1" applyFont="1" applyFill="1" applyBorder="1" applyAlignment="1" applyProtection="1">
      <alignment vertical="center"/>
      <protection locked="0"/>
    </xf>
    <xf numFmtId="167" fontId="30" fillId="24" borderId="15" xfId="1" applyNumberFormat="1" applyFont="1" applyFill="1" applyBorder="1" applyAlignment="1">
      <alignment vertical="center"/>
    </xf>
    <xf numFmtId="0" fontId="41" fillId="0" borderId="26" xfId="6" applyNumberFormat="1" applyFont="1" applyFill="1" applyBorder="1" applyAlignment="1">
      <alignment horizontal="center"/>
    </xf>
    <xf numFmtId="0" fontId="44" fillId="0" borderId="9" xfId="4" applyFont="1" applyBorder="1" applyAlignment="1">
      <alignment horizontal="center" vertical="center"/>
    </xf>
    <xf numFmtId="167" fontId="34" fillId="23" borderId="18" xfId="1" applyNumberFormat="1" applyFont="1" applyFill="1" applyBorder="1" applyAlignment="1" applyProtection="1">
      <alignment vertical="center"/>
      <protection locked="0"/>
    </xf>
    <xf numFmtId="167" fontId="30" fillId="24" borderId="19" xfId="1" applyNumberFormat="1" applyFont="1" applyFill="1" applyBorder="1" applyAlignment="1">
      <alignment vertical="center"/>
    </xf>
    <xf numFmtId="167" fontId="34" fillId="0" borderId="0" xfId="8" applyNumberFormat="1" applyFont="1" applyFill="1" applyBorder="1" applyAlignment="1">
      <alignment vertical="center"/>
    </xf>
    <xf numFmtId="0" fontId="34" fillId="0" borderId="38" xfId="4" applyFont="1" applyBorder="1"/>
    <xf numFmtId="0" fontId="34" fillId="0" borderId="39" xfId="4" applyFont="1" applyBorder="1"/>
    <xf numFmtId="0" fontId="34" fillId="0" borderId="40" xfId="4" applyFont="1" applyBorder="1"/>
    <xf numFmtId="0" fontId="34" fillId="0" borderId="9" xfId="4" applyFont="1" applyBorder="1"/>
    <xf numFmtId="167" fontId="34" fillId="23" borderId="16" xfId="1" applyNumberFormat="1" applyFont="1" applyFill="1" applyBorder="1" applyProtection="1">
      <protection locked="0"/>
    </xf>
    <xf numFmtId="167" fontId="30" fillId="24" borderId="20" xfId="1" applyNumberFormat="1" applyFont="1" applyFill="1" applyBorder="1" applyAlignment="1">
      <alignment vertical="center"/>
    </xf>
    <xf numFmtId="167" fontId="47" fillId="0" borderId="0" xfId="9" applyNumberFormat="1" applyFont="1" applyFill="1" applyBorder="1" applyAlignment="1">
      <alignment vertical="center"/>
    </xf>
    <xf numFmtId="0" fontId="5" fillId="0" borderId="0" xfId="3" applyFont="1"/>
    <xf numFmtId="0" fontId="34" fillId="0" borderId="16" xfId="5" applyFont="1" applyBorder="1" applyAlignment="1">
      <alignment horizontal="left" vertical="center"/>
    </xf>
    <xf numFmtId="0" fontId="31" fillId="24" borderId="17" xfId="6" applyNumberFormat="1" applyFont="1" applyFill="1" applyBorder="1" applyAlignment="1">
      <alignment horizontal="center"/>
    </xf>
    <xf numFmtId="0" fontId="34" fillId="0" borderId="16" xfId="4" applyFont="1" applyBorder="1" applyProtection="1">
      <protection locked="0"/>
    </xf>
    <xf numFmtId="167" fontId="30" fillId="24" borderId="20" xfId="9" applyNumberFormat="1" applyFont="1" applyFill="1" applyBorder="1" applyAlignment="1">
      <alignment vertical="center"/>
    </xf>
    <xf numFmtId="0" fontId="34" fillId="0" borderId="16" xfId="5" applyFont="1" applyBorder="1" applyAlignment="1">
      <alignment horizontal="left" vertical="center" wrapText="1"/>
    </xf>
    <xf numFmtId="0" fontId="34" fillId="0" borderId="16" xfId="4" applyFont="1" applyBorder="1" applyAlignment="1">
      <alignment horizontal="left" wrapText="1"/>
    </xf>
    <xf numFmtId="0" fontId="31" fillId="24" borderId="17" xfId="4" applyFont="1" applyFill="1" applyBorder="1"/>
    <xf numFmtId="0" fontId="34" fillId="0" borderId="26" xfId="4" applyFont="1" applyBorder="1"/>
    <xf numFmtId="167" fontId="34" fillId="0" borderId="16" xfId="1" applyNumberFormat="1" applyFont="1" applyFill="1" applyBorder="1" applyProtection="1">
      <protection locked="0"/>
    </xf>
    <xf numFmtId="167" fontId="30" fillId="24" borderId="20" xfId="1" applyNumberFormat="1" applyFont="1" applyFill="1" applyBorder="1"/>
    <xf numFmtId="0" fontId="34" fillId="0" borderId="21" xfId="4" applyFont="1" applyBorder="1" applyAlignment="1">
      <alignment horizontal="left" wrapText="1"/>
    </xf>
    <xf numFmtId="0" fontId="31" fillId="24" borderId="22" xfId="4" applyFont="1" applyFill="1" applyBorder="1"/>
    <xf numFmtId="0" fontId="34" fillId="0" borderId="70" xfId="4" applyFont="1" applyBorder="1"/>
    <xf numFmtId="167" fontId="34" fillId="0" borderId="21" xfId="1" applyNumberFormat="1" applyFont="1" applyFill="1" applyBorder="1" applyProtection="1">
      <protection locked="0"/>
    </xf>
    <xf numFmtId="167" fontId="30" fillId="24" borderId="19" xfId="1" applyNumberFormat="1" applyFont="1" applyFill="1" applyBorder="1"/>
    <xf numFmtId="0" fontId="34" fillId="0" borderId="21" xfId="4" applyFont="1" applyBorder="1" applyAlignment="1">
      <alignment horizontal="left"/>
    </xf>
    <xf numFmtId="0" fontId="34" fillId="0" borderId="10" xfId="4" applyFont="1" applyBorder="1"/>
    <xf numFmtId="0" fontId="45" fillId="0" borderId="13" xfId="4" applyFont="1" applyBorder="1" applyAlignment="1">
      <alignment wrapText="1"/>
    </xf>
    <xf numFmtId="0" fontId="31" fillId="24" borderId="69" xfId="4" applyFont="1" applyFill="1" applyBorder="1"/>
    <xf numFmtId="0" fontId="34" fillId="0" borderId="15" xfId="4" applyFont="1" applyBorder="1"/>
    <xf numFmtId="0" fontId="34" fillId="0" borderId="8" xfId="4" applyFont="1" applyBorder="1"/>
    <xf numFmtId="0" fontId="34" fillId="0" borderId="13" xfId="4" applyFont="1" applyBorder="1" applyProtection="1">
      <protection locked="0"/>
    </xf>
    <xf numFmtId="172" fontId="30" fillId="24" borderId="15" xfId="1" applyNumberFormat="1" applyFont="1" applyFill="1" applyBorder="1"/>
    <xf numFmtId="0" fontId="44" fillId="0" borderId="0" xfId="4" applyFont="1"/>
    <xf numFmtId="0" fontId="47" fillId="0" borderId="0" xfId="4" applyFont="1" applyAlignment="1">
      <alignment horizontal="left" vertical="center"/>
    </xf>
    <xf numFmtId="0" fontId="34" fillId="0" borderId="0" xfId="4" applyFont="1" applyProtection="1">
      <protection locked="0"/>
    </xf>
    <xf numFmtId="0" fontId="41" fillId="23" borderId="60" xfId="2" applyFont="1" applyFill="1" applyBorder="1" applyAlignment="1" applyProtection="1">
      <alignment horizontal="center"/>
      <protection locked="0"/>
    </xf>
    <xf numFmtId="0" fontId="31" fillId="24" borderId="31" xfId="2" applyFont="1" applyFill="1" applyBorder="1"/>
    <xf numFmtId="0" fontId="34" fillId="23" borderId="31" xfId="4" applyFont="1" applyFill="1" applyBorder="1"/>
    <xf numFmtId="0" fontId="34" fillId="0" borderId="31" xfId="4" applyFont="1" applyBorder="1"/>
    <xf numFmtId="0" fontId="48" fillId="0" borderId="0" xfId="3" applyFont="1"/>
    <xf numFmtId="0" fontId="34" fillId="23" borderId="67" xfId="4" applyFont="1" applyFill="1" applyBorder="1" applyProtection="1">
      <protection locked="0"/>
    </xf>
    <xf numFmtId="0" fontId="44" fillId="23" borderId="24" xfId="4" applyFont="1" applyFill="1" applyBorder="1" applyProtection="1">
      <protection locked="0"/>
    </xf>
    <xf numFmtId="0" fontId="34" fillId="23" borderId="24" xfId="4" applyFont="1" applyFill="1" applyBorder="1" applyProtection="1">
      <protection locked="0"/>
    </xf>
    <xf numFmtId="0" fontId="34" fillId="23" borderId="12" xfId="4" applyFont="1" applyFill="1" applyBorder="1" applyProtection="1">
      <protection locked="0"/>
    </xf>
    <xf numFmtId="0" fontId="34" fillId="23" borderId="51" xfId="4" applyFont="1" applyFill="1" applyBorder="1" applyProtection="1">
      <protection locked="0"/>
    </xf>
    <xf numFmtId="0" fontId="44" fillId="23" borderId="0" xfId="4" applyFont="1" applyFill="1" applyProtection="1">
      <protection locked="0"/>
    </xf>
    <xf numFmtId="0" fontId="34" fillId="23" borderId="0" xfId="4" applyFont="1" applyFill="1" applyProtection="1">
      <protection locked="0"/>
    </xf>
    <xf numFmtId="0" fontId="34" fillId="23" borderId="52" xfId="4" applyFont="1" applyFill="1" applyBorder="1" applyProtection="1">
      <protection locked="0"/>
    </xf>
    <xf numFmtId="0" fontId="34" fillId="23" borderId="68" xfId="4" applyFont="1" applyFill="1" applyBorder="1" applyProtection="1">
      <protection locked="0"/>
    </xf>
    <xf numFmtId="0" fontId="34" fillId="23" borderId="29" xfId="4" applyFont="1" applyFill="1" applyBorder="1" applyProtection="1">
      <protection locked="0"/>
    </xf>
    <xf numFmtId="0" fontId="34" fillId="23" borderId="71" xfId="4" applyFont="1" applyFill="1" applyBorder="1" applyProtection="1">
      <protection locked="0"/>
    </xf>
    <xf numFmtId="0" fontId="3" fillId="24" borderId="16" xfId="11" applyFill="1" applyBorder="1" applyProtection="1">
      <protection locked="0"/>
    </xf>
    <xf numFmtId="0" fontId="3" fillId="24" borderId="20" xfId="11" applyFill="1" applyBorder="1" applyProtection="1">
      <protection locked="0"/>
    </xf>
    <xf numFmtId="0" fontId="3" fillId="24" borderId="73" xfId="11" applyFill="1" applyBorder="1" applyProtection="1">
      <protection locked="0"/>
    </xf>
    <xf numFmtId="0" fontId="3" fillId="24" borderId="74" xfId="11" applyFill="1" applyBorder="1" applyProtection="1">
      <protection locked="0"/>
    </xf>
    <xf numFmtId="164" fontId="0" fillId="24" borderId="39" xfId="12" applyFont="1" applyFill="1" applyBorder="1" applyProtection="1">
      <protection locked="0"/>
    </xf>
    <xf numFmtId="15" fontId="3" fillId="24" borderId="39" xfId="11" applyNumberFormat="1" applyFill="1" applyBorder="1" applyProtection="1">
      <protection locked="0"/>
    </xf>
    <xf numFmtId="164" fontId="0" fillId="24" borderId="0" xfId="12" applyFont="1" applyFill="1" applyProtection="1">
      <protection locked="0"/>
    </xf>
    <xf numFmtId="165" fontId="3" fillId="24" borderId="39" xfId="11" applyNumberFormat="1" applyFill="1" applyBorder="1" applyProtection="1">
      <protection locked="0"/>
    </xf>
    <xf numFmtId="43" fontId="0" fillId="24" borderId="0" xfId="1" applyFont="1" applyFill="1" applyBorder="1" applyProtection="1">
      <protection locked="0"/>
    </xf>
    <xf numFmtId="43" fontId="0" fillId="24" borderId="0" xfId="1" applyFont="1" applyFill="1" applyBorder="1" applyProtection="1"/>
    <xf numFmtId="164" fontId="3" fillId="24" borderId="33" xfId="12" applyFont="1" applyFill="1" applyBorder="1" applyProtection="1"/>
    <xf numFmtId="43" fontId="0" fillId="24" borderId="37" xfId="1" applyFont="1" applyFill="1" applyBorder="1" applyProtection="1"/>
    <xf numFmtId="43" fontId="0" fillId="24" borderId="32" xfId="13" applyFont="1" applyFill="1" applyBorder="1" applyProtection="1"/>
    <xf numFmtId="167" fontId="3" fillId="24" borderId="39" xfId="13" applyNumberFormat="1" applyFont="1" applyFill="1" applyBorder="1" applyProtection="1">
      <protection locked="0"/>
    </xf>
    <xf numFmtId="9" fontId="0" fillId="24" borderId="0" xfId="7" applyFont="1" applyFill="1" applyBorder="1" applyProtection="1">
      <protection locked="0"/>
    </xf>
    <xf numFmtId="9" fontId="2" fillId="24" borderId="0" xfId="7" applyFont="1" applyFill="1" applyBorder="1" applyProtection="1"/>
    <xf numFmtId="164" fontId="0" fillId="24" borderId="41" xfId="12" applyFont="1" applyFill="1" applyBorder="1" applyProtection="1"/>
    <xf numFmtId="164" fontId="3" fillId="24" borderId="42" xfId="11" applyNumberFormat="1" applyFill="1" applyBorder="1"/>
    <xf numFmtId="164" fontId="0" fillId="24" borderId="0" xfId="12" applyFont="1" applyFill="1" applyBorder="1" applyProtection="1"/>
    <xf numFmtId="164" fontId="0" fillId="24" borderId="0" xfId="12" applyFont="1" applyFill="1" applyBorder="1" applyProtection="1">
      <protection locked="0"/>
    </xf>
    <xf numFmtId="164" fontId="3" fillId="24" borderId="37" xfId="11" applyNumberFormat="1" applyFill="1" applyBorder="1"/>
    <xf numFmtId="164" fontId="3" fillId="24" borderId="43" xfId="11" applyNumberFormat="1" applyFill="1" applyBorder="1"/>
    <xf numFmtId="164" fontId="3" fillId="24" borderId="37" xfId="11" applyNumberFormat="1" applyFill="1" applyBorder="1" applyProtection="1">
      <protection locked="0"/>
    </xf>
    <xf numFmtId="167" fontId="3" fillId="24" borderId="39" xfId="13" applyNumberFormat="1" applyFont="1" applyFill="1" applyBorder="1" applyAlignment="1" applyProtection="1">
      <alignment horizontal="right"/>
    </xf>
    <xf numFmtId="43" fontId="0" fillId="24" borderId="0" xfId="13" applyFont="1" applyFill="1" applyBorder="1" applyProtection="1"/>
    <xf numFmtId="43" fontId="0" fillId="24" borderId="0" xfId="13" applyFont="1" applyFill="1" applyBorder="1" applyProtection="1">
      <protection locked="0"/>
    </xf>
    <xf numFmtId="43" fontId="15" fillId="24" borderId="0" xfId="13" applyFont="1" applyFill="1" applyBorder="1" applyProtection="1"/>
    <xf numFmtId="43" fontId="15" fillId="24" borderId="0" xfId="13" applyFont="1" applyFill="1" applyBorder="1" applyProtection="1">
      <protection locked="0"/>
    </xf>
    <xf numFmtId="0" fontId="3" fillId="24" borderId="0" xfId="11" applyFill="1" applyProtection="1">
      <protection locked="0"/>
    </xf>
    <xf numFmtId="164" fontId="5" fillId="24" borderId="44" xfId="12" applyFont="1" applyFill="1" applyBorder="1" applyProtection="1"/>
    <xf numFmtId="164" fontId="5" fillId="24" borderId="0" xfId="12" applyFont="1" applyFill="1" applyBorder="1" applyProtection="1">
      <protection locked="0"/>
    </xf>
    <xf numFmtId="167" fontId="5" fillId="24" borderId="39" xfId="13" applyNumberFormat="1" applyFont="1" applyFill="1" applyBorder="1" applyProtection="1"/>
    <xf numFmtId="167" fontId="5" fillId="24" borderId="40" xfId="11" applyNumberFormat="1" applyFont="1" applyFill="1" applyBorder="1"/>
    <xf numFmtId="168" fontId="3" fillId="24" borderId="31" xfId="11" applyNumberFormat="1" applyFill="1" applyBorder="1"/>
    <xf numFmtId="168" fontId="3" fillId="24" borderId="31" xfId="11" quotePrefix="1" applyNumberFormat="1" applyFill="1" applyBorder="1"/>
    <xf numFmtId="168" fontId="3" fillId="24" borderId="31" xfId="11" applyNumberFormat="1" applyFill="1" applyBorder="1" applyProtection="1">
      <protection locked="0"/>
    </xf>
    <xf numFmtId="9" fontId="5" fillId="24" borderId="31" xfId="7" applyFont="1" applyFill="1" applyBorder="1" applyAlignment="1" applyProtection="1">
      <alignment wrapText="1"/>
      <protection locked="0"/>
    </xf>
    <xf numFmtId="0" fontId="5" fillId="21" borderId="31" xfId="11" applyFont="1" applyFill="1" applyBorder="1" applyAlignment="1">
      <alignment horizontal="center" vertical="center"/>
    </xf>
    <xf numFmtId="0" fontId="5" fillId="21" borderId="31" xfId="11" applyFont="1" applyFill="1" applyBorder="1" applyAlignment="1">
      <alignment horizontal="center" vertical="center" wrapText="1"/>
    </xf>
    <xf numFmtId="0" fontId="5" fillId="21" borderId="31" xfId="11" quotePrefix="1" applyFont="1" applyFill="1" applyBorder="1" applyAlignment="1">
      <alignment horizontal="center" vertical="center" wrapText="1"/>
    </xf>
    <xf numFmtId="0" fontId="5" fillId="21" borderId="11" xfId="11" applyFont="1" applyFill="1" applyBorder="1" applyProtection="1">
      <protection locked="0"/>
    </xf>
    <xf numFmtId="0" fontId="5" fillId="21" borderId="68" xfId="11" applyFont="1" applyFill="1" applyBorder="1" applyProtection="1">
      <protection locked="0"/>
    </xf>
    <xf numFmtId="0" fontId="5" fillId="21" borderId="8" xfId="11" applyFont="1" applyFill="1" applyBorder="1" applyProtection="1">
      <protection locked="0"/>
    </xf>
    <xf numFmtId="0" fontId="5" fillId="21" borderId="12" xfId="11" applyFont="1" applyFill="1" applyBorder="1" applyProtection="1">
      <protection locked="0"/>
    </xf>
    <xf numFmtId="0" fontId="0" fillId="24" borderId="0" xfId="0" applyFill="1" applyProtection="1">
      <protection locked="0"/>
    </xf>
    <xf numFmtId="0" fontId="0" fillId="24" borderId="0" xfId="0" applyFill="1"/>
    <xf numFmtId="167" fontId="0" fillId="24" borderId="0" xfId="0" applyNumberFormat="1" applyFill="1"/>
    <xf numFmtId="167" fontId="0" fillId="24" borderId="0" xfId="1" applyNumberFormat="1" applyFont="1" applyFill="1" applyProtection="1">
      <protection locked="0"/>
    </xf>
    <xf numFmtId="43" fontId="0" fillId="24" borderId="0" xfId="1" applyFont="1" applyFill="1" applyProtection="1">
      <protection locked="0"/>
    </xf>
    <xf numFmtId="172" fontId="0" fillId="24" borderId="0" xfId="1" applyNumberFormat="1" applyFont="1" applyFill="1" applyProtection="1">
      <protection locked="0"/>
    </xf>
    <xf numFmtId="167" fontId="0" fillId="0" borderId="0" xfId="1" applyNumberFormat="1" applyFont="1" applyFill="1" applyBorder="1" applyProtection="1">
      <protection locked="0"/>
    </xf>
    <xf numFmtId="167" fontId="0" fillId="0" borderId="0" xfId="0" applyNumberFormat="1" applyProtection="1">
      <protection locked="0"/>
    </xf>
    <xf numFmtId="167" fontId="0" fillId="0" borderId="0" xfId="1" applyNumberFormat="1" applyFont="1" applyFill="1" applyProtection="1">
      <protection locked="0"/>
    </xf>
    <xf numFmtId="0" fontId="2" fillId="24" borderId="25" xfId="0" applyFont="1" applyFill="1" applyBorder="1" applyAlignment="1">
      <alignment horizontal="left"/>
    </xf>
    <xf numFmtId="167" fontId="0" fillId="24" borderId="25" xfId="1" applyNumberFormat="1" applyFont="1" applyFill="1" applyBorder="1" applyProtection="1"/>
    <xf numFmtId="0" fontId="0" fillId="24" borderId="27" xfId="0" applyFill="1" applyBorder="1" applyAlignment="1">
      <alignment horizontal="left"/>
    </xf>
    <xf numFmtId="167" fontId="0" fillId="24" borderId="27" xfId="1" applyNumberFormat="1" applyFont="1" applyFill="1" applyBorder="1" applyProtection="1"/>
    <xf numFmtId="167" fontId="0" fillId="24" borderId="30" xfId="1" applyNumberFormat="1" applyFont="1" applyFill="1" applyBorder="1" applyAlignment="1" applyProtection="1">
      <alignment horizontal="left"/>
    </xf>
    <xf numFmtId="167" fontId="0" fillId="24" borderId="30" xfId="0" applyNumberFormat="1" applyFill="1" applyBorder="1"/>
    <xf numFmtId="0" fontId="2" fillId="0" borderId="23" xfId="0" applyFont="1" applyBorder="1"/>
    <xf numFmtId="0" fontId="0" fillId="0" borderId="24" xfId="0" applyBorder="1"/>
    <xf numFmtId="0" fontId="2" fillId="0" borderId="26" xfId="0" applyFont="1" applyBorder="1"/>
    <xf numFmtId="0" fontId="2" fillId="0" borderId="28" xfId="0" applyFont="1" applyBorder="1"/>
    <xf numFmtId="0" fontId="0" fillId="0" borderId="29" xfId="0" applyBorder="1"/>
    <xf numFmtId="167" fontId="0" fillId="24" borderId="0" xfId="1" applyNumberFormat="1" applyFont="1" applyFill="1" applyProtection="1"/>
    <xf numFmtId="167" fontId="0" fillId="0" borderId="0" xfId="1" applyNumberFormat="1" applyFont="1" applyFill="1" applyBorder="1" applyProtection="1"/>
    <xf numFmtId="167" fontId="0" fillId="0" borderId="0" xfId="1" applyNumberFormat="1" applyFont="1" applyFill="1" applyProtection="1"/>
    <xf numFmtId="172" fontId="0" fillId="24" borderId="0" xfId="1" applyNumberFormat="1" applyFont="1" applyFill="1" applyProtection="1"/>
    <xf numFmtId="0" fontId="0" fillId="23" borderId="0" xfId="0" applyFill="1"/>
    <xf numFmtId="0" fontId="0" fillId="23" borderId="0" xfId="0" applyFill="1" applyProtection="1">
      <protection locked="0"/>
    </xf>
    <xf numFmtId="15" fontId="0" fillId="23" borderId="0" xfId="0" applyNumberFormat="1" applyFill="1" applyProtection="1">
      <protection locked="0"/>
    </xf>
    <xf numFmtId="172" fontId="0" fillId="23" borderId="0" xfId="1" applyNumberFormat="1" applyFont="1" applyFill="1" applyProtection="1">
      <protection locked="0"/>
    </xf>
    <xf numFmtId="0" fontId="0" fillId="24" borderId="0" xfId="0" applyFill="1" applyAlignment="1">
      <alignment horizontal="left"/>
    </xf>
    <xf numFmtId="15" fontId="0" fillId="24" borderId="0" xfId="0" applyNumberFormat="1" applyFill="1" applyAlignment="1">
      <alignment horizontal="left"/>
    </xf>
    <xf numFmtId="167" fontId="0" fillId="23" borderId="0" xfId="1" applyNumberFormat="1" applyFont="1" applyFill="1" applyProtection="1">
      <protection locked="0"/>
    </xf>
    <xf numFmtId="43" fontId="0" fillId="23" borderId="0" xfId="1" applyFont="1" applyFill="1" applyProtection="1">
      <protection locked="0"/>
    </xf>
    <xf numFmtId="0" fontId="2" fillId="0" borderId="0" xfId="0" applyFont="1" applyProtection="1">
      <protection locked="0"/>
    </xf>
    <xf numFmtId="168" fontId="21" fillId="24" borderId="49" xfId="14" applyNumberFormat="1" applyFont="1" applyFill="1" applyBorder="1" applyAlignment="1">
      <alignment horizontal="center" wrapText="1"/>
    </xf>
    <xf numFmtId="173" fontId="23" fillId="25" borderId="65" xfId="14" applyNumberFormat="1" applyFont="1" applyFill="1" applyBorder="1"/>
    <xf numFmtId="173" fontId="23" fillId="24" borderId="6" xfId="14" applyNumberFormat="1" applyFont="1" applyFill="1" applyBorder="1"/>
    <xf numFmtId="173" fontId="23" fillId="25" borderId="7" xfId="14" applyNumberFormat="1" applyFont="1" applyFill="1" applyBorder="1"/>
    <xf numFmtId="173" fontId="23" fillId="24" borderId="7" xfId="14" applyNumberFormat="1" applyFont="1" applyFill="1" applyBorder="1"/>
    <xf numFmtId="173" fontId="23" fillId="25" borderId="0" xfId="14" applyNumberFormat="1" applyFont="1" applyFill="1"/>
    <xf numFmtId="173" fontId="23" fillId="24" borderId="0" xfId="14" applyNumberFormat="1" applyFont="1" applyFill="1"/>
    <xf numFmtId="173" fontId="23" fillId="24" borderId="5" xfId="14" applyNumberFormat="1" applyFont="1" applyFill="1" applyBorder="1"/>
    <xf numFmtId="173" fontId="23" fillId="25" borderId="6" xfId="14" applyNumberFormat="1" applyFont="1" applyFill="1" applyBorder="1"/>
    <xf numFmtId="0" fontId="17" fillId="24" borderId="0" xfId="14" applyFill="1" applyProtection="1">
      <protection locked="0"/>
    </xf>
    <xf numFmtId="173" fontId="23" fillId="25" borderId="64" xfId="14" applyNumberFormat="1" applyFont="1" applyFill="1" applyBorder="1"/>
    <xf numFmtId="173" fontId="23" fillId="24" borderId="64" xfId="14" applyNumberFormat="1" applyFont="1" applyFill="1" applyBorder="1"/>
    <xf numFmtId="173" fontId="23" fillId="25" borderId="58" xfId="14" applyNumberFormat="1" applyFont="1" applyFill="1" applyBorder="1"/>
    <xf numFmtId="173" fontId="23" fillId="24" borderId="57" xfId="14" applyNumberFormat="1" applyFont="1" applyFill="1" applyBorder="1"/>
    <xf numFmtId="173" fontId="23" fillId="24" borderId="58" xfId="14" applyNumberFormat="1" applyFont="1" applyFill="1" applyBorder="1"/>
    <xf numFmtId="173" fontId="23" fillId="24" borderId="66" xfId="14" applyNumberFormat="1" applyFont="1" applyFill="1" applyBorder="1"/>
    <xf numFmtId="0" fontId="22" fillId="0" borderId="45" xfId="14" applyFont="1" applyBorder="1" applyAlignment="1">
      <alignment horizontal="center" wrapText="1"/>
    </xf>
    <xf numFmtId="0" fontId="20" fillId="0" borderId="0" xfId="14" applyFont="1" applyProtection="1">
      <protection locked="0"/>
    </xf>
    <xf numFmtId="0" fontId="20" fillId="0" borderId="0" xfId="14" applyFont="1"/>
    <xf numFmtId="15" fontId="17" fillId="24" borderId="0" xfId="14" applyNumberFormat="1" applyFill="1"/>
    <xf numFmtId="0" fontId="34" fillId="0" borderId="13" xfId="5" applyFont="1" applyBorder="1" applyAlignment="1" applyProtection="1">
      <alignment horizontal="left" vertical="center"/>
      <protection locked="0"/>
    </xf>
    <xf numFmtId="0" fontId="34" fillId="0" borderId="16" xfId="5" applyFont="1" applyBorder="1" applyAlignment="1" applyProtection="1">
      <alignment horizontal="left" vertical="center"/>
      <protection locked="0"/>
    </xf>
    <xf numFmtId="0" fontId="31" fillId="23" borderId="39" xfId="12" applyNumberFormat="1" applyFont="1" applyFill="1" applyBorder="1" applyProtection="1">
      <protection locked="0"/>
    </xf>
    <xf numFmtId="0" fontId="31" fillId="23" borderId="40" xfId="12" applyNumberFormat="1" applyFont="1" applyFill="1" applyBorder="1" applyProtection="1">
      <protection locked="0"/>
    </xf>
    <xf numFmtId="0" fontId="31" fillId="23" borderId="0" xfId="12" applyNumberFormat="1" applyFont="1" applyFill="1" applyBorder="1" applyProtection="1">
      <protection locked="0"/>
    </xf>
    <xf numFmtId="0" fontId="31" fillId="23" borderId="37" xfId="12" applyNumberFormat="1" applyFont="1" applyFill="1" applyBorder="1" applyProtection="1">
      <protection locked="0"/>
    </xf>
    <xf numFmtId="15" fontId="5" fillId="0" borderId="0" xfId="11" applyNumberFormat="1" applyFont="1" applyProtection="1">
      <protection locked="0"/>
    </xf>
    <xf numFmtId="164" fontId="3" fillId="23" borderId="39" xfId="12" applyFont="1" applyFill="1" applyBorder="1" applyProtection="1">
      <protection locked="0"/>
    </xf>
    <xf numFmtId="165" fontId="3" fillId="23" borderId="39" xfId="11" applyNumberFormat="1" applyFill="1" applyBorder="1" applyProtection="1">
      <protection locked="0"/>
    </xf>
    <xf numFmtId="15" fontId="3" fillId="23" borderId="40" xfId="11" applyNumberFormat="1" applyFill="1" applyBorder="1" applyProtection="1">
      <protection locked="0"/>
    </xf>
    <xf numFmtId="164" fontId="3" fillId="23" borderId="0" xfId="12" applyFont="1" applyFill="1" applyBorder="1" applyProtection="1">
      <protection locked="0"/>
    </xf>
    <xf numFmtId="15" fontId="3" fillId="23" borderId="37" xfId="11" applyNumberFormat="1" applyFill="1" applyBorder="1" applyProtection="1">
      <protection locked="0"/>
    </xf>
    <xf numFmtId="15" fontId="3" fillId="23" borderId="39" xfId="11" applyNumberFormat="1" applyFill="1" applyBorder="1" applyProtection="1">
      <protection locked="0"/>
    </xf>
    <xf numFmtId="15" fontId="3" fillId="23" borderId="0" xfId="11" applyNumberFormat="1" applyFill="1" applyProtection="1">
      <protection locked="0"/>
    </xf>
    <xf numFmtId="0" fontId="3" fillId="26" borderId="17" xfId="11" applyFill="1" applyBorder="1" applyProtection="1">
      <protection locked="0"/>
    </xf>
    <xf numFmtId="0" fontId="3" fillId="26" borderId="33" xfId="11" applyFill="1" applyBorder="1" applyProtection="1">
      <protection locked="0"/>
    </xf>
    <xf numFmtId="164" fontId="3" fillId="26" borderId="33" xfId="18" applyFont="1" applyFill="1" applyBorder="1" applyProtection="1">
      <protection locked="0"/>
    </xf>
    <xf numFmtId="164" fontId="3" fillId="26" borderId="32" xfId="18" applyFont="1" applyFill="1" applyBorder="1" applyProtection="1">
      <protection locked="0"/>
    </xf>
    <xf numFmtId="0" fontId="33" fillId="21" borderId="1" xfId="2" applyFont="1" applyFill="1" applyBorder="1" applyAlignment="1" applyProtection="1">
      <alignment horizontal="center"/>
      <protection locked="0"/>
    </xf>
    <xf numFmtId="0" fontId="33" fillId="21" borderId="2" xfId="2" applyFont="1" applyFill="1" applyBorder="1" applyAlignment="1" applyProtection="1">
      <alignment horizontal="center"/>
      <protection locked="0"/>
    </xf>
    <xf numFmtId="0" fontId="33" fillId="21" borderId="3" xfId="2" applyFont="1" applyFill="1" applyBorder="1" applyAlignment="1" applyProtection="1">
      <alignment horizontal="center"/>
      <protection locked="0"/>
    </xf>
    <xf numFmtId="0" fontId="43" fillId="22" borderId="8" xfId="4" applyFont="1" applyFill="1" applyBorder="1" applyAlignment="1">
      <alignment horizontal="center" vertical="center"/>
    </xf>
    <xf numFmtId="0" fontId="43" fillId="22" borderId="9" xfId="4" applyFont="1" applyFill="1" applyBorder="1" applyAlignment="1">
      <alignment horizontal="center" vertical="center"/>
    </xf>
    <xf numFmtId="0" fontId="43" fillId="22" borderId="10" xfId="4" applyFont="1" applyFill="1" applyBorder="1" applyAlignment="1">
      <alignment horizontal="center" vertical="center"/>
    </xf>
    <xf numFmtId="0" fontId="43" fillId="22" borderId="8" xfId="4" applyFont="1" applyFill="1" applyBorder="1" applyAlignment="1">
      <alignment horizontal="center" vertical="center" wrapText="1"/>
    </xf>
    <xf numFmtId="0" fontId="43" fillId="22" borderId="9" xfId="4" applyFont="1" applyFill="1" applyBorder="1" applyAlignment="1">
      <alignment horizontal="center" vertical="center" wrapText="1"/>
    </xf>
    <xf numFmtId="0" fontId="43" fillId="22" borderId="10" xfId="4" applyFont="1" applyFill="1" applyBorder="1" applyAlignment="1">
      <alignment horizontal="center" vertical="center" wrapText="1"/>
    </xf>
    <xf numFmtId="0" fontId="43" fillId="2" borderId="67" xfId="4" applyFont="1" applyFill="1" applyBorder="1" applyAlignment="1">
      <alignment horizontal="center" vertical="center" wrapText="1"/>
    </xf>
    <xf numFmtId="0" fontId="43" fillId="2" borderId="51" xfId="4" applyFont="1" applyFill="1" applyBorder="1" applyAlignment="1">
      <alignment horizontal="center" vertical="center" wrapText="1"/>
    </xf>
    <xf numFmtId="0" fontId="43" fillId="2" borderId="68" xfId="4" applyFont="1" applyFill="1" applyBorder="1" applyAlignment="1">
      <alignment horizontal="center" vertical="center" wrapText="1"/>
    </xf>
    <xf numFmtId="0" fontId="35" fillId="22" borderId="59" xfId="0" applyFont="1" applyFill="1" applyBorder="1" applyAlignment="1">
      <alignment horizontal="center"/>
    </xf>
    <xf numFmtId="0" fontId="35" fillId="22" borderId="72" xfId="0" applyFont="1" applyFill="1" applyBorder="1" applyAlignment="1">
      <alignment horizontal="center"/>
    </xf>
    <xf numFmtId="0" fontId="18" fillId="0" borderId="0" xfId="14" applyFont="1" applyAlignment="1" applyProtection="1">
      <alignment horizontal="center"/>
      <protection locked="0"/>
    </xf>
    <xf numFmtId="0" fontId="17" fillId="0" borderId="0" xfId="14" applyProtection="1">
      <protection locked="0"/>
    </xf>
    <xf numFmtId="0" fontId="19" fillId="16" borderId="0" xfId="14" applyFont="1" applyFill="1" applyAlignment="1" applyProtection="1">
      <alignment horizontal="center"/>
      <protection locked="0"/>
    </xf>
    <xf numFmtId="0" fontId="21" fillId="0" borderId="49" xfId="14" applyFont="1" applyBorder="1" applyAlignment="1" applyProtection="1">
      <alignment horizontal="center" wrapText="1"/>
      <protection locked="0"/>
    </xf>
    <xf numFmtId="0" fontId="3" fillId="0" borderId="49" xfId="14" applyFont="1" applyBorder="1" applyProtection="1">
      <protection locked="0"/>
    </xf>
    <xf numFmtId="0" fontId="21" fillId="0" borderId="50" xfId="14" applyFont="1" applyBorder="1" applyAlignment="1" applyProtection="1">
      <alignment horizontal="left" wrapText="1"/>
      <protection locked="0"/>
    </xf>
    <xf numFmtId="0" fontId="31" fillId="0" borderId="0" xfId="11" applyFont="1" applyAlignment="1" applyProtection="1">
      <alignment horizontal="center"/>
      <protection locked="0"/>
    </xf>
  </cellXfs>
  <cellStyles count="19">
    <cellStyle name="Comma" xfId="1" builtinId="3"/>
    <cellStyle name="Comma 10 2" xfId="9" xr:uid="{90469DDA-E48F-42E2-9783-F8462BB2112D}"/>
    <cellStyle name="Comma 131" xfId="8" xr:uid="{BE79826A-B00D-4AD9-A96E-2714ECC9C738}"/>
    <cellStyle name="Comma 2" xfId="13" xr:uid="{F1F1DAC2-C9BA-4FC8-961A-AA35E2EB7CB2}"/>
    <cellStyle name="Comma 6 7" xfId="6" xr:uid="{69BBAB70-E297-46D9-BDCF-AEC8848EA620}"/>
    <cellStyle name="Currency" xfId="18" builtinId="4"/>
    <cellStyle name="Currency 2" xfId="12" xr:uid="{87D28B49-2BA2-4D0B-AA61-AEEF4C2EF944}"/>
    <cellStyle name="Hyperlink 2" xfId="16" xr:uid="{E42A2806-0011-453A-B9D5-1997FF0BA6D3}"/>
    <cellStyle name="Normal" xfId="0" builtinId="0"/>
    <cellStyle name="Normal 11 2" xfId="4" xr:uid="{07A1B426-6FBB-40CD-83E2-168175AFFD6A}"/>
    <cellStyle name="Normal 2" xfId="11" xr:uid="{9D1EB687-AC66-4688-A06A-48EF80E21ED5}"/>
    <cellStyle name="Normal 3" xfId="15" xr:uid="{A7E280A3-FA33-45BD-A772-7E298045162D}"/>
    <cellStyle name="Normal 4" xfId="14" xr:uid="{5DB86942-2945-4848-BC1D-00C56181D5EB}"/>
    <cellStyle name="Normal 8 2" xfId="5" xr:uid="{E425CAC6-683D-45FB-B30E-D46EEA90C03D}"/>
    <cellStyle name="Normal_cost of sales" xfId="2" xr:uid="{621499FD-E8F4-424A-83D8-E58F9FEB87A5}"/>
    <cellStyle name="Normal_L.T. Liabilitiies" xfId="3" xr:uid="{22A5F7D7-AACB-415F-A0E8-96ECCB3A2273}"/>
    <cellStyle name="Per cent" xfId="17" builtinId="5"/>
    <cellStyle name="Percent 2" xfId="7" xr:uid="{A8422202-AE6B-4E55-87DB-D9EAA6F18414}"/>
    <cellStyle name="Percent 2 2 3" xfId="10" xr:uid="{76811440-7E89-4F44-9F7D-BE45FAF4536D}"/>
  </cellStyles>
  <dxfs count="100">
    <dxf>
      <font>
        <color rgb="FF9C0006"/>
      </font>
      <fill>
        <patternFill>
          <bgColor rgb="FFFFC7CE"/>
        </patternFill>
      </fill>
    </dxf>
    <dxf>
      <fill>
        <patternFill>
          <bgColor rgb="FFFF0000"/>
        </patternFill>
      </fill>
    </dxf>
    <dxf>
      <numFmt numFmtId="167" formatCode="_(* #,##0_);_(* \(#,##0\);_(* &quot;-&quot;??_);_(@_)"/>
    </dxf>
    <dxf>
      <font>
        <b val="0"/>
        <i val="0"/>
        <strike val="0"/>
        <condense val="0"/>
        <extend val="0"/>
        <outline val="0"/>
        <shadow val="0"/>
        <u val="none"/>
        <vertAlign val="baseline"/>
        <sz val="8"/>
        <color auto="1"/>
        <name val="Arial"/>
        <family val="2"/>
        <scheme val="none"/>
      </font>
      <numFmt numFmtId="167" formatCode="_(* #,##0_);_(* \(#,##0\);_(* &quot;-&quot;??_);_(@_)"/>
    </dxf>
    <dxf>
      <font>
        <b val="0"/>
        <i val="0"/>
        <strike val="0"/>
        <condense val="0"/>
        <extend val="0"/>
        <outline val="0"/>
        <shadow val="0"/>
        <u val="none"/>
        <vertAlign val="baseline"/>
        <sz val="8"/>
        <color auto="1"/>
        <name val="Arial"/>
        <family val="2"/>
        <scheme val="none"/>
      </font>
      <numFmt numFmtId="0" formatCode="General"/>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family val="2"/>
        <scheme val="none"/>
      </font>
    </dxf>
    <dxf>
      <border outline="0">
        <top style="thin">
          <color theme="4" tint="0.39997558519241921"/>
        </top>
      </border>
    </dxf>
    <dxf>
      <font>
        <b val="0"/>
        <i val="0"/>
        <strike val="0"/>
        <condense val="0"/>
        <extend val="0"/>
        <outline val="0"/>
        <shadow val="0"/>
        <u val="none"/>
        <vertAlign val="baseline"/>
        <sz val="8"/>
        <color auto="1"/>
        <name val="Arial"/>
        <family val="2"/>
        <scheme val="none"/>
      </font>
    </dxf>
    <dxf>
      <border outline="0">
        <bottom style="thin">
          <color theme="4" tint="0.39997558519241921"/>
        </bottom>
      </border>
    </dxf>
    <dxf>
      <alignment wrapText="1"/>
    </dxf>
    <dxf>
      <numFmt numFmtId="172" formatCode="_(* #,##0.0_);_(* \(#,##0.0\);_(* &quot;-&quot;??_);_(@_)"/>
    </dxf>
    <dxf>
      <alignment wrapText="1"/>
    </dxf>
    <dxf>
      <numFmt numFmtId="172" formatCode="_(* #,##0.0_);_(* \(#,##0.0\);_(* &quot;-&quot;??_);_(@_)"/>
    </dxf>
    <dxf>
      <fill>
        <patternFill>
          <fgColor indexed="64"/>
          <bgColor theme="9" tint="0.79998168889431442"/>
        </patternFill>
      </fill>
      <protection locked="0" hidden="0"/>
    </dxf>
    <dxf>
      <numFmt numFmtId="167" formatCode="_(* #,##0_);_(* \(#,##0\);_(* &quot;-&quot;??_);_(@_)"/>
      <fill>
        <patternFill patternType="solid">
          <fgColor indexed="64"/>
          <bgColor theme="6" tint="0.79998168889431442"/>
        </patternFill>
      </fill>
      <protection locked="1" hidden="0"/>
    </dxf>
    <dxf>
      <numFmt numFmtId="167" formatCode="_(* #,##0_);_(* \(#,##0\);_(* &quot;-&quot;??_);_(@_)"/>
      <fill>
        <patternFill patternType="solid">
          <fgColor indexed="64"/>
          <bgColor theme="5" tint="0.79998168889431442"/>
        </patternFill>
      </fill>
      <protection locked="0" hidden="0"/>
    </dxf>
    <dxf>
      <fill>
        <patternFill>
          <fgColor indexed="64"/>
          <bgColor theme="9" tint="0.79998168889431442"/>
        </patternFill>
      </fill>
      <protection locked="0" hidden="0"/>
    </dxf>
    <dxf>
      <fill>
        <patternFill patternType="solid">
          <fgColor indexed="64"/>
          <bgColor theme="5" tint="0.79998168889431442"/>
        </patternFill>
      </fill>
      <protection locked="1" hidden="0"/>
    </dxf>
    <dxf>
      <fill>
        <patternFill patternType="solid">
          <fgColor indexed="64"/>
          <bgColor theme="6" tint="0.79998168889431442"/>
        </patternFill>
      </fill>
      <protection locked="1" hidden="0"/>
    </dxf>
    <dxf>
      <fill>
        <patternFill>
          <fgColor indexed="64"/>
          <bgColor theme="9" tint="0.79998168889431442"/>
        </patternFill>
      </fill>
      <protection locked="0" hidden="0"/>
    </dxf>
    <dxf>
      <fill>
        <patternFill patternType="solid">
          <fgColor indexed="64"/>
          <bgColor theme="5" tint="0.79998168889431442"/>
        </patternFill>
      </fill>
      <protection locked="1" hidden="0"/>
    </dxf>
    <dxf>
      <fill>
        <patternFill>
          <fgColor indexed="64"/>
          <bgColor theme="9" tint="0.79998168889431442"/>
        </patternFill>
      </fill>
      <protection locked="0" hidden="0"/>
    </dxf>
    <dxf>
      <fill>
        <patternFill>
          <fgColor indexed="64"/>
          <bgColor theme="9" tint="0.79998168889431442"/>
        </patternFill>
      </fill>
      <protection locked="0" hidden="0"/>
    </dxf>
    <dxf>
      <fill>
        <patternFill>
          <fgColor indexed="64"/>
          <bgColor theme="9" tint="0.79998168889431442"/>
        </patternFill>
      </fill>
      <protection locked="0" hidden="0"/>
    </dxf>
    <dxf>
      <protection locked="0" hidden="0"/>
    </dxf>
    <dxf>
      <font>
        <b/>
        <i val="0"/>
        <strike val="0"/>
        <condense val="0"/>
        <extend val="0"/>
        <outline val="0"/>
        <shadow val="0"/>
        <u val="none"/>
        <vertAlign val="baseline"/>
        <sz val="11"/>
        <color theme="1"/>
        <name val="Aptos Narrow"/>
        <family val="2"/>
        <scheme val="minor"/>
      </font>
      <fill>
        <patternFill patternType="solid">
          <fgColor indexed="64"/>
          <bgColor theme="5" tint="0.79998168889431442"/>
        </patternFill>
      </fill>
      <protection locked="0" hidden="0"/>
    </dxf>
    <dxf>
      <fill>
        <patternFill>
          <fgColor indexed="64"/>
          <bgColor theme="9" tint="0.79998168889431442"/>
        </patternFill>
      </fill>
      <protection locked="0" hidden="0"/>
    </dxf>
    <dxf>
      <numFmt numFmtId="167" formatCode="_(* #,##0_);_(* \(#,##0\);_(* &quot;-&quot;??_);_(@_)"/>
      <fill>
        <patternFill patternType="solid">
          <fgColor indexed="64"/>
          <bgColor theme="6" tint="0.79998168889431442"/>
        </patternFill>
      </fill>
      <protection locked="1" hidden="0"/>
    </dxf>
    <dxf>
      <numFmt numFmtId="167" formatCode="_(* #,##0_);_(* \(#,##0\);_(* &quot;-&quot;??_);_(@_)"/>
      <fill>
        <patternFill patternType="solid">
          <fgColor indexed="64"/>
          <bgColor theme="5" tint="0.79998168889431442"/>
        </patternFill>
      </fill>
      <protection locked="0" hidden="0"/>
    </dxf>
    <dxf>
      <fill>
        <patternFill patternType="none">
          <fgColor indexed="64"/>
          <bgColor theme="9" tint="0.79998168889431442"/>
        </patternFill>
      </fill>
      <protection locked="0" hidden="0"/>
    </dxf>
    <dxf>
      <fill>
        <patternFill>
          <fgColor indexed="64"/>
          <bgColor theme="5" tint="0.79998168889431442"/>
        </patternFill>
      </fill>
      <protection locked="1" hidden="0"/>
    </dxf>
    <dxf>
      <fill>
        <patternFill>
          <fgColor indexed="64"/>
          <bgColor theme="6" tint="0.79998168889431442"/>
        </patternFill>
      </fill>
      <protection locked="1" hidden="0"/>
    </dxf>
    <dxf>
      <fill>
        <patternFill>
          <fgColor indexed="64"/>
          <bgColor theme="9" tint="0.79998168889431442"/>
        </patternFill>
      </fill>
      <protection locked="0" hidden="0"/>
    </dxf>
    <dxf>
      <fill>
        <patternFill>
          <fgColor indexed="64"/>
          <bgColor theme="9" tint="0.79998168889431442"/>
        </patternFill>
      </fill>
      <protection locked="1" hidden="0"/>
    </dxf>
    <dxf>
      <fill>
        <patternFill>
          <fgColor indexed="64"/>
          <bgColor theme="9" tint="0.79998168889431442"/>
        </patternFill>
      </fill>
      <protection locked="0" hidden="0"/>
    </dxf>
    <dxf>
      <fill>
        <patternFill>
          <fgColor indexed="64"/>
          <bgColor theme="9" tint="0.79998168889431442"/>
        </patternFill>
      </fill>
      <protection locked="0" hidden="0"/>
    </dxf>
    <dxf>
      <fill>
        <patternFill>
          <fgColor indexed="64"/>
          <bgColor theme="9" tint="0.79998168889431442"/>
        </patternFill>
      </fill>
      <protection locked="0" hidden="0"/>
    </dxf>
    <dxf>
      <protection locked="0" hidden="0"/>
    </dxf>
    <dxf>
      <font>
        <b/>
        <i val="0"/>
        <strike val="0"/>
        <condense val="0"/>
        <extend val="0"/>
        <outline val="0"/>
        <shadow val="0"/>
        <u val="none"/>
        <vertAlign val="baseline"/>
        <sz val="11"/>
        <color theme="1"/>
        <name val="Aptos Narrow"/>
        <family val="2"/>
        <scheme val="minor"/>
      </font>
      <fill>
        <patternFill patternType="solid">
          <fgColor indexed="64"/>
          <bgColor theme="5" tint="0.79998168889431442"/>
        </patternFill>
      </fill>
      <protection locked="0" hidden="0"/>
    </dxf>
    <dxf>
      <fill>
        <patternFill>
          <fgColor indexed="64"/>
          <bgColor theme="9" tint="0.79998168889431442"/>
        </patternFill>
      </fill>
      <protection locked="0" hidden="0"/>
    </dxf>
    <dxf>
      <numFmt numFmtId="167" formatCode="_(* #,##0_);_(* \(#,##0\);_(* &quot;-&quot;??_);_(@_)"/>
      <fill>
        <patternFill patternType="solid">
          <fgColor indexed="64"/>
          <bgColor theme="6" tint="0.79998168889431442"/>
        </patternFill>
      </fill>
      <protection locked="1" hidden="0"/>
    </dxf>
    <dxf>
      <numFmt numFmtId="167" formatCode="_(* #,##0_);_(* \(#,##0\);_(* &quot;-&quot;??_);_(@_)"/>
      <fill>
        <patternFill patternType="solid">
          <fgColor indexed="64"/>
          <bgColor theme="5" tint="0.79998168889431442"/>
        </patternFill>
      </fill>
      <protection locked="0" hidden="0"/>
    </dxf>
    <dxf>
      <fill>
        <patternFill>
          <fgColor indexed="64"/>
          <bgColor theme="9" tint="0.79998168889431442"/>
        </patternFill>
      </fill>
      <protection locked="0" hidden="0"/>
    </dxf>
    <dxf>
      <fill>
        <patternFill patternType="solid">
          <fgColor indexed="64"/>
          <bgColor theme="5" tint="0.79998168889431442"/>
        </patternFill>
      </fill>
      <protection locked="1" hidden="0"/>
    </dxf>
    <dxf>
      <numFmt numFmtId="0" formatCode="General"/>
      <fill>
        <patternFill patternType="solid">
          <fgColor indexed="64"/>
          <bgColor theme="6" tint="0.79998168889431442"/>
        </patternFill>
      </fill>
      <protection locked="1" hidden="0"/>
    </dxf>
    <dxf>
      <fill>
        <patternFill>
          <fgColor indexed="64"/>
          <bgColor theme="9" tint="0.79998168889431442"/>
        </patternFill>
      </fill>
      <protection locked="0" hidden="0"/>
    </dxf>
    <dxf>
      <numFmt numFmtId="0" formatCode="General"/>
      <fill>
        <patternFill patternType="solid">
          <fgColor indexed="64"/>
          <bgColor theme="9" tint="0.79998168889431442"/>
        </patternFill>
      </fill>
      <protection locked="1" hidden="0"/>
    </dxf>
    <dxf>
      <fill>
        <patternFill>
          <fgColor indexed="64"/>
          <bgColor theme="9" tint="0.79998168889431442"/>
        </patternFill>
      </fill>
      <protection locked="0" hidden="0"/>
    </dxf>
    <dxf>
      <fill>
        <patternFill>
          <fgColor indexed="64"/>
          <bgColor theme="9" tint="0.79998168889431442"/>
        </patternFill>
      </fill>
      <protection locked="0" hidden="0"/>
    </dxf>
    <dxf>
      <fill>
        <patternFill>
          <fgColor indexed="64"/>
          <bgColor theme="9" tint="0.79998168889431442"/>
        </patternFill>
      </fill>
      <protection locked="0" hidden="0"/>
    </dxf>
    <dxf>
      <protection locked="0" hidden="0"/>
    </dxf>
    <dxf>
      <font>
        <b/>
        <i val="0"/>
        <strike val="0"/>
        <condense val="0"/>
        <extend val="0"/>
        <outline val="0"/>
        <shadow val="0"/>
        <u val="none"/>
        <vertAlign val="baseline"/>
        <sz val="11"/>
        <color theme="1"/>
        <name val="Aptos Narrow"/>
        <family val="2"/>
        <scheme val="minor"/>
      </font>
      <fill>
        <patternFill patternType="solid">
          <fgColor indexed="64"/>
          <bgColor theme="5" tint="0.79998168889431442"/>
        </patternFill>
      </fill>
      <protection locked="0" hidden="0"/>
    </dxf>
    <dxf>
      <fill>
        <patternFill patternType="solid">
          <fgColor indexed="64"/>
          <bgColor theme="9" tint="0.79998168889431442"/>
        </patternFill>
      </fill>
      <protection locked="0" hidden="0"/>
    </dxf>
    <dxf>
      <numFmt numFmtId="167" formatCode="_(* #,##0_);_(* \(#,##0\);_(* &quot;-&quot;??_);_(@_)"/>
      <fill>
        <patternFill patternType="solid">
          <fgColor indexed="64"/>
          <bgColor theme="6" tint="0.79998168889431442"/>
        </patternFill>
      </fill>
      <protection locked="1" hidden="0"/>
    </dxf>
    <dxf>
      <numFmt numFmtId="167" formatCode="_(* #,##0_);_(* \(#,##0\);_(* &quot;-&quot;??_);_(@_)"/>
      <fill>
        <patternFill patternType="solid">
          <fgColor indexed="64"/>
          <bgColor theme="5" tint="0.79998168889431442"/>
        </patternFill>
      </fill>
      <protection locked="0" hidden="0"/>
    </dxf>
    <dxf>
      <fill>
        <patternFill patternType="solid">
          <fgColor indexed="64"/>
          <bgColor theme="9" tint="0.79998168889431442"/>
        </patternFill>
      </fill>
      <protection locked="0" hidden="0"/>
    </dxf>
    <dxf>
      <fill>
        <patternFill patternType="solid">
          <fgColor indexed="64"/>
          <bgColor theme="5" tint="0.79998168889431442"/>
        </patternFill>
      </fill>
      <protection locked="1" hidden="0"/>
    </dxf>
    <dxf>
      <fill>
        <patternFill patternType="solid">
          <fgColor indexed="64"/>
          <bgColor theme="6" tint="0.79998168889431442"/>
        </patternFill>
      </fill>
      <protection locked="1" hidden="0"/>
    </dxf>
    <dxf>
      <fill>
        <patternFill patternType="solid">
          <fgColor indexed="64"/>
          <bgColor theme="9" tint="0.79998168889431442"/>
        </patternFill>
      </fill>
      <protection locked="0" hidden="0"/>
    </dxf>
    <dxf>
      <fill>
        <patternFill patternType="solid">
          <fgColor indexed="64"/>
          <bgColor theme="9" tint="0.79998168889431442"/>
        </patternFill>
      </fill>
      <protection locked="1" hidden="0"/>
    </dxf>
    <dxf>
      <fill>
        <patternFill patternType="solid">
          <fgColor indexed="64"/>
          <bgColor theme="9" tint="0.79998168889431442"/>
        </patternFill>
      </fill>
      <protection locked="0" hidden="0"/>
    </dxf>
    <dxf>
      <fill>
        <patternFill patternType="solid">
          <fgColor indexed="64"/>
          <bgColor theme="9" tint="0.79998168889431442"/>
        </patternFill>
      </fill>
      <protection locked="0" hidden="0"/>
    </dxf>
    <dxf>
      <fill>
        <patternFill patternType="solid">
          <fgColor indexed="64"/>
          <bgColor theme="9" tint="0.79998168889431442"/>
        </patternFill>
      </fill>
      <protection locked="0" hidden="0"/>
    </dxf>
    <dxf>
      <protection locked="0" hidden="0"/>
    </dxf>
    <dxf>
      <font>
        <b/>
        <i val="0"/>
        <strike val="0"/>
        <condense val="0"/>
        <extend val="0"/>
        <outline val="0"/>
        <shadow val="0"/>
        <u val="none"/>
        <vertAlign val="baseline"/>
        <sz val="11"/>
        <color theme="1"/>
        <name val="Aptos Narrow"/>
        <family val="2"/>
        <scheme val="minor"/>
      </font>
      <fill>
        <patternFill patternType="solid">
          <fgColor indexed="64"/>
          <bgColor theme="5" tint="0.79998168889431442"/>
        </patternFill>
      </fill>
      <protection locked="0" hidden="0"/>
    </dxf>
    <dxf>
      <numFmt numFmtId="0" formatCode="General"/>
      <protection locked="0" hidden="0"/>
    </dxf>
    <dxf>
      <fill>
        <patternFill>
          <fgColor indexed="64"/>
          <bgColor theme="9" tint="0.79998168889431442"/>
        </patternFill>
      </fill>
      <protection locked="0" hidden="0"/>
    </dxf>
    <dxf>
      <numFmt numFmtId="167" formatCode="_(* #,##0_);_(* \(#,##0\);_(* &quot;-&quot;??_);_(@_)"/>
      <fill>
        <patternFill patternType="solid">
          <fgColor indexed="64"/>
          <bgColor theme="6" tint="0.79998168889431442"/>
        </patternFill>
      </fill>
      <protection locked="1" hidden="0"/>
    </dxf>
    <dxf>
      <numFmt numFmtId="172" formatCode="_(* #,##0.0_);_(* \(#,##0.0\);_(* &quot;-&quot;??_);_(@_)"/>
      <fill>
        <patternFill patternType="solid">
          <fgColor indexed="64"/>
          <bgColor theme="5" tint="0.79998168889431442"/>
        </patternFill>
      </fill>
      <protection locked="0" hidden="0"/>
    </dxf>
    <dxf>
      <fill>
        <patternFill>
          <fgColor indexed="64"/>
          <bgColor theme="9" tint="0.79998168889431442"/>
        </patternFill>
      </fill>
      <protection locked="0" hidden="0"/>
    </dxf>
    <dxf>
      <fill>
        <patternFill>
          <fgColor indexed="64"/>
          <bgColor theme="5" tint="0.79998168889431442"/>
        </patternFill>
      </fill>
      <protection locked="1" hidden="0"/>
    </dxf>
    <dxf>
      <fill>
        <patternFill>
          <fgColor indexed="64"/>
          <bgColor theme="6" tint="0.79998168889431442"/>
        </patternFill>
      </fill>
      <protection locked="1" hidden="0"/>
    </dxf>
    <dxf>
      <font>
        <b val="0"/>
        <i val="0"/>
        <strike val="0"/>
        <condense val="0"/>
        <extend val="0"/>
        <outline val="0"/>
        <shadow val="0"/>
        <u val="none"/>
        <vertAlign val="baseline"/>
        <sz val="11"/>
        <color theme="1"/>
        <name val="Aptos Narrow"/>
        <family val="2"/>
        <scheme val="minor"/>
      </font>
      <numFmt numFmtId="167" formatCode="_(* #,##0_);_(* \(#,##0\);_(* &quot;-&quot;??_);_(@_)"/>
      <fill>
        <patternFill>
          <fgColor indexed="64"/>
          <bgColor theme="9" tint="0.79998168889431442"/>
        </patternFill>
      </fill>
      <protection locked="0" hidden="0"/>
    </dxf>
    <dxf>
      <fill>
        <patternFill patternType="solid">
          <fgColor indexed="64"/>
          <bgColor theme="9" tint="0.79998168889431442"/>
        </patternFill>
      </fill>
      <protection locked="1" hidden="0"/>
    </dxf>
    <dxf>
      <fill>
        <patternFill>
          <fgColor indexed="64"/>
          <bgColor theme="9" tint="0.79998168889431442"/>
        </patternFill>
      </fill>
      <protection locked="0" hidden="0"/>
    </dxf>
    <dxf>
      <fill>
        <patternFill>
          <fgColor indexed="64"/>
          <bgColor theme="9" tint="0.79998168889431442"/>
        </patternFill>
      </fill>
      <protection locked="0" hidden="0"/>
    </dxf>
    <dxf>
      <fill>
        <patternFill>
          <fgColor indexed="64"/>
          <bgColor theme="9" tint="0.79998168889431442"/>
        </patternFill>
      </fill>
      <protection locked="0" hidden="0"/>
    </dxf>
    <dxf>
      <protection locked="0" hidden="0"/>
    </dxf>
    <dxf>
      <font>
        <b/>
        <i val="0"/>
        <strike val="0"/>
        <condense val="0"/>
        <extend val="0"/>
        <outline val="0"/>
        <shadow val="0"/>
        <u val="none"/>
        <vertAlign val="baseline"/>
        <sz val="11"/>
        <color theme="1"/>
        <name val="Aptos Narrow"/>
        <family val="2"/>
        <scheme val="minor"/>
      </font>
      <fill>
        <patternFill patternType="solid">
          <fgColor indexed="64"/>
          <bgColor theme="6" tint="0.79998168889431442"/>
        </patternFill>
      </fill>
      <protection locked="0"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theme="5" tint="0.79998168889431442"/>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theme="5" tint="0.79998168889431442"/>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0"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0"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theme="5" tint="0.79998168889431442"/>
        </patternFill>
      </fill>
      <protection locked="1" hidden="0"/>
    </dxf>
    <dxf>
      <font>
        <b val="0"/>
        <i/>
        <strike val="0"/>
        <condense val="0"/>
        <extend val="0"/>
        <outline val="0"/>
        <shadow val="0"/>
        <u val="none"/>
        <vertAlign val="baseline"/>
        <sz val="10"/>
        <color theme="1"/>
        <name val="Aptos Narrow"/>
        <family val="2"/>
        <scheme val="minor"/>
      </font>
      <numFmt numFmtId="173" formatCode="&quot;$&quot;#,##0.0"/>
      <fill>
        <patternFill patternType="solid">
          <fgColor rgb="FFEFEFEF"/>
          <bgColor rgb="FFEFEFEF"/>
        </patternFill>
      </fill>
      <protection locked="0" hidden="0"/>
    </dxf>
    <dxf>
      <font>
        <b val="0"/>
        <i val="0"/>
        <strike val="0"/>
        <condense val="0"/>
        <extend val="0"/>
        <outline val="0"/>
        <shadow val="0"/>
        <u val="none"/>
        <vertAlign val="baseline"/>
        <sz val="10"/>
        <color theme="1"/>
        <name val="Aptos Narrow"/>
        <family val="2"/>
        <scheme val="minor"/>
      </font>
      <fill>
        <patternFill patternType="solid">
          <fgColor rgb="FFEFEFEF"/>
          <bgColor rgb="FFEFEFEF"/>
        </patternFill>
      </fill>
      <protection locked="0" hidden="0"/>
    </dxf>
    <dxf>
      <font>
        <b val="0"/>
        <i/>
        <strike val="0"/>
        <condense val="0"/>
        <extend val="0"/>
        <outline val="0"/>
        <shadow val="0"/>
        <u val="none"/>
        <vertAlign val="baseline"/>
        <sz val="10"/>
        <color theme="1"/>
        <name val="Aptos Narrow"/>
        <family val="2"/>
        <scheme val="minor"/>
      </font>
      <fill>
        <patternFill patternType="solid">
          <fgColor rgb="FFEFEFEF"/>
          <bgColor rgb="FFEFEFEF"/>
        </patternFill>
      </fill>
      <protection locked="0" hidden="0"/>
    </dxf>
    <dxf>
      <font>
        <b val="0"/>
        <i/>
        <strike val="0"/>
        <condense val="0"/>
        <extend val="0"/>
        <outline val="0"/>
        <shadow val="0"/>
        <u val="none"/>
        <vertAlign val="baseline"/>
        <sz val="10"/>
        <color theme="1"/>
        <name val="Aptos Narrow"/>
        <family val="2"/>
        <scheme val="minor"/>
      </font>
      <numFmt numFmtId="170" formatCode="[$-409]mmmm\ d\,\ yyyy;@"/>
      <fill>
        <patternFill patternType="solid">
          <fgColor rgb="FFEFEFEF"/>
          <bgColor rgb="FFEFEFEF"/>
        </patternFill>
      </fill>
      <border diagonalUp="0" diagonalDown="0">
        <left/>
        <right/>
        <top style="thin">
          <color rgb="FF000000"/>
        </top>
        <bottom style="dashed">
          <color indexed="64"/>
        </bottom>
        <vertical/>
        <horizontal/>
      </border>
      <protection locked="0" hidden="0"/>
    </dxf>
    <dxf>
      <border outline="0">
        <top style="thin">
          <color rgb="FF000000"/>
        </top>
      </border>
    </dxf>
    <dxf>
      <font>
        <b val="0"/>
        <i/>
        <strike val="0"/>
        <condense val="0"/>
        <extend val="0"/>
        <outline val="0"/>
        <shadow val="0"/>
        <u val="none"/>
        <vertAlign val="baseline"/>
        <sz val="10"/>
        <color theme="1"/>
        <name val="Aptos Narrow"/>
        <family val="2"/>
        <scheme val="minor"/>
      </font>
      <fill>
        <patternFill patternType="solid">
          <fgColor rgb="FFEFEFEF"/>
          <bgColor rgb="FFEFEFEF"/>
        </patternFill>
      </fill>
      <protection locked="0" hidden="0"/>
    </dxf>
    <dxf>
      <border outline="0">
        <bottom style="thin">
          <color rgb="FF000000"/>
        </bottom>
      </border>
    </dxf>
    <dxf>
      <font>
        <b/>
        <i val="0"/>
        <strike val="0"/>
        <condense val="0"/>
        <extend val="0"/>
        <outline val="0"/>
        <shadow val="0"/>
        <u val="none"/>
        <vertAlign val="baseline"/>
        <sz val="10"/>
        <color theme="1"/>
        <name val="Aptos Narrow"/>
        <family val="2"/>
        <scheme val="minor"/>
      </font>
      <alignment horizontal="center" vertical="bottom" textRotation="0" wrapText="1" indent="0" justifyLastLine="0" shrinkToFit="0" readingOrder="0"/>
      <protection locked="0" hidden="0"/>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8</xdr:col>
      <xdr:colOff>38100</xdr:colOff>
      <xdr:row>46</xdr:row>
      <xdr:rowOff>66675</xdr:rowOff>
    </xdr:from>
    <xdr:to>
      <xdr:col>10</xdr:col>
      <xdr:colOff>236220</xdr:colOff>
      <xdr:row>50</xdr:row>
      <xdr:rowOff>28575</xdr:rowOff>
    </xdr:to>
    <xdr:sp macro="" textlink="">
      <xdr:nvSpPr>
        <xdr:cNvPr id="2" name="AutoShape 17">
          <a:extLst>
            <a:ext uri="{FF2B5EF4-FFF2-40B4-BE49-F238E27FC236}">
              <a16:creationId xmlns:a16="http://schemas.microsoft.com/office/drawing/2014/main" id="{E000FD9A-7104-4F41-842F-A41BF4073B60}"/>
            </a:ext>
          </a:extLst>
        </xdr:cNvPr>
        <xdr:cNvSpPr>
          <a:spLocks noChangeArrowheads="1"/>
        </xdr:cNvSpPr>
      </xdr:nvSpPr>
      <xdr:spPr bwMode="auto">
        <a:xfrm>
          <a:off x="5280660" y="8486775"/>
          <a:ext cx="1211580" cy="647700"/>
        </a:xfrm>
        <a:prstGeom prst="leftRightArrow">
          <a:avLst>
            <a:gd name="adj1" fmla="val 50000"/>
            <a:gd name="adj2" fmla="val 38750"/>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Enter Months</a:t>
          </a:r>
        </a:p>
      </xdr:txBody>
    </xdr:sp>
    <xdr:clientData/>
  </xdr:twoCellAnchor>
</xdr:wsDr>
</file>

<file path=xl/persons/person.xml><?xml version="1.0" encoding="utf-8"?>
<personList xmlns="http://schemas.microsoft.com/office/spreadsheetml/2018/threadedcomments" xmlns:x="http://schemas.openxmlformats.org/spreadsheetml/2006/main">
  <person displayName="Muhammad Raamish" id="{A7BDD95E-8F2A-412D-B352-0DD36BCDA239}" userId="S::Muhammad.Raamish@cpa4it.ca::84db55a7-ea01-430d-9dd0-d526b4f70f17"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CPA_O_Employee" refreshedDate="45566.286274421298" backgroundQuery="1" createdVersion="8" refreshedVersion="8" minRefreshableVersion="3" recordCount="0" supportSubquery="1" supportAdvancedDrill="1" xr:uid="{E2C7C61B-6AE6-4737-BAEC-EF1494063302}">
  <cacheSource type="external" connectionId="7"/>
  <cacheFields count="4">
    <cacheField name="[Append1].[Date].[Date]" caption="Date" numFmtId="0" level="1">
      <sharedItems containsSemiMixedTypes="0" containsNonDate="0" containsString="0"/>
    </cacheField>
    <cacheField name="[Measures].[Sum of Money in/ (Money out)]" caption="Sum of Money in/ (Money out)" numFmtId="0" hierarchy="62" level="32767"/>
    <cacheField name="[Append1].[Bank account number].[Bank account number]" caption="Bank account number" numFmtId="0" hierarchy="5" level="1">
      <sharedItems containsSemiMixedTypes="0" containsString="0" containsNumber="1" containsInteger="1" minValue="101010" maxValue="505050" count="5">
        <n v="101010"/>
        <n v="202020"/>
        <n v="303030"/>
        <n v="404040"/>
        <n v="505050"/>
      </sharedItems>
      <extLst>
        <ext xmlns:x15="http://schemas.microsoft.com/office/spreadsheetml/2010/11/main" uri="{4F2E5C28-24EA-4eb8-9CBF-B6C8F9C3D259}">
          <x15:cachedUniqueNames>
            <x15:cachedUniqueName index="0" name="[Append1].[Bank account number].&amp;[101010]"/>
            <x15:cachedUniqueName index="1" name="[Append1].[Bank account number].&amp;[202020]"/>
            <x15:cachedUniqueName index="2" name="[Append1].[Bank account number].&amp;[303030]"/>
            <x15:cachedUniqueName index="3" name="[Append1].[Bank account number].&amp;[404040]"/>
            <x15:cachedUniqueName index="4" name="[Append1].[Bank account number].&amp;[505050]"/>
          </x15:cachedUniqueNames>
        </ext>
      </extLst>
    </cacheField>
    <cacheField name="[Append1].[Chart of Accounts].[Chart of Accounts]" caption="Chart of Accounts" numFmtId="0" hierarchy="2" level="1">
      <sharedItems count="19">
        <s v="120 Accounts receivable"/>
        <s v="150 Directors advances"/>
        <s v="230 Office equipment"/>
        <s v="720.1 Automobile - Fuel"/>
        <s v="720.2 Automobile - Insurance"/>
        <s v="720.3 Automobile - License"/>
        <s v="720.4 Automobile - Repairs"/>
        <s v="720.5 Automobile - Others"/>
        <s v="720.6 Automobile - CAA Fees"/>
        <s v="870.01 Rent - Decorating"/>
        <s v="870.1 Rent - Other"/>
        <s v="870.2 Rent - Gas"/>
        <s v="870.3 Rent - Hydro"/>
        <s v="870.4 Rent - Insurance"/>
        <s v="870.5 Rent - Landscaping"/>
        <s v="870.6 Rent - Property Tax"/>
        <s v="870.7 Rent - Homeoffice"/>
        <s v="870.9 Rent - Water"/>
        <s v="999 Uncategorized expenses"/>
      </sharedItems>
    </cacheField>
  </cacheFields>
  <cacheHierarchies count="64">
    <cacheHierarchy uniqueName="[Append1].[Date]" caption="Date" attribute="1" time="1" defaultMemberUniqueName="[Append1].[Date].[All]" allUniqueName="[Append1].[Date].[All]" dimensionUniqueName="[Append1]" displayFolder="" count="2" memberValueDatatype="7" unbalanced="0">
      <fieldsUsage count="2">
        <fieldUsage x="-1"/>
        <fieldUsage x="0"/>
      </fieldsUsage>
    </cacheHierarchy>
    <cacheHierarchy uniqueName="[Append1].[Description]" caption="Description" attribute="1" defaultMemberUniqueName="[Append1].[Description].[All]" allUniqueName="[Append1].[Description].[All]" dimensionUniqueName="[Append1]" displayFolder="" count="0" memberValueDatatype="130" unbalanced="0"/>
    <cacheHierarchy uniqueName="[Append1].[Chart of Accounts]" caption="Chart of Accounts" attribute="1" defaultMemberUniqueName="[Append1].[Chart of Accounts].[All]" allUniqueName="[Append1].[Chart of Accounts].[All]" dimensionUniqueName="[Append1]" displayFolder="" count="2" memberValueDatatype="130" unbalanced="0">
      <fieldsUsage count="2">
        <fieldUsage x="-1"/>
        <fieldUsage x="3"/>
      </fieldsUsage>
    </cacheHierarchy>
    <cacheHierarchy uniqueName="[Append1].[Account Name]" caption="Account Name" attribute="1" defaultMemberUniqueName="[Append1].[Account Name].[All]" allUniqueName="[Append1].[Account Name].[All]" dimensionUniqueName="[Append1]" displayFolder="" count="0" memberValueDatatype="130" unbalanced="0"/>
    <cacheHierarchy uniqueName="[Append1].[Money in/ (Money out)]" caption="Money in/ (Money out)" attribute="1" defaultMemberUniqueName="[Append1].[Money in/ (Money out)].[All]" allUniqueName="[Append1].[Money in/ (Money out)].[All]" dimensionUniqueName="[Append1]" displayFolder="" count="0" memberValueDatatype="20" unbalanced="0"/>
    <cacheHierarchy uniqueName="[Append1].[Bank account number]" caption="Bank account number" attribute="1" defaultMemberUniqueName="[Append1].[Bank account number].[All]" allUniqueName="[Append1].[Bank account number].[All]" dimensionUniqueName="[Append1]" displayFolder="" count="2" memberValueDatatype="20" unbalanced="0">
      <fieldsUsage count="2">
        <fieldUsage x="-1"/>
        <fieldUsage x="2"/>
      </fieldsUsage>
    </cacheHierarchy>
    <cacheHierarchy uniqueName="[Append1].[Balance]" caption="Balance" attribute="1" defaultMemberUniqueName="[Append1].[Balance].[All]" allUniqueName="[Append1].[Balance].[All]" dimensionUniqueName="[Append1]" displayFolder="" count="0" memberValueDatatype="20" unbalanced="0"/>
    <cacheHierarchy uniqueName="[Append1].[Invoice Number]" caption="Invoice Number" attribute="1" defaultMemberUniqueName="[Append1].[Invoice Number].[All]" allUniqueName="[Append1].[Invoice Number].[All]" dimensionUniqueName="[Append1]" displayFolder="" count="0" memberValueDatatype="20" unbalanced="0"/>
    <cacheHierarchy uniqueName="[Append1].[GST/HST]" caption="GST/HST" attribute="1" defaultMemberUniqueName="[Append1].[GST/HST].[All]" allUniqueName="[Append1].[GST/HST].[All]" dimensionUniqueName="[Append1]" displayFolder="" count="0" memberValueDatatype="130" unbalanced="0"/>
    <cacheHierarchy uniqueName="[Append1].[Net amount]" caption="Net amount" attribute="1" defaultMemberUniqueName="[Append1].[Net amount].[All]" allUniqueName="[Append1].[Net amount].[All]" dimensionUniqueName="[Append1]" displayFolder="" count="0" memberValueDatatype="130" unbalanced="0"/>
    <cacheHierarchy uniqueName="[Append1].[Memo]" caption="Memo" attribute="1" defaultMemberUniqueName="[Append1].[Memo].[All]" allUniqueName="[Append1].[Memo].[All]" dimensionUniqueName="[Append1]" displayFolder="" count="0" memberValueDatatype="130" unbalanced="0"/>
    <cacheHierarchy uniqueName="[Bank1].[Date]" caption="Date" attribute="1" time="1" defaultMemberUniqueName="[Bank1].[Date].[All]" allUniqueName="[Bank1].[Date].[All]" dimensionUniqueName="[Bank1]" displayFolder="" count="0" memberValueDatatype="7" unbalanced="0"/>
    <cacheHierarchy uniqueName="[Bank1].[Description]" caption="Description" attribute="1" defaultMemberUniqueName="[Bank1].[Description].[All]" allUniqueName="[Bank1].[Description].[All]" dimensionUniqueName="[Bank1]" displayFolder="" count="0" memberValueDatatype="130" unbalanced="0"/>
    <cacheHierarchy uniqueName="[Bank1].[Chart of Accounts]" caption="Chart of Accounts" attribute="1" defaultMemberUniqueName="[Bank1].[Chart of Accounts].[All]" allUniqueName="[Bank1].[Chart of Accounts].[All]" dimensionUniqueName="[Bank1]" displayFolder="" count="0" memberValueDatatype="130" unbalanced="0"/>
    <cacheHierarchy uniqueName="[Bank1].[Account Name]" caption="Account Name" attribute="1" defaultMemberUniqueName="[Bank1].[Account Name].[All]" allUniqueName="[Bank1].[Account Name].[All]" dimensionUniqueName="[Bank1]" displayFolder="" count="0" memberValueDatatype="130" unbalanced="0"/>
    <cacheHierarchy uniqueName="[Bank1].[Money in/ (Money out)]" caption="Money in/ (Money out)" attribute="1" defaultMemberUniqueName="[Bank1].[Money in/ (Money out)].[All]" allUniqueName="[Bank1].[Money in/ (Money out)].[All]" dimensionUniqueName="[Bank1]" displayFolder="" count="0" memberValueDatatype="20" unbalanced="0"/>
    <cacheHierarchy uniqueName="[Bank1].[Bank account number]" caption="Bank account number" attribute="1" defaultMemberUniqueName="[Bank1].[Bank account number].[All]" allUniqueName="[Bank1].[Bank account number].[All]" dimensionUniqueName="[Bank1]" displayFolder="" count="0" memberValueDatatype="20" unbalanced="0"/>
    <cacheHierarchy uniqueName="[Bank1].[Balance]" caption="Balance" attribute="1" defaultMemberUniqueName="[Bank1].[Balance].[All]" allUniqueName="[Bank1].[Balance].[All]" dimensionUniqueName="[Bank1]" displayFolder="" count="0" memberValueDatatype="20" unbalanced="0"/>
    <cacheHierarchy uniqueName="[Bank1].[Invoice Number]" caption="Invoice Number" attribute="1" defaultMemberUniqueName="[Bank1].[Invoice Number].[All]" allUniqueName="[Bank1].[Invoice Number].[All]" dimensionUniqueName="[Bank1]" displayFolder="" count="0" memberValueDatatype="20" unbalanced="0"/>
    <cacheHierarchy uniqueName="[Bank2].[Date]" caption="Date" attribute="1" time="1" defaultMemberUniqueName="[Bank2].[Date].[All]" allUniqueName="[Bank2].[Date].[All]" dimensionUniqueName="[Bank2]" displayFolder="" count="0" memberValueDatatype="7" unbalanced="0"/>
    <cacheHierarchy uniqueName="[Bank2].[Description]" caption="Description" attribute="1" defaultMemberUniqueName="[Bank2].[Description].[All]" allUniqueName="[Bank2].[Description].[All]" dimensionUniqueName="[Bank2]" displayFolder="" count="0" memberValueDatatype="130" unbalanced="0"/>
    <cacheHierarchy uniqueName="[Bank2].[Chart of Accounts]" caption="Chart of Accounts" attribute="1" defaultMemberUniqueName="[Bank2].[Chart of Accounts].[All]" allUniqueName="[Bank2].[Chart of Accounts].[All]" dimensionUniqueName="[Bank2]" displayFolder="" count="0" memberValueDatatype="130" unbalanced="0"/>
    <cacheHierarchy uniqueName="[Bank2].[Account Name]" caption="Account Name" attribute="1" defaultMemberUniqueName="[Bank2].[Account Name].[All]" allUniqueName="[Bank2].[Account Name].[All]" dimensionUniqueName="[Bank2]" displayFolder="" count="0" memberValueDatatype="130" unbalanced="0"/>
    <cacheHierarchy uniqueName="[Bank2].[Money in/ (Money out)]" caption="Money in/ (Money out)" attribute="1" defaultMemberUniqueName="[Bank2].[Money in/ (Money out)].[All]" allUniqueName="[Bank2].[Money in/ (Money out)].[All]" dimensionUniqueName="[Bank2]" displayFolder="" count="0" memberValueDatatype="20" unbalanced="0"/>
    <cacheHierarchy uniqueName="[Bank2].[Bank account number]" caption="Bank account number" attribute="1" defaultMemberUniqueName="[Bank2].[Bank account number].[All]" allUniqueName="[Bank2].[Bank account number].[All]" dimensionUniqueName="[Bank2]" displayFolder="" count="0" memberValueDatatype="20" unbalanced="0"/>
    <cacheHierarchy uniqueName="[Bank2].[Balance]" caption="Balance" attribute="1" defaultMemberUniqueName="[Bank2].[Balance].[All]" allUniqueName="[Bank2].[Balance].[All]" dimensionUniqueName="[Bank2]" displayFolder="" count="0" memberValueDatatype="20" unbalanced="0"/>
    <cacheHierarchy uniqueName="[Bank2].[Invoice Number]" caption="Invoice Number" attribute="1" defaultMemberUniqueName="[Bank2].[Invoice Number].[All]" allUniqueName="[Bank2].[Invoice Number].[All]" dimensionUniqueName="[Bank2]" displayFolder="" count="0" memberValueDatatype="20" unbalanced="0"/>
    <cacheHierarchy uniqueName="[Bank2].[Memo]" caption="Memo" attribute="1" defaultMemberUniqueName="[Bank2].[Memo].[All]" allUniqueName="[Bank2].[Memo].[All]" dimensionUniqueName="[Bank2]" displayFolder="" count="0" memberValueDatatype="130" unbalanced="0"/>
    <cacheHierarchy uniqueName="[Bank3].[Date]" caption="Date" attribute="1" time="1" defaultMemberUniqueName="[Bank3].[Date].[All]" allUniqueName="[Bank3].[Date].[All]" dimensionUniqueName="[Bank3]" displayFolder="" count="0" memberValueDatatype="7" unbalanced="0"/>
    <cacheHierarchy uniqueName="[Bank3].[Description]" caption="Description" attribute="1" defaultMemberUniqueName="[Bank3].[Description].[All]" allUniqueName="[Bank3].[Description].[All]" dimensionUniqueName="[Bank3]" displayFolder="" count="0" memberValueDatatype="130" unbalanced="0"/>
    <cacheHierarchy uniqueName="[Bank3].[Chart of Accounts]" caption="Chart of Accounts" attribute="1" defaultMemberUniqueName="[Bank3].[Chart of Accounts].[All]" allUniqueName="[Bank3].[Chart of Accounts].[All]" dimensionUniqueName="[Bank3]" displayFolder="" count="0" memberValueDatatype="130" unbalanced="0"/>
    <cacheHierarchy uniqueName="[Bank3].[Account Name]" caption="Account Name" attribute="1" defaultMemberUniqueName="[Bank3].[Account Name].[All]" allUniqueName="[Bank3].[Account Name].[All]" dimensionUniqueName="[Bank3]" displayFolder="" count="0" memberValueDatatype="130" unbalanced="0"/>
    <cacheHierarchy uniqueName="[Bank3].[Money in/ (Money out)]" caption="Money in/ (Money out)" attribute="1" defaultMemberUniqueName="[Bank3].[Money in/ (Money out)].[All]" allUniqueName="[Bank3].[Money in/ (Money out)].[All]" dimensionUniqueName="[Bank3]" displayFolder="" count="0" memberValueDatatype="20" unbalanced="0"/>
    <cacheHierarchy uniqueName="[Bank3].[Bank account number]" caption="Bank account number" attribute="1" defaultMemberUniqueName="[Bank3].[Bank account number].[All]" allUniqueName="[Bank3].[Bank account number].[All]" dimensionUniqueName="[Bank3]" displayFolder="" count="0" memberValueDatatype="20" unbalanced="0"/>
    <cacheHierarchy uniqueName="[Bank3].[Balance]" caption="Balance" attribute="1" defaultMemberUniqueName="[Bank3].[Balance].[All]" allUniqueName="[Bank3].[Balance].[All]" dimensionUniqueName="[Bank3]" displayFolder="" count="0" memberValueDatatype="20" unbalanced="0"/>
    <cacheHierarchy uniqueName="[Bank3].[Invoice Number]" caption="Invoice Number" attribute="1" defaultMemberUniqueName="[Bank3].[Invoice Number].[All]" allUniqueName="[Bank3].[Invoice Number].[All]" dimensionUniqueName="[Bank3]" displayFolder="" count="0" memberValueDatatype="20" unbalanced="0"/>
    <cacheHierarchy uniqueName="[Bank3].[Memo]" caption="Memo" attribute="1" defaultMemberUniqueName="[Bank3].[Memo].[All]" allUniqueName="[Bank3].[Memo].[All]" dimensionUniqueName="[Bank3]" displayFolder="" count="0" memberValueDatatype="130" unbalanced="0"/>
    <cacheHierarchy uniqueName="[Bank4].[Date]" caption="Date" attribute="1" time="1" defaultMemberUniqueName="[Bank4].[Date].[All]" allUniqueName="[Bank4].[Date].[All]" dimensionUniqueName="[Bank4]" displayFolder="" count="0" memberValueDatatype="7" unbalanced="0"/>
    <cacheHierarchy uniqueName="[Bank4].[Description]" caption="Description" attribute="1" defaultMemberUniqueName="[Bank4].[Description].[All]" allUniqueName="[Bank4].[Description].[All]" dimensionUniqueName="[Bank4]" displayFolder="" count="0" memberValueDatatype="130" unbalanced="0"/>
    <cacheHierarchy uniqueName="[Bank4].[Chart of Accounts]" caption="Chart of Accounts" attribute="1" defaultMemberUniqueName="[Bank4].[Chart of Accounts].[All]" allUniqueName="[Bank4].[Chart of Accounts].[All]" dimensionUniqueName="[Bank4]" displayFolder="" count="0" memberValueDatatype="130" unbalanced="0"/>
    <cacheHierarchy uniqueName="[Bank4].[Account Name]" caption="Account Name" attribute="1" defaultMemberUniqueName="[Bank4].[Account Name].[All]" allUniqueName="[Bank4].[Account Name].[All]" dimensionUniqueName="[Bank4]" displayFolder="" count="0" memberValueDatatype="130" unbalanced="0"/>
    <cacheHierarchy uniqueName="[Bank4].[Money in/ (Money out)]" caption="Money in/ (Money out)" attribute="1" defaultMemberUniqueName="[Bank4].[Money in/ (Money out)].[All]" allUniqueName="[Bank4].[Money in/ (Money out)].[All]" dimensionUniqueName="[Bank4]" displayFolder="" count="0" memberValueDatatype="20" unbalanced="0"/>
    <cacheHierarchy uniqueName="[Bank4].[Bank account number]" caption="Bank account number" attribute="1" defaultMemberUniqueName="[Bank4].[Bank account number].[All]" allUniqueName="[Bank4].[Bank account number].[All]" dimensionUniqueName="[Bank4]" displayFolder="" count="0" memberValueDatatype="20" unbalanced="0"/>
    <cacheHierarchy uniqueName="[Bank4].[Balance]" caption="Balance" attribute="1" defaultMemberUniqueName="[Bank4].[Balance].[All]" allUniqueName="[Bank4].[Balance].[All]" dimensionUniqueName="[Bank4]" displayFolder="" count="0" memberValueDatatype="20" unbalanced="0"/>
    <cacheHierarchy uniqueName="[Bank4].[Invoice Number]" caption="Invoice Number" attribute="1" defaultMemberUniqueName="[Bank4].[Invoice Number].[All]" allUniqueName="[Bank4].[Invoice Number].[All]" dimensionUniqueName="[Bank4]" displayFolder="" count="0" memberValueDatatype="20" unbalanced="0"/>
    <cacheHierarchy uniqueName="[Bank4].[Memo]" caption="Memo" attribute="1" defaultMemberUniqueName="[Bank4].[Memo].[All]" allUniqueName="[Bank4].[Memo].[All]" dimensionUniqueName="[Bank4]" displayFolder="" count="0" memberValueDatatype="130" unbalanced="0"/>
    <cacheHierarchy uniqueName="[Bank5].[Date]" caption="Date" attribute="1" time="1" defaultMemberUniqueName="[Bank5].[Date].[All]" allUniqueName="[Bank5].[Date].[All]" dimensionUniqueName="[Bank5]" displayFolder="" count="0" memberValueDatatype="7" unbalanced="0"/>
    <cacheHierarchy uniqueName="[Bank5].[Description]" caption="Description" attribute="1" defaultMemberUniqueName="[Bank5].[Description].[All]" allUniqueName="[Bank5].[Description].[All]" dimensionUniqueName="[Bank5]" displayFolder="" count="0" memberValueDatatype="130" unbalanced="0"/>
    <cacheHierarchy uniqueName="[Bank5].[Chart of Accounts]" caption="Chart of Accounts" attribute="1" defaultMemberUniqueName="[Bank5].[Chart of Accounts].[All]" allUniqueName="[Bank5].[Chart of Accounts].[All]" dimensionUniqueName="[Bank5]" displayFolder="" count="0" memberValueDatatype="130" unbalanced="0"/>
    <cacheHierarchy uniqueName="[Bank5].[Account Name]" caption="Account Name" attribute="1" defaultMemberUniqueName="[Bank5].[Account Name].[All]" allUniqueName="[Bank5].[Account Name].[All]" dimensionUniqueName="[Bank5]" displayFolder="" count="0" memberValueDatatype="130" unbalanced="0"/>
    <cacheHierarchy uniqueName="[Bank5].[Money in/ (Money out)]" caption="Money in/ (Money out)" attribute="1" defaultMemberUniqueName="[Bank5].[Money in/ (Money out)].[All]" allUniqueName="[Bank5].[Money in/ (Money out)].[All]" dimensionUniqueName="[Bank5]" displayFolder="" count="0" memberValueDatatype="20" unbalanced="0"/>
    <cacheHierarchy uniqueName="[Bank5].[Bank account number]" caption="Bank account number" attribute="1" defaultMemberUniqueName="[Bank5].[Bank account number].[All]" allUniqueName="[Bank5].[Bank account number].[All]" dimensionUniqueName="[Bank5]" displayFolder="" count="0" memberValueDatatype="20" unbalanced="0"/>
    <cacheHierarchy uniqueName="[Bank5].[Balance]" caption="Balance" attribute="1" defaultMemberUniqueName="[Bank5].[Balance].[All]" allUniqueName="[Bank5].[Balance].[All]" dimensionUniqueName="[Bank5]" displayFolder="" count="0" memberValueDatatype="20" unbalanced="0"/>
    <cacheHierarchy uniqueName="[Bank5].[Invoice Number]" caption="Invoice Number" attribute="1" defaultMemberUniqueName="[Bank5].[Invoice Number].[All]" allUniqueName="[Bank5].[Invoice Number].[All]" dimensionUniqueName="[Bank5]" displayFolder="" count="0" memberValueDatatype="20" unbalanced="0"/>
    <cacheHierarchy uniqueName="[Bank5].[Memo]" caption="Memo" attribute="1" defaultMemberUniqueName="[Bank5].[Memo].[All]" allUniqueName="[Bank5].[Memo].[All]" dimensionUniqueName="[Bank5]" displayFolder="" count="0" memberValueDatatype="130" unbalanced="0"/>
    <cacheHierarchy uniqueName="[Measures].[__XL_Count Bank1]" caption="__XL_Count Bank1" measure="1" displayFolder="" measureGroup="Bank1" count="0" hidden="1"/>
    <cacheHierarchy uniqueName="[Measures].[__XL_Count Bank2]" caption="__XL_Count Bank2" measure="1" displayFolder="" measureGroup="Bank2" count="0" hidden="1"/>
    <cacheHierarchy uniqueName="[Measures].[__XL_Count Bank3]" caption="__XL_Count Bank3" measure="1" displayFolder="" measureGroup="Bank3" count="0" hidden="1"/>
    <cacheHierarchy uniqueName="[Measures].[__XL_Count Bank4]" caption="__XL_Count Bank4" measure="1" displayFolder="" measureGroup="Bank4" count="0" hidden="1"/>
    <cacheHierarchy uniqueName="[Measures].[__XL_Count Bank5]" caption="__XL_Count Bank5" measure="1" displayFolder="" measureGroup="Bank5" count="0" hidden="1"/>
    <cacheHierarchy uniqueName="[Measures].[__XL_Count Append1]" caption="__XL_Count Append1" measure="1" displayFolder="" measureGroup="Append1" count="0" hidden="1"/>
    <cacheHierarchy uniqueName="[Measures].[__No measures defined]" caption="__No measures defined" measure="1" displayFolder="" count="0" hidden="1"/>
    <cacheHierarchy uniqueName="[Measures].[Sum of Money in/ (Money out)]" caption="Sum of Money in/ (Money out)" measure="1" displayFolder="" measureGroup="Append1" count="0" oneField="1" hidden="1">
      <fieldsUsage count="1">
        <fieldUsage x="1"/>
      </fieldsUsage>
      <extLst>
        <ext xmlns:x15="http://schemas.microsoft.com/office/spreadsheetml/2010/11/main" uri="{B97F6D7D-B522-45F9-BDA1-12C45D357490}">
          <x15:cacheHierarchy aggregatedColumn="4"/>
        </ext>
      </extLst>
    </cacheHierarchy>
    <cacheHierarchy uniqueName="[Measures].[Count of GST/HST]" caption="Count of GST/HST" measure="1" displayFolder="" measureGroup="Append1" count="0" hidden="1">
      <extLst>
        <ext xmlns:x15="http://schemas.microsoft.com/office/spreadsheetml/2010/11/main" uri="{B97F6D7D-B522-45F9-BDA1-12C45D357490}">
          <x15:cacheHierarchy aggregatedColumn="8"/>
        </ext>
      </extLst>
    </cacheHierarchy>
  </cacheHierarchies>
  <kpis count="0"/>
  <dimensions count="7">
    <dimension name="Append1" uniqueName="[Append1]" caption="Append1"/>
    <dimension name="Bank1" uniqueName="[Bank1]" caption="Bank1"/>
    <dimension name="Bank2" uniqueName="[Bank2]" caption="Bank2"/>
    <dimension name="Bank3" uniqueName="[Bank3]" caption="Bank3"/>
    <dimension name="Bank4" uniqueName="[Bank4]" caption="Bank4"/>
    <dimension name="Bank5" uniqueName="[Bank5]" caption="Bank5"/>
    <dimension measure="1" name="Measures" uniqueName="[Measures]" caption="Measures"/>
  </dimensions>
  <measureGroups count="6">
    <measureGroup name="Append1" caption="Append1"/>
    <measureGroup name="Bank1" caption="Bank1"/>
    <measureGroup name="Bank2" caption="Bank2"/>
    <measureGroup name="Bank3" caption="Bank3"/>
    <measureGroup name="Bank4" caption="Bank4"/>
    <measureGroup name="Bank5" caption="Bank5"/>
  </measureGroups>
  <maps count="6">
    <map measureGroup="0" dimension="0"/>
    <map measureGroup="1" dimension="1"/>
    <map measureGroup="2" dimension="2"/>
    <map measureGroup="3" dimension="3"/>
    <map measureGroup="4"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PA_O_Employee" refreshedDate="45644.154380324071" createdVersion="8" refreshedVersion="8" minRefreshableVersion="3" recordCount="7475" xr:uid="{F0B32570-9A3A-455B-A3CD-07744A8BED2C}">
  <cacheSource type="worksheet">
    <worksheetSource ref="B2:M7477" sheet="Banks Pivot"/>
  </cacheSource>
  <cacheFields count="12">
    <cacheField name="Date" numFmtId="0">
      <sharedItems containsSemiMixedTypes="0" containsString="0" containsNumber="1" minValue="0" maxValue="45657" count="118">
        <n v="0"/>
        <n v="45292" u="1"/>
        <n v="45321" u="1"/>
        <n v="45336" u="1"/>
        <n v="45350" u="1"/>
        <n v="45365" u="1"/>
        <n v="45379" u="1"/>
        <n v="45396" u="1"/>
        <n v="45410" u="1"/>
        <n v="45657" u="1"/>
        <n v="45412" u="1"/>
        <n v="45443" u="1"/>
        <n v="45324" u="1"/>
        <n v="45325" u="1"/>
        <n v="45463" u="1"/>
        <n v="45326" u="1"/>
        <n v="45327" u="1"/>
        <n v="45328" u="1"/>
        <n v="45329" u="1"/>
        <n v="45330" u="1"/>
        <n v="45331" u="1"/>
        <n v="45332" u="1"/>
        <n v="45371" u="1"/>
        <n v="105" u="1"/>
        <n v="120" u="1"/>
        <n v="125" u="1"/>
        <n v="130" u="1"/>
        <n v="140" u="1"/>
        <n v="150" u="1"/>
        <n v="180" u="1"/>
        <n v="181" u="1"/>
        <n v="183" u="1"/>
        <n v="190" u="1"/>
        <n v="195" u="1"/>
        <n v="200" u="1"/>
        <n v="205" u="1"/>
        <n v="210" u="1"/>
        <n v="220" u="1"/>
        <n v="225" u="1"/>
        <n v="230" u="1"/>
        <n v="235" u="1"/>
        <n v="240" u="1"/>
        <n v="245" u="1"/>
        <n v="300" u="1"/>
        <n v="301" u="1"/>
        <n v="310" u="1"/>
        <n v="320" u="1"/>
        <n v="321" u="1"/>
        <n v="325" u="1"/>
        <n v="326" u="1"/>
        <n v="327" u="1"/>
        <n v="328" u="1"/>
        <n v="330" u="1"/>
        <n v="331" u="1"/>
        <n v="350" u="1"/>
        <n v="360" u="1"/>
        <n v="400" u="1"/>
        <n v="500" u="1"/>
        <n v="510" u="1"/>
        <n v="515" u="1"/>
        <n v="520" u="1"/>
        <n v="521" u="1"/>
        <n v="600" u="1"/>
        <n v="601" u="1"/>
        <n v="605" u="1"/>
        <n v="610" u="1"/>
        <n v="615" u="1"/>
        <n v="620" u="1"/>
        <n v="625" u="1"/>
        <n v="628" u="1"/>
        <n v="630" u="1"/>
        <n v="699" u="1"/>
        <n v="700" u="1"/>
        <n v="701" u="1"/>
        <n v="710" u="1"/>
        <n v="720" u="1"/>
        <n v="720.1" u="1"/>
        <n v="720.2" u="1"/>
        <n v="720.3" u="1"/>
        <n v="720.4" u="1"/>
        <n v="720.5" u="1"/>
        <n v="720.6" u="1"/>
        <n v="730" u="1"/>
        <n v="735" u="1"/>
        <n v="740" u="1"/>
        <n v="750" u="1"/>
        <n v="755" u="1"/>
        <n v="760" u="1"/>
        <n v="770" u="1"/>
        <n v="780" u="1"/>
        <n v="790" u="1"/>
        <n v="800" u="1"/>
        <n v="810" u="1"/>
        <n v="820" u="1"/>
        <n v="830" u="1"/>
        <n v="840" u="1"/>
        <n v="850" u="1"/>
        <n v="860" u="1"/>
        <n v="865" u="1"/>
        <n v="870" u="1"/>
        <n v="870.01" u="1"/>
        <n v="870.2" u="1"/>
        <n v="870.3" u="1"/>
        <n v="870.4" u="1"/>
        <n v="870.5" u="1"/>
        <n v="870.6" u="1"/>
        <n v="870.7" u="1"/>
        <n v="870.8" u="1"/>
        <n v="870.9" u="1"/>
        <n v="870.1" u="1"/>
        <n v="880" u="1"/>
        <n v="888" u="1"/>
        <n v="890" u="1"/>
        <n v="900" u="1"/>
        <n v="950" u="1"/>
        <n v="960" u="1"/>
        <n v="999" u="1"/>
        <n v="1000" u="1"/>
      </sharedItems>
    </cacheField>
    <cacheField name="Description" numFmtId="0">
      <sharedItems containsMixedTypes="1" containsNumber="1" containsInteger="1" minValue="0" maxValue="0"/>
    </cacheField>
    <cacheField name="Chart of Accounts" numFmtId="0">
      <sharedItems containsMixedTypes="1" containsNumber="1" containsInteger="1" minValue="0" maxValue="0"/>
    </cacheField>
    <cacheField name="Account Name" numFmtId="0">
      <sharedItems containsMixedTypes="1" containsNumber="1" containsInteger="1" minValue="0" maxValue="0" count="2">
        <n v="0"/>
        <s v="999 Uncategorized expenses"/>
      </sharedItems>
    </cacheField>
    <cacheField name="Money in/ (Money out)" numFmtId="0">
      <sharedItems containsSemiMixedTypes="0" containsString="0" containsNumber="1" containsInteger="1" minValue="0" maxValue="0"/>
    </cacheField>
    <cacheField name="Bank account number" numFmtId="0">
      <sharedItems containsSemiMixedTypes="0" containsString="0" containsNumber="1" containsInteger="1" minValue="0" maxValue="999999999" count="12">
        <n v="0"/>
        <n v="1111111"/>
        <n v="2222222"/>
        <n v="3333333"/>
        <n v="44444444"/>
        <n v="55555555"/>
        <n v="999999999" u="1"/>
        <n v="909090" u="1"/>
        <n v="919191" u="1"/>
        <n v="929292" u="1"/>
        <n v="939393" u="1"/>
        <n v="999999" u="1"/>
      </sharedItems>
    </cacheField>
    <cacheField name="Balance" numFmtId="0">
      <sharedItems containsSemiMixedTypes="0" containsString="0" containsNumber="1" containsInteger="1" minValue="-4500" maxValue="1500"/>
    </cacheField>
    <cacheField name="Invoice Number" numFmtId="0">
      <sharedItems containsSemiMixedTypes="0" containsString="0" containsNumber="1" containsInteger="1" minValue="0" maxValue="0"/>
    </cacheField>
    <cacheField name="GST/HST" numFmtId="0">
      <sharedItems containsSemiMixedTypes="0" containsString="0" containsNumber="1" containsInteger="1" minValue="0" maxValue="0"/>
    </cacheField>
    <cacheField name="Net amount" numFmtId="0">
      <sharedItems containsSemiMixedTypes="0" containsString="0" containsNumber="1" containsInteger="1" minValue="0" maxValue="0"/>
    </cacheField>
    <cacheField name="Memo" numFmtId="0">
      <sharedItems containsSemiMixedTypes="0" containsString="0" containsNumber="1" containsInteger="1" minValue="0" maxValue="0"/>
    </cacheField>
    <cacheField name="Internal reporting account number"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75">
  <r>
    <x v="0"/>
    <s v="Opening Balance"/>
    <n v="0"/>
    <x v="0"/>
    <n v="0"/>
    <x v="0"/>
    <n v="0"/>
    <n v="0"/>
    <n v="0"/>
    <n v="0"/>
    <n v="0"/>
    <n v="0"/>
  </r>
  <r>
    <x v="0"/>
    <s v="Please ignore this"/>
    <s v="999 Uncategorized expenses"/>
    <x v="1"/>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n v="0"/>
    <n v="0"/>
    <x v="0"/>
    <n v="0"/>
    <x v="1"/>
    <n v="0"/>
    <n v="0"/>
    <n v="0"/>
    <n v="0"/>
    <n v="0"/>
    <n v="0"/>
  </r>
  <r>
    <x v="0"/>
    <s v="Opening Balance"/>
    <n v="0"/>
    <x v="0"/>
    <n v="0"/>
    <x v="0"/>
    <n v="1500"/>
    <n v="0"/>
    <n v="0"/>
    <n v="0"/>
    <n v="0"/>
    <n v="0"/>
  </r>
  <r>
    <x v="0"/>
    <s v="Please ignore this"/>
    <s v="999 Uncategorized expenses"/>
    <x v="1"/>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n v="0"/>
    <n v="0"/>
    <x v="0"/>
    <n v="0"/>
    <x v="2"/>
    <n v="1500"/>
    <n v="0"/>
    <n v="0"/>
    <n v="0"/>
    <n v="0"/>
    <n v="0"/>
  </r>
  <r>
    <x v="0"/>
    <s v="Opening Balance"/>
    <n v="0"/>
    <x v="0"/>
    <n v="0"/>
    <x v="3"/>
    <n v="1300"/>
    <n v="0"/>
    <n v="0"/>
    <n v="0"/>
    <n v="0"/>
    <n v="0"/>
  </r>
  <r>
    <x v="0"/>
    <s v="Please ignore this"/>
    <s v="999 Uncategorized expenses"/>
    <x v="1"/>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n v="0"/>
    <n v="0"/>
    <x v="0"/>
    <n v="0"/>
    <x v="3"/>
    <n v="1300"/>
    <n v="0"/>
    <n v="0"/>
    <n v="0"/>
    <n v="0"/>
    <n v="0"/>
  </r>
  <r>
    <x v="0"/>
    <s v="Opening Balance"/>
    <n v="0"/>
    <x v="0"/>
    <n v="0"/>
    <x v="0"/>
    <n v="-2000"/>
    <n v="0"/>
    <n v="0"/>
    <n v="0"/>
    <n v="0"/>
    <n v="0"/>
  </r>
  <r>
    <x v="0"/>
    <s v="Please ignore this"/>
    <s v="999 Uncategorized expenses"/>
    <x v="1"/>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n v="0"/>
    <n v="0"/>
    <x v="0"/>
    <n v="0"/>
    <x v="4"/>
    <n v="-2000"/>
    <n v="0"/>
    <n v="0"/>
    <n v="0"/>
    <n v="0"/>
    <n v="0"/>
  </r>
  <r>
    <x v="0"/>
    <s v="Opening Balance"/>
    <n v="0"/>
    <x v="0"/>
    <n v="0"/>
    <x v="0"/>
    <n v="-4500"/>
    <n v="0"/>
    <n v="0"/>
    <n v="0"/>
    <n v="0"/>
    <n v="0"/>
  </r>
  <r>
    <x v="0"/>
    <s v="Please ignore this"/>
    <s v="999 Uncategorized expenses"/>
    <x v="1"/>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r>
    <x v="0"/>
    <n v="0"/>
    <n v="0"/>
    <x v="0"/>
    <n v="0"/>
    <x v="5"/>
    <n v="-450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CD2893-EE34-45A6-9CDE-35DBDD89529A}"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O3:AC8" firstHeaderRow="1" firstDataRow="3" firstDataCol="1" rowPageCount="1" colPageCount="1"/>
  <pivotFields count="12">
    <pivotField axis="axisPage" showAll="0">
      <items count="119">
        <item x="0"/>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
        <item m="1" x="2"/>
        <item m="1" x="3"/>
        <item m="1" x="4"/>
        <item m="1" x="5"/>
        <item m="1" x="6"/>
        <item m="1" x="7"/>
        <item m="1" x="8"/>
        <item m="1" x="9"/>
        <item m="1" x="10"/>
        <item m="1" x="11"/>
        <item t="default"/>
      </items>
    </pivotField>
    <pivotField showAll="0"/>
    <pivotField showAll="0"/>
    <pivotField axis="axisRow" showAll="0">
      <items count="3">
        <item x="0"/>
        <item x="1"/>
        <item t="default"/>
      </items>
    </pivotField>
    <pivotField showAll="0"/>
    <pivotField axis="axisCol" showAll="0">
      <items count="13">
        <item x="0"/>
        <item m="1" x="7"/>
        <item m="1" x="8"/>
        <item m="1" x="9"/>
        <item m="1" x="10"/>
        <item m="1" x="11"/>
        <item m="1" x="6"/>
        <item x="1"/>
        <item x="2"/>
        <item x="3"/>
        <item x="4"/>
        <item x="5"/>
        <item t="default"/>
      </items>
    </pivotField>
    <pivotField showAll="0"/>
    <pivotField showAll="0"/>
    <pivotField dataField="1" showAll="0"/>
    <pivotField dataField="1" showAll="0"/>
    <pivotField showAll="0"/>
    <pivotField showAll="0"/>
  </pivotFields>
  <rowFields count="1">
    <field x="3"/>
  </rowFields>
  <rowItems count="3">
    <i>
      <x/>
    </i>
    <i>
      <x v="1"/>
    </i>
    <i t="grand">
      <x/>
    </i>
  </rowItems>
  <colFields count="2">
    <field x="5"/>
    <field x="-2"/>
  </colFields>
  <colItems count="14">
    <i>
      <x/>
      <x/>
    </i>
    <i r="1" i="1">
      <x v="1"/>
    </i>
    <i>
      <x v="7"/>
      <x/>
    </i>
    <i r="1" i="1">
      <x v="1"/>
    </i>
    <i>
      <x v="8"/>
      <x/>
    </i>
    <i r="1" i="1">
      <x v="1"/>
    </i>
    <i>
      <x v="9"/>
      <x/>
    </i>
    <i r="1" i="1">
      <x v="1"/>
    </i>
    <i>
      <x v="10"/>
      <x/>
    </i>
    <i r="1" i="1">
      <x v="1"/>
    </i>
    <i>
      <x v="11"/>
      <x/>
    </i>
    <i r="1" i="1">
      <x v="1"/>
    </i>
    <i t="grand">
      <x/>
    </i>
    <i t="grand" i="1">
      <x/>
    </i>
  </colItems>
  <pageFields count="1">
    <pageField fld="0" hier="-1"/>
  </pageFields>
  <dataFields count="2">
    <dataField name="Sum of Net amount" fld="9" baseField="0" baseItem="0"/>
    <dataField name="Sum of GST/HST" fld="8" baseField="0" baseItem="0"/>
  </dataFields>
  <formats count="2">
    <format dxfId="15">
      <pivotArea outline="0" collapsedLevelsAreSubtotals="1" fieldPosition="0"/>
    </format>
    <format dxfId="14">
      <pivotArea field="11" dataOnly="0" grandCol="1" outline="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27A6D7E-B2BF-40FD-A603-C4B061B7979E}"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O3:AC8" firstHeaderRow="1" firstDataRow="3" firstDataCol="1" rowPageCount="1" colPageCount="1"/>
  <pivotFields count="12">
    <pivotField axis="axisPage" showAll="0">
      <items count="119">
        <item x="0"/>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
        <item m="1" x="2"/>
        <item m="1" x="3"/>
        <item m="1" x="4"/>
        <item m="1" x="5"/>
        <item m="1" x="6"/>
        <item m="1" x="7"/>
        <item m="1" x="8"/>
        <item m="1" x="9"/>
        <item m="1" x="10"/>
        <item m="1" x="11"/>
        <item t="default"/>
      </items>
    </pivotField>
    <pivotField showAll="0"/>
    <pivotField showAll="0"/>
    <pivotField axis="axisRow" showAll="0">
      <items count="3">
        <item x="0"/>
        <item x="1"/>
        <item t="default"/>
      </items>
    </pivotField>
    <pivotField showAll="0"/>
    <pivotField axis="axisCol" showAll="0">
      <items count="13">
        <item x="0"/>
        <item m="1" x="7"/>
        <item m="1" x="8"/>
        <item m="1" x="9"/>
        <item m="1" x="10"/>
        <item m="1" x="11"/>
        <item m="1" x="6"/>
        <item x="1"/>
        <item x="2"/>
        <item x="3"/>
        <item x="4"/>
        <item x="5"/>
        <item t="default"/>
      </items>
    </pivotField>
    <pivotField showAll="0"/>
    <pivotField showAll="0"/>
    <pivotField dataField="1" showAll="0"/>
    <pivotField dataField="1" showAll="0"/>
    <pivotField showAll="0"/>
    <pivotField showAll="0"/>
  </pivotFields>
  <rowFields count="1">
    <field x="3"/>
  </rowFields>
  <rowItems count="3">
    <i>
      <x/>
    </i>
    <i>
      <x v="1"/>
    </i>
    <i t="grand">
      <x/>
    </i>
  </rowItems>
  <colFields count="2">
    <field x="5"/>
    <field x="-2"/>
  </colFields>
  <colItems count="14">
    <i>
      <x/>
      <x/>
    </i>
    <i r="1" i="1">
      <x v="1"/>
    </i>
    <i>
      <x v="7"/>
      <x/>
    </i>
    <i r="1" i="1">
      <x v="1"/>
    </i>
    <i>
      <x v="8"/>
      <x/>
    </i>
    <i r="1" i="1">
      <x v="1"/>
    </i>
    <i>
      <x v="9"/>
      <x/>
    </i>
    <i r="1" i="1">
      <x v="1"/>
    </i>
    <i>
      <x v="10"/>
      <x/>
    </i>
    <i r="1" i="1">
      <x v="1"/>
    </i>
    <i>
      <x v="11"/>
      <x/>
    </i>
    <i r="1" i="1">
      <x v="1"/>
    </i>
    <i t="grand">
      <x/>
    </i>
    <i t="grand" i="1">
      <x/>
    </i>
  </colItems>
  <pageFields count="1">
    <pageField fld="0" hier="-1"/>
  </pageFields>
  <dataFields count="2">
    <dataField name="Sum of Net amount" fld="9" baseField="0" baseItem="0"/>
    <dataField name="Sum of GST/HST" fld="8" baseField="0" baseItem="0"/>
  </dataFields>
  <formats count="2">
    <format dxfId="13">
      <pivotArea outline="0" collapsedLevelsAreSubtotals="1" fieldPosition="0"/>
    </format>
    <format dxfId="12">
      <pivotArea field="11" dataOnly="0" grandCol="1" outline="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6F9BD9C-E6BE-41AD-A20C-602AF5E49119}" name="PivotTable1" cacheId="0"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location ref="A3:G24" firstHeaderRow="1" firstDataRow="2" firstDataCol="1" rowPageCount="1" colPageCount="1"/>
  <pivotFields count="4">
    <pivotField axis="axisPage" allDrilled="1" subtotalTop="0" showAll="0" dataSourceSort="1" defaultSubtotal="0" defaultAttributeDrillState="1"/>
    <pivotField dataField="1" subtotalTop="0" showAll="0" defaultSubtotal="0"/>
    <pivotField axis="axisCol"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19">
        <item x="0"/>
        <item x="1"/>
        <item x="2"/>
        <item x="3"/>
        <item x="4"/>
        <item x="5"/>
        <item x="6"/>
        <item x="7"/>
        <item x="8"/>
        <item x="9"/>
        <item x="10"/>
        <item x="11"/>
        <item x="12"/>
        <item x="13"/>
        <item x="14"/>
        <item x="15"/>
        <item x="16"/>
        <item x="17"/>
        <item x="18"/>
      </items>
    </pivotField>
  </pivotFields>
  <rowFields count="1">
    <field x="3"/>
  </rowFields>
  <rowItems count="20">
    <i>
      <x/>
    </i>
    <i>
      <x v="1"/>
    </i>
    <i>
      <x v="2"/>
    </i>
    <i>
      <x v="3"/>
    </i>
    <i>
      <x v="4"/>
    </i>
    <i>
      <x v="5"/>
    </i>
    <i>
      <x v="6"/>
    </i>
    <i>
      <x v="7"/>
    </i>
    <i>
      <x v="8"/>
    </i>
    <i>
      <x v="9"/>
    </i>
    <i>
      <x v="10"/>
    </i>
    <i>
      <x v="11"/>
    </i>
    <i>
      <x v="12"/>
    </i>
    <i>
      <x v="13"/>
    </i>
    <i>
      <x v="14"/>
    </i>
    <i>
      <x v="15"/>
    </i>
    <i>
      <x v="16"/>
    </i>
    <i>
      <x v="17"/>
    </i>
    <i>
      <x v="18"/>
    </i>
    <i t="grand">
      <x/>
    </i>
  </rowItems>
  <colFields count="1">
    <field x="2"/>
  </colFields>
  <colItems count="6">
    <i>
      <x/>
    </i>
    <i>
      <x v="1"/>
    </i>
    <i>
      <x v="2"/>
    </i>
    <i>
      <x v="3"/>
    </i>
    <i>
      <x v="4"/>
    </i>
    <i t="grand">
      <x/>
    </i>
  </colItems>
  <pageFields count="1">
    <pageField fld="0" hier="0" name="[Append1].[Date].[All]" cap="All"/>
  </pageFields>
  <dataFields count="1">
    <dataField name="Sum of Money in/ (Money out)" fld="1" baseField="0" baseItem="0" numFmtId="167"/>
  </dataFields>
  <formats count="1">
    <format dxfId="2">
      <pivotArea outline="0" collapsedLevelsAreSubtotals="1" fieldPosition="0"/>
    </format>
  </formats>
  <pivotHierarchies count="6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ank1]"/>
        <x15:activeTabTopLevelEntity name="[Bank2]"/>
        <x15:activeTabTopLevelEntity name="[Bank3]"/>
        <x15:activeTabTopLevelEntity name="[Bank4]"/>
        <x15:activeTabTopLevelEntity name="[Bank5]"/>
        <x15:activeTabTopLevelEntity name="[Append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F6375B8-E597-4EC6-AAFE-5BFE1E97A415}" name="Table9" displayName="Table9" ref="A5:N152" totalsRowShown="0" headerRowDxfId="99" dataDxfId="97" headerRowBorderDxfId="98" tableBorderDxfId="96" headerRowCellStyle="Normal 4" dataCellStyle="Normal 4">
  <autoFilter ref="A5:N152" xr:uid="{CF6375B8-E597-4EC6-AAFE-5BFE1E97A415}"/>
  <tableColumns count="14">
    <tableColumn id="1" xr3:uid="{15444BE3-2F8A-4277-AD0B-6D85DB6CB841}" name="Invoice Date" dataDxfId="95" dataCellStyle="Normal 4"/>
    <tableColumn id="2" xr3:uid="{6BE6B712-D959-4B11-AE05-391E312EAD84}" name="Invoice Number" dataDxfId="94" dataCellStyle="Normal 4"/>
    <tableColumn id="3" xr3:uid="{F8D707EB-BAE3-44FE-AEF3-F09EA06D0CFD}" name="Customer" dataDxfId="93" dataCellStyle="Normal 4"/>
    <tableColumn id="4" xr3:uid="{83E6FA3E-A193-4A78-BD34-315B0355729B}" name="Invoice Amount" dataDxfId="92" dataCellStyle="Normal 4"/>
    <tableColumn id="9" xr3:uid="{AE2470C7-0A7C-43AB-913E-08D28FEC100E}" name="GST/HST" dataDxfId="91" dataCellStyle="Normal 4">
      <calculatedColumnFormula>(Table9[[#This Row],[Invoice Amount]]*Dashboard!$F$4)/(100%+Dashboard!$F$4)</calculatedColumnFormula>
    </tableColumn>
    <tableColumn id="11" xr3:uid="{1AABC87F-62FA-436A-BFD0-0372F0E02275}" name="Net Invoice " dataDxfId="90" dataCellStyle="Normal 4">
      <calculatedColumnFormula>Table9[[#This Row],[Invoice Amount]]-Table9[[#This Row],[GST/HST]]</calculatedColumnFormula>
    </tableColumn>
    <tableColumn id="10" xr3:uid="{9186D088-1560-46D1-BF70-8EBE65099490}" name="GST Paid by Cx" dataDxfId="89" dataCellStyle="Normal 4">
      <calculatedColumnFormula>SUMIF('Directors Advances'!$H$6:$H$1500,'Sales + Receivables'!B6,'Directors Advances'!$I$6:$I$1500)+SUMIF('Bank 1'!$H$7:$H$1500,'Sales + Receivables'!B6,'Bank 1'!$I$7:$I$1500)+SUMIF('Bank 2'!$H$7:$H$1500,'Sales + Receivables'!B6,'Bank 2'!$I$7:$I$1500)+SUMIF('Credit Card 1'!$H$7:$H$1500,'Sales + Receivables'!B6,'Credit Card 1'!$I$7:$I$1500)+SUMIF('Credit Card 2'!$H$7:$H$1500,'Sales + Receivables'!B6,'Credit Card 2'!$I$7:$I$1500)</calculatedColumnFormula>
    </tableColumn>
    <tableColumn id="12" xr3:uid="{356AB0B7-CBF8-4C7A-8C65-539A9C39FAAF}" name="Invoice Paid by Cx" dataDxfId="88" dataCellStyle="Normal 4">
      <calculatedColumnFormula>SUMIFS('Directors Advances'!$J$6:$J$1500, 'Directors Advances'!$H$6:$H$1500, 'Sales + Receivables'!B6, 'Directors Advances'!$H$6:$H$1500, "&lt;&gt;0")
+SUMIFS('Bank 1'!$J$7:$J$1500, 'Bank 1'!$H$7:$H$1500, 'Sales + Receivables'!B6, 'Bank 1'!$H$7:$H$1500, "&lt;&gt;0")
+SUMIFS('Bank 2'!$J$7:$J$1500, 'Bank 2'!$H$7:$H$1500, 'Sales + Receivables'!B6, 'Bank 2'!$H$7:$H$1500, "&lt;&gt;0")
+SUMIFS('Credit Card 1'!$J$7:$J$1500, 'Credit Card 1'!$H$7:$H$1500, 'Sales + Receivables'!B6, 'Credit Card 1'!$H$7:$H$1500, "&lt;&gt;0")
+SUMIFS('Credit Card 2'!$J$7:$J$1500, 'Credit Card 2'!$H$7:$H$1500, 'Sales + Receivables'!B6, 'Credit Card 2'!$H$7:$H$1500, "&lt;&gt;0")</calculatedColumnFormula>
    </tableColumn>
    <tableColumn id="5" xr3:uid="{79DC988C-368E-439A-9C8D-40F6BC6B648C}" name="Due Date" dataDxfId="87" dataCellStyle="Normal 4"/>
    <tableColumn id="6" xr3:uid="{1C8F242C-4D79-404A-A4C7-2C0681CE1D3E}" name="Payment Date" dataDxfId="86" dataCellStyle="Normal 4"/>
    <tableColumn id="7" xr3:uid="{50178452-D019-40C0-A9C2-8B4964F737F1}" name="Payment Amount" dataDxfId="85" dataCellStyle="Normal 4">
      <calculatedColumnFormula>Table9[[#This Row],[Invoice Paid by Cx]]+Table9[[#This Row],[GST Paid by Cx]]</calculatedColumnFormula>
    </tableColumn>
    <tableColumn id="14" xr3:uid="{EDC693E7-5C26-4F5A-A3D0-D3EED1C9198F}" name="GST Outstanding (Long method only)" dataDxfId="84" dataCellStyle="Normal 4">
      <calculatedColumnFormula>IF(Dashboard!$F$5="Quick",0,Table9[[#This Row],[GST/HST]]-Table9[[#This Row],[GST Paid by Cx]])</calculatedColumnFormula>
    </tableColumn>
    <tableColumn id="13" xr3:uid="{6C7CA8B2-92AC-4FCB-8B47-5251DB8B53E2}" name="Net Invoice Amount Outstanding" dataDxfId="83" dataCellStyle="Normal 4">
      <calculatedColumnFormula>Table9[[#This Row],[Net Invoice ]]-Table9[[#This Row],[Invoice Paid by Cx]]</calculatedColumnFormula>
    </tableColumn>
    <tableColumn id="8" xr3:uid="{8CEC08F0-3A78-4684-81C6-FD1850EC175A}" name="Total Outstanding Balance" dataDxfId="82" dataCellStyle="Normal 4">
      <calculatedColumnFormula>D6-K6</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3F66E10-90EE-4EBB-990E-BEEF01D1A652}" name="Bank1" displayName="Bank1" ref="A5:L1500" totalsRowShown="0" headerRowDxfId="81" dataDxfId="80">
  <autoFilter ref="A5:L1500" xr:uid="{B3F66E10-90EE-4EBB-990E-BEEF01D1A652}"/>
  <tableColumns count="12">
    <tableColumn id="1" xr3:uid="{167BC9A3-6D81-4694-897E-75EE4217BF54}" name="Date" dataDxfId="79"/>
    <tableColumn id="2" xr3:uid="{06D8FFED-4DE7-4B7A-B007-9F2D4A6BC96A}" name="Description" dataDxfId="78"/>
    <tableColumn id="3" xr3:uid="{08FDFDC1-807F-421E-B08E-8ED7B8AA32A9}" name="Chart of Accounts" dataDxfId="77"/>
    <tableColumn id="4" xr3:uid="{F1EF2B6C-E5C4-4F22-B12D-60687DD96C0A}" name="Account Name" dataDxfId="76"/>
    <tableColumn id="5" xr3:uid="{AE44ECFE-6373-4734-9B93-31EF38324AE6}" name="Money in/ (Money out)" dataDxfId="75" dataCellStyle="Comma"/>
    <tableColumn id="6" xr3:uid="{25454360-27B4-48BC-B66B-BA2B48497E2A}" name="Bank account number" dataDxfId="74"/>
    <tableColumn id="7" xr3:uid="{D8E6D1DE-FBD5-42C1-A9B9-7D04816F668C}" name="Balance" dataDxfId="73"/>
    <tableColumn id="8" xr3:uid="{DE54E113-9A4F-4DC7-8EB5-FFCB2237C780}" name="Invoice Number" dataDxfId="72"/>
    <tableColumn id="10" xr3:uid="{1331E203-F37F-4086-8E23-63F29ACE85D8}" name="GST/HST" dataDxfId="71" dataCellStyle="Comma">
      <calculatedColumnFormula>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calculatedColumnFormula>
    </tableColumn>
    <tableColumn id="9" xr3:uid="{95E90A29-C9AA-4523-8115-3CD3E047C3B3}" name="Net amount" dataDxfId="70">
      <calculatedColumnFormula>Bank1[[#This Row],[Money in/ (Money out)]]-Bank1[[#This Row],[GST/HST]]</calculatedColumnFormula>
    </tableColumn>
    <tableColumn id="11" xr3:uid="{24540956-7451-41FA-B315-58B93F6B9D96}" name="Memo" dataDxfId="69"/>
    <tableColumn id="12" xr3:uid="{75D76232-348B-4B6C-B780-0902B75CC953}" name="Internal reporting account number" dataDxfId="68">
      <calculatedColumnFormula>$L$3</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0AC5EC-F31A-490D-BDEE-56DA73B434A3}" name="Bank2" displayName="Bank2" ref="A5:K1500" totalsRowShown="0" headerRowDxfId="67" dataDxfId="66">
  <autoFilter ref="A5:K1500" xr:uid="{2C0AC5EC-F31A-490D-BDEE-56DA73B434A3}"/>
  <tableColumns count="11">
    <tableColumn id="1" xr3:uid="{37E419B8-CEA3-491B-AD0F-082D0DFD9076}" name="Date" dataDxfId="65"/>
    <tableColumn id="2" xr3:uid="{BFA87113-175A-44D1-AAF0-CB4E7DF34794}" name="Description" dataDxfId="64"/>
    <tableColumn id="3" xr3:uid="{C6415803-F556-44DA-BC23-1350D0C20A26}" name="Chart of Accounts" dataDxfId="63"/>
    <tableColumn id="4" xr3:uid="{5F82A39F-92EB-4273-A680-7174C5D02FCE}" name="Account Name" dataDxfId="62"/>
    <tableColumn id="5" xr3:uid="{9DC1CB38-1D32-49AA-82F1-2D16697D7032}" name="Money in/ (Money out)" dataDxfId="61"/>
    <tableColumn id="6" xr3:uid="{669DEF6C-B7BC-4CCB-82A2-BFB404D74AEC}" name="Bank account number" dataDxfId="60"/>
    <tableColumn id="7" xr3:uid="{B2CA4D4D-93D3-4D52-9E10-4654616F707B}" name="Balance" dataDxfId="59"/>
    <tableColumn id="8" xr3:uid="{75665ED9-08EF-4B1E-B06C-7F5FDC19F7DB}" name="Invoice Number" dataDxfId="58"/>
    <tableColumn id="11" xr3:uid="{1C72EA07-A5B3-400E-89CD-268DA8C6C76F}" name="GST/HST" dataDxfId="57" dataCellStyle="Comma">
      <calculatedColumnFormula>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calculatedColumnFormula>
    </tableColumn>
    <tableColumn id="10" xr3:uid="{C3CC520C-A958-4106-BD93-624E93C6318A}" name="Net amount" dataDxfId="56" dataCellStyle="Comma">
      <calculatedColumnFormula>Bank2[[#This Row],[Money in/ (Money out)]]-Bank2[[#This Row],[GST/HST]]</calculatedColumnFormula>
    </tableColumn>
    <tableColumn id="9" xr3:uid="{4255350E-6B24-455A-989A-35C075F8A8DB}" name="Memo" dataDxfId="5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1446C19-72BD-46A5-91DE-F9650B79AEA2}" name="Bank3" displayName="Bank3" ref="A5:K1500" totalsRowShown="0" headerRowDxfId="54" dataDxfId="53">
  <autoFilter ref="A5:K1500" xr:uid="{C1446C19-72BD-46A5-91DE-F9650B79AEA2}"/>
  <tableColumns count="11">
    <tableColumn id="1" xr3:uid="{A4A6F3FA-59F2-4689-AF36-DAA24A64DF27}" name="Date" dataDxfId="52"/>
    <tableColumn id="2" xr3:uid="{1DC5F88B-EE06-4D30-8A67-25584F90D88A}" name="Description" dataDxfId="51"/>
    <tableColumn id="3" xr3:uid="{A26C80EF-4307-4831-A46A-687C01F2A085}" name="Chart of Accounts" dataDxfId="50"/>
    <tableColumn id="4" xr3:uid="{E806FDD3-04C6-40F1-B7CA-4B122B128B96}" name="Account Name" dataDxfId="49">
      <calculatedColumnFormula>_xlfn.XLOOKUP(C:C,Table1[for Import to Bank Register dropdown],Table1[for Pivot],0,0,1)</calculatedColumnFormula>
    </tableColumn>
    <tableColumn id="5" xr3:uid="{73F9DE94-E502-4F34-8DC3-83DDFC635DAE}" name="Money in/ (Money out)" dataDxfId="48"/>
    <tableColumn id="6" xr3:uid="{111E468B-9D40-45AF-949A-D6F7FC5BD493}" name="Bank account number" dataDxfId="47">
      <calculatedColumnFormula>$E$2</calculatedColumnFormula>
    </tableColumn>
    <tableColumn id="7" xr3:uid="{3EE7F56B-A82D-4582-A043-D83FAD2F3772}" name="Balance" dataDxfId="46"/>
    <tableColumn id="8" xr3:uid="{107E7845-ADEB-4F5B-8406-6CD6A61A4F9E}" name="Invoice Number" dataDxfId="45"/>
    <tableColumn id="11" xr3:uid="{71AB5011-3E67-4ABC-A0C5-E916C7E16B58}" name="GST/HST" dataDxfId="44" dataCellStyle="Comma">
      <calculatedColumnFormula>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calculatedColumnFormula>
    </tableColumn>
    <tableColumn id="10" xr3:uid="{310CFECE-1C1D-4327-A372-2D73DF1886EE}" name="Net amount" dataDxfId="43" dataCellStyle="Comma">
      <calculatedColumnFormula>Bank3[[#This Row],[Money in/ (Money out)]]-Bank3[[#This Row],[GST/HST]]</calculatedColumnFormula>
    </tableColumn>
    <tableColumn id="9" xr3:uid="{249954B8-5C35-4A70-9608-B672279DDBA5}" name="Memo" dataDxfId="4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9EDF6A-2B5B-4F1A-A4E0-BEF0305A7797}" name="Bank4" displayName="Bank4" ref="A5:K1500" totalsRowShown="0" headerRowDxfId="41" dataDxfId="40">
  <autoFilter ref="A5:K1500" xr:uid="{F89EDF6A-2B5B-4F1A-A4E0-BEF0305A7797}"/>
  <tableColumns count="11">
    <tableColumn id="1" xr3:uid="{25A8D902-77A2-4A22-B62A-88BD92262C78}" name="Date" dataDxfId="39"/>
    <tableColumn id="2" xr3:uid="{62ABF0CF-8C46-43EC-AE5B-63EBF1E75220}" name="Description" dataDxfId="38"/>
    <tableColumn id="3" xr3:uid="{D111D74F-9B94-473F-BDE4-6EF2C3D3C237}" name="Chart of Accounts" dataDxfId="37"/>
    <tableColumn id="4" xr3:uid="{14BED7D8-07CF-4C23-97A5-AE295B1AF1C6}" name="Account Name" dataDxfId="36"/>
    <tableColumn id="5" xr3:uid="{49AC783F-68D0-4D41-8CF8-6B535B64E4CC}" name="Money in/ (Money out)" dataDxfId="35"/>
    <tableColumn id="6" xr3:uid="{D129E186-B6BF-4C59-B8C2-CC547191D597}" name="Bank account number" dataDxfId="34"/>
    <tableColumn id="7" xr3:uid="{E51D41E3-E38B-4534-9E52-B6F5C5C8C07C}" name="Balance" dataDxfId="33"/>
    <tableColumn id="8" xr3:uid="{EFD3868A-1A43-4A55-A7DE-8184E2FA076B}" name="Invoice Number" dataDxfId="32"/>
    <tableColumn id="11" xr3:uid="{A4EF26CA-27FE-4052-9CD7-1387739B6EAE}" name="GST/HST" dataDxfId="31" dataCellStyle="Comma">
      <calculatedColumnFormula>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calculatedColumnFormula>
    </tableColumn>
    <tableColumn id="10" xr3:uid="{07366873-EDB3-496F-9E9E-81D61BA10098}" name="Net amount" dataDxfId="30" dataCellStyle="Comma">
      <calculatedColumnFormula>Bank4[[#This Row],[Money in/ (Money out)]]-Bank4[[#This Row],[GST/HST]]</calculatedColumnFormula>
    </tableColumn>
    <tableColumn id="9" xr3:uid="{57D07B1C-B97B-46FD-9CD4-28A4986791DD}" name="Memo" dataDxfId="2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A429643-2EC9-41FC-B2EC-981CEF54AB59}" name="Bank5" displayName="Bank5" ref="A5:K1500" totalsRowShown="0" headerRowDxfId="28" dataDxfId="27">
  <autoFilter ref="A5:K1500" xr:uid="{1A429643-2EC9-41FC-B2EC-981CEF54AB59}"/>
  <tableColumns count="11">
    <tableColumn id="1" xr3:uid="{F4ED015E-AD49-417D-936E-2B9DDAEEAA59}" name="Date" dataDxfId="26"/>
    <tableColumn id="2" xr3:uid="{EC8DC2C8-A577-45CE-8B88-4947A4B46432}" name="Description" dataDxfId="25"/>
    <tableColumn id="3" xr3:uid="{463D4F53-56BB-49D7-8604-6A5D86838991}" name="Chart of Accounts" dataDxfId="24"/>
    <tableColumn id="4" xr3:uid="{6D00F43A-959C-4961-8A85-F93432502DF1}" name="Account Name" dataDxfId="23"/>
    <tableColumn id="5" xr3:uid="{E42B4F73-D3F0-4B61-9182-C0B8EC2D093A}" name="Money in/ (Money out)" dataDxfId="22"/>
    <tableColumn id="6" xr3:uid="{B3DF60DA-64FC-43B6-956B-E2E7BBEB4BA9}" name="Bank account number" dataDxfId="21"/>
    <tableColumn id="7" xr3:uid="{BE1DB1EF-266C-4BE6-812F-345EF1DF1042}" name="Balance" dataDxfId="20"/>
    <tableColumn id="8" xr3:uid="{34BE9176-8ACC-4D0E-B42D-A235D6715290}" name="Invoice Number" dataDxfId="19"/>
    <tableColumn id="11" xr3:uid="{619BF9A8-3727-488F-B49D-8C39373DEB0B}" name="GST/HST" dataDxfId="18" dataCellStyle="Comma">
      <calculatedColumnFormula>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calculatedColumnFormula>
    </tableColumn>
    <tableColumn id="10" xr3:uid="{007BFA6E-F2C4-4711-82F8-D9CE44AC6344}" name="Net amount" dataDxfId="17" dataCellStyle="Comma">
      <calculatedColumnFormula>Bank5[[#This Row],[Money in/ (Money out)]]-Bank5[[#This Row],[GST/HST]]</calculatedColumnFormula>
    </tableColumn>
    <tableColumn id="9" xr3:uid="{A34A3AC3-2274-4971-A619-573BADB3BBCF}" name="Memo" dataDxfId="1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E0BD15-7F9D-401C-A21B-8A77ECB513E7}" name="Table1" displayName="Table1" ref="A2:F112" totalsRowShown="0" dataDxfId="10" headerRowBorderDxfId="11" tableBorderDxfId="9" dataCellStyle="Normal 3">
  <autoFilter ref="A2:F112" xr:uid="{3AE0BD15-7F9D-401C-A21B-8A77ECB513E7}"/>
  <tableColumns count="6">
    <tableColumn id="1" xr3:uid="{B588EE4B-6B01-4455-AB84-36E9A84E0951}" name="Account number" dataDxfId="8" dataCellStyle="Normal 3"/>
    <tableColumn id="2" xr3:uid="{83C58807-374A-4C48-8E48-EE2C279AA0BE}" name="Account Name" dataDxfId="7" dataCellStyle="Normal 3"/>
    <tableColumn id="3" xr3:uid="{57595077-3A1A-488A-B7A5-7C31592CD007}" name="Classification" dataDxfId="6" dataCellStyle="Normal 3"/>
    <tableColumn id="4" xr3:uid="{EB423262-3ADA-4339-933C-64DFE2D1AE5D}" name="for Import to Bank Register dropdown" dataDxfId="5" dataCellStyle="Normal 3"/>
    <tableColumn id="6" xr3:uid="{BFFC68F6-A16C-4194-9977-5F7993BEFEA1}" name="for Pivot" dataDxfId="4" dataCellStyle="Normal 3">
      <calculatedColumnFormula>Table1[[#This Row],[Account Name]]</calculatedColumnFormula>
    </tableColumn>
    <tableColumn id="5" xr3:uid="{0E3AC6F1-C1F3-4955-8513-87E3113F4F3F}" name="Current Total" dataDxfId="3" dataCellStyle="Normal 3">
      <calculatedColumnFormula>SUMIF('Credit Card 2'!C:C,'Chart of Accounts'!D:D,'Credit Card 2'!E:E)+SUMIF('Credit Card 1'!C:C,'Chart of Accounts'!D:D,'Credit Card 1'!E:E)+SUMIF('Bank 2'!C:C,'Chart of Accounts'!D:D,'Bank 2'!E:E)+SUMIF('Bank 1'!C:C,'Chart of Accounts'!D:D,'Bank 1'!E:E)+SUMIF('Directors Advances'!C:C,'Chart of Accounts'!D:D,'Directors Advances'!E:E)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D5" dT="2024-09-20T12:36:20.69" personId="{A7BDD95E-8F2A-412D-B352-0DD36BCDA239}" id="{AFE0E0EE-8770-446C-9332-994E310CE998}">
    <text>Enter amount Inclusive of GST/HST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75613-0525-4AD4-95DF-C116C78DA87E}">
  <sheetPr codeName="Sheet1">
    <tabColor rgb="FF00B050"/>
    <pageSetUpPr fitToPage="1"/>
  </sheetPr>
  <dimension ref="A1:S62"/>
  <sheetViews>
    <sheetView showGridLines="0" zoomScaleNormal="85" zoomScaleSheetLayoutView="100" workbookViewId="0">
      <selection activeCell="E20" sqref="E20"/>
    </sheetView>
  </sheetViews>
  <sheetFormatPr baseColWidth="10" defaultColWidth="9.1640625" defaultRowHeight="14" x14ac:dyDescent="0.15"/>
  <cols>
    <col min="1" max="1" width="24.33203125" style="228" customWidth="1"/>
    <col min="2" max="2" width="31.1640625" style="228" customWidth="1"/>
    <col min="3" max="3" width="12.33203125" style="228" customWidth="1"/>
    <col min="4" max="4" width="2.1640625" style="228" customWidth="1"/>
    <col min="5" max="5" width="13.83203125" style="228" customWidth="1"/>
    <col min="6" max="6" width="18" style="228" bestFit="1" customWidth="1"/>
    <col min="7" max="7" width="4.83203125" style="228" customWidth="1"/>
    <col min="8" max="8" width="12.5" style="228" customWidth="1"/>
    <col min="9" max="9" width="27.83203125" style="228" customWidth="1"/>
    <col min="10" max="13" width="21" style="228" customWidth="1"/>
    <col min="14" max="14" width="15.6640625" style="228" bestFit="1" customWidth="1"/>
    <col min="15" max="15" width="10" style="228" bestFit="1" customWidth="1"/>
    <col min="16" max="16" width="13.83203125" style="228" bestFit="1" customWidth="1"/>
    <col min="17" max="17" width="20" style="228" bestFit="1" customWidth="1"/>
    <col min="18" max="18" width="15.6640625" style="228" bestFit="1" customWidth="1"/>
    <col min="19" max="19" width="14.6640625" style="228" bestFit="1" customWidth="1"/>
    <col min="20" max="16384" width="9.1640625" style="228"/>
  </cols>
  <sheetData>
    <row r="1" spans="1:19" ht="24" thickBot="1" x14ac:dyDescent="0.3">
      <c r="A1" s="463" t="s">
        <v>0</v>
      </c>
      <c r="B1" s="464"/>
      <c r="C1" s="464"/>
      <c r="D1" s="464"/>
      <c r="E1" s="464"/>
      <c r="F1" s="465"/>
      <c r="G1" s="227"/>
      <c r="H1" s="463" t="s">
        <v>162</v>
      </c>
      <c r="I1" s="464"/>
      <c r="J1" s="464"/>
      <c r="K1" s="464"/>
      <c r="L1" s="464"/>
    </row>
    <row r="2" spans="1:19" ht="18" x14ac:dyDescent="0.2">
      <c r="A2" s="229"/>
      <c r="B2" s="230"/>
      <c r="C2" s="231"/>
      <c r="D2" s="231"/>
      <c r="F2" s="232"/>
      <c r="G2" s="227"/>
      <c r="H2" s="233"/>
      <c r="L2" s="234"/>
    </row>
    <row r="3" spans="1:19" ht="20" x14ac:dyDescent="0.2">
      <c r="A3" s="235" t="s">
        <v>1</v>
      </c>
      <c r="B3" s="236" t="s">
        <v>300</v>
      </c>
      <c r="C3" s="237"/>
      <c r="D3" s="238"/>
      <c r="E3" s="475" t="s">
        <v>299</v>
      </c>
      <c r="F3" s="476"/>
      <c r="G3" s="239"/>
      <c r="H3" s="89"/>
      <c r="I3" s="223" t="s">
        <v>316</v>
      </c>
      <c r="J3" s="223" t="s">
        <v>315</v>
      </c>
      <c r="K3" s="223" t="s">
        <v>90</v>
      </c>
      <c r="L3" s="224" t="s">
        <v>93</v>
      </c>
      <c r="M3" s="240"/>
      <c r="N3" s="240"/>
    </row>
    <row r="4" spans="1:19" ht="18.5" customHeight="1" x14ac:dyDescent="0.2">
      <c r="A4" s="241" t="s">
        <v>256</v>
      </c>
      <c r="B4" s="242">
        <v>45323</v>
      </c>
      <c r="C4" s="237"/>
      <c r="D4" s="243"/>
      <c r="E4" s="244" t="s">
        <v>258</v>
      </c>
      <c r="F4" s="245">
        <v>0.13</v>
      </c>
      <c r="G4" s="246"/>
      <c r="H4" s="225" t="s">
        <v>60</v>
      </c>
      <c r="I4" s="247" t="s">
        <v>317</v>
      </c>
      <c r="J4" s="247" t="s">
        <v>318</v>
      </c>
      <c r="K4" s="447"/>
      <c r="L4" s="448"/>
      <c r="M4" s="248"/>
      <c r="N4" s="240"/>
    </row>
    <row r="5" spans="1:19" ht="18.75" customHeight="1" x14ac:dyDescent="0.2">
      <c r="A5" s="249" t="s">
        <v>2</v>
      </c>
      <c r="B5" s="242">
        <v>45688</v>
      </c>
      <c r="C5" s="250"/>
      <c r="D5" s="251"/>
      <c r="E5" s="252" t="s">
        <v>268</v>
      </c>
      <c r="F5" s="332" t="s">
        <v>311</v>
      </c>
      <c r="G5" s="253"/>
      <c r="H5" s="89" t="s">
        <v>61</v>
      </c>
      <c r="I5" s="254" t="s">
        <v>317</v>
      </c>
      <c r="J5" s="254" t="s">
        <v>318</v>
      </c>
      <c r="K5" s="449"/>
      <c r="L5" s="450"/>
      <c r="M5" s="248"/>
    </row>
    <row r="6" spans="1:19" ht="15.75" customHeight="1" x14ac:dyDescent="0.2">
      <c r="A6" s="255"/>
      <c r="B6" s="256"/>
      <c r="C6" s="257"/>
      <c r="D6" s="257"/>
      <c r="E6" s="257"/>
      <c r="F6" s="258"/>
      <c r="G6" s="259"/>
      <c r="H6" s="260"/>
      <c r="L6" s="234"/>
      <c r="M6" s="248"/>
    </row>
    <row r="7" spans="1:19" ht="15.75" customHeight="1" x14ac:dyDescent="0.2">
      <c r="A7" s="249" t="s">
        <v>332</v>
      </c>
      <c r="B7" s="261"/>
      <c r="C7" s="262"/>
      <c r="D7" s="262"/>
      <c r="E7" s="257"/>
      <c r="F7" s="263">
        <v>0.25</v>
      </c>
      <c r="G7" s="259"/>
      <c r="H7" s="260"/>
      <c r="L7" s="234"/>
      <c r="N7" s="18"/>
      <c r="O7" s="264"/>
      <c r="P7" s="264"/>
      <c r="S7" s="18"/>
    </row>
    <row r="8" spans="1:19" ht="15.75" customHeight="1" x14ac:dyDescent="0.2">
      <c r="A8" s="265"/>
      <c r="B8" s="266"/>
      <c r="C8" s="266"/>
      <c r="D8" s="266"/>
      <c r="E8" s="267"/>
      <c r="F8" s="268"/>
      <c r="G8" s="269"/>
      <c r="H8" s="233"/>
      <c r="I8" s="223" t="s">
        <v>62</v>
      </c>
      <c r="J8" s="80" t="s">
        <v>63</v>
      </c>
      <c r="K8" s="85" t="s">
        <v>64</v>
      </c>
      <c r="L8" s="226" t="s">
        <v>65</v>
      </c>
    </row>
    <row r="9" spans="1:19" ht="15.75" customHeight="1" x14ac:dyDescent="0.2">
      <c r="A9" s="271"/>
      <c r="B9" s="272"/>
      <c r="C9" s="272"/>
      <c r="D9" s="272"/>
      <c r="E9" s="273"/>
      <c r="F9" s="274"/>
      <c r="H9" s="225" t="s">
        <v>60</v>
      </c>
      <c r="I9" s="452">
        <v>0</v>
      </c>
      <c r="J9" s="452"/>
      <c r="K9" s="453">
        <f>I9+J9</f>
        <v>0</v>
      </c>
      <c r="L9" s="454"/>
      <c r="M9" s="18"/>
      <c r="N9" s="18"/>
      <c r="O9" s="18"/>
      <c r="P9" s="73"/>
      <c r="R9" s="18"/>
    </row>
    <row r="10" spans="1:19" ht="17" thickBot="1" x14ac:dyDescent="0.25">
      <c r="A10" s="275"/>
      <c r="B10" s="276"/>
      <c r="C10" s="276"/>
      <c r="D10" s="276"/>
      <c r="E10" s="276"/>
      <c r="F10" s="277"/>
      <c r="G10" s="276"/>
      <c r="H10" s="89" t="s">
        <v>61</v>
      </c>
      <c r="I10" s="455">
        <v>0</v>
      </c>
      <c r="J10" s="455"/>
      <c r="K10" s="455">
        <f>I10+J10</f>
        <v>0</v>
      </c>
      <c r="L10" s="456"/>
    </row>
    <row r="11" spans="1:19" ht="20.25" customHeight="1" x14ac:dyDescent="0.15">
      <c r="A11" s="466" t="s">
        <v>3</v>
      </c>
      <c r="B11" s="469" t="s">
        <v>4</v>
      </c>
      <c r="C11" s="472" t="s">
        <v>5</v>
      </c>
      <c r="D11" s="278"/>
      <c r="E11" s="469" t="s">
        <v>6</v>
      </c>
      <c r="F11" s="469" t="s">
        <v>7</v>
      </c>
      <c r="G11" s="279"/>
      <c r="H11" s="233"/>
      <c r="L11" s="234"/>
    </row>
    <row r="12" spans="1:19" ht="14.25" customHeight="1" x14ac:dyDescent="0.15">
      <c r="A12" s="467"/>
      <c r="B12" s="470"/>
      <c r="C12" s="473"/>
      <c r="D12" s="280"/>
      <c r="E12" s="470"/>
      <c r="F12" s="470"/>
      <c r="G12" s="281"/>
      <c r="H12" s="283"/>
      <c r="I12" s="80" t="s">
        <v>57</v>
      </c>
      <c r="J12" s="71" t="s">
        <v>58</v>
      </c>
      <c r="K12" s="71" t="s">
        <v>59</v>
      </c>
      <c r="L12" s="234"/>
    </row>
    <row r="13" spans="1:19" ht="19.25" customHeight="1" thickBot="1" x14ac:dyDescent="0.2">
      <c r="A13" s="468"/>
      <c r="B13" s="471"/>
      <c r="C13" s="474"/>
      <c r="D13" s="280"/>
      <c r="E13" s="471"/>
      <c r="F13" s="471"/>
      <c r="G13" s="282"/>
      <c r="H13" s="225" t="s">
        <v>60</v>
      </c>
      <c r="I13" s="452">
        <v>0</v>
      </c>
      <c r="J13" s="457"/>
      <c r="K13" s="457"/>
      <c r="L13" s="234"/>
    </row>
    <row r="14" spans="1:19" ht="21" customHeight="1" thickBot="1" x14ac:dyDescent="0.2">
      <c r="A14" s="284"/>
      <c r="B14" s="285"/>
      <c r="C14" s="285"/>
      <c r="D14" s="286"/>
      <c r="E14" s="287"/>
      <c r="F14" s="288"/>
      <c r="G14" s="289"/>
      <c r="H14" s="89" t="s">
        <v>61</v>
      </c>
      <c r="I14" s="455">
        <v>0</v>
      </c>
      <c r="J14" s="458"/>
      <c r="K14" s="458"/>
      <c r="L14" s="234"/>
    </row>
    <row r="15" spans="1:19" ht="21.5" customHeight="1" thickBot="1" x14ac:dyDescent="0.25">
      <c r="A15" s="445" t="s">
        <v>333</v>
      </c>
      <c r="B15" s="270">
        <v>1111111</v>
      </c>
      <c r="C15" s="290"/>
      <c r="D15" s="286"/>
      <c r="E15" s="291">
        <v>0</v>
      </c>
      <c r="F15" s="292" cm="1">
        <f t="array" ref="F15">_xlfn.XLOOKUP(TRUE,'Directors Advances'!G7:G1048576&lt;&gt;"",'Directors Advances'!G7:G1048576,,,-1)</f>
        <v>0</v>
      </c>
      <c r="G15" s="285"/>
      <c r="H15" s="298"/>
      <c r="I15" s="299"/>
      <c r="J15" s="299"/>
      <c r="K15" s="299"/>
      <c r="L15" s="300"/>
    </row>
    <row r="16" spans="1:19" ht="21.5" customHeight="1" thickBot="1" x14ac:dyDescent="0.25">
      <c r="A16" s="446" t="s">
        <v>330</v>
      </c>
      <c r="B16" s="270">
        <v>2222222</v>
      </c>
      <c r="C16" s="293"/>
      <c r="D16" s="294"/>
      <c r="E16" s="295"/>
      <c r="F16" s="296" cm="1">
        <f t="array" ref="F16">_xlfn.XLOOKUP(TRUE,'Bank 1'!G7:G1048576&lt;&gt;"",'Bank 1'!G7:G1048576,,,-1)</f>
        <v>0</v>
      </c>
      <c r="G16" s="297"/>
      <c r="H16" s="305" t="s">
        <v>278</v>
      </c>
      <c r="I16" s="240"/>
      <c r="J16" s="240"/>
      <c r="K16" s="240"/>
    </row>
    <row r="17" spans="1:11" ht="21.5" customHeight="1" thickBot="1" x14ac:dyDescent="0.25">
      <c r="A17" s="446" t="s">
        <v>331</v>
      </c>
      <c r="B17" s="270">
        <v>3333333</v>
      </c>
      <c r="C17" s="293"/>
      <c r="D17" s="301"/>
      <c r="E17" s="302"/>
      <c r="F17" s="303" cm="1">
        <f t="array" ref="F17">_xlfn.XLOOKUP(TRUE,'Bank 2'!G7:G1048576&lt;&gt;"",'Bank 2'!G7:G1048576,,,-1)</f>
        <v>0</v>
      </c>
      <c r="G17" s="304"/>
      <c r="H17" s="335" t="s">
        <v>277</v>
      </c>
      <c r="I17" s="336" t="s">
        <v>336</v>
      </c>
      <c r="J17" s="248"/>
      <c r="K17" s="248"/>
    </row>
    <row r="18" spans="1:11" ht="21.5" customHeight="1" thickBot="1" x14ac:dyDescent="0.25">
      <c r="A18" s="446" t="s">
        <v>334</v>
      </c>
      <c r="B18" s="270">
        <v>44444444</v>
      </c>
      <c r="C18" s="293"/>
      <c r="D18" s="301"/>
      <c r="E18" s="302"/>
      <c r="F18" s="303" cm="1">
        <f t="array" ref="F18">_xlfn.XLOOKUP(TRUE,'Credit Card 1'!G7:G1048576&lt;&gt;"",'Credit Card 1'!G7:G1048576,,,-1)</f>
        <v>0</v>
      </c>
      <c r="G18" s="304"/>
      <c r="H18" s="333"/>
      <c r="I18" s="336" t="s">
        <v>337</v>
      </c>
      <c r="J18" s="248"/>
      <c r="K18" s="248"/>
    </row>
    <row r="19" spans="1:11" ht="21.5" customHeight="1" x14ac:dyDescent="0.2">
      <c r="A19" s="446" t="s">
        <v>335</v>
      </c>
      <c r="B19" s="270">
        <v>55555555</v>
      </c>
      <c r="C19" s="293"/>
      <c r="D19" s="301"/>
      <c r="E19" s="302"/>
      <c r="F19" s="303" cm="1">
        <f t="array" ref="F19">_xlfn.XLOOKUP(TRUE,'Credit Card 2'!G7:G1048576&lt;&gt;"",'Credit Card 2'!G7:G1048576,,,-1)</f>
        <v>0</v>
      </c>
      <c r="G19" s="304"/>
      <c r="H19" s="334"/>
      <c r="I19" s="336" t="s">
        <v>338</v>
      </c>
      <c r="J19" s="248"/>
    </row>
    <row r="20" spans="1:11" ht="21.5" customHeight="1" x14ac:dyDescent="0.2">
      <c r="A20" s="306" t="s">
        <v>8</v>
      </c>
      <c r="B20" s="307" t="str">
        <f>'Chart of Accounts'!D11</f>
        <v>150 Directors advances</v>
      </c>
      <c r="C20" s="293"/>
      <c r="D20" s="301"/>
      <c r="E20" s="308"/>
      <c r="F20" s="309">
        <f>'Chart of Accounts'!F11</f>
        <v>0</v>
      </c>
      <c r="G20" s="304"/>
    </row>
    <row r="21" spans="1:11" ht="28.25" customHeight="1" x14ac:dyDescent="0.2">
      <c r="A21" s="310" t="s">
        <v>273</v>
      </c>
      <c r="B21" s="307"/>
      <c r="C21" s="293"/>
      <c r="D21" s="301"/>
      <c r="E21" s="308"/>
      <c r="F21" s="309">
        <f>SUMIFS(Table9[Invoice Amount], Table9[Invoice Date], "&gt;=" &amp; 'Sales + Receivables'!$B$3, Table9[Invoice Date], "&lt;=" &amp; 'Sales + Receivables'!$C$3)</f>
        <v>0</v>
      </c>
      <c r="G21" s="304"/>
    </row>
    <row r="22" spans="1:11" ht="28.25" customHeight="1" x14ac:dyDescent="0.2">
      <c r="A22" s="310" t="s">
        <v>301</v>
      </c>
      <c r="B22" s="307"/>
      <c r="C22" s="293"/>
      <c r="D22" s="301"/>
      <c r="E22" s="308"/>
      <c r="F22" s="303">
        <f>IF(Dashboard!F5="Quick", IF('Sales + Receivables'!D4 &gt; 30000, ('Sales + Receivables'!D4 * 0.08) - 300, 'Sales + Receivables'!D4 * 0.078), "")</f>
        <v>0</v>
      </c>
      <c r="G22" s="304"/>
    </row>
    <row r="23" spans="1:11" ht="28.25" customHeight="1" x14ac:dyDescent="0.15">
      <c r="A23" s="311" t="s">
        <v>9</v>
      </c>
      <c r="B23" s="312"/>
      <c r="C23" s="313"/>
      <c r="D23" s="301"/>
      <c r="E23" s="314"/>
      <c r="F23" s="315">
        <f>'Sales + Receivables'!K4</f>
        <v>0</v>
      </c>
    </row>
    <row r="24" spans="1:11" ht="28.25" customHeight="1" x14ac:dyDescent="0.15">
      <c r="A24" s="316" t="s">
        <v>10</v>
      </c>
      <c r="B24" s="317"/>
      <c r="C24" s="318"/>
      <c r="D24" s="301"/>
      <c r="E24" s="319"/>
      <c r="F24" s="320">
        <f>'Sales + Receivables'!N4</f>
        <v>0</v>
      </c>
    </row>
    <row r="25" spans="1:11" ht="24.5" customHeight="1" thickBot="1" x14ac:dyDescent="0.2">
      <c r="A25" s="321" t="s">
        <v>11</v>
      </c>
      <c r="B25" s="317"/>
      <c r="C25" s="318"/>
      <c r="D25" s="322"/>
      <c r="E25" s="319"/>
      <c r="F25" s="320">
        <f>-SUM('Chart of Accounts'!F54:F108)</f>
        <v>0</v>
      </c>
    </row>
    <row r="26" spans="1:11" ht="31.75" customHeight="1" thickBot="1" x14ac:dyDescent="0.25">
      <c r="A26" s="323" t="s">
        <v>275</v>
      </c>
      <c r="B26" s="324"/>
      <c r="C26" s="325"/>
      <c r="D26" s="326"/>
      <c r="E26" s="327"/>
      <c r="F26" s="328">
        <f>SUMIF('Directors Advances'!I7:I1500,"&gt;0")+SUMIF('Bank 1'!I7:I1500,"&gt;0")+SUMIF('Bank 2'!I7:I1500,"&gt;0")+SUMIF('Credit Card 1'!I7:I1500,"&gt;0")+SUMIF('Credit Card 2'!I7:I1500,"&gt;0")</f>
        <v>0</v>
      </c>
    </row>
    <row r="27" spans="1:11" ht="34" x14ac:dyDescent="0.2">
      <c r="A27" s="323" t="s">
        <v>270</v>
      </c>
      <c r="B27" s="324"/>
      <c r="C27" s="325"/>
      <c r="D27" s="326"/>
      <c r="E27" s="327"/>
      <c r="F27" s="328">
        <f>SUMIF('Directors Advances'!I7:I1500,"&lt;0")+SUMIF('Bank 1'!I7:I1500,"&lt;0")+SUMIF('Bank 2'!I7:I1500,"&lt;0")+SUMIF('Credit Card 1'!I7:I1500,"&lt;0")+SUMIF('Credit Card 2'!I7:I1500,"&lt;0")</f>
        <v>0</v>
      </c>
    </row>
    <row r="28" spans="1:11" ht="16" x14ac:dyDescent="0.15">
      <c r="B28" s="329"/>
      <c r="C28" s="330"/>
      <c r="D28" s="329"/>
    </row>
    <row r="29" spans="1:11" ht="15" thickBot="1" x14ac:dyDescent="0.2">
      <c r="A29" s="329" t="s">
        <v>298</v>
      </c>
      <c r="B29" s="329"/>
      <c r="C29" s="329"/>
      <c r="D29" s="329"/>
    </row>
    <row r="30" spans="1:11" x14ac:dyDescent="0.15">
      <c r="A30" s="337"/>
      <c r="B30" s="338"/>
      <c r="C30" s="338"/>
      <c r="D30" s="338"/>
      <c r="E30" s="339"/>
      <c r="F30" s="340"/>
    </row>
    <row r="31" spans="1:11" x14ac:dyDescent="0.15">
      <c r="A31" s="341"/>
      <c r="B31" s="342"/>
      <c r="C31" s="342"/>
      <c r="D31" s="342"/>
      <c r="E31" s="343"/>
      <c r="F31" s="344"/>
    </row>
    <row r="32" spans="1:11" x14ac:dyDescent="0.15">
      <c r="A32" s="341"/>
      <c r="B32" s="342"/>
      <c r="C32" s="342"/>
      <c r="D32" s="342"/>
      <c r="E32" s="343"/>
      <c r="F32" s="344"/>
    </row>
    <row r="33" spans="1:6" x14ac:dyDescent="0.15">
      <c r="A33" s="341"/>
      <c r="B33" s="342"/>
      <c r="C33" s="342"/>
      <c r="D33" s="342"/>
      <c r="E33" s="343"/>
      <c r="F33" s="344"/>
    </row>
    <row r="34" spans="1:6" x14ac:dyDescent="0.15">
      <c r="A34" s="341"/>
      <c r="B34" s="342"/>
      <c r="C34" s="342"/>
      <c r="D34" s="342"/>
      <c r="E34" s="343"/>
      <c r="F34" s="344"/>
    </row>
    <row r="35" spans="1:6" x14ac:dyDescent="0.15">
      <c r="A35" s="341"/>
      <c r="B35" s="342"/>
      <c r="C35" s="342"/>
      <c r="D35" s="342"/>
      <c r="E35" s="343"/>
      <c r="F35" s="344"/>
    </row>
    <row r="36" spans="1:6" x14ac:dyDescent="0.15">
      <c r="A36" s="341"/>
      <c r="B36" s="342"/>
      <c r="C36" s="342"/>
      <c r="D36" s="342"/>
      <c r="E36" s="343"/>
      <c r="F36" s="344"/>
    </row>
    <row r="37" spans="1:6" x14ac:dyDescent="0.15">
      <c r="A37" s="341"/>
      <c r="B37" s="342"/>
      <c r="C37" s="342"/>
      <c r="D37" s="342"/>
      <c r="E37" s="343"/>
      <c r="F37" s="344"/>
    </row>
    <row r="38" spans="1:6" x14ac:dyDescent="0.15">
      <c r="A38" s="341"/>
      <c r="B38" s="342"/>
      <c r="C38" s="342"/>
      <c r="D38" s="342"/>
      <c r="E38" s="343"/>
      <c r="F38" s="344"/>
    </row>
    <row r="39" spans="1:6" x14ac:dyDescent="0.15">
      <c r="A39" s="341"/>
      <c r="B39" s="342"/>
      <c r="C39" s="342"/>
      <c r="D39" s="342"/>
      <c r="E39" s="343"/>
      <c r="F39" s="344"/>
    </row>
    <row r="40" spans="1:6" x14ac:dyDescent="0.15">
      <c r="A40" s="341"/>
      <c r="B40" s="343"/>
      <c r="C40" s="343"/>
      <c r="D40" s="343"/>
      <c r="E40" s="343"/>
      <c r="F40" s="344"/>
    </row>
    <row r="41" spans="1:6" x14ac:dyDescent="0.15">
      <c r="A41" s="341"/>
      <c r="B41" s="343"/>
      <c r="C41" s="343"/>
      <c r="D41" s="343"/>
      <c r="E41" s="343"/>
      <c r="F41" s="344"/>
    </row>
    <row r="42" spans="1:6" x14ac:dyDescent="0.15">
      <c r="A42" s="341"/>
      <c r="B42" s="343"/>
      <c r="C42" s="343"/>
      <c r="D42" s="343"/>
      <c r="E42" s="343"/>
      <c r="F42" s="344"/>
    </row>
    <row r="43" spans="1:6" x14ac:dyDescent="0.15">
      <c r="A43" s="341"/>
      <c r="B43" s="343"/>
      <c r="C43" s="343"/>
      <c r="D43" s="343"/>
      <c r="E43" s="343"/>
      <c r="F43" s="344"/>
    </row>
    <row r="44" spans="1:6" x14ac:dyDescent="0.15">
      <c r="A44" s="341"/>
      <c r="B44" s="343"/>
      <c r="C44" s="343"/>
      <c r="D44" s="343"/>
      <c r="E44" s="343"/>
      <c r="F44" s="344"/>
    </row>
    <row r="45" spans="1:6" x14ac:dyDescent="0.15">
      <c r="A45" s="341"/>
      <c r="B45" s="343"/>
      <c r="C45" s="343"/>
      <c r="D45" s="343"/>
      <c r="E45" s="343"/>
      <c r="F45" s="344"/>
    </row>
    <row r="46" spans="1:6" x14ac:dyDescent="0.15">
      <c r="A46" s="341"/>
      <c r="B46" s="343"/>
      <c r="C46" s="343"/>
      <c r="D46" s="343"/>
      <c r="E46" s="343"/>
      <c r="F46" s="344"/>
    </row>
    <row r="47" spans="1:6" x14ac:dyDescent="0.15">
      <c r="A47" s="341"/>
      <c r="B47" s="343"/>
      <c r="C47" s="343"/>
      <c r="D47" s="343"/>
      <c r="E47" s="343"/>
      <c r="F47" s="344"/>
    </row>
    <row r="48" spans="1:6" x14ac:dyDescent="0.15">
      <c r="A48" s="341"/>
      <c r="B48" s="343"/>
      <c r="C48" s="343"/>
      <c r="D48" s="343"/>
      <c r="E48" s="343"/>
      <c r="F48" s="344"/>
    </row>
    <row r="49" spans="1:6" x14ac:dyDescent="0.15">
      <c r="A49" s="341"/>
      <c r="B49" s="343"/>
      <c r="C49" s="343"/>
      <c r="D49" s="343"/>
      <c r="E49" s="343"/>
      <c r="F49" s="344"/>
    </row>
    <row r="50" spans="1:6" x14ac:dyDescent="0.15">
      <c r="A50" s="341"/>
      <c r="B50" s="343"/>
      <c r="C50" s="343"/>
      <c r="D50" s="343"/>
      <c r="E50" s="343"/>
      <c r="F50" s="344"/>
    </row>
    <row r="51" spans="1:6" ht="15" thickBot="1" x14ac:dyDescent="0.2">
      <c r="A51" s="345"/>
      <c r="B51" s="346"/>
      <c r="C51" s="346"/>
      <c r="D51" s="346"/>
      <c r="E51" s="346"/>
      <c r="F51" s="347"/>
    </row>
    <row r="52" spans="1:6" x14ac:dyDescent="0.15">
      <c r="A52" s="331"/>
      <c r="B52" s="331"/>
      <c r="C52" s="331"/>
      <c r="D52" s="331"/>
      <c r="E52" s="331"/>
      <c r="F52" s="331"/>
    </row>
    <row r="53" spans="1:6" x14ac:dyDescent="0.15">
      <c r="A53" s="331"/>
      <c r="B53" s="331"/>
      <c r="C53" s="331"/>
      <c r="D53" s="331"/>
      <c r="E53" s="331"/>
      <c r="F53" s="331"/>
    </row>
    <row r="54" spans="1:6" x14ac:dyDescent="0.15">
      <c r="A54" s="331"/>
      <c r="B54" s="331"/>
      <c r="C54" s="331"/>
      <c r="D54" s="331"/>
      <c r="E54" s="331"/>
      <c r="F54" s="331"/>
    </row>
    <row r="55" spans="1:6" x14ac:dyDescent="0.15">
      <c r="A55" s="331"/>
      <c r="B55" s="331"/>
      <c r="C55" s="331"/>
      <c r="D55" s="331"/>
      <c r="E55" s="331"/>
      <c r="F55" s="331"/>
    </row>
    <row r="56" spans="1:6" x14ac:dyDescent="0.15">
      <c r="A56" s="331"/>
      <c r="B56" s="331"/>
      <c r="C56" s="331"/>
      <c r="D56" s="331"/>
      <c r="E56" s="331"/>
      <c r="F56" s="331"/>
    </row>
    <row r="57" spans="1:6" x14ac:dyDescent="0.15">
      <c r="A57" s="331"/>
      <c r="B57" s="331"/>
      <c r="C57" s="331"/>
      <c r="D57" s="331"/>
      <c r="E57" s="331"/>
      <c r="F57" s="331"/>
    </row>
    <row r="58" spans="1:6" x14ac:dyDescent="0.15">
      <c r="A58" s="331"/>
      <c r="B58" s="331"/>
      <c r="C58" s="331"/>
      <c r="D58" s="331"/>
      <c r="E58" s="331"/>
      <c r="F58" s="331"/>
    </row>
    <row r="59" spans="1:6" x14ac:dyDescent="0.15">
      <c r="A59" s="331"/>
      <c r="B59" s="331"/>
      <c r="C59" s="331"/>
      <c r="D59" s="331"/>
      <c r="E59" s="331"/>
      <c r="F59" s="331"/>
    </row>
    <row r="60" spans="1:6" x14ac:dyDescent="0.15">
      <c r="A60" s="331"/>
      <c r="B60" s="331"/>
      <c r="C60" s="331"/>
      <c r="D60" s="331"/>
      <c r="E60" s="331"/>
      <c r="F60" s="331"/>
    </row>
    <row r="61" spans="1:6" x14ac:dyDescent="0.15">
      <c r="A61" s="331"/>
      <c r="B61" s="331"/>
      <c r="C61" s="331"/>
      <c r="D61" s="331"/>
      <c r="E61" s="331"/>
      <c r="F61" s="331"/>
    </row>
    <row r="62" spans="1:6" x14ac:dyDescent="0.15">
      <c r="A62" s="331"/>
      <c r="B62" s="331"/>
      <c r="C62" s="331"/>
      <c r="D62" s="331"/>
      <c r="E62" s="331"/>
      <c r="F62" s="331"/>
    </row>
  </sheetData>
  <sheetProtection sheet="1" formatCells="0" formatColumns="0" formatRows="0" sort="0" autoFilter="0" pivotTables="0"/>
  <mergeCells count="8">
    <mergeCell ref="H1:L1"/>
    <mergeCell ref="A1:F1"/>
    <mergeCell ref="A11:A13"/>
    <mergeCell ref="B11:B13"/>
    <mergeCell ref="C11:C13"/>
    <mergeCell ref="E11:E13"/>
    <mergeCell ref="F11:F13"/>
    <mergeCell ref="E3:F3"/>
  </mergeCells>
  <dataValidations count="3">
    <dataValidation type="list" allowBlank="1" showInputMessage="1" showErrorMessage="1" sqref="F5" xr:uid="{76062E4D-6B02-499D-8932-AB462BD703C8}">
      <formula1>"Quick, Long"</formula1>
    </dataValidation>
    <dataValidation type="list" allowBlank="1" showInputMessage="1" showErrorMessage="1" sqref="I4:I5" xr:uid="{B3392585-441C-400D-BBD5-031E4429A0D1}">
      <formula1>"Owned Personally, Owned by Corporation, N/A"</formula1>
    </dataValidation>
    <dataValidation type="list" allowBlank="1" showInputMessage="1" showErrorMessage="1" sqref="J4:J5" xr:uid="{34DE87B8-42CF-45DA-AF39-13FDE5B70FD4}">
      <formula1>"Yes, No, N/A"</formula1>
    </dataValidation>
  </dataValidations>
  <pageMargins left="0.7" right="0.7" top="0.75" bottom="0.75" header="0.3" footer="0.3"/>
  <pageSetup scale="83"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F6EDA-692D-4F2D-8E6A-E9162B6B5F0E}">
  <sheetPr codeName="Sheet11"/>
  <dimension ref="B1:AS95"/>
  <sheetViews>
    <sheetView topLeftCell="A51" zoomScaleNormal="100" workbookViewId="0">
      <selection activeCell="E51" sqref="E51"/>
    </sheetView>
  </sheetViews>
  <sheetFormatPr baseColWidth="10" defaultColWidth="9.1640625" defaultRowHeight="13" x14ac:dyDescent="0.15"/>
  <cols>
    <col min="1" max="1" width="3.83203125" style="18" customWidth="1"/>
    <col min="2" max="2" width="14" style="18" customWidth="1"/>
    <col min="3" max="3" width="13.33203125" style="18" customWidth="1"/>
    <col min="4" max="4" width="17" style="18" customWidth="1"/>
    <col min="5" max="6" width="14.1640625" style="18" customWidth="1"/>
    <col min="7" max="7" width="2.33203125" style="18" customWidth="1"/>
    <col min="8" max="8" width="14.83203125" style="18" bestFit="1" customWidth="1"/>
    <col min="9" max="9" width="15.5" style="18" customWidth="1"/>
    <col min="10" max="10" width="10.1640625" style="18" customWidth="1"/>
    <col min="11" max="11" width="14.5" style="18" customWidth="1"/>
    <col min="12" max="12" width="3.83203125" style="18" customWidth="1"/>
    <col min="13" max="13" width="26.83203125" style="18" customWidth="1"/>
    <col min="14" max="14" width="16.83203125" style="18" customWidth="1"/>
    <col min="15" max="15" width="15.83203125" style="18" customWidth="1"/>
    <col min="16" max="16" width="11.33203125" style="18" bestFit="1" customWidth="1"/>
    <col min="17" max="17" width="13.6640625" style="18" customWidth="1"/>
    <col min="18" max="18" width="9.1640625" style="18"/>
    <col min="19" max="19" width="10.33203125" style="18" bestFit="1" customWidth="1"/>
    <col min="20" max="20" width="3.5" style="18" customWidth="1"/>
    <col min="21" max="257" width="9.1640625" style="18"/>
    <col min="258" max="258" width="3.83203125" style="18" customWidth="1"/>
    <col min="259" max="259" width="14" style="18" customWidth="1"/>
    <col min="260" max="260" width="13.33203125" style="18" customWidth="1"/>
    <col min="261" max="261" width="17" style="18" customWidth="1"/>
    <col min="262" max="262" width="11.5" style="18" customWidth="1"/>
    <col min="263" max="263" width="2.33203125" style="18" customWidth="1"/>
    <col min="264" max="264" width="11.6640625" style="18" customWidth="1"/>
    <col min="265" max="265" width="4.6640625" style="18" customWidth="1"/>
    <col min="266" max="266" width="10.1640625" style="18" customWidth="1"/>
    <col min="267" max="267" width="10.33203125" style="18" bestFit="1" customWidth="1"/>
    <col min="268" max="269" width="9.1640625" style="18"/>
    <col min="270" max="270" width="9.83203125" style="18" customWidth="1"/>
    <col min="271" max="271" width="9.33203125" style="18" customWidth="1"/>
    <col min="272" max="272" width="11.33203125" style="18" bestFit="1" customWidth="1"/>
    <col min="273" max="273" width="13.6640625" style="18" customWidth="1"/>
    <col min="274" max="274" width="9.1640625" style="18"/>
    <col min="275" max="275" width="10.33203125" style="18" bestFit="1" customWidth="1"/>
    <col min="276" max="276" width="3.5" style="18" customWidth="1"/>
    <col min="277" max="513" width="9.1640625" style="18"/>
    <col min="514" max="514" width="3.83203125" style="18" customWidth="1"/>
    <col min="515" max="515" width="14" style="18" customWidth="1"/>
    <col min="516" max="516" width="13.33203125" style="18" customWidth="1"/>
    <col min="517" max="517" width="17" style="18" customWidth="1"/>
    <col min="518" max="518" width="11.5" style="18" customWidth="1"/>
    <col min="519" max="519" width="2.33203125" style="18" customWidth="1"/>
    <col min="520" max="520" width="11.6640625" style="18" customWidth="1"/>
    <col min="521" max="521" width="4.6640625" style="18" customWidth="1"/>
    <col min="522" max="522" width="10.1640625" style="18" customWidth="1"/>
    <col min="523" max="523" width="10.33203125" style="18" bestFit="1" customWidth="1"/>
    <col min="524" max="525" width="9.1640625" style="18"/>
    <col min="526" max="526" width="9.83203125" style="18" customWidth="1"/>
    <col min="527" max="527" width="9.33203125" style="18" customWidth="1"/>
    <col min="528" max="528" width="11.33203125" style="18" bestFit="1" customWidth="1"/>
    <col min="529" max="529" width="13.6640625" style="18" customWidth="1"/>
    <col min="530" max="530" width="9.1640625" style="18"/>
    <col min="531" max="531" width="10.33203125" style="18" bestFit="1" customWidth="1"/>
    <col min="532" max="532" width="3.5" style="18" customWidth="1"/>
    <col min="533" max="769" width="9.1640625" style="18"/>
    <col min="770" max="770" width="3.83203125" style="18" customWidth="1"/>
    <col min="771" max="771" width="14" style="18" customWidth="1"/>
    <col min="772" max="772" width="13.33203125" style="18" customWidth="1"/>
    <col min="773" max="773" width="17" style="18" customWidth="1"/>
    <col min="774" max="774" width="11.5" style="18" customWidth="1"/>
    <col min="775" max="775" width="2.33203125" style="18" customWidth="1"/>
    <col min="776" max="776" width="11.6640625" style="18" customWidth="1"/>
    <col min="777" max="777" width="4.6640625" style="18" customWidth="1"/>
    <col min="778" max="778" width="10.1640625" style="18" customWidth="1"/>
    <col min="779" max="779" width="10.33203125" style="18" bestFit="1" customWidth="1"/>
    <col min="780" max="781" width="9.1640625" style="18"/>
    <col min="782" max="782" width="9.83203125" style="18" customWidth="1"/>
    <col min="783" max="783" width="9.33203125" style="18" customWidth="1"/>
    <col min="784" max="784" width="11.33203125" style="18" bestFit="1" customWidth="1"/>
    <col min="785" max="785" width="13.6640625" style="18" customWidth="1"/>
    <col min="786" max="786" width="9.1640625" style="18"/>
    <col min="787" max="787" width="10.33203125" style="18" bestFit="1" customWidth="1"/>
    <col min="788" max="788" width="3.5" style="18" customWidth="1"/>
    <col min="789" max="1025" width="9.1640625" style="18"/>
    <col min="1026" max="1026" width="3.83203125" style="18" customWidth="1"/>
    <col min="1027" max="1027" width="14" style="18" customWidth="1"/>
    <col min="1028" max="1028" width="13.33203125" style="18" customWidth="1"/>
    <col min="1029" max="1029" width="17" style="18" customWidth="1"/>
    <col min="1030" max="1030" width="11.5" style="18" customWidth="1"/>
    <col min="1031" max="1031" width="2.33203125" style="18" customWidth="1"/>
    <col min="1032" max="1032" width="11.6640625" style="18" customWidth="1"/>
    <col min="1033" max="1033" width="4.6640625" style="18" customWidth="1"/>
    <col min="1034" max="1034" width="10.1640625" style="18" customWidth="1"/>
    <col min="1035" max="1035" width="10.33203125" style="18" bestFit="1" customWidth="1"/>
    <col min="1036" max="1037" width="9.1640625" style="18"/>
    <col min="1038" max="1038" width="9.83203125" style="18" customWidth="1"/>
    <col min="1039" max="1039" width="9.33203125" style="18" customWidth="1"/>
    <col min="1040" max="1040" width="11.33203125" style="18" bestFit="1" customWidth="1"/>
    <col min="1041" max="1041" width="13.6640625" style="18" customWidth="1"/>
    <col min="1042" max="1042" width="9.1640625" style="18"/>
    <col min="1043" max="1043" width="10.33203125" style="18" bestFit="1" customWidth="1"/>
    <col min="1044" max="1044" width="3.5" style="18" customWidth="1"/>
    <col min="1045" max="1281" width="9.1640625" style="18"/>
    <col min="1282" max="1282" width="3.83203125" style="18" customWidth="1"/>
    <col min="1283" max="1283" width="14" style="18" customWidth="1"/>
    <col min="1284" max="1284" width="13.33203125" style="18" customWidth="1"/>
    <col min="1285" max="1285" width="17" style="18" customWidth="1"/>
    <col min="1286" max="1286" width="11.5" style="18" customWidth="1"/>
    <col min="1287" max="1287" width="2.33203125" style="18" customWidth="1"/>
    <col min="1288" max="1288" width="11.6640625" style="18" customWidth="1"/>
    <col min="1289" max="1289" width="4.6640625" style="18" customWidth="1"/>
    <col min="1290" max="1290" width="10.1640625" style="18" customWidth="1"/>
    <col min="1291" max="1291" width="10.33203125" style="18" bestFit="1" customWidth="1"/>
    <col min="1292" max="1293" width="9.1640625" style="18"/>
    <col min="1294" max="1294" width="9.83203125" style="18" customWidth="1"/>
    <col min="1295" max="1295" width="9.33203125" style="18" customWidth="1"/>
    <col min="1296" max="1296" width="11.33203125" style="18" bestFit="1" customWidth="1"/>
    <col min="1297" max="1297" width="13.6640625" style="18" customWidth="1"/>
    <col min="1298" max="1298" width="9.1640625" style="18"/>
    <col min="1299" max="1299" width="10.33203125" style="18" bestFit="1" customWidth="1"/>
    <col min="1300" max="1300" width="3.5" style="18" customWidth="1"/>
    <col min="1301" max="1537" width="9.1640625" style="18"/>
    <col min="1538" max="1538" width="3.83203125" style="18" customWidth="1"/>
    <col min="1539" max="1539" width="14" style="18" customWidth="1"/>
    <col min="1540" max="1540" width="13.33203125" style="18" customWidth="1"/>
    <col min="1541" max="1541" width="17" style="18" customWidth="1"/>
    <col min="1542" max="1542" width="11.5" style="18" customWidth="1"/>
    <col min="1543" max="1543" width="2.33203125" style="18" customWidth="1"/>
    <col min="1544" max="1544" width="11.6640625" style="18" customWidth="1"/>
    <col min="1545" max="1545" width="4.6640625" style="18" customWidth="1"/>
    <col min="1546" max="1546" width="10.1640625" style="18" customWidth="1"/>
    <col min="1547" max="1547" width="10.33203125" style="18" bestFit="1" customWidth="1"/>
    <col min="1548" max="1549" width="9.1640625" style="18"/>
    <col min="1550" max="1550" width="9.83203125" style="18" customWidth="1"/>
    <col min="1551" max="1551" width="9.33203125" style="18" customWidth="1"/>
    <col min="1552" max="1552" width="11.33203125" style="18" bestFit="1" customWidth="1"/>
    <col min="1553" max="1553" width="13.6640625" style="18" customWidth="1"/>
    <col min="1554" max="1554" width="9.1640625" style="18"/>
    <col min="1555" max="1555" width="10.33203125" style="18" bestFit="1" customWidth="1"/>
    <col min="1556" max="1556" width="3.5" style="18" customWidth="1"/>
    <col min="1557" max="1793" width="9.1640625" style="18"/>
    <col min="1794" max="1794" width="3.83203125" style="18" customWidth="1"/>
    <col min="1795" max="1795" width="14" style="18" customWidth="1"/>
    <col min="1796" max="1796" width="13.33203125" style="18" customWidth="1"/>
    <col min="1797" max="1797" width="17" style="18" customWidth="1"/>
    <col min="1798" max="1798" width="11.5" style="18" customWidth="1"/>
    <col min="1799" max="1799" width="2.33203125" style="18" customWidth="1"/>
    <col min="1800" max="1800" width="11.6640625" style="18" customWidth="1"/>
    <col min="1801" max="1801" width="4.6640625" style="18" customWidth="1"/>
    <col min="1802" max="1802" width="10.1640625" style="18" customWidth="1"/>
    <col min="1803" max="1803" width="10.33203125" style="18" bestFit="1" customWidth="1"/>
    <col min="1804" max="1805" width="9.1640625" style="18"/>
    <col min="1806" max="1806" width="9.83203125" style="18" customWidth="1"/>
    <col min="1807" max="1807" width="9.33203125" style="18" customWidth="1"/>
    <col min="1808" max="1808" width="11.33203125" style="18" bestFit="1" customWidth="1"/>
    <col min="1809" max="1809" width="13.6640625" style="18" customWidth="1"/>
    <col min="1810" max="1810" width="9.1640625" style="18"/>
    <col min="1811" max="1811" width="10.33203125" style="18" bestFit="1" customWidth="1"/>
    <col min="1812" max="1812" width="3.5" style="18" customWidth="1"/>
    <col min="1813" max="2049" width="9.1640625" style="18"/>
    <col min="2050" max="2050" width="3.83203125" style="18" customWidth="1"/>
    <col min="2051" max="2051" width="14" style="18" customWidth="1"/>
    <col min="2052" max="2052" width="13.33203125" style="18" customWidth="1"/>
    <col min="2053" max="2053" width="17" style="18" customWidth="1"/>
    <col min="2054" max="2054" width="11.5" style="18" customWidth="1"/>
    <col min="2055" max="2055" width="2.33203125" style="18" customWidth="1"/>
    <col min="2056" max="2056" width="11.6640625" style="18" customWidth="1"/>
    <col min="2057" max="2057" width="4.6640625" style="18" customWidth="1"/>
    <col min="2058" max="2058" width="10.1640625" style="18" customWidth="1"/>
    <col min="2059" max="2059" width="10.33203125" style="18" bestFit="1" customWidth="1"/>
    <col min="2060" max="2061" width="9.1640625" style="18"/>
    <col min="2062" max="2062" width="9.83203125" style="18" customWidth="1"/>
    <col min="2063" max="2063" width="9.33203125" style="18" customWidth="1"/>
    <col min="2064" max="2064" width="11.33203125" style="18" bestFit="1" customWidth="1"/>
    <col min="2065" max="2065" width="13.6640625" style="18" customWidth="1"/>
    <col min="2066" max="2066" width="9.1640625" style="18"/>
    <col min="2067" max="2067" width="10.33203125" style="18" bestFit="1" customWidth="1"/>
    <col min="2068" max="2068" width="3.5" style="18" customWidth="1"/>
    <col min="2069" max="2305" width="9.1640625" style="18"/>
    <col min="2306" max="2306" width="3.83203125" style="18" customWidth="1"/>
    <col min="2307" max="2307" width="14" style="18" customWidth="1"/>
    <col min="2308" max="2308" width="13.33203125" style="18" customWidth="1"/>
    <col min="2309" max="2309" width="17" style="18" customWidth="1"/>
    <col min="2310" max="2310" width="11.5" style="18" customWidth="1"/>
    <col min="2311" max="2311" width="2.33203125" style="18" customWidth="1"/>
    <col min="2312" max="2312" width="11.6640625" style="18" customWidth="1"/>
    <col min="2313" max="2313" width="4.6640625" style="18" customWidth="1"/>
    <col min="2314" max="2314" width="10.1640625" style="18" customWidth="1"/>
    <col min="2315" max="2315" width="10.33203125" style="18" bestFit="1" customWidth="1"/>
    <col min="2316" max="2317" width="9.1640625" style="18"/>
    <col min="2318" max="2318" width="9.83203125" style="18" customWidth="1"/>
    <col min="2319" max="2319" width="9.33203125" style="18" customWidth="1"/>
    <col min="2320" max="2320" width="11.33203125" style="18" bestFit="1" customWidth="1"/>
    <col min="2321" max="2321" width="13.6640625" style="18" customWidth="1"/>
    <col min="2322" max="2322" width="9.1640625" style="18"/>
    <col min="2323" max="2323" width="10.33203125" style="18" bestFit="1" customWidth="1"/>
    <col min="2324" max="2324" width="3.5" style="18" customWidth="1"/>
    <col min="2325" max="2561" width="9.1640625" style="18"/>
    <col min="2562" max="2562" width="3.83203125" style="18" customWidth="1"/>
    <col min="2563" max="2563" width="14" style="18" customWidth="1"/>
    <col min="2564" max="2564" width="13.33203125" style="18" customWidth="1"/>
    <col min="2565" max="2565" width="17" style="18" customWidth="1"/>
    <col min="2566" max="2566" width="11.5" style="18" customWidth="1"/>
    <col min="2567" max="2567" width="2.33203125" style="18" customWidth="1"/>
    <col min="2568" max="2568" width="11.6640625" style="18" customWidth="1"/>
    <col min="2569" max="2569" width="4.6640625" style="18" customWidth="1"/>
    <col min="2570" max="2570" width="10.1640625" style="18" customWidth="1"/>
    <col min="2571" max="2571" width="10.33203125" style="18" bestFit="1" customWidth="1"/>
    <col min="2572" max="2573" width="9.1640625" style="18"/>
    <col min="2574" max="2574" width="9.83203125" style="18" customWidth="1"/>
    <col min="2575" max="2575" width="9.33203125" style="18" customWidth="1"/>
    <col min="2576" max="2576" width="11.33203125" style="18" bestFit="1" customWidth="1"/>
    <col min="2577" max="2577" width="13.6640625" style="18" customWidth="1"/>
    <col min="2578" max="2578" width="9.1640625" style="18"/>
    <col min="2579" max="2579" width="10.33203125" style="18" bestFit="1" customWidth="1"/>
    <col min="2580" max="2580" width="3.5" style="18" customWidth="1"/>
    <col min="2581" max="2817" width="9.1640625" style="18"/>
    <col min="2818" max="2818" width="3.83203125" style="18" customWidth="1"/>
    <col min="2819" max="2819" width="14" style="18" customWidth="1"/>
    <col min="2820" max="2820" width="13.33203125" style="18" customWidth="1"/>
    <col min="2821" max="2821" width="17" style="18" customWidth="1"/>
    <col min="2822" max="2822" width="11.5" style="18" customWidth="1"/>
    <col min="2823" max="2823" width="2.33203125" style="18" customWidth="1"/>
    <col min="2824" max="2824" width="11.6640625" style="18" customWidth="1"/>
    <col min="2825" max="2825" width="4.6640625" style="18" customWidth="1"/>
    <col min="2826" max="2826" width="10.1640625" style="18" customWidth="1"/>
    <col min="2827" max="2827" width="10.33203125" style="18" bestFit="1" customWidth="1"/>
    <col min="2828" max="2829" width="9.1640625" style="18"/>
    <col min="2830" max="2830" width="9.83203125" style="18" customWidth="1"/>
    <col min="2831" max="2831" width="9.33203125" style="18" customWidth="1"/>
    <col min="2832" max="2832" width="11.33203125" style="18" bestFit="1" customWidth="1"/>
    <col min="2833" max="2833" width="13.6640625" style="18" customWidth="1"/>
    <col min="2834" max="2834" width="9.1640625" style="18"/>
    <col min="2835" max="2835" width="10.33203125" style="18" bestFit="1" customWidth="1"/>
    <col min="2836" max="2836" width="3.5" style="18" customWidth="1"/>
    <col min="2837" max="3073" width="9.1640625" style="18"/>
    <col min="3074" max="3074" width="3.83203125" style="18" customWidth="1"/>
    <col min="3075" max="3075" width="14" style="18" customWidth="1"/>
    <col min="3076" max="3076" width="13.33203125" style="18" customWidth="1"/>
    <col min="3077" max="3077" width="17" style="18" customWidth="1"/>
    <col min="3078" max="3078" width="11.5" style="18" customWidth="1"/>
    <col min="3079" max="3079" width="2.33203125" style="18" customWidth="1"/>
    <col min="3080" max="3080" width="11.6640625" style="18" customWidth="1"/>
    <col min="3081" max="3081" width="4.6640625" style="18" customWidth="1"/>
    <col min="3082" max="3082" width="10.1640625" style="18" customWidth="1"/>
    <col min="3083" max="3083" width="10.33203125" style="18" bestFit="1" customWidth="1"/>
    <col min="3084" max="3085" width="9.1640625" style="18"/>
    <col min="3086" max="3086" width="9.83203125" style="18" customWidth="1"/>
    <col min="3087" max="3087" width="9.33203125" style="18" customWidth="1"/>
    <col min="3088" max="3088" width="11.33203125" style="18" bestFit="1" customWidth="1"/>
    <col min="3089" max="3089" width="13.6640625" style="18" customWidth="1"/>
    <col min="3090" max="3090" width="9.1640625" style="18"/>
    <col min="3091" max="3091" width="10.33203125" style="18" bestFit="1" customWidth="1"/>
    <col min="3092" max="3092" width="3.5" style="18" customWidth="1"/>
    <col min="3093" max="3329" width="9.1640625" style="18"/>
    <col min="3330" max="3330" width="3.83203125" style="18" customWidth="1"/>
    <col min="3331" max="3331" width="14" style="18" customWidth="1"/>
    <col min="3332" max="3332" width="13.33203125" style="18" customWidth="1"/>
    <col min="3333" max="3333" width="17" style="18" customWidth="1"/>
    <col min="3334" max="3334" width="11.5" style="18" customWidth="1"/>
    <col min="3335" max="3335" width="2.33203125" style="18" customWidth="1"/>
    <col min="3336" max="3336" width="11.6640625" style="18" customWidth="1"/>
    <col min="3337" max="3337" width="4.6640625" style="18" customWidth="1"/>
    <col min="3338" max="3338" width="10.1640625" style="18" customWidth="1"/>
    <col min="3339" max="3339" width="10.33203125" style="18" bestFit="1" customWidth="1"/>
    <col min="3340" max="3341" width="9.1640625" style="18"/>
    <col min="3342" max="3342" width="9.83203125" style="18" customWidth="1"/>
    <col min="3343" max="3343" width="9.33203125" style="18" customWidth="1"/>
    <col min="3344" max="3344" width="11.33203125" style="18" bestFit="1" customWidth="1"/>
    <col min="3345" max="3345" width="13.6640625" style="18" customWidth="1"/>
    <col min="3346" max="3346" width="9.1640625" style="18"/>
    <col min="3347" max="3347" width="10.33203125" style="18" bestFit="1" customWidth="1"/>
    <col min="3348" max="3348" width="3.5" style="18" customWidth="1"/>
    <col min="3349" max="3585" width="9.1640625" style="18"/>
    <col min="3586" max="3586" width="3.83203125" style="18" customWidth="1"/>
    <col min="3587" max="3587" width="14" style="18" customWidth="1"/>
    <col min="3588" max="3588" width="13.33203125" style="18" customWidth="1"/>
    <col min="3589" max="3589" width="17" style="18" customWidth="1"/>
    <col min="3590" max="3590" width="11.5" style="18" customWidth="1"/>
    <col min="3591" max="3591" width="2.33203125" style="18" customWidth="1"/>
    <col min="3592" max="3592" width="11.6640625" style="18" customWidth="1"/>
    <col min="3593" max="3593" width="4.6640625" style="18" customWidth="1"/>
    <col min="3594" max="3594" width="10.1640625" style="18" customWidth="1"/>
    <col min="3595" max="3595" width="10.33203125" style="18" bestFit="1" customWidth="1"/>
    <col min="3596" max="3597" width="9.1640625" style="18"/>
    <col min="3598" max="3598" width="9.83203125" style="18" customWidth="1"/>
    <col min="3599" max="3599" width="9.33203125" style="18" customWidth="1"/>
    <col min="3600" max="3600" width="11.33203125" style="18" bestFit="1" customWidth="1"/>
    <col min="3601" max="3601" width="13.6640625" style="18" customWidth="1"/>
    <col min="3602" max="3602" width="9.1640625" style="18"/>
    <col min="3603" max="3603" width="10.33203125" style="18" bestFit="1" customWidth="1"/>
    <col min="3604" max="3604" width="3.5" style="18" customWidth="1"/>
    <col min="3605" max="3841" width="9.1640625" style="18"/>
    <col min="3842" max="3842" width="3.83203125" style="18" customWidth="1"/>
    <col min="3843" max="3843" width="14" style="18" customWidth="1"/>
    <col min="3844" max="3844" width="13.33203125" style="18" customWidth="1"/>
    <col min="3845" max="3845" width="17" style="18" customWidth="1"/>
    <col min="3846" max="3846" width="11.5" style="18" customWidth="1"/>
    <col min="3847" max="3847" width="2.33203125" style="18" customWidth="1"/>
    <col min="3848" max="3848" width="11.6640625" style="18" customWidth="1"/>
    <col min="3849" max="3849" width="4.6640625" style="18" customWidth="1"/>
    <col min="3850" max="3850" width="10.1640625" style="18" customWidth="1"/>
    <col min="3851" max="3851" width="10.33203125" style="18" bestFit="1" customWidth="1"/>
    <col min="3852" max="3853" width="9.1640625" style="18"/>
    <col min="3854" max="3854" width="9.83203125" style="18" customWidth="1"/>
    <col min="3855" max="3855" width="9.33203125" style="18" customWidth="1"/>
    <col min="3856" max="3856" width="11.33203125" style="18" bestFit="1" customWidth="1"/>
    <col min="3857" max="3857" width="13.6640625" style="18" customWidth="1"/>
    <col min="3858" max="3858" width="9.1640625" style="18"/>
    <col min="3859" max="3859" width="10.33203125" style="18" bestFit="1" customWidth="1"/>
    <col min="3860" max="3860" width="3.5" style="18" customWidth="1"/>
    <col min="3861" max="4097" width="9.1640625" style="18"/>
    <col min="4098" max="4098" width="3.83203125" style="18" customWidth="1"/>
    <col min="4099" max="4099" width="14" style="18" customWidth="1"/>
    <col min="4100" max="4100" width="13.33203125" style="18" customWidth="1"/>
    <col min="4101" max="4101" width="17" style="18" customWidth="1"/>
    <col min="4102" max="4102" width="11.5" style="18" customWidth="1"/>
    <col min="4103" max="4103" width="2.33203125" style="18" customWidth="1"/>
    <col min="4104" max="4104" width="11.6640625" style="18" customWidth="1"/>
    <col min="4105" max="4105" width="4.6640625" style="18" customWidth="1"/>
    <col min="4106" max="4106" width="10.1640625" style="18" customWidth="1"/>
    <col min="4107" max="4107" width="10.33203125" style="18" bestFit="1" customWidth="1"/>
    <col min="4108" max="4109" width="9.1640625" style="18"/>
    <col min="4110" max="4110" width="9.83203125" style="18" customWidth="1"/>
    <col min="4111" max="4111" width="9.33203125" style="18" customWidth="1"/>
    <col min="4112" max="4112" width="11.33203125" style="18" bestFit="1" customWidth="1"/>
    <col min="4113" max="4113" width="13.6640625" style="18" customWidth="1"/>
    <col min="4114" max="4114" width="9.1640625" style="18"/>
    <col min="4115" max="4115" width="10.33203125" style="18" bestFit="1" customWidth="1"/>
    <col min="4116" max="4116" width="3.5" style="18" customWidth="1"/>
    <col min="4117" max="4353" width="9.1640625" style="18"/>
    <col min="4354" max="4354" width="3.83203125" style="18" customWidth="1"/>
    <col min="4355" max="4355" width="14" style="18" customWidth="1"/>
    <col min="4356" max="4356" width="13.33203125" style="18" customWidth="1"/>
    <col min="4357" max="4357" width="17" style="18" customWidth="1"/>
    <col min="4358" max="4358" width="11.5" style="18" customWidth="1"/>
    <col min="4359" max="4359" width="2.33203125" style="18" customWidth="1"/>
    <col min="4360" max="4360" width="11.6640625" style="18" customWidth="1"/>
    <col min="4361" max="4361" width="4.6640625" style="18" customWidth="1"/>
    <col min="4362" max="4362" width="10.1640625" style="18" customWidth="1"/>
    <col min="4363" max="4363" width="10.33203125" style="18" bestFit="1" customWidth="1"/>
    <col min="4364" max="4365" width="9.1640625" style="18"/>
    <col min="4366" max="4366" width="9.83203125" style="18" customWidth="1"/>
    <col min="4367" max="4367" width="9.33203125" style="18" customWidth="1"/>
    <col min="4368" max="4368" width="11.33203125" style="18" bestFit="1" customWidth="1"/>
    <col min="4369" max="4369" width="13.6640625" style="18" customWidth="1"/>
    <col min="4370" max="4370" width="9.1640625" style="18"/>
    <col min="4371" max="4371" width="10.33203125" style="18" bestFit="1" customWidth="1"/>
    <col min="4372" max="4372" width="3.5" style="18" customWidth="1"/>
    <col min="4373" max="4609" width="9.1640625" style="18"/>
    <col min="4610" max="4610" width="3.83203125" style="18" customWidth="1"/>
    <col min="4611" max="4611" width="14" style="18" customWidth="1"/>
    <col min="4612" max="4612" width="13.33203125" style="18" customWidth="1"/>
    <col min="4613" max="4613" width="17" style="18" customWidth="1"/>
    <col min="4614" max="4614" width="11.5" style="18" customWidth="1"/>
    <col min="4615" max="4615" width="2.33203125" style="18" customWidth="1"/>
    <col min="4616" max="4616" width="11.6640625" style="18" customWidth="1"/>
    <col min="4617" max="4617" width="4.6640625" style="18" customWidth="1"/>
    <col min="4618" max="4618" width="10.1640625" style="18" customWidth="1"/>
    <col min="4619" max="4619" width="10.33203125" style="18" bestFit="1" customWidth="1"/>
    <col min="4620" max="4621" width="9.1640625" style="18"/>
    <col min="4622" max="4622" width="9.83203125" style="18" customWidth="1"/>
    <col min="4623" max="4623" width="9.33203125" style="18" customWidth="1"/>
    <col min="4624" max="4624" width="11.33203125" style="18" bestFit="1" customWidth="1"/>
    <col min="4625" max="4625" width="13.6640625" style="18" customWidth="1"/>
    <col min="4626" max="4626" width="9.1640625" style="18"/>
    <col min="4627" max="4627" width="10.33203125" style="18" bestFit="1" customWidth="1"/>
    <col min="4628" max="4628" width="3.5" style="18" customWidth="1"/>
    <col min="4629" max="4865" width="9.1640625" style="18"/>
    <col min="4866" max="4866" width="3.83203125" style="18" customWidth="1"/>
    <col min="4867" max="4867" width="14" style="18" customWidth="1"/>
    <col min="4868" max="4868" width="13.33203125" style="18" customWidth="1"/>
    <col min="4869" max="4869" width="17" style="18" customWidth="1"/>
    <col min="4870" max="4870" width="11.5" style="18" customWidth="1"/>
    <col min="4871" max="4871" width="2.33203125" style="18" customWidth="1"/>
    <col min="4872" max="4872" width="11.6640625" style="18" customWidth="1"/>
    <col min="4873" max="4873" width="4.6640625" style="18" customWidth="1"/>
    <col min="4874" max="4874" width="10.1640625" style="18" customWidth="1"/>
    <col min="4875" max="4875" width="10.33203125" style="18" bestFit="1" customWidth="1"/>
    <col min="4876" max="4877" width="9.1640625" style="18"/>
    <col min="4878" max="4878" width="9.83203125" style="18" customWidth="1"/>
    <col min="4879" max="4879" width="9.33203125" style="18" customWidth="1"/>
    <col min="4880" max="4880" width="11.33203125" style="18" bestFit="1" customWidth="1"/>
    <col min="4881" max="4881" width="13.6640625" style="18" customWidth="1"/>
    <col min="4882" max="4882" width="9.1640625" style="18"/>
    <col min="4883" max="4883" width="10.33203125" style="18" bestFit="1" customWidth="1"/>
    <col min="4884" max="4884" width="3.5" style="18" customWidth="1"/>
    <col min="4885" max="5121" width="9.1640625" style="18"/>
    <col min="5122" max="5122" width="3.83203125" style="18" customWidth="1"/>
    <col min="5123" max="5123" width="14" style="18" customWidth="1"/>
    <col min="5124" max="5124" width="13.33203125" style="18" customWidth="1"/>
    <col min="5125" max="5125" width="17" style="18" customWidth="1"/>
    <col min="5126" max="5126" width="11.5" style="18" customWidth="1"/>
    <col min="5127" max="5127" width="2.33203125" style="18" customWidth="1"/>
    <col min="5128" max="5128" width="11.6640625" style="18" customWidth="1"/>
    <col min="5129" max="5129" width="4.6640625" style="18" customWidth="1"/>
    <col min="5130" max="5130" width="10.1640625" style="18" customWidth="1"/>
    <col min="5131" max="5131" width="10.33203125" style="18" bestFit="1" customWidth="1"/>
    <col min="5132" max="5133" width="9.1640625" style="18"/>
    <col min="5134" max="5134" width="9.83203125" style="18" customWidth="1"/>
    <col min="5135" max="5135" width="9.33203125" style="18" customWidth="1"/>
    <col min="5136" max="5136" width="11.33203125" style="18" bestFit="1" customWidth="1"/>
    <col min="5137" max="5137" width="13.6640625" style="18" customWidth="1"/>
    <col min="5138" max="5138" width="9.1640625" style="18"/>
    <col min="5139" max="5139" width="10.33203125" style="18" bestFit="1" customWidth="1"/>
    <col min="5140" max="5140" width="3.5" style="18" customWidth="1"/>
    <col min="5141" max="5377" width="9.1640625" style="18"/>
    <col min="5378" max="5378" width="3.83203125" style="18" customWidth="1"/>
    <col min="5379" max="5379" width="14" style="18" customWidth="1"/>
    <col min="5380" max="5380" width="13.33203125" style="18" customWidth="1"/>
    <col min="5381" max="5381" width="17" style="18" customWidth="1"/>
    <col min="5382" max="5382" width="11.5" style="18" customWidth="1"/>
    <col min="5383" max="5383" width="2.33203125" style="18" customWidth="1"/>
    <col min="5384" max="5384" width="11.6640625" style="18" customWidth="1"/>
    <col min="5385" max="5385" width="4.6640625" style="18" customWidth="1"/>
    <col min="5386" max="5386" width="10.1640625" style="18" customWidth="1"/>
    <col min="5387" max="5387" width="10.33203125" style="18" bestFit="1" customWidth="1"/>
    <col min="5388" max="5389" width="9.1640625" style="18"/>
    <col min="5390" max="5390" width="9.83203125" style="18" customWidth="1"/>
    <col min="5391" max="5391" width="9.33203125" style="18" customWidth="1"/>
    <col min="5392" max="5392" width="11.33203125" style="18" bestFit="1" customWidth="1"/>
    <col min="5393" max="5393" width="13.6640625" style="18" customWidth="1"/>
    <col min="5394" max="5394" width="9.1640625" style="18"/>
    <col min="5395" max="5395" width="10.33203125" style="18" bestFit="1" customWidth="1"/>
    <col min="5396" max="5396" width="3.5" style="18" customWidth="1"/>
    <col min="5397" max="5633" width="9.1640625" style="18"/>
    <col min="5634" max="5634" width="3.83203125" style="18" customWidth="1"/>
    <col min="5635" max="5635" width="14" style="18" customWidth="1"/>
    <col min="5636" max="5636" width="13.33203125" style="18" customWidth="1"/>
    <col min="5637" max="5637" width="17" style="18" customWidth="1"/>
    <col min="5638" max="5638" width="11.5" style="18" customWidth="1"/>
    <col min="5639" max="5639" width="2.33203125" style="18" customWidth="1"/>
    <col min="5640" max="5640" width="11.6640625" style="18" customWidth="1"/>
    <col min="5641" max="5641" width="4.6640625" style="18" customWidth="1"/>
    <col min="5642" max="5642" width="10.1640625" style="18" customWidth="1"/>
    <col min="5643" max="5643" width="10.33203125" style="18" bestFit="1" customWidth="1"/>
    <col min="5644" max="5645" width="9.1640625" style="18"/>
    <col min="5646" max="5646" width="9.83203125" style="18" customWidth="1"/>
    <col min="5647" max="5647" width="9.33203125" style="18" customWidth="1"/>
    <col min="5648" max="5648" width="11.33203125" style="18" bestFit="1" customWidth="1"/>
    <col min="5649" max="5649" width="13.6640625" style="18" customWidth="1"/>
    <col min="5650" max="5650" width="9.1640625" style="18"/>
    <col min="5651" max="5651" width="10.33203125" style="18" bestFit="1" customWidth="1"/>
    <col min="5652" max="5652" width="3.5" style="18" customWidth="1"/>
    <col min="5653" max="5889" width="9.1640625" style="18"/>
    <col min="5890" max="5890" width="3.83203125" style="18" customWidth="1"/>
    <col min="5891" max="5891" width="14" style="18" customWidth="1"/>
    <col min="5892" max="5892" width="13.33203125" style="18" customWidth="1"/>
    <col min="5893" max="5893" width="17" style="18" customWidth="1"/>
    <col min="5894" max="5894" width="11.5" style="18" customWidth="1"/>
    <col min="5895" max="5895" width="2.33203125" style="18" customWidth="1"/>
    <col min="5896" max="5896" width="11.6640625" style="18" customWidth="1"/>
    <col min="5897" max="5897" width="4.6640625" style="18" customWidth="1"/>
    <col min="5898" max="5898" width="10.1640625" style="18" customWidth="1"/>
    <col min="5899" max="5899" width="10.33203125" style="18" bestFit="1" customWidth="1"/>
    <col min="5900" max="5901" width="9.1640625" style="18"/>
    <col min="5902" max="5902" width="9.83203125" style="18" customWidth="1"/>
    <col min="5903" max="5903" width="9.33203125" style="18" customWidth="1"/>
    <col min="5904" max="5904" width="11.33203125" style="18" bestFit="1" customWidth="1"/>
    <col min="5905" max="5905" width="13.6640625" style="18" customWidth="1"/>
    <col min="5906" max="5906" width="9.1640625" style="18"/>
    <col min="5907" max="5907" width="10.33203125" style="18" bestFit="1" customWidth="1"/>
    <col min="5908" max="5908" width="3.5" style="18" customWidth="1"/>
    <col min="5909" max="6145" width="9.1640625" style="18"/>
    <col min="6146" max="6146" width="3.83203125" style="18" customWidth="1"/>
    <col min="6147" max="6147" width="14" style="18" customWidth="1"/>
    <col min="6148" max="6148" width="13.33203125" style="18" customWidth="1"/>
    <col min="6149" max="6149" width="17" style="18" customWidth="1"/>
    <col min="6150" max="6150" width="11.5" style="18" customWidth="1"/>
    <col min="6151" max="6151" width="2.33203125" style="18" customWidth="1"/>
    <col min="6152" max="6152" width="11.6640625" style="18" customWidth="1"/>
    <col min="6153" max="6153" width="4.6640625" style="18" customWidth="1"/>
    <col min="6154" max="6154" width="10.1640625" style="18" customWidth="1"/>
    <col min="6155" max="6155" width="10.33203125" style="18" bestFit="1" customWidth="1"/>
    <col min="6156" max="6157" width="9.1640625" style="18"/>
    <col min="6158" max="6158" width="9.83203125" style="18" customWidth="1"/>
    <col min="6159" max="6159" width="9.33203125" style="18" customWidth="1"/>
    <col min="6160" max="6160" width="11.33203125" style="18" bestFit="1" customWidth="1"/>
    <col min="6161" max="6161" width="13.6640625" style="18" customWidth="1"/>
    <col min="6162" max="6162" width="9.1640625" style="18"/>
    <col min="6163" max="6163" width="10.33203125" style="18" bestFit="1" customWidth="1"/>
    <col min="6164" max="6164" width="3.5" style="18" customWidth="1"/>
    <col min="6165" max="6401" width="9.1640625" style="18"/>
    <col min="6402" max="6402" width="3.83203125" style="18" customWidth="1"/>
    <col min="6403" max="6403" width="14" style="18" customWidth="1"/>
    <col min="6404" max="6404" width="13.33203125" style="18" customWidth="1"/>
    <col min="6405" max="6405" width="17" style="18" customWidth="1"/>
    <col min="6406" max="6406" width="11.5" style="18" customWidth="1"/>
    <col min="6407" max="6407" width="2.33203125" style="18" customWidth="1"/>
    <col min="6408" max="6408" width="11.6640625" style="18" customWidth="1"/>
    <col min="6409" max="6409" width="4.6640625" style="18" customWidth="1"/>
    <col min="6410" max="6410" width="10.1640625" style="18" customWidth="1"/>
    <col min="6411" max="6411" width="10.33203125" style="18" bestFit="1" customWidth="1"/>
    <col min="6412" max="6413" width="9.1640625" style="18"/>
    <col min="6414" max="6414" width="9.83203125" style="18" customWidth="1"/>
    <col min="6415" max="6415" width="9.33203125" style="18" customWidth="1"/>
    <col min="6416" max="6416" width="11.33203125" style="18" bestFit="1" customWidth="1"/>
    <col min="6417" max="6417" width="13.6640625" style="18" customWidth="1"/>
    <col min="6418" max="6418" width="9.1640625" style="18"/>
    <col min="6419" max="6419" width="10.33203125" style="18" bestFit="1" customWidth="1"/>
    <col min="6420" max="6420" width="3.5" style="18" customWidth="1"/>
    <col min="6421" max="6657" width="9.1640625" style="18"/>
    <col min="6658" max="6658" width="3.83203125" style="18" customWidth="1"/>
    <col min="6659" max="6659" width="14" style="18" customWidth="1"/>
    <col min="6660" max="6660" width="13.33203125" style="18" customWidth="1"/>
    <col min="6661" max="6661" width="17" style="18" customWidth="1"/>
    <col min="6662" max="6662" width="11.5" style="18" customWidth="1"/>
    <col min="6663" max="6663" width="2.33203125" style="18" customWidth="1"/>
    <col min="6664" max="6664" width="11.6640625" style="18" customWidth="1"/>
    <col min="6665" max="6665" width="4.6640625" style="18" customWidth="1"/>
    <col min="6666" max="6666" width="10.1640625" style="18" customWidth="1"/>
    <col min="6667" max="6667" width="10.33203125" style="18" bestFit="1" customWidth="1"/>
    <col min="6668" max="6669" width="9.1640625" style="18"/>
    <col min="6670" max="6670" width="9.83203125" style="18" customWidth="1"/>
    <col min="6671" max="6671" width="9.33203125" style="18" customWidth="1"/>
    <col min="6672" max="6672" width="11.33203125" style="18" bestFit="1" customWidth="1"/>
    <col min="6673" max="6673" width="13.6640625" style="18" customWidth="1"/>
    <col min="6674" max="6674" width="9.1640625" style="18"/>
    <col min="6675" max="6675" width="10.33203125" style="18" bestFit="1" customWidth="1"/>
    <col min="6676" max="6676" width="3.5" style="18" customWidth="1"/>
    <col min="6677" max="6913" width="9.1640625" style="18"/>
    <col min="6914" max="6914" width="3.83203125" style="18" customWidth="1"/>
    <col min="6915" max="6915" width="14" style="18" customWidth="1"/>
    <col min="6916" max="6916" width="13.33203125" style="18" customWidth="1"/>
    <col min="6917" max="6917" width="17" style="18" customWidth="1"/>
    <col min="6918" max="6918" width="11.5" style="18" customWidth="1"/>
    <col min="6919" max="6919" width="2.33203125" style="18" customWidth="1"/>
    <col min="6920" max="6920" width="11.6640625" style="18" customWidth="1"/>
    <col min="6921" max="6921" width="4.6640625" style="18" customWidth="1"/>
    <col min="6922" max="6922" width="10.1640625" style="18" customWidth="1"/>
    <col min="6923" max="6923" width="10.33203125" style="18" bestFit="1" customWidth="1"/>
    <col min="6924" max="6925" width="9.1640625" style="18"/>
    <col min="6926" max="6926" width="9.83203125" style="18" customWidth="1"/>
    <col min="6927" max="6927" width="9.33203125" style="18" customWidth="1"/>
    <col min="6928" max="6928" width="11.33203125" style="18" bestFit="1" customWidth="1"/>
    <col min="6929" max="6929" width="13.6640625" style="18" customWidth="1"/>
    <col min="6930" max="6930" width="9.1640625" style="18"/>
    <col min="6931" max="6931" width="10.33203125" style="18" bestFit="1" customWidth="1"/>
    <col min="6932" max="6932" width="3.5" style="18" customWidth="1"/>
    <col min="6933" max="7169" width="9.1640625" style="18"/>
    <col min="7170" max="7170" width="3.83203125" style="18" customWidth="1"/>
    <col min="7171" max="7171" width="14" style="18" customWidth="1"/>
    <col min="7172" max="7172" width="13.33203125" style="18" customWidth="1"/>
    <col min="7173" max="7173" width="17" style="18" customWidth="1"/>
    <col min="7174" max="7174" width="11.5" style="18" customWidth="1"/>
    <col min="7175" max="7175" width="2.33203125" style="18" customWidth="1"/>
    <col min="7176" max="7176" width="11.6640625" style="18" customWidth="1"/>
    <col min="7177" max="7177" width="4.6640625" style="18" customWidth="1"/>
    <col min="7178" max="7178" width="10.1640625" style="18" customWidth="1"/>
    <col min="7179" max="7179" width="10.33203125" style="18" bestFit="1" customWidth="1"/>
    <col min="7180" max="7181" width="9.1640625" style="18"/>
    <col min="7182" max="7182" width="9.83203125" style="18" customWidth="1"/>
    <col min="7183" max="7183" width="9.33203125" style="18" customWidth="1"/>
    <col min="7184" max="7184" width="11.33203125" style="18" bestFit="1" customWidth="1"/>
    <col min="7185" max="7185" width="13.6640625" style="18" customWidth="1"/>
    <col min="7186" max="7186" width="9.1640625" style="18"/>
    <col min="7187" max="7187" width="10.33203125" style="18" bestFit="1" customWidth="1"/>
    <col min="7188" max="7188" width="3.5" style="18" customWidth="1"/>
    <col min="7189" max="7425" width="9.1640625" style="18"/>
    <col min="7426" max="7426" width="3.83203125" style="18" customWidth="1"/>
    <col min="7427" max="7427" width="14" style="18" customWidth="1"/>
    <col min="7428" max="7428" width="13.33203125" style="18" customWidth="1"/>
    <col min="7429" max="7429" width="17" style="18" customWidth="1"/>
    <col min="7430" max="7430" width="11.5" style="18" customWidth="1"/>
    <col min="7431" max="7431" width="2.33203125" style="18" customWidth="1"/>
    <col min="7432" max="7432" width="11.6640625" style="18" customWidth="1"/>
    <col min="7433" max="7433" width="4.6640625" style="18" customWidth="1"/>
    <col min="7434" max="7434" width="10.1640625" style="18" customWidth="1"/>
    <col min="7435" max="7435" width="10.33203125" style="18" bestFit="1" customWidth="1"/>
    <col min="7436" max="7437" width="9.1640625" style="18"/>
    <col min="7438" max="7438" width="9.83203125" style="18" customWidth="1"/>
    <col min="7439" max="7439" width="9.33203125" style="18" customWidth="1"/>
    <col min="7440" max="7440" width="11.33203125" style="18" bestFit="1" customWidth="1"/>
    <col min="7441" max="7441" width="13.6640625" style="18" customWidth="1"/>
    <col min="7442" max="7442" width="9.1640625" style="18"/>
    <col min="7443" max="7443" width="10.33203125" style="18" bestFit="1" customWidth="1"/>
    <col min="7444" max="7444" width="3.5" style="18" customWidth="1"/>
    <col min="7445" max="7681" width="9.1640625" style="18"/>
    <col min="7682" max="7682" width="3.83203125" style="18" customWidth="1"/>
    <col min="7683" max="7683" width="14" style="18" customWidth="1"/>
    <col min="7684" max="7684" width="13.33203125" style="18" customWidth="1"/>
    <col min="7685" max="7685" width="17" style="18" customWidth="1"/>
    <col min="7686" max="7686" width="11.5" style="18" customWidth="1"/>
    <col min="7687" max="7687" width="2.33203125" style="18" customWidth="1"/>
    <col min="7688" max="7688" width="11.6640625" style="18" customWidth="1"/>
    <col min="7689" max="7689" width="4.6640625" style="18" customWidth="1"/>
    <col min="7690" max="7690" width="10.1640625" style="18" customWidth="1"/>
    <col min="7691" max="7691" width="10.33203125" style="18" bestFit="1" customWidth="1"/>
    <col min="7692" max="7693" width="9.1640625" style="18"/>
    <col min="7694" max="7694" width="9.83203125" style="18" customWidth="1"/>
    <col min="7695" max="7695" width="9.33203125" style="18" customWidth="1"/>
    <col min="7696" max="7696" width="11.33203125" style="18" bestFit="1" customWidth="1"/>
    <col min="7697" max="7697" width="13.6640625" style="18" customWidth="1"/>
    <col min="7698" max="7698" width="9.1640625" style="18"/>
    <col min="7699" max="7699" width="10.33203125" style="18" bestFit="1" customWidth="1"/>
    <col min="7700" max="7700" width="3.5" style="18" customWidth="1"/>
    <col min="7701" max="7937" width="9.1640625" style="18"/>
    <col min="7938" max="7938" width="3.83203125" style="18" customWidth="1"/>
    <col min="7939" max="7939" width="14" style="18" customWidth="1"/>
    <col min="7940" max="7940" width="13.33203125" style="18" customWidth="1"/>
    <col min="7941" max="7941" width="17" style="18" customWidth="1"/>
    <col min="7942" max="7942" width="11.5" style="18" customWidth="1"/>
    <col min="7943" max="7943" width="2.33203125" style="18" customWidth="1"/>
    <col min="7944" max="7944" width="11.6640625" style="18" customWidth="1"/>
    <col min="7945" max="7945" width="4.6640625" style="18" customWidth="1"/>
    <col min="7946" max="7946" width="10.1640625" style="18" customWidth="1"/>
    <col min="7947" max="7947" width="10.33203125" style="18" bestFit="1" customWidth="1"/>
    <col min="7948" max="7949" width="9.1640625" style="18"/>
    <col min="7950" max="7950" width="9.83203125" style="18" customWidth="1"/>
    <col min="7951" max="7951" width="9.33203125" style="18" customWidth="1"/>
    <col min="7952" max="7952" width="11.33203125" style="18" bestFit="1" customWidth="1"/>
    <col min="7953" max="7953" width="13.6640625" style="18" customWidth="1"/>
    <col min="7954" max="7954" width="9.1640625" style="18"/>
    <col min="7955" max="7955" width="10.33203125" style="18" bestFit="1" customWidth="1"/>
    <col min="7956" max="7956" width="3.5" style="18" customWidth="1"/>
    <col min="7957" max="8193" width="9.1640625" style="18"/>
    <col min="8194" max="8194" width="3.83203125" style="18" customWidth="1"/>
    <col min="8195" max="8195" width="14" style="18" customWidth="1"/>
    <col min="8196" max="8196" width="13.33203125" style="18" customWidth="1"/>
    <col min="8197" max="8197" width="17" style="18" customWidth="1"/>
    <col min="8198" max="8198" width="11.5" style="18" customWidth="1"/>
    <col min="8199" max="8199" width="2.33203125" style="18" customWidth="1"/>
    <col min="8200" max="8200" width="11.6640625" style="18" customWidth="1"/>
    <col min="8201" max="8201" width="4.6640625" style="18" customWidth="1"/>
    <col min="8202" max="8202" width="10.1640625" style="18" customWidth="1"/>
    <col min="8203" max="8203" width="10.33203125" style="18" bestFit="1" customWidth="1"/>
    <col min="8204" max="8205" width="9.1640625" style="18"/>
    <col min="8206" max="8206" width="9.83203125" style="18" customWidth="1"/>
    <col min="8207" max="8207" width="9.33203125" style="18" customWidth="1"/>
    <col min="8208" max="8208" width="11.33203125" style="18" bestFit="1" customWidth="1"/>
    <col min="8209" max="8209" width="13.6640625" style="18" customWidth="1"/>
    <col min="8210" max="8210" width="9.1640625" style="18"/>
    <col min="8211" max="8211" width="10.33203125" style="18" bestFit="1" customWidth="1"/>
    <col min="8212" max="8212" width="3.5" style="18" customWidth="1"/>
    <col min="8213" max="8449" width="9.1640625" style="18"/>
    <col min="8450" max="8450" width="3.83203125" style="18" customWidth="1"/>
    <col min="8451" max="8451" width="14" style="18" customWidth="1"/>
    <col min="8452" max="8452" width="13.33203125" style="18" customWidth="1"/>
    <col min="8453" max="8453" width="17" style="18" customWidth="1"/>
    <col min="8454" max="8454" width="11.5" style="18" customWidth="1"/>
    <col min="8455" max="8455" width="2.33203125" style="18" customWidth="1"/>
    <col min="8456" max="8456" width="11.6640625" style="18" customWidth="1"/>
    <col min="8457" max="8457" width="4.6640625" style="18" customWidth="1"/>
    <col min="8458" max="8458" width="10.1640625" style="18" customWidth="1"/>
    <col min="8459" max="8459" width="10.33203125" style="18" bestFit="1" customWidth="1"/>
    <col min="8460" max="8461" width="9.1640625" style="18"/>
    <col min="8462" max="8462" width="9.83203125" style="18" customWidth="1"/>
    <col min="8463" max="8463" width="9.33203125" style="18" customWidth="1"/>
    <col min="8464" max="8464" width="11.33203125" style="18" bestFit="1" customWidth="1"/>
    <col min="8465" max="8465" width="13.6640625" style="18" customWidth="1"/>
    <col min="8466" max="8466" width="9.1640625" style="18"/>
    <col min="8467" max="8467" width="10.33203125" style="18" bestFit="1" customWidth="1"/>
    <col min="8468" max="8468" width="3.5" style="18" customWidth="1"/>
    <col min="8469" max="8705" width="9.1640625" style="18"/>
    <col min="8706" max="8706" width="3.83203125" style="18" customWidth="1"/>
    <col min="8707" max="8707" width="14" style="18" customWidth="1"/>
    <col min="8708" max="8708" width="13.33203125" style="18" customWidth="1"/>
    <col min="8709" max="8709" width="17" style="18" customWidth="1"/>
    <col min="8710" max="8710" width="11.5" style="18" customWidth="1"/>
    <col min="8711" max="8711" width="2.33203125" style="18" customWidth="1"/>
    <col min="8712" max="8712" width="11.6640625" style="18" customWidth="1"/>
    <col min="8713" max="8713" width="4.6640625" style="18" customWidth="1"/>
    <col min="8714" max="8714" width="10.1640625" style="18" customWidth="1"/>
    <col min="8715" max="8715" width="10.33203125" style="18" bestFit="1" customWidth="1"/>
    <col min="8716" max="8717" width="9.1640625" style="18"/>
    <col min="8718" max="8718" width="9.83203125" style="18" customWidth="1"/>
    <col min="8719" max="8719" width="9.33203125" style="18" customWidth="1"/>
    <col min="8720" max="8720" width="11.33203125" style="18" bestFit="1" customWidth="1"/>
    <col min="8721" max="8721" width="13.6640625" style="18" customWidth="1"/>
    <col min="8722" max="8722" width="9.1640625" style="18"/>
    <col min="8723" max="8723" width="10.33203125" style="18" bestFit="1" customWidth="1"/>
    <col min="8724" max="8724" width="3.5" style="18" customWidth="1"/>
    <col min="8725" max="8961" width="9.1640625" style="18"/>
    <col min="8962" max="8962" width="3.83203125" style="18" customWidth="1"/>
    <col min="8963" max="8963" width="14" style="18" customWidth="1"/>
    <col min="8964" max="8964" width="13.33203125" style="18" customWidth="1"/>
    <col min="8965" max="8965" width="17" style="18" customWidth="1"/>
    <col min="8966" max="8966" width="11.5" style="18" customWidth="1"/>
    <col min="8967" max="8967" width="2.33203125" style="18" customWidth="1"/>
    <col min="8968" max="8968" width="11.6640625" style="18" customWidth="1"/>
    <col min="8969" max="8969" width="4.6640625" style="18" customWidth="1"/>
    <col min="8970" max="8970" width="10.1640625" style="18" customWidth="1"/>
    <col min="8971" max="8971" width="10.33203125" style="18" bestFit="1" customWidth="1"/>
    <col min="8972" max="8973" width="9.1640625" style="18"/>
    <col min="8974" max="8974" width="9.83203125" style="18" customWidth="1"/>
    <col min="8975" max="8975" width="9.33203125" style="18" customWidth="1"/>
    <col min="8976" max="8976" width="11.33203125" style="18" bestFit="1" customWidth="1"/>
    <col min="8977" max="8977" width="13.6640625" style="18" customWidth="1"/>
    <col min="8978" max="8978" width="9.1640625" style="18"/>
    <col min="8979" max="8979" width="10.33203125" style="18" bestFit="1" customWidth="1"/>
    <col min="8980" max="8980" width="3.5" style="18" customWidth="1"/>
    <col min="8981" max="9217" width="9.1640625" style="18"/>
    <col min="9218" max="9218" width="3.83203125" style="18" customWidth="1"/>
    <col min="9219" max="9219" width="14" style="18" customWidth="1"/>
    <col min="9220" max="9220" width="13.33203125" style="18" customWidth="1"/>
    <col min="9221" max="9221" width="17" style="18" customWidth="1"/>
    <col min="9222" max="9222" width="11.5" style="18" customWidth="1"/>
    <col min="9223" max="9223" width="2.33203125" style="18" customWidth="1"/>
    <col min="9224" max="9224" width="11.6640625" style="18" customWidth="1"/>
    <col min="9225" max="9225" width="4.6640625" style="18" customWidth="1"/>
    <col min="9226" max="9226" width="10.1640625" style="18" customWidth="1"/>
    <col min="9227" max="9227" width="10.33203125" style="18" bestFit="1" customWidth="1"/>
    <col min="9228" max="9229" width="9.1640625" style="18"/>
    <col min="9230" max="9230" width="9.83203125" style="18" customWidth="1"/>
    <col min="9231" max="9231" width="9.33203125" style="18" customWidth="1"/>
    <col min="9232" max="9232" width="11.33203125" style="18" bestFit="1" customWidth="1"/>
    <col min="9233" max="9233" width="13.6640625" style="18" customWidth="1"/>
    <col min="9234" max="9234" width="9.1640625" style="18"/>
    <col min="9235" max="9235" width="10.33203125" style="18" bestFit="1" customWidth="1"/>
    <col min="9236" max="9236" width="3.5" style="18" customWidth="1"/>
    <col min="9237" max="9473" width="9.1640625" style="18"/>
    <col min="9474" max="9474" width="3.83203125" style="18" customWidth="1"/>
    <col min="9475" max="9475" width="14" style="18" customWidth="1"/>
    <col min="9476" max="9476" width="13.33203125" style="18" customWidth="1"/>
    <col min="9477" max="9477" width="17" style="18" customWidth="1"/>
    <col min="9478" max="9478" width="11.5" style="18" customWidth="1"/>
    <col min="9479" max="9479" width="2.33203125" style="18" customWidth="1"/>
    <col min="9480" max="9480" width="11.6640625" style="18" customWidth="1"/>
    <col min="9481" max="9481" width="4.6640625" style="18" customWidth="1"/>
    <col min="9482" max="9482" width="10.1640625" style="18" customWidth="1"/>
    <col min="9483" max="9483" width="10.33203125" style="18" bestFit="1" customWidth="1"/>
    <col min="9484" max="9485" width="9.1640625" style="18"/>
    <col min="9486" max="9486" width="9.83203125" style="18" customWidth="1"/>
    <col min="9487" max="9487" width="9.33203125" style="18" customWidth="1"/>
    <col min="9488" max="9488" width="11.33203125" style="18" bestFit="1" customWidth="1"/>
    <col min="9489" max="9489" width="13.6640625" style="18" customWidth="1"/>
    <col min="9490" max="9490" width="9.1640625" style="18"/>
    <col min="9491" max="9491" width="10.33203125" style="18" bestFit="1" customWidth="1"/>
    <col min="9492" max="9492" width="3.5" style="18" customWidth="1"/>
    <col min="9493" max="9729" width="9.1640625" style="18"/>
    <col min="9730" max="9730" width="3.83203125" style="18" customWidth="1"/>
    <col min="9731" max="9731" width="14" style="18" customWidth="1"/>
    <col min="9732" max="9732" width="13.33203125" style="18" customWidth="1"/>
    <col min="9733" max="9733" width="17" style="18" customWidth="1"/>
    <col min="9734" max="9734" width="11.5" style="18" customWidth="1"/>
    <col min="9735" max="9735" width="2.33203125" style="18" customWidth="1"/>
    <col min="9736" max="9736" width="11.6640625" style="18" customWidth="1"/>
    <col min="9737" max="9737" width="4.6640625" style="18" customWidth="1"/>
    <col min="9738" max="9738" width="10.1640625" style="18" customWidth="1"/>
    <col min="9739" max="9739" width="10.33203125" style="18" bestFit="1" customWidth="1"/>
    <col min="9740" max="9741" width="9.1640625" style="18"/>
    <col min="9742" max="9742" width="9.83203125" style="18" customWidth="1"/>
    <col min="9743" max="9743" width="9.33203125" style="18" customWidth="1"/>
    <col min="9744" max="9744" width="11.33203125" style="18" bestFit="1" customWidth="1"/>
    <col min="9745" max="9745" width="13.6640625" style="18" customWidth="1"/>
    <col min="9746" max="9746" width="9.1640625" style="18"/>
    <col min="9747" max="9747" width="10.33203125" style="18" bestFit="1" customWidth="1"/>
    <col min="9748" max="9748" width="3.5" style="18" customWidth="1"/>
    <col min="9749" max="9985" width="9.1640625" style="18"/>
    <col min="9986" max="9986" width="3.83203125" style="18" customWidth="1"/>
    <col min="9987" max="9987" width="14" style="18" customWidth="1"/>
    <col min="9988" max="9988" width="13.33203125" style="18" customWidth="1"/>
    <col min="9989" max="9989" width="17" style="18" customWidth="1"/>
    <col min="9990" max="9990" width="11.5" style="18" customWidth="1"/>
    <col min="9991" max="9991" width="2.33203125" style="18" customWidth="1"/>
    <col min="9992" max="9992" width="11.6640625" style="18" customWidth="1"/>
    <col min="9993" max="9993" width="4.6640625" style="18" customWidth="1"/>
    <col min="9994" max="9994" width="10.1640625" style="18" customWidth="1"/>
    <col min="9995" max="9995" width="10.33203125" style="18" bestFit="1" customWidth="1"/>
    <col min="9996" max="9997" width="9.1640625" style="18"/>
    <col min="9998" max="9998" width="9.83203125" style="18" customWidth="1"/>
    <col min="9999" max="9999" width="9.33203125" style="18" customWidth="1"/>
    <col min="10000" max="10000" width="11.33203125" style="18" bestFit="1" customWidth="1"/>
    <col min="10001" max="10001" width="13.6640625" style="18" customWidth="1"/>
    <col min="10002" max="10002" width="9.1640625" style="18"/>
    <col min="10003" max="10003" width="10.33203125" style="18" bestFit="1" customWidth="1"/>
    <col min="10004" max="10004" width="3.5" style="18" customWidth="1"/>
    <col min="10005" max="10241" width="9.1640625" style="18"/>
    <col min="10242" max="10242" width="3.83203125" style="18" customWidth="1"/>
    <col min="10243" max="10243" width="14" style="18" customWidth="1"/>
    <col min="10244" max="10244" width="13.33203125" style="18" customWidth="1"/>
    <col min="10245" max="10245" width="17" style="18" customWidth="1"/>
    <col min="10246" max="10246" width="11.5" style="18" customWidth="1"/>
    <col min="10247" max="10247" width="2.33203125" style="18" customWidth="1"/>
    <col min="10248" max="10248" width="11.6640625" style="18" customWidth="1"/>
    <col min="10249" max="10249" width="4.6640625" style="18" customWidth="1"/>
    <col min="10250" max="10250" width="10.1640625" style="18" customWidth="1"/>
    <col min="10251" max="10251" width="10.33203125" style="18" bestFit="1" customWidth="1"/>
    <col min="10252" max="10253" width="9.1640625" style="18"/>
    <col min="10254" max="10254" width="9.83203125" style="18" customWidth="1"/>
    <col min="10255" max="10255" width="9.33203125" style="18" customWidth="1"/>
    <col min="10256" max="10256" width="11.33203125" style="18" bestFit="1" customWidth="1"/>
    <col min="10257" max="10257" width="13.6640625" style="18" customWidth="1"/>
    <col min="10258" max="10258" width="9.1640625" style="18"/>
    <col min="10259" max="10259" width="10.33203125" style="18" bestFit="1" customWidth="1"/>
    <col min="10260" max="10260" width="3.5" style="18" customWidth="1"/>
    <col min="10261" max="10497" width="9.1640625" style="18"/>
    <col min="10498" max="10498" width="3.83203125" style="18" customWidth="1"/>
    <col min="10499" max="10499" width="14" style="18" customWidth="1"/>
    <col min="10500" max="10500" width="13.33203125" style="18" customWidth="1"/>
    <col min="10501" max="10501" width="17" style="18" customWidth="1"/>
    <col min="10502" max="10502" width="11.5" style="18" customWidth="1"/>
    <col min="10503" max="10503" width="2.33203125" style="18" customWidth="1"/>
    <col min="10504" max="10504" width="11.6640625" style="18" customWidth="1"/>
    <col min="10505" max="10505" width="4.6640625" style="18" customWidth="1"/>
    <col min="10506" max="10506" width="10.1640625" style="18" customWidth="1"/>
    <col min="10507" max="10507" width="10.33203125" style="18" bestFit="1" customWidth="1"/>
    <col min="10508" max="10509" width="9.1640625" style="18"/>
    <col min="10510" max="10510" width="9.83203125" style="18" customWidth="1"/>
    <col min="10511" max="10511" width="9.33203125" style="18" customWidth="1"/>
    <col min="10512" max="10512" width="11.33203125" style="18" bestFit="1" customWidth="1"/>
    <col min="10513" max="10513" width="13.6640625" style="18" customWidth="1"/>
    <col min="10514" max="10514" width="9.1640625" style="18"/>
    <col min="10515" max="10515" width="10.33203125" style="18" bestFit="1" customWidth="1"/>
    <col min="10516" max="10516" width="3.5" style="18" customWidth="1"/>
    <col min="10517" max="10753" width="9.1640625" style="18"/>
    <col min="10754" max="10754" width="3.83203125" style="18" customWidth="1"/>
    <col min="10755" max="10755" width="14" style="18" customWidth="1"/>
    <col min="10756" max="10756" width="13.33203125" style="18" customWidth="1"/>
    <col min="10757" max="10757" width="17" style="18" customWidth="1"/>
    <col min="10758" max="10758" width="11.5" style="18" customWidth="1"/>
    <col min="10759" max="10759" width="2.33203125" style="18" customWidth="1"/>
    <col min="10760" max="10760" width="11.6640625" style="18" customWidth="1"/>
    <col min="10761" max="10761" width="4.6640625" style="18" customWidth="1"/>
    <col min="10762" max="10762" width="10.1640625" style="18" customWidth="1"/>
    <col min="10763" max="10763" width="10.33203125" style="18" bestFit="1" customWidth="1"/>
    <col min="10764" max="10765" width="9.1640625" style="18"/>
    <col min="10766" max="10766" width="9.83203125" style="18" customWidth="1"/>
    <col min="10767" max="10767" width="9.33203125" style="18" customWidth="1"/>
    <col min="10768" max="10768" width="11.33203125" style="18" bestFit="1" customWidth="1"/>
    <col min="10769" max="10769" width="13.6640625" style="18" customWidth="1"/>
    <col min="10770" max="10770" width="9.1640625" style="18"/>
    <col min="10771" max="10771" width="10.33203125" style="18" bestFit="1" customWidth="1"/>
    <col min="10772" max="10772" width="3.5" style="18" customWidth="1"/>
    <col min="10773" max="11009" width="9.1640625" style="18"/>
    <col min="11010" max="11010" width="3.83203125" style="18" customWidth="1"/>
    <col min="11011" max="11011" width="14" style="18" customWidth="1"/>
    <col min="11012" max="11012" width="13.33203125" style="18" customWidth="1"/>
    <col min="11013" max="11013" width="17" style="18" customWidth="1"/>
    <col min="11014" max="11014" width="11.5" style="18" customWidth="1"/>
    <col min="11015" max="11015" width="2.33203125" style="18" customWidth="1"/>
    <col min="11016" max="11016" width="11.6640625" style="18" customWidth="1"/>
    <col min="11017" max="11017" width="4.6640625" style="18" customWidth="1"/>
    <col min="11018" max="11018" width="10.1640625" style="18" customWidth="1"/>
    <col min="11019" max="11019" width="10.33203125" style="18" bestFit="1" customWidth="1"/>
    <col min="11020" max="11021" width="9.1640625" style="18"/>
    <col min="11022" max="11022" width="9.83203125" style="18" customWidth="1"/>
    <col min="11023" max="11023" width="9.33203125" style="18" customWidth="1"/>
    <col min="11024" max="11024" width="11.33203125" style="18" bestFit="1" customWidth="1"/>
    <col min="11025" max="11025" width="13.6640625" style="18" customWidth="1"/>
    <col min="11026" max="11026" width="9.1640625" style="18"/>
    <col min="11027" max="11027" width="10.33203125" style="18" bestFit="1" customWidth="1"/>
    <col min="11028" max="11028" width="3.5" style="18" customWidth="1"/>
    <col min="11029" max="11265" width="9.1640625" style="18"/>
    <col min="11266" max="11266" width="3.83203125" style="18" customWidth="1"/>
    <col min="11267" max="11267" width="14" style="18" customWidth="1"/>
    <col min="11268" max="11268" width="13.33203125" style="18" customWidth="1"/>
    <col min="11269" max="11269" width="17" style="18" customWidth="1"/>
    <col min="11270" max="11270" width="11.5" style="18" customWidth="1"/>
    <col min="11271" max="11271" width="2.33203125" style="18" customWidth="1"/>
    <col min="11272" max="11272" width="11.6640625" style="18" customWidth="1"/>
    <col min="11273" max="11273" width="4.6640625" style="18" customWidth="1"/>
    <col min="11274" max="11274" width="10.1640625" style="18" customWidth="1"/>
    <col min="11275" max="11275" width="10.33203125" style="18" bestFit="1" customWidth="1"/>
    <col min="11276" max="11277" width="9.1640625" style="18"/>
    <col min="11278" max="11278" width="9.83203125" style="18" customWidth="1"/>
    <col min="11279" max="11279" width="9.33203125" style="18" customWidth="1"/>
    <col min="11280" max="11280" width="11.33203125" style="18" bestFit="1" customWidth="1"/>
    <col min="11281" max="11281" width="13.6640625" style="18" customWidth="1"/>
    <col min="11282" max="11282" width="9.1640625" style="18"/>
    <col min="11283" max="11283" width="10.33203125" style="18" bestFit="1" customWidth="1"/>
    <col min="11284" max="11284" width="3.5" style="18" customWidth="1"/>
    <col min="11285" max="11521" width="9.1640625" style="18"/>
    <col min="11522" max="11522" width="3.83203125" style="18" customWidth="1"/>
    <col min="11523" max="11523" width="14" style="18" customWidth="1"/>
    <col min="11524" max="11524" width="13.33203125" style="18" customWidth="1"/>
    <col min="11525" max="11525" width="17" style="18" customWidth="1"/>
    <col min="11526" max="11526" width="11.5" style="18" customWidth="1"/>
    <col min="11527" max="11527" width="2.33203125" style="18" customWidth="1"/>
    <col min="11528" max="11528" width="11.6640625" style="18" customWidth="1"/>
    <col min="11529" max="11529" width="4.6640625" style="18" customWidth="1"/>
    <col min="11530" max="11530" width="10.1640625" style="18" customWidth="1"/>
    <col min="11531" max="11531" width="10.33203125" style="18" bestFit="1" customWidth="1"/>
    <col min="11532" max="11533" width="9.1640625" style="18"/>
    <col min="11534" max="11534" width="9.83203125" style="18" customWidth="1"/>
    <col min="11535" max="11535" width="9.33203125" style="18" customWidth="1"/>
    <col min="11536" max="11536" width="11.33203125" style="18" bestFit="1" customWidth="1"/>
    <col min="11537" max="11537" width="13.6640625" style="18" customWidth="1"/>
    <col min="11538" max="11538" width="9.1640625" style="18"/>
    <col min="11539" max="11539" width="10.33203125" style="18" bestFit="1" customWidth="1"/>
    <col min="11540" max="11540" width="3.5" style="18" customWidth="1"/>
    <col min="11541" max="11777" width="9.1640625" style="18"/>
    <col min="11778" max="11778" width="3.83203125" style="18" customWidth="1"/>
    <col min="11779" max="11779" width="14" style="18" customWidth="1"/>
    <col min="11780" max="11780" width="13.33203125" style="18" customWidth="1"/>
    <col min="11781" max="11781" width="17" style="18" customWidth="1"/>
    <col min="11782" max="11782" width="11.5" style="18" customWidth="1"/>
    <col min="11783" max="11783" width="2.33203125" style="18" customWidth="1"/>
    <col min="11784" max="11784" width="11.6640625" style="18" customWidth="1"/>
    <col min="11785" max="11785" width="4.6640625" style="18" customWidth="1"/>
    <col min="11786" max="11786" width="10.1640625" style="18" customWidth="1"/>
    <col min="11787" max="11787" width="10.33203125" style="18" bestFit="1" customWidth="1"/>
    <col min="11788" max="11789" width="9.1640625" style="18"/>
    <col min="11790" max="11790" width="9.83203125" style="18" customWidth="1"/>
    <col min="11791" max="11791" width="9.33203125" style="18" customWidth="1"/>
    <col min="11792" max="11792" width="11.33203125" style="18" bestFit="1" customWidth="1"/>
    <col min="11793" max="11793" width="13.6640625" style="18" customWidth="1"/>
    <col min="11794" max="11794" width="9.1640625" style="18"/>
    <col min="11795" max="11795" width="10.33203125" style="18" bestFit="1" customWidth="1"/>
    <col min="11796" max="11796" width="3.5" style="18" customWidth="1"/>
    <col min="11797" max="12033" width="9.1640625" style="18"/>
    <col min="12034" max="12034" width="3.83203125" style="18" customWidth="1"/>
    <col min="12035" max="12035" width="14" style="18" customWidth="1"/>
    <col min="12036" max="12036" width="13.33203125" style="18" customWidth="1"/>
    <col min="12037" max="12037" width="17" style="18" customWidth="1"/>
    <col min="12038" max="12038" width="11.5" style="18" customWidth="1"/>
    <col min="12039" max="12039" width="2.33203125" style="18" customWidth="1"/>
    <col min="12040" max="12040" width="11.6640625" style="18" customWidth="1"/>
    <col min="12041" max="12041" width="4.6640625" style="18" customWidth="1"/>
    <col min="12042" max="12042" width="10.1640625" style="18" customWidth="1"/>
    <col min="12043" max="12043" width="10.33203125" style="18" bestFit="1" customWidth="1"/>
    <col min="12044" max="12045" width="9.1640625" style="18"/>
    <col min="12046" max="12046" width="9.83203125" style="18" customWidth="1"/>
    <col min="12047" max="12047" width="9.33203125" style="18" customWidth="1"/>
    <col min="12048" max="12048" width="11.33203125" style="18" bestFit="1" customWidth="1"/>
    <col min="12049" max="12049" width="13.6640625" style="18" customWidth="1"/>
    <col min="12050" max="12050" width="9.1640625" style="18"/>
    <col min="12051" max="12051" width="10.33203125" style="18" bestFit="1" customWidth="1"/>
    <col min="12052" max="12052" width="3.5" style="18" customWidth="1"/>
    <col min="12053" max="12289" width="9.1640625" style="18"/>
    <col min="12290" max="12290" width="3.83203125" style="18" customWidth="1"/>
    <col min="12291" max="12291" width="14" style="18" customWidth="1"/>
    <col min="12292" max="12292" width="13.33203125" style="18" customWidth="1"/>
    <col min="12293" max="12293" width="17" style="18" customWidth="1"/>
    <col min="12294" max="12294" width="11.5" style="18" customWidth="1"/>
    <col min="12295" max="12295" width="2.33203125" style="18" customWidth="1"/>
    <col min="12296" max="12296" width="11.6640625" style="18" customWidth="1"/>
    <col min="12297" max="12297" width="4.6640625" style="18" customWidth="1"/>
    <col min="12298" max="12298" width="10.1640625" style="18" customWidth="1"/>
    <col min="12299" max="12299" width="10.33203125" style="18" bestFit="1" customWidth="1"/>
    <col min="12300" max="12301" width="9.1640625" style="18"/>
    <col min="12302" max="12302" width="9.83203125" style="18" customWidth="1"/>
    <col min="12303" max="12303" width="9.33203125" style="18" customWidth="1"/>
    <col min="12304" max="12304" width="11.33203125" style="18" bestFit="1" customWidth="1"/>
    <col min="12305" max="12305" width="13.6640625" style="18" customWidth="1"/>
    <col min="12306" max="12306" width="9.1640625" style="18"/>
    <col min="12307" max="12307" width="10.33203125" style="18" bestFit="1" customWidth="1"/>
    <col min="12308" max="12308" width="3.5" style="18" customWidth="1"/>
    <col min="12309" max="12545" width="9.1640625" style="18"/>
    <col min="12546" max="12546" width="3.83203125" style="18" customWidth="1"/>
    <col min="12547" max="12547" width="14" style="18" customWidth="1"/>
    <col min="12548" max="12548" width="13.33203125" style="18" customWidth="1"/>
    <col min="12549" max="12549" width="17" style="18" customWidth="1"/>
    <col min="12550" max="12550" width="11.5" style="18" customWidth="1"/>
    <col min="12551" max="12551" width="2.33203125" style="18" customWidth="1"/>
    <col min="12552" max="12552" width="11.6640625" style="18" customWidth="1"/>
    <col min="12553" max="12553" width="4.6640625" style="18" customWidth="1"/>
    <col min="12554" max="12554" width="10.1640625" style="18" customWidth="1"/>
    <col min="12555" max="12555" width="10.33203125" style="18" bestFit="1" customWidth="1"/>
    <col min="12556" max="12557" width="9.1640625" style="18"/>
    <col min="12558" max="12558" width="9.83203125" style="18" customWidth="1"/>
    <col min="12559" max="12559" width="9.33203125" style="18" customWidth="1"/>
    <col min="12560" max="12560" width="11.33203125" style="18" bestFit="1" customWidth="1"/>
    <col min="12561" max="12561" width="13.6640625" style="18" customWidth="1"/>
    <col min="12562" max="12562" width="9.1640625" style="18"/>
    <col min="12563" max="12563" width="10.33203125" style="18" bestFit="1" customWidth="1"/>
    <col min="12564" max="12564" width="3.5" style="18" customWidth="1"/>
    <col min="12565" max="12801" width="9.1640625" style="18"/>
    <col min="12802" max="12802" width="3.83203125" style="18" customWidth="1"/>
    <col min="12803" max="12803" width="14" style="18" customWidth="1"/>
    <col min="12804" max="12804" width="13.33203125" style="18" customWidth="1"/>
    <col min="12805" max="12805" width="17" style="18" customWidth="1"/>
    <col min="12806" max="12806" width="11.5" style="18" customWidth="1"/>
    <col min="12807" max="12807" width="2.33203125" style="18" customWidth="1"/>
    <col min="12808" max="12808" width="11.6640625" style="18" customWidth="1"/>
    <col min="12809" max="12809" width="4.6640625" style="18" customWidth="1"/>
    <col min="12810" max="12810" width="10.1640625" style="18" customWidth="1"/>
    <col min="12811" max="12811" width="10.33203125" style="18" bestFit="1" customWidth="1"/>
    <col min="12812" max="12813" width="9.1640625" style="18"/>
    <col min="12814" max="12814" width="9.83203125" style="18" customWidth="1"/>
    <col min="12815" max="12815" width="9.33203125" style="18" customWidth="1"/>
    <col min="12816" max="12816" width="11.33203125" style="18" bestFit="1" customWidth="1"/>
    <col min="12817" max="12817" width="13.6640625" style="18" customWidth="1"/>
    <col min="12818" max="12818" width="9.1640625" style="18"/>
    <col min="12819" max="12819" width="10.33203125" style="18" bestFit="1" customWidth="1"/>
    <col min="12820" max="12820" width="3.5" style="18" customWidth="1"/>
    <col min="12821" max="13057" width="9.1640625" style="18"/>
    <col min="13058" max="13058" width="3.83203125" style="18" customWidth="1"/>
    <col min="13059" max="13059" width="14" style="18" customWidth="1"/>
    <col min="13060" max="13060" width="13.33203125" style="18" customWidth="1"/>
    <col min="13061" max="13061" width="17" style="18" customWidth="1"/>
    <col min="13062" max="13062" width="11.5" style="18" customWidth="1"/>
    <col min="13063" max="13063" width="2.33203125" style="18" customWidth="1"/>
    <col min="13064" max="13064" width="11.6640625" style="18" customWidth="1"/>
    <col min="13065" max="13065" width="4.6640625" style="18" customWidth="1"/>
    <col min="13066" max="13066" width="10.1640625" style="18" customWidth="1"/>
    <col min="13067" max="13067" width="10.33203125" style="18" bestFit="1" customWidth="1"/>
    <col min="13068" max="13069" width="9.1640625" style="18"/>
    <col min="13070" max="13070" width="9.83203125" style="18" customWidth="1"/>
    <col min="13071" max="13071" width="9.33203125" style="18" customWidth="1"/>
    <col min="13072" max="13072" width="11.33203125" style="18" bestFit="1" customWidth="1"/>
    <col min="13073" max="13073" width="13.6640625" style="18" customWidth="1"/>
    <col min="13074" max="13074" width="9.1640625" style="18"/>
    <col min="13075" max="13075" width="10.33203125" style="18" bestFit="1" customWidth="1"/>
    <col min="13076" max="13076" width="3.5" style="18" customWidth="1"/>
    <col min="13077" max="13313" width="9.1640625" style="18"/>
    <col min="13314" max="13314" width="3.83203125" style="18" customWidth="1"/>
    <col min="13315" max="13315" width="14" style="18" customWidth="1"/>
    <col min="13316" max="13316" width="13.33203125" style="18" customWidth="1"/>
    <col min="13317" max="13317" width="17" style="18" customWidth="1"/>
    <col min="13318" max="13318" width="11.5" style="18" customWidth="1"/>
    <col min="13319" max="13319" width="2.33203125" style="18" customWidth="1"/>
    <col min="13320" max="13320" width="11.6640625" style="18" customWidth="1"/>
    <col min="13321" max="13321" width="4.6640625" style="18" customWidth="1"/>
    <col min="13322" max="13322" width="10.1640625" style="18" customWidth="1"/>
    <col min="13323" max="13323" width="10.33203125" style="18" bestFit="1" customWidth="1"/>
    <col min="13324" max="13325" width="9.1640625" style="18"/>
    <col min="13326" max="13326" width="9.83203125" style="18" customWidth="1"/>
    <col min="13327" max="13327" width="9.33203125" style="18" customWidth="1"/>
    <col min="13328" max="13328" width="11.33203125" style="18" bestFit="1" customWidth="1"/>
    <col min="13329" max="13329" width="13.6640625" style="18" customWidth="1"/>
    <col min="13330" max="13330" width="9.1640625" style="18"/>
    <col min="13331" max="13331" width="10.33203125" style="18" bestFit="1" customWidth="1"/>
    <col min="13332" max="13332" width="3.5" style="18" customWidth="1"/>
    <col min="13333" max="13569" width="9.1640625" style="18"/>
    <col min="13570" max="13570" width="3.83203125" style="18" customWidth="1"/>
    <col min="13571" max="13571" width="14" style="18" customWidth="1"/>
    <col min="13572" max="13572" width="13.33203125" style="18" customWidth="1"/>
    <col min="13573" max="13573" width="17" style="18" customWidth="1"/>
    <col min="13574" max="13574" width="11.5" style="18" customWidth="1"/>
    <col min="13575" max="13575" width="2.33203125" style="18" customWidth="1"/>
    <col min="13576" max="13576" width="11.6640625" style="18" customWidth="1"/>
    <col min="13577" max="13577" width="4.6640625" style="18" customWidth="1"/>
    <col min="13578" max="13578" width="10.1640625" style="18" customWidth="1"/>
    <col min="13579" max="13579" width="10.33203125" style="18" bestFit="1" customWidth="1"/>
    <col min="13580" max="13581" width="9.1640625" style="18"/>
    <col min="13582" max="13582" width="9.83203125" style="18" customWidth="1"/>
    <col min="13583" max="13583" width="9.33203125" style="18" customWidth="1"/>
    <col min="13584" max="13584" width="11.33203125" style="18" bestFit="1" customWidth="1"/>
    <col min="13585" max="13585" width="13.6640625" style="18" customWidth="1"/>
    <col min="13586" max="13586" width="9.1640625" style="18"/>
    <col min="13587" max="13587" width="10.33203125" style="18" bestFit="1" customWidth="1"/>
    <col min="13588" max="13588" width="3.5" style="18" customWidth="1"/>
    <col min="13589" max="13825" width="9.1640625" style="18"/>
    <col min="13826" max="13826" width="3.83203125" style="18" customWidth="1"/>
    <col min="13827" max="13827" width="14" style="18" customWidth="1"/>
    <col min="13828" max="13828" width="13.33203125" style="18" customWidth="1"/>
    <col min="13829" max="13829" width="17" style="18" customWidth="1"/>
    <col min="13830" max="13830" width="11.5" style="18" customWidth="1"/>
    <col min="13831" max="13831" width="2.33203125" style="18" customWidth="1"/>
    <col min="13832" max="13832" width="11.6640625" style="18" customWidth="1"/>
    <col min="13833" max="13833" width="4.6640625" style="18" customWidth="1"/>
    <col min="13834" max="13834" width="10.1640625" style="18" customWidth="1"/>
    <col min="13835" max="13835" width="10.33203125" style="18" bestFit="1" customWidth="1"/>
    <col min="13836" max="13837" width="9.1640625" style="18"/>
    <col min="13838" max="13838" width="9.83203125" style="18" customWidth="1"/>
    <col min="13839" max="13839" width="9.33203125" style="18" customWidth="1"/>
    <col min="13840" max="13840" width="11.33203125" style="18" bestFit="1" customWidth="1"/>
    <col min="13841" max="13841" width="13.6640625" style="18" customWidth="1"/>
    <col min="13842" max="13842" width="9.1640625" style="18"/>
    <col min="13843" max="13843" width="10.33203125" style="18" bestFit="1" customWidth="1"/>
    <col min="13844" max="13844" width="3.5" style="18" customWidth="1"/>
    <col min="13845" max="14081" width="9.1640625" style="18"/>
    <col min="14082" max="14082" width="3.83203125" style="18" customWidth="1"/>
    <col min="14083" max="14083" width="14" style="18" customWidth="1"/>
    <col min="14084" max="14084" width="13.33203125" style="18" customWidth="1"/>
    <col min="14085" max="14085" width="17" style="18" customWidth="1"/>
    <col min="14086" max="14086" width="11.5" style="18" customWidth="1"/>
    <col min="14087" max="14087" width="2.33203125" style="18" customWidth="1"/>
    <col min="14088" max="14088" width="11.6640625" style="18" customWidth="1"/>
    <col min="14089" max="14089" width="4.6640625" style="18" customWidth="1"/>
    <col min="14090" max="14090" width="10.1640625" style="18" customWidth="1"/>
    <col min="14091" max="14091" width="10.33203125" style="18" bestFit="1" customWidth="1"/>
    <col min="14092" max="14093" width="9.1640625" style="18"/>
    <col min="14094" max="14094" width="9.83203125" style="18" customWidth="1"/>
    <col min="14095" max="14095" width="9.33203125" style="18" customWidth="1"/>
    <col min="14096" max="14096" width="11.33203125" style="18" bestFit="1" customWidth="1"/>
    <col min="14097" max="14097" width="13.6640625" style="18" customWidth="1"/>
    <col min="14098" max="14098" width="9.1640625" style="18"/>
    <col min="14099" max="14099" width="10.33203125" style="18" bestFit="1" customWidth="1"/>
    <col min="14100" max="14100" width="3.5" style="18" customWidth="1"/>
    <col min="14101" max="14337" width="9.1640625" style="18"/>
    <col min="14338" max="14338" width="3.83203125" style="18" customWidth="1"/>
    <col min="14339" max="14339" width="14" style="18" customWidth="1"/>
    <col min="14340" max="14340" width="13.33203125" style="18" customWidth="1"/>
    <col min="14341" max="14341" width="17" style="18" customWidth="1"/>
    <col min="14342" max="14342" width="11.5" style="18" customWidth="1"/>
    <col min="14343" max="14343" width="2.33203125" style="18" customWidth="1"/>
    <col min="14344" max="14344" width="11.6640625" style="18" customWidth="1"/>
    <col min="14345" max="14345" width="4.6640625" style="18" customWidth="1"/>
    <col min="14346" max="14346" width="10.1640625" style="18" customWidth="1"/>
    <col min="14347" max="14347" width="10.33203125" style="18" bestFit="1" customWidth="1"/>
    <col min="14348" max="14349" width="9.1640625" style="18"/>
    <col min="14350" max="14350" width="9.83203125" style="18" customWidth="1"/>
    <col min="14351" max="14351" width="9.33203125" style="18" customWidth="1"/>
    <col min="14352" max="14352" width="11.33203125" style="18" bestFit="1" customWidth="1"/>
    <col min="14353" max="14353" width="13.6640625" style="18" customWidth="1"/>
    <col min="14354" max="14354" width="9.1640625" style="18"/>
    <col min="14355" max="14355" width="10.33203125" style="18" bestFit="1" customWidth="1"/>
    <col min="14356" max="14356" width="3.5" style="18" customWidth="1"/>
    <col min="14357" max="14593" width="9.1640625" style="18"/>
    <col min="14594" max="14594" width="3.83203125" style="18" customWidth="1"/>
    <col min="14595" max="14595" width="14" style="18" customWidth="1"/>
    <col min="14596" max="14596" width="13.33203125" style="18" customWidth="1"/>
    <col min="14597" max="14597" width="17" style="18" customWidth="1"/>
    <col min="14598" max="14598" width="11.5" style="18" customWidth="1"/>
    <col min="14599" max="14599" width="2.33203125" style="18" customWidth="1"/>
    <col min="14600" max="14600" width="11.6640625" style="18" customWidth="1"/>
    <col min="14601" max="14601" width="4.6640625" style="18" customWidth="1"/>
    <col min="14602" max="14602" width="10.1640625" style="18" customWidth="1"/>
    <col min="14603" max="14603" width="10.33203125" style="18" bestFit="1" customWidth="1"/>
    <col min="14604" max="14605" width="9.1640625" style="18"/>
    <col min="14606" max="14606" width="9.83203125" style="18" customWidth="1"/>
    <col min="14607" max="14607" width="9.33203125" style="18" customWidth="1"/>
    <col min="14608" max="14608" width="11.33203125" style="18" bestFit="1" customWidth="1"/>
    <col min="14609" max="14609" width="13.6640625" style="18" customWidth="1"/>
    <col min="14610" max="14610" width="9.1640625" style="18"/>
    <col min="14611" max="14611" width="10.33203125" style="18" bestFit="1" customWidth="1"/>
    <col min="14612" max="14612" width="3.5" style="18" customWidth="1"/>
    <col min="14613" max="14849" width="9.1640625" style="18"/>
    <col min="14850" max="14850" width="3.83203125" style="18" customWidth="1"/>
    <col min="14851" max="14851" width="14" style="18" customWidth="1"/>
    <col min="14852" max="14852" width="13.33203125" style="18" customWidth="1"/>
    <col min="14853" max="14853" width="17" style="18" customWidth="1"/>
    <col min="14854" max="14854" width="11.5" style="18" customWidth="1"/>
    <col min="14855" max="14855" width="2.33203125" style="18" customWidth="1"/>
    <col min="14856" max="14856" width="11.6640625" style="18" customWidth="1"/>
    <col min="14857" max="14857" width="4.6640625" style="18" customWidth="1"/>
    <col min="14858" max="14858" width="10.1640625" style="18" customWidth="1"/>
    <col min="14859" max="14859" width="10.33203125" style="18" bestFit="1" customWidth="1"/>
    <col min="14860" max="14861" width="9.1640625" style="18"/>
    <col min="14862" max="14862" width="9.83203125" style="18" customWidth="1"/>
    <col min="14863" max="14863" width="9.33203125" style="18" customWidth="1"/>
    <col min="14864" max="14864" width="11.33203125" style="18" bestFit="1" customWidth="1"/>
    <col min="14865" max="14865" width="13.6640625" style="18" customWidth="1"/>
    <col min="14866" max="14866" width="9.1640625" style="18"/>
    <col min="14867" max="14867" width="10.33203125" style="18" bestFit="1" customWidth="1"/>
    <col min="14868" max="14868" width="3.5" style="18" customWidth="1"/>
    <col min="14869" max="15105" width="9.1640625" style="18"/>
    <col min="15106" max="15106" width="3.83203125" style="18" customWidth="1"/>
    <col min="15107" max="15107" width="14" style="18" customWidth="1"/>
    <col min="15108" max="15108" width="13.33203125" style="18" customWidth="1"/>
    <col min="15109" max="15109" width="17" style="18" customWidth="1"/>
    <col min="15110" max="15110" width="11.5" style="18" customWidth="1"/>
    <col min="15111" max="15111" width="2.33203125" style="18" customWidth="1"/>
    <col min="15112" max="15112" width="11.6640625" style="18" customWidth="1"/>
    <col min="15113" max="15113" width="4.6640625" style="18" customWidth="1"/>
    <col min="15114" max="15114" width="10.1640625" style="18" customWidth="1"/>
    <col min="15115" max="15115" width="10.33203125" style="18" bestFit="1" customWidth="1"/>
    <col min="15116" max="15117" width="9.1640625" style="18"/>
    <col min="15118" max="15118" width="9.83203125" style="18" customWidth="1"/>
    <col min="15119" max="15119" width="9.33203125" style="18" customWidth="1"/>
    <col min="15120" max="15120" width="11.33203125" style="18" bestFit="1" customWidth="1"/>
    <col min="15121" max="15121" width="13.6640625" style="18" customWidth="1"/>
    <col min="15122" max="15122" width="9.1640625" style="18"/>
    <col min="15123" max="15123" width="10.33203125" style="18" bestFit="1" customWidth="1"/>
    <col min="15124" max="15124" width="3.5" style="18" customWidth="1"/>
    <col min="15125" max="15361" width="9.1640625" style="18"/>
    <col min="15362" max="15362" width="3.83203125" style="18" customWidth="1"/>
    <col min="15363" max="15363" width="14" style="18" customWidth="1"/>
    <col min="15364" max="15364" width="13.33203125" style="18" customWidth="1"/>
    <col min="15365" max="15365" width="17" style="18" customWidth="1"/>
    <col min="15366" max="15366" width="11.5" style="18" customWidth="1"/>
    <col min="15367" max="15367" width="2.33203125" style="18" customWidth="1"/>
    <col min="15368" max="15368" width="11.6640625" style="18" customWidth="1"/>
    <col min="15369" max="15369" width="4.6640625" style="18" customWidth="1"/>
    <col min="15370" max="15370" width="10.1640625" style="18" customWidth="1"/>
    <col min="15371" max="15371" width="10.33203125" style="18" bestFit="1" customWidth="1"/>
    <col min="15372" max="15373" width="9.1640625" style="18"/>
    <col min="15374" max="15374" width="9.83203125" style="18" customWidth="1"/>
    <col min="15375" max="15375" width="9.33203125" style="18" customWidth="1"/>
    <col min="15376" max="15376" width="11.33203125" style="18" bestFit="1" customWidth="1"/>
    <col min="15377" max="15377" width="13.6640625" style="18" customWidth="1"/>
    <col min="15378" max="15378" width="9.1640625" style="18"/>
    <col min="15379" max="15379" width="10.33203125" style="18" bestFit="1" customWidth="1"/>
    <col min="15380" max="15380" width="3.5" style="18" customWidth="1"/>
    <col min="15381" max="15617" width="9.1640625" style="18"/>
    <col min="15618" max="15618" width="3.83203125" style="18" customWidth="1"/>
    <col min="15619" max="15619" width="14" style="18" customWidth="1"/>
    <col min="15620" max="15620" width="13.33203125" style="18" customWidth="1"/>
    <col min="15621" max="15621" width="17" style="18" customWidth="1"/>
    <col min="15622" max="15622" width="11.5" style="18" customWidth="1"/>
    <col min="15623" max="15623" width="2.33203125" style="18" customWidth="1"/>
    <col min="15624" max="15624" width="11.6640625" style="18" customWidth="1"/>
    <col min="15625" max="15625" width="4.6640625" style="18" customWidth="1"/>
    <col min="15626" max="15626" width="10.1640625" style="18" customWidth="1"/>
    <col min="15627" max="15627" width="10.33203125" style="18" bestFit="1" customWidth="1"/>
    <col min="15628" max="15629" width="9.1640625" style="18"/>
    <col min="15630" max="15630" width="9.83203125" style="18" customWidth="1"/>
    <col min="15631" max="15631" width="9.33203125" style="18" customWidth="1"/>
    <col min="15632" max="15632" width="11.33203125" style="18" bestFit="1" customWidth="1"/>
    <col min="15633" max="15633" width="13.6640625" style="18" customWidth="1"/>
    <col min="15634" max="15634" width="9.1640625" style="18"/>
    <col min="15635" max="15635" width="10.33203125" style="18" bestFit="1" customWidth="1"/>
    <col min="15636" max="15636" width="3.5" style="18" customWidth="1"/>
    <col min="15637" max="15873" width="9.1640625" style="18"/>
    <col min="15874" max="15874" width="3.83203125" style="18" customWidth="1"/>
    <col min="15875" max="15875" width="14" style="18" customWidth="1"/>
    <col min="15876" max="15876" width="13.33203125" style="18" customWidth="1"/>
    <col min="15877" max="15877" width="17" style="18" customWidth="1"/>
    <col min="15878" max="15878" width="11.5" style="18" customWidth="1"/>
    <col min="15879" max="15879" width="2.33203125" style="18" customWidth="1"/>
    <col min="15880" max="15880" width="11.6640625" style="18" customWidth="1"/>
    <col min="15881" max="15881" width="4.6640625" style="18" customWidth="1"/>
    <col min="15882" max="15882" width="10.1640625" style="18" customWidth="1"/>
    <col min="15883" max="15883" width="10.33203125" style="18" bestFit="1" customWidth="1"/>
    <col min="15884" max="15885" width="9.1640625" style="18"/>
    <col min="15886" max="15886" width="9.83203125" style="18" customWidth="1"/>
    <col min="15887" max="15887" width="9.33203125" style="18" customWidth="1"/>
    <col min="15888" max="15888" width="11.33203125" style="18" bestFit="1" customWidth="1"/>
    <col min="15889" max="15889" width="13.6640625" style="18" customWidth="1"/>
    <col min="15890" max="15890" width="9.1640625" style="18"/>
    <col min="15891" max="15891" width="10.33203125" style="18" bestFit="1" customWidth="1"/>
    <col min="15892" max="15892" width="3.5" style="18" customWidth="1"/>
    <col min="15893" max="16129" width="9.1640625" style="18"/>
    <col min="16130" max="16130" width="3.83203125" style="18" customWidth="1"/>
    <col min="16131" max="16131" width="14" style="18" customWidth="1"/>
    <col min="16132" max="16132" width="13.33203125" style="18" customWidth="1"/>
    <col min="16133" max="16133" width="17" style="18" customWidth="1"/>
    <col min="16134" max="16134" width="11.5" style="18" customWidth="1"/>
    <col min="16135" max="16135" width="2.33203125" style="18" customWidth="1"/>
    <col min="16136" max="16136" width="11.6640625" style="18" customWidth="1"/>
    <col min="16137" max="16137" width="4.6640625" style="18" customWidth="1"/>
    <col min="16138" max="16138" width="10.1640625" style="18" customWidth="1"/>
    <col min="16139" max="16139" width="10.33203125" style="18" bestFit="1" customWidth="1"/>
    <col min="16140" max="16141" width="9.1640625" style="18"/>
    <col min="16142" max="16142" width="9.83203125" style="18" customWidth="1"/>
    <col min="16143" max="16143" width="9.33203125" style="18" customWidth="1"/>
    <col min="16144" max="16144" width="11.33203125" style="18" bestFit="1" customWidth="1"/>
    <col min="16145" max="16145" width="13.6640625" style="18" customWidth="1"/>
    <col min="16146" max="16146" width="9.1640625" style="18"/>
    <col min="16147" max="16147" width="10.33203125" style="18" bestFit="1" customWidth="1"/>
    <col min="16148" max="16148" width="3.5" style="18" customWidth="1"/>
    <col min="16149" max="16384" width="9.1640625" style="18"/>
  </cols>
  <sheetData>
    <row r="1" spans="2:20" x14ac:dyDescent="0.15">
      <c r="B1" s="18" t="str">
        <f>Dashboard!B3</f>
        <v>(Enter Company name)</v>
      </c>
      <c r="D1" s="451">
        <f>Dashboard!B4</f>
        <v>45323</v>
      </c>
      <c r="E1" s="73">
        <f>Dashboard!B5</f>
        <v>45688</v>
      </c>
      <c r="H1" s="73">
        <f>Dashboard!B5</f>
        <v>45688</v>
      </c>
    </row>
    <row r="2" spans="2:20" ht="19" thickBot="1" x14ac:dyDescent="0.25">
      <c r="B2" s="72" t="s">
        <v>312</v>
      </c>
      <c r="M2" s="483" t="s">
        <v>319</v>
      </c>
      <c r="N2" s="483"/>
      <c r="O2" s="483"/>
    </row>
    <row r="3" spans="2:20" ht="19" thickBot="1" x14ac:dyDescent="0.25">
      <c r="B3" s="72" t="s">
        <v>55</v>
      </c>
      <c r="J3" s="73"/>
      <c r="N3" s="390" t="s">
        <v>313</v>
      </c>
      <c r="O3" s="391" t="s">
        <v>314</v>
      </c>
    </row>
    <row r="4" spans="2:20" ht="21" thickBot="1" x14ac:dyDescent="0.25">
      <c r="B4" s="74"/>
      <c r="J4" s="73"/>
      <c r="M4" s="388" t="s">
        <v>316</v>
      </c>
      <c r="N4" s="348" t="str">
        <f>Dashboard!I4</f>
        <v>Owned Personally</v>
      </c>
      <c r="O4" s="349" t="str">
        <f>Dashboard!I5</f>
        <v>Owned Personally</v>
      </c>
    </row>
    <row r="5" spans="2:20" ht="17" thickBot="1" x14ac:dyDescent="0.25">
      <c r="B5" s="75" t="s">
        <v>19</v>
      </c>
      <c r="D5" s="76" t="str">
        <f>Dashboard!B3</f>
        <v>(Enter Company name)</v>
      </c>
      <c r="E5" s="77"/>
      <c r="F5" s="163"/>
      <c r="H5" s="78">
        <f>Dashboard!B5</f>
        <v>45688</v>
      </c>
      <c r="I5" s="79"/>
      <c r="M5" s="389" t="s">
        <v>315</v>
      </c>
      <c r="N5" s="350" t="str">
        <f>Dashboard!J4</f>
        <v>No</v>
      </c>
      <c r="O5" s="351" t="str">
        <f>Dashboard!J5</f>
        <v>No</v>
      </c>
    </row>
    <row r="6" spans="2:20" ht="16" x14ac:dyDescent="0.2">
      <c r="B6" s="75"/>
      <c r="D6" s="71"/>
      <c r="H6" s="71" t="s">
        <v>56</v>
      </c>
      <c r="J6" s="71" t="s">
        <v>56</v>
      </c>
    </row>
    <row r="7" spans="2:20" ht="15" x14ac:dyDescent="0.2">
      <c r="C7" s="80" t="s">
        <v>57</v>
      </c>
      <c r="E7" s="81"/>
      <c r="F7" s="81"/>
      <c r="G7" s="71" t="s">
        <v>58</v>
      </c>
      <c r="J7" s="71" t="s">
        <v>59</v>
      </c>
    </row>
    <row r="8" spans="2:20" ht="15" x14ac:dyDescent="0.2">
      <c r="B8" s="82" t="s">
        <v>60</v>
      </c>
      <c r="C8" s="352">
        <f>Dashboard!I13</f>
        <v>0</v>
      </c>
      <c r="D8" s="79"/>
      <c r="E8" s="79"/>
      <c r="F8" s="79"/>
      <c r="G8" s="83"/>
      <c r="H8" s="353">
        <f>Dashboard!J13</f>
        <v>0</v>
      </c>
      <c r="I8" s="79"/>
      <c r="J8" s="353">
        <f>Dashboard!K13</f>
        <v>0</v>
      </c>
    </row>
    <row r="9" spans="2:20" ht="15" x14ac:dyDescent="0.2">
      <c r="B9" s="71" t="s">
        <v>61</v>
      </c>
      <c r="C9" s="352">
        <f>Dashboard!I14</f>
        <v>0</v>
      </c>
      <c r="G9" s="73"/>
      <c r="H9" s="353">
        <f>Dashboard!J14</f>
        <v>0</v>
      </c>
      <c r="J9" s="353">
        <f>Dashboard!K14</f>
        <v>0</v>
      </c>
    </row>
    <row r="10" spans="2:20" x14ac:dyDescent="0.15">
      <c r="B10" s="71"/>
      <c r="C10" s="84" t="s">
        <v>62</v>
      </c>
      <c r="E10" s="80" t="s">
        <v>63</v>
      </c>
      <c r="F10" s="80"/>
      <c r="H10" s="85" t="s">
        <v>64</v>
      </c>
      <c r="J10" s="85" t="s">
        <v>65</v>
      </c>
    </row>
    <row r="11" spans="2:20" ht="15" x14ac:dyDescent="0.2">
      <c r="B11" s="82" t="s">
        <v>60</v>
      </c>
      <c r="C11" s="352">
        <f>Dashboard!I9</f>
        <v>0</v>
      </c>
      <c r="D11" s="79"/>
      <c r="E11" s="352">
        <f>Dashboard!J9</f>
        <v>0</v>
      </c>
      <c r="F11" s="352"/>
      <c r="G11" s="83"/>
      <c r="H11" s="355">
        <f>Dashboard!K9</f>
        <v>0</v>
      </c>
      <c r="I11" s="79"/>
      <c r="J11" s="353">
        <f>Dashboard!L9</f>
        <v>0</v>
      </c>
    </row>
    <row r="12" spans="2:20" ht="15" x14ac:dyDescent="0.2">
      <c r="B12" s="71" t="s">
        <v>61</v>
      </c>
      <c r="C12" s="352">
        <f>Dashboard!I10</f>
        <v>0</v>
      </c>
      <c r="E12" s="352">
        <f>Dashboard!J10</f>
        <v>0</v>
      </c>
      <c r="F12" s="354"/>
      <c r="G12" s="73"/>
      <c r="H12" s="355">
        <f>Dashboard!K10</f>
        <v>0</v>
      </c>
      <c r="J12" s="353">
        <f>Dashboard!L10</f>
        <v>0</v>
      </c>
    </row>
    <row r="14" spans="2:20" x14ac:dyDescent="0.15">
      <c r="B14" s="86"/>
      <c r="C14" s="87"/>
      <c r="D14" s="87"/>
      <c r="E14" s="87"/>
      <c r="F14" s="87"/>
      <c r="G14" s="87"/>
      <c r="H14" s="87"/>
      <c r="I14" s="87"/>
      <c r="J14" s="87"/>
      <c r="K14" s="88"/>
    </row>
    <row r="15" spans="2:20" x14ac:dyDescent="0.15">
      <c r="B15" s="89" t="s">
        <v>66</v>
      </c>
      <c r="K15" s="90" t="s">
        <v>67</v>
      </c>
    </row>
    <row r="16" spans="2:20" x14ac:dyDescent="0.15">
      <c r="B16" s="89"/>
      <c r="K16" s="91"/>
      <c r="T16" s="92"/>
    </row>
    <row r="17" spans="2:20" x14ac:dyDescent="0.15">
      <c r="B17" s="93"/>
      <c r="E17" s="80" t="s">
        <v>60</v>
      </c>
      <c r="F17" s="80" t="s">
        <v>271</v>
      </c>
      <c r="G17" s="94"/>
      <c r="H17" s="80" t="s">
        <v>61</v>
      </c>
      <c r="I17" s="80" t="s">
        <v>271</v>
      </c>
      <c r="K17" s="91"/>
      <c r="T17" s="92"/>
    </row>
    <row r="18" spans="2:20" x14ac:dyDescent="0.15">
      <c r="B18" s="89" t="s">
        <v>68</v>
      </c>
      <c r="C18" s="95" t="s">
        <v>69</v>
      </c>
      <c r="K18" s="91"/>
      <c r="P18" s="96" t="s">
        <v>70</v>
      </c>
      <c r="Q18" s="97"/>
      <c r="R18" s="97"/>
      <c r="S18" s="98"/>
      <c r="T18" s="99"/>
    </row>
    <row r="19" spans="2:20" ht="15" x14ac:dyDescent="0.2">
      <c r="B19" s="89"/>
      <c r="C19" s="100" t="s">
        <v>71</v>
      </c>
      <c r="D19" s="100"/>
      <c r="E19" s="356"/>
      <c r="F19" s="356"/>
      <c r="G19" s="164"/>
      <c r="H19" s="356"/>
      <c r="I19" s="356"/>
      <c r="J19" s="162"/>
      <c r="K19" s="359">
        <f>H19+F19+E19+I19</f>
        <v>0</v>
      </c>
      <c r="P19" s="102"/>
      <c r="Q19" s="100" t="s">
        <v>72</v>
      </c>
      <c r="R19" s="100"/>
      <c r="S19" s="100"/>
      <c r="T19" s="103"/>
    </row>
    <row r="20" spans="2:20" ht="15" x14ac:dyDescent="0.2">
      <c r="B20" s="93"/>
      <c r="C20" s="18" t="s">
        <v>73</v>
      </c>
      <c r="E20" s="357">
        <f>IF(Dashboard!F5="Quick",-(SUMIF('Directors Advances'!C:C,"720.1 Automobile - Fuel",'Directors Advances'!E:E)+SUMIF('Bank 1'!C:C,"720.1 Automobile - Fuel",'Bank 1'!E:E)+SUMIF('Bank 2'!C:C,"720.1 Automobile - Fuel",'Bank 2'!E:E)+SUMIF('Credit Card 1'!C:C,"720.1 Automobile - Fuel",'Credit Card 1'!E:E)+SUMIF('Credit Card 2'!C:C,"720.1 Automobile - Fuel",'Credit Card 2'!E:E)),-(SUMIF('Directors Advances'!C:C,"720.1 Automobile - Fuel",'Directors Advances'!J:J)+SUMIF('Bank 1'!C:C,"720.1 Automobile - Fuel",'Bank 1'!J:J)+SUMIF('Bank 2'!C:C,"720.1 Automobile - Fuel",'Bank 2'!J:J)+SUMIF('Credit Card 1'!C:C,"720.1 Automobile - Fuel",'Credit Card 1'!J:J)+SUMIF('Credit Card 2'!C:C,"720.1 Automobile - Fuel",'Credit Card 2'!J:J)))</f>
        <v>0</v>
      </c>
      <c r="F20" s="357">
        <f>-(SUMIF('Directors Advances'!C:C,"720.1 Automobile - Fuel",'Directors Advances'!I:I)+SUMIF('Bank 1'!C:C,"720.1 Automobile - Fuel",'Bank 1'!I:I)+SUMIF('Bank 2'!C:C,"720.1 Automobile - Fuel",'Bank 2'!I:I)+SUMIF('Credit Card 1'!C:C,"720.1 Automobile - Fuel",'Credit Card 1'!I:I)+SUMIF('Credit Card 2'!C:C,"720.1 Automobile - Fuel",'Credit Card 2'!I:I))</f>
        <v>0</v>
      </c>
      <c r="G20" s="164"/>
      <c r="H20" s="357">
        <f>IF(Dashboard!F5="Quick",-(SUMIF('Directors Advances'!C:C,"720.11 Automobile - Fuel 2",'Directors Advances'!E:E)+SUMIF('Bank 1'!C:C,"720.11 Automobile - Fuel 2",'Bank 1'!E:E)+SUMIF('Bank 2'!C:C,"720.11 Automobile - Fuel 2",'Bank 2'!E:E)+SUMIF('Credit Card 1'!C:C,"720.11 Automobile - Fuel 2",'Credit Card 1'!E:E)+SUMIF('Credit Card 2'!C:C,"720.11 Automobile - Fuel 2",'Credit Card 2'!E:E)),-(SUMIF('Directors Advances'!C:C,"720.11 Automobile - Fuel 2",'Directors Advances'!J:J)+SUMIF('Bank 1'!C:C,"720.11 Automobile - Fuel 2",'Bank 1'!J:J)+SUMIF('Bank 2'!C:C,"720.11 Automobile - Fuel 2",'Bank 2'!J:J)+SUMIF('Credit Card 1'!C:C,"720.11 Automobile - Fuel 2",'Credit Card 1'!J:J)+SUMIF('Credit Card 2'!C:C,"720.11 Automobile - Fuel 2",'Credit Card 2'!J:J)))</f>
        <v>0</v>
      </c>
      <c r="I20" s="357">
        <f>-(SUMIF('Directors Advances'!C:C,"720.11 Automobile - Fuel 2",'Directors Advances'!I:I)+SUMIF('Bank 1'!C:C,"720.11 Automobile - Fuel 2",'Bank 1'!I:I)+SUMIF('Bank 2'!C:C,"720.11 Automobile - Fuel 2",'Bank 2'!I:I)+SUMIF('Credit Card 1'!C:C,"720.11 Automobile - Fuel 2",'Credit Card 1'!I:I)+SUMIF('Credit Card 2'!C:C,"720.11 Automobile - Fuel 2",'Credit Card 2'!I:I))</f>
        <v>0</v>
      </c>
      <c r="J20" s="162"/>
      <c r="K20" s="359">
        <f t="shared" ref="K20:K28" si="0">H20+F20+E20+I20</f>
        <v>0</v>
      </c>
      <c r="L20" s="104"/>
      <c r="M20" s="104"/>
      <c r="P20" s="93"/>
      <c r="T20" s="103"/>
    </row>
    <row r="21" spans="2:20" ht="15" x14ac:dyDescent="0.2">
      <c r="B21" s="93"/>
      <c r="C21" s="18" t="s">
        <v>39</v>
      </c>
      <c r="E21" s="357">
        <f>-(SUMIF('Directors Advances'!C:C,"720.2 Automobile - Insurance",'Directors Advances'!E:E)+SUMIF('Bank 1'!C:C,"720.2 Automobile - Insurance",'Bank 1'!E:E)+SUMIF('Bank 2'!C:C,"720.2 Automobile - Insurance",'Bank 2'!E:E)+SUMIF('Credit Card 1'!C:C,"720.2 Automobile - Insurance",'Credit Card 1'!E:E)+SUMIF('Credit Card 2'!C:C,"720.2 Automobile - Insurance",'Credit Card 2'!E:E))</f>
        <v>0</v>
      </c>
      <c r="F21" s="357"/>
      <c r="G21" s="164"/>
      <c r="H21" s="357">
        <f>-(SUMIF('Directors Advances'!C:C,"720.21 Automobile - Insurance 2",'Directors Advances'!E:E)+SUMIF('Bank 1'!C:C,"720.21 Automobile - Insurance 2",'Bank 1'!E:E)+SUMIF('Bank 2'!C:C,"720.21 Automobile - Insurance 2",'Bank 2'!E:E)+SUMIF('Credit Card 1'!C:C,"720.21 Automobile - Insurance 2",'Credit Card 1'!E:E)+SUMIF('Credit Card 2'!C:C,"720.21 Automobile - Insurance 2",'Credit Card 2'!E:E))</f>
        <v>0</v>
      </c>
      <c r="I21" s="357"/>
      <c r="J21" s="162"/>
      <c r="K21" s="359">
        <f t="shared" si="0"/>
        <v>0</v>
      </c>
      <c r="P21" s="102" t="s">
        <v>74</v>
      </c>
      <c r="Q21" s="100" t="s">
        <v>75</v>
      </c>
      <c r="R21" s="100"/>
      <c r="S21" s="100"/>
      <c r="T21" s="103"/>
    </row>
    <row r="22" spans="2:20" ht="15" x14ac:dyDescent="0.2">
      <c r="B22" s="102" t="s">
        <v>74</v>
      </c>
      <c r="C22" s="100" t="s">
        <v>76</v>
      </c>
      <c r="D22" s="100"/>
      <c r="E22" s="357">
        <f>-(SUMIF('Directors Advances'!C:C,"720.7 Automobile - Lease",'Directors Advances'!E:E)+SUMIF('Bank 1'!C:C,"720.7 Automobile - Lease",'Bank 1'!E:E)+SUMIF('Bank 2'!C:C,"720.7 Automobile - Lease",'Bank 2'!E:E)+SUMIF('Credit Card 1'!C:C,"720.7 Automobile - Lease",'Credit Card 1'!E:E)+SUMIF('Credit Card 2'!C:C,"720.7 Automobile - Lease",'Credit Card 2'!E:E))</f>
        <v>0</v>
      </c>
      <c r="F22" s="356"/>
      <c r="G22" s="164"/>
      <c r="H22" s="357">
        <f>-(SUMIF('Directors Advances'!C:C,"720.71 Automobile - Lease 2",'Directors Advances'!E:E)+SUMIF('Bank 1'!C:C,"720.71 Automobile - Lease 2",'Bank 1'!E:E)+SUMIF('Bank 2'!C:C,"720.71 Automobile - Lease 2",'Bank 2'!E:E)+SUMIF('Credit Card 1'!C:C,"720.71 Automobile - Lease 2",'Credit Card 1'!E:E)+SUMIF('Credit Card 2'!C:C,"720.71 Automobile - Lease 2",'Credit Card 2'!E:E))</f>
        <v>0</v>
      </c>
      <c r="I22" s="356"/>
      <c r="J22" s="162"/>
      <c r="K22" s="359">
        <f t="shared" si="0"/>
        <v>0</v>
      </c>
      <c r="P22" s="102" t="s">
        <v>77</v>
      </c>
      <c r="Q22" s="100" t="s">
        <v>78</v>
      </c>
      <c r="R22" s="100"/>
      <c r="S22" s="100"/>
      <c r="T22" s="103"/>
    </row>
    <row r="23" spans="2:20" ht="15" x14ac:dyDescent="0.2">
      <c r="B23" s="102" t="s">
        <v>79</v>
      </c>
      <c r="C23" s="100" t="s">
        <v>80</v>
      </c>
      <c r="D23" s="100"/>
      <c r="E23" s="356"/>
      <c r="F23" s="356"/>
      <c r="G23" s="164"/>
      <c r="H23" s="356"/>
      <c r="I23" s="356"/>
      <c r="J23" s="162"/>
      <c r="K23" s="359">
        <f t="shared" si="0"/>
        <v>0</v>
      </c>
      <c r="P23" s="93"/>
      <c r="T23" s="103"/>
    </row>
    <row r="24" spans="2:20" ht="15" x14ac:dyDescent="0.2">
      <c r="B24" s="93"/>
      <c r="C24" s="18" t="s">
        <v>81</v>
      </c>
      <c r="E24" s="357">
        <f>-(SUMIF('Directors Advances'!C:C,"720.3 Automobile - License",'Directors Advances'!E:E)+SUMIF('Bank 1'!C:C,"720.3 Automobile - License",'Bank 1'!E:E)+SUMIF('Bank 2'!C:C,"720.3 Automobile - License",'Bank 2'!E:E)+SUMIF('Credit Card 1'!C:C,"720.3 Automobile - License",'Credit Card 1'!E:E)+SUMIF('Credit Card 2'!C:C,"720.3 Automobile - License",'Credit Card 2'!E:E))</f>
        <v>0</v>
      </c>
      <c r="F24" s="357"/>
      <c r="G24" s="164"/>
      <c r="H24" s="357">
        <f>-(SUMIF('Directors Advances'!C:C,"720.31 Automobile - License 2",'Directors Advances'!E:E)+SUMIF('Bank 1'!C:C,"720.31 Automobile - License 2",'Bank 1'!E:E)+SUMIF('Bank 2'!C:C,"720.31 Automobile - License 2",'Bank 2'!E:E)+SUMIF('Credit Card 1'!C:C,"720.31 Automobile - License 2",'Credit Card 1'!E:E)+SUMIF('Credit Card 2'!C:C,"720.31 Automobile - License 2",'Credit Card 2'!E:E))</f>
        <v>0</v>
      </c>
      <c r="I24" s="357"/>
      <c r="J24" s="162"/>
      <c r="K24" s="359">
        <f t="shared" si="0"/>
        <v>0</v>
      </c>
      <c r="P24" s="105"/>
      <c r="Q24" s="106" t="s">
        <v>82</v>
      </c>
      <c r="R24" s="106"/>
      <c r="S24" s="106"/>
      <c r="T24" s="107"/>
    </row>
    <row r="25" spans="2:20" ht="15" x14ac:dyDescent="0.2">
      <c r="B25" s="93"/>
      <c r="C25" s="100" t="s">
        <v>83</v>
      </c>
      <c r="D25" s="100"/>
      <c r="E25" s="356"/>
      <c r="F25" s="356"/>
      <c r="G25" s="164"/>
      <c r="H25" s="356"/>
      <c r="I25" s="356"/>
      <c r="J25" s="162"/>
      <c r="K25" s="359">
        <f t="shared" si="0"/>
        <v>0</v>
      </c>
      <c r="T25" s="92"/>
    </row>
    <row r="26" spans="2:20" ht="15" x14ac:dyDescent="0.2">
      <c r="B26" s="93"/>
      <c r="C26" s="18" t="s">
        <v>84</v>
      </c>
      <c r="E26" s="357">
        <f>IF(Dashboard!F5="Quick",-(SUMIF('Directors Advances'!C:C,"720.4 Automobile - Repairs",'Directors Advances'!E:E)+SUMIF('Bank 1'!C:C,"720.4 Automobile - Repairs",'Bank 1'!E:E)+SUMIF('Bank 2'!C:C,"720.4 Automobile - Repairs",'Bank 2'!E:E)+SUMIF('Credit Card 1'!C:C,"720.4 Automobile - Repairs",'Credit Card 1'!E:E)+SUMIF('Credit Card 2'!C:C,"720.4 Automobile - Repairs",'Credit Card 2'!E:E)),-(SUMIF('Directors Advances'!C:C,"720.4 Automobile - Repairs",'Directors Advances'!J:J)+SUMIF('Bank 1'!C:C,"720.4 Automobile - Repairs",'Bank 1'!J:J)+SUMIF('Bank 2'!C:C,"720.4 Automobile - Repairs",'Bank 2'!J:J)+SUMIF('Credit Card 1'!C:C,"720.4 Automobile - Repairs",'Credit Card 1'!J:J)+SUMIF('Credit Card 2'!C:C,"720.4 Automobile - Repairs",'Credit Card 2'!J:J)))</f>
        <v>0</v>
      </c>
      <c r="F26" s="357">
        <f>-(SUMIF('Directors Advances'!C:C,"720.4 Automobile - Repairs",'Directors Advances'!I:I)+SUMIF('Bank 1'!C:C,"720.4 Automobile - Repairs",'Bank 1'!I:I)+SUMIF('Bank 2'!C:C,"720.4 Automobile - Repairs",'Bank 2'!I:I)+SUMIF('Credit Card 1'!C:C,"720.4 Automobile - Repairs",'Credit Card 1'!I:I)+SUMIF('Credit Card 2'!C:C,"720.4 Automobile - Repairs",'Credit Card 2'!I:I))</f>
        <v>0</v>
      </c>
      <c r="G26" s="164"/>
      <c r="H26" s="357">
        <f>IF(Dashboard!F5="Quick",-(SUMIF('Directors Advances'!C:C,"720.41 Automobile - Repairs 2",'Directors Advances'!E:E)+SUMIF('Bank 1'!C:C,"720.41 Automobile - Repairs 2",'Bank 1'!E:E)+SUMIF('Bank 2'!C:C,"720.41 Automobile - Repairs 2",'Bank 2'!E:E)+SUMIF('Credit Card 1'!C:C,"720.41 Automobile - Repairs 2",'Credit Card 1'!E:E)+SUMIF('Credit Card 2'!C:C,"720.41 Automobile - Repairs 2",'Credit Card 2'!E:E)),-(SUMIF('Directors Advances'!C:C,"720.41 Automobile - Repairs 2",'Directors Advances'!J:J)+SUMIF('Bank 1'!C:C,"720.41 Automobile - Repairs 2",'Bank 1'!J:J)+SUMIF('Bank 2'!C:C,"720.41 Automobile - Repairs 2",'Bank 2'!J:J)+SUMIF('Credit Card 1'!C:C,"720.41 Automobile - Repairs 2",'Credit Card 1'!J:J)+SUMIF('Credit Card 2'!C:C,"720.41 Automobile - Repairs 2",'Credit Card 2'!J:J)))</f>
        <v>0</v>
      </c>
      <c r="I26" s="357">
        <f>-(SUMIF('Directors Advances'!C:C,"720.41 Automobile - Repairs 2",'Directors Advances'!I:I)+SUMIF('Bank 1'!C:C,"720.41 Automobile - Repairs 2",'Bank 1'!I:I)+SUMIF('Bank 2'!C:C,"720.41 Automobile - Repairs 2",'Bank 2'!I:I)+SUMIF('Credit Card 1'!C:C,"720.41 Automobile - Repairs 2",'Credit Card 1'!I:I)+SUMIF('Credit Card 2'!C:C,"720.41 Automobile - Repairs 2",'Credit Card 2'!I:I))</f>
        <v>0</v>
      </c>
      <c r="J26" s="162"/>
      <c r="K26" s="359">
        <f t="shared" si="0"/>
        <v>0</v>
      </c>
      <c r="T26" s="92"/>
    </row>
    <row r="27" spans="2:20" ht="15" x14ac:dyDescent="0.2">
      <c r="B27" s="93"/>
      <c r="C27" s="18" t="s">
        <v>46</v>
      </c>
      <c r="E27" s="357">
        <f>IF(Dashboard!F5="Quick",-(SUMIF('Directors Advances'!C:C,"720.5 Automobile - Others",'Directors Advances'!E:E)+SUMIF('Bank 1'!C:C,"720.5 Automobile - Others",'Bank 1'!E:E)+SUMIF('Bank 2'!C:C,"720.5 Automobile - Others",'Bank 2'!E:E)+SUMIF('Credit Card 1'!C:C,"720.5 Automobile - Others",'Credit Card 1'!E:E)+SUMIF('Credit Card 2'!C:C,"720.5 Automobile - Others",'Credit Card 2'!E:E)),-(SUMIF('Directors Advances'!C:C,"720.5 Automobile - Others",'Directors Advances'!J:J)+SUMIF('Bank 1'!C:C,"720.5 Automobile - Others",'Bank 1'!J:J)+SUMIF('Bank 2'!C:C,"720.5 Automobile - Others",'Bank 2'!J:J)+SUMIF('Credit Card 1'!C:C,"720.5 Automobile - Others",'Credit Card 1'!J:J)+SUMIF('Credit Card 2'!C:C,"720.5 Automobile - Others",'Credit Card 2'!J:J)))</f>
        <v>0</v>
      </c>
      <c r="F27" s="357">
        <f>-(SUMIF('Directors Advances'!C:C,"720.5 Automobile - Others",'Directors Advances'!I:I)+SUMIF('Bank 1'!C:C,"720.5 Automobile - Others",'Bank 1'!I:I)+SUMIF('Bank 2'!C:C,"720.5 Automobile - Others",'Bank 2'!I:I)+SUMIF('Credit Card 1'!C:C,"720.5 Automobile - Others",'Credit Card 1'!I:I)+SUMIF('Credit Card 2'!C:C,"720.5 Automobile - Others",'Credit Card 2'!I:I))</f>
        <v>0</v>
      </c>
      <c r="G27" s="164"/>
      <c r="H27" s="357">
        <f>IF(Dashboard!F5="Quick",-(SUMIF('Directors Advances'!C:C,"720.51 Automobile - Others 2",'Directors Advances'!E:E)+SUMIF('Bank 1'!C:C,"720.51 Automobile - Others 2",'Bank 1'!E:E)+SUMIF('Bank 2'!C:C,"720.51 Automobile - Others 2",'Bank 2'!E:E)+SUMIF('Credit Card 1'!C:C,"720.51 Automobile - Others 2",'Credit Card 1'!E:E)+SUMIF('Credit Card 2'!C:C,"720.51 Automobile - Others 2",'Credit Card 2'!E:E)),-(SUMIF('Directors Advances'!C:C,"720.51 Automobile - Others 2",'Directors Advances'!J:J)+SUMIF('Bank 1'!C:C,"720.51 Automobile - Others 2",'Bank 1'!J:J)+SUMIF('Bank 2'!C:C,"720.51 Automobile - Others 2",'Bank 2'!J:J)+SUMIF('Credit Card 1'!C:C,"720.51 Automobile - Others 2",'Credit Card 1'!J:J)+SUMIF('Credit Card 2'!C:C,"720.51 Automobile - Others 2",'Credit Card 2'!J:J)))</f>
        <v>0</v>
      </c>
      <c r="I27" s="357">
        <f>-(SUMIF('Directors Advances'!C:C,"720.51 Automobile - Others 2",'Directors Advances'!I:I)+SUMIF('Bank 1'!C:C,"720.51 Automobile - Others 2",'Bank 1'!I:I)+SUMIF('Bank 2'!C:C,"720.51 Automobile - Others 2",'Bank 2'!I:I)+SUMIF('Credit Card 1'!C:C,"720.51 Automobile - Others 2",'Credit Card 1'!I:I)+SUMIF('Credit Card 2'!C:C,"720.51 Automobile - Others 2",'Credit Card 2'!I:I))</f>
        <v>0</v>
      </c>
      <c r="J27" s="162"/>
      <c r="K27" s="359">
        <f t="shared" si="0"/>
        <v>0</v>
      </c>
      <c r="P27" s="96" t="s">
        <v>85</v>
      </c>
      <c r="Q27" s="97"/>
      <c r="R27" s="97"/>
      <c r="S27" s="98"/>
      <c r="T27" s="99"/>
    </row>
    <row r="28" spans="2:20" ht="15" x14ac:dyDescent="0.2">
      <c r="B28" s="93"/>
      <c r="C28" s="18" t="s">
        <v>86</v>
      </c>
      <c r="E28" s="356">
        <f>IF(Dashboard!F5="Quick",-(SUMIF('Directors Advances'!C:C,"720.6 Automobile - CAA Fees",'Directors Advances'!E:E)+SUMIF('Bank 1'!C:C,"720.6 Automobile - CAA Fees",'Bank 1'!E:E)+SUMIF('Bank 2'!C:C,"720.6 Automobile - CAA Fees",'Bank 2'!E:E)+SUMIF('Credit Card 1'!C:C,"720.6 Automobile - CAA Fees",'Credit Card 1'!E:E)+SUMIF('Credit Card 2'!C:C,"720.6 Automobile - CAA Fees",'Credit Card 2'!E:E)),-(SUMIF('Directors Advances'!C:C,"720.6 Automobile - CAA Fees",'Directors Advances'!J:J)+SUMIF('Bank 1'!C:C,"720.6 Automobile - CAA Fees",'Bank 1'!J:J)+SUMIF('Bank 2'!C:C,"720.6 Automobile - CAA Fees",'Bank 2'!J:J)+SUMIF('Credit Card 1'!C:C,"720.6 Automobile - CAA Fees",'Credit Card 1'!J:J)+SUMIF('Credit Card 2'!C:C,"720.6 Automobile - CAA Fees",'Credit Card 2'!J:J)))</f>
        <v>0</v>
      </c>
      <c r="F28" s="357">
        <f>-(SUMIF('Directors Advances'!C:C,"720.6 Automobile - CAA Fees",'Directors Advances'!I:I)+SUMIF('Bank 1'!C:C,"720.6 Automobile - CAA Fees",'Bank 1'!I:I)+SUMIF('Bank 2'!C:C,"720.6 Automobile - CAA Fees",'Bank 2'!I:I)+SUMIF('Credit Card 1'!C:C,"720.6 Automobile - CAA Fees",'Credit Card 1'!I:I)+SUMIF('Credit Card 2'!C:C,"720.6 Automobile - CAA Fees",'Credit Card 2'!I:I))</f>
        <v>0</v>
      </c>
      <c r="G28" s="164"/>
      <c r="H28" s="357">
        <f>IF(Dashboard!F5="Quick",-(SUMIF('Directors Advances'!C:C,"720.61 Automobile - CAA Fees 2",'Directors Advances'!E:E)+SUMIF('Bank 1'!C:C,"720.61 Automobile - CAA Fees 2",'Bank 1'!E:E)+SUMIF('Bank 2'!C:C,"720.61 Automobile - CAA Fees 2",'Bank 2'!E:E)+SUMIF('Credit Card 1'!C:C,"720.61 Automobile - CAA Fees 2",'Credit Card 1'!E:E)+SUMIF('Credit Card 2'!C:C,"720.61 Automobile - CAA Fees 2",'Credit Card 2'!E:E)),-(SUMIF('Directors Advances'!C:C,"720.61 Automobile - CAA Fees 2",'Directors Advances'!J:J)+SUMIF('Bank 1'!C:C,"720.61 Automobile - CAA Fees 2",'Bank 1'!J:J)+SUMIF('Bank 2'!C:C,"720.61 Automobile - CAA Fees 2",'Bank 2'!J:J)+SUMIF('Credit Card 1'!C:C,"720.61 Automobile - CAA Fees 2",'Credit Card 1'!J:J)+SUMIF('Credit Card 2'!C:C,"720.61 Automobile - CAA Fees 2",'Credit Card 2'!J:J)))</f>
        <v>0</v>
      </c>
      <c r="I28" s="357">
        <f>-(SUMIF('Directors Advances'!C:C,"720.61 Automobile - CAA Fees 2",'Directors Advances'!I:I)+SUMIF('Bank 1'!C:C,"720.61 Automobile - CAA Fees 2",'Bank 1'!I:I)+SUMIF('Bank 2'!C:C,"720.61 Automobile - CAA Fees 2",'Bank 2'!I:I)+SUMIF('Credit Card 1'!C:C,"720.61 Automobile - CAA Fees 2",'Credit Card 1'!I:I)+SUMIF('Credit Card 2'!C:C,"720.61 Automobile - CAA Fees 2",'Credit Card 2'!I:I))</f>
        <v>0</v>
      </c>
      <c r="J28" s="162"/>
      <c r="K28" s="359">
        <f t="shared" si="0"/>
        <v>0</v>
      </c>
      <c r="P28" s="102"/>
      <c r="Q28" s="100" t="s">
        <v>87</v>
      </c>
      <c r="R28" s="100"/>
      <c r="S28" s="100"/>
      <c r="T28" s="91"/>
    </row>
    <row r="29" spans="2:20" ht="15" x14ac:dyDescent="0.2">
      <c r="B29" s="93" t="s">
        <v>88</v>
      </c>
      <c r="E29" s="358">
        <f>SUM(E19:E28)</f>
        <v>0</v>
      </c>
      <c r="F29" s="358">
        <f>SUM(F19:F28)</f>
        <v>0</v>
      </c>
      <c r="H29" s="358">
        <f>SUM(H19:H28)</f>
        <v>0</v>
      </c>
      <c r="I29" s="358">
        <f>SUM(I19:I28)</f>
        <v>0</v>
      </c>
      <c r="K29" s="360">
        <f>H29+F29+E29+I29</f>
        <v>0</v>
      </c>
      <c r="P29" s="93"/>
      <c r="T29" s="91"/>
    </row>
    <row r="30" spans="2:20" ht="15" x14ac:dyDescent="0.2">
      <c r="B30" s="93"/>
      <c r="H30" s="108"/>
      <c r="K30" s="91"/>
      <c r="O30" s="92"/>
      <c r="P30" s="102" t="s">
        <v>74</v>
      </c>
      <c r="Q30" s="100" t="s">
        <v>89</v>
      </c>
      <c r="R30" s="100"/>
      <c r="S30" s="100"/>
      <c r="T30" s="91"/>
    </row>
    <row r="31" spans="2:20" ht="15" x14ac:dyDescent="0.2">
      <c r="B31" s="93" t="s">
        <v>90</v>
      </c>
      <c r="E31" s="361">
        <f>Dashboard!K4</f>
        <v>0</v>
      </c>
      <c r="F31" s="361">
        <f>E31</f>
        <v>0</v>
      </c>
      <c r="G31" s="109"/>
      <c r="H31" s="361">
        <f>Dashboard!K5</f>
        <v>0</v>
      </c>
      <c r="I31" s="361">
        <f>H31</f>
        <v>0</v>
      </c>
      <c r="K31" s="222">
        <f>H31+E31</f>
        <v>0</v>
      </c>
      <c r="O31" s="92"/>
      <c r="P31" s="102" t="s">
        <v>91</v>
      </c>
      <c r="Q31" s="100" t="s">
        <v>92</v>
      </c>
      <c r="R31" s="100"/>
      <c r="S31" s="100"/>
      <c r="T31" s="91"/>
    </row>
    <row r="32" spans="2:20" ht="15" x14ac:dyDescent="0.2">
      <c r="B32" s="93" t="s">
        <v>93</v>
      </c>
      <c r="E32" s="361">
        <f>Dashboard!L4</f>
        <v>0</v>
      </c>
      <c r="F32" s="361">
        <f>E32</f>
        <v>0</v>
      </c>
      <c r="G32" s="109"/>
      <c r="H32" s="361">
        <f>Dashboard!L5</f>
        <v>0</v>
      </c>
      <c r="I32" s="361">
        <f>H32</f>
        <v>0</v>
      </c>
      <c r="K32" s="222">
        <f>H32+E32</f>
        <v>0</v>
      </c>
      <c r="O32" s="92"/>
      <c r="P32" s="93"/>
      <c r="Q32" s="92"/>
      <c r="R32" s="92"/>
      <c r="T32" s="91"/>
    </row>
    <row r="33" spans="2:20" ht="15" x14ac:dyDescent="0.2">
      <c r="B33" s="93" t="s">
        <v>94</v>
      </c>
      <c r="E33" s="362"/>
      <c r="F33" s="362"/>
      <c r="H33" s="362"/>
      <c r="I33" s="362"/>
      <c r="K33" s="363" t="e">
        <f>K31/K32</f>
        <v>#DIV/0!</v>
      </c>
      <c r="L33" s="89"/>
      <c r="O33" s="92"/>
      <c r="P33" s="105"/>
      <c r="Q33" s="106" t="s">
        <v>82</v>
      </c>
      <c r="R33" s="106"/>
      <c r="S33" s="106"/>
      <c r="T33" s="110"/>
    </row>
    <row r="34" spans="2:20" ht="15" x14ac:dyDescent="0.2">
      <c r="B34" s="93"/>
      <c r="H34" s="111"/>
      <c r="I34" s="111"/>
      <c r="K34" s="91"/>
      <c r="L34" s="93"/>
      <c r="O34" s="92"/>
      <c r="P34" s="92"/>
    </row>
    <row r="35" spans="2:20" ht="16" thickBot="1" x14ac:dyDescent="0.25">
      <c r="B35" s="93"/>
      <c r="C35" s="93" t="s">
        <v>95</v>
      </c>
      <c r="D35" s="112" t="s">
        <v>96</v>
      </c>
      <c r="E35" s="364" t="e">
        <f>E29*K33</f>
        <v>#DIV/0!</v>
      </c>
      <c r="F35" s="364">
        <f>F33*F29</f>
        <v>0</v>
      </c>
      <c r="G35" s="112"/>
      <c r="H35" s="364" t="e">
        <f>H29*K33</f>
        <v>#DIV/0!</v>
      </c>
      <c r="I35" s="364">
        <f>I33*I29</f>
        <v>0</v>
      </c>
      <c r="K35" s="365" t="e">
        <f>E35+H35</f>
        <v>#DIV/0!</v>
      </c>
      <c r="L35" s="71" t="s">
        <v>96</v>
      </c>
      <c r="M35" s="104"/>
    </row>
    <row r="36" spans="2:20" ht="16" thickTop="1" x14ac:dyDescent="0.2">
      <c r="B36" s="93"/>
      <c r="D36" s="112"/>
      <c r="E36" s="113"/>
      <c r="F36" s="113"/>
      <c r="G36" s="112"/>
      <c r="H36" s="113"/>
      <c r="I36" s="112"/>
      <c r="K36" s="114"/>
      <c r="L36" s="71"/>
    </row>
    <row r="37" spans="2:20" ht="15" x14ac:dyDescent="0.2">
      <c r="B37" s="93" t="s">
        <v>97</v>
      </c>
      <c r="C37" s="71"/>
      <c r="D37" s="71"/>
      <c r="E37" s="366">
        <f>F35</f>
        <v>0</v>
      </c>
      <c r="F37" s="367"/>
      <c r="G37" s="112"/>
      <c r="H37" s="366">
        <f>I35</f>
        <v>0</v>
      </c>
      <c r="I37" s="112"/>
      <c r="K37" s="368">
        <f>E37+H37</f>
        <v>0</v>
      </c>
      <c r="L37" s="71"/>
    </row>
    <row r="38" spans="2:20" ht="15" x14ac:dyDescent="0.2">
      <c r="B38" s="93"/>
      <c r="C38" s="71"/>
      <c r="D38" s="71"/>
      <c r="E38" s="367"/>
      <c r="F38" s="367"/>
      <c r="G38" s="112"/>
      <c r="H38" s="367"/>
      <c r="I38" s="112"/>
      <c r="K38" s="368"/>
      <c r="L38" s="71"/>
    </row>
    <row r="39" spans="2:20" ht="16" thickBot="1" x14ac:dyDescent="0.25">
      <c r="B39" s="93"/>
      <c r="C39" s="93" t="s">
        <v>98</v>
      </c>
      <c r="D39" s="71"/>
      <c r="E39" s="364" t="e">
        <f>E35-E37</f>
        <v>#DIV/0!</v>
      </c>
      <c r="F39" s="367"/>
      <c r="G39" s="112"/>
      <c r="H39" s="364" t="e">
        <f>H35-H37</f>
        <v>#DIV/0!</v>
      </c>
      <c r="I39" s="112"/>
      <c r="K39" s="369" t="e">
        <f>K35-K37</f>
        <v>#DIV/0!</v>
      </c>
      <c r="L39" s="71" t="s">
        <v>99</v>
      </c>
    </row>
    <row r="40" spans="2:20" ht="16" thickTop="1" x14ac:dyDescent="0.2">
      <c r="B40" s="93"/>
      <c r="C40" s="71"/>
      <c r="D40" s="71"/>
      <c r="E40" s="367"/>
      <c r="F40" s="367"/>
      <c r="G40" s="112"/>
      <c r="H40" s="367"/>
      <c r="I40" s="112"/>
      <c r="K40" s="370"/>
    </row>
    <row r="41" spans="2:20" x14ac:dyDescent="0.15">
      <c r="B41" s="115"/>
      <c r="C41" s="79"/>
      <c r="D41" s="116"/>
      <c r="E41" s="79"/>
      <c r="F41" s="79"/>
      <c r="G41" s="116"/>
      <c r="H41" s="79"/>
      <c r="I41" s="79"/>
      <c r="J41" s="79"/>
      <c r="K41" s="110"/>
    </row>
    <row r="42" spans="2:20" x14ac:dyDescent="0.15">
      <c r="B42" s="93"/>
      <c r="K42" s="91"/>
    </row>
    <row r="43" spans="2:20" x14ac:dyDescent="0.15">
      <c r="B43" s="86" t="s">
        <v>100</v>
      </c>
      <c r="C43" s="87"/>
      <c r="D43" s="87"/>
      <c r="E43" s="87"/>
      <c r="F43" s="87"/>
      <c r="G43" s="87"/>
      <c r="H43" s="87"/>
      <c r="I43" s="87"/>
      <c r="J43" s="87"/>
      <c r="K43" s="88"/>
    </row>
    <row r="44" spans="2:20" x14ac:dyDescent="0.15">
      <c r="B44" s="93"/>
      <c r="K44" s="91"/>
    </row>
    <row r="45" spans="2:20" x14ac:dyDescent="0.15">
      <c r="B45" s="117" t="s">
        <v>101</v>
      </c>
      <c r="K45" s="91"/>
    </row>
    <row r="46" spans="2:20" x14ac:dyDescent="0.15">
      <c r="B46" s="93"/>
      <c r="E46" s="118" t="s">
        <v>102</v>
      </c>
      <c r="F46" s="118"/>
      <c r="J46" s="119" t="s">
        <v>102</v>
      </c>
      <c r="K46" s="91"/>
    </row>
    <row r="47" spans="2:20" x14ac:dyDescent="0.15">
      <c r="B47" s="93" t="s">
        <v>103</v>
      </c>
      <c r="D47" s="371">
        <f>K31</f>
        <v>0</v>
      </c>
      <c r="E47" s="120" t="s">
        <v>104</v>
      </c>
      <c r="F47" s="120"/>
      <c r="G47" s="121"/>
      <c r="H47" s="379">
        <f>12-MONTH(H1)</f>
        <v>11</v>
      </c>
      <c r="J47" s="122" t="s">
        <v>341</v>
      </c>
      <c r="K47" s="380">
        <f>12-H47</f>
        <v>1</v>
      </c>
    </row>
    <row r="48" spans="2:20" x14ac:dyDescent="0.15">
      <c r="B48" s="93"/>
      <c r="K48" s="91"/>
    </row>
    <row r="49" spans="2:11" x14ac:dyDescent="0.15">
      <c r="B49" s="93"/>
      <c r="K49" s="91"/>
    </row>
    <row r="50" spans="2:11" ht="15" x14ac:dyDescent="0.2">
      <c r="B50" s="93" t="s">
        <v>105</v>
      </c>
      <c r="E50" s="372">
        <f>IF($D$47&lt;=5001,($D$47*$E$68*$H$47/12+$D$47*$E$69*$K$47/12),5000*$H$47/12*$E$68+5000*$K$47/12*$E$69)</f>
        <v>0</v>
      </c>
      <c r="F50" s="373"/>
      <c r="H50" s="101"/>
      <c r="K50" s="91"/>
    </row>
    <row r="51" spans="2:11" x14ac:dyDescent="0.15">
      <c r="B51" s="93"/>
      <c r="K51" s="91"/>
    </row>
    <row r="52" spans="2:11" ht="16" x14ac:dyDescent="0.3">
      <c r="B52" s="93" t="s">
        <v>106</v>
      </c>
      <c r="D52" s="112"/>
      <c r="E52" s="374">
        <f>IF($D$47-5000&lt;=0,0,($D$47-5000)*$H$47/12*$J$68+($D$47-5000)*$K$47/12*$J$69)</f>
        <v>0</v>
      </c>
      <c r="F52" s="375"/>
      <c r="K52" s="91"/>
    </row>
    <row r="53" spans="2:11" x14ac:dyDescent="0.15">
      <c r="B53" s="93"/>
      <c r="E53" s="376"/>
      <c r="F53" s="376"/>
      <c r="K53" s="91"/>
    </row>
    <row r="54" spans="2:11" ht="14" thickBot="1" x14ac:dyDescent="0.2">
      <c r="B54" s="93" t="s">
        <v>329</v>
      </c>
      <c r="E54" s="377">
        <f>SUM(E50:E52)</f>
        <v>0</v>
      </c>
      <c r="F54" s="378"/>
      <c r="G54" s="112" t="s">
        <v>107</v>
      </c>
      <c r="K54" s="91"/>
    </row>
    <row r="55" spans="2:11" ht="14" thickTop="1" x14ac:dyDescent="0.15">
      <c r="B55" s="93"/>
      <c r="K55" s="91"/>
    </row>
    <row r="56" spans="2:11" x14ac:dyDescent="0.15">
      <c r="B56" s="93"/>
      <c r="C56" s="117" t="s">
        <v>108</v>
      </c>
      <c r="E56" s="123"/>
      <c r="F56" s="123"/>
      <c r="H56" s="123"/>
      <c r="J56" s="119"/>
      <c r="K56" s="91"/>
    </row>
    <row r="57" spans="2:11" x14ac:dyDescent="0.15">
      <c r="B57" s="93"/>
      <c r="K57" s="91"/>
    </row>
    <row r="58" spans="2:11" ht="14" thickBot="1" x14ac:dyDescent="0.2">
      <c r="B58" s="93"/>
      <c r="C58" s="71" t="s">
        <v>109</v>
      </c>
      <c r="D58" s="71"/>
      <c r="E58" s="377">
        <f>+E54-E56</f>
        <v>0</v>
      </c>
      <c r="F58" s="378"/>
      <c r="G58" s="112" t="s">
        <v>110</v>
      </c>
      <c r="K58" s="91"/>
    </row>
    <row r="59" spans="2:11" ht="14" thickTop="1" x14ac:dyDescent="0.15">
      <c r="B59" s="93"/>
      <c r="C59" s="71"/>
      <c r="D59" s="71"/>
      <c r="E59" s="124"/>
      <c r="F59" s="124"/>
      <c r="G59" s="112"/>
      <c r="K59" s="91"/>
    </row>
    <row r="60" spans="2:11" x14ac:dyDescent="0.15">
      <c r="B60" s="93"/>
      <c r="C60" s="71"/>
      <c r="D60" s="71"/>
      <c r="E60" s="124"/>
      <c r="F60" s="124"/>
      <c r="K60" s="91"/>
    </row>
    <row r="61" spans="2:11" x14ac:dyDescent="0.15">
      <c r="B61" s="115"/>
      <c r="C61" s="79"/>
      <c r="D61" s="79"/>
      <c r="E61" s="79"/>
      <c r="F61" s="79"/>
      <c r="G61" s="79"/>
      <c r="H61" s="79"/>
      <c r="I61" s="79"/>
      <c r="J61" s="79"/>
      <c r="K61" s="110"/>
    </row>
    <row r="62" spans="2:11" ht="15" x14ac:dyDescent="0.2">
      <c r="B62" s="125" t="s">
        <v>111</v>
      </c>
      <c r="C62" s="126" t="s">
        <v>112</v>
      </c>
      <c r="D62" s="126"/>
      <c r="E62" s="127">
        <v>0.55000000000000004</v>
      </c>
      <c r="F62" s="127"/>
      <c r="G62" s="126"/>
      <c r="H62" s="126" t="s">
        <v>113</v>
      </c>
      <c r="I62" s="126"/>
      <c r="J62" s="127">
        <v>0.49</v>
      </c>
      <c r="K62" s="128"/>
    </row>
    <row r="63" spans="2:11" x14ac:dyDescent="0.15">
      <c r="B63" s="129" t="s">
        <v>114</v>
      </c>
      <c r="C63" s="130" t="s">
        <v>112</v>
      </c>
      <c r="D63" s="130"/>
      <c r="E63" s="131">
        <v>0.57999999999999996</v>
      </c>
      <c r="F63" s="131"/>
      <c r="G63" s="130"/>
      <c r="H63" s="130" t="s">
        <v>113</v>
      </c>
      <c r="I63" s="130"/>
      <c r="J63" s="131">
        <v>0.52</v>
      </c>
      <c r="K63" s="132"/>
    </row>
    <row r="64" spans="2:11" x14ac:dyDescent="0.15">
      <c r="B64" s="133" t="s">
        <v>115</v>
      </c>
      <c r="C64" s="134" t="s">
        <v>112</v>
      </c>
      <c r="D64" s="134"/>
      <c r="E64" s="135">
        <v>0.59</v>
      </c>
      <c r="F64" s="135"/>
      <c r="G64" s="134"/>
      <c r="H64" s="134" t="s">
        <v>113</v>
      </c>
      <c r="I64" s="134"/>
      <c r="J64" s="135">
        <v>0.53</v>
      </c>
      <c r="K64" s="136"/>
    </row>
    <row r="65" spans="2:44" x14ac:dyDescent="0.15">
      <c r="B65" s="137" t="s">
        <v>116</v>
      </c>
      <c r="C65" s="138" t="s">
        <v>112</v>
      </c>
      <c r="D65" s="138"/>
      <c r="E65" s="139">
        <v>0.59</v>
      </c>
      <c r="F65" s="139"/>
      <c r="G65" s="139"/>
      <c r="H65" s="139" t="s">
        <v>113</v>
      </c>
      <c r="I65" s="139"/>
      <c r="J65" s="139">
        <v>0.53</v>
      </c>
      <c r="K65" s="140"/>
    </row>
    <row r="66" spans="2:44" x14ac:dyDescent="0.15">
      <c r="B66" s="141" t="s">
        <v>117</v>
      </c>
      <c r="C66" s="142" t="s">
        <v>112</v>
      </c>
      <c r="D66" s="142"/>
      <c r="E66" s="143">
        <v>0.61</v>
      </c>
      <c r="F66" s="143"/>
      <c r="G66" s="142"/>
      <c r="H66" s="142" t="s">
        <v>113</v>
      </c>
      <c r="I66" s="142"/>
      <c r="J66" s="143">
        <v>0.55000000000000004</v>
      </c>
      <c r="K66" s="144"/>
    </row>
    <row r="67" spans="2:44" x14ac:dyDescent="0.15">
      <c r="B67" s="145" t="s">
        <v>118</v>
      </c>
      <c r="C67" s="146" t="s">
        <v>112</v>
      </c>
      <c r="D67" s="146"/>
      <c r="E67" s="147">
        <v>0.68</v>
      </c>
      <c r="F67" s="147"/>
      <c r="G67" s="146"/>
      <c r="H67" s="146" t="s">
        <v>113</v>
      </c>
      <c r="I67" s="146"/>
      <c r="J67" s="147">
        <v>0.62</v>
      </c>
      <c r="K67" s="148"/>
    </row>
    <row r="68" spans="2:44" x14ac:dyDescent="0.15">
      <c r="B68" s="149" t="s">
        <v>119</v>
      </c>
      <c r="C68" s="150" t="s">
        <v>112</v>
      </c>
      <c r="D68" s="150"/>
      <c r="E68" s="151">
        <v>0.7</v>
      </c>
      <c r="F68" s="151"/>
      <c r="G68" s="150"/>
      <c r="H68" s="150" t="s">
        <v>113</v>
      </c>
      <c r="I68" s="150"/>
      <c r="J68" s="152">
        <v>0.64</v>
      </c>
      <c r="K68" s="153"/>
    </row>
    <row r="69" spans="2:44" x14ac:dyDescent="0.15">
      <c r="B69" s="459" t="s">
        <v>340</v>
      </c>
      <c r="C69" s="460" t="s">
        <v>112</v>
      </c>
      <c r="D69" s="460"/>
      <c r="E69" s="461">
        <v>0.72</v>
      </c>
      <c r="F69" s="461"/>
      <c r="G69" s="460"/>
      <c r="H69" s="460" t="s">
        <v>113</v>
      </c>
      <c r="I69" s="461"/>
      <c r="J69" s="461">
        <v>0.66</v>
      </c>
      <c r="K69" s="462"/>
    </row>
    <row r="70" spans="2:44" x14ac:dyDescent="0.15">
      <c r="B70" s="71" t="s">
        <v>120</v>
      </c>
    </row>
    <row r="72" spans="2:44" ht="15" x14ac:dyDescent="0.2">
      <c r="E72" s="113"/>
      <c r="F72" s="113"/>
      <c r="J72" s="113"/>
    </row>
    <row r="73" spans="2:44" x14ac:dyDescent="0.15">
      <c r="B73" s="96" t="s">
        <v>121</v>
      </c>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154"/>
    </row>
    <row r="74" spans="2:44" x14ac:dyDescent="0.15">
      <c r="B74" s="15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156"/>
    </row>
    <row r="75" spans="2:44" x14ac:dyDescent="0.15">
      <c r="B75" s="155" t="s">
        <v>122</v>
      </c>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156"/>
    </row>
    <row r="76" spans="2:44" x14ac:dyDescent="0.15">
      <c r="B76" s="155" t="s">
        <v>123</v>
      </c>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156"/>
    </row>
    <row r="77" spans="2:44" x14ac:dyDescent="0.15">
      <c r="B77" s="155" t="s">
        <v>124</v>
      </c>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156"/>
    </row>
    <row r="78" spans="2:44" x14ac:dyDescent="0.15">
      <c r="B78" s="155" t="s">
        <v>125</v>
      </c>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156"/>
    </row>
    <row r="79" spans="2:44" x14ac:dyDescent="0.15">
      <c r="B79" s="155" t="s">
        <v>126</v>
      </c>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156"/>
    </row>
    <row r="80" spans="2:44" x14ac:dyDescent="0.15">
      <c r="B80" s="155" t="s">
        <v>127</v>
      </c>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56"/>
    </row>
    <row r="81" spans="2:45" x14ac:dyDescent="0.15">
      <c r="B81" s="155" t="s">
        <v>128</v>
      </c>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156"/>
    </row>
    <row r="82" spans="2:45" x14ac:dyDescent="0.15">
      <c r="B82" s="157" t="s">
        <v>129</v>
      </c>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9"/>
    </row>
    <row r="83" spans="2:45" x14ac:dyDescent="0.1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row>
    <row r="84" spans="2:45" x14ac:dyDescent="0.1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row>
    <row r="86" spans="2:45" x14ac:dyDescent="0.15">
      <c r="B86" s="96" t="s">
        <v>130</v>
      </c>
      <c r="C86" s="98"/>
      <c r="D86" s="98"/>
      <c r="E86" s="98"/>
      <c r="F86" s="98"/>
      <c r="G86" s="98"/>
      <c r="H86" s="98"/>
      <c r="I86" s="98"/>
      <c r="J86" s="98"/>
      <c r="K86" s="98"/>
      <c r="L86" s="98"/>
      <c r="M86" s="98"/>
      <c r="N86" s="98"/>
      <c r="O86" s="98"/>
      <c r="P86" s="98"/>
      <c r="Q86" s="98"/>
      <c r="R86" s="98"/>
      <c r="S86" s="98"/>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8"/>
    </row>
    <row r="87" spans="2:45" x14ac:dyDescent="0.15">
      <c r="B87" s="155"/>
      <c r="C87" s="95"/>
      <c r="D87" s="95"/>
      <c r="E87" s="95"/>
      <c r="F87" s="95"/>
      <c r="G87" s="95"/>
      <c r="H87" s="95"/>
      <c r="I87" s="95"/>
      <c r="J87" s="95"/>
      <c r="K87" s="95"/>
      <c r="L87" s="95"/>
      <c r="M87" s="95"/>
      <c r="N87" s="95"/>
      <c r="O87" s="95"/>
      <c r="P87" s="95"/>
      <c r="Q87" s="95"/>
      <c r="R87" s="95"/>
      <c r="S87" s="95"/>
      <c r="AS87" s="91"/>
    </row>
    <row r="88" spans="2:45" x14ac:dyDescent="0.15">
      <c r="B88" s="155" t="s">
        <v>131</v>
      </c>
      <c r="C88" s="95"/>
      <c r="D88" s="95"/>
      <c r="E88" s="95"/>
      <c r="F88" s="95"/>
      <c r="G88" s="95"/>
      <c r="H88" s="95"/>
      <c r="I88" s="95"/>
      <c r="J88" s="95"/>
      <c r="K88" s="95"/>
      <c r="L88" s="95"/>
      <c r="M88" s="95"/>
      <c r="N88" s="95"/>
      <c r="O88" s="95"/>
      <c r="P88" s="95"/>
      <c r="Q88" s="95"/>
      <c r="R88" s="95"/>
      <c r="S88" s="95"/>
      <c r="AS88" s="91"/>
    </row>
    <row r="89" spans="2:45" x14ac:dyDescent="0.15">
      <c r="B89" s="155" t="s">
        <v>132</v>
      </c>
      <c r="C89" s="95"/>
      <c r="D89" s="95"/>
      <c r="E89" s="95"/>
      <c r="F89" s="95"/>
      <c r="G89" s="95"/>
      <c r="H89" s="95"/>
      <c r="I89" s="95"/>
      <c r="J89" s="95"/>
      <c r="K89" s="95"/>
      <c r="L89" s="95"/>
      <c r="M89" s="95"/>
      <c r="N89" s="95"/>
      <c r="O89" s="95"/>
      <c r="P89" s="95"/>
      <c r="Q89" s="95"/>
      <c r="R89" s="95"/>
      <c r="S89" s="95"/>
      <c r="AS89" s="91"/>
    </row>
    <row r="90" spans="2:45" x14ac:dyDescent="0.15">
      <c r="B90" s="155" t="s">
        <v>133</v>
      </c>
      <c r="C90" s="95"/>
      <c r="D90" s="95"/>
      <c r="E90" s="95"/>
      <c r="F90" s="95"/>
      <c r="G90" s="95"/>
      <c r="H90" s="95"/>
      <c r="I90" s="95"/>
      <c r="J90" s="95"/>
      <c r="K90" s="95"/>
      <c r="L90" s="95"/>
      <c r="M90" s="95"/>
      <c r="N90" s="95"/>
      <c r="O90" s="95"/>
      <c r="P90" s="95"/>
      <c r="Q90" s="95"/>
      <c r="R90" s="95"/>
      <c r="S90" s="95"/>
      <c r="AS90" s="91"/>
    </row>
    <row r="91" spans="2:45" x14ac:dyDescent="0.15">
      <c r="B91" s="155" t="s">
        <v>134</v>
      </c>
      <c r="C91" s="95"/>
      <c r="D91" s="95"/>
      <c r="E91" s="95"/>
      <c r="F91" s="95"/>
      <c r="G91" s="95"/>
      <c r="H91" s="95"/>
      <c r="I91" s="95"/>
      <c r="J91" s="95"/>
      <c r="K91" s="95"/>
      <c r="L91" s="95"/>
      <c r="M91" s="95"/>
      <c r="N91" s="95"/>
      <c r="O91" s="95"/>
      <c r="P91" s="95"/>
      <c r="Q91" s="95"/>
      <c r="R91" s="95"/>
      <c r="S91" s="95"/>
      <c r="AS91" s="91"/>
    </row>
    <row r="92" spans="2:45" x14ac:dyDescent="0.15">
      <c r="B92" s="155" t="s">
        <v>135</v>
      </c>
      <c r="C92" s="95"/>
      <c r="D92" s="95"/>
      <c r="E92" s="95"/>
      <c r="F92" s="95"/>
      <c r="G92" s="95"/>
      <c r="H92" s="95"/>
      <c r="I92" s="95"/>
      <c r="J92" s="95"/>
      <c r="K92" s="95"/>
      <c r="L92" s="95"/>
      <c r="M92" s="95"/>
      <c r="N92" s="95"/>
      <c r="O92" s="95"/>
      <c r="P92" s="95"/>
      <c r="Q92" s="95"/>
      <c r="R92" s="95"/>
      <c r="S92" s="95"/>
      <c r="AS92" s="91"/>
    </row>
    <row r="93" spans="2:45" x14ac:dyDescent="0.15">
      <c r="B93" s="155" t="s">
        <v>136</v>
      </c>
      <c r="C93" s="95"/>
      <c r="D93" s="95"/>
      <c r="E93" s="95"/>
      <c r="F93" s="95"/>
      <c r="G93" s="95"/>
      <c r="H93" s="95"/>
      <c r="I93" s="95"/>
      <c r="J93" s="95"/>
      <c r="K93" s="95"/>
      <c r="L93" s="95"/>
      <c r="M93" s="95"/>
      <c r="N93" s="95"/>
      <c r="O93" s="95"/>
      <c r="P93" s="95"/>
      <c r="Q93" s="95"/>
      <c r="R93" s="95"/>
      <c r="S93" s="95"/>
      <c r="AS93" s="91"/>
    </row>
    <row r="94" spans="2:45" x14ac:dyDescent="0.15">
      <c r="B94" s="155" t="s">
        <v>128</v>
      </c>
      <c r="C94" s="95"/>
      <c r="D94" s="95"/>
      <c r="E94" s="95"/>
      <c r="F94" s="95"/>
      <c r="G94" s="95"/>
      <c r="H94" s="95"/>
      <c r="I94" s="95"/>
      <c r="J94" s="95"/>
      <c r="K94" s="95"/>
      <c r="L94" s="95"/>
      <c r="M94" s="95"/>
      <c r="N94" s="95"/>
      <c r="O94" s="95"/>
      <c r="P94" s="95"/>
      <c r="Q94" s="95"/>
      <c r="R94" s="95"/>
      <c r="S94" s="95"/>
      <c r="AS94" s="91"/>
    </row>
    <row r="95" spans="2:45" x14ac:dyDescent="0.15">
      <c r="B95" s="157" t="s">
        <v>137</v>
      </c>
      <c r="C95" s="158"/>
      <c r="D95" s="158"/>
      <c r="E95" s="158"/>
      <c r="F95" s="158"/>
      <c r="G95" s="158"/>
      <c r="H95" s="158"/>
      <c r="I95" s="158"/>
      <c r="J95" s="158"/>
      <c r="K95" s="158"/>
      <c r="L95" s="158"/>
      <c r="M95" s="158"/>
      <c r="N95" s="158"/>
      <c r="O95" s="158"/>
      <c r="P95" s="158"/>
      <c r="Q95" s="158"/>
      <c r="R95" s="158"/>
      <c r="S95" s="158"/>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110"/>
    </row>
  </sheetData>
  <sheetProtection algorithmName="SHA-512" hashValue="w57BT7A0WGfc9n3FalladfJql2+Rq3v3G7XVxsu+RGKuSGindbNLXMMgibWxTdrAPDxtwJyXmWp6etRdNY4icQ==" saltValue="ev00pPmPisEFz1qX5vOoWg==" spinCount="100000" sheet="1" formatCells="0" formatColumns="0" formatRows="0" sort="0" autoFilter="0" pivotTables="0"/>
  <mergeCells count="1">
    <mergeCell ref="M2:O2"/>
  </mergeCells>
  <dataValidations disablePrompts="1" count="2">
    <dataValidation type="list" allowBlank="1" showInputMessage="1" showErrorMessage="1" sqref="N4:O4" xr:uid="{C1FC8AA4-C354-4778-8452-736DCF82535E}">
      <formula1>"Owned Personally, Owned by Corporation, N/A"</formula1>
    </dataValidation>
    <dataValidation type="list" allowBlank="1" showInputMessage="1" showErrorMessage="1" sqref="N5:O5" xr:uid="{A6BA73D1-0C93-47E9-AFC4-B23DA2E440EE}">
      <formula1>"Yes, No, N/A"</formula1>
    </dataValidation>
  </dataValidations>
  <pageMargins left="0.75" right="0.75" top="0.62" bottom="1" header="0.5" footer="0.5"/>
  <pageSetup orientation="portrait" horizontalDpi="4294967292"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7370-25ED-4C5A-86B8-B6F3E61B74BB}">
  <sheetPr codeName="Sheet12"/>
  <dimension ref="A1:I76"/>
  <sheetViews>
    <sheetView workbookViewId="0">
      <selection activeCell="B11" sqref="B11"/>
    </sheetView>
  </sheetViews>
  <sheetFormatPr baseColWidth="10" defaultColWidth="8.83203125" defaultRowHeight="13" x14ac:dyDescent="0.15"/>
  <cols>
    <col min="1" max="1" width="25.6640625" style="207" customWidth="1"/>
    <col min="2" max="2" width="12.5" style="207" customWidth="1"/>
    <col min="3" max="3" width="11.6640625" style="207" customWidth="1"/>
    <col min="4" max="4" width="14.1640625" style="207" customWidth="1"/>
    <col min="5" max="5" width="23.83203125" style="207" customWidth="1"/>
    <col min="6" max="6" width="9.1640625" style="18" bestFit="1" customWidth="1"/>
    <col min="7" max="256" width="8.83203125" style="18"/>
    <col min="257" max="257" width="25.6640625" style="18" customWidth="1"/>
    <col min="258" max="258" width="12.5" style="18" customWidth="1"/>
    <col min="259" max="259" width="11.6640625" style="18" customWidth="1"/>
    <col min="260" max="260" width="14.1640625" style="18" customWidth="1"/>
    <col min="261" max="261" width="23.83203125" style="18" customWidth="1"/>
    <col min="262" max="512" width="8.83203125" style="18"/>
    <col min="513" max="513" width="25.6640625" style="18" customWidth="1"/>
    <col min="514" max="514" width="12.5" style="18" customWidth="1"/>
    <col min="515" max="515" width="11.6640625" style="18" customWidth="1"/>
    <col min="516" max="516" width="14.1640625" style="18" customWidth="1"/>
    <col min="517" max="517" width="23.83203125" style="18" customWidth="1"/>
    <col min="518" max="768" width="8.83203125" style="18"/>
    <col min="769" max="769" width="25.6640625" style="18" customWidth="1"/>
    <col min="770" max="770" width="12.5" style="18" customWidth="1"/>
    <col min="771" max="771" width="11.6640625" style="18" customWidth="1"/>
    <col min="772" max="772" width="14.1640625" style="18" customWidth="1"/>
    <col min="773" max="773" width="23.83203125" style="18" customWidth="1"/>
    <col min="774" max="1024" width="8.83203125" style="18"/>
    <col min="1025" max="1025" width="25.6640625" style="18" customWidth="1"/>
    <col min="1026" max="1026" width="12.5" style="18" customWidth="1"/>
    <col min="1027" max="1027" width="11.6640625" style="18" customWidth="1"/>
    <col min="1028" max="1028" width="14.1640625" style="18" customWidth="1"/>
    <col min="1029" max="1029" width="23.83203125" style="18" customWidth="1"/>
    <col min="1030" max="1280" width="8.83203125" style="18"/>
    <col min="1281" max="1281" width="25.6640625" style="18" customWidth="1"/>
    <col min="1282" max="1282" width="12.5" style="18" customWidth="1"/>
    <col min="1283" max="1283" width="11.6640625" style="18" customWidth="1"/>
    <col min="1284" max="1284" width="14.1640625" style="18" customWidth="1"/>
    <col min="1285" max="1285" width="23.83203125" style="18" customWidth="1"/>
    <col min="1286" max="1536" width="8.83203125" style="18"/>
    <col min="1537" max="1537" width="25.6640625" style="18" customWidth="1"/>
    <col min="1538" max="1538" width="12.5" style="18" customWidth="1"/>
    <col min="1539" max="1539" width="11.6640625" style="18" customWidth="1"/>
    <col min="1540" max="1540" width="14.1640625" style="18" customWidth="1"/>
    <col min="1541" max="1541" width="23.83203125" style="18" customWidth="1"/>
    <col min="1542" max="1792" width="8.83203125" style="18"/>
    <col min="1793" max="1793" width="25.6640625" style="18" customWidth="1"/>
    <col min="1794" max="1794" width="12.5" style="18" customWidth="1"/>
    <col min="1795" max="1795" width="11.6640625" style="18" customWidth="1"/>
    <col min="1796" max="1796" width="14.1640625" style="18" customWidth="1"/>
    <col min="1797" max="1797" width="23.83203125" style="18" customWidth="1"/>
    <col min="1798" max="2048" width="8.83203125" style="18"/>
    <col min="2049" max="2049" width="25.6640625" style="18" customWidth="1"/>
    <col min="2050" max="2050" width="12.5" style="18" customWidth="1"/>
    <col min="2051" max="2051" width="11.6640625" style="18" customWidth="1"/>
    <col min="2052" max="2052" width="14.1640625" style="18" customWidth="1"/>
    <col min="2053" max="2053" width="23.83203125" style="18" customWidth="1"/>
    <col min="2054" max="2304" width="8.83203125" style="18"/>
    <col min="2305" max="2305" width="25.6640625" style="18" customWidth="1"/>
    <col min="2306" max="2306" width="12.5" style="18" customWidth="1"/>
    <col min="2307" max="2307" width="11.6640625" style="18" customWidth="1"/>
    <col min="2308" max="2308" width="14.1640625" style="18" customWidth="1"/>
    <col min="2309" max="2309" width="23.83203125" style="18" customWidth="1"/>
    <col min="2310" max="2560" width="8.83203125" style="18"/>
    <col min="2561" max="2561" width="25.6640625" style="18" customWidth="1"/>
    <col min="2562" max="2562" width="12.5" style="18" customWidth="1"/>
    <col min="2563" max="2563" width="11.6640625" style="18" customWidth="1"/>
    <col min="2564" max="2564" width="14.1640625" style="18" customWidth="1"/>
    <col min="2565" max="2565" width="23.83203125" style="18" customWidth="1"/>
    <col min="2566" max="2816" width="8.83203125" style="18"/>
    <col min="2817" max="2817" width="25.6640625" style="18" customWidth="1"/>
    <col min="2818" max="2818" width="12.5" style="18" customWidth="1"/>
    <col min="2819" max="2819" width="11.6640625" style="18" customWidth="1"/>
    <col min="2820" max="2820" width="14.1640625" style="18" customWidth="1"/>
    <col min="2821" max="2821" width="23.83203125" style="18" customWidth="1"/>
    <col min="2822" max="3072" width="8.83203125" style="18"/>
    <col min="3073" max="3073" width="25.6640625" style="18" customWidth="1"/>
    <col min="3074" max="3074" width="12.5" style="18" customWidth="1"/>
    <col min="3075" max="3075" width="11.6640625" style="18" customWidth="1"/>
    <col min="3076" max="3076" width="14.1640625" style="18" customWidth="1"/>
    <col min="3077" max="3077" width="23.83203125" style="18" customWidth="1"/>
    <col min="3078" max="3328" width="8.83203125" style="18"/>
    <col min="3329" max="3329" width="25.6640625" style="18" customWidth="1"/>
    <col min="3330" max="3330" width="12.5" style="18" customWidth="1"/>
    <col min="3331" max="3331" width="11.6640625" style="18" customWidth="1"/>
    <col min="3332" max="3332" width="14.1640625" style="18" customWidth="1"/>
    <col min="3333" max="3333" width="23.83203125" style="18" customWidth="1"/>
    <col min="3334" max="3584" width="8.83203125" style="18"/>
    <col min="3585" max="3585" width="25.6640625" style="18" customWidth="1"/>
    <col min="3586" max="3586" width="12.5" style="18" customWidth="1"/>
    <col min="3587" max="3587" width="11.6640625" style="18" customWidth="1"/>
    <col min="3588" max="3588" width="14.1640625" style="18" customWidth="1"/>
    <col min="3589" max="3589" width="23.83203125" style="18" customWidth="1"/>
    <col min="3590" max="3840" width="8.83203125" style="18"/>
    <col min="3841" max="3841" width="25.6640625" style="18" customWidth="1"/>
    <col min="3842" max="3842" width="12.5" style="18" customWidth="1"/>
    <col min="3843" max="3843" width="11.6640625" style="18" customWidth="1"/>
    <col min="3844" max="3844" width="14.1640625" style="18" customWidth="1"/>
    <col min="3845" max="3845" width="23.83203125" style="18" customWidth="1"/>
    <col min="3846" max="4096" width="8.83203125" style="18"/>
    <col min="4097" max="4097" width="25.6640625" style="18" customWidth="1"/>
    <col min="4098" max="4098" width="12.5" style="18" customWidth="1"/>
    <col min="4099" max="4099" width="11.6640625" style="18" customWidth="1"/>
    <col min="4100" max="4100" width="14.1640625" style="18" customWidth="1"/>
    <col min="4101" max="4101" width="23.83203125" style="18" customWidth="1"/>
    <col min="4102" max="4352" width="8.83203125" style="18"/>
    <col min="4353" max="4353" width="25.6640625" style="18" customWidth="1"/>
    <col min="4354" max="4354" width="12.5" style="18" customWidth="1"/>
    <col min="4355" max="4355" width="11.6640625" style="18" customWidth="1"/>
    <col min="4356" max="4356" width="14.1640625" style="18" customWidth="1"/>
    <col min="4357" max="4357" width="23.83203125" style="18" customWidth="1"/>
    <col min="4358" max="4608" width="8.83203125" style="18"/>
    <col min="4609" max="4609" width="25.6640625" style="18" customWidth="1"/>
    <col min="4610" max="4610" width="12.5" style="18" customWidth="1"/>
    <col min="4611" max="4611" width="11.6640625" style="18" customWidth="1"/>
    <col min="4612" max="4612" width="14.1640625" style="18" customWidth="1"/>
    <col min="4613" max="4613" width="23.83203125" style="18" customWidth="1"/>
    <col min="4614" max="4864" width="8.83203125" style="18"/>
    <col min="4865" max="4865" width="25.6640625" style="18" customWidth="1"/>
    <col min="4866" max="4866" width="12.5" style="18" customWidth="1"/>
    <col min="4867" max="4867" width="11.6640625" style="18" customWidth="1"/>
    <col min="4868" max="4868" width="14.1640625" style="18" customWidth="1"/>
    <col min="4869" max="4869" width="23.83203125" style="18" customWidth="1"/>
    <col min="4870" max="5120" width="8.83203125" style="18"/>
    <col min="5121" max="5121" width="25.6640625" style="18" customWidth="1"/>
    <col min="5122" max="5122" width="12.5" style="18" customWidth="1"/>
    <col min="5123" max="5123" width="11.6640625" style="18" customWidth="1"/>
    <col min="5124" max="5124" width="14.1640625" style="18" customWidth="1"/>
    <col min="5125" max="5125" width="23.83203125" style="18" customWidth="1"/>
    <col min="5126" max="5376" width="8.83203125" style="18"/>
    <col min="5377" max="5377" width="25.6640625" style="18" customWidth="1"/>
    <col min="5378" max="5378" width="12.5" style="18" customWidth="1"/>
    <col min="5379" max="5379" width="11.6640625" style="18" customWidth="1"/>
    <col min="5380" max="5380" width="14.1640625" style="18" customWidth="1"/>
    <col min="5381" max="5381" width="23.83203125" style="18" customWidth="1"/>
    <col min="5382" max="5632" width="8.83203125" style="18"/>
    <col min="5633" max="5633" width="25.6640625" style="18" customWidth="1"/>
    <col min="5634" max="5634" width="12.5" style="18" customWidth="1"/>
    <col min="5635" max="5635" width="11.6640625" style="18" customWidth="1"/>
    <col min="5636" max="5636" width="14.1640625" style="18" customWidth="1"/>
    <col min="5637" max="5637" width="23.83203125" style="18" customWidth="1"/>
    <col min="5638" max="5888" width="8.83203125" style="18"/>
    <col min="5889" max="5889" width="25.6640625" style="18" customWidth="1"/>
    <col min="5890" max="5890" width="12.5" style="18" customWidth="1"/>
    <col min="5891" max="5891" width="11.6640625" style="18" customWidth="1"/>
    <col min="5892" max="5892" width="14.1640625" style="18" customWidth="1"/>
    <col min="5893" max="5893" width="23.83203125" style="18" customWidth="1"/>
    <col min="5894" max="6144" width="8.83203125" style="18"/>
    <col min="6145" max="6145" width="25.6640625" style="18" customWidth="1"/>
    <col min="6146" max="6146" width="12.5" style="18" customWidth="1"/>
    <col min="6147" max="6147" width="11.6640625" style="18" customWidth="1"/>
    <col min="6148" max="6148" width="14.1640625" style="18" customWidth="1"/>
    <col min="6149" max="6149" width="23.83203125" style="18" customWidth="1"/>
    <col min="6150" max="6400" width="8.83203125" style="18"/>
    <col min="6401" max="6401" width="25.6640625" style="18" customWidth="1"/>
    <col min="6402" max="6402" width="12.5" style="18" customWidth="1"/>
    <col min="6403" max="6403" width="11.6640625" style="18" customWidth="1"/>
    <col min="6404" max="6404" width="14.1640625" style="18" customWidth="1"/>
    <col min="6405" max="6405" width="23.83203125" style="18" customWidth="1"/>
    <col min="6406" max="6656" width="8.83203125" style="18"/>
    <col min="6657" max="6657" width="25.6640625" style="18" customWidth="1"/>
    <col min="6658" max="6658" width="12.5" style="18" customWidth="1"/>
    <col min="6659" max="6659" width="11.6640625" style="18" customWidth="1"/>
    <col min="6660" max="6660" width="14.1640625" style="18" customWidth="1"/>
    <col min="6661" max="6661" width="23.83203125" style="18" customWidth="1"/>
    <col min="6662" max="6912" width="8.83203125" style="18"/>
    <col min="6913" max="6913" width="25.6640625" style="18" customWidth="1"/>
    <col min="6914" max="6914" width="12.5" style="18" customWidth="1"/>
    <col min="6915" max="6915" width="11.6640625" style="18" customWidth="1"/>
    <col min="6916" max="6916" width="14.1640625" style="18" customWidth="1"/>
    <col min="6917" max="6917" width="23.83203125" style="18" customWidth="1"/>
    <col min="6918" max="7168" width="8.83203125" style="18"/>
    <col min="7169" max="7169" width="25.6640625" style="18" customWidth="1"/>
    <col min="7170" max="7170" width="12.5" style="18" customWidth="1"/>
    <col min="7171" max="7171" width="11.6640625" style="18" customWidth="1"/>
    <col min="7172" max="7172" width="14.1640625" style="18" customWidth="1"/>
    <col min="7173" max="7173" width="23.83203125" style="18" customWidth="1"/>
    <col min="7174" max="7424" width="8.83203125" style="18"/>
    <col min="7425" max="7425" width="25.6640625" style="18" customWidth="1"/>
    <col min="7426" max="7426" width="12.5" style="18" customWidth="1"/>
    <col min="7427" max="7427" width="11.6640625" style="18" customWidth="1"/>
    <col min="7428" max="7428" width="14.1640625" style="18" customWidth="1"/>
    <col min="7429" max="7429" width="23.83203125" style="18" customWidth="1"/>
    <col min="7430" max="7680" width="8.83203125" style="18"/>
    <col min="7681" max="7681" width="25.6640625" style="18" customWidth="1"/>
    <col min="7682" max="7682" width="12.5" style="18" customWidth="1"/>
    <col min="7683" max="7683" width="11.6640625" style="18" customWidth="1"/>
    <col min="7684" max="7684" width="14.1640625" style="18" customWidth="1"/>
    <col min="7685" max="7685" width="23.83203125" style="18" customWidth="1"/>
    <col min="7686" max="7936" width="8.83203125" style="18"/>
    <col min="7937" max="7937" width="25.6640625" style="18" customWidth="1"/>
    <col min="7938" max="7938" width="12.5" style="18" customWidth="1"/>
    <col min="7939" max="7939" width="11.6640625" style="18" customWidth="1"/>
    <col min="7940" max="7940" width="14.1640625" style="18" customWidth="1"/>
    <col min="7941" max="7941" width="23.83203125" style="18" customWidth="1"/>
    <col min="7942" max="8192" width="8.83203125" style="18"/>
    <col min="8193" max="8193" width="25.6640625" style="18" customWidth="1"/>
    <col min="8194" max="8194" width="12.5" style="18" customWidth="1"/>
    <col min="8195" max="8195" width="11.6640625" style="18" customWidth="1"/>
    <col min="8196" max="8196" width="14.1640625" style="18" customWidth="1"/>
    <col min="8197" max="8197" width="23.83203125" style="18" customWidth="1"/>
    <col min="8198" max="8448" width="8.83203125" style="18"/>
    <col min="8449" max="8449" width="25.6640625" style="18" customWidth="1"/>
    <col min="8450" max="8450" width="12.5" style="18" customWidth="1"/>
    <col min="8451" max="8451" width="11.6640625" style="18" customWidth="1"/>
    <col min="8452" max="8452" width="14.1640625" style="18" customWidth="1"/>
    <col min="8453" max="8453" width="23.83203125" style="18" customWidth="1"/>
    <col min="8454" max="8704" width="8.83203125" style="18"/>
    <col min="8705" max="8705" width="25.6640625" style="18" customWidth="1"/>
    <col min="8706" max="8706" width="12.5" style="18" customWidth="1"/>
    <col min="8707" max="8707" width="11.6640625" style="18" customWidth="1"/>
    <col min="8708" max="8708" width="14.1640625" style="18" customWidth="1"/>
    <col min="8709" max="8709" width="23.83203125" style="18" customWidth="1"/>
    <col min="8710" max="8960" width="8.83203125" style="18"/>
    <col min="8961" max="8961" width="25.6640625" style="18" customWidth="1"/>
    <col min="8962" max="8962" width="12.5" style="18" customWidth="1"/>
    <col min="8963" max="8963" width="11.6640625" style="18" customWidth="1"/>
    <col min="8964" max="8964" width="14.1640625" style="18" customWidth="1"/>
    <col min="8965" max="8965" width="23.83203125" style="18" customWidth="1"/>
    <col min="8966" max="9216" width="8.83203125" style="18"/>
    <col min="9217" max="9217" width="25.6640625" style="18" customWidth="1"/>
    <col min="9218" max="9218" width="12.5" style="18" customWidth="1"/>
    <col min="9219" max="9219" width="11.6640625" style="18" customWidth="1"/>
    <col min="9220" max="9220" width="14.1640625" style="18" customWidth="1"/>
    <col min="9221" max="9221" width="23.83203125" style="18" customWidth="1"/>
    <col min="9222" max="9472" width="8.83203125" style="18"/>
    <col min="9473" max="9473" width="25.6640625" style="18" customWidth="1"/>
    <col min="9474" max="9474" width="12.5" style="18" customWidth="1"/>
    <col min="9475" max="9475" width="11.6640625" style="18" customWidth="1"/>
    <col min="9476" max="9476" width="14.1640625" style="18" customWidth="1"/>
    <col min="9477" max="9477" width="23.83203125" style="18" customWidth="1"/>
    <col min="9478" max="9728" width="8.83203125" style="18"/>
    <col min="9729" max="9729" width="25.6640625" style="18" customWidth="1"/>
    <col min="9730" max="9730" width="12.5" style="18" customWidth="1"/>
    <col min="9731" max="9731" width="11.6640625" style="18" customWidth="1"/>
    <col min="9732" max="9732" width="14.1640625" style="18" customWidth="1"/>
    <col min="9733" max="9733" width="23.83203125" style="18" customWidth="1"/>
    <col min="9734" max="9984" width="8.83203125" style="18"/>
    <col min="9985" max="9985" width="25.6640625" style="18" customWidth="1"/>
    <col min="9986" max="9986" width="12.5" style="18" customWidth="1"/>
    <col min="9987" max="9987" width="11.6640625" style="18" customWidth="1"/>
    <col min="9988" max="9988" width="14.1640625" style="18" customWidth="1"/>
    <col min="9989" max="9989" width="23.83203125" style="18" customWidth="1"/>
    <col min="9990" max="10240" width="8.83203125" style="18"/>
    <col min="10241" max="10241" width="25.6640625" style="18" customWidth="1"/>
    <col min="10242" max="10242" width="12.5" style="18" customWidth="1"/>
    <col min="10243" max="10243" width="11.6640625" style="18" customWidth="1"/>
    <col min="10244" max="10244" width="14.1640625" style="18" customWidth="1"/>
    <col min="10245" max="10245" width="23.83203125" style="18" customWidth="1"/>
    <col min="10246" max="10496" width="8.83203125" style="18"/>
    <col min="10497" max="10497" width="25.6640625" style="18" customWidth="1"/>
    <col min="10498" max="10498" width="12.5" style="18" customWidth="1"/>
    <col min="10499" max="10499" width="11.6640625" style="18" customWidth="1"/>
    <col min="10500" max="10500" width="14.1640625" style="18" customWidth="1"/>
    <col min="10501" max="10501" width="23.83203125" style="18" customWidth="1"/>
    <col min="10502" max="10752" width="8.83203125" style="18"/>
    <col min="10753" max="10753" width="25.6640625" style="18" customWidth="1"/>
    <col min="10754" max="10754" width="12.5" style="18" customWidth="1"/>
    <col min="10755" max="10755" width="11.6640625" style="18" customWidth="1"/>
    <col min="10756" max="10756" width="14.1640625" style="18" customWidth="1"/>
    <col min="10757" max="10757" width="23.83203125" style="18" customWidth="1"/>
    <col min="10758" max="11008" width="8.83203125" style="18"/>
    <col min="11009" max="11009" width="25.6640625" style="18" customWidth="1"/>
    <col min="11010" max="11010" width="12.5" style="18" customWidth="1"/>
    <col min="11011" max="11011" width="11.6640625" style="18" customWidth="1"/>
    <col min="11012" max="11012" width="14.1640625" style="18" customWidth="1"/>
    <col min="11013" max="11013" width="23.83203125" style="18" customWidth="1"/>
    <col min="11014" max="11264" width="8.83203125" style="18"/>
    <col min="11265" max="11265" width="25.6640625" style="18" customWidth="1"/>
    <col min="11266" max="11266" width="12.5" style="18" customWidth="1"/>
    <col min="11267" max="11267" width="11.6640625" style="18" customWidth="1"/>
    <col min="11268" max="11268" width="14.1640625" style="18" customWidth="1"/>
    <col min="11269" max="11269" width="23.83203125" style="18" customWidth="1"/>
    <col min="11270" max="11520" width="8.83203125" style="18"/>
    <col min="11521" max="11521" width="25.6640625" style="18" customWidth="1"/>
    <col min="11522" max="11522" width="12.5" style="18" customWidth="1"/>
    <col min="11523" max="11523" width="11.6640625" style="18" customWidth="1"/>
    <col min="11524" max="11524" width="14.1640625" style="18" customWidth="1"/>
    <col min="11525" max="11525" width="23.83203125" style="18" customWidth="1"/>
    <col min="11526" max="11776" width="8.83203125" style="18"/>
    <col min="11777" max="11777" width="25.6640625" style="18" customWidth="1"/>
    <col min="11778" max="11778" width="12.5" style="18" customWidth="1"/>
    <col min="11779" max="11779" width="11.6640625" style="18" customWidth="1"/>
    <col min="11780" max="11780" width="14.1640625" style="18" customWidth="1"/>
    <col min="11781" max="11781" width="23.83203125" style="18" customWidth="1"/>
    <col min="11782" max="12032" width="8.83203125" style="18"/>
    <col min="12033" max="12033" width="25.6640625" style="18" customWidth="1"/>
    <col min="12034" max="12034" width="12.5" style="18" customWidth="1"/>
    <col min="12035" max="12035" width="11.6640625" style="18" customWidth="1"/>
    <col min="12036" max="12036" width="14.1640625" style="18" customWidth="1"/>
    <col min="12037" max="12037" width="23.83203125" style="18" customWidth="1"/>
    <col min="12038" max="12288" width="8.83203125" style="18"/>
    <col min="12289" max="12289" width="25.6640625" style="18" customWidth="1"/>
    <col min="12290" max="12290" width="12.5" style="18" customWidth="1"/>
    <col min="12291" max="12291" width="11.6640625" style="18" customWidth="1"/>
    <col min="12292" max="12292" width="14.1640625" style="18" customWidth="1"/>
    <col min="12293" max="12293" width="23.83203125" style="18" customWidth="1"/>
    <col min="12294" max="12544" width="8.83203125" style="18"/>
    <col min="12545" max="12545" width="25.6640625" style="18" customWidth="1"/>
    <col min="12546" max="12546" width="12.5" style="18" customWidth="1"/>
    <col min="12547" max="12547" width="11.6640625" style="18" customWidth="1"/>
    <col min="12548" max="12548" width="14.1640625" style="18" customWidth="1"/>
    <col min="12549" max="12549" width="23.83203125" style="18" customWidth="1"/>
    <col min="12550" max="12800" width="8.83203125" style="18"/>
    <col min="12801" max="12801" width="25.6640625" style="18" customWidth="1"/>
    <col min="12802" max="12802" width="12.5" style="18" customWidth="1"/>
    <col min="12803" max="12803" width="11.6640625" style="18" customWidth="1"/>
    <col min="12804" max="12804" width="14.1640625" style="18" customWidth="1"/>
    <col min="12805" max="12805" width="23.83203125" style="18" customWidth="1"/>
    <col min="12806" max="13056" width="8.83203125" style="18"/>
    <col min="13057" max="13057" width="25.6640625" style="18" customWidth="1"/>
    <col min="13058" max="13058" width="12.5" style="18" customWidth="1"/>
    <col min="13059" max="13059" width="11.6640625" style="18" customWidth="1"/>
    <col min="13060" max="13060" width="14.1640625" style="18" customWidth="1"/>
    <col min="13061" max="13061" width="23.83203125" style="18" customWidth="1"/>
    <col min="13062" max="13312" width="8.83203125" style="18"/>
    <col min="13313" max="13313" width="25.6640625" style="18" customWidth="1"/>
    <col min="13314" max="13314" width="12.5" style="18" customWidth="1"/>
    <col min="13315" max="13315" width="11.6640625" style="18" customWidth="1"/>
    <col min="13316" max="13316" width="14.1640625" style="18" customWidth="1"/>
    <col min="13317" max="13317" width="23.83203125" style="18" customWidth="1"/>
    <col min="13318" max="13568" width="8.83203125" style="18"/>
    <col min="13569" max="13569" width="25.6640625" style="18" customWidth="1"/>
    <col min="13570" max="13570" width="12.5" style="18" customWidth="1"/>
    <col min="13571" max="13571" width="11.6640625" style="18" customWidth="1"/>
    <col min="13572" max="13572" width="14.1640625" style="18" customWidth="1"/>
    <col min="13573" max="13573" width="23.83203125" style="18" customWidth="1"/>
    <col min="13574" max="13824" width="8.83203125" style="18"/>
    <col min="13825" max="13825" width="25.6640625" style="18" customWidth="1"/>
    <col min="13826" max="13826" width="12.5" style="18" customWidth="1"/>
    <col min="13827" max="13827" width="11.6640625" style="18" customWidth="1"/>
    <col min="13828" max="13828" width="14.1640625" style="18" customWidth="1"/>
    <col min="13829" max="13829" width="23.83203125" style="18" customWidth="1"/>
    <col min="13830" max="14080" width="8.83203125" style="18"/>
    <col min="14081" max="14081" width="25.6640625" style="18" customWidth="1"/>
    <col min="14082" max="14082" width="12.5" style="18" customWidth="1"/>
    <col min="14083" max="14083" width="11.6640625" style="18" customWidth="1"/>
    <col min="14084" max="14084" width="14.1640625" style="18" customWidth="1"/>
    <col min="14085" max="14085" width="23.83203125" style="18" customWidth="1"/>
    <col min="14086" max="14336" width="8.83203125" style="18"/>
    <col min="14337" max="14337" width="25.6640625" style="18" customWidth="1"/>
    <col min="14338" max="14338" width="12.5" style="18" customWidth="1"/>
    <col min="14339" max="14339" width="11.6640625" style="18" customWidth="1"/>
    <col min="14340" max="14340" width="14.1640625" style="18" customWidth="1"/>
    <col min="14341" max="14341" width="23.83203125" style="18" customWidth="1"/>
    <col min="14342" max="14592" width="8.83203125" style="18"/>
    <col min="14593" max="14593" width="25.6640625" style="18" customWidth="1"/>
    <col min="14594" max="14594" width="12.5" style="18" customWidth="1"/>
    <col min="14595" max="14595" width="11.6640625" style="18" customWidth="1"/>
    <col min="14596" max="14596" width="14.1640625" style="18" customWidth="1"/>
    <col min="14597" max="14597" width="23.83203125" style="18" customWidth="1"/>
    <col min="14598" max="14848" width="8.83203125" style="18"/>
    <col min="14849" max="14849" width="25.6640625" style="18" customWidth="1"/>
    <col min="14850" max="14850" width="12.5" style="18" customWidth="1"/>
    <col min="14851" max="14851" width="11.6640625" style="18" customWidth="1"/>
    <col min="14852" max="14852" width="14.1640625" style="18" customWidth="1"/>
    <col min="14853" max="14853" width="23.83203125" style="18" customWidth="1"/>
    <col min="14854" max="15104" width="8.83203125" style="18"/>
    <col min="15105" max="15105" width="25.6640625" style="18" customWidth="1"/>
    <col min="15106" max="15106" width="12.5" style="18" customWidth="1"/>
    <col min="15107" max="15107" width="11.6640625" style="18" customWidth="1"/>
    <col min="15108" max="15108" width="14.1640625" style="18" customWidth="1"/>
    <col min="15109" max="15109" width="23.83203125" style="18" customWidth="1"/>
    <col min="15110" max="15360" width="8.83203125" style="18"/>
    <col min="15361" max="15361" width="25.6640625" style="18" customWidth="1"/>
    <col min="15362" max="15362" width="12.5" style="18" customWidth="1"/>
    <col min="15363" max="15363" width="11.6640625" style="18" customWidth="1"/>
    <col min="15364" max="15364" width="14.1640625" style="18" customWidth="1"/>
    <col min="15365" max="15365" width="23.83203125" style="18" customWidth="1"/>
    <col min="15366" max="15616" width="8.83203125" style="18"/>
    <col min="15617" max="15617" width="25.6640625" style="18" customWidth="1"/>
    <col min="15618" max="15618" width="12.5" style="18" customWidth="1"/>
    <col min="15619" max="15619" width="11.6640625" style="18" customWidth="1"/>
    <col min="15620" max="15620" width="14.1640625" style="18" customWidth="1"/>
    <col min="15621" max="15621" width="23.83203125" style="18" customWidth="1"/>
    <col min="15622" max="15872" width="8.83203125" style="18"/>
    <col min="15873" max="15873" width="25.6640625" style="18" customWidth="1"/>
    <col min="15874" max="15874" width="12.5" style="18" customWidth="1"/>
    <col min="15875" max="15875" width="11.6640625" style="18" customWidth="1"/>
    <col min="15876" max="15876" width="14.1640625" style="18" customWidth="1"/>
    <col min="15877" max="15877" width="23.83203125" style="18" customWidth="1"/>
    <col min="15878" max="16128" width="8.83203125" style="18"/>
    <col min="16129" max="16129" width="25.6640625" style="18" customWidth="1"/>
    <col min="16130" max="16130" width="12.5" style="18" customWidth="1"/>
    <col min="16131" max="16131" width="11.6640625" style="18" customWidth="1"/>
    <col min="16132" max="16132" width="14.1640625" style="18" customWidth="1"/>
    <col min="16133" max="16133" width="23.83203125" style="18" customWidth="1"/>
    <col min="16134" max="16384" width="8.83203125" style="18"/>
  </cols>
  <sheetData>
    <row r="1" spans="1:9" x14ac:dyDescent="0.15">
      <c r="A1" s="178" t="str">
        <f>Dashboard!B3</f>
        <v>(Enter Company name)</v>
      </c>
      <c r="B1" s="179">
        <f>Dashboard!B5</f>
        <v>45688</v>
      </c>
      <c r="C1" s="180"/>
      <c r="D1" s="180"/>
      <c r="E1" s="180"/>
      <c r="F1" s="12"/>
      <c r="G1" s="12"/>
      <c r="H1" s="12"/>
      <c r="I1" s="12"/>
    </row>
    <row r="2" spans="1:9" x14ac:dyDescent="0.15">
      <c r="A2" s="180"/>
      <c r="B2" s="180"/>
      <c r="C2" s="180"/>
      <c r="D2" s="180"/>
      <c r="E2" s="180"/>
      <c r="F2" s="12"/>
      <c r="G2" s="12"/>
      <c r="H2" s="12"/>
      <c r="I2" s="12"/>
    </row>
    <row r="3" spans="1:9" ht="20" x14ac:dyDescent="0.2">
      <c r="A3" s="181" t="s">
        <v>29</v>
      </c>
      <c r="B3" s="180"/>
      <c r="C3" s="180"/>
      <c r="D3" s="180"/>
      <c r="E3" s="180"/>
      <c r="F3" s="12"/>
      <c r="G3" s="12"/>
      <c r="H3" s="12"/>
      <c r="I3" s="12"/>
    </row>
    <row r="4" spans="1:9" ht="56" x14ac:dyDescent="0.15">
      <c r="A4" s="182"/>
      <c r="B4" s="221" t="s">
        <v>30</v>
      </c>
      <c r="C4" s="183"/>
      <c r="D4" s="184"/>
      <c r="E4" s="185"/>
      <c r="F4" s="12"/>
      <c r="G4" s="12"/>
      <c r="H4" s="12"/>
      <c r="I4" s="12"/>
    </row>
    <row r="5" spans="1:9" ht="62.25" customHeight="1" x14ac:dyDescent="0.15">
      <c r="A5" s="385" t="s">
        <v>31</v>
      </c>
      <c r="B5" s="386" t="s">
        <v>320</v>
      </c>
      <c r="C5" s="386"/>
      <c r="D5" s="387" t="s">
        <v>32</v>
      </c>
      <c r="E5" s="385" t="s">
        <v>33</v>
      </c>
      <c r="F5" s="12"/>
      <c r="G5" s="12"/>
      <c r="H5" s="12"/>
      <c r="I5" s="12"/>
    </row>
    <row r="6" spans="1:9" ht="26.25" customHeight="1" x14ac:dyDescent="0.15">
      <c r="A6" s="186" t="s">
        <v>34</v>
      </c>
      <c r="B6" s="176"/>
      <c r="C6" s="187"/>
      <c r="D6" s="187"/>
      <c r="E6" s="4"/>
      <c r="F6" s="12"/>
      <c r="G6" s="12"/>
      <c r="H6" s="12"/>
      <c r="I6" s="12"/>
    </row>
    <row r="7" spans="1:9" x14ac:dyDescent="0.15">
      <c r="A7" s="189" t="s">
        <v>35</v>
      </c>
      <c r="B7" s="190"/>
      <c r="C7" s="190"/>
      <c r="D7" s="190"/>
      <c r="E7" s="69"/>
      <c r="F7" s="12"/>
      <c r="G7" s="12"/>
      <c r="H7" s="12"/>
      <c r="I7" s="12"/>
    </row>
    <row r="8" spans="1:9" x14ac:dyDescent="0.15">
      <c r="A8" s="191" t="s">
        <v>36</v>
      </c>
      <c r="B8" s="381">
        <f>IF(Dashboard!$F$5="Quick",-(SUMIF('Directors Advances'!C:C,"870.01 Rent - Decorating",'Directors Advances'!E:E)+SUMIF('Bank 1'!C:C,"870.01 Rent - Decorating",'Bank 1'!E:E)+SUMIF('Bank 2'!C:C,"870.01 Rent - Decorating",'Bank 2'!E:E)+SUMIF('Credit Card 1'!C:C,"870.01 Rent - Decorating",'Credit Card 1'!E:E)+SUMIF('Credit Card 2'!C:C,"870.01 Rent - Decorating",'Credit Card 2'!E:E)),-(SUMIF('Directors Advances'!C:C,"870.01 Rent - Decorating",'Directors Advances'!J:J)+SUMIF('Bank 1'!C:C,"870.01 Rent - Decorating",'Bank 1'!J:J)+SUMIF('Bank 2'!C:C,"870.01 Rent - Decorating",'Bank 2'!J:J)+SUMIF('Credit Card 1'!C:C,"870.01 Rent - Decorating",'Credit Card 1'!J:J)+SUMIF('Credit Card 2'!C:C,"870.01 Rent - Decorating",'Credit Card 2'!J:J)))</f>
        <v>0</v>
      </c>
      <c r="C8" s="3"/>
      <c r="D8" s="381">
        <f>-(SUMIF('Directors Advances'!C:C,"870.01 Rent - Decorating",'Directors Advances'!I:I)+SUMIF('Bank 1'!C:C,"870.01 Rent - Decorating",'Bank 1'!I:I)+SUMIF('Bank 2'!C:C,"870.01 Rent - Decorating",'Bank 2'!I:I)+SUMIF('Credit Card 1'!C:C,"870.01 Rent - Decorating",'Credit Card 1'!I:I)+SUMIF('Credit Card 2'!C:C,"870.01 Rent - Decorating",'Credit Card 2'!I:I))</f>
        <v>0</v>
      </c>
      <c r="E8" s="5"/>
      <c r="F8" s="70"/>
      <c r="G8" s="12"/>
      <c r="H8" s="70"/>
      <c r="I8" s="12"/>
    </row>
    <row r="9" spans="1:9" x14ac:dyDescent="0.15">
      <c r="A9" s="191" t="s">
        <v>37</v>
      </c>
      <c r="B9" s="382">
        <f>IF(Dashboard!$F$5="Quick",-(SUMIF('Directors Advances'!C:C,"870.2 Rent - Gas",'Directors Advances'!E:E)+SUMIF('Bank 1'!C:C,"870.2 Rent - Gas",'Bank 1'!E:E)+SUMIF('Bank 2'!C:C,"870.2 Rent - Gas",'Bank 2'!E:E)+SUMIF('Credit Card 1'!C:C,"870.2 Rent - Gas",'Credit Card 1'!E:E)+SUMIF('Credit Card 2'!C:C,"870.2 Rent - Gas",'Credit Card 2'!E:E)),-(SUMIF('Directors Advances'!C:C,"870.2 Rent - Gas",'Directors Advances'!J:J)+SUMIF('Bank 1'!C:C,"870.2 Rent - Gas",'Bank 1'!J:J)+SUMIF('Bank 2'!C:C,"870.2 Rent - Gas",'Bank 2'!J:J)+SUMIF('Credit Card 1'!C:C,"870.2 Rent - Gas",'Credit Card 1'!J:J)+SUMIF('Credit Card 2'!C:C,"870.2 Rent - Gas",'Credit Card 2'!J:J)))</f>
        <v>0</v>
      </c>
      <c r="C9" s="3"/>
      <c r="D9" s="381">
        <f>-(SUMIF('Directors Advances'!C:C,"870.2 Rent - Gas",'Directors Advances'!I:I)+SUMIF('Bank 1'!C:C,"870.2 Rent - Gas",'Bank 1'!I:I)+SUMIF('Bank 2'!C:C,"870.2 Rent - Gas",'Bank 2'!I:I)+SUMIF('Credit Card 1'!C:C,"870.2 Rent - Gas",'Credit Card 1'!I:I)+SUMIF('Credit Card 2'!C:C,"870.2 Rent - Gas",'Credit Card 2'!I:I))</f>
        <v>0</v>
      </c>
      <c r="E9" s="5"/>
      <c r="F9" s="70"/>
      <c r="G9" s="12"/>
      <c r="H9" s="70"/>
      <c r="I9" s="12"/>
    </row>
    <row r="10" spans="1:9" x14ac:dyDescent="0.15">
      <c r="A10" s="191" t="s">
        <v>38</v>
      </c>
      <c r="B10" s="381">
        <f>IF(Dashboard!$F$5="Quick",-(SUMIF('Directors Advances'!C:C,"870.3 Rent - Hydro",'Directors Advances'!E:E)+SUMIF('Bank 1'!C:C,"870.3 Rent - Hydro",'Bank 1'!E:E)+SUMIF('Bank 2'!C:C,"870.3 Rent - Hydro",'Bank 2'!E:E)+SUMIF('Credit Card 1'!C:C,"870.3 Rent - Hydro",'Credit Card 1'!E:E)+SUMIF('Credit Card 2'!C:C,"870.3 Rent - Hydro",'Credit Card 2'!E:E)),-(SUMIF('Directors Advances'!C:C,"870.3 Rent - Hydro",'Directors Advances'!J:J)+SUMIF('Bank 1'!C:C,"870.3 Rent - Hydro",'Bank 1'!J:J)+SUMIF('Bank 2'!C:C,"870.3 Rent - Hydro",'Bank 2'!J:J)+SUMIF('Credit Card 1'!C:C,"870.3 Rent - Hydro",'Credit Card 1'!J:J)+SUMIF('Credit Card 2'!C:C,"870.3 Rent - Hydro",'Credit Card 2'!J:J)))</f>
        <v>0</v>
      </c>
      <c r="C10" s="3"/>
      <c r="D10" s="381">
        <f>-(SUMIF('Directors Advances'!C:C,"870.3 Rent - Hydro",'Directors Advances'!I:I)+SUMIF('Bank 1'!C:C,"870.3 Rent - Hydro",'Bank 1'!I:I)+SUMIF('Bank 2'!C:C,"870.3 Rent - Hydro",'Bank 2'!I:I)+SUMIF('Credit Card 1'!C:C,"870.3 Rent - Hydro",'Credit Card 1'!I:I)+SUMIF('Credit Card 2'!C:C,"870.3 Rent - Hydro",'Credit Card 2'!I:I))</f>
        <v>0</v>
      </c>
      <c r="E10" s="5"/>
      <c r="F10" s="70"/>
      <c r="G10" s="12"/>
      <c r="H10" s="70"/>
      <c r="I10" s="12"/>
    </row>
    <row r="11" spans="1:9" x14ac:dyDescent="0.15">
      <c r="A11" s="191" t="s">
        <v>39</v>
      </c>
      <c r="B11" s="381">
        <f>-(SUMIF('Directors Advances'!C:C,"870.4 Rent - Insurance",'Directors Advances'!E:E)+SUMIF('Bank 1'!C:C,"870.4 Rent - Insurance",'Bank 1'!E:E)+SUMIF('Bank 2'!C:C,"870.4 Rent - Insurance",'Bank 2'!E:E)+SUMIF('Credit Card 1'!C:C,"870.4 Rent - Insurance",'Credit Card 1'!E:E)+SUMIF('Credit Card 2'!C:C,"870.4 Rent - Insurance",'Credit Card 2'!E:E))</f>
        <v>0</v>
      </c>
      <c r="C11" s="3"/>
      <c r="D11" s="381"/>
      <c r="E11" s="5"/>
      <c r="F11" s="70"/>
      <c r="G11" s="12"/>
      <c r="H11" s="70"/>
      <c r="I11" s="12"/>
    </row>
    <row r="12" spans="1:9" x14ac:dyDescent="0.15">
      <c r="A12" s="191" t="s">
        <v>40</v>
      </c>
      <c r="B12" s="381">
        <f>IF(Dashboard!$F$5="Quick",-(SUMIF('Directors Advances'!C:C,"870.5 Rent - Landscaping",'Directors Advances'!E:E)+SUMIF('Bank 1'!C:C,"870.5 Rent - Landscaping",'Bank 1'!E:E)+SUMIF('Bank 2'!C:C,"870.5 Rent - Landscaping",'Bank 2'!E:E)+SUMIF('Credit Card 1'!C:C,"870.5 Rent - Landscaping",'Credit Card 1'!E:E)+SUMIF('Credit Card 2'!C:C,"870.5 Rent - Landscaping",'Credit Card 2'!E:E)),-(SUMIF('Directors Advances'!C:C,"870.5 Rent - Landscaping",'Directors Advances'!J:J)+SUMIF('Bank 1'!C:C,"870.5 Rent - Landscaping",'Bank 1'!J:J)+SUMIF('Bank 2'!C:C,"870.5 Rent - Landscaping",'Bank 2'!J:J)+SUMIF('Credit Card 1'!C:C,"870.5 Rent - Landscaping",'Credit Card 1'!J:J)+SUMIF('Credit Card 2'!C:C,"870.5 Rent - Landscaping",'Credit Card 2'!J:J)))</f>
        <v>0</v>
      </c>
      <c r="C12" s="3"/>
      <c r="D12" s="381">
        <f>-(SUMIF('Directors Advances'!C:C,"870.5 Rent - Landscaping",'Directors Advances'!I:I)+SUMIF('Bank 1'!C:C,"870.5 Rent - Landscaping",'Bank 1'!I:I)+SUMIF('Bank 2'!C:C,"870.5 Rent - Landscaping",'Bank 2'!I:I)+SUMIF('Credit Card 1'!C:C,"870.5 Rent - Landscaping",'Credit Card 1'!I:I)+SUMIF('Credit Card 2'!C:C,"870.5 Rent - Landscaping",'Credit Card 2'!I:I))</f>
        <v>0</v>
      </c>
      <c r="E12" s="5"/>
      <c r="F12" s="70"/>
      <c r="G12" s="12"/>
      <c r="H12" s="70"/>
      <c r="I12" s="12"/>
    </row>
    <row r="13" spans="1:9" x14ac:dyDescent="0.15">
      <c r="A13" s="193" t="s">
        <v>41</v>
      </c>
      <c r="B13" s="383"/>
      <c r="C13" s="3"/>
      <c r="D13" s="381"/>
      <c r="E13" s="5"/>
      <c r="F13" s="70"/>
      <c r="G13" s="12"/>
      <c r="H13" s="70"/>
      <c r="I13" s="12"/>
    </row>
    <row r="14" spans="1:9" x14ac:dyDescent="0.15">
      <c r="A14" s="191" t="s">
        <v>42</v>
      </c>
      <c r="B14" s="381">
        <f>-(SUMIF('Directors Advances'!C:C,"870.6 Rent - Property Tax",'Directors Advances'!E:E)+SUMIF('Bank 1'!C:C,"870.6 Rent - Property Tax",'Bank 1'!E:E)+SUMIF('Bank 2'!C:C,"870.6 Rent - Property Tax",'Bank 2'!E:E)+SUMIF('Credit Card 1'!C:C,"870.6 Rent - Property Tax",'Credit Card 1'!E:E)+SUMIF('Credit Card 2'!C:C,"870.6 Rent - Property Tax",'Credit Card 2'!E:E))</f>
        <v>0</v>
      </c>
      <c r="C14" s="3"/>
      <c r="D14" s="381"/>
      <c r="E14" s="5"/>
      <c r="F14" s="70"/>
      <c r="G14" s="12"/>
      <c r="H14" s="70"/>
      <c r="I14" s="12"/>
    </row>
    <row r="15" spans="1:9" x14ac:dyDescent="0.15">
      <c r="A15" s="191" t="s">
        <v>43</v>
      </c>
      <c r="B15" s="381">
        <f>-(SUMIF('Directors Advances'!C:C,"870.7 Rent - Homeoffice",'Directors Advances'!E:E)+SUMIF('Bank 1'!C:C,"870.7 Rent - Homeoffice",'Bank 1'!E:E)+SUMIF('Bank 2'!C:C,"870.7 Rent - Homeoffice",'Bank 2'!E:E)+SUMIF('Credit Card 1'!C:C,"870.7 Rent - Homeoffice",'Credit Card 1'!E:E)+SUMIF('Credit Card 2'!C:C,"870.7 Rent - Homeoffice",'Credit Card 2'!E:E))</f>
        <v>0</v>
      </c>
      <c r="C15" s="3"/>
      <c r="D15" s="381"/>
      <c r="E15" s="5"/>
      <c r="F15" s="70"/>
      <c r="G15" s="12"/>
      <c r="H15" s="70"/>
      <c r="I15" s="12"/>
    </row>
    <row r="16" spans="1:9" x14ac:dyDescent="0.15">
      <c r="A16" s="191" t="s">
        <v>44</v>
      </c>
      <c r="B16" s="381">
        <f>IF(Dashboard!$F$5="Quick",-(SUMIF('Directors Advances'!C:C,"870.8 Rent - Repairs",'Directors Advances'!E:E)+SUMIF('Bank 1'!C:C,"870.8 Rent - Repairs",'Bank 1'!E:E)+SUMIF('Bank 2'!C:C,"870.8 Rent - Repairs",'Bank 2'!E:E)+SUMIF('Credit Card 1'!C:C,"870.8 Rent - Repairs",'Credit Card 1'!E:E)+SUMIF('Credit Card 2'!C:C,"870.8 Rent - Repairs",'Credit Card 2'!E:E)),-(SUMIF('Directors Advances'!C:C,"870.8 Rent - Repairs",'Directors Advances'!J:J)+SUMIF('Bank 1'!C:C,"870.8 Rent - Repairs",'Bank 1'!J:J)+SUMIF('Bank 2'!C:C,"870.8 Rent - Repairs",'Bank 2'!J:J)+SUMIF('Credit Card 1'!C:C,"870.8 Rent - Repairs",'Credit Card 1'!J:J)+SUMIF('Credit Card 2'!C:C,"870.8 Rent - Repairs",'Credit Card 2'!J:J)))</f>
        <v>0</v>
      </c>
      <c r="C16" s="3"/>
      <c r="D16" s="381">
        <f>-(SUMIF('Directors Advances'!C:C,"870.8 Rent - Repairs",'Directors Advances'!I:I)+SUMIF('Bank 1'!C:C,"870.8 Rent - Repairs",'Bank 1'!I:I)+SUMIF('Bank 2'!C:C,"870.8 Rent - Repairs",'Bank 2'!I:I)+SUMIF('Credit Card 1'!C:C,"870.8 Rent - Repairs",'Credit Card 1'!I:I)+SUMIF('Credit Card 2'!C:C,"870.8 Rent - Repairs",'Credit Card 2'!I:I))</f>
        <v>0</v>
      </c>
      <c r="E16" s="5"/>
      <c r="F16" s="70"/>
      <c r="G16" s="12"/>
      <c r="H16" s="70"/>
      <c r="I16" s="12"/>
    </row>
    <row r="17" spans="1:9" x14ac:dyDescent="0.15">
      <c r="A17" s="191" t="s">
        <v>45</v>
      </c>
      <c r="B17" s="381">
        <f>-(SUMIF('Directors Advances'!C:C,"870.9 Rent - Water",'Directors Advances'!E:E)+SUMIF('Bank 1'!C:C,"870.9 Rent - Water",'Bank 1'!E:E)+SUMIF('Bank 2'!C:C,"870.9 Rent - Water",'Bank 2'!E:E)+SUMIF('Credit Card 1'!C:C,"870.9 Rent - Water",'Credit Card 1'!E:E)+SUMIF('Credit Card 2'!C:C,"870.9 Rent - Water",'Credit Card 2'!E:E))</f>
        <v>0</v>
      </c>
      <c r="C17" s="3"/>
      <c r="D17" s="381"/>
      <c r="E17" s="5"/>
      <c r="F17" s="70"/>
      <c r="G17" s="12"/>
      <c r="H17" s="70"/>
      <c r="I17" s="12"/>
    </row>
    <row r="18" spans="1:9" x14ac:dyDescent="0.15">
      <c r="A18" s="191" t="s">
        <v>46</v>
      </c>
      <c r="B18" s="381">
        <f>IF(Dashboard!$F$5="Quick",-(SUMIF('Directors Advances'!C:C,"870.1 Rent - Other",'Directors Advances'!E:E)+SUMIF('Bank 1'!C:C,"870.1 Rent - Other",'Bank 1'!E:E)+SUMIF('Bank 2'!C:C,"870.1 Rent - Other",'Bank 2'!E:E)+SUMIF('Credit Card 1'!C:C,"870.1 Rent - Other",'Credit Card 1'!E:E)+SUMIF('Credit Card 2'!C:C,"870.1 Rent - Other",'Credit Card 2'!E:E)),-(SUMIF('Directors Advances'!C:C,"870.1 Rent - Other",'Directors Advances'!J:J)+SUMIF('Bank 1'!C:C,"870.1 Rent - Other",'Bank 1'!J:J)+SUMIF('Bank 2'!C:C,"870.1 Rent - Other",'Bank 2'!J:J)+SUMIF('Credit Card 1'!C:C,"870.1 Rent - Other",'Credit Card 1'!J:J)+SUMIF('Credit Card 2'!C:C,"870.1 Rent - Other",'Credit Card 2'!J:J)))</f>
        <v>0</v>
      </c>
      <c r="C18" s="3"/>
      <c r="D18" s="381">
        <f>-(SUMIF('Directors Advances'!C:C,"870.1 Rent - Other",'Directors Advances'!I:I)+SUMIF('Bank 1'!C:C,"870.1 Rent - Other",'Bank 1'!I:I)+SUMIF('Bank 2'!C:C,"870.1 Rent - Other",'Bank 2'!I:I)+SUMIF('Credit Card 1'!C:C,"870.1 Rent - Other",'Credit Card 1'!I:I)+SUMIF('Credit Card 2'!C:C,"870.1 Rent - Other",'Credit Card 2'!I:I))</f>
        <v>0</v>
      </c>
      <c r="E18" s="5"/>
      <c r="F18" s="70"/>
      <c r="G18" s="12"/>
      <c r="H18" s="70"/>
      <c r="I18" s="12"/>
    </row>
    <row r="19" spans="1:9" x14ac:dyDescent="0.15">
      <c r="A19" s="188"/>
      <c r="B19" s="381"/>
      <c r="C19" s="176"/>
      <c r="D19" s="381"/>
      <c r="E19" s="5"/>
      <c r="F19" s="70"/>
      <c r="G19" s="12"/>
      <c r="H19" s="70"/>
      <c r="I19" s="12"/>
    </row>
    <row r="20" spans="1:9" x14ac:dyDescent="0.15">
      <c r="A20" s="194" t="s">
        <v>47</v>
      </c>
      <c r="B20" s="381">
        <f>SUM(B8:B19)</f>
        <v>0</v>
      </c>
      <c r="C20" s="177"/>
      <c r="D20" s="381">
        <f>SUM(D8:D19)</f>
        <v>0</v>
      </c>
      <c r="E20" s="5"/>
      <c r="F20" s="70"/>
      <c r="G20" s="12"/>
      <c r="H20" s="12"/>
      <c r="I20" s="12"/>
    </row>
    <row r="21" spans="1:9" x14ac:dyDescent="0.15">
      <c r="A21" s="194" t="s">
        <v>48</v>
      </c>
      <c r="B21" s="188"/>
      <c r="C21" s="188"/>
      <c r="D21" s="188"/>
      <c r="E21" s="384">
        <f>Dashboard!F7</f>
        <v>0.25</v>
      </c>
      <c r="F21" s="12"/>
      <c r="G21" s="12"/>
      <c r="H21" s="12"/>
      <c r="I21" s="12"/>
    </row>
    <row r="22" spans="1:9" x14ac:dyDescent="0.15">
      <c r="A22" s="195" t="s">
        <v>49</v>
      </c>
      <c r="B22" s="381">
        <f>B20 * (E21)</f>
        <v>0</v>
      </c>
      <c r="C22" s="381">
        <f>C20 * (E21)</f>
        <v>0</v>
      </c>
      <c r="D22" s="381">
        <f>D20 * (E21)</f>
        <v>0</v>
      </c>
      <c r="E22" s="5"/>
      <c r="F22" s="12"/>
      <c r="G22" s="12"/>
      <c r="H22" s="12"/>
      <c r="I22" s="12"/>
    </row>
    <row r="23" spans="1:9" x14ac:dyDescent="0.15">
      <c r="A23" s="196" t="s">
        <v>50</v>
      </c>
      <c r="B23" s="176"/>
      <c r="C23" s="381">
        <f>SUM(B22:D22)</f>
        <v>0</v>
      </c>
      <c r="D23" s="176"/>
      <c r="E23" s="192"/>
      <c r="F23" s="12"/>
      <c r="G23" s="12"/>
      <c r="H23" s="12"/>
      <c r="I23" s="12"/>
    </row>
    <row r="24" spans="1:9" x14ac:dyDescent="0.15">
      <c r="A24" s="197" t="s">
        <v>51</v>
      </c>
      <c r="B24" s="198"/>
      <c r="C24" s="381">
        <f>SUM(B6:D6)</f>
        <v>0</v>
      </c>
      <c r="D24" s="199"/>
      <c r="E24" s="200"/>
      <c r="F24" s="12"/>
      <c r="G24" s="12"/>
      <c r="H24" s="12"/>
      <c r="I24" s="12"/>
    </row>
    <row r="25" spans="1:9" ht="14" x14ac:dyDescent="0.15">
      <c r="A25" s="201" t="s">
        <v>52</v>
      </c>
      <c r="B25" s="202"/>
      <c r="C25" s="381">
        <f>SUM(C23:C24)</f>
        <v>0</v>
      </c>
      <c r="D25" s="199"/>
      <c r="E25" s="202"/>
      <c r="F25" s="12"/>
      <c r="G25" s="12"/>
      <c r="H25" s="12"/>
      <c r="I25" s="12"/>
    </row>
    <row r="26" spans="1:9" x14ac:dyDescent="0.15">
      <c r="A26" s="203"/>
      <c r="B26" s="180"/>
      <c r="C26" s="180"/>
      <c r="D26" s="180"/>
      <c r="E26" s="180"/>
      <c r="F26" s="12"/>
      <c r="G26" s="12"/>
      <c r="H26" s="12"/>
      <c r="I26" s="12"/>
    </row>
    <row r="27" spans="1:9" x14ac:dyDescent="0.15">
      <c r="A27" s="204" t="s">
        <v>53</v>
      </c>
      <c r="B27" s="205"/>
      <c r="C27" s="381">
        <f>SUM(C25:C26)</f>
        <v>0</v>
      </c>
      <c r="D27" s="180"/>
      <c r="E27" s="180"/>
      <c r="F27" s="12"/>
      <c r="G27" s="12"/>
      <c r="H27" s="12"/>
      <c r="I27" s="12"/>
    </row>
    <row r="28" spans="1:9" x14ac:dyDescent="0.15">
      <c r="A28" s="203"/>
      <c r="B28" s="180"/>
      <c r="C28" s="206"/>
      <c r="D28" s="180"/>
      <c r="E28" s="180"/>
      <c r="F28" s="12"/>
      <c r="G28" s="12"/>
      <c r="H28" s="12"/>
      <c r="I28" s="12"/>
    </row>
    <row r="29" spans="1:9" x14ac:dyDescent="0.15">
      <c r="A29" s="203" t="s">
        <v>54</v>
      </c>
      <c r="B29" s="180"/>
      <c r="C29" s="180"/>
      <c r="D29" s="180"/>
      <c r="E29" s="180"/>
      <c r="F29" s="12"/>
      <c r="G29" s="12"/>
      <c r="H29" s="12"/>
      <c r="I29" s="12"/>
    </row>
    <row r="30" spans="1:9" x14ac:dyDescent="0.15">
      <c r="A30" s="6"/>
      <c r="B30" s="7"/>
      <c r="C30" s="7"/>
      <c r="D30" s="8"/>
      <c r="E30" s="9"/>
      <c r="F30" s="12"/>
      <c r="G30" s="12"/>
      <c r="H30" s="12"/>
      <c r="I30" s="12"/>
    </row>
    <row r="31" spans="1:9" x14ac:dyDescent="0.15">
      <c r="A31" s="10"/>
      <c r="B31" s="11"/>
      <c r="C31" s="11"/>
      <c r="D31" s="12"/>
      <c r="E31" s="13"/>
      <c r="F31" s="12"/>
      <c r="G31" s="12"/>
      <c r="H31" s="12"/>
      <c r="I31" s="12"/>
    </row>
    <row r="32" spans="1:9" x14ac:dyDescent="0.15">
      <c r="A32" s="10"/>
      <c r="B32" s="11"/>
      <c r="C32" s="11"/>
      <c r="D32" s="12"/>
      <c r="E32" s="13"/>
      <c r="F32" s="12"/>
      <c r="G32" s="12"/>
      <c r="H32" s="12"/>
      <c r="I32" s="12"/>
    </row>
    <row r="33" spans="1:9" x14ac:dyDescent="0.15">
      <c r="A33" s="10"/>
      <c r="B33" s="11"/>
      <c r="C33" s="11"/>
      <c r="D33" s="12"/>
      <c r="E33" s="13"/>
      <c r="F33" s="12"/>
      <c r="G33" s="12"/>
      <c r="H33" s="12"/>
      <c r="I33" s="12"/>
    </row>
    <row r="34" spans="1:9" x14ac:dyDescent="0.15">
      <c r="A34" s="10"/>
      <c r="B34" s="11"/>
      <c r="C34" s="11"/>
      <c r="D34" s="12"/>
      <c r="E34" s="13"/>
      <c r="F34" s="12"/>
      <c r="G34" s="12"/>
      <c r="H34" s="12"/>
      <c r="I34" s="12"/>
    </row>
    <row r="35" spans="1:9" x14ac:dyDescent="0.15">
      <c r="A35" s="10"/>
      <c r="B35" s="11"/>
      <c r="C35" s="11"/>
      <c r="D35" s="12"/>
      <c r="E35" s="13"/>
      <c r="F35" s="12"/>
      <c r="G35" s="12"/>
      <c r="H35" s="12"/>
      <c r="I35" s="12"/>
    </row>
    <row r="36" spans="1:9" x14ac:dyDescent="0.15">
      <c r="A36" s="10"/>
      <c r="B36" s="11"/>
      <c r="C36" s="11"/>
      <c r="D36" s="12"/>
      <c r="E36" s="13"/>
      <c r="F36" s="12"/>
      <c r="G36" s="12"/>
      <c r="H36" s="12"/>
      <c r="I36" s="12"/>
    </row>
    <row r="37" spans="1:9" x14ac:dyDescent="0.15">
      <c r="A37" s="14"/>
      <c r="B37" s="15"/>
      <c r="C37" s="15"/>
      <c r="D37" s="16"/>
      <c r="E37" s="17"/>
      <c r="F37" s="12"/>
      <c r="G37" s="12"/>
      <c r="H37" s="12"/>
      <c r="I37" s="12"/>
    </row>
    <row r="38" spans="1:9" x14ac:dyDescent="0.15">
      <c r="A38" s="12"/>
      <c r="B38" s="12"/>
      <c r="C38" s="12"/>
      <c r="D38" s="12"/>
      <c r="E38" s="12"/>
      <c r="F38" s="12"/>
      <c r="G38" s="12"/>
      <c r="H38" s="12"/>
      <c r="I38" s="12"/>
    </row>
    <row r="39" spans="1:9" x14ac:dyDescent="0.15">
      <c r="A39" s="12"/>
      <c r="B39" s="12"/>
      <c r="C39" s="12"/>
      <c r="D39" s="12"/>
      <c r="E39" s="12"/>
      <c r="F39" s="12"/>
      <c r="G39" s="12"/>
      <c r="H39" s="12"/>
      <c r="I39" s="12"/>
    </row>
    <row r="40" spans="1:9" x14ac:dyDescent="0.15">
      <c r="A40" s="12"/>
      <c r="B40" s="12"/>
      <c r="C40" s="12"/>
      <c r="D40" s="12"/>
      <c r="E40" s="12"/>
      <c r="F40" s="12"/>
      <c r="G40" s="12"/>
      <c r="H40" s="12"/>
      <c r="I40" s="12"/>
    </row>
    <row r="41" spans="1:9" x14ac:dyDescent="0.15">
      <c r="A41" s="12"/>
      <c r="B41" s="12"/>
      <c r="C41" s="12"/>
      <c r="D41" s="12"/>
      <c r="E41" s="12"/>
      <c r="F41" s="12"/>
      <c r="G41" s="12"/>
      <c r="H41" s="12"/>
      <c r="I41" s="12"/>
    </row>
    <row r="42" spans="1:9" x14ac:dyDescent="0.15">
      <c r="A42" s="12"/>
      <c r="B42" s="12"/>
      <c r="C42" s="12"/>
      <c r="D42" s="12"/>
      <c r="E42" s="12"/>
      <c r="F42" s="12"/>
      <c r="G42" s="12"/>
      <c r="H42" s="12"/>
      <c r="I42" s="12"/>
    </row>
    <row r="43" spans="1:9" x14ac:dyDescent="0.15">
      <c r="A43" s="12"/>
      <c r="B43" s="12"/>
      <c r="C43" s="12"/>
      <c r="D43" s="12"/>
      <c r="E43" s="12"/>
      <c r="F43" s="12"/>
      <c r="G43" s="12"/>
      <c r="H43" s="12"/>
      <c r="I43" s="12"/>
    </row>
    <row r="44" spans="1:9" x14ac:dyDescent="0.15">
      <c r="A44" s="12"/>
      <c r="B44" s="12"/>
      <c r="C44" s="12"/>
      <c r="D44" s="12"/>
      <c r="E44" s="12"/>
      <c r="F44" s="12"/>
      <c r="G44" s="12"/>
      <c r="H44" s="12"/>
      <c r="I44" s="12"/>
    </row>
    <row r="45" spans="1:9" x14ac:dyDescent="0.15">
      <c r="A45" s="12"/>
      <c r="B45" s="12"/>
      <c r="C45" s="12"/>
      <c r="D45" s="12"/>
      <c r="E45" s="12"/>
      <c r="F45" s="12"/>
      <c r="G45" s="12"/>
      <c r="H45" s="12"/>
      <c r="I45" s="12"/>
    </row>
    <row r="46" spans="1:9" x14ac:dyDescent="0.15">
      <c r="A46" s="12"/>
      <c r="B46" s="12"/>
      <c r="C46" s="12"/>
      <c r="D46" s="12"/>
      <c r="E46" s="12"/>
      <c r="F46" s="12"/>
      <c r="G46" s="12"/>
      <c r="H46" s="12"/>
      <c r="I46" s="12"/>
    </row>
    <row r="47" spans="1:9" x14ac:dyDescent="0.15">
      <c r="A47" s="12"/>
      <c r="B47" s="12"/>
      <c r="C47" s="12"/>
      <c r="D47" s="12"/>
      <c r="E47" s="12"/>
      <c r="F47" s="12"/>
      <c r="G47" s="12"/>
      <c r="H47" s="12"/>
      <c r="I47" s="12"/>
    </row>
    <row r="48" spans="1:9" x14ac:dyDescent="0.15">
      <c r="A48" s="12"/>
      <c r="B48" s="12"/>
      <c r="C48" s="12"/>
      <c r="D48" s="12"/>
      <c r="E48" s="12"/>
      <c r="F48" s="12"/>
      <c r="G48" s="12"/>
      <c r="H48" s="12"/>
      <c r="I48" s="12"/>
    </row>
    <row r="49" spans="1:9" x14ac:dyDescent="0.15">
      <c r="A49" s="12"/>
      <c r="B49" s="12"/>
      <c r="C49" s="12"/>
      <c r="D49" s="12"/>
      <c r="E49" s="12"/>
      <c r="F49" s="12"/>
      <c r="G49" s="12"/>
      <c r="H49" s="12"/>
      <c r="I49" s="12"/>
    </row>
    <row r="50" spans="1:9" x14ac:dyDescent="0.15">
      <c r="A50" s="12"/>
      <c r="B50" s="12"/>
      <c r="C50" s="12"/>
      <c r="D50" s="12"/>
      <c r="E50" s="12"/>
      <c r="F50" s="12"/>
      <c r="G50" s="12"/>
      <c r="H50" s="12"/>
      <c r="I50" s="12"/>
    </row>
    <row r="51" spans="1:9" x14ac:dyDescent="0.15">
      <c r="A51" s="12"/>
      <c r="B51" s="12"/>
      <c r="C51" s="12"/>
      <c r="D51" s="12"/>
      <c r="E51" s="12"/>
      <c r="F51" s="12"/>
      <c r="G51" s="12"/>
      <c r="H51" s="12"/>
      <c r="I51" s="12"/>
    </row>
    <row r="52" spans="1:9" x14ac:dyDescent="0.15">
      <c r="A52" s="12"/>
      <c r="B52" s="12"/>
      <c r="C52" s="12"/>
      <c r="D52" s="12"/>
      <c r="E52" s="12"/>
      <c r="F52" s="12"/>
      <c r="G52" s="12"/>
      <c r="H52" s="12"/>
      <c r="I52" s="12"/>
    </row>
    <row r="53" spans="1:9" x14ac:dyDescent="0.15">
      <c r="A53" s="12"/>
      <c r="B53" s="12"/>
      <c r="C53" s="12"/>
      <c r="D53" s="12"/>
      <c r="E53" s="12"/>
      <c r="F53" s="12"/>
      <c r="G53" s="12"/>
      <c r="H53" s="12"/>
      <c r="I53" s="12"/>
    </row>
    <row r="54" spans="1:9" x14ac:dyDescent="0.15">
      <c r="A54" s="12"/>
      <c r="B54" s="12"/>
      <c r="C54" s="12"/>
      <c r="D54" s="12"/>
      <c r="E54" s="12"/>
      <c r="F54" s="12"/>
      <c r="G54" s="12"/>
      <c r="H54" s="12"/>
      <c r="I54" s="12"/>
    </row>
    <row r="55" spans="1:9" x14ac:dyDescent="0.15">
      <c r="A55" s="12"/>
      <c r="B55" s="12"/>
      <c r="C55" s="12"/>
      <c r="D55" s="12"/>
      <c r="E55" s="12"/>
      <c r="F55" s="12"/>
      <c r="G55" s="12"/>
      <c r="H55" s="12"/>
      <c r="I55" s="12"/>
    </row>
    <row r="56" spans="1:9" x14ac:dyDescent="0.15">
      <c r="A56" s="12"/>
      <c r="B56" s="12"/>
      <c r="C56" s="12"/>
      <c r="D56" s="12"/>
      <c r="E56" s="12"/>
      <c r="F56" s="12"/>
      <c r="G56" s="12"/>
      <c r="H56" s="12"/>
      <c r="I56" s="12"/>
    </row>
    <row r="57" spans="1:9" x14ac:dyDescent="0.15">
      <c r="A57" s="12"/>
      <c r="B57" s="12"/>
      <c r="C57" s="12"/>
      <c r="D57" s="12"/>
      <c r="E57" s="12"/>
      <c r="F57" s="12"/>
      <c r="G57" s="12"/>
      <c r="H57" s="12"/>
      <c r="I57" s="12"/>
    </row>
    <row r="58" spans="1:9" x14ac:dyDescent="0.15">
      <c r="A58" s="12"/>
      <c r="B58" s="12"/>
      <c r="C58" s="12"/>
      <c r="D58" s="12"/>
      <c r="E58" s="12"/>
      <c r="F58" s="12"/>
      <c r="G58" s="12"/>
      <c r="H58" s="12"/>
      <c r="I58" s="12"/>
    </row>
    <row r="59" spans="1:9" x14ac:dyDescent="0.15">
      <c r="A59" s="12"/>
      <c r="B59" s="12"/>
      <c r="C59" s="12"/>
      <c r="D59" s="12"/>
      <c r="E59" s="12"/>
      <c r="F59" s="12"/>
      <c r="G59" s="12"/>
      <c r="H59" s="12"/>
      <c r="I59" s="12"/>
    </row>
    <row r="60" spans="1:9" x14ac:dyDescent="0.15">
      <c r="A60" s="12"/>
      <c r="B60" s="12"/>
      <c r="C60" s="12"/>
      <c r="D60" s="12"/>
      <c r="E60" s="12"/>
      <c r="F60" s="12"/>
      <c r="G60" s="12"/>
      <c r="H60" s="12"/>
      <c r="I60" s="12"/>
    </row>
    <row r="61" spans="1:9" x14ac:dyDescent="0.15">
      <c r="A61" s="12"/>
      <c r="B61" s="12"/>
      <c r="C61" s="12"/>
      <c r="D61" s="12"/>
      <c r="E61" s="12"/>
      <c r="F61" s="12"/>
      <c r="G61" s="12"/>
      <c r="H61" s="12"/>
      <c r="I61" s="12"/>
    </row>
    <row r="62" spans="1:9" x14ac:dyDescent="0.15">
      <c r="A62" s="12"/>
      <c r="B62" s="12"/>
      <c r="C62" s="12"/>
      <c r="D62" s="12"/>
      <c r="E62" s="12"/>
      <c r="F62" s="12"/>
      <c r="G62" s="12"/>
      <c r="H62" s="12"/>
      <c r="I62" s="12"/>
    </row>
    <row r="63" spans="1:9" x14ac:dyDescent="0.15">
      <c r="A63" s="12"/>
      <c r="B63" s="12"/>
      <c r="C63" s="12"/>
      <c r="D63" s="12"/>
      <c r="E63" s="12"/>
      <c r="F63" s="12"/>
      <c r="G63" s="12"/>
      <c r="H63" s="12"/>
      <c r="I63" s="12"/>
    </row>
    <row r="64" spans="1:9" x14ac:dyDescent="0.15">
      <c r="A64" s="12"/>
      <c r="B64" s="12"/>
      <c r="C64" s="12"/>
      <c r="D64" s="12"/>
      <c r="E64" s="12"/>
      <c r="F64" s="12"/>
      <c r="G64" s="12"/>
      <c r="H64" s="12"/>
      <c r="I64" s="12"/>
    </row>
    <row r="65" spans="1:9" x14ac:dyDescent="0.15">
      <c r="A65" s="18"/>
      <c r="B65" s="18"/>
      <c r="C65" s="18"/>
      <c r="D65" s="18"/>
      <c r="E65" s="18"/>
      <c r="F65" s="12"/>
      <c r="G65" s="12"/>
      <c r="H65" s="12"/>
      <c r="I65" s="12"/>
    </row>
    <row r="66" spans="1:9" x14ac:dyDescent="0.15">
      <c r="A66" s="18"/>
      <c r="B66" s="18"/>
      <c r="C66" s="18"/>
      <c r="D66" s="18"/>
      <c r="E66" s="18"/>
      <c r="F66" s="12"/>
      <c r="G66" s="12"/>
      <c r="H66" s="12"/>
      <c r="I66" s="12"/>
    </row>
    <row r="67" spans="1:9" x14ac:dyDescent="0.15">
      <c r="A67" s="18"/>
      <c r="B67" s="18"/>
      <c r="C67" s="18"/>
      <c r="D67" s="18"/>
      <c r="E67" s="18"/>
      <c r="F67" s="12"/>
      <c r="G67" s="12"/>
      <c r="H67" s="12"/>
      <c r="I67" s="12"/>
    </row>
    <row r="68" spans="1:9" x14ac:dyDescent="0.15">
      <c r="A68" s="18"/>
      <c r="B68" s="18"/>
      <c r="C68" s="18"/>
      <c r="D68" s="18"/>
      <c r="E68" s="18"/>
      <c r="F68" s="12"/>
      <c r="G68" s="12"/>
      <c r="H68" s="12"/>
      <c r="I68" s="12"/>
    </row>
    <row r="69" spans="1:9" x14ac:dyDescent="0.15">
      <c r="A69" s="18"/>
      <c r="B69" s="18"/>
      <c r="C69" s="18"/>
      <c r="D69" s="18"/>
      <c r="E69" s="18"/>
      <c r="F69" s="12"/>
      <c r="G69" s="12"/>
      <c r="H69" s="12"/>
      <c r="I69" s="12"/>
    </row>
    <row r="70" spans="1:9" x14ac:dyDescent="0.15">
      <c r="A70" s="18"/>
      <c r="B70" s="18"/>
      <c r="C70" s="18"/>
      <c r="D70" s="18"/>
      <c r="E70" s="18"/>
      <c r="F70" s="12"/>
      <c r="G70" s="12"/>
      <c r="H70" s="12"/>
      <c r="I70" s="12"/>
    </row>
    <row r="71" spans="1:9" x14ac:dyDescent="0.15">
      <c r="A71" s="18"/>
      <c r="B71" s="18"/>
      <c r="C71" s="18"/>
      <c r="D71" s="18"/>
      <c r="E71" s="18"/>
      <c r="F71" s="12"/>
      <c r="G71" s="12"/>
      <c r="H71" s="12"/>
      <c r="I71" s="12"/>
    </row>
    <row r="72" spans="1:9" x14ac:dyDescent="0.15">
      <c r="A72" s="18"/>
      <c r="B72" s="18"/>
      <c r="C72" s="18"/>
      <c r="D72" s="18"/>
      <c r="E72" s="18"/>
      <c r="F72" s="12"/>
      <c r="G72" s="12"/>
      <c r="H72" s="12"/>
      <c r="I72" s="12"/>
    </row>
    <row r="73" spans="1:9" x14ac:dyDescent="0.15">
      <c r="A73" s="18"/>
      <c r="B73" s="18"/>
      <c r="C73" s="18"/>
      <c r="D73" s="18"/>
      <c r="E73" s="18"/>
      <c r="F73" s="12"/>
      <c r="G73" s="12"/>
      <c r="H73" s="12"/>
      <c r="I73" s="12"/>
    </row>
    <row r="74" spans="1:9" x14ac:dyDescent="0.15">
      <c r="F74" s="12"/>
      <c r="G74" s="12"/>
      <c r="H74" s="12"/>
      <c r="I74" s="12"/>
    </row>
    <row r="75" spans="1:9" x14ac:dyDescent="0.15">
      <c r="F75" s="12"/>
      <c r="G75" s="12"/>
      <c r="H75" s="12"/>
      <c r="I75" s="12"/>
    </row>
    <row r="76" spans="1:9" x14ac:dyDescent="0.15">
      <c r="F76" s="12"/>
      <c r="G76" s="12"/>
      <c r="H76" s="12"/>
      <c r="I76" s="12"/>
    </row>
  </sheetData>
  <sheetProtection algorithmName="SHA-512" hashValue="mVJBbKyOC4vJnwCYWV+iWa1qn0iIwLHLHyedgquD0oUM3RgGqikLLfv7iTYOjEu4vlergXVqCqt9cXIbdeKMuw==" saltValue="0RB7kW1VtsnxeBSLOxV8bQ==" spinCount="100000" sheet="1" formatCells="0" formatColumns="0" formatRows="0" sort="0" autoFilter="0" pivotTables="0"/>
  <pageMargins left="0.75" right="0.75" top="1" bottom="1" header="0.5" footer="0.5"/>
  <pageSetup orientation="portrait" horizontalDpi="4294967292"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A124-0272-4B6D-97E3-2EEB46AE885F}">
  <sheetPr codeName="Sheet4">
    <tabColor theme="6" tint="-0.249977111117893"/>
  </sheetPr>
  <dimension ref="A1:H112"/>
  <sheetViews>
    <sheetView showGridLines="0" tabSelected="1" workbookViewId="0">
      <pane ySplit="2" topLeftCell="A3" activePane="bottomLeft" state="frozen"/>
      <selection pane="bottomLeft" activeCell="H23" sqref="H23"/>
    </sheetView>
  </sheetViews>
  <sheetFormatPr baseColWidth="10" defaultColWidth="8.83203125" defaultRowHeight="11" x14ac:dyDescent="0.15"/>
  <cols>
    <col min="1" max="1" width="14.5" style="23" customWidth="1"/>
    <col min="2" max="2" width="27.1640625" style="23" customWidth="1"/>
    <col min="3" max="3" width="13.1640625" style="23" customWidth="1"/>
    <col min="4" max="5" width="29.33203125" style="23" customWidth="1"/>
    <col min="6" max="6" width="22.1640625" style="23" customWidth="1"/>
    <col min="7" max="7" width="16.33203125" style="23" customWidth="1"/>
    <col min="8" max="255" width="8.83203125" style="23"/>
    <col min="256" max="256" width="4.33203125" style="23" customWidth="1"/>
    <col min="257" max="262" width="8.83203125" style="23"/>
    <col min="263" max="263" width="16.33203125" style="23" customWidth="1"/>
    <col min="264" max="511" width="8.83203125" style="23"/>
    <col min="512" max="512" width="4.33203125" style="23" customWidth="1"/>
    <col min="513" max="518" width="8.83203125" style="23"/>
    <col min="519" max="519" width="16.33203125" style="23" customWidth="1"/>
    <col min="520" max="767" width="8.83203125" style="23"/>
    <col min="768" max="768" width="4.33203125" style="23" customWidth="1"/>
    <col min="769" max="774" width="8.83203125" style="23"/>
    <col min="775" max="775" width="16.33203125" style="23" customWidth="1"/>
    <col min="776" max="1023" width="8.83203125" style="23"/>
    <col min="1024" max="1024" width="4.33203125" style="23" customWidth="1"/>
    <col min="1025" max="1030" width="8.83203125" style="23"/>
    <col min="1031" max="1031" width="16.33203125" style="23" customWidth="1"/>
    <col min="1032" max="1279" width="8.83203125" style="23"/>
    <col min="1280" max="1280" width="4.33203125" style="23" customWidth="1"/>
    <col min="1281" max="1286" width="8.83203125" style="23"/>
    <col min="1287" max="1287" width="16.33203125" style="23" customWidth="1"/>
    <col min="1288" max="1535" width="8.83203125" style="23"/>
    <col min="1536" max="1536" width="4.33203125" style="23" customWidth="1"/>
    <col min="1537" max="1542" width="8.83203125" style="23"/>
    <col min="1543" max="1543" width="16.33203125" style="23" customWidth="1"/>
    <col min="1544" max="1791" width="8.83203125" style="23"/>
    <col min="1792" max="1792" width="4.33203125" style="23" customWidth="1"/>
    <col min="1793" max="1798" width="8.83203125" style="23"/>
    <col min="1799" max="1799" width="16.33203125" style="23" customWidth="1"/>
    <col min="1800" max="2047" width="8.83203125" style="23"/>
    <col min="2048" max="2048" width="4.33203125" style="23" customWidth="1"/>
    <col min="2049" max="2054" width="8.83203125" style="23"/>
    <col min="2055" max="2055" width="16.33203125" style="23" customWidth="1"/>
    <col min="2056" max="2303" width="8.83203125" style="23"/>
    <col min="2304" max="2304" width="4.33203125" style="23" customWidth="1"/>
    <col min="2305" max="2310" width="8.83203125" style="23"/>
    <col min="2311" max="2311" width="16.33203125" style="23" customWidth="1"/>
    <col min="2312" max="2559" width="8.83203125" style="23"/>
    <col min="2560" max="2560" width="4.33203125" style="23" customWidth="1"/>
    <col min="2561" max="2566" width="8.83203125" style="23"/>
    <col min="2567" max="2567" width="16.33203125" style="23" customWidth="1"/>
    <col min="2568" max="2815" width="8.83203125" style="23"/>
    <col min="2816" max="2816" width="4.33203125" style="23" customWidth="1"/>
    <col min="2817" max="2822" width="8.83203125" style="23"/>
    <col min="2823" max="2823" width="16.33203125" style="23" customWidth="1"/>
    <col min="2824" max="3071" width="8.83203125" style="23"/>
    <col min="3072" max="3072" width="4.33203125" style="23" customWidth="1"/>
    <col min="3073" max="3078" width="8.83203125" style="23"/>
    <col min="3079" max="3079" width="16.33203125" style="23" customWidth="1"/>
    <col min="3080" max="3327" width="8.83203125" style="23"/>
    <col min="3328" max="3328" width="4.33203125" style="23" customWidth="1"/>
    <col min="3329" max="3334" width="8.83203125" style="23"/>
    <col min="3335" max="3335" width="16.33203125" style="23" customWidth="1"/>
    <col min="3336" max="3583" width="8.83203125" style="23"/>
    <col min="3584" max="3584" width="4.33203125" style="23" customWidth="1"/>
    <col min="3585" max="3590" width="8.83203125" style="23"/>
    <col min="3591" max="3591" width="16.33203125" style="23" customWidth="1"/>
    <col min="3592" max="3839" width="8.83203125" style="23"/>
    <col min="3840" max="3840" width="4.33203125" style="23" customWidth="1"/>
    <col min="3841" max="3846" width="8.83203125" style="23"/>
    <col min="3847" max="3847" width="16.33203125" style="23" customWidth="1"/>
    <col min="3848" max="4095" width="8.83203125" style="23"/>
    <col min="4096" max="4096" width="4.33203125" style="23" customWidth="1"/>
    <col min="4097" max="4102" width="8.83203125" style="23"/>
    <col min="4103" max="4103" width="16.33203125" style="23" customWidth="1"/>
    <col min="4104" max="4351" width="8.83203125" style="23"/>
    <col min="4352" max="4352" width="4.33203125" style="23" customWidth="1"/>
    <col min="4353" max="4358" width="8.83203125" style="23"/>
    <col min="4359" max="4359" width="16.33203125" style="23" customWidth="1"/>
    <col min="4360" max="4607" width="8.83203125" style="23"/>
    <col min="4608" max="4608" width="4.33203125" style="23" customWidth="1"/>
    <col min="4609" max="4614" width="8.83203125" style="23"/>
    <col min="4615" max="4615" width="16.33203125" style="23" customWidth="1"/>
    <col min="4616" max="4863" width="8.83203125" style="23"/>
    <col min="4864" max="4864" width="4.33203125" style="23" customWidth="1"/>
    <col min="4865" max="4870" width="8.83203125" style="23"/>
    <col min="4871" max="4871" width="16.33203125" style="23" customWidth="1"/>
    <col min="4872" max="5119" width="8.83203125" style="23"/>
    <col min="5120" max="5120" width="4.33203125" style="23" customWidth="1"/>
    <col min="5121" max="5126" width="8.83203125" style="23"/>
    <col min="5127" max="5127" width="16.33203125" style="23" customWidth="1"/>
    <col min="5128" max="5375" width="8.83203125" style="23"/>
    <col min="5376" max="5376" width="4.33203125" style="23" customWidth="1"/>
    <col min="5377" max="5382" width="8.83203125" style="23"/>
    <col min="5383" max="5383" width="16.33203125" style="23" customWidth="1"/>
    <col min="5384" max="5631" width="8.83203125" style="23"/>
    <col min="5632" max="5632" width="4.33203125" style="23" customWidth="1"/>
    <col min="5633" max="5638" width="8.83203125" style="23"/>
    <col min="5639" max="5639" width="16.33203125" style="23" customWidth="1"/>
    <col min="5640" max="5887" width="8.83203125" style="23"/>
    <col min="5888" max="5888" width="4.33203125" style="23" customWidth="1"/>
    <col min="5889" max="5894" width="8.83203125" style="23"/>
    <col min="5895" max="5895" width="16.33203125" style="23" customWidth="1"/>
    <col min="5896" max="6143" width="8.83203125" style="23"/>
    <col min="6144" max="6144" width="4.33203125" style="23" customWidth="1"/>
    <col min="6145" max="6150" width="8.83203125" style="23"/>
    <col min="6151" max="6151" width="16.33203125" style="23" customWidth="1"/>
    <col min="6152" max="6399" width="8.83203125" style="23"/>
    <col min="6400" max="6400" width="4.33203125" style="23" customWidth="1"/>
    <col min="6401" max="6406" width="8.83203125" style="23"/>
    <col min="6407" max="6407" width="16.33203125" style="23" customWidth="1"/>
    <col min="6408" max="6655" width="8.83203125" style="23"/>
    <col min="6656" max="6656" width="4.33203125" style="23" customWidth="1"/>
    <col min="6657" max="6662" width="8.83203125" style="23"/>
    <col min="6663" max="6663" width="16.33203125" style="23" customWidth="1"/>
    <col min="6664" max="6911" width="8.83203125" style="23"/>
    <col min="6912" max="6912" width="4.33203125" style="23" customWidth="1"/>
    <col min="6913" max="6918" width="8.83203125" style="23"/>
    <col min="6919" max="6919" width="16.33203125" style="23" customWidth="1"/>
    <col min="6920" max="7167" width="8.83203125" style="23"/>
    <col min="7168" max="7168" width="4.33203125" style="23" customWidth="1"/>
    <col min="7169" max="7174" width="8.83203125" style="23"/>
    <col min="7175" max="7175" width="16.33203125" style="23" customWidth="1"/>
    <col min="7176" max="7423" width="8.83203125" style="23"/>
    <col min="7424" max="7424" width="4.33203125" style="23" customWidth="1"/>
    <col min="7425" max="7430" width="8.83203125" style="23"/>
    <col min="7431" max="7431" width="16.33203125" style="23" customWidth="1"/>
    <col min="7432" max="7679" width="8.83203125" style="23"/>
    <col min="7680" max="7680" width="4.33203125" style="23" customWidth="1"/>
    <col min="7681" max="7686" width="8.83203125" style="23"/>
    <col min="7687" max="7687" width="16.33203125" style="23" customWidth="1"/>
    <col min="7688" max="7935" width="8.83203125" style="23"/>
    <col min="7936" max="7936" width="4.33203125" style="23" customWidth="1"/>
    <col min="7937" max="7942" width="8.83203125" style="23"/>
    <col min="7943" max="7943" width="16.33203125" style="23" customWidth="1"/>
    <col min="7944" max="8191" width="8.83203125" style="23"/>
    <col min="8192" max="8192" width="4.33203125" style="23" customWidth="1"/>
    <col min="8193" max="8198" width="8.83203125" style="23"/>
    <col min="8199" max="8199" width="16.33203125" style="23" customWidth="1"/>
    <col min="8200" max="8447" width="8.83203125" style="23"/>
    <col min="8448" max="8448" width="4.33203125" style="23" customWidth="1"/>
    <col min="8449" max="8454" width="8.83203125" style="23"/>
    <col min="8455" max="8455" width="16.33203125" style="23" customWidth="1"/>
    <col min="8456" max="8703" width="8.83203125" style="23"/>
    <col min="8704" max="8704" width="4.33203125" style="23" customWidth="1"/>
    <col min="8705" max="8710" width="8.83203125" style="23"/>
    <col min="8711" max="8711" width="16.33203125" style="23" customWidth="1"/>
    <col min="8712" max="8959" width="8.83203125" style="23"/>
    <col min="8960" max="8960" width="4.33203125" style="23" customWidth="1"/>
    <col min="8961" max="8966" width="8.83203125" style="23"/>
    <col min="8967" max="8967" width="16.33203125" style="23" customWidth="1"/>
    <col min="8968" max="9215" width="8.83203125" style="23"/>
    <col min="9216" max="9216" width="4.33203125" style="23" customWidth="1"/>
    <col min="9217" max="9222" width="8.83203125" style="23"/>
    <col min="9223" max="9223" width="16.33203125" style="23" customWidth="1"/>
    <col min="9224" max="9471" width="8.83203125" style="23"/>
    <col min="9472" max="9472" width="4.33203125" style="23" customWidth="1"/>
    <col min="9473" max="9478" width="8.83203125" style="23"/>
    <col min="9479" max="9479" width="16.33203125" style="23" customWidth="1"/>
    <col min="9480" max="9727" width="8.83203125" style="23"/>
    <col min="9728" max="9728" width="4.33203125" style="23" customWidth="1"/>
    <col min="9729" max="9734" width="8.83203125" style="23"/>
    <col min="9735" max="9735" width="16.33203125" style="23" customWidth="1"/>
    <col min="9736" max="9983" width="8.83203125" style="23"/>
    <col min="9984" max="9984" width="4.33203125" style="23" customWidth="1"/>
    <col min="9985" max="9990" width="8.83203125" style="23"/>
    <col min="9991" max="9991" width="16.33203125" style="23" customWidth="1"/>
    <col min="9992" max="10239" width="8.83203125" style="23"/>
    <col min="10240" max="10240" width="4.33203125" style="23" customWidth="1"/>
    <col min="10241" max="10246" width="8.83203125" style="23"/>
    <col min="10247" max="10247" width="16.33203125" style="23" customWidth="1"/>
    <col min="10248" max="10495" width="8.83203125" style="23"/>
    <col min="10496" max="10496" width="4.33203125" style="23" customWidth="1"/>
    <col min="10497" max="10502" width="8.83203125" style="23"/>
    <col min="10503" max="10503" width="16.33203125" style="23" customWidth="1"/>
    <col min="10504" max="10751" width="8.83203125" style="23"/>
    <col min="10752" max="10752" width="4.33203125" style="23" customWidth="1"/>
    <col min="10753" max="10758" width="8.83203125" style="23"/>
    <col min="10759" max="10759" width="16.33203125" style="23" customWidth="1"/>
    <col min="10760" max="11007" width="8.83203125" style="23"/>
    <col min="11008" max="11008" width="4.33203125" style="23" customWidth="1"/>
    <col min="11009" max="11014" width="8.83203125" style="23"/>
    <col min="11015" max="11015" width="16.33203125" style="23" customWidth="1"/>
    <col min="11016" max="11263" width="8.83203125" style="23"/>
    <col min="11264" max="11264" width="4.33203125" style="23" customWidth="1"/>
    <col min="11265" max="11270" width="8.83203125" style="23"/>
    <col min="11271" max="11271" width="16.33203125" style="23" customWidth="1"/>
    <col min="11272" max="11519" width="8.83203125" style="23"/>
    <col min="11520" max="11520" width="4.33203125" style="23" customWidth="1"/>
    <col min="11521" max="11526" width="8.83203125" style="23"/>
    <col min="11527" max="11527" width="16.33203125" style="23" customWidth="1"/>
    <col min="11528" max="11775" width="8.83203125" style="23"/>
    <col min="11776" max="11776" width="4.33203125" style="23" customWidth="1"/>
    <col min="11777" max="11782" width="8.83203125" style="23"/>
    <col min="11783" max="11783" width="16.33203125" style="23" customWidth="1"/>
    <col min="11784" max="12031" width="8.83203125" style="23"/>
    <col min="12032" max="12032" width="4.33203125" style="23" customWidth="1"/>
    <col min="12033" max="12038" width="8.83203125" style="23"/>
    <col min="12039" max="12039" width="16.33203125" style="23" customWidth="1"/>
    <col min="12040" max="12287" width="8.83203125" style="23"/>
    <col min="12288" max="12288" width="4.33203125" style="23" customWidth="1"/>
    <col min="12289" max="12294" width="8.83203125" style="23"/>
    <col min="12295" max="12295" width="16.33203125" style="23" customWidth="1"/>
    <col min="12296" max="12543" width="8.83203125" style="23"/>
    <col min="12544" max="12544" width="4.33203125" style="23" customWidth="1"/>
    <col min="12545" max="12550" width="8.83203125" style="23"/>
    <col min="12551" max="12551" width="16.33203125" style="23" customWidth="1"/>
    <col min="12552" max="12799" width="8.83203125" style="23"/>
    <col min="12800" max="12800" width="4.33203125" style="23" customWidth="1"/>
    <col min="12801" max="12806" width="8.83203125" style="23"/>
    <col min="12807" max="12807" width="16.33203125" style="23" customWidth="1"/>
    <col min="12808" max="13055" width="8.83203125" style="23"/>
    <col min="13056" max="13056" width="4.33203125" style="23" customWidth="1"/>
    <col min="13057" max="13062" width="8.83203125" style="23"/>
    <col min="13063" max="13063" width="16.33203125" style="23" customWidth="1"/>
    <col min="13064" max="13311" width="8.83203125" style="23"/>
    <col min="13312" max="13312" width="4.33203125" style="23" customWidth="1"/>
    <col min="13313" max="13318" width="8.83203125" style="23"/>
    <col min="13319" max="13319" width="16.33203125" style="23" customWidth="1"/>
    <col min="13320" max="13567" width="8.83203125" style="23"/>
    <col min="13568" max="13568" width="4.33203125" style="23" customWidth="1"/>
    <col min="13569" max="13574" width="8.83203125" style="23"/>
    <col min="13575" max="13575" width="16.33203125" style="23" customWidth="1"/>
    <col min="13576" max="13823" width="8.83203125" style="23"/>
    <col min="13824" max="13824" width="4.33203125" style="23" customWidth="1"/>
    <col min="13825" max="13830" width="8.83203125" style="23"/>
    <col min="13831" max="13831" width="16.33203125" style="23" customWidth="1"/>
    <col min="13832" max="14079" width="8.83203125" style="23"/>
    <col min="14080" max="14080" width="4.33203125" style="23" customWidth="1"/>
    <col min="14081" max="14086" width="8.83203125" style="23"/>
    <col min="14087" max="14087" width="16.33203125" style="23" customWidth="1"/>
    <col min="14088" max="14335" width="8.83203125" style="23"/>
    <col min="14336" max="14336" width="4.33203125" style="23" customWidth="1"/>
    <col min="14337" max="14342" width="8.83203125" style="23"/>
    <col min="14343" max="14343" width="16.33203125" style="23" customWidth="1"/>
    <col min="14344" max="14591" width="8.83203125" style="23"/>
    <col min="14592" max="14592" width="4.33203125" style="23" customWidth="1"/>
    <col min="14593" max="14598" width="8.83203125" style="23"/>
    <col min="14599" max="14599" width="16.33203125" style="23" customWidth="1"/>
    <col min="14600" max="14847" width="8.83203125" style="23"/>
    <col min="14848" max="14848" width="4.33203125" style="23" customWidth="1"/>
    <col min="14849" max="14854" width="8.83203125" style="23"/>
    <col min="14855" max="14855" width="16.33203125" style="23" customWidth="1"/>
    <col min="14856" max="15103" width="8.83203125" style="23"/>
    <col min="15104" max="15104" width="4.33203125" style="23" customWidth="1"/>
    <col min="15105" max="15110" width="8.83203125" style="23"/>
    <col min="15111" max="15111" width="16.33203125" style="23" customWidth="1"/>
    <col min="15112" max="15359" width="8.83203125" style="23"/>
    <col min="15360" max="15360" width="4.33203125" style="23" customWidth="1"/>
    <col min="15361" max="15366" width="8.83203125" style="23"/>
    <col min="15367" max="15367" width="16.33203125" style="23" customWidth="1"/>
    <col min="15368" max="15615" width="8.83203125" style="23"/>
    <col min="15616" max="15616" width="4.33203125" style="23" customWidth="1"/>
    <col min="15617" max="15622" width="8.83203125" style="23"/>
    <col min="15623" max="15623" width="16.33203125" style="23" customWidth="1"/>
    <col min="15624" max="15871" width="8.83203125" style="23"/>
    <col min="15872" max="15872" width="4.33203125" style="23" customWidth="1"/>
    <col min="15873" max="15878" width="8.83203125" style="23"/>
    <col min="15879" max="15879" width="16.33203125" style="23" customWidth="1"/>
    <col min="15880" max="16127" width="8.83203125" style="23"/>
    <col min="16128" max="16128" width="4.33203125" style="23" customWidth="1"/>
    <col min="16129" max="16134" width="8.83203125" style="23"/>
    <col min="16135" max="16135" width="16.33203125" style="23" customWidth="1"/>
    <col min="16136" max="16384" width="8.83203125" style="23"/>
  </cols>
  <sheetData>
    <row r="1" spans="1:8" ht="14" x14ac:dyDescent="0.15">
      <c r="A1" s="208" t="s">
        <v>27</v>
      </c>
      <c r="B1" s="21"/>
      <c r="C1" s="21"/>
      <c r="D1" s="20">
        <v>0</v>
      </c>
      <c r="E1" s="20"/>
      <c r="F1" s="22">
        <f>Dashboard!B5</f>
        <v>45688</v>
      </c>
    </row>
    <row r="2" spans="1:8" ht="28.25" customHeight="1" x14ac:dyDescent="0.15">
      <c r="A2" s="29" t="s">
        <v>14</v>
      </c>
      <c r="B2" s="30" t="s">
        <v>3</v>
      </c>
      <c r="C2" s="30" t="s">
        <v>234</v>
      </c>
      <c r="D2" s="31" t="s">
        <v>235</v>
      </c>
      <c r="E2" s="31" t="s">
        <v>252</v>
      </c>
      <c r="F2" s="32" t="s">
        <v>236</v>
      </c>
    </row>
    <row r="3" spans="1:8" x14ac:dyDescent="0.15">
      <c r="A3" s="24">
        <v>100</v>
      </c>
      <c r="B3" s="24" t="s">
        <v>149</v>
      </c>
      <c r="C3" s="24" t="s">
        <v>150</v>
      </c>
      <c r="D3" s="24" t="str">
        <f>_xlfn.CONCAT(A3," ",B3)</f>
        <v>100 Cash on hand</v>
      </c>
      <c r="E3" s="24" t="str">
        <f>Table1[[#This Row],[for Import to Bank Register dropdown]]</f>
        <v>100 Cash on hand</v>
      </c>
      <c r="F3" s="210">
        <f>SUMIF('Credit Card 2'!C:C,'Chart of Accounts'!D:D,'Credit Card 2'!E:E)+SUMIF('Credit Card 1'!C:C,'Chart of Accounts'!D:D,'Credit Card 1'!E:E)+SUMIF('Bank 2'!C:C,'Chart of Accounts'!D:D,'Bank 2'!E:E)+SUMIF('Bank 1'!C:C,'Chart of Accounts'!D:D,'Bank 1'!E:E)+SUMIF('Directors Advances'!C:C,'Chart of Accounts'!D:D,'Directors Advances'!E:E)</f>
        <v>0</v>
      </c>
      <c r="G3" s="209"/>
    </row>
    <row r="4" spans="1:8" x14ac:dyDescent="0.15">
      <c r="A4" s="24">
        <v>101</v>
      </c>
      <c r="B4" s="24" t="s">
        <v>151</v>
      </c>
      <c r="C4" s="24" t="s">
        <v>150</v>
      </c>
      <c r="D4" s="24" t="str">
        <f t="shared" ref="D4:D81" si="0">_xlfn.CONCAT(A4," ",B4)</f>
        <v>101 Cash on hand-foreign currency</v>
      </c>
      <c r="E4" s="24" t="str">
        <f>Table1[[#This Row],[for Import to Bank Register dropdown]]</f>
        <v>101 Cash on hand-foreign currency</v>
      </c>
      <c r="F4" s="210">
        <f>SUMIF('Credit Card 2'!C:C,'Chart of Accounts'!D:D,'Credit Card 2'!E:E)+SUMIF('Credit Card 1'!C:C,'Chart of Accounts'!D:D,'Credit Card 1'!E:E)+SUMIF('Bank 2'!C:C,'Chart of Accounts'!D:D,'Bank 2'!E:E)+SUMIF('Bank 1'!C:C,'Chart of Accounts'!D:D,'Bank 1'!E:E)+SUMIF('Directors Advances'!C:C,'Chart of Accounts'!D:D,'Directors Advances'!E:E)</f>
        <v>0</v>
      </c>
    </row>
    <row r="5" spans="1:8" x14ac:dyDescent="0.15">
      <c r="A5" s="24">
        <v>102</v>
      </c>
      <c r="B5" s="24" t="s">
        <v>152</v>
      </c>
      <c r="C5" s="24" t="s">
        <v>150</v>
      </c>
      <c r="D5" s="24" t="str">
        <f t="shared" si="0"/>
        <v>102 Cash at Bank- Savings</v>
      </c>
      <c r="E5" s="24" t="str">
        <f>Table1[[#This Row],[for Import to Bank Register dropdown]]</f>
        <v>102 Cash at Bank- Savings</v>
      </c>
      <c r="F5" s="210">
        <f>SUMIF('Credit Card 2'!C:C,'Chart of Accounts'!D:D,'Credit Card 2'!E:E)+SUMIF('Credit Card 1'!C:C,'Chart of Accounts'!D:D,'Credit Card 1'!E:E)+SUMIF('Bank 2'!C:C,'Chart of Accounts'!D:D,'Bank 2'!E:E)+SUMIF('Bank 1'!C:C,'Chart of Accounts'!D:D,'Bank 1'!E:E)+SUMIF('Directors Advances'!C:C,'Chart of Accounts'!D:D,'Directors Advances'!E:E)</f>
        <v>0</v>
      </c>
    </row>
    <row r="6" spans="1:8" x14ac:dyDescent="0.15">
      <c r="A6" s="24">
        <v>105</v>
      </c>
      <c r="B6" s="24" t="s">
        <v>153</v>
      </c>
      <c r="C6" s="24" t="s">
        <v>150</v>
      </c>
      <c r="D6" s="24" t="str">
        <f t="shared" si="0"/>
        <v>105 Short term Investments</v>
      </c>
      <c r="E6" s="24" t="str">
        <f>Table1[[#This Row],[for Import to Bank Register dropdown]]</f>
        <v>105 Short term Investments</v>
      </c>
      <c r="F6" s="210">
        <f>SUMIF('Credit Card 2'!C:C,'Chart of Accounts'!D:D,'Credit Card 2'!E:E)+SUMIF('Credit Card 1'!C:C,'Chart of Accounts'!D:D,'Credit Card 1'!E:E)+SUMIF('Bank 2'!C:C,'Chart of Accounts'!D:D,'Bank 2'!E:E)+SUMIF('Bank 1'!C:C,'Chart of Accounts'!D:D,'Bank 1'!E:E)+SUMIF('Directors Advances'!C:C,'Chart of Accounts'!D:D,'Directors Advances'!E:E)</f>
        <v>0</v>
      </c>
    </row>
    <row r="7" spans="1:8" x14ac:dyDescent="0.15">
      <c r="A7" s="24">
        <v>120</v>
      </c>
      <c r="B7" s="24" t="s">
        <v>154</v>
      </c>
      <c r="C7" s="24" t="s">
        <v>150</v>
      </c>
      <c r="D7" s="24" t="str">
        <f t="shared" si="0"/>
        <v>120 Accounts receivable</v>
      </c>
      <c r="E7" s="24" t="str">
        <f>Table1[[#This Row],[for Import to Bank Register dropdown]]</f>
        <v>120 Accounts receivable</v>
      </c>
      <c r="F7" s="210">
        <f>SUMIF('Credit Card 2'!C:C,'Chart of Accounts'!D:D,'Credit Card 2'!E:E)+SUMIF('Credit Card 1'!C:C,'Chart of Accounts'!D:D,'Credit Card 1'!E:E)+SUMIF('Bank 2'!C:C,'Chart of Accounts'!D:D,'Bank 2'!E:E)+SUMIF('Bank 1'!C:C,'Chart of Accounts'!D:D,'Bank 1'!E:E)+SUMIF('Directors Advances'!C:C,'Chart of Accounts'!D:D,'Directors Advances'!E:E)</f>
        <v>0</v>
      </c>
      <c r="H7" s="25"/>
    </row>
    <row r="8" spans="1:8" x14ac:dyDescent="0.15">
      <c r="A8" s="24">
        <v>125</v>
      </c>
      <c r="B8" s="24" t="s">
        <v>155</v>
      </c>
      <c r="C8" s="24" t="s">
        <v>150</v>
      </c>
      <c r="D8" s="24" t="str">
        <f t="shared" si="0"/>
        <v>125 Advances to trust</v>
      </c>
      <c r="E8" s="24" t="str">
        <f>Table1[[#This Row],[for Import to Bank Register dropdown]]</f>
        <v>125 Advances to trust</v>
      </c>
      <c r="F8" s="210">
        <f>SUMIF('Credit Card 2'!C:C,'Chart of Accounts'!D:D,'Credit Card 2'!E:E)+SUMIF('Credit Card 1'!C:C,'Chart of Accounts'!D:D,'Credit Card 1'!E:E)+SUMIF('Bank 2'!C:C,'Chart of Accounts'!D:D,'Bank 2'!E:E)+SUMIF('Bank 1'!C:C,'Chart of Accounts'!D:D,'Bank 1'!E:E)+SUMIF('Directors Advances'!C:C,'Chart of Accounts'!D:D,'Directors Advances'!E:E)</f>
        <v>0</v>
      </c>
    </row>
    <row r="9" spans="1:8" x14ac:dyDescent="0.15">
      <c r="A9" s="24">
        <v>130</v>
      </c>
      <c r="B9" s="24" t="s">
        <v>156</v>
      </c>
      <c r="C9" s="24" t="s">
        <v>150</v>
      </c>
      <c r="D9" s="24" t="str">
        <f t="shared" si="0"/>
        <v>130 Prepaid expenses</v>
      </c>
      <c r="E9" s="24" t="str">
        <f>Table1[[#This Row],[for Import to Bank Register dropdown]]</f>
        <v>130 Prepaid expenses</v>
      </c>
      <c r="F9" s="210">
        <f>SUMIF('Credit Card 2'!C:C,'Chart of Accounts'!D:D,'Credit Card 2'!E:E)+SUMIF('Credit Card 1'!C:C,'Chart of Accounts'!D:D,'Credit Card 1'!E:E)+SUMIF('Bank 2'!C:C,'Chart of Accounts'!D:D,'Bank 2'!E:E)+SUMIF('Bank 1'!C:C,'Chart of Accounts'!D:D,'Bank 1'!E:E)+SUMIF('Directors Advances'!C:C,'Chart of Accounts'!D:D,'Directors Advances'!E:E)</f>
        <v>0</v>
      </c>
      <c r="H9" s="26"/>
    </row>
    <row r="10" spans="1:8" x14ac:dyDescent="0.15">
      <c r="A10" s="24">
        <v>140</v>
      </c>
      <c r="B10" s="24" t="s">
        <v>157</v>
      </c>
      <c r="C10" s="24" t="s">
        <v>150</v>
      </c>
      <c r="D10" s="24" t="str">
        <f t="shared" si="0"/>
        <v>140 Inventory</v>
      </c>
      <c r="E10" s="24" t="str">
        <f>Table1[[#This Row],[for Import to Bank Register dropdown]]</f>
        <v>140 Inventory</v>
      </c>
      <c r="F10" s="210">
        <f>SUMIF('Credit Card 2'!C:C,'Chart of Accounts'!D:D,'Credit Card 2'!E:E)+SUMIF('Credit Card 1'!C:C,'Chart of Accounts'!D:D,'Credit Card 1'!E:E)+SUMIF('Bank 2'!C:C,'Chart of Accounts'!D:D,'Bank 2'!E:E)+SUMIF('Bank 1'!C:C,'Chart of Accounts'!D:D,'Bank 1'!E:E)+SUMIF('Directors Advances'!C:C,'Chart of Accounts'!D:D,'Directors Advances'!E:E)</f>
        <v>0</v>
      </c>
      <c r="H10" s="26"/>
    </row>
    <row r="11" spans="1:8" x14ac:dyDescent="0.15">
      <c r="A11" s="24">
        <v>150</v>
      </c>
      <c r="B11" s="24" t="s">
        <v>158</v>
      </c>
      <c r="C11" s="24" t="s">
        <v>150</v>
      </c>
      <c r="D11" s="24" t="str">
        <f t="shared" si="0"/>
        <v>150 Directors advances</v>
      </c>
      <c r="E11" s="24" t="str">
        <f>Table1[[#This Row],[for Import to Bank Register dropdown]]</f>
        <v>150 Directors advances</v>
      </c>
      <c r="F11" s="210">
        <f>SUMIF('Credit Card 2'!C:C,'Chart of Accounts'!D:D,'Credit Card 2'!E:E)+SUMIF('Credit Card 1'!C:C,'Chart of Accounts'!D:D,'Credit Card 1'!E:E)+SUMIF('Bank 2'!C:C,'Chart of Accounts'!D:D,'Bank 2'!E:E)+SUMIF('Bank 1'!C:C,'Chart of Accounts'!D:D,'Bank 1'!E:E)+SUMIF('Directors Advances'!C:C,'Chart of Accounts'!D:D,'Directors Advances'!E:E)</f>
        <v>0</v>
      </c>
      <c r="H11" s="26"/>
    </row>
    <row r="12" spans="1:8" x14ac:dyDescent="0.15">
      <c r="A12" s="24">
        <v>180</v>
      </c>
      <c r="B12" s="24" t="s">
        <v>159</v>
      </c>
      <c r="C12" s="24" t="s">
        <v>150</v>
      </c>
      <c r="D12" s="24" t="str">
        <f t="shared" si="0"/>
        <v>180 Investment - Auto loan</v>
      </c>
      <c r="E12" s="24" t="str">
        <f>Table1[[#This Row],[for Import to Bank Register dropdown]]</f>
        <v>180 Investment - Auto loan</v>
      </c>
      <c r="F12" s="210">
        <f>SUMIF('Credit Card 2'!C:C,'Chart of Accounts'!D:D,'Credit Card 2'!E:E)+SUMIF('Credit Card 1'!C:C,'Chart of Accounts'!D:D,'Credit Card 1'!E:E)+SUMIF('Bank 2'!C:C,'Chart of Accounts'!D:D,'Bank 2'!E:E)+SUMIF('Bank 1'!C:C,'Chart of Accounts'!D:D,'Bank 1'!E:E)+SUMIF('Directors Advances'!C:C,'Chart of Accounts'!D:D,'Directors Advances'!E:E)</f>
        <v>0</v>
      </c>
      <c r="H12" s="26"/>
    </row>
    <row r="13" spans="1:8" x14ac:dyDescent="0.15">
      <c r="A13" s="24">
        <v>181</v>
      </c>
      <c r="B13" s="24" t="s">
        <v>160</v>
      </c>
      <c r="C13" s="24" t="s">
        <v>150</v>
      </c>
      <c r="D13" s="24" t="str">
        <f t="shared" si="0"/>
        <v>181 Investment - Home loan</v>
      </c>
      <c r="E13" s="24" t="str">
        <f>Table1[[#This Row],[for Import to Bank Register dropdown]]</f>
        <v>181 Investment - Home loan</v>
      </c>
      <c r="F13" s="210">
        <f>SUMIF('Credit Card 2'!C:C,'Chart of Accounts'!D:D,'Credit Card 2'!E:E)+SUMIF('Credit Card 1'!C:C,'Chart of Accounts'!D:D,'Credit Card 1'!E:E)+SUMIF('Bank 2'!C:C,'Chart of Accounts'!D:D,'Bank 2'!E:E)+SUMIF('Bank 1'!C:C,'Chart of Accounts'!D:D,'Bank 1'!E:E)+SUMIF('Directors Advances'!C:C,'Chart of Accounts'!D:D,'Directors Advances'!E:E)</f>
        <v>0</v>
      </c>
      <c r="H13" s="26"/>
    </row>
    <row r="14" spans="1:8" x14ac:dyDescent="0.15">
      <c r="A14" s="24">
        <v>183</v>
      </c>
      <c r="B14" s="24" t="s">
        <v>161</v>
      </c>
      <c r="C14" s="24" t="s">
        <v>150</v>
      </c>
      <c r="D14" s="24" t="str">
        <f t="shared" si="0"/>
        <v>183 Investment - Other</v>
      </c>
      <c r="E14" s="24" t="str">
        <f>Table1[[#This Row],[for Import to Bank Register dropdown]]</f>
        <v>183 Investment - Other</v>
      </c>
      <c r="F14" s="210">
        <f>SUMIF('Credit Card 2'!C:C,'Chart of Accounts'!D:D,'Credit Card 2'!E:E)+SUMIF('Credit Card 1'!C:C,'Chart of Accounts'!D:D,'Credit Card 1'!E:E)+SUMIF('Bank 2'!C:C,'Chart of Accounts'!D:D,'Bank 2'!E:E)+SUMIF('Bank 1'!C:C,'Chart of Accounts'!D:D,'Bank 1'!E:E)+SUMIF('Directors Advances'!C:C,'Chart of Accounts'!D:D,'Directors Advances'!E:E)</f>
        <v>0</v>
      </c>
      <c r="H14" s="28"/>
    </row>
    <row r="15" spans="1:8" x14ac:dyDescent="0.15">
      <c r="A15" s="24">
        <v>190</v>
      </c>
      <c r="B15" s="24" t="s">
        <v>162</v>
      </c>
      <c r="C15" s="24" t="s">
        <v>150</v>
      </c>
      <c r="D15" s="24" t="str">
        <f t="shared" si="0"/>
        <v>190 Automobile</v>
      </c>
      <c r="E15" s="24" t="str">
        <f>Table1[[#This Row],[for Import to Bank Register dropdown]]</f>
        <v>190 Automobile</v>
      </c>
      <c r="F15" s="210">
        <f>SUMIF('Credit Card 2'!C:C,'Chart of Accounts'!D:D,'Credit Card 2'!E:E)+SUMIF('Credit Card 1'!C:C,'Chart of Accounts'!D:D,'Credit Card 1'!E:E)+SUMIF('Bank 2'!C:C,'Chart of Accounts'!D:D,'Bank 2'!E:E)+SUMIF('Bank 1'!C:C,'Chart of Accounts'!D:D,'Bank 1'!E:E)+SUMIF('Directors Advances'!C:C,'Chart of Accounts'!D:D,'Directors Advances'!E:E)</f>
        <v>0</v>
      </c>
    </row>
    <row r="16" spans="1:8" x14ac:dyDescent="0.15">
      <c r="A16" s="24">
        <v>195</v>
      </c>
      <c r="B16" s="24" t="s">
        <v>163</v>
      </c>
      <c r="C16" s="24" t="s">
        <v>150</v>
      </c>
      <c r="D16" s="24" t="str">
        <f t="shared" si="0"/>
        <v>195 Automobile accumulated amort'n</v>
      </c>
      <c r="E16" s="24" t="str">
        <f>Table1[[#This Row],[for Import to Bank Register dropdown]]</f>
        <v>195 Automobile accumulated amort'n</v>
      </c>
      <c r="F16" s="210">
        <f>SUMIF('Credit Card 2'!C:C,'Chart of Accounts'!D:D,'Credit Card 2'!E:E)+SUMIF('Credit Card 1'!C:C,'Chart of Accounts'!D:D,'Credit Card 1'!E:E)+SUMIF('Bank 2'!C:C,'Chart of Accounts'!D:D,'Bank 2'!E:E)+SUMIF('Bank 1'!C:C,'Chart of Accounts'!D:D,'Bank 1'!E:E)+SUMIF('Directors Advances'!C:C,'Chart of Accounts'!D:D,'Directors Advances'!E:E)</f>
        <v>0</v>
      </c>
    </row>
    <row r="17" spans="1:6" x14ac:dyDescent="0.15">
      <c r="A17" s="24">
        <v>200</v>
      </c>
      <c r="B17" s="24" t="s">
        <v>164</v>
      </c>
      <c r="C17" s="24" t="s">
        <v>150</v>
      </c>
      <c r="D17" s="24" t="str">
        <f t="shared" si="0"/>
        <v>200 Computer hardware</v>
      </c>
      <c r="E17" s="24" t="str">
        <f>Table1[[#This Row],[for Import to Bank Register dropdown]]</f>
        <v>200 Computer hardware</v>
      </c>
      <c r="F17" s="210">
        <f>SUMIF('Credit Card 2'!C:C,'Chart of Accounts'!D:D,'Credit Card 2'!E:E)+SUMIF('Credit Card 1'!C:C,'Chart of Accounts'!D:D,'Credit Card 1'!E:E)+SUMIF('Bank 2'!C:C,'Chart of Accounts'!D:D,'Bank 2'!E:E)+SUMIF('Bank 1'!C:C,'Chart of Accounts'!D:D,'Bank 1'!E:E)+SUMIF('Directors Advances'!C:C,'Chart of Accounts'!D:D,'Directors Advances'!E:E)</f>
        <v>0</v>
      </c>
    </row>
    <row r="18" spans="1:6" x14ac:dyDescent="0.15">
      <c r="A18" s="24">
        <v>205</v>
      </c>
      <c r="B18" s="24" t="s">
        <v>165</v>
      </c>
      <c r="C18" s="24" t="s">
        <v>150</v>
      </c>
      <c r="D18" s="24" t="str">
        <f t="shared" si="0"/>
        <v>205 Computer hardware accumulated amo'n</v>
      </c>
      <c r="E18" s="24" t="str">
        <f>Table1[[#This Row],[for Import to Bank Register dropdown]]</f>
        <v>205 Computer hardware accumulated amo'n</v>
      </c>
      <c r="F18" s="210">
        <f>SUMIF('Credit Card 2'!C:C,'Chart of Accounts'!D:D,'Credit Card 2'!E:E)+SUMIF('Credit Card 1'!C:C,'Chart of Accounts'!D:D,'Credit Card 1'!E:E)+SUMIF('Bank 2'!C:C,'Chart of Accounts'!D:D,'Bank 2'!E:E)+SUMIF('Bank 1'!C:C,'Chart of Accounts'!D:D,'Bank 1'!E:E)+SUMIF('Directors Advances'!C:C,'Chart of Accounts'!D:D,'Directors Advances'!E:E)</f>
        <v>0</v>
      </c>
    </row>
    <row r="19" spans="1:6" x14ac:dyDescent="0.15">
      <c r="A19" s="24">
        <v>210</v>
      </c>
      <c r="B19" s="24" t="s">
        <v>166</v>
      </c>
      <c r="C19" s="24" t="s">
        <v>150</v>
      </c>
      <c r="D19" s="24" t="str">
        <f t="shared" si="0"/>
        <v>210 Computer software</v>
      </c>
      <c r="E19" s="24" t="str">
        <f>Table1[[#This Row],[for Import to Bank Register dropdown]]</f>
        <v>210 Computer software</v>
      </c>
      <c r="F19" s="210">
        <f>SUMIF('Credit Card 2'!C:C,'Chart of Accounts'!D:D,'Credit Card 2'!E:E)+SUMIF('Credit Card 1'!C:C,'Chart of Accounts'!D:D,'Credit Card 1'!E:E)+SUMIF('Bank 2'!C:C,'Chart of Accounts'!D:D,'Bank 2'!E:E)+SUMIF('Bank 1'!C:C,'Chart of Accounts'!D:D,'Bank 1'!E:E)+SUMIF('Directors Advances'!C:C,'Chart of Accounts'!D:D,'Directors Advances'!E:E)</f>
        <v>0</v>
      </c>
    </row>
    <row r="20" spans="1:6" x14ac:dyDescent="0.15">
      <c r="A20" s="24">
        <v>220</v>
      </c>
      <c r="B20" s="24" t="s">
        <v>167</v>
      </c>
      <c r="C20" s="24" t="s">
        <v>150</v>
      </c>
      <c r="D20" s="24" t="str">
        <f t="shared" si="0"/>
        <v>220 Quickbooks software</v>
      </c>
      <c r="E20" s="24" t="str">
        <f>Table1[[#This Row],[for Import to Bank Register dropdown]]</f>
        <v>220 Quickbooks software</v>
      </c>
      <c r="F20" s="210">
        <f>SUMIF('Credit Card 2'!C:C,'Chart of Accounts'!D:D,'Credit Card 2'!E:E)+SUMIF('Credit Card 1'!C:C,'Chart of Accounts'!D:D,'Credit Card 1'!E:E)+SUMIF('Bank 2'!C:C,'Chart of Accounts'!D:D,'Bank 2'!E:E)+SUMIF('Bank 1'!C:C,'Chart of Accounts'!D:D,'Bank 1'!E:E)+SUMIF('Directors Advances'!C:C,'Chart of Accounts'!D:D,'Directors Advances'!E:E)</f>
        <v>0</v>
      </c>
    </row>
    <row r="21" spans="1:6" x14ac:dyDescent="0.15">
      <c r="A21" s="24">
        <v>225</v>
      </c>
      <c r="B21" s="24" t="s">
        <v>168</v>
      </c>
      <c r="C21" s="24" t="s">
        <v>150</v>
      </c>
      <c r="D21" s="24" t="str">
        <f t="shared" si="0"/>
        <v>225 Computer software accumulated amo'n</v>
      </c>
      <c r="E21" s="24" t="str">
        <f>Table1[[#This Row],[for Import to Bank Register dropdown]]</f>
        <v>225 Computer software accumulated amo'n</v>
      </c>
      <c r="F21" s="210">
        <f>SUMIF('Credit Card 2'!C:C,'Chart of Accounts'!D:D,'Credit Card 2'!E:E)+SUMIF('Credit Card 1'!C:C,'Chart of Accounts'!D:D,'Credit Card 1'!E:E)+SUMIF('Bank 2'!C:C,'Chart of Accounts'!D:D,'Bank 2'!E:E)+SUMIF('Bank 1'!C:C,'Chart of Accounts'!D:D,'Bank 1'!E:E)+SUMIF('Directors Advances'!C:C,'Chart of Accounts'!D:D,'Directors Advances'!E:E)</f>
        <v>0</v>
      </c>
    </row>
    <row r="22" spans="1:6" x14ac:dyDescent="0.15">
      <c r="A22" s="24">
        <v>230</v>
      </c>
      <c r="B22" s="24" t="s">
        <v>169</v>
      </c>
      <c r="C22" s="24" t="s">
        <v>150</v>
      </c>
      <c r="D22" s="24" t="str">
        <f t="shared" si="0"/>
        <v>230 Office equipment</v>
      </c>
      <c r="E22" s="24" t="str">
        <f>Table1[[#This Row],[for Import to Bank Register dropdown]]</f>
        <v>230 Office equipment</v>
      </c>
      <c r="F22" s="210">
        <f>SUMIF('Credit Card 2'!C:C,'Chart of Accounts'!D:D,'Credit Card 2'!E:E)+SUMIF('Credit Card 1'!C:C,'Chart of Accounts'!D:D,'Credit Card 1'!E:E)+SUMIF('Bank 2'!C:C,'Chart of Accounts'!D:D,'Bank 2'!E:E)+SUMIF('Bank 1'!C:C,'Chart of Accounts'!D:D,'Bank 1'!E:E)+SUMIF('Directors Advances'!C:C,'Chart of Accounts'!D:D,'Directors Advances'!E:E)</f>
        <v>0</v>
      </c>
    </row>
    <row r="23" spans="1:6" x14ac:dyDescent="0.15">
      <c r="A23" s="24">
        <v>235</v>
      </c>
      <c r="B23" s="24" t="s">
        <v>170</v>
      </c>
      <c r="C23" s="24" t="s">
        <v>150</v>
      </c>
      <c r="D23" s="24" t="str">
        <f t="shared" si="0"/>
        <v>235 Office equipment accumulated amo'n</v>
      </c>
      <c r="E23" s="24" t="str">
        <f>Table1[[#This Row],[for Import to Bank Register dropdown]]</f>
        <v>235 Office equipment accumulated amo'n</v>
      </c>
      <c r="F23" s="210">
        <f>SUMIF('Credit Card 2'!C:C,'Chart of Accounts'!D:D,'Credit Card 2'!E:E)+SUMIF('Credit Card 1'!C:C,'Chart of Accounts'!D:D,'Credit Card 1'!E:E)+SUMIF('Bank 2'!C:C,'Chart of Accounts'!D:D,'Bank 2'!E:E)+SUMIF('Bank 1'!C:C,'Chart of Accounts'!D:D,'Bank 1'!E:E)+SUMIF('Directors Advances'!C:C,'Chart of Accounts'!D:D,'Directors Advances'!E:E)</f>
        <v>0</v>
      </c>
    </row>
    <row r="24" spans="1:6" x14ac:dyDescent="0.15">
      <c r="A24" s="24">
        <v>240</v>
      </c>
      <c r="B24" s="24" t="s">
        <v>171</v>
      </c>
      <c r="C24" s="24" t="s">
        <v>150</v>
      </c>
      <c r="D24" s="24" t="str">
        <f t="shared" si="0"/>
        <v>240 Office furniture</v>
      </c>
      <c r="E24" s="24" t="str">
        <f>Table1[[#This Row],[for Import to Bank Register dropdown]]</f>
        <v>240 Office furniture</v>
      </c>
      <c r="F24" s="210">
        <f>SUMIF('Credit Card 2'!C:C,'Chart of Accounts'!D:D,'Credit Card 2'!E:E)+SUMIF('Credit Card 1'!C:C,'Chart of Accounts'!D:D,'Credit Card 1'!E:E)+SUMIF('Bank 2'!C:C,'Chart of Accounts'!D:D,'Bank 2'!E:E)+SUMIF('Bank 1'!C:C,'Chart of Accounts'!D:D,'Bank 1'!E:E)+SUMIF('Directors Advances'!C:C,'Chart of Accounts'!D:D,'Directors Advances'!E:E)</f>
        <v>0</v>
      </c>
    </row>
    <row r="25" spans="1:6" x14ac:dyDescent="0.15">
      <c r="A25" s="24">
        <v>245</v>
      </c>
      <c r="B25" s="24" t="s">
        <v>172</v>
      </c>
      <c r="C25" s="24" t="s">
        <v>150</v>
      </c>
      <c r="D25" s="24" t="str">
        <f t="shared" si="0"/>
        <v>245 Office furniture accumulated amortn</v>
      </c>
      <c r="E25" s="24" t="str">
        <f>Table1[[#This Row],[for Import to Bank Register dropdown]]</f>
        <v>245 Office furniture accumulated amortn</v>
      </c>
      <c r="F25" s="210">
        <f>SUMIF('Credit Card 2'!C:C,'Chart of Accounts'!D:D,'Credit Card 2'!E:E)+SUMIF('Credit Card 1'!C:C,'Chart of Accounts'!D:D,'Credit Card 1'!E:E)+SUMIF('Bank 2'!C:C,'Chart of Accounts'!D:D,'Bank 2'!E:E)+SUMIF('Bank 1'!C:C,'Chart of Accounts'!D:D,'Bank 1'!E:E)+SUMIF('Directors Advances'!C:C,'Chart of Accounts'!D:D,'Directors Advances'!E:E)</f>
        <v>0</v>
      </c>
    </row>
    <row r="26" spans="1:6" x14ac:dyDescent="0.15">
      <c r="A26" s="24">
        <v>300</v>
      </c>
      <c r="B26" s="24" t="s">
        <v>173</v>
      </c>
      <c r="C26" s="24" t="s">
        <v>174</v>
      </c>
      <c r="D26" s="24" t="str">
        <f t="shared" si="0"/>
        <v>300 Accounts payable</v>
      </c>
      <c r="E26" s="24" t="str">
        <f>Table1[[#This Row],[for Import to Bank Register dropdown]]</f>
        <v>300 Accounts payable</v>
      </c>
      <c r="F26" s="210">
        <f>SUMIF('Credit Card 2'!C:C,'Chart of Accounts'!D:D,'Credit Card 2'!E:E)+SUMIF('Credit Card 1'!C:C,'Chart of Accounts'!D:D,'Credit Card 1'!E:E)+SUMIF('Bank 2'!C:C,'Chart of Accounts'!D:D,'Bank 2'!E:E)+SUMIF('Bank 1'!C:C,'Chart of Accounts'!D:D,'Bank 1'!E:E)+SUMIF('Directors Advances'!C:C,'Chart of Accounts'!D:D,'Directors Advances'!E:E)</f>
        <v>0</v>
      </c>
    </row>
    <row r="27" spans="1:6" x14ac:dyDescent="0.15">
      <c r="A27" s="24">
        <v>301</v>
      </c>
      <c r="B27" s="24" t="s">
        <v>175</v>
      </c>
      <c r="C27" s="24" t="s">
        <v>174</v>
      </c>
      <c r="D27" s="24" t="str">
        <f t="shared" si="0"/>
        <v>301 Accrued liabilities</v>
      </c>
      <c r="E27" s="24" t="str">
        <f>Table1[[#This Row],[for Import to Bank Register dropdown]]</f>
        <v>301 Accrued liabilities</v>
      </c>
      <c r="F27" s="210">
        <f>SUMIF('Credit Card 2'!C:C,'Chart of Accounts'!D:D,'Credit Card 2'!E:E)+SUMIF('Credit Card 1'!C:C,'Chart of Accounts'!D:D,'Credit Card 1'!E:E)+SUMIF('Bank 2'!C:C,'Chart of Accounts'!D:D,'Bank 2'!E:E)+SUMIF('Bank 1'!C:C,'Chart of Accounts'!D:D,'Bank 1'!E:E)+SUMIF('Directors Advances'!C:C,'Chart of Accounts'!D:D,'Directors Advances'!E:E)</f>
        <v>0</v>
      </c>
    </row>
    <row r="28" spans="1:6" x14ac:dyDescent="0.15">
      <c r="A28" s="24">
        <v>310</v>
      </c>
      <c r="B28" s="24" t="s">
        <v>176</v>
      </c>
      <c r="C28" s="24" t="s">
        <v>174</v>
      </c>
      <c r="D28" s="24" t="str">
        <f t="shared" si="0"/>
        <v>310 HST/GST payable</v>
      </c>
      <c r="E28" s="24" t="str">
        <f>Table1[[#This Row],[for Import to Bank Register dropdown]]</f>
        <v>310 HST/GST payable</v>
      </c>
      <c r="F28" s="210">
        <f>SUMIF('Credit Card 2'!C:C,'Chart of Accounts'!D:D,'Credit Card 2'!E:E)+SUMIF('Credit Card 1'!C:C,'Chart of Accounts'!D:D,'Credit Card 1'!E:E)+SUMIF('Bank 2'!C:C,'Chart of Accounts'!D:D,'Bank 2'!E:E)+SUMIF('Bank 1'!C:C,'Chart of Accounts'!D:D,'Bank 1'!E:E)+SUMIF('Directors Advances'!C:C,'Chart of Accounts'!D:D,'Directors Advances'!E:E)</f>
        <v>0</v>
      </c>
    </row>
    <row r="29" spans="1:6" x14ac:dyDescent="0.15">
      <c r="A29" s="24">
        <v>320</v>
      </c>
      <c r="B29" s="24" t="s">
        <v>177</v>
      </c>
      <c r="C29" s="24" t="s">
        <v>174</v>
      </c>
      <c r="D29" s="24" t="str">
        <f t="shared" si="0"/>
        <v>320 Directors fees payable - Curr Yr T4</v>
      </c>
      <c r="E29" s="24" t="str">
        <f>Table1[[#This Row],[for Import to Bank Register dropdown]]</f>
        <v>320 Directors fees payable - Curr Yr T4</v>
      </c>
      <c r="F29" s="210">
        <f>SUMIF('Credit Card 2'!C:C,'Chart of Accounts'!D:D,'Credit Card 2'!E:E)+SUMIF('Credit Card 1'!C:C,'Chart of Accounts'!D:D,'Credit Card 1'!E:E)+SUMIF('Bank 2'!C:C,'Chart of Accounts'!D:D,'Bank 2'!E:E)+SUMIF('Bank 1'!C:C,'Chart of Accounts'!D:D,'Bank 1'!E:E)+SUMIF('Directors Advances'!C:C,'Chart of Accounts'!D:D,'Directors Advances'!E:E)</f>
        <v>0</v>
      </c>
    </row>
    <row r="30" spans="1:6" x14ac:dyDescent="0.15">
      <c r="A30" s="24">
        <v>321</v>
      </c>
      <c r="B30" s="24" t="s">
        <v>178</v>
      </c>
      <c r="C30" s="24" t="s">
        <v>174</v>
      </c>
      <c r="D30" s="24" t="str">
        <f t="shared" si="0"/>
        <v>321 Directors fees payable - Next Yr.T4</v>
      </c>
      <c r="E30" s="24" t="str">
        <f>Table1[[#This Row],[for Import to Bank Register dropdown]]</f>
        <v>321 Directors fees payable - Next Yr.T4</v>
      </c>
      <c r="F30" s="210">
        <f>SUMIF('Credit Card 2'!C:C,'Chart of Accounts'!D:D,'Credit Card 2'!E:E)+SUMIF('Credit Card 1'!C:C,'Chart of Accounts'!D:D,'Credit Card 1'!E:E)+SUMIF('Bank 2'!C:C,'Chart of Accounts'!D:D,'Bank 2'!E:E)+SUMIF('Bank 1'!C:C,'Chart of Accounts'!D:D,'Bank 1'!E:E)+SUMIF('Directors Advances'!C:C,'Chart of Accounts'!D:D,'Directors Advances'!E:E)</f>
        <v>0</v>
      </c>
    </row>
    <row r="31" spans="1:6" x14ac:dyDescent="0.15">
      <c r="A31" s="24">
        <v>325</v>
      </c>
      <c r="B31" s="24" t="s">
        <v>179</v>
      </c>
      <c r="C31" s="24" t="s">
        <v>174</v>
      </c>
      <c r="D31" s="24" t="str">
        <f t="shared" si="0"/>
        <v>325 Consulting fees payable- Curr Yr T1</v>
      </c>
      <c r="E31" s="24" t="str">
        <f>Table1[[#This Row],[for Import to Bank Register dropdown]]</f>
        <v>325 Consulting fees payable- Curr Yr T1</v>
      </c>
      <c r="F31" s="210">
        <f>SUMIF('Credit Card 2'!C:C,'Chart of Accounts'!D:D,'Credit Card 2'!E:E)+SUMIF('Credit Card 1'!C:C,'Chart of Accounts'!D:D,'Credit Card 1'!E:E)+SUMIF('Bank 2'!C:C,'Chart of Accounts'!D:D,'Bank 2'!E:E)+SUMIF('Bank 1'!C:C,'Chart of Accounts'!D:D,'Bank 1'!E:E)+SUMIF('Directors Advances'!C:C,'Chart of Accounts'!D:D,'Directors Advances'!E:E)</f>
        <v>0</v>
      </c>
    </row>
    <row r="32" spans="1:6" x14ac:dyDescent="0.15">
      <c r="A32" s="24">
        <v>326</v>
      </c>
      <c r="B32" s="24" t="s">
        <v>180</v>
      </c>
      <c r="C32" s="24" t="s">
        <v>174</v>
      </c>
      <c r="D32" s="24" t="str">
        <f t="shared" si="0"/>
        <v>326 Consulting fees payable- Next Yr T1</v>
      </c>
      <c r="E32" s="24" t="str">
        <f>Table1[[#This Row],[for Import to Bank Register dropdown]]</f>
        <v>326 Consulting fees payable- Next Yr T1</v>
      </c>
      <c r="F32" s="210">
        <f>SUMIF('Credit Card 2'!C:C,'Chart of Accounts'!D:D,'Credit Card 2'!E:E)+SUMIF('Credit Card 1'!C:C,'Chart of Accounts'!D:D,'Credit Card 1'!E:E)+SUMIF('Bank 2'!C:C,'Chart of Accounts'!D:D,'Bank 2'!E:E)+SUMIF('Bank 1'!C:C,'Chart of Accounts'!D:D,'Bank 1'!E:E)+SUMIF('Directors Advances'!C:C,'Chart of Accounts'!D:D,'Directors Advances'!E:E)</f>
        <v>0</v>
      </c>
    </row>
    <row r="33" spans="1:6" x14ac:dyDescent="0.15">
      <c r="A33" s="24">
        <v>327</v>
      </c>
      <c r="B33" s="24" t="s">
        <v>181</v>
      </c>
      <c r="C33" s="24" t="s">
        <v>174</v>
      </c>
      <c r="D33" s="24" t="str">
        <f t="shared" si="0"/>
        <v>327 Dividends Payable - Curr Yr T5</v>
      </c>
      <c r="E33" s="24" t="str">
        <f>Table1[[#This Row],[for Import to Bank Register dropdown]]</f>
        <v>327 Dividends Payable - Curr Yr T5</v>
      </c>
      <c r="F33" s="210">
        <f>SUMIF('Credit Card 2'!C:C,'Chart of Accounts'!D:D,'Credit Card 2'!E:E)+SUMIF('Credit Card 1'!C:C,'Chart of Accounts'!D:D,'Credit Card 1'!E:E)+SUMIF('Bank 2'!C:C,'Chart of Accounts'!D:D,'Bank 2'!E:E)+SUMIF('Bank 1'!C:C,'Chart of Accounts'!D:D,'Bank 1'!E:E)+SUMIF('Directors Advances'!C:C,'Chart of Accounts'!D:D,'Directors Advances'!E:E)</f>
        <v>0</v>
      </c>
    </row>
    <row r="34" spans="1:6" x14ac:dyDescent="0.15">
      <c r="A34" s="24">
        <v>328</v>
      </c>
      <c r="B34" s="24" t="s">
        <v>182</v>
      </c>
      <c r="C34" s="24" t="s">
        <v>174</v>
      </c>
      <c r="D34" s="24" t="str">
        <f t="shared" si="0"/>
        <v>328 Dividends Payable - Next Year T5</v>
      </c>
      <c r="E34" s="24" t="str">
        <f>Table1[[#This Row],[for Import to Bank Register dropdown]]</f>
        <v>328 Dividends Payable - Next Year T5</v>
      </c>
      <c r="F34" s="210">
        <f>SUMIF('Credit Card 2'!C:C,'Chart of Accounts'!D:D,'Credit Card 2'!E:E)+SUMIF('Credit Card 1'!C:C,'Chart of Accounts'!D:D,'Credit Card 1'!E:E)+SUMIF('Bank 2'!C:C,'Chart of Accounts'!D:D,'Bank 2'!E:E)+SUMIF('Bank 1'!C:C,'Chart of Accounts'!D:D,'Bank 1'!E:E)+SUMIF('Directors Advances'!C:C,'Chart of Accounts'!D:D,'Directors Advances'!E:E)</f>
        <v>0</v>
      </c>
    </row>
    <row r="35" spans="1:6" x14ac:dyDescent="0.15">
      <c r="A35" s="24">
        <v>330</v>
      </c>
      <c r="B35" s="24" t="s">
        <v>183</v>
      </c>
      <c r="C35" s="24" t="s">
        <v>174</v>
      </c>
      <c r="D35" s="24" t="str">
        <f t="shared" si="0"/>
        <v>330 Corporate taxes payable - Federal</v>
      </c>
      <c r="E35" s="24" t="str">
        <f>Table1[[#This Row],[for Import to Bank Register dropdown]]</f>
        <v>330 Corporate taxes payable - Federal</v>
      </c>
      <c r="F35" s="210">
        <f>SUMIF('Credit Card 2'!C:C,'Chart of Accounts'!D:D,'Credit Card 2'!E:E)+SUMIF('Credit Card 1'!C:C,'Chart of Accounts'!D:D,'Credit Card 1'!E:E)+SUMIF('Bank 2'!C:C,'Chart of Accounts'!D:D,'Bank 2'!E:E)+SUMIF('Bank 1'!C:C,'Chart of Accounts'!D:D,'Bank 1'!E:E)+SUMIF('Directors Advances'!C:C,'Chart of Accounts'!D:D,'Directors Advances'!E:E)</f>
        <v>0</v>
      </c>
    </row>
    <row r="36" spans="1:6" x14ac:dyDescent="0.15">
      <c r="A36" s="24">
        <v>331</v>
      </c>
      <c r="B36" s="24" t="s">
        <v>184</v>
      </c>
      <c r="C36" s="24" t="s">
        <v>174</v>
      </c>
      <c r="D36" s="24" t="str">
        <f t="shared" si="0"/>
        <v>331 Corporate taxes payable - Provincia</v>
      </c>
      <c r="E36" s="24" t="str">
        <f>Table1[[#This Row],[for Import to Bank Register dropdown]]</f>
        <v>331 Corporate taxes payable - Provincia</v>
      </c>
      <c r="F36" s="210">
        <f>SUMIF('Credit Card 2'!C:C,'Chart of Accounts'!D:D,'Credit Card 2'!E:E)+SUMIF('Credit Card 1'!C:C,'Chart of Accounts'!D:D,'Credit Card 1'!E:E)+SUMIF('Bank 2'!C:C,'Chart of Accounts'!D:D,'Bank 2'!E:E)+SUMIF('Bank 1'!C:C,'Chart of Accounts'!D:D,'Bank 1'!E:E)+SUMIF('Directors Advances'!C:C,'Chart of Accounts'!D:D,'Directors Advances'!E:E)</f>
        <v>0</v>
      </c>
    </row>
    <row r="37" spans="1:6" x14ac:dyDescent="0.15">
      <c r="A37" s="24">
        <v>350</v>
      </c>
      <c r="B37" s="24" t="s">
        <v>185</v>
      </c>
      <c r="C37" s="24" t="s">
        <v>174</v>
      </c>
      <c r="D37" s="24" t="str">
        <f t="shared" si="0"/>
        <v>350 Shareholder loans</v>
      </c>
      <c r="E37" s="24" t="str">
        <f>Table1[[#This Row],[for Import to Bank Register dropdown]]</f>
        <v>350 Shareholder loans</v>
      </c>
      <c r="F37" s="210">
        <f>SUMIF('Credit Card 2'!C:C,'Chart of Accounts'!D:D,'Credit Card 2'!E:E)+SUMIF('Credit Card 1'!C:C,'Chart of Accounts'!D:D,'Credit Card 1'!E:E)+SUMIF('Bank 2'!C:C,'Chart of Accounts'!D:D,'Bank 2'!E:E)+SUMIF('Bank 1'!C:C,'Chart of Accounts'!D:D,'Bank 1'!E:E)+SUMIF('Directors Advances'!C:C,'Chart of Accounts'!D:D,'Directors Advances'!E:E)</f>
        <v>0</v>
      </c>
    </row>
    <row r="38" spans="1:6" x14ac:dyDescent="0.15">
      <c r="A38" s="24">
        <v>360</v>
      </c>
      <c r="B38" s="24" t="s">
        <v>186</v>
      </c>
      <c r="C38" s="24" t="s">
        <v>174</v>
      </c>
      <c r="D38" s="24" t="str">
        <f t="shared" si="0"/>
        <v>360 Bank loan payable</v>
      </c>
      <c r="E38" s="24" t="str">
        <f>Table1[[#This Row],[for Import to Bank Register dropdown]]</f>
        <v>360 Bank loan payable</v>
      </c>
      <c r="F38" s="210">
        <f>SUMIF('Credit Card 2'!C:C,'Chart of Accounts'!D:D,'Credit Card 2'!E:E)+SUMIF('Credit Card 1'!C:C,'Chart of Accounts'!D:D,'Credit Card 1'!E:E)+SUMIF('Bank 2'!C:C,'Chart of Accounts'!D:D,'Bank 2'!E:E)+SUMIF('Bank 1'!C:C,'Chart of Accounts'!D:D,'Bank 1'!E:E)+SUMIF('Directors Advances'!C:C,'Chart of Accounts'!D:D,'Directors Advances'!E:E)</f>
        <v>0</v>
      </c>
    </row>
    <row r="39" spans="1:6" x14ac:dyDescent="0.15">
      <c r="A39" s="24">
        <v>400</v>
      </c>
      <c r="B39" s="24" t="s">
        <v>187</v>
      </c>
      <c r="C39" s="24" t="s">
        <v>188</v>
      </c>
      <c r="D39" s="24" t="str">
        <f t="shared" si="0"/>
        <v>400 Long-term debts</v>
      </c>
      <c r="E39" s="24" t="str">
        <f>Table1[[#This Row],[for Import to Bank Register dropdown]]</f>
        <v>400 Long-term debts</v>
      </c>
      <c r="F39" s="210">
        <f>SUMIF('Credit Card 2'!C:C,'Chart of Accounts'!D:D,'Credit Card 2'!E:E)+SUMIF('Credit Card 1'!C:C,'Chart of Accounts'!D:D,'Credit Card 1'!E:E)+SUMIF('Bank 2'!C:C,'Chart of Accounts'!D:D,'Bank 2'!E:E)+SUMIF('Bank 1'!C:C,'Chart of Accounts'!D:D,'Bank 1'!E:E)+SUMIF('Directors Advances'!C:C,'Chart of Accounts'!D:D,'Directors Advances'!E:E)</f>
        <v>0</v>
      </c>
    </row>
    <row r="40" spans="1:6" x14ac:dyDescent="0.15">
      <c r="A40" s="24">
        <v>500</v>
      </c>
      <c r="B40" s="24" t="s">
        <v>189</v>
      </c>
      <c r="C40" s="24" t="s">
        <v>188</v>
      </c>
      <c r="D40" s="24" t="str">
        <f t="shared" si="0"/>
        <v>500 Issued capital</v>
      </c>
      <c r="E40" s="24" t="str">
        <f>Table1[[#This Row],[for Import to Bank Register dropdown]]</f>
        <v>500 Issued capital</v>
      </c>
      <c r="F40" s="210">
        <f>SUMIF('Credit Card 2'!C:C,'Chart of Accounts'!D:D,'Credit Card 2'!E:E)+SUMIF('Credit Card 1'!C:C,'Chart of Accounts'!D:D,'Credit Card 1'!E:E)+SUMIF('Bank 2'!C:C,'Chart of Accounts'!D:D,'Bank 2'!E:E)+SUMIF('Bank 1'!C:C,'Chart of Accounts'!D:D,'Bank 1'!E:E)+SUMIF('Directors Advances'!C:C,'Chart of Accounts'!D:D,'Directors Advances'!E:E)</f>
        <v>0</v>
      </c>
    </row>
    <row r="41" spans="1:6" x14ac:dyDescent="0.15">
      <c r="A41" s="24">
        <v>510</v>
      </c>
      <c r="B41" s="24" t="s">
        <v>190</v>
      </c>
      <c r="C41" s="24" t="s">
        <v>188</v>
      </c>
      <c r="D41" s="24" t="str">
        <f t="shared" si="0"/>
        <v>510 Retained earnings</v>
      </c>
      <c r="E41" s="24" t="str">
        <f>Table1[[#This Row],[for Import to Bank Register dropdown]]</f>
        <v>510 Retained earnings</v>
      </c>
      <c r="F41" s="210">
        <f>SUMIF('Credit Card 2'!C:C,'Chart of Accounts'!D:D,'Credit Card 2'!E:E)+SUMIF('Credit Card 1'!C:C,'Chart of Accounts'!D:D,'Credit Card 1'!E:E)+SUMIF('Bank 2'!C:C,'Chart of Accounts'!D:D,'Bank 2'!E:E)+SUMIF('Bank 1'!C:C,'Chart of Accounts'!D:D,'Bank 1'!E:E)+SUMIF('Directors Advances'!C:C,'Chart of Accounts'!D:D,'Directors Advances'!E:E)</f>
        <v>0</v>
      </c>
    </row>
    <row r="42" spans="1:6" x14ac:dyDescent="0.15">
      <c r="A42" s="24">
        <v>515</v>
      </c>
      <c r="B42" s="24" t="s">
        <v>191</v>
      </c>
      <c r="C42" s="24" t="s">
        <v>188</v>
      </c>
      <c r="D42" s="24" t="str">
        <f t="shared" si="0"/>
        <v>515 Owner's drawings</v>
      </c>
      <c r="E42" s="24" t="str">
        <f>Table1[[#This Row],[for Import to Bank Register dropdown]]</f>
        <v>515 Owner's drawings</v>
      </c>
      <c r="F42" s="210">
        <f>SUMIF('Credit Card 2'!C:C,'Chart of Accounts'!D:D,'Credit Card 2'!E:E)+SUMIF('Credit Card 1'!C:C,'Chart of Accounts'!D:D,'Credit Card 1'!E:E)+SUMIF('Bank 2'!C:C,'Chart of Accounts'!D:D,'Bank 2'!E:E)+SUMIF('Bank 1'!C:C,'Chart of Accounts'!D:D,'Bank 1'!E:E)+SUMIF('Directors Advances'!C:C,'Chart of Accounts'!D:D,'Directors Advances'!E:E)</f>
        <v>0</v>
      </c>
    </row>
    <row r="43" spans="1:6" x14ac:dyDescent="0.15">
      <c r="A43" s="24">
        <v>520</v>
      </c>
      <c r="B43" s="24" t="s">
        <v>192</v>
      </c>
      <c r="C43" s="24" t="s">
        <v>188</v>
      </c>
      <c r="D43" s="24" t="str">
        <f t="shared" si="0"/>
        <v>520 Dividends paid - Prev. Calender Yr.</v>
      </c>
      <c r="E43" s="24" t="str">
        <f>Table1[[#This Row],[for Import to Bank Register dropdown]]</f>
        <v>520 Dividends paid - Prev. Calender Yr.</v>
      </c>
      <c r="F43" s="210">
        <f>SUMIF('Credit Card 2'!C:C,'Chart of Accounts'!D:D,'Credit Card 2'!E:E)+SUMIF('Credit Card 1'!C:C,'Chart of Accounts'!D:D,'Credit Card 1'!E:E)+SUMIF('Bank 2'!C:C,'Chart of Accounts'!D:D,'Bank 2'!E:E)+SUMIF('Bank 1'!C:C,'Chart of Accounts'!D:D,'Bank 1'!E:E)+SUMIF('Directors Advances'!C:C,'Chart of Accounts'!D:D,'Directors Advances'!E:E)</f>
        <v>0</v>
      </c>
    </row>
    <row r="44" spans="1:6" x14ac:dyDescent="0.15">
      <c r="A44" s="24">
        <v>521</v>
      </c>
      <c r="B44" s="24" t="s">
        <v>193</v>
      </c>
      <c r="C44" s="24" t="s">
        <v>194</v>
      </c>
      <c r="D44" s="24" t="str">
        <f t="shared" si="0"/>
        <v>521 Dividends paid - Curr. Calender Yr.</v>
      </c>
      <c r="E44" s="24" t="str">
        <f>Table1[[#This Row],[for Import to Bank Register dropdown]]</f>
        <v>521 Dividends paid - Curr. Calender Yr.</v>
      </c>
      <c r="F44" s="210">
        <f>SUMIF('Credit Card 2'!C:C,'Chart of Accounts'!D:D,'Credit Card 2'!E:E)+SUMIF('Credit Card 1'!C:C,'Chart of Accounts'!D:D,'Credit Card 1'!E:E)+SUMIF('Bank 2'!C:C,'Chart of Accounts'!D:D,'Bank 2'!E:E)+SUMIF('Bank 1'!C:C,'Chart of Accounts'!D:D,'Bank 1'!E:E)+SUMIF('Directors Advances'!C:C,'Chart of Accounts'!D:D,'Directors Advances'!E:E)</f>
        <v>0</v>
      </c>
    </row>
    <row r="45" spans="1:6" x14ac:dyDescent="0.15">
      <c r="A45" s="24">
        <v>600</v>
      </c>
      <c r="B45" s="24" t="s">
        <v>195</v>
      </c>
      <c r="C45" s="24" t="s">
        <v>194</v>
      </c>
      <c r="D45" s="24" t="str">
        <f t="shared" si="0"/>
        <v>600 Contract income</v>
      </c>
      <c r="E45" s="24" t="str">
        <f>Table1[[#This Row],[for Import to Bank Register dropdown]]</f>
        <v>600 Contract income</v>
      </c>
      <c r="F45" s="210">
        <f>SUMIF('Credit Card 2'!C:C,'Chart of Accounts'!D:D,'Credit Card 2'!E:E)+SUMIF('Credit Card 1'!C:C,'Chart of Accounts'!D:D,'Credit Card 1'!E:E)+SUMIF('Bank 2'!C:C,'Chart of Accounts'!D:D,'Bank 2'!E:E)+SUMIF('Bank 1'!C:C,'Chart of Accounts'!D:D,'Bank 1'!E:E)+SUMIF('Directors Advances'!C:C,'Chart of Accounts'!D:D,'Directors Advances'!E:E)</f>
        <v>0</v>
      </c>
    </row>
    <row r="46" spans="1:6" x14ac:dyDescent="0.15">
      <c r="A46" s="24">
        <v>601</v>
      </c>
      <c r="B46" s="24" t="s">
        <v>196</v>
      </c>
      <c r="C46" s="24" t="s">
        <v>194</v>
      </c>
      <c r="D46" s="24" t="str">
        <f t="shared" si="0"/>
        <v>601 USA Revenue</v>
      </c>
      <c r="E46" s="24" t="str">
        <f>Table1[[#This Row],[for Import to Bank Register dropdown]]</f>
        <v>601 USA Revenue</v>
      </c>
      <c r="F46" s="210">
        <f>SUMIF('Credit Card 2'!C:C,'Chart of Accounts'!D:D,'Credit Card 2'!E:E)+SUMIF('Credit Card 1'!C:C,'Chart of Accounts'!D:D,'Credit Card 1'!E:E)+SUMIF('Bank 2'!C:C,'Chart of Accounts'!D:D,'Bank 2'!E:E)+SUMIF('Bank 1'!C:C,'Chart of Accounts'!D:D,'Bank 1'!E:E)+SUMIF('Directors Advances'!C:C,'Chart of Accounts'!D:D,'Directors Advances'!E:E)</f>
        <v>0</v>
      </c>
    </row>
    <row r="47" spans="1:6" x14ac:dyDescent="0.15">
      <c r="A47" s="24">
        <v>605</v>
      </c>
      <c r="B47" s="24" t="s">
        <v>197</v>
      </c>
      <c r="C47" s="24" t="s">
        <v>194</v>
      </c>
      <c r="D47" s="24" t="str">
        <f t="shared" si="0"/>
        <v>605 Reimbursed expenses</v>
      </c>
      <c r="E47" s="24" t="str">
        <f>Table1[[#This Row],[for Import to Bank Register dropdown]]</f>
        <v>605 Reimbursed expenses</v>
      </c>
      <c r="F47" s="210">
        <f>SUMIF('Credit Card 2'!C:C,'Chart of Accounts'!D:D,'Credit Card 2'!E:E)+SUMIF('Credit Card 1'!C:C,'Chart of Accounts'!D:D,'Credit Card 1'!E:E)+SUMIF('Bank 2'!C:C,'Chart of Accounts'!D:D,'Bank 2'!E:E)+SUMIF('Bank 1'!C:C,'Chart of Accounts'!D:D,'Bank 1'!E:E)+SUMIF('Directors Advances'!C:C,'Chart of Accounts'!D:D,'Directors Advances'!E:E)</f>
        <v>0</v>
      </c>
    </row>
    <row r="48" spans="1:6" x14ac:dyDescent="0.15">
      <c r="A48" s="24">
        <v>610</v>
      </c>
      <c r="B48" s="24" t="s">
        <v>198</v>
      </c>
      <c r="C48" s="24" t="s">
        <v>194</v>
      </c>
      <c r="D48" s="24" t="str">
        <f t="shared" si="0"/>
        <v>610 HST/GST Sundry income</v>
      </c>
      <c r="E48" s="24" t="str">
        <f>Table1[[#This Row],[for Import to Bank Register dropdown]]</f>
        <v>610 HST/GST Sundry income</v>
      </c>
      <c r="F48" s="210">
        <f>SUMIF('Credit Card 2'!C:C,'Chart of Accounts'!D:D,'Credit Card 2'!E:E)+SUMIF('Credit Card 1'!C:C,'Chart of Accounts'!D:D,'Credit Card 1'!E:E)+SUMIF('Bank 2'!C:C,'Chart of Accounts'!D:D,'Bank 2'!E:E)+SUMIF('Bank 1'!C:C,'Chart of Accounts'!D:D,'Bank 1'!E:E)+SUMIF('Directors Advances'!C:C,'Chart of Accounts'!D:D,'Directors Advances'!E:E)</f>
        <v>0</v>
      </c>
    </row>
    <row r="49" spans="1:6" x14ac:dyDescent="0.15">
      <c r="A49" s="24">
        <v>615</v>
      </c>
      <c r="B49" s="24" t="s">
        <v>199</v>
      </c>
      <c r="C49" s="24" t="s">
        <v>194</v>
      </c>
      <c r="D49" s="24" t="str">
        <f t="shared" si="0"/>
        <v>615 Dividend income</v>
      </c>
      <c r="E49" s="24" t="str">
        <f>Table1[[#This Row],[for Import to Bank Register dropdown]]</f>
        <v>615 Dividend income</v>
      </c>
      <c r="F49" s="210">
        <f>SUMIF('Credit Card 2'!C:C,'Chart of Accounts'!D:D,'Credit Card 2'!E:E)+SUMIF('Credit Card 1'!C:C,'Chart of Accounts'!D:D,'Credit Card 1'!E:E)+SUMIF('Bank 2'!C:C,'Chart of Accounts'!D:D,'Bank 2'!E:E)+SUMIF('Bank 1'!C:C,'Chart of Accounts'!D:D,'Bank 1'!E:E)+SUMIF('Directors Advances'!C:C,'Chart of Accounts'!D:D,'Directors Advances'!E:E)</f>
        <v>0</v>
      </c>
    </row>
    <row r="50" spans="1:6" x14ac:dyDescent="0.15">
      <c r="A50" s="24">
        <v>620</v>
      </c>
      <c r="B50" s="24" t="s">
        <v>200</v>
      </c>
      <c r="C50" s="24" t="s">
        <v>194</v>
      </c>
      <c r="D50" s="24" t="str">
        <f t="shared" si="0"/>
        <v>620 Interest received</v>
      </c>
      <c r="E50" s="24" t="str">
        <f>Table1[[#This Row],[for Import to Bank Register dropdown]]</f>
        <v>620 Interest received</v>
      </c>
      <c r="F50" s="210">
        <f>SUMIF('Credit Card 2'!C:C,'Chart of Accounts'!D:D,'Credit Card 2'!E:E)+SUMIF('Credit Card 1'!C:C,'Chart of Accounts'!D:D,'Credit Card 1'!E:E)+SUMIF('Bank 2'!C:C,'Chart of Accounts'!D:D,'Bank 2'!E:E)+SUMIF('Bank 1'!C:C,'Chart of Accounts'!D:D,'Bank 1'!E:E)+SUMIF('Directors Advances'!C:C,'Chart of Accounts'!D:D,'Directors Advances'!E:E)</f>
        <v>0</v>
      </c>
    </row>
    <row r="51" spans="1:6" x14ac:dyDescent="0.15">
      <c r="A51" s="24">
        <v>625</v>
      </c>
      <c r="B51" s="24" t="s">
        <v>201</v>
      </c>
      <c r="C51" s="24" t="s">
        <v>194</v>
      </c>
      <c r="D51" s="24" t="str">
        <f t="shared" si="0"/>
        <v>625 Capital gains (losses)</v>
      </c>
      <c r="E51" s="24" t="str">
        <f>Table1[[#This Row],[for Import to Bank Register dropdown]]</f>
        <v>625 Capital gains (losses)</v>
      </c>
      <c r="F51" s="210">
        <f>SUMIF('Credit Card 2'!C:C,'Chart of Accounts'!D:D,'Credit Card 2'!E:E)+SUMIF('Credit Card 1'!C:C,'Chart of Accounts'!D:D,'Credit Card 1'!E:E)+SUMIF('Bank 2'!C:C,'Chart of Accounts'!D:D,'Bank 2'!E:E)+SUMIF('Bank 1'!C:C,'Chart of Accounts'!D:D,'Bank 1'!E:E)+SUMIF('Directors Advances'!C:C,'Chart of Accounts'!D:D,'Directors Advances'!E:E)</f>
        <v>0</v>
      </c>
    </row>
    <row r="52" spans="1:6" x14ac:dyDescent="0.15">
      <c r="A52" s="24">
        <v>628</v>
      </c>
      <c r="B52" s="24" t="s">
        <v>202</v>
      </c>
      <c r="C52" s="24" t="s">
        <v>194</v>
      </c>
      <c r="D52" s="24" t="str">
        <f t="shared" si="0"/>
        <v>628 Foreign exchange gain/loss</v>
      </c>
      <c r="E52" s="24" t="str">
        <f>Table1[[#This Row],[for Import to Bank Register dropdown]]</f>
        <v>628 Foreign exchange gain/loss</v>
      </c>
      <c r="F52" s="210">
        <f>SUMIF('Credit Card 2'!C:C,'Chart of Accounts'!D:D,'Credit Card 2'!E:E)+SUMIF('Credit Card 1'!C:C,'Chart of Accounts'!D:D,'Credit Card 1'!E:E)+SUMIF('Bank 2'!C:C,'Chart of Accounts'!D:D,'Bank 2'!E:E)+SUMIF('Bank 1'!C:C,'Chart of Accounts'!D:D,'Bank 1'!E:E)+SUMIF('Directors Advances'!C:C,'Chart of Accounts'!D:D,'Directors Advances'!E:E)</f>
        <v>0</v>
      </c>
    </row>
    <row r="53" spans="1:6" x14ac:dyDescent="0.15">
      <c r="A53" s="24">
        <v>630</v>
      </c>
      <c r="B53" s="24" t="s">
        <v>203</v>
      </c>
      <c r="C53" s="24" t="s">
        <v>194</v>
      </c>
      <c r="D53" s="24" t="str">
        <f t="shared" si="0"/>
        <v>630 Other Income</v>
      </c>
      <c r="E53" s="24" t="str">
        <f>Table1[[#This Row],[for Import to Bank Register dropdown]]</f>
        <v>630 Other Income</v>
      </c>
      <c r="F53" s="210">
        <f>SUMIF('Credit Card 2'!C:C,'Chart of Accounts'!D:D,'Credit Card 2'!E:E)+SUMIF('Credit Card 1'!C:C,'Chart of Accounts'!D:D,'Credit Card 1'!E:E)+SUMIF('Bank 2'!C:C,'Chart of Accounts'!D:D,'Bank 2'!E:E)+SUMIF('Bank 1'!C:C,'Chart of Accounts'!D:D,'Bank 1'!E:E)+SUMIF('Directors Advances'!C:C,'Chart of Accounts'!D:D,'Directors Advances'!E:E)</f>
        <v>0</v>
      </c>
    </row>
    <row r="54" spans="1:6" x14ac:dyDescent="0.15">
      <c r="A54" s="24">
        <v>699</v>
      </c>
      <c r="B54" s="24" t="s">
        <v>204</v>
      </c>
      <c r="C54" s="24" t="s">
        <v>205</v>
      </c>
      <c r="D54" s="24" t="str">
        <f t="shared" si="0"/>
        <v>699 Uncategorized income</v>
      </c>
      <c r="E54" s="24" t="str">
        <f>Table1[[#This Row],[for Import to Bank Register dropdown]]</f>
        <v>699 Uncategorized income</v>
      </c>
      <c r="F54" s="210">
        <f>SUMIF('Credit Card 2'!C:C,'Chart of Accounts'!D:D,'Credit Card 2'!E:E)+SUMIF('Credit Card 1'!C:C,'Chart of Accounts'!D:D,'Credit Card 1'!E:E)+SUMIF('Bank 2'!C:C,'Chart of Accounts'!D:D,'Bank 2'!E:E)+SUMIF('Bank 1'!C:C,'Chart of Accounts'!D:D,'Bank 1'!E:E)+SUMIF('Directors Advances'!C:C,'Chart of Accounts'!D:D,'Directors Advances'!E:E)</f>
        <v>0</v>
      </c>
    </row>
    <row r="55" spans="1:6" x14ac:dyDescent="0.15">
      <c r="A55" s="24">
        <v>700</v>
      </c>
      <c r="B55" s="24" t="s">
        <v>206</v>
      </c>
      <c r="C55" s="24" t="s">
        <v>205</v>
      </c>
      <c r="D55" s="24" t="str">
        <f t="shared" si="0"/>
        <v>700 Accounting fees - current year</v>
      </c>
      <c r="E55" s="24" t="str">
        <f>Table1[[#This Row],[for Import to Bank Register dropdown]]</f>
        <v>700 Accounting fees - current year</v>
      </c>
      <c r="F55" s="210">
        <f>SUMIF('Credit Card 2'!C:C,'Chart of Accounts'!D:D,'Credit Card 2'!E:E)+SUMIF('Credit Card 1'!C:C,'Chart of Accounts'!D:D,'Credit Card 1'!E:E)+SUMIF('Bank 2'!C:C,'Chart of Accounts'!D:D,'Bank 2'!E:E)+SUMIF('Bank 1'!C:C,'Chart of Accounts'!D:D,'Bank 1'!E:E)+SUMIF('Directors Advances'!C:C,'Chart of Accounts'!D:D,'Directors Advances'!E:E)</f>
        <v>0</v>
      </c>
    </row>
    <row r="56" spans="1:6" x14ac:dyDescent="0.15">
      <c r="A56" s="24">
        <v>701</v>
      </c>
      <c r="B56" s="24" t="s">
        <v>207</v>
      </c>
      <c r="C56" s="24" t="s">
        <v>205</v>
      </c>
      <c r="D56" s="24" t="str">
        <f t="shared" si="0"/>
        <v>701 Accounting fees - other</v>
      </c>
      <c r="E56" s="24" t="str">
        <f>Table1[[#This Row],[for Import to Bank Register dropdown]]</f>
        <v>701 Accounting fees - other</v>
      </c>
      <c r="F56" s="210">
        <f>SUMIF('Credit Card 2'!C:C,'Chart of Accounts'!D:D,'Credit Card 2'!E:E)+SUMIF('Credit Card 1'!C:C,'Chart of Accounts'!D:D,'Credit Card 1'!E:E)+SUMIF('Bank 2'!C:C,'Chart of Accounts'!D:D,'Bank 2'!E:E)+SUMIF('Bank 1'!C:C,'Chart of Accounts'!D:D,'Bank 1'!E:E)+SUMIF('Directors Advances'!C:C,'Chart of Accounts'!D:D,'Directors Advances'!E:E)</f>
        <v>0</v>
      </c>
    </row>
    <row r="57" spans="1:6" x14ac:dyDescent="0.15">
      <c r="A57" s="24">
        <v>710</v>
      </c>
      <c r="B57" s="24" t="s">
        <v>208</v>
      </c>
      <c r="C57" s="24" t="s">
        <v>205</v>
      </c>
      <c r="D57" s="24" t="str">
        <f t="shared" si="0"/>
        <v>710 Advertising</v>
      </c>
      <c r="E57" s="24" t="str">
        <f>Table1[[#This Row],[for Import to Bank Register dropdown]]</f>
        <v>710 Advertising</v>
      </c>
      <c r="F57" s="210">
        <f>SUMIF('Credit Card 2'!C:C,'Chart of Accounts'!D:D,'Credit Card 2'!E:E)+SUMIF('Credit Card 1'!C:C,'Chart of Accounts'!D:D,'Credit Card 1'!E:E)+SUMIF('Bank 2'!C:C,'Chart of Accounts'!D:D,'Bank 2'!E:E)+SUMIF('Bank 1'!C:C,'Chart of Accounts'!D:D,'Bank 1'!E:E)+SUMIF('Directors Advances'!C:C,'Chart of Accounts'!D:D,'Directors Advances'!E:E)</f>
        <v>0</v>
      </c>
    </row>
    <row r="58" spans="1:6" x14ac:dyDescent="0.15">
      <c r="A58" s="24">
        <v>720</v>
      </c>
      <c r="B58" s="24" t="s">
        <v>209</v>
      </c>
      <c r="C58" s="24" t="s">
        <v>205</v>
      </c>
      <c r="D58" s="24" t="str">
        <f t="shared" si="0"/>
        <v>720 Automobile expenses</v>
      </c>
      <c r="E58" s="24" t="str">
        <f>Table1[[#This Row],[for Import to Bank Register dropdown]]</f>
        <v>720 Automobile expenses</v>
      </c>
      <c r="F58" s="210">
        <f>SUMIF('Credit Card 2'!C:C,'Chart of Accounts'!D:D,'Credit Card 2'!E:E)+SUMIF('Credit Card 1'!C:C,'Chart of Accounts'!D:D,'Credit Card 1'!E:E)+SUMIF('Bank 2'!C:C,'Chart of Accounts'!D:D,'Bank 2'!E:E)+SUMIF('Bank 1'!C:C,'Chart of Accounts'!D:D,'Bank 1'!E:E)+SUMIF('Directors Advances'!C:C,'Chart of Accounts'!D:D,'Directors Advances'!E:E)</f>
        <v>0</v>
      </c>
    </row>
    <row r="59" spans="1:6" x14ac:dyDescent="0.15">
      <c r="A59" s="33">
        <v>720.1</v>
      </c>
      <c r="B59" s="34" t="s">
        <v>237</v>
      </c>
      <c r="C59" s="34" t="s">
        <v>205</v>
      </c>
      <c r="D59" s="24" t="str">
        <f t="shared" si="0"/>
        <v>720.1 Automobile - Fuel</v>
      </c>
      <c r="E59" s="24" t="str">
        <f>E58</f>
        <v>720 Automobile expenses</v>
      </c>
      <c r="F59" s="210">
        <f>SUMIF('Credit Card 2'!C:C,'Chart of Accounts'!D:D,'Credit Card 2'!E:E)+SUMIF('Credit Card 1'!C:C,'Chart of Accounts'!D:D,'Credit Card 1'!E:E)+SUMIF('Bank 2'!C:C,'Chart of Accounts'!D:D,'Bank 2'!E:E)+SUMIF('Bank 1'!C:C,'Chart of Accounts'!D:D,'Bank 1'!E:E)+SUMIF('Directors Advances'!C:C,'Chart of Accounts'!D:D,'Directors Advances'!E:E)</f>
        <v>0</v>
      </c>
    </row>
    <row r="60" spans="1:6" x14ac:dyDescent="0.15">
      <c r="A60" s="33">
        <v>720.2</v>
      </c>
      <c r="B60" s="34" t="s">
        <v>238</v>
      </c>
      <c r="C60" s="34" t="s">
        <v>205</v>
      </c>
      <c r="D60" s="24" t="str">
        <f t="shared" si="0"/>
        <v>720.2 Automobile - Insurance</v>
      </c>
      <c r="E60" s="24" t="str">
        <f t="shared" ref="E60:E72" si="1">E59</f>
        <v>720 Automobile expenses</v>
      </c>
      <c r="F60" s="210">
        <f>SUMIF('Credit Card 2'!C:C,'Chart of Accounts'!D:D,'Credit Card 2'!E:E)+SUMIF('Credit Card 1'!C:C,'Chart of Accounts'!D:D,'Credit Card 1'!E:E)+SUMIF('Bank 2'!C:C,'Chart of Accounts'!D:D,'Bank 2'!E:E)+SUMIF('Bank 1'!C:C,'Chart of Accounts'!D:D,'Bank 1'!E:E)+SUMIF('Directors Advances'!C:C,'Chart of Accounts'!D:D,'Directors Advances'!E:E)</f>
        <v>0</v>
      </c>
    </row>
    <row r="61" spans="1:6" x14ac:dyDescent="0.15">
      <c r="A61" s="33">
        <v>720.3</v>
      </c>
      <c r="B61" s="34" t="s">
        <v>251</v>
      </c>
      <c r="C61" s="34" t="s">
        <v>205</v>
      </c>
      <c r="D61" s="24" t="str">
        <f t="shared" si="0"/>
        <v>720.3 Automobile - License</v>
      </c>
      <c r="E61" s="24" t="str">
        <f t="shared" si="1"/>
        <v>720 Automobile expenses</v>
      </c>
      <c r="F61" s="210">
        <f>SUMIF('Credit Card 2'!C:C,'Chart of Accounts'!D:D,'Credit Card 2'!E:E)+SUMIF('Credit Card 1'!C:C,'Chart of Accounts'!D:D,'Credit Card 1'!E:E)+SUMIF('Bank 2'!C:C,'Chart of Accounts'!D:D,'Bank 2'!E:E)+SUMIF('Bank 1'!C:C,'Chart of Accounts'!D:D,'Bank 1'!E:E)+SUMIF('Directors Advances'!C:C,'Chart of Accounts'!D:D,'Directors Advances'!E:E)</f>
        <v>0</v>
      </c>
    </row>
    <row r="62" spans="1:6" x14ac:dyDescent="0.15">
      <c r="A62" s="24">
        <v>720.4</v>
      </c>
      <c r="B62" s="24" t="s">
        <v>239</v>
      </c>
      <c r="C62" s="34" t="s">
        <v>205</v>
      </c>
      <c r="D62" s="24" t="str">
        <f t="shared" si="0"/>
        <v>720.4 Automobile - Repairs</v>
      </c>
      <c r="E62" s="24" t="str">
        <f t="shared" si="1"/>
        <v>720 Automobile expenses</v>
      </c>
      <c r="F62" s="210">
        <f>SUMIF('Credit Card 2'!C:C,'Chart of Accounts'!D:D,'Credit Card 2'!E:E)+SUMIF('Credit Card 1'!C:C,'Chart of Accounts'!D:D,'Credit Card 1'!E:E)+SUMIF('Bank 2'!C:C,'Chart of Accounts'!D:D,'Bank 2'!E:E)+SUMIF('Bank 1'!C:C,'Chart of Accounts'!D:D,'Bank 1'!E:E)+SUMIF('Directors Advances'!C:C,'Chart of Accounts'!D:D,'Directors Advances'!E:E)</f>
        <v>0</v>
      </c>
    </row>
    <row r="63" spans="1:6" x14ac:dyDescent="0.15">
      <c r="A63" s="24">
        <v>720.5</v>
      </c>
      <c r="B63" s="24" t="s">
        <v>240</v>
      </c>
      <c r="C63" s="34" t="s">
        <v>205</v>
      </c>
      <c r="D63" s="24" t="str">
        <f t="shared" si="0"/>
        <v>720.5 Automobile - Others</v>
      </c>
      <c r="E63" s="24" t="str">
        <f t="shared" si="1"/>
        <v>720 Automobile expenses</v>
      </c>
      <c r="F63" s="210">
        <f>SUMIF('Credit Card 2'!C:C,'Chart of Accounts'!D:D,'Credit Card 2'!E:E)+SUMIF('Credit Card 1'!C:C,'Chart of Accounts'!D:D,'Credit Card 1'!E:E)+SUMIF('Bank 2'!C:C,'Chart of Accounts'!D:D,'Bank 2'!E:E)+SUMIF('Bank 1'!C:C,'Chart of Accounts'!D:D,'Bank 1'!E:E)+SUMIF('Directors Advances'!C:C,'Chart of Accounts'!D:D,'Directors Advances'!E:E)</f>
        <v>0</v>
      </c>
    </row>
    <row r="64" spans="1:6" x14ac:dyDescent="0.15">
      <c r="A64" s="24">
        <v>720.6</v>
      </c>
      <c r="B64" s="24" t="s">
        <v>272</v>
      </c>
      <c r="C64" s="34" t="s">
        <v>205</v>
      </c>
      <c r="D64" s="24" t="str">
        <f t="shared" ref="D64:D70" si="2">_xlfn.CONCAT(A64," ",B64)</f>
        <v>720.6 Automobile - CAA Fees</v>
      </c>
      <c r="E64" s="24" t="str">
        <f t="shared" si="1"/>
        <v>720 Automobile expenses</v>
      </c>
      <c r="F64" s="210">
        <f>SUMIF('Credit Card 2'!C:C,'Chart of Accounts'!D:D,'Credit Card 2'!E:E)+SUMIF('Credit Card 1'!C:C,'Chart of Accounts'!D:D,'Credit Card 1'!E:E)+SUMIF('Bank 2'!C:C,'Chart of Accounts'!D:D,'Bank 2'!E:E)+SUMIF('Bank 1'!C:C,'Chart of Accounts'!D:D,'Bank 1'!E:E)+SUMIF('Directors Advances'!C:C,'Chart of Accounts'!D:D,'Directors Advances'!E:E)</f>
        <v>0</v>
      </c>
    </row>
    <row r="65" spans="1:6" x14ac:dyDescent="0.15">
      <c r="A65" s="24">
        <v>720.7</v>
      </c>
      <c r="B65" s="24" t="s">
        <v>327</v>
      </c>
      <c r="C65" s="34" t="s">
        <v>205</v>
      </c>
      <c r="D65" s="24" t="str">
        <f t="shared" ref="D65" si="3">_xlfn.CONCAT(A65," ",B65)</f>
        <v>720.7 Automobile - Lease</v>
      </c>
      <c r="E65" s="24" t="str">
        <f t="shared" si="1"/>
        <v>720 Automobile expenses</v>
      </c>
      <c r="F65" s="210">
        <f>SUMIF('Credit Card 2'!C:C,'Chart of Accounts'!D:D,'Credit Card 2'!E:E)+SUMIF('Credit Card 1'!C:C,'Chart of Accounts'!D:D,'Credit Card 1'!E:E)+SUMIF('Bank 2'!C:C,'Chart of Accounts'!D:D,'Bank 2'!E:E)+SUMIF('Bank 1'!C:C,'Chart of Accounts'!D:D,'Bank 1'!E:E)+SUMIF('Directors Advances'!C:C,'Chart of Accounts'!D:D,'Directors Advances'!E:E)</f>
        <v>0</v>
      </c>
    </row>
    <row r="66" spans="1:6" x14ac:dyDescent="0.15">
      <c r="A66" s="24">
        <v>720.11</v>
      </c>
      <c r="B66" s="34" t="s">
        <v>321</v>
      </c>
      <c r="C66" s="34" t="s">
        <v>205</v>
      </c>
      <c r="D66" s="24" t="str">
        <f t="shared" si="2"/>
        <v>720.11 Automobile - Fuel 2</v>
      </c>
      <c r="E66" s="24" t="str">
        <f>E64</f>
        <v>720 Automobile expenses</v>
      </c>
      <c r="F66" s="210">
        <f>SUMIF('Credit Card 2'!C:C,'Chart of Accounts'!D:D,'Credit Card 2'!E:E)+SUMIF('Credit Card 1'!C:C,'Chart of Accounts'!D:D,'Credit Card 1'!E:E)+SUMIF('Bank 2'!C:C,'Chart of Accounts'!D:D,'Bank 2'!E:E)+SUMIF('Bank 1'!C:C,'Chart of Accounts'!D:D,'Bank 1'!E:E)+SUMIF('Directors Advances'!C:C,'Chart of Accounts'!D:D,'Directors Advances'!E:E)</f>
        <v>0</v>
      </c>
    </row>
    <row r="67" spans="1:6" x14ac:dyDescent="0.15">
      <c r="A67" s="24">
        <v>720.21</v>
      </c>
      <c r="B67" s="34" t="s">
        <v>322</v>
      </c>
      <c r="C67" s="34" t="s">
        <v>205</v>
      </c>
      <c r="D67" s="24" t="str">
        <f t="shared" si="2"/>
        <v>720.21 Automobile - Insurance 2</v>
      </c>
      <c r="E67" s="24" t="str">
        <f t="shared" si="1"/>
        <v>720 Automobile expenses</v>
      </c>
      <c r="F67" s="210">
        <f>SUMIF('Credit Card 2'!C:C,'Chart of Accounts'!D:D,'Credit Card 2'!E:E)+SUMIF('Credit Card 1'!C:C,'Chart of Accounts'!D:D,'Credit Card 1'!E:E)+SUMIF('Bank 2'!C:C,'Chart of Accounts'!D:D,'Bank 2'!E:E)+SUMIF('Bank 1'!C:C,'Chart of Accounts'!D:D,'Bank 1'!E:E)+SUMIF('Directors Advances'!C:C,'Chart of Accounts'!D:D,'Directors Advances'!E:E)</f>
        <v>0</v>
      </c>
    </row>
    <row r="68" spans="1:6" x14ac:dyDescent="0.15">
      <c r="A68" s="24">
        <v>720.31</v>
      </c>
      <c r="B68" s="34" t="s">
        <v>323</v>
      </c>
      <c r="C68" s="34" t="s">
        <v>205</v>
      </c>
      <c r="D68" s="24" t="str">
        <f t="shared" si="2"/>
        <v>720.31 Automobile - License 2</v>
      </c>
      <c r="E68" s="24" t="str">
        <f t="shared" si="1"/>
        <v>720 Automobile expenses</v>
      </c>
      <c r="F68" s="210">
        <f>SUMIF('Credit Card 2'!C:C,'Chart of Accounts'!D:D,'Credit Card 2'!E:E)+SUMIF('Credit Card 1'!C:C,'Chart of Accounts'!D:D,'Credit Card 1'!E:E)+SUMIF('Bank 2'!C:C,'Chart of Accounts'!D:D,'Bank 2'!E:E)+SUMIF('Bank 1'!C:C,'Chart of Accounts'!D:D,'Bank 1'!E:E)+SUMIF('Directors Advances'!C:C,'Chart of Accounts'!D:D,'Directors Advances'!E:E)</f>
        <v>0</v>
      </c>
    </row>
    <row r="69" spans="1:6" x14ac:dyDescent="0.15">
      <c r="A69" s="24">
        <v>720.41</v>
      </c>
      <c r="B69" s="24" t="s">
        <v>324</v>
      </c>
      <c r="C69" s="34" t="s">
        <v>205</v>
      </c>
      <c r="D69" s="24" t="str">
        <f t="shared" si="2"/>
        <v>720.41 Automobile - Repairs 2</v>
      </c>
      <c r="E69" s="24" t="str">
        <f t="shared" si="1"/>
        <v>720 Automobile expenses</v>
      </c>
      <c r="F69" s="210">
        <f>SUMIF('Credit Card 2'!C:C,'Chart of Accounts'!D:D,'Credit Card 2'!E:E)+SUMIF('Credit Card 1'!C:C,'Chart of Accounts'!D:D,'Credit Card 1'!E:E)+SUMIF('Bank 2'!C:C,'Chart of Accounts'!D:D,'Bank 2'!E:E)+SUMIF('Bank 1'!C:C,'Chart of Accounts'!D:D,'Bank 1'!E:E)+SUMIF('Directors Advances'!C:C,'Chart of Accounts'!D:D,'Directors Advances'!E:E)</f>
        <v>0</v>
      </c>
    </row>
    <row r="70" spans="1:6" x14ac:dyDescent="0.15">
      <c r="A70" s="24">
        <v>720.51</v>
      </c>
      <c r="B70" s="24" t="s">
        <v>325</v>
      </c>
      <c r="C70" s="34" t="s">
        <v>205</v>
      </c>
      <c r="D70" s="24" t="str">
        <f t="shared" si="2"/>
        <v>720.51 Automobile - Others 2</v>
      </c>
      <c r="E70" s="24" t="str">
        <f t="shared" si="1"/>
        <v>720 Automobile expenses</v>
      </c>
      <c r="F70" s="210">
        <f>SUMIF('Credit Card 2'!C:C,'Chart of Accounts'!D:D,'Credit Card 2'!E:E)+SUMIF('Credit Card 1'!C:C,'Chart of Accounts'!D:D,'Credit Card 1'!E:E)+SUMIF('Bank 2'!C:C,'Chart of Accounts'!D:D,'Bank 2'!E:E)+SUMIF('Bank 1'!C:C,'Chart of Accounts'!D:D,'Bank 1'!E:E)+SUMIF('Directors Advances'!C:C,'Chart of Accounts'!D:D,'Directors Advances'!E:E)</f>
        <v>0</v>
      </c>
    </row>
    <row r="71" spans="1:6" x14ac:dyDescent="0.15">
      <c r="A71" s="24">
        <v>720.61</v>
      </c>
      <c r="B71" s="24" t="s">
        <v>326</v>
      </c>
      <c r="C71" s="34" t="s">
        <v>205</v>
      </c>
      <c r="D71" s="24" t="str">
        <f t="shared" ref="D71:D72" si="4">_xlfn.CONCAT(A71," ",B71)</f>
        <v>720.61 Automobile - CAA Fees 2</v>
      </c>
      <c r="E71" s="24" t="str">
        <f t="shared" si="1"/>
        <v>720 Automobile expenses</v>
      </c>
      <c r="F71" s="210">
        <f>SUMIF('Credit Card 2'!C:C,'Chart of Accounts'!D:D,'Credit Card 2'!E:E)+SUMIF('Credit Card 1'!C:C,'Chart of Accounts'!D:D,'Credit Card 1'!E:E)+SUMIF('Bank 2'!C:C,'Chart of Accounts'!D:D,'Bank 2'!E:E)+SUMIF('Bank 1'!C:C,'Chart of Accounts'!D:D,'Bank 1'!E:E)+SUMIF('Directors Advances'!C:C,'Chart of Accounts'!D:D,'Directors Advances'!E:E)</f>
        <v>0</v>
      </c>
    </row>
    <row r="72" spans="1:6" x14ac:dyDescent="0.15">
      <c r="A72" s="24">
        <v>720.71</v>
      </c>
      <c r="B72" s="24" t="s">
        <v>328</v>
      </c>
      <c r="C72" s="34" t="s">
        <v>205</v>
      </c>
      <c r="D72" s="24" t="str">
        <f t="shared" si="4"/>
        <v>720.71 Automobile - Lease 2</v>
      </c>
      <c r="E72" s="24" t="str">
        <f t="shared" si="1"/>
        <v>720 Automobile expenses</v>
      </c>
      <c r="F72" s="210">
        <f>SUMIF('Credit Card 2'!C:C,'Chart of Accounts'!D:D,'Credit Card 2'!E:E)+SUMIF('Credit Card 1'!C:C,'Chart of Accounts'!D:D,'Credit Card 1'!E:E)+SUMIF('Bank 2'!C:C,'Chart of Accounts'!D:D,'Bank 2'!E:E)+SUMIF('Bank 1'!C:C,'Chart of Accounts'!D:D,'Bank 1'!E:E)+SUMIF('Directors Advances'!C:C,'Chart of Accounts'!D:D,'Directors Advances'!E:E)</f>
        <v>0</v>
      </c>
    </row>
    <row r="73" spans="1:6" x14ac:dyDescent="0.15">
      <c r="A73" s="24">
        <v>730</v>
      </c>
      <c r="B73" s="24" t="s">
        <v>210</v>
      </c>
      <c r="C73" s="24" t="s">
        <v>205</v>
      </c>
      <c r="D73" s="24" t="str">
        <f t="shared" si="0"/>
        <v>730 Bank charges</v>
      </c>
      <c r="E73" s="24" t="str">
        <f>Table1[[#This Row],[for Import to Bank Register dropdown]]</f>
        <v>730 Bank charges</v>
      </c>
      <c r="F73" s="210">
        <f>SUMIF('Credit Card 2'!C:C,'Chart of Accounts'!D:D,'Credit Card 2'!E:E)+SUMIF('Credit Card 1'!C:C,'Chart of Accounts'!D:D,'Credit Card 1'!E:E)+SUMIF('Bank 2'!C:C,'Chart of Accounts'!D:D,'Bank 2'!E:E)+SUMIF('Bank 1'!C:C,'Chart of Accounts'!D:D,'Bank 1'!E:E)+SUMIF('Directors Advances'!C:C,'Chart of Accounts'!D:D,'Directors Advances'!E:E)</f>
        <v>0</v>
      </c>
    </row>
    <row r="74" spans="1:6" x14ac:dyDescent="0.15">
      <c r="A74" s="24">
        <v>735</v>
      </c>
      <c r="B74" s="24" t="s">
        <v>211</v>
      </c>
      <c r="C74" s="24" t="s">
        <v>205</v>
      </c>
      <c r="D74" s="24" t="str">
        <f t="shared" si="0"/>
        <v>735 Bonus</v>
      </c>
      <c r="E74" s="24" t="str">
        <f>Table1[[#This Row],[for Import to Bank Register dropdown]]</f>
        <v>735 Bonus</v>
      </c>
      <c r="F74" s="210">
        <f>SUMIF('Credit Card 2'!C:C,'Chart of Accounts'!D:D,'Credit Card 2'!E:E)+SUMIF('Credit Card 1'!C:C,'Chart of Accounts'!D:D,'Credit Card 1'!E:E)+SUMIF('Bank 2'!C:C,'Chart of Accounts'!D:D,'Bank 2'!E:E)+SUMIF('Bank 1'!C:C,'Chart of Accounts'!D:D,'Bank 1'!E:E)+SUMIF('Directors Advances'!C:C,'Chart of Accounts'!D:D,'Directors Advances'!E:E)</f>
        <v>0</v>
      </c>
    </row>
    <row r="75" spans="1:6" x14ac:dyDescent="0.15">
      <c r="A75" s="24">
        <v>740</v>
      </c>
      <c r="B75" s="24" t="s">
        <v>212</v>
      </c>
      <c r="C75" s="24" t="s">
        <v>205</v>
      </c>
      <c r="D75" s="24" t="str">
        <f t="shared" si="0"/>
        <v>740 Books &amp; periodicals</v>
      </c>
      <c r="E75" s="24" t="str">
        <f>Table1[[#This Row],[for Import to Bank Register dropdown]]</f>
        <v>740 Books &amp; periodicals</v>
      </c>
      <c r="F75" s="210">
        <f>SUMIF('Credit Card 2'!C:C,'Chart of Accounts'!D:D,'Credit Card 2'!E:E)+SUMIF('Credit Card 1'!C:C,'Chart of Accounts'!D:D,'Credit Card 1'!E:E)+SUMIF('Bank 2'!C:C,'Chart of Accounts'!D:D,'Bank 2'!E:E)+SUMIF('Bank 1'!C:C,'Chart of Accounts'!D:D,'Bank 1'!E:E)+SUMIF('Directors Advances'!C:C,'Chart of Accounts'!D:D,'Directors Advances'!E:E)</f>
        <v>0</v>
      </c>
    </row>
    <row r="76" spans="1:6" x14ac:dyDescent="0.15">
      <c r="A76" s="24">
        <v>750</v>
      </c>
      <c r="B76" s="24" t="s">
        <v>213</v>
      </c>
      <c r="C76" s="24" t="s">
        <v>205</v>
      </c>
      <c r="D76" s="24" t="str">
        <f t="shared" si="0"/>
        <v>750 Business promotion</v>
      </c>
      <c r="E76" s="24" t="str">
        <f>Table1[[#This Row],[for Import to Bank Register dropdown]]</f>
        <v>750 Business promotion</v>
      </c>
      <c r="F76" s="210">
        <f>SUMIF('Credit Card 2'!C:C,'Chart of Accounts'!D:D,'Credit Card 2'!E:E)+SUMIF('Credit Card 1'!C:C,'Chart of Accounts'!D:D,'Credit Card 1'!E:E)+SUMIF('Bank 2'!C:C,'Chart of Accounts'!D:D,'Bank 2'!E:E)+SUMIF('Bank 1'!C:C,'Chart of Accounts'!D:D,'Bank 1'!E:E)+SUMIF('Directors Advances'!C:C,'Chart of Accounts'!D:D,'Directors Advances'!E:E)</f>
        <v>0</v>
      </c>
    </row>
    <row r="77" spans="1:6" x14ac:dyDescent="0.15">
      <c r="A77" s="24">
        <v>755</v>
      </c>
      <c r="B77" s="24" t="s">
        <v>214</v>
      </c>
      <c r="C77" s="24" t="s">
        <v>205</v>
      </c>
      <c r="D77" s="24" t="str">
        <f t="shared" si="0"/>
        <v>755 Computer lease</v>
      </c>
      <c r="E77" s="24" t="str">
        <f>Table1[[#This Row],[for Import to Bank Register dropdown]]</f>
        <v>755 Computer lease</v>
      </c>
      <c r="F77" s="210">
        <f>SUMIF('Credit Card 2'!C:C,'Chart of Accounts'!D:D,'Credit Card 2'!E:E)+SUMIF('Credit Card 1'!C:C,'Chart of Accounts'!D:D,'Credit Card 1'!E:E)+SUMIF('Bank 2'!C:C,'Chart of Accounts'!D:D,'Bank 2'!E:E)+SUMIF('Bank 1'!C:C,'Chart of Accounts'!D:D,'Bank 1'!E:E)+SUMIF('Directors Advances'!C:C,'Chart of Accounts'!D:D,'Directors Advances'!E:E)</f>
        <v>0</v>
      </c>
    </row>
    <row r="78" spans="1:6" x14ac:dyDescent="0.15">
      <c r="A78" s="24">
        <v>760</v>
      </c>
      <c r="B78" s="24" t="s">
        <v>215</v>
      </c>
      <c r="C78" s="24" t="s">
        <v>205</v>
      </c>
      <c r="D78" s="24" t="str">
        <f t="shared" si="0"/>
        <v>760 Computer supplies</v>
      </c>
      <c r="E78" s="24" t="str">
        <f>Table1[[#This Row],[for Import to Bank Register dropdown]]</f>
        <v>760 Computer supplies</v>
      </c>
      <c r="F78" s="210">
        <f>SUMIF('Credit Card 2'!C:C,'Chart of Accounts'!D:D,'Credit Card 2'!E:E)+SUMIF('Credit Card 1'!C:C,'Chart of Accounts'!D:D,'Credit Card 1'!E:E)+SUMIF('Bank 2'!C:C,'Chart of Accounts'!D:D,'Bank 2'!E:E)+SUMIF('Bank 1'!C:C,'Chart of Accounts'!D:D,'Bank 1'!E:E)+SUMIF('Directors Advances'!C:C,'Chart of Accounts'!D:D,'Directors Advances'!E:E)</f>
        <v>0</v>
      </c>
    </row>
    <row r="79" spans="1:6" x14ac:dyDescent="0.15">
      <c r="A79" s="24">
        <v>770</v>
      </c>
      <c r="B79" s="24" t="s">
        <v>216</v>
      </c>
      <c r="C79" s="24" t="s">
        <v>205</v>
      </c>
      <c r="D79" s="24" t="str">
        <f t="shared" si="0"/>
        <v>770 Consulting fees</v>
      </c>
      <c r="E79" s="24" t="str">
        <f>Table1[[#This Row],[for Import to Bank Register dropdown]]</f>
        <v>770 Consulting fees</v>
      </c>
      <c r="F79" s="210">
        <f>SUMIF('Credit Card 2'!C:C,'Chart of Accounts'!D:D,'Credit Card 2'!E:E)+SUMIF('Credit Card 1'!C:C,'Chart of Accounts'!D:D,'Credit Card 1'!E:E)+SUMIF('Bank 2'!C:C,'Chart of Accounts'!D:D,'Bank 2'!E:E)+SUMIF('Bank 1'!C:C,'Chart of Accounts'!D:D,'Bank 1'!E:E)+SUMIF('Directors Advances'!C:C,'Chart of Accounts'!D:D,'Directors Advances'!E:E)</f>
        <v>0</v>
      </c>
    </row>
    <row r="80" spans="1:6" x14ac:dyDescent="0.15">
      <c r="A80" s="24">
        <v>780</v>
      </c>
      <c r="B80" s="24" t="s">
        <v>217</v>
      </c>
      <c r="C80" s="24" t="s">
        <v>205</v>
      </c>
      <c r="D80" s="24" t="str">
        <f t="shared" si="0"/>
        <v>780 Amortization</v>
      </c>
      <c r="E80" s="24" t="str">
        <f>Table1[[#This Row],[for Import to Bank Register dropdown]]</f>
        <v>780 Amortization</v>
      </c>
      <c r="F80" s="210">
        <f>SUMIF('Credit Card 2'!C:C,'Chart of Accounts'!D:D,'Credit Card 2'!E:E)+SUMIF('Credit Card 1'!C:C,'Chart of Accounts'!D:D,'Credit Card 1'!E:E)+SUMIF('Bank 2'!C:C,'Chart of Accounts'!D:D,'Bank 2'!E:E)+SUMIF('Bank 1'!C:C,'Chart of Accounts'!D:D,'Bank 1'!E:E)+SUMIF('Directors Advances'!C:C,'Chart of Accounts'!D:D,'Directors Advances'!E:E)</f>
        <v>0</v>
      </c>
    </row>
    <row r="81" spans="1:6" x14ac:dyDescent="0.15">
      <c r="A81" s="24">
        <v>790</v>
      </c>
      <c r="B81" s="24" t="s">
        <v>218</v>
      </c>
      <c r="C81" s="24" t="s">
        <v>205</v>
      </c>
      <c r="D81" s="24" t="str">
        <f t="shared" si="0"/>
        <v>790 Directors fees</v>
      </c>
      <c r="E81" s="24" t="str">
        <f>Table1[[#This Row],[for Import to Bank Register dropdown]]</f>
        <v>790 Directors fees</v>
      </c>
      <c r="F81" s="210">
        <f>SUMIF('Credit Card 2'!C:C,'Chart of Accounts'!D:D,'Credit Card 2'!E:E)+SUMIF('Credit Card 1'!C:C,'Chart of Accounts'!D:D,'Credit Card 1'!E:E)+SUMIF('Bank 2'!C:C,'Chart of Accounts'!D:D,'Bank 2'!E:E)+SUMIF('Bank 1'!C:C,'Chart of Accounts'!D:D,'Bank 1'!E:E)+SUMIF('Directors Advances'!C:C,'Chart of Accounts'!D:D,'Directors Advances'!E:E)</f>
        <v>0</v>
      </c>
    </row>
    <row r="82" spans="1:6" x14ac:dyDescent="0.15">
      <c r="A82" s="24">
        <v>800</v>
      </c>
      <c r="B82" s="24" t="s">
        <v>219</v>
      </c>
      <c r="C82" s="24" t="s">
        <v>205</v>
      </c>
      <c r="D82" s="24" t="str">
        <f t="shared" ref="D82:D108" si="5">_xlfn.CONCAT(A82," ",B82)</f>
        <v>800 Education &amp; seminars</v>
      </c>
      <c r="E82" s="24" t="str">
        <f>Table1[[#This Row],[for Import to Bank Register dropdown]]</f>
        <v>800 Education &amp; seminars</v>
      </c>
      <c r="F82" s="210">
        <f>SUMIF('Credit Card 2'!C:C,'Chart of Accounts'!D:D,'Credit Card 2'!E:E)+SUMIF('Credit Card 1'!C:C,'Chart of Accounts'!D:D,'Credit Card 1'!E:E)+SUMIF('Bank 2'!C:C,'Chart of Accounts'!D:D,'Bank 2'!E:E)+SUMIF('Bank 1'!C:C,'Chart of Accounts'!D:D,'Bank 1'!E:E)+SUMIF('Directors Advances'!C:C,'Chart of Accounts'!D:D,'Directors Advances'!E:E)</f>
        <v>0</v>
      </c>
    </row>
    <row r="83" spans="1:6" x14ac:dyDescent="0.15">
      <c r="A83" s="24">
        <v>810</v>
      </c>
      <c r="B83" s="24" t="s">
        <v>220</v>
      </c>
      <c r="C83" s="24" t="s">
        <v>205</v>
      </c>
      <c r="D83" s="24" t="str">
        <f t="shared" si="5"/>
        <v>810 Employee benefits</v>
      </c>
      <c r="E83" s="24" t="str">
        <f>Table1[[#This Row],[for Import to Bank Register dropdown]]</f>
        <v>810 Employee benefits</v>
      </c>
      <c r="F83" s="210">
        <f>SUMIF('Credit Card 2'!C:C,'Chart of Accounts'!D:D,'Credit Card 2'!E:E)+SUMIF('Credit Card 1'!C:C,'Chart of Accounts'!D:D,'Credit Card 1'!E:E)+SUMIF('Bank 2'!C:C,'Chart of Accounts'!D:D,'Bank 2'!E:E)+SUMIF('Bank 1'!C:C,'Chart of Accounts'!D:D,'Bank 1'!E:E)+SUMIF('Directors Advances'!C:C,'Chart of Accounts'!D:D,'Directors Advances'!E:E)</f>
        <v>0</v>
      </c>
    </row>
    <row r="84" spans="1:6" x14ac:dyDescent="0.15">
      <c r="A84" s="24">
        <v>820</v>
      </c>
      <c r="B84" s="24" t="s">
        <v>221</v>
      </c>
      <c r="C84" s="24" t="s">
        <v>205</v>
      </c>
      <c r="D84" s="24" t="str">
        <f t="shared" si="5"/>
        <v>820 General expenses</v>
      </c>
      <c r="E84" s="24" t="str">
        <f>Table1[[#This Row],[for Import to Bank Register dropdown]]</f>
        <v>820 General expenses</v>
      </c>
      <c r="F84" s="210">
        <f>SUMIF('Credit Card 2'!C:C,'Chart of Accounts'!D:D,'Credit Card 2'!E:E)+SUMIF('Credit Card 1'!C:C,'Chart of Accounts'!D:D,'Credit Card 1'!E:E)+SUMIF('Bank 2'!C:C,'Chart of Accounts'!D:D,'Bank 2'!E:E)+SUMIF('Bank 1'!C:C,'Chart of Accounts'!D:D,'Bank 1'!E:E)+SUMIF('Directors Advances'!C:C,'Chart of Accounts'!D:D,'Directors Advances'!E:E)</f>
        <v>0</v>
      </c>
    </row>
    <row r="85" spans="1:6" x14ac:dyDescent="0.15">
      <c r="A85" s="24">
        <v>830</v>
      </c>
      <c r="B85" s="24" t="s">
        <v>39</v>
      </c>
      <c r="C85" s="24" t="s">
        <v>205</v>
      </c>
      <c r="D85" s="24" t="str">
        <f t="shared" si="5"/>
        <v>830 Insurance</v>
      </c>
      <c r="E85" s="24" t="str">
        <f>Table1[[#This Row],[for Import to Bank Register dropdown]]</f>
        <v>830 Insurance</v>
      </c>
      <c r="F85" s="210">
        <f>SUMIF('Credit Card 2'!C:C,'Chart of Accounts'!D:D,'Credit Card 2'!E:E)+SUMIF('Credit Card 1'!C:C,'Chart of Accounts'!D:D,'Credit Card 1'!E:E)+SUMIF('Bank 2'!C:C,'Chart of Accounts'!D:D,'Bank 2'!E:E)+SUMIF('Bank 1'!C:C,'Chart of Accounts'!D:D,'Bank 1'!E:E)+SUMIF('Directors Advances'!C:C,'Chart of Accounts'!D:D,'Directors Advances'!E:E)</f>
        <v>0</v>
      </c>
    </row>
    <row r="86" spans="1:6" x14ac:dyDescent="0.15">
      <c r="A86" s="24">
        <v>840</v>
      </c>
      <c r="B86" s="24" t="s">
        <v>222</v>
      </c>
      <c r="C86" s="24" t="s">
        <v>205</v>
      </c>
      <c r="D86" s="24" t="str">
        <f t="shared" si="5"/>
        <v>840 Interest and penalties</v>
      </c>
      <c r="E86" s="24" t="str">
        <f>Table1[[#This Row],[for Import to Bank Register dropdown]]</f>
        <v>840 Interest and penalties</v>
      </c>
      <c r="F86" s="210">
        <f>SUMIF('Credit Card 2'!C:C,'Chart of Accounts'!D:D,'Credit Card 2'!E:E)+SUMIF('Credit Card 1'!C:C,'Chart of Accounts'!D:D,'Credit Card 1'!E:E)+SUMIF('Bank 2'!C:C,'Chart of Accounts'!D:D,'Bank 2'!E:E)+SUMIF('Bank 1'!C:C,'Chart of Accounts'!D:D,'Bank 1'!E:E)+SUMIF('Directors Advances'!C:C,'Chart of Accounts'!D:D,'Directors Advances'!E:E)</f>
        <v>0</v>
      </c>
    </row>
    <row r="87" spans="1:6" x14ac:dyDescent="0.15">
      <c r="A87" s="24">
        <v>850</v>
      </c>
      <c r="B87" s="24" t="s">
        <v>223</v>
      </c>
      <c r="C87" s="24" t="s">
        <v>205</v>
      </c>
      <c r="D87" s="24" t="str">
        <f t="shared" si="5"/>
        <v>850 Office supplies</v>
      </c>
      <c r="E87" s="24" t="str">
        <f>Table1[[#This Row],[for Import to Bank Register dropdown]]</f>
        <v>850 Office supplies</v>
      </c>
      <c r="F87" s="210">
        <f>SUMIF('Credit Card 2'!C:C,'Chart of Accounts'!D:D,'Credit Card 2'!E:E)+SUMIF('Credit Card 1'!C:C,'Chart of Accounts'!D:D,'Credit Card 1'!E:E)+SUMIF('Bank 2'!C:C,'Chart of Accounts'!D:D,'Bank 2'!E:E)+SUMIF('Bank 1'!C:C,'Chart of Accounts'!D:D,'Bank 1'!E:E)+SUMIF('Directors Advances'!C:C,'Chart of Accounts'!D:D,'Directors Advances'!E:E)</f>
        <v>0</v>
      </c>
    </row>
    <row r="88" spans="1:6" x14ac:dyDescent="0.15">
      <c r="A88" s="24">
        <v>860</v>
      </c>
      <c r="B88" s="24" t="s">
        <v>224</v>
      </c>
      <c r="C88" s="24" t="s">
        <v>205</v>
      </c>
      <c r="D88" s="24" t="str">
        <f t="shared" si="5"/>
        <v>860 Professional fees</v>
      </c>
      <c r="E88" s="24" t="str">
        <f>Table1[[#This Row],[for Import to Bank Register dropdown]]</f>
        <v>860 Professional fees</v>
      </c>
      <c r="F88" s="210">
        <f>SUMIF('Credit Card 2'!C:C,'Chart of Accounts'!D:D,'Credit Card 2'!E:E)+SUMIF('Credit Card 1'!C:C,'Chart of Accounts'!D:D,'Credit Card 1'!E:E)+SUMIF('Bank 2'!C:C,'Chart of Accounts'!D:D,'Bank 2'!E:E)+SUMIF('Bank 1'!C:C,'Chart of Accounts'!D:D,'Bank 1'!E:E)+SUMIF('Directors Advances'!C:C,'Chart of Accounts'!D:D,'Directors Advances'!E:E)</f>
        <v>0</v>
      </c>
    </row>
    <row r="89" spans="1:6" x14ac:dyDescent="0.15">
      <c r="A89" s="24">
        <v>865</v>
      </c>
      <c r="B89" s="24" t="s">
        <v>266</v>
      </c>
      <c r="C89" s="24" t="s">
        <v>205</v>
      </c>
      <c r="D89" s="24" t="str">
        <f t="shared" ref="D89" si="6">_xlfn.CONCAT(A89," ",B89)</f>
        <v>865 Meals &amp; Entertainment</v>
      </c>
      <c r="E89" s="24" t="str">
        <f>Table1[[#This Row],[for Import to Bank Register dropdown]]</f>
        <v>865 Meals &amp; Entertainment</v>
      </c>
      <c r="F89" s="210">
        <f>SUMIF('Credit Card 2'!C:C,'Chart of Accounts'!D:D,'Credit Card 2'!E:E)+SUMIF('Credit Card 1'!C:C,'Chart of Accounts'!D:D,'Credit Card 1'!E:E)+SUMIF('Bank 2'!C:C,'Chart of Accounts'!D:D,'Bank 2'!E:E)+SUMIF('Bank 1'!C:C,'Chart of Accounts'!D:D,'Bank 1'!E:E)+SUMIF('Directors Advances'!C:C,'Chart of Accounts'!D:D,'Directors Advances'!E:E)</f>
        <v>0</v>
      </c>
    </row>
    <row r="90" spans="1:6" x14ac:dyDescent="0.15">
      <c r="A90" s="24">
        <v>870</v>
      </c>
      <c r="B90" s="24" t="s">
        <v>225</v>
      </c>
      <c r="C90" s="24" t="s">
        <v>205</v>
      </c>
      <c r="D90" s="24" t="str">
        <f t="shared" si="5"/>
        <v>870 Rent</v>
      </c>
      <c r="E90" s="24" t="str">
        <f>Table1[[#This Row],[for Import to Bank Register dropdown]]</f>
        <v>870 Rent</v>
      </c>
      <c r="F90" s="210">
        <f>SUMIF('Credit Card 2'!C:C,'Chart of Accounts'!D:D,'Credit Card 2'!E:E)+SUMIF('Credit Card 1'!C:C,'Chart of Accounts'!D:D,'Credit Card 1'!E:E)+SUMIF('Bank 2'!C:C,'Chart of Accounts'!D:D,'Bank 2'!E:E)+SUMIF('Bank 1'!C:C,'Chart of Accounts'!D:D,'Bank 1'!E:E)+SUMIF('Directors Advances'!C:C,'Chart of Accounts'!D:D,'Directors Advances'!E:E)</f>
        <v>0</v>
      </c>
    </row>
    <row r="91" spans="1:6" x14ac:dyDescent="0.15">
      <c r="A91" s="24">
        <v>870.01</v>
      </c>
      <c r="B91" s="24" t="s">
        <v>241</v>
      </c>
      <c r="C91" s="24" t="s">
        <v>205</v>
      </c>
      <c r="D91" s="24" t="str">
        <f t="shared" ref="D91:D100" si="7">_xlfn.CONCAT(A91," ",B91)</f>
        <v>870.01 Rent - Decorating</v>
      </c>
      <c r="E91" s="24" t="str">
        <f>E90</f>
        <v>870 Rent</v>
      </c>
      <c r="F91" s="210">
        <f>SUMIF('Credit Card 2'!C:C,'Chart of Accounts'!D:D,'Credit Card 2'!E:E)+SUMIF('Credit Card 1'!C:C,'Chart of Accounts'!D:D,'Credit Card 1'!E:E)+SUMIF('Bank 2'!C:C,'Chart of Accounts'!D:D,'Bank 2'!E:E)+SUMIF('Bank 1'!C:C,'Chart of Accounts'!D:D,'Bank 1'!E:E)+SUMIF('Directors Advances'!C:C,'Chart of Accounts'!D:D,'Directors Advances'!E:E)</f>
        <v>0</v>
      </c>
    </row>
    <row r="92" spans="1:6" x14ac:dyDescent="0.15">
      <c r="A92" s="24">
        <v>870.2</v>
      </c>
      <c r="B92" s="24" t="s">
        <v>242</v>
      </c>
      <c r="C92" s="24" t="s">
        <v>205</v>
      </c>
      <c r="D92" s="24" t="str">
        <f t="shared" si="7"/>
        <v>870.2 Rent - Gas</v>
      </c>
      <c r="E92" s="24" t="str">
        <f t="shared" ref="E92:E100" si="8">E91</f>
        <v>870 Rent</v>
      </c>
      <c r="F92" s="210">
        <f>SUMIF('Credit Card 2'!C:C,'Chart of Accounts'!D:D,'Credit Card 2'!E:E)+SUMIF('Credit Card 1'!C:C,'Chart of Accounts'!D:D,'Credit Card 1'!E:E)+SUMIF('Bank 2'!C:C,'Chart of Accounts'!D:D,'Bank 2'!E:E)+SUMIF('Bank 1'!C:C,'Chart of Accounts'!D:D,'Bank 1'!E:E)+SUMIF('Directors Advances'!C:C,'Chart of Accounts'!D:D,'Directors Advances'!E:E)</f>
        <v>0</v>
      </c>
    </row>
    <row r="93" spans="1:6" x14ac:dyDescent="0.15">
      <c r="A93" s="24">
        <v>870.3</v>
      </c>
      <c r="B93" s="24" t="s">
        <v>243</v>
      </c>
      <c r="C93" s="24" t="s">
        <v>205</v>
      </c>
      <c r="D93" s="24" t="str">
        <f t="shared" si="7"/>
        <v>870.3 Rent - Hydro</v>
      </c>
      <c r="E93" s="24" t="str">
        <f t="shared" si="8"/>
        <v>870 Rent</v>
      </c>
      <c r="F93" s="210">
        <f>SUMIF('Credit Card 2'!C:C,'Chart of Accounts'!D:D,'Credit Card 2'!E:E)+SUMIF('Credit Card 1'!C:C,'Chart of Accounts'!D:D,'Credit Card 1'!E:E)+SUMIF('Bank 2'!C:C,'Chart of Accounts'!D:D,'Bank 2'!E:E)+SUMIF('Bank 1'!C:C,'Chart of Accounts'!D:D,'Bank 1'!E:E)+SUMIF('Directors Advances'!C:C,'Chart of Accounts'!D:D,'Directors Advances'!E:E)</f>
        <v>0</v>
      </c>
    </row>
    <row r="94" spans="1:6" x14ac:dyDescent="0.15">
      <c r="A94" s="24">
        <v>870.4</v>
      </c>
      <c r="B94" s="24" t="s">
        <v>244</v>
      </c>
      <c r="C94" s="24" t="s">
        <v>205</v>
      </c>
      <c r="D94" s="24" t="str">
        <f t="shared" si="7"/>
        <v>870.4 Rent - Insurance</v>
      </c>
      <c r="E94" s="24" t="str">
        <f t="shared" si="8"/>
        <v>870 Rent</v>
      </c>
      <c r="F94" s="210">
        <f>SUMIF('Credit Card 2'!C:C,'Chart of Accounts'!D:D,'Credit Card 2'!E:E)+SUMIF('Credit Card 1'!C:C,'Chart of Accounts'!D:D,'Credit Card 1'!E:E)+SUMIF('Bank 2'!C:C,'Chart of Accounts'!D:D,'Bank 2'!E:E)+SUMIF('Bank 1'!C:C,'Chart of Accounts'!D:D,'Bank 1'!E:E)+SUMIF('Directors Advances'!C:C,'Chart of Accounts'!D:D,'Directors Advances'!E:E)</f>
        <v>0</v>
      </c>
    </row>
    <row r="95" spans="1:6" x14ac:dyDescent="0.15">
      <c r="A95" s="24">
        <v>870.5</v>
      </c>
      <c r="B95" s="24" t="s">
        <v>245</v>
      </c>
      <c r="C95" s="24" t="s">
        <v>205</v>
      </c>
      <c r="D95" s="24" t="str">
        <f t="shared" si="7"/>
        <v>870.5 Rent - Landscaping</v>
      </c>
      <c r="E95" s="24" t="str">
        <f t="shared" si="8"/>
        <v>870 Rent</v>
      </c>
      <c r="F95" s="210">
        <f>SUMIF('Credit Card 2'!C:C,'Chart of Accounts'!D:D,'Credit Card 2'!E:E)+SUMIF('Credit Card 1'!C:C,'Chart of Accounts'!D:D,'Credit Card 1'!E:E)+SUMIF('Bank 2'!C:C,'Chart of Accounts'!D:D,'Bank 2'!E:E)+SUMIF('Bank 1'!C:C,'Chart of Accounts'!D:D,'Bank 1'!E:E)+SUMIF('Directors Advances'!C:C,'Chart of Accounts'!D:D,'Directors Advances'!E:E)</f>
        <v>0</v>
      </c>
    </row>
    <row r="96" spans="1:6" x14ac:dyDescent="0.15">
      <c r="A96" s="24">
        <v>870.6</v>
      </c>
      <c r="B96" s="24" t="s">
        <v>246</v>
      </c>
      <c r="C96" s="24" t="s">
        <v>205</v>
      </c>
      <c r="D96" s="24" t="str">
        <f t="shared" si="7"/>
        <v>870.6 Rent - Property Tax</v>
      </c>
      <c r="E96" s="24" t="str">
        <f t="shared" si="8"/>
        <v>870 Rent</v>
      </c>
      <c r="F96" s="210">
        <f>SUMIF('Credit Card 2'!C:C,'Chart of Accounts'!D:D,'Credit Card 2'!E:E)+SUMIF('Credit Card 1'!C:C,'Chart of Accounts'!D:D,'Credit Card 1'!E:E)+SUMIF('Bank 2'!C:C,'Chart of Accounts'!D:D,'Bank 2'!E:E)+SUMIF('Bank 1'!C:C,'Chart of Accounts'!D:D,'Bank 1'!E:E)+SUMIF('Directors Advances'!C:C,'Chart of Accounts'!D:D,'Directors Advances'!E:E)</f>
        <v>0</v>
      </c>
    </row>
    <row r="97" spans="1:6" x14ac:dyDescent="0.15">
      <c r="A97" s="24">
        <v>870.7</v>
      </c>
      <c r="B97" s="24" t="s">
        <v>247</v>
      </c>
      <c r="C97" s="24" t="s">
        <v>205</v>
      </c>
      <c r="D97" s="24" t="str">
        <f t="shared" si="7"/>
        <v>870.7 Rent - Homeoffice</v>
      </c>
      <c r="E97" s="24" t="str">
        <f t="shared" si="8"/>
        <v>870 Rent</v>
      </c>
      <c r="F97" s="210">
        <f>SUMIF('Credit Card 2'!C:C,'Chart of Accounts'!D:D,'Credit Card 2'!E:E)+SUMIF('Credit Card 1'!C:C,'Chart of Accounts'!D:D,'Credit Card 1'!E:E)+SUMIF('Bank 2'!C:C,'Chart of Accounts'!D:D,'Bank 2'!E:E)+SUMIF('Bank 1'!C:C,'Chart of Accounts'!D:D,'Bank 1'!E:E)+SUMIF('Directors Advances'!C:C,'Chart of Accounts'!D:D,'Directors Advances'!E:E)</f>
        <v>0</v>
      </c>
    </row>
    <row r="98" spans="1:6" x14ac:dyDescent="0.15">
      <c r="A98" s="24">
        <v>870.8</v>
      </c>
      <c r="B98" s="24" t="s">
        <v>248</v>
      </c>
      <c r="C98" s="24" t="s">
        <v>205</v>
      </c>
      <c r="D98" s="24" t="str">
        <f t="shared" si="7"/>
        <v>870.8 Rent - Repairs</v>
      </c>
      <c r="E98" s="24" t="str">
        <f t="shared" si="8"/>
        <v>870 Rent</v>
      </c>
      <c r="F98" s="210">
        <f>SUMIF('Credit Card 2'!C:C,'Chart of Accounts'!D:D,'Credit Card 2'!E:E)+SUMIF('Credit Card 1'!C:C,'Chart of Accounts'!D:D,'Credit Card 1'!E:E)+SUMIF('Bank 2'!C:C,'Chart of Accounts'!D:D,'Bank 2'!E:E)+SUMIF('Bank 1'!C:C,'Chart of Accounts'!D:D,'Bank 1'!E:E)+SUMIF('Directors Advances'!C:C,'Chart of Accounts'!D:D,'Directors Advances'!E:E)</f>
        <v>0</v>
      </c>
    </row>
    <row r="99" spans="1:6" x14ac:dyDescent="0.15">
      <c r="A99" s="24">
        <v>870.9</v>
      </c>
      <c r="B99" s="24" t="s">
        <v>249</v>
      </c>
      <c r="C99" s="24" t="s">
        <v>205</v>
      </c>
      <c r="D99" s="24" t="str">
        <f t="shared" si="7"/>
        <v>870.9 Rent - Water</v>
      </c>
      <c r="E99" s="24" t="str">
        <f t="shared" si="8"/>
        <v>870 Rent</v>
      </c>
      <c r="F99" s="210">
        <f>SUMIF('Credit Card 2'!C:C,'Chart of Accounts'!D:D,'Credit Card 2'!E:E)+SUMIF('Credit Card 1'!C:C,'Chart of Accounts'!D:D,'Credit Card 1'!E:E)+SUMIF('Bank 2'!C:C,'Chart of Accounts'!D:D,'Bank 2'!E:E)+SUMIF('Bank 1'!C:C,'Chart of Accounts'!D:D,'Bank 1'!E:E)+SUMIF('Directors Advances'!C:C,'Chart of Accounts'!D:D,'Directors Advances'!E:E)</f>
        <v>0</v>
      </c>
    </row>
    <row r="100" spans="1:6" x14ac:dyDescent="0.15">
      <c r="A100" s="24">
        <v>870.1</v>
      </c>
      <c r="B100" s="24" t="s">
        <v>250</v>
      </c>
      <c r="C100" s="24" t="s">
        <v>205</v>
      </c>
      <c r="D100" s="24" t="str">
        <f t="shared" si="7"/>
        <v>870.1 Rent - Other</v>
      </c>
      <c r="E100" s="24" t="str">
        <f t="shared" si="8"/>
        <v>870 Rent</v>
      </c>
      <c r="F100" s="210">
        <f>SUMIF('Credit Card 2'!C:C,'Chart of Accounts'!D:D,'Credit Card 2'!E:E)+SUMIF('Credit Card 1'!C:C,'Chart of Accounts'!D:D,'Credit Card 1'!E:E)+SUMIF('Bank 2'!C:C,'Chart of Accounts'!D:D,'Bank 2'!E:E)+SUMIF('Bank 1'!C:C,'Chart of Accounts'!D:D,'Bank 1'!E:E)+SUMIF('Directors Advances'!C:C,'Chart of Accounts'!D:D,'Directors Advances'!E:E)</f>
        <v>0</v>
      </c>
    </row>
    <row r="101" spans="1:6" x14ac:dyDescent="0.15">
      <c r="A101" s="24">
        <v>880</v>
      </c>
      <c r="B101" s="24" t="s">
        <v>226</v>
      </c>
      <c r="C101" s="24" t="s">
        <v>205</v>
      </c>
      <c r="D101" s="24" t="str">
        <f t="shared" si="5"/>
        <v>880 Repairs &amp; maintenance</v>
      </c>
      <c r="E101" s="24" t="str">
        <f>Table1[[#This Row],[for Import to Bank Register dropdown]]</f>
        <v>880 Repairs &amp; maintenance</v>
      </c>
      <c r="F101" s="210">
        <f>SUMIF('Credit Card 2'!C:C,'Chart of Accounts'!D:D,'Credit Card 2'!E:E)+SUMIF('Credit Card 1'!C:C,'Chart of Accounts'!D:D,'Credit Card 1'!E:E)+SUMIF('Bank 2'!C:C,'Chart of Accounts'!D:D,'Bank 2'!E:E)+SUMIF('Bank 1'!C:C,'Chart of Accounts'!D:D,'Bank 1'!E:E)+SUMIF('Directors Advances'!C:C,'Chart of Accounts'!D:D,'Directors Advances'!E:E)</f>
        <v>0</v>
      </c>
    </row>
    <row r="102" spans="1:6" x14ac:dyDescent="0.15">
      <c r="A102" s="24">
        <v>888</v>
      </c>
      <c r="B102" s="24" t="s">
        <v>227</v>
      </c>
      <c r="C102" s="24" t="s">
        <v>205</v>
      </c>
      <c r="D102" s="24" t="str">
        <f t="shared" si="5"/>
        <v>888 Subcontracting</v>
      </c>
      <c r="E102" s="24" t="str">
        <f>Table1[[#This Row],[for Import to Bank Register dropdown]]</f>
        <v>888 Subcontracting</v>
      </c>
      <c r="F102" s="210">
        <f>SUMIF('Credit Card 2'!C:C,'Chart of Accounts'!D:D,'Credit Card 2'!E:E)+SUMIF('Credit Card 1'!C:C,'Chart of Accounts'!D:D,'Credit Card 1'!E:E)+SUMIF('Bank 2'!C:C,'Chart of Accounts'!D:D,'Bank 2'!E:E)+SUMIF('Bank 1'!C:C,'Chart of Accounts'!D:D,'Bank 1'!E:E)+SUMIF('Directors Advances'!C:C,'Chart of Accounts'!D:D,'Directors Advances'!E:E)</f>
        <v>0</v>
      </c>
    </row>
    <row r="103" spans="1:6" x14ac:dyDescent="0.15">
      <c r="A103" s="24">
        <v>890</v>
      </c>
      <c r="B103" s="24" t="s">
        <v>228</v>
      </c>
      <c r="C103" s="24" t="s">
        <v>205</v>
      </c>
      <c r="D103" s="24" t="str">
        <f t="shared" si="5"/>
        <v>890 Telephone</v>
      </c>
      <c r="E103" s="24" t="str">
        <f>Table1[[#This Row],[for Import to Bank Register dropdown]]</f>
        <v>890 Telephone</v>
      </c>
      <c r="F103" s="210">
        <f>SUMIF('Credit Card 2'!C:C,'Chart of Accounts'!D:D,'Credit Card 2'!E:E)+SUMIF('Credit Card 1'!C:C,'Chart of Accounts'!D:D,'Credit Card 1'!E:E)+SUMIF('Bank 2'!C:C,'Chart of Accounts'!D:D,'Bank 2'!E:E)+SUMIF('Bank 1'!C:C,'Chart of Accounts'!D:D,'Bank 1'!E:E)+SUMIF('Directors Advances'!C:C,'Chart of Accounts'!D:D,'Directors Advances'!E:E)</f>
        <v>0</v>
      </c>
    </row>
    <row r="104" spans="1:6" x14ac:dyDescent="0.15">
      <c r="A104" s="24">
        <v>900</v>
      </c>
      <c r="B104" s="24" t="s">
        <v>229</v>
      </c>
      <c r="C104" s="24" t="s">
        <v>205</v>
      </c>
      <c r="D104" s="24" t="str">
        <f t="shared" si="5"/>
        <v>900 Travel</v>
      </c>
      <c r="E104" s="24" t="str">
        <f>Table1[[#This Row],[for Import to Bank Register dropdown]]</f>
        <v>900 Travel</v>
      </c>
      <c r="F104" s="210">
        <f>SUMIF('Credit Card 2'!C:C,'Chart of Accounts'!D:D,'Credit Card 2'!E:E)+SUMIF('Credit Card 1'!C:C,'Chart of Accounts'!D:D,'Credit Card 1'!E:E)+SUMIF('Bank 2'!C:C,'Chart of Accounts'!D:D,'Bank 2'!E:E)+SUMIF('Bank 1'!C:C,'Chart of Accounts'!D:D,'Bank 1'!E:E)+SUMIF('Directors Advances'!C:C,'Chart of Accounts'!D:D,'Directors Advances'!E:E)</f>
        <v>0</v>
      </c>
    </row>
    <row r="105" spans="1:6" x14ac:dyDescent="0.15">
      <c r="A105" s="24">
        <v>950</v>
      </c>
      <c r="B105" s="24" t="s">
        <v>230</v>
      </c>
      <c r="C105" s="24" t="s">
        <v>205</v>
      </c>
      <c r="D105" s="24" t="str">
        <f t="shared" si="5"/>
        <v>950 Wages and benefits - Non Directors</v>
      </c>
      <c r="E105" s="24" t="str">
        <f>Table1[[#This Row],[for Import to Bank Register dropdown]]</f>
        <v>950 Wages and benefits - Non Directors</v>
      </c>
      <c r="F105" s="210">
        <f>SUMIF('Credit Card 2'!C:C,'Chart of Accounts'!D:D,'Credit Card 2'!E:E)+SUMIF('Credit Card 1'!C:C,'Chart of Accounts'!D:D,'Credit Card 1'!E:E)+SUMIF('Bank 2'!C:C,'Chart of Accounts'!D:D,'Bank 2'!E:E)+SUMIF('Bank 1'!C:C,'Chart of Accounts'!D:D,'Bank 1'!E:E)+SUMIF('Directors Advances'!C:C,'Chart of Accounts'!D:D,'Directors Advances'!E:E)</f>
        <v>0</v>
      </c>
    </row>
    <row r="106" spans="1:6" x14ac:dyDescent="0.15">
      <c r="A106" s="24">
        <v>960</v>
      </c>
      <c r="B106" s="24" t="s">
        <v>231</v>
      </c>
      <c r="C106" s="24" t="s">
        <v>205</v>
      </c>
      <c r="D106" s="24" t="str">
        <f t="shared" si="5"/>
        <v>960 Non-deductible lifestyle expenses</v>
      </c>
      <c r="E106" s="24" t="str">
        <f>Table1[[#This Row],[for Import to Bank Register dropdown]]</f>
        <v>960 Non-deductible lifestyle expenses</v>
      </c>
      <c r="F106" s="210">
        <f>SUMIF('Credit Card 2'!C:C,'Chart of Accounts'!D:D,'Credit Card 2'!E:E)+SUMIF('Credit Card 1'!C:C,'Chart of Accounts'!D:D,'Credit Card 1'!E:E)+SUMIF('Bank 2'!C:C,'Chart of Accounts'!D:D,'Bank 2'!E:E)+SUMIF('Bank 1'!C:C,'Chart of Accounts'!D:D,'Bank 1'!E:E)+SUMIF('Directors Advances'!C:C,'Chart of Accounts'!D:D,'Directors Advances'!E:E)</f>
        <v>0</v>
      </c>
    </row>
    <row r="107" spans="1:6" x14ac:dyDescent="0.15">
      <c r="A107" s="24">
        <v>999</v>
      </c>
      <c r="B107" s="24" t="s">
        <v>232</v>
      </c>
      <c r="C107" s="24" t="s">
        <v>205</v>
      </c>
      <c r="D107" s="24" t="str">
        <f t="shared" si="5"/>
        <v>999 Uncategorized expenses</v>
      </c>
      <c r="E107" s="24" t="str">
        <f>Table1[[#This Row],[for Import to Bank Register dropdown]]</f>
        <v>999 Uncategorized expenses</v>
      </c>
      <c r="F107" s="210">
        <f>SUMIF('Credit Card 2'!C:C,'Chart of Accounts'!D:D,'Credit Card 2'!E:E)+SUMIF('Credit Card 1'!C:C,'Chart of Accounts'!D:D,'Credit Card 1'!E:E)+SUMIF('Bank 2'!C:C,'Chart of Accounts'!D:D,'Bank 2'!E:E)+SUMIF('Bank 1'!C:C,'Chart of Accounts'!D:D,'Bank 1'!E:E)+SUMIF('Directors Advances'!C:C,'Chart of Accounts'!D:D,'Directors Advances'!E:E)</f>
        <v>0</v>
      </c>
    </row>
    <row r="108" spans="1:6" x14ac:dyDescent="0.15">
      <c r="A108" s="24">
        <v>1000</v>
      </c>
      <c r="B108" s="24" t="s">
        <v>233</v>
      </c>
      <c r="C108" s="24" t="s">
        <v>205</v>
      </c>
      <c r="D108" s="24" t="str">
        <f t="shared" si="5"/>
        <v>1000 Provision for taxes</v>
      </c>
      <c r="E108" s="24" t="str">
        <f>Table1[[#This Row],[for Import to Bank Register dropdown]]</f>
        <v>1000 Provision for taxes</v>
      </c>
      <c r="F108" s="210">
        <f>SUMIF('Credit Card 2'!C:C,'Chart of Accounts'!D:D,'Credit Card 2'!E:E)+SUMIF('Credit Card 1'!C:C,'Chart of Accounts'!D:D,'Credit Card 1'!E:E)+SUMIF('Bank 2'!C:C,'Chart of Accounts'!D:D,'Bank 2'!E:E)+SUMIF('Bank 1'!C:C,'Chart of Accounts'!D:D,'Bank 1'!E:E)+SUMIF('Directors Advances'!C:C,'Chart of Accounts'!D:D,'Directors Advances'!E:E)</f>
        <v>0</v>
      </c>
    </row>
    <row r="109" spans="1:6" x14ac:dyDescent="0.15">
      <c r="E109" s="23">
        <f>Table1[[#This Row],[Account Name]]</f>
        <v>0</v>
      </c>
      <c r="F109" s="210">
        <f>SUMIF('Credit Card 2'!C:C,'Chart of Accounts'!D:D,'Credit Card 2'!E:E)+SUMIF('Credit Card 1'!C:C,'Chart of Accounts'!D:D,'Credit Card 1'!E:E)+SUMIF('Bank 2'!C:C,'Chart of Accounts'!D:D,'Bank 2'!E:E)+SUMIF('Bank 1'!C:C,'Chart of Accounts'!D:D,'Bank 1'!E:E)+SUMIF('Directors Advances'!C:C,'Chart of Accounts'!D:D,'Directors Advances'!E:E)</f>
        <v>0</v>
      </c>
    </row>
    <row r="110" spans="1:6" x14ac:dyDescent="0.15">
      <c r="E110" s="23">
        <f>Table1[[#This Row],[Account Name]]</f>
        <v>0</v>
      </c>
      <c r="F110" s="219">
        <f>SUMIF('Credit Card 2'!C:C,'Chart of Accounts'!D:D,'Credit Card 2'!E:E)+SUMIF('Credit Card 1'!C:C,'Chart of Accounts'!D:D,'Credit Card 1'!E:E)+SUMIF('Bank 2'!C:C,'Chart of Accounts'!D:D,'Bank 2'!E:E)+SUMIF('Bank 1'!C:C,'Chart of Accounts'!D:D,'Bank 1'!E:E)+SUMIF('Directors Advances'!C:C,'Chart of Accounts'!D:D,'Directors Advances'!E:E)</f>
        <v>0</v>
      </c>
    </row>
    <row r="111" spans="1:6" x14ac:dyDescent="0.15">
      <c r="E111" s="23">
        <f>Table1[[#This Row],[Account Name]]</f>
        <v>0</v>
      </c>
      <c r="F111" s="219">
        <f>SUMIF('Credit Card 2'!C:C,'Chart of Accounts'!D:D,'Credit Card 2'!E:E)+SUMIF('Credit Card 1'!C:C,'Chart of Accounts'!D:D,'Credit Card 1'!E:E)+SUMIF('Bank 2'!C:C,'Chart of Accounts'!D:D,'Bank 2'!E:E)+SUMIF('Bank 1'!C:C,'Chart of Accounts'!D:D,'Bank 1'!E:E)+SUMIF('Directors Advances'!C:C,'Chart of Accounts'!D:D,'Directors Advances'!E:E)</f>
        <v>0</v>
      </c>
    </row>
    <row r="112" spans="1:6" ht="13" x14ac:dyDescent="0.15">
      <c r="A112" s="27"/>
      <c r="B112" s="27"/>
      <c r="C112" s="27"/>
      <c r="D112" s="27"/>
      <c r="E112" s="27">
        <f>Table1[[#This Row],[Account Name]]</f>
        <v>0</v>
      </c>
      <c r="F112" s="220">
        <f>SUMIF('Credit Card 2'!C:C,'Chart of Accounts'!D:D,'Credit Card 2'!E:E)+SUMIF('Credit Card 1'!C:C,'Chart of Accounts'!D:D,'Credit Card 1'!E:E)+SUMIF('Bank 2'!C:C,'Chart of Accounts'!D:D,'Bank 2'!E:E)+SUMIF('Bank 1'!C:C,'Chart of Accounts'!D:D,'Bank 1'!E:E)+SUMIF('Directors Advances'!C:C,'Chart of Accounts'!D:D,'Directors Advances'!E:E)</f>
        <v>0</v>
      </c>
    </row>
  </sheetData>
  <sheetProtection algorithmName="SHA-512" hashValue="2eEBxfdF6A8OPadUYjsCKAXgCEKcTqqE6c+CNi3Ah1BI77XOvWwRSfdfFdUq3ZOzgX3oxrJepFKB+whBZA45Eg==" saltValue="2QR8N0kzQv8kpwI8t4RVhw==" spinCount="100000" sheet="1" formatCells="0" formatColumns="0" formatRows="0" insertColumns="0" insertRows="0" autoFilter="0" pivotTables="0"/>
  <dataValidations disablePrompts="1" count="1">
    <dataValidation type="whole" allowBlank="1" showInputMessage="1" showErrorMessage="1" errorTitle="Invalid Account Number" error="Account number must be within 100 and 1000" sqref="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xr:uid="{2EBA4D75-850E-4279-A053-8FAF06C71644}">
      <formula1>100</formula1>
      <formula2>1000</formula2>
    </dataValidation>
  </dataValidations>
  <pageMargins left="0.75" right="0.75" top="1" bottom="1" header="0.5" footer="0.5"/>
  <headerFooter alignWithMargins="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B9285-FB6F-4F48-B8CE-FF751C056233}">
  <sheetPr codeName="Sheet13"/>
  <dimension ref="A1:G37"/>
  <sheetViews>
    <sheetView workbookViewId="0">
      <selection activeCell="B8" sqref="B8:E8"/>
    </sheetView>
  </sheetViews>
  <sheetFormatPr baseColWidth="10" defaultColWidth="8.83203125" defaultRowHeight="15" x14ac:dyDescent="0.2"/>
  <cols>
    <col min="1" max="1" width="25.1640625" bestFit="1" customWidth="1"/>
    <col min="2" max="2" width="15.5" bestFit="1" customWidth="1"/>
    <col min="3" max="3" width="8.83203125" bestFit="1" customWidth="1"/>
    <col min="4" max="6" width="7.5" bestFit="1" customWidth="1"/>
    <col min="7" max="7" width="10.5" bestFit="1" customWidth="1"/>
  </cols>
  <sheetData>
    <row r="1" spans="1:7" x14ac:dyDescent="0.2">
      <c r="A1" s="36" t="s">
        <v>12</v>
      </c>
      <c r="B1" t="s" vm="1">
        <v>253</v>
      </c>
    </row>
    <row r="3" spans="1:7" x14ac:dyDescent="0.2">
      <c r="A3" s="36" t="s">
        <v>254</v>
      </c>
      <c r="B3" s="36" t="s">
        <v>255</v>
      </c>
    </row>
    <row r="4" spans="1:7" x14ac:dyDescent="0.2">
      <c r="A4" s="36" t="s">
        <v>147</v>
      </c>
      <c r="B4">
        <v>101010</v>
      </c>
      <c r="C4">
        <v>202020</v>
      </c>
      <c r="D4">
        <v>303030</v>
      </c>
      <c r="E4">
        <v>404040</v>
      </c>
      <c r="F4">
        <v>505050</v>
      </c>
      <c r="G4" t="s">
        <v>148</v>
      </c>
    </row>
    <row r="5" spans="1:7" x14ac:dyDescent="0.2">
      <c r="A5" s="2" t="s">
        <v>296</v>
      </c>
      <c r="B5" s="19">
        <v>250000</v>
      </c>
      <c r="C5" s="19">
        <v>500000</v>
      </c>
      <c r="D5" s="19"/>
      <c r="E5" s="19"/>
      <c r="F5" s="19"/>
      <c r="G5" s="19">
        <v>750000</v>
      </c>
    </row>
    <row r="6" spans="1:7" x14ac:dyDescent="0.2">
      <c r="A6" s="2" t="s">
        <v>295</v>
      </c>
      <c r="B6" s="19">
        <v>-100000</v>
      </c>
      <c r="C6" s="19"/>
      <c r="D6" s="19"/>
      <c r="E6" s="19"/>
      <c r="F6" s="19"/>
      <c r="G6" s="19">
        <v>-100000</v>
      </c>
    </row>
    <row r="7" spans="1:7" x14ac:dyDescent="0.2">
      <c r="A7" s="2" t="s">
        <v>297</v>
      </c>
      <c r="B7" s="19">
        <v>-250</v>
      </c>
      <c r="C7" s="19"/>
      <c r="D7" s="19"/>
      <c r="E7" s="19"/>
      <c r="F7" s="19"/>
      <c r="G7" s="19">
        <v>-250</v>
      </c>
    </row>
    <row r="8" spans="1:7" x14ac:dyDescent="0.2">
      <c r="A8" s="2" t="s">
        <v>279</v>
      </c>
      <c r="B8" s="19">
        <v>-50</v>
      </c>
      <c r="C8" s="19">
        <v>-50</v>
      </c>
      <c r="D8" s="19">
        <v>-50</v>
      </c>
      <c r="E8" s="19">
        <v>-50</v>
      </c>
      <c r="F8" s="19">
        <v>-50</v>
      </c>
      <c r="G8" s="19">
        <v>-250</v>
      </c>
    </row>
    <row r="9" spans="1:7" x14ac:dyDescent="0.2">
      <c r="A9" s="2" t="s">
        <v>280</v>
      </c>
      <c r="B9" s="19">
        <v>-55</v>
      </c>
      <c r="C9" s="19">
        <v>-55</v>
      </c>
      <c r="D9" s="19">
        <v>-55</v>
      </c>
      <c r="E9" s="19">
        <v>-55</v>
      </c>
      <c r="F9" s="19">
        <v>-55</v>
      </c>
      <c r="G9" s="19">
        <v>-275</v>
      </c>
    </row>
    <row r="10" spans="1:7" x14ac:dyDescent="0.2">
      <c r="A10" s="2" t="s">
        <v>281</v>
      </c>
      <c r="B10" s="19">
        <v>-55</v>
      </c>
      <c r="C10" s="19">
        <v>-55</v>
      </c>
      <c r="D10" s="19">
        <v>-55</v>
      </c>
      <c r="E10" s="19">
        <v>-55</v>
      </c>
      <c r="F10" s="19">
        <v>-55</v>
      </c>
      <c r="G10" s="19">
        <v>-275</v>
      </c>
    </row>
    <row r="11" spans="1:7" x14ac:dyDescent="0.2">
      <c r="A11" s="2" t="s">
        <v>282</v>
      </c>
      <c r="B11" s="19">
        <v>-55</v>
      </c>
      <c r="C11" s="19">
        <v>-55</v>
      </c>
      <c r="D11" s="19">
        <v>-55</v>
      </c>
      <c r="E11" s="19">
        <v>-55</v>
      </c>
      <c r="F11" s="19">
        <v>-55</v>
      </c>
      <c r="G11" s="19">
        <v>-275</v>
      </c>
    </row>
    <row r="12" spans="1:7" x14ac:dyDescent="0.2">
      <c r="A12" s="2" t="s">
        <v>283</v>
      </c>
      <c r="B12" s="19">
        <v>-55</v>
      </c>
      <c r="C12" s="19">
        <v>-55</v>
      </c>
      <c r="D12" s="19">
        <v>-55</v>
      </c>
      <c r="E12" s="19">
        <v>-55</v>
      </c>
      <c r="F12" s="19">
        <v>-55</v>
      </c>
      <c r="G12" s="19">
        <v>-275</v>
      </c>
    </row>
    <row r="13" spans="1:7" x14ac:dyDescent="0.2">
      <c r="A13" s="2" t="s">
        <v>284</v>
      </c>
      <c r="B13" s="19">
        <v>-55</v>
      </c>
      <c r="C13" s="19">
        <v>-55</v>
      </c>
      <c r="D13" s="19">
        <v>-55</v>
      </c>
      <c r="E13" s="19">
        <v>-55</v>
      </c>
      <c r="F13" s="19">
        <v>-55</v>
      </c>
      <c r="G13" s="19">
        <v>-275</v>
      </c>
    </row>
    <row r="14" spans="1:7" x14ac:dyDescent="0.2">
      <c r="A14" s="2" t="s">
        <v>285</v>
      </c>
      <c r="B14" s="19">
        <v>-100</v>
      </c>
      <c r="C14" s="19">
        <v>-100</v>
      </c>
      <c r="D14" s="19">
        <v>-100</v>
      </c>
      <c r="E14" s="19">
        <v>-100</v>
      </c>
      <c r="F14" s="19">
        <v>-100</v>
      </c>
      <c r="G14" s="19">
        <v>-500</v>
      </c>
    </row>
    <row r="15" spans="1:7" x14ac:dyDescent="0.2">
      <c r="A15" s="2" t="s">
        <v>293</v>
      </c>
      <c r="B15" s="19">
        <v>-100</v>
      </c>
      <c r="C15" s="19">
        <v>-100</v>
      </c>
      <c r="D15" s="19">
        <v>-100</v>
      </c>
      <c r="E15" s="19">
        <v>-100</v>
      </c>
      <c r="F15" s="19">
        <v>-100</v>
      </c>
      <c r="G15" s="19">
        <v>-500</v>
      </c>
    </row>
    <row r="16" spans="1:7" x14ac:dyDescent="0.2">
      <c r="A16" s="2" t="s">
        <v>286</v>
      </c>
      <c r="B16" s="19">
        <v>-100</v>
      </c>
      <c r="C16" s="19">
        <v>-100</v>
      </c>
      <c r="D16" s="19">
        <v>-100</v>
      </c>
      <c r="E16" s="19">
        <v>-100</v>
      </c>
      <c r="F16" s="19">
        <v>-100</v>
      </c>
      <c r="G16" s="19">
        <v>-500</v>
      </c>
    </row>
    <row r="17" spans="1:7" x14ac:dyDescent="0.2">
      <c r="A17" s="2" t="s">
        <v>287</v>
      </c>
      <c r="B17" s="19">
        <v>-100</v>
      </c>
      <c r="C17" s="19">
        <v>-100</v>
      </c>
      <c r="D17" s="19">
        <v>-100</v>
      </c>
      <c r="E17" s="19">
        <v>-100</v>
      </c>
      <c r="F17" s="19">
        <v>-100</v>
      </c>
      <c r="G17" s="19">
        <v>-500</v>
      </c>
    </row>
    <row r="18" spans="1:7" x14ac:dyDescent="0.2">
      <c r="A18" s="2" t="s">
        <v>288</v>
      </c>
      <c r="B18" s="19">
        <v>-100</v>
      </c>
      <c r="C18" s="19">
        <v>-100</v>
      </c>
      <c r="D18" s="19">
        <v>-100</v>
      </c>
      <c r="E18" s="19">
        <v>-100</v>
      </c>
      <c r="F18" s="19">
        <v>-100</v>
      </c>
      <c r="G18" s="19">
        <v>-500</v>
      </c>
    </row>
    <row r="19" spans="1:7" x14ac:dyDescent="0.2">
      <c r="A19" s="2" t="s">
        <v>289</v>
      </c>
      <c r="B19" s="19">
        <v>-100</v>
      </c>
      <c r="C19" s="19">
        <v>-100</v>
      </c>
      <c r="D19" s="19">
        <v>-100</v>
      </c>
      <c r="E19" s="19">
        <v>-100</v>
      </c>
      <c r="F19" s="19">
        <v>-100</v>
      </c>
      <c r="G19" s="19">
        <v>-500</v>
      </c>
    </row>
    <row r="20" spans="1:7" x14ac:dyDescent="0.2">
      <c r="A20" s="2" t="s">
        <v>290</v>
      </c>
      <c r="B20" s="19">
        <v>-100</v>
      </c>
      <c r="C20" s="19">
        <v>-100</v>
      </c>
      <c r="D20" s="19">
        <v>-100</v>
      </c>
      <c r="E20" s="19">
        <v>-100</v>
      </c>
      <c r="F20" s="19">
        <v>-100</v>
      </c>
      <c r="G20" s="19">
        <v>-500</v>
      </c>
    </row>
    <row r="21" spans="1:7" x14ac:dyDescent="0.2">
      <c r="A21" s="2" t="s">
        <v>291</v>
      </c>
      <c r="B21" s="19">
        <v>-100</v>
      </c>
      <c r="C21" s="19">
        <v>-100</v>
      </c>
      <c r="D21" s="19">
        <v>-100</v>
      </c>
      <c r="E21" s="19">
        <v>-100</v>
      </c>
      <c r="F21" s="19">
        <v>-100</v>
      </c>
      <c r="G21" s="19">
        <v>-500</v>
      </c>
    </row>
    <row r="22" spans="1:7" x14ac:dyDescent="0.2">
      <c r="A22" s="2" t="s">
        <v>292</v>
      </c>
      <c r="B22" s="19">
        <v>-100</v>
      </c>
      <c r="C22" s="19">
        <v>-100</v>
      </c>
      <c r="D22" s="19">
        <v>-100</v>
      </c>
      <c r="E22" s="19">
        <v>-100</v>
      </c>
      <c r="F22" s="19">
        <v>-100</v>
      </c>
      <c r="G22" s="19">
        <v>-500</v>
      </c>
    </row>
    <row r="23" spans="1:7" x14ac:dyDescent="0.2">
      <c r="A23" s="2" t="s">
        <v>269</v>
      </c>
      <c r="B23" s="19">
        <v>0</v>
      </c>
      <c r="C23" s="19">
        <v>0</v>
      </c>
      <c r="D23" s="19">
        <v>0</v>
      </c>
      <c r="E23" s="19">
        <v>0</v>
      </c>
      <c r="F23" s="19">
        <v>0</v>
      </c>
      <c r="G23" s="19">
        <v>0</v>
      </c>
    </row>
    <row r="24" spans="1:7" x14ac:dyDescent="0.2">
      <c r="A24" s="2" t="s">
        <v>148</v>
      </c>
      <c r="B24" s="19">
        <v>148525</v>
      </c>
      <c r="C24" s="19">
        <v>498775</v>
      </c>
      <c r="D24" s="19">
        <v>-1225</v>
      </c>
      <c r="E24" s="19">
        <v>-1225</v>
      </c>
      <c r="F24" s="19">
        <v>-1225</v>
      </c>
      <c r="G24" s="19">
        <v>643625</v>
      </c>
    </row>
    <row r="37" spans="2:7" x14ac:dyDescent="0.2">
      <c r="B37" s="35"/>
      <c r="C37" s="35"/>
      <c r="D37" s="35"/>
      <c r="E37" s="35"/>
      <c r="F37" s="35"/>
      <c r="G37" s="3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9C7C-1BBD-41DD-AE21-7480F2A1D106}">
  <sheetPr codeName="Sheet2">
    <outlinePr summaryBelow="0" summaryRight="0"/>
  </sheetPr>
  <dimension ref="A1:O152"/>
  <sheetViews>
    <sheetView zoomScaleNormal="100" workbookViewId="0">
      <pane ySplit="5" topLeftCell="A6" activePane="bottomLeft" state="frozen"/>
      <selection pane="bottomLeft" activeCell="A6" sqref="A6"/>
    </sheetView>
  </sheetViews>
  <sheetFormatPr baseColWidth="10" defaultColWidth="12.6640625" defaultRowHeight="15.75" customHeight="1" x14ac:dyDescent="0.2"/>
  <cols>
    <col min="1" max="1" width="16.83203125" style="41" customWidth="1"/>
    <col min="2" max="2" width="15.5" style="41" customWidth="1"/>
    <col min="3" max="3" width="12.6640625" style="41"/>
    <col min="4" max="4" width="18.5" style="41" customWidth="1"/>
    <col min="5" max="5" width="16.5" style="434" customWidth="1"/>
    <col min="6" max="6" width="15.1640625" style="41" customWidth="1"/>
    <col min="7" max="8" width="15.1640625" style="41" hidden="1" customWidth="1"/>
    <col min="9" max="9" width="12.6640625" style="41"/>
    <col min="10" max="10" width="13.83203125" style="41" customWidth="1"/>
    <col min="11" max="11" width="16.1640625" style="434" customWidth="1"/>
    <col min="12" max="13" width="16.1640625" style="41" hidden="1" customWidth="1"/>
    <col min="14" max="14" width="18.83203125" style="434" customWidth="1"/>
    <col min="15" max="16384" width="12.6640625" style="41"/>
  </cols>
  <sheetData>
    <row r="1" spans="1:15" ht="22.75" customHeight="1" x14ac:dyDescent="0.3">
      <c r="A1" s="477" t="str">
        <f>Dashboard!B3</f>
        <v>(Enter Company name)</v>
      </c>
      <c r="B1" s="478"/>
      <c r="C1" s="478"/>
      <c r="D1" s="478"/>
      <c r="E1" s="478"/>
      <c r="F1" s="478"/>
      <c r="G1" s="478"/>
      <c r="H1" s="478"/>
      <c r="I1" s="478"/>
      <c r="J1" s="478"/>
      <c r="K1" s="478"/>
      <c r="L1" s="478"/>
      <c r="M1" s="478"/>
      <c r="N1" s="478"/>
    </row>
    <row r="2" spans="1:15" ht="15.75" customHeight="1" x14ac:dyDescent="0.25">
      <c r="A2" s="479" t="s">
        <v>138</v>
      </c>
      <c r="B2" s="478"/>
      <c r="C2" s="478"/>
      <c r="D2" s="478"/>
      <c r="E2" s="478"/>
      <c r="F2" s="478"/>
      <c r="G2" s="478"/>
      <c r="H2" s="478"/>
      <c r="I2" s="478"/>
      <c r="J2" s="478"/>
      <c r="K2" s="478"/>
      <c r="L2" s="478"/>
      <c r="M2" s="478"/>
      <c r="N2" s="478"/>
    </row>
    <row r="3" spans="1:15" ht="16" x14ac:dyDescent="0.2">
      <c r="A3" s="175" t="s">
        <v>267</v>
      </c>
      <c r="B3" s="444">
        <f>Dashboard!B4</f>
        <v>45323</v>
      </c>
      <c r="C3" s="444">
        <f>Dashboard!B5</f>
        <v>45688</v>
      </c>
      <c r="D3" s="442" t="s">
        <v>303</v>
      </c>
      <c r="E3" s="443" t="s">
        <v>263</v>
      </c>
      <c r="F3" s="443" t="s">
        <v>302</v>
      </c>
      <c r="G3" s="443"/>
      <c r="H3" s="443"/>
      <c r="I3" s="442"/>
      <c r="J3" s="442"/>
      <c r="K3" s="443" t="s">
        <v>139</v>
      </c>
      <c r="L3" s="443"/>
      <c r="M3" s="443"/>
      <c r="N3" s="443" t="s">
        <v>140</v>
      </c>
    </row>
    <row r="4" spans="1:15" ht="15.75" customHeight="1" x14ac:dyDescent="0.2">
      <c r="A4" s="480"/>
      <c r="B4" s="481"/>
      <c r="C4" s="42"/>
      <c r="D4" s="425">
        <f>SUMIFS(D:D,A:A,"&gt;="&amp;B3,A:A,"&lt;="&amp;C3)</f>
        <v>0</v>
      </c>
      <c r="E4" s="425">
        <f>SUMIFS(E:E,A:A,"&gt;="&amp;B3,A:A,"&lt;="&amp;C3)</f>
        <v>0</v>
      </c>
      <c r="F4" s="425">
        <f>SUMIFS(F:F,A:A,"&gt;="&amp;B3,A:A,"&lt;="&amp;C3)</f>
        <v>0</v>
      </c>
      <c r="G4" s="166">
        <f>SUBTOTAL(9,G6:G152)</f>
        <v>0</v>
      </c>
      <c r="H4" s="166">
        <f>SUBTOTAL(9,H6:H152)</f>
        <v>0</v>
      </c>
      <c r="I4" s="482"/>
      <c r="J4" s="481"/>
      <c r="K4" s="425">
        <f>SUBTOTAL(9,K6:K152)</f>
        <v>0</v>
      </c>
      <c r="L4" s="165">
        <f>SUBTOTAL(9,L6:L152)</f>
        <v>0</v>
      </c>
      <c r="M4" s="165">
        <f>SUBTOTAL(9,M6:M152)</f>
        <v>0</v>
      </c>
      <c r="N4" s="425">
        <f>SUBTOTAL(9,N6:N152)</f>
        <v>0</v>
      </c>
    </row>
    <row r="5" spans="1:15" ht="30" x14ac:dyDescent="0.2">
      <c r="A5" s="43" t="s">
        <v>141</v>
      </c>
      <c r="B5" s="43" t="s">
        <v>18</v>
      </c>
      <c r="C5" s="43" t="s">
        <v>142</v>
      </c>
      <c r="D5" s="43" t="s">
        <v>143</v>
      </c>
      <c r="E5" s="441" t="s">
        <v>257</v>
      </c>
      <c r="F5" s="441" t="s">
        <v>259</v>
      </c>
      <c r="G5" s="441" t="s">
        <v>264</v>
      </c>
      <c r="H5" s="441" t="s">
        <v>265</v>
      </c>
      <c r="I5" s="43" t="s">
        <v>144</v>
      </c>
      <c r="J5" s="43" t="s">
        <v>145</v>
      </c>
      <c r="K5" s="441" t="s">
        <v>146</v>
      </c>
      <c r="L5" s="441" t="s">
        <v>274</v>
      </c>
      <c r="M5" s="441" t="s">
        <v>261</v>
      </c>
      <c r="N5" s="441" t="s">
        <v>262</v>
      </c>
    </row>
    <row r="6" spans="1:15" ht="14" x14ac:dyDescent="0.2">
      <c r="A6" s="44"/>
      <c r="B6" s="45"/>
      <c r="C6" s="46"/>
      <c r="D6" s="47"/>
      <c r="E6" s="426">
        <f>(Table9[[#This Row],[Invoice Amount]]*Dashboard!$F$4)/(100%+Dashboard!$F$4)</f>
        <v>0</v>
      </c>
      <c r="F6" s="167">
        <f>Table9[[#This Row],[Invoice Amount]]-Table9[[#This Row],[GST/HST]]</f>
        <v>0</v>
      </c>
      <c r="G6" s="167">
        <f>SUMIF('Directors Advances'!$H$6:$H$1500,'Sales + Receivables'!B6,'Directors Advances'!$I$6:$I$1500)+SUMIF('Bank 1'!$H$7:$H$1500,'Sales + Receivables'!B6,'Bank 1'!$I$7:$I$1500)+SUMIF('Bank 2'!$H$7:$H$1500,'Sales + Receivables'!B6,'Bank 2'!$I$7:$I$1500)+SUMIF('Credit Card 1'!$H$7:$H$1500,'Sales + Receivables'!B6,'Credit Card 1'!$I$7:$I$1500)+SUMIF('Credit Card 2'!$H$7:$H$1500,'Sales + Receivables'!B6,'Credit Card 2'!$I$7:$I$1500)</f>
        <v>0</v>
      </c>
      <c r="H6" s="167">
        <f>SUMIFS('Directors Advances'!$J$6:$J$1500, 'Directors Advances'!$H$6:$H$1500, 'Sales + Receivables'!B6, 'Directors Advances'!$H$6:$H$1500, "&lt;&gt;0")
+SUMIFS('Bank 1'!$J$7:$J$1500, 'Bank 1'!$H$7:$H$1500, 'Sales + Receivables'!B6, 'Bank 1'!$H$7:$H$1500, "&lt;&gt;0")
+SUMIFS('Bank 2'!$J$7:$J$1500, 'Bank 2'!$H$7:$H$1500, 'Sales + Receivables'!B6, 'Bank 2'!$H$7:$H$1500, "&lt;&gt;0")
+SUMIFS('Credit Card 1'!$J$7:$J$1500, 'Credit Card 1'!$H$7:$H$1500, 'Sales + Receivables'!B6, 'Credit Card 1'!$H$7:$H$1500, "&lt;&gt;0")
+SUMIFS('Credit Card 2'!$J$7:$J$1500, 'Credit Card 2'!$H$7:$H$1500, 'Sales + Receivables'!B6, 'Credit Card 2'!$H$7:$H$1500, "&lt;&gt;0")</f>
        <v>0</v>
      </c>
      <c r="I6" s="47"/>
      <c r="J6" s="47"/>
      <c r="K6" s="426">
        <f>Table9[[#This Row],[Invoice Paid by Cx]]+Table9[[#This Row],[GST Paid by Cx]]</f>
        <v>0</v>
      </c>
      <c r="L6" s="167">
        <f>IF(Dashboard!$F$5="Quick",0,Table9[[#This Row],[GST/HST]]-Table9[[#This Row],[GST Paid by Cx]])</f>
        <v>0</v>
      </c>
      <c r="M6" s="167">
        <f>Table9[[#This Row],[Net Invoice ]]-Table9[[#This Row],[Invoice Paid by Cx]]</f>
        <v>0</v>
      </c>
      <c r="N6" s="426">
        <f>D6-K6</f>
        <v>0</v>
      </c>
    </row>
    <row r="7" spans="1:15" ht="14" x14ac:dyDescent="0.2">
      <c r="A7" s="44"/>
      <c r="B7" s="48"/>
      <c r="C7" s="49"/>
      <c r="D7" s="50"/>
      <c r="E7" s="427">
        <f>(Table9[[#This Row],[Invoice Amount]]*Dashboard!$F$4)/(100%+Dashboard!$F$4)</f>
        <v>0</v>
      </c>
      <c r="F7" s="168">
        <f>Table9[[#This Row],[Invoice Amount]]-Table9[[#This Row],[GST/HST]]</f>
        <v>0</v>
      </c>
      <c r="G7" s="168">
        <f>SUMIF('Directors Advances'!$H$6:$H$1500,'Sales + Receivables'!B7,'Directors Advances'!$I$6:$I$1500)+SUMIF('Bank 1'!$H$7:$H$1500,'Sales + Receivables'!B7,'Bank 1'!$I$7:$I$1500)+SUMIF('Bank 2'!$H$7:$H$1500,'Sales + Receivables'!B7,'Bank 2'!$I$7:$I$1500)+SUMIF('Credit Card 1'!$H$7:$H$1500,'Sales + Receivables'!B7,'Credit Card 1'!$I$7:$I$1500)+SUMIF('Credit Card 2'!$H$7:$H$1500,'Sales + Receivables'!B7,'Credit Card 2'!$I$7:$I$1500)</f>
        <v>0</v>
      </c>
      <c r="H7" s="168">
        <f>SUMIFS('Directors Advances'!$J$6:$J$1500, 'Directors Advances'!$H$6:$H$1500, 'Sales + Receivables'!B7, 'Directors Advances'!$H$6:$H$1500, "&lt;&gt;0")
+SUMIFS('Bank 1'!$J$7:$J$1500, 'Bank 1'!$H$7:$H$1500, 'Sales + Receivables'!B7, 'Bank 1'!$H$7:$H$1500, "&lt;&gt;0")
+SUMIFS('Bank 2'!$J$7:$J$1500, 'Bank 2'!$H$7:$H$1500, 'Sales + Receivables'!B7, 'Bank 2'!$H$7:$H$1500, "&lt;&gt;0")
+SUMIFS('Credit Card 1'!$J$7:$J$1500, 'Credit Card 1'!$H$7:$H$1500, 'Sales + Receivables'!B7, 'Credit Card 1'!$H$7:$H$1500, "&lt;&gt;0")
+SUMIFS('Credit Card 2'!$J$7:$J$1500, 'Credit Card 2'!$H$7:$H$1500, 'Sales + Receivables'!B7, 'Credit Card 2'!$H$7:$H$1500, "&lt;&gt;0")</f>
        <v>0</v>
      </c>
      <c r="I7" s="50"/>
      <c r="J7" s="50"/>
      <c r="K7" s="427">
        <f>Table9[[#This Row],[Invoice Paid by Cx]]+Table9[[#This Row],[GST Paid by Cx]]</f>
        <v>0</v>
      </c>
      <c r="L7" s="168">
        <f>IF(Dashboard!$F$5="Quick",0,Table9[[#This Row],[GST/HST]]-Table9[[#This Row],[GST Paid by Cx]])</f>
        <v>0</v>
      </c>
      <c r="M7" s="168">
        <f>Table9[[#This Row],[Net Invoice ]]-Table9[[#This Row],[Invoice Paid by Cx]]</f>
        <v>0</v>
      </c>
      <c r="N7" s="427">
        <f t="shared" ref="N7:N16" si="0">D7-K7</f>
        <v>0</v>
      </c>
    </row>
    <row r="8" spans="1:15" ht="14" x14ac:dyDescent="0.2">
      <c r="A8" s="44"/>
      <c r="B8" s="51"/>
      <c r="C8" s="52"/>
      <c r="D8" s="53"/>
      <c r="E8" s="428">
        <f>(Table9[[#This Row],[Invoice Amount]]*Dashboard!$F$4)/(100%+Dashboard!$F$4)</f>
        <v>0</v>
      </c>
      <c r="F8" s="169">
        <f>Table9[[#This Row],[Invoice Amount]]-Table9[[#This Row],[GST/HST]]</f>
        <v>0</v>
      </c>
      <c r="G8" s="169">
        <f>SUMIF('Directors Advances'!$H$6:$H$1500,'Sales + Receivables'!B8,'Directors Advances'!$I$6:$I$1500)+SUMIF('Bank 1'!$H$7:$H$1500,'Sales + Receivables'!B8,'Bank 1'!$I$7:$I$1500)+SUMIF('Bank 2'!$H$7:$H$1500,'Sales + Receivables'!B8,'Bank 2'!$I$7:$I$1500)+SUMIF('Credit Card 1'!$H$7:$H$1500,'Sales + Receivables'!B8,'Credit Card 1'!$I$7:$I$1500)+SUMIF('Credit Card 2'!$H$7:$H$1500,'Sales + Receivables'!B8,'Credit Card 2'!$I$7:$I$1500)</f>
        <v>0</v>
      </c>
      <c r="H8" s="169">
        <f>SUMIFS('Directors Advances'!$J$6:$J$1500, 'Directors Advances'!$H$6:$H$1500, 'Sales + Receivables'!B8, 'Directors Advances'!$H$6:$H$1500, "&lt;&gt;0")
+SUMIFS('Bank 1'!$J$7:$J$1500, 'Bank 1'!$H$7:$H$1500, 'Sales + Receivables'!B8, 'Bank 1'!$H$7:$H$1500, "&lt;&gt;0")
+SUMIFS('Bank 2'!$J$7:$J$1500, 'Bank 2'!$H$7:$H$1500, 'Sales + Receivables'!B8, 'Bank 2'!$H$7:$H$1500, "&lt;&gt;0")
+SUMIFS('Credit Card 1'!$J$7:$J$1500, 'Credit Card 1'!$H$7:$H$1500, 'Sales + Receivables'!B8, 'Credit Card 1'!$H$7:$H$1500, "&lt;&gt;0")
+SUMIFS('Credit Card 2'!$J$7:$J$1500, 'Credit Card 2'!$H$7:$H$1500, 'Sales + Receivables'!B8, 'Credit Card 2'!$H$7:$H$1500, "&lt;&gt;0")</f>
        <v>0</v>
      </c>
      <c r="I8" s="53"/>
      <c r="J8" s="53"/>
      <c r="K8" s="428">
        <f>Table9[[#This Row],[Invoice Paid by Cx]]+Table9[[#This Row],[GST Paid by Cx]]</f>
        <v>0</v>
      </c>
      <c r="L8" s="169">
        <f>IF(Dashboard!$F$5="Quick",0,Table9[[#This Row],[GST/HST]]-Table9[[#This Row],[GST Paid by Cx]])</f>
        <v>0</v>
      </c>
      <c r="M8" s="169">
        <f>Table9[[#This Row],[Net Invoice ]]-Table9[[#This Row],[Invoice Paid by Cx]]</f>
        <v>0</v>
      </c>
      <c r="N8" s="435">
        <f t="shared" si="0"/>
        <v>0</v>
      </c>
    </row>
    <row r="9" spans="1:15" ht="14" x14ac:dyDescent="0.2">
      <c r="A9" s="44"/>
      <c r="B9" s="54"/>
      <c r="C9" s="55"/>
      <c r="D9" s="56"/>
      <c r="E9" s="429">
        <f>(Table9[[#This Row],[Invoice Amount]]*Dashboard!$F$4)/(100%+Dashboard!$F$4)</f>
        <v>0</v>
      </c>
      <c r="F9" s="170">
        <f>Table9[[#This Row],[Invoice Amount]]-Table9[[#This Row],[GST/HST]]</f>
        <v>0</v>
      </c>
      <c r="G9" s="170">
        <f>SUMIF('Directors Advances'!$H$6:$H$1500,'Sales + Receivables'!B9,'Directors Advances'!$I$6:$I$1500)+SUMIF('Bank 1'!$H$7:$H$1500,'Sales + Receivables'!B9,'Bank 1'!$I$7:$I$1500)+SUMIF('Bank 2'!$H$7:$H$1500,'Sales + Receivables'!B9,'Bank 2'!$I$7:$I$1500)+SUMIF('Credit Card 1'!$H$7:$H$1500,'Sales + Receivables'!B9,'Credit Card 1'!$I$7:$I$1500)+SUMIF('Credit Card 2'!$H$7:$H$1500,'Sales + Receivables'!B9,'Credit Card 2'!$I$7:$I$1500)</f>
        <v>0</v>
      </c>
      <c r="H9" s="170">
        <f>SUMIFS('Directors Advances'!$J$6:$J$1500, 'Directors Advances'!$H$6:$H$1500, 'Sales + Receivables'!B9, 'Directors Advances'!$H$6:$H$1500, "&lt;&gt;0")
+SUMIFS('Bank 1'!$J$7:$J$1500, 'Bank 1'!$H$7:$H$1500, 'Sales + Receivables'!B9, 'Bank 1'!$H$7:$H$1500, "&lt;&gt;0")
+SUMIFS('Bank 2'!$J$7:$J$1500, 'Bank 2'!$H$7:$H$1500, 'Sales + Receivables'!B9, 'Bank 2'!$H$7:$H$1500, "&lt;&gt;0")
+SUMIFS('Credit Card 1'!$J$7:$J$1500, 'Credit Card 1'!$H$7:$H$1500, 'Sales + Receivables'!B9, 'Credit Card 1'!$H$7:$H$1500, "&lt;&gt;0")
+SUMIFS('Credit Card 2'!$J$7:$J$1500, 'Credit Card 2'!$H$7:$H$1500, 'Sales + Receivables'!B9, 'Credit Card 2'!$H$7:$H$1500, "&lt;&gt;0")</f>
        <v>0</v>
      </c>
      <c r="I9" s="56"/>
      <c r="J9" s="56"/>
      <c r="K9" s="429">
        <f>Table9[[#This Row],[Invoice Paid by Cx]]+Table9[[#This Row],[GST Paid by Cx]]</f>
        <v>0</v>
      </c>
      <c r="L9" s="170">
        <f>IF(Dashboard!$F$5="Quick",0,Table9[[#This Row],[GST/HST]]-Table9[[#This Row],[GST Paid by Cx]])</f>
        <v>0</v>
      </c>
      <c r="M9" s="170">
        <f>Table9[[#This Row],[Net Invoice ]]-Table9[[#This Row],[Invoice Paid by Cx]]</f>
        <v>0</v>
      </c>
      <c r="N9" s="436">
        <f t="shared" si="0"/>
        <v>0</v>
      </c>
    </row>
    <row r="10" spans="1:15" ht="14" x14ac:dyDescent="0.2">
      <c r="A10" s="44"/>
      <c r="B10" s="51"/>
      <c r="C10" s="52"/>
      <c r="D10" s="53"/>
      <c r="E10" s="428">
        <f>(Table9[[#This Row],[Invoice Amount]]*Dashboard!$F$4)/(100%+Dashboard!$F$4)</f>
        <v>0</v>
      </c>
      <c r="F10" s="169">
        <f>Table9[[#This Row],[Invoice Amount]]-Table9[[#This Row],[GST/HST]]</f>
        <v>0</v>
      </c>
      <c r="G10" s="169">
        <f>SUMIF('Directors Advances'!$H$6:$H$1500,'Sales + Receivables'!B10,'Directors Advances'!$I$6:$I$1500)+SUMIF('Bank 1'!$H$7:$H$1500,'Sales + Receivables'!B10,'Bank 1'!$I$7:$I$1500)+SUMIF('Bank 2'!$H$7:$H$1500,'Sales + Receivables'!B10,'Bank 2'!$I$7:$I$1500)+SUMIF('Credit Card 1'!$H$7:$H$1500,'Sales + Receivables'!B10,'Credit Card 1'!$I$7:$I$1500)+SUMIF('Credit Card 2'!$H$7:$H$1500,'Sales + Receivables'!B10,'Credit Card 2'!$I$7:$I$1500)</f>
        <v>0</v>
      </c>
      <c r="H10" s="169">
        <f>SUMIFS('Directors Advances'!$J$6:$J$1500, 'Directors Advances'!$H$6:$H$1500, 'Sales + Receivables'!B10, 'Directors Advances'!$H$6:$H$1500, "&lt;&gt;0")
+SUMIFS('Bank 1'!$J$7:$J$1500, 'Bank 1'!$H$7:$H$1500, 'Sales + Receivables'!B10, 'Bank 1'!$H$7:$H$1500, "&lt;&gt;0")
+SUMIFS('Bank 2'!$J$7:$J$1500, 'Bank 2'!$H$7:$H$1500, 'Sales + Receivables'!B10, 'Bank 2'!$H$7:$H$1500, "&lt;&gt;0")
+SUMIFS('Credit Card 1'!$J$7:$J$1500, 'Credit Card 1'!$H$7:$H$1500, 'Sales + Receivables'!B10, 'Credit Card 1'!$H$7:$H$1500, "&lt;&gt;0")
+SUMIFS('Credit Card 2'!$J$7:$J$1500, 'Credit Card 2'!$H$7:$H$1500, 'Sales + Receivables'!B10, 'Credit Card 2'!$H$7:$H$1500, "&lt;&gt;0")</f>
        <v>0</v>
      </c>
      <c r="I10" s="53"/>
      <c r="J10" s="53"/>
      <c r="K10" s="428">
        <f>Table9[[#This Row],[Invoice Paid by Cx]]+Table9[[#This Row],[GST Paid by Cx]]</f>
        <v>0</v>
      </c>
      <c r="L10" s="169">
        <f>IF(Dashboard!$F$5="Quick",0,Table9[[#This Row],[GST/HST]]-Table9[[#This Row],[GST Paid by Cx]])</f>
        <v>0</v>
      </c>
      <c r="M10" s="169">
        <f>Table9[[#This Row],[Net Invoice ]]-Table9[[#This Row],[Invoice Paid by Cx]]</f>
        <v>0</v>
      </c>
      <c r="N10" s="435">
        <f t="shared" si="0"/>
        <v>0</v>
      </c>
    </row>
    <row r="11" spans="1:15" ht="14" x14ac:dyDescent="0.2">
      <c r="A11" s="44"/>
      <c r="B11" s="54"/>
      <c r="C11" s="55"/>
      <c r="D11" s="56"/>
      <c r="E11" s="429">
        <f>(Table9[[#This Row],[Invoice Amount]]*Dashboard!$F$4)/(100%+Dashboard!$F$4)</f>
        <v>0</v>
      </c>
      <c r="F11" s="170">
        <f>Table9[[#This Row],[Invoice Amount]]-Table9[[#This Row],[GST/HST]]</f>
        <v>0</v>
      </c>
      <c r="G11" s="170">
        <f>SUMIF('Directors Advances'!$H$6:$H$1500,'Sales + Receivables'!B11,'Directors Advances'!$I$6:$I$1500)+SUMIF('Bank 1'!$H$7:$H$1500,'Sales + Receivables'!B11,'Bank 1'!$I$7:$I$1500)+SUMIF('Bank 2'!$H$7:$H$1500,'Sales + Receivables'!B11,'Bank 2'!$I$7:$I$1500)+SUMIF('Credit Card 1'!$H$7:$H$1500,'Sales + Receivables'!B11,'Credit Card 1'!$I$7:$I$1500)+SUMIF('Credit Card 2'!$H$7:$H$1500,'Sales + Receivables'!B11,'Credit Card 2'!$I$7:$I$1500)</f>
        <v>0</v>
      </c>
      <c r="H11" s="170">
        <f>SUMIFS('Directors Advances'!$J$6:$J$1500, 'Directors Advances'!$H$6:$H$1500, 'Sales + Receivables'!B11, 'Directors Advances'!$H$6:$H$1500, "&lt;&gt;0")
+SUMIFS('Bank 1'!$J$7:$J$1500, 'Bank 1'!$H$7:$H$1500, 'Sales + Receivables'!B11, 'Bank 1'!$H$7:$H$1500, "&lt;&gt;0")
+SUMIFS('Bank 2'!$J$7:$J$1500, 'Bank 2'!$H$7:$H$1500, 'Sales + Receivables'!B11, 'Bank 2'!$H$7:$H$1500, "&lt;&gt;0")
+SUMIFS('Credit Card 1'!$J$7:$J$1500, 'Credit Card 1'!$H$7:$H$1500, 'Sales + Receivables'!B11, 'Credit Card 1'!$H$7:$H$1500, "&lt;&gt;0")
+SUMIFS('Credit Card 2'!$J$7:$J$1500, 'Credit Card 2'!$H$7:$H$1500, 'Sales + Receivables'!B11, 'Credit Card 2'!$H$7:$H$1500, "&lt;&gt;0")</f>
        <v>0</v>
      </c>
      <c r="I11" s="56"/>
      <c r="J11" s="56"/>
      <c r="K11" s="429">
        <f>Table9[[#This Row],[Invoice Paid by Cx]]+Table9[[#This Row],[GST Paid by Cx]]</f>
        <v>0</v>
      </c>
      <c r="L11" s="170">
        <f>IF(Dashboard!$F$5="Quick",0,Table9[[#This Row],[GST/HST]]-Table9[[#This Row],[GST Paid by Cx]])</f>
        <v>0</v>
      </c>
      <c r="M11" s="170">
        <f>Table9[[#This Row],[Net Invoice ]]-Table9[[#This Row],[Invoice Paid by Cx]]</f>
        <v>0</v>
      </c>
      <c r="N11" s="436">
        <f t="shared" si="0"/>
        <v>0</v>
      </c>
    </row>
    <row r="12" spans="1:15" ht="14" x14ac:dyDescent="0.2">
      <c r="A12" s="44"/>
      <c r="B12" s="51"/>
      <c r="C12" s="52"/>
      <c r="D12" s="53"/>
      <c r="E12" s="428">
        <f>(Table9[[#This Row],[Invoice Amount]]*Dashboard!$F$4)/(100%+Dashboard!$F$4)</f>
        <v>0</v>
      </c>
      <c r="F12" s="169">
        <f>Table9[[#This Row],[Invoice Amount]]-Table9[[#This Row],[GST/HST]]</f>
        <v>0</v>
      </c>
      <c r="G12" s="169">
        <f>SUMIF('Directors Advances'!$H$6:$H$1500,'Sales + Receivables'!B12,'Directors Advances'!$I$6:$I$1500)+SUMIF('Bank 1'!$H$7:$H$1500,'Sales + Receivables'!B12,'Bank 1'!$I$7:$I$1500)+SUMIF('Bank 2'!$H$7:$H$1500,'Sales + Receivables'!B12,'Bank 2'!$I$7:$I$1500)+SUMIF('Credit Card 1'!$H$7:$H$1500,'Sales + Receivables'!B12,'Credit Card 1'!$I$7:$I$1500)+SUMIF('Credit Card 2'!$H$7:$H$1500,'Sales + Receivables'!B12,'Credit Card 2'!$I$7:$I$1500)</f>
        <v>0</v>
      </c>
      <c r="H12" s="169">
        <f>SUMIFS('Directors Advances'!$J$6:$J$1500, 'Directors Advances'!$H$6:$H$1500, 'Sales + Receivables'!B12, 'Directors Advances'!$H$6:$H$1500, "&lt;&gt;0")
+SUMIFS('Bank 1'!$J$7:$J$1500, 'Bank 1'!$H$7:$H$1500, 'Sales + Receivables'!B12, 'Bank 1'!$H$7:$H$1500, "&lt;&gt;0")
+SUMIFS('Bank 2'!$J$7:$J$1500, 'Bank 2'!$H$7:$H$1500, 'Sales + Receivables'!B12, 'Bank 2'!$H$7:$H$1500, "&lt;&gt;0")
+SUMIFS('Credit Card 1'!$J$7:$J$1500, 'Credit Card 1'!$H$7:$H$1500, 'Sales + Receivables'!B12, 'Credit Card 1'!$H$7:$H$1500, "&lt;&gt;0")
+SUMIFS('Credit Card 2'!$J$7:$J$1500, 'Credit Card 2'!$H$7:$H$1500, 'Sales + Receivables'!B12, 'Credit Card 2'!$H$7:$H$1500, "&lt;&gt;0")</f>
        <v>0</v>
      </c>
      <c r="I12" s="53"/>
      <c r="J12" s="53"/>
      <c r="K12" s="428">
        <f>Table9[[#This Row],[Invoice Paid by Cx]]+Table9[[#This Row],[GST Paid by Cx]]</f>
        <v>0</v>
      </c>
      <c r="L12" s="169">
        <f>IF(Dashboard!$F$5="Quick",0,Table9[[#This Row],[GST/HST]]-Table9[[#This Row],[GST Paid by Cx]])</f>
        <v>0</v>
      </c>
      <c r="M12" s="169">
        <f>Table9[[#This Row],[Net Invoice ]]-Table9[[#This Row],[Invoice Paid by Cx]]</f>
        <v>0</v>
      </c>
      <c r="N12" s="435">
        <f t="shared" si="0"/>
        <v>0</v>
      </c>
    </row>
    <row r="13" spans="1:15" ht="14" x14ac:dyDescent="0.2">
      <c r="A13" s="44"/>
      <c r="B13" s="54"/>
      <c r="C13" s="55"/>
      <c r="D13" s="56"/>
      <c r="E13" s="429">
        <f>(Table9[[#This Row],[Invoice Amount]]*Dashboard!$F$4)/(100%+Dashboard!$F$4)</f>
        <v>0</v>
      </c>
      <c r="F13" s="170">
        <f>Table9[[#This Row],[Invoice Amount]]-Table9[[#This Row],[GST/HST]]</f>
        <v>0</v>
      </c>
      <c r="G13" s="170">
        <f>SUMIF('Directors Advances'!$H$6:$H$1500,'Sales + Receivables'!B13,'Directors Advances'!$I$6:$I$1500)+SUMIF('Bank 1'!$H$7:$H$1500,'Sales + Receivables'!B13,'Bank 1'!$I$7:$I$1500)+SUMIF('Bank 2'!$H$7:$H$1500,'Sales + Receivables'!B13,'Bank 2'!$I$7:$I$1500)+SUMIF('Credit Card 1'!$H$7:$H$1500,'Sales + Receivables'!B13,'Credit Card 1'!$I$7:$I$1500)+SUMIF('Credit Card 2'!$H$7:$H$1500,'Sales + Receivables'!B13,'Credit Card 2'!$I$7:$I$1500)</f>
        <v>0</v>
      </c>
      <c r="H13" s="170">
        <f>SUMIFS('Directors Advances'!$J$6:$J$1500, 'Directors Advances'!$H$6:$H$1500, 'Sales + Receivables'!B13, 'Directors Advances'!$H$6:$H$1500, "&lt;&gt;0")
+SUMIFS('Bank 1'!$J$7:$J$1500, 'Bank 1'!$H$7:$H$1500, 'Sales + Receivables'!B13, 'Bank 1'!$H$7:$H$1500, "&lt;&gt;0")
+SUMIFS('Bank 2'!$J$7:$J$1500, 'Bank 2'!$H$7:$H$1500, 'Sales + Receivables'!B13, 'Bank 2'!$H$7:$H$1500, "&lt;&gt;0")
+SUMIFS('Credit Card 1'!$J$7:$J$1500, 'Credit Card 1'!$H$7:$H$1500, 'Sales + Receivables'!B13, 'Credit Card 1'!$H$7:$H$1500, "&lt;&gt;0")
+SUMIFS('Credit Card 2'!$J$7:$J$1500, 'Credit Card 2'!$H$7:$H$1500, 'Sales + Receivables'!B13, 'Credit Card 2'!$H$7:$H$1500, "&lt;&gt;0")</f>
        <v>0</v>
      </c>
      <c r="I13" s="56"/>
      <c r="J13" s="56"/>
      <c r="K13" s="429">
        <f>Table9[[#This Row],[Invoice Paid by Cx]]+Table9[[#This Row],[GST Paid by Cx]]</f>
        <v>0</v>
      </c>
      <c r="L13" s="170">
        <f>IF(Dashboard!$F$5="Quick",0,Table9[[#This Row],[GST/HST]]-Table9[[#This Row],[GST Paid by Cx]])</f>
        <v>0</v>
      </c>
      <c r="M13" s="170">
        <f>Table9[[#This Row],[Net Invoice ]]-Table9[[#This Row],[Invoice Paid by Cx]]</f>
        <v>0</v>
      </c>
      <c r="N13" s="436">
        <f t="shared" si="0"/>
        <v>0</v>
      </c>
    </row>
    <row r="14" spans="1:15" ht="14" x14ac:dyDescent="0.2">
      <c r="A14" s="44"/>
      <c r="B14" s="51"/>
      <c r="C14" s="52"/>
      <c r="D14" s="53"/>
      <c r="E14" s="428">
        <f>(Table9[[#This Row],[Invoice Amount]]*Dashboard!$F$4)/(100%+Dashboard!$F$4)</f>
        <v>0</v>
      </c>
      <c r="F14" s="169">
        <f>Table9[[#This Row],[Invoice Amount]]-Table9[[#This Row],[GST/HST]]</f>
        <v>0</v>
      </c>
      <c r="G14" s="169">
        <f>SUMIF('Directors Advances'!$H$6:$H$1500,'Sales + Receivables'!B14,'Directors Advances'!$I$6:$I$1500)+SUMIF('Bank 1'!$H$7:$H$1500,'Sales + Receivables'!B14,'Bank 1'!$I$7:$I$1500)+SUMIF('Bank 2'!$H$7:$H$1500,'Sales + Receivables'!B14,'Bank 2'!$I$7:$I$1500)+SUMIF('Credit Card 1'!$H$7:$H$1500,'Sales + Receivables'!B14,'Credit Card 1'!$I$7:$I$1500)+SUMIF('Credit Card 2'!$H$7:$H$1500,'Sales + Receivables'!B14,'Credit Card 2'!$I$7:$I$1500)</f>
        <v>0</v>
      </c>
      <c r="H14" s="169">
        <f>SUMIFS('Directors Advances'!$J$6:$J$1500, 'Directors Advances'!$H$6:$H$1500, 'Sales + Receivables'!B14, 'Directors Advances'!$H$6:$H$1500, "&lt;&gt;0")
+SUMIFS('Bank 1'!$J$7:$J$1500, 'Bank 1'!$H$7:$H$1500, 'Sales + Receivables'!B14, 'Bank 1'!$H$7:$H$1500, "&lt;&gt;0")
+SUMIFS('Bank 2'!$J$7:$J$1500, 'Bank 2'!$H$7:$H$1500, 'Sales + Receivables'!B14, 'Bank 2'!$H$7:$H$1500, "&lt;&gt;0")
+SUMIFS('Credit Card 1'!$J$7:$J$1500, 'Credit Card 1'!$H$7:$H$1500, 'Sales + Receivables'!B14, 'Credit Card 1'!$H$7:$H$1500, "&lt;&gt;0")
+SUMIFS('Credit Card 2'!$J$7:$J$1500, 'Credit Card 2'!$H$7:$H$1500, 'Sales + Receivables'!B14, 'Credit Card 2'!$H$7:$H$1500, "&lt;&gt;0")</f>
        <v>0</v>
      </c>
      <c r="I14" s="53"/>
      <c r="J14" s="53"/>
      <c r="K14" s="428">
        <f>Table9[[#This Row],[Invoice Paid by Cx]]+Table9[[#This Row],[GST Paid by Cx]]</f>
        <v>0</v>
      </c>
      <c r="L14" s="169">
        <f>IF(Dashboard!$F$5="Quick",0,Table9[[#This Row],[GST/HST]]-Table9[[#This Row],[GST Paid by Cx]])</f>
        <v>0</v>
      </c>
      <c r="M14" s="169">
        <f>Table9[[#This Row],[Net Invoice ]]-Table9[[#This Row],[Invoice Paid by Cx]]</f>
        <v>0</v>
      </c>
      <c r="N14" s="435">
        <f t="shared" si="0"/>
        <v>0</v>
      </c>
    </row>
    <row r="15" spans="1:15" ht="14" x14ac:dyDescent="0.2">
      <c r="A15" s="44"/>
      <c r="B15" s="54"/>
      <c r="C15" s="55"/>
      <c r="D15" s="56"/>
      <c r="E15" s="429">
        <f>(Table9[[#This Row],[Invoice Amount]]*Dashboard!$F$4)/(100%+Dashboard!$F$4)</f>
        <v>0</v>
      </c>
      <c r="F15" s="170">
        <f>Table9[[#This Row],[Invoice Amount]]-Table9[[#This Row],[GST/HST]]</f>
        <v>0</v>
      </c>
      <c r="G15" s="170">
        <f>SUMIF('Directors Advances'!$H$6:$H$1500,'Sales + Receivables'!B15,'Directors Advances'!$I$6:$I$1500)+SUMIF('Bank 1'!$H$7:$H$1500,'Sales + Receivables'!B15,'Bank 1'!$I$7:$I$1500)+SUMIF('Bank 2'!$H$7:$H$1500,'Sales + Receivables'!B15,'Bank 2'!$I$7:$I$1500)+SUMIF('Credit Card 1'!$H$7:$H$1500,'Sales + Receivables'!B15,'Credit Card 1'!$I$7:$I$1500)+SUMIF('Credit Card 2'!$H$7:$H$1500,'Sales + Receivables'!B15,'Credit Card 2'!$I$7:$I$1500)</f>
        <v>0</v>
      </c>
      <c r="H15" s="170">
        <f>SUMIFS('Directors Advances'!$J$6:$J$1500, 'Directors Advances'!$H$6:$H$1500, 'Sales + Receivables'!B15, 'Directors Advances'!$H$6:$H$1500, "&lt;&gt;0")
+SUMIFS('Bank 1'!$J$7:$J$1500, 'Bank 1'!$H$7:$H$1500, 'Sales + Receivables'!B15, 'Bank 1'!$H$7:$H$1500, "&lt;&gt;0")
+SUMIFS('Bank 2'!$J$7:$J$1500, 'Bank 2'!$H$7:$H$1500, 'Sales + Receivables'!B15, 'Bank 2'!$H$7:$H$1500, "&lt;&gt;0")
+SUMIFS('Credit Card 1'!$J$7:$J$1500, 'Credit Card 1'!$H$7:$H$1500, 'Sales + Receivables'!B15, 'Credit Card 1'!$H$7:$H$1500, "&lt;&gt;0")
+SUMIFS('Credit Card 2'!$J$7:$J$1500, 'Credit Card 2'!$H$7:$H$1500, 'Sales + Receivables'!B15, 'Credit Card 2'!$H$7:$H$1500, "&lt;&gt;0")</f>
        <v>0</v>
      </c>
      <c r="I15" s="56"/>
      <c r="J15" s="56"/>
      <c r="K15" s="429">
        <f>Table9[[#This Row],[Invoice Paid by Cx]]+Table9[[#This Row],[GST Paid by Cx]]</f>
        <v>0</v>
      </c>
      <c r="L15" s="170">
        <f>IF(Dashboard!$F$5="Quick",0,Table9[[#This Row],[GST/HST]]-Table9[[#This Row],[GST Paid by Cx]])</f>
        <v>0</v>
      </c>
      <c r="M15" s="170">
        <f>Table9[[#This Row],[Net Invoice ]]-Table9[[#This Row],[Invoice Paid by Cx]]</f>
        <v>0</v>
      </c>
      <c r="N15" s="436">
        <f t="shared" si="0"/>
        <v>0</v>
      </c>
      <c r="O15" s="161"/>
    </row>
    <row r="16" spans="1:15" ht="14" x14ac:dyDescent="0.2">
      <c r="A16" s="44"/>
      <c r="B16" s="51"/>
      <c r="C16" s="52"/>
      <c r="D16" s="53"/>
      <c r="E16" s="428">
        <f>(Table9[[#This Row],[Invoice Amount]]*Dashboard!$F$4)/(100%+Dashboard!$F$4)</f>
        <v>0</v>
      </c>
      <c r="F16" s="169">
        <f>Table9[[#This Row],[Invoice Amount]]-Table9[[#This Row],[GST/HST]]</f>
        <v>0</v>
      </c>
      <c r="G16" s="169">
        <f>SUMIF('Directors Advances'!$H$6:$H$1500,'Sales + Receivables'!B16,'Directors Advances'!$I$6:$I$1500)+SUMIF('Bank 1'!$H$7:$H$1500,'Sales + Receivables'!B16,'Bank 1'!$I$7:$I$1500)+SUMIF('Bank 2'!$H$7:$H$1500,'Sales + Receivables'!B16,'Bank 2'!$I$7:$I$1500)+SUMIF('Credit Card 1'!$H$7:$H$1500,'Sales + Receivables'!B16,'Credit Card 1'!$I$7:$I$1500)+SUMIF('Credit Card 2'!$H$7:$H$1500,'Sales + Receivables'!B16,'Credit Card 2'!$I$7:$I$1500)</f>
        <v>0</v>
      </c>
      <c r="H16" s="169">
        <f>SUMIFS('Directors Advances'!$J$6:$J$1500, 'Directors Advances'!$H$6:$H$1500, 'Sales + Receivables'!B16, 'Directors Advances'!$H$6:$H$1500, "&lt;&gt;0")
+SUMIFS('Bank 1'!$J$7:$J$1500, 'Bank 1'!$H$7:$H$1500, 'Sales + Receivables'!B16, 'Bank 1'!$H$7:$H$1500, "&lt;&gt;0")
+SUMIFS('Bank 2'!$J$7:$J$1500, 'Bank 2'!$H$7:$H$1500, 'Sales + Receivables'!B16, 'Bank 2'!$H$7:$H$1500, "&lt;&gt;0")
+SUMIFS('Credit Card 1'!$J$7:$J$1500, 'Credit Card 1'!$H$7:$H$1500, 'Sales + Receivables'!B16, 'Credit Card 1'!$H$7:$H$1500, "&lt;&gt;0")
+SUMIFS('Credit Card 2'!$J$7:$J$1500, 'Credit Card 2'!$H$7:$H$1500, 'Sales + Receivables'!B16, 'Credit Card 2'!$H$7:$H$1500, "&lt;&gt;0")</f>
        <v>0</v>
      </c>
      <c r="I16" s="53"/>
      <c r="J16" s="53"/>
      <c r="K16" s="428">
        <f>Table9[[#This Row],[Invoice Paid by Cx]]+Table9[[#This Row],[GST Paid by Cx]]</f>
        <v>0</v>
      </c>
      <c r="L16" s="169">
        <f>IF(Dashboard!$F$5="Quick",0,Table9[[#This Row],[GST/HST]]-Table9[[#This Row],[GST Paid by Cx]])</f>
        <v>0</v>
      </c>
      <c r="M16" s="169">
        <f>Table9[[#This Row],[Net Invoice ]]-Table9[[#This Row],[Invoice Paid by Cx]]</f>
        <v>0</v>
      </c>
      <c r="N16" s="435">
        <f t="shared" si="0"/>
        <v>0</v>
      </c>
    </row>
    <row r="17" spans="1:14" ht="14" x14ac:dyDescent="0.2">
      <c r="A17" s="44"/>
      <c r="B17" s="54"/>
      <c r="C17" s="55"/>
      <c r="D17" s="56"/>
      <c r="E17" s="429">
        <f>(Table9[[#This Row],[Invoice Amount]]*Dashboard!$F$4)/(100%+Dashboard!$F$4)</f>
        <v>0</v>
      </c>
      <c r="F17" s="170">
        <f>Table9[[#This Row],[Invoice Amount]]-Table9[[#This Row],[GST/HST]]</f>
        <v>0</v>
      </c>
      <c r="G17" s="170">
        <f>SUMIF('Directors Advances'!$H$6:$H$1500,'Sales + Receivables'!B17,'Directors Advances'!$I$6:$I$1500)+SUMIF('Bank 1'!$H$7:$H$1500,'Sales + Receivables'!B17,'Bank 1'!$I$7:$I$1500)+SUMIF('Bank 2'!$H$7:$H$1500,'Sales + Receivables'!B17,'Bank 2'!$I$7:$I$1500)+SUMIF('Credit Card 1'!$H$7:$H$1500,'Sales + Receivables'!B17,'Credit Card 1'!$I$7:$I$1500)+SUMIF('Credit Card 2'!$H$7:$H$1500,'Sales + Receivables'!B17,'Credit Card 2'!$I$7:$I$1500)</f>
        <v>0</v>
      </c>
      <c r="H17" s="170">
        <f>SUMIFS('Directors Advances'!$J$6:$J$1500, 'Directors Advances'!$H$6:$H$1500, 'Sales + Receivables'!B17, 'Directors Advances'!$H$6:$H$1500, "&lt;&gt;0")
+SUMIFS('Bank 1'!$J$7:$J$1500, 'Bank 1'!$H$7:$H$1500, 'Sales + Receivables'!B17, 'Bank 1'!$H$7:$H$1500, "&lt;&gt;0")
+SUMIFS('Bank 2'!$J$7:$J$1500, 'Bank 2'!$H$7:$H$1500, 'Sales + Receivables'!B17, 'Bank 2'!$H$7:$H$1500, "&lt;&gt;0")
+SUMIFS('Credit Card 1'!$J$7:$J$1500, 'Credit Card 1'!$H$7:$H$1500, 'Sales + Receivables'!B17, 'Credit Card 1'!$H$7:$H$1500, "&lt;&gt;0")
+SUMIFS('Credit Card 2'!$J$7:$J$1500, 'Credit Card 2'!$H$7:$H$1500, 'Sales + Receivables'!B17, 'Credit Card 2'!$H$7:$H$1500, "&lt;&gt;0")</f>
        <v>0</v>
      </c>
      <c r="I17" s="56"/>
      <c r="J17" s="56"/>
      <c r="K17" s="429">
        <f>Table9[[#This Row],[Invoice Paid by Cx]]+Table9[[#This Row],[GST Paid by Cx]]</f>
        <v>0</v>
      </c>
      <c r="L17" s="170">
        <f>IF(Dashboard!$F$5="Quick",0,Table9[[#This Row],[GST/HST]]-Table9[[#This Row],[GST Paid by Cx]])</f>
        <v>0</v>
      </c>
      <c r="M17" s="170">
        <f>Table9[[#This Row],[Net Invoice ]]-Table9[[#This Row],[Invoice Paid by Cx]]</f>
        <v>0</v>
      </c>
      <c r="N17" s="436">
        <f>D17-K17</f>
        <v>0</v>
      </c>
    </row>
    <row r="18" spans="1:14" ht="14" x14ac:dyDescent="0.2">
      <c r="A18" s="44"/>
      <c r="B18" s="51"/>
      <c r="C18" s="52"/>
      <c r="D18" s="53"/>
      <c r="E18" s="428">
        <f>(Table9[[#This Row],[Invoice Amount]]*Dashboard!$F$4)/(100%+Dashboard!$F$4)</f>
        <v>0</v>
      </c>
      <c r="F18" s="169">
        <f>Table9[[#This Row],[Invoice Amount]]-Table9[[#This Row],[GST/HST]]</f>
        <v>0</v>
      </c>
      <c r="G18" s="169">
        <f>SUMIF('Directors Advances'!$H$6:$H$1500,'Sales + Receivables'!B18,'Directors Advances'!$I$6:$I$1500)+SUMIF('Bank 1'!$H$7:$H$1500,'Sales + Receivables'!B18,'Bank 1'!$I$7:$I$1500)+SUMIF('Bank 2'!$H$7:$H$1500,'Sales + Receivables'!B18,'Bank 2'!$I$7:$I$1500)+SUMIF('Credit Card 1'!$H$7:$H$1500,'Sales + Receivables'!B18,'Credit Card 1'!$I$7:$I$1500)+SUMIF('Credit Card 2'!$H$7:$H$1500,'Sales + Receivables'!B18,'Credit Card 2'!$I$7:$I$1500)</f>
        <v>0</v>
      </c>
      <c r="H18" s="169">
        <f>SUMIFS('Directors Advances'!$J$6:$J$1500, 'Directors Advances'!$H$6:$H$1500, 'Sales + Receivables'!B18, 'Directors Advances'!$H$6:$H$1500, "&lt;&gt;0")
+SUMIFS('Bank 1'!$J$7:$J$1500, 'Bank 1'!$H$7:$H$1500, 'Sales + Receivables'!B18, 'Bank 1'!$H$7:$H$1500, "&lt;&gt;0")
+SUMIFS('Bank 2'!$J$7:$J$1500, 'Bank 2'!$H$7:$H$1500, 'Sales + Receivables'!B18, 'Bank 2'!$H$7:$H$1500, "&lt;&gt;0")
+SUMIFS('Credit Card 1'!$J$7:$J$1500, 'Credit Card 1'!$H$7:$H$1500, 'Sales + Receivables'!B18, 'Credit Card 1'!$H$7:$H$1500, "&lt;&gt;0")
+SUMIFS('Credit Card 2'!$J$7:$J$1500, 'Credit Card 2'!$H$7:$H$1500, 'Sales + Receivables'!B18, 'Credit Card 2'!$H$7:$H$1500, "&lt;&gt;0")</f>
        <v>0</v>
      </c>
      <c r="I18" s="53"/>
      <c r="J18" s="53"/>
      <c r="K18" s="428">
        <f>Table9[[#This Row],[Invoice Paid by Cx]]+Table9[[#This Row],[GST Paid by Cx]]</f>
        <v>0</v>
      </c>
      <c r="L18" s="169">
        <f>IF(Dashboard!$F$5="Quick",0,Table9[[#This Row],[GST/HST]]-Table9[[#This Row],[GST Paid by Cx]])</f>
        <v>0</v>
      </c>
      <c r="M18" s="169">
        <f>Table9[[#This Row],[Net Invoice ]]-Table9[[#This Row],[Invoice Paid by Cx]]</f>
        <v>0</v>
      </c>
      <c r="N18" s="435">
        <f t="shared" ref="N18:N49" si="1">D18-K18</f>
        <v>0</v>
      </c>
    </row>
    <row r="19" spans="1:14" ht="14" x14ac:dyDescent="0.2">
      <c r="A19" s="44"/>
      <c r="B19" s="54"/>
      <c r="C19" s="55"/>
      <c r="D19" s="56"/>
      <c r="E19" s="429">
        <f>(Table9[[#This Row],[Invoice Amount]]*Dashboard!$F$4)/(100%+Dashboard!$F$4)</f>
        <v>0</v>
      </c>
      <c r="F19" s="170">
        <f>Table9[[#This Row],[Invoice Amount]]-Table9[[#This Row],[GST/HST]]</f>
        <v>0</v>
      </c>
      <c r="G19" s="170">
        <f>SUMIF('Directors Advances'!$H$6:$H$1500,'Sales + Receivables'!B19,'Directors Advances'!$I$6:$I$1500)+SUMIF('Bank 1'!$H$7:$H$1500,'Sales + Receivables'!B19,'Bank 1'!$I$7:$I$1500)+SUMIF('Bank 2'!$H$7:$H$1500,'Sales + Receivables'!B19,'Bank 2'!$I$7:$I$1500)+SUMIF('Credit Card 1'!$H$7:$H$1500,'Sales + Receivables'!B19,'Credit Card 1'!$I$7:$I$1500)+SUMIF('Credit Card 2'!$H$7:$H$1500,'Sales + Receivables'!B19,'Credit Card 2'!$I$7:$I$1500)</f>
        <v>0</v>
      </c>
      <c r="H19" s="170">
        <f>SUMIFS('Directors Advances'!$J$6:$J$1500, 'Directors Advances'!$H$6:$H$1500, 'Sales + Receivables'!B19, 'Directors Advances'!$H$6:$H$1500, "&lt;&gt;0")
+SUMIFS('Bank 1'!$J$7:$J$1500, 'Bank 1'!$H$7:$H$1500, 'Sales + Receivables'!B19, 'Bank 1'!$H$7:$H$1500, "&lt;&gt;0")
+SUMIFS('Bank 2'!$J$7:$J$1500, 'Bank 2'!$H$7:$H$1500, 'Sales + Receivables'!B19, 'Bank 2'!$H$7:$H$1500, "&lt;&gt;0")
+SUMIFS('Credit Card 1'!$J$7:$J$1500, 'Credit Card 1'!$H$7:$H$1500, 'Sales + Receivables'!B19, 'Credit Card 1'!$H$7:$H$1500, "&lt;&gt;0")
+SUMIFS('Credit Card 2'!$J$7:$J$1500, 'Credit Card 2'!$H$7:$H$1500, 'Sales + Receivables'!B19, 'Credit Card 2'!$H$7:$H$1500, "&lt;&gt;0")</f>
        <v>0</v>
      </c>
      <c r="I19" s="56"/>
      <c r="J19" s="56"/>
      <c r="K19" s="429">
        <f>Table9[[#This Row],[Invoice Paid by Cx]]+Table9[[#This Row],[GST Paid by Cx]]</f>
        <v>0</v>
      </c>
      <c r="L19" s="170">
        <f>IF(Dashboard!$F$5="Quick",0,Table9[[#This Row],[GST/HST]]-Table9[[#This Row],[GST Paid by Cx]])</f>
        <v>0</v>
      </c>
      <c r="M19" s="170">
        <f>Table9[[#This Row],[Net Invoice ]]-Table9[[#This Row],[Invoice Paid by Cx]]</f>
        <v>0</v>
      </c>
      <c r="N19" s="436">
        <f t="shared" si="1"/>
        <v>0</v>
      </c>
    </row>
    <row r="20" spans="1:14" ht="14" x14ac:dyDescent="0.2">
      <c r="A20" s="44"/>
      <c r="B20" s="51"/>
      <c r="C20" s="52"/>
      <c r="D20" s="53"/>
      <c r="E20" s="428">
        <f>(Table9[[#This Row],[Invoice Amount]]*Dashboard!$F$4)/(100%+Dashboard!$F$4)</f>
        <v>0</v>
      </c>
      <c r="F20" s="169">
        <f>Table9[[#This Row],[Invoice Amount]]-Table9[[#This Row],[GST/HST]]</f>
        <v>0</v>
      </c>
      <c r="G20" s="169">
        <f>SUMIF('Directors Advances'!$H$6:$H$1500,'Sales + Receivables'!B20,'Directors Advances'!$I$6:$I$1500)+SUMIF('Bank 1'!$H$7:$H$1500,'Sales + Receivables'!B20,'Bank 1'!$I$7:$I$1500)+SUMIF('Bank 2'!$H$7:$H$1500,'Sales + Receivables'!B20,'Bank 2'!$I$7:$I$1500)+SUMIF('Credit Card 1'!$H$7:$H$1500,'Sales + Receivables'!B20,'Credit Card 1'!$I$7:$I$1500)+SUMIF('Credit Card 2'!$H$7:$H$1500,'Sales + Receivables'!B20,'Credit Card 2'!$I$7:$I$1500)</f>
        <v>0</v>
      </c>
      <c r="H20" s="169">
        <f>SUMIFS('Directors Advances'!$J$6:$J$1500, 'Directors Advances'!$H$6:$H$1500, 'Sales + Receivables'!B20, 'Directors Advances'!$H$6:$H$1500, "&lt;&gt;0")
+SUMIFS('Bank 1'!$J$7:$J$1500, 'Bank 1'!$H$7:$H$1500, 'Sales + Receivables'!B20, 'Bank 1'!$H$7:$H$1500, "&lt;&gt;0")
+SUMIFS('Bank 2'!$J$7:$J$1500, 'Bank 2'!$H$7:$H$1500, 'Sales + Receivables'!B20, 'Bank 2'!$H$7:$H$1500, "&lt;&gt;0")
+SUMIFS('Credit Card 1'!$J$7:$J$1500, 'Credit Card 1'!$H$7:$H$1500, 'Sales + Receivables'!B20, 'Credit Card 1'!$H$7:$H$1500, "&lt;&gt;0")
+SUMIFS('Credit Card 2'!$J$7:$J$1500, 'Credit Card 2'!$H$7:$H$1500, 'Sales + Receivables'!B20, 'Credit Card 2'!$H$7:$H$1500, "&lt;&gt;0")</f>
        <v>0</v>
      </c>
      <c r="I20" s="53"/>
      <c r="J20" s="53"/>
      <c r="K20" s="428">
        <f>Table9[[#This Row],[Invoice Paid by Cx]]+Table9[[#This Row],[GST Paid by Cx]]</f>
        <v>0</v>
      </c>
      <c r="L20" s="169">
        <f>IF(Dashboard!$F$5="Quick",0,Table9[[#This Row],[GST/HST]]-Table9[[#This Row],[GST Paid by Cx]])</f>
        <v>0</v>
      </c>
      <c r="M20" s="169">
        <f>Table9[[#This Row],[Net Invoice ]]-Table9[[#This Row],[Invoice Paid by Cx]]</f>
        <v>0</v>
      </c>
      <c r="N20" s="435">
        <f t="shared" si="1"/>
        <v>0</v>
      </c>
    </row>
    <row r="21" spans="1:14" ht="14" x14ac:dyDescent="0.2">
      <c r="A21" s="44"/>
      <c r="B21" s="54"/>
      <c r="C21" s="55"/>
      <c r="D21" s="56"/>
      <c r="E21" s="429">
        <f>(Table9[[#This Row],[Invoice Amount]]*Dashboard!$F$4)/(100%+Dashboard!$F$4)</f>
        <v>0</v>
      </c>
      <c r="F21" s="170">
        <f>Table9[[#This Row],[Invoice Amount]]-Table9[[#This Row],[GST/HST]]</f>
        <v>0</v>
      </c>
      <c r="G21" s="170">
        <f>SUMIF('Directors Advances'!$H$6:$H$1500,'Sales + Receivables'!B21,'Directors Advances'!$I$6:$I$1500)+SUMIF('Bank 1'!$H$7:$H$1500,'Sales + Receivables'!B21,'Bank 1'!$I$7:$I$1500)+SUMIF('Bank 2'!$H$7:$H$1500,'Sales + Receivables'!B21,'Bank 2'!$I$7:$I$1500)+SUMIF('Credit Card 1'!$H$7:$H$1500,'Sales + Receivables'!B21,'Credit Card 1'!$I$7:$I$1500)+SUMIF('Credit Card 2'!$H$7:$H$1500,'Sales + Receivables'!B21,'Credit Card 2'!$I$7:$I$1500)</f>
        <v>0</v>
      </c>
      <c r="H21" s="170">
        <f>SUMIFS('Directors Advances'!$J$6:$J$1500, 'Directors Advances'!$H$6:$H$1500, 'Sales + Receivables'!B21, 'Directors Advances'!$H$6:$H$1500, "&lt;&gt;0")
+SUMIFS('Bank 1'!$J$7:$J$1500, 'Bank 1'!$H$7:$H$1500, 'Sales + Receivables'!B21, 'Bank 1'!$H$7:$H$1500, "&lt;&gt;0")
+SUMIFS('Bank 2'!$J$7:$J$1500, 'Bank 2'!$H$7:$H$1500, 'Sales + Receivables'!B21, 'Bank 2'!$H$7:$H$1500, "&lt;&gt;0")
+SUMIFS('Credit Card 1'!$J$7:$J$1500, 'Credit Card 1'!$H$7:$H$1500, 'Sales + Receivables'!B21, 'Credit Card 1'!$H$7:$H$1500, "&lt;&gt;0")
+SUMIFS('Credit Card 2'!$J$7:$J$1500, 'Credit Card 2'!$H$7:$H$1500, 'Sales + Receivables'!B21, 'Credit Card 2'!$H$7:$H$1500, "&lt;&gt;0")</f>
        <v>0</v>
      </c>
      <c r="I21" s="56"/>
      <c r="J21" s="56"/>
      <c r="K21" s="429">
        <f>Table9[[#This Row],[Invoice Paid by Cx]]+Table9[[#This Row],[GST Paid by Cx]]</f>
        <v>0</v>
      </c>
      <c r="L21" s="170">
        <f>IF(Dashboard!$F$5="Quick",0,Table9[[#This Row],[GST/HST]]-Table9[[#This Row],[GST Paid by Cx]])</f>
        <v>0</v>
      </c>
      <c r="M21" s="170">
        <f>Table9[[#This Row],[Net Invoice ]]-Table9[[#This Row],[Invoice Paid by Cx]]</f>
        <v>0</v>
      </c>
      <c r="N21" s="436">
        <f t="shared" si="1"/>
        <v>0</v>
      </c>
    </row>
    <row r="22" spans="1:14" ht="14" x14ac:dyDescent="0.2">
      <c r="A22" s="44"/>
      <c r="B22" s="51"/>
      <c r="C22" s="52"/>
      <c r="D22" s="53"/>
      <c r="E22" s="428">
        <f>(Table9[[#This Row],[Invoice Amount]]*Dashboard!$F$4)/(100%+Dashboard!$F$4)</f>
        <v>0</v>
      </c>
      <c r="F22" s="169">
        <f>Table9[[#This Row],[Invoice Amount]]-Table9[[#This Row],[GST/HST]]</f>
        <v>0</v>
      </c>
      <c r="G22" s="169">
        <f>SUMIF('Directors Advances'!$H$6:$H$1500,'Sales + Receivables'!B22,'Directors Advances'!$I$6:$I$1500)+SUMIF('Bank 1'!$H$7:$H$1500,'Sales + Receivables'!B22,'Bank 1'!$I$7:$I$1500)+SUMIF('Bank 2'!$H$7:$H$1500,'Sales + Receivables'!B22,'Bank 2'!$I$7:$I$1500)+SUMIF('Credit Card 1'!$H$7:$H$1500,'Sales + Receivables'!B22,'Credit Card 1'!$I$7:$I$1500)+SUMIF('Credit Card 2'!$H$7:$H$1500,'Sales + Receivables'!B22,'Credit Card 2'!$I$7:$I$1500)</f>
        <v>0</v>
      </c>
      <c r="H22" s="169">
        <f>SUMIFS('Directors Advances'!$J$6:$J$1500, 'Directors Advances'!$H$6:$H$1500, 'Sales + Receivables'!B22, 'Directors Advances'!$H$6:$H$1500, "&lt;&gt;0")
+SUMIFS('Bank 1'!$J$7:$J$1500, 'Bank 1'!$H$7:$H$1500, 'Sales + Receivables'!B22, 'Bank 1'!$H$7:$H$1500, "&lt;&gt;0")
+SUMIFS('Bank 2'!$J$7:$J$1500, 'Bank 2'!$H$7:$H$1500, 'Sales + Receivables'!B22, 'Bank 2'!$H$7:$H$1500, "&lt;&gt;0")
+SUMIFS('Credit Card 1'!$J$7:$J$1500, 'Credit Card 1'!$H$7:$H$1500, 'Sales + Receivables'!B22, 'Credit Card 1'!$H$7:$H$1500, "&lt;&gt;0")
+SUMIFS('Credit Card 2'!$J$7:$J$1500, 'Credit Card 2'!$H$7:$H$1500, 'Sales + Receivables'!B22, 'Credit Card 2'!$H$7:$H$1500, "&lt;&gt;0")</f>
        <v>0</v>
      </c>
      <c r="I22" s="53"/>
      <c r="J22" s="53"/>
      <c r="K22" s="428">
        <f>Table9[[#This Row],[Invoice Paid by Cx]]+Table9[[#This Row],[GST Paid by Cx]]</f>
        <v>0</v>
      </c>
      <c r="L22" s="169">
        <f>IF(Dashboard!$F$5="Quick",0,Table9[[#This Row],[GST/HST]]-Table9[[#This Row],[GST Paid by Cx]])</f>
        <v>0</v>
      </c>
      <c r="M22" s="169">
        <f>Table9[[#This Row],[Net Invoice ]]-Table9[[#This Row],[Invoice Paid by Cx]]</f>
        <v>0</v>
      </c>
      <c r="N22" s="435">
        <f t="shared" si="1"/>
        <v>0</v>
      </c>
    </row>
    <row r="23" spans="1:14" ht="14" x14ac:dyDescent="0.2">
      <c r="A23" s="44"/>
      <c r="B23" s="54"/>
      <c r="C23" s="55"/>
      <c r="D23" s="56"/>
      <c r="E23" s="429">
        <f>(Table9[[#This Row],[Invoice Amount]]*Dashboard!$F$4)/(100%+Dashboard!$F$4)</f>
        <v>0</v>
      </c>
      <c r="F23" s="170">
        <f>Table9[[#This Row],[Invoice Amount]]-Table9[[#This Row],[GST/HST]]</f>
        <v>0</v>
      </c>
      <c r="G23" s="170">
        <f>SUMIF('Directors Advances'!$H$6:$H$1500,'Sales + Receivables'!B23,'Directors Advances'!$I$6:$I$1500)+SUMIF('Bank 1'!$H$7:$H$1500,'Sales + Receivables'!B23,'Bank 1'!$I$7:$I$1500)+SUMIF('Bank 2'!$H$7:$H$1500,'Sales + Receivables'!B23,'Bank 2'!$I$7:$I$1500)+SUMIF('Credit Card 1'!$H$7:$H$1500,'Sales + Receivables'!B23,'Credit Card 1'!$I$7:$I$1500)+SUMIF('Credit Card 2'!$H$7:$H$1500,'Sales + Receivables'!B23,'Credit Card 2'!$I$7:$I$1500)</f>
        <v>0</v>
      </c>
      <c r="H23" s="170">
        <f>SUMIFS('Directors Advances'!$J$6:$J$1500, 'Directors Advances'!$H$6:$H$1500, 'Sales + Receivables'!B23, 'Directors Advances'!$H$6:$H$1500, "&lt;&gt;0")
+SUMIFS('Bank 1'!$J$7:$J$1500, 'Bank 1'!$H$7:$H$1500, 'Sales + Receivables'!B23, 'Bank 1'!$H$7:$H$1500, "&lt;&gt;0")
+SUMIFS('Bank 2'!$J$7:$J$1500, 'Bank 2'!$H$7:$H$1500, 'Sales + Receivables'!B23, 'Bank 2'!$H$7:$H$1500, "&lt;&gt;0")
+SUMIFS('Credit Card 1'!$J$7:$J$1500, 'Credit Card 1'!$H$7:$H$1500, 'Sales + Receivables'!B23, 'Credit Card 1'!$H$7:$H$1500, "&lt;&gt;0")
+SUMIFS('Credit Card 2'!$J$7:$J$1500, 'Credit Card 2'!$H$7:$H$1500, 'Sales + Receivables'!B23, 'Credit Card 2'!$H$7:$H$1500, "&lt;&gt;0")</f>
        <v>0</v>
      </c>
      <c r="I23" s="56"/>
      <c r="J23" s="56"/>
      <c r="K23" s="429">
        <f>Table9[[#This Row],[Invoice Paid by Cx]]+Table9[[#This Row],[GST Paid by Cx]]</f>
        <v>0</v>
      </c>
      <c r="L23" s="170">
        <f>IF(Dashboard!$F$5="Quick",0,Table9[[#This Row],[GST/HST]]-Table9[[#This Row],[GST Paid by Cx]])</f>
        <v>0</v>
      </c>
      <c r="M23" s="170">
        <f>Table9[[#This Row],[Net Invoice ]]-Table9[[#This Row],[Invoice Paid by Cx]]</f>
        <v>0</v>
      </c>
      <c r="N23" s="436">
        <f t="shared" si="1"/>
        <v>0</v>
      </c>
    </row>
    <row r="24" spans="1:14" ht="14" x14ac:dyDescent="0.2">
      <c r="A24" s="44"/>
      <c r="B24" s="51"/>
      <c r="C24" s="52"/>
      <c r="D24" s="53"/>
      <c r="E24" s="428">
        <f>(Table9[[#This Row],[Invoice Amount]]*Dashboard!$F$4)/(100%+Dashboard!$F$4)</f>
        <v>0</v>
      </c>
      <c r="F24" s="169">
        <f>Table9[[#This Row],[Invoice Amount]]-Table9[[#This Row],[GST/HST]]</f>
        <v>0</v>
      </c>
      <c r="G24" s="169">
        <f>SUMIF('Directors Advances'!$H$6:$H$1500,'Sales + Receivables'!B24,'Directors Advances'!$I$6:$I$1500)+SUMIF('Bank 1'!$H$7:$H$1500,'Sales + Receivables'!B24,'Bank 1'!$I$7:$I$1500)+SUMIF('Bank 2'!$H$7:$H$1500,'Sales + Receivables'!B24,'Bank 2'!$I$7:$I$1500)+SUMIF('Credit Card 1'!$H$7:$H$1500,'Sales + Receivables'!B24,'Credit Card 1'!$I$7:$I$1500)+SUMIF('Credit Card 2'!$H$7:$H$1500,'Sales + Receivables'!B24,'Credit Card 2'!$I$7:$I$1500)</f>
        <v>0</v>
      </c>
      <c r="H24" s="169">
        <f>SUMIFS('Directors Advances'!$J$6:$J$1500, 'Directors Advances'!$H$6:$H$1500, 'Sales + Receivables'!B24, 'Directors Advances'!$H$6:$H$1500, "&lt;&gt;0")
+SUMIFS('Bank 1'!$J$7:$J$1500, 'Bank 1'!$H$7:$H$1500, 'Sales + Receivables'!B24, 'Bank 1'!$H$7:$H$1500, "&lt;&gt;0")
+SUMIFS('Bank 2'!$J$7:$J$1500, 'Bank 2'!$H$7:$H$1500, 'Sales + Receivables'!B24, 'Bank 2'!$H$7:$H$1500, "&lt;&gt;0")
+SUMIFS('Credit Card 1'!$J$7:$J$1500, 'Credit Card 1'!$H$7:$H$1500, 'Sales + Receivables'!B24, 'Credit Card 1'!$H$7:$H$1500, "&lt;&gt;0")
+SUMIFS('Credit Card 2'!$J$7:$J$1500, 'Credit Card 2'!$H$7:$H$1500, 'Sales + Receivables'!B24, 'Credit Card 2'!$H$7:$H$1500, "&lt;&gt;0")</f>
        <v>0</v>
      </c>
      <c r="I24" s="53"/>
      <c r="J24" s="53"/>
      <c r="K24" s="428">
        <f>Table9[[#This Row],[Invoice Paid by Cx]]+Table9[[#This Row],[GST Paid by Cx]]</f>
        <v>0</v>
      </c>
      <c r="L24" s="169">
        <f>IF(Dashboard!$F$5="Quick",0,Table9[[#This Row],[GST/HST]]-Table9[[#This Row],[GST Paid by Cx]])</f>
        <v>0</v>
      </c>
      <c r="M24" s="169">
        <f>Table9[[#This Row],[Net Invoice ]]-Table9[[#This Row],[Invoice Paid by Cx]]</f>
        <v>0</v>
      </c>
      <c r="N24" s="435">
        <f t="shared" si="1"/>
        <v>0</v>
      </c>
    </row>
    <row r="25" spans="1:14" ht="14" x14ac:dyDescent="0.2">
      <c r="A25" s="44"/>
      <c r="B25" s="54"/>
      <c r="C25" s="55"/>
      <c r="D25" s="56"/>
      <c r="E25" s="429">
        <f>(Table9[[#This Row],[Invoice Amount]]*Dashboard!$F$4)/(100%+Dashboard!$F$4)</f>
        <v>0</v>
      </c>
      <c r="F25" s="170">
        <f>Table9[[#This Row],[Invoice Amount]]-Table9[[#This Row],[GST/HST]]</f>
        <v>0</v>
      </c>
      <c r="G25" s="170">
        <f>SUMIF('Directors Advances'!$H$6:$H$1500,'Sales + Receivables'!B25,'Directors Advances'!$I$6:$I$1500)+SUMIF('Bank 1'!$H$7:$H$1500,'Sales + Receivables'!B25,'Bank 1'!$I$7:$I$1500)+SUMIF('Bank 2'!$H$7:$H$1500,'Sales + Receivables'!B25,'Bank 2'!$I$7:$I$1500)+SUMIF('Credit Card 1'!$H$7:$H$1500,'Sales + Receivables'!B25,'Credit Card 1'!$I$7:$I$1500)+SUMIF('Credit Card 2'!$H$7:$H$1500,'Sales + Receivables'!B25,'Credit Card 2'!$I$7:$I$1500)</f>
        <v>0</v>
      </c>
      <c r="H25" s="170">
        <f>SUMIFS('Directors Advances'!$J$6:$J$1500, 'Directors Advances'!$H$6:$H$1500, 'Sales + Receivables'!B25, 'Directors Advances'!$H$6:$H$1500, "&lt;&gt;0")
+SUMIFS('Bank 1'!$J$7:$J$1500, 'Bank 1'!$H$7:$H$1500, 'Sales + Receivables'!B25, 'Bank 1'!$H$7:$H$1500, "&lt;&gt;0")
+SUMIFS('Bank 2'!$J$7:$J$1500, 'Bank 2'!$H$7:$H$1500, 'Sales + Receivables'!B25, 'Bank 2'!$H$7:$H$1500, "&lt;&gt;0")
+SUMIFS('Credit Card 1'!$J$7:$J$1500, 'Credit Card 1'!$H$7:$H$1500, 'Sales + Receivables'!B25, 'Credit Card 1'!$H$7:$H$1500, "&lt;&gt;0")
+SUMIFS('Credit Card 2'!$J$7:$J$1500, 'Credit Card 2'!$H$7:$H$1500, 'Sales + Receivables'!B25, 'Credit Card 2'!$H$7:$H$1500, "&lt;&gt;0")</f>
        <v>0</v>
      </c>
      <c r="I25" s="56"/>
      <c r="J25" s="56"/>
      <c r="K25" s="429">
        <f>Table9[[#This Row],[Invoice Paid by Cx]]+Table9[[#This Row],[GST Paid by Cx]]</f>
        <v>0</v>
      </c>
      <c r="L25" s="170">
        <f>IF(Dashboard!$F$5="Quick",0,Table9[[#This Row],[GST/HST]]-Table9[[#This Row],[GST Paid by Cx]])</f>
        <v>0</v>
      </c>
      <c r="M25" s="170">
        <f>Table9[[#This Row],[Net Invoice ]]-Table9[[#This Row],[Invoice Paid by Cx]]</f>
        <v>0</v>
      </c>
      <c r="N25" s="436">
        <f t="shared" si="1"/>
        <v>0</v>
      </c>
    </row>
    <row r="26" spans="1:14" ht="14" x14ac:dyDescent="0.2">
      <c r="A26" s="44"/>
      <c r="B26" s="51"/>
      <c r="C26" s="52"/>
      <c r="D26" s="53"/>
      <c r="E26" s="428">
        <f>(Table9[[#This Row],[Invoice Amount]]*Dashboard!$F$4)/(100%+Dashboard!$F$4)</f>
        <v>0</v>
      </c>
      <c r="F26" s="169">
        <f>Table9[[#This Row],[Invoice Amount]]-Table9[[#This Row],[GST/HST]]</f>
        <v>0</v>
      </c>
      <c r="G26" s="169">
        <f>SUMIF('Directors Advances'!$H$6:$H$1500,'Sales + Receivables'!B26,'Directors Advances'!$I$6:$I$1500)+SUMIF('Bank 1'!$H$7:$H$1500,'Sales + Receivables'!B26,'Bank 1'!$I$7:$I$1500)+SUMIF('Bank 2'!$H$7:$H$1500,'Sales + Receivables'!B26,'Bank 2'!$I$7:$I$1500)+SUMIF('Credit Card 1'!$H$7:$H$1500,'Sales + Receivables'!B26,'Credit Card 1'!$I$7:$I$1500)+SUMIF('Credit Card 2'!$H$7:$H$1500,'Sales + Receivables'!B26,'Credit Card 2'!$I$7:$I$1500)</f>
        <v>0</v>
      </c>
      <c r="H26" s="169">
        <f>SUMIFS('Directors Advances'!$J$6:$J$1500, 'Directors Advances'!$H$6:$H$1500, 'Sales + Receivables'!B26, 'Directors Advances'!$H$6:$H$1500, "&lt;&gt;0")
+SUMIFS('Bank 1'!$J$7:$J$1500, 'Bank 1'!$H$7:$H$1500, 'Sales + Receivables'!B26, 'Bank 1'!$H$7:$H$1500, "&lt;&gt;0")
+SUMIFS('Bank 2'!$J$7:$J$1500, 'Bank 2'!$H$7:$H$1500, 'Sales + Receivables'!B26, 'Bank 2'!$H$7:$H$1500, "&lt;&gt;0")
+SUMIFS('Credit Card 1'!$J$7:$J$1500, 'Credit Card 1'!$H$7:$H$1500, 'Sales + Receivables'!B26, 'Credit Card 1'!$H$7:$H$1500, "&lt;&gt;0")
+SUMIFS('Credit Card 2'!$J$7:$J$1500, 'Credit Card 2'!$H$7:$H$1500, 'Sales + Receivables'!B26, 'Credit Card 2'!$H$7:$H$1500, "&lt;&gt;0")</f>
        <v>0</v>
      </c>
      <c r="I26" s="53"/>
      <c r="J26" s="53"/>
      <c r="K26" s="428">
        <f>Table9[[#This Row],[Invoice Paid by Cx]]+Table9[[#This Row],[GST Paid by Cx]]</f>
        <v>0</v>
      </c>
      <c r="L26" s="169">
        <f>IF(Dashboard!$F$5="Quick",0,Table9[[#This Row],[GST/HST]]-Table9[[#This Row],[GST Paid by Cx]])</f>
        <v>0</v>
      </c>
      <c r="M26" s="169">
        <f>Table9[[#This Row],[Net Invoice ]]-Table9[[#This Row],[Invoice Paid by Cx]]</f>
        <v>0</v>
      </c>
      <c r="N26" s="435">
        <f t="shared" si="1"/>
        <v>0</v>
      </c>
    </row>
    <row r="27" spans="1:14" ht="14" x14ac:dyDescent="0.2">
      <c r="A27" s="44"/>
      <c r="B27" s="54"/>
      <c r="C27" s="55"/>
      <c r="D27" s="56"/>
      <c r="E27" s="429">
        <f>(Table9[[#This Row],[Invoice Amount]]*Dashboard!$F$4)/(100%+Dashboard!$F$4)</f>
        <v>0</v>
      </c>
      <c r="F27" s="170">
        <f>Table9[[#This Row],[Invoice Amount]]-Table9[[#This Row],[GST/HST]]</f>
        <v>0</v>
      </c>
      <c r="G27" s="170">
        <f>SUMIF('Directors Advances'!$H$6:$H$1500,'Sales + Receivables'!B27,'Directors Advances'!$I$6:$I$1500)+SUMIF('Bank 1'!$H$7:$H$1500,'Sales + Receivables'!B27,'Bank 1'!$I$7:$I$1500)+SUMIF('Bank 2'!$H$7:$H$1500,'Sales + Receivables'!B27,'Bank 2'!$I$7:$I$1500)+SUMIF('Credit Card 1'!$H$7:$H$1500,'Sales + Receivables'!B27,'Credit Card 1'!$I$7:$I$1500)+SUMIF('Credit Card 2'!$H$7:$H$1500,'Sales + Receivables'!B27,'Credit Card 2'!$I$7:$I$1500)</f>
        <v>0</v>
      </c>
      <c r="H27" s="170">
        <f>SUMIFS('Directors Advances'!$J$6:$J$1500, 'Directors Advances'!$H$6:$H$1500, 'Sales + Receivables'!B27, 'Directors Advances'!$H$6:$H$1500, "&lt;&gt;0")
+SUMIFS('Bank 1'!$J$7:$J$1500, 'Bank 1'!$H$7:$H$1500, 'Sales + Receivables'!B27, 'Bank 1'!$H$7:$H$1500, "&lt;&gt;0")
+SUMIFS('Bank 2'!$J$7:$J$1500, 'Bank 2'!$H$7:$H$1500, 'Sales + Receivables'!B27, 'Bank 2'!$H$7:$H$1500, "&lt;&gt;0")
+SUMIFS('Credit Card 1'!$J$7:$J$1500, 'Credit Card 1'!$H$7:$H$1500, 'Sales + Receivables'!B27, 'Credit Card 1'!$H$7:$H$1500, "&lt;&gt;0")
+SUMIFS('Credit Card 2'!$J$7:$J$1500, 'Credit Card 2'!$H$7:$H$1500, 'Sales + Receivables'!B27, 'Credit Card 2'!$H$7:$H$1500, "&lt;&gt;0")</f>
        <v>0</v>
      </c>
      <c r="I27" s="56"/>
      <c r="J27" s="56"/>
      <c r="K27" s="429">
        <f>Table9[[#This Row],[Invoice Paid by Cx]]+Table9[[#This Row],[GST Paid by Cx]]</f>
        <v>0</v>
      </c>
      <c r="L27" s="170">
        <f>IF(Dashboard!$F$5="Quick",0,Table9[[#This Row],[GST/HST]]-Table9[[#This Row],[GST Paid by Cx]])</f>
        <v>0</v>
      </c>
      <c r="M27" s="170">
        <f>Table9[[#This Row],[Net Invoice ]]-Table9[[#This Row],[Invoice Paid by Cx]]</f>
        <v>0</v>
      </c>
      <c r="N27" s="436">
        <f t="shared" si="1"/>
        <v>0</v>
      </c>
    </row>
    <row r="28" spans="1:14" ht="14" x14ac:dyDescent="0.2">
      <c r="A28" s="44"/>
      <c r="B28" s="51"/>
      <c r="C28" s="52"/>
      <c r="D28" s="53"/>
      <c r="E28" s="428">
        <f>(Table9[[#This Row],[Invoice Amount]]*Dashboard!$F$4)/(100%+Dashboard!$F$4)</f>
        <v>0</v>
      </c>
      <c r="F28" s="169">
        <f>Table9[[#This Row],[Invoice Amount]]-Table9[[#This Row],[GST/HST]]</f>
        <v>0</v>
      </c>
      <c r="G28" s="169">
        <f>SUMIF('Directors Advances'!$H$6:$H$1500,'Sales + Receivables'!B28,'Directors Advances'!$I$6:$I$1500)+SUMIF('Bank 1'!$H$7:$H$1500,'Sales + Receivables'!B28,'Bank 1'!$I$7:$I$1500)+SUMIF('Bank 2'!$H$7:$H$1500,'Sales + Receivables'!B28,'Bank 2'!$I$7:$I$1500)+SUMIF('Credit Card 1'!$H$7:$H$1500,'Sales + Receivables'!B28,'Credit Card 1'!$I$7:$I$1500)+SUMIF('Credit Card 2'!$H$7:$H$1500,'Sales + Receivables'!B28,'Credit Card 2'!$I$7:$I$1500)</f>
        <v>0</v>
      </c>
      <c r="H28" s="169">
        <f>SUMIFS('Directors Advances'!$J$6:$J$1500, 'Directors Advances'!$H$6:$H$1500, 'Sales + Receivables'!B28, 'Directors Advances'!$H$6:$H$1500, "&lt;&gt;0")
+SUMIFS('Bank 1'!$J$7:$J$1500, 'Bank 1'!$H$7:$H$1500, 'Sales + Receivables'!B28, 'Bank 1'!$H$7:$H$1500, "&lt;&gt;0")
+SUMIFS('Bank 2'!$J$7:$J$1500, 'Bank 2'!$H$7:$H$1500, 'Sales + Receivables'!B28, 'Bank 2'!$H$7:$H$1500, "&lt;&gt;0")
+SUMIFS('Credit Card 1'!$J$7:$J$1500, 'Credit Card 1'!$H$7:$H$1500, 'Sales + Receivables'!B28, 'Credit Card 1'!$H$7:$H$1500, "&lt;&gt;0")
+SUMIFS('Credit Card 2'!$J$7:$J$1500, 'Credit Card 2'!$H$7:$H$1500, 'Sales + Receivables'!B28, 'Credit Card 2'!$H$7:$H$1500, "&lt;&gt;0")</f>
        <v>0</v>
      </c>
      <c r="I28" s="53"/>
      <c r="J28" s="53"/>
      <c r="K28" s="428">
        <f>Table9[[#This Row],[Invoice Paid by Cx]]+Table9[[#This Row],[GST Paid by Cx]]</f>
        <v>0</v>
      </c>
      <c r="L28" s="169">
        <f>IF(Dashboard!$F$5="Quick",0,Table9[[#This Row],[GST/HST]]-Table9[[#This Row],[GST Paid by Cx]])</f>
        <v>0</v>
      </c>
      <c r="M28" s="169">
        <f>Table9[[#This Row],[Net Invoice ]]-Table9[[#This Row],[Invoice Paid by Cx]]</f>
        <v>0</v>
      </c>
      <c r="N28" s="435">
        <f t="shared" si="1"/>
        <v>0</v>
      </c>
    </row>
    <row r="29" spans="1:14" ht="14" x14ac:dyDescent="0.2">
      <c r="A29" s="44"/>
      <c r="B29" s="54"/>
      <c r="C29" s="55"/>
      <c r="D29" s="56"/>
      <c r="E29" s="429">
        <f>(Table9[[#This Row],[Invoice Amount]]*Dashboard!$F$4)/(100%+Dashboard!$F$4)</f>
        <v>0</v>
      </c>
      <c r="F29" s="170">
        <f>Table9[[#This Row],[Invoice Amount]]-Table9[[#This Row],[GST/HST]]</f>
        <v>0</v>
      </c>
      <c r="G29" s="170">
        <f>SUMIF('Directors Advances'!$H$6:$H$1500,'Sales + Receivables'!B29,'Directors Advances'!$I$6:$I$1500)+SUMIF('Bank 1'!$H$7:$H$1500,'Sales + Receivables'!B29,'Bank 1'!$I$7:$I$1500)+SUMIF('Bank 2'!$H$7:$H$1500,'Sales + Receivables'!B29,'Bank 2'!$I$7:$I$1500)+SUMIF('Credit Card 1'!$H$7:$H$1500,'Sales + Receivables'!B29,'Credit Card 1'!$I$7:$I$1500)+SUMIF('Credit Card 2'!$H$7:$H$1500,'Sales + Receivables'!B29,'Credit Card 2'!$I$7:$I$1500)</f>
        <v>0</v>
      </c>
      <c r="H29" s="170">
        <f>SUMIFS('Directors Advances'!$J$6:$J$1500, 'Directors Advances'!$H$6:$H$1500, 'Sales + Receivables'!B29, 'Directors Advances'!$H$6:$H$1500, "&lt;&gt;0")
+SUMIFS('Bank 1'!$J$7:$J$1500, 'Bank 1'!$H$7:$H$1500, 'Sales + Receivables'!B29, 'Bank 1'!$H$7:$H$1500, "&lt;&gt;0")
+SUMIFS('Bank 2'!$J$7:$J$1500, 'Bank 2'!$H$7:$H$1500, 'Sales + Receivables'!B29, 'Bank 2'!$H$7:$H$1500, "&lt;&gt;0")
+SUMIFS('Credit Card 1'!$J$7:$J$1500, 'Credit Card 1'!$H$7:$H$1500, 'Sales + Receivables'!B29, 'Credit Card 1'!$H$7:$H$1500, "&lt;&gt;0")
+SUMIFS('Credit Card 2'!$J$7:$J$1500, 'Credit Card 2'!$H$7:$H$1500, 'Sales + Receivables'!B29, 'Credit Card 2'!$H$7:$H$1500, "&lt;&gt;0")</f>
        <v>0</v>
      </c>
      <c r="I29" s="56"/>
      <c r="J29" s="56"/>
      <c r="K29" s="429">
        <f>Table9[[#This Row],[Invoice Paid by Cx]]+Table9[[#This Row],[GST Paid by Cx]]</f>
        <v>0</v>
      </c>
      <c r="L29" s="170">
        <f>IF(Dashboard!$F$5="Quick",0,Table9[[#This Row],[GST/HST]]-Table9[[#This Row],[GST Paid by Cx]])</f>
        <v>0</v>
      </c>
      <c r="M29" s="170">
        <f>Table9[[#This Row],[Net Invoice ]]-Table9[[#This Row],[Invoice Paid by Cx]]</f>
        <v>0</v>
      </c>
      <c r="N29" s="436">
        <f t="shared" si="1"/>
        <v>0</v>
      </c>
    </row>
    <row r="30" spans="1:14" ht="14" x14ac:dyDescent="0.2">
      <c r="A30" s="44"/>
      <c r="B30" s="57"/>
      <c r="C30" s="58"/>
      <c r="D30" s="59"/>
      <c r="E30" s="430">
        <f>(Table9[[#This Row],[Invoice Amount]]*Dashboard!$F$4)/(100%+Dashboard!$F$4)</f>
        <v>0</v>
      </c>
      <c r="F30" s="171">
        <f>Table9[[#This Row],[Invoice Amount]]-Table9[[#This Row],[GST/HST]]</f>
        <v>0</v>
      </c>
      <c r="G30" s="171">
        <f>SUMIF('Directors Advances'!$H$6:$H$1500,'Sales + Receivables'!B30,'Directors Advances'!$I$6:$I$1500)+SUMIF('Bank 1'!$H$7:$H$1500,'Sales + Receivables'!B30,'Bank 1'!$I$7:$I$1500)+SUMIF('Bank 2'!$H$7:$H$1500,'Sales + Receivables'!B30,'Bank 2'!$I$7:$I$1500)+SUMIF('Credit Card 1'!$H$7:$H$1500,'Sales + Receivables'!B30,'Credit Card 1'!$I$7:$I$1500)+SUMIF('Credit Card 2'!$H$7:$H$1500,'Sales + Receivables'!B30,'Credit Card 2'!$I$7:$I$1500)</f>
        <v>0</v>
      </c>
      <c r="H30" s="171">
        <f>SUMIFS('Directors Advances'!$J$6:$J$1500, 'Directors Advances'!$H$6:$H$1500, 'Sales + Receivables'!B30, 'Directors Advances'!$H$6:$H$1500, "&lt;&gt;0")
+SUMIFS('Bank 1'!$J$7:$J$1500, 'Bank 1'!$H$7:$H$1500, 'Sales + Receivables'!B30, 'Bank 1'!$H$7:$H$1500, "&lt;&gt;0")
+SUMIFS('Bank 2'!$J$7:$J$1500, 'Bank 2'!$H$7:$H$1500, 'Sales + Receivables'!B30, 'Bank 2'!$H$7:$H$1500, "&lt;&gt;0")
+SUMIFS('Credit Card 1'!$J$7:$J$1500, 'Credit Card 1'!$H$7:$H$1500, 'Sales + Receivables'!B30, 'Credit Card 1'!$H$7:$H$1500, "&lt;&gt;0")
+SUMIFS('Credit Card 2'!$J$7:$J$1500, 'Credit Card 2'!$H$7:$H$1500, 'Sales + Receivables'!B30, 'Credit Card 2'!$H$7:$H$1500, "&lt;&gt;0")</f>
        <v>0</v>
      </c>
      <c r="I30" s="59"/>
      <c r="J30" s="59"/>
      <c r="K30" s="430">
        <f>Table9[[#This Row],[Invoice Paid by Cx]]+Table9[[#This Row],[GST Paid by Cx]]</f>
        <v>0</v>
      </c>
      <c r="L30" s="171">
        <f>IF(Dashboard!$F$5="Quick",0,Table9[[#This Row],[GST/HST]]-Table9[[#This Row],[GST Paid by Cx]])</f>
        <v>0</v>
      </c>
      <c r="M30" s="171">
        <f>Table9[[#This Row],[Net Invoice ]]-Table9[[#This Row],[Invoice Paid by Cx]]</f>
        <v>0</v>
      </c>
      <c r="N30" s="437">
        <f t="shared" si="1"/>
        <v>0</v>
      </c>
    </row>
    <row r="31" spans="1:14" ht="14" x14ac:dyDescent="0.2">
      <c r="A31" s="44"/>
      <c r="B31" s="54"/>
      <c r="C31" s="55"/>
      <c r="D31" s="56"/>
      <c r="E31" s="429">
        <f>(Table9[[#This Row],[Invoice Amount]]*Dashboard!$F$4)/(100%+Dashboard!$F$4)</f>
        <v>0</v>
      </c>
      <c r="F31" s="170">
        <f>Table9[[#This Row],[Invoice Amount]]-Table9[[#This Row],[GST/HST]]</f>
        <v>0</v>
      </c>
      <c r="G31" s="170">
        <f>SUMIF('Directors Advances'!$H$6:$H$1500,'Sales + Receivables'!B31,'Directors Advances'!$I$6:$I$1500)+SUMIF('Bank 1'!$H$7:$H$1500,'Sales + Receivables'!B31,'Bank 1'!$I$7:$I$1500)+SUMIF('Bank 2'!$H$7:$H$1500,'Sales + Receivables'!B31,'Bank 2'!$I$7:$I$1500)+SUMIF('Credit Card 1'!$H$7:$H$1500,'Sales + Receivables'!B31,'Credit Card 1'!$I$7:$I$1500)+SUMIF('Credit Card 2'!$H$7:$H$1500,'Sales + Receivables'!B31,'Credit Card 2'!$I$7:$I$1500)</f>
        <v>0</v>
      </c>
      <c r="H31" s="170">
        <f>SUMIFS('Directors Advances'!$J$6:$J$1500, 'Directors Advances'!$H$6:$H$1500, 'Sales + Receivables'!B31, 'Directors Advances'!$H$6:$H$1500, "&lt;&gt;0")
+SUMIFS('Bank 1'!$J$7:$J$1500, 'Bank 1'!$H$7:$H$1500, 'Sales + Receivables'!B31, 'Bank 1'!$H$7:$H$1500, "&lt;&gt;0")
+SUMIFS('Bank 2'!$J$7:$J$1500, 'Bank 2'!$H$7:$H$1500, 'Sales + Receivables'!B31, 'Bank 2'!$H$7:$H$1500, "&lt;&gt;0")
+SUMIFS('Credit Card 1'!$J$7:$J$1500, 'Credit Card 1'!$H$7:$H$1500, 'Sales + Receivables'!B31, 'Credit Card 1'!$H$7:$H$1500, "&lt;&gt;0")
+SUMIFS('Credit Card 2'!$J$7:$J$1500, 'Credit Card 2'!$H$7:$H$1500, 'Sales + Receivables'!B31, 'Credit Card 2'!$H$7:$H$1500, "&lt;&gt;0")</f>
        <v>0</v>
      </c>
      <c r="I31" s="56"/>
      <c r="J31" s="56"/>
      <c r="K31" s="429">
        <f>Table9[[#This Row],[Invoice Paid by Cx]]+Table9[[#This Row],[GST Paid by Cx]]</f>
        <v>0</v>
      </c>
      <c r="L31" s="170">
        <f>IF(Dashboard!$F$5="Quick",0,Table9[[#This Row],[GST/HST]]-Table9[[#This Row],[GST Paid by Cx]])</f>
        <v>0</v>
      </c>
      <c r="M31" s="170">
        <f>Table9[[#This Row],[Net Invoice ]]-Table9[[#This Row],[Invoice Paid by Cx]]</f>
        <v>0</v>
      </c>
      <c r="N31" s="436">
        <f t="shared" si="1"/>
        <v>0</v>
      </c>
    </row>
    <row r="32" spans="1:14" ht="15.75" customHeight="1" x14ac:dyDescent="0.2">
      <c r="A32" s="44"/>
      <c r="B32" s="51"/>
      <c r="C32" s="52"/>
      <c r="D32" s="53"/>
      <c r="E32" s="428">
        <f>(Table9[[#This Row],[Invoice Amount]]*Dashboard!$F$4)/(100%+Dashboard!$F$4)</f>
        <v>0</v>
      </c>
      <c r="F32" s="169">
        <f>Table9[[#This Row],[Invoice Amount]]-Table9[[#This Row],[GST/HST]]</f>
        <v>0</v>
      </c>
      <c r="G32" s="169">
        <f>SUMIF('Directors Advances'!$H$6:$H$1500,'Sales + Receivables'!B32,'Directors Advances'!$I$6:$I$1500)+SUMIF('Bank 1'!$H$7:$H$1500,'Sales + Receivables'!B32,'Bank 1'!$I$7:$I$1500)+SUMIF('Bank 2'!$H$7:$H$1500,'Sales + Receivables'!B32,'Bank 2'!$I$7:$I$1500)+SUMIF('Credit Card 1'!$H$7:$H$1500,'Sales + Receivables'!B32,'Credit Card 1'!$I$7:$I$1500)+SUMIF('Credit Card 2'!$H$7:$H$1500,'Sales + Receivables'!B32,'Credit Card 2'!$I$7:$I$1500)</f>
        <v>0</v>
      </c>
      <c r="H32" s="169">
        <f>SUMIFS('Directors Advances'!$J$6:$J$1500, 'Directors Advances'!$H$6:$H$1500, 'Sales + Receivables'!B32, 'Directors Advances'!$H$6:$H$1500, "&lt;&gt;0")
+SUMIFS('Bank 1'!$J$7:$J$1500, 'Bank 1'!$H$7:$H$1500, 'Sales + Receivables'!B32, 'Bank 1'!$H$7:$H$1500, "&lt;&gt;0")
+SUMIFS('Bank 2'!$J$7:$J$1500, 'Bank 2'!$H$7:$H$1500, 'Sales + Receivables'!B32, 'Bank 2'!$H$7:$H$1500, "&lt;&gt;0")
+SUMIFS('Credit Card 1'!$J$7:$J$1500, 'Credit Card 1'!$H$7:$H$1500, 'Sales + Receivables'!B32, 'Credit Card 1'!$H$7:$H$1500, "&lt;&gt;0")
+SUMIFS('Credit Card 2'!$J$7:$J$1500, 'Credit Card 2'!$H$7:$H$1500, 'Sales + Receivables'!B32, 'Credit Card 2'!$H$7:$H$1500, "&lt;&gt;0")</f>
        <v>0</v>
      </c>
      <c r="I32" s="53"/>
      <c r="J32" s="53"/>
      <c r="K32" s="428">
        <f>Table9[[#This Row],[Invoice Paid by Cx]]+Table9[[#This Row],[GST Paid by Cx]]</f>
        <v>0</v>
      </c>
      <c r="L32" s="169">
        <f>IF(Dashboard!$F$5="Quick",0,Table9[[#This Row],[GST/HST]]-Table9[[#This Row],[GST Paid by Cx]])</f>
        <v>0</v>
      </c>
      <c r="M32" s="169">
        <f>Table9[[#This Row],[Net Invoice ]]-Table9[[#This Row],[Invoice Paid by Cx]]</f>
        <v>0</v>
      </c>
      <c r="N32" s="435">
        <f t="shared" si="1"/>
        <v>0</v>
      </c>
    </row>
    <row r="33" spans="1:14" ht="15.75" customHeight="1" x14ac:dyDescent="0.2">
      <c r="A33" s="44"/>
      <c r="B33" s="54"/>
      <c r="C33" s="55"/>
      <c r="D33" s="56"/>
      <c r="E33" s="429">
        <f>(Table9[[#This Row],[Invoice Amount]]*Dashboard!$F$4)/(100%+Dashboard!$F$4)</f>
        <v>0</v>
      </c>
      <c r="F33" s="170">
        <f>Table9[[#This Row],[Invoice Amount]]-Table9[[#This Row],[GST/HST]]</f>
        <v>0</v>
      </c>
      <c r="G33" s="170">
        <f>SUMIF('Directors Advances'!$H$6:$H$1500,'Sales + Receivables'!B33,'Directors Advances'!$I$6:$I$1500)+SUMIF('Bank 1'!$H$7:$H$1500,'Sales + Receivables'!B33,'Bank 1'!$I$7:$I$1500)+SUMIF('Bank 2'!$H$7:$H$1500,'Sales + Receivables'!B33,'Bank 2'!$I$7:$I$1500)+SUMIF('Credit Card 1'!$H$7:$H$1500,'Sales + Receivables'!B33,'Credit Card 1'!$I$7:$I$1500)+SUMIF('Credit Card 2'!$H$7:$H$1500,'Sales + Receivables'!B33,'Credit Card 2'!$I$7:$I$1500)</f>
        <v>0</v>
      </c>
      <c r="H33" s="170">
        <f>SUMIFS('Directors Advances'!$J$6:$J$1500, 'Directors Advances'!$H$6:$H$1500, 'Sales + Receivables'!B33, 'Directors Advances'!$H$6:$H$1500, "&lt;&gt;0")
+SUMIFS('Bank 1'!$J$7:$J$1500, 'Bank 1'!$H$7:$H$1500, 'Sales + Receivables'!B33, 'Bank 1'!$H$7:$H$1500, "&lt;&gt;0")
+SUMIFS('Bank 2'!$J$7:$J$1500, 'Bank 2'!$H$7:$H$1500, 'Sales + Receivables'!B33, 'Bank 2'!$H$7:$H$1500, "&lt;&gt;0")
+SUMIFS('Credit Card 1'!$J$7:$J$1500, 'Credit Card 1'!$H$7:$H$1500, 'Sales + Receivables'!B33, 'Credit Card 1'!$H$7:$H$1500, "&lt;&gt;0")
+SUMIFS('Credit Card 2'!$J$7:$J$1500, 'Credit Card 2'!$H$7:$H$1500, 'Sales + Receivables'!B33, 'Credit Card 2'!$H$7:$H$1500, "&lt;&gt;0")</f>
        <v>0</v>
      </c>
      <c r="I33" s="56"/>
      <c r="J33" s="56"/>
      <c r="K33" s="429">
        <f>Table9[[#This Row],[Invoice Paid by Cx]]+Table9[[#This Row],[GST Paid by Cx]]</f>
        <v>0</v>
      </c>
      <c r="L33" s="170">
        <f>IF(Dashboard!$F$5="Quick",0,Table9[[#This Row],[GST/HST]]-Table9[[#This Row],[GST Paid by Cx]])</f>
        <v>0</v>
      </c>
      <c r="M33" s="170">
        <f>Table9[[#This Row],[Net Invoice ]]-Table9[[#This Row],[Invoice Paid by Cx]]</f>
        <v>0</v>
      </c>
      <c r="N33" s="436">
        <f t="shared" si="1"/>
        <v>0</v>
      </c>
    </row>
    <row r="34" spans="1:14" ht="15.75" customHeight="1" x14ac:dyDescent="0.2">
      <c r="A34" s="44"/>
      <c r="B34" s="51"/>
      <c r="C34" s="52"/>
      <c r="D34" s="53"/>
      <c r="E34" s="428">
        <f>(Table9[[#This Row],[Invoice Amount]]*Dashboard!$F$4)/(100%+Dashboard!$F$4)</f>
        <v>0</v>
      </c>
      <c r="F34" s="169">
        <f>Table9[[#This Row],[Invoice Amount]]-Table9[[#This Row],[GST/HST]]</f>
        <v>0</v>
      </c>
      <c r="G34" s="169">
        <f>SUMIF('Directors Advances'!$H$6:$H$1500,'Sales + Receivables'!B34,'Directors Advances'!$I$6:$I$1500)+SUMIF('Bank 1'!$H$7:$H$1500,'Sales + Receivables'!B34,'Bank 1'!$I$7:$I$1500)+SUMIF('Bank 2'!$H$7:$H$1500,'Sales + Receivables'!B34,'Bank 2'!$I$7:$I$1500)+SUMIF('Credit Card 1'!$H$7:$H$1500,'Sales + Receivables'!B34,'Credit Card 1'!$I$7:$I$1500)+SUMIF('Credit Card 2'!$H$7:$H$1500,'Sales + Receivables'!B34,'Credit Card 2'!$I$7:$I$1500)</f>
        <v>0</v>
      </c>
      <c r="H34" s="169">
        <f>SUMIFS('Directors Advances'!$J$6:$J$1500, 'Directors Advances'!$H$6:$H$1500, 'Sales + Receivables'!B34, 'Directors Advances'!$H$6:$H$1500, "&lt;&gt;0")
+SUMIFS('Bank 1'!$J$7:$J$1500, 'Bank 1'!$H$7:$H$1500, 'Sales + Receivables'!B34, 'Bank 1'!$H$7:$H$1500, "&lt;&gt;0")
+SUMIFS('Bank 2'!$J$7:$J$1500, 'Bank 2'!$H$7:$H$1500, 'Sales + Receivables'!B34, 'Bank 2'!$H$7:$H$1500, "&lt;&gt;0")
+SUMIFS('Credit Card 1'!$J$7:$J$1500, 'Credit Card 1'!$H$7:$H$1500, 'Sales + Receivables'!B34, 'Credit Card 1'!$H$7:$H$1500, "&lt;&gt;0")
+SUMIFS('Credit Card 2'!$J$7:$J$1500, 'Credit Card 2'!$H$7:$H$1500, 'Sales + Receivables'!B34, 'Credit Card 2'!$H$7:$H$1500, "&lt;&gt;0")</f>
        <v>0</v>
      </c>
      <c r="I34" s="53"/>
      <c r="J34" s="53"/>
      <c r="K34" s="428">
        <f>Table9[[#This Row],[Invoice Paid by Cx]]+Table9[[#This Row],[GST Paid by Cx]]</f>
        <v>0</v>
      </c>
      <c r="L34" s="169">
        <f>IF(Dashboard!$F$5="Quick",0,Table9[[#This Row],[GST/HST]]-Table9[[#This Row],[GST Paid by Cx]])</f>
        <v>0</v>
      </c>
      <c r="M34" s="169">
        <f>Table9[[#This Row],[Net Invoice ]]-Table9[[#This Row],[Invoice Paid by Cx]]</f>
        <v>0</v>
      </c>
      <c r="N34" s="435">
        <f t="shared" si="1"/>
        <v>0</v>
      </c>
    </row>
    <row r="35" spans="1:14" ht="15.75" customHeight="1" x14ac:dyDescent="0.2">
      <c r="A35" s="44"/>
      <c r="B35" s="54"/>
      <c r="C35" s="55"/>
      <c r="D35" s="56"/>
      <c r="E35" s="429">
        <f>(Table9[[#This Row],[Invoice Amount]]*Dashboard!$F$4)/(100%+Dashboard!$F$4)</f>
        <v>0</v>
      </c>
      <c r="F35" s="170">
        <f>Table9[[#This Row],[Invoice Amount]]-Table9[[#This Row],[GST/HST]]</f>
        <v>0</v>
      </c>
      <c r="G35" s="170">
        <f>SUMIF('Directors Advances'!$H$6:$H$1500,'Sales + Receivables'!B35,'Directors Advances'!$I$6:$I$1500)+SUMIF('Bank 1'!$H$7:$H$1500,'Sales + Receivables'!B35,'Bank 1'!$I$7:$I$1500)+SUMIF('Bank 2'!$H$7:$H$1500,'Sales + Receivables'!B35,'Bank 2'!$I$7:$I$1500)+SUMIF('Credit Card 1'!$H$7:$H$1500,'Sales + Receivables'!B35,'Credit Card 1'!$I$7:$I$1500)+SUMIF('Credit Card 2'!$H$7:$H$1500,'Sales + Receivables'!B35,'Credit Card 2'!$I$7:$I$1500)</f>
        <v>0</v>
      </c>
      <c r="H35" s="170">
        <f>SUMIFS('Directors Advances'!$J$6:$J$1500, 'Directors Advances'!$H$6:$H$1500, 'Sales + Receivables'!B35, 'Directors Advances'!$H$6:$H$1500, "&lt;&gt;0")
+SUMIFS('Bank 1'!$J$7:$J$1500, 'Bank 1'!$H$7:$H$1500, 'Sales + Receivables'!B35, 'Bank 1'!$H$7:$H$1500, "&lt;&gt;0")
+SUMIFS('Bank 2'!$J$7:$J$1500, 'Bank 2'!$H$7:$H$1500, 'Sales + Receivables'!B35, 'Bank 2'!$H$7:$H$1500, "&lt;&gt;0")
+SUMIFS('Credit Card 1'!$J$7:$J$1500, 'Credit Card 1'!$H$7:$H$1500, 'Sales + Receivables'!B35, 'Credit Card 1'!$H$7:$H$1500, "&lt;&gt;0")
+SUMIFS('Credit Card 2'!$J$7:$J$1500, 'Credit Card 2'!$H$7:$H$1500, 'Sales + Receivables'!B35, 'Credit Card 2'!$H$7:$H$1500, "&lt;&gt;0")</f>
        <v>0</v>
      </c>
      <c r="I35" s="56"/>
      <c r="J35" s="56"/>
      <c r="K35" s="429">
        <f>Table9[[#This Row],[Invoice Paid by Cx]]+Table9[[#This Row],[GST Paid by Cx]]</f>
        <v>0</v>
      </c>
      <c r="L35" s="170">
        <f>IF(Dashboard!$F$5="Quick",0,Table9[[#This Row],[GST/HST]]-Table9[[#This Row],[GST Paid by Cx]])</f>
        <v>0</v>
      </c>
      <c r="M35" s="170">
        <f>Table9[[#This Row],[Net Invoice ]]-Table9[[#This Row],[Invoice Paid by Cx]]</f>
        <v>0</v>
      </c>
      <c r="N35" s="436">
        <f t="shared" si="1"/>
        <v>0</v>
      </c>
    </row>
    <row r="36" spans="1:14" ht="15.75" customHeight="1" x14ac:dyDescent="0.2">
      <c r="A36" s="44"/>
      <c r="B36" s="51"/>
      <c r="C36" s="52"/>
      <c r="D36" s="53"/>
      <c r="E36" s="428">
        <f>(Table9[[#This Row],[Invoice Amount]]*Dashboard!$F$4)/(100%+Dashboard!$F$4)</f>
        <v>0</v>
      </c>
      <c r="F36" s="169">
        <f>Table9[[#This Row],[Invoice Amount]]-Table9[[#This Row],[GST/HST]]</f>
        <v>0</v>
      </c>
      <c r="G36" s="169">
        <f>SUMIF('Directors Advances'!$H$6:$H$1500,'Sales + Receivables'!B36,'Directors Advances'!$I$6:$I$1500)+SUMIF('Bank 1'!$H$7:$H$1500,'Sales + Receivables'!B36,'Bank 1'!$I$7:$I$1500)+SUMIF('Bank 2'!$H$7:$H$1500,'Sales + Receivables'!B36,'Bank 2'!$I$7:$I$1500)+SUMIF('Credit Card 1'!$H$7:$H$1500,'Sales + Receivables'!B36,'Credit Card 1'!$I$7:$I$1500)+SUMIF('Credit Card 2'!$H$7:$H$1500,'Sales + Receivables'!B36,'Credit Card 2'!$I$7:$I$1500)</f>
        <v>0</v>
      </c>
      <c r="H36" s="169">
        <f>SUMIFS('Directors Advances'!$J$6:$J$1500, 'Directors Advances'!$H$6:$H$1500, 'Sales + Receivables'!B36, 'Directors Advances'!$H$6:$H$1500, "&lt;&gt;0")
+SUMIFS('Bank 1'!$J$7:$J$1500, 'Bank 1'!$H$7:$H$1500, 'Sales + Receivables'!B36, 'Bank 1'!$H$7:$H$1500, "&lt;&gt;0")
+SUMIFS('Bank 2'!$J$7:$J$1500, 'Bank 2'!$H$7:$H$1500, 'Sales + Receivables'!B36, 'Bank 2'!$H$7:$H$1500, "&lt;&gt;0")
+SUMIFS('Credit Card 1'!$J$7:$J$1500, 'Credit Card 1'!$H$7:$H$1500, 'Sales + Receivables'!B36, 'Credit Card 1'!$H$7:$H$1500, "&lt;&gt;0")
+SUMIFS('Credit Card 2'!$J$7:$J$1500, 'Credit Card 2'!$H$7:$H$1500, 'Sales + Receivables'!B36, 'Credit Card 2'!$H$7:$H$1500, "&lt;&gt;0")</f>
        <v>0</v>
      </c>
      <c r="I36" s="53"/>
      <c r="J36" s="53"/>
      <c r="K36" s="428">
        <f>Table9[[#This Row],[Invoice Paid by Cx]]+Table9[[#This Row],[GST Paid by Cx]]</f>
        <v>0</v>
      </c>
      <c r="L36" s="169">
        <f>IF(Dashboard!$F$5="Quick",0,Table9[[#This Row],[GST/HST]]-Table9[[#This Row],[GST Paid by Cx]])</f>
        <v>0</v>
      </c>
      <c r="M36" s="169">
        <f>Table9[[#This Row],[Net Invoice ]]-Table9[[#This Row],[Invoice Paid by Cx]]</f>
        <v>0</v>
      </c>
      <c r="N36" s="435">
        <f t="shared" si="1"/>
        <v>0</v>
      </c>
    </row>
    <row r="37" spans="1:14" ht="15.75" customHeight="1" x14ac:dyDescent="0.2">
      <c r="A37" s="44"/>
      <c r="B37" s="54"/>
      <c r="C37" s="55"/>
      <c r="D37" s="56"/>
      <c r="E37" s="429">
        <f>(Table9[[#This Row],[Invoice Amount]]*Dashboard!$F$4)/(100%+Dashboard!$F$4)</f>
        <v>0</v>
      </c>
      <c r="F37" s="170">
        <f>Table9[[#This Row],[Invoice Amount]]-Table9[[#This Row],[GST/HST]]</f>
        <v>0</v>
      </c>
      <c r="G37" s="170">
        <f>SUMIF('Directors Advances'!$H$6:$H$1500,'Sales + Receivables'!B37,'Directors Advances'!$I$6:$I$1500)+SUMIF('Bank 1'!$H$7:$H$1500,'Sales + Receivables'!B37,'Bank 1'!$I$7:$I$1500)+SUMIF('Bank 2'!$H$7:$H$1500,'Sales + Receivables'!B37,'Bank 2'!$I$7:$I$1500)+SUMIF('Credit Card 1'!$H$7:$H$1500,'Sales + Receivables'!B37,'Credit Card 1'!$I$7:$I$1500)+SUMIF('Credit Card 2'!$H$7:$H$1500,'Sales + Receivables'!B37,'Credit Card 2'!$I$7:$I$1500)</f>
        <v>0</v>
      </c>
      <c r="H37" s="170">
        <f>SUMIFS('Directors Advances'!$J$6:$J$1500, 'Directors Advances'!$H$6:$H$1500, 'Sales + Receivables'!B37, 'Directors Advances'!$H$6:$H$1500, "&lt;&gt;0")
+SUMIFS('Bank 1'!$J$7:$J$1500, 'Bank 1'!$H$7:$H$1500, 'Sales + Receivables'!B37, 'Bank 1'!$H$7:$H$1500, "&lt;&gt;0")
+SUMIFS('Bank 2'!$J$7:$J$1500, 'Bank 2'!$H$7:$H$1500, 'Sales + Receivables'!B37, 'Bank 2'!$H$7:$H$1500, "&lt;&gt;0")
+SUMIFS('Credit Card 1'!$J$7:$J$1500, 'Credit Card 1'!$H$7:$H$1500, 'Sales + Receivables'!B37, 'Credit Card 1'!$H$7:$H$1500, "&lt;&gt;0")
+SUMIFS('Credit Card 2'!$J$7:$J$1500, 'Credit Card 2'!$H$7:$H$1500, 'Sales + Receivables'!B37, 'Credit Card 2'!$H$7:$H$1500, "&lt;&gt;0")</f>
        <v>0</v>
      </c>
      <c r="I37" s="56"/>
      <c r="J37" s="56"/>
      <c r="K37" s="429">
        <f>Table9[[#This Row],[Invoice Paid by Cx]]+Table9[[#This Row],[GST Paid by Cx]]</f>
        <v>0</v>
      </c>
      <c r="L37" s="170">
        <f>IF(Dashboard!$F$5="Quick",0,Table9[[#This Row],[GST/HST]]-Table9[[#This Row],[GST Paid by Cx]])</f>
        <v>0</v>
      </c>
      <c r="M37" s="170">
        <f>Table9[[#This Row],[Net Invoice ]]-Table9[[#This Row],[Invoice Paid by Cx]]</f>
        <v>0</v>
      </c>
      <c r="N37" s="436">
        <f t="shared" si="1"/>
        <v>0</v>
      </c>
    </row>
    <row r="38" spans="1:14" ht="15.75" customHeight="1" x14ac:dyDescent="0.2">
      <c r="A38" s="44"/>
      <c r="B38" s="51"/>
      <c r="C38" s="52"/>
      <c r="D38" s="53"/>
      <c r="E38" s="428">
        <f>(Table9[[#This Row],[Invoice Amount]]*Dashboard!$F$4)/(100%+Dashboard!$F$4)</f>
        <v>0</v>
      </c>
      <c r="F38" s="169">
        <f>Table9[[#This Row],[Invoice Amount]]-Table9[[#This Row],[GST/HST]]</f>
        <v>0</v>
      </c>
      <c r="G38" s="169">
        <f>SUMIF('Directors Advances'!$H$6:$H$1500,'Sales + Receivables'!B38,'Directors Advances'!$I$6:$I$1500)+SUMIF('Bank 1'!$H$7:$H$1500,'Sales + Receivables'!B38,'Bank 1'!$I$7:$I$1500)+SUMIF('Bank 2'!$H$7:$H$1500,'Sales + Receivables'!B38,'Bank 2'!$I$7:$I$1500)+SUMIF('Credit Card 1'!$H$7:$H$1500,'Sales + Receivables'!B38,'Credit Card 1'!$I$7:$I$1500)+SUMIF('Credit Card 2'!$H$7:$H$1500,'Sales + Receivables'!B38,'Credit Card 2'!$I$7:$I$1500)</f>
        <v>0</v>
      </c>
      <c r="H38" s="169">
        <f>SUMIFS('Directors Advances'!$J$6:$J$1500, 'Directors Advances'!$H$6:$H$1500, 'Sales + Receivables'!B38, 'Directors Advances'!$H$6:$H$1500, "&lt;&gt;0")
+SUMIFS('Bank 1'!$J$7:$J$1500, 'Bank 1'!$H$7:$H$1500, 'Sales + Receivables'!B38, 'Bank 1'!$H$7:$H$1500, "&lt;&gt;0")
+SUMIFS('Bank 2'!$J$7:$J$1500, 'Bank 2'!$H$7:$H$1500, 'Sales + Receivables'!B38, 'Bank 2'!$H$7:$H$1500, "&lt;&gt;0")
+SUMIFS('Credit Card 1'!$J$7:$J$1500, 'Credit Card 1'!$H$7:$H$1500, 'Sales + Receivables'!B38, 'Credit Card 1'!$H$7:$H$1500, "&lt;&gt;0")
+SUMIFS('Credit Card 2'!$J$7:$J$1500, 'Credit Card 2'!$H$7:$H$1500, 'Sales + Receivables'!B38, 'Credit Card 2'!$H$7:$H$1500, "&lt;&gt;0")</f>
        <v>0</v>
      </c>
      <c r="I38" s="53"/>
      <c r="J38" s="53"/>
      <c r="K38" s="428">
        <f>Table9[[#This Row],[Invoice Paid by Cx]]+Table9[[#This Row],[GST Paid by Cx]]</f>
        <v>0</v>
      </c>
      <c r="L38" s="169">
        <f>IF(Dashboard!$F$5="Quick",0,Table9[[#This Row],[GST/HST]]-Table9[[#This Row],[GST Paid by Cx]])</f>
        <v>0</v>
      </c>
      <c r="M38" s="169">
        <f>Table9[[#This Row],[Net Invoice ]]-Table9[[#This Row],[Invoice Paid by Cx]]</f>
        <v>0</v>
      </c>
      <c r="N38" s="435">
        <f t="shared" si="1"/>
        <v>0</v>
      </c>
    </row>
    <row r="39" spans="1:14" ht="15.75" customHeight="1" x14ac:dyDescent="0.2">
      <c r="A39" s="44"/>
      <c r="B39" s="54"/>
      <c r="C39" s="55"/>
      <c r="D39" s="56"/>
      <c r="E39" s="429">
        <f>(Table9[[#This Row],[Invoice Amount]]*Dashboard!$F$4)/(100%+Dashboard!$F$4)</f>
        <v>0</v>
      </c>
      <c r="F39" s="170">
        <f>Table9[[#This Row],[Invoice Amount]]-Table9[[#This Row],[GST/HST]]</f>
        <v>0</v>
      </c>
      <c r="G39" s="170">
        <f>SUMIF('Directors Advances'!$H$6:$H$1500,'Sales + Receivables'!B39,'Directors Advances'!$I$6:$I$1500)+SUMIF('Bank 1'!$H$7:$H$1500,'Sales + Receivables'!B39,'Bank 1'!$I$7:$I$1500)+SUMIF('Bank 2'!$H$7:$H$1500,'Sales + Receivables'!B39,'Bank 2'!$I$7:$I$1500)+SUMIF('Credit Card 1'!$H$7:$H$1500,'Sales + Receivables'!B39,'Credit Card 1'!$I$7:$I$1500)+SUMIF('Credit Card 2'!$H$7:$H$1500,'Sales + Receivables'!B39,'Credit Card 2'!$I$7:$I$1500)</f>
        <v>0</v>
      </c>
      <c r="H39" s="170">
        <f>SUMIFS('Directors Advances'!$J$6:$J$1500, 'Directors Advances'!$H$6:$H$1500, 'Sales + Receivables'!B39, 'Directors Advances'!$H$6:$H$1500, "&lt;&gt;0")
+SUMIFS('Bank 1'!$J$7:$J$1500, 'Bank 1'!$H$7:$H$1500, 'Sales + Receivables'!B39, 'Bank 1'!$H$7:$H$1500, "&lt;&gt;0")
+SUMIFS('Bank 2'!$J$7:$J$1500, 'Bank 2'!$H$7:$H$1500, 'Sales + Receivables'!B39, 'Bank 2'!$H$7:$H$1500, "&lt;&gt;0")
+SUMIFS('Credit Card 1'!$J$7:$J$1500, 'Credit Card 1'!$H$7:$H$1500, 'Sales + Receivables'!B39, 'Credit Card 1'!$H$7:$H$1500, "&lt;&gt;0")
+SUMIFS('Credit Card 2'!$J$7:$J$1500, 'Credit Card 2'!$H$7:$H$1500, 'Sales + Receivables'!B39, 'Credit Card 2'!$H$7:$H$1500, "&lt;&gt;0")</f>
        <v>0</v>
      </c>
      <c r="I39" s="56"/>
      <c r="J39" s="56"/>
      <c r="K39" s="429">
        <f>Table9[[#This Row],[Invoice Paid by Cx]]+Table9[[#This Row],[GST Paid by Cx]]</f>
        <v>0</v>
      </c>
      <c r="L39" s="170">
        <f>IF(Dashboard!$F$5="Quick",0,Table9[[#This Row],[GST/HST]]-Table9[[#This Row],[GST Paid by Cx]])</f>
        <v>0</v>
      </c>
      <c r="M39" s="170">
        <f>Table9[[#This Row],[Net Invoice ]]-Table9[[#This Row],[Invoice Paid by Cx]]</f>
        <v>0</v>
      </c>
      <c r="N39" s="436">
        <f t="shared" si="1"/>
        <v>0</v>
      </c>
    </row>
    <row r="40" spans="1:14" ht="15.75" customHeight="1" x14ac:dyDescent="0.2">
      <c r="A40" s="44"/>
      <c r="B40" s="51"/>
      <c r="C40" s="52"/>
      <c r="D40" s="53"/>
      <c r="E40" s="428">
        <f>(Table9[[#This Row],[Invoice Amount]]*Dashboard!$F$4)/(100%+Dashboard!$F$4)</f>
        <v>0</v>
      </c>
      <c r="F40" s="169">
        <f>Table9[[#This Row],[Invoice Amount]]-Table9[[#This Row],[GST/HST]]</f>
        <v>0</v>
      </c>
      <c r="G40" s="169">
        <f>SUMIF('Directors Advances'!$H$6:$H$1500,'Sales + Receivables'!B40,'Directors Advances'!$I$6:$I$1500)+SUMIF('Bank 1'!$H$7:$H$1500,'Sales + Receivables'!B40,'Bank 1'!$I$7:$I$1500)+SUMIF('Bank 2'!$H$7:$H$1500,'Sales + Receivables'!B40,'Bank 2'!$I$7:$I$1500)+SUMIF('Credit Card 1'!$H$7:$H$1500,'Sales + Receivables'!B40,'Credit Card 1'!$I$7:$I$1500)+SUMIF('Credit Card 2'!$H$7:$H$1500,'Sales + Receivables'!B40,'Credit Card 2'!$I$7:$I$1500)</f>
        <v>0</v>
      </c>
      <c r="H40" s="169">
        <f>SUMIFS('Directors Advances'!$J$6:$J$1500, 'Directors Advances'!$H$6:$H$1500, 'Sales + Receivables'!B40, 'Directors Advances'!$H$6:$H$1500, "&lt;&gt;0")
+SUMIFS('Bank 1'!$J$7:$J$1500, 'Bank 1'!$H$7:$H$1500, 'Sales + Receivables'!B40, 'Bank 1'!$H$7:$H$1500, "&lt;&gt;0")
+SUMIFS('Bank 2'!$J$7:$J$1500, 'Bank 2'!$H$7:$H$1500, 'Sales + Receivables'!B40, 'Bank 2'!$H$7:$H$1500, "&lt;&gt;0")
+SUMIFS('Credit Card 1'!$J$7:$J$1500, 'Credit Card 1'!$H$7:$H$1500, 'Sales + Receivables'!B40, 'Credit Card 1'!$H$7:$H$1500, "&lt;&gt;0")
+SUMIFS('Credit Card 2'!$J$7:$J$1500, 'Credit Card 2'!$H$7:$H$1500, 'Sales + Receivables'!B40, 'Credit Card 2'!$H$7:$H$1500, "&lt;&gt;0")</f>
        <v>0</v>
      </c>
      <c r="I40" s="53"/>
      <c r="J40" s="53"/>
      <c r="K40" s="428">
        <f>Table9[[#This Row],[Invoice Paid by Cx]]+Table9[[#This Row],[GST Paid by Cx]]</f>
        <v>0</v>
      </c>
      <c r="L40" s="169">
        <f>IF(Dashboard!$F$5="Quick",0,Table9[[#This Row],[GST/HST]]-Table9[[#This Row],[GST Paid by Cx]])</f>
        <v>0</v>
      </c>
      <c r="M40" s="169">
        <f>Table9[[#This Row],[Net Invoice ]]-Table9[[#This Row],[Invoice Paid by Cx]]</f>
        <v>0</v>
      </c>
      <c r="N40" s="435">
        <f t="shared" si="1"/>
        <v>0</v>
      </c>
    </row>
    <row r="41" spans="1:14" ht="15.75" customHeight="1" x14ac:dyDescent="0.2">
      <c r="A41" s="44"/>
      <c r="B41" s="54"/>
      <c r="C41" s="55"/>
      <c r="D41" s="56"/>
      <c r="E41" s="429">
        <f>(Table9[[#This Row],[Invoice Amount]]*Dashboard!$F$4)/(100%+Dashboard!$F$4)</f>
        <v>0</v>
      </c>
      <c r="F41" s="170">
        <f>Table9[[#This Row],[Invoice Amount]]-Table9[[#This Row],[GST/HST]]</f>
        <v>0</v>
      </c>
      <c r="G41" s="170">
        <f>SUMIF('Directors Advances'!$H$6:$H$1500,'Sales + Receivables'!B41,'Directors Advances'!$I$6:$I$1500)+SUMIF('Bank 1'!$H$7:$H$1500,'Sales + Receivables'!B41,'Bank 1'!$I$7:$I$1500)+SUMIF('Bank 2'!$H$7:$H$1500,'Sales + Receivables'!B41,'Bank 2'!$I$7:$I$1500)+SUMIF('Credit Card 1'!$H$7:$H$1500,'Sales + Receivables'!B41,'Credit Card 1'!$I$7:$I$1500)+SUMIF('Credit Card 2'!$H$7:$H$1500,'Sales + Receivables'!B41,'Credit Card 2'!$I$7:$I$1500)</f>
        <v>0</v>
      </c>
      <c r="H41" s="170">
        <f>SUMIFS('Directors Advances'!$J$6:$J$1500, 'Directors Advances'!$H$6:$H$1500, 'Sales + Receivables'!B41, 'Directors Advances'!$H$6:$H$1500, "&lt;&gt;0")
+SUMIFS('Bank 1'!$J$7:$J$1500, 'Bank 1'!$H$7:$H$1500, 'Sales + Receivables'!B41, 'Bank 1'!$H$7:$H$1500, "&lt;&gt;0")
+SUMIFS('Bank 2'!$J$7:$J$1500, 'Bank 2'!$H$7:$H$1500, 'Sales + Receivables'!B41, 'Bank 2'!$H$7:$H$1500, "&lt;&gt;0")
+SUMIFS('Credit Card 1'!$J$7:$J$1500, 'Credit Card 1'!$H$7:$H$1500, 'Sales + Receivables'!B41, 'Credit Card 1'!$H$7:$H$1500, "&lt;&gt;0")
+SUMIFS('Credit Card 2'!$J$7:$J$1500, 'Credit Card 2'!$H$7:$H$1500, 'Sales + Receivables'!B41, 'Credit Card 2'!$H$7:$H$1500, "&lt;&gt;0")</f>
        <v>0</v>
      </c>
      <c r="I41" s="56"/>
      <c r="J41" s="56"/>
      <c r="K41" s="429">
        <f>Table9[[#This Row],[Invoice Paid by Cx]]+Table9[[#This Row],[GST Paid by Cx]]</f>
        <v>0</v>
      </c>
      <c r="L41" s="170">
        <f>IF(Dashboard!$F$5="Quick",0,Table9[[#This Row],[GST/HST]]-Table9[[#This Row],[GST Paid by Cx]])</f>
        <v>0</v>
      </c>
      <c r="M41" s="170">
        <f>Table9[[#This Row],[Net Invoice ]]-Table9[[#This Row],[Invoice Paid by Cx]]</f>
        <v>0</v>
      </c>
      <c r="N41" s="436">
        <f t="shared" si="1"/>
        <v>0</v>
      </c>
    </row>
    <row r="42" spans="1:14" ht="15.75" customHeight="1" x14ac:dyDescent="0.2">
      <c r="A42" s="44"/>
      <c r="B42" s="51"/>
      <c r="C42" s="52"/>
      <c r="D42" s="53"/>
      <c r="E42" s="428">
        <f>(Table9[[#This Row],[Invoice Amount]]*Dashboard!$F$4)/(100%+Dashboard!$F$4)</f>
        <v>0</v>
      </c>
      <c r="F42" s="169">
        <f>Table9[[#This Row],[Invoice Amount]]-Table9[[#This Row],[GST/HST]]</f>
        <v>0</v>
      </c>
      <c r="G42" s="169">
        <f>SUMIF('Directors Advances'!$H$6:$H$1500,'Sales + Receivables'!B42,'Directors Advances'!$I$6:$I$1500)+SUMIF('Bank 1'!$H$7:$H$1500,'Sales + Receivables'!B42,'Bank 1'!$I$7:$I$1500)+SUMIF('Bank 2'!$H$7:$H$1500,'Sales + Receivables'!B42,'Bank 2'!$I$7:$I$1500)+SUMIF('Credit Card 1'!$H$7:$H$1500,'Sales + Receivables'!B42,'Credit Card 1'!$I$7:$I$1500)+SUMIF('Credit Card 2'!$H$7:$H$1500,'Sales + Receivables'!B42,'Credit Card 2'!$I$7:$I$1500)</f>
        <v>0</v>
      </c>
      <c r="H42" s="169">
        <f>SUMIFS('Directors Advances'!$J$6:$J$1500, 'Directors Advances'!$H$6:$H$1500, 'Sales + Receivables'!B42, 'Directors Advances'!$H$6:$H$1500, "&lt;&gt;0")
+SUMIFS('Bank 1'!$J$7:$J$1500, 'Bank 1'!$H$7:$H$1500, 'Sales + Receivables'!B42, 'Bank 1'!$H$7:$H$1500, "&lt;&gt;0")
+SUMIFS('Bank 2'!$J$7:$J$1500, 'Bank 2'!$H$7:$H$1500, 'Sales + Receivables'!B42, 'Bank 2'!$H$7:$H$1500, "&lt;&gt;0")
+SUMIFS('Credit Card 1'!$J$7:$J$1500, 'Credit Card 1'!$H$7:$H$1500, 'Sales + Receivables'!B42, 'Credit Card 1'!$H$7:$H$1500, "&lt;&gt;0")
+SUMIFS('Credit Card 2'!$J$7:$J$1500, 'Credit Card 2'!$H$7:$H$1500, 'Sales + Receivables'!B42, 'Credit Card 2'!$H$7:$H$1500, "&lt;&gt;0")</f>
        <v>0</v>
      </c>
      <c r="I42" s="53"/>
      <c r="J42" s="53"/>
      <c r="K42" s="428">
        <f>Table9[[#This Row],[Invoice Paid by Cx]]+Table9[[#This Row],[GST Paid by Cx]]</f>
        <v>0</v>
      </c>
      <c r="L42" s="169">
        <f>IF(Dashboard!$F$5="Quick",0,Table9[[#This Row],[GST/HST]]-Table9[[#This Row],[GST Paid by Cx]])</f>
        <v>0</v>
      </c>
      <c r="M42" s="169">
        <f>Table9[[#This Row],[Net Invoice ]]-Table9[[#This Row],[Invoice Paid by Cx]]</f>
        <v>0</v>
      </c>
      <c r="N42" s="435">
        <f t="shared" si="1"/>
        <v>0</v>
      </c>
    </row>
    <row r="43" spans="1:14" ht="15.75" customHeight="1" x14ac:dyDescent="0.2">
      <c r="A43" s="44"/>
      <c r="B43" s="54"/>
      <c r="C43" s="55"/>
      <c r="D43" s="56"/>
      <c r="E43" s="429">
        <f>(Table9[[#This Row],[Invoice Amount]]*Dashboard!$F$4)/(100%+Dashboard!$F$4)</f>
        <v>0</v>
      </c>
      <c r="F43" s="170">
        <f>Table9[[#This Row],[Invoice Amount]]-Table9[[#This Row],[GST/HST]]</f>
        <v>0</v>
      </c>
      <c r="G43" s="170">
        <f>SUMIF('Directors Advances'!$H$6:$H$1500,'Sales + Receivables'!B43,'Directors Advances'!$I$6:$I$1500)+SUMIF('Bank 1'!$H$7:$H$1500,'Sales + Receivables'!B43,'Bank 1'!$I$7:$I$1500)+SUMIF('Bank 2'!$H$7:$H$1500,'Sales + Receivables'!B43,'Bank 2'!$I$7:$I$1500)+SUMIF('Credit Card 1'!$H$7:$H$1500,'Sales + Receivables'!B43,'Credit Card 1'!$I$7:$I$1500)+SUMIF('Credit Card 2'!$H$7:$H$1500,'Sales + Receivables'!B43,'Credit Card 2'!$I$7:$I$1500)</f>
        <v>0</v>
      </c>
      <c r="H43" s="170">
        <f>SUMIFS('Directors Advances'!$J$6:$J$1500, 'Directors Advances'!$H$6:$H$1500, 'Sales + Receivables'!B43, 'Directors Advances'!$H$6:$H$1500, "&lt;&gt;0")
+SUMIFS('Bank 1'!$J$7:$J$1500, 'Bank 1'!$H$7:$H$1500, 'Sales + Receivables'!B43, 'Bank 1'!$H$7:$H$1500, "&lt;&gt;0")
+SUMIFS('Bank 2'!$J$7:$J$1500, 'Bank 2'!$H$7:$H$1500, 'Sales + Receivables'!B43, 'Bank 2'!$H$7:$H$1500, "&lt;&gt;0")
+SUMIFS('Credit Card 1'!$J$7:$J$1500, 'Credit Card 1'!$H$7:$H$1500, 'Sales + Receivables'!B43, 'Credit Card 1'!$H$7:$H$1500, "&lt;&gt;0")
+SUMIFS('Credit Card 2'!$J$7:$J$1500, 'Credit Card 2'!$H$7:$H$1500, 'Sales + Receivables'!B43, 'Credit Card 2'!$H$7:$H$1500, "&lt;&gt;0")</f>
        <v>0</v>
      </c>
      <c r="I43" s="56"/>
      <c r="J43" s="56"/>
      <c r="K43" s="429">
        <f>Table9[[#This Row],[Invoice Paid by Cx]]+Table9[[#This Row],[GST Paid by Cx]]</f>
        <v>0</v>
      </c>
      <c r="L43" s="170">
        <f>IF(Dashboard!$F$5="Quick",0,Table9[[#This Row],[GST/HST]]-Table9[[#This Row],[GST Paid by Cx]])</f>
        <v>0</v>
      </c>
      <c r="M43" s="170">
        <f>Table9[[#This Row],[Net Invoice ]]-Table9[[#This Row],[Invoice Paid by Cx]]</f>
        <v>0</v>
      </c>
      <c r="N43" s="436">
        <f t="shared" si="1"/>
        <v>0</v>
      </c>
    </row>
    <row r="44" spans="1:14" ht="15.75" customHeight="1" x14ac:dyDescent="0.2">
      <c r="A44" s="44"/>
      <c r="B44" s="51"/>
      <c r="C44" s="52"/>
      <c r="D44" s="53"/>
      <c r="E44" s="428">
        <f>(Table9[[#This Row],[Invoice Amount]]*Dashboard!$F$4)/(100%+Dashboard!$F$4)</f>
        <v>0</v>
      </c>
      <c r="F44" s="169">
        <f>Table9[[#This Row],[Invoice Amount]]-Table9[[#This Row],[GST/HST]]</f>
        <v>0</v>
      </c>
      <c r="G44" s="169">
        <f>SUMIF('Directors Advances'!$H$6:$H$1500,'Sales + Receivables'!B44,'Directors Advances'!$I$6:$I$1500)+SUMIF('Bank 1'!$H$7:$H$1500,'Sales + Receivables'!B44,'Bank 1'!$I$7:$I$1500)+SUMIF('Bank 2'!$H$7:$H$1500,'Sales + Receivables'!B44,'Bank 2'!$I$7:$I$1500)+SUMIF('Credit Card 1'!$H$7:$H$1500,'Sales + Receivables'!B44,'Credit Card 1'!$I$7:$I$1500)+SUMIF('Credit Card 2'!$H$7:$H$1500,'Sales + Receivables'!B44,'Credit Card 2'!$I$7:$I$1500)</f>
        <v>0</v>
      </c>
      <c r="H44" s="169">
        <f>SUMIFS('Directors Advances'!$J$6:$J$1500, 'Directors Advances'!$H$6:$H$1500, 'Sales + Receivables'!B44, 'Directors Advances'!$H$6:$H$1500, "&lt;&gt;0")
+SUMIFS('Bank 1'!$J$7:$J$1500, 'Bank 1'!$H$7:$H$1500, 'Sales + Receivables'!B44, 'Bank 1'!$H$7:$H$1500, "&lt;&gt;0")
+SUMIFS('Bank 2'!$J$7:$J$1500, 'Bank 2'!$H$7:$H$1500, 'Sales + Receivables'!B44, 'Bank 2'!$H$7:$H$1500, "&lt;&gt;0")
+SUMIFS('Credit Card 1'!$J$7:$J$1500, 'Credit Card 1'!$H$7:$H$1500, 'Sales + Receivables'!B44, 'Credit Card 1'!$H$7:$H$1500, "&lt;&gt;0")
+SUMIFS('Credit Card 2'!$J$7:$J$1500, 'Credit Card 2'!$H$7:$H$1500, 'Sales + Receivables'!B44, 'Credit Card 2'!$H$7:$H$1500, "&lt;&gt;0")</f>
        <v>0</v>
      </c>
      <c r="I44" s="53"/>
      <c r="J44" s="53"/>
      <c r="K44" s="428">
        <f>Table9[[#This Row],[Invoice Paid by Cx]]+Table9[[#This Row],[GST Paid by Cx]]</f>
        <v>0</v>
      </c>
      <c r="L44" s="169">
        <f>IF(Dashboard!$F$5="Quick",0,Table9[[#This Row],[GST/HST]]-Table9[[#This Row],[GST Paid by Cx]])</f>
        <v>0</v>
      </c>
      <c r="M44" s="169">
        <f>Table9[[#This Row],[Net Invoice ]]-Table9[[#This Row],[Invoice Paid by Cx]]</f>
        <v>0</v>
      </c>
      <c r="N44" s="435">
        <f t="shared" si="1"/>
        <v>0</v>
      </c>
    </row>
    <row r="45" spans="1:14" ht="15.75" customHeight="1" x14ac:dyDescent="0.2">
      <c r="A45" s="44"/>
      <c r="B45" s="54"/>
      <c r="C45" s="55"/>
      <c r="D45" s="56"/>
      <c r="E45" s="429">
        <f>(Table9[[#This Row],[Invoice Amount]]*Dashboard!$F$4)/(100%+Dashboard!$F$4)</f>
        <v>0</v>
      </c>
      <c r="F45" s="170">
        <f>Table9[[#This Row],[Invoice Amount]]-Table9[[#This Row],[GST/HST]]</f>
        <v>0</v>
      </c>
      <c r="G45" s="170">
        <f>SUMIF('Directors Advances'!$H$6:$H$1500,'Sales + Receivables'!B45,'Directors Advances'!$I$6:$I$1500)+SUMIF('Bank 1'!$H$7:$H$1500,'Sales + Receivables'!B45,'Bank 1'!$I$7:$I$1500)+SUMIF('Bank 2'!$H$7:$H$1500,'Sales + Receivables'!B45,'Bank 2'!$I$7:$I$1500)+SUMIF('Credit Card 1'!$H$7:$H$1500,'Sales + Receivables'!B45,'Credit Card 1'!$I$7:$I$1500)+SUMIF('Credit Card 2'!$H$7:$H$1500,'Sales + Receivables'!B45,'Credit Card 2'!$I$7:$I$1500)</f>
        <v>0</v>
      </c>
      <c r="H45" s="170">
        <f>SUMIFS('Directors Advances'!$J$6:$J$1500, 'Directors Advances'!$H$6:$H$1500, 'Sales + Receivables'!B45, 'Directors Advances'!$H$6:$H$1500, "&lt;&gt;0")
+SUMIFS('Bank 1'!$J$7:$J$1500, 'Bank 1'!$H$7:$H$1500, 'Sales + Receivables'!B45, 'Bank 1'!$H$7:$H$1500, "&lt;&gt;0")
+SUMIFS('Bank 2'!$J$7:$J$1500, 'Bank 2'!$H$7:$H$1500, 'Sales + Receivables'!B45, 'Bank 2'!$H$7:$H$1500, "&lt;&gt;0")
+SUMIFS('Credit Card 1'!$J$7:$J$1500, 'Credit Card 1'!$H$7:$H$1500, 'Sales + Receivables'!B45, 'Credit Card 1'!$H$7:$H$1500, "&lt;&gt;0")
+SUMIFS('Credit Card 2'!$J$7:$J$1500, 'Credit Card 2'!$H$7:$H$1500, 'Sales + Receivables'!B45, 'Credit Card 2'!$H$7:$H$1500, "&lt;&gt;0")</f>
        <v>0</v>
      </c>
      <c r="I45" s="56"/>
      <c r="J45" s="56"/>
      <c r="K45" s="429">
        <f>Table9[[#This Row],[Invoice Paid by Cx]]+Table9[[#This Row],[GST Paid by Cx]]</f>
        <v>0</v>
      </c>
      <c r="L45" s="170">
        <f>IF(Dashboard!$F$5="Quick",0,Table9[[#This Row],[GST/HST]]-Table9[[#This Row],[GST Paid by Cx]])</f>
        <v>0</v>
      </c>
      <c r="M45" s="170">
        <f>Table9[[#This Row],[Net Invoice ]]-Table9[[#This Row],[Invoice Paid by Cx]]</f>
        <v>0</v>
      </c>
      <c r="N45" s="436">
        <f t="shared" si="1"/>
        <v>0</v>
      </c>
    </row>
    <row r="46" spans="1:14" ht="15.75" customHeight="1" x14ac:dyDescent="0.2">
      <c r="A46" s="44"/>
      <c r="B46" s="51"/>
      <c r="C46" s="52"/>
      <c r="D46" s="53"/>
      <c r="E46" s="428">
        <f>(Table9[[#This Row],[Invoice Amount]]*Dashboard!$F$4)/(100%+Dashboard!$F$4)</f>
        <v>0</v>
      </c>
      <c r="F46" s="169">
        <f>Table9[[#This Row],[Invoice Amount]]-Table9[[#This Row],[GST/HST]]</f>
        <v>0</v>
      </c>
      <c r="G46" s="169">
        <f>SUMIF('Directors Advances'!$H$6:$H$1500,'Sales + Receivables'!B46,'Directors Advances'!$I$6:$I$1500)+SUMIF('Bank 1'!$H$7:$H$1500,'Sales + Receivables'!B46,'Bank 1'!$I$7:$I$1500)+SUMIF('Bank 2'!$H$7:$H$1500,'Sales + Receivables'!B46,'Bank 2'!$I$7:$I$1500)+SUMIF('Credit Card 1'!$H$7:$H$1500,'Sales + Receivables'!B46,'Credit Card 1'!$I$7:$I$1500)+SUMIF('Credit Card 2'!$H$7:$H$1500,'Sales + Receivables'!B46,'Credit Card 2'!$I$7:$I$1500)</f>
        <v>0</v>
      </c>
      <c r="H46" s="169">
        <f>SUMIFS('Directors Advances'!$J$6:$J$1500, 'Directors Advances'!$H$6:$H$1500, 'Sales + Receivables'!B46, 'Directors Advances'!$H$6:$H$1500, "&lt;&gt;0")
+SUMIFS('Bank 1'!$J$7:$J$1500, 'Bank 1'!$H$7:$H$1500, 'Sales + Receivables'!B46, 'Bank 1'!$H$7:$H$1500, "&lt;&gt;0")
+SUMIFS('Bank 2'!$J$7:$J$1500, 'Bank 2'!$H$7:$H$1500, 'Sales + Receivables'!B46, 'Bank 2'!$H$7:$H$1500, "&lt;&gt;0")
+SUMIFS('Credit Card 1'!$J$7:$J$1500, 'Credit Card 1'!$H$7:$H$1500, 'Sales + Receivables'!B46, 'Credit Card 1'!$H$7:$H$1500, "&lt;&gt;0")
+SUMIFS('Credit Card 2'!$J$7:$J$1500, 'Credit Card 2'!$H$7:$H$1500, 'Sales + Receivables'!B46, 'Credit Card 2'!$H$7:$H$1500, "&lt;&gt;0")</f>
        <v>0</v>
      </c>
      <c r="I46" s="53"/>
      <c r="J46" s="53"/>
      <c r="K46" s="428">
        <f>Table9[[#This Row],[Invoice Paid by Cx]]+Table9[[#This Row],[GST Paid by Cx]]</f>
        <v>0</v>
      </c>
      <c r="L46" s="169">
        <f>IF(Dashboard!$F$5="Quick",0,Table9[[#This Row],[GST/HST]]-Table9[[#This Row],[GST Paid by Cx]])</f>
        <v>0</v>
      </c>
      <c r="M46" s="169">
        <f>Table9[[#This Row],[Net Invoice ]]-Table9[[#This Row],[Invoice Paid by Cx]]</f>
        <v>0</v>
      </c>
      <c r="N46" s="435">
        <f t="shared" si="1"/>
        <v>0</v>
      </c>
    </row>
    <row r="47" spans="1:14" ht="15.75" customHeight="1" x14ac:dyDescent="0.2">
      <c r="A47" s="44"/>
      <c r="B47" s="54"/>
      <c r="C47" s="55"/>
      <c r="D47" s="56"/>
      <c r="E47" s="429">
        <f>(Table9[[#This Row],[Invoice Amount]]*Dashboard!$F$4)/(100%+Dashboard!$F$4)</f>
        <v>0</v>
      </c>
      <c r="F47" s="170">
        <f>Table9[[#This Row],[Invoice Amount]]-Table9[[#This Row],[GST/HST]]</f>
        <v>0</v>
      </c>
      <c r="G47" s="170">
        <f>SUMIF('Directors Advances'!$H$6:$H$1500,'Sales + Receivables'!B47,'Directors Advances'!$I$6:$I$1500)+SUMIF('Bank 1'!$H$7:$H$1500,'Sales + Receivables'!B47,'Bank 1'!$I$7:$I$1500)+SUMIF('Bank 2'!$H$7:$H$1500,'Sales + Receivables'!B47,'Bank 2'!$I$7:$I$1500)+SUMIF('Credit Card 1'!$H$7:$H$1500,'Sales + Receivables'!B47,'Credit Card 1'!$I$7:$I$1500)+SUMIF('Credit Card 2'!$H$7:$H$1500,'Sales + Receivables'!B47,'Credit Card 2'!$I$7:$I$1500)</f>
        <v>0</v>
      </c>
      <c r="H47" s="170">
        <f>SUMIFS('Directors Advances'!$J$6:$J$1500, 'Directors Advances'!$H$6:$H$1500, 'Sales + Receivables'!B47, 'Directors Advances'!$H$6:$H$1500, "&lt;&gt;0")
+SUMIFS('Bank 1'!$J$7:$J$1500, 'Bank 1'!$H$7:$H$1500, 'Sales + Receivables'!B47, 'Bank 1'!$H$7:$H$1500, "&lt;&gt;0")
+SUMIFS('Bank 2'!$J$7:$J$1500, 'Bank 2'!$H$7:$H$1500, 'Sales + Receivables'!B47, 'Bank 2'!$H$7:$H$1500, "&lt;&gt;0")
+SUMIFS('Credit Card 1'!$J$7:$J$1500, 'Credit Card 1'!$H$7:$H$1500, 'Sales + Receivables'!B47, 'Credit Card 1'!$H$7:$H$1500, "&lt;&gt;0")
+SUMIFS('Credit Card 2'!$J$7:$J$1500, 'Credit Card 2'!$H$7:$H$1500, 'Sales + Receivables'!B47, 'Credit Card 2'!$H$7:$H$1500, "&lt;&gt;0")</f>
        <v>0</v>
      </c>
      <c r="I47" s="56"/>
      <c r="J47" s="56"/>
      <c r="K47" s="429">
        <f>Table9[[#This Row],[Invoice Paid by Cx]]+Table9[[#This Row],[GST Paid by Cx]]</f>
        <v>0</v>
      </c>
      <c r="L47" s="170">
        <f>IF(Dashboard!$F$5="Quick",0,Table9[[#This Row],[GST/HST]]-Table9[[#This Row],[GST Paid by Cx]])</f>
        <v>0</v>
      </c>
      <c r="M47" s="170">
        <f>Table9[[#This Row],[Net Invoice ]]-Table9[[#This Row],[Invoice Paid by Cx]]</f>
        <v>0</v>
      </c>
      <c r="N47" s="436">
        <f t="shared" si="1"/>
        <v>0</v>
      </c>
    </row>
    <row r="48" spans="1:14" ht="15.75" customHeight="1" x14ac:dyDescent="0.2">
      <c r="A48" s="44"/>
      <c r="B48" s="51"/>
      <c r="C48" s="52"/>
      <c r="D48" s="53"/>
      <c r="E48" s="428">
        <f>(Table9[[#This Row],[Invoice Amount]]*Dashboard!$F$4)/(100%+Dashboard!$F$4)</f>
        <v>0</v>
      </c>
      <c r="F48" s="169">
        <f>Table9[[#This Row],[Invoice Amount]]-Table9[[#This Row],[GST/HST]]</f>
        <v>0</v>
      </c>
      <c r="G48" s="169">
        <f>SUMIF('Directors Advances'!$H$6:$H$1500,'Sales + Receivables'!B48,'Directors Advances'!$I$6:$I$1500)+SUMIF('Bank 1'!$H$7:$H$1500,'Sales + Receivables'!B48,'Bank 1'!$I$7:$I$1500)+SUMIF('Bank 2'!$H$7:$H$1500,'Sales + Receivables'!B48,'Bank 2'!$I$7:$I$1500)+SUMIF('Credit Card 1'!$H$7:$H$1500,'Sales + Receivables'!B48,'Credit Card 1'!$I$7:$I$1500)+SUMIF('Credit Card 2'!$H$7:$H$1500,'Sales + Receivables'!B48,'Credit Card 2'!$I$7:$I$1500)</f>
        <v>0</v>
      </c>
      <c r="H48" s="169">
        <f>SUMIFS('Directors Advances'!$J$6:$J$1500, 'Directors Advances'!$H$6:$H$1500, 'Sales + Receivables'!B48, 'Directors Advances'!$H$6:$H$1500, "&lt;&gt;0")
+SUMIFS('Bank 1'!$J$7:$J$1500, 'Bank 1'!$H$7:$H$1500, 'Sales + Receivables'!B48, 'Bank 1'!$H$7:$H$1500, "&lt;&gt;0")
+SUMIFS('Bank 2'!$J$7:$J$1500, 'Bank 2'!$H$7:$H$1500, 'Sales + Receivables'!B48, 'Bank 2'!$H$7:$H$1500, "&lt;&gt;0")
+SUMIFS('Credit Card 1'!$J$7:$J$1500, 'Credit Card 1'!$H$7:$H$1500, 'Sales + Receivables'!B48, 'Credit Card 1'!$H$7:$H$1500, "&lt;&gt;0")
+SUMIFS('Credit Card 2'!$J$7:$J$1500, 'Credit Card 2'!$H$7:$H$1500, 'Sales + Receivables'!B48, 'Credit Card 2'!$H$7:$H$1500, "&lt;&gt;0")</f>
        <v>0</v>
      </c>
      <c r="I48" s="53"/>
      <c r="J48" s="53"/>
      <c r="K48" s="428">
        <f>Table9[[#This Row],[Invoice Paid by Cx]]+Table9[[#This Row],[GST Paid by Cx]]</f>
        <v>0</v>
      </c>
      <c r="L48" s="169">
        <f>IF(Dashboard!$F$5="Quick",0,Table9[[#This Row],[GST/HST]]-Table9[[#This Row],[GST Paid by Cx]])</f>
        <v>0</v>
      </c>
      <c r="M48" s="169">
        <f>Table9[[#This Row],[Net Invoice ]]-Table9[[#This Row],[Invoice Paid by Cx]]</f>
        <v>0</v>
      </c>
      <c r="N48" s="435">
        <f t="shared" si="1"/>
        <v>0</v>
      </c>
    </row>
    <row r="49" spans="1:14" ht="15.75" customHeight="1" x14ac:dyDescent="0.2">
      <c r="A49" s="44"/>
      <c r="B49" s="54"/>
      <c r="C49" s="55"/>
      <c r="D49" s="56"/>
      <c r="E49" s="429">
        <f>(Table9[[#This Row],[Invoice Amount]]*Dashboard!$F$4)/(100%+Dashboard!$F$4)</f>
        <v>0</v>
      </c>
      <c r="F49" s="170">
        <f>Table9[[#This Row],[Invoice Amount]]-Table9[[#This Row],[GST/HST]]</f>
        <v>0</v>
      </c>
      <c r="G49" s="170">
        <f>SUMIF('Directors Advances'!$H$6:$H$1500,'Sales + Receivables'!B49,'Directors Advances'!$I$6:$I$1500)+SUMIF('Bank 1'!$H$7:$H$1500,'Sales + Receivables'!B49,'Bank 1'!$I$7:$I$1500)+SUMIF('Bank 2'!$H$7:$H$1500,'Sales + Receivables'!B49,'Bank 2'!$I$7:$I$1500)+SUMIF('Credit Card 1'!$H$7:$H$1500,'Sales + Receivables'!B49,'Credit Card 1'!$I$7:$I$1500)+SUMIF('Credit Card 2'!$H$7:$H$1500,'Sales + Receivables'!B49,'Credit Card 2'!$I$7:$I$1500)</f>
        <v>0</v>
      </c>
      <c r="H49" s="170">
        <f>SUMIFS('Directors Advances'!$J$6:$J$1500, 'Directors Advances'!$H$6:$H$1500, 'Sales + Receivables'!B49, 'Directors Advances'!$H$6:$H$1500, "&lt;&gt;0")
+SUMIFS('Bank 1'!$J$7:$J$1500, 'Bank 1'!$H$7:$H$1500, 'Sales + Receivables'!B49, 'Bank 1'!$H$7:$H$1500, "&lt;&gt;0")
+SUMIFS('Bank 2'!$J$7:$J$1500, 'Bank 2'!$H$7:$H$1500, 'Sales + Receivables'!B49, 'Bank 2'!$H$7:$H$1500, "&lt;&gt;0")
+SUMIFS('Credit Card 1'!$J$7:$J$1500, 'Credit Card 1'!$H$7:$H$1500, 'Sales + Receivables'!B49, 'Credit Card 1'!$H$7:$H$1500, "&lt;&gt;0")
+SUMIFS('Credit Card 2'!$J$7:$J$1500, 'Credit Card 2'!$H$7:$H$1500, 'Sales + Receivables'!B49, 'Credit Card 2'!$H$7:$H$1500, "&lt;&gt;0")</f>
        <v>0</v>
      </c>
      <c r="I49" s="56"/>
      <c r="J49" s="56"/>
      <c r="K49" s="429">
        <f>Table9[[#This Row],[Invoice Paid by Cx]]+Table9[[#This Row],[GST Paid by Cx]]</f>
        <v>0</v>
      </c>
      <c r="L49" s="170">
        <f>IF(Dashboard!$F$5="Quick",0,Table9[[#This Row],[GST/HST]]-Table9[[#This Row],[GST Paid by Cx]])</f>
        <v>0</v>
      </c>
      <c r="M49" s="170">
        <f>Table9[[#This Row],[Net Invoice ]]-Table9[[#This Row],[Invoice Paid by Cx]]</f>
        <v>0</v>
      </c>
      <c r="N49" s="436">
        <f t="shared" si="1"/>
        <v>0</v>
      </c>
    </row>
    <row r="50" spans="1:14" ht="15.75" customHeight="1" x14ac:dyDescent="0.2">
      <c r="A50" s="44"/>
      <c r="B50" s="51"/>
      <c r="C50" s="52"/>
      <c r="D50" s="53"/>
      <c r="E50" s="428">
        <f>(Table9[[#This Row],[Invoice Amount]]*Dashboard!$F$4)/(100%+Dashboard!$F$4)</f>
        <v>0</v>
      </c>
      <c r="F50" s="169">
        <f>Table9[[#This Row],[Invoice Amount]]-Table9[[#This Row],[GST/HST]]</f>
        <v>0</v>
      </c>
      <c r="G50" s="169">
        <f>SUMIF('Directors Advances'!$H$6:$H$1500,'Sales + Receivables'!B50,'Directors Advances'!$I$6:$I$1500)+SUMIF('Bank 1'!$H$7:$H$1500,'Sales + Receivables'!B50,'Bank 1'!$I$7:$I$1500)+SUMIF('Bank 2'!$H$7:$H$1500,'Sales + Receivables'!B50,'Bank 2'!$I$7:$I$1500)+SUMIF('Credit Card 1'!$H$7:$H$1500,'Sales + Receivables'!B50,'Credit Card 1'!$I$7:$I$1500)+SUMIF('Credit Card 2'!$H$7:$H$1500,'Sales + Receivables'!B50,'Credit Card 2'!$I$7:$I$1500)</f>
        <v>0</v>
      </c>
      <c r="H50" s="169">
        <f>SUMIFS('Directors Advances'!$J$6:$J$1500, 'Directors Advances'!$H$6:$H$1500, 'Sales + Receivables'!B50, 'Directors Advances'!$H$6:$H$1500, "&lt;&gt;0")
+SUMIFS('Bank 1'!$J$7:$J$1500, 'Bank 1'!$H$7:$H$1500, 'Sales + Receivables'!B50, 'Bank 1'!$H$7:$H$1500, "&lt;&gt;0")
+SUMIFS('Bank 2'!$J$7:$J$1500, 'Bank 2'!$H$7:$H$1500, 'Sales + Receivables'!B50, 'Bank 2'!$H$7:$H$1500, "&lt;&gt;0")
+SUMIFS('Credit Card 1'!$J$7:$J$1500, 'Credit Card 1'!$H$7:$H$1500, 'Sales + Receivables'!B50, 'Credit Card 1'!$H$7:$H$1500, "&lt;&gt;0")
+SUMIFS('Credit Card 2'!$J$7:$J$1500, 'Credit Card 2'!$H$7:$H$1500, 'Sales + Receivables'!B50, 'Credit Card 2'!$H$7:$H$1500, "&lt;&gt;0")</f>
        <v>0</v>
      </c>
      <c r="I50" s="53"/>
      <c r="J50" s="53"/>
      <c r="K50" s="428">
        <f>Table9[[#This Row],[Invoice Paid by Cx]]+Table9[[#This Row],[GST Paid by Cx]]</f>
        <v>0</v>
      </c>
      <c r="L50" s="169">
        <f>IF(Dashboard!$F$5="Quick",0,Table9[[#This Row],[GST/HST]]-Table9[[#This Row],[GST Paid by Cx]])</f>
        <v>0</v>
      </c>
      <c r="M50" s="169">
        <f>Table9[[#This Row],[Net Invoice ]]-Table9[[#This Row],[Invoice Paid by Cx]]</f>
        <v>0</v>
      </c>
      <c r="N50" s="435">
        <f t="shared" ref="N50:N81" si="2">D50-K50</f>
        <v>0</v>
      </c>
    </row>
    <row r="51" spans="1:14" ht="15.75" customHeight="1" x14ac:dyDescent="0.2">
      <c r="A51" s="44"/>
      <c r="B51" s="60"/>
      <c r="C51" s="61"/>
      <c r="D51" s="62"/>
      <c r="E51" s="431">
        <f>(Table9[[#This Row],[Invoice Amount]]*Dashboard!$F$4)/(100%+Dashboard!$F$4)</f>
        <v>0</v>
      </c>
      <c r="F51" s="172">
        <f>Table9[[#This Row],[Invoice Amount]]-Table9[[#This Row],[GST/HST]]</f>
        <v>0</v>
      </c>
      <c r="G51" s="172">
        <f>SUMIF('Directors Advances'!$H$6:$H$1500,'Sales + Receivables'!B51,'Directors Advances'!$I$6:$I$1500)+SUMIF('Bank 1'!$H$7:$H$1500,'Sales + Receivables'!B51,'Bank 1'!$I$7:$I$1500)+SUMIF('Bank 2'!$H$7:$H$1500,'Sales + Receivables'!B51,'Bank 2'!$I$7:$I$1500)+SUMIF('Credit Card 1'!$H$7:$H$1500,'Sales + Receivables'!B51,'Credit Card 1'!$I$7:$I$1500)+SUMIF('Credit Card 2'!$H$7:$H$1500,'Sales + Receivables'!B51,'Credit Card 2'!$I$7:$I$1500)</f>
        <v>0</v>
      </c>
      <c r="H51" s="172">
        <f>SUMIFS('Directors Advances'!$J$6:$J$1500, 'Directors Advances'!$H$6:$H$1500, 'Sales + Receivables'!B51, 'Directors Advances'!$H$6:$H$1500, "&lt;&gt;0")
+SUMIFS('Bank 1'!$J$7:$J$1500, 'Bank 1'!$H$7:$H$1500, 'Sales + Receivables'!B51, 'Bank 1'!$H$7:$H$1500, "&lt;&gt;0")
+SUMIFS('Bank 2'!$J$7:$J$1500, 'Bank 2'!$H$7:$H$1500, 'Sales + Receivables'!B51, 'Bank 2'!$H$7:$H$1500, "&lt;&gt;0")
+SUMIFS('Credit Card 1'!$J$7:$J$1500, 'Credit Card 1'!$H$7:$H$1500, 'Sales + Receivables'!B51, 'Credit Card 1'!$H$7:$H$1500, "&lt;&gt;0")
+SUMIFS('Credit Card 2'!$J$7:$J$1500, 'Credit Card 2'!$H$7:$H$1500, 'Sales + Receivables'!B51, 'Credit Card 2'!$H$7:$H$1500, "&lt;&gt;0")</f>
        <v>0</v>
      </c>
      <c r="I51" s="62"/>
      <c r="J51" s="62"/>
      <c r="K51" s="431">
        <f>Table9[[#This Row],[Invoice Paid by Cx]]+Table9[[#This Row],[GST Paid by Cx]]</f>
        <v>0</v>
      </c>
      <c r="L51" s="172">
        <f>IF(Dashboard!$F$5="Quick",0,Table9[[#This Row],[GST/HST]]-Table9[[#This Row],[GST Paid by Cx]])</f>
        <v>0</v>
      </c>
      <c r="M51" s="172">
        <f>Table9[[#This Row],[Net Invoice ]]-Table9[[#This Row],[Invoice Paid by Cx]]</f>
        <v>0</v>
      </c>
      <c r="N51" s="438">
        <f t="shared" si="2"/>
        <v>0</v>
      </c>
    </row>
    <row r="52" spans="1:14" ht="15.75" customHeight="1" x14ac:dyDescent="0.2">
      <c r="A52" s="44"/>
      <c r="B52" s="51"/>
      <c r="C52" s="52"/>
      <c r="D52" s="53"/>
      <c r="E52" s="428">
        <f>(Table9[[#This Row],[Invoice Amount]]*Dashboard!$F$4)/(100%+Dashboard!$F$4)</f>
        <v>0</v>
      </c>
      <c r="F52" s="169">
        <f>Table9[[#This Row],[Invoice Amount]]-Table9[[#This Row],[GST/HST]]</f>
        <v>0</v>
      </c>
      <c r="G52" s="169">
        <f>SUMIF('Directors Advances'!$H$6:$H$1500,'Sales + Receivables'!B52,'Directors Advances'!$I$6:$I$1500)+SUMIF('Bank 1'!$H$7:$H$1500,'Sales + Receivables'!B52,'Bank 1'!$I$7:$I$1500)+SUMIF('Bank 2'!$H$7:$H$1500,'Sales + Receivables'!B52,'Bank 2'!$I$7:$I$1500)+SUMIF('Credit Card 1'!$H$7:$H$1500,'Sales + Receivables'!B52,'Credit Card 1'!$I$7:$I$1500)+SUMIF('Credit Card 2'!$H$7:$H$1500,'Sales + Receivables'!B52,'Credit Card 2'!$I$7:$I$1500)</f>
        <v>0</v>
      </c>
      <c r="H52" s="169">
        <f>SUMIFS('Directors Advances'!$J$6:$J$1500, 'Directors Advances'!$H$6:$H$1500, 'Sales + Receivables'!B52, 'Directors Advances'!$H$6:$H$1500, "&lt;&gt;0")
+SUMIFS('Bank 1'!$J$7:$J$1500, 'Bank 1'!$H$7:$H$1500, 'Sales + Receivables'!B52, 'Bank 1'!$H$7:$H$1500, "&lt;&gt;0")
+SUMIFS('Bank 2'!$J$7:$J$1500, 'Bank 2'!$H$7:$H$1500, 'Sales + Receivables'!B52, 'Bank 2'!$H$7:$H$1500, "&lt;&gt;0")
+SUMIFS('Credit Card 1'!$J$7:$J$1500, 'Credit Card 1'!$H$7:$H$1500, 'Sales + Receivables'!B52, 'Credit Card 1'!$H$7:$H$1500, "&lt;&gt;0")
+SUMIFS('Credit Card 2'!$J$7:$J$1500, 'Credit Card 2'!$H$7:$H$1500, 'Sales + Receivables'!B52, 'Credit Card 2'!$H$7:$H$1500, "&lt;&gt;0")</f>
        <v>0</v>
      </c>
      <c r="I52" s="53"/>
      <c r="J52" s="53"/>
      <c r="K52" s="428">
        <f>Table9[[#This Row],[Invoice Paid by Cx]]+Table9[[#This Row],[GST Paid by Cx]]</f>
        <v>0</v>
      </c>
      <c r="L52" s="169">
        <f>IF(Dashboard!$F$5="Quick",0,Table9[[#This Row],[GST/HST]]-Table9[[#This Row],[GST Paid by Cx]])</f>
        <v>0</v>
      </c>
      <c r="M52" s="169">
        <f>Table9[[#This Row],[Net Invoice ]]-Table9[[#This Row],[Invoice Paid by Cx]]</f>
        <v>0</v>
      </c>
      <c r="N52" s="435">
        <f t="shared" si="2"/>
        <v>0</v>
      </c>
    </row>
    <row r="53" spans="1:14" ht="15.75" customHeight="1" x14ac:dyDescent="0.2">
      <c r="A53" s="44"/>
      <c r="B53" s="60"/>
      <c r="C53" s="61"/>
      <c r="D53" s="62"/>
      <c r="E53" s="431">
        <f>(Table9[[#This Row],[Invoice Amount]]*Dashboard!$F$4)/(100%+Dashboard!$F$4)</f>
        <v>0</v>
      </c>
      <c r="F53" s="172">
        <f>Table9[[#This Row],[Invoice Amount]]-Table9[[#This Row],[GST/HST]]</f>
        <v>0</v>
      </c>
      <c r="G53" s="172">
        <f>SUMIF('Directors Advances'!$H$6:$H$1500,'Sales + Receivables'!B53,'Directors Advances'!$I$6:$I$1500)+SUMIF('Bank 1'!$H$7:$H$1500,'Sales + Receivables'!B53,'Bank 1'!$I$7:$I$1500)+SUMIF('Bank 2'!$H$7:$H$1500,'Sales + Receivables'!B53,'Bank 2'!$I$7:$I$1500)+SUMIF('Credit Card 1'!$H$7:$H$1500,'Sales + Receivables'!B53,'Credit Card 1'!$I$7:$I$1500)+SUMIF('Credit Card 2'!$H$7:$H$1500,'Sales + Receivables'!B53,'Credit Card 2'!$I$7:$I$1500)</f>
        <v>0</v>
      </c>
      <c r="H53" s="172">
        <f>SUMIFS('Directors Advances'!$J$6:$J$1500, 'Directors Advances'!$H$6:$H$1500, 'Sales + Receivables'!B53, 'Directors Advances'!$H$6:$H$1500, "&lt;&gt;0")
+SUMIFS('Bank 1'!$J$7:$J$1500, 'Bank 1'!$H$7:$H$1500, 'Sales + Receivables'!B53, 'Bank 1'!$H$7:$H$1500, "&lt;&gt;0")
+SUMIFS('Bank 2'!$J$7:$J$1500, 'Bank 2'!$H$7:$H$1500, 'Sales + Receivables'!B53, 'Bank 2'!$H$7:$H$1500, "&lt;&gt;0")
+SUMIFS('Credit Card 1'!$J$7:$J$1500, 'Credit Card 1'!$H$7:$H$1500, 'Sales + Receivables'!B53, 'Credit Card 1'!$H$7:$H$1500, "&lt;&gt;0")
+SUMIFS('Credit Card 2'!$J$7:$J$1500, 'Credit Card 2'!$H$7:$H$1500, 'Sales + Receivables'!B53, 'Credit Card 2'!$H$7:$H$1500, "&lt;&gt;0")</f>
        <v>0</v>
      </c>
      <c r="I53" s="62"/>
      <c r="J53" s="62"/>
      <c r="K53" s="431">
        <f>Table9[[#This Row],[Invoice Paid by Cx]]+Table9[[#This Row],[GST Paid by Cx]]</f>
        <v>0</v>
      </c>
      <c r="L53" s="172">
        <f>IF(Dashboard!$F$5="Quick",0,Table9[[#This Row],[GST/HST]]-Table9[[#This Row],[GST Paid by Cx]])</f>
        <v>0</v>
      </c>
      <c r="M53" s="172">
        <f>Table9[[#This Row],[Net Invoice ]]-Table9[[#This Row],[Invoice Paid by Cx]]</f>
        <v>0</v>
      </c>
      <c r="N53" s="439">
        <f t="shared" si="2"/>
        <v>0</v>
      </c>
    </row>
    <row r="54" spans="1:14" ht="15.75" customHeight="1" x14ac:dyDescent="0.2">
      <c r="A54" s="44"/>
      <c r="B54" s="51"/>
      <c r="C54" s="52"/>
      <c r="D54" s="53"/>
      <c r="E54" s="428">
        <f>(Table9[[#This Row],[Invoice Amount]]*Dashboard!$F$4)/(100%+Dashboard!$F$4)</f>
        <v>0</v>
      </c>
      <c r="F54" s="169">
        <f>Table9[[#This Row],[Invoice Amount]]-Table9[[#This Row],[GST/HST]]</f>
        <v>0</v>
      </c>
      <c r="G54" s="169">
        <f>SUMIF('Directors Advances'!$H$6:$H$1500,'Sales + Receivables'!B54,'Directors Advances'!$I$6:$I$1500)+SUMIF('Bank 1'!$H$7:$H$1500,'Sales + Receivables'!B54,'Bank 1'!$I$7:$I$1500)+SUMIF('Bank 2'!$H$7:$H$1500,'Sales + Receivables'!B54,'Bank 2'!$I$7:$I$1500)+SUMIF('Credit Card 1'!$H$7:$H$1500,'Sales + Receivables'!B54,'Credit Card 1'!$I$7:$I$1500)+SUMIF('Credit Card 2'!$H$7:$H$1500,'Sales + Receivables'!B54,'Credit Card 2'!$I$7:$I$1500)</f>
        <v>0</v>
      </c>
      <c r="H54" s="169">
        <f>SUMIFS('Directors Advances'!$J$6:$J$1500, 'Directors Advances'!$H$6:$H$1500, 'Sales + Receivables'!B54, 'Directors Advances'!$H$6:$H$1500, "&lt;&gt;0")
+SUMIFS('Bank 1'!$J$7:$J$1500, 'Bank 1'!$H$7:$H$1500, 'Sales + Receivables'!B54, 'Bank 1'!$H$7:$H$1500, "&lt;&gt;0")
+SUMIFS('Bank 2'!$J$7:$J$1500, 'Bank 2'!$H$7:$H$1500, 'Sales + Receivables'!B54, 'Bank 2'!$H$7:$H$1500, "&lt;&gt;0")
+SUMIFS('Credit Card 1'!$J$7:$J$1500, 'Credit Card 1'!$H$7:$H$1500, 'Sales + Receivables'!B54, 'Credit Card 1'!$H$7:$H$1500, "&lt;&gt;0")
+SUMIFS('Credit Card 2'!$J$7:$J$1500, 'Credit Card 2'!$H$7:$H$1500, 'Sales + Receivables'!B54, 'Credit Card 2'!$H$7:$H$1500, "&lt;&gt;0")</f>
        <v>0</v>
      </c>
      <c r="I54" s="53"/>
      <c r="J54" s="53"/>
      <c r="K54" s="428">
        <f>Table9[[#This Row],[Invoice Paid by Cx]]+Table9[[#This Row],[GST Paid by Cx]]</f>
        <v>0</v>
      </c>
      <c r="L54" s="169">
        <f>IF(Dashboard!$F$5="Quick",0,Table9[[#This Row],[GST/HST]]-Table9[[#This Row],[GST Paid by Cx]])</f>
        <v>0</v>
      </c>
      <c r="M54" s="169">
        <f>Table9[[#This Row],[Net Invoice ]]-Table9[[#This Row],[Invoice Paid by Cx]]</f>
        <v>0</v>
      </c>
      <c r="N54" s="435">
        <f t="shared" si="2"/>
        <v>0</v>
      </c>
    </row>
    <row r="55" spans="1:14" ht="15.75" customHeight="1" x14ac:dyDescent="0.2">
      <c r="A55" s="44"/>
      <c r="B55" s="60"/>
      <c r="C55" s="61"/>
      <c r="D55" s="62"/>
      <c r="E55" s="431">
        <f>(Table9[[#This Row],[Invoice Amount]]*Dashboard!$F$4)/(100%+Dashboard!$F$4)</f>
        <v>0</v>
      </c>
      <c r="F55" s="172">
        <f>Table9[[#This Row],[Invoice Amount]]-Table9[[#This Row],[GST/HST]]</f>
        <v>0</v>
      </c>
      <c r="G55" s="172">
        <f>SUMIF('Directors Advances'!$H$6:$H$1500,'Sales + Receivables'!B55,'Directors Advances'!$I$6:$I$1500)+SUMIF('Bank 1'!$H$7:$H$1500,'Sales + Receivables'!B55,'Bank 1'!$I$7:$I$1500)+SUMIF('Bank 2'!$H$7:$H$1500,'Sales + Receivables'!B55,'Bank 2'!$I$7:$I$1500)+SUMIF('Credit Card 1'!$H$7:$H$1500,'Sales + Receivables'!B55,'Credit Card 1'!$I$7:$I$1500)+SUMIF('Credit Card 2'!$H$7:$H$1500,'Sales + Receivables'!B55,'Credit Card 2'!$I$7:$I$1500)</f>
        <v>0</v>
      </c>
      <c r="H55" s="172">
        <f>SUMIFS('Directors Advances'!$J$6:$J$1500, 'Directors Advances'!$H$6:$H$1500, 'Sales + Receivables'!B55, 'Directors Advances'!$H$6:$H$1500, "&lt;&gt;0")
+SUMIFS('Bank 1'!$J$7:$J$1500, 'Bank 1'!$H$7:$H$1500, 'Sales + Receivables'!B55, 'Bank 1'!$H$7:$H$1500, "&lt;&gt;0")
+SUMIFS('Bank 2'!$J$7:$J$1500, 'Bank 2'!$H$7:$H$1500, 'Sales + Receivables'!B55, 'Bank 2'!$H$7:$H$1500, "&lt;&gt;0")
+SUMIFS('Credit Card 1'!$J$7:$J$1500, 'Credit Card 1'!$H$7:$H$1500, 'Sales + Receivables'!B55, 'Credit Card 1'!$H$7:$H$1500, "&lt;&gt;0")
+SUMIFS('Credit Card 2'!$J$7:$J$1500, 'Credit Card 2'!$H$7:$H$1500, 'Sales + Receivables'!B55, 'Credit Card 2'!$H$7:$H$1500, "&lt;&gt;0")</f>
        <v>0</v>
      </c>
      <c r="I55" s="62"/>
      <c r="J55" s="62"/>
      <c r="K55" s="431">
        <f>Table9[[#This Row],[Invoice Paid by Cx]]+Table9[[#This Row],[GST Paid by Cx]]</f>
        <v>0</v>
      </c>
      <c r="L55" s="172">
        <f>IF(Dashboard!$F$5="Quick",0,Table9[[#This Row],[GST/HST]]-Table9[[#This Row],[GST Paid by Cx]])</f>
        <v>0</v>
      </c>
      <c r="M55" s="172">
        <f>Table9[[#This Row],[Net Invoice ]]-Table9[[#This Row],[Invoice Paid by Cx]]</f>
        <v>0</v>
      </c>
      <c r="N55" s="440">
        <f t="shared" si="2"/>
        <v>0</v>
      </c>
    </row>
    <row r="56" spans="1:14" ht="15.75" customHeight="1" x14ac:dyDescent="0.2">
      <c r="A56" s="44"/>
      <c r="B56" s="51"/>
      <c r="C56" s="52"/>
      <c r="D56" s="53"/>
      <c r="E56" s="428">
        <f>(Table9[[#This Row],[Invoice Amount]]*Dashboard!$F$4)/(100%+Dashboard!$F$4)</f>
        <v>0</v>
      </c>
      <c r="F56" s="169">
        <f>Table9[[#This Row],[Invoice Amount]]-Table9[[#This Row],[GST/HST]]</f>
        <v>0</v>
      </c>
      <c r="G56" s="169">
        <f>SUMIF('Directors Advances'!$H$6:$H$1500,'Sales + Receivables'!B56,'Directors Advances'!$I$6:$I$1500)+SUMIF('Bank 1'!$H$7:$H$1500,'Sales + Receivables'!B56,'Bank 1'!$I$7:$I$1500)+SUMIF('Bank 2'!$H$7:$H$1500,'Sales + Receivables'!B56,'Bank 2'!$I$7:$I$1500)+SUMIF('Credit Card 1'!$H$7:$H$1500,'Sales + Receivables'!B56,'Credit Card 1'!$I$7:$I$1500)+SUMIF('Credit Card 2'!$H$7:$H$1500,'Sales + Receivables'!B56,'Credit Card 2'!$I$7:$I$1500)</f>
        <v>0</v>
      </c>
      <c r="H56" s="169">
        <f>SUMIFS('Directors Advances'!$J$6:$J$1500, 'Directors Advances'!$H$6:$H$1500, 'Sales + Receivables'!B56, 'Directors Advances'!$H$6:$H$1500, "&lt;&gt;0")
+SUMIFS('Bank 1'!$J$7:$J$1500, 'Bank 1'!$H$7:$H$1500, 'Sales + Receivables'!B56, 'Bank 1'!$H$7:$H$1500, "&lt;&gt;0")
+SUMIFS('Bank 2'!$J$7:$J$1500, 'Bank 2'!$H$7:$H$1500, 'Sales + Receivables'!B56, 'Bank 2'!$H$7:$H$1500, "&lt;&gt;0")
+SUMIFS('Credit Card 1'!$J$7:$J$1500, 'Credit Card 1'!$H$7:$H$1500, 'Sales + Receivables'!B56, 'Credit Card 1'!$H$7:$H$1500, "&lt;&gt;0")
+SUMIFS('Credit Card 2'!$J$7:$J$1500, 'Credit Card 2'!$H$7:$H$1500, 'Sales + Receivables'!B56, 'Credit Card 2'!$H$7:$H$1500, "&lt;&gt;0")</f>
        <v>0</v>
      </c>
      <c r="I56" s="53"/>
      <c r="J56" s="53"/>
      <c r="K56" s="428">
        <f>Table9[[#This Row],[Invoice Paid by Cx]]+Table9[[#This Row],[GST Paid by Cx]]</f>
        <v>0</v>
      </c>
      <c r="L56" s="169">
        <f>IF(Dashboard!$F$5="Quick",0,Table9[[#This Row],[GST/HST]]-Table9[[#This Row],[GST Paid by Cx]])</f>
        <v>0</v>
      </c>
      <c r="M56" s="169">
        <f>Table9[[#This Row],[Net Invoice ]]-Table9[[#This Row],[Invoice Paid by Cx]]</f>
        <v>0</v>
      </c>
      <c r="N56" s="435">
        <f t="shared" si="2"/>
        <v>0</v>
      </c>
    </row>
    <row r="57" spans="1:14" ht="15.75" customHeight="1" x14ac:dyDescent="0.2">
      <c r="A57" s="44"/>
      <c r="B57" s="60"/>
      <c r="C57" s="61"/>
      <c r="D57" s="62"/>
      <c r="E57" s="431">
        <f>(Table9[[#This Row],[Invoice Amount]]*Dashboard!$F$4)/(100%+Dashboard!$F$4)</f>
        <v>0</v>
      </c>
      <c r="F57" s="172">
        <f>Table9[[#This Row],[Invoice Amount]]-Table9[[#This Row],[GST/HST]]</f>
        <v>0</v>
      </c>
      <c r="G57" s="172">
        <f>SUMIF('Directors Advances'!$H$6:$H$1500,'Sales + Receivables'!B57,'Directors Advances'!$I$6:$I$1500)+SUMIF('Bank 1'!$H$7:$H$1500,'Sales + Receivables'!B57,'Bank 1'!$I$7:$I$1500)+SUMIF('Bank 2'!$H$7:$H$1500,'Sales + Receivables'!B57,'Bank 2'!$I$7:$I$1500)+SUMIF('Credit Card 1'!$H$7:$H$1500,'Sales + Receivables'!B57,'Credit Card 1'!$I$7:$I$1500)+SUMIF('Credit Card 2'!$H$7:$H$1500,'Sales + Receivables'!B57,'Credit Card 2'!$I$7:$I$1500)</f>
        <v>0</v>
      </c>
      <c r="H57" s="172">
        <f>SUMIFS('Directors Advances'!$J$6:$J$1500, 'Directors Advances'!$H$6:$H$1500, 'Sales + Receivables'!B57, 'Directors Advances'!$H$6:$H$1500, "&lt;&gt;0")
+SUMIFS('Bank 1'!$J$7:$J$1500, 'Bank 1'!$H$7:$H$1500, 'Sales + Receivables'!B57, 'Bank 1'!$H$7:$H$1500, "&lt;&gt;0")
+SUMIFS('Bank 2'!$J$7:$J$1500, 'Bank 2'!$H$7:$H$1500, 'Sales + Receivables'!B57, 'Bank 2'!$H$7:$H$1500, "&lt;&gt;0")
+SUMIFS('Credit Card 1'!$J$7:$J$1500, 'Credit Card 1'!$H$7:$H$1500, 'Sales + Receivables'!B57, 'Credit Card 1'!$H$7:$H$1500, "&lt;&gt;0")
+SUMIFS('Credit Card 2'!$J$7:$J$1500, 'Credit Card 2'!$H$7:$H$1500, 'Sales + Receivables'!B57, 'Credit Card 2'!$H$7:$H$1500, "&lt;&gt;0")</f>
        <v>0</v>
      </c>
      <c r="I57" s="62"/>
      <c r="J57" s="62"/>
      <c r="K57" s="431">
        <f>Table9[[#This Row],[Invoice Paid by Cx]]+Table9[[#This Row],[GST Paid by Cx]]</f>
        <v>0</v>
      </c>
      <c r="L57" s="172">
        <f>IF(Dashboard!$F$5="Quick",0,Table9[[#This Row],[GST/HST]]-Table9[[#This Row],[GST Paid by Cx]])</f>
        <v>0</v>
      </c>
      <c r="M57" s="172">
        <f>Table9[[#This Row],[Net Invoice ]]-Table9[[#This Row],[Invoice Paid by Cx]]</f>
        <v>0</v>
      </c>
      <c r="N57" s="438">
        <f t="shared" si="2"/>
        <v>0</v>
      </c>
    </row>
    <row r="58" spans="1:14" ht="15.75" customHeight="1" x14ac:dyDescent="0.2">
      <c r="A58" s="44"/>
      <c r="B58" s="51"/>
      <c r="C58" s="52"/>
      <c r="D58" s="53"/>
      <c r="E58" s="428">
        <f>(Table9[[#This Row],[Invoice Amount]]*Dashboard!$F$4)/(100%+Dashboard!$F$4)</f>
        <v>0</v>
      </c>
      <c r="F58" s="169">
        <f>Table9[[#This Row],[Invoice Amount]]-Table9[[#This Row],[GST/HST]]</f>
        <v>0</v>
      </c>
      <c r="G58" s="169">
        <f>SUMIF('Directors Advances'!$H$6:$H$1500,'Sales + Receivables'!B58,'Directors Advances'!$I$6:$I$1500)+SUMIF('Bank 1'!$H$7:$H$1500,'Sales + Receivables'!B58,'Bank 1'!$I$7:$I$1500)+SUMIF('Bank 2'!$H$7:$H$1500,'Sales + Receivables'!B58,'Bank 2'!$I$7:$I$1500)+SUMIF('Credit Card 1'!$H$7:$H$1500,'Sales + Receivables'!B58,'Credit Card 1'!$I$7:$I$1500)+SUMIF('Credit Card 2'!$H$7:$H$1500,'Sales + Receivables'!B58,'Credit Card 2'!$I$7:$I$1500)</f>
        <v>0</v>
      </c>
      <c r="H58" s="169">
        <f>SUMIFS('Directors Advances'!$J$6:$J$1500, 'Directors Advances'!$H$6:$H$1500, 'Sales + Receivables'!B58, 'Directors Advances'!$H$6:$H$1500, "&lt;&gt;0")
+SUMIFS('Bank 1'!$J$7:$J$1500, 'Bank 1'!$H$7:$H$1500, 'Sales + Receivables'!B58, 'Bank 1'!$H$7:$H$1500, "&lt;&gt;0")
+SUMIFS('Bank 2'!$J$7:$J$1500, 'Bank 2'!$H$7:$H$1500, 'Sales + Receivables'!B58, 'Bank 2'!$H$7:$H$1500, "&lt;&gt;0")
+SUMIFS('Credit Card 1'!$J$7:$J$1500, 'Credit Card 1'!$H$7:$H$1500, 'Sales + Receivables'!B58, 'Credit Card 1'!$H$7:$H$1500, "&lt;&gt;0")
+SUMIFS('Credit Card 2'!$J$7:$J$1500, 'Credit Card 2'!$H$7:$H$1500, 'Sales + Receivables'!B58, 'Credit Card 2'!$H$7:$H$1500, "&lt;&gt;0")</f>
        <v>0</v>
      </c>
      <c r="I58" s="53"/>
      <c r="J58" s="53"/>
      <c r="K58" s="428">
        <f>Table9[[#This Row],[Invoice Paid by Cx]]+Table9[[#This Row],[GST Paid by Cx]]</f>
        <v>0</v>
      </c>
      <c r="L58" s="169">
        <f>IF(Dashboard!$F$5="Quick",0,Table9[[#This Row],[GST/HST]]-Table9[[#This Row],[GST Paid by Cx]])</f>
        <v>0</v>
      </c>
      <c r="M58" s="169">
        <f>Table9[[#This Row],[Net Invoice ]]-Table9[[#This Row],[Invoice Paid by Cx]]</f>
        <v>0</v>
      </c>
      <c r="N58" s="435">
        <f t="shared" si="2"/>
        <v>0</v>
      </c>
    </row>
    <row r="59" spans="1:14" ht="15.75" customHeight="1" x14ac:dyDescent="0.2">
      <c r="A59" s="44"/>
      <c r="B59" s="60"/>
      <c r="C59" s="61"/>
      <c r="D59" s="62"/>
      <c r="E59" s="431">
        <f>(Table9[[#This Row],[Invoice Amount]]*Dashboard!$F$4)/(100%+Dashboard!$F$4)</f>
        <v>0</v>
      </c>
      <c r="F59" s="172">
        <f>Table9[[#This Row],[Invoice Amount]]-Table9[[#This Row],[GST/HST]]</f>
        <v>0</v>
      </c>
      <c r="G59" s="172">
        <f>SUMIF('Directors Advances'!$H$6:$H$1500,'Sales + Receivables'!B59,'Directors Advances'!$I$6:$I$1500)+SUMIF('Bank 1'!$H$7:$H$1500,'Sales + Receivables'!B59,'Bank 1'!$I$7:$I$1500)+SUMIF('Bank 2'!$H$7:$H$1500,'Sales + Receivables'!B59,'Bank 2'!$I$7:$I$1500)+SUMIF('Credit Card 1'!$H$7:$H$1500,'Sales + Receivables'!B59,'Credit Card 1'!$I$7:$I$1500)+SUMIF('Credit Card 2'!$H$7:$H$1500,'Sales + Receivables'!B59,'Credit Card 2'!$I$7:$I$1500)</f>
        <v>0</v>
      </c>
      <c r="H59" s="172">
        <f>SUMIFS('Directors Advances'!$J$6:$J$1500, 'Directors Advances'!$H$6:$H$1500, 'Sales + Receivables'!B59, 'Directors Advances'!$H$6:$H$1500, "&lt;&gt;0")
+SUMIFS('Bank 1'!$J$7:$J$1500, 'Bank 1'!$H$7:$H$1500, 'Sales + Receivables'!B59, 'Bank 1'!$H$7:$H$1500, "&lt;&gt;0")
+SUMIFS('Bank 2'!$J$7:$J$1500, 'Bank 2'!$H$7:$H$1500, 'Sales + Receivables'!B59, 'Bank 2'!$H$7:$H$1500, "&lt;&gt;0")
+SUMIFS('Credit Card 1'!$J$7:$J$1500, 'Credit Card 1'!$H$7:$H$1500, 'Sales + Receivables'!B59, 'Credit Card 1'!$H$7:$H$1500, "&lt;&gt;0")
+SUMIFS('Credit Card 2'!$J$7:$J$1500, 'Credit Card 2'!$H$7:$H$1500, 'Sales + Receivables'!B59, 'Credit Card 2'!$H$7:$H$1500, "&lt;&gt;0")</f>
        <v>0</v>
      </c>
      <c r="I59" s="62"/>
      <c r="J59" s="62"/>
      <c r="K59" s="431">
        <f>Table9[[#This Row],[Invoice Paid by Cx]]+Table9[[#This Row],[GST Paid by Cx]]</f>
        <v>0</v>
      </c>
      <c r="L59" s="172">
        <f>IF(Dashboard!$F$5="Quick",0,Table9[[#This Row],[GST/HST]]-Table9[[#This Row],[GST Paid by Cx]])</f>
        <v>0</v>
      </c>
      <c r="M59" s="172">
        <f>Table9[[#This Row],[Net Invoice ]]-Table9[[#This Row],[Invoice Paid by Cx]]</f>
        <v>0</v>
      </c>
      <c r="N59" s="438">
        <f t="shared" si="2"/>
        <v>0</v>
      </c>
    </row>
    <row r="60" spans="1:14" ht="15.75" customHeight="1" x14ac:dyDescent="0.2">
      <c r="A60" s="44"/>
      <c r="B60" s="51"/>
      <c r="C60" s="52"/>
      <c r="D60" s="53"/>
      <c r="E60" s="428">
        <f>(Table9[[#This Row],[Invoice Amount]]*Dashboard!$F$4)/(100%+Dashboard!$F$4)</f>
        <v>0</v>
      </c>
      <c r="F60" s="169">
        <f>Table9[[#This Row],[Invoice Amount]]-Table9[[#This Row],[GST/HST]]</f>
        <v>0</v>
      </c>
      <c r="G60" s="169">
        <f>SUMIF('Directors Advances'!$H$6:$H$1500,'Sales + Receivables'!B60,'Directors Advances'!$I$6:$I$1500)+SUMIF('Bank 1'!$H$7:$H$1500,'Sales + Receivables'!B60,'Bank 1'!$I$7:$I$1500)+SUMIF('Bank 2'!$H$7:$H$1500,'Sales + Receivables'!B60,'Bank 2'!$I$7:$I$1500)+SUMIF('Credit Card 1'!$H$7:$H$1500,'Sales + Receivables'!B60,'Credit Card 1'!$I$7:$I$1500)+SUMIF('Credit Card 2'!$H$7:$H$1500,'Sales + Receivables'!B60,'Credit Card 2'!$I$7:$I$1500)</f>
        <v>0</v>
      </c>
      <c r="H60" s="169">
        <f>SUMIFS('Directors Advances'!$J$6:$J$1500, 'Directors Advances'!$H$6:$H$1500, 'Sales + Receivables'!B60, 'Directors Advances'!$H$6:$H$1500, "&lt;&gt;0")
+SUMIFS('Bank 1'!$J$7:$J$1500, 'Bank 1'!$H$7:$H$1500, 'Sales + Receivables'!B60, 'Bank 1'!$H$7:$H$1500, "&lt;&gt;0")
+SUMIFS('Bank 2'!$J$7:$J$1500, 'Bank 2'!$H$7:$H$1500, 'Sales + Receivables'!B60, 'Bank 2'!$H$7:$H$1500, "&lt;&gt;0")
+SUMIFS('Credit Card 1'!$J$7:$J$1500, 'Credit Card 1'!$H$7:$H$1500, 'Sales + Receivables'!B60, 'Credit Card 1'!$H$7:$H$1500, "&lt;&gt;0")
+SUMIFS('Credit Card 2'!$J$7:$J$1500, 'Credit Card 2'!$H$7:$H$1500, 'Sales + Receivables'!B60, 'Credit Card 2'!$H$7:$H$1500, "&lt;&gt;0")</f>
        <v>0</v>
      </c>
      <c r="I60" s="53"/>
      <c r="J60" s="53"/>
      <c r="K60" s="428">
        <f>Table9[[#This Row],[Invoice Paid by Cx]]+Table9[[#This Row],[GST Paid by Cx]]</f>
        <v>0</v>
      </c>
      <c r="L60" s="169">
        <f>IF(Dashboard!$F$5="Quick",0,Table9[[#This Row],[GST/HST]]-Table9[[#This Row],[GST Paid by Cx]])</f>
        <v>0</v>
      </c>
      <c r="M60" s="169">
        <f>Table9[[#This Row],[Net Invoice ]]-Table9[[#This Row],[Invoice Paid by Cx]]</f>
        <v>0</v>
      </c>
      <c r="N60" s="435">
        <f t="shared" si="2"/>
        <v>0</v>
      </c>
    </row>
    <row r="61" spans="1:14" ht="15.75" customHeight="1" x14ac:dyDescent="0.2">
      <c r="A61" s="44"/>
      <c r="B61" s="60"/>
      <c r="C61" s="61"/>
      <c r="D61" s="62"/>
      <c r="E61" s="431">
        <f>(Table9[[#This Row],[Invoice Amount]]*Dashboard!$F$4)/(100%+Dashboard!$F$4)</f>
        <v>0</v>
      </c>
      <c r="F61" s="172">
        <f>Table9[[#This Row],[Invoice Amount]]-Table9[[#This Row],[GST/HST]]</f>
        <v>0</v>
      </c>
      <c r="G61" s="172">
        <f>SUMIF('Directors Advances'!$H$6:$H$1500,'Sales + Receivables'!B61,'Directors Advances'!$I$6:$I$1500)+SUMIF('Bank 1'!$H$7:$H$1500,'Sales + Receivables'!B61,'Bank 1'!$I$7:$I$1500)+SUMIF('Bank 2'!$H$7:$H$1500,'Sales + Receivables'!B61,'Bank 2'!$I$7:$I$1500)+SUMIF('Credit Card 1'!$H$7:$H$1500,'Sales + Receivables'!B61,'Credit Card 1'!$I$7:$I$1500)+SUMIF('Credit Card 2'!$H$7:$H$1500,'Sales + Receivables'!B61,'Credit Card 2'!$I$7:$I$1500)</f>
        <v>0</v>
      </c>
      <c r="H61" s="172">
        <f>SUMIFS('Directors Advances'!$J$6:$J$1500, 'Directors Advances'!$H$6:$H$1500, 'Sales + Receivables'!B61, 'Directors Advances'!$H$6:$H$1500, "&lt;&gt;0")
+SUMIFS('Bank 1'!$J$7:$J$1500, 'Bank 1'!$H$7:$H$1500, 'Sales + Receivables'!B61, 'Bank 1'!$H$7:$H$1500, "&lt;&gt;0")
+SUMIFS('Bank 2'!$J$7:$J$1500, 'Bank 2'!$H$7:$H$1500, 'Sales + Receivables'!B61, 'Bank 2'!$H$7:$H$1500, "&lt;&gt;0")
+SUMIFS('Credit Card 1'!$J$7:$J$1500, 'Credit Card 1'!$H$7:$H$1500, 'Sales + Receivables'!B61, 'Credit Card 1'!$H$7:$H$1500, "&lt;&gt;0")
+SUMIFS('Credit Card 2'!$J$7:$J$1500, 'Credit Card 2'!$H$7:$H$1500, 'Sales + Receivables'!B61, 'Credit Card 2'!$H$7:$H$1500, "&lt;&gt;0")</f>
        <v>0</v>
      </c>
      <c r="I61" s="62"/>
      <c r="J61" s="62"/>
      <c r="K61" s="431">
        <f>Table9[[#This Row],[Invoice Paid by Cx]]+Table9[[#This Row],[GST Paid by Cx]]</f>
        <v>0</v>
      </c>
      <c r="L61" s="172">
        <f>IF(Dashboard!$F$5="Quick",0,Table9[[#This Row],[GST/HST]]-Table9[[#This Row],[GST Paid by Cx]])</f>
        <v>0</v>
      </c>
      <c r="M61" s="172">
        <f>Table9[[#This Row],[Net Invoice ]]-Table9[[#This Row],[Invoice Paid by Cx]]</f>
        <v>0</v>
      </c>
      <c r="N61" s="438">
        <f t="shared" si="2"/>
        <v>0</v>
      </c>
    </row>
    <row r="62" spans="1:14" ht="15.75" customHeight="1" x14ac:dyDescent="0.2">
      <c r="A62" s="44"/>
      <c r="B62" s="51"/>
      <c r="C62" s="52"/>
      <c r="D62" s="53"/>
      <c r="E62" s="428">
        <f>(Table9[[#This Row],[Invoice Amount]]*Dashboard!$F$4)/(100%+Dashboard!$F$4)</f>
        <v>0</v>
      </c>
      <c r="F62" s="169">
        <f>Table9[[#This Row],[Invoice Amount]]-Table9[[#This Row],[GST/HST]]</f>
        <v>0</v>
      </c>
      <c r="G62" s="169">
        <f>SUMIF('Directors Advances'!$H$6:$H$1500,'Sales + Receivables'!B62,'Directors Advances'!$I$6:$I$1500)+SUMIF('Bank 1'!$H$7:$H$1500,'Sales + Receivables'!B62,'Bank 1'!$I$7:$I$1500)+SUMIF('Bank 2'!$H$7:$H$1500,'Sales + Receivables'!B62,'Bank 2'!$I$7:$I$1500)+SUMIF('Credit Card 1'!$H$7:$H$1500,'Sales + Receivables'!B62,'Credit Card 1'!$I$7:$I$1500)+SUMIF('Credit Card 2'!$H$7:$H$1500,'Sales + Receivables'!B62,'Credit Card 2'!$I$7:$I$1500)</f>
        <v>0</v>
      </c>
      <c r="H62" s="169">
        <f>SUMIFS('Directors Advances'!$J$6:$J$1500, 'Directors Advances'!$H$6:$H$1500, 'Sales + Receivables'!B62, 'Directors Advances'!$H$6:$H$1500, "&lt;&gt;0")
+SUMIFS('Bank 1'!$J$7:$J$1500, 'Bank 1'!$H$7:$H$1500, 'Sales + Receivables'!B62, 'Bank 1'!$H$7:$H$1500, "&lt;&gt;0")
+SUMIFS('Bank 2'!$J$7:$J$1500, 'Bank 2'!$H$7:$H$1500, 'Sales + Receivables'!B62, 'Bank 2'!$H$7:$H$1500, "&lt;&gt;0")
+SUMIFS('Credit Card 1'!$J$7:$J$1500, 'Credit Card 1'!$H$7:$H$1500, 'Sales + Receivables'!B62, 'Credit Card 1'!$H$7:$H$1500, "&lt;&gt;0")
+SUMIFS('Credit Card 2'!$J$7:$J$1500, 'Credit Card 2'!$H$7:$H$1500, 'Sales + Receivables'!B62, 'Credit Card 2'!$H$7:$H$1500, "&lt;&gt;0")</f>
        <v>0</v>
      </c>
      <c r="I62" s="53"/>
      <c r="J62" s="53"/>
      <c r="K62" s="428">
        <f>Table9[[#This Row],[Invoice Paid by Cx]]+Table9[[#This Row],[GST Paid by Cx]]</f>
        <v>0</v>
      </c>
      <c r="L62" s="169">
        <f>IF(Dashboard!$F$5="Quick",0,Table9[[#This Row],[GST/HST]]-Table9[[#This Row],[GST Paid by Cx]])</f>
        <v>0</v>
      </c>
      <c r="M62" s="169">
        <f>Table9[[#This Row],[Net Invoice ]]-Table9[[#This Row],[Invoice Paid by Cx]]</f>
        <v>0</v>
      </c>
      <c r="N62" s="435">
        <f t="shared" si="2"/>
        <v>0</v>
      </c>
    </row>
    <row r="63" spans="1:14" ht="15.75" customHeight="1" x14ac:dyDescent="0.2">
      <c r="A63" s="44"/>
      <c r="B63" s="60"/>
      <c r="C63" s="61"/>
      <c r="D63" s="62"/>
      <c r="E63" s="431">
        <f>(Table9[[#This Row],[Invoice Amount]]*Dashboard!$F$4)/(100%+Dashboard!$F$4)</f>
        <v>0</v>
      </c>
      <c r="F63" s="172">
        <f>Table9[[#This Row],[Invoice Amount]]-Table9[[#This Row],[GST/HST]]</f>
        <v>0</v>
      </c>
      <c r="G63" s="172">
        <f>SUMIF('Directors Advances'!$H$6:$H$1500,'Sales + Receivables'!B63,'Directors Advances'!$I$6:$I$1500)+SUMIF('Bank 1'!$H$7:$H$1500,'Sales + Receivables'!B63,'Bank 1'!$I$7:$I$1500)+SUMIF('Bank 2'!$H$7:$H$1500,'Sales + Receivables'!B63,'Bank 2'!$I$7:$I$1500)+SUMIF('Credit Card 1'!$H$7:$H$1500,'Sales + Receivables'!B63,'Credit Card 1'!$I$7:$I$1500)+SUMIF('Credit Card 2'!$H$7:$H$1500,'Sales + Receivables'!B63,'Credit Card 2'!$I$7:$I$1500)</f>
        <v>0</v>
      </c>
      <c r="H63" s="172">
        <f>SUMIFS('Directors Advances'!$J$6:$J$1500, 'Directors Advances'!$H$6:$H$1500, 'Sales + Receivables'!B63, 'Directors Advances'!$H$6:$H$1500, "&lt;&gt;0")
+SUMIFS('Bank 1'!$J$7:$J$1500, 'Bank 1'!$H$7:$H$1500, 'Sales + Receivables'!B63, 'Bank 1'!$H$7:$H$1500, "&lt;&gt;0")
+SUMIFS('Bank 2'!$J$7:$J$1500, 'Bank 2'!$H$7:$H$1500, 'Sales + Receivables'!B63, 'Bank 2'!$H$7:$H$1500, "&lt;&gt;0")
+SUMIFS('Credit Card 1'!$J$7:$J$1500, 'Credit Card 1'!$H$7:$H$1500, 'Sales + Receivables'!B63, 'Credit Card 1'!$H$7:$H$1500, "&lt;&gt;0")
+SUMIFS('Credit Card 2'!$J$7:$J$1500, 'Credit Card 2'!$H$7:$H$1500, 'Sales + Receivables'!B63, 'Credit Card 2'!$H$7:$H$1500, "&lt;&gt;0")</f>
        <v>0</v>
      </c>
      <c r="I63" s="62"/>
      <c r="J63" s="62"/>
      <c r="K63" s="431">
        <f>Table9[[#This Row],[Invoice Paid by Cx]]+Table9[[#This Row],[GST Paid by Cx]]</f>
        <v>0</v>
      </c>
      <c r="L63" s="172">
        <f>IF(Dashboard!$F$5="Quick",0,Table9[[#This Row],[GST/HST]]-Table9[[#This Row],[GST Paid by Cx]])</f>
        <v>0</v>
      </c>
      <c r="M63" s="172">
        <f>Table9[[#This Row],[Net Invoice ]]-Table9[[#This Row],[Invoice Paid by Cx]]</f>
        <v>0</v>
      </c>
      <c r="N63" s="438">
        <f t="shared" si="2"/>
        <v>0</v>
      </c>
    </row>
    <row r="64" spans="1:14" ht="15.75" customHeight="1" x14ac:dyDescent="0.2">
      <c r="A64" s="44"/>
      <c r="B64" s="51"/>
      <c r="C64" s="52"/>
      <c r="D64" s="53"/>
      <c r="E64" s="428">
        <f>(Table9[[#This Row],[Invoice Amount]]*Dashboard!$F$4)/(100%+Dashboard!$F$4)</f>
        <v>0</v>
      </c>
      <c r="F64" s="169">
        <f>Table9[[#This Row],[Invoice Amount]]-Table9[[#This Row],[GST/HST]]</f>
        <v>0</v>
      </c>
      <c r="G64" s="169">
        <f>SUMIF('Directors Advances'!$H$6:$H$1500,'Sales + Receivables'!B64,'Directors Advances'!$I$6:$I$1500)+SUMIF('Bank 1'!$H$7:$H$1500,'Sales + Receivables'!B64,'Bank 1'!$I$7:$I$1500)+SUMIF('Bank 2'!$H$7:$H$1500,'Sales + Receivables'!B64,'Bank 2'!$I$7:$I$1500)+SUMIF('Credit Card 1'!$H$7:$H$1500,'Sales + Receivables'!B64,'Credit Card 1'!$I$7:$I$1500)+SUMIF('Credit Card 2'!$H$7:$H$1500,'Sales + Receivables'!B64,'Credit Card 2'!$I$7:$I$1500)</f>
        <v>0</v>
      </c>
      <c r="H64" s="169">
        <f>SUMIFS('Directors Advances'!$J$6:$J$1500, 'Directors Advances'!$H$6:$H$1500, 'Sales + Receivables'!B64, 'Directors Advances'!$H$6:$H$1500, "&lt;&gt;0")
+SUMIFS('Bank 1'!$J$7:$J$1500, 'Bank 1'!$H$7:$H$1500, 'Sales + Receivables'!B64, 'Bank 1'!$H$7:$H$1500, "&lt;&gt;0")
+SUMIFS('Bank 2'!$J$7:$J$1500, 'Bank 2'!$H$7:$H$1500, 'Sales + Receivables'!B64, 'Bank 2'!$H$7:$H$1500, "&lt;&gt;0")
+SUMIFS('Credit Card 1'!$J$7:$J$1500, 'Credit Card 1'!$H$7:$H$1500, 'Sales + Receivables'!B64, 'Credit Card 1'!$H$7:$H$1500, "&lt;&gt;0")
+SUMIFS('Credit Card 2'!$J$7:$J$1500, 'Credit Card 2'!$H$7:$H$1500, 'Sales + Receivables'!B64, 'Credit Card 2'!$H$7:$H$1500, "&lt;&gt;0")</f>
        <v>0</v>
      </c>
      <c r="I64" s="53"/>
      <c r="J64" s="53"/>
      <c r="K64" s="428">
        <f>Table9[[#This Row],[Invoice Paid by Cx]]+Table9[[#This Row],[GST Paid by Cx]]</f>
        <v>0</v>
      </c>
      <c r="L64" s="169">
        <f>IF(Dashboard!$F$5="Quick",0,Table9[[#This Row],[GST/HST]]-Table9[[#This Row],[GST Paid by Cx]])</f>
        <v>0</v>
      </c>
      <c r="M64" s="169">
        <f>Table9[[#This Row],[Net Invoice ]]-Table9[[#This Row],[Invoice Paid by Cx]]</f>
        <v>0</v>
      </c>
      <c r="N64" s="435">
        <f t="shared" si="2"/>
        <v>0</v>
      </c>
    </row>
    <row r="65" spans="1:14" ht="15.75" customHeight="1" x14ac:dyDescent="0.2">
      <c r="A65" s="44"/>
      <c r="B65" s="60"/>
      <c r="C65" s="61"/>
      <c r="D65" s="62"/>
      <c r="E65" s="431">
        <f>(Table9[[#This Row],[Invoice Amount]]*Dashboard!$F$4)/(100%+Dashboard!$F$4)</f>
        <v>0</v>
      </c>
      <c r="F65" s="172">
        <f>Table9[[#This Row],[Invoice Amount]]-Table9[[#This Row],[GST/HST]]</f>
        <v>0</v>
      </c>
      <c r="G65" s="172">
        <f>SUMIF('Directors Advances'!$H$6:$H$1500,'Sales + Receivables'!B65,'Directors Advances'!$I$6:$I$1500)+SUMIF('Bank 1'!$H$7:$H$1500,'Sales + Receivables'!B65,'Bank 1'!$I$7:$I$1500)+SUMIF('Bank 2'!$H$7:$H$1500,'Sales + Receivables'!B65,'Bank 2'!$I$7:$I$1500)+SUMIF('Credit Card 1'!$H$7:$H$1500,'Sales + Receivables'!B65,'Credit Card 1'!$I$7:$I$1500)+SUMIF('Credit Card 2'!$H$7:$H$1500,'Sales + Receivables'!B65,'Credit Card 2'!$I$7:$I$1500)</f>
        <v>0</v>
      </c>
      <c r="H65" s="172">
        <f>SUMIFS('Directors Advances'!$J$6:$J$1500, 'Directors Advances'!$H$6:$H$1500, 'Sales + Receivables'!B65, 'Directors Advances'!$H$6:$H$1500, "&lt;&gt;0")
+SUMIFS('Bank 1'!$J$7:$J$1500, 'Bank 1'!$H$7:$H$1500, 'Sales + Receivables'!B65, 'Bank 1'!$H$7:$H$1500, "&lt;&gt;0")
+SUMIFS('Bank 2'!$J$7:$J$1500, 'Bank 2'!$H$7:$H$1500, 'Sales + Receivables'!B65, 'Bank 2'!$H$7:$H$1500, "&lt;&gt;0")
+SUMIFS('Credit Card 1'!$J$7:$J$1500, 'Credit Card 1'!$H$7:$H$1500, 'Sales + Receivables'!B65, 'Credit Card 1'!$H$7:$H$1500, "&lt;&gt;0")
+SUMIFS('Credit Card 2'!$J$7:$J$1500, 'Credit Card 2'!$H$7:$H$1500, 'Sales + Receivables'!B65, 'Credit Card 2'!$H$7:$H$1500, "&lt;&gt;0")</f>
        <v>0</v>
      </c>
      <c r="I65" s="62"/>
      <c r="J65" s="62"/>
      <c r="K65" s="431">
        <f>Table9[[#This Row],[Invoice Paid by Cx]]+Table9[[#This Row],[GST Paid by Cx]]</f>
        <v>0</v>
      </c>
      <c r="L65" s="172">
        <f>IF(Dashboard!$F$5="Quick",0,Table9[[#This Row],[GST/HST]]-Table9[[#This Row],[GST Paid by Cx]])</f>
        <v>0</v>
      </c>
      <c r="M65" s="172">
        <f>Table9[[#This Row],[Net Invoice ]]-Table9[[#This Row],[Invoice Paid by Cx]]</f>
        <v>0</v>
      </c>
      <c r="N65" s="438">
        <f t="shared" si="2"/>
        <v>0</v>
      </c>
    </row>
    <row r="66" spans="1:14" ht="15.75" customHeight="1" x14ac:dyDescent="0.2">
      <c r="A66" s="44"/>
      <c r="B66" s="51"/>
      <c r="C66" s="52"/>
      <c r="D66" s="53"/>
      <c r="E66" s="428">
        <f>(Table9[[#This Row],[Invoice Amount]]*Dashboard!$F$4)/(100%+Dashboard!$F$4)</f>
        <v>0</v>
      </c>
      <c r="F66" s="169">
        <f>Table9[[#This Row],[Invoice Amount]]-Table9[[#This Row],[GST/HST]]</f>
        <v>0</v>
      </c>
      <c r="G66" s="169">
        <f>SUMIF('Directors Advances'!$H$6:$H$1500,'Sales + Receivables'!B66,'Directors Advances'!$I$6:$I$1500)+SUMIF('Bank 1'!$H$7:$H$1500,'Sales + Receivables'!B66,'Bank 1'!$I$7:$I$1500)+SUMIF('Bank 2'!$H$7:$H$1500,'Sales + Receivables'!B66,'Bank 2'!$I$7:$I$1500)+SUMIF('Credit Card 1'!$H$7:$H$1500,'Sales + Receivables'!B66,'Credit Card 1'!$I$7:$I$1500)+SUMIF('Credit Card 2'!$H$7:$H$1500,'Sales + Receivables'!B66,'Credit Card 2'!$I$7:$I$1500)</f>
        <v>0</v>
      </c>
      <c r="H66" s="169">
        <f>SUMIFS('Directors Advances'!$J$6:$J$1500, 'Directors Advances'!$H$6:$H$1500, 'Sales + Receivables'!B66, 'Directors Advances'!$H$6:$H$1500, "&lt;&gt;0")
+SUMIFS('Bank 1'!$J$7:$J$1500, 'Bank 1'!$H$7:$H$1500, 'Sales + Receivables'!B66, 'Bank 1'!$H$7:$H$1500, "&lt;&gt;0")
+SUMIFS('Bank 2'!$J$7:$J$1500, 'Bank 2'!$H$7:$H$1500, 'Sales + Receivables'!B66, 'Bank 2'!$H$7:$H$1500, "&lt;&gt;0")
+SUMIFS('Credit Card 1'!$J$7:$J$1500, 'Credit Card 1'!$H$7:$H$1500, 'Sales + Receivables'!B66, 'Credit Card 1'!$H$7:$H$1500, "&lt;&gt;0")
+SUMIFS('Credit Card 2'!$J$7:$J$1500, 'Credit Card 2'!$H$7:$H$1500, 'Sales + Receivables'!B66, 'Credit Card 2'!$H$7:$H$1500, "&lt;&gt;0")</f>
        <v>0</v>
      </c>
      <c r="I66" s="53"/>
      <c r="J66" s="53"/>
      <c r="K66" s="428">
        <f>Table9[[#This Row],[Invoice Paid by Cx]]+Table9[[#This Row],[GST Paid by Cx]]</f>
        <v>0</v>
      </c>
      <c r="L66" s="169">
        <f>IF(Dashboard!$F$5="Quick",0,Table9[[#This Row],[GST/HST]]-Table9[[#This Row],[GST Paid by Cx]])</f>
        <v>0</v>
      </c>
      <c r="M66" s="169">
        <f>Table9[[#This Row],[Net Invoice ]]-Table9[[#This Row],[Invoice Paid by Cx]]</f>
        <v>0</v>
      </c>
      <c r="N66" s="435">
        <f t="shared" si="2"/>
        <v>0</v>
      </c>
    </row>
    <row r="67" spans="1:14" ht="15.75" customHeight="1" x14ac:dyDescent="0.2">
      <c r="A67" s="44"/>
      <c r="B67" s="60"/>
      <c r="C67" s="61"/>
      <c r="D67" s="62"/>
      <c r="E67" s="431">
        <f>(Table9[[#This Row],[Invoice Amount]]*Dashboard!$F$4)/(100%+Dashboard!$F$4)</f>
        <v>0</v>
      </c>
      <c r="F67" s="172">
        <f>Table9[[#This Row],[Invoice Amount]]-Table9[[#This Row],[GST/HST]]</f>
        <v>0</v>
      </c>
      <c r="G67" s="172">
        <f>SUMIF('Directors Advances'!$H$6:$H$1500,'Sales + Receivables'!B67,'Directors Advances'!$I$6:$I$1500)+SUMIF('Bank 1'!$H$7:$H$1500,'Sales + Receivables'!B67,'Bank 1'!$I$7:$I$1500)+SUMIF('Bank 2'!$H$7:$H$1500,'Sales + Receivables'!B67,'Bank 2'!$I$7:$I$1500)+SUMIF('Credit Card 1'!$H$7:$H$1500,'Sales + Receivables'!B67,'Credit Card 1'!$I$7:$I$1500)+SUMIF('Credit Card 2'!$H$7:$H$1500,'Sales + Receivables'!B67,'Credit Card 2'!$I$7:$I$1500)</f>
        <v>0</v>
      </c>
      <c r="H67" s="172">
        <f>SUMIFS('Directors Advances'!$J$6:$J$1500, 'Directors Advances'!$H$6:$H$1500, 'Sales + Receivables'!B67, 'Directors Advances'!$H$6:$H$1500, "&lt;&gt;0")
+SUMIFS('Bank 1'!$J$7:$J$1500, 'Bank 1'!$H$7:$H$1500, 'Sales + Receivables'!B67, 'Bank 1'!$H$7:$H$1500, "&lt;&gt;0")
+SUMIFS('Bank 2'!$J$7:$J$1500, 'Bank 2'!$H$7:$H$1500, 'Sales + Receivables'!B67, 'Bank 2'!$H$7:$H$1500, "&lt;&gt;0")
+SUMIFS('Credit Card 1'!$J$7:$J$1500, 'Credit Card 1'!$H$7:$H$1500, 'Sales + Receivables'!B67, 'Credit Card 1'!$H$7:$H$1500, "&lt;&gt;0")
+SUMIFS('Credit Card 2'!$J$7:$J$1500, 'Credit Card 2'!$H$7:$H$1500, 'Sales + Receivables'!B67, 'Credit Card 2'!$H$7:$H$1500, "&lt;&gt;0")</f>
        <v>0</v>
      </c>
      <c r="I67" s="62"/>
      <c r="J67" s="62"/>
      <c r="K67" s="431">
        <f>Table9[[#This Row],[Invoice Paid by Cx]]+Table9[[#This Row],[GST Paid by Cx]]</f>
        <v>0</v>
      </c>
      <c r="L67" s="172">
        <f>IF(Dashboard!$F$5="Quick",0,Table9[[#This Row],[GST/HST]]-Table9[[#This Row],[GST Paid by Cx]])</f>
        <v>0</v>
      </c>
      <c r="M67" s="172">
        <f>Table9[[#This Row],[Net Invoice ]]-Table9[[#This Row],[Invoice Paid by Cx]]</f>
        <v>0</v>
      </c>
      <c r="N67" s="440">
        <f t="shared" si="2"/>
        <v>0</v>
      </c>
    </row>
    <row r="68" spans="1:14" ht="15.75" customHeight="1" x14ac:dyDescent="0.2">
      <c r="A68" s="44"/>
      <c r="B68" s="51"/>
      <c r="C68" s="52"/>
      <c r="D68" s="53"/>
      <c r="E68" s="428">
        <f>(Table9[[#This Row],[Invoice Amount]]*Dashboard!$F$4)/(100%+Dashboard!$F$4)</f>
        <v>0</v>
      </c>
      <c r="F68" s="169">
        <f>Table9[[#This Row],[Invoice Amount]]-Table9[[#This Row],[GST/HST]]</f>
        <v>0</v>
      </c>
      <c r="G68" s="169">
        <f>SUMIF('Directors Advances'!$H$6:$H$1500,'Sales + Receivables'!B68,'Directors Advances'!$I$6:$I$1500)+SUMIF('Bank 1'!$H$7:$H$1500,'Sales + Receivables'!B68,'Bank 1'!$I$7:$I$1500)+SUMIF('Bank 2'!$H$7:$H$1500,'Sales + Receivables'!B68,'Bank 2'!$I$7:$I$1500)+SUMIF('Credit Card 1'!$H$7:$H$1500,'Sales + Receivables'!B68,'Credit Card 1'!$I$7:$I$1500)+SUMIF('Credit Card 2'!$H$7:$H$1500,'Sales + Receivables'!B68,'Credit Card 2'!$I$7:$I$1500)</f>
        <v>0</v>
      </c>
      <c r="H68" s="169">
        <f>SUMIFS('Directors Advances'!$J$6:$J$1500, 'Directors Advances'!$H$6:$H$1500, 'Sales + Receivables'!B68, 'Directors Advances'!$H$6:$H$1500, "&lt;&gt;0")
+SUMIFS('Bank 1'!$J$7:$J$1500, 'Bank 1'!$H$7:$H$1500, 'Sales + Receivables'!B68, 'Bank 1'!$H$7:$H$1500, "&lt;&gt;0")
+SUMIFS('Bank 2'!$J$7:$J$1500, 'Bank 2'!$H$7:$H$1500, 'Sales + Receivables'!B68, 'Bank 2'!$H$7:$H$1500, "&lt;&gt;0")
+SUMIFS('Credit Card 1'!$J$7:$J$1500, 'Credit Card 1'!$H$7:$H$1500, 'Sales + Receivables'!B68, 'Credit Card 1'!$H$7:$H$1500, "&lt;&gt;0")
+SUMIFS('Credit Card 2'!$J$7:$J$1500, 'Credit Card 2'!$H$7:$H$1500, 'Sales + Receivables'!B68, 'Credit Card 2'!$H$7:$H$1500, "&lt;&gt;0")</f>
        <v>0</v>
      </c>
      <c r="I68" s="53"/>
      <c r="J68" s="53"/>
      <c r="K68" s="428">
        <f>Table9[[#This Row],[Invoice Paid by Cx]]+Table9[[#This Row],[GST Paid by Cx]]</f>
        <v>0</v>
      </c>
      <c r="L68" s="169">
        <f>IF(Dashboard!$F$5="Quick",0,Table9[[#This Row],[GST/HST]]-Table9[[#This Row],[GST Paid by Cx]])</f>
        <v>0</v>
      </c>
      <c r="M68" s="169">
        <f>Table9[[#This Row],[Net Invoice ]]-Table9[[#This Row],[Invoice Paid by Cx]]</f>
        <v>0</v>
      </c>
      <c r="N68" s="435">
        <f t="shared" si="2"/>
        <v>0</v>
      </c>
    </row>
    <row r="69" spans="1:14" ht="15.75" customHeight="1" x14ac:dyDescent="0.2">
      <c r="A69" s="44"/>
      <c r="B69" s="60"/>
      <c r="C69" s="61"/>
      <c r="D69" s="62"/>
      <c r="E69" s="431">
        <f>(Table9[[#This Row],[Invoice Amount]]*Dashboard!$F$4)/(100%+Dashboard!$F$4)</f>
        <v>0</v>
      </c>
      <c r="F69" s="172">
        <f>Table9[[#This Row],[Invoice Amount]]-Table9[[#This Row],[GST/HST]]</f>
        <v>0</v>
      </c>
      <c r="G69" s="172">
        <f>SUMIF('Directors Advances'!$H$6:$H$1500,'Sales + Receivables'!B69,'Directors Advances'!$I$6:$I$1500)+SUMIF('Bank 1'!$H$7:$H$1500,'Sales + Receivables'!B69,'Bank 1'!$I$7:$I$1500)+SUMIF('Bank 2'!$H$7:$H$1500,'Sales + Receivables'!B69,'Bank 2'!$I$7:$I$1500)+SUMIF('Credit Card 1'!$H$7:$H$1500,'Sales + Receivables'!B69,'Credit Card 1'!$I$7:$I$1500)+SUMIF('Credit Card 2'!$H$7:$H$1500,'Sales + Receivables'!B69,'Credit Card 2'!$I$7:$I$1500)</f>
        <v>0</v>
      </c>
      <c r="H69" s="172">
        <f>SUMIFS('Directors Advances'!$J$6:$J$1500, 'Directors Advances'!$H$6:$H$1500, 'Sales + Receivables'!B69, 'Directors Advances'!$H$6:$H$1500, "&lt;&gt;0")
+SUMIFS('Bank 1'!$J$7:$J$1500, 'Bank 1'!$H$7:$H$1500, 'Sales + Receivables'!B69, 'Bank 1'!$H$7:$H$1500, "&lt;&gt;0")
+SUMIFS('Bank 2'!$J$7:$J$1500, 'Bank 2'!$H$7:$H$1500, 'Sales + Receivables'!B69, 'Bank 2'!$H$7:$H$1500, "&lt;&gt;0")
+SUMIFS('Credit Card 1'!$J$7:$J$1500, 'Credit Card 1'!$H$7:$H$1500, 'Sales + Receivables'!B69, 'Credit Card 1'!$H$7:$H$1500, "&lt;&gt;0")
+SUMIFS('Credit Card 2'!$J$7:$J$1500, 'Credit Card 2'!$H$7:$H$1500, 'Sales + Receivables'!B69, 'Credit Card 2'!$H$7:$H$1500, "&lt;&gt;0")</f>
        <v>0</v>
      </c>
      <c r="I69" s="62"/>
      <c r="J69" s="62"/>
      <c r="K69" s="431">
        <f>Table9[[#This Row],[Invoice Paid by Cx]]+Table9[[#This Row],[GST Paid by Cx]]</f>
        <v>0</v>
      </c>
      <c r="L69" s="172">
        <f>IF(Dashboard!$F$5="Quick",0,Table9[[#This Row],[GST/HST]]-Table9[[#This Row],[GST Paid by Cx]])</f>
        <v>0</v>
      </c>
      <c r="M69" s="172">
        <f>Table9[[#This Row],[Net Invoice ]]-Table9[[#This Row],[Invoice Paid by Cx]]</f>
        <v>0</v>
      </c>
      <c r="N69" s="438">
        <f t="shared" si="2"/>
        <v>0</v>
      </c>
    </row>
    <row r="70" spans="1:14" ht="15.75" customHeight="1" x14ac:dyDescent="0.2">
      <c r="A70" s="44"/>
      <c r="B70" s="51"/>
      <c r="C70" s="52"/>
      <c r="D70" s="53"/>
      <c r="E70" s="428">
        <f>(Table9[[#This Row],[Invoice Amount]]*Dashboard!$F$4)/(100%+Dashboard!$F$4)</f>
        <v>0</v>
      </c>
      <c r="F70" s="169">
        <f>Table9[[#This Row],[Invoice Amount]]-Table9[[#This Row],[GST/HST]]</f>
        <v>0</v>
      </c>
      <c r="G70" s="169">
        <f>SUMIF('Directors Advances'!$H$6:$H$1500,'Sales + Receivables'!B70,'Directors Advances'!$I$6:$I$1500)+SUMIF('Bank 1'!$H$7:$H$1500,'Sales + Receivables'!B70,'Bank 1'!$I$7:$I$1500)+SUMIF('Bank 2'!$H$7:$H$1500,'Sales + Receivables'!B70,'Bank 2'!$I$7:$I$1500)+SUMIF('Credit Card 1'!$H$7:$H$1500,'Sales + Receivables'!B70,'Credit Card 1'!$I$7:$I$1500)+SUMIF('Credit Card 2'!$H$7:$H$1500,'Sales + Receivables'!B70,'Credit Card 2'!$I$7:$I$1500)</f>
        <v>0</v>
      </c>
      <c r="H70" s="169">
        <f>SUMIFS('Directors Advances'!$J$6:$J$1500, 'Directors Advances'!$H$6:$H$1500, 'Sales + Receivables'!B70, 'Directors Advances'!$H$6:$H$1500, "&lt;&gt;0")
+SUMIFS('Bank 1'!$J$7:$J$1500, 'Bank 1'!$H$7:$H$1500, 'Sales + Receivables'!B70, 'Bank 1'!$H$7:$H$1500, "&lt;&gt;0")
+SUMIFS('Bank 2'!$J$7:$J$1500, 'Bank 2'!$H$7:$H$1500, 'Sales + Receivables'!B70, 'Bank 2'!$H$7:$H$1500, "&lt;&gt;0")
+SUMIFS('Credit Card 1'!$J$7:$J$1500, 'Credit Card 1'!$H$7:$H$1500, 'Sales + Receivables'!B70, 'Credit Card 1'!$H$7:$H$1500, "&lt;&gt;0")
+SUMIFS('Credit Card 2'!$J$7:$J$1500, 'Credit Card 2'!$H$7:$H$1500, 'Sales + Receivables'!B70, 'Credit Card 2'!$H$7:$H$1500, "&lt;&gt;0")</f>
        <v>0</v>
      </c>
      <c r="I70" s="53"/>
      <c r="J70" s="53"/>
      <c r="K70" s="428">
        <f>Table9[[#This Row],[Invoice Paid by Cx]]+Table9[[#This Row],[GST Paid by Cx]]</f>
        <v>0</v>
      </c>
      <c r="L70" s="169">
        <f>IF(Dashboard!$F$5="Quick",0,Table9[[#This Row],[GST/HST]]-Table9[[#This Row],[GST Paid by Cx]])</f>
        <v>0</v>
      </c>
      <c r="M70" s="169">
        <f>Table9[[#This Row],[Net Invoice ]]-Table9[[#This Row],[Invoice Paid by Cx]]</f>
        <v>0</v>
      </c>
      <c r="N70" s="435">
        <f t="shared" si="2"/>
        <v>0</v>
      </c>
    </row>
    <row r="71" spans="1:14" ht="15.75" customHeight="1" x14ac:dyDescent="0.2">
      <c r="A71" s="44"/>
      <c r="B71" s="60"/>
      <c r="C71" s="61"/>
      <c r="D71" s="62"/>
      <c r="E71" s="431">
        <f>(Table9[[#This Row],[Invoice Amount]]*Dashboard!$F$4)/(100%+Dashboard!$F$4)</f>
        <v>0</v>
      </c>
      <c r="F71" s="172">
        <f>Table9[[#This Row],[Invoice Amount]]-Table9[[#This Row],[GST/HST]]</f>
        <v>0</v>
      </c>
      <c r="G71" s="172">
        <f>SUMIF('Directors Advances'!$H$6:$H$1500,'Sales + Receivables'!B71,'Directors Advances'!$I$6:$I$1500)+SUMIF('Bank 1'!$H$7:$H$1500,'Sales + Receivables'!B71,'Bank 1'!$I$7:$I$1500)+SUMIF('Bank 2'!$H$7:$H$1500,'Sales + Receivables'!B71,'Bank 2'!$I$7:$I$1500)+SUMIF('Credit Card 1'!$H$7:$H$1500,'Sales + Receivables'!B71,'Credit Card 1'!$I$7:$I$1500)+SUMIF('Credit Card 2'!$H$7:$H$1500,'Sales + Receivables'!B71,'Credit Card 2'!$I$7:$I$1500)</f>
        <v>0</v>
      </c>
      <c r="H71" s="172">
        <f>SUMIFS('Directors Advances'!$J$6:$J$1500, 'Directors Advances'!$H$6:$H$1500, 'Sales + Receivables'!B71, 'Directors Advances'!$H$6:$H$1500, "&lt;&gt;0")
+SUMIFS('Bank 1'!$J$7:$J$1500, 'Bank 1'!$H$7:$H$1500, 'Sales + Receivables'!B71, 'Bank 1'!$H$7:$H$1500, "&lt;&gt;0")
+SUMIFS('Bank 2'!$J$7:$J$1500, 'Bank 2'!$H$7:$H$1500, 'Sales + Receivables'!B71, 'Bank 2'!$H$7:$H$1500, "&lt;&gt;0")
+SUMIFS('Credit Card 1'!$J$7:$J$1500, 'Credit Card 1'!$H$7:$H$1500, 'Sales + Receivables'!B71, 'Credit Card 1'!$H$7:$H$1500, "&lt;&gt;0")
+SUMIFS('Credit Card 2'!$J$7:$J$1500, 'Credit Card 2'!$H$7:$H$1500, 'Sales + Receivables'!B71, 'Credit Card 2'!$H$7:$H$1500, "&lt;&gt;0")</f>
        <v>0</v>
      </c>
      <c r="I71" s="62"/>
      <c r="J71" s="62"/>
      <c r="K71" s="431">
        <f>Table9[[#This Row],[Invoice Paid by Cx]]+Table9[[#This Row],[GST Paid by Cx]]</f>
        <v>0</v>
      </c>
      <c r="L71" s="172">
        <f>IF(Dashboard!$F$5="Quick",0,Table9[[#This Row],[GST/HST]]-Table9[[#This Row],[GST Paid by Cx]])</f>
        <v>0</v>
      </c>
      <c r="M71" s="172">
        <f>Table9[[#This Row],[Net Invoice ]]-Table9[[#This Row],[Invoice Paid by Cx]]</f>
        <v>0</v>
      </c>
      <c r="N71" s="438">
        <f t="shared" si="2"/>
        <v>0</v>
      </c>
    </row>
    <row r="72" spans="1:14" ht="15.75" customHeight="1" x14ac:dyDescent="0.2">
      <c r="A72" s="44"/>
      <c r="B72" s="51"/>
      <c r="C72" s="52"/>
      <c r="D72" s="53"/>
      <c r="E72" s="428">
        <f>(Table9[[#This Row],[Invoice Amount]]*Dashboard!$F$4)/(100%+Dashboard!$F$4)</f>
        <v>0</v>
      </c>
      <c r="F72" s="169">
        <f>Table9[[#This Row],[Invoice Amount]]-Table9[[#This Row],[GST/HST]]</f>
        <v>0</v>
      </c>
      <c r="G72" s="169">
        <f>SUMIF('Directors Advances'!$H$6:$H$1500,'Sales + Receivables'!B72,'Directors Advances'!$I$6:$I$1500)+SUMIF('Bank 1'!$H$7:$H$1500,'Sales + Receivables'!B72,'Bank 1'!$I$7:$I$1500)+SUMIF('Bank 2'!$H$7:$H$1500,'Sales + Receivables'!B72,'Bank 2'!$I$7:$I$1500)+SUMIF('Credit Card 1'!$H$7:$H$1500,'Sales + Receivables'!B72,'Credit Card 1'!$I$7:$I$1500)+SUMIF('Credit Card 2'!$H$7:$H$1500,'Sales + Receivables'!B72,'Credit Card 2'!$I$7:$I$1500)</f>
        <v>0</v>
      </c>
      <c r="H72" s="169">
        <f>SUMIFS('Directors Advances'!$J$6:$J$1500, 'Directors Advances'!$H$6:$H$1500, 'Sales + Receivables'!B72, 'Directors Advances'!$H$6:$H$1500, "&lt;&gt;0")
+SUMIFS('Bank 1'!$J$7:$J$1500, 'Bank 1'!$H$7:$H$1500, 'Sales + Receivables'!B72, 'Bank 1'!$H$7:$H$1500, "&lt;&gt;0")
+SUMIFS('Bank 2'!$J$7:$J$1500, 'Bank 2'!$H$7:$H$1500, 'Sales + Receivables'!B72, 'Bank 2'!$H$7:$H$1500, "&lt;&gt;0")
+SUMIFS('Credit Card 1'!$J$7:$J$1500, 'Credit Card 1'!$H$7:$H$1500, 'Sales + Receivables'!B72, 'Credit Card 1'!$H$7:$H$1500, "&lt;&gt;0")
+SUMIFS('Credit Card 2'!$J$7:$J$1500, 'Credit Card 2'!$H$7:$H$1500, 'Sales + Receivables'!B72, 'Credit Card 2'!$H$7:$H$1500, "&lt;&gt;0")</f>
        <v>0</v>
      </c>
      <c r="I72" s="53"/>
      <c r="J72" s="53"/>
      <c r="K72" s="428">
        <f>Table9[[#This Row],[Invoice Paid by Cx]]+Table9[[#This Row],[GST Paid by Cx]]</f>
        <v>0</v>
      </c>
      <c r="L72" s="169">
        <f>IF(Dashboard!$F$5="Quick",0,Table9[[#This Row],[GST/HST]]-Table9[[#This Row],[GST Paid by Cx]])</f>
        <v>0</v>
      </c>
      <c r="M72" s="169">
        <f>Table9[[#This Row],[Net Invoice ]]-Table9[[#This Row],[Invoice Paid by Cx]]</f>
        <v>0</v>
      </c>
      <c r="N72" s="435">
        <f t="shared" si="2"/>
        <v>0</v>
      </c>
    </row>
    <row r="73" spans="1:14" ht="15.75" customHeight="1" x14ac:dyDescent="0.2">
      <c r="A73" s="44"/>
      <c r="B73" s="60"/>
      <c r="C73" s="61"/>
      <c r="D73" s="62"/>
      <c r="E73" s="431">
        <f>(Table9[[#This Row],[Invoice Amount]]*Dashboard!$F$4)/(100%+Dashboard!$F$4)</f>
        <v>0</v>
      </c>
      <c r="F73" s="172">
        <f>Table9[[#This Row],[Invoice Amount]]-Table9[[#This Row],[GST/HST]]</f>
        <v>0</v>
      </c>
      <c r="G73" s="172">
        <f>SUMIF('Directors Advances'!$H$6:$H$1500,'Sales + Receivables'!B73,'Directors Advances'!$I$6:$I$1500)+SUMIF('Bank 1'!$H$7:$H$1500,'Sales + Receivables'!B73,'Bank 1'!$I$7:$I$1500)+SUMIF('Bank 2'!$H$7:$H$1500,'Sales + Receivables'!B73,'Bank 2'!$I$7:$I$1500)+SUMIF('Credit Card 1'!$H$7:$H$1500,'Sales + Receivables'!B73,'Credit Card 1'!$I$7:$I$1500)+SUMIF('Credit Card 2'!$H$7:$H$1500,'Sales + Receivables'!B73,'Credit Card 2'!$I$7:$I$1500)</f>
        <v>0</v>
      </c>
      <c r="H73" s="172">
        <f>SUMIFS('Directors Advances'!$J$6:$J$1500, 'Directors Advances'!$H$6:$H$1500, 'Sales + Receivables'!B73, 'Directors Advances'!$H$6:$H$1500, "&lt;&gt;0")
+SUMIFS('Bank 1'!$J$7:$J$1500, 'Bank 1'!$H$7:$H$1500, 'Sales + Receivables'!B73, 'Bank 1'!$H$7:$H$1500, "&lt;&gt;0")
+SUMIFS('Bank 2'!$J$7:$J$1500, 'Bank 2'!$H$7:$H$1500, 'Sales + Receivables'!B73, 'Bank 2'!$H$7:$H$1500, "&lt;&gt;0")
+SUMIFS('Credit Card 1'!$J$7:$J$1500, 'Credit Card 1'!$H$7:$H$1500, 'Sales + Receivables'!B73, 'Credit Card 1'!$H$7:$H$1500, "&lt;&gt;0")
+SUMIFS('Credit Card 2'!$J$7:$J$1500, 'Credit Card 2'!$H$7:$H$1500, 'Sales + Receivables'!B73, 'Credit Card 2'!$H$7:$H$1500, "&lt;&gt;0")</f>
        <v>0</v>
      </c>
      <c r="I73" s="62"/>
      <c r="J73" s="62"/>
      <c r="K73" s="431">
        <f>Table9[[#This Row],[Invoice Paid by Cx]]+Table9[[#This Row],[GST Paid by Cx]]</f>
        <v>0</v>
      </c>
      <c r="L73" s="172">
        <f>IF(Dashboard!$F$5="Quick",0,Table9[[#This Row],[GST/HST]]-Table9[[#This Row],[GST Paid by Cx]])</f>
        <v>0</v>
      </c>
      <c r="M73" s="172">
        <f>Table9[[#This Row],[Net Invoice ]]-Table9[[#This Row],[Invoice Paid by Cx]]</f>
        <v>0</v>
      </c>
      <c r="N73" s="439">
        <f t="shared" si="2"/>
        <v>0</v>
      </c>
    </row>
    <row r="74" spans="1:14" ht="15.75" customHeight="1" x14ac:dyDescent="0.2">
      <c r="A74" s="44"/>
      <c r="B74" s="51"/>
      <c r="C74" s="52"/>
      <c r="D74" s="53"/>
      <c r="E74" s="428">
        <f>(Table9[[#This Row],[Invoice Amount]]*Dashboard!$F$4)/(100%+Dashboard!$F$4)</f>
        <v>0</v>
      </c>
      <c r="F74" s="169">
        <f>Table9[[#This Row],[Invoice Amount]]-Table9[[#This Row],[GST/HST]]</f>
        <v>0</v>
      </c>
      <c r="G74" s="169">
        <f>SUMIF('Directors Advances'!$H$6:$H$1500,'Sales + Receivables'!B74,'Directors Advances'!$I$6:$I$1500)+SUMIF('Bank 1'!$H$7:$H$1500,'Sales + Receivables'!B74,'Bank 1'!$I$7:$I$1500)+SUMIF('Bank 2'!$H$7:$H$1500,'Sales + Receivables'!B74,'Bank 2'!$I$7:$I$1500)+SUMIF('Credit Card 1'!$H$7:$H$1500,'Sales + Receivables'!B74,'Credit Card 1'!$I$7:$I$1500)+SUMIF('Credit Card 2'!$H$7:$H$1500,'Sales + Receivables'!B74,'Credit Card 2'!$I$7:$I$1500)</f>
        <v>0</v>
      </c>
      <c r="H74" s="169">
        <f>SUMIFS('Directors Advances'!$J$6:$J$1500, 'Directors Advances'!$H$6:$H$1500, 'Sales + Receivables'!B74, 'Directors Advances'!$H$6:$H$1500, "&lt;&gt;0")
+SUMIFS('Bank 1'!$J$7:$J$1500, 'Bank 1'!$H$7:$H$1500, 'Sales + Receivables'!B74, 'Bank 1'!$H$7:$H$1500, "&lt;&gt;0")
+SUMIFS('Bank 2'!$J$7:$J$1500, 'Bank 2'!$H$7:$H$1500, 'Sales + Receivables'!B74, 'Bank 2'!$H$7:$H$1500, "&lt;&gt;0")
+SUMIFS('Credit Card 1'!$J$7:$J$1500, 'Credit Card 1'!$H$7:$H$1500, 'Sales + Receivables'!B74, 'Credit Card 1'!$H$7:$H$1500, "&lt;&gt;0")
+SUMIFS('Credit Card 2'!$J$7:$J$1500, 'Credit Card 2'!$H$7:$H$1500, 'Sales + Receivables'!B74, 'Credit Card 2'!$H$7:$H$1500, "&lt;&gt;0")</f>
        <v>0</v>
      </c>
      <c r="I74" s="53"/>
      <c r="J74" s="53"/>
      <c r="K74" s="428">
        <f>Table9[[#This Row],[Invoice Paid by Cx]]+Table9[[#This Row],[GST Paid by Cx]]</f>
        <v>0</v>
      </c>
      <c r="L74" s="169">
        <f>IF(Dashboard!$F$5="Quick",0,Table9[[#This Row],[GST/HST]]-Table9[[#This Row],[GST Paid by Cx]])</f>
        <v>0</v>
      </c>
      <c r="M74" s="169">
        <f>Table9[[#This Row],[Net Invoice ]]-Table9[[#This Row],[Invoice Paid by Cx]]</f>
        <v>0</v>
      </c>
      <c r="N74" s="435">
        <f t="shared" si="2"/>
        <v>0</v>
      </c>
    </row>
    <row r="75" spans="1:14" ht="15.75" customHeight="1" x14ac:dyDescent="0.2">
      <c r="A75" s="44"/>
      <c r="B75" s="60"/>
      <c r="C75" s="61"/>
      <c r="D75" s="62"/>
      <c r="E75" s="431">
        <f>(Table9[[#This Row],[Invoice Amount]]*Dashboard!$F$4)/(100%+Dashboard!$F$4)</f>
        <v>0</v>
      </c>
      <c r="F75" s="172">
        <f>Table9[[#This Row],[Invoice Amount]]-Table9[[#This Row],[GST/HST]]</f>
        <v>0</v>
      </c>
      <c r="G75" s="172">
        <f>SUMIF('Directors Advances'!$H$6:$H$1500,'Sales + Receivables'!B75,'Directors Advances'!$I$6:$I$1500)+SUMIF('Bank 1'!$H$7:$H$1500,'Sales + Receivables'!B75,'Bank 1'!$I$7:$I$1500)+SUMIF('Bank 2'!$H$7:$H$1500,'Sales + Receivables'!B75,'Bank 2'!$I$7:$I$1500)+SUMIF('Credit Card 1'!$H$7:$H$1500,'Sales + Receivables'!B75,'Credit Card 1'!$I$7:$I$1500)+SUMIF('Credit Card 2'!$H$7:$H$1500,'Sales + Receivables'!B75,'Credit Card 2'!$I$7:$I$1500)</f>
        <v>0</v>
      </c>
      <c r="H75" s="172">
        <f>SUMIFS('Directors Advances'!$J$6:$J$1500, 'Directors Advances'!$H$6:$H$1500, 'Sales + Receivables'!B75, 'Directors Advances'!$H$6:$H$1500, "&lt;&gt;0")
+SUMIFS('Bank 1'!$J$7:$J$1500, 'Bank 1'!$H$7:$H$1500, 'Sales + Receivables'!B75, 'Bank 1'!$H$7:$H$1500, "&lt;&gt;0")
+SUMIFS('Bank 2'!$J$7:$J$1500, 'Bank 2'!$H$7:$H$1500, 'Sales + Receivables'!B75, 'Bank 2'!$H$7:$H$1500, "&lt;&gt;0")
+SUMIFS('Credit Card 1'!$J$7:$J$1500, 'Credit Card 1'!$H$7:$H$1500, 'Sales + Receivables'!B75, 'Credit Card 1'!$H$7:$H$1500, "&lt;&gt;0")
+SUMIFS('Credit Card 2'!$J$7:$J$1500, 'Credit Card 2'!$H$7:$H$1500, 'Sales + Receivables'!B75, 'Credit Card 2'!$H$7:$H$1500, "&lt;&gt;0")</f>
        <v>0</v>
      </c>
      <c r="I75" s="62"/>
      <c r="J75" s="62"/>
      <c r="K75" s="431">
        <f>Table9[[#This Row],[Invoice Paid by Cx]]+Table9[[#This Row],[GST Paid by Cx]]</f>
        <v>0</v>
      </c>
      <c r="L75" s="172">
        <f>IF(Dashboard!$F$5="Quick",0,Table9[[#This Row],[GST/HST]]-Table9[[#This Row],[GST Paid by Cx]])</f>
        <v>0</v>
      </c>
      <c r="M75" s="172">
        <f>Table9[[#This Row],[Net Invoice ]]-Table9[[#This Row],[Invoice Paid by Cx]]</f>
        <v>0</v>
      </c>
      <c r="N75" s="440">
        <f t="shared" si="2"/>
        <v>0</v>
      </c>
    </row>
    <row r="76" spans="1:14" ht="15.75" customHeight="1" x14ac:dyDescent="0.2">
      <c r="A76" s="44"/>
      <c r="B76" s="51"/>
      <c r="C76" s="52"/>
      <c r="D76" s="53"/>
      <c r="E76" s="428">
        <f>(Table9[[#This Row],[Invoice Amount]]*Dashboard!$F$4)/(100%+Dashboard!$F$4)</f>
        <v>0</v>
      </c>
      <c r="F76" s="169">
        <f>Table9[[#This Row],[Invoice Amount]]-Table9[[#This Row],[GST/HST]]</f>
        <v>0</v>
      </c>
      <c r="G76" s="169">
        <f>SUMIF('Directors Advances'!$H$6:$H$1500,'Sales + Receivables'!B76,'Directors Advances'!$I$6:$I$1500)+SUMIF('Bank 1'!$H$7:$H$1500,'Sales + Receivables'!B76,'Bank 1'!$I$7:$I$1500)+SUMIF('Bank 2'!$H$7:$H$1500,'Sales + Receivables'!B76,'Bank 2'!$I$7:$I$1500)+SUMIF('Credit Card 1'!$H$7:$H$1500,'Sales + Receivables'!B76,'Credit Card 1'!$I$7:$I$1500)+SUMIF('Credit Card 2'!$H$7:$H$1500,'Sales + Receivables'!B76,'Credit Card 2'!$I$7:$I$1500)</f>
        <v>0</v>
      </c>
      <c r="H76" s="169">
        <f>SUMIFS('Directors Advances'!$J$6:$J$1500, 'Directors Advances'!$H$6:$H$1500, 'Sales + Receivables'!B76, 'Directors Advances'!$H$6:$H$1500, "&lt;&gt;0")
+SUMIFS('Bank 1'!$J$7:$J$1500, 'Bank 1'!$H$7:$H$1500, 'Sales + Receivables'!B76, 'Bank 1'!$H$7:$H$1500, "&lt;&gt;0")
+SUMIFS('Bank 2'!$J$7:$J$1500, 'Bank 2'!$H$7:$H$1500, 'Sales + Receivables'!B76, 'Bank 2'!$H$7:$H$1500, "&lt;&gt;0")
+SUMIFS('Credit Card 1'!$J$7:$J$1500, 'Credit Card 1'!$H$7:$H$1500, 'Sales + Receivables'!B76, 'Credit Card 1'!$H$7:$H$1500, "&lt;&gt;0")
+SUMIFS('Credit Card 2'!$J$7:$J$1500, 'Credit Card 2'!$H$7:$H$1500, 'Sales + Receivables'!B76, 'Credit Card 2'!$H$7:$H$1500, "&lt;&gt;0")</f>
        <v>0</v>
      </c>
      <c r="I76" s="53"/>
      <c r="J76" s="53"/>
      <c r="K76" s="428">
        <f>Table9[[#This Row],[Invoice Paid by Cx]]+Table9[[#This Row],[GST Paid by Cx]]</f>
        <v>0</v>
      </c>
      <c r="L76" s="169">
        <f>IF(Dashboard!$F$5="Quick",0,Table9[[#This Row],[GST/HST]]-Table9[[#This Row],[GST Paid by Cx]])</f>
        <v>0</v>
      </c>
      <c r="M76" s="169">
        <f>Table9[[#This Row],[Net Invoice ]]-Table9[[#This Row],[Invoice Paid by Cx]]</f>
        <v>0</v>
      </c>
      <c r="N76" s="435">
        <f t="shared" si="2"/>
        <v>0</v>
      </c>
    </row>
    <row r="77" spans="1:14" ht="15.75" customHeight="1" x14ac:dyDescent="0.2">
      <c r="A77" s="44"/>
      <c r="B77" s="60"/>
      <c r="C77" s="61"/>
      <c r="D77" s="62"/>
      <c r="E77" s="431">
        <f>(Table9[[#This Row],[Invoice Amount]]*Dashboard!$F$4)/(100%+Dashboard!$F$4)</f>
        <v>0</v>
      </c>
      <c r="F77" s="172">
        <f>Table9[[#This Row],[Invoice Amount]]-Table9[[#This Row],[GST/HST]]</f>
        <v>0</v>
      </c>
      <c r="G77" s="172">
        <f>SUMIF('Directors Advances'!$H$6:$H$1500,'Sales + Receivables'!B77,'Directors Advances'!$I$6:$I$1500)+SUMIF('Bank 1'!$H$7:$H$1500,'Sales + Receivables'!B77,'Bank 1'!$I$7:$I$1500)+SUMIF('Bank 2'!$H$7:$H$1500,'Sales + Receivables'!B77,'Bank 2'!$I$7:$I$1500)+SUMIF('Credit Card 1'!$H$7:$H$1500,'Sales + Receivables'!B77,'Credit Card 1'!$I$7:$I$1500)+SUMIF('Credit Card 2'!$H$7:$H$1500,'Sales + Receivables'!B77,'Credit Card 2'!$I$7:$I$1500)</f>
        <v>0</v>
      </c>
      <c r="H77" s="172">
        <f>SUMIFS('Directors Advances'!$J$6:$J$1500, 'Directors Advances'!$H$6:$H$1500, 'Sales + Receivables'!B77, 'Directors Advances'!$H$6:$H$1500, "&lt;&gt;0")
+SUMIFS('Bank 1'!$J$7:$J$1500, 'Bank 1'!$H$7:$H$1500, 'Sales + Receivables'!B77, 'Bank 1'!$H$7:$H$1500, "&lt;&gt;0")
+SUMIFS('Bank 2'!$J$7:$J$1500, 'Bank 2'!$H$7:$H$1500, 'Sales + Receivables'!B77, 'Bank 2'!$H$7:$H$1500, "&lt;&gt;0")
+SUMIFS('Credit Card 1'!$J$7:$J$1500, 'Credit Card 1'!$H$7:$H$1500, 'Sales + Receivables'!B77, 'Credit Card 1'!$H$7:$H$1500, "&lt;&gt;0")
+SUMIFS('Credit Card 2'!$J$7:$J$1500, 'Credit Card 2'!$H$7:$H$1500, 'Sales + Receivables'!B77, 'Credit Card 2'!$H$7:$H$1500, "&lt;&gt;0")</f>
        <v>0</v>
      </c>
      <c r="I77" s="62"/>
      <c r="J77" s="62"/>
      <c r="K77" s="431">
        <f>Table9[[#This Row],[Invoice Paid by Cx]]+Table9[[#This Row],[GST Paid by Cx]]</f>
        <v>0</v>
      </c>
      <c r="L77" s="172">
        <f>IF(Dashboard!$F$5="Quick",0,Table9[[#This Row],[GST/HST]]-Table9[[#This Row],[GST Paid by Cx]])</f>
        <v>0</v>
      </c>
      <c r="M77" s="172">
        <f>Table9[[#This Row],[Net Invoice ]]-Table9[[#This Row],[Invoice Paid by Cx]]</f>
        <v>0</v>
      </c>
      <c r="N77" s="438">
        <f t="shared" si="2"/>
        <v>0</v>
      </c>
    </row>
    <row r="78" spans="1:14" ht="15.75" customHeight="1" x14ac:dyDescent="0.2">
      <c r="A78" s="44"/>
      <c r="B78" s="51"/>
      <c r="C78" s="52"/>
      <c r="D78" s="53"/>
      <c r="E78" s="428">
        <f>(Table9[[#This Row],[Invoice Amount]]*Dashboard!$F$4)/(100%+Dashboard!$F$4)</f>
        <v>0</v>
      </c>
      <c r="F78" s="169">
        <f>Table9[[#This Row],[Invoice Amount]]-Table9[[#This Row],[GST/HST]]</f>
        <v>0</v>
      </c>
      <c r="G78" s="169">
        <f>SUMIF('Directors Advances'!$H$6:$H$1500,'Sales + Receivables'!B78,'Directors Advances'!$I$6:$I$1500)+SUMIF('Bank 1'!$H$7:$H$1500,'Sales + Receivables'!B78,'Bank 1'!$I$7:$I$1500)+SUMIF('Bank 2'!$H$7:$H$1500,'Sales + Receivables'!B78,'Bank 2'!$I$7:$I$1500)+SUMIF('Credit Card 1'!$H$7:$H$1500,'Sales + Receivables'!B78,'Credit Card 1'!$I$7:$I$1500)+SUMIF('Credit Card 2'!$H$7:$H$1500,'Sales + Receivables'!B78,'Credit Card 2'!$I$7:$I$1500)</f>
        <v>0</v>
      </c>
      <c r="H78" s="169">
        <f>SUMIFS('Directors Advances'!$J$6:$J$1500, 'Directors Advances'!$H$6:$H$1500, 'Sales + Receivables'!B78, 'Directors Advances'!$H$6:$H$1500, "&lt;&gt;0")
+SUMIFS('Bank 1'!$J$7:$J$1500, 'Bank 1'!$H$7:$H$1500, 'Sales + Receivables'!B78, 'Bank 1'!$H$7:$H$1500, "&lt;&gt;0")
+SUMIFS('Bank 2'!$J$7:$J$1500, 'Bank 2'!$H$7:$H$1500, 'Sales + Receivables'!B78, 'Bank 2'!$H$7:$H$1500, "&lt;&gt;0")
+SUMIFS('Credit Card 1'!$J$7:$J$1500, 'Credit Card 1'!$H$7:$H$1500, 'Sales + Receivables'!B78, 'Credit Card 1'!$H$7:$H$1500, "&lt;&gt;0")
+SUMIFS('Credit Card 2'!$J$7:$J$1500, 'Credit Card 2'!$H$7:$H$1500, 'Sales + Receivables'!B78, 'Credit Card 2'!$H$7:$H$1500, "&lt;&gt;0")</f>
        <v>0</v>
      </c>
      <c r="I78" s="53"/>
      <c r="J78" s="53"/>
      <c r="K78" s="428">
        <f>Table9[[#This Row],[Invoice Paid by Cx]]+Table9[[#This Row],[GST Paid by Cx]]</f>
        <v>0</v>
      </c>
      <c r="L78" s="169">
        <f>IF(Dashboard!$F$5="Quick",0,Table9[[#This Row],[GST/HST]]-Table9[[#This Row],[GST Paid by Cx]])</f>
        <v>0</v>
      </c>
      <c r="M78" s="169">
        <f>Table9[[#This Row],[Net Invoice ]]-Table9[[#This Row],[Invoice Paid by Cx]]</f>
        <v>0</v>
      </c>
      <c r="N78" s="435">
        <f t="shared" si="2"/>
        <v>0</v>
      </c>
    </row>
    <row r="79" spans="1:14" ht="15.75" customHeight="1" x14ac:dyDescent="0.2">
      <c r="A79" s="44"/>
      <c r="B79" s="60"/>
      <c r="C79" s="61"/>
      <c r="D79" s="62"/>
      <c r="E79" s="431">
        <f>(Table9[[#This Row],[Invoice Amount]]*Dashboard!$F$4)/(100%+Dashboard!$F$4)</f>
        <v>0</v>
      </c>
      <c r="F79" s="172">
        <f>Table9[[#This Row],[Invoice Amount]]-Table9[[#This Row],[GST/HST]]</f>
        <v>0</v>
      </c>
      <c r="G79" s="172">
        <f>SUMIF('Directors Advances'!$H$6:$H$1500,'Sales + Receivables'!B79,'Directors Advances'!$I$6:$I$1500)+SUMIF('Bank 1'!$H$7:$H$1500,'Sales + Receivables'!B79,'Bank 1'!$I$7:$I$1500)+SUMIF('Bank 2'!$H$7:$H$1500,'Sales + Receivables'!B79,'Bank 2'!$I$7:$I$1500)+SUMIF('Credit Card 1'!$H$7:$H$1500,'Sales + Receivables'!B79,'Credit Card 1'!$I$7:$I$1500)+SUMIF('Credit Card 2'!$H$7:$H$1500,'Sales + Receivables'!B79,'Credit Card 2'!$I$7:$I$1500)</f>
        <v>0</v>
      </c>
      <c r="H79" s="172">
        <f>SUMIFS('Directors Advances'!$J$6:$J$1500, 'Directors Advances'!$H$6:$H$1500, 'Sales + Receivables'!B79, 'Directors Advances'!$H$6:$H$1500, "&lt;&gt;0")
+SUMIFS('Bank 1'!$J$7:$J$1500, 'Bank 1'!$H$7:$H$1500, 'Sales + Receivables'!B79, 'Bank 1'!$H$7:$H$1500, "&lt;&gt;0")
+SUMIFS('Bank 2'!$J$7:$J$1500, 'Bank 2'!$H$7:$H$1500, 'Sales + Receivables'!B79, 'Bank 2'!$H$7:$H$1500, "&lt;&gt;0")
+SUMIFS('Credit Card 1'!$J$7:$J$1500, 'Credit Card 1'!$H$7:$H$1500, 'Sales + Receivables'!B79, 'Credit Card 1'!$H$7:$H$1500, "&lt;&gt;0")
+SUMIFS('Credit Card 2'!$J$7:$J$1500, 'Credit Card 2'!$H$7:$H$1500, 'Sales + Receivables'!B79, 'Credit Card 2'!$H$7:$H$1500, "&lt;&gt;0")</f>
        <v>0</v>
      </c>
      <c r="I79" s="62"/>
      <c r="J79" s="62"/>
      <c r="K79" s="431">
        <f>Table9[[#This Row],[Invoice Paid by Cx]]+Table9[[#This Row],[GST Paid by Cx]]</f>
        <v>0</v>
      </c>
      <c r="L79" s="172">
        <f>IF(Dashboard!$F$5="Quick",0,Table9[[#This Row],[GST/HST]]-Table9[[#This Row],[GST Paid by Cx]])</f>
        <v>0</v>
      </c>
      <c r="M79" s="172">
        <f>Table9[[#This Row],[Net Invoice ]]-Table9[[#This Row],[Invoice Paid by Cx]]</f>
        <v>0</v>
      </c>
      <c r="N79" s="438">
        <f t="shared" si="2"/>
        <v>0</v>
      </c>
    </row>
    <row r="80" spans="1:14" ht="15.75" customHeight="1" x14ac:dyDescent="0.2">
      <c r="A80" s="44"/>
      <c r="B80" s="51"/>
      <c r="C80" s="52"/>
      <c r="D80" s="53"/>
      <c r="E80" s="428">
        <f>(Table9[[#This Row],[Invoice Amount]]*Dashboard!$F$4)/(100%+Dashboard!$F$4)</f>
        <v>0</v>
      </c>
      <c r="F80" s="169">
        <f>Table9[[#This Row],[Invoice Amount]]-Table9[[#This Row],[GST/HST]]</f>
        <v>0</v>
      </c>
      <c r="G80" s="169">
        <f>SUMIF('Directors Advances'!$H$6:$H$1500,'Sales + Receivables'!B80,'Directors Advances'!$I$6:$I$1500)+SUMIF('Bank 1'!$H$7:$H$1500,'Sales + Receivables'!B80,'Bank 1'!$I$7:$I$1500)+SUMIF('Bank 2'!$H$7:$H$1500,'Sales + Receivables'!B80,'Bank 2'!$I$7:$I$1500)+SUMIF('Credit Card 1'!$H$7:$H$1500,'Sales + Receivables'!B80,'Credit Card 1'!$I$7:$I$1500)+SUMIF('Credit Card 2'!$H$7:$H$1500,'Sales + Receivables'!B80,'Credit Card 2'!$I$7:$I$1500)</f>
        <v>0</v>
      </c>
      <c r="H80" s="169">
        <f>SUMIFS('Directors Advances'!$J$6:$J$1500, 'Directors Advances'!$H$6:$H$1500, 'Sales + Receivables'!B80, 'Directors Advances'!$H$6:$H$1500, "&lt;&gt;0")
+SUMIFS('Bank 1'!$J$7:$J$1500, 'Bank 1'!$H$7:$H$1500, 'Sales + Receivables'!B80, 'Bank 1'!$H$7:$H$1500, "&lt;&gt;0")
+SUMIFS('Bank 2'!$J$7:$J$1500, 'Bank 2'!$H$7:$H$1500, 'Sales + Receivables'!B80, 'Bank 2'!$H$7:$H$1500, "&lt;&gt;0")
+SUMIFS('Credit Card 1'!$J$7:$J$1500, 'Credit Card 1'!$H$7:$H$1500, 'Sales + Receivables'!B80, 'Credit Card 1'!$H$7:$H$1500, "&lt;&gt;0")
+SUMIFS('Credit Card 2'!$J$7:$J$1500, 'Credit Card 2'!$H$7:$H$1500, 'Sales + Receivables'!B80, 'Credit Card 2'!$H$7:$H$1500, "&lt;&gt;0")</f>
        <v>0</v>
      </c>
      <c r="I80" s="53"/>
      <c r="J80" s="53"/>
      <c r="K80" s="428">
        <f>Table9[[#This Row],[Invoice Paid by Cx]]+Table9[[#This Row],[GST Paid by Cx]]</f>
        <v>0</v>
      </c>
      <c r="L80" s="169">
        <f>IF(Dashboard!$F$5="Quick",0,Table9[[#This Row],[GST/HST]]-Table9[[#This Row],[GST Paid by Cx]])</f>
        <v>0</v>
      </c>
      <c r="M80" s="169">
        <f>Table9[[#This Row],[Net Invoice ]]-Table9[[#This Row],[Invoice Paid by Cx]]</f>
        <v>0</v>
      </c>
      <c r="N80" s="435">
        <f t="shared" si="2"/>
        <v>0</v>
      </c>
    </row>
    <row r="81" spans="1:14" ht="15.75" customHeight="1" x14ac:dyDescent="0.2">
      <c r="A81" s="44"/>
      <c r="B81" s="60"/>
      <c r="C81" s="61"/>
      <c r="D81" s="62"/>
      <c r="E81" s="431">
        <f>(Table9[[#This Row],[Invoice Amount]]*Dashboard!$F$4)/(100%+Dashboard!$F$4)</f>
        <v>0</v>
      </c>
      <c r="F81" s="172">
        <f>Table9[[#This Row],[Invoice Amount]]-Table9[[#This Row],[GST/HST]]</f>
        <v>0</v>
      </c>
      <c r="G81" s="172">
        <f>SUMIF('Directors Advances'!$H$6:$H$1500,'Sales + Receivables'!B81,'Directors Advances'!$I$6:$I$1500)+SUMIF('Bank 1'!$H$7:$H$1500,'Sales + Receivables'!B81,'Bank 1'!$I$7:$I$1500)+SUMIF('Bank 2'!$H$7:$H$1500,'Sales + Receivables'!B81,'Bank 2'!$I$7:$I$1500)+SUMIF('Credit Card 1'!$H$7:$H$1500,'Sales + Receivables'!B81,'Credit Card 1'!$I$7:$I$1500)+SUMIF('Credit Card 2'!$H$7:$H$1500,'Sales + Receivables'!B81,'Credit Card 2'!$I$7:$I$1500)</f>
        <v>0</v>
      </c>
      <c r="H81" s="172">
        <f>SUMIFS('Directors Advances'!$J$6:$J$1500, 'Directors Advances'!$H$6:$H$1500, 'Sales + Receivables'!B81, 'Directors Advances'!$H$6:$H$1500, "&lt;&gt;0")
+SUMIFS('Bank 1'!$J$7:$J$1500, 'Bank 1'!$H$7:$H$1500, 'Sales + Receivables'!B81, 'Bank 1'!$H$7:$H$1500, "&lt;&gt;0")
+SUMIFS('Bank 2'!$J$7:$J$1500, 'Bank 2'!$H$7:$H$1500, 'Sales + Receivables'!B81, 'Bank 2'!$H$7:$H$1500, "&lt;&gt;0")
+SUMIFS('Credit Card 1'!$J$7:$J$1500, 'Credit Card 1'!$H$7:$H$1500, 'Sales + Receivables'!B81, 'Credit Card 1'!$H$7:$H$1500, "&lt;&gt;0")
+SUMIFS('Credit Card 2'!$J$7:$J$1500, 'Credit Card 2'!$H$7:$H$1500, 'Sales + Receivables'!B81, 'Credit Card 2'!$H$7:$H$1500, "&lt;&gt;0")</f>
        <v>0</v>
      </c>
      <c r="I81" s="62"/>
      <c r="J81" s="62"/>
      <c r="K81" s="431">
        <f>Table9[[#This Row],[Invoice Paid by Cx]]+Table9[[#This Row],[GST Paid by Cx]]</f>
        <v>0</v>
      </c>
      <c r="L81" s="172">
        <f>IF(Dashboard!$F$5="Quick",0,Table9[[#This Row],[GST/HST]]-Table9[[#This Row],[GST Paid by Cx]])</f>
        <v>0</v>
      </c>
      <c r="M81" s="172">
        <f>Table9[[#This Row],[Net Invoice ]]-Table9[[#This Row],[Invoice Paid by Cx]]</f>
        <v>0</v>
      </c>
      <c r="N81" s="438">
        <f t="shared" si="2"/>
        <v>0</v>
      </c>
    </row>
    <row r="82" spans="1:14" ht="15.75" customHeight="1" x14ac:dyDescent="0.2">
      <c r="A82" s="44"/>
      <c r="B82" s="51"/>
      <c r="C82" s="52"/>
      <c r="D82" s="53"/>
      <c r="E82" s="428">
        <f>(Table9[[#This Row],[Invoice Amount]]*Dashboard!$F$4)/(100%+Dashboard!$F$4)</f>
        <v>0</v>
      </c>
      <c r="F82" s="169">
        <f>Table9[[#This Row],[Invoice Amount]]-Table9[[#This Row],[GST/HST]]</f>
        <v>0</v>
      </c>
      <c r="G82" s="169">
        <f>SUMIF('Directors Advances'!$H$6:$H$1500,'Sales + Receivables'!B82,'Directors Advances'!$I$6:$I$1500)+SUMIF('Bank 1'!$H$7:$H$1500,'Sales + Receivables'!B82,'Bank 1'!$I$7:$I$1500)+SUMIF('Bank 2'!$H$7:$H$1500,'Sales + Receivables'!B82,'Bank 2'!$I$7:$I$1500)+SUMIF('Credit Card 1'!$H$7:$H$1500,'Sales + Receivables'!B82,'Credit Card 1'!$I$7:$I$1500)+SUMIF('Credit Card 2'!$H$7:$H$1500,'Sales + Receivables'!B82,'Credit Card 2'!$I$7:$I$1500)</f>
        <v>0</v>
      </c>
      <c r="H82" s="169">
        <f>SUMIFS('Directors Advances'!$J$6:$J$1500, 'Directors Advances'!$H$6:$H$1500, 'Sales + Receivables'!B82, 'Directors Advances'!$H$6:$H$1500, "&lt;&gt;0")
+SUMIFS('Bank 1'!$J$7:$J$1500, 'Bank 1'!$H$7:$H$1500, 'Sales + Receivables'!B82, 'Bank 1'!$H$7:$H$1500, "&lt;&gt;0")
+SUMIFS('Bank 2'!$J$7:$J$1500, 'Bank 2'!$H$7:$H$1500, 'Sales + Receivables'!B82, 'Bank 2'!$H$7:$H$1500, "&lt;&gt;0")
+SUMIFS('Credit Card 1'!$J$7:$J$1500, 'Credit Card 1'!$H$7:$H$1500, 'Sales + Receivables'!B82, 'Credit Card 1'!$H$7:$H$1500, "&lt;&gt;0")
+SUMIFS('Credit Card 2'!$J$7:$J$1500, 'Credit Card 2'!$H$7:$H$1500, 'Sales + Receivables'!B82, 'Credit Card 2'!$H$7:$H$1500, "&lt;&gt;0")</f>
        <v>0</v>
      </c>
      <c r="I82" s="53"/>
      <c r="J82" s="53"/>
      <c r="K82" s="428">
        <f>Table9[[#This Row],[Invoice Paid by Cx]]+Table9[[#This Row],[GST Paid by Cx]]</f>
        <v>0</v>
      </c>
      <c r="L82" s="169">
        <f>IF(Dashboard!$F$5="Quick",0,Table9[[#This Row],[GST/HST]]-Table9[[#This Row],[GST Paid by Cx]])</f>
        <v>0</v>
      </c>
      <c r="M82" s="169">
        <f>Table9[[#This Row],[Net Invoice ]]-Table9[[#This Row],[Invoice Paid by Cx]]</f>
        <v>0</v>
      </c>
      <c r="N82" s="435">
        <f t="shared" ref="N82:N113" si="3">D82-K82</f>
        <v>0</v>
      </c>
    </row>
    <row r="83" spans="1:14" ht="15.75" customHeight="1" x14ac:dyDescent="0.2">
      <c r="A83" s="44"/>
      <c r="B83" s="60"/>
      <c r="C83" s="61"/>
      <c r="D83" s="62"/>
      <c r="E83" s="431">
        <f>(Table9[[#This Row],[Invoice Amount]]*Dashboard!$F$4)/(100%+Dashboard!$F$4)</f>
        <v>0</v>
      </c>
      <c r="F83" s="172">
        <f>Table9[[#This Row],[Invoice Amount]]-Table9[[#This Row],[GST/HST]]</f>
        <v>0</v>
      </c>
      <c r="G83" s="172">
        <f>SUMIF('Directors Advances'!$H$6:$H$1500,'Sales + Receivables'!B83,'Directors Advances'!$I$6:$I$1500)+SUMIF('Bank 1'!$H$7:$H$1500,'Sales + Receivables'!B83,'Bank 1'!$I$7:$I$1500)+SUMIF('Bank 2'!$H$7:$H$1500,'Sales + Receivables'!B83,'Bank 2'!$I$7:$I$1500)+SUMIF('Credit Card 1'!$H$7:$H$1500,'Sales + Receivables'!B83,'Credit Card 1'!$I$7:$I$1500)+SUMIF('Credit Card 2'!$H$7:$H$1500,'Sales + Receivables'!B83,'Credit Card 2'!$I$7:$I$1500)</f>
        <v>0</v>
      </c>
      <c r="H83" s="172">
        <f>SUMIFS('Directors Advances'!$J$6:$J$1500, 'Directors Advances'!$H$6:$H$1500, 'Sales + Receivables'!B83, 'Directors Advances'!$H$6:$H$1500, "&lt;&gt;0")
+SUMIFS('Bank 1'!$J$7:$J$1500, 'Bank 1'!$H$7:$H$1500, 'Sales + Receivables'!B83, 'Bank 1'!$H$7:$H$1500, "&lt;&gt;0")
+SUMIFS('Bank 2'!$J$7:$J$1500, 'Bank 2'!$H$7:$H$1500, 'Sales + Receivables'!B83, 'Bank 2'!$H$7:$H$1500, "&lt;&gt;0")
+SUMIFS('Credit Card 1'!$J$7:$J$1500, 'Credit Card 1'!$H$7:$H$1500, 'Sales + Receivables'!B83, 'Credit Card 1'!$H$7:$H$1500, "&lt;&gt;0")
+SUMIFS('Credit Card 2'!$J$7:$J$1500, 'Credit Card 2'!$H$7:$H$1500, 'Sales + Receivables'!B83, 'Credit Card 2'!$H$7:$H$1500, "&lt;&gt;0")</f>
        <v>0</v>
      </c>
      <c r="I83" s="62"/>
      <c r="J83" s="62"/>
      <c r="K83" s="431">
        <f>Table9[[#This Row],[Invoice Paid by Cx]]+Table9[[#This Row],[GST Paid by Cx]]</f>
        <v>0</v>
      </c>
      <c r="L83" s="172">
        <f>IF(Dashboard!$F$5="Quick",0,Table9[[#This Row],[GST/HST]]-Table9[[#This Row],[GST Paid by Cx]])</f>
        <v>0</v>
      </c>
      <c r="M83" s="172">
        <f>Table9[[#This Row],[Net Invoice ]]-Table9[[#This Row],[Invoice Paid by Cx]]</f>
        <v>0</v>
      </c>
      <c r="N83" s="438">
        <f t="shared" si="3"/>
        <v>0</v>
      </c>
    </row>
    <row r="84" spans="1:14" ht="15.75" customHeight="1" x14ac:dyDescent="0.2">
      <c r="A84" s="44"/>
      <c r="B84" s="51"/>
      <c r="C84" s="52"/>
      <c r="D84" s="53"/>
      <c r="E84" s="428">
        <f>(Table9[[#This Row],[Invoice Amount]]*Dashboard!$F$4)/(100%+Dashboard!$F$4)</f>
        <v>0</v>
      </c>
      <c r="F84" s="169">
        <f>Table9[[#This Row],[Invoice Amount]]-Table9[[#This Row],[GST/HST]]</f>
        <v>0</v>
      </c>
      <c r="G84" s="169">
        <f>SUMIF('Directors Advances'!$H$6:$H$1500,'Sales + Receivables'!B84,'Directors Advances'!$I$6:$I$1500)+SUMIF('Bank 1'!$H$7:$H$1500,'Sales + Receivables'!B84,'Bank 1'!$I$7:$I$1500)+SUMIF('Bank 2'!$H$7:$H$1500,'Sales + Receivables'!B84,'Bank 2'!$I$7:$I$1500)+SUMIF('Credit Card 1'!$H$7:$H$1500,'Sales + Receivables'!B84,'Credit Card 1'!$I$7:$I$1500)+SUMIF('Credit Card 2'!$H$7:$H$1500,'Sales + Receivables'!B84,'Credit Card 2'!$I$7:$I$1500)</f>
        <v>0</v>
      </c>
      <c r="H84" s="169">
        <f>SUMIFS('Directors Advances'!$J$6:$J$1500, 'Directors Advances'!$H$6:$H$1500, 'Sales + Receivables'!B84, 'Directors Advances'!$H$6:$H$1500, "&lt;&gt;0")
+SUMIFS('Bank 1'!$J$7:$J$1500, 'Bank 1'!$H$7:$H$1500, 'Sales + Receivables'!B84, 'Bank 1'!$H$7:$H$1500, "&lt;&gt;0")
+SUMIFS('Bank 2'!$J$7:$J$1500, 'Bank 2'!$H$7:$H$1500, 'Sales + Receivables'!B84, 'Bank 2'!$H$7:$H$1500, "&lt;&gt;0")
+SUMIFS('Credit Card 1'!$J$7:$J$1500, 'Credit Card 1'!$H$7:$H$1500, 'Sales + Receivables'!B84, 'Credit Card 1'!$H$7:$H$1500, "&lt;&gt;0")
+SUMIFS('Credit Card 2'!$J$7:$J$1500, 'Credit Card 2'!$H$7:$H$1500, 'Sales + Receivables'!B84, 'Credit Card 2'!$H$7:$H$1500, "&lt;&gt;0")</f>
        <v>0</v>
      </c>
      <c r="I84" s="53"/>
      <c r="J84" s="53"/>
      <c r="K84" s="428">
        <f>Table9[[#This Row],[Invoice Paid by Cx]]+Table9[[#This Row],[GST Paid by Cx]]</f>
        <v>0</v>
      </c>
      <c r="L84" s="169">
        <f>IF(Dashboard!$F$5="Quick",0,Table9[[#This Row],[GST/HST]]-Table9[[#This Row],[GST Paid by Cx]])</f>
        <v>0</v>
      </c>
      <c r="M84" s="169">
        <f>Table9[[#This Row],[Net Invoice ]]-Table9[[#This Row],[Invoice Paid by Cx]]</f>
        <v>0</v>
      </c>
      <c r="N84" s="435">
        <f t="shared" si="3"/>
        <v>0</v>
      </c>
    </row>
    <row r="85" spans="1:14" ht="15.75" customHeight="1" x14ac:dyDescent="0.2">
      <c r="A85" s="44"/>
      <c r="B85" s="60"/>
      <c r="C85" s="61"/>
      <c r="D85" s="62"/>
      <c r="E85" s="431">
        <f>(Table9[[#This Row],[Invoice Amount]]*Dashboard!$F$4)/(100%+Dashboard!$F$4)</f>
        <v>0</v>
      </c>
      <c r="F85" s="172">
        <f>Table9[[#This Row],[Invoice Amount]]-Table9[[#This Row],[GST/HST]]</f>
        <v>0</v>
      </c>
      <c r="G85" s="172">
        <f>SUMIF('Directors Advances'!$H$6:$H$1500,'Sales + Receivables'!B85,'Directors Advances'!$I$6:$I$1500)+SUMIF('Bank 1'!$H$7:$H$1500,'Sales + Receivables'!B85,'Bank 1'!$I$7:$I$1500)+SUMIF('Bank 2'!$H$7:$H$1500,'Sales + Receivables'!B85,'Bank 2'!$I$7:$I$1500)+SUMIF('Credit Card 1'!$H$7:$H$1500,'Sales + Receivables'!B85,'Credit Card 1'!$I$7:$I$1500)+SUMIF('Credit Card 2'!$H$7:$H$1500,'Sales + Receivables'!B85,'Credit Card 2'!$I$7:$I$1500)</f>
        <v>0</v>
      </c>
      <c r="H85" s="172">
        <f>SUMIFS('Directors Advances'!$J$6:$J$1500, 'Directors Advances'!$H$6:$H$1500, 'Sales + Receivables'!B85, 'Directors Advances'!$H$6:$H$1500, "&lt;&gt;0")
+SUMIFS('Bank 1'!$J$7:$J$1500, 'Bank 1'!$H$7:$H$1500, 'Sales + Receivables'!B85, 'Bank 1'!$H$7:$H$1500, "&lt;&gt;0")
+SUMIFS('Bank 2'!$J$7:$J$1500, 'Bank 2'!$H$7:$H$1500, 'Sales + Receivables'!B85, 'Bank 2'!$H$7:$H$1500, "&lt;&gt;0")
+SUMIFS('Credit Card 1'!$J$7:$J$1500, 'Credit Card 1'!$H$7:$H$1500, 'Sales + Receivables'!B85, 'Credit Card 1'!$H$7:$H$1500, "&lt;&gt;0")
+SUMIFS('Credit Card 2'!$J$7:$J$1500, 'Credit Card 2'!$H$7:$H$1500, 'Sales + Receivables'!B85, 'Credit Card 2'!$H$7:$H$1500, "&lt;&gt;0")</f>
        <v>0</v>
      </c>
      <c r="I85" s="62"/>
      <c r="J85" s="62"/>
      <c r="K85" s="431">
        <f>Table9[[#This Row],[Invoice Paid by Cx]]+Table9[[#This Row],[GST Paid by Cx]]</f>
        <v>0</v>
      </c>
      <c r="L85" s="172">
        <f>IF(Dashboard!$F$5="Quick",0,Table9[[#This Row],[GST/HST]]-Table9[[#This Row],[GST Paid by Cx]])</f>
        <v>0</v>
      </c>
      <c r="M85" s="172">
        <f>Table9[[#This Row],[Net Invoice ]]-Table9[[#This Row],[Invoice Paid by Cx]]</f>
        <v>0</v>
      </c>
      <c r="N85" s="440">
        <f t="shared" si="3"/>
        <v>0</v>
      </c>
    </row>
    <row r="86" spans="1:14" ht="15.75" customHeight="1" x14ac:dyDescent="0.2">
      <c r="A86" s="44"/>
      <c r="B86" s="51"/>
      <c r="C86" s="52"/>
      <c r="D86" s="53"/>
      <c r="E86" s="428">
        <f>(Table9[[#This Row],[Invoice Amount]]*Dashboard!$F$4)/(100%+Dashboard!$F$4)</f>
        <v>0</v>
      </c>
      <c r="F86" s="169">
        <f>Table9[[#This Row],[Invoice Amount]]-Table9[[#This Row],[GST/HST]]</f>
        <v>0</v>
      </c>
      <c r="G86" s="169">
        <f>SUMIF('Directors Advances'!$H$6:$H$1500,'Sales + Receivables'!B86,'Directors Advances'!$I$6:$I$1500)+SUMIF('Bank 1'!$H$7:$H$1500,'Sales + Receivables'!B86,'Bank 1'!$I$7:$I$1500)+SUMIF('Bank 2'!$H$7:$H$1500,'Sales + Receivables'!B86,'Bank 2'!$I$7:$I$1500)+SUMIF('Credit Card 1'!$H$7:$H$1500,'Sales + Receivables'!B86,'Credit Card 1'!$I$7:$I$1500)+SUMIF('Credit Card 2'!$H$7:$H$1500,'Sales + Receivables'!B86,'Credit Card 2'!$I$7:$I$1500)</f>
        <v>0</v>
      </c>
      <c r="H86" s="169">
        <f>SUMIFS('Directors Advances'!$J$6:$J$1500, 'Directors Advances'!$H$6:$H$1500, 'Sales + Receivables'!B86, 'Directors Advances'!$H$6:$H$1500, "&lt;&gt;0")
+SUMIFS('Bank 1'!$J$7:$J$1500, 'Bank 1'!$H$7:$H$1500, 'Sales + Receivables'!B86, 'Bank 1'!$H$7:$H$1500, "&lt;&gt;0")
+SUMIFS('Bank 2'!$J$7:$J$1500, 'Bank 2'!$H$7:$H$1500, 'Sales + Receivables'!B86, 'Bank 2'!$H$7:$H$1500, "&lt;&gt;0")
+SUMIFS('Credit Card 1'!$J$7:$J$1500, 'Credit Card 1'!$H$7:$H$1500, 'Sales + Receivables'!B86, 'Credit Card 1'!$H$7:$H$1500, "&lt;&gt;0")
+SUMIFS('Credit Card 2'!$J$7:$J$1500, 'Credit Card 2'!$H$7:$H$1500, 'Sales + Receivables'!B86, 'Credit Card 2'!$H$7:$H$1500, "&lt;&gt;0")</f>
        <v>0</v>
      </c>
      <c r="I86" s="53"/>
      <c r="J86" s="53"/>
      <c r="K86" s="428">
        <f>Table9[[#This Row],[Invoice Paid by Cx]]+Table9[[#This Row],[GST Paid by Cx]]</f>
        <v>0</v>
      </c>
      <c r="L86" s="169">
        <f>IF(Dashboard!$F$5="Quick",0,Table9[[#This Row],[GST/HST]]-Table9[[#This Row],[GST Paid by Cx]])</f>
        <v>0</v>
      </c>
      <c r="M86" s="169">
        <f>Table9[[#This Row],[Net Invoice ]]-Table9[[#This Row],[Invoice Paid by Cx]]</f>
        <v>0</v>
      </c>
      <c r="N86" s="435">
        <f t="shared" si="3"/>
        <v>0</v>
      </c>
    </row>
    <row r="87" spans="1:14" ht="15.75" customHeight="1" x14ac:dyDescent="0.2">
      <c r="A87" s="44"/>
      <c r="B87" s="60"/>
      <c r="C87" s="61"/>
      <c r="D87" s="62"/>
      <c r="E87" s="431">
        <f>(Table9[[#This Row],[Invoice Amount]]*Dashboard!$F$4)/(100%+Dashboard!$F$4)</f>
        <v>0</v>
      </c>
      <c r="F87" s="172">
        <f>Table9[[#This Row],[Invoice Amount]]-Table9[[#This Row],[GST/HST]]</f>
        <v>0</v>
      </c>
      <c r="G87" s="172">
        <f>SUMIF('Directors Advances'!$H$6:$H$1500,'Sales + Receivables'!B87,'Directors Advances'!$I$6:$I$1500)+SUMIF('Bank 1'!$H$7:$H$1500,'Sales + Receivables'!B87,'Bank 1'!$I$7:$I$1500)+SUMIF('Bank 2'!$H$7:$H$1500,'Sales + Receivables'!B87,'Bank 2'!$I$7:$I$1500)+SUMIF('Credit Card 1'!$H$7:$H$1500,'Sales + Receivables'!B87,'Credit Card 1'!$I$7:$I$1500)+SUMIF('Credit Card 2'!$H$7:$H$1500,'Sales + Receivables'!B87,'Credit Card 2'!$I$7:$I$1500)</f>
        <v>0</v>
      </c>
      <c r="H87" s="172">
        <f>SUMIFS('Directors Advances'!$J$6:$J$1500, 'Directors Advances'!$H$6:$H$1500, 'Sales + Receivables'!B87, 'Directors Advances'!$H$6:$H$1500, "&lt;&gt;0")
+SUMIFS('Bank 1'!$J$7:$J$1500, 'Bank 1'!$H$7:$H$1500, 'Sales + Receivables'!B87, 'Bank 1'!$H$7:$H$1500, "&lt;&gt;0")
+SUMIFS('Bank 2'!$J$7:$J$1500, 'Bank 2'!$H$7:$H$1500, 'Sales + Receivables'!B87, 'Bank 2'!$H$7:$H$1500, "&lt;&gt;0")
+SUMIFS('Credit Card 1'!$J$7:$J$1500, 'Credit Card 1'!$H$7:$H$1500, 'Sales + Receivables'!B87, 'Credit Card 1'!$H$7:$H$1500, "&lt;&gt;0")
+SUMIFS('Credit Card 2'!$J$7:$J$1500, 'Credit Card 2'!$H$7:$H$1500, 'Sales + Receivables'!B87, 'Credit Card 2'!$H$7:$H$1500, "&lt;&gt;0")</f>
        <v>0</v>
      </c>
      <c r="I87" s="62"/>
      <c r="J87" s="62"/>
      <c r="K87" s="431">
        <f>Table9[[#This Row],[Invoice Paid by Cx]]+Table9[[#This Row],[GST Paid by Cx]]</f>
        <v>0</v>
      </c>
      <c r="L87" s="172">
        <f>IF(Dashboard!$F$5="Quick",0,Table9[[#This Row],[GST/HST]]-Table9[[#This Row],[GST Paid by Cx]])</f>
        <v>0</v>
      </c>
      <c r="M87" s="172">
        <f>Table9[[#This Row],[Net Invoice ]]-Table9[[#This Row],[Invoice Paid by Cx]]</f>
        <v>0</v>
      </c>
      <c r="N87" s="438">
        <f t="shared" si="3"/>
        <v>0</v>
      </c>
    </row>
    <row r="88" spans="1:14" ht="15.75" customHeight="1" x14ac:dyDescent="0.2">
      <c r="A88" s="44"/>
      <c r="B88" s="51"/>
      <c r="C88" s="52"/>
      <c r="D88" s="53"/>
      <c r="E88" s="428">
        <f>(Table9[[#This Row],[Invoice Amount]]*Dashboard!$F$4)/(100%+Dashboard!$F$4)</f>
        <v>0</v>
      </c>
      <c r="F88" s="169">
        <f>Table9[[#This Row],[Invoice Amount]]-Table9[[#This Row],[GST/HST]]</f>
        <v>0</v>
      </c>
      <c r="G88" s="169">
        <f>SUMIF('Directors Advances'!$H$6:$H$1500,'Sales + Receivables'!B88,'Directors Advances'!$I$6:$I$1500)+SUMIF('Bank 1'!$H$7:$H$1500,'Sales + Receivables'!B88,'Bank 1'!$I$7:$I$1500)+SUMIF('Bank 2'!$H$7:$H$1500,'Sales + Receivables'!B88,'Bank 2'!$I$7:$I$1500)+SUMIF('Credit Card 1'!$H$7:$H$1500,'Sales + Receivables'!B88,'Credit Card 1'!$I$7:$I$1500)+SUMIF('Credit Card 2'!$H$7:$H$1500,'Sales + Receivables'!B88,'Credit Card 2'!$I$7:$I$1500)</f>
        <v>0</v>
      </c>
      <c r="H88" s="169">
        <f>SUMIFS('Directors Advances'!$J$6:$J$1500, 'Directors Advances'!$H$6:$H$1500, 'Sales + Receivables'!B88, 'Directors Advances'!$H$6:$H$1500, "&lt;&gt;0")
+SUMIFS('Bank 1'!$J$7:$J$1500, 'Bank 1'!$H$7:$H$1500, 'Sales + Receivables'!B88, 'Bank 1'!$H$7:$H$1500, "&lt;&gt;0")
+SUMIFS('Bank 2'!$J$7:$J$1500, 'Bank 2'!$H$7:$H$1500, 'Sales + Receivables'!B88, 'Bank 2'!$H$7:$H$1500, "&lt;&gt;0")
+SUMIFS('Credit Card 1'!$J$7:$J$1500, 'Credit Card 1'!$H$7:$H$1500, 'Sales + Receivables'!B88, 'Credit Card 1'!$H$7:$H$1500, "&lt;&gt;0")
+SUMIFS('Credit Card 2'!$J$7:$J$1500, 'Credit Card 2'!$H$7:$H$1500, 'Sales + Receivables'!B88, 'Credit Card 2'!$H$7:$H$1500, "&lt;&gt;0")</f>
        <v>0</v>
      </c>
      <c r="I88" s="53"/>
      <c r="J88" s="53"/>
      <c r="K88" s="428">
        <f>Table9[[#This Row],[Invoice Paid by Cx]]+Table9[[#This Row],[GST Paid by Cx]]</f>
        <v>0</v>
      </c>
      <c r="L88" s="169">
        <f>IF(Dashboard!$F$5="Quick",0,Table9[[#This Row],[GST/HST]]-Table9[[#This Row],[GST Paid by Cx]])</f>
        <v>0</v>
      </c>
      <c r="M88" s="169">
        <f>Table9[[#This Row],[Net Invoice ]]-Table9[[#This Row],[Invoice Paid by Cx]]</f>
        <v>0</v>
      </c>
      <c r="N88" s="435">
        <f t="shared" si="3"/>
        <v>0</v>
      </c>
    </row>
    <row r="89" spans="1:14" ht="15.75" customHeight="1" x14ac:dyDescent="0.2">
      <c r="A89" s="44"/>
      <c r="B89" s="60"/>
      <c r="C89" s="61"/>
      <c r="D89" s="62"/>
      <c r="E89" s="431">
        <f>(Table9[[#This Row],[Invoice Amount]]*Dashboard!$F$4)/(100%+Dashboard!$F$4)</f>
        <v>0</v>
      </c>
      <c r="F89" s="172">
        <f>Table9[[#This Row],[Invoice Amount]]-Table9[[#This Row],[GST/HST]]</f>
        <v>0</v>
      </c>
      <c r="G89" s="172">
        <f>SUMIF('Directors Advances'!$H$6:$H$1500,'Sales + Receivables'!B89,'Directors Advances'!$I$6:$I$1500)+SUMIF('Bank 1'!$H$7:$H$1500,'Sales + Receivables'!B89,'Bank 1'!$I$7:$I$1500)+SUMIF('Bank 2'!$H$7:$H$1500,'Sales + Receivables'!B89,'Bank 2'!$I$7:$I$1500)+SUMIF('Credit Card 1'!$H$7:$H$1500,'Sales + Receivables'!B89,'Credit Card 1'!$I$7:$I$1500)+SUMIF('Credit Card 2'!$H$7:$H$1500,'Sales + Receivables'!B89,'Credit Card 2'!$I$7:$I$1500)</f>
        <v>0</v>
      </c>
      <c r="H89" s="172">
        <f>SUMIFS('Directors Advances'!$J$6:$J$1500, 'Directors Advances'!$H$6:$H$1500, 'Sales + Receivables'!B89, 'Directors Advances'!$H$6:$H$1500, "&lt;&gt;0")
+SUMIFS('Bank 1'!$J$7:$J$1500, 'Bank 1'!$H$7:$H$1500, 'Sales + Receivables'!B89, 'Bank 1'!$H$7:$H$1500, "&lt;&gt;0")
+SUMIFS('Bank 2'!$J$7:$J$1500, 'Bank 2'!$H$7:$H$1500, 'Sales + Receivables'!B89, 'Bank 2'!$H$7:$H$1500, "&lt;&gt;0")
+SUMIFS('Credit Card 1'!$J$7:$J$1500, 'Credit Card 1'!$H$7:$H$1500, 'Sales + Receivables'!B89, 'Credit Card 1'!$H$7:$H$1500, "&lt;&gt;0")
+SUMIFS('Credit Card 2'!$J$7:$J$1500, 'Credit Card 2'!$H$7:$H$1500, 'Sales + Receivables'!B89, 'Credit Card 2'!$H$7:$H$1500, "&lt;&gt;0")</f>
        <v>0</v>
      </c>
      <c r="I89" s="62"/>
      <c r="J89" s="62"/>
      <c r="K89" s="431">
        <f>Table9[[#This Row],[Invoice Paid by Cx]]+Table9[[#This Row],[GST Paid by Cx]]</f>
        <v>0</v>
      </c>
      <c r="L89" s="172">
        <f>IF(Dashboard!$F$5="Quick",0,Table9[[#This Row],[GST/HST]]-Table9[[#This Row],[GST Paid by Cx]])</f>
        <v>0</v>
      </c>
      <c r="M89" s="172">
        <f>Table9[[#This Row],[Net Invoice ]]-Table9[[#This Row],[Invoice Paid by Cx]]</f>
        <v>0</v>
      </c>
      <c r="N89" s="438">
        <f t="shared" si="3"/>
        <v>0</v>
      </c>
    </row>
    <row r="90" spans="1:14" ht="15.75" customHeight="1" x14ac:dyDescent="0.2">
      <c r="A90" s="44"/>
      <c r="B90" s="51"/>
      <c r="C90" s="52"/>
      <c r="D90" s="53"/>
      <c r="E90" s="428">
        <f>(Table9[[#This Row],[Invoice Amount]]*Dashboard!$F$4)/(100%+Dashboard!$F$4)</f>
        <v>0</v>
      </c>
      <c r="F90" s="169">
        <f>Table9[[#This Row],[Invoice Amount]]-Table9[[#This Row],[GST/HST]]</f>
        <v>0</v>
      </c>
      <c r="G90" s="169">
        <f>SUMIF('Directors Advances'!$H$6:$H$1500,'Sales + Receivables'!B90,'Directors Advances'!$I$6:$I$1500)+SUMIF('Bank 1'!$H$7:$H$1500,'Sales + Receivables'!B90,'Bank 1'!$I$7:$I$1500)+SUMIF('Bank 2'!$H$7:$H$1500,'Sales + Receivables'!B90,'Bank 2'!$I$7:$I$1500)+SUMIF('Credit Card 1'!$H$7:$H$1500,'Sales + Receivables'!B90,'Credit Card 1'!$I$7:$I$1500)+SUMIF('Credit Card 2'!$H$7:$H$1500,'Sales + Receivables'!B90,'Credit Card 2'!$I$7:$I$1500)</f>
        <v>0</v>
      </c>
      <c r="H90" s="169">
        <f>SUMIFS('Directors Advances'!$J$6:$J$1500, 'Directors Advances'!$H$6:$H$1500, 'Sales + Receivables'!B90, 'Directors Advances'!$H$6:$H$1500, "&lt;&gt;0")
+SUMIFS('Bank 1'!$J$7:$J$1500, 'Bank 1'!$H$7:$H$1500, 'Sales + Receivables'!B90, 'Bank 1'!$H$7:$H$1500, "&lt;&gt;0")
+SUMIFS('Bank 2'!$J$7:$J$1500, 'Bank 2'!$H$7:$H$1500, 'Sales + Receivables'!B90, 'Bank 2'!$H$7:$H$1500, "&lt;&gt;0")
+SUMIFS('Credit Card 1'!$J$7:$J$1500, 'Credit Card 1'!$H$7:$H$1500, 'Sales + Receivables'!B90, 'Credit Card 1'!$H$7:$H$1500, "&lt;&gt;0")
+SUMIFS('Credit Card 2'!$J$7:$J$1500, 'Credit Card 2'!$H$7:$H$1500, 'Sales + Receivables'!B90, 'Credit Card 2'!$H$7:$H$1500, "&lt;&gt;0")</f>
        <v>0</v>
      </c>
      <c r="I90" s="53"/>
      <c r="J90" s="53"/>
      <c r="K90" s="428">
        <f>Table9[[#This Row],[Invoice Paid by Cx]]+Table9[[#This Row],[GST Paid by Cx]]</f>
        <v>0</v>
      </c>
      <c r="L90" s="169">
        <f>IF(Dashboard!$F$5="Quick",0,Table9[[#This Row],[GST/HST]]-Table9[[#This Row],[GST Paid by Cx]])</f>
        <v>0</v>
      </c>
      <c r="M90" s="169">
        <f>Table9[[#This Row],[Net Invoice ]]-Table9[[#This Row],[Invoice Paid by Cx]]</f>
        <v>0</v>
      </c>
      <c r="N90" s="435">
        <f t="shared" si="3"/>
        <v>0</v>
      </c>
    </row>
    <row r="91" spans="1:14" ht="15.75" customHeight="1" x14ac:dyDescent="0.2">
      <c r="A91" s="44"/>
      <c r="B91" s="60"/>
      <c r="C91" s="61"/>
      <c r="D91" s="62"/>
      <c r="E91" s="431">
        <f>(Table9[[#This Row],[Invoice Amount]]*Dashboard!$F$4)/(100%+Dashboard!$F$4)</f>
        <v>0</v>
      </c>
      <c r="F91" s="172">
        <f>Table9[[#This Row],[Invoice Amount]]-Table9[[#This Row],[GST/HST]]</f>
        <v>0</v>
      </c>
      <c r="G91" s="172">
        <f>SUMIF('Directors Advances'!$H$6:$H$1500,'Sales + Receivables'!B91,'Directors Advances'!$I$6:$I$1500)+SUMIF('Bank 1'!$H$7:$H$1500,'Sales + Receivables'!B91,'Bank 1'!$I$7:$I$1500)+SUMIF('Bank 2'!$H$7:$H$1500,'Sales + Receivables'!B91,'Bank 2'!$I$7:$I$1500)+SUMIF('Credit Card 1'!$H$7:$H$1500,'Sales + Receivables'!B91,'Credit Card 1'!$I$7:$I$1500)+SUMIF('Credit Card 2'!$H$7:$H$1500,'Sales + Receivables'!B91,'Credit Card 2'!$I$7:$I$1500)</f>
        <v>0</v>
      </c>
      <c r="H91" s="172">
        <f>SUMIFS('Directors Advances'!$J$6:$J$1500, 'Directors Advances'!$H$6:$H$1500, 'Sales + Receivables'!B91, 'Directors Advances'!$H$6:$H$1500, "&lt;&gt;0")
+SUMIFS('Bank 1'!$J$7:$J$1500, 'Bank 1'!$H$7:$H$1500, 'Sales + Receivables'!B91, 'Bank 1'!$H$7:$H$1500, "&lt;&gt;0")
+SUMIFS('Bank 2'!$J$7:$J$1500, 'Bank 2'!$H$7:$H$1500, 'Sales + Receivables'!B91, 'Bank 2'!$H$7:$H$1500, "&lt;&gt;0")
+SUMIFS('Credit Card 1'!$J$7:$J$1500, 'Credit Card 1'!$H$7:$H$1500, 'Sales + Receivables'!B91, 'Credit Card 1'!$H$7:$H$1500, "&lt;&gt;0")
+SUMIFS('Credit Card 2'!$J$7:$J$1500, 'Credit Card 2'!$H$7:$H$1500, 'Sales + Receivables'!B91, 'Credit Card 2'!$H$7:$H$1500, "&lt;&gt;0")</f>
        <v>0</v>
      </c>
      <c r="I91" s="62"/>
      <c r="J91" s="62"/>
      <c r="K91" s="431">
        <f>Table9[[#This Row],[Invoice Paid by Cx]]+Table9[[#This Row],[GST Paid by Cx]]</f>
        <v>0</v>
      </c>
      <c r="L91" s="172">
        <f>IF(Dashboard!$F$5="Quick",0,Table9[[#This Row],[GST/HST]]-Table9[[#This Row],[GST Paid by Cx]])</f>
        <v>0</v>
      </c>
      <c r="M91" s="172">
        <f>Table9[[#This Row],[Net Invoice ]]-Table9[[#This Row],[Invoice Paid by Cx]]</f>
        <v>0</v>
      </c>
      <c r="N91" s="440">
        <f t="shared" si="3"/>
        <v>0</v>
      </c>
    </row>
    <row r="92" spans="1:14" ht="15.75" customHeight="1" x14ac:dyDescent="0.2">
      <c r="A92" s="44"/>
      <c r="B92" s="51"/>
      <c r="C92" s="52"/>
      <c r="D92" s="53"/>
      <c r="E92" s="428">
        <f>(Table9[[#This Row],[Invoice Amount]]*Dashboard!$F$4)/(100%+Dashboard!$F$4)</f>
        <v>0</v>
      </c>
      <c r="F92" s="169">
        <f>Table9[[#This Row],[Invoice Amount]]-Table9[[#This Row],[GST/HST]]</f>
        <v>0</v>
      </c>
      <c r="G92" s="169">
        <f>SUMIF('Directors Advances'!$H$6:$H$1500,'Sales + Receivables'!B92,'Directors Advances'!$I$6:$I$1500)+SUMIF('Bank 1'!$H$7:$H$1500,'Sales + Receivables'!B92,'Bank 1'!$I$7:$I$1500)+SUMIF('Bank 2'!$H$7:$H$1500,'Sales + Receivables'!B92,'Bank 2'!$I$7:$I$1500)+SUMIF('Credit Card 1'!$H$7:$H$1500,'Sales + Receivables'!B92,'Credit Card 1'!$I$7:$I$1500)+SUMIF('Credit Card 2'!$H$7:$H$1500,'Sales + Receivables'!B92,'Credit Card 2'!$I$7:$I$1500)</f>
        <v>0</v>
      </c>
      <c r="H92" s="169">
        <f>SUMIFS('Directors Advances'!$J$6:$J$1500, 'Directors Advances'!$H$6:$H$1500, 'Sales + Receivables'!B92, 'Directors Advances'!$H$6:$H$1500, "&lt;&gt;0")
+SUMIFS('Bank 1'!$J$7:$J$1500, 'Bank 1'!$H$7:$H$1500, 'Sales + Receivables'!B92, 'Bank 1'!$H$7:$H$1500, "&lt;&gt;0")
+SUMIFS('Bank 2'!$J$7:$J$1500, 'Bank 2'!$H$7:$H$1500, 'Sales + Receivables'!B92, 'Bank 2'!$H$7:$H$1500, "&lt;&gt;0")
+SUMIFS('Credit Card 1'!$J$7:$J$1500, 'Credit Card 1'!$H$7:$H$1500, 'Sales + Receivables'!B92, 'Credit Card 1'!$H$7:$H$1500, "&lt;&gt;0")
+SUMIFS('Credit Card 2'!$J$7:$J$1500, 'Credit Card 2'!$H$7:$H$1500, 'Sales + Receivables'!B92, 'Credit Card 2'!$H$7:$H$1500, "&lt;&gt;0")</f>
        <v>0</v>
      </c>
      <c r="I92" s="53"/>
      <c r="J92" s="53"/>
      <c r="K92" s="428">
        <f>Table9[[#This Row],[Invoice Paid by Cx]]+Table9[[#This Row],[GST Paid by Cx]]</f>
        <v>0</v>
      </c>
      <c r="L92" s="169">
        <f>IF(Dashboard!$F$5="Quick",0,Table9[[#This Row],[GST/HST]]-Table9[[#This Row],[GST Paid by Cx]])</f>
        <v>0</v>
      </c>
      <c r="M92" s="169">
        <f>Table9[[#This Row],[Net Invoice ]]-Table9[[#This Row],[Invoice Paid by Cx]]</f>
        <v>0</v>
      </c>
      <c r="N92" s="435">
        <f t="shared" si="3"/>
        <v>0</v>
      </c>
    </row>
    <row r="93" spans="1:14" ht="15.75" customHeight="1" x14ac:dyDescent="0.2">
      <c r="A93" s="44"/>
      <c r="B93" s="60"/>
      <c r="C93" s="61"/>
      <c r="D93" s="62"/>
      <c r="E93" s="431">
        <f>(Table9[[#This Row],[Invoice Amount]]*Dashboard!$F$4)/(100%+Dashboard!$F$4)</f>
        <v>0</v>
      </c>
      <c r="F93" s="172">
        <f>Table9[[#This Row],[Invoice Amount]]-Table9[[#This Row],[GST/HST]]</f>
        <v>0</v>
      </c>
      <c r="G93" s="172">
        <f>SUMIF('Directors Advances'!$H$6:$H$1500,'Sales + Receivables'!B93,'Directors Advances'!$I$6:$I$1500)+SUMIF('Bank 1'!$H$7:$H$1500,'Sales + Receivables'!B93,'Bank 1'!$I$7:$I$1500)+SUMIF('Bank 2'!$H$7:$H$1500,'Sales + Receivables'!B93,'Bank 2'!$I$7:$I$1500)+SUMIF('Credit Card 1'!$H$7:$H$1500,'Sales + Receivables'!B93,'Credit Card 1'!$I$7:$I$1500)+SUMIF('Credit Card 2'!$H$7:$H$1500,'Sales + Receivables'!B93,'Credit Card 2'!$I$7:$I$1500)</f>
        <v>0</v>
      </c>
      <c r="H93" s="172">
        <f>SUMIFS('Directors Advances'!$J$6:$J$1500, 'Directors Advances'!$H$6:$H$1500, 'Sales + Receivables'!B93, 'Directors Advances'!$H$6:$H$1500, "&lt;&gt;0")
+SUMIFS('Bank 1'!$J$7:$J$1500, 'Bank 1'!$H$7:$H$1500, 'Sales + Receivables'!B93, 'Bank 1'!$H$7:$H$1500, "&lt;&gt;0")
+SUMIFS('Bank 2'!$J$7:$J$1500, 'Bank 2'!$H$7:$H$1500, 'Sales + Receivables'!B93, 'Bank 2'!$H$7:$H$1500, "&lt;&gt;0")
+SUMIFS('Credit Card 1'!$J$7:$J$1500, 'Credit Card 1'!$H$7:$H$1500, 'Sales + Receivables'!B93, 'Credit Card 1'!$H$7:$H$1500, "&lt;&gt;0")
+SUMIFS('Credit Card 2'!$J$7:$J$1500, 'Credit Card 2'!$H$7:$H$1500, 'Sales + Receivables'!B93, 'Credit Card 2'!$H$7:$H$1500, "&lt;&gt;0")</f>
        <v>0</v>
      </c>
      <c r="I93" s="62"/>
      <c r="J93" s="62"/>
      <c r="K93" s="431">
        <f>Table9[[#This Row],[Invoice Paid by Cx]]+Table9[[#This Row],[GST Paid by Cx]]</f>
        <v>0</v>
      </c>
      <c r="L93" s="172">
        <f>IF(Dashboard!$F$5="Quick",0,Table9[[#This Row],[GST/HST]]-Table9[[#This Row],[GST Paid by Cx]])</f>
        <v>0</v>
      </c>
      <c r="M93" s="172">
        <f>Table9[[#This Row],[Net Invoice ]]-Table9[[#This Row],[Invoice Paid by Cx]]</f>
        <v>0</v>
      </c>
      <c r="N93" s="439">
        <f t="shared" si="3"/>
        <v>0</v>
      </c>
    </row>
    <row r="94" spans="1:14" ht="15.75" customHeight="1" x14ac:dyDescent="0.2">
      <c r="A94" s="44"/>
      <c r="B94" s="51"/>
      <c r="C94" s="52"/>
      <c r="D94" s="53"/>
      <c r="E94" s="428">
        <f>(Table9[[#This Row],[Invoice Amount]]*Dashboard!$F$4)/(100%+Dashboard!$F$4)</f>
        <v>0</v>
      </c>
      <c r="F94" s="169">
        <f>Table9[[#This Row],[Invoice Amount]]-Table9[[#This Row],[GST/HST]]</f>
        <v>0</v>
      </c>
      <c r="G94" s="169">
        <f>SUMIF('Directors Advances'!$H$6:$H$1500,'Sales + Receivables'!B94,'Directors Advances'!$I$6:$I$1500)+SUMIF('Bank 1'!$H$7:$H$1500,'Sales + Receivables'!B94,'Bank 1'!$I$7:$I$1500)+SUMIF('Bank 2'!$H$7:$H$1500,'Sales + Receivables'!B94,'Bank 2'!$I$7:$I$1500)+SUMIF('Credit Card 1'!$H$7:$H$1500,'Sales + Receivables'!B94,'Credit Card 1'!$I$7:$I$1500)+SUMIF('Credit Card 2'!$H$7:$H$1500,'Sales + Receivables'!B94,'Credit Card 2'!$I$7:$I$1500)</f>
        <v>0</v>
      </c>
      <c r="H94" s="169">
        <f>SUMIFS('Directors Advances'!$J$6:$J$1500, 'Directors Advances'!$H$6:$H$1500, 'Sales + Receivables'!B94, 'Directors Advances'!$H$6:$H$1500, "&lt;&gt;0")
+SUMIFS('Bank 1'!$J$7:$J$1500, 'Bank 1'!$H$7:$H$1500, 'Sales + Receivables'!B94, 'Bank 1'!$H$7:$H$1500, "&lt;&gt;0")
+SUMIFS('Bank 2'!$J$7:$J$1500, 'Bank 2'!$H$7:$H$1500, 'Sales + Receivables'!B94, 'Bank 2'!$H$7:$H$1500, "&lt;&gt;0")
+SUMIFS('Credit Card 1'!$J$7:$J$1500, 'Credit Card 1'!$H$7:$H$1500, 'Sales + Receivables'!B94, 'Credit Card 1'!$H$7:$H$1500, "&lt;&gt;0")
+SUMIFS('Credit Card 2'!$J$7:$J$1500, 'Credit Card 2'!$H$7:$H$1500, 'Sales + Receivables'!B94, 'Credit Card 2'!$H$7:$H$1500, "&lt;&gt;0")</f>
        <v>0</v>
      </c>
      <c r="I94" s="53"/>
      <c r="J94" s="53"/>
      <c r="K94" s="428">
        <f>Table9[[#This Row],[Invoice Paid by Cx]]+Table9[[#This Row],[GST Paid by Cx]]</f>
        <v>0</v>
      </c>
      <c r="L94" s="169">
        <f>IF(Dashboard!$F$5="Quick",0,Table9[[#This Row],[GST/HST]]-Table9[[#This Row],[GST Paid by Cx]])</f>
        <v>0</v>
      </c>
      <c r="M94" s="169">
        <f>Table9[[#This Row],[Net Invoice ]]-Table9[[#This Row],[Invoice Paid by Cx]]</f>
        <v>0</v>
      </c>
      <c r="N94" s="435">
        <f t="shared" si="3"/>
        <v>0</v>
      </c>
    </row>
    <row r="95" spans="1:14" ht="15.75" customHeight="1" x14ac:dyDescent="0.2">
      <c r="A95" s="44"/>
      <c r="B95" s="60"/>
      <c r="C95" s="61"/>
      <c r="D95" s="62"/>
      <c r="E95" s="431">
        <f>(Table9[[#This Row],[Invoice Amount]]*Dashboard!$F$4)/(100%+Dashboard!$F$4)</f>
        <v>0</v>
      </c>
      <c r="F95" s="172">
        <f>Table9[[#This Row],[Invoice Amount]]-Table9[[#This Row],[GST/HST]]</f>
        <v>0</v>
      </c>
      <c r="G95" s="172">
        <f>SUMIF('Directors Advances'!$H$6:$H$1500,'Sales + Receivables'!B95,'Directors Advances'!$I$6:$I$1500)+SUMIF('Bank 1'!$H$7:$H$1500,'Sales + Receivables'!B95,'Bank 1'!$I$7:$I$1500)+SUMIF('Bank 2'!$H$7:$H$1500,'Sales + Receivables'!B95,'Bank 2'!$I$7:$I$1500)+SUMIF('Credit Card 1'!$H$7:$H$1500,'Sales + Receivables'!B95,'Credit Card 1'!$I$7:$I$1500)+SUMIF('Credit Card 2'!$H$7:$H$1500,'Sales + Receivables'!B95,'Credit Card 2'!$I$7:$I$1500)</f>
        <v>0</v>
      </c>
      <c r="H95" s="172">
        <f>SUMIFS('Directors Advances'!$J$6:$J$1500, 'Directors Advances'!$H$6:$H$1500, 'Sales + Receivables'!B95, 'Directors Advances'!$H$6:$H$1500, "&lt;&gt;0")
+SUMIFS('Bank 1'!$J$7:$J$1500, 'Bank 1'!$H$7:$H$1500, 'Sales + Receivables'!B95, 'Bank 1'!$H$7:$H$1500, "&lt;&gt;0")
+SUMIFS('Bank 2'!$J$7:$J$1500, 'Bank 2'!$H$7:$H$1500, 'Sales + Receivables'!B95, 'Bank 2'!$H$7:$H$1500, "&lt;&gt;0")
+SUMIFS('Credit Card 1'!$J$7:$J$1500, 'Credit Card 1'!$H$7:$H$1500, 'Sales + Receivables'!B95, 'Credit Card 1'!$H$7:$H$1500, "&lt;&gt;0")
+SUMIFS('Credit Card 2'!$J$7:$J$1500, 'Credit Card 2'!$H$7:$H$1500, 'Sales + Receivables'!B95, 'Credit Card 2'!$H$7:$H$1500, "&lt;&gt;0")</f>
        <v>0</v>
      </c>
      <c r="I95" s="62"/>
      <c r="J95" s="62"/>
      <c r="K95" s="431">
        <f>Table9[[#This Row],[Invoice Paid by Cx]]+Table9[[#This Row],[GST Paid by Cx]]</f>
        <v>0</v>
      </c>
      <c r="L95" s="172">
        <f>IF(Dashboard!$F$5="Quick",0,Table9[[#This Row],[GST/HST]]-Table9[[#This Row],[GST Paid by Cx]])</f>
        <v>0</v>
      </c>
      <c r="M95" s="172">
        <f>Table9[[#This Row],[Net Invoice ]]-Table9[[#This Row],[Invoice Paid by Cx]]</f>
        <v>0</v>
      </c>
      <c r="N95" s="440">
        <f t="shared" si="3"/>
        <v>0</v>
      </c>
    </row>
    <row r="96" spans="1:14" ht="15.75" customHeight="1" x14ac:dyDescent="0.2">
      <c r="A96" s="44"/>
      <c r="B96" s="51"/>
      <c r="C96" s="52"/>
      <c r="D96" s="53"/>
      <c r="E96" s="428">
        <f>(Table9[[#This Row],[Invoice Amount]]*Dashboard!$F$4)/(100%+Dashboard!$F$4)</f>
        <v>0</v>
      </c>
      <c r="F96" s="169">
        <f>Table9[[#This Row],[Invoice Amount]]-Table9[[#This Row],[GST/HST]]</f>
        <v>0</v>
      </c>
      <c r="G96" s="169">
        <f>SUMIF('Directors Advances'!$H$6:$H$1500,'Sales + Receivables'!B96,'Directors Advances'!$I$6:$I$1500)+SUMIF('Bank 1'!$H$7:$H$1500,'Sales + Receivables'!B96,'Bank 1'!$I$7:$I$1500)+SUMIF('Bank 2'!$H$7:$H$1500,'Sales + Receivables'!B96,'Bank 2'!$I$7:$I$1500)+SUMIF('Credit Card 1'!$H$7:$H$1500,'Sales + Receivables'!B96,'Credit Card 1'!$I$7:$I$1500)+SUMIF('Credit Card 2'!$H$7:$H$1500,'Sales + Receivables'!B96,'Credit Card 2'!$I$7:$I$1500)</f>
        <v>0</v>
      </c>
      <c r="H96" s="169">
        <f>SUMIFS('Directors Advances'!$J$6:$J$1500, 'Directors Advances'!$H$6:$H$1500, 'Sales + Receivables'!B96, 'Directors Advances'!$H$6:$H$1500, "&lt;&gt;0")
+SUMIFS('Bank 1'!$J$7:$J$1500, 'Bank 1'!$H$7:$H$1500, 'Sales + Receivables'!B96, 'Bank 1'!$H$7:$H$1500, "&lt;&gt;0")
+SUMIFS('Bank 2'!$J$7:$J$1500, 'Bank 2'!$H$7:$H$1500, 'Sales + Receivables'!B96, 'Bank 2'!$H$7:$H$1500, "&lt;&gt;0")
+SUMIFS('Credit Card 1'!$J$7:$J$1500, 'Credit Card 1'!$H$7:$H$1500, 'Sales + Receivables'!B96, 'Credit Card 1'!$H$7:$H$1500, "&lt;&gt;0")
+SUMIFS('Credit Card 2'!$J$7:$J$1500, 'Credit Card 2'!$H$7:$H$1500, 'Sales + Receivables'!B96, 'Credit Card 2'!$H$7:$H$1500, "&lt;&gt;0")</f>
        <v>0</v>
      </c>
      <c r="I96" s="53"/>
      <c r="J96" s="53"/>
      <c r="K96" s="428">
        <f>Table9[[#This Row],[Invoice Paid by Cx]]+Table9[[#This Row],[GST Paid by Cx]]</f>
        <v>0</v>
      </c>
      <c r="L96" s="169">
        <f>IF(Dashboard!$F$5="Quick",0,Table9[[#This Row],[GST/HST]]-Table9[[#This Row],[GST Paid by Cx]])</f>
        <v>0</v>
      </c>
      <c r="M96" s="169">
        <f>Table9[[#This Row],[Net Invoice ]]-Table9[[#This Row],[Invoice Paid by Cx]]</f>
        <v>0</v>
      </c>
      <c r="N96" s="435">
        <f t="shared" si="3"/>
        <v>0</v>
      </c>
    </row>
    <row r="97" spans="1:14" ht="15.75" customHeight="1" x14ac:dyDescent="0.2">
      <c r="A97" s="44"/>
      <c r="B97" s="60"/>
      <c r="C97" s="61"/>
      <c r="D97" s="62"/>
      <c r="E97" s="431">
        <f>(Table9[[#This Row],[Invoice Amount]]*Dashboard!$F$4)/(100%+Dashboard!$F$4)</f>
        <v>0</v>
      </c>
      <c r="F97" s="172">
        <f>Table9[[#This Row],[Invoice Amount]]-Table9[[#This Row],[GST/HST]]</f>
        <v>0</v>
      </c>
      <c r="G97" s="172">
        <f>SUMIF('Directors Advances'!$H$6:$H$1500,'Sales + Receivables'!B97,'Directors Advances'!$I$6:$I$1500)+SUMIF('Bank 1'!$H$7:$H$1500,'Sales + Receivables'!B97,'Bank 1'!$I$7:$I$1500)+SUMIF('Bank 2'!$H$7:$H$1500,'Sales + Receivables'!B97,'Bank 2'!$I$7:$I$1500)+SUMIF('Credit Card 1'!$H$7:$H$1500,'Sales + Receivables'!B97,'Credit Card 1'!$I$7:$I$1500)+SUMIF('Credit Card 2'!$H$7:$H$1500,'Sales + Receivables'!B97,'Credit Card 2'!$I$7:$I$1500)</f>
        <v>0</v>
      </c>
      <c r="H97" s="172">
        <f>SUMIFS('Directors Advances'!$J$6:$J$1500, 'Directors Advances'!$H$6:$H$1500, 'Sales + Receivables'!B97, 'Directors Advances'!$H$6:$H$1500, "&lt;&gt;0")
+SUMIFS('Bank 1'!$J$7:$J$1500, 'Bank 1'!$H$7:$H$1500, 'Sales + Receivables'!B97, 'Bank 1'!$H$7:$H$1500, "&lt;&gt;0")
+SUMIFS('Bank 2'!$J$7:$J$1500, 'Bank 2'!$H$7:$H$1500, 'Sales + Receivables'!B97, 'Bank 2'!$H$7:$H$1500, "&lt;&gt;0")
+SUMIFS('Credit Card 1'!$J$7:$J$1500, 'Credit Card 1'!$H$7:$H$1500, 'Sales + Receivables'!B97, 'Credit Card 1'!$H$7:$H$1500, "&lt;&gt;0")
+SUMIFS('Credit Card 2'!$J$7:$J$1500, 'Credit Card 2'!$H$7:$H$1500, 'Sales + Receivables'!B97, 'Credit Card 2'!$H$7:$H$1500, "&lt;&gt;0")</f>
        <v>0</v>
      </c>
      <c r="I97" s="62"/>
      <c r="J97" s="62"/>
      <c r="K97" s="431">
        <f>Table9[[#This Row],[Invoice Paid by Cx]]+Table9[[#This Row],[GST Paid by Cx]]</f>
        <v>0</v>
      </c>
      <c r="L97" s="172">
        <f>IF(Dashboard!$F$5="Quick",0,Table9[[#This Row],[GST/HST]]-Table9[[#This Row],[GST Paid by Cx]])</f>
        <v>0</v>
      </c>
      <c r="M97" s="172">
        <f>Table9[[#This Row],[Net Invoice ]]-Table9[[#This Row],[Invoice Paid by Cx]]</f>
        <v>0</v>
      </c>
      <c r="N97" s="438">
        <f t="shared" si="3"/>
        <v>0</v>
      </c>
    </row>
    <row r="98" spans="1:14" ht="15.75" customHeight="1" x14ac:dyDescent="0.2">
      <c r="A98" s="44"/>
      <c r="B98" s="51"/>
      <c r="C98" s="52"/>
      <c r="D98" s="53"/>
      <c r="E98" s="428">
        <f>(Table9[[#This Row],[Invoice Amount]]*Dashboard!$F$4)/(100%+Dashboard!$F$4)</f>
        <v>0</v>
      </c>
      <c r="F98" s="169">
        <f>Table9[[#This Row],[Invoice Amount]]-Table9[[#This Row],[GST/HST]]</f>
        <v>0</v>
      </c>
      <c r="G98" s="169">
        <f>SUMIF('Directors Advances'!$H$6:$H$1500,'Sales + Receivables'!B98,'Directors Advances'!$I$6:$I$1500)+SUMIF('Bank 1'!$H$7:$H$1500,'Sales + Receivables'!B98,'Bank 1'!$I$7:$I$1500)+SUMIF('Bank 2'!$H$7:$H$1500,'Sales + Receivables'!B98,'Bank 2'!$I$7:$I$1500)+SUMIF('Credit Card 1'!$H$7:$H$1500,'Sales + Receivables'!B98,'Credit Card 1'!$I$7:$I$1500)+SUMIF('Credit Card 2'!$H$7:$H$1500,'Sales + Receivables'!B98,'Credit Card 2'!$I$7:$I$1500)</f>
        <v>0</v>
      </c>
      <c r="H98" s="169">
        <f>SUMIFS('Directors Advances'!$J$6:$J$1500, 'Directors Advances'!$H$6:$H$1500, 'Sales + Receivables'!B98, 'Directors Advances'!$H$6:$H$1500, "&lt;&gt;0")
+SUMIFS('Bank 1'!$J$7:$J$1500, 'Bank 1'!$H$7:$H$1500, 'Sales + Receivables'!B98, 'Bank 1'!$H$7:$H$1500, "&lt;&gt;0")
+SUMIFS('Bank 2'!$J$7:$J$1500, 'Bank 2'!$H$7:$H$1500, 'Sales + Receivables'!B98, 'Bank 2'!$H$7:$H$1500, "&lt;&gt;0")
+SUMIFS('Credit Card 1'!$J$7:$J$1500, 'Credit Card 1'!$H$7:$H$1500, 'Sales + Receivables'!B98, 'Credit Card 1'!$H$7:$H$1500, "&lt;&gt;0")
+SUMIFS('Credit Card 2'!$J$7:$J$1500, 'Credit Card 2'!$H$7:$H$1500, 'Sales + Receivables'!B98, 'Credit Card 2'!$H$7:$H$1500, "&lt;&gt;0")</f>
        <v>0</v>
      </c>
      <c r="I98" s="53"/>
      <c r="J98" s="53"/>
      <c r="K98" s="428">
        <f>Table9[[#This Row],[Invoice Paid by Cx]]+Table9[[#This Row],[GST Paid by Cx]]</f>
        <v>0</v>
      </c>
      <c r="L98" s="169">
        <f>IF(Dashboard!$F$5="Quick",0,Table9[[#This Row],[GST/HST]]-Table9[[#This Row],[GST Paid by Cx]])</f>
        <v>0</v>
      </c>
      <c r="M98" s="169">
        <f>Table9[[#This Row],[Net Invoice ]]-Table9[[#This Row],[Invoice Paid by Cx]]</f>
        <v>0</v>
      </c>
      <c r="N98" s="435">
        <f t="shared" si="3"/>
        <v>0</v>
      </c>
    </row>
    <row r="99" spans="1:14" ht="15.75" customHeight="1" x14ac:dyDescent="0.2">
      <c r="A99" s="44"/>
      <c r="B99" s="60"/>
      <c r="C99" s="61"/>
      <c r="D99" s="62"/>
      <c r="E99" s="431">
        <f>(Table9[[#This Row],[Invoice Amount]]*Dashboard!$F$4)/(100%+Dashboard!$F$4)</f>
        <v>0</v>
      </c>
      <c r="F99" s="172">
        <f>Table9[[#This Row],[Invoice Amount]]-Table9[[#This Row],[GST/HST]]</f>
        <v>0</v>
      </c>
      <c r="G99" s="172">
        <f>SUMIF('Directors Advances'!$H$6:$H$1500,'Sales + Receivables'!B99,'Directors Advances'!$I$6:$I$1500)+SUMIF('Bank 1'!$H$7:$H$1500,'Sales + Receivables'!B99,'Bank 1'!$I$7:$I$1500)+SUMIF('Bank 2'!$H$7:$H$1500,'Sales + Receivables'!B99,'Bank 2'!$I$7:$I$1500)+SUMIF('Credit Card 1'!$H$7:$H$1500,'Sales + Receivables'!B99,'Credit Card 1'!$I$7:$I$1500)+SUMIF('Credit Card 2'!$H$7:$H$1500,'Sales + Receivables'!B99,'Credit Card 2'!$I$7:$I$1500)</f>
        <v>0</v>
      </c>
      <c r="H99" s="172">
        <f>SUMIFS('Directors Advances'!$J$6:$J$1500, 'Directors Advances'!$H$6:$H$1500, 'Sales + Receivables'!B99, 'Directors Advances'!$H$6:$H$1500, "&lt;&gt;0")
+SUMIFS('Bank 1'!$J$7:$J$1500, 'Bank 1'!$H$7:$H$1500, 'Sales + Receivables'!B99, 'Bank 1'!$H$7:$H$1500, "&lt;&gt;0")
+SUMIFS('Bank 2'!$J$7:$J$1500, 'Bank 2'!$H$7:$H$1500, 'Sales + Receivables'!B99, 'Bank 2'!$H$7:$H$1500, "&lt;&gt;0")
+SUMIFS('Credit Card 1'!$J$7:$J$1500, 'Credit Card 1'!$H$7:$H$1500, 'Sales + Receivables'!B99, 'Credit Card 1'!$H$7:$H$1500, "&lt;&gt;0")
+SUMIFS('Credit Card 2'!$J$7:$J$1500, 'Credit Card 2'!$H$7:$H$1500, 'Sales + Receivables'!B99, 'Credit Card 2'!$H$7:$H$1500, "&lt;&gt;0")</f>
        <v>0</v>
      </c>
      <c r="I99" s="62"/>
      <c r="J99" s="62"/>
      <c r="K99" s="431">
        <f>Table9[[#This Row],[Invoice Paid by Cx]]+Table9[[#This Row],[GST Paid by Cx]]</f>
        <v>0</v>
      </c>
      <c r="L99" s="172">
        <f>IF(Dashboard!$F$5="Quick",0,Table9[[#This Row],[GST/HST]]-Table9[[#This Row],[GST Paid by Cx]])</f>
        <v>0</v>
      </c>
      <c r="M99" s="172">
        <f>Table9[[#This Row],[Net Invoice ]]-Table9[[#This Row],[Invoice Paid by Cx]]</f>
        <v>0</v>
      </c>
      <c r="N99" s="438">
        <f t="shared" si="3"/>
        <v>0</v>
      </c>
    </row>
    <row r="100" spans="1:14" ht="15.75" customHeight="1" x14ac:dyDescent="0.2">
      <c r="A100" s="44"/>
      <c r="B100" s="51"/>
      <c r="C100" s="52"/>
      <c r="D100" s="53"/>
      <c r="E100" s="428">
        <f>(Table9[[#This Row],[Invoice Amount]]*Dashboard!$F$4)/(100%+Dashboard!$F$4)</f>
        <v>0</v>
      </c>
      <c r="F100" s="169">
        <f>Table9[[#This Row],[Invoice Amount]]-Table9[[#This Row],[GST/HST]]</f>
        <v>0</v>
      </c>
      <c r="G100" s="169">
        <f>SUMIF('Directors Advances'!$H$6:$H$1500,'Sales + Receivables'!B100,'Directors Advances'!$I$6:$I$1500)+SUMIF('Bank 1'!$H$7:$H$1500,'Sales + Receivables'!B100,'Bank 1'!$I$7:$I$1500)+SUMIF('Bank 2'!$H$7:$H$1500,'Sales + Receivables'!B100,'Bank 2'!$I$7:$I$1500)+SUMIF('Credit Card 1'!$H$7:$H$1500,'Sales + Receivables'!B100,'Credit Card 1'!$I$7:$I$1500)+SUMIF('Credit Card 2'!$H$7:$H$1500,'Sales + Receivables'!B100,'Credit Card 2'!$I$7:$I$1500)</f>
        <v>0</v>
      </c>
      <c r="H100" s="169">
        <f>SUMIFS('Directors Advances'!$J$6:$J$1500, 'Directors Advances'!$H$6:$H$1500, 'Sales + Receivables'!B100, 'Directors Advances'!$H$6:$H$1500, "&lt;&gt;0")
+SUMIFS('Bank 1'!$J$7:$J$1500, 'Bank 1'!$H$7:$H$1500, 'Sales + Receivables'!B100, 'Bank 1'!$H$7:$H$1500, "&lt;&gt;0")
+SUMIFS('Bank 2'!$J$7:$J$1500, 'Bank 2'!$H$7:$H$1500, 'Sales + Receivables'!B100, 'Bank 2'!$H$7:$H$1500, "&lt;&gt;0")
+SUMIFS('Credit Card 1'!$J$7:$J$1500, 'Credit Card 1'!$H$7:$H$1500, 'Sales + Receivables'!B100, 'Credit Card 1'!$H$7:$H$1500, "&lt;&gt;0")
+SUMIFS('Credit Card 2'!$J$7:$J$1500, 'Credit Card 2'!$H$7:$H$1500, 'Sales + Receivables'!B100, 'Credit Card 2'!$H$7:$H$1500, "&lt;&gt;0")</f>
        <v>0</v>
      </c>
      <c r="I100" s="53"/>
      <c r="J100" s="53"/>
      <c r="K100" s="428">
        <f>Table9[[#This Row],[Invoice Paid by Cx]]+Table9[[#This Row],[GST Paid by Cx]]</f>
        <v>0</v>
      </c>
      <c r="L100" s="169">
        <f>IF(Dashboard!$F$5="Quick",0,Table9[[#This Row],[GST/HST]]-Table9[[#This Row],[GST Paid by Cx]])</f>
        <v>0</v>
      </c>
      <c r="M100" s="169">
        <f>Table9[[#This Row],[Net Invoice ]]-Table9[[#This Row],[Invoice Paid by Cx]]</f>
        <v>0</v>
      </c>
      <c r="N100" s="435">
        <f t="shared" si="3"/>
        <v>0</v>
      </c>
    </row>
    <row r="101" spans="1:14" ht="15.75" customHeight="1" x14ac:dyDescent="0.2">
      <c r="A101" s="44"/>
      <c r="B101" s="60"/>
      <c r="C101" s="61"/>
      <c r="D101" s="62"/>
      <c r="E101" s="431">
        <f>(Table9[[#This Row],[Invoice Amount]]*Dashboard!$F$4)/(100%+Dashboard!$F$4)</f>
        <v>0</v>
      </c>
      <c r="F101" s="172">
        <f>Table9[[#This Row],[Invoice Amount]]-Table9[[#This Row],[GST/HST]]</f>
        <v>0</v>
      </c>
      <c r="G101" s="172">
        <f>SUMIF('Directors Advances'!$H$6:$H$1500,'Sales + Receivables'!B101,'Directors Advances'!$I$6:$I$1500)+SUMIF('Bank 1'!$H$7:$H$1500,'Sales + Receivables'!B101,'Bank 1'!$I$7:$I$1500)+SUMIF('Bank 2'!$H$7:$H$1500,'Sales + Receivables'!B101,'Bank 2'!$I$7:$I$1500)+SUMIF('Credit Card 1'!$H$7:$H$1500,'Sales + Receivables'!B101,'Credit Card 1'!$I$7:$I$1500)+SUMIF('Credit Card 2'!$H$7:$H$1500,'Sales + Receivables'!B101,'Credit Card 2'!$I$7:$I$1500)</f>
        <v>0</v>
      </c>
      <c r="H101" s="172">
        <f>SUMIFS('Directors Advances'!$J$6:$J$1500, 'Directors Advances'!$H$6:$H$1500, 'Sales + Receivables'!B101, 'Directors Advances'!$H$6:$H$1500, "&lt;&gt;0")
+SUMIFS('Bank 1'!$J$7:$J$1500, 'Bank 1'!$H$7:$H$1500, 'Sales + Receivables'!B101, 'Bank 1'!$H$7:$H$1500, "&lt;&gt;0")
+SUMIFS('Bank 2'!$J$7:$J$1500, 'Bank 2'!$H$7:$H$1500, 'Sales + Receivables'!B101, 'Bank 2'!$H$7:$H$1500, "&lt;&gt;0")
+SUMIFS('Credit Card 1'!$J$7:$J$1500, 'Credit Card 1'!$H$7:$H$1500, 'Sales + Receivables'!B101, 'Credit Card 1'!$H$7:$H$1500, "&lt;&gt;0")
+SUMIFS('Credit Card 2'!$J$7:$J$1500, 'Credit Card 2'!$H$7:$H$1500, 'Sales + Receivables'!B101, 'Credit Card 2'!$H$7:$H$1500, "&lt;&gt;0")</f>
        <v>0</v>
      </c>
      <c r="I101" s="62"/>
      <c r="J101" s="62"/>
      <c r="K101" s="431">
        <f>Table9[[#This Row],[Invoice Paid by Cx]]+Table9[[#This Row],[GST Paid by Cx]]</f>
        <v>0</v>
      </c>
      <c r="L101" s="172">
        <f>IF(Dashboard!$F$5="Quick",0,Table9[[#This Row],[GST/HST]]-Table9[[#This Row],[GST Paid by Cx]])</f>
        <v>0</v>
      </c>
      <c r="M101" s="172">
        <f>Table9[[#This Row],[Net Invoice ]]-Table9[[#This Row],[Invoice Paid by Cx]]</f>
        <v>0</v>
      </c>
      <c r="N101" s="438">
        <f t="shared" si="3"/>
        <v>0</v>
      </c>
    </row>
    <row r="102" spans="1:14" ht="15.75" customHeight="1" x14ac:dyDescent="0.2">
      <c r="A102" s="44"/>
      <c r="B102" s="51"/>
      <c r="C102" s="52"/>
      <c r="D102" s="53"/>
      <c r="E102" s="428">
        <f>(Table9[[#This Row],[Invoice Amount]]*Dashboard!$F$4)/(100%+Dashboard!$F$4)</f>
        <v>0</v>
      </c>
      <c r="F102" s="169">
        <f>Table9[[#This Row],[Invoice Amount]]-Table9[[#This Row],[GST/HST]]</f>
        <v>0</v>
      </c>
      <c r="G102" s="169">
        <f>SUMIF('Directors Advances'!$H$6:$H$1500,'Sales + Receivables'!B102,'Directors Advances'!$I$6:$I$1500)+SUMIF('Bank 1'!$H$7:$H$1500,'Sales + Receivables'!B102,'Bank 1'!$I$7:$I$1500)+SUMIF('Bank 2'!$H$7:$H$1500,'Sales + Receivables'!B102,'Bank 2'!$I$7:$I$1500)+SUMIF('Credit Card 1'!$H$7:$H$1500,'Sales + Receivables'!B102,'Credit Card 1'!$I$7:$I$1500)+SUMIF('Credit Card 2'!$H$7:$H$1500,'Sales + Receivables'!B102,'Credit Card 2'!$I$7:$I$1500)</f>
        <v>0</v>
      </c>
      <c r="H102" s="169">
        <f>SUMIFS('Directors Advances'!$J$6:$J$1500, 'Directors Advances'!$H$6:$H$1500, 'Sales + Receivables'!B102, 'Directors Advances'!$H$6:$H$1500, "&lt;&gt;0")
+SUMIFS('Bank 1'!$J$7:$J$1500, 'Bank 1'!$H$7:$H$1500, 'Sales + Receivables'!B102, 'Bank 1'!$H$7:$H$1500, "&lt;&gt;0")
+SUMIFS('Bank 2'!$J$7:$J$1500, 'Bank 2'!$H$7:$H$1500, 'Sales + Receivables'!B102, 'Bank 2'!$H$7:$H$1500, "&lt;&gt;0")
+SUMIFS('Credit Card 1'!$J$7:$J$1500, 'Credit Card 1'!$H$7:$H$1500, 'Sales + Receivables'!B102, 'Credit Card 1'!$H$7:$H$1500, "&lt;&gt;0")
+SUMIFS('Credit Card 2'!$J$7:$J$1500, 'Credit Card 2'!$H$7:$H$1500, 'Sales + Receivables'!B102, 'Credit Card 2'!$H$7:$H$1500, "&lt;&gt;0")</f>
        <v>0</v>
      </c>
      <c r="I102" s="53"/>
      <c r="J102" s="53"/>
      <c r="K102" s="428">
        <f>Table9[[#This Row],[Invoice Paid by Cx]]+Table9[[#This Row],[GST Paid by Cx]]</f>
        <v>0</v>
      </c>
      <c r="L102" s="169">
        <f>IF(Dashboard!$F$5="Quick",0,Table9[[#This Row],[GST/HST]]-Table9[[#This Row],[GST Paid by Cx]])</f>
        <v>0</v>
      </c>
      <c r="M102" s="169">
        <f>Table9[[#This Row],[Net Invoice ]]-Table9[[#This Row],[Invoice Paid by Cx]]</f>
        <v>0</v>
      </c>
      <c r="N102" s="435">
        <f t="shared" si="3"/>
        <v>0</v>
      </c>
    </row>
    <row r="103" spans="1:14" ht="15.75" customHeight="1" x14ac:dyDescent="0.2">
      <c r="A103" s="44"/>
      <c r="B103" s="60"/>
      <c r="C103" s="61"/>
      <c r="D103" s="62"/>
      <c r="E103" s="431">
        <f>(Table9[[#This Row],[Invoice Amount]]*Dashboard!$F$4)/(100%+Dashboard!$F$4)</f>
        <v>0</v>
      </c>
      <c r="F103" s="172">
        <f>Table9[[#This Row],[Invoice Amount]]-Table9[[#This Row],[GST/HST]]</f>
        <v>0</v>
      </c>
      <c r="G103" s="172">
        <f>SUMIF('Directors Advances'!$H$6:$H$1500,'Sales + Receivables'!B103,'Directors Advances'!$I$6:$I$1500)+SUMIF('Bank 1'!$H$7:$H$1500,'Sales + Receivables'!B103,'Bank 1'!$I$7:$I$1500)+SUMIF('Bank 2'!$H$7:$H$1500,'Sales + Receivables'!B103,'Bank 2'!$I$7:$I$1500)+SUMIF('Credit Card 1'!$H$7:$H$1500,'Sales + Receivables'!B103,'Credit Card 1'!$I$7:$I$1500)+SUMIF('Credit Card 2'!$H$7:$H$1500,'Sales + Receivables'!B103,'Credit Card 2'!$I$7:$I$1500)</f>
        <v>0</v>
      </c>
      <c r="H103" s="172">
        <f>SUMIFS('Directors Advances'!$J$6:$J$1500, 'Directors Advances'!$H$6:$H$1500, 'Sales + Receivables'!B103, 'Directors Advances'!$H$6:$H$1500, "&lt;&gt;0")
+SUMIFS('Bank 1'!$J$7:$J$1500, 'Bank 1'!$H$7:$H$1500, 'Sales + Receivables'!B103, 'Bank 1'!$H$7:$H$1500, "&lt;&gt;0")
+SUMIFS('Bank 2'!$J$7:$J$1500, 'Bank 2'!$H$7:$H$1500, 'Sales + Receivables'!B103, 'Bank 2'!$H$7:$H$1500, "&lt;&gt;0")
+SUMIFS('Credit Card 1'!$J$7:$J$1500, 'Credit Card 1'!$H$7:$H$1500, 'Sales + Receivables'!B103, 'Credit Card 1'!$H$7:$H$1500, "&lt;&gt;0")
+SUMIFS('Credit Card 2'!$J$7:$J$1500, 'Credit Card 2'!$H$7:$H$1500, 'Sales + Receivables'!B103, 'Credit Card 2'!$H$7:$H$1500, "&lt;&gt;0")</f>
        <v>0</v>
      </c>
      <c r="I103" s="62"/>
      <c r="J103" s="62"/>
      <c r="K103" s="431">
        <f>Table9[[#This Row],[Invoice Paid by Cx]]+Table9[[#This Row],[GST Paid by Cx]]</f>
        <v>0</v>
      </c>
      <c r="L103" s="172">
        <f>IF(Dashboard!$F$5="Quick",0,Table9[[#This Row],[GST/HST]]-Table9[[#This Row],[GST Paid by Cx]])</f>
        <v>0</v>
      </c>
      <c r="M103" s="172">
        <f>Table9[[#This Row],[Net Invoice ]]-Table9[[#This Row],[Invoice Paid by Cx]]</f>
        <v>0</v>
      </c>
      <c r="N103" s="440">
        <f t="shared" si="3"/>
        <v>0</v>
      </c>
    </row>
    <row r="104" spans="1:14" ht="15.75" customHeight="1" x14ac:dyDescent="0.2">
      <c r="A104" s="44"/>
      <c r="B104" s="51"/>
      <c r="C104" s="52"/>
      <c r="D104" s="53"/>
      <c r="E104" s="428">
        <f>(Table9[[#This Row],[Invoice Amount]]*Dashboard!$F$4)/(100%+Dashboard!$F$4)</f>
        <v>0</v>
      </c>
      <c r="F104" s="169">
        <f>Table9[[#This Row],[Invoice Amount]]-Table9[[#This Row],[GST/HST]]</f>
        <v>0</v>
      </c>
      <c r="G104" s="169">
        <f>SUMIF('Directors Advances'!$H$6:$H$1500,'Sales + Receivables'!B104,'Directors Advances'!$I$6:$I$1500)+SUMIF('Bank 1'!$H$7:$H$1500,'Sales + Receivables'!B104,'Bank 1'!$I$7:$I$1500)+SUMIF('Bank 2'!$H$7:$H$1500,'Sales + Receivables'!B104,'Bank 2'!$I$7:$I$1500)+SUMIF('Credit Card 1'!$H$7:$H$1500,'Sales + Receivables'!B104,'Credit Card 1'!$I$7:$I$1500)+SUMIF('Credit Card 2'!$H$7:$H$1500,'Sales + Receivables'!B104,'Credit Card 2'!$I$7:$I$1500)</f>
        <v>0</v>
      </c>
      <c r="H104" s="169">
        <f>SUMIFS('Directors Advances'!$J$6:$J$1500, 'Directors Advances'!$H$6:$H$1500, 'Sales + Receivables'!B104, 'Directors Advances'!$H$6:$H$1500, "&lt;&gt;0")
+SUMIFS('Bank 1'!$J$7:$J$1500, 'Bank 1'!$H$7:$H$1500, 'Sales + Receivables'!B104, 'Bank 1'!$H$7:$H$1500, "&lt;&gt;0")
+SUMIFS('Bank 2'!$J$7:$J$1500, 'Bank 2'!$H$7:$H$1500, 'Sales + Receivables'!B104, 'Bank 2'!$H$7:$H$1500, "&lt;&gt;0")
+SUMIFS('Credit Card 1'!$J$7:$J$1500, 'Credit Card 1'!$H$7:$H$1500, 'Sales + Receivables'!B104, 'Credit Card 1'!$H$7:$H$1500, "&lt;&gt;0")
+SUMIFS('Credit Card 2'!$J$7:$J$1500, 'Credit Card 2'!$H$7:$H$1500, 'Sales + Receivables'!B104, 'Credit Card 2'!$H$7:$H$1500, "&lt;&gt;0")</f>
        <v>0</v>
      </c>
      <c r="I104" s="53"/>
      <c r="J104" s="53"/>
      <c r="K104" s="428">
        <f>Table9[[#This Row],[Invoice Paid by Cx]]+Table9[[#This Row],[GST Paid by Cx]]</f>
        <v>0</v>
      </c>
      <c r="L104" s="169">
        <f>IF(Dashboard!$F$5="Quick",0,Table9[[#This Row],[GST/HST]]-Table9[[#This Row],[GST Paid by Cx]])</f>
        <v>0</v>
      </c>
      <c r="M104" s="169">
        <f>Table9[[#This Row],[Net Invoice ]]-Table9[[#This Row],[Invoice Paid by Cx]]</f>
        <v>0</v>
      </c>
      <c r="N104" s="435">
        <f t="shared" si="3"/>
        <v>0</v>
      </c>
    </row>
    <row r="105" spans="1:14" ht="15.75" customHeight="1" x14ac:dyDescent="0.2">
      <c r="A105" s="44"/>
      <c r="B105" s="60"/>
      <c r="C105" s="61"/>
      <c r="D105" s="62"/>
      <c r="E105" s="431">
        <f>(Table9[[#This Row],[Invoice Amount]]*Dashboard!$F$4)/(100%+Dashboard!$F$4)</f>
        <v>0</v>
      </c>
      <c r="F105" s="172">
        <f>Table9[[#This Row],[Invoice Amount]]-Table9[[#This Row],[GST/HST]]</f>
        <v>0</v>
      </c>
      <c r="G105" s="172">
        <f>SUMIF('Directors Advances'!$H$6:$H$1500,'Sales + Receivables'!B105,'Directors Advances'!$I$6:$I$1500)+SUMIF('Bank 1'!$H$7:$H$1500,'Sales + Receivables'!B105,'Bank 1'!$I$7:$I$1500)+SUMIF('Bank 2'!$H$7:$H$1500,'Sales + Receivables'!B105,'Bank 2'!$I$7:$I$1500)+SUMIF('Credit Card 1'!$H$7:$H$1500,'Sales + Receivables'!B105,'Credit Card 1'!$I$7:$I$1500)+SUMIF('Credit Card 2'!$H$7:$H$1500,'Sales + Receivables'!B105,'Credit Card 2'!$I$7:$I$1500)</f>
        <v>0</v>
      </c>
      <c r="H105" s="172">
        <f>SUMIFS('Directors Advances'!$J$6:$J$1500, 'Directors Advances'!$H$6:$H$1500, 'Sales + Receivables'!B105, 'Directors Advances'!$H$6:$H$1500, "&lt;&gt;0")
+SUMIFS('Bank 1'!$J$7:$J$1500, 'Bank 1'!$H$7:$H$1500, 'Sales + Receivables'!B105, 'Bank 1'!$H$7:$H$1500, "&lt;&gt;0")
+SUMIFS('Bank 2'!$J$7:$J$1500, 'Bank 2'!$H$7:$H$1500, 'Sales + Receivables'!B105, 'Bank 2'!$H$7:$H$1500, "&lt;&gt;0")
+SUMIFS('Credit Card 1'!$J$7:$J$1500, 'Credit Card 1'!$H$7:$H$1500, 'Sales + Receivables'!B105, 'Credit Card 1'!$H$7:$H$1500, "&lt;&gt;0")
+SUMIFS('Credit Card 2'!$J$7:$J$1500, 'Credit Card 2'!$H$7:$H$1500, 'Sales + Receivables'!B105, 'Credit Card 2'!$H$7:$H$1500, "&lt;&gt;0")</f>
        <v>0</v>
      </c>
      <c r="I105" s="62"/>
      <c r="J105" s="62"/>
      <c r="K105" s="431">
        <f>Table9[[#This Row],[Invoice Paid by Cx]]+Table9[[#This Row],[GST Paid by Cx]]</f>
        <v>0</v>
      </c>
      <c r="L105" s="172">
        <f>IF(Dashboard!$F$5="Quick",0,Table9[[#This Row],[GST/HST]]-Table9[[#This Row],[GST Paid by Cx]])</f>
        <v>0</v>
      </c>
      <c r="M105" s="172">
        <f>Table9[[#This Row],[Net Invoice ]]-Table9[[#This Row],[Invoice Paid by Cx]]</f>
        <v>0</v>
      </c>
      <c r="N105" s="438">
        <f t="shared" si="3"/>
        <v>0</v>
      </c>
    </row>
    <row r="106" spans="1:14" ht="15.75" customHeight="1" x14ac:dyDescent="0.2">
      <c r="A106" s="44"/>
      <c r="B106" s="51"/>
      <c r="C106" s="52"/>
      <c r="D106" s="53"/>
      <c r="E106" s="428">
        <f>(Table9[[#This Row],[Invoice Amount]]*Dashboard!$F$4)/(100%+Dashboard!$F$4)</f>
        <v>0</v>
      </c>
      <c r="F106" s="169">
        <f>Table9[[#This Row],[Invoice Amount]]-Table9[[#This Row],[GST/HST]]</f>
        <v>0</v>
      </c>
      <c r="G106" s="169">
        <f>SUMIF('Directors Advances'!$H$6:$H$1500,'Sales + Receivables'!B106,'Directors Advances'!$I$6:$I$1500)+SUMIF('Bank 1'!$H$7:$H$1500,'Sales + Receivables'!B106,'Bank 1'!$I$7:$I$1500)+SUMIF('Bank 2'!$H$7:$H$1500,'Sales + Receivables'!B106,'Bank 2'!$I$7:$I$1500)+SUMIF('Credit Card 1'!$H$7:$H$1500,'Sales + Receivables'!B106,'Credit Card 1'!$I$7:$I$1500)+SUMIF('Credit Card 2'!$H$7:$H$1500,'Sales + Receivables'!B106,'Credit Card 2'!$I$7:$I$1500)</f>
        <v>0</v>
      </c>
      <c r="H106" s="169">
        <f>SUMIFS('Directors Advances'!$J$6:$J$1500, 'Directors Advances'!$H$6:$H$1500, 'Sales + Receivables'!B106, 'Directors Advances'!$H$6:$H$1500, "&lt;&gt;0")
+SUMIFS('Bank 1'!$J$7:$J$1500, 'Bank 1'!$H$7:$H$1500, 'Sales + Receivables'!B106, 'Bank 1'!$H$7:$H$1500, "&lt;&gt;0")
+SUMIFS('Bank 2'!$J$7:$J$1500, 'Bank 2'!$H$7:$H$1500, 'Sales + Receivables'!B106, 'Bank 2'!$H$7:$H$1500, "&lt;&gt;0")
+SUMIFS('Credit Card 1'!$J$7:$J$1500, 'Credit Card 1'!$H$7:$H$1500, 'Sales + Receivables'!B106, 'Credit Card 1'!$H$7:$H$1500, "&lt;&gt;0")
+SUMIFS('Credit Card 2'!$J$7:$J$1500, 'Credit Card 2'!$H$7:$H$1500, 'Sales + Receivables'!B106, 'Credit Card 2'!$H$7:$H$1500, "&lt;&gt;0")</f>
        <v>0</v>
      </c>
      <c r="I106" s="53"/>
      <c r="J106" s="53"/>
      <c r="K106" s="428">
        <f>Table9[[#This Row],[Invoice Paid by Cx]]+Table9[[#This Row],[GST Paid by Cx]]</f>
        <v>0</v>
      </c>
      <c r="L106" s="169">
        <f>IF(Dashboard!$F$5="Quick",0,Table9[[#This Row],[GST/HST]]-Table9[[#This Row],[GST Paid by Cx]])</f>
        <v>0</v>
      </c>
      <c r="M106" s="169">
        <f>Table9[[#This Row],[Net Invoice ]]-Table9[[#This Row],[Invoice Paid by Cx]]</f>
        <v>0</v>
      </c>
      <c r="N106" s="435">
        <f t="shared" si="3"/>
        <v>0</v>
      </c>
    </row>
    <row r="107" spans="1:14" ht="15.75" customHeight="1" x14ac:dyDescent="0.2">
      <c r="A107" s="44"/>
      <c r="B107" s="60"/>
      <c r="C107" s="61"/>
      <c r="D107" s="62"/>
      <c r="E107" s="431">
        <f>(Table9[[#This Row],[Invoice Amount]]*Dashboard!$F$4)/(100%+Dashboard!$F$4)</f>
        <v>0</v>
      </c>
      <c r="F107" s="172">
        <f>Table9[[#This Row],[Invoice Amount]]-Table9[[#This Row],[GST/HST]]</f>
        <v>0</v>
      </c>
      <c r="G107" s="172">
        <f>SUMIF('Directors Advances'!$H$6:$H$1500,'Sales + Receivables'!B107,'Directors Advances'!$I$6:$I$1500)+SUMIF('Bank 1'!$H$7:$H$1500,'Sales + Receivables'!B107,'Bank 1'!$I$7:$I$1500)+SUMIF('Bank 2'!$H$7:$H$1500,'Sales + Receivables'!B107,'Bank 2'!$I$7:$I$1500)+SUMIF('Credit Card 1'!$H$7:$H$1500,'Sales + Receivables'!B107,'Credit Card 1'!$I$7:$I$1500)+SUMIF('Credit Card 2'!$H$7:$H$1500,'Sales + Receivables'!B107,'Credit Card 2'!$I$7:$I$1500)</f>
        <v>0</v>
      </c>
      <c r="H107" s="172">
        <f>SUMIFS('Directors Advances'!$J$6:$J$1500, 'Directors Advances'!$H$6:$H$1500, 'Sales + Receivables'!B107, 'Directors Advances'!$H$6:$H$1500, "&lt;&gt;0")
+SUMIFS('Bank 1'!$J$7:$J$1500, 'Bank 1'!$H$7:$H$1500, 'Sales + Receivables'!B107, 'Bank 1'!$H$7:$H$1500, "&lt;&gt;0")
+SUMIFS('Bank 2'!$J$7:$J$1500, 'Bank 2'!$H$7:$H$1500, 'Sales + Receivables'!B107, 'Bank 2'!$H$7:$H$1500, "&lt;&gt;0")
+SUMIFS('Credit Card 1'!$J$7:$J$1500, 'Credit Card 1'!$H$7:$H$1500, 'Sales + Receivables'!B107, 'Credit Card 1'!$H$7:$H$1500, "&lt;&gt;0")
+SUMIFS('Credit Card 2'!$J$7:$J$1500, 'Credit Card 2'!$H$7:$H$1500, 'Sales + Receivables'!B107, 'Credit Card 2'!$H$7:$H$1500, "&lt;&gt;0")</f>
        <v>0</v>
      </c>
      <c r="I107" s="62"/>
      <c r="J107" s="62"/>
      <c r="K107" s="431">
        <f>Table9[[#This Row],[Invoice Paid by Cx]]+Table9[[#This Row],[GST Paid by Cx]]</f>
        <v>0</v>
      </c>
      <c r="L107" s="172">
        <f>IF(Dashboard!$F$5="Quick",0,Table9[[#This Row],[GST/HST]]-Table9[[#This Row],[GST Paid by Cx]])</f>
        <v>0</v>
      </c>
      <c r="M107" s="172">
        <f>Table9[[#This Row],[Net Invoice ]]-Table9[[#This Row],[Invoice Paid by Cx]]</f>
        <v>0</v>
      </c>
      <c r="N107" s="438">
        <f t="shared" si="3"/>
        <v>0</v>
      </c>
    </row>
    <row r="108" spans="1:14" ht="15.75" customHeight="1" x14ac:dyDescent="0.2">
      <c r="A108" s="44"/>
      <c r="B108" s="51"/>
      <c r="C108" s="52"/>
      <c r="D108" s="53"/>
      <c r="E108" s="428">
        <f>(Table9[[#This Row],[Invoice Amount]]*Dashboard!$F$4)/(100%+Dashboard!$F$4)</f>
        <v>0</v>
      </c>
      <c r="F108" s="169">
        <f>Table9[[#This Row],[Invoice Amount]]-Table9[[#This Row],[GST/HST]]</f>
        <v>0</v>
      </c>
      <c r="G108" s="169">
        <f>SUMIF('Directors Advances'!$H$6:$H$1500,'Sales + Receivables'!B108,'Directors Advances'!$I$6:$I$1500)+SUMIF('Bank 1'!$H$7:$H$1500,'Sales + Receivables'!B108,'Bank 1'!$I$7:$I$1500)+SUMIF('Bank 2'!$H$7:$H$1500,'Sales + Receivables'!B108,'Bank 2'!$I$7:$I$1500)+SUMIF('Credit Card 1'!$H$7:$H$1500,'Sales + Receivables'!B108,'Credit Card 1'!$I$7:$I$1500)+SUMIF('Credit Card 2'!$H$7:$H$1500,'Sales + Receivables'!B108,'Credit Card 2'!$I$7:$I$1500)</f>
        <v>0</v>
      </c>
      <c r="H108" s="169">
        <f>SUMIFS('Directors Advances'!$J$6:$J$1500, 'Directors Advances'!$H$6:$H$1500, 'Sales + Receivables'!B108, 'Directors Advances'!$H$6:$H$1500, "&lt;&gt;0")
+SUMIFS('Bank 1'!$J$7:$J$1500, 'Bank 1'!$H$7:$H$1500, 'Sales + Receivables'!B108, 'Bank 1'!$H$7:$H$1500, "&lt;&gt;0")
+SUMIFS('Bank 2'!$J$7:$J$1500, 'Bank 2'!$H$7:$H$1500, 'Sales + Receivables'!B108, 'Bank 2'!$H$7:$H$1500, "&lt;&gt;0")
+SUMIFS('Credit Card 1'!$J$7:$J$1500, 'Credit Card 1'!$H$7:$H$1500, 'Sales + Receivables'!B108, 'Credit Card 1'!$H$7:$H$1500, "&lt;&gt;0")
+SUMIFS('Credit Card 2'!$J$7:$J$1500, 'Credit Card 2'!$H$7:$H$1500, 'Sales + Receivables'!B108, 'Credit Card 2'!$H$7:$H$1500, "&lt;&gt;0")</f>
        <v>0</v>
      </c>
      <c r="I108" s="53"/>
      <c r="J108" s="53"/>
      <c r="K108" s="428">
        <f>Table9[[#This Row],[Invoice Paid by Cx]]+Table9[[#This Row],[GST Paid by Cx]]</f>
        <v>0</v>
      </c>
      <c r="L108" s="169">
        <f>IF(Dashboard!$F$5="Quick",0,Table9[[#This Row],[GST/HST]]-Table9[[#This Row],[GST Paid by Cx]])</f>
        <v>0</v>
      </c>
      <c r="M108" s="169">
        <f>Table9[[#This Row],[Net Invoice ]]-Table9[[#This Row],[Invoice Paid by Cx]]</f>
        <v>0</v>
      </c>
      <c r="N108" s="435">
        <f t="shared" si="3"/>
        <v>0</v>
      </c>
    </row>
    <row r="109" spans="1:14" ht="15.75" customHeight="1" x14ac:dyDescent="0.2">
      <c r="A109" s="44"/>
      <c r="B109" s="60"/>
      <c r="C109" s="61"/>
      <c r="D109" s="62"/>
      <c r="E109" s="431">
        <f>(Table9[[#This Row],[Invoice Amount]]*Dashboard!$F$4)/(100%+Dashboard!$F$4)</f>
        <v>0</v>
      </c>
      <c r="F109" s="172">
        <f>Table9[[#This Row],[Invoice Amount]]-Table9[[#This Row],[GST/HST]]</f>
        <v>0</v>
      </c>
      <c r="G109" s="172">
        <f>SUMIF('Directors Advances'!$H$6:$H$1500,'Sales + Receivables'!B109,'Directors Advances'!$I$6:$I$1500)+SUMIF('Bank 1'!$H$7:$H$1500,'Sales + Receivables'!B109,'Bank 1'!$I$7:$I$1500)+SUMIF('Bank 2'!$H$7:$H$1500,'Sales + Receivables'!B109,'Bank 2'!$I$7:$I$1500)+SUMIF('Credit Card 1'!$H$7:$H$1500,'Sales + Receivables'!B109,'Credit Card 1'!$I$7:$I$1500)+SUMIF('Credit Card 2'!$H$7:$H$1500,'Sales + Receivables'!B109,'Credit Card 2'!$I$7:$I$1500)</f>
        <v>0</v>
      </c>
      <c r="H109" s="172">
        <f>SUMIFS('Directors Advances'!$J$6:$J$1500, 'Directors Advances'!$H$6:$H$1500, 'Sales + Receivables'!B109, 'Directors Advances'!$H$6:$H$1500, "&lt;&gt;0")
+SUMIFS('Bank 1'!$J$7:$J$1500, 'Bank 1'!$H$7:$H$1500, 'Sales + Receivables'!B109, 'Bank 1'!$H$7:$H$1500, "&lt;&gt;0")
+SUMIFS('Bank 2'!$J$7:$J$1500, 'Bank 2'!$H$7:$H$1500, 'Sales + Receivables'!B109, 'Bank 2'!$H$7:$H$1500, "&lt;&gt;0")
+SUMIFS('Credit Card 1'!$J$7:$J$1500, 'Credit Card 1'!$H$7:$H$1500, 'Sales + Receivables'!B109, 'Credit Card 1'!$H$7:$H$1500, "&lt;&gt;0")
+SUMIFS('Credit Card 2'!$J$7:$J$1500, 'Credit Card 2'!$H$7:$H$1500, 'Sales + Receivables'!B109, 'Credit Card 2'!$H$7:$H$1500, "&lt;&gt;0")</f>
        <v>0</v>
      </c>
      <c r="I109" s="62"/>
      <c r="J109" s="62"/>
      <c r="K109" s="431">
        <f>Table9[[#This Row],[Invoice Paid by Cx]]+Table9[[#This Row],[GST Paid by Cx]]</f>
        <v>0</v>
      </c>
      <c r="L109" s="172">
        <f>IF(Dashboard!$F$5="Quick",0,Table9[[#This Row],[GST/HST]]-Table9[[#This Row],[GST Paid by Cx]])</f>
        <v>0</v>
      </c>
      <c r="M109" s="172">
        <f>Table9[[#This Row],[Net Invoice ]]-Table9[[#This Row],[Invoice Paid by Cx]]</f>
        <v>0</v>
      </c>
      <c r="N109" s="438">
        <f t="shared" si="3"/>
        <v>0</v>
      </c>
    </row>
    <row r="110" spans="1:14" ht="15.75" customHeight="1" x14ac:dyDescent="0.2">
      <c r="A110" s="44"/>
      <c r="B110" s="51"/>
      <c r="C110" s="52"/>
      <c r="D110" s="53"/>
      <c r="E110" s="428">
        <f>(Table9[[#This Row],[Invoice Amount]]*Dashboard!$F$4)/(100%+Dashboard!$F$4)</f>
        <v>0</v>
      </c>
      <c r="F110" s="169">
        <f>Table9[[#This Row],[Invoice Amount]]-Table9[[#This Row],[GST/HST]]</f>
        <v>0</v>
      </c>
      <c r="G110" s="169">
        <f>SUMIF('Directors Advances'!$H$6:$H$1500,'Sales + Receivables'!B110,'Directors Advances'!$I$6:$I$1500)+SUMIF('Bank 1'!$H$7:$H$1500,'Sales + Receivables'!B110,'Bank 1'!$I$7:$I$1500)+SUMIF('Bank 2'!$H$7:$H$1500,'Sales + Receivables'!B110,'Bank 2'!$I$7:$I$1500)+SUMIF('Credit Card 1'!$H$7:$H$1500,'Sales + Receivables'!B110,'Credit Card 1'!$I$7:$I$1500)+SUMIF('Credit Card 2'!$H$7:$H$1500,'Sales + Receivables'!B110,'Credit Card 2'!$I$7:$I$1500)</f>
        <v>0</v>
      </c>
      <c r="H110" s="169">
        <f>SUMIFS('Directors Advances'!$J$6:$J$1500, 'Directors Advances'!$H$6:$H$1500, 'Sales + Receivables'!B110, 'Directors Advances'!$H$6:$H$1500, "&lt;&gt;0")
+SUMIFS('Bank 1'!$J$7:$J$1500, 'Bank 1'!$H$7:$H$1500, 'Sales + Receivables'!B110, 'Bank 1'!$H$7:$H$1500, "&lt;&gt;0")
+SUMIFS('Bank 2'!$J$7:$J$1500, 'Bank 2'!$H$7:$H$1500, 'Sales + Receivables'!B110, 'Bank 2'!$H$7:$H$1500, "&lt;&gt;0")
+SUMIFS('Credit Card 1'!$J$7:$J$1500, 'Credit Card 1'!$H$7:$H$1500, 'Sales + Receivables'!B110, 'Credit Card 1'!$H$7:$H$1500, "&lt;&gt;0")
+SUMIFS('Credit Card 2'!$J$7:$J$1500, 'Credit Card 2'!$H$7:$H$1500, 'Sales + Receivables'!B110, 'Credit Card 2'!$H$7:$H$1500, "&lt;&gt;0")</f>
        <v>0</v>
      </c>
      <c r="I110" s="53"/>
      <c r="J110" s="53"/>
      <c r="K110" s="428">
        <f>Table9[[#This Row],[Invoice Paid by Cx]]+Table9[[#This Row],[GST Paid by Cx]]</f>
        <v>0</v>
      </c>
      <c r="L110" s="169">
        <f>IF(Dashboard!$F$5="Quick",0,Table9[[#This Row],[GST/HST]]-Table9[[#This Row],[GST Paid by Cx]])</f>
        <v>0</v>
      </c>
      <c r="M110" s="169">
        <f>Table9[[#This Row],[Net Invoice ]]-Table9[[#This Row],[Invoice Paid by Cx]]</f>
        <v>0</v>
      </c>
      <c r="N110" s="435">
        <f t="shared" si="3"/>
        <v>0</v>
      </c>
    </row>
    <row r="111" spans="1:14" ht="15.75" customHeight="1" x14ac:dyDescent="0.2">
      <c r="A111" s="44"/>
      <c r="B111" s="60"/>
      <c r="C111" s="61"/>
      <c r="D111" s="62"/>
      <c r="E111" s="431">
        <f>(Table9[[#This Row],[Invoice Amount]]*Dashboard!$F$4)/(100%+Dashboard!$F$4)</f>
        <v>0</v>
      </c>
      <c r="F111" s="172">
        <f>Table9[[#This Row],[Invoice Amount]]-Table9[[#This Row],[GST/HST]]</f>
        <v>0</v>
      </c>
      <c r="G111" s="172">
        <f>SUMIF('Directors Advances'!$H$6:$H$1500,'Sales + Receivables'!B111,'Directors Advances'!$I$6:$I$1500)+SUMIF('Bank 1'!$H$7:$H$1500,'Sales + Receivables'!B111,'Bank 1'!$I$7:$I$1500)+SUMIF('Bank 2'!$H$7:$H$1500,'Sales + Receivables'!B111,'Bank 2'!$I$7:$I$1500)+SUMIF('Credit Card 1'!$H$7:$H$1500,'Sales + Receivables'!B111,'Credit Card 1'!$I$7:$I$1500)+SUMIF('Credit Card 2'!$H$7:$H$1500,'Sales + Receivables'!B111,'Credit Card 2'!$I$7:$I$1500)</f>
        <v>0</v>
      </c>
      <c r="H111" s="172">
        <f>SUMIFS('Directors Advances'!$J$6:$J$1500, 'Directors Advances'!$H$6:$H$1500, 'Sales + Receivables'!B111, 'Directors Advances'!$H$6:$H$1500, "&lt;&gt;0")
+SUMIFS('Bank 1'!$J$7:$J$1500, 'Bank 1'!$H$7:$H$1500, 'Sales + Receivables'!B111, 'Bank 1'!$H$7:$H$1500, "&lt;&gt;0")
+SUMIFS('Bank 2'!$J$7:$J$1500, 'Bank 2'!$H$7:$H$1500, 'Sales + Receivables'!B111, 'Bank 2'!$H$7:$H$1500, "&lt;&gt;0")
+SUMIFS('Credit Card 1'!$J$7:$J$1500, 'Credit Card 1'!$H$7:$H$1500, 'Sales + Receivables'!B111, 'Credit Card 1'!$H$7:$H$1500, "&lt;&gt;0")
+SUMIFS('Credit Card 2'!$J$7:$J$1500, 'Credit Card 2'!$H$7:$H$1500, 'Sales + Receivables'!B111, 'Credit Card 2'!$H$7:$H$1500, "&lt;&gt;0")</f>
        <v>0</v>
      </c>
      <c r="I111" s="62"/>
      <c r="J111" s="62"/>
      <c r="K111" s="431">
        <f>Table9[[#This Row],[Invoice Paid by Cx]]+Table9[[#This Row],[GST Paid by Cx]]</f>
        <v>0</v>
      </c>
      <c r="L111" s="172">
        <f>IF(Dashboard!$F$5="Quick",0,Table9[[#This Row],[GST/HST]]-Table9[[#This Row],[GST Paid by Cx]])</f>
        <v>0</v>
      </c>
      <c r="M111" s="172">
        <f>Table9[[#This Row],[Net Invoice ]]-Table9[[#This Row],[Invoice Paid by Cx]]</f>
        <v>0</v>
      </c>
      <c r="N111" s="438">
        <f t="shared" si="3"/>
        <v>0</v>
      </c>
    </row>
    <row r="112" spans="1:14" ht="15.75" customHeight="1" x14ac:dyDescent="0.2">
      <c r="A112" s="44"/>
      <c r="B112" s="51"/>
      <c r="C112" s="52"/>
      <c r="D112" s="53"/>
      <c r="E112" s="428">
        <f>(Table9[[#This Row],[Invoice Amount]]*Dashboard!$F$4)/(100%+Dashboard!$F$4)</f>
        <v>0</v>
      </c>
      <c r="F112" s="169">
        <f>Table9[[#This Row],[Invoice Amount]]-Table9[[#This Row],[GST/HST]]</f>
        <v>0</v>
      </c>
      <c r="G112" s="169">
        <f>SUMIF('Directors Advances'!$H$6:$H$1500,'Sales + Receivables'!B112,'Directors Advances'!$I$6:$I$1500)+SUMIF('Bank 1'!$H$7:$H$1500,'Sales + Receivables'!B112,'Bank 1'!$I$7:$I$1500)+SUMIF('Bank 2'!$H$7:$H$1500,'Sales + Receivables'!B112,'Bank 2'!$I$7:$I$1500)+SUMIF('Credit Card 1'!$H$7:$H$1500,'Sales + Receivables'!B112,'Credit Card 1'!$I$7:$I$1500)+SUMIF('Credit Card 2'!$H$7:$H$1500,'Sales + Receivables'!B112,'Credit Card 2'!$I$7:$I$1500)</f>
        <v>0</v>
      </c>
      <c r="H112" s="169">
        <f>SUMIFS('Directors Advances'!$J$6:$J$1500, 'Directors Advances'!$H$6:$H$1500, 'Sales + Receivables'!B112, 'Directors Advances'!$H$6:$H$1500, "&lt;&gt;0")
+SUMIFS('Bank 1'!$J$7:$J$1500, 'Bank 1'!$H$7:$H$1500, 'Sales + Receivables'!B112, 'Bank 1'!$H$7:$H$1500, "&lt;&gt;0")
+SUMIFS('Bank 2'!$J$7:$J$1500, 'Bank 2'!$H$7:$H$1500, 'Sales + Receivables'!B112, 'Bank 2'!$H$7:$H$1500, "&lt;&gt;0")
+SUMIFS('Credit Card 1'!$J$7:$J$1500, 'Credit Card 1'!$H$7:$H$1500, 'Sales + Receivables'!B112, 'Credit Card 1'!$H$7:$H$1500, "&lt;&gt;0")
+SUMIFS('Credit Card 2'!$J$7:$J$1500, 'Credit Card 2'!$H$7:$H$1500, 'Sales + Receivables'!B112, 'Credit Card 2'!$H$7:$H$1500, "&lt;&gt;0")</f>
        <v>0</v>
      </c>
      <c r="I112" s="53"/>
      <c r="J112" s="53"/>
      <c r="K112" s="428">
        <f>Table9[[#This Row],[Invoice Paid by Cx]]+Table9[[#This Row],[GST Paid by Cx]]</f>
        <v>0</v>
      </c>
      <c r="L112" s="169">
        <f>IF(Dashboard!$F$5="Quick",0,Table9[[#This Row],[GST/HST]]-Table9[[#This Row],[GST Paid by Cx]])</f>
        <v>0</v>
      </c>
      <c r="M112" s="169">
        <f>Table9[[#This Row],[Net Invoice ]]-Table9[[#This Row],[Invoice Paid by Cx]]</f>
        <v>0</v>
      </c>
      <c r="N112" s="435">
        <f t="shared" si="3"/>
        <v>0</v>
      </c>
    </row>
    <row r="113" spans="1:14" ht="15.75" customHeight="1" x14ac:dyDescent="0.2">
      <c r="A113" s="44"/>
      <c r="B113" s="60"/>
      <c r="C113" s="61"/>
      <c r="D113" s="62"/>
      <c r="E113" s="431">
        <f>(Table9[[#This Row],[Invoice Amount]]*Dashboard!$F$4)/(100%+Dashboard!$F$4)</f>
        <v>0</v>
      </c>
      <c r="F113" s="172">
        <f>Table9[[#This Row],[Invoice Amount]]-Table9[[#This Row],[GST/HST]]</f>
        <v>0</v>
      </c>
      <c r="G113" s="172">
        <f>SUMIF('Directors Advances'!$H$6:$H$1500,'Sales + Receivables'!B113,'Directors Advances'!$I$6:$I$1500)+SUMIF('Bank 1'!$H$7:$H$1500,'Sales + Receivables'!B113,'Bank 1'!$I$7:$I$1500)+SUMIF('Bank 2'!$H$7:$H$1500,'Sales + Receivables'!B113,'Bank 2'!$I$7:$I$1500)+SUMIF('Credit Card 1'!$H$7:$H$1500,'Sales + Receivables'!B113,'Credit Card 1'!$I$7:$I$1500)+SUMIF('Credit Card 2'!$H$7:$H$1500,'Sales + Receivables'!B113,'Credit Card 2'!$I$7:$I$1500)</f>
        <v>0</v>
      </c>
      <c r="H113" s="172">
        <f>SUMIFS('Directors Advances'!$J$6:$J$1500, 'Directors Advances'!$H$6:$H$1500, 'Sales + Receivables'!B113, 'Directors Advances'!$H$6:$H$1500, "&lt;&gt;0")
+SUMIFS('Bank 1'!$J$7:$J$1500, 'Bank 1'!$H$7:$H$1500, 'Sales + Receivables'!B113, 'Bank 1'!$H$7:$H$1500, "&lt;&gt;0")
+SUMIFS('Bank 2'!$J$7:$J$1500, 'Bank 2'!$H$7:$H$1500, 'Sales + Receivables'!B113, 'Bank 2'!$H$7:$H$1500, "&lt;&gt;0")
+SUMIFS('Credit Card 1'!$J$7:$J$1500, 'Credit Card 1'!$H$7:$H$1500, 'Sales + Receivables'!B113, 'Credit Card 1'!$H$7:$H$1500, "&lt;&gt;0")
+SUMIFS('Credit Card 2'!$J$7:$J$1500, 'Credit Card 2'!$H$7:$H$1500, 'Sales + Receivables'!B113, 'Credit Card 2'!$H$7:$H$1500, "&lt;&gt;0")</f>
        <v>0</v>
      </c>
      <c r="I113" s="62"/>
      <c r="J113" s="62"/>
      <c r="K113" s="431">
        <f>Table9[[#This Row],[Invoice Paid by Cx]]+Table9[[#This Row],[GST Paid by Cx]]</f>
        <v>0</v>
      </c>
      <c r="L113" s="172">
        <f>IF(Dashboard!$F$5="Quick",0,Table9[[#This Row],[GST/HST]]-Table9[[#This Row],[GST Paid by Cx]])</f>
        <v>0</v>
      </c>
      <c r="M113" s="172">
        <f>Table9[[#This Row],[Net Invoice ]]-Table9[[#This Row],[Invoice Paid by Cx]]</f>
        <v>0</v>
      </c>
      <c r="N113" s="438">
        <f t="shared" si="3"/>
        <v>0</v>
      </c>
    </row>
    <row r="114" spans="1:14" ht="15.75" customHeight="1" x14ac:dyDescent="0.2">
      <c r="A114" s="44"/>
      <c r="B114" s="51"/>
      <c r="C114" s="52"/>
      <c r="D114" s="53"/>
      <c r="E114" s="428">
        <f>(Table9[[#This Row],[Invoice Amount]]*Dashboard!$F$4)/(100%+Dashboard!$F$4)</f>
        <v>0</v>
      </c>
      <c r="F114" s="169">
        <f>Table9[[#This Row],[Invoice Amount]]-Table9[[#This Row],[GST/HST]]</f>
        <v>0</v>
      </c>
      <c r="G114" s="169">
        <f>SUMIF('Directors Advances'!$H$6:$H$1500,'Sales + Receivables'!B114,'Directors Advances'!$I$6:$I$1500)+SUMIF('Bank 1'!$H$7:$H$1500,'Sales + Receivables'!B114,'Bank 1'!$I$7:$I$1500)+SUMIF('Bank 2'!$H$7:$H$1500,'Sales + Receivables'!B114,'Bank 2'!$I$7:$I$1500)+SUMIF('Credit Card 1'!$H$7:$H$1500,'Sales + Receivables'!B114,'Credit Card 1'!$I$7:$I$1500)+SUMIF('Credit Card 2'!$H$7:$H$1500,'Sales + Receivables'!B114,'Credit Card 2'!$I$7:$I$1500)</f>
        <v>0</v>
      </c>
      <c r="H114" s="169">
        <f>SUMIFS('Directors Advances'!$J$6:$J$1500, 'Directors Advances'!$H$6:$H$1500, 'Sales + Receivables'!B114, 'Directors Advances'!$H$6:$H$1500, "&lt;&gt;0")
+SUMIFS('Bank 1'!$J$7:$J$1500, 'Bank 1'!$H$7:$H$1500, 'Sales + Receivables'!B114, 'Bank 1'!$H$7:$H$1500, "&lt;&gt;0")
+SUMIFS('Bank 2'!$J$7:$J$1500, 'Bank 2'!$H$7:$H$1500, 'Sales + Receivables'!B114, 'Bank 2'!$H$7:$H$1500, "&lt;&gt;0")
+SUMIFS('Credit Card 1'!$J$7:$J$1500, 'Credit Card 1'!$H$7:$H$1500, 'Sales + Receivables'!B114, 'Credit Card 1'!$H$7:$H$1500, "&lt;&gt;0")
+SUMIFS('Credit Card 2'!$J$7:$J$1500, 'Credit Card 2'!$H$7:$H$1500, 'Sales + Receivables'!B114, 'Credit Card 2'!$H$7:$H$1500, "&lt;&gt;0")</f>
        <v>0</v>
      </c>
      <c r="I114" s="53"/>
      <c r="J114" s="53"/>
      <c r="K114" s="428">
        <f>Table9[[#This Row],[Invoice Paid by Cx]]+Table9[[#This Row],[GST Paid by Cx]]</f>
        <v>0</v>
      </c>
      <c r="L114" s="169">
        <f>IF(Dashboard!$F$5="Quick",0,Table9[[#This Row],[GST/HST]]-Table9[[#This Row],[GST Paid by Cx]])</f>
        <v>0</v>
      </c>
      <c r="M114" s="169">
        <f>Table9[[#This Row],[Net Invoice ]]-Table9[[#This Row],[Invoice Paid by Cx]]</f>
        <v>0</v>
      </c>
      <c r="N114" s="435">
        <f t="shared" ref="N114:N145" si="4">D114-K114</f>
        <v>0</v>
      </c>
    </row>
    <row r="115" spans="1:14" ht="15.75" customHeight="1" x14ac:dyDescent="0.2">
      <c r="A115" s="44"/>
      <c r="B115" s="60"/>
      <c r="C115" s="61"/>
      <c r="D115" s="62"/>
      <c r="E115" s="431">
        <f>(Table9[[#This Row],[Invoice Amount]]*Dashboard!$F$4)/(100%+Dashboard!$F$4)</f>
        <v>0</v>
      </c>
      <c r="F115" s="172">
        <f>Table9[[#This Row],[Invoice Amount]]-Table9[[#This Row],[GST/HST]]</f>
        <v>0</v>
      </c>
      <c r="G115" s="172">
        <f>SUMIF('Directors Advances'!$H$6:$H$1500,'Sales + Receivables'!B115,'Directors Advances'!$I$6:$I$1500)+SUMIF('Bank 1'!$H$7:$H$1500,'Sales + Receivables'!B115,'Bank 1'!$I$7:$I$1500)+SUMIF('Bank 2'!$H$7:$H$1500,'Sales + Receivables'!B115,'Bank 2'!$I$7:$I$1500)+SUMIF('Credit Card 1'!$H$7:$H$1500,'Sales + Receivables'!B115,'Credit Card 1'!$I$7:$I$1500)+SUMIF('Credit Card 2'!$H$7:$H$1500,'Sales + Receivables'!B115,'Credit Card 2'!$I$7:$I$1500)</f>
        <v>0</v>
      </c>
      <c r="H115" s="172">
        <f>SUMIFS('Directors Advances'!$J$6:$J$1500, 'Directors Advances'!$H$6:$H$1500, 'Sales + Receivables'!B115, 'Directors Advances'!$H$6:$H$1500, "&lt;&gt;0")
+SUMIFS('Bank 1'!$J$7:$J$1500, 'Bank 1'!$H$7:$H$1500, 'Sales + Receivables'!B115, 'Bank 1'!$H$7:$H$1500, "&lt;&gt;0")
+SUMIFS('Bank 2'!$J$7:$J$1500, 'Bank 2'!$H$7:$H$1500, 'Sales + Receivables'!B115, 'Bank 2'!$H$7:$H$1500, "&lt;&gt;0")
+SUMIFS('Credit Card 1'!$J$7:$J$1500, 'Credit Card 1'!$H$7:$H$1500, 'Sales + Receivables'!B115, 'Credit Card 1'!$H$7:$H$1500, "&lt;&gt;0")
+SUMIFS('Credit Card 2'!$J$7:$J$1500, 'Credit Card 2'!$H$7:$H$1500, 'Sales + Receivables'!B115, 'Credit Card 2'!$H$7:$H$1500, "&lt;&gt;0")</f>
        <v>0</v>
      </c>
      <c r="I115" s="62"/>
      <c r="J115" s="62"/>
      <c r="K115" s="431">
        <f>Table9[[#This Row],[Invoice Paid by Cx]]+Table9[[#This Row],[GST Paid by Cx]]</f>
        <v>0</v>
      </c>
      <c r="L115" s="172">
        <f>IF(Dashboard!$F$5="Quick",0,Table9[[#This Row],[GST/HST]]-Table9[[#This Row],[GST Paid by Cx]])</f>
        <v>0</v>
      </c>
      <c r="M115" s="172">
        <f>Table9[[#This Row],[Net Invoice ]]-Table9[[#This Row],[Invoice Paid by Cx]]</f>
        <v>0</v>
      </c>
      <c r="N115" s="438">
        <f t="shared" si="4"/>
        <v>0</v>
      </c>
    </row>
    <row r="116" spans="1:14" ht="15.75" customHeight="1" x14ac:dyDescent="0.2">
      <c r="A116" s="44"/>
      <c r="B116" s="51"/>
      <c r="C116" s="52"/>
      <c r="D116" s="53"/>
      <c r="E116" s="428">
        <f>(Table9[[#This Row],[Invoice Amount]]*Dashboard!$F$4)/(100%+Dashboard!$F$4)</f>
        <v>0</v>
      </c>
      <c r="F116" s="169">
        <f>Table9[[#This Row],[Invoice Amount]]-Table9[[#This Row],[GST/HST]]</f>
        <v>0</v>
      </c>
      <c r="G116" s="169">
        <f>SUMIF('Directors Advances'!$H$6:$H$1500,'Sales + Receivables'!B116,'Directors Advances'!$I$6:$I$1500)+SUMIF('Bank 1'!$H$7:$H$1500,'Sales + Receivables'!B116,'Bank 1'!$I$7:$I$1500)+SUMIF('Bank 2'!$H$7:$H$1500,'Sales + Receivables'!B116,'Bank 2'!$I$7:$I$1500)+SUMIF('Credit Card 1'!$H$7:$H$1500,'Sales + Receivables'!B116,'Credit Card 1'!$I$7:$I$1500)+SUMIF('Credit Card 2'!$H$7:$H$1500,'Sales + Receivables'!B116,'Credit Card 2'!$I$7:$I$1500)</f>
        <v>0</v>
      </c>
      <c r="H116" s="169">
        <f>SUMIFS('Directors Advances'!$J$6:$J$1500, 'Directors Advances'!$H$6:$H$1500, 'Sales + Receivables'!B116, 'Directors Advances'!$H$6:$H$1500, "&lt;&gt;0")
+SUMIFS('Bank 1'!$J$7:$J$1500, 'Bank 1'!$H$7:$H$1500, 'Sales + Receivables'!B116, 'Bank 1'!$H$7:$H$1500, "&lt;&gt;0")
+SUMIFS('Bank 2'!$J$7:$J$1500, 'Bank 2'!$H$7:$H$1500, 'Sales + Receivables'!B116, 'Bank 2'!$H$7:$H$1500, "&lt;&gt;0")
+SUMIFS('Credit Card 1'!$J$7:$J$1500, 'Credit Card 1'!$H$7:$H$1500, 'Sales + Receivables'!B116, 'Credit Card 1'!$H$7:$H$1500, "&lt;&gt;0")
+SUMIFS('Credit Card 2'!$J$7:$J$1500, 'Credit Card 2'!$H$7:$H$1500, 'Sales + Receivables'!B116, 'Credit Card 2'!$H$7:$H$1500, "&lt;&gt;0")</f>
        <v>0</v>
      </c>
      <c r="I116" s="53"/>
      <c r="J116" s="53"/>
      <c r="K116" s="428">
        <f>Table9[[#This Row],[Invoice Paid by Cx]]+Table9[[#This Row],[GST Paid by Cx]]</f>
        <v>0</v>
      </c>
      <c r="L116" s="169">
        <f>IF(Dashboard!$F$5="Quick",0,Table9[[#This Row],[GST/HST]]-Table9[[#This Row],[GST Paid by Cx]])</f>
        <v>0</v>
      </c>
      <c r="M116" s="169">
        <f>Table9[[#This Row],[Net Invoice ]]-Table9[[#This Row],[Invoice Paid by Cx]]</f>
        <v>0</v>
      </c>
      <c r="N116" s="435">
        <f t="shared" si="4"/>
        <v>0</v>
      </c>
    </row>
    <row r="117" spans="1:14" ht="15.75" customHeight="1" x14ac:dyDescent="0.2">
      <c r="A117" s="44"/>
      <c r="B117" s="60"/>
      <c r="C117" s="61"/>
      <c r="D117" s="62"/>
      <c r="E117" s="431">
        <f>(Table9[[#This Row],[Invoice Amount]]*Dashboard!$F$4)/(100%+Dashboard!$F$4)</f>
        <v>0</v>
      </c>
      <c r="F117" s="172">
        <f>Table9[[#This Row],[Invoice Amount]]-Table9[[#This Row],[GST/HST]]</f>
        <v>0</v>
      </c>
      <c r="G117" s="172">
        <f>SUMIF('Directors Advances'!$H$6:$H$1500,'Sales + Receivables'!B117,'Directors Advances'!$I$6:$I$1500)+SUMIF('Bank 1'!$H$7:$H$1500,'Sales + Receivables'!B117,'Bank 1'!$I$7:$I$1500)+SUMIF('Bank 2'!$H$7:$H$1500,'Sales + Receivables'!B117,'Bank 2'!$I$7:$I$1500)+SUMIF('Credit Card 1'!$H$7:$H$1500,'Sales + Receivables'!B117,'Credit Card 1'!$I$7:$I$1500)+SUMIF('Credit Card 2'!$H$7:$H$1500,'Sales + Receivables'!B117,'Credit Card 2'!$I$7:$I$1500)</f>
        <v>0</v>
      </c>
      <c r="H117" s="172">
        <f>SUMIFS('Directors Advances'!$J$6:$J$1500, 'Directors Advances'!$H$6:$H$1500, 'Sales + Receivables'!B117, 'Directors Advances'!$H$6:$H$1500, "&lt;&gt;0")
+SUMIFS('Bank 1'!$J$7:$J$1500, 'Bank 1'!$H$7:$H$1500, 'Sales + Receivables'!B117, 'Bank 1'!$H$7:$H$1500, "&lt;&gt;0")
+SUMIFS('Bank 2'!$J$7:$J$1500, 'Bank 2'!$H$7:$H$1500, 'Sales + Receivables'!B117, 'Bank 2'!$H$7:$H$1500, "&lt;&gt;0")
+SUMIFS('Credit Card 1'!$J$7:$J$1500, 'Credit Card 1'!$H$7:$H$1500, 'Sales + Receivables'!B117, 'Credit Card 1'!$H$7:$H$1500, "&lt;&gt;0")
+SUMIFS('Credit Card 2'!$J$7:$J$1500, 'Credit Card 2'!$H$7:$H$1500, 'Sales + Receivables'!B117, 'Credit Card 2'!$H$7:$H$1500, "&lt;&gt;0")</f>
        <v>0</v>
      </c>
      <c r="I117" s="62"/>
      <c r="J117" s="62"/>
      <c r="K117" s="431">
        <f>Table9[[#This Row],[Invoice Paid by Cx]]+Table9[[#This Row],[GST Paid by Cx]]</f>
        <v>0</v>
      </c>
      <c r="L117" s="172">
        <f>IF(Dashboard!$F$5="Quick",0,Table9[[#This Row],[GST/HST]]-Table9[[#This Row],[GST Paid by Cx]])</f>
        <v>0</v>
      </c>
      <c r="M117" s="172">
        <f>Table9[[#This Row],[Net Invoice ]]-Table9[[#This Row],[Invoice Paid by Cx]]</f>
        <v>0</v>
      </c>
      <c r="N117" s="440">
        <f t="shared" si="4"/>
        <v>0</v>
      </c>
    </row>
    <row r="118" spans="1:14" ht="15.75" customHeight="1" x14ac:dyDescent="0.2">
      <c r="A118" s="44"/>
      <c r="B118" s="51"/>
      <c r="C118" s="52"/>
      <c r="D118" s="53"/>
      <c r="E118" s="428">
        <f>(Table9[[#This Row],[Invoice Amount]]*Dashboard!$F$4)/(100%+Dashboard!$F$4)</f>
        <v>0</v>
      </c>
      <c r="F118" s="169">
        <f>Table9[[#This Row],[Invoice Amount]]-Table9[[#This Row],[GST/HST]]</f>
        <v>0</v>
      </c>
      <c r="G118" s="169">
        <f>SUMIF('Directors Advances'!$H$6:$H$1500,'Sales + Receivables'!B118,'Directors Advances'!$I$6:$I$1500)+SUMIF('Bank 1'!$H$7:$H$1500,'Sales + Receivables'!B118,'Bank 1'!$I$7:$I$1500)+SUMIF('Bank 2'!$H$7:$H$1500,'Sales + Receivables'!B118,'Bank 2'!$I$7:$I$1500)+SUMIF('Credit Card 1'!$H$7:$H$1500,'Sales + Receivables'!B118,'Credit Card 1'!$I$7:$I$1500)+SUMIF('Credit Card 2'!$H$7:$H$1500,'Sales + Receivables'!B118,'Credit Card 2'!$I$7:$I$1500)</f>
        <v>0</v>
      </c>
      <c r="H118" s="169">
        <f>SUMIFS('Directors Advances'!$J$6:$J$1500, 'Directors Advances'!$H$6:$H$1500, 'Sales + Receivables'!B118, 'Directors Advances'!$H$6:$H$1500, "&lt;&gt;0")
+SUMIFS('Bank 1'!$J$7:$J$1500, 'Bank 1'!$H$7:$H$1500, 'Sales + Receivables'!B118, 'Bank 1'!$H$7:$H$1500, "&lt;&gt;0")
+SUMIFS('Bank 2'!$J$7:$J$1500, 'Bank 2'!$H$7:$H$1500, 'Sales + Receivables'!B118, 'Bank 2'!$H$7:$H$1500, "&lt;&gt;0")
+SUMIFS('Credit Card 1'!$J$7:$J$1500, 'Credit Card 1'!$H$7:$H$1500, 'Sales + Receivables'!B118, 'Credit Card 1'!$H$7:$H$1500, "&lt;&gt;0")
+SUMIFS('Credit Card 2'!$J$7:$J$1500, 'Credit Card 2'!$H$7:$H$1500, 'Sales + Receivables'!B118, 'Credit Card 2'!$H$7:$H$1500, "&lt;&gt;0")</f>
        <v>0</v>
      </c>
      <c r="I118" s="53"/>
      <c r="J118" s="53"/>
      <c r="K118" s="428">
        <f>Table9[[#This Row],[Invoice Paid by Cx]]+Table9[[#This Row],[GST Paid by Cx]]</f>
        <v>0</v>
      </c>
      <c r="L118" s="169">
        <f>IF(Dashboard!$F$5="Quick",0,Table9[[#This Row],[GST/HST]]-Table9[[#This Row],[GST Paid by Cx]])</f>
        <v>0</v>
      </c>
      <c r="M118" s="169">
        <f>Table9[[#This Row],[Net Invoice ]]-Table9[[#This Row],[Invoice Paid by Cx]]</f>
        <v>0</v>
      </c>
      <c r="N118" s="435">
        <f t="shared" si="4"/>
        <v>0</v>
      </c>
    </row>
    <row r="119" spans="1:14" ht="15.75" customHeight="1" x14ac:dyDescent="0.2">
      <c r="A119" s="44"/>
      <c r="B119" s="60"/>
      <c r="C119" s="61"/>
      <c r="D119" s="62"/>
      <c r="E119" s="431">
        <f>(Table9[[#This Row],[Invoice Amount]]*Dashboard!$F$4)/(100%+Dashboard!$F$4)</f>
        <v>0</v>
      </c>
      <c r="F119" s="172">
        <f>Table9[[#This Row],[Invoice Amount]]-Table9[[#This Row],[GST/HST]]</f>
        <v>0</v>
      </c>
      <c r="G119" s="172">
        <f>SUMIF('Directors Advances'!$H$6:$H$1500,'Sales + Receivables'!B119,'Directors Advances'!$I$6:$I$1500)+SUMIF('Bank 1'!$H$7:$H$1500,'Sales + Receivables'!B119,'Bank 1'!$I$7:$I$1500)+SUMIF('Bank 2'!$H$7:$H$1500,'Sales + Receivables'!B119,'Bank 2'!$I$7:$I$1500)+SUMIF('Credit Card 1'!$H$7:$H$1500,'Sales + Receivables'!B119,'Credit Card 1'!$I$7:$I$1500)+SUMIF('Credit Card 2'!$H$7:$H$1500,'Sales + Receivables'!B119,'Credit Card 2'!$I$7:$I$1500)</f>
        <v>0</v>
      </c>
      <c r="H119" s="172">
        <f>SUMIFS('Directors Advances'!$J$6:$J$1500, 'Directors Advances'!$H$6:$H$1500, 'Sales + Receivables'!B119, 'Directors Advances'!$H$6:$H$1500, "&lt;&gt;0")
+SUMIFS('Bank 1'!$J$7:$J$1500, 'Bank 1'!$H$7:$H$1500, 'Sales + Receivables'!B119, 'Bank 1'!$H$7:$H$1500, "&lt;&gt;0")
+SUMIFS('Bank 2'!$J$7:$J$1500, 'Bank 2'!$H$7:$H$1500, 'Sales + Receivables'!B119, 'Bank 2'!$H$7:$H$1500, "&lt;&gt;0")
+SUMIFS('Credit Card 1'!$J$7:$J$1500, 'Credit Card 1'!$H$7:$H$1500, 'Sales + Receivables'!B119, 'Credit Card 1'!$H$7:$H$1500, "&lt;&gt;0")
+SUMIFS('Credit Card 2'!$J$7:$J$1500, 'Credit Card 2'!$H$7:$H$1500, 'Sales + Receivables'!B119, 'Credit Card 2'!$H$7:$H$1500, "&lt;&gt;0")</f>
        <v>0</v>
      </c>
      <c r="I119" s="62"/>
      <c r="J119" s="62"/>
      <c r="K119" s="431">
        <f>Table9[[#This Row],[Invoice Paid by Cx]]+Table9[[#This Row],[GST Paid by Cx]]</f>
        <v>0</v>
      </c>
      <c r="L119" s="172">
        <f>IF(Dashboard!$F$5="Quick",0,Table9[[#This Row],[GST/HST]]-Table9[[#This Row],[GST Paid by Cx]])</f>
        <v>0</v>
      </c>
      <c r="M119" s="172">
        <f>Table9[[#This Row],[Net Invoice ]]-Table9[[#This Row],[Invoice Paid by Cx]]</f>
        <v>0</v>
      </c>
      <c r="N119" s="438">
        <f t="shared" si="4"/>
        <v>0</v>
      </c>
    </row>
    <row r="120" spans="1:14" ht="15.75" customHeight="1" x14ac:dyDescent="0.2">
      <c r="A120" s="44"/>
      <c r="B120" s="51"/>
      <c r="C120" s="52"/>
      <c r="D120" s="53"/>
      <c r="E120" s="428">
        <f>(Table9[[#This Row],[Invoice Amount]]*Dashboard!$F$4)/(100%+Dashboard!$F$4)</f>
        <v>0</v>
      </c>
      <c r="F120" s="169">
        <f>Table9[[#This Row],[Invoice Amount]]-Table9[[#This Row],[GST/HST]]</f>
        <v>0</v>
      </c>
      <c r="G120" s="169">
        <f>SUMIF('Directors Advances'!$H$6:$H$1500,'Sales + Receivables'!B120,'Directors Advances'!$I$6:$I$1500)+SUMIF('Bank 1'!$H$7:$H$1500,'Sales + Receivables'!B120,'Bank 1'!$I$7:$I$1500)+SUMIF('Bank 2'!$H$7:$H$1500,'Sales + Receivables'!B120,'Bank 2'!$I$7:$I$1500)+SUMIF('Credit Card 1'!$H$7:$H$1500,'Sales + Receivables'!B120,'Credit Card 1'!$I$7:$I$1500)+SUMIF('Credit Card 2'!$H$7:$H$1500,'Sales + Receivables'!B120,'Credit Card 2'!$I$7:$I$1500)</f>
        <v>0</v>
      </c>
      <c r="H120" s="169">
        <f>SUMIFS('Directors Advances'!$J$6:$J$1500, 'Directors Advances'!$H$6:$H$1500, 'Sales + Receivables'!B120, 'Directors Advances'!$H$6:$H$1500, "&lt;&gt;0")
+SUMIFS('Bank 1'!$J$7:$J$1500, 'Bank 1'!$H$7:$H$1500, 'Sales + Receivables'!B120, 'Bank 1'!$H$7:$H$1500, "&lt;&gt;0")
+SUMIFS('Bank 2'!$J$7:$J$1500, 'Bank 2'!$H$7:$H$1500, 'Sales + Receivables'!B120, 'Bank 2'!$H$7:$H$1500, "&lt;&gt;0")
+SUMIFS('Credit Card 1'!$J$7:$J$1500, 'Credit Card 1'!$H$7:$H$1500, 'Sales + Receivables'!B120, 'Credit Card 1'!$H$7:$H$1500, "&lt;&gt;0")
+SUMIFS('Credit Card 2'!$J$7:$J$1500, 'Credit Card 2'!$H$7:$H$1500, 'Sales + Receivables'!B120, 'Credit Card 2'!$H$7:$H$1500, "&lt;&gt;0")</f>
        <v>0</v>
      </c>
      <c r="I120" s="53"/>
      <c r="J120" s="53"/>
      <c r="K120" s="428">
        <f>Table9[[#This Row],[Invoice Paid by Cx]]+Table9[[#This Row],[GST Paid by Cx]]</f>
        <v>0</v>
      </c>
      <c r="L120" s="169">
        <f>IF(Dashboard!$F$5="Quick",0,Table9[[#This Row],[GST/HST]]-Table9[[#This Row],[GST Paid by Cx]])</f>
        <v>0</v>
      </c>
      <c r="M120" s="169">
        <f>Table9[[#This Row],[Net Invoice ]]-Table9[[#This Row],[Invoice Paid by Cx]]</f>
        <v>0</v>
      </c>
      <c r="N120" s="435">
        <f t="shared" si="4"/>
        <v>0</v>
      </c>
    </row>
    <row r="121" spans="1:14" ht="15.75" customHeight="1" x14ac:dyDescent="0.2">
      <c r="A121" s="44"/>
      <c r="B121" s="60"/>
      <c r="C121" s="61"/>
      <c r="D121" s="62"/>
      <c r="E121" s="431">
        <f>(Table9[[#This Row],[Invoice Amount]]*Dashboard!$F$4)/(100%+Dashboard!$F$4)</f>
        <v>0</v>
      </c>
      <c r="F121" s="172">
        <f>Table9[[#This Row],[Invoice Amount]]-Table9[[#This Row],[GST/HST]]</f>
        <v>0</v>
      </c>
      <c r="G121" s="172">
        <f>SUMIF('Directors Advances'!$H$6:$H$1500,'Sales + Receivables'!B121,'Directors Advances'!$I$6:$I$1500)+SUMIF('Bank 1'!$H$7:$H$1500,'Sales + Receivables'!B121,'Bank 1'!$I$7:$I$1500)+SUMIF('Bank 2'!$H$7:$H$1500,'Sales + Receivables'!B121,'Bank 2'!$I$7:$I$1500)+SUMIF('Credit Card 1'!$H$7:$H$1500,'Sales + Receivables'!B121,'Credit Card 1'!$I$7:$I$1500)+SUMIF('Credit Card 2'!$H$7:$H$1500,'Sales + Receivables'!B121,'Credit Card 2'!$I$7:$I$1500)</f>
        <v>0</v>
      </c>
      <c r="H121" s="172">
        <f>SUMIFS('Directors Advances'!$J$6:$J$1500, 'Directors Advances'!$H$6:$H$1500, 'Sales + Receivables'!B121, 'Directors Advances'!$H$6:$H$1500, "&lt;&gt;0")
+SUMIFS('Bank 1'!$J$7:$J$1500, 'Bank 1'!$H$7:$H$1500, 'Sales + Receivables'!B121, 'Bank 1'!$H$7:$H$1500, "&lt;&gt;0")
+SUMIFS('Bank 2'!$J$7:$J$1500, 'Bank 2'!$H$7:$H$1500, 'Sales + Receivables'!B121, 'Bank 2'!$H$7:$H$1500, "&lt;&gt;0")
+SUMIFS('Credit Card 1'!$J$7:$J$1500, 'Credit Card 1'!$H$7:$H$1500, 'Sales + Receivables'!B121, 'Credit Card 1'!$H$7:$H$1500, "&lt;&gt;0")
+SUMIFS('Credit Card 2'!$J$7:$J$1500, 'Credit Card 2'!$H$7:$H$1500, 'Sales + Receivables'!B121, 'Credit Card 2'!$H$7:$H$1500, "&lt;&gt;0")</f>
        <v>0</v>
      </c>
      <c r="I121" s="62"/>
      <c r="J121" s="62"/>
      <c r="K121" s="431">
        <f>Table9[[#This Row],[Invoice Paid by Cx]]+Table9[[#This Row],[GST Paid by Cx]]</f>
        <v>0</v>
      </c>
      <c r="L121" s="172">
        <f>IF(Dashboard!$F$5="Quick",0,Table9[[#This Row],[GST/HST]]-Table9[[#This Row],[GST Paid by Cx]])</f>
        <v>0</v>
      </c>
      <c r="M121" s="172">
        <f>Table9[[#This Row],[Net Invoice ]]-Table9[[#This Row],[Invoice Paid by Cx]]</f>
        <v>0</v>
      </c>
      <c r="N121" s="438">
        <f t="shared" si="4"/>
        <v>0</v>
      </c>
    </row>
    <row r="122" spans="1:14" ht="15.75" customHeight="1" x14ac:dyDescent="0.2">
      <c r="A122" s="44"/>
      <c r="B122" s="51"/>
      <c r="C122" s="52"/>
      <c r="D122" s="53"/>
      <c r="E122" s="428">
        <f>(Table9[[#This Row],[Invoice Amount]]*Dashboard!$F$4)/(100%+Dashboard!$F$4)</f>
        <v>0</v>
      </c>
      <c r="F122" s="169">
        <f>Table9[[#This Row],[Invoice Amount]]-Table9[[#This Row],[GST/HST]]</f>
        <v>0</v>
      </c>
      <c r="G122" s="169">
        <f>SUMIF('Directors Advances'!$H$6:$H$1500,'Sales + Receivables'!B122,'Directors Advances'!$I$6:$I$1500)+SUMIF('Bank 1'!$H$7:$H$1500,'Sales + Receivables'!B122,'Bank 1'!$I$7:$I$1500)+SUMIF('Bank 2'!$H$7:$H$1500,'Sales + Receivables'!B122,'Bank 2'!$I$7:$I$1500)+SUMIF('Credit Card 1'!$H$7:$H$1500,'Sales + Receivables'!B122,'Credit Card 1'!$I$7:$I$1500)+SUMIF('Credit Card 2'!$H$7:$H$1500,'Sales + Receivables'!B122,'Credit Card 2'!$I$7:$I$1500)</f>
        <v>0</v>
      </c>
      <c r="H122" s="169">
        <f>SUMIFS('Directors Advances'!$J$6:$J$1500, 'Directors Advances'!$H$6:$H$1500, 'Sales + Receivables'!B122, 'Directors Advances'!$H$6:$H$1500, "&lt;&gt;0")
+SUMIFS('Bank 1'!$J$7:$J$1500, 'Bank 1'!$H$7:$H$1500, 'Sales + Receivables'!B122, 'Bank 1'!$H$7:$H$1500, "&lt;&gt;0")
+SUMIFS('Bank 2'!$J$7:$J$1500, 'Bank 2'!$H$7:$H$1500, 'Sales + Receivables'!B122, 'Bank 2'!$H$7:$H$1500, "&lt;&gt;0")
+SUMIFS('Credit Card 1'!$J$7:$J$1500, 'Credit Card 1'!$H$7:$H$1500, 'Sales + Receivables'!B122, 'Credit Card 1'!$H$7:$H$1500, "&lt;&gt;0")
+SUMIFS('Credit Card 2'!$J$7:$J$1500, 'Credit Card 2'!$H$7:$H$1500, 'Sales + Receivables'!B122, 'Credit Card 2'!$H$7:$H$1500, "&lt;&gt;0")</f>
        <v>0</v>
      </c>
      <c r="I122" s="53"/>
      <c r="J122" s="53"/>
      <c r="K122" s="428">
        <f>Table9[[#This Row],[Invoice Paid by Cx]]+Table9[[#This Row],[GST Paid by Cx]]</f>
        <v>0</v>
      </c>
      <c r="L122" s="169">
        <f>IF(Dashboard!$F$5="Quick",0,Table9[[#This Row],[GST/HST]]-Table9[[#This Row],[GST Paid by Cx]])</f>
        <v>0</v>
      </c>
      <c r="M122" s="169">
        <f>Table9[[#This Row],[Net Invoice ]]-Table9[[#This Row],[Invoice Paid by Cx]]</f>
        <v>0</v>
      </c>
      <c r="N122" s="435">
        <f t="shared" si="4"/>
        <v>0</v>
      </c>
    </row>
    <row r="123" spans="1:14" ht="15.75" customHeight="1" x14ac:dyDescent="0.2">
      <c r="A123" s="44"/>
      <c r="B123" s="60"/>
      <c r="C123" s="61"/>
      <c r="D123" s="62"/>
      <c r="E123" s="431">
        <f>(Table9[[#This Row],[Invoice Amount]]*Dashboard!$F$4)/(100%+Dashboard!$F$4)</f>
        <v>0</v>
      </c>
      <c r="F123" s="172">
        <f>Table9[[#This Row],[Invoice Amount]]-Table9[[#This Row],[GST/HST]]</f>
        <v>0</v>
      </c>
      <c r="G123" s="172">
        <f>SUMIF('Directors Advances'!$H$6:$H$1500,'Sales + Receivables'!B123,'Directors Advances'!$I$6:$I$1500)+SUMIF('Bank 1'!$H$7:$H$1500,'Sales + Receivables'!B123,'Bank 1'!$I$7:$I$1500)+SUMIF('Bank 2'!$H$7:$H$1500,'Sales + Receivables'!B123,'Bank 2'!$I$7:$I$1500)+SUMIF('Credit Card 1'!$H$7:$H$1500,'Sales + Receivables'!B123,'Credit Card 1'!$I$7:$I$1500)+SUMIF('Credit Card 2'!$H$7:$H$1500,'Sales + Receivables'!B123,'Credit Card 2'!$I$7:$I$1500)</f>
        <v>0</v>
      </c>
      <c r="H123" s="172">
        <f>SUMIFS('Directors Advances'!$J$6:$J$1500, 'Directors Advances'!$H$6:$H$1500, 'Sales + Receivables'!B123, 'Directors Advances'!$H$6:$H$1500, "&lt;&gt;0")
+SUMIFS('Bank 1'!$J$7:$J$1500, 'Bank 1'!$H$7:$H$1500, 'Sales + Receivables'!B123, 'Bank 1'!$H$7:$H$1500, "&lt;&gt;0")
+SUMIFS('Bank 2'!$J$7:$J$1500, 'Bank 2'!$H$7:$H$1500, 'Sales + Receivables'!B123, 'Bank 2'!$H$7:$H$1500, "&lt;&gt;0")
+SUMIFS('Credit Card 1'!$J$7:$J$1500, 'Credit Card 1'!$H$7:$H$1500, 'Sales + Receivables'!B123, 'Credit Card 1'!$H$7:$H$1500, "&lt;&gt;0")
+SUMIFS('Credit Card 2'!$J$7:$J$1500, 'Credit Card 2'!$H$7:$H$1500, 'Sales + Receivables'!B123, 'Credit Card 2'!$H$7:$H$1500, "&lt;&gt;0")</f>
        <v>0</v>
      </c>
      <c r="I123" s="62"/>
      <c r="J123" s="62"/>
      <c r="K123" s="431">
        <f>Table9[[#This Row],[Invoice Paid by Cx]]+Table9[[#This Row],[GST Paid by Cx]]</f>
        <v>0</v>
      </c>
      <c r="L123" s="172">
        <f>IF(Dashboard!$F$5="Quick",0,Table9[[#This Row],[GST/HST]]-Table9[[#This Row],[GST Paid by Cx]])</f>
        <v>0</v>
      </c>
      <c r="M123" s="172">
        <f>Table9[[#This Row],[Net Invoice ]]-Table9[[#This Row],[Invoice Paid by Cx]]</f>
        <v>0</v>
      </c>
      <c r="N123" s="438">
        <f t="shared" si="4"/>
        <v>0</v>
      </c>
    </row>
    <row r="124" spans="1:14" ht="15.75" customHeight="1" x14ac:dyDescent="0.2">
      <c r="A124" s="44"/>
      <c r="B124" s="51"/>
      <c r="C124" s="52"/>
      <c r="D124" s="53"/>
      <c r="E124" s="428">
        <f>(Table9[[#This Row],[Invoice Amount]]*Dashboard!$F$4)/(100%+Dashboard!$F$4)</f>
        <v>0</v>
      </c>
      <c r="F124" s="169">
        <f>Table9[[#This Row],[Invoice Amount]]-Table9[[#This Row],[GST/HST]]</f>
        <v>0</v>
      </c>
      <c r="G124" s="169">
        <f>SUMIF('Directors Advances'!$H$6:$H$1500,'Sales + Receivables'!B124,'Directors Advances'!$I$6:$I$1500)+SUMIF('Bank 1'!$H$7:$H$1500,'Sales + Receivables'!B124,'Bank 1'!$I$7:$I$1500)+SUMIF('Bank 2'!$H$7:$H$1500,'Sales + Receivables'!B124,'Bank 2'!$I$7:$I$1500)+SUMIF('Credit Card 1'!$H$7:$H$1500,'Sales + Receivables'!B124,'Credit Card 1'!$I$7:$I$1500)+SUMIF('Credit Card 2'!$H$7:$H$1500,'Sales + Receivables'!B124,'Credit Card 2'!$I$7:$I$1500)</f>
        <v>0</v>
      </c>
      <c r="H124" s="169">
        <f>SUMIFS('Directors Advances'!$J$6:$J$1500, 'Directors Advances'!$H$6:$H$1500, 'Sales + Receivables'!B124, 'Directors Advances'!$H$6:$H$1500, "&lt;&gt;0")
+SUMIFS('Bank 1'!$J$7:$J$1500, 'Bank 1'!$H$7:$H$1500, 'Sales + Receivables'!B124, 'Bank 1'!$H$7:$H$1500, "&lt;&gt;0")
+SUMIFS('Bank 2'!$J$7:$J$1500, 'Bank 2'!$H$7:$H$1500, 'Sales + Receivables'!B124, 'Bank 2'!$H$7:$H$1500, "&lt;&gt;0")
+SUMIFS('Credit Card 1'!$J$7:$J$1500, 'Credit Card 1'!$H$7:$H$1500, 'Sales + Receivables'!B124, 'Credit Card 1'!$H$7:$H$1500, "&lt;&gt;0")
+SUMIFS('Credit Card 2'!$J$7:$J$1500, 'Credit Card 2'!$H$7:$H$1500, 'Sales + Receivables'!B124, 'Credit Card 2'!$H$7:$H$1500, "&lt;&gt;0")</f>
        <v>0</v>
      </c>
      <c r="I124" s="53"/>
      <c r="J124" s="53"/>
      <c r="K124" s="428">
        <f>Table9[[#This Row],[Invoice Paid by Cx]]+Table9[[#This Row],[GST Paid by Cx]]</f>
        <v>0</v>
      </c>
      <c r="L124" s="169">
        <f>IF(Dashboard!$F$5="Quick",0,Table9[[#This Row],[GST/HST]]-Table9[[#This Row],[GST Paid by Cx]])</f>
        <v>0</v>
      </c>
      <c r="M124" s="169">
        <f>Table9[[#This Row],[Net Invoice ]]-Table9[[#This Row],[Invoice Paid by Cx]]</f>
        <v>0</v>
      </c>
      <c r="N124" s="435">
        <f t="shared" si="4"/>
        <v>0</v>
      </c>
    </row>
    <row r="125" spans="1:14" ht="15.75" customHeight="1" x14ac:dyDescent="0.2">
      <c r="A125" s="44"/>
      <c r="B125" s="60"/>
      <c r="C125" s="61"/>
      <c r="D125" s="62"/>
      <c r="E125" s="431">
        <f>(Table9[[#This Row],[Invoice Amount]]*Dashboard!$F$4)/(100%+Dashboard!$F$4)</f>
        <v>0</v>
      </c>
      <c r="F125" s="172">
        <f>Table9[[#This Row],[Invoice Amount]]-Table9[[#This Row],[GST/HST]]</f>
        <v>0</v>
      </c>
      <c r="G125" s="172">
        <f>SUMIF('Directors Advances'!$H$6:$H$1500,'Sales + Receivables'!B125,'Directors Advances'!$I$6:$I$1500)+SUMIF('Bank 1'!$H$7:$H$1500,'Sales + Receivables'!B125,'Bank 1'!$I$7:$I$1500)+SUMIF('Bank 2'!$H$7:$H$1500,'Sales + Receivables'!B125,'Bank 2'!$I$7:$I$1500)+SUMIF('Credit Card 1'!$H$7:$H$1500,'Sales + Receivables'!B125,'Credit Card 1'!$I$7:$I$1500)+SUMIF('Credit Card 2'!$H$7:$H$1500,'Sales + Receivables'!B125,'Credit Card 2'!$I$7:$I$1500)</f>
        <v>0</v>
      </c>
      <c r="H125" s="172">
        <f>SUMIFS('Directors Advances'!$J$6:$J$1500, 'Directors Advances'!$H$6:$H$1500, 'Sales + Receivables'!B125, 'Directors Advances'!$H$6:$H$1500, "&lt;&gt;0")
+SUMIFS('Bank 1'!$J$7:$J$1500, 'Bank 1'!$H$7:$H$1500, 'Sales + Receivables'!B125, 'Bank 1'!$H$7:$H$1500, "&lt;&gt;0")
+SUMIFS('Bank 2'!$J$7:$J$1500, 'Bank 2'!$H$7:$H$1500, 'Sales + Receivables'!B125, 'Bank 2'!$H$7:$H$1500, "&lt;&gt;0")
+SUMIFS('Credit Card 1'!$J$7:$J$1500, 'Credit Card 1'!$H$7:$H$1500, 'Sales + Receivables'!B125, 'Credit Card 1'!$H$7:$H$1500, "&lt;&gt;0")
+SUMIFS('Credit Card 2'!$J$7:$J$1500, 'Credit Card 2'!$H$7:$H$1500, 'Sales + Receivables'!B125, 'Credit Card 2'!$H$7:$H$1500, "&lt;&gt;0")</f>
        <v>0</v>
      </c>
      <c r="I125" s="62"/>
      <c r="J125" s="62"/>
      <c r="K125" s="431">
        <f>Table9[[#This Row],[Invoice Paid by Cx]]+Table9[[#This Row],[GST Paid by Cx]]</f>
        <v>0</v>
      </c>
      <c r="L125" s="172">
        <f>IF(Dashboard!$F$5="Quick",0,Table9[[#This Row],[GST/HST]]-Table9[[#This Row],[GST Paid by Cx]])</f>
        <v>0</v>
      </c>
      <c r="M125" s="172">
        <f>Table9[[#This Row],[Net Invoice ]]-Table9[[#This Row],[Invoice Paid by Cx]]</f>
        <v>0</v>
      </c>
      <c r="N125" s="438">
        <f t="shared" si="4"/>
        <v>0</v>
      </c>
    </row>
    <row r="126" spans="1:14" ht="15.75" customHeight="1" x14ac:dyDescent="0.2">
      <c r="A126" s="44"/>
      <c r="B126" s="51"/>
      <c r="C126" s="52"/>
      <c r="D126" s="53"/>
      <c r="E126" s="428">
        <f>(Table9[[#This Row],[Invoice Amount]]*Dashboard!$F$4)/(100%+Dashboard!$F$4)</f>
        <v>0</v>
      </c>
      <c r="F126" s="169">
        <f>Table9[[#This Row],[Invoice Amount]]-Table9[[#This Row],[GST/HST]]</f>
        <v>0</v>
      </c>
      <c r="G126" s="169">
        <f>SUMIF('Directors Advances'!$H$6:$H$1500,'Sales + Receivables'!B126,'Directors Advances'!$I$6:$I$1500)+SUMIF('Bank 1'!$H$7:$H$1500,'Sales + Receivables'!B126,'Bank 1'!$I$7:$I$1500)+SUMIF('Bank 2'!$H$7:$H$1500,'Sales + Receivables'!B126,'Bank 2'!$I$7:$I$1500)+SUMIF('Credit Card 1'!$H$7:$H$1500,'Sales + Receivables'!B126,'Credit Card 1'!$I$7:$I$1500)+SUMIF('Credit Card 2'!$H$7:$H$1500,'Sales + Receivables'!B126,'Credit Card 2'!$I$7:$I$1500)</f>
        <v>0</v>
      </c>
      <c r="H126" s="169">
        <f>SUMIFS('Directors Advances'!$J$6:$J$1500, 'Directors Advances'!$H$6:$H$1500, 'Sales + Receivables'!B126, 'Directors Advances'!$H$6:$H$1500, "&lt;&gt;0")
+SUMIFS('Bank 1'!$J$7:$J$1500, 'Bank 1'!$H$7:$H$1500, 'Sales + Receivables'!B126, 'Bank 1'!$H$7:$H$1500, "&lt;&gt;0")
+SUMIFS('Bank 2'!$J$7:$J$1500, 'Bank 2'!$H$7:$H$1500, 'Sales + Receivables'!B126, 'Bank 2'!$H$7:$H$1500, "&lt;&gt;0")
+SUMIFS('Credit Card 1'!$J$7:$J$1500, 'Credit Card 1'!$H$7:$H$1500, 'Sales + Receivables'!B126, 'Credit Card 1'!$H$7:$H$1500, "&lt;&gt;0")
+SUMIFS('Credit Card 2'!$J$7:$J$1500, 'Credit Card 2'!$H$7:$H$1500, 'Sales + Receivables'!B126, 'Credit Card 2'!$H$7:$H$1500, "&lt;&gt;0")</f>
        <v>0</v>
      </c>
      <c r="I126" s="53"/>
      <c r="J126" s="53"/>
      <c r="K126" s="428">
        <f>Table9[[#This Row],[Invoice Paid by Cx]]+Table9[[#This Row],[GST Paid by Cx]]</f>
        <v>0</v>
      </c>
      <c r="L126" s="169">
        <f>IF(Dashboard!$F$5="Quick",0,Table9[[#This Row],[GST/HST]]-Table9[[#This Row],[GST Paid by Cx]])</f>
        <v>0</v>
      </c>
      <c r="M126" s="169">
        <f>Table9[[#This Row],[Net Invoice ]]-Table9[[#This Row],[Invoice Paid by Cx]]</f>
        <v>0</v>
      </c>
      <c r="N126" s="435">
        <f t="shared" si="4"/>
        <v>0</v>
      </c>
    </row>
    <row r="127" spans="1:14" ht="15.75" customHeight="1" x14ac:dyDescent="0.2">
      <c r="A127" s="44"/>
      <c r="B127" s="60"/>
      <c r="C127" s="61"/>
      <c r="D127" s="62"/>
      <c r="E127" s="431">
        <f>(Table9[[#This Row],[Invoice Amount]]*Dashboard!$F$4)/(100%+Dashboard!$F$4)</f>
        <v>0</v>
      </c>
      <c r="F127" s="172">
        <f>Table9[[#This Row],[Invoice Amount]]-Table9[[#This Row],[GST/HST]]</f>
        <v>0</v>
      </c>
      <c r="G127" s="172">
        <f>SUMIF('Directors Advances'!$H$6:$H$1500,'Sales + Receivables'!B127,'Directors Advances'!$I$6:$I$1500)+SUMIF('Bank 1'!$H$7:$H$1500,'Sales + Receivables'!B127,'Bank 1'!$I$7:$I$1500)+SUMIF('Bank 2'!$H$7:$H$1500,'Sales + Receivables'!B127,'Bank 2'!$I$7:$I$1500)+SUMIF('Credit Card 1'!$H$7:$H$1500,'Sales + Receivables'!B127,'Credit Card 1'!$I$7:$I$1500)+SUMIF('Credit Card 2'!$H$7:$H$1500,'Sales + Receivables'!B127,'Credit Card 2'!$I$7:$I$1500)</f>
        <v>0</v>
      </c>
      <c r="H127" s="172">
        <f>SUMIFS('Directors Advances'!$J$6:$J$1500, 'Directors Advances'!$H$6:$H$1500, 'Sales + Receivables'!B127, 'Directors Advances'!$H$6:$H$1500, "&lt;&gt;0")
+SUMIFS('Bank 1'!$J$7:$J$1500, 'Bank 1'!$H$7:$H$1500, 'Sales + Receivables'!B127, 'Bank 1'!$H$7:$H$1500, "&lt;&gt;0")
+SUMIFS('Bank 2'!$J$7:$J$1500, 'Bank 2'!$H$7:$H$1500, 'Sales + Receivables'!B127, 'Bank 2'!$H$7:$H$1500, "&lt;&gt;0")
+SUMIFS('Credit Card 1'!$J$7:$J$1500, 'Credit Card 1'!$H$7:$H$1500, 'Sales + Receivables'!B127, 'Credit Card 1'!$H$7:$H$1500, "&lt;&gt;0")
+SUMIFS('Credit Card 2'!$J$7:$J$1500, 'Credit Card 2'!$H$7:$H$1500, 'Sales + Receivables'!B127, 'Credit Card 2'!$H$7:$H$1500, "&lt;&gt;0")</f>
        <v>0</v>
      </c>
      <c r="I127" s="62"/>
      <c r="J127" s="62"/>
      <c r="K127" s="431">
        <f>Table9[[#This Row],[Invoice Paid by Cx]]+Table9[[#This Row],[GST Paid by Cx]]</f>
        <v>0</v>
      </c>
      <c r="L127" s="172">
        <f>IF(Dashboard!$F$5="Quick",0,Table9[[#This Row],[GST/HST]]-Table9[[#This Row],[GST Paid by Cx]])</f>
        <v>0</v>
      </c>
      <c r="M127" s="172">
        <f>Table9[[#This Row],[Net Invoice ]]-Table9[[#This Row],[Invoice Paid by Cx]]</f>
        <v>0</v>
      </c>
      <c r="N127" s="438">
        <f t="shared" si="4"/>
        <v>0</v>
      </c>
    </row>
    <row r="128" spans="1:14" ht="15.75" customHeight="1" x14ac:dyDescent="0.2">
      <c r="A128" s="44"/>
      <c r="B128" s="51"/>
      <c r="C128" s="52"/>
      <c r="D128" s="53"/>
      <c r="E128" s="428">
        <f>(Table9[[#This Row],[Invoice Amount]]*Dashboard!$F$4)/(100%+Dashboard!$F$4)</f>
        <v>0</v>
      </c>
      <c r="F128" s="169">
        <f>Table9[[#This Row],[Invoice Amount]]-Table9[[#This Row],[GST/HST]]</f>
        <v>0</v>
      </c>
      <c r="G128" s="169">
        <f>SUMIF('Directors Advances'!$H$6:$H$1500,'Sales + Receivables'!B128,'Directors Advances'!$I$6:$I$1500)+SUMIF('Bank 1'!$H$7:$H$1500,'Sales + Receivables'!B128,'Bank 1'!$I$7:$I$1500)+SUMIF('Bank 2'!$H$7:$H$1500,'Sales + Receivables'!B128,'Bank 2'!$I$7:$I$1500)+SUMIF('Credit Card 1'!$H$7:$H$1500,'Sales + Receivables'!B128,'Credit Card 1'!$I$7:$I$1500)+SUMIF('Credit Card 2'!$H$7:$H$1500,'Sales + Receivables'!B128,'Credit Card 2'!$I$7:$I$1500)</f>
        <v>0</v>
      </c>
      <c r="H128" s="169">
        <f>SUMIFS('Directors Advances'!$J$6:$J$1500, 'Directors Advances'!$H$6:$H$1500, 'Sales + Receivables'!B128, 'Directors Advances'!$H$6:$H$1500, "&lt;&gt;0")
+SUMIFS('Bank 1'!$J$7:$J$1500, 'Bank 1'!$H$7:$H$1500, 'Sales + Receivables'!B128, 'Bank 1'!$H$7:$H$1500, "&lt;&gt;0")
+SUMIFS('Bank 2'!$J$7:$J$1500, 'Bank 2'!$H$7:$H$1500, 'Sales + Receivables'!B128, 'Bank 2'!$H$7:$H$1500, "&lt;&gt;0")
+SUMIFS('Credit Card 1'!$J$7:$J$1500, 'Credit Card 1'!$H$7:$H$1500, 'Sales + Receivables'!B128, 'Credit Card 1'!$H$7:$H$1500, "&lt;&gt;0")
+SUMIFS('Credit Card 2'!$J$7:$J$1500, 'Credit Card 2'!$H$7:$H$1500, 'Sales + Receivables'!B128, 'Credit Card 2'!$H$7:$H$1500, "&lt;&gt;0")</f>
        <v>0</v>
      </c>
      <c r="I128" s="53"/>
      <c r="J128" s="53"/>
      <c r="K128" s="428">
        <f>Table9[[#This Row],[Invoice Paid by Cx]]+Table9[[#This Row],[GST Paid by Cx]]</f>
        <v>0</v>
      </c>
      <c r="L128" s="169">
        <f>IF(Dashboard!$F$5="Quick",0,Table9[[#This Row],[GST/HST]]-Table9[[#This Row],[GST Paid by Cx]])</f>
        <v>0</v>
      </c>
      <c r="M128" s="169">
        <f>Table9[[#This Row],[Net Invoice ]]-Table9[[#This Row],[Invoice Paid by Cx]]</f>
        <v>0</v>
      </c>
      <c r="N128" s="435">
        <f t="shared" si="4"/>
        <v>0</v>
      </c>
    </row>
    <row r="129" spans="1:14" ht="15.75" customHeight="1" x14ac:dyDescent="0.2">
      <c r="A129" s="44"/>
      <c r="B129" s="60"/>
      <c r="C129" s="61"/>
      <c r="D129" s="62"/>
      <c r="E129" s="431">
        <f>(Table9[[#This Row],[Invoice Amount]]*Dashboard!$F$4)/(100%+Dashboard!$F$4)</f>
        <v>0</v>
      </c>
      <c r="F129" s="172">
        <f>Table9[[#This Row],[Invoice Amount]]-Table9[[#This Row],[GST/HST]]</f>
        <v>0</v>
      </c>
      <c r="G129" s="172">
        <f>SUMIF('Directors Advances'!$H$6:$H$1500,'Sales + Receivables'!B129,'Directors Advances'!$I$6:$I$1500)+SUMIF('Bank 1'!$H$7:$H$1500,'Sales + Receivables'!B129,'Bank 1'!$I$7:$I$1500)+SUMIF('Bank 2'!$H$7:$H$1500,'Sales + Receivables'!B129,'Bank 2'!$I$7:$I$1500)+SUMIF('Credit Card 1'!$H$7:$H$1500,'Sales + Receivables'!B129,'Credit Card 1'!$I$7:$I$1500)+SUMIF('Credit Card 2'!$H$7:$H$1500,'Sales + Receivables'!B129,'Credit Card 2'!$I$7:$I$1500)</f>
        <v>0</v>
      </c>
      <c r="H129" s="172">
        <f>SUMIFS('Directors Advances'!$J$6:$J$1500, 'Directors Advances'!$H$6:$H$1500, 'Sales + Receivables'!B129, 'Directors Advances'!$H$6:$H$1500, "&lt;&gt;0")
+SUMIFS('Bank 1'!$J$7:$J$1500, 'Bank 1'!$H$7:$H$1500, 'Sales + Receivables'!B129, 'Bank 1'!$H$7:$H$1500, "&lt;&gt;0")
+SUMIFS('Bank 2'!$J$7:$J$1500, 'Bank 2'!$H$7:$H$1500, 'Sales + Receivables'!B129, 'Bank 2'!$H$7:$H$1500, "&lt;&gt;0")
+SUMIFS('Credit Card 1'!$J$7:$J$1500, 'Credit Card 1'!$H$7:$H$1500, 'Sales + Receivables'!B129, 'Credit Card 1'!$H$7:$H$1500, "&lt;&gt;0")
+SUMIFS('Credit Card 2'!$J$7:$J$1500, 'Credit Card 2'!$H$7:$H$1500, 'Sales + Receivables'!B129, 'Credit Card 2'!$H$7:$H$1500, "&lt;&gt;0")</f>
        <v>0</v>
      </c>
      <c r="I129" s="62"/>
      <c r="J129" s="62"/>
      <c r="K129" s="431">
        <f>Table9[[#This Row],[Invoice Paid by Cx]]+Table9[[#This Row],[GST Paid by Cx]]</f>
        <v>0</v>
      </c>
      <c r="L129" s="172">
        <f>IF(Dashboard!$F$5="Quick",0,Table9[[#This Row],[GST/HST]]-Table9[[#This Row],[GST Paid by Cx]])</f>
        <v>0</v>
      </c>
      <c r="M129" s="172">
        <f>Table9[[#This Row],[Net Invoice ]]-Table9[[#This Row],[Invoice Paid by Cx]]</f>
        <v>0</v>
      </c>
      <c r="N129" s="438">
        <f t="shared" si="4"/>
        <v>0</v>
      </c>
    </row>
    <row r="130" spans="1:14" ht="15.75" customHeight="1" x14ac:dyDescent="0.2">
      <c r="A130" s="44"/>
      <c r="B130" s="51"/>
      <c r="C130" s="52"/>
      <c r="D130" s="53"/>
      <c r="E130" s="428">
        <f>(Table9[[#This Row],[Invoice Amount]]*Dashboard!$F$4)/(100%+Dashboard!$F$4)</f>
        <v>0</v>
      </c>
      <c r="F130" s="169">
        <f>Table9[[#This Row],[Invoice Amount]]-Table9[[#This Row],[GST/HST]]</f>
        <v>0</v>
      </c>
      <c r="G130" s="169">
        <f>SUMIF('Directors Advances'!$H$6:$H$1500,'Sales + Receivables'!B130,'Directors Advances'!$I$6:$I$1500)+SUMIF('Bank 1'!$H$7:$H$1500,'Sales + Receivables'!B130,'Bank 1'!$I$7:$I$1500)+SUMIF('Bank 2'!$H$7:$H$1500,'Sales + Receivables'!B130,'Bank 2'!$I$7:$I$1500)+SUMIF('Credit Card 1'!$H$7:$H$1500,'Sales + Receivables'!B130,'Credit Card 1'!$I$7:$I$1500)+SUMIF('Credit Card 2'!$H$7:$H$1500,'Sales + Receivables'!B130,'Credit Card 2'!$I$7:$I$1500)</f>
        <v>0</v>
      </c>
      <c r="H130" s="169">
        <f>SUMIFS('Directors Advances'!$J$6:$J$1500, 'Directors Advances'!$H$6:$H$1500, 'Sales + Receivables'!B130, 'Directors Advances'!$H$6:$H$1500, "&lt;&gt;0")
+SUMIFS('Bank 1'!$J$7:$J$1500, 'Bank 1'!$H$7:$H$1500, 'Sales + Receivables'!B130, 'Bank 1'!$H$7:$H$1500, "&lt;&gt;0")
+SUMIFS('Bank 2'!$J$7:$J$1500, 'Bank 2'!$H$7:$H$1500, 'Sales + Receivables'!B130, 'Bank 2'!$H$7:$H$1500, "&lt;&gt;0")
+SUMIFS('Credit Card 1'!$J$7:$J$1500, 'Credit Card 1'!$H$7:$H$1500, 'Sales + Receivables'!B130, 'Credit Card 1'!$H$7:$H$1500, "&lt;&gt;0")
+SUMIFS('Credit Card 2'!$J$7:$J$1500, 'Credit Card 2'!$H$7:$H$1500, 'Sales + Receivables'!B130, 'Credit Card 2'!$H$7:$H$1500, "&lt;&gt;0")</f>
        <v>0</v>
      </c>
      <c r="I130" s="53"/>
      <c r="J130" s="53"/>
      <c r="K130" s="428">
        <f>Table9[[#This Row],[Invoice Paid by Cx]]+Table9[[#This Row],[GST Paid by Cx]]</f>
        <v>0</v>
      </c>
      <c r="L130" s="169">
        <f>IF(Dashboard!$F$5="Quick",0,Table9[[#This Row],[GST/HST]]-Table9[[#This Row],[GST Paid by Cx]])</f>
        <v>0</v>
      </c>
      <c r="M130" s="169">
        <f>Table9[[#This Row],[Net Invoice ]]-Table9[[#This Row],[Invoice Paid by Cx]]</f>
        <v>0</v>
      </c>
      <c r="N130" s="435">
        <f t="shared" si="4"/>
        <v>0</v>
      </c>
    </row>
    <row r="131" spans="1:14" ht="15.75" customHeight="1" x14ac:dyDescent="0.2">
      <c r="A131" s="44"/>
      <c r="B131" s="60"/>
      <c r="C131" s="61"/>
      <c r="D131" s="62"/>
      <c r="E131" s="431">
        <f>(Table9[[#This Row],[Invoice Amount]]*Dashboard!$F$4)/(100%+Dashboard!$F$4)</f>
        <v>0</v>
      </c>
      <c r="F131" s="172">
        <f>Table9[[#This Row],[Invoice Amount]]-Table9[[#This Row],[GST/HST]]</f>
        <v>0</v>
      </c>
      <c r="G131" s="172">
        <f>SUMIF('Directors Advances'!$H$6:$H$1500,'Sales + Receivables'!B131,'Directors Advances'!$I$6:$I$1500)+SUMIF('Bank 1'!$H$7:$H$1500,'Sales + Receivables'!B131,'Bank 1'!$I$7:$I$1500)+SUMIF('Bank 2'!$H$7:$H$1500,'Sales + Receivables'!B131,'Bank 2'!$I$7:$I$1500)+SUMIF('Credit Card 1'!$H$7:$H$1500,'Sales + Receivables'!B131,'Credit Card 1'!$I$7:$I$1500)+SUMIF('Credit Card 2'!$H$7:$H$1500,'Sales + Receivables'!B131,'Credit Card 2'!$I$7:$I$1500)</f>
        <v>0</v>
      </c>
      <c r="H131" s="172">
        <f>SUMIFS('Directors Advances'!$J$6:$J$1500, 'Directors Advances'!$H$6:$H$1500, 'Sales + Receivables'!B131, 'Directors Advances'!$H$6:$H$1500, "&lt;&gt;0")
+SUMIFS('Bank 1'!$J$7:$J$1500, 'Bank 1'!$H$7:$H$1500, 'Sales + Receivables'!B131, 'Bank 1'!$H$7:$H$1500, "&lt;&gt;0")
+SUMIFS('Bank 2'!$J$7:$J$1500, 'Bank 2'!$H$7:$H$1500, 'Sales + Receivables'!B131, 'Bank 2'!$H$7:$H$1500, "&lt;&gt;0")
+SUMIFS('Credit Card 1'!$J$7:$J$1500, 'Credit Card 1'!$H$7:$H$1500, 'Sales + Receivables'!B131, 'Credit Card 1'!$H$7:$H$1500, "&lt;&gt;0")
+SUMIFS('Credit Card 2'!$J$7:$J$1500, 'Credit Card 2'!$H$7:$H$1500, 'Sales + Receivables'!B131, 'Credit Card 2'!$H$7:$H$1500, "&lt;&gt;0")</f>
        <v>0</v>
      </c>
      <c r="I131" s="62"/>
      <c r="J131" s="62"/>
      <c r="K131" s="431">
        <f>Table9[[#This Row],[Invoice Paid by Cx]]+Table9[[#This Row],[GST Paid by Cx]]</f>
        <v>0</v>
      </c>
      <c r="L131" s="172">
        <f>IF(Dashboard!$F$5="Quick",0,Table9[[#This Row],[GST/HST]]-Table9[[#This Row],[GST Paid by Cx]])</f>
        <v>0</v>
      </c>
      <c r="M131" s="172">
        <f>Table9[[#This Row],[Net Invoice ]]-Table9[[#This Row],[Invoice Paid by Cx]]</f>
        <v>0</v>
      </c>
      <c r="N131" s="440">
        <f t="shared" si="4"/>
        <v>0</v>
      </c>
    </row>
    <row r="132" spans="1:14" ht="15.75" customHeight="1" x14ac:dyDescent="0.2">
      <c r="A132" s="44"/>
      <c r="B132" s="51"/>
      <c r="C132" s="52"/>
      <c r="D132" s="53"/>
      <c r="E132" s="428">
        <f>(Table9[[#This Row],[Invoice Amount]]*Dashboard!$F$4)/(100%+Dashboard!$F$4)</f>
        <v>0</v>
      </c>
      <c r="F132" s="169">
        <f>Table9[[#This Row],[Invoice Amount]]-Table9[[#This Row],[GST/HST]]</f>
        <v>0</v>
      </c>
      <c r="G132" s="169">
        <f>SUMIF('Directors Advances'!$H$6:$H$1500,'Sales + Receivables'!B132,'Directors Advances'!$I$6:$I$1500)+SUMIF('Bank 1'!$H$7:$H$1500,'Sales + Receivables'!B132,'Bank 1'!$I$7:$I$1500)+SUMIF('Bank 2'!$H$7:$H$1500,'Sales + Receivables'!B132,'Bank 2'!$I$7:$I$1500)+SUMIF('Credit Card 1'!$H$7:$H$1500,'Sales + Receivables'!B132,'Credit Card 1'!$I$7:$I$1500)+SUMIF('Credit Card 2'!$H$7:$H$1500,'Sales + Receivables'!B132,'Credit Card 2'!$I$7:$I$1500)</f>
        <v>0</v>
      </c>
      <c r="H132" s="169">
        <f>SUMIFS('Directors Advances'!$J$6:$J$1500, 'Directors Advances'!$H$6:$H$1500, 'Sales + Receivables'!B132, 'Directors Advances'!$H$6:$H$1500, "&lt;&gt;0")
+SUMIFS('Bank 1'!$J$7:$J$1500, 'Bank 1'!$H$7:$H$1500, 'Sales + Receivables'!B132, 'Bank 1'!$H$7:$H$1500, "&lt;&gt;0")
+SUMIFS('Bank 2'!$J$7:$J$1500, 'Bank 2'!$H$7:$H$1500, 'Sales + Receivables'!B132, 'Bank 2'!$H$7:$H$1500, "&lt;&gt;0")
+SUMIFS('Credit Card 1'!$J$7:$J$1500, 'Credit Card 1'!$H$7:$H$1500, 'Sales + Receivables'!B132, 'Credit Card 1'!$H$7:$H$1500, "&lt;&gt;0")
+SUMIFS('Credit Card 2'!$J$7:$J$1500, 'Credit Card 2'!$H$7:$H$1500, 'Sales + Receivables'!B132, 'Credit Card 2'!$H$7:$H$1500, "&lt;&gt;0")</f>
        <v>0</v>
      </c>
      <c r="I132" s="53"/>
      <c r="J132" s="53"/>
      <c r="K132" s="428">
        <f>Table9[[#This Row],[Invoice Paid by Cx]]+Table9[[#This Row],[GST Paid by Cx]]</f>
        <v>0</v>
      </c>
      <c r="L132" s="169">
        <f>IF(Dashboard!$F$5="Quick",0,Table9[[#This Row],[GST/HST]]-Table9[[#This Row],[GST Paid by Cx]])</f>
        <v>0</v>
      </c>
      <c r="M132" s="169">
        <f>Table9[[#This Row],[Net Invoice ]]-Table9[[#This Row],[Invoice Paid by Cx]]</f>
        <v>0</v>
      </c>
      <c r="N132" s="435">
        <f t="shared" si="4"/>
        <v>0</v>
      </c>
    </row>
    <row r="133" spans="1:14" ht="15.75" customHeight="1" x14ac:dyDescent="0.2">
      <c r="A133" s="44"/>
      <c r="B133" s="60"/>
      <c r="C133" s="61"/>
      <c r="D133" s="62"/>
      <c r="E133" s="431">
        <f>(Table9[[#This Row],[Invoice Amount]]*Dashboard!$F$4)/(100%+Dashboard!$F$4)</f>
        <v>0</v>
      </c>
      <c r="F133" s="172">
        <f>Table9[[#This Row],[Invoice Amount]]-Table9[[#This Row],[GST/HST]]</f>
        <v>0</v>
      </c>
      <c r="G133" s="172">
        <f>SUMIF('Directors Advances'!$H$6:$H$1500,'Sales + Receivables'!B133,'Directors Advances'!$I$6:$I$1500)+SUMIF('Bank 1'!$H$7:$H$1500,'Sales + Receivables'!B133,'Bank 1'!$I$7:$I$1500)+SUMIF('Bank 2'!$H$7:$H$1500,'Sales + Receivables'!B133,'Bank 2'!$I$7:$I$1500)+SUMIF('Credit Card 1'!$H$7:$H$1500,'Sales + Receivables'!B133,'Credit Card 1'!$I$7:$I$1500)+SUMIF('Credit Card 2'!$H$7:$H$1500,'Sales + Receivables'!B133,'Credit Card 2'!$I$7:$I$1500)</f>
        <v>0</v>
      </c>
      <c r="H133" s="172">
        <f>SUMIFS('Directors Advances'!$J$6:$J$1500, 'Directors Advances'!$H$6:$H$1500, 'Sales + Receivables'!B133, 'Directors Advances'!$H$6:$H$1500, "&lt;&gt;0")
+SUMIFS('Bank 1'!$J$7:$J$1500, 'Bank 1'!$H$7:$H$1500, 'Sales + Receivables'!B133, 'Bank 1'!$H$7:$H$1500, "&lt;&gt;0")
+SUMIFS('Bank 2'!$J$7:$J$1500, 'Bank 2'!$H$7:$H$1500, 'Sales + Receivables'!B133, 'Bank 2'!$H$7:$H$1500, "&lt;&gt;0")
+SUMIFS('Credit Card 1'!$J$7:$J$1500, 'Credit Card 1'!$H$7:$H$1500, 'Sales + Receivables'!B133, 'Credit Card 1'!$H$7:$H$1500, "&lt;&gt;0")
+SUMIFS('Credit Card 2'!$J$7:$J$1500, 'Credit Card 2'!$H$7:$H$1500, 'Sales + Receivables'!B133, 'Credit Card 2'!$H$7:$H$1500, "&lt;&gt;0")</f>
        <v>0</v>
      </c>
      <c r="I133" s="62"/>
      <c r="J133" s="62"/>
      <c r="K133" s="431">
        <f>Table9[[#This Row],[Invoice Paid by Cx]]+Table9[[#This Row],[GST Paid by Cx]]</f>
        <v>0</v>
      </c>
      <c r="L133" s="172">
        <f>IF(Dashboard!$F$5="Quick",0,Table9[[#This Row],[GST/HST]]-Table9[[#This Row],[GST Paid by Cx]])</f>
        <v>0</v>
      </c>
      <c r="M133" s="172">
        <f>Table9[[#This Row],[Net Invoice ]]-Table9[[#This Row],[Invoice Paid by Cx]]</f>
        <v>0</v>
      </c>
      <c r="N133" s="438">
        <f t="shared" si="4"/>
        <v>0</v>
      </c>
    </row>
    <row r="134" spans="1:14" ht="15.75" customHeight="1" x14ac:dyDescent="0.2">
      <c r="A134" s="44"/>
      <c r="B134" s="51"/>
      <c r="C134" s="52"/>
      <c r="D134" s="53"/>
      <c r="E134" s="428">
        <f>(Table9[[#This Row],[Invoice Amount]]*Dashboard!$F$4)/(100%+Dashboard!$F$4)</f>
        <v>0</v>
      </c>
      <c r="F134" s="169">
        <f>Table9[[#This Row],[Invoice Amount]]-Table9[[#This Row],[GST/HST]]</f>
        <v>0</v>
      </c>
      <c r="G134" s="169">
        <f>SUMIF('Directors Advances'!$H$6:$H$1500,'Sales + Receivables'!B134,'Directors Advances'!$I$6:$I$1500)+SUMIF('Bank 1'!$H$7:$H$1500,'Sales + Receivables'!B134,'Bank 1'!$I$7:$I$1500)+SUMIF('Bank 2'!$H$7:$H$1500,'Sales + Receivables'!B134,'Bank 2'!$I$7:$I$1500)+SUMIF('Credit Card 1'!$H$7:$H$1500,'Sales + Receivables'!B134,'Credit Card 1'!$I$7:$I$1500)+SUMIF('Credit Card 2'!$H$7:$H$1500,'Sales + Receivables'!B134,'Credit Card 2'!$I$7:$I$1500)</f>
        <v>0</v>
      </c>
      <c r="H134" s="169">
        <f>SUMIFS('Directors Advances'!$J$6:$J$1500, 'Directors Advances'!$H$6:$H$1500, 'Sales + Receivables'!B134, 'Directors Advances'!$H$6:$H$1500, "&lt;&gt;0")
+SUMIFS('Bank 1'!$J$7:$J$1500, 'Bank 1'!$H$7:$H$1500, 'Sales + Receivables'!B134, 'Bank 1'!$H$7:$H$1500, "&lt;&gt;0")
+SUMIFS('Bank 2'!$J$7:$J$1500, 'Bank 2'!$H$7:$H$1500, 'Sales + Receivables'!B134, 'Bank 2'!$H$7:$H$1500, "&lt;&gt;0")
+SUMIFS('Credit Card 1'!$J$7:$J$1500, 'Credit Card 1'!$H$7:$H$1500, 'Sales + Receivables'!B134, 'Credit Card 1'!$H$7:$H$1500, "&lt;&gt;0")
+SUMIFS('Credit Card 2'!$J$7:$J$1500, 'Credit Card 2'!$H$7:$H$1500, 'Sales + Receivables'!B134, 'Credit Card 2'!$H$7:$H$1500, "&lt;&gt;0")</f>
        <v>0</v>
      </c>
      <c r="I134" s="53"/>
      <c r="J134" s="53"/>
      <c r="K134" s="428">
        <f>Table9[[#This Row],[Invoice Paid by Cx]]+Table9[[#This Row],[GST Paid by Cx]]</f>
        <v>0</v>
      </c>
      <c r="L134" s="169">
        <f>IF(Dashboard!$F$5="Quick",0,Table9[[#This Row],[GST/HST]]-Table9[[#This Row],[GST Paid by Cx]])</f>
        <v>0</v>
      </c>
      <c r="M134" s="169">
        <f>Table9[[#This Row],[Net Invoice ]]-Table9[[#This Row],[Invoice Paid by Cx]]</f>
        <v>0</v>
      </c>
      <c r="N134" s="435">
        <f t="shared" si="4"/>
        <v>0</v>
      </c>
    </row>
    <row r="135" spans="1:14" ht="15.75" customHeight="1" x14ac:dyDescent="0.2">
      <c r="A135" s="44"/>
      <c r="B135" s="60"/>
      <c r="C135" s="61"/>
      <c r="D135" s="62"/>
      <c r="E135" s="431">
        <f>(Table9[[#This Row],[Invoice Amount]]*Dashboard!$F$4)/(100%+Dashboard!$F$4)</f>
        <v>0</v>
      </c>
      <c r="F135" s="172">
        <f>Table9[[#This Row],[Invoice Amount]]-Table9[[#This Row],[GST/HST]]</f>
        <v>0</v>
      </c>
      <c r="G135" s="172">
        <f>SUMIF('Directors Advances'!$H$6:$H$1500,'Sales + Receivables'!B135,'Directors Advances'!$I$6:$I$1500)+SUMIF('Bank 1'!$H$7:$H$1500,'Sales + Receivables'!B135,'Bank 1'!$I$7:$I$1500)+SUMIF('Bank 2'!$H$7:$H$1500,'Sales + Receivables'!B135,'Bank 2'!$I$7:$I$1500)+SUMIF('Credit Card 1'!$H$7:$H$1500,'Sales + Receivables'!B135,'Credit Card 1'!$I$7:$I$1500)+SUMIF('Credit Card 2'!$H$7:$H$1500,'Sales + Receivables'!B135,'Credit Card 2'!$I$7:$I$1500)</f>
        <v>0</v>
      </c>
      <c r="H135" s="172">
        <f>SUMIFS('Directors Advances'!$J$6:$J$1500, 'Directors Advances'!$H$6:$H$1500, 'Sales + Receivables'!B135, 'Directors Advances'!$H$6:$H$1500, "&lt;&gt;0")
+SUMIFS('Bank 1'!$J$7:$J$1500, 'Bank 1'!$H$7:$H$1500, 'Sales + Receivables'!B135, 'Bank 1'!$H$7:$H$1500, "&lt;&gt;0")
+SUMIFS('Bank 2'!$J$7:$J$1500, 'Bank 2'!$H$7:$H$1500, 'Sales + Receivables'!B135, 'Bank 2'!$H$7:$H$1500, "&lt;&gt;0")
+SUMIFS('Credit Card 1'!$J$7:$J$1500, 'Credit Card 1'!$H$7:$H$1500, 'Sales + Receivables'!B135, 'Credit Card 1'!$H$7:$H$1500, "&lt;&gt;0")
+SUMIFS('Credit Card 2'!$J$7:$J$1500, 'Credit Card 2'!$H$7:$H$1500, 'Sales + Receivables'!B135, 'Credit Card 2'!$H$7:$H$1500, "&lt;&gt;0")</f>
        <v>0</v>
      </c>
      <c r="I135" s="62"/>
      <c r="J135" s="62"/>
      <c r="K135" s="431">
        <f>Table9[[#This Row],[Invoice Paid by Cx]]+Table9[[#This Row],[GST Paid by Cx]]</f>
        <v>0</v>
      </c>
      <c r="L135" s="172">
        <f>IF(Dashboard!$F$5="Quick",0,Table9[[#This Row],[GST/HST]]-Table9[[#This Row],[GST Paid by Cx]])</f>
        <v>0</v>
      </c>
      <c r="M135" s="172">
        <f>Table9[[#This Row],[Net Invoice ]]-Table9[[#This Row],[Invoice Paid by Cx]]</f>
        <v>0</v>
      </c>
      <c r="N135" s="439">
        <f t="shared" si="4"/>
        <v>0</v>
      </c>
    </row>
    <row r="136" spans="1:14" ht="15.75" customHeight="1" x14ac:dyDescent="0.2">
      <c r="A136" s="44"/>
      <c r="B136" s="51"/>
      <c r="C136" s="52"/>
      <c r="D136" s="53"/>
      <c r="E136" s="428">
        <f>(Table9[[#This Row],[Invoice Amount]]*Dashboard!$F$4)/(100%+Dashboard!$F$4)</f>
        <v>0</v>
      </c>
      <c r="F136" s="169">
        <f>Table9[[#This Row],[Invoice Amount]]-Table9[[#This Row],[GST/HST]]</f>
        <v>0</v>
      </c>
      <c r="G136" s="169">
        <f>SUMIF('Directors Advances'!$H$6:$H$1500,'Sales + Receivables'!B136,'Directors Advances'!$I$6:$I$1500)+SUMIF('Bank 1'!$H$7:$H$1500,'Sales + Receivables'!B136,'Bank 1'!$I$7:$I$1500)+SUMIF('Bank 2'!$H$7:$H$1500,'Sales + Receivables'!B136,'Bank 2'!$I$7:$I$1500)+SUMIF('Credit Card 1'!$H$7:$H$1500,'Sales + Receivables'!B136,'Credit Card 1'!$I$7:$I$1500)+SUMIF('Credit Card 2'!$H$7:$H$1500,'Sales + Receivables'!B136,'Credit Card 2'!$I$7:$I$1500)</f>
        <v>0</v>
      </c>
      <c r="H136" s="169">
        <f>SUMIFS('Directors Advances'!$J$6:$J$1500, 'Directors Advances'!$H$6:$H$1500, 'Sales + Receivables'!B136, 'Directors Advances'!$H$6:$H$1500, "&lt;&gt;0")
+SUMIFS('Bank 1'!$J$7:$J$1500, 'Bank 1'!$H$7:$H$1500, 'Sales + Receivables'!B136, 'Bank 1'!$H$7:$H$1500, "&lt;&gt;0")
+SUMIFS('Bank 2'!$J$7:$J$1500, 'Bank 2'!$H$7:$H$1500, 'Sales + Receivables'!B136, 'Bank 2'!$H$7:$H$1500, "&lt;&gt;0")
+SUMIFS('Credit Card 1'!$J$7:$J$1500, 'Credit Card 1'!$H$7:$H$1500, 'Sales + Receivables'!B136, 'Credit Card 1'!$H$7:$H$1500, "&lt;&gt;0")
+SUMIFS('Credit Card 2'!$J$7:$J$1500, 'Credit Card 2'!$H$7:$H$1500, 'Sales + Receivables'!B136, 'Credit Card 2'!$H$7:$H$1500, "&lt;&gt;0")</f>
        <v>0</v>
      </c>
      <c r="I136" s="53"/>
      <c r="J136" s="53"/>
      <c r="K136" s="428">
        <f>Table9[[#This Row],[Invoice Paid by Cx]]+Table9[[#This Row],[GST Paid by Cx]]</f>
        <v>0</v>
      </c>
      <c r="L136" s="169">
        <f>IF(Dashboard!$F$5="Quick",0,Table9[[#This Row],[GST/HST]]-Table9[[#This Row],[GST Paid by Cx]])</f>
        <v>0</v>
      </c>
      <c r="M136" s="169">
        <f>Table9[[#This Row],[Net Invoice ]]-Table9[[#This Row],[Invoice Paid by Cx]]</f>
        <v>0</v>
      </c>
      <c r="N136" s="435">
        <f t="shared" si="4"/>
        <v>0</v>
      </c>
    </row>
    <row r="137" spans="1:14" ht="15.75" customHeight="1" x14ac:dyDescent="0.2">
      <c r="A137" s="44"/>
      <c r="B137" s="60"/>
      <c r="C137" s="61"/>
      <c r="D137" s="62"/>
      <c r="E137" s="431">
        <f>(Table9[[#This Row],[Invoice Amount]]*Dashboard!$F$4)/(100%+Dashboard!$F$4)</f>
        <v>0</v>
      </c>
      <c r="F137" s="172">
        <f>Table9[[#This Row],[Invoice Amount]]-Table9[[#This Row],[GST/HST]]</f>
        <v>0</v>
      </c>
      <c r="G137" s="172">
        <f>SUMIF('Directors Advances'!$H$6:$H$1500,'Sales + Receivables'!B137,'Directors Advances'!$I$6:$I$1500)+SUMIF('Bank 1'!$H$7:$H$1500,'Sales + Receivables'!B137,'Bank 1'!$I$7:$I$1500)+SUMIF('Bank 2'!$H$7:$H$1500,'Sales + Receivables'!B137,'Bank 2'!$I$7:$I$1500)+SUMIF('Credit Card 1'!$H$7:$H$1500,'Sales + Receivables'!B137,'Credit Card 1'!$I$7:$I$1500)+SUMIF('Credit Card 2'!$H$7:$H$1500,'Sales + Receivables'!B137,'Credit Card 2'!$I$7:$I$1500)</f>
        <v>0</v>
      </c>
      <c r="H137" s="172">
        <f>SUMIFS('Directors Advances'!$J$6:$J$1500, 'Directors Advances'!$H$6:$H$1500, 'Sales + Receivables'!B137, 'Directors Advances'!$H$6:$H$1500, "&lt;&gt;0")
+SUMIFS('Bank 1'!$J$7:$J$1500, 'Bank 1'!$H$7:$H$1500, 'Sales + Receivables'!B137, 'Bank 1'!$H$7:$H$1500, "&lt;&gt;0")
+SUMIFS('Bank 2'!$J$7:$J$1500, 'Bank 2'!$H$7:$H$1500, 'Sales + Receivables'!B137, 'Bank 2'!$H$7:$H$1500, "&lt;&gt;0")
+SUMIFS('Credit Card 1'!$J$7:$J$1500, 'Credit Card 1'!$H$7:$H$1500, 'Sales + Receivables'!B137, 'Credit Card 1'!$H$7:$H$1500, "&lt;&gt;0")
+SUMIFS('Credit Card 2'!$J$7:$J$1500, 'Credit Card 2'!$H$7:$H$1500, 'Sales + Receivables'!B137, 'Credit Card 2'!$H$7:$H$1500, "&lt;&gt;0")</f>
        <v>0</v>
      </c>
      <c r="I137" s="62"/>
      <c r="J137" s="62"/>
      <c r="K137" s="431">
        <f>Table9[[#This Row],[Invoice Paid by Cx]]+Table9[[#This Row],[GST Paid by Cx]]</f>
        <v>0</v>
      </c>
      <c r="L137" s="172">
        <f>IF(Dashboard!$F$5="Quick",0,Table9[[#This Row],[GST/HST]]-Table9[[#This Row],[GST Paid by Cx]])</f>
        <v>0</v>
      </c>
      <c r="M137" s="172">
        <f>Table9[[#This Row],[Net Invoice ]]-Table9[[#This Row],[Invoice Paid by Cx]]</f>
        <v>0</v>
      </c>
      <c r="N137" s="440">
        <f t="shared" si="4"/>
        <v>0</v>
      </c>
    </row>
    <row r="138" spans="1:14" ht="15.75" customHeight="1" x14ac:dyDescent="0.2">
      <c r="A138" s="44"/>
      <c r="B138" s="51"/>
      <c r="C138" s="52"/>
      <c r="D138" s="53"/>
      <c r="E138" s="428">
        <f>(Table9[[#This Row],[Invoice Amount]]*Dashboard!$F$4)/(100%+Dashboard!$F$4)</f>
        <v>0</v>
      </c>
      <c r="F138" s="169">
        <f>Table9[[#This Row],[Invoice Amount]]-Table9[[#This Row],[GST/HST]]</f>
        <v>0</v>
      </c>
      <c r="G138" s="169">
        <f>SUMIF('Directors Advances'!$H$6:$H$1500,'Sales + Receivables'!B138,'Directors Advances'!$I$6:$I$1500)+SUMIF('Bank 1'!$H$7:$H$1500,'Sales + Receivables'!B138,'Bank 1'!$I$7:$I$1500)+SUMIF('Bank 2'!$H$7:$H$1500,'Sales + Receivables'!B138,'Bank 2'!$I$7:$I$1500)+SUMIF('Credit Card 1'!$H$7:$H$1500,'Sales + Receivables'!B138,'Credit Card 1'!$I$7:$I$1500)+SUMIF('Credit Card 2'!$H$7:$H$1500,'Sales + Receivables'!B138,'Credit Card 2'!$I$7:$I$1500)</f>
        <v>0</v>
      </c>
      <c r="H138" s="169">
        <f>SUMIFS('Directors Advances'!$J$6:$J$1500, 'Directors Advances'!$H$6:$H$1500, 'Sales + Receivables'!B138, 'Directors Advances'!$H$6:$H$1500, "&lt;&gt;0")
+SUMIFS('Bank 1'!$J$7:$J$1500, 'Bank 1'!$H$7:$H$1500, 'Sales + Receivables'!B138, 'Bank 1'!$H$7:$H$1500, "&lt;&gt;0")
+SUMIFS('Bank 2'!$J$7:$J$1500, 'Bank 2'!$H$7:$H$1500, 'Sales + Receivables'!B138, 'Bank 2'!$H$7:$H$1500, "&lt;&gt;0")
+SUMIFS('Credit Card 1'!$J$7:$J$1500, 'Credit Card 1'!$H$7:$H$1500, 'Sales + Receivables'!B138, 'Credit Card 1'!$H$7:$H$1500, "&lt;&gt;0")
+SUMIFS('Credit Card 2'!$J$7:$J$1500, 'Credit Card 2'!$H$7:$H$1500, 'Sales + Receivables'!B138, 'Credit Card 2'!$H$7:$H$1500, "&lt;&gt;0")</f>
        <v>0</v>
      </c>
      <c r="I138" s="53"/>
      <c r="J138" s="53"/>
      <c r="K138" s="428">
        <f>Table9[[#This Row],[Invoice Paid by Cx]]+Table9[[#This Row],[GST Paid by Cx]]</f>
        <v>0</v>
      </c>
      <c r="L138" s="169">
        <f>IF(Dashboard!$F$5="Quick",0,Table9[[#This Row],[GST/HST]]-Table9[[#This Row],[GST Paid by Cx]])</f>
        <v>0</v>
      </c>
      <c r="M138" s="169">
        <f>Table9[[#This Row],[Net Invoice ]]-Table9[[#This Row],[Invoice Paid by Cx]]</f>
        <v>0</v>
      </c>
      <c r="N138" s="435">
        <f t="shared" si="4"/>
        <v>0</v>
      </c>
    </row>
    <row r="139" spans="1:14" ht="15.75" customHeight="1" x14ac:dyDescent="0.2">
      <c r="A139" s="44"/>
      <c r="B139" s="60"/>
      <c r="C139" s="61"/>
      <c r="D139" s="62"/>
      <c r="E139" s="431">
        <f>(Table9[[#This Row],[Invoice Amount]]*Dashboard!$F$4)/(100%+Dashboard!$F$4)</f>
        <v>0</v>
      </c>
      <c r="F139" s="172">
        <f>Table9[[#This Row],[Invoice Amount]]-Table9[[#This Row],[GST/HST]]</f>
        <v>0</v>
      </c>
      <c r="G139" s="172">
        <f>SUMIF('Directors Advances'!$H$6:$H$1500,'Sales + Receivables'!B139,'Directors Advances'!$I$6:$I$1500)+SUMIF('Bank 1'!$H$7:$H$1500,'Sales + Receivables'!B139,'Bank 1'!$I$7:$I$1500)+SUMIF('Bank 2'!$H$7:$H$1500,'Sales + Receivables'!B139,'Bank 2'!$I$7:$I$1500)+SUMIF('Credit Card 1'!$H$7:$H$1500,'Sales + Receivables'!B139,'Credit Card 1'!$I$7:$I$1500)+SUMIF('Credit Card 2'!$H$7:$H$1500,'Sales + Receivables'!B139,'Credit Card 2'!$I$7:$I$1500)</f>
        <v>0</v>
      </c>
      <c r="H139" s="172">
        <f>SUMIFS('Directors Advances'!$J$6:$J$1500, 'Directors Advances'!$H$6:$H$1500, 'Sales + Receivables'!B139, 'Directors Advances'!$H$6:$H$1500, "&lt;&gt;0")
+SUMIFS('Bank 1'!$J$7:$J$1500, 'Bank 1'!$H$7:$H$1500, 'Sales + Receivables'!B139, 'Bank 1'!$H$7:$H$1500, "&lt;&gt;0")
+SUMIFS('Bank 2'!$J$7:$J$1500, 'Bank 2'!$H$7:$H$1500, 'Sales + Receivables'!B139, 'Bank 2'!$H$7:$H$1500, "&lt;&gt;0")
+SUMIFS('Credit Card 1'!$J$7:$J$1500, 'Credit Card 1'!$H$7:$H$1500, 'Sales + Receivables'!B139, 'Credit Card 1'!$H$7:$H$1500, "&lt;&gt;0")
+SUMIFS('Credit Card 2'!$J$7:$J$1500, 'Credit Card 2'!$H$7:$H$1500, 'Sales + Receivables'!B139, 'Credit Card 2'!$H$7:$H$1500, "&lt;&gt;0")</f>
        <v>0</v>
      </c>
      <c r="I139" s="62"/>
      <c r="J139" s="62"/>
      <c r="K139" s="431">
        <f>Table9[[#This Row],[Invoice Paid by Cx]]+Table9[[#This Row],[GST Paid by Cx]]</f>
        <v>0</v>
      </c>
      <c r="L139" s="172">
        <f>IF(Dashboard!$F$5="Quick",0,Table9[[#This Row],[GST/HST]]-Table9[[#This Row],[GST Paid by Cx]])</f>
        <v>0</v>
      </c>
      <c r="M139" s="172">
        <f>Table9[[#This Row],[Net Invoice ]]-Table9[[#This Row],[Invoice Paid by Cx]]</f>
        <v>0</v>
      </c>
      <c r="N139" s="438">
        <f t="shared" si="4"/>
        <v>0</v>
      </c>
    </row>
    <row r="140" spans="1:14" ht="15.75" customHeight="1" x14ac:dyDescent="0.2">
      <c r="A140" s="44"/>
      <c r="B140" s="51"/>
      <c r="C140" s="52"/>
      <c r="D140" s="53"/>
      <c r="E140" s="428">
        <f>(Table9[[#This Row],[Invoice Amount]]*Dashboard!$F$4)/(100%+Dashboard!$F$4)</f>
        <v>0</v>
      </c>
      <c r="F140" s="169">
        <f>Table9[[#This Row],[Invoice Amount]]-Table9[[#This Row],[GST/HST]]</f>
        <v>0</v>
      </c>
      <c r="G140" s="169">
        <f>SUMIF('Directors Advances'!$H$6:$H$1500,'Sales + Receivables'!B140,'Directors Advances'!$I$6:$I$1500)+SUMIF('Bank 1'!$H$7:$H$1500,'Sales + Receivables'!B140,'Bank 1'!$I$7:$I$1500)+SUMIF('Bank 2'!$H$7:$H$1500,'Sales + Receivables'!B140,'Bank 2'!$I$7:$I$1500)+SUMIF('Credit Card 1'!$H$7:$H$1500,'Sales + Receivables'!B140,'Credit Card 1'!$I$7:$I$1500)+SUMIF('Credit Card 2'!$H$7:$H$1500,'Sales + Receivables'!B140,'Credit Card 2'!$I$7:$I$1500)</f>
        <v>0</v>
      </c>
      <c r="H140" s="169">
        <f>SUMIFS('Directors Advances'!$J$6:$J$1500, 'Directors Advances'!$H$6:$H$1500, 'Sales + Receivables'!B140, 'Directors Advances'!$H$6:$H$1500, "&lt;&gt;0")
+SUMIFS('Bank 1'!$J$7:$J$1500, 'Bank 1'!$H$7:$H$1500, 'Sales + Receivables'!B140, 'Bank 1'!$H$7:$H$1500, "&lt;&gt;0")
+SUMIFS('Bank 2'!$J$7:$J$1500, 'Bank 2'!$H$7:$H$1500, 'Sales + Receivables'!B140, 'Bank 2'!$H$7:$H$1500, "&lt;&gt;0")
+SUMIFS('Credit Card 1'!$J$7:$J$1500, 'Credit Card 1'!$H$7:$H$1500, 'Sales + Receivables'!B140, 'Credit Card 1'!$H$7:$H$1500, "&lt;&gt;0")
+SUMIFS('Credit Card 2'!$J$7:$J$1500, 'Credit Card 2'!$H$7:$H$1500, 'Sales + Receivables'!B140, 'Credit Card 2'!$H$7:$H$1500, "&lt;&gt;0")</f>
        <v>0</v>
      </c>
      <c r="I140" s="53"/>
      <c r="J140" s="53"/>
      <c r="K140" s="428">
        <f>Table9[[#This Row],[Invoice Paid by Cx]]+Table9[[#This Row],[GST Paid by Cx]]</f>
        <v>0</v>
      </c>
      <c r="L140" s="169">
        <f>IF(Dashboard!$F$5="Quick",0,Table9[[#This Row],[GST/HST]]-Table9[[#This Row],[GST Paid by Cx]])</f>
        <v>0</v>
      </c>
      <c r="M140" s="169">
        <f>Table9[[#This Row],[Net Invoice ]]-Table9[[#This Row],[Invoice Paid by Cx]]</f>
        <v>0</v>
      </c>
      <c r="N140" s="435">
        <f t="shared" si="4"/>
        <v>0</v>
      </c>
    </row>
    <row r="141" spans="1:14" ht="15.75" customHeight="1" x14ac:dyDescent="0.2">
      <c r="A141" s="44"/>
      <c r="B141" s="60"/>
      <c r="C141" s="61"/>
      <c r="D141" s="62"/>
      <c r="E141" s="431">
        <f>(Table9[[#This Row],[Invoice Amount]]*Dashboard!$F$4)/(100%+Dashboard!$F$4)</f>
        <v>0</v>
      </c>
      <c r="F141" s="172">
        <f>Table9[[#This Row],[Invoice Amount]]-Table9[[#This Row],[GST/HST]]</f>
        <v>0</v>
      </c>
      <c r="G141" s="172">
        <f>SUMIF('Directors Advances'!$H$6:$H$1500,'Sales + Receivables'!B141,'Directors Advances'!$I$6:$I$1500)+SUMIF('Bank 1'!$H$7:$H$1500,'Sales + Receivables'!B141,'Bank 1'!$I$7:$I$1500)+SUMIF('Bank 2'!$H$7:$H$1500,'Sales + Receivables'!B141,'Bank 2'!$I$7:$I$1500)+SUMIF('Credit Card 1'!$H$7:$H$1500,'Sales + Receivables'!B141,'Credit Card 1'!$I$7:$I$1500)+SUMIF('Credit Card 2'!$H$7:$H$1500,'Sales + Receivables'!B141,'Credit Card 2'!$I$7:$I$1500)</f>
        <v>0</v>
      </c>
      <c r="H141" s="172">
        <f>SUMIFS('Directors Advances'!$J$6:$J$1500, 'Directors Advances'!$H$6:$H$1500, 'Sales + Receivables'!B141, 'Directors Advances'!$H$6:$H$1500, "&lt;&gt;0")
+SUMIFS('Bank 1'!$J$7:$J$1500, 'Bank 1'!$H$7:$H$1500, 'Sales + Receivables'!B141, 'Bank 1'!$H$7:$H$1500, "&lt;&gt;0")
+SUMIFS('Bank 2'!$J$7:$J$1500, 'Bank 2'!$H$7:$H$1500, 'Sales + Receivables'!B141, 'Bank 2'!$H$7:$H$1500, "&lt;&gt;0")
+SUMIFS('Credit Card 1'!$J$7:$J$1500, 'Credit Card 1'!$H$7:$H$1500, 'Sales + Receivables'!B141, 'Credit Card 1'!$H$7:$H$1500, "&lt;&gt;0")
+SUMIFS('Credit Card 2'!$J$7:$J$1500, 'Credit Card 2'!$H$7:$H$1500, 'Sales + Receivables'!B141, 'Credit Card 2'!$H$7:$H$1500, "&lt;&gt;0")</f>
        <v>0</v>
      </c>
      <c r="I141" s="62"/>
      <c r="J141" s="62"/>
      <c r="K141" s="431">
        <f>Table9[[#This Row],[Invoice Paid by Cx]]+Table9[[#This Row],[GST Paid by Cx]]</f>
        <v>0</v>
      </c>
      <c r="L141" s="172">
        <f>IF(Dashboard!$F$5="Quick",0,Table9[[#This Row],[GST/HST]]-Table9[[#This Row],[GST Paid by Cx]])</f>
        <v>0</v>
      </c>
      <c r="M141" s="172">
        <f>Table9[[#This Row],[Net Invoice ]]-Table9[[#This Row],[Invoice Paid by Cx]]</f>
        <v>0</v>
      </c>
      <c r="N141" s="438">
        <f t="shared" si="4"/>
        <v>0</v>
      </c>
    </row>
    <row r="142" spans="1:14" ht="15.75" customHeight="1" x14ac:dyDescent="0.2">
      <c r="A142" s="44"/>
      <c r="B142" s="51"/>
      <c r="C142" s="52"/>
      <c r="D142" s="53"/>
      <c r="E142" s="428">
        <f>(Table9[[#This Row],[Invoice Amount]]*Dashboard!$F$4)/(100%+Dashboard!$F$4)</f>
        <v>0</v>
      </c>
      <c r="F142" s="169">
        <f>Table9[[#This Row],[Invoice Amount]]-Table9[[#This Row],[GST/HST]]</f>
        <v>0</v>
      </c>
      <c r="G142" s="169">
        <f>SUMIF('Directors Advances'!$H$6:$H$1500,'Sales + Receivables'!B142,'Directors Advances'!$I$6:$I$1500)+SUMIF('Bank 1'!$H$7:$H$1500,'Sales + Receivables'!B142,'Bank 1'!$I$7:$I$1500)+SUMIF('Bank 2'!$H$7:$H$1500,'Sales + Receivables'!B142,'Bank 2'!$I$7:$I$1500)+SUMIF('Credit Card 1'!$H$7:$H$1500,'Sales + Receivables'!B142,'Credit Card 1'!$I$7:$I$1500)+SUMIF('Credit Card 2'!$H$7:$H$1500,'Sales + Receivables'!B142,'Credit Card 2'!$I$7:$I$1500)</f>
        <v>0</v>
      </c>
      <c r="H142" s="169">
        <f>SUMIFS('Directors Advances'!$J$6:$J$1500, 'Directors Advances'!$H$6:$H$1500, 'Sales + Receivables'!B142, 'Directors Advances'!$H$6:$H$1500, "&lt;&gt;0")
+SUMIFS('Bank 1'!$J$7:$J$1500, 'Bank 1'!$H$7:$H$1500, 'Sales + Receivables'!B142, 'Bank 1'!$H$7:$H$1500, "&lt;&gt;0")
+SUMIFS('Bank 2'!$J$7:$J$1500, 'Bank 2'!$H$7:$H$1500, 'Sales + Receivables'!B142, 'Bank 2'!$H$7:$H$1500, "&lt;&gt;0")
+SUMIFS('Credit Card 1'!$J$7:$J$1500, 'Credit Card 1'!$H$7:$H$1500, 'Sales + Receivables'!B142, 'Credit Card 1'!$H$7:$H$1500, "&lt;&gt;0")
+SUMIFS('Credit Card 2'!$J$7:$J$1500, 'Credit Card 2'!$H$7:$H$1500, 'Sales + Receivables'!B142, 'Credit Card 2'!$H$7:$H$1500, "&lt;&gt;0")</f>
        <v>0</v>
      </c>
      <c r="I142" s="53"/>
      <c r="J142" s="53"/>
      <c r="K142" s="428">
        <f>Table9[[#This Row],[Invoice Paid by Cx]]+Table9[[#This Row],[GST Paid by Cx]]</f>
        <v>0</v>
      </c>
      <c r="L142" s="169">
        <f>IF(Dashboard!$F$5="Quick",0,Table9[[#This Row],[GST/HST]]-Table9[[#This Row],[GST Paid by Cx]])</f>
        <v>0</v>
      </c>
      <c r="M142" s="169">
        <f>Table9[[#This Row],[Net Invoice ]]-Table9[[#This Row],[Invoice Paid by Cx]]</f>
        <v>0</v>
      </c>
      <c r="N142" s="435">
        <f t="shared" si="4"/>
        <v>0</v>
      </c>
    </row>
    <row r="143" spans="1:14" ht="15.75" customHeight="1" x14ac:dyDescent="0.2">
      <c r="A143" s="44"/>
      <c r="B143" s="60"/>
      <c r="C143" s="61"/>
      <c r="D143" s="62"/>
      <c r="E143" s="431">
        <f>(Table9[[#This Row],[Invoice Amount]]*Dashboard!$F$4)/(100%+Dashboard!$F$4)</f>
        <v>0</v>
      </c>
      <c r="F143" s="172">
        <f>Table9[[#This Row],[Invoice Amount]]-Table9[[#This Row],[GST/HST]]</f>
        <v>0</v>
      </c>
      <c r="G143" s="172">
        <f>SUMIF('Directors Advances'!$H$6:$H$1500,'Sales + Receivables'!B143,'Directors Advances'!$I$6:$I$1500)+SUMIF('Bank 1'!$H$7:$H$1500,'Sales + Receivables'!B143,'Bank 1'!$I$7:$I$1500)+SUMIF('Bank 2'!$H$7:$H$1500,'Sales + Receivables'!B143,'Bank 2'!$I$7:$I$1500)+SUMIF('Credit Card 1'!$H$7:$H$1500,'Sales + Receivables'!B143,'Credit Card 1'!$I$7:$I$1500)+SUMIF('Credit Card 2'!$H$7:$H$1500,'Sales + Receivables'!B143,'Credit Card 2'!$I$7:$I$1500)</f>
        <v>0</v>
      </c>
      <c r="H143" s="172">
        <f>SUMIFS('Directors Advances'!$J$6:$J$1500, 'Directors Advances'!$H$6:$H$1500, 'Sales + Receivables'!B143, 'Directors Advances'!$H$6:$H$1500, "&lt;&gt;0")
+SUMIFS('Bank 1'!$J$7:$J$1500, 'Bank 1'!$H$7:$H$1500, 'Sales + Receivables'!B143, 'Bank 1'!$H$7:$H$1500, "&lt;&gt;0")
+SUMIFS('Bank 2'!$J$7:$J$1500, 'Bank 2'!$H$7:$H$1500, 'Sales + Receivables'!B143, 'Bank 2'!$H$7:$H$1500, "&lt;&gt;0")
+SUMIFS('Credit Card 1'!$J$7:$J$1500, 'Credit Card 1'!$H$7:$H$1500, 'Sales + Receivables'!B143, 'Credit Card 1'!$H$7:$H$1500, "&lt;&gt;0")
+SUMIFS('Credit Card 2'!$J$7:$J$1500, 'Credit Card 2'!$H$7:$H$1500, 'Sales + Receivables'!B143, 'Credit Card 2'!$H$7:$H$1500, "&lt;&gt;0")</f>
        <v>0</v>
      </c>
      <c r="I143" s="62"/>
      <c r="J143" s="62"/>
      <c r="K143" s="431">
        <f>Table9[[#This Row],[Invoice Paid by Cx]]+Table9[[#This Row],[GST Paid by Cx]]</f>
        <v>0</v>
      </c>
      <c r="L143" s="172">
        <f>IF(Dashboard!$F$5="Quick",0,Table9[[#This Row],[GST/HST]]-Table9[[#This Row],[GST Paid by Cx]])</f>
        <v>0</v>
      </c>
      <c r="M143" s="172">
        <f>Table9[[#This Row],[Net Invoice ]]-Table9[[#This Row],[Invoice Paid by Cx]]</f>
        <v>0</v>
      </c>
      <c r="N143" s="438">
        <f t="shared" si="4"/>
        <v>0</v>
      </c>
    </row>
    <row r="144" spans="1:14" ht="15.75" customHeight="1" x14ac:dyDescent="0.2">
      <c r="A144" s="44"/>
      <c r="B144" s="51"/>
      <c r="C144" s="52"/>
      <c r="D144" s="53"/>
      <c r="E144" s="428">
        <f>(Table9[[#This Row],[Invoice Amount]]*Dashboard!$F$4)/(100%+Dashboard!$F$4)</f>
        <v>0</v>
      </c>
      <c r="F144" s="169">
        <f>Table9[[#This Row],[Invoice Amount]]-Table9[[#This Row],[GST/HST]]</f>
        <v>0</v>
      </c>
      <c r="G144" s="169">
        <f>SUMIF('Directors Advances'!$H$6:$H$1500,'Sales + Receivables'!B144,'Directors Advances'!$I$6:$I$1500)+SUMIF('Bank 1'!$H$7:$H$1500,'Sales + Receivables'!B144,'Bank 1'!$I$7:$I$1500)+SUMIF('Bank 2'!$H$7:$H$1500,'Sales + Receivables'!B144,'Bank 2'!$I$7:$I$1500)+SUMIF('Credit Card 1'!$H$7:$H$1500,'Sales + Receivables'!B144,'Credit Card 1'!$I$7:$I$1500)+SUMIF('Credit Card 2'!$H$7:$H$1500,'Sales + Receivables'!B144,'Credit Card 2'!$I$7:$I$1500)</f>
        <v>0</v>
      </c>
      <c r="H144" s="169">
        <f>SUMIFS('Directors Advances'!$J$6:$J$1500, 'Directors Advances'!$H$6:$H$1500, 'Sales + Receivables'!B144, 'Directors Advances'!$H$6:$H$1500, "&lt;&gt;0")
+SUMIFS('Bank 1'!$J$7:$J$1500, 'Bank 1'!$H$7:$H$1500, 'Sales + Receivables'!B144, 'Bank 1'!$H$7:$H$1500, "&lt;&gt;0")
+SUMIFS('Bank 2'!$J$7:$J$1500, 'Bank 2'!$H$7:$H$1500, 'Sales + Receivables'!B144, 'Bank 2'!$H$7:$H$1500, "&lt;&gt;0")
+SUMIFS('Credit Card 1'!$J$7:$J$1500, 'Credit Card 1'!$H$7:$H$1500, 'Sales + Receivables'!B144, 'Credit Card 1'!$H$7:$H$1500, "&lt;&gt;0")
+SUMIFS('Credit Card 2'!$J$7:$J$1500, 'Credit Card 2'!$H$7:$H$1500, 'Sales + Receivables'!B144, 'Credit Card 2'!$H$7:$H$1500, "&lt;&gt;0")</f>
        <v>0</v>
      </c>
      <c r="I144" s="53"/>
      <c r="J144" s="53"/>
      <c r="K144" s="428">
        <f>Table9[[#This Row],[Invoice Paid by Cx]]+Table9[[#This Row],[GST Paid by Cx]]</f>
        <v>0</v>
      </c>
      <c r="L144" s="169">
        <f>IF(Dashboard!$F$5="Quick",0,Table9[[#This Row],[GST/HST]]-Table9[[#This Row],[GST Paid by Cx]])</f>
        <v>0</v>
      </c>
      <c r="M144" s="169">
        <f>Table9[[#This Row],[Net Invoice ]]-Table9[[#This Row],[Invoice Paid by Cx]]</f>
        <v>0</v>
      </c>
      <c r="N144" s="435">
        <f t="shared" si="4"/>
        <v>0</v>
      </c>
    </row>
    <row r="145" spans="1:14" ht="15.75" customHeight="1" x14ac:dyDescent="0.2">
      <c r="A145" s="44"/>
      <c r="B145" s="60"/>
      <c r="C145" s="61"/>
      <c r="D145" s="62"/>
      <c r="E145" s="431">
        <f>(Table9[[#This Row],[Invoice Amount]]*Dashboard!$F$4)/(100%+Dashboard!$F$4)</f>
        <v>0</v>
      </c>
      <c r="F145" s="172">
        <f>Table9[[#This Row],[Invoice Amount]]-Table9[[#This Row],[GST/HST]]</f>
        <v>0</v>
      </c>
      <c r="G145" s="172">
        <f>SUMIF('Directors Advances'!$H$6:$H$1500,'Sales + Receivables'!B145,'Directors Advances'!$I$6:$I$1500)+SUMIF('Bank 1'!$H$7:$H$1500,'Sales + Receivables'!B145,'Bank 1'!$I$7:$I$1500)+SUMIF('Bank 2'!$H$7:$H$1500,'Sales + Receivables'!B145,'Bank 2'!$I$7:$I$1500)+SUMIF('Credit Card 1'!$H$7:$H$1500,'Sales + Receivables'!B145,'Credit Card 1'!$I$7:$I$1500)+SUMIF('Credit Card 2'!$H$7:$H$1500,'Sales + Receivables'!B145,'Credit Card 2'!$I$7:$I$1500)</f>
        <v>0</v>
      </c>
      <c r="H145" s="172">
        <f>SUMIFS('Directors Advances'!$J$6:$J$1500, 'Directors Advances'!$H$6:$H$1500, 'Sales + Receivables'!B145, 'Directors Advances'!$H$6:$H$1500, "&lt;&gt;0")
+SUMIFS('Bank 1'!$J$7:$J$1500, 'Bank 1'!$H$7:$H$1500, 'Sales + Receivables'!B145, 'Bank 1'!$H$7:$H$1500, "&lt;&gt;0")
+SUMIFS('Bank 2'!$J$7:$J$1500, 'Bank 2'!$H$7:$H$1500, 'Sales + Receivables'!B145, 'Bank 2'!$H$7:$H$1500, "&lt;&gt;0")
+SUMIFS('Credit Card 1'!$J$7:$J$1500, 'Credit Card 1'!$H$7:$H$1500, 'Sales + Receivables'!B145, 'Credit Card 1'!$H$7:$H$1500, "&lt;&gt;0")
+SUMIFS('Credit Card 2'!$J$7:$J$1500, 'Credit Card 2'!$H$7:$H$1500, 'Sales + Receivables'!B145, 'Credit Card 2'!$H$7:$H$1500, "&lt;&gt;0")</f>
        <v>0</v>
      </c>
      <c r="I145" s="62"/>
      <c r="J145" s="62"/>
      <c r="K145" s="431">
        <f>Table9[[#This Row],[Invoice Paid by Cx]]+Table9[[#This Row],[GST Paid by Cx]]</f>
        <v>0</v>
      </c>
      <c r="L145" s="172">
        <f>IF(Dashboard!$F$5="Quick",0,Table9[[#This Row],[GST/HST]]-Table9[[#This Row],[GST Paid by Cx]])</f>
        <v>0</v>
      </c>
      <c r="M145" s="172">
        <f>Table9[[#This Row],[Net Invoice ]]-Table9[[#This Row],[Invoice Paid by Cx]]</f>
        <v>0</v>
      </c>
      <c r="N145" s="438">
        <f t="shared" si="4"/>
        <v>0</v>
      </c>
    </row>
    <row r="146" spans="1:14" ht="15.75" customHeight="1" x14ac:dyDescent="0.2">
      <c r="A146" s="44"/>
      <c r="B146" s="51"/>
      <c r="C146" s="52"/>
      <c r="D146" s="53"/>
      <c r="E146" s="428">
        <f>(Table9[[#This Row],[Invoice Amount]]*Dashboard!$F$4)/(100%+Dashboard!$F$4)</f>
        <v>0</v>
      </c>
      <c r="F146" s="169">
        <f>Table9[[#This Row],[Invoice Amount]]-Table9[[#This Row],[GST/HST]]</f>
        <v>0</v>
      </c>
      <c r="G146" s="169">
        <f>SUMIF('Directors Advances'!$H$6:$H$1500,'Sales + Receivables'!B146,'Directors Advances'!$I$6:$I$1500)+SUMIF('Bank 1'!$H$7:$H$1500,'Sales + Receivables'!B146,'Bank 1'!$I$7:$I$1500)+SUMIF('Bank 2'!$H$7:$H$1500,'Sales + Receivables'!B146,'Bank 2'!$I$7:$I$1500)+SUMIF('Credit Card 1'!$H$7:$H$1500,'Sales + Receivables'!B146,'Credit Card 1'!$I$7:$I$1500)+SUMIF('Credit Card 2'!$H$7:$H$1500,'Sales + Receivables'!B146,'Credit Card 2'!$I$7:$I$1500)</f>
        <v>0</v>
      </c>
      <c r="H146" s="169">
        <f>SUMIFS('Directors Advances'!$J$6:$J$1500, 'Directors Advances'!$H$6:$H$1500, 'Sales + Receivables'!B146, 'Directors Advances'!$H$6:$H$1500, "&lt;&gt;0")
+SUMIFS('Bank 1'!$J$7:$J$1500, 'Bank 1'!$H$7:$H$1500, 'Sales + Receivables'!B146, 'Bank 1'!$H$7:$H$1500, "&lt;&gt;0")
+SUMIFS('Bank 2'!$J$7:$J$1500, 'Bank 2'!$H$7:$H$1500, 'Sales + Receivables'!B146, 'Bank 2'!$H$7:$H$1500, "&lt;&gt;0")
+SUMIFS('Credit Card 1'!$J$7:$J$1500, 'Credit Card 1'!$H$7:$H$1500, 'Sales + Receivables'!B146, 'Credit Card 1'!$H$7:$H$1500, "&lt;&gt;0")
+SUMIFS('Credit Card 2'!$J$7:$J$1500, 'Credit Card 2'!$H$7:$H$1500, 'Sales + Receivables'!B146, 'Credit Card 2'!$H$7:$H$1500, "&lt;&gt;0")</f>
        <v>0</v>
      </c>
      <c r="I146" s="53"/>
      <c r="J146" s="53"/>
      <c r="K146" s="428">
        <f>Table9[[#This Row],[Invoice Paid by Cx]]+Table9[[#This Row],[GST Paid by Cx]]</f>
        <v>0</v>
      </c>
      <c r="L146" s="169">
        <f>IF(Dashboard!$F$5="Quick",0,Table9[[#This Row],[GST/HST]]-Table9[[#This Row],[GST Paid by Cx]])</f>
        <v>0</v>
      </c>
      <c r="M146" s="169">
        <f>Table9[[#This Row],[Net Invoice ]]-Table9[[#This Row],[Invoice Paid by Cx]]</f>
        <v>0</v>
      </c>
      <c r="N146" s="435">
        <f t="shared" ref="N146:N152" si="5">D146-K146</f>
        <v>0</v>
      </c>
    </row>
    <row r="147" spans="1:14" ht="15.75" customHeight="1" x14ac:dyDescent="0.2">
      <c r="A147" s="44"/>
      <c r="B147" s="60"/>
      <c r="C147" s="61"/>
      <c r="D147" s="62"/>
      <c r="E147" s="431">
        <f>(Table9[[#This Row],[Invoice Amount]]*Dashboard!$F$4)/(100%+Dashboard!$F$4)</f>
        <v>0</v>
      </c>
      <c r="F147" s="172">
        <f>Table9[[#This Row],[Invoice Amount]]-Table9[[#This Row],[GST/HST]]</f>
        <v>0</v>
      </c>
      <c r="G147" s="172">
        <f>SUMIF('Directors Advances'!$H$6:$H$1500,'Sales + Receivables'!B147,'Directors Advances'!$I$6:$I$1500)+SUMIF('Bank 1'!$H$7:$H$1500,'Sales + Receivables'!B147,'Bank 1'!$I$7:$I$1500)+SUMIF('Bank 2'!$H$7:$H$1500,'Sales + Receivables'!B147,'Bank 2'!$I$7:$I$1500)+SUMIF('Credit Card 1'!$H$7:$H$1500,'Sales + Receivables'!B147,'Credit Card 1'!$I$7:$I$1500)+SUMIF('Credit Card 2'!$H$7:$H$1500,'Sales + Receivables'!B147,'Credit Card 2'!$I$7:$I$1500)</f>
        <v>0</v>
      </c>
      <c r="H147" s="172">
        <f>SUMIFS('Directors Advances'!$J$6:$J$1500, 'Directors Advances'!$H$6:$H$1500, 'Sales + Receivables'!B147, 'Directors Advances'!$H$6:$H$1500, "&lt;&gt;0")
+SUMIFS('Bank 1'!$J$7:$J$1500, 'Bank 1'!$H$7:$H$1500, 'Sales + Receivables'!B147, 'Bank 1'!$H$7:$H$1500, "&lt;&gt;0")
+SUMIFS('Bank 2'!$J$7:$J$1500, 'Bank 2'!$H$7:$H$1500, 'Sales + Receivables'!B147, 'Bank 2'!$H$7:$H$1500, "&lt;&gt;0")
+SUMIFS('Credit Card 1'!$J$7:$J$1500, 'Credit Card 1'!$H$7:$H$1500, 'Sales + Receivables'!B147, 'Credit Card 1'!$H$7:$H$1500, "&lt;&gt;0")
+SUMIFS('Credit Card 2'!$J$7:$J$1500, 'Credit Card 2'!$H$7:$H$1500, 'Sales + Receivables'!B147, 'Credit Card 2'!$H$7:$H$1500, "&lt;&gt;0")</f>
        <v>0</v>
      </c>
      <c r="I147" s="62"/>
      <c r="J147" s="62"/>
      <c r="K147" s="431">
        <f>Table9[[#This Row],[Invoice Paid by Cx]]+Table9[[#This Row],[GST Paid by Cx]]</f>
        <v>0</v>
      </c>
      <c r="L147" s="172">
        <f>IF(Dashboard!$F$5="Quick",0,Table9[[#This Row],[GST/HST]]-Table9[[#This Row],[GST Paid by Cx]])</f>
        <v>0</v>
      </c>
      <c r="M147" s="172">
        <f>Table9[[#This Row],[Net Invoice ]]-Table9[[#This Row],[Invoice Paid by Cx]]</f>
        <v>0</v>
      </c>
      <c r="N147" s="438">
        <f t="shared" si="5"/>
        <v>0</v>
      </c>
    </row>
    <row r="148" spans="1:14" ht="15.75" customHeight="1" x14ac:dyDescent="0.2">
      <c r="A148" s="44"/>
      <c r="B148" s="51"/>
      <c r="C148" s="52"/>
      <c r="D148" s="53"/>
      <c r="E148" s="428">
        <f>(Table9[[#This Row],[Invoice Amount]]*Dashboard!$F$4)/(100%+Dashboard!$F$4)</f>
        <v>0</v>
      </c>
      <c r="F148" s="169">
        <f>Table9[[#This Row],[Invoice Amount]]-Table9[[#This Row],[GST/HST]]</f>
        <v>0</v>
      </c>
      <c r="G148" s="169">
        <f>SUMIF('Directors Advances'!$H$6:$H$1500,'Sales + Receivables'!B148,'Directors Advances'!$I$6:$I$1500)+SUMIF('Bank 1'!$H$7:$H$1500,'Sales + Receivables'!B148,'Bank 1'!$I$7:$I$1500)+SUMIF('Bank 2'!$H$7:$H$1500,'Sales + Receivables'!B148,'Bank 2'!$I$7:$I$1500)+SUMIF('Credit Card 1'!$H$7:$H$1500,'Sales + Receivables'!B148,'Credit Card 1'!$I$7:$I$1500)+SUMIF('Credit Card 2'!$H$7:$H$1500,'Sales + Receivables'!B148,'Credit Card 2'!$I$7:$I$1500)</f>
        <v>0</v>
      </c>
      <c r="H148" s="169">
        <f>SUMIFS('Directors Advances'!$J$6:$J$1500, 'Directors Advances'!$H$6:$H$1500, 'Sales + Receivables'!B148, 'Directors Advances'!$H$6:$H$1500, "&lt;&gt;0")
+SUMIFS('Bank 1'!$J$7:$J$1500, 'Bank 1'!$H$7:$H$1500, 'Sales + Receivables'!B148, 'Bank 1'!$H$7:$H$1500, "&lt;&gt;0")
+SUMIFS('Bank 2'!$J$7:$J$1500, 'Bank 2'!$H$7:$H$1500, 'Sales + Receivables'!B148, 'Bank 2'!$H$7:$H$1500, "&lt;&gt;0")
+SUMIFS('Credit Card 1'!$J$7:$J$1500, 'Credit Card 1'!$H$7:$H$1500, 'Sales + Receivables'!B148, 'Credit Card 1'!$H$7:$H$1500, "&lt;&gt;0")
+SUMIFS('Credit Card 2'!$J$7:$J$1500, 'Credit Card 2'!$H$7:$H$1500, 'Sales + Receivables'!B148, 'Credit Card 2'!$H$7:$H$1500, "&lt;&gt;0")</f>
        <v>0</v>
      </c>
      <c r="I148" s="53"/>
      <c r="J148" s="53"/>
      <c r="K148" s="428">
        <f>Table9[[#This Row],[Invoice Paid by Cx]]+Table9[[#This Row],[GST Paid by Cx]]</f>
        <v>0</v>
      </c>
      <c r="L148" s="169">
        <f>IF(Dashboard!$F$5="Quick",0,Table9[[#This Row],[GST/HST]]-Table9[[#This Row],[GST Paid by Cx]])</f>
        <v>0</v>
      </c>
      <c r="M148" s="169">
        <f>Table9[[#This Row],[Net Invoice ]]-Table9[[#This Row],[Invoice Paid by Cx]]</f>
        <v>0</v>
      </c>
      <c r="N148" s="435">
        <f t="shared" si="5"/>
        <v>0</v>
      </c>
    </row>
    <row r="149" spans="1:14" ht="15.75" customHeight="1" x14ac:dyDescent="0.2">
      <c r="A149" s="44"/>
      <c r="B149" s="63"/>
      <c r="C149" s="64"/>
      <c r="D149" s="65"/>
      <c r="E149" s="432">
        <f>(Table9[[#This Row],[Invoice Amount]]*Dashboard!$F$4)/(100%+Dashboard!$F$4)</f>
        <v>0</v>
      </c>
      <c r="F149" s="173">
        <f>Table9[[#This Row],[Invoice Amount]]-Table9[[#This Row],[GST/HST]]</f>
        <v>0</v>
      </c>
      <c r="G149" s="173">
        <f>SUMIF('Directors Advances'!$H$6:$H$1500,'Sales + Receivables'!B149,'Directors Advances'!$I$6:$I$1500)+SUMIF('Bank 1'!$H$7:$H$1500,'Sales + Receivables'!B149,'Bank 1'!$I$7:$I$1500)+SUMIF('Bank 2'!$H$7:$H$1500,'Sales + Receivables'!B149,'Bank 2'!$I$7:$I$1500)+SUMIF('Credit Card 1'!$H$7:$H$1500,'Sales + Receivables'!B149,'Credit Card 1'!$I$7:$I$1500)+SUMIF('Credit Card 2'!$H$7:$H$1500,'Sales + Receivables'!B149,'Credit Card 2'!$I$7:$I$1500)</f>
        <v>0</v>
      </c>
      <c r="H149" s="173">
        <f>SUMIFS('Directors Advances'!$J$6:$J$1500, 'Directors Advances'!$H$6:$H$1500, 'Sales + Receivables'!B149, 'Directors Advances'!$H$6:$H$1500, "&lt;&gt;0")
+SUMIFS('Bank 1'!$J$7:$J$1500, 'Bank 1'!$H$7:$H$1500, 'Sales + Receivables'!B149, 'Bank 1'!$H$7:$H$1500, "&lt;&gt;0")
+SUMIFS('Bank 2'!$J$7:$J$1500, 'Bank 2'!$H$7:$H$1500, 'Sales + Receivables'!B149, 'Bank 2'!$H$7:$H$1500, "&lt;&gt;0")
+SUMIFS('Credit Card 1'!$J$7:$J$1500, 'Credit Card 1'!$H$7:$H$1500, 'Sales + Receivables'!B149, 'Credit Card 1'!$H$7:$H$1500, "&lt;&gt;0")
+SUMIFS('Credit Card 2'!$J$7:$J$1500, 'Credit Card 2'!$H$7:$H$1500, 'Sales + Receivables'!B149, 'Credit Card 2'!$H$7:$H$1500, "&lt;&gt;0")</f>
        <v>0</v>
      </c>
      <c r="I149" s="65"/>
      <c r="J149" s="65"/>
      <c r="K149" s="432">
        <f>Table9[[#This Row],[Invoice Paid by Cx]]+Table9[[#This Row],[GST Paid by Cx]]</f>
        <v>0</v>
      </c>
      <c r="L149" s="173">
        <f>IF(Dashboard!$F$5="Quick",0,Table9[[#This Row],[GST/HST]]-Table9[[#This Row],[GST Paid by Cx]])</f>
        <v>0</v>
      </c>
      <c r="M149" s="173">
        <f>Table9[[#This Row],[Net Invoice ]]-Table9[[#This Row],[Invoice Paid by Cx]]</f>
        <v>0</v>
      </c>
      <c r="N149" s="440">
        <f t="shared" si="5"/>
        <v>0</v>
      </c>
    </row>
    <row r="150" spans="1:14" ht="15.75" customHeight="1" x14ac:dyDescent="0.2">
      <c r="A150" s="44"/>
      <c r="B150" s="66"/>
      <c r="C150" s="67"/>
      <c r="D150" s="68"/>
      <c r="E150" s="433">
        <f>(Table9[[#This Row],[Invoice Amount]]*Dashboard!$F$4)/(100%+Dashboard!$F$4)</f>
        <v>0</v>
      </c>
      <c r="F150" s="174">
        <f>Table9[[#This Row],[Invoice Amount]]-Table9[[#This Row],[GST/HST]]</f>
        <v>0</v>
      </c>
      <c r="G150" s="174">
        <f>SUMIF('Directors Advances'!$H$6:$H$1500,'Sales + Receivables'!B150,'Directors Advances'!$I$6:$I$1500)+SUMIF('Bank 1'!$H$7:$H$1500,'Sales + Receivables'!B150,'Bank 1'!$I$7:$I$1500)+SUMIF('Bank 2'!$H$7:$H$1500,'Sales + Receivables'!B150,'Bank 2'!$I$7:$I$1500)+SUMIF('Credit Card 1'!$H$7:$H$1500,'Sales + Receivables'!B150,'Credit Card 1'!$I$7:$I$1500)+SUMIF('Credit Card 2'!$H$7:$H$1500,'Sales + Receivables'!B150,'Credit Card 2'!$I$7:$I$1500)</f>
        <v>0</v>
      </c>
      <c r="H150" s="174">
        <f>SUMIFS('Directors Advances'!$J$6:$J$1500, 'Directors Advances'!$H$6:$H$1500, 'Sales + Receivables'!B150, 'Directors Advances'!$H$6:$H$1500, "&lt;&gt;0")
+SUMIFS('Bank 1'!$J$7:$J$1500, 'Bank 1'!$H$7:$H$1500, 'Sales + Receivables'!B150, 'Bank 1'!$H$7:$H$1500, "&lt;&gt;0")
+SUMIFS('Bank 2'!$J$7:$J$1500, 'Bank 2'!$H$7:$H$1500, 'Sales + Receivables'!B150, 'Bank 2'!$H$7:$H$1500, "&lt;&gt;0")
+SUMIFS('Credit Card 1'!$J$7:$J$1500, 'Credit Card 1'!$H$7:$H$1500, 'Sales + Receivables'!B150, 'Credit Card 1'!$H$7:$H$1500, "&lt;&gt;0")
+SUMIFS('Credit Card 2'!$J$7:$J$1500, 'Credit Card 2'!$H$7:$H$1500, 'Sales + Receivables'!B150, 'Credit Card 2'!$H$7:$H$1500, "&lt;&gt;0")</f>
        <v>0</v>
      </c>
      <c r="I150" s="68"/>
      <c r="J150" s="68"/>
      <c r="K150" s="433">
        <f>Table9[[#This Row],[Invoice Paid by Cx]]+Table9[[#This Row],[GST Paid by Cx]]</f>
        <v>0</v>
      </c>
      <c r="L150" s="174">
        <f>IF(Dashboard!$F$5="Quick",0,Table9[[#This Row],[GST/HST]]-Table9[[#This Row],[GST Paid by Cx]])</f>
        <v>0</v>
      </c>
      <c r="M150" s="174">
        <f>Table9[[#This Row],[Net Invoice ]]-Table9[[#This Row],[Invoice Paid by Cx]]</f>
        <v>0</v>
      </c>
      <c r="N150" s="437">
        <f t="shared" si="5"/>
        <v>0</v>
      </c>
    </row>
    <row r="151" spans="1:14" ht="15.75" customHeight="1" x14ac:dyDescent="0.2">
      <c r="A151" s="44"/>
      <c r="B151" s="60"/>
      <c r="C151" s="61"/>
      <c r="D151" s="62"/>
      <c r="E151" s="431">
        <f>(Table9[[#This Row],[Invoice Amount]]*Dashboard!$F$4)/(100%+Dashboard!$F$4)</f>
        <v>0</v>
      </c>
      <c r="F151" s="172">
        <f>Table9[[#This Row],[Invoice Amount]]-Table9[[#This Row],[GST/HST]]</f>
        <v>0</v>
      </c>
      <c r="G151" s="172">
        <f>SUMIF('Directors Advances'!$H$6:$H$1500,'Sales + Receivables'!B151,'Directors Advances'!$I$6:$I$1500)+SUMIF('Bank 1'!$H$7:$H$1500,'Sales + Receivables'!B151,'Bank 1'!$I$7:$I$1500)+SUMIF('Bank 2'!$H$7:$H$1500,'Sales + Receivables'!B151,'Bank 2'!$I$7:$I$1500)+SUMIF('Credit Card 1'!$H$7:$H$1500,'Sales + Receivables'!B151,'Credit Card 1'!$I$7:$I$1500)+SUMIF('Credit Card 2'!$H$7:$H$1500,'Sales + Receivables'!B151,'Credit Card 2'!$I$7:$I$1500)</f>
        <v>0</v>
      </c>
      <c r="H151" s="172">
        <f>SUMIFS('Directors Advances'!$J$6:$J$1500, 'Directors Advances'!$H$6:$H$1500, 'Sales + Receivables'!B151, 'Directors Advances'!$H$6:$H$1500, "&lt;&gt;0")
+SUMIFS('Bank 1'!$J$7:$J$1500, 'Bank 1'!$H$7:$H$1500, 'Sales + Receivables'!B151, 'Bank 1'!$H$7:$H$1500, "&lt;&gt;0")
+SUMIFS('Bank 2'!$J$7:$J$1500, 'Bank 2'!$H$7:$H$1500, 'Sales + Receivables'!B151, 'Bank 2'!$H$7:$H$1500, "&lt;&gt;0")
+SUMIFS('Credit Card 1'!$J$7:$J$1500, 'Credit Card 1'!$H$7:$H$1500, 'Sales + Receivables'!B151, 'Credit Card 1'!$H$7:$H$1500, "&lt;&gt;0")
+SUMIFS('Credit Card 2'!$J$7:$J$1500, 'Credit Card 2'!$H$7:$H$1500, 'Sales + Receivables'!B151, 'Credit Card 2'!$H$7:$H$1500, "&lt;&gt;0")</f>
        <v>0</v>
      </c>
      <c r="I151" s="62"/>
      <c r="J151" s="62"/>
      <c r="K151" s="431">
        <f>Table9[[#This Row],[Invoice Paid by Cx]]+Table9[[#This Row],[GST Paid by Cx]]</f>
        <v>0</v>
      </c>
      <c r="L151" s="172">
        <f>IF(Dashboard!$F$5="Quick",0,Table9[[#This Row],[GST/HST]]-Table9[[#This Row],[GST Paid by Cx]])</f>
        <v>0</v>
      </c>
      <c r="M151" s="172">
        <f>Table9[[#This Row],[Net Invoice ]]-Table9[[#This Row],[Invoice Paid by Cx]]</f>
        <v>0</v>
      </c>
      <c r="N151" s="439">
        <f t="shared" si="5"/>
        <v>0</v>
      </c>
    </row>
    <row r="152" spans="1:14" ht="15.75" customHeight="1" x14ac:dyDescent="0.2">
      <c r="A152" s="44"/>
      <c r="B152" s="51"/>
      <c r="C152" s="52"/>
      <c r="D152" s="53"/>
      <c r="E152" s="428">
        <f>(Table9[[#This Row],[Invoice Amount]]*Dashboard!$F$4)/(100%+Dashboard!$F$4)</f>
        <v>0</v>
      </c>
      <c r="F152" s="169">
        <f>Table9[[#This Row],[Invoice Amount]]-Table9[[#This Row],[GST/HST]]</f>
        <v>0</v>
      </c>
      <c r="G152" s="169">
        <f>SUMIF('Directors Advances'!$H$6:$H$1500,'Sales + Receivables'!B152,'Directors Advances'!$I$6:$I$1500)+SUMIF('Bank 1'!$H$7:$H$1500,'Sales + Receivables'!B152,'Bank 1'!$I$7:$I$1500)+SUMIF('Bank 2'!$H$7:$H$1500,'Sales + Receivables'!B152,'Bank 2'!$I$7:$I$1500)+SUMIF('Credit Card 1'!$H$7:$H$1500,'Sales + Receivables'!B152,'Credit Card 1'!$I$7:$I$1500)+SUMIF('Credit Card 2'!$H$7:$H$1500,'Sales + Receivables'!B152,'Credit Card 2'!$I$7:$I$1500)</f>
        <v>0</v>
      </c>
      <c r="H152" s="169">
        <f>SUMIFS('Directors Advances'!$J$6:$J$1500, 'Directors Advances'!$H$6:$H$1500, 'Sales + Receivables'!B152, 'Directors Advances'!$H$6:$H$1500, "&lt;&gt;0")
+SUMIFS('Bank 1'!$J$7:$J$1500, 'Bank 1'!$H$7:$H$1500, 'Sales + Receivables'!B152, 'Bank 1'!$H$7:$H$1500, "&lt;&gt;0")
+SUMIFS('Bank 2'!$J$7:$J$1500, 'Bank 2'!$H$7:$H$1500, 'Sales + Receivables'!B152, 'Bank 2'!$H$7:$H$1500, "&lt;&gt;0")
+SUMIFS('Credit Card 1'!$J$7:$J$1500, 'Credit Card 1'!$H$7:$H$1500, 'Sales + Receivables'!B152, 'Credit Card 1'!$H$7:$H$1500, "&lt;&gt;0")
+SUMIFS('Credit Card 2'!$J$7:$J$1500, 'Credit Card 2'!$H$7:$H$1500, 'Sales + Receivables'!B152, 'Credit Card 2'!$H$7:$H$1500, "&lt;&gt;0")</f>
        <v>0</v>
      </c>
      <c r="I152" s="53"/>
      <c r="J152" s="53"/>
      <c r="K152" s="428">
        <f>Table9[[#This Row],[Invoice Paid by Cx]]+Table9[[#This Row],[GST Paid by Cx]]</f>
        <v>0</v>
      </c>
      <c r="L152" s="169">
        <f>IF(Dashboard!$F$5="Quick",0,Table9[[#This Row],[GST/HST]]-Table9[[#This Row],[GST Paid by Cx]])</f>
        <v>0</v>
      </c>
      <c r="M152" s="169">
        <f>Table9[[#This Row],[Net Invoice ]]-Table9[[#This Row],[Invoice Paid by Cx]]</f>
        <v>0</v>
      </c>
      <c r="N152" s="435">
        <f t="shared" si="5"/>
        <v>0</v>
      </c>
    </row>
  </sheetData>
  <sheetProtection algorithmName="SHA-512" hashValue="5ffUfs+4MRBSSWdgiqqmyhbZib6wIemE6JYiXoEosd5jW2I+IAsHcVYL4tzyq1GSi6kT7NHi4aEsmIcBGB+JPg==" saltValue="diE+mEvb52LgPc4fedgp0w==" spinCount="100000" sheet="1" formatCells="0" formatColumns="0" formatRows="0" sort="0" autoFilter="0" pivotTables="0"/>
  <mergeCells count="4">
    <mergeCell ref="A1:N1"/>
    <mergeCell ref="A2:N2"/>
    <mergeCell ref="A4:B4"/>
    <mergeCell ref="I4:J4"/>
  </mergeCells>
  <conditionalFormatting sqref="A6:A152">
    <cfRule type="expression" dxfId="1" priority="1">
      <formula>AND(A6&lt;$B$3, A6&lt;&gt;"")</formula>
    </cfRule>
  </conditionalFormatting>
  <conditionalFormatting sqref="N6:N152">
    <cfRule type="cellIs" dxfId="0" priority="5" operator="lessThan">
      <formula>0</formula>
    </cfRule>
  </conditionalFormatting>
  <dataValidations count="2">
    <dataValidation type="date" operator="lessThanOrEqual" allowBlank="1" showInputMessage="1" showErrorMessage="1" errorTitle="Invalid Date" error="Invoice dates cannot be later than the fiscal year end." sqref="A6:A152" xr:uid="{019E22EA-03C2-4874-B885-DA0D1EABED31}">
      <formula1>$C$3</formula1>
    </dataValidation>
    <dataValidation type="custom" allowBlank="1" showInputMessage="1" showErrorMessage="1" errorTitle="Duplicate invoice number" error="Please enter a unique invoice number" sqref="B6:B150" xr:uid="{30B93EED-358F-425A-93D9-3C54190C3FB2}">
      <formula1>COUNTIF(B:B, B6) = 1</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A8260-2CFB-4374-878E-C87B927DAC55}">
  <sheetPr codeName="Sheet3">
    <tabColor rgb="FF92D050"/>
  </sheetPr>
  <dimension ref="A1:O1500"/>
  <sheetViews>
    <sheetView zoomScaleNormal="100" workbookViewId="0">
      <pane ySplit="5" topLeftCell="A6" activePane="bottomLeft" state="frozen"/>
      <selection pane="bottomLeft" activeCell="G4" sqref="G4"/>
    </sheetView>
  </sheetViews>
  <sheetFormatPr baseColWidth="10" defaultColWidth="8.83203125" defaultRowHeight="15" x14ac:dyDescent="0.2"/>
  <cols>
    <col min="1" max="1" width="12.6640625" style="417" customWidth="1"/>
    <col min="2" max="2" width="24.83203125" style="417" customWidth="1"/>
    <col min="3" max="3" width="28.83203125" style="417" customWidth="1"/>
    <col min="4" max="4" width="19.83203125" style="416" hidden="1" customWidth="1"/>
    <col min="5" max="5" width="20.83203125" style="417" customWidth="1"/>
    <col min="6" max="6" width="20.83203125" hidden="1" customWidth="1"/>
    <col min="7" max="7" width="14.83203125" style="393" customWidth="1"/>
    <col min="8" max="8" width="16" style="417" customWidth="1"/>
    <col min="9" max="9" width="11.83203125" style="393" customWidth="1"/>
    <col min="10" max="10" width="11.83203125" hidden="1" customWidth="1"/>
    <col min="11" max="11" width="30.83203125" style="417" customWidth="1"/>
    <col min="12" max="12" width="29.1640625" style="37" hidden="1" customWidth="1"/>
    <col min="13" max="13" width="16.33203125" style="37" customWidth="1"/>
    <col min="14" max="14" width="8.83203125" style="37"/>
    <col min="15" max="15" width="10.5" style="37" bestFit="1" customWidth="1"/>
    <col min="16" max="16384" width="8.83203125" style="37"/>
  </cols>
  <sheetData>
    <row r="1" spans="1:13" x14ac:dyDescent="0.2">
      <c r="A1" s="1" t="s">
        <v>19</v>
      </c>
      <c r="B1" s="420" t="str">
        <f>Dashboard!B3</f>
        <v>(Enter Company name)</v>
      </c>
      <c r="C1" s="407" t="s">
        <v>20</v>
      </c>
      <c r="D1" s="408"/>
      <c r="E1" s="401" t="str">
        <f>Dashboard!A15</f>
        <v>Directors Advance</v>
      </c>
      <c r="G1" s="407" t="s">
        <v>21</v>
      </c>
      <c r="H1" s="402">
        <f>SUMIF(E7:E1048576,"&gt;0")</f>
        <v>0</v>
      </c>
      <c r="I1" s="37"/>
      <c r="K1" s="37"/>
      <c r="L1" s="214" t="s">
        <v>309</v>
      </c>
    </row>
    <row r="2" spans="1:13" x14ac:dyDescent="0.2">
      <c r="A2" s="1" t="s">
        <v>22</v>
      </c>
      <c r="B2" s="421">
        <f>Dashboard!B5</f>
        <v>45688</v>
      </c>
      <c r="C2" s="409" t="s">
        <v>23</v>
      </c>
      <c r="D2"/>
      <c r="E2" s="403">
        <f>Dashboard!B15</f>
        <v>1111111</v>
      </c>
      <c r="G2" s="409" t="s">
        <v>24</v>
      </c>
      <c r="H2" s="404">
        <f>SUMIF(E7:E1048576,"&lt;0")</f>
        <v>0</v>
      </c>
      <c r="I2" s="37"/>
      <c r="K2" s="37"/>
      <c r="L2" s="214" t="s">
        <v>310</v>
      </c>
    </row>
    <row r="3" spans="1:13" ht="16" thickBot="1" x14ac:dyDescent="0.25">
      <c r="A3"/>
      <c r="B3" s="1"/>
      <c r="C3" s="410" t="s">
        <v>25</v>
      </c>
      <c r="D3" s="411"/>
      <c r="E3" s="405">
        <f>Dashboard!E15</f>
        <v>0</v>
      </c>
      <c r="G3" s="410" t="s">
        <v>26</v>
      </c>
      <c r="H3" s="406">
        <f>E3+H1+H2</f>
        <v>0</v>
      </c>
      <c r="I3" s="37"/>
      <c r="K3" s="37"/>
      <c r="L3" s="37">
        <f>Dashboard!C15</f>
        <v>0</v>
      </c>
    </row>
    <row r="4" spans="1:13" x14ac:dyDescent="0.2">
      <c r="A4" s="37" t="s">
        <v>339</v>
      </c>
      <c r="B4" s="37"/>
      <c r="C4" s="37"/>
      <c r="D4"/>
      <c r="E4" s="37"/>
      <c r="G4"/>
      <c r="H4" s="37"/>
      <c r="I4" s="400">
        <f>SUBTOTAL(9,Bank1[GST/HST])</f>
        <v>0</v>
      </c>
      <c r="K4" s="37"/>
    </row>
    <row r="5" spans="1:13" x14ac:dyDescent="0.2">
      <c r="A5" s="424" t="s">
        <v>12</v>
      </c>
      <c r="B5" s="424" t="s">
        <v>13</v>
      </c>
      <c r="C5" s="424" t="s">
        <v>27</v>
      </c>
      <c r="D5" s="1" t="s">
        <v>3</v>
      </c>
      <c r="E5" s="424" t="s">
        <v>15</v>
      </c>
      <c r="F5" s="1" t="s">
        <v>16</v>
      </c>
      <c r="G5" s="1" t="s">
        <v>17</v>
      </c>
      <c r="H5" s="424" t="s">
        <v>18</v>
      </c>
      <c r="I5" s="424" t="s">
        <v>257</v>
      </c>
      <c r="J5" s="1" t="s">
        <v>260</v>
      </c>
      <c r="K5" s="424" t="s">
        <v>28</v>
      </c>
      <c r="L5" s="424" t="s">
        <v>308</v>
      </c>
    </row>
    <row r="6" spans="1:13" x14ac:dyDescent="0.2">
      <c r="A6" s="392"/>
      <c r="B6" s="393" t="s">
        <v>6</v>
      </c>
      <c r="C6" s="393"/>
      <c r="D6" s="393"/>
      <c r="E6" s="393"/>
      <c r="F6" s="393"/>
      <c r="G6" s="394">
        <f>E3</f>
        <v>0</v>
      </c>
      <c r="H6" s="393"/>
      <c r="I6" s="415">
        <f>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f>
        <v>0</v>
      </c>
      <c r="J6" s="394">
        <f>Bank1[[#This Row],[Money in/ (Money out)]]-Bank1[[#This Row],[GST/HST]]</f>
        <v>0</v>
      </c>
      <c r="K6" s="393"/>
      <c r="L6" s="37">
        <f t="shared" ref="L6:L69" si="0">$L$3</f>
        <v>0</v>
      </c>
    </row>
    <row r="7" spans="1:13" hidden="1" x14ac:dyDescent="0.2">
      <c r="A7" s="418"/>
      <c r="B7" s="417" t="s">
        <v>276</v>
      </c>
      <c r="C7" s="417" t="s">
        <v>269</v>
      </c>
      <c r="D7" s="416" t="str">
        <f>_xlfn.XLOOKUP(C:C,Table1[for Import to Bank Register dropdown],Table1[for Pivot],0,0,1)</f>
        <v>999 Uncategorized expenses</v>
      </c>
      <c r="E7" s="419">
        <v>0</v>
      </c>
      <c r="F7" s="160">
        <f>$E$2</f>
        <v>1111111</v>
      </c>
      <c r="G7" s="394">
        <f t="shared" ref="G7:G70" si="1">G6+E7</f>
        <v>0</v>
      </c>
      <c r="I7" s="397">
        <f>IF(OR(C7="150 Directors advances", C7="120 accounts receivable", C7="720.2 Automobile - Insurance", C7="720.3 Automobile - License", C7="870.4 Rent - Insurance", C7="870.6 Rent - Property Tax", C7="870.7 Rent - Homeoffice", C7="870.9 Rent - Water"),
   0,
   IF(Dashboard!$F$5="Quick",
      IF(OR(C7="190 Automobile",C7="200 computer hardware",C7="210 Computer software",C7="220 Quickbooks software",C7="230 Office equipment",C7="240 Office furniture"),
         E7-(E7/(1+Dashboard!$F$4)),
         0
      ),
      IF(C7="750 Business promotion",
         E7-(E7/(1+4.793/100)),
         E7-(E7/(1+Dashboard!$F$4))
      )
   )
)</f>
        <v>0</v>
      </c>
      <c r="J7" s="39">
        <f>Bank1[[#This Row],[Money in/ (Money out)]]-Bank1[[#This Row],[GST/HST]]</f>
        <v>0</v>
      </c>
      <c r="L7" s="37">
        <f t="shared" si="0"/>
        <v>0</v>
      </c>
    </row>
    <row r="8" spans="1:13" x14ac:dyDescent="0.2">
      <c r="A8" s="418"/>
      <c r="D8" s="416">
        <f>_xlfn.XLOOKUP(C:C,Table1[for Import to Bank Register dropdown],Table1[for Pivot],0,0,1)</f>
        <v>0</v>
      </c>
      <c r="E8" s="419"/>
      <c r="F8" s="160">
        <f t="shared" ref="F8:F71" si="2">$E$2</f>
        <v>1111111</v>
      </c>
      <c r="G8" s="394">
        <f t="shared" si="1"/>
        <v>0</v>
      </c>
      <c r="I8" s="397">
        <f>IF(OR(C8="150 Directors advances", C8="120 accounts receivable", C8="720.2 Automobile - Insurance", C8="720.3 Automobile - License", C8="870.4 Rent - Insurance", C8="870.6 Rent - Property Tax", C8="870.7 Rent - Homeoffice", C8="870.9 Rent - Water"),
   0,
   IF(Dashboard!$F$5="Quick",
      IF(OR(C8="190 Automobile",C8="200 computer hardware",C8="210 Computer software",C8="220 Quickbooks software",C8="230 Office equipment",C8="240 Office furniture"),
         E8-(E8/(1+Dashboard!$F$4)),
         0
      ),
      IF(C8="750 Business promotion",
         E8-(E8/(1+4.793/100)),
         E8-(E8/(1+Dashboard!$F$4))
      )
   )
)</f>
        <v>0</v>
      </c>
      <c r="J8" s="213">
        <f>Bank1[[#This Row],[Money in/ (Money out)]]-Bank1[[#This Row],[GST/HST]]</f>
        <v>0</v>
      </c>
      <c r="L8" s="37">
        <f t="shared" si="0"/>
        <v>0</v>
      </c>
    </row>
    <row r="9" spans="1:13" x14ac:dyDescent="0.2">
      <c r="A9" s="418"/>
      <c r="D9" s="416">
        <f>_xlfn.XLOOKUP(C:C,Table1[for Import to Bank Register dropdown],Table1[for Pivot],0,0,1)</f>
        <v>0</v>
      </c>
      <c r="E9" s="419"/>
      <c r="F9" s="160">
        <f t="shared" si="2"/>
        <v>1111111</v>
      </c>
      <c r="G9" s="394">
        <f t="shared" si="1"/>
        <v>0</v>
      </c>
      <c r="I9" s="397">
        <f>IF(OR(C9="150 Directors advances", C9="120 accounts receivable", C9="720.2 Automobile - Insurance", C9="720.3 Automobile - License", C9="870.4 Rent - Insurance", C9="870.6 Rent - Property Tax", C9="870.7 Rent - Homeoffice", C9="870.9 Rent - Water"),
   0,
   IF(Dashboard!$F$5="Quick",
      IF(OR(C9="190 Automobile",C9="200 computer hardware",C9="210 Computer software",C9="220 Quickbooks software",C9="230 Office equipment",C9="240 Office furniture"),
         E9-(E9/(1+Dashboard!$F$4)),
         0
      ),
      IF(C9="750 Business promotion",
         E9-(E9/(1+4.793/100)),
         E9-(E9/(1+Dashboard!$F$4))
      )
   )
)</f>
        <v>0</v>
      </c>
      <c r="J9" s="40">
        <f>Bank1[[#This Row],[Money in/ (Money out)]]-Bank1[[#This Row],[GST/HST]]</f>
        <v>0</v>
      </c>
      <c r="L9" s="37">
        <f t="shared" si="0"/>
        <v>0</v>
      </c>
    </row>
    <row r="10" spans="1:13" x14ac:dyDescent="0.2">
      <c r="A10" s="418"/>
      <c r="D10" s="416">
        <f>_xlfn.XLOOKUP(C:C,Table1[for Import to Bank Register dropdown],Table1[for Pivot],0,0,1)</f>
        <v>0</v>
      </c>
      <c r="E10" s="419"/>
      <c r="F10" s="160">
        <f t="shared" si="2"/>
        <v>1111111</v>
      </c>
      <c r="G10" s="394">
        <f t="shared" si="1"/>
        <v>0</v>
      </c>
      <c r="I10" s="397">
        <f>IF(OR(C10="150 Directors advances", C10="120 accounts receivable", C10="720.2 Automobile - Insurance", C10="720.3 Automobile - License", C10="870.4 Rent - Insurance", C10="870.6 Rent - Property Tax", C10="870.7 Rent - Homeoffice", C10="870.9 Rent - Water"),
   0,
   IF(Dashboard!$F$5="Quick",
      IF(OR(C10="190 Automobile",C10="200 computer hardware",C10="210 Computer software",C10="220 Quickbooks software",C10="230 Office equipment",C10="240 Office furniture"),
         E10-(E10/(1+Dashboard!$F$4)),
         0
      ),
      IF(C10="750 Business promotion",
         E10-(E10/(1+4.793/100)),
         E10-(E10/(1+Dashboard!$F$4))
      )
   )
)</f>
        <v>0</v>
      </c>
      <c r="J10" s="39">
        <f>Bank1[[#This Row],[Money in/ (Money out)]]-Bank1[[#This Row],[GST/HST]]</f>
        <v>0</v>
      </c>
      <c r="L10" s="37">
        <f t="shared" si="0"/>
        <v>0</v>
      </c>
    </row>
    <row r="11" spans="1:13" x14ac:dyDescent="0.2">
      <c r="A11" s="418"/>
      <c r="D11" s="416">
        <f>_xlfn.XLOOKUP(C:C,Table1[for Import to Bank Register dropdown],Table1[for Pivot],0,0,1)</f>
        <v>0</v>
      </c>
      <c r="E11" s="419"/>
      <c r="F11" s="160">
        <f t="shared" si="2"/>
        <v>1111111</v>
      </c>
      <c r="G11" s="394">
        <f t="shared" si="1"/>
        <v>0</v>
      </c>
      <c r="I11" s="397">
        <f>IF(OR(C11="150 Directors advances", C11="120 accounts receivable", C11="720.2 Automobile - Insurance", C11="720.3 Automobile - License", C11="870.4 Rent - Insurance", C11="870.6 Rent - Property Tax", C11="870.7 Rent - Homeoffice", C11="870.9 Rent - Water"),
   0,
   IF(Dashboard!$F$5="Quick",
      IF(OR(C11="190 Automobile",C11="200 computer hardware",C11="210 Computer software",C11="220 Quickbooks software",C11="230 Office equipment",C11="240 Office furniture"),
         E11-(E11/(1+Dashboard!$F$4)),
         0
      ),
      IF(C11="750 Business promotion",
         E11-(E11/(1+4.793/100)),
         E11-(E11/(1+Dashboard!$F$4))
      )
   )
)</f>
        <v>0</v>
      </c>
      <c r="J11" s="39">
        <f>Bank1[[#This Row],[Money in/ (Money out)]]-Bank1[[#This Row],[GST/HST]]</f>
        <v>0</v>
      </c>
      <c r="L11" s="37">
        <f t="shared" si="0"/>
        <v>0</v>
      </c>
    </row>
    <row r="12" spans="1:13" x14ac:dyDescent="0.2">
      <c r="A12" s="418"/>
      <c r="D12" s="416">
        <f>_xlfn.XLOOKUP(C:C,Table1[for Import to Bank Register dropdown],Table1[for Pivot],0,0,1)</f>
        <v>0</v>
      </c>
      <c r="E12" s="419"/>
      <c r="F12" s="160">
        <f t="shared" si="2"/>
        <v>1111111</v>
      </c>
      <c r="G12" s="394">
        <f t="shared" si="1"/>
        <v>0</v>
      </c>
      <c r="I12" s="397">
        <f>IF(OR(C12="150 Directors advances", C12="120 accounts receivable", C12="720.2 Automobile - Insurance", C12="720.3 Automobile - License", C12="870.4 Rent - Insurance", C12="870.6 Rent - Property Tax", C12="870.7 Rent - Homeoffice", C12="870.9 Rent - Water"),
   0,
   IF(Dashboard!$F$5="Quick",
      IF(OR(C12="190 Automobile",C12="200 computer hardware",C12="210 Computer software",C12="220 Quickbooks software",C12="230 Office equipment",C12="240 Office furniture"),
         E12-(E12/(1+Dashboard!$F$4)),
         0
      ),
      IF(C12="750 Business promotion",
         E12-(E12/(1+4.793/100)),
         E12-(E12/(1+Dashboard!$F$4))
      )
   )
)</f>
        <v>0</v>
      </c>
      <c r="J12" s="39">
        <f>Bank1[[#This Row],[Money in/ (Money out)]]-Bank1[[#This Row],[GST/HST]]</f>
        <v>0</v>
      </c>
      <c r="L12" s="37">
        <f t="shared" si="0"/>
        <v>0</v>
      </c>
    </row>
    <row r="13" spans="1:13" x14ac:dyDescent="0.2">
      <c r="A13" s="418"/>
      <c r="D13" s="416">
        <f>_xlfn.XLOOKUP(C:C,Table1[for Import to Bank Register dropdown],Table1[for Pivot],0,0,1)</f>
        <v>0</v>
      </c>
      <c r="E13" s="419"/>
      <c r="F13" s="160">
        <f t="shared" si="2"/>
        <v>1111111</v>
      </c>
      <c r="G13" s="394">
        <f t="shared" si="1"/>
        <v>0</v>
      </c>
      <c r="I13" s="397">
        <f>IF(OR(C13="150 Directors advances", C13="120 accounts receivable", C13="720.2 Automobile - Insurance", C13="720.3 Automobile - License", C13="870.4 Rent - Insurance", C13="870.6 Rent - Property Tax", C13="870.7 Rent - Homeoffice", C13="870.9 Rent - Water"),
   0,
   IF(Dashboard!$F$5="Quick",
      IF(OR(C13="190 Automobile",C13="200 computer hardware",C13="210 Computer software",C13="220 Quickbooks software",C13="230 Office equipment",C13="240 Office furniture"),
         E13-(E13/(1+Dashboard!$F$4)),
         0
      ),
      IF(C13="750 Business promotion",
         E13-(E13/(1+4.793/100)),
         E13-(E13/(1+Dashboard!$F$4))
      )
   )
)</f>
        <v>0</v>
      </c>
      <c r="J13" s="39">
        <f>Bank1[[#This Row],[Money in/ (Money out)]]-Bank1[[#This Row],[GST/HST]]</f>
        <v>0</v>
      </c>
      <c r="L13" s="37">
        <f t="shared" si="0"/>
        <v>0</v>
      </c>
    </row>
    <row r="14" spans="1:13" x14ac:dyDescent="0.2">
      <c r="A14" s="418"/>
      <c r="D14" s="416">
        <f>_xlfn.XLOOKUP(C:C,Table1[for Import to Bank Register dropdown],Table1[for Pivot],0,0,1)</f>
        <v>0</v>
      </c>
      <c r="E14" s="419"/>
      <c r="F14" s="160">
        <f t="shared" si="2"/>
        <v>1111111</v>
      </c>
      <c r="G14" s="394">
        <f t="shared" si="1"/>
        <v>0</v>
      </c>
      <c r="I14" s="397">
        <f>IF(OR(C14="150 Directors advances", C14="120 accounts receivable", C14="720.2 Automobile - Insurance", C14="720.3 Automobile - License", C14="870.4 Rent - Insurance", C14="870.6 Rent - Property Tax", C14="870.7 Rent - Homeoffice", C14="870.9 Rent - Water"),
   0,
   IF(Dashboard!$F$5="Quick",
      IF(OR(C14="190 Automobile",C14="200 computer hardware",C14="210 Computer software",C14="220 Quickbooks software",C14="230 Office equipment",C14="240 Office furniture"),
         E14-(E14/(1+Dashboard!$F$4)),
         0
      ),
      IF(C14="750 Business promotion",
         E14-(E14/(1+4.793/100)),
         E14-(E14/(1+Dashboard!$F$4))
      )
   )
)</f>
        <v>0</v>
      </c>
      <c r="J14" s="39">
        <f>Bank1[[#This Row],[Money in/ (Money out)]]-Bank1[[#This Row],[GST/HST]]</f>
        <v>0</v>
      </c>
      <c r="L14" s="37">
        <f t="shared" si="0"/>
        <v>0</v>
      </c>
      <c r="M14" s="211"/>
    </row>
    <row r="15" spans="1:13" x14ac:dyDescent="0.2">
      <c r="A15" s="418"/>
      <c r="D15" s="416">
        <f>_xlfn.XLOOKUP(C:C,Table1[for Import to Bank Register dropdown],Table1[for Pivot],0,0,1)</f>
        <v>0</v>
      </c>
      <c r="E15" s="419"/>
      <c r="F15" s="160">
        <f t="shared" si="2"/>
        <v>1111111</v>
      </c>
      <c r="G15" s="394">
        <f t="shared" si="1"/>
        <v>0</v>
      </c>
      <c r="I15" s="397">
        <f>IF(OR(C15="150 Directors advances", C15="120 accounts receivable", C15="720.2 Automobile - Insurance", C15="720.3 Automobile - License", C15="870.4 Rent - Insurance", C15="870.6 Rent - Property Tax", C15="870.7 Rent - Homeoffice", C15="870.9 Rent - Water"),
   0,
   IF(Dashboard!$F$5="Quick",
      IF(OR(C15="190 Automobile",C15="200 computer hardware",C15="210 Computer software",C15="220 Quickbooks software",C15="230 Office equipment",C15="240 Office furniture"),
         E15-(E15/(1+Dashboard!$F$4)),
         0
      ),
      IF(C15="750 Business promotion",
         E15-(E15/(1+4.793/100)),
         E15-(E15/(1+Dashboard!$F$4))
      )
   )
)</f>
        <v>0</v>
      </c>
      <c r="J15" s="39">
        <f>Bank1[[#This Row],[Money in/ (Money out)]]-Bank1[[#This Row],[GST/HST]]</f>
        <v>0</v>
      </c>
      <c r="L15" s="37">
        <f t="shared" si="0"/>
        <v>0</v>
      </c>
      <c r="M15" s="211"/>
    </row>
    <row r="16" spans="1:13" x14ac:dyDescent="0.2">
      <c r="A16" s="418"/>
      <c r="D16" s="416">
        <f>_xlfn.XLOOKUP(C:C,Table1[for Import to Bank Register dropdown],Table1[for Pivot],0,0,1)</f>
        <v>0</v>
      </c>
      <c r="E16" s="419"/>
      <c r="F16" s="160">
        <f t="shared" si="2"/>
        <v>1111111</v>
      </c>
      <c r="G16" s="394">
        <f t="shared" si="1"/>
        <v>0</v>
      </c>
      <c r="I16" s="397">
        <f>IF(OR(C16="150 Directors advances", C16="120 accounts receivable", C16="720.2 Automobile - Insurance", C16="720.3 Automobile - License", C16="870.4 Rent - Insurance", C16="870.6 Rent - Property Tax", C16="870.7 Rent - Homeoffice", C16="870.9 Rent - Water"),
   0,
   IF(Dashboard!$F$5="Quick",
      IF(OR(C16="190 Automobile",C16="200 computer hardware",C16="210 Computer software",C16="220 Quickbooks software",C16="230 Office equipment",C16="240 Office furniture"),
         E16-(E16/(1+Dashboard!$F$4)),
         0
      ),
      IF(C16="750 Business promotion",
         E16-(E16/(1+4.793/100)),
         E16-(E16/(1+Dashboard!$F$4))
      )
   )
)</f>
        <v>0</v>
      </c>
      <c r="J16" s="39">
        <f>Bank1[[#This Row],[Money in/ (Money out)]]-Bank1[[#This Row],[GST/HST]]</f>
        <v>0</v>
      </c>
      <c r="L16" s="37">
        <f t="shared" si="0"/>
        <v>0</v>
      </c>
      <c r="M16" s="211"/>
    </row>
    <row r="17" spans="1:15" x14ac:dyDescent="0.2">
      <c r="A17" s="418"/>
      <c r="D17" s="416">
        <f>_xlfn.XLOOKUP(C:C,Table1[for Import to Bank Register dropdown],Table1[for Pivot],0,0,1)</f>
        <v>0</v>
      </c>
      <c r="E17" s="419"/>
      <c r="F17" s="160">
        <f t="shared" si="2"/>
        <v>1111111</v>
      </c>
      <c r="G17" s="394">
        <f t="shared" si="1"/>
        <v>0</v>
      </c>
      <c r="I17" s="397">
        <f>IF(OR(C17="150 Directors advances", C17="120 accounts receivable", C17="720.2 Automobile - Insurance", C17="720.3 Automobile - License", C17="870.4 Rent - Insurance", C17="870.6 Rent - Property Tax", C17="870.7 Rent - Homeoffice", C17="870.9 Rent - Water"),
   0,
   IF(Dashboard!$F$5="Quick",
      IF(OR(C17="190 Automobile",C17="200 computer hardware",C17="210 Computer software",C17="220 Quickbooks software",C17="230 Office equipment",C17="240 Office furniture"),
         E17-(E17/(1+Dashboard!$F$4)),
         0
      ),
      IF(C17="750 Business promotion",
         E17-(E17/(1+4.793/100)),
         E17-(E17/(1+Dashboard!$F$4))
      )
   )
)</f>
        <v>0</v>
      </c>
      <c r="J17" s="39">
        <f>Bank1[[#This Row],[Money in/ (Money out)]]-Bank1[[#This Row],[GST/HST]]</f>
        <v>0</v>
      </c>
      <c r="L17" s="37">
        <f t="shared" si="0"/>
        <v>0</v>
      </c>
      <c r="M17" s="211"/>
    </row>
    <row r="18" spans="1:15" x14ac:dyDescent="0.2">
      <c r="A18" s="418"/>
      <c r="D18" s="416">
        <f>_xlfn.XLOOKUP(C:C,Table1[for Import to Bank Register dropdown],Table1[for Pivot],0,0,1)</f>
        <v>0</v>
      </c>
      <c r="E18" s="419"/>
      <c r="F18" s="160">
        <f t="shared" si="2"/>
        <v>1111111</v>
      </c>
      <c r="G18" s="394">
        <f t="shared" si="1"/>
        <v>0</v>
      </c>
      <c r="I18" s="397">
        <f>IF(OR(C18="150 Directors advances", C18="120 accounts receivable", C18="720.2 Automobile - Insurance", C18="720.3 Automobile - License", C18="870.4 Rent - Insurance", C18="870.6 Rent - Property Tax", C18="870.7 Rent - Homeoffice", C18="870.9 Rent - Water"),
   0,
   IF(Dashboard!$F$5="Quick",
      IF(OR(C18="190 Automobile",C18="200 computer hardware",C18="210 Computer software",C18="220 Quickbooks software",C18="230 Office equipment",C18="240 Office furniture"),
         E18-(E18/(1+Dashboard!$F$4)),
         0
      ),
      IF(C18="750 Business promotion",
         E18-(E18/(1+4.793/100)),
         E18-(E18/(1+Dashboard!$F$4))
      )
   )
)</f>
        <v>0</v>
      </c>
      <c r="J18" s="39">
        <f>Bank1[[#This Row],[Money in/ (Money out)]]-Bank1[[#This Row],[GST/HST]]</f>
        <v>0</v>
      </c>
      <c r="L18" s="37">
        <f t="shared" si="0"/>
        <v>0</v>
      </c>
      <c r="M18" s="211"/>
    </row>
    <row r="19" spans="1:15" x14ac:dyDescent="0.2">
      <c r="A19" s="418"/>
      <c r="D19" s="416">
        <f>_xlfn.XLOOKUP(C:C,Table1[for Import to Bank Register dropdown],Table1[for Pivot],0,0,1)</f>
        <v>0</v>
      </c>
      <c r="E19" s="419"/>
      <c r="F19" s="160">
        <f t="shared" si="2"/>
        <v>1111111</v>
      </c>
      <c r="G19" s="394">
        <f t="shared" si="1"/>
        <v>0</v>
      </c>
      <c r="I19" s="397">
        <f>IF(OR(C19="150 Directors advances", C19="120 accounts receivable", C19="720.2 Automobile - Insurance", C19="720.3 Automobile - License", C19="870.4 Rent - Insurance", C19="870.6 Rent - Property Tax", C19="870.7 Rent - Homeoffice", C19="870.9 Rent - Water"),
   0,
   IF(Dashboard!$F$5="Quick",
      IF(OR(C19="190 Automobile",C19="200 computer hardware",C19="210 Computer software",C19="220 Quickbooks software",C19="230 Office equipment",C19="240 Office furniture"),
         E19-(E19/(1+Dashboard!$F$4)),
         0
      ),
      IF(C19="750 Business promotion",
         E19-(E19/(1+4.793/100)),
         E19-(E19/(1+Dashboard!$F$4))
      )
   )
)</f>
        <v>0</v>
      </c>
      <c r="J19" s="39">
        <f>Bank1[[#This Row],[Money in/ (Money out)]]-Bank1[[#This Row],[GST/HST]]</f>
        <v>0</v>
      </c>
      <c r="L19" s="37">
        <f t="shared" si="0"/>
        <v>0</v>
      </c>
      <c r="M19" s="211"/>
    </row>
    <row r="20" spans="1:15" x14ac:dyDescent="0.2">
      <c r="A20" s="418"/>
      <c r="D20" s="416">
        <f>_xlfn.XLOOKUP(C:C,Table1[for Import to Bank Register dropdown],Table1[for Pivot],0,0,1)</f>
        <v>0</v>
      </c>
      <c r="E20" s="419"/>
      <c r="F20" s="160">
        <f t="shared" si="2"/>
        <v>1111111</v>
      </c>
      <c r="G20" s="394">
        <f t="shared" si="1"/>
        <v>0</v>
      </c>
      <c r="I20" s="397">
        <f>IF(OR(C20="150 Directors advances", C20="120 accounts receivable", C20="720.2 Automobile - Insurance", C20="720.3 Automobile - License", C20="870.4 Rent - Insurance", C20="870.6 Rent - Property Tax", C20="870.7 Rent - Homeoffice", C20="870.9 Rent - Water"),
   0,
   IF(Dashboard!$F$5="Quick",
      IF(OR(C20="190 Automobile",C20="200 computer hardware",C20="210 Computer software",C20="220 Quickbooks software",C20="230 Office equipment",C20="240 Office furniture"),
         E20-(E20/(1+Dashboard!$F$4)),
         0
      ),
      IF(C20="750 Business promotion",
         E20-(E20/(1+4.793/100)),
         E20-(E20/(1+Dashboard!$F$4))
      )
   )
)</f>
        <v>0</v>
      </c>
      <c r="J20" s="39">
        <f>Bank1[[#This Row],[Money in/ (Money out)]]-Bank1[[#This Row],[GST/HST]]</f>
        <v>0</v>
      </c>
      <c r="L20" s="37">
        <f t="shared" si="0"/>
        <v>0</v>
      </c>
      <c r="M20" s="211"/>
    </row>
    <row r="21" spans="1:15" x14ac:dyDescent="0.2">
      <c r="A21" s="418"/>
      <c r="D21" s="416">
        <f>_xlfn.XLOOKUP(C:C,Table1[for Import to Bank Register dropdown],Table1[for Pivot],0,0,1)</f>
        <v>0</v>
      </c>
      <c r="E21" s="419"/>
      <c r="F21" s="160">
        <f t="shared" si="2"/>
        <v>1111111</v>
      </c>
      <c r="G21" s="394">
        <f t="shared" si="1"/>
        <v>0</v>
      </c>
      <c r="I21" s="397">
        <f>IF(OR(C21="150 Directors advances", C21="120 accounts receivable", C21="720.2 Automobile - Insurance", C21="720.3 Automobile - License", C21="870.4 Rent - Insurance", C21="870.6 Rent - Property Tax", C21="870.7 Rent - Homeoffice", C21="870.9 Rent - Water"),
   0,
   IF(Dashboard!$F$5="Quick",
      IF(OR(C21="190 Automobile",C21="200 computer hardware",C21="210 Computer software",C21="220 Quickbooks software",C21="230 Office equipment",C21="240 Office furniture"),
         E21-(E21/(1+Dashboard!$F$4)),
         0
      ),
      IF(C21="750 Business promotion",
         E21-(E21/(1+4.793/100)),
         E21-(E21/(1+Dashboard!$F$4))
      )
   )
)</f>
        <v>0</v>
      </c>
      <c r="J21" s="39">
        <f>Bank1[[#This Row],[Money in/ (Money out)]]-Bank1[[#This Row],[GST/HST]]</f>
        <v>0</v>
      </c>
      <c r="L21" s="37">
        <f t="shared" si="0"/>
        <v>0</v>
      </c>
      <c r="M21" s="211"/>
    </row>
    <row r="22" spans="1:15" x14ac:dyDescent="0.2">
      <c r="A22" s="418"/>
      <c r="D22" s="416">
        <f>_xlfn.XLOOKUP(C:C,Table1[for Import to Bank Register dropdown],Table1[for Pivot],0,0,1)</f>
        <v>0</v>
      </c>
      <c r="E22" s="419"/>
      <c r="F22" s="160">
        <f t="shared" si="2"/>
        <v>1111111</v>
      </c>
      <c r="G22" s="394">
        <f t="shared" si="1"/>
        <v>0</v>
      </c>
      <c r="I22" s="397">
        <f>IF(OR(C22="150 Directors advances", C22="120 accounts receivable", C22="720.2 Automobile - Insurance", C22="720.3 Automobile - License", C22="870.4 Rent - Insurance", C22="870.6 Rent - Property Tax", C22="870.7 Rent - Homeoffice", C22="870.9 Rent - Water"),
   0,
   IF(Dashboard!$F$5="Quick",
      IF(OR(C22="190 Automobile",C22="200 computer hardware",C22="210 Computer software",C22="220 Quickbooks software",C22="230 Office equipment",C22="240 Office furniture"),
         E22-(E22/(1+Dashboard!$F$4)),
         0
      ),
      IF(C22="750 Business promotion",
         E22-(E22/(1+4.793/100)),
         E22-(E22/(1+Dashboard!$F$4))
      )
   )
)</f>
        <v>0</v>
      </c>
      <c r="J22" s="39">
        <f>Bank1[[#This Row],[Money in/ (Money out)]]-Bank1[[#This Row],[GST/HST]]</f>
        <v>0</v>
      </c>
      <c r="L22" s="37">
        <f t="shared" si="0"/>
        <v>0</v>
      </c>
      <c r="M22" s="211"/>
    </row>
    <row r="23" spans="1:15" x14ac:dyDescent="0.2">
      <c r="A23" s="418"/>
      <c r="D23" s="416">
        <f>_xlfn.XLOOKUP(C:C,Table1[for Import to Bank Register dropdown],Table1[for Pivot],0,0,1)</f>
        <v>0</v>
      </c>
      <c r="E23" s="419"/>
      <c r="F23" s="160">
        <f t="shared" si="2"/>
        <v>1111111</v>
      </c>
      <c r="G23" s="394">
        <f t="shared" si="1"/>
        <v>0</v>
      </c>
      <c r="I23" s="397">
        <f>IF(OR(C23="150 Directors advances", C23="120 accounts receivable", C23="720.2 Automobile - Insurance", C23="720.3 Automobile - License", C23="870.4 Rent - Insurance", C23="870.6 Rent - Property Tax", C23="870.7 Rent - Homeoffice", C23="870.9 Rent - Water"),
   0,
   IF(Dashboard!$F$5="Quick",
      IF(OR(C23="190 Automobile",C23="200 computer hardware",C23="210 Computer software",C23="220 Quickbooks software",C23="230 Office equipment",C23="240 Office furniture"),
         E23-(E23/(1+Dashboard!$F$4)),
         0
      ),
      IF(C23="750 Business promotion",
         E23-(E23/(1+4.793/100)),
         E23-(E23/(1+Dashboard!$F$4))
      )
   )
)</f>
        <v>0</v>
      </c>
      <c r="J23" s="39">
        <f>Bank1[[#This Row],[Money in/ (Money out)]]-Bank1[[#This Row],[GST/HST]]</f>
        <v>0</v>
      </c>
      <c r="L23" s="37">
        <f t="shared" si="0"/>
        <v>0</v>
      </c>
      <c r="M23" s="211"/>
    </row>
    <row r="24" spans="1:15" x14ac:dyDescent="0.2">
      <c r="A24" s="418"/>
      <c r="D24" s="416">
        <f>_xlfn.XLOOKUP(C:C,Table1[for Import to Bank Register dropdown],Table1[for Pivot],0,0,1)</f>
        <v>0</v>
      </c>
      <c r="E24" s="419"/>
      <c r="F24" s="160">
        <f t="shared" si="2"/>
        <v>1111111</v>
      </c>
      <c r="G24" s="394">
        <f t="shared" si="1"/>
        <v>0</v>
      </c>
      <c r="I24" s="397">
        <f>IF(OR(C24="150 Directors advances", C24="120 accounts receivable", C24="720.2 Automobile - Insurance", C24="720.3 Automobile - License", C24="870.4 Rent - Insurance", C24="870.6 Rent - Property Tax", C24="870.7 Rent - Homeoffice", C24="870.9 Rent - Water"),
   0,
   IF(Dashboard!$F$5="Quick",
      IF(OR(C24="190 Automobile",C24="200 computer hardware",C24="210 Computer software",C24="220 Quickbooks software",C24="230 Office equipment",C24="240 Office furniture"),
         E24-(E24/(1+Dashboard!$F$4)),
         0
      ),
      IF(C24="750 Business promotion",
         E24-(E24/(1+4.793/100)),
         E24-(E24/(1+Dashboard!$F$4))
      )
   )
)</f>
        <v>0</v>
      </c>
      <c r="J24" s="39">
        <f>Bank1[[#This Row],[Money in/ (Money out)]]-Bank1[[#This Row],[GST/HST]]</f>
        <v>0</v>
      </c>
      <c r="L24" s="37">
        <f t="shared" si="0"/>
        <v>0</v>
      </c>
      <c r="M24" s="211"/>
    </row>
    <row r="25" spans="1:15" x14ac:dyDescent="0.2">
      <c r="A25" s="418"/>
      <c r="D25" s="416">
        <f>_xlfn.XLOOKUP(C:C,Table1[for Import to Bank Register dropdown],Table1[for Pivot],0,0,1)</f>
        <v>0</v>
      </c>
      <c r="E25" s="419"/>
      <c r="F25" s="160">
        <f t="shared" si="2"/>
        <v>1111111</v>
      </c>
      <c r="G25" s="394">
        <f t="shared" si="1"/>
        <v>0</v>
      </c>
      <c r="I25" s="397">
        <f>IF(OR(C25="150 Directors advances", C25="120 accounts receivable", C25="720.2 Automobile - Insurance", C25="720.3 Automobile - License", C25="870.4 Rent - Insurance", C25="870.6 Rent - Property Tax", C25="870.7 Rent - Homeoffice", C25="870.9 Rent - Water"),
   0,
   IF(Dashboard!$F$5="Quick",
      IF(OR(C25="190 Automobile",C25="200 computer hardware",C25="210 Computer software",C25="220 Quickbooks software",C25="230 Office equipment",C25="240 Office furniture"),
         E25-(E25/(1+Dashboard!$F$4)),
         0
      ),
      IF(C25="750 Business promotion",
         E25-(E25/(1+4.793/100)),
         E25-(E25/(1+Dashboard!$F$4))
      )
   )
)</f>
        <v>0</v>
      </c>
      <c r="J25" s="39">
        <f>Bank1[[#This Row],[Money in/ (Money out)]]-Bank1[[#This Row],[GST/HST]]</f>
        <v>0</v>
      </c>
      <c r="L25" s="37">
        <f t="shared" si="0"/>
        <v>0</v>
      </c>
      <c r="M25" s="211"/>
    </row>
    <row r="26" spans="1:15" x14ac:dyDescent="0.2">
      <c r="A26" s="418"/>
      <c r="D26" s="416">
        <f>_xlfn.XLOOKUP(C:C,Table1[for Import to Bank Register dropdown],Table1[for Pivot],0,0,1)</f>
        <v>0</v>
      </c>
      <c r="E26" s="419"/>
      <c r="F26" s="160">
        <f t="shared" si="2"/>
        <v>1111111</v>
      </c>
      <c r="G26" s="394">
        <f>G25+E26</f>
        <v>0</v>
      </c>
      <c r="I26" s="397">
        <f>IF(OR(C26="150 Directors advances", C26="120 accounts receivable", C26="720.2 Automobile - Insurance", C26="720.3 Automobile - License", C26="870.4 Rent - Insurance", C26="870.6 Rent - Property Tax", C26="870.7 Rent - Homeoffice", C26="870.9 Rent - Water"),
   0,
   IF(Dashboard!$F$5="Quick",
      IF(OR(C26="190 Automobile",C26="200 computer hardware",C26="210 Computer software",C26="220 Quickbooks software",C26="230 Office equipment",C26="240 Office furniture"),
         E26-(E26/(1+Dashboard!$F$4)),
         0
      ),
      IF(C26="750 Business promotion",
         E26-(E26/(1+4.793/100)),
         E26-(E26/(1+Dashboard!$F$4))
      )
   )
)</f>
        <v>0</v>
      </c>
      <c r="J26" s="39">
        <f>Bank1[[#This Row],[Money in/ (Money out)]]-Bank1[[#This Row],[GST/HST]]</f>
        <v>0</v>
      </c>
      <c r="L26" s="37">
        <f t="shared" si="0"/>
        <v>0</v>
      </c>
      <c r="M26" s="211"/>
    </row>
    <row r="27" spans="1:15" x14ac:dyDescent="0.2">
      <c r="A27" s="418"/>
      <c r="D27" s="416">
        <f>_xlfn.XLOOKUP(C:C,Table1[for Import to Bank Register dropdown],Table1[for Pivot],0,0,1)</f>
        <v>0</v>
      </c>
      <c r="E27" s="419"/>
      <c r="F27" s="160">
        <f t="shared" si="2"/>
        <v>1111111</v>
      </c>
      <c r="G27" s="394">
        <f t="shared" si="1"/>
        <v>0</v>
      </c>
      <c r="I27" s="397">
        <f>IF(OR(C27="150 Directors advances", C27="120 accounts receivable", C27="720.2 Automobile - Insurance", C27="720.3 Automobile - License", C27="870.4 Rent - Insurance", C27="870.6 Rent - Property Tax", C27="870.7 Rent - Homeoffice", C27="870.9 Rent - Water"),
   0,
   IF(Dashboard!$F$5="Quick",
      IF(OR(C27="190 Automobile",C27="200 computer hardware",C27="210 Computer software",C27="220 Quickbooks software",C27="230 Office equipment",C27="240 Office furniture"),
         E27-(E27/(1+Dashboard!$F$4)),
         0
      ),
      IF(C27="750 Business promotion",
         E27-(E27/(1+4.793/100)),
         E27-(E27/(1+Dashboard!$F$4))
      )
   )
)</f>
        <v>0</v>
      </c>
      <c r="J27" s="39">
        <f>Bank1[[#This Row],[Money in/ (Money out)]]-Bank1[[#This Row],[GST/HST]]</f>
        <v>0</v>
      </c>
      <c r="L27" s="37">
        <f t="shared" si="0"/>
        <v>0</v>
      </c>
      <c r="M27" s="212"/>
      <c r="O27" s="38"/>
    </row>
    <row r="28" spans="1:15" x14ac:dyDescent="0.2">
      <c r="A28" s="418"/>
      <c r="D28" s="416">
        <f>_xlfn.XLOOKUP(C:C,Table1[for Import to Bank Register dropdown],Table1[for Pivot],0,0,1)</f>
        <v>0</v>
      </c>
      <c r="E28" s="419"/>
      <c r="F28" s="160">
        <f t="shared" si="2"/>
        <v>1111111</v>
      </c>
      <c r="G28" s="394">
        <f t="shared" si="1"/>
        <v>0</v>
      </c>
      <c r="I28" s="397">
        <f>IF(OR(C28="150 Directors advances", C28="120 accounts receivable", C28="720.2 Automobile - Insurance", C28="720.3 Automobile - License", C28="870.4 Rent - Insurance", C28="870.6 Rent - Property Tax", C28="870.7 Rent - Homeoffice", C28="870.9 Rent - Water"),
   0,
   IF(Dashboard!$F$5="Quick",
      IF(OR(C28="190 Automobile",C28="200 computer hardware",C28="210 Computer software",C28="220 Quickbooks software",C28="230 Office equipment",C28="240 Office furniture"),
         E28-(E28/(1+Dashboard!$F$4)),
         0
      ),
      IF(C28="750 Business promotion",
         E28-(E28/(1+4.793/100)),
         E28-(E28/(1+Dashboard!$F$4))
      )
   )
)</f>
        <v>0</v>
      </c>
      <c r="J28" s="39">
        <f>Bank1[[#This Row],[Money in/ (Money out)]]-Bank1[[#This Row],[GST/HST]]</f>
        <v>0</v>
      </c>
      <c r="L28" s="37">
        <f t="shared" si="0"/>
        <v>0</v>
      </c>
      <c r="M28" s="211"/>
    </row>
    <row r="29" spans="1:15" x14ac:dyDescent="0.2">
      <c r="A29" s="418"/>
      <c r="D29" s="416">
        <f>_xlfn.XLOOKUP(C:C,Table1[for Import to Bank Register dropdown],Table1[for Pivot],0,0,1)</f>
        <v>0</v>
      </c>
      <c r="E29" s="419"/>
      <c r="F29" s="160">
        <f t="shared" si="2"/>
        <v>1111111</v>
      </c>
      <c r="G29" s="394">
        <f t="shared" si="1"/>
        <v>0</v>
      </c>
      <c r="I29" s="397">
        <f>IF(OR(C29="150 Directors advances", C29="120 accounts receivable", C29="720.2 Automobile - Insurance", C29="720.3 Automobile - License", C29="870.4 Rent - Insurance", C29="870.6 Rent - Property Tax", C29="870.7 Rent - Homeoffice", C29="870.9 Rent - Water"),
   0,
   IF(Dashboard!$F$5="Quick",
      IF(OR(C29="190 Automobile",C29="200 computer hardware",C29="210 Computer software",C29="220 Quickbooks software",C29="230 Office equipment",C29="240 Office furniture"),
         E29-(E29/(1+Dashboard!$F$4)),
         0
      ),
      IF(C29="750 Business promotion",
         E29-(E29/(1+4.793/100)),
         E29-(E29/(1+Dashboard!$F$4))
      )
   )
)</f>
        <v>0</v>
      </c>
      <c r="J29" s="39">
        <f>Bank1[[#This Row],[Money in/ (Money out)]]-Bank1[[#This Row],[GST/HST]]</f>
        <v>0</v>
      </c>
      <c r="L29" s="37">
        <f t="shared" si="0"/>
        <v>0</v>
      </c>
      <c r="M29" s="211"/>
    </row>
    <row r="30" spans="1:15" x14ac:dyDescent="0.2">
      <c r="A30" s="418"/>
      <c r="D30" s="416">
        <f>_xlfn.XLOOKUP(C:C,Table1[for Import to Bank Register dropdown],Table1[for Pivot],0,0,1)</f>
        <v>0</v>
      </c>
      <c r="E30" s="419"/>
      <c r="F30" s="160">
        <f t="shared" si="2"/>
        <v>1111111</v>
      </c>
      <c r="G30" s="394">
        <f t="shared" si="1"/>
        <v>0</v>
      </c>
      <c r="I30" s="397">
        <f>IF(OR(C30="150 Directors advances", C30="120 accounts receivable", C30="720.2 Automobile - Insurance", C30="720.3 Automobile - License", C30="870.4 Rent - Insurance", C30="870.6 Rent - Property Tax", C30="870.7 Rent - Homeoffice", C30="870.9 Rent - Water"),
   0,
   IF(Dashboard!$F$5="Quick",
      IF(OR(C30="190 Automobile",C30="200 computer hardware",C30="210 Computer software",C30="220 Quickbooks software",C30="230 Office equipment",C30="240 Office furniture"),
         E30-(E30/(1+Dashboard!$F$4)),
         0
      ),
      IF(C30="750 Business promotion",
         E30-(E30/(1+4.793/100)),
         E30-(E30/(1+Dashboard!$F$4))
      )
   )
)</f>
        <v>0</v>
      </c>
      <c r="J30" s="39">
        <f>Bank1[[#This Row],[Money in/ (Money out)]]-Bank1[[#This Row],[GST/HST]]</f>
        <v>0</v>
      </c>
      <c r="L30" s="37">
        <f t="shared" si="0"/>
        <v>0</v>
      </c>
    </row>
    <row r="31" spans="1:15" x14ac:dyDescent="0.2">
      <c r="A31" s="418"/>
      <c r="D31" s="416">
        <f>_xlfn.XLOOKUP(C:C,Table1[for Import to Bank Register dropdown],Table1[for Pivot],0,0,1)</f>
        <v>0</v>
      </c>
      <c r="E31" s="419"/>
      <c r="F31" s="160">
        <f t="shared" si="2"/>
        <v>1111111</v>
      </c>
      <c r="G31" s="394">
        <f t="shared" si="1"/>
        <v>0</v>
      </c>
      <c r="I31" s="397">
        <f>IF(OR(C31="150 Directors advances", C31="120 accounts receivable", C31="720.2 Automobile - Insurance", C31="720.3 Automobile - License", C31="870.4 Rent - Insurance", C31="870.6 Rent - Property Tax", C31="870.7 Rent - Homeoffice", C31="870.9 Rent - Water"),
   0,
   IF(Dashboard!$F$5="Quick",
      IF(OR(C31="190 Automobile",C31="200 computer hardware",C31="210 Computer software",C31="220 Quickbooks software",C31="230 Office equipment",C31="240 Office furniture"),
         E31-(E31/(1+Dashboard!$F$4)),
         0
      ),
      IF(C31="750 Business promotion",
         E31-(E31/(1+4.793/100)),
         E31-(E31/(1+Dashboard!$F$4))
      )
   )
)</f>
        <v>0</v>
      </c>
      <c r="J31" s="39">
        <f>Bank1[[#This Row],[Money in/ (Money out)]]-Bank1[[#This Row],[GST/HST]]</f>
        <v>0</v>
      </c>
      <c r="L31" s="37">
        <f t="shared" si="0"/>
        <v>0</v>
      </c>
    </row>
    <row r="32" spans="1:15" x14ac:dyDescent="0.2">
      <c r="A32" s="418"/>
      <c r="D32" s="416">
        <f>_xlfn.XLOOKUP(C:C,Table1[for Import to Bank Register dropdown],Table1[for Pivot],0,0,1)</f>
        <v>0</v>
      </c>
      <c r="E32" s="419"/>
      <c r="F32" s="160">
        <f t="shared" si="2"/>
        <v>1111111</v>
      </c>
      <c r="G32" s="394">
        <f t="shared" si="1"/>
        <v>0</v>
      </c>
      <c r="I32" s="397">
        <f>IF(OR(C32="150 Directors advances", C32="120 accounts receivable", C32="720.2 Automobile - Insurance", C32="720.3 Automobile - License", C32="870.4 Rent - Insurance", C32="870.6 Rent - Property Tax", C32="870.7 Rent - Homeoffice", C32="870.9 Rent - Water"),
   0,
   IF(Dashboard!$F$5="Quick",
      IF(OR(C32="190 Automobile",C32="200 computer hardware",C32="210 Computer software",C32="220 Quickbooks software",C32="230 Office equipment",C32="240 Office furniture"),
         E32-(E32/(1+Dashboard!$F$4)),
         0
      ),
      IF(C32="750 Business promotion",
         E32-(E32/(1+4.793/100)),
         E32-(E32/(1+Dashboard!$F$4))
      )
   )
)</f>
        <v>0</v>
      </c>
      <c r="J32" s="39">
        <f>Bank1[[#This Row],[Money in/ (Money out)]]-Bank1[[#This Row],[GST/HST]]</f>
        <v>0</v>
      </c>
      <c r="L32" s="37">
        <f t="shared" si="0"/>
        <v>0</v>
      </c>
    </row>
    <row r="33" spans="1:12" x14ac:dyDescent="0.2">
      <c r="A33" s="418"/>
      <c r="D33" s="416">
        <f>_xlfn.XLOOKUP(C:C,Table1[for Import to Bank Register dropdown],Table1[for Pivot],0,0,1)</f>
        <v>0</v>
      </c>
      <c r="E33" s="419"/>
      <c r="F33" s="160">
        <f t="shared" si="2"/>
        <v>1111111</v>
      </c>
      <c r="G33" s="394">
        <f t="shared" si="1"/>
        <v>0</v>
      </c>
      <c r="I33" s="397">
        <f>IF(OR(C33="150 Directors advances", C33="120 accounts receivable", C33="720.2 Automobile - Insurance", C33="720.3 Automobile - License", C33="870.4 Rent - Insurance", C33="870.6 Rent - Property Tax", C33="870.7 Rent - Homeoffice", C33="870.9 Rent - Water"),
   0,
   IF(Dashboard!$F$5="Quick",
      IF(OR(C33="190 Automobile",C33="200 computer hardware",C33="210 Computer software",C33="220 Quickbooks software",C33="230 Office equipment",C33="240 Office furniture"),
         E33-(E33/(1+Dashboard!$F$4)),
         0
      ),
      IF(C33="750 Business promotion",
         E33-(E33/(1+4.793/100)),
         E33-(E33/(1+Dashboard!$F$4))
      )
   )
)</f>
        <v>0</v>
      </c>
      <c r="J33" s="39">
        <f>Bank1[[#This Row],[Money in/ (Money out)]]-Bank1[[#This Row],[GST/HST]]</f>
        <v>0</v>
      </c>
      <c r="L33" s="37">
        <f t="shared" si="0"/>
        <v>0</v>
      </c>
    </row>
    <row r="34" spans="1:12" x14ac:dyDescent="0.2">
      <c r="A34" s="418"/>
      <c r="D34" s="416">
        <f>_xlfn.XLOOKUP(C:C,Table1[for Import to Bank Register dropdown],Table1[for Pivot],0,0,1)</f>
        <v>0</v>
      </c>
      <c r="E34" s="419"/>
      <c r="F34" s="160">
        <f t="shared" si="2"/>
        <v>1111111</v>
      </c>
      <c r="G34" s="394">
        <f t="shared" si="1"/>
        <v>0</v>
      </c>
      <c r="I34" s="397">
        <f>IF(OR(C34="150 Directors advances", C34="120 accounts receivable", C34="720.2 Automobile - Insurance", C34="720.3 Automobile - License", C34="870.4 Rent - Insurance", C34="870.6 Rent - Property Tax", C34="870.7 Rent - Homeoffice", C34="870.9 Rent - Water"),
   0,
   IF(Dashboard!$F$5="Quick",
      IF(OR(C34="190 Automobile",C34="200 computer hardware",C34="210 Computer software",C34="220 Quickbooks software",C34="230 Office equipment",C34="240 Office furniture"),
         E34-(E34/(1+Dashboard!$F$4)),
         0
      ),
      IF(C34="750 Business promotion",
         E34-(E34/(1+4.793/100)),
         E34-(E34/(1+Dashboard!$F$4))
      )
   )
)</f>
        <v>0</v>
      </c>
      <c r="J34" s="39">
        <f>Bank1[[#This Row],[Money in/ (Money out)]]-Bank1[[#This Row],[GST/HST]]</f>
        <v>0</v>
      </c>
      <c r="L34" s="37">
        <f t="shared" si="0"/>
        <v>0</v>
      </c>
    </row>
    <row r="35" spans="1:12" x14ac:dyDescent="0.2">
      <c r="A35" s="418"/>
      <c r="D35" s="416">
        <f>_xlfn.XLOOKUP(C:C,Table1[for Import to Bank Register dropdown],Table1[for Pivot],0,0,1)</f>
        <v>0</v>
      </c>
      <c r="E35" s="419"/>
      <c r="F35" s="160">
        <f t="shared" si="2"/>
        <v>1111111</v>
      </c>
      <c r="G35" s="394">
        <f t="shared" si="1"/>
        <v>0</v>
      </c>
      <c r="I35" s="397">
        <f>IF(OR(C35="150 Directors advances", C35="120 accounts receivable", C35="720.2 Automobile - Insurance", C35="720.3 Automobile - License", C35="870.4 Rent - Insurance", C35="870.6 Rent - Property Tax", C35="870.7 Rent - Homeoffice", C35="870.9 Rent - Water"),
   0,
   IF(Dashboard!$F$5="Quick",
      IF(OR(C35="190 Automobile",C35="200 computer hardware",C35="210 Computer software",C35="220 Quickbooks software",C35="230 Office equipment",C35="240 Office furniture"),
         E35-(E35/(1+Dashboard!$F$4)),
         0
      ),
      IF(C35="750 Business promotion",
         E35-(E35/(1+4.793/100)),
         E35-(E35/(1+Dashboard!$F$4))
      )
   )
)</f>
        <v>0</v>
      </c>
      <c r="J35" s="39">
        <f>Bank1[[#This Row],[Money in/ (Money out)]]-Bank1[[#This Row],[GST/HST]]</f>
        <v>0</v>
      </c>
      <c r="L35" s="37">
        <f t="shared" si="0"/>
        <v>0</v>
      </c>
    </row>
    <row r="36" spans="1:12" x14ac:dyDescent="0.2">
      <c r="A36" s="418"/>
      <c r="D36" s="416">
        <f>_xlfn.XLOOKUP(C:C,Table1[for Import to Bank Register dropdown],Table1[for Pivot],0,0,1)</f>
        <v>0</v>
      </c>
      <c r="E36" s="419"/>
      <c r="F36" s="160">
        <f t="shared" si="2"/>
        <v>1111111</v>
      </c>
      <c r="G36" s="394">
        <f t="shared" si="1"/>
        <v>0</v>
      </c>
      <c r="I36" s="397">
        <f>IF(OR(C36="150 Directors advances", C36="120 accounts receivable", C36="720.2 Automobile - Insurance", C36="720.3 Automobile - License", C36="870.4 Rent - Insurance", C36="870.6 Rent - Property Tax", C36="870.7 Rent - Homeoffice", C36="870.9 Rent - Water"),
   0,
   IF(Dashboard!$F$5="Quick",
      IF(OR(C36="190 Automobile",C36="200 computer hardware",C36="210 Computer software",C36="220 Quickbooks software",C36="230 Office equipment",C36="240 Office furniture"),
         E36-(E36/(1+Dashboard!$F$4)),
         0
      ),
      IF(C36="750 Business promotion",
         E36-(E36/(1+4.793/100)),
         E36-(E36/(1+Dashboard!$F$4))
      )
   )
)</f>
        <v>0</v>
      </c>
      <c r="J36" s="39">
        <f>Bank1[[#This Row],[Money in/ (Money out)]]-Bank1[[#This Row],[GST/HST]]</f>
        <v>0</v>
      </c>
      <c r="L36" s="37">
        <f t="shared" si="0"/>
        <v>0</v>
      </c>
    </row>
    <row r="37" spans="1:12" x14ac:dyDescent="0.2">
      <c r="A37" s="418"/>
      <c r="D37" s="416">
        <f>_xlfn.XLOOKUP(C:C,Table1[for Import to Bank Register dropdown],Table1[for Pivot],0,0,1)</f>
        <v>0</v>
      </c>
      <c r="E37" s="419"/>
      <c r="F37" s="160">
        <f t="shared" si="2"/>
        <v>1111111</v>
      </c>
      <c r="G37" s="394">
        <f t="shared" si="1"/>
        <v>0</v>
      </c>
      <c r="I37" s="397">
        <f>IF(OR(C37="150 Directors advances", C37="120 accounts receivable", C37="720.2 Automobile - Insurance", C37="720.3 Automobile - License", C37="870.4 Rent - Insurance", C37="870.6 Rent - Property Tax", C37="870.7 Rent - Homeoffice", C37="870.9 Rent - Water"),
   0,
   IF(Dashboard!$F$5="Quick",
      IF(OR(C37="190 Automobile",C37="200 computer hardware",C37="210 Computer software",C37="220 Quickbooks software",C37="230 Office equipment",C37="240 Office furniture"),
         E37-(E37/(1+Dashboard!$F$4)),
         0
      ),
      IF(C37="750 Business promotion",
         E37-(E37/(1+4.793/100)),
         E37-(E37/(1+Dashboard!$F$4))
      )
   )
)</f>
        <v>0</v>
      </c>
      <c r="J37" s="39">
        <f>Bank1[[#This Row],[Money in/ (Money out)]]-Bank1[[#This Row],[GST/HST]]</f>
        <v>0</v>
      </c>
      <c r="L37" s="37">
        <f t="shared" si="0"/>
        <v>0</v>
      </c>
    </row>
    <row r="38" spans="1:12" x14ac:dyDescent="0.2">
      <c r="A38" s="418"/>
      <c r="D38" s="416">
        <f>_xlfn.XLOOKUP(C:C,Table1[for Import to Bank Register dropdown],Table1[for Pivot],0,0,1)</f>
        <v>0</v>
      </c>
      <c r="E38" s="419"/>
      <c r="F38" s="160">
        <f t="shared" si="2"/>
        <v>1111111</v>
      </c>
      <c r="G38" s="394">
        <f t="shared" si="1"/>
        <v>0</v>
      </c>
      <c r="I38" s="397">
        <f>IF(OR(C38="150 Directors advances", C38="120 accounts receivable", C38="720.2 Automobile - Insurance", C38="720.3 Automobile - License", C38="870.4 Rent - Insurance", C38="870.6 Rent - Property Tax", C38="870.7 Rent - Homeoffice", C38="870.9 Rent - Water"),
   0,
   IF(Dashboard!$F$5="Quick",
      IF(OR(C38="190 Automobile",C38="200 computer hardware",C38="210 Computer software",C38="220 Quickbooks software",C38="230 Office equipment",C38="240 Office furniture"),
         E38-(E38/(1+Dashboard!$F$4)),
         0
      ),
      IF(C38="750 Business promotion",
         E38-(E38/(1+4.793/100)),
         E38-(E38/(1+Dashboard!$F$4))
      )
   )
)</f>
        <v>0</v>
      </c>
      <c r="J38" s="39">
        <f>Bank1[[#This Row],[Money in/ (Money out)]]-Bank1[[#This Row],[GST/HST]]</f>
        <v>0</v>
      </c>
      <c r="L38" s="37">
        <f t="shared" si="0"/>
        <v>0</v>
      </c>
    </row>
    <row r="39" spans="1:12" x14ac:dyDescent="0.2">
      <c r="A39" s="418"/>
      <c r="D39" s="416">
        <f>_xlfn.XLOOKUP(C:C,Table1[for Import to Bank Register dropdown],Table1[for Pivot],0,0,1)</f>
        <v>0</v>
      </c>
      <c r="E39" s="419"/>
      <c r="F39" s="160">
        <f t="shared" si="2"/>
        <v>1111111</v>
      </c>
      <c r="G39" s="394">
        <f t="shared" si="1"/>
        <v>0</v>
      </c>
      <c r="I39" s="397">
        <f>IF(OR(C39="150 Directors advances", C39="120 accounts receivable", C39="720.2 Automobile - Insurance", C39="720.3 Automobile - License", C39="870.4 Rent - Insurance", C39="870.6 Rent - Property Tax", C39="870.7 Rent - Homeoffice", C39="870.9 Rent - Water"),
   0,
   IF(Dashboard!$F$5="Quick",
      IF(OR(C39="190 Automobile",C39="200 computer hardware",C39="210 Computer software",C39="220 Quickbooks software",C39="230 Office equipment",C39="240 Office furniture"),
         E39-(E39/(1+Dashboard!$F$4)),
         0
      ),
      IF(C39="750 Business promotion",
         E39-(E39/(1+4.793/100)),
         E39-(E39/(1+Dashboard!$F$4))
      )
   )
)</f>
        <v>0</v>
      </c>
      <c r="J39" s="39">
        <f>Bank1[[#This Row],[Money in/ (Money out)]]-Bank1[[#This Row],[GST/HST]]</f>
        <v>0</v>
      </c>
      <c r="L39" s="37">
        <f t="shared" si="0"/>
        <v>0</v>
      </c>
    </row>
    <row r="40" spans="1:12" x14ac:dyDescent="0.2">
      <c r="A40" s="418"/>
      <c r="D40" s="416">
        <f>_xlfn.XLOOKUP(C:C,Table1[for Import to Bank Register dropdown],Table1[for Pivot],0,0,1)</f>
        <v>0</v>
      </c>
      <c r="E40" s="419"/>
      <c r="F40" s="160">
        <f t="shared" si="2"/>
        <v>1111111</v>
      </c>
      <c r="G40" s="394">
        <f t="shared" si="1"/>
        <v>0</v>
      </c>
      <c r="I40" s="397">
        <f>IF(OR(C40="150 Directors advances", C40="120 accounts receivable", C40="720.2 Automobile - Insurance", C40="720.3 Automobile - License", C40="870.4 Rent - Insurance", C40="870.6 Rent - Property Tax", C40="870.7 Rent - Homeoffice", C40="870.9 Rent - Water"),
   0,
   IF(Dashboard!$F$5="Quick",
      IF(OR(C40="190 Automobile",C40="200 computer hardware",C40="210 Computer software",C40="220 Quickbooks software",C40="230 Office equipment",C40="240 Office furniture"),
         E40-(E40/(1+Dashboard!$F$4)),
         0
      ),
      IF(C40="750 Business promotion",
         E40-(E40/(1+4.793/100)),
         E40-(E40/(1+Dashboard!$F$4))
      )
   )
)</f>
        <v>0</v>
      </c>
      <c r="J40" s="39">
        <f>Bank1[[#This Row],[Money in/ (Money out)]]-Bank1[[#This Row],[GST/HST]]</f>
        <v>0</v>
      </c>
      <c r="L40" s="37">
        <f t="shared" si="0"/>
        <v>0</v>
      </c>
    </row>
    <row r="41" spans="1:12" x14ac:dyDescent="0.2">
      <c r="A41" s="418"/>
      <c r="D41" s="416">
        <f>_xlfn.XLOOKUP(C:C,Table1[for Import to Bank Register dropdown],Table1[for Pivot],0,0,1)</f>
        <v>0</v>
      </c>
      <c r="E41" s="419"/>
      <c r="F41" s="160">
        <f t="shared" si="2"/>
        <v>1111111</v>
      </c>
      <c r="G41" s="394">
        <f t="shared" si="1"/>
        <v>0</v>
      </c>
      <c r="I41" s="397">
        <f>IF(OR(C41="150 Directors advances", C41="120 accounts receivable", C41="720.2 Automobile - Insurance", C41="720.3 Automobile - License", C41="870.4 Rent - Insurance", C41="870.6 Rent - Property Tax", C41="870.7 Rent - Homeoffice", C41="870.9 Rent - Water"),
   0,
   IF(Dashboard!$F$5="Quick",
      IF(OR(C41="190 Automobile",C41="200 computer hardware",C41="210 Computer software",C41="220 Quickbooks software",C41="230 Office equipment",C41="240 Office furniture"),
         E41-(E41/(1+Dashboard!$F$4)),
         0
      ),
      IF(C41="750 Business promotion",
         E41-(E41/(1+4.793/100)),
         E41-(E41/(1+Dashboard!$F$4))
      )
   )
)</f>
        <v>0</v>
      </c>
      <c r="J41" s="39">
        <f>Bank1[[#This Row],[Money in/ (Money out)]]-Bank1[[#This Row],[GST/HST]]</f>
        <v>0</v>
      </c>
      <c r="L41" s="37">
        <f t="shared" si="0"/>
        <v>0</v>
      </c>
    </row>
    <row r="42" spans="1:12" x14ac:dyDescent="0.2">
      <c r="A42" s="418"/>
      <c r="D42" s="416">
        <f>_xlfn.XLOOKUP(C:C,Table1[for Import to Bank Register dropdown],Table1[for Pivot],0,0,1)</f>
        <v>0</v>
      </c>
      <c r="E42" s="419"/>
      <c r="F42" s="160">
        <f t="shared" si="2"/>
        <v>1111111</v>
      </c>
      <c r="G42" s="394">
        <f t="shared" si="1"/>
        <v>0</v>
      </c>
      <c r="I42" s="397">
        <f>IF(OR(C42="150 Directors advances", C42="120 accounts receivable", C42="720.2 Automobile - Insurance", C42="720.3 Automobile - License", C42="870.4 Rent - Insurance", C42="870.6 Rent - Property Tax", C42="870.7 Rent - Homeoffice", C42="870.9 Rent - Water"),
   0,
   IF(Dashboard!$F$5="Quick",
      IF(OR(C42="190 Automobile",C42="200 computer hardware",C42="210 Computer software",C42="220 Quickbooks software",C42="230 Office equipment",C42="240 Office furniture"),
         E42-(E42/(1+Dashboard!$F$4)),
         0
      ),
      IF(C42="750 Business promotion",
         E42-(E42/(1+4.793/100)),
         E42-(E42/(1+Dashboard!$F$4))
      )
   )
)</f>
        <v>0</v>
      </c>
      <c r="J42" s="39">
        <f>Bank1[[#This Row],[Money in/ (Money out)]]-Bank1[[#This Row],[GST/HST]]</f>
        <v>0</v>
      </c>
      <c r="L42" s="37">
        <f t="shared" si="0"/>
        <v>0</v>
      </c>
    </row>
    <row r="43" spans="1:12" x14ac:dyDescent="0.2">
      <c r="A43" s="418"/>
      <c r="D43" s="416">
        <f>_xlfn.XLOOKUP(C:C,Table1[for Import to Bank Register dropdown],Table1[for Pivot],0,0,1)</f>
        <v>0</v>
      </c>
      <c r="E43" s="419"/>
      <c r="F43" s="160">
        <f t="shared" si="2"/>
        <v>1111111</v>
      </c>
      <c r="G43" s="394">
        <f t="shared" si="1"/>
        <v>0</v>
      </c>
      <c r="I43" s="397">
        <f>IF(OR(C43="150 Directors advances", C43="120 accounts receivable", C43="720.2 Automobile - Insurance", C43="720.3 Automobile - License", C43="870.4 Rent - Insurance", C43="870.6 Rent - Property Tax", C43="870.7 Rent - Homeoffice", C43="870.9 Rent - Water"),
   0,
   IF(Dashboard!$F$5="Quick",
      IF(OR(C43="190 Automobile",C43="200 computer hardware",C43="210 Computer software",C43="220 Quickbooks software",C43="230 Office equipment",C43="240 Office furniture"),
         E43-(E43/(1+Dashboard!$F$4)),
         0
      ),
      IF(C43="750 Business promotion",
         E43-(E43/(1+4.793/100)),
         E43-(E43/(1+Dashboard!$F$4))
      )
   )
)</f>
        <v>0</v>
      </c>
      <c r="J43" s="39">
        <f>Bank1[[#This Row],[Money in/ (Money out)]]-Bank1[[#This Row],[GST/HST]]</f>
        <v>0</v>
      </c>
      <c r="L43" s="37">
        <f t="shared" si="0"/>
        <v>0</v>
      </c>
    </row>
    <row r="44" spans="1:12" x14ac:dyDescent="0.2">
      <c r="A44" s="418"/>
      <c r="D44" s="416">
        <f>_xlfn.XLOOKUP(C:C,Table1[for Import to Bank Register dropdown],Table1[for Pivot],0,0,1)</f>
        <v>0</v>
      </c>
      <c r="E44" s="419"/>
      <c r="F44" s="160">
        <f t="shared" si="2"/>
        <v>1111111</v>
      </c>
      <c r="G44" s="394">
        <f t="shared" si="1"/>
        <v>0</v>
      </c>
      <c r="I44" s="397">
        <f>IF(OR(C44="150 Directors advances", C44="120 accounts receivable", C44="720.2 Automobile - Insurance", C44="720.3 Automobile - License", C44="870.4 Rent - Insurance", C44="870.6 Rent - Property Tax", C44="870.7 Rent - Homeoffice", C44="870.9 Rent - Water"),
   0,
   IF(Dashboard!$F$5="Quick",
      IF(OR(C44="190 Automobile",C44="200 computer hardware",C44="210 Computer software",C44="220 Quickbooks software",C44="230 Office equipment",C44="240 Office furniture"),
         E44-(E44/(1+Dashboard!$F$4)),
         0
      ),
      IF(C44="750 Business promotion",
         E44-(E44/(1+4.793/100)),
         E44-(E44/(1+Dashboard!$F$4))
      )
   )
)</f>
        <v>0</v>
      </c>
      <c r="J44" s="39">
        <f>Bank1[[#This Row],[Money in/ (Money out)]]-Bank1[[#This Row],[GST/HST]]</f>
        <v>0</v>
      </c>
      <c r="L44" s="37">
        <f t="shared" si="0"/>
        <v>0</v>
      </c>
    </row>
    <row r="45" spans="1:12" x14ac:dyDescent="0.2">
      <c r="A45" s="418"/>
      <c r="D45" s="416">
        <f>_xlfn.XLOOKUP(C:C,Table1[for Import to Bank Register dropdown],Table1[for Pivot],0,0,1)</f>
        <v>0</v>
      </c>
      <c r="E45" s="419"/>
      <c r="F45" s="160">
        <f t="shared" si="2"/>
        <v>1111111</v>
      </c>
      <c r="G45" s="394">
        <f t="shared" si="1"/>
        <v>0</v>
      </c>
      <c r="I45" s="397">
        <f>IF(OR(C45="150 Directors advances", C45="120 accounts receivable", C45="720.2 Automobile - Insurance", C45="720.3 Automobile - License", C45="870.4 Rent - Insurance", C45="870.6 Rent - Property Tax", C45="870.7 Rent - Homeoffice", C45="870.9 Rent - Water"),
   0,
   IF(Dashboard!$F$5="Quick",
      IF(OR(C45="190 Automobile",C45="200 computer hardware",C45="210 Computer software",C45="220 Quickbooks software",C45="230 Office equipment",C45="240 Office furniture"),
         E45-(E45/(1+Dashboard!$F$4)),
         0
      ),
      IF(C45="750 Business promotion",
         E45-(E45/(1+4.793/100)),
         E45-(E45/(1+Dashboard!$F$4))
      )
   )
)</f>
        <v>0</v>
      </c>
      <c r="J45" s="39">
        <f>Bank1[[#This Row],[Money in/ (Money out)]]-Bank1[[#This Row],[GST/HST]]</f>
        <v>0</v>
      </c>
      <c r="L45" s="37">
        <f t="shared" si="0"/>
        <v>0</v>
      </c>
    </row>
    <row r="46" spans="1:12" x14ac:dyDescent="0.2">
      <c r="A46" s="418"/>
      <c r="D46" s="416">
        <f>_xlfn.XLOOKUP(C:C,Table1[for Import to Bank Register dropdown],Table1[for Pivot],0,0,1)</f>
        <v>0</v>
      </c>
      <c r="E46" s="419"/>
      <c r="F46" s="160">
        <f t="shared" si="2"/>
        <v>1111111</v>
      </c>
      <c r="G46" s="394">
        <f t="shared" si="1"/>
        <v>0</v>
      </c>
      <c r="I46" s="397">
        <f>IF(OR(C46="150 Directors advances", C46="120 accounts receivable", C46="720.2 Automobile - Insurance", C46="720.3 Automobile - License", C46="870.4 Rent - Insurance", C46="870.6 Rent - Property Tax", C46="870.7 Rent - Homeoffice", C46="870.9 Rent - Water"),
   0,
   IF(Dashboard!$F$5="Quick",
      IF(OR(C46="190 Automobile",C46="200 computer hardware",C46="210 Computer software",C46="220 Quickbooks software",C46="230 Office equipment",C46="240 Office furniture"),
         E46-(E46/(1+Dashboard!$F$4)),
         0
      ),
      IF(C46="750 Business promotion",
         E46-(E46/(1+4.793/100)),
         E46-(E46/(1+Dashboard!$F$4))
      )
   )
)</f>
        <v>0</v>
      </c>
      <c r="J46" s="39">
        <f>Bank1[[#This Row],[Money in/ (Money out)]]-Bank1[[#This Row],[GST/HST]]</f>
        <v>0</v>
      </c>
      <c r="L46" s="37">
        <f t="shared" si="0"/>
        <v>0</v>
      </c>
    </row>
    <row r="47" spans="1:12" x14ac:dyDescent="0.2">
      <c r="A47" s="418"/>
      <c r="D47" s="416">
        <f>_xlfn.XLOOKUP(C:C,Table1[for Import to Bank Register dropdown],Table1[for Pivot],0,0,1)</f>
        <v>0</v>
      </c>
      <c r="E47" s="419"/>
      <c r="F47" s="160">
        <f t="shared" si="2"/>
        <v>1111111</v>
      </c>
      <c r="G47" s="394">
        <f t="shared" si="1"/>
        <v>0</v>
      </c>
      <c r="I47" s="397">
        <f>IF(OR(C47="150 Directors advances", C47="120 accounts receivable", C47="720.2 Automobile - Insurance", C47="720.3 Automobile - License", C47="870.4 Rent - Insurance", C47="870.6 Rent - Property Tax", C47="870.7 Rent - Homeoffice", C47="870.9 Rent - Water"),
   0,
   IF(Dashboard!$F$5="Quick",
      IF(OR(C47="190 Automobile",C47="200 computer hardware",C47="210 Computer software",C47="220 Quickbooks software",C47="230 Office equipment",C47="240 Office furniture"),
         E47-(E47/(1+Dashboard!$F$4)),
         0
      ),
      IF(C47="750 Business promotion",
         E47-(E47/(1+4.793/100)),
         E47-(E47/(1+Dashboard!$F$4))
      )
   )
)</f>
        <v>0</v>
      </c>
      <c r="J47" s="39">
        <f>Bank1[[#This Row],[Money in/ (Money out)]]-Bank1[[#This Row],[GST/HST]]</f>
        <v>0</v>
      </c>
      <c r="L47" s="37">
        <f t="shared" si="0"/>
        <v>0</v>
      </c>
    </row>
    <row r="48" spans="1:12" x14ac:dyDescent="0.2">
      <c r="A48" s="418"/>
      <c r="D48" s="416">
        <f>_xlfn.XLOOKUP(C:C,Table1[for Import to Bank Register dropdown],Table1[for Pivot],0,0,1)</f>
        <v>0</v>
      </c>
      <c r="E48" s="419"/>
      <c r="F48" s="160">
        <f t="shared" si="2"/>
        <v>1111111</v>
      </c>
      <c r="G48" s="394">
        <f t="shared" si="1"/>
        <v>0</v>
      </c>
      <c r="I48" s="397">
        <f>IF(OR(C48="150 Directors advances", C48="120 accounts receivable", C48="720.2 Automobile - Insurance", C48="720.3 Automobile - License", C48="870.4 Rent - Insurance", C48="870.6 Rent - Property Tax", C48="870.7 Rent - Homeoffice", C48="870.9 Rent - Water"),
   0,
   IF(Dashboard!$F$5="Quick",
      IF(OR(C48="190 Automobile",C48="200 computer hardware",C48="210 Computer software",C48="220 Quickbooks software",C48="230 Office equipment",C48="240 Office furniture"),
         E48-(E48/(1+Dashboard!$F$4)),
         0
      ),
      IF(C48="750 Business promotion",
         E48-(E48/(1+4.793/100)),
         E48-(E48/(1+Dashboard!$F$4))
      )
   )
)</f>
        <v>0</v>
      </c>
      <c r="J48" s="39">
        <f>Bank1[[#This Row],[Money in/ (Money out)]]-Bank1[[#This Row],[GST/HST]]</f>
        <v>0</v>
      </c>
      <c r="L48" s="37">
        <f t="shared" si="0"/>
        <v>0</v>
      </c>
    </row>
    <row r="49" spans="1:12" x14ac:dyDescent="0.2">
      <c r="A49" s="418"/>
      <c r="D49" s="416">
        <f>_xlfn.XLOOKUP(C:C,Table1[for Import to Bank Register dropdown],Table1[for Pivot],0,0,1)</f>
        <v>0</v>
      </c>
      <c r="E49" s="419"/>
      <c r="F49" s="160">
        <f t="shared" si="2"/>
        <v>1111111</v>
      </c>
      <c r="G49" s="394">
        <f t="shared" si="1"/>
        <v>0</v>
      </c>
      <c r="I49" s="397">
        <f>IF(OR(C49="150 Directors advances", C49="120 accounts receivable", C49="720.2 Automobile - Insurance", C49="720.3 Automobile - License", C49="870.4 Rent - Insurance", C49="870.6 Rent - Property Tax", C49="870.7 Rent - Homeoffice", C49="870.9 Rent - Water"),
   0,
   IF(Dashboard!$F$5="Quick",
      IF(OR(C49="190 Automobile",C49="200 computer hardware",C49="210 Computer software",C49="220 Quickbooks software",C49="230 Office equipment",C49="240 Office furniture"),
         E49-(E49/(1+Dashboard!$F$4)),
         0
      ),
      IF(C49="750 Business promotion",
         E49-(E49/(1+4.793/100)),
         E49-(E49/(1+Dashboard!$F$4))
      )
   )
)</f>
        <v>0</v>
      </c>
      <c r="J49" s="39">
        <f>Bank1[[#This Row],[Money in/ (Money out)]]-Bank1[[#This Row],[GST/HST]]</f>
        <v>0</v>
      </c>
      <c r="L49" s="37">
        <f t="shared" si="0"/>
        <v>0</v>
      </c>
    </row>
    <row r="50" spans="1:12" x14ac:dyDescent="0.2">
      <c r="A50" s="418"/>
      <c r="D50" s="416">
        <f>_xlfn.XLOOKUP(C:C,Table1[for Import to Bank Register dropdown],Table1[for Pivot],0,0,1)</f>
        <v>0</v>
      </c>
      <c r="E50" s="419"/>
      <c r="F50" s="160">
        <f t="shared" si="2"/>
        <v>1111111</v>
      </c>
      <c r="G50" s="394">
        <f t="shared" si="1"/>
        <v>0</v>
      </c>
      <c r="I50" s="397">
        <f>IF(OR(C50="150 Directors advances", C50="120 accounts receivable", C50="720.2 Automobile - Insurance", C50="720.3 Automobile - License", C50="870.4 Rent - Insurance", C50="870.6 Rent - Property Tax", C50="870.7 Rent - Homeoffice", C50="870.9 Rent - Water"),
   0,
   IF(Dashboard!$F$5="Quick",
      IF(OR(C50="190 Automobile",C50="200 computer hardware",C50="210 Computer software",C50="220 Quickbooks software",C50="230 Office equipment",C50="240 Office furniture"),
         E50-(E50/(1+Dashboard!$F$4)),
         0
      ),
      IF(C50="750 Business promotion",
         E50-(E50/(1+4.793/100)),
         E50-(E50/(1+Dashboard!$F$4))
      )
   )
)</f>
        <v>0</v>
      </c>
      <c r="J50" s="39">
        <f>Bank1[[#This Row],[Money in/ (Money out)]]-Bank1[[#This Row],[GST/HST]]</f>
        <v>0</v>
      </c>
      <c r="L50" s="37">
        <f t="shared" si="0"/>
        <v>0</v>
      </c>
    </row>
    <row r="51" spans="1:12" x14ac:dyDescent="0.2">
      <c r="A51" s="418"/>
      <c r="D51" s="416">
        <f>_xlfn.XLOOKUP(C:C,Table1[for Import to Bank Register dropdown],Table1[for Pivot],0,0,1)</f>
        <v>0</v>
      </c>
      <c r="E51" s="419"/>
      <c r="F51" s="160">
        <f t="shared" si="2"/>
        <v>1111111</v>
      </c>
      <c r="G51" s="394">
        <f t="shared" si="1"/>
        <v>0</v>
      </c>
      <c r="I51" s="397">
        <f>IF(OR(C51="150 Directors advances", C51="120 accounts receivable", C51="720.2 Automobile - Insurance", C51="720.3 Automobile - License", C51="870.4 Rent - Insurance", C51="870.6 Rent - Property Tax", C51="870.7 Rent - Homeoffice", C51="870.9 Rent - Water"),
   0,
   IF(Dashboard!$F$5="Quick",
      IF(OR(C51="190 Automobile",C51="200 computer hardware",C51="210 Computer software",C51="220 Quickbooks software",C51="230 Office equipment",C51="240 Office furniture"),
         E51-(E51/(1+Dashboard!$F$4)),
         0
      ),
      IF(C51="750 Business promotion",
         E51-(E51/(1+4.793/100)),
         E51-(E51/(1+Dashboard!$F$4))
      )
   )
)</f>
        <v>0</v>
      </c>
      <c r="J51" s="39">
        <f>Bank1[[#This Row],[Money in/ (Money out)]]-Bank1[[#This Row],[GST/HST]]</f>
        <v>0</v>
      </c>
      <c r="L51" s="37">
        <f t="shared" si="0"/>
        <v>0</v>
      </c>
    </row>
    <row r="52" spans="1:12" x14ac:dyDescent="0.2">
      <c r="A52" s="418"/>
      <c r="D52" s="416">
        <f>_xlfn.XLOOKUP(C:C,Table1[for Import to Bank Register dropdown],Table1[for Pivot],0,0,1)</f>
        <v>0</v>
      </c>
      <c r="E52" s="419"/>
      <c r="F52" s="160">
        <f t="shared" si="2"/>
        <v>1111111</v>
      </c>
      <c r="G52" s="394">
        <f t="shared" si="1"/>
        <v>0</v>
      </c>
      <c r="I52" s="397">
        <f>IF(OR(C52="150 Directors advances", C52="120 accounts receivable", C52="720.2 Automobile - Insurance", C52="720.3 Automobile - License", C52="870.4 Rent - Insurance", C52="870.6 Rent - Property Tax", C52="870.7 Rent - Homeoffice", C52="870.9 Rent - Water"),
   0,
   IF(Dashboard!$F$5="Quick",
      IF(OR(C52="190 Automobile",C52="200 computer hardware",C52="210 Computer software",C52="220 Quickbooks software",C52="230 Office equipment",C52="240 Office furniture"),
         E52-(E52/(1+Dashboard!$F$4)),
         0
      ),
      IF(C52="750 Business promotion",
         E52-(E52/(1+4.793/100)),
         E52-(E52/(1+Dashboard!$F$4))
      )
   )
)</f>
        <v>0</v>
      </c>
      <c r="J52" s="39">
        <f>Bank1[[#This Row],[Money in/ (Money out)]]-Bank1[[#This Row],[GST/HST]]</f>
        <v>0</v>
      </c>
      <c r="L52" s="37">
        <f t="shared" si="0"/>
        <v>0</v>
      </c>
    </row>
    <row r="53" spans="1:12" x14ac:dyDescent="0.2">
      <c r="A53" s="418"/>
      <c r="D53" s="416">
        <f>_xlfn.XLOOKUP(C:C,Table1[for Import to Bank Register dropdown],Table1[for Pivot],0,0,1)</f>
        <v>0</v>
      </c>
      <c r="E53" s="419"/>
      <c r="F53" s="160">
        <f t="shared" si="2"/>
        <v>1111111</v>
      </c>
      <c r="G53" s="394">
        <f t="shared" si="1"/>
        <v>0</v>
      </c>
      <c r="I53" s="397">
        <f>IF(OR(C53="150 Directors advances", C53="120 accounts receivable", C53="720.2 Automobile - Insurance", C53="720.3 Automobile - License", C53="870.4 Rent - Insurance", C53="870.6 Rent - Property Tax", C53="870.7 Rent - Homeoffice", C53="870.9 Rent - Water"),
   0,
   IF(Dashboard!$F$5="Quick",
      IF(OR(C53="190 Automobile",C53="200 computer hardware",C53="210 Computer software",C53="220 Quickbooks software",C53="230 Office equipment",C53="240 Office furniture"),
         E53-(E53/(1+Dashboard!$F$4)),
         0
      ),
      IF(C53="750 Business promotion",
         E53-(E53/(1+4.793/100)),
         E53-(E53/(1+Dashboard!$F$4))
      )
   )
)</f>
        <v>0</v>
      </c>
      <c r="J53" s="39">
        <f>Bank1[[#This Row],[Money in/ (Money out)]]-Bank1[[#This Row],[GST/HST]]</f>
        <v>0</v>
      </c>
      <c r="L53" s="37">
        <f t="shared" si="0"/>
        <v>0</v>
      </c>
    </row>
    <row r="54" spans="1:12" x14ac:dyDescent="0.2">
      <c r="A54" s="418"/>
      <c r="D54" s="416">
        <f>_xlfn.XLOOKUP(C:C,Table1[for Import to Bank Register dropdown],Table1[for Pivot],0,0,1)</f>
        <v>0</v>
      </c>
      <c r="E54" s="419"/>
      <c r="F54" s="160">
        <f t="shared" si="2"/>
        <v>1111111</v>
      </c>
      <c r="G54" s="394">
        <f t="shared" si="1"/>
        <v>0</v>
      </c>
      <c r="I54" s="397">
        <f>IF(OR(C54="150 Directors advances", C54="120 accounts receivable", C54="720.2 Automobile - Insurance", C54="720.3 Automobile - License", C54="870.4 Rent - Insurance", C54="870.6 Rent - Property Tax", C54="870.7 Rent - Homeoffice", C54="870.9 Rent - Water"),
   0,
   IF(Dashboard!$F$5="Quick",
      IF(OR(C54="190 Automobile",C54="200 computer hardware",C54="210 Computer software",C54="220 Quickbooks software",C54="230 Office equipment",C54="240 Office furniture"),
         E54-(E54/(1+Dashboard!$F$4)),
         0
      ),
      IF(C54="750 Business promotion",
         E54-(E54/(1+4.793/100)),
         E54-(E54/(1+Dashboard!$F$4))
      )
   )
)</f>
        <v>0</v>
      </c>
      <c r="J54" s="39">
        <f>Bank1[[#This Row],[Money in/ (Money out)]]-Bank1[[#This Row],[GST/HST]]</f>
        <v>0</v>
      </c>
      <c r="L54" s="37">
        <f t="shared" si="0"/>
        <v>0</v>
      </c>
    </row>
    <row r="55" spans="1:12" x14ac:dyDescent="0.2">
      <c r="A55" s="418"/>
      <c r="D55" s="416">
        <f>_xlfn.XLOOKUP(C:C,Table1[for Import to Bank Register dropdown],Table1[for Pivot],0,0,1)</f>
        <v>0</v>
      </c>
      <c r="E55" s="419"/>
      <c r="F55" s="160">
        <f t="shared" si="2"/>
        <v>1111111</v>
      </c>
      <c r="G55" s="394">
        <f t="shared" si="1"/>
        <v>0</v>
      </c>
      <c r="I55" s="397">
        <f>IF(OR(C55="150 Directors advances", C55="120 accounts receivable", C55="720.2 Automobile - Insurance", C55="720.3 Automobile - License", C55="870.4 Rent - Insurance", C55="870.6 Rent - Property Tax", C55="870.7 Rent - Homeoffice", C55="870.9 Rent - Water"),
   0,
   IF(Dashboard!$F$5="Quick",
      IF(OR(C55="190 Automobile",C55="200 computer hardware",C55="210 Computer software",C55="220 Quickbooks software",C55="230 Office equipment",C55="240 Office furniture"),
         E55-(E55/(1+Dashboard!$F$4)),
         0
      ),
      IF(C55="750 Business promotion",
         E55-(E55/(1+4.793/100)),
         E55-(E55/(1+Dashboard!$F$4))
      )
   )
)</f>
        <v>0</v>
      </c>
      <c r="J55" s="39">
        <f>Bank1[[#This Row],[Money in/ (Money out)]]-Bank1[[#This Row],[GST/HST]]</f>
        <v>0</v>
      </c>
      <c r="L55" s="37">
        <f t="shared" si="0"/>
        <v>0</v>
      </c>
    </row>
    <row r="56" spans="1:12" x14ac:dyDescent="0.2">
      <c r="A56" s="418"/>
      <c r="D56" s="416">
        <f>_xlfn.XLOOKUP(C:C,Table1[for Import to Bank Register dropdown],Table1[for Pivot],0,0,1)</f>
        <v>0</v>
      </c>
      <c r="E56" s="419"/>
      <c r="F56" s="160">
        <f t="shared" si="2"/>
        <v>1111111</v>
      </c>
      <c r="G56" s="394">
        <f t="shared" si="1"/>
        <v>0</v>
      </c>
      <c r="I56" s="397">
        <f>IF(OR(C56="150 Directors advances", C56="120 accounts receivable", C56="720.2 Automobile - Insurance", C56="720.3 Automobile - License", C56="870.4 Rent - Insurance", C56="870.6 Rent - Property Tax", C56="870.7 Rent - Homeoffice", C56="870.9 Rent - Water"),
   0,
   IF(Dashboard!$F$5="Quick",
      IF(OR(C56="190 Automobile",C56="200 computer hardware",C56="210 Computer software",C56="220 Quickbooks software",C56="230 Office equipment",C56="240 Office furniture"),
         E56-(E56/(1+Dashboard!$F$4)),
         0
      ),
      IF(C56="750 Business promotion",
         E56-(E56/(1+4.793/100)),
         E56-(E56/(1+Dashboard!$F$4))
      )
   )
)</f>
        <v>0</v>
      </c>
      <c r="J56" s="39">
        <f>Bank1[[#This Row],[Money in/ (Money out)]]-Bank1[[#This Row],[GST/HST]]</f>
        <v>0</v>
      </c>
      <c r="L56" s="37">
        <f t="shared" si="0"/>
        <v>0</v>
      </c>
    </row>
    <row r="57" spans="1:12" x14ac:dyDescent="0.2">
      <c r="A57" s="418"/>
      <c r="D57" s="416">
        <f>_xlfn.XLOOKUP(C:C,Table1[for Import to Bank Register dropdown],Table1[for Pivot],0,0,1)</f>
        <v>0</v>
      </c>
      <c r="E57" s="419"/>
      <c r="F57" s="160">
        <f t="shared" si="2"/>
        <v>1111111</v>
      </c>
      <c r="G57" s="394">
        <f t="shared" si="1"/>
        <v>0</v>
      </c>
      <c r="I57" s="397">
        <f>IF(OR(C57="150 Directors advances", C57="120 accounts receivable", C57="720.2 Automobile - Insurance", C57="720.3 Automobile - License", C57="870.4 Rent - Insurance", C57="870.6 Rent - Property Tax", C57="870.7 Rent - Homeoffice", C57="870.9 Rent - Water"),
   0,
   IF(Dashboard!$F$5="Quick",
      IF(OR(C57="190 Automobile",C57="200 computer hardware",C57="210 Computer software",C57="220 Quickbooks software",C57="230 Office equipment",C57="240 Office furniture"),
         E57-(E57/(1+Dashboard!$F$4)),
         0
      ),
      IF(C57="750 Business promotion",
         E57-(E57/(1+4.793/100)),
         E57-(E57/(1+Dashboard!$F$4))
      )
   )
)</f>
        <v>0</v>
      </c>
      <c r="J57" s="39">
        <f>Bank1[[#This Row],[Money in/ (Money out)]]-Bank1[[#This Row],[GST/HST]]</f>
        <v>0</v>
      </c>
      <c r="L57" s="37">
        <f t="shared" si="0"/>
        <v>0</v>
      </c>
    </row>
    <row r="58" spans="1:12" x14ac:dyDescent="0.2">
      <c r="A58" s="418"/>
      <c r="D58" s="416">
        <f>_xlfn.XLOOKUP(C:C,Table1[for Import to Bank Register dropdown],Table1[for Pivot],0,0,1)</f>
        <v>0</v>
      </c>
      <c r="E58" s="419"/>
      <c r="F58" s="160">
        <f t="shared" si="2"/>
        <v>1111111</v>
      </c>
      <c r="G58" s="394">
        <f t="shared" si="1"/>
        <v>0</v>
      </c>
      <c r="I58" s="397">
        <f>IF(OR(C58="150 Directors advances", C58="120 accounts receivable", C58="720.2 Automobile - Insurance", C58="720.3 Automobile - License", C58="870.4 Rent - Insurance", C58="870.6 Rent - Property Tax", C58="870.7 Rent - Homeoffice", C58="870.9 Rent - Water"),
   0,
   IF(Dashboard!$F$5="Quick",
      IF(OR(C58="190 Automobile",C58="200 computer hardware",C58="210 Computer software",C58="220 Quickbooks software",C58="230 Office equipment",C58="240 Office furniture"),
         E58-(E58/(1+Dashboard!$F$4)),
         0
      ),
      IF(C58="750 Business promotion",
         E58-(E58/(1+4.793/100)),
         E58-(E58/(1+Dashboard!$F$4))
      )
   )
)</f>
        <v>0</v>
      </c>
      <c r="J58" s="39">
        <f>Bank1[[#This Row],[Money in/ (Money out)]]-Bank1[[#This Row],[GST/HST]]</f>
        <v>0</v>
      </c>
      <c r="L58" s="37">
        <f t="shared" si="0"/>
        <v>0</v>
      </c>
    </row>
    <row r="59" spans="1:12" x14ac:dyDescent="0.2">
      <c r="A59" s="418"/>
      <c r="D59" s="416">
        <f>_xlfn.XLOOKUP(C:C,Table1[for Import to Bank Register dropdown],Table1[for Pivot],0,0,1)</f>
        <v>0</v>
      </c>
      <c r="E59" s="419"/>
      <c r="F59" s="160">
        <f t="shared" si="2"/>
        <v>1111111</v>
      </c>
      <c r="G59" s="394">
        <f t="shared" si="1"/>
        <v>0</v>
      </c>
      <c r="I59" s="397">
        <f>IF(OR(C59="150 Directors advances", C59="120 accounts receivable", C59="720.2 Automobile - Insurance", C59="720.3 Automobile - License", C59="870.4 Rent - Insurance", C59="870.6 Rent - Property Tax", C59="870.7 Rent - Homeoffice", C59="870.9 Rent - Water"),
   0,
   IF(Dashboard!$F$5="Quick",
      IF(OR(C59="190 Automobile",C59="200 computer hardware",C59="210 Computer software",C59="220 Quickbooks software",C59="230 Office equipment",C59="240 Office furniture"),
         E59-(E59/(1+Dashboard!$F$4)),
         0
      ),
      IF(C59="750 Business promotion",
         E59-(E59/(1+4.793/100)),
         E59-(E59/(1+Dashboard!$F$4))
      )
   )
)</f>
        <v>0</v>
      </c>
      <c r="J59" s="39">
        <f>Bank1[[#This Row],[Money in/ (Money out)]]-Bank1[[#This Row],[GST/HST]]</f>
        <v>0</v>
      </c>
      <c r="L59" s="37">
        <f t="shared" si="0"/>
        <v>0</v>
      </c>
    </row>
    <row r="60" spans="1:12" x14ac:dyDescent="0.2">
      <c r="A60" s="418"/>
      <c r="D60" s="416">
        <f>_xlfn.XLOOKUP(C:C,Table1[for Import to Bank Register dropdown],Table1[for Pivot],0,0,1)</f>
        <v>0</v>
      </c>
      <c r="E60" s="419"/>
      <c r="F60" s="160">
        <f t="shared" si="2"/>
        <v>1111111</v>
      </c>
      <c r="G60" s="394">
        <f t="shared" si="1"/>
        <v>0</v>
      </c>
      <c r="I60" s="397">
        <f>IF(OR(C60="150 Directors advances", C60="120 accounts receivable", C60="720.2 Automobile - Insurance", C60="720.3 Automobile - License", C60="870.4 Rent - Insurance", C60="870.6 Rent - Property Tax", C60="870.7 Rent - Homeoffice", C60="870.9 Rent - Water"),
   0,
   IF(Dashboard!$F$5="Quick",
      IF(OR(C60="190 Automobile",C60="200 computer hardware",C60="210 Computer software",C60="220 Quickbooks software",C60="230 Office equipment",C60="240 Office furniture"),
         E60-(E60/(1+Dashboard!$F$4)),
         0
      ),
      IF(C60="750 Business promotion",
         E60-(E60/(1+4.793/100)),
         E60-(E60/(1+Dashboard!$F$4))
      )
   )
)</f>
        <v>0</v>
      </c>
      <c r="J60" s="39">
        <f>Bank1[[#This Row],[Money in/ (Money out)]]-Bank1[[#This Row],[GST/HST]]</f>
        <v>0</v>
      </c>
      <c r="L60" s="37">
        <f t="shared" si="0"/>
        <v>0</v>
      </c>
    </row>
    <row r="61" spans="1:12" x14ac:dyDescent="0.2">
      <c r="A61" s="418"/>
      <c r="D61" s="416">
        <f>_xlfn.XLOOKUP(C:C,Table1[for Import to Bank Register dropdown],Table1[for Pivot],0,0,1)</f>
        <v>0</v>
      </c>
      <c r="E61" s="419"/>
      <c r="F61" s="160">
        <f t="shared" si="2"/>
        <v>1111111</v>
      </c>
      <c r="G61" s="394">
        <f t="shared" si="1"/>
        <v>0</v>
      </c>
      <c r="I61" s="397">
        <f>IF(OR(C61="150 Directors advances", C61="120 accounts receivable", C61="720.2 Automobile - Insurance", C61="720.3 Automobile - License", C61="870.4 Rent - Insurance", C61="870.6 Rent - Property Tax", C61="870.7 Rent - Homeoffice", C61="870.9 Rent - Water"),
   0,
   IF(Dashboard!$F$5="Quick",
      IF(OR(C61="190 Automobile",C61="200 computer hardware",C61="210 Computer software",C61="220 Quickbooks software",C61="230 Office equipment",C61="240 Office furniture"),
         E61-(E61/(1+Dashboard!$F$4)),
         0
      ),
      IF(C61="750 Business promotion",
         E61-(E61/(1+4.793/100)),
         E61-(E61/(1+Dashboard!$F$4))
      )
   )
)</f>
        <v>0</v>
      </c>
      <c r="J61" s="39">
        <f>Bank1[[#This Row],[Money in/ (Money out)]]-Bank1[[#This Row],[GST/HST]]</f>
        <v>0</v>
      </c>
      <c r="L61" s="37">
        <f t="shared" si="0"/>
        <v>0</v>
      </c>
    </row>
    <row r="62" spans="1:12" x14ac:dyDescent="0.2">
      <c r="A62" s="418"/>
      <c r="D62" s="416">
        <f>_xlfn.XLOOKUP(C:C,Table1[for Import to Bank Register dropdown],Table1[for Pivot],0,0,1)</f>
        <v>0</v>
      </c>
      <c r="E62" s="419"/>
      <c r="F62" s="160">
        <f t="shared" si="2"/>
        <v>1111111</v>
      </c>
      <c r="G62" s="394">
        <f t="shared" si="1"/>
        <v>0</v>
      </c>
      <c r="I62" s="397">
        <f>IF(OR(C62="150 Directors advances", C62="120 accounts receivable", C62="720.2 Automobile - Insurance", C62="720.3 Automobile - License", C62="870.4 Rent - Insurance", C62="870.6 Rent - Property Tax", C62="870.7 Rent - Homeoffice", C62="870.9 Rent - Water"),
   0,
   IF(Dashboard!$F$5="Quick",
      IF(OR(C62="190 Automobile",C62="200 computer hardware",C62="210 Computer software",C62="220 Quickbooks software",C62="230 Office equipment",C62="240 Office furniture"),
         E62-(E62/(1+Dashboard!$F$4)),
         0
      ),
      IF(C62="750 Business promotion",
         E62-(E62/(1+4.793/100)),
         E62-(E62/(1+Dashboard!$F$4))
      )
   )
)</f>
        <v>0</v>
      </c>
      <c r="J62" s="39">
        <f>Bank1[[#This Row],[Money in/ (Money out)]]-Bank1[[#This Row],[GST/HST]]</f>
        <v>0</v>
      </c>
      <c r="L62" s="37">
        <f t="shared" si="0"/>
        <v>0</v>
      </c>
    </row>
    <row r="63" spans="1:12" x14ac:dyDescent="0.2">
      <c r="A63" s="418"/>
      <c r="D63" s="416">
        <f>_xlfn.XLOOKUP(C:C,Table1[for Import to Bank Register dropdown],Table1[for Pivot],0,0,1)</f>
        <v>0</v>
      </c>
      <c r="E63" s="419"/>
      <c r="F63" s="160">
        <f t="shared" si="2"/>
        <v>1111111</v>
      </c>
      <c r="G63" s="394">
        <f t="shared" si="1"/>
        <v>0</v>
      </c>
      <c r="I63" s="397">
        <f>IF(OR(C63="150 Directors advances", C63="120 accounts receivable", C63="720.2 Automobile - Insurance", C63="720.3 Automobile - License", C63="870.4 Rent - Insurance", C63="870.6 Rent - Property Tax", C63="870.7 Rent - Homeoffice", C63="870.9 Rent - Water"),
   0,
   IF(Dashboard!$F$5="Quick",
      IF(OR(C63="190 Automobile",C63="200 computer hardware",C63="210 Computer software",C63="220 Quickbooks software",C63="230 Office equipment",C63="240 Office furniture"),
         E63-(E63/(1+Dashboard!$F$4)),
         0
      ),
      IF(C63="750 Business promotion",
         E63-(E63/(1+4.793/100)),
         E63-(E63/(1+Dashboard!$F$4))
      )
   )
)</f>
        <v>0</v>
      </c>
      <c r="J63" s="39">
        <f>Bank1[[#This Row],[Money in/ (Money out)]]-Bank1[[#This Row],[GST/HST]]</f>
        <v>0</v>
      </c>
      <c r="L63" s="37">
        <f t="shared" si="0"/>
        <v>0</v>
      </c>
    </row>
    <row r="64" spans="1:12" x14ac:dyDescent="0.2">
      <c r="A64" s="418"/>
      <c r="D64" s="416">
        <f>_xlfn.XLOOKUP(C:C,Table1[for Import to Bank Register dropdown],Table1[for Pivot],0,0,1)</f>
        <v>0</v>
      </c>
      <c r="E64" s="419"/>
      <c r="F64" s="160">
        <f t="shared" si="2"/>
        <v>1111111</v>
      </c>
      <c r="G64" s="394">
        <f t="shared" si="1"/>
        <v>0</v>
      </c>
      <c r="I64" s="397">
        <f>IF(OR(C64="150 Directors advances", C64="120 accounts receivable", C64="720.2 Automobile - Insurance", C64="720.3 Automobile - License", C64="870.4 Rent - Insurance", C64="870.6 Rent - Property Tax", C64="870.7 Rent - Homeoffice", C64="870.9 Rent - Water"),
   0,
   IF(Dashboard!$F$5="Quick",
      IF(OR(C64="190 Automobile",C64="200 computer hardware",C64="210 Computer software",C64="220 Quickbooks software",C64="230 Office equipment",C64="240 Office furniture"),
         E64-(E64/(1+Dashboard!$F$4)),
         0
      ),
      IF(C64="750 Business promotion",
         E64-(E64/(1+4.793/100)),
         E64-(E64/(1+Dashboard!$F$4))
      )
   )
)</f>
        <v>0</v>
      </c>
      <c r="J64" s="39">
        <f>Bank1[[#This Row],[Money in/ (Money out)]]-Bank1[[#This Row],[GST/HST]]</f>
        <v>0</v>
      </c>
      <c r="L64" s="37">
        <f t="shared" si="0"/>
        <v>0</v>
      </c>
    </row>
    <row r="65" spans="1:12" x14ac:dyDescent="0.2">
      <c r="A65" s="418"/>
      <c r="D65" s="416">
        <f>_xlfn.XLOOKUP(C:C,Table1[for Import to Bank Register dropdown],Table1[for Pivot],0,0,1)</f>
        <v>0</v>
      </c>
      <c r="E65" s="419"/>
      <c r="F65" s="160">
        <f t="shared" si="2"/>
        <v>1111111</v>
      </c>
      <c r="G65" s="394">
        <f t="shared" si="1"/>
        <v>0</v>
      </c>
      <c r="I65" s="397">
        <f>IF(OR(C65="150 Directors advances", C65="120 accounts receivable", C65="720.2 Automobile - Insurance", C65="720.3 Automobile - License", C65="870.4 Rent - Insurance", C65="870.6 Rent - Property Tax", C65="870.7 Rent - Homeoffice", C65="870.9 Rent - Water"),
   0,
   IF(Dashboard!$F$5="Quick",
      IF(OR(C65="190 Automobile",C65="200 computer hardware",C65="210 Computer software",C65="220 Quickbooks software",C65="230 Office equipment",C65="240 Office furniture"),
         E65-(E65/(1+Dashboard!$F$4)),
         0
      ),
      IF(C65="750 Business promotion",
         E65-(E65/(1+4.793/100)),
         E65-(E65/(1+Dashboard!$F$4))
      )
   )
)</f>
        <v>0</v>
      </c>
      <c r="J65" s="39">
        <f>Bank1[[#This Row],[Money in/ (Money out)]]-Bank1[[#This Row],[GST/HST]]</f>
        <v>0</v>
      </c>
      <c r="L65" s="37">
        <f t="shared" si="0"/>
        <v>0</v>
      </c>
    </row>
    <row r="66" spans="1:12" x14ac:dyDescent="0.2">
      <c r="A66" s="418"/>
      <c r="D66" s="416">
        <f>_xlfn.XLOOKUP(C:C,Table1[for Import to Bank Register dropdown],Table1[for Pivot],0,0,1)</f>
        <v>0</v>
      </c>
      <c r="E66" s="419"/>
      <c r="F66" s="160">
        <f t="shared" si="2"/>
        <v>1111111</v>
      </c>
      <c r="G66" s="394">
        <f t="shared" si="1"/>
        <v>0</v>
      </c>
      <c r="I66" s="397">
        <f>IF(OR(C66="150 Directors advances", C66="120 accounts receivable", C66="720.2 Automobile - Insurance", C66="720.3 Automobile - License", C66="870.4 Rent - Insurance", C66="870.6 Rent - Property Tax", C66="870.7 Rent - Homeoffice", C66="870.9 Rent - Water"),
   0,
   IF(Dashboard!$F$5="Quick",
      IF(OR(C66="190 Automobile",C66="200 computer hardware",C66="210 Computer software",C66="220 Quickbooks software",C66="230 Office equipment",C66="240 Office furniture"),
         E66-(E66/(1+Dashboard!$F$4)),
         0
      ),
      IF(C66="750 Business promotion",
         E66-(E66/(1+4.793/100)),
         E66-(E66/(1+Dashboard!$F$4))
      )
   )
)</f>
        <v>0</v>
      </c>
      <c r="J66" s="39">
        <f>Bank1[[#This Row],[Money in/ (Money out)]]-Bank1[[#This Row],[GST/HST]]</f>
        <v>0</v>
      </c>
      <c r="L66" s="37">
        <f t="shared" si="0"/>
        <v>0</v>
      </c>
    </row>
    <row r="67" spans="1:12" x14ac:dyDescent="0.2">
      <c r="A67" s="418"/>
      <c r="D67" s="416">
        <f>_xlfn.XLOOKUP(C:C,Table1[for Import to Bank Register dropdown],Table1[for Pivot],0,0,1)</f>
        <v>0</v>
      </c>
      <c r="E67" s="419"/>
      <c r="F67" s="160">
        <f t="shared" si="2"/>
        <v>1111111</v>
      </c>
      <c r="G67" s="394">
        <f t="shared" si="1"/>
        <v>0</v>
      </c>
      <c r="I67" s="397">
        <f>IF(OR(C67="150 Directors advances", C67="120 accounts receivable", C67="720.2 Automobile - Insurance", C67="720.3 Automobile - License", C67="870.4 Rent - Insurance", C67="870.6 Rent - Property Tax", C67="870.7 Rent - Homeoffice", C67="870.9 Rent - Water"),
   0,
   IF(Dashboard!$F$5="Quick",
      IF(OR(C67="190 Automobile",C67="200 computer hardware",C67="210 Computer software",C67="220 Quickbooks software",C67="230 Office equipment",C67="240 Office furniture"),
         E67-(E67/(1+Dashboard!$F$4)),
         0
      ),
      IF(C67="750 Business promotion",
         E67-(E67/(1+4.793/100)),
         E67-(E67/(1+Dashboard!$F$4))
      )
   )
)</f>
        <v>0</v>
      </c>
      <c r="J67" s="39">
        <f>Bank1[[#This Row],[Money in/ (Money out)]]-Bank1[[#This Row],[GST/HST]]</f>
        <v>0</v>
      </c>
      <c r="L67" s="37">
        <f t="shared" si="0"/>
        <v>0</v>
      </c>
    </row>
    <row r="68" spans="1:12" x14ac:dyDescent="0.2">
      <c r="A68" s="418"/>
      <c r="D68" s="416">
        <f>_xlfn.XLOOKUP(C:C,Table1[for Import to Bank Register dropdown],Table1[for Pivot],0,0,1)</f>
        <v>0</v>
      </c>
      <c r="E68" s="419"/>
      <c r="F68" s="160">
        <f t="shared" si="2"/>
        <v>1111111</v>
      </c>
      <c r="G68" s="394">
        <f t="shared" si="1"/>
        <v>0</v>
      </c>
      <c r="I68" s="397">
        <f>IF(OR(C68="150 Directors advances", C68="120 accounts receivable", C68="720.2 Automobile - Insurance", C68="720.3 Automobile - License", C68="870.4 Rent - Insurance", C68="870.6 Rent - Property Tax", C68="870.7 Rent - Homeoffice", C68="870.9 Rent - Water"),
   0,
   IF(Dashboard!$F$5="Quick",
      IF(OR(C68="190 Automobile",C68="200 computer hardware",C68="210 Computer software",C68="220 Quickbooks software",C68="230 Office equipment",C68="240 Office furniture"),
         E68-(E68/(1+Dashboard!$F$4)),
         0
      ),
      IF(C68="750 Business promotion",
         E68-(E68/(1+4.793/100)),
         E68-(E68/(1+Dashboard!$F$4))
      )
   )
)</f>
        <v>0</v>
      </c>
      <c r="J68" s="39">
        <f>Bank1[[#This Row],[Money in/ (Money out)]]-Bank1[[#This Row],[GST/HST]]</f>
        <v>0</v>
      </c>
      <c r="L68" s="37">
        <f t="shared" si="0"/>
        <v>0</v>
      </c>
    </row>
    <row r="69" spans="1:12" x14ac:dyDescent="0.2">
      <c r="A69" s="418"/>
      <c r="D69" s="416">
        <f>_xlfn.XLOOKUP(C:C,Table1[for Import to Bank Register dropdown],Table1[for Pivot],0,0,1)</f>
        <v>0</v>
      </c>
      <c r="E69" s="419"/>
      <c r="F69" s="160">
        <f t="shared" si="2"/>
        <v>1111111</v>
      </c>
      <c r="G69" s="394">
        <f t="shared" si="1"/>
        <v>0</v>
      </c>
      <c r="I69" s="397">
        <f>IF(OR(C69="150 Directors advances", C69="120 accounts receivable", C69="720.2 Automobile - Insurance", C69="720.3 Automobile - License", C69="870.4 Rent - Insurance", C69="870.6 Rent - Property Tax", C69="870.7 Rent - Homeoffice", C69="870.9 Rent - Water"),
   0,
   IF(Dashboard!$F$5="Quick",
      IF(OR(C69="190 Automobile",C69="200 computer hardware",C69="210 Computer software",C69="220 Quickbooks software",C69="230 Office equipment",C69="240 Office furniture"),
         E69-(E69/(1+Dashboard!$F$4)),
         0
      ),
      IF(C69="750 Business promotion",
         E69-(E69/(1+4.793/100)),
         E69-(E69/(1+Dashboard!$F$4))
      )
   )
)</f>
        <v>0</v>
      </c>
      <c r="J69" s="39">
        <f>Bank1[[#This Row],[Money in/ (Money out)]]-Bank1[[#This Row],[GST/HST]]</f>
        <v>0</v>
      </c>
      <c r="L69" s="37">
        <f t="shared" si="0"/>
        <v>0</v>
      </c>
    </row>
    <row r="70" spans="1:12" x14ac:dyDescent="0.2">
      <c r="A70" s="418"/>
      <c r="D70" s="416">
        <f>_xlfn.XLOOKUP(C:C,Table1[for Import to Bank Register dropdown],Table1[for Pivot],0,0,1)</f>
        <v>0</v>
      </c>
      <c r="E70" s="419"/>
      <c r="F70" s="160">
        <f t="shared" si="2"/>
        <v>1111111</v>
      </c>
      <c r="G70" s="394">
        <f t="shared" si="1"/>
        <v>0</v>
      </c>
      <c r="I70" s="397">
        <f>IF(OR(C70="150 Directors advances", C70="120 accounts receivable", C70="720.2 Automobile - Insurance", C70="720.3 Automobile - License", C70="870.4 Rent - Insurance", C70="870.6 Rent - Property Tax", C70="870.7 Rent - Homeoffice", C70="870.9 Rent - Water"),
   0,
   IF(Dashboard!$F$5="Quick",
      IF(OR(C70="190 Automobile",C70="200 computer hardware",C70="210 Computer software",C70="220 Quickbooks software",C70="230 Office equipment",C70="240 Office furniture"),
         E70-(E70/(1+Dashboard!$F$4)),
         0
      ),
      IF(C70="750 Business promotion",
         E70-(E70/(1+4.793/100)),
         E70-(E70/(1+Dashboard!$F$4))
      )
   )
)</f>
        <v>0</v>
      </c>
      <c r="J70" s="39">
        <f>Bank1[[#This Row],[Money in/ (Money out)]]-Bank1[[#This Row],[GST/HST]]</f>
        <v>0</v>
      </c>
      <c r="L70" s="37">
        <f t="shared" ref="L70:L133" si="3">$L$3</f>
        <v>0</v>
      </c>
    </row>
    <row r="71" spans="1:12" x14ac:dyDescent="0.2">
      <c r="A71" s="418"/>
      <c r="D71" s="416">
        <f>_xlfn.XLOOKUP(C:C,Table1[for Import to Bank Register dropdown],Table1[for Pivot],0,0,1)</f>
        <v>0</v>
      </c>
      <c r="E71" s="419"/>
      <c r="F71" s="160">
        <f t="shared" si="2"/>
        <v>1111111</v>
      </c>
      <c r="G71" s="394">
        <f t="shared" ref="G71:G134" si="4">G70+E71</f>
        <v>0</v>
      </c>
      <c r="I71" s="397">
        <f>IF(OR(C71="150 Directors advances", C71="120 accounts receivable", C71="720.2 Automobile - Insurance", C71="720.3 Automobile - License", C71="870.4 Rent - Insurance", C71="870.6 Rent - Property Tax", C71="870.7 Rent - Homeoffice", C71="870.9 Rent - Water"),
   0,
   IF(Dashboard!$F$5="Quick",
      IF(OR(C71="190 Automobile",C71="200 computer hardware",C71="210 Computer software",C71="220 Quickbooks software",C71="230 Office equipment",C71="240 Office furniture"),
         E71-(E71/(1+Dashboard!$F$4)),
         0
      ),
      IF(C71="750 Business promotion",
         E71-(E71/(1+4.793/100)),
         E71-(E71/(1+Dashboard!$F$4))
      )
   )
)</f>
        <v>0</v>
      </c>
      <c r="J71" s="39">
        <f>Bank1[[#This Row],[Money in/ (Money out)]]-Bank1[[#This Row],[GST/HST]]</f>
        <v>0</v>
      </c>
      <c r="L71" s="37">
        <f t="shared" si="3"/>
        <v>0</v>
      </c>
    </row>
    <row r="72" spans="1:12" x14ac:dyDescent="0.2">
      <c r="A72" s="418"/>
      <c r="D72" s="416">
        <f>_xlfn.XLOOKUP(C:C,Table1[for Import to Bank Register dropdown],Table1[for Pivot],0,0,1)</f>
        <v>0</v>
      </c>
      <c r="E72" s="419"/>
      <c r="F72" s="160">
        <f t="shared" ref="F72:F135" si="5">$E$2</f>
        <v>1111111</v>
      </c>
      <c r="G72" s="394">
        <f t="shared" si="4"/>
        <v>0</v>
      </c>
      <c r="I72" s="397">
        <f>IF(OR(C72="150 Directors advances", C72="120 accounts receivable", C72="720.2 Automobile - Insurance", C72="720.3 Automobile - License", C72="870.4 Rent - Insurance", C72="870.6 Rent - Property Tax", C72="870.7 Rent - Homeoffice", C72="870.9 Rent - Water"),
   0,
   IF(Dashboard!$F$5="Quick",
      IF(OR(C72="190 Automobile",C72="200 computer hardware",C72="210 Computer software",C72="220 Quickbooks software",C72="230 Office equipment",C72="240 Office furniture"),
         E72-(E72/(1+Dashboard!$F$4)),
         0
      ),
      IF(C72="750 Business promotion",
         E72-(E72/(1+4.793/100)),
         E72-(E72/(1+Dashboard!$F$4))
      )
   )
)</f>
        <v>0</v>
      </c>
      <c r="J72" s="39">
        <f>Bank1[[#This Row],[Money in/ (Money out)]]-Bank1[[#This Row],[GST/HST]]</f>
        <v>0</v>
      </c>
      <c r="L72" s="37">
        <f t="shared" si="3"/>
        <v>0</v>
      </c>
    </row>
    <row r="73" spans="1:12" x14ac:dyDescent="0.2">
      <c r="A73" s="418"/>
      <c r="D73" s="416">
        <f>_xlfn.XLOOKUP(C:C,Table1[for Import to Bank Register dropdown],Table1[for Pivot],0,0,1)</f>
        <v>0</v>
      </c>
      <c r="E73" s="419"/>
      <c r="F73" s="160">
        <f t="shared" si="5"/>
        <v>1111111</v>
      </c>
      <c r="G73" s="394">
        <f t="shared" si="4"/>
        <v>0</v>
      </c>
      <c r="I73" s="397">
        <f>IF(OR(C73="150 Directors advances", C73="120 accounts receivable", C73="720.2 Automobile - Insurance", C73="720.3 Automobile - License", C73="870.4 Rent - Insurance", C73="870.6 Rent - Property Tax", C73="870.7 Rent - Homeoffice", C73="870.9 Rent - Water"),
   0,
   IF(Dashboard!$F$5="Quick",
      IF(OR(C73="190 Automobile",C73="200 computer hardware",C73="210 Computer software",C73="220 Quickbooks software",C73="230 Office equipment",C73="240 Office furniture"),
         E73-(E73/(1+Dashboard!$F$4)),
         0
      ),
      IF(C73="750 Business promotion",
         E73-(E73/(1+4.793/100)),
         E73-(E73/(1+Dashboard!$F$4))
      )
   )
)</f>
        <v>0</v>
      </c>
      <c r="J73" s="39">
        <f>Bank1[[#This Row],[Money in/ (Money out)]]-Bank1[[#This Row],[GST/HST]]</f>
        <v>0</v>
      </c>
      <c r="L73" s="37">
        <f t="shared" si="3"/>
        <v>0</v>
      </c>
    </row>
    <row r="74" spans="1:12" x14ac:dyDescent="0.2">
      <c r="A74" s="418"/>
      <c r="D74" s="416">
        <f>_xlfn.XLOOKUP(C:C,Table1[for Import to Bank Register dropdown],Table1[for Pivot],0,0,1)</f>
        <v>0</v>
      </c>
      <c r="E74" s="419"/>
      <c r="F74" s="160">
        <f t="shared" si="5"/>
        <v>1111111</v>
      </c>
      <c r="G74" s="394">
        <f t="shared" si="4"/>
        <v>0</v>
      </c>
      <c r="I74" s="397">
        <f>IF(OR(C74="150 Directors advances", C74="120 accounts receivable", C74="720.2 Automobile - Insurance", C74="720.3 Automobile - License", C74="870.4 Rent - Insurance", C74="870.6 Rent - Property Tax", C74="870.7 Rent - Homeoffice", C74="870.9 Rent - Water"),
   0,
   IF(Dashboard!$F$5="Quick",
      IF(OR(C74="190 Automobile",C74="200 computer hardware",C74="210 Computer software",C74="220 Quickbooks software",C74="230 Office equipment",C74="240 Office furniture"),
         E74-(E74/(1+Dashboard!$F$4)),
         0
      ),
      IF(C74="750 Business promotion",
         E74-(E74/(1+4.793/100)),
         E74-(E74/(1+Dashboard!$F$4))
      )
   )
)</f>
        <v>0</v>
      </c>
      <c r="J74" s="39">
        <f>Bank1[[#This Row],[Money in/ (Money out)]]-Bank1[[#This Row],[GST/HST]]</f>
        <v>0</v>
      </c>
      <c r="L74" s="37">
        <f t="shared" si="3"/>
        <v>0</v>
      </c>
    </row>
    <row r="75" spans="1:12" x14ac:dyDescent="0.2">
      <c r="A75" s="418"/>
      <c r="D75" s="416">
        <f>_xlfn.XLOOKUP(C:C,Table1[for Import to Bank Register dropdown],Table1[for Pivot],0,0,1)</f>
        <v>0</v>
      </c>
      <c r="E75" s="419"/>
      <c r="F75" s="160">
        <f t="shared" si="5"/>
        <v>1111111</v>
      </c>
      <c r="G75" s="394">
        <f t="shared" si="4"/>
        <v>0</v>
      </c>
      <c r="I75" s="397">
        <f>IF(OR(C75="150 Directors advances", C75="120 accounts receivable", C75="720.2 Automobile - Insurance", C75="720.3 Automobile - License", C75="870.4 Rent - Insurance", C75="870.6 Rent - Property Tax", C75="870.7 Rent - Homeoffice", C75="870.9 Rent - Water"),
   0,
   IF(Dashboard!$F$5="Quick",
      IF(OR(C75="190 Automobile",C75="200 computer hardware",C75="210 Computer software",C75="220 Quickbooks software",C75="230 Office equipment",C75="240 Office furniture"),
         E75-(E75/(1+Dashboard!$F$4)),
         0
      ),
      IF(C75="750 Business promotion",
         E75-(E75/(1+4.793/100)),
         E75-(E75/(1+Dashboard!$F$4))
      )
   )
)</f>
        <v>0</v>
      </c>
      <c r="J75" s="39">
        <f>Bank1[[#This Row],[Money in/ (Money out)]]-Bank1[[#This Row],[GST/HST]]</f>
        <v>0</v>
      </c>
      <c r="L75" s="37">
        <f t="shared" si="3"/>
        <v>0</v>
      </c>
    </row>
    <row r="76" spans="1:12" x14ac:dyDescent="0.2">
      <c r="A76" s="418"/>
      <c r="D76" s="416">
        <f>_xlfn.XLOOKUP(C:C,Table1[for Import to Bank Register dropdown],Table1[for Pivot],0,0,1)</f>
        <v>0</v>
      </c>
      <c r="E76" s="419"/>
      <c r="F76" s="160">
        <f t="shared" si="5"/>
        <v>1111111</v>
      </c>
      <c r="G76" s="394">
        <f t="shared" si="4"/>
        <v>0</v>
      </c>
      <c r="I76" s="397">
        <f>IF(OR(C76="150 Directors advances", C76="120 accounts receivable", C76="720.2 Automobile - Insurance", C76="720.3 Automobile - License", C76="870.4 Rent - Insurance", C76="870.6 Rent - Property Tax", C76="870.7 Rent - Homeoffice", C76="870.9 Rent - Water"),
   0,
   IF(Dashboard!$F$5="Quick",
      IF(OR(C76="190 Automobile",C76="200 computer hardware",C76="210 Computer software",C76="220 Quickbooks software",C76="230 Office equipment",C76="240 Office furniture"),
         E76-(E76/(1+Dashboard!$F$4)),
         0
      ),
      IF(C76="750 Business promotion",
         E76-(E76/(1+4.793/100)),
         E76-(E76/(1+Dashboard!$F$4))
      )
   )
)</f>
        <v>0</v>
      </c>
      <c r="J76" s="39">
        <f>Bank1[[#This Row],[Money in/ (Money out)]]-Bank1[[#This Row],[GST/HST]]</f>
        <v>0</v>
      </c>
      <c r="L76" s="37">
        <f t="shared" si="3"/>
        <v>0</v>
      </c>
    </row>
    <row r="77" spans="1:12" x14ac:dyDescent="0.2">
      <c r="A77" s="418"/>
      <c r="D77" s="416">
        <f>_xlfn.XLOOKUP(C:C,Table1[for Import to Bank Register dropdown],Table1[for Pivot],0,0,1)</f>
        <v>0</v>
      </c>
      <c r="E77" s="419"/>
      <c r="F77" s="160">
        <f t="shared" si="5"/>
        <v>1111111</v>
      </c>
      <c r="G77" s="394">
        <f t="shared" si="4"/>
        <v>0</v>
      </c>
      <c r="I77" s="397">
        <f>IF(OR(C77="150 Directors advances", C77="120 accounts receivable", C77="720.2 Automobile - Insurance", C77="720.3 Automobile - License", C77="870.4 Rent - Insurance", C77="870.6 Rent - Property Tax", C77="870.7 Rent - Homeoffice", C77="870.9 Rent - Water"),
   0,
   IF(Dashboard!$F$5="Quick",
      IF(OR(C77="190 Automobile",C77="200 computer hardware",C77="210 Computer software",C77="220 Quickbooks software",C77="230 Office equipment",C77="240 Office furniture"),
         E77-(E77/(1+Dashboard!$F$4)),
         0
      ),
      IF(C77="750 Business promotion",
         E77-(E77/(1+4.793/100)),
         E77-(E77/(1+Dashboard!$F$4))
      )
   )
)</f>
        <v>0</v>
      </c>
      <c r="J77" s="39">
        <f>Bank1[[#This Row],[Money in/ (Money out)]]-Bank1[[#This Row],[GST/HST]]</f>
        <v>0</v>
      </c>
      <c r="L77" s="37">
        <f t="shared" si="3"/>
        <v>0</v>
      </c>
    </row>
    <row r="78" spans="1:12" x14ac:dyDescent="0.2">
      <c r="A78" s="418"/>
      <c r="D78" s="416">
        <f>_xlfn.XLOOKUP(C:C,Table1[for Import to Bank Register dropdown],Table1[for Pivot],0,0,1)</f>
        <v>0</v>
      </c>
      <c r="E78" s="419"/>
      <c r="F78" s="160">
        <f t="shared" si="5"/>
        <v>1111111</v>
      </c>
      <c r="G78" s="394">
        <f t="shared" si="4"/>
        <v>0</v>
      </c>
      <c r="I78" s="397">
        <f>IF(OR(C78="150 Directors advances", C78="120 accounts receivable", C78="720.2 Automobile - Insurance", C78="720.3 Automobile - License", C78="870.4 Rent - Insurance", C78="870.6 Rent - Property Tax", C78="870.7 Rent - Homeoffice", C78="870.9 Rent - Water"),
   0,
   IF(Dashboard!$F$5="Quick",
      IF(OR(C78="190 Automobile",C78="200 computer hardware",C78="210 Computer software",C78="220 Quickbooks software",C78="230 Office equipment",C78="240 Office furniture"),
         E78-(E78/(1+Dashboard!$F$4)),
         0
      ),
      IF(C78="750 Business promotion",
         E78-(E78/(1+4.793/100)),
         E78-(E78/(1+Dashboard!$F$4))
      )
   )
)</f>
        <v>0</v>
      </c>
      <c r="J78" s="39">
        <f>Bank1[[#This Row],[Money in/ (Money out)]]-Bank1[[#This Row],[GST/HST]]</f>
        <v>0</v>
      </c>
      <c r="L78" s="37">
        <f t="shared" si="3"/>
        <v>0</v>
      </c>
    </row>
    <row r="79" spans="1:12" x14ac:dyDescent="0.2">
      <c r="A79" s="418"/>
      <c r="D79" s="416">
        <f>_xlfn.XLOOKUP(C:C,Table1[for Import to Bank Register dropdown],Table1[for Pivot],0,0,1)</f>
        <v>0</v>
      </c>
      <c r="E79" s="419"/>
      <c r="F79" s="160">
        <f t="shared" si="5"/>
        <v>1111111</v>
      </c>
      <c r="G79" s="394">
        <f t="shared" si="4"/>
        <v>0</v>
      </c>
      <c r="I79" s="397">
        <f>IF(OR(C79="150 Directors advances", C79="120 accounts receivable", C79="720.2 Automobile - Insurance", C79="720.3 Automobile - License", C79="870.4 Rent - Insurance", C79="870.6 Rent - Property Tax", C79="870.7 Rent - Homeoffice", C79="870.9 Rent - Water"),
   0,
   IF(Dashboard!$F$5="Quick",
      IF(OR(C79="190 Automobile",C79="200 computer hardware",C79="210 Computer software",C79="220 Quickbooks software",C79="230 Office equipment",C79="240 Office furniture"),
         E79-(E79/(1+Dashboard!$F$4)),
         0
      ),
      IF(C79="750 Business promotion",
         E79-(E79/(1+4.793/100)),
         E79-(E79/(1+Dashboard!$F$4))
      )
   )
)</f>
        <v>0</v>
      </c>
      <c r="J79" s="39">
        <f>Bank1[[#This Row],[Money in/ (Money out)]]-Bank1[[#This Row],[GST/HST]]</f>
        <v>0</v>
      </c>
      <c r="L79" s="37">
        <f t="shared" si="3"/>
        <v>0</v>
      </c>
    </row>
    <row r="80" spans="1:12" x14ac:dyDescent="0.2">
      <c r="A80" s="418"/>
      <c r="D80" s="416">
        <f>_xlfn.XLOOKUP(C:C,Table1[for Import to Bank Register dropdown],Table1[for Pivot],0,0,1)</f>
        <v>0</v>
      </c>
      <c r="E80" s="419"/>
      <c r="F80" s="160">
        <f t="shared" si="5"/>
        <v>1111111</v>
      </c>
      <c r="G80" s="394">
        <f t="shared" si="4"/>
        <v>0</v>
      </c>
      <c r="I80" s="397">
        <f>IF(OR(C80="150 Directors advances", C80="120 accounts receivable", C80="720.2 Automobile - Insurance", C80="720.3 Automobile - License", C80="870.4 Rent - Insurance", C80="870.6 Rent - Property Tax", C80="870.7 Rent - Homeoffice", C80="870.9 Rent - Water"),
   0,
   IF(Dashboard!$F$5="Quick",
      IF(OR(C80="190 Automobile",C80="200 computer hardware",C80="210 Computer software",C80="220 Quickbooks software",C80="230 Office equipment",C80="240 Office furniture"),
         E80-(E80/(1+Dashboard!$F$4)),
         0
      ),
      IF(C80="750 Business promotion",
         E80-(E80/(1+4.793/100)),
         E80-(E80/(1+Dashboard!$F$4))
      )
   )
)</f>
        <v>0</v>
      </c>
      <c r="J80" s="39">
        <f>Bank1[[#This Row],[Money in/ (Money out)]]-Bank1[[#This Row],[GST/HST]]</f>
        <v>0</v>
      </c>
      <c r="L80" s="37">
        <f t="shared" si="3"/>
        <v>0</v>
      </c>
    </row>
    <row r="81" spans="1:12" x14ac:dyDescent="0.2">
      <c r="A81" s="418"/>
      <c r="D81" s="416">
        <f>_xlfn.XLOOKUP(C:C,Table1[for Import to Bank Register dropdown],Table1[for Pivot],0,0,1)</f>
        <v>0</v>
      </c>
      <c r="E81" s="419"/>
      <c r="F81" s="160">
        <f t="shared" si="5"/>
        <v>1111111</v>
      </c>
      <c r="G81" s="394">
        <f t="shared" si="4"/>
        <v>0</v>
      </c>
      <c r="I81" s="397">
        <f>IF(OR(C81="150 Directors advances", C81="120 accounts receivable", C81="720.2 Automobile - Insurance", C81="720.3 Automobile - License", C81="870.4 Rent - Insurance", C81="870.6 Rent - Property Tax", C81="870.7 Rent - Homeoffice", C81="870.9 Rent - Water"),
   0,
   IF(Dashboard!$F$5="Quick",
      IF(OR(C81="190 Automobile",C81="200 computer hardware",C81="210 Computer software",C81="220 Quickbooks software",C81="230 Office equipment",C81="240 Office furniture"),
         E81-(E81/(1+Dashboard!$F$4)),
         0
      ),
      IF(C81="750 Business promotion",
         E81-(E81/(1+4.793/100)),
         E81-(E81/(1+Dashboard!$F$4))
      )
   )
)</f>
        <v>0</v>
      </c>
      <c r="J81" s="39">
        <f>Bank1[[#This Row],[Money in/ (Money out)]]-Bank1[[#This Row],[GST/HST]]</f>
        <v>0</v>
      </c>
      <c r="L81" s="37">
        <f t="shared" si="3"/>
        <v>0</v>
      </c>
    </row>
    <row r="82" spans="1:12" x14ac:dyDescent="0.2">
      <c r="A82" s="418"/>
      <c r="D82" s="416">
        <f>_xlfn.XLOOKUP(C:C,Table1[for Import to Bank Register dropdown],Table1[for Pivot],0,0,1)</f>
        <v>0</v>
      </c>
      <c r="E82" s="419"/>
      <c r="F82" s="160">
        <f t="shared" si="5"/>
        <v>1111111</v>
      </c>
      <c r="G82" s="394">
        <f t="shared" si="4"/>
        <v>0</v>
      </c>
      <c r="I82" s="397">
        <f>IF(OR(C82="150 Directors advances", C82="120 accounts receivable", C82="720.2 Automobile - Insurance", C82="720.3 Automobile - License", C82="870.4 Rent - Insurance", C82="870.6 Rent - Property Tax", C82="870.7 Rent - Homeoffice", C82="870.9 Rent - Water"),
   0,
   IF(Dashboard!$F$5="Quick",
      IF(OR(C82="190 Automobile",C82="200 computer hardware",C82="210 Computer software",C82="220 Quickbooks software",C82="230 Office equipment",C82="240 Office furniture"),
         E82-(E82/(1+Dashboard!$F$4)),
         0
      ),
      IF(C82="750 Business promotion",
         E82-(E82/(1+4.793/100)),
         E82-(E82/(1+Dashboard!$F$4))
      )
   )
)</f>
        <v>0</v>
      </c>
      <c r="J82" s="39">
        <f>Bank1[[#This Row],[Money in/ (Money out)]]-Bank1[[#This Row],[GST/HST]]</f>
        <v>0</v>
      </c>
      <c r="L82" s="37">
        <f t="shared" si="3"/>
        <v>0</v>
      </c>
    </row>
    <row r="83" spans="1:12" x14ac:dyDescent="0.2">
      <c r="A83" s="418"/>
      <c r="D83" s="416">
        <f>_xlfn.XLOOKUP(C:C,Table1[for Import to Bank Register dropdown],Table1[for Pivot],0,0,1)</f>
        <v>0</v>
      </c>
      <c r="E83" s="419"/>
      <c r="F83" s="160">
        <f t="shared" si="5"/>
        <v>1111111</v>
      </c>
      <c r="G83" s="394">
        <f t="shared" si="4"/>
        <v>0</v>
      </c>
      <c r="I83" s="397">
        <f>IF(OR(C83="150 Directors advances", C83="120 accounts receivable", C83="720.2 Automobile - Insurance", C83="720.3 Automobile - License", C83="870.4 Rent - Insurance", C83="870.6 Rent - Property Tax", C83="870.7 Rent - Homeoffice", C83="870.9 Rent - Water"),
   0,
   IF(Dashboard!$F$5="Quick",
      IF(OR(C83="190 Automobile",C83="200 computer hardware",C83="210 Computer software",C83="220 Quickbooks software",C83="230 Office equipment",C83="240 Office furniture"),
         E83-(E83/(1+Dashboard!$F$4)),
         0
      ),
      IF(C83="750 Business promotion",
         E83-(E83/(1+4.793/100)),
         E83-(E83/(1+Dashboard!$F$4))
      )
   )
)</f>
        <v>0</v>
      </c>
      <c r="J83" s="39">
        <f>Bank1[[#This Row],[Money in/ (Money out)]]-Bank1[[#This Row],[GST/HST]]</f>
        <v>0</v>
      </c>
      <c r="L83" s="37">
        <f t="shared" si="3"/>
        <v>0</v>
      </c>
    </row>
    <row r="84" spans="1:12" x14ac:dyDescent="0.2">
      <c r="A84" s="418"/>
      <c r="D84" s="416">
        <f>_xlfn.XLOOKUP(C:C,Table1[for Import to Bank Register dropdown],Table1[for Pivot],0,0,1)</f>
        <v>0</v>
      </c>
      <c r="E84" s="419"/>
      <c r="F84" s="160">
        <f t="shared" si="5"/>
        <v>1111111</v>
      </c>
      <c r="G84" s="394">
        <f t="shared" si="4"/>
        <v>0</v>
      </c>
      <c r="I84" s="397">
        <f>IF(OR(C84="150 Directors advances", C84="120 accounts receivable", C84="720.2 Automobile - Insurance", C84="720.3 Automobile - License", C84="870.4 Rent - Insurance", C84="870.6 Rent - Property Tax", C84="870.7 Rent - Homeoffice", C84="870.9 Rent - Water"),
   0,
   IF(Dashboard!$F$5="Quick",
      IF(OR(C84="190 Automobile",C84="200 computer hardware",C84="210 Computer software",C84="220 Quickbooks software",C84="230 Office equipment",C84="240 Office furniture"),
         E84-(E84/(1+Dashboard!$F$4)),
         0
      ),
      IF(C84="750 Business promotion",
         E84-(E84/(1+4.793/100)),
         E84-(E84/(1+Dashboard!$F$4))
      )
   )
)</f>
        <v>0</v>
      </c>
      <c r="J84" s="39">
        <f>Bank1[[#This Row],[Money in/ (Money out)]]-Bank1[[#This Row],[GST/HST]]</f>
        <v>0</v>
      </c>
      <c r="L84" s="37">
        <f t="shared" si="3"/>
        <v>0</v>
      </c>
    </row>
    <row r="85" spans="1:12" x14ac:dyDescent="0.2">
      <c r="A85" s="418"/>
      <c r="D85" s="416">
        <f>_xlfn.XLOOKUP(C:C,Table1[for Import to Bank Register dropdown],Table1[for Pivot],0,0,1)</f>
        <v>0</v>
      </c>
      <c r="E85" s="419"/>
      <c r="F85" s="160">
        <f t="shared" si="5"/>
        <v>1111111</v>
      </c>
      <c r="G85" s="394">
        <f t="shared" si="4"/>
        <v>0</v>
      </c>
      <c r="I85" s="397">
        <f>IF(OR(C85="150 Directors advances", C85="120 accounts receivable", C85="720.2 Automobile - Insurance", C85="720.3 Automobile - License", C85="870.4 Rent - Insurance", C85="870.6 Rent - Property Tax", C85="870.7 Rent - Homeoffice", C85="870.9 Rent - Water"),
   0,
   IF(Dashboard!$F$5="Quick",
      IF(OR(C85="190 Automobile",C85="200 computer hardware",C85="210 Computer software",C85="220 Quickbooks software",C85="230 Office equipment",C85="240 Office furniture"),
         E85-(E85/(1+Dashboard!$F$4)),
         0
      ),
      IF(C85="750 Business promotion",
         E85-(E85/(1+4.793/100)),
         E85-(E85/(1+Dashboard!$F$4))
      )
   )
)</f>
        <v>0</v>
      </c>
      <c r="J85" s="39">
        <f>Bank1[[#This Row],[Money in/ (Money out)]]-Bank1[[#This Row],[GST/HST]]</f>
        <v>0</v>
      </c>
      <c r="L85" s="37">
        <f t="shared" si="3"/>
        <v>0</v>
      </c>
    </row>
    <row r="86" spans="1:12" x14ac:dyDescent="0.2">
      <c r="A86" s="418"/>
      <c r="D86" s="416">
        <f>_xlfn.XLOOKUP(C:C,Table1[for Import to Bank Register dropdown],Table1[for Pivot],0,0,1)</f>
        <v>0</v>
      </c>
      <c r="E86" s="419"/>
      <c r="F86" s="160">
        <f t="shared" si="5"/>
        <v>1111111</v>
      </c>
      <c r="G86" s="394">
        <f t="shared" si="4"/>
        <v>0</v>
      </c>
      <c r="I86" s="397">
        <f>IF(OR(C86="150 Directors advances", C86="120 accounts receivable", C86="720.2 Automobile - Insurance", C86="720.3 Automobile - License", C86="870.4 Rent - Insurance", C86="870.6 Rent - Property Tax", C86="870.7 Rent - Homeoffice", C86="870.9 Rent - Water"),
   0,
   IF(Dashboard!$F$5="Quick",
      IF(OR(C86="190 Automobile",C86="200 computer hardware",C86="210 Computer software",C86="220 Quickbooks software",C86="230 Office equipment",C86="240 Office furniture"),
         E86-(E86/(1+Dashboard!$F$4)),
         0
      ),
      IF(C86="750 Business promotion",
         E86-(E86/(1+4.793/100)),
         E86-(E86/(1+Dashboard!$F$4))
      )
   )
)</f>
        <v>0</v>
      </c>
      <c r="J86" s="39">
        <f>Bank1[[#This Row],[Money in/ (Money out)]]-Bank1[[#This Row],[GST/HST]]</f>
        <v>0</v>
      </c>
      <c r="L86" s="37">
        <f t="shared" si="3"/>
        <v>0</v>
      </c>
    </row>
    <row r="87" spans="1:12" x14ac:dyDescent="0.2">
      <c r="A87" s="418"/>
      <c r="D87" s="416">
        <f>_xlfn.XLOOKUP(C:C,Table1[for Import to Bank Register dropdown],Table1[for Pivot],0,0,1)</f>
        <v>0</v>
      </c>
      <c r="E87" s="419"/>
      <c r="F87" s="160">
        <f t="shared" si="5"/>
        <v>1111111</v>
      </c>
      <c r="G87" s="394">
        <f t="shared" si="4"/>
        <v>0</v>
      </c>
      <c r="I87" s="397">
        <f>IF(OR(C87="150 Directors advances", C87="120 accounts receivable", C87="720.2 Automobile - Insurance", C87="720.3 Automobile - License", C87="870.4 Rent - Insurance", C87="870.6 Rent - Property Tax", C87="870.7 Rent - Homeoffice", C87="870.9 Rent - Water"),
   0,
   IF(Dashboard!$F$5="Quick",
      IF(OR(C87="190 Automobile",C87="200 computer hardware",C87="210 Computer software",C87="220 Quickbooks software",C87="230 Office equipment",C87="240 Office furniture"),
         E87-(E87/(1+Dashboard!$F$4)),
         0
      ),
      IF(C87="750 Business promotion",
         E87-(E87/(1+4.793/100)),
         E87-(E87/(1+Dashboard!$F$4))
      )
   )
)</f>
        <v>0</v>
      </c>
      <c r="J87" s="39">
        <f>Bank1[[#This Row],[Money in/ (Money out)]]-Bank1[[#This Row],[GST/HST]]</f>
        <v>0</v>
      </c>
      <c r="L87" s="37">
        <f t="shared" si="3"/>
        <v>0</v>
      </c>
    </row>
    <row r="88" spans="1:12" x14ac:dyDescent="0.2">
      <c r="A88" s="418"/>
      <c r="D88" s="416">
        <f>_xlfn.XLOOKUP(C:C,Table1[for Import to Bank Register dropdown],Table1[for Pivot],0,0,1)</f>
        <v>0</v>
      </c>
      <c r="E88" s="419"/>
      <c r="F88" s="160">
        <f t="shared" si="5"/>
        <v>1111111</v>
      </c>
      <c r="G88" s="394">
        <f t="shared" si="4"/>
        <v>0</v>
      </c>
      <c r="I88" s="397">
        <f>IF(OR(C88="150 Directors advances", C88="120 accounts receivable", C88="720.2 Automobile - Insurance", C88="720.3 Automobile - License", C88="870.4 Rent - Insurance", C88="870.6 Rent - Property Tax", C88="870.7 Rent - Homeoffice", C88="870.9 Rent - Water"),
   0,
   IF(Dashboard!$F$5="Quick",
      IF(OR(C88="190 Automobile",C88="200 computer hardware",C88="210 Computer software",C88="220 Quickbooks software",C88="230 Office equipment",C88="240 Office furniture"),
         E88-(E88/(1+Dashboard!$F$4)),
         0
      ),
      IF(C88="750 Business promotion",
         E88-(E88/(1+4.793/100)),
         E88-(E88/(1+Dashboard!$F$4))
      )
   )
)</f>
        <v>0</v>
      </c>
      <c r="J88" s="39">
        <f>Bank1[[#This Row],[Money in/ (Money out)]]-Bank1[[#This Row],[GST/HST]]</f>
        <v>0</v>
      </c>
      <c r="L88" s="37">
        <f t="shared" si="3"/>
        <v>0</v>
      </c>
    </row>
    <row r="89" spans="1:12" x14ac:dyDescent="0.2">
      <c r="A89" s="418"/>
      <c r="D89" s="416">
        <f>_xlfn.XLOOKUP(C:C,Table1[for Import to Bank Register dropdown],Table1[for Pivot],0,0,1)</f>
        <v>0</v>
      </c>
      <c r="E89" s="419"/>
      <c r="F89" s="160">
        <f t="shared" si="5"/>
        <v>1111111</v>
      </c>
      <c r="G89" s="394">
        <f t="shared" si="4"/>
        <v>0</v>
      </c>
      <c r="I89" s="397">
        <f>IF(OR(C89="150 Directors advances", C89="120 accounts receivable", C89="720.2 Automobile - Insurance", C89="720.3 Automobile - License", C89="870.4 Rent - Insurance", C89="870.6 Rent - Property Tax", C89="870.7 Rent - Homeoffice", C89="870.9 Rent - Water"),
   0,
   IF(Dashboard!$F$5="Quick",
      IF(OR(C89="190 Automobile",C89="200 computer hardware",C89="210 Computer software",C89="220 Quickbooks software",C89="230 Office equipment",C89="240 Office furniture"),
         E89-(E89/(1+Dashboard!$F$4)),
         0
      ),
      IF(C89="750 Business promotion",
         E89-(E89/(1+4.793/100)),
         E89-(E89/(1+Dashboard!$F$4))
      )
   )
)</f>
        <v>0</v>
      </c>
      <c r="J89" s="39">
        <f>Bank1[[#This Row],[Money in/ (Money out)]]-Bank1[[#This Row],[GST/HST]]</f>
        <v>0</v>
      </c>
      <c r="L89" s="37">
        <f t="shared" si="3"/>
        <v>0</v>
      </c>
    </row>
    <row r="90" spans="1:12" x14ac:dyDescent="0.2">
      <c r="A90" s="418"/>
      <c r="D90" s="416">
        <f>_xlfn.XLOOKUP(C:C,Table1[for Import to Bank Register dropdown],Table1[for Pivot],0,0,1)</f>
        <v>0</v>
      </c>
      <c r="E90" s="419"/>
      <c r="F90" s="160">
        <f t="shared" si="5"/>
        <v>1111111</v>
      </c>
      <c r="G90" s="394">
        <f t="shared" si="4"/>
        <v>0</v>
      </c>
      <c r="I90" s="397">
        <f>IF(OR(C90="150 Directors advances", C90="120 accounts receivable", C90="720.2 Automobile - Insurance", C90="720.3 Automobile - License", C90="870.4 Rent - Insurance", C90="870.6 Rent - Property Tax", C90="870.7 Rent - Homeoffice", C90="870.9 Rent - Water"),
   0,
   IF(Dashboard!$F$5="Quick",
      IF(OR(C90="190 Automobile",C90="200 computer hardware",C90="210 Computer software",C90="220 Quickbooks software",C90="230 Office equipment",C90="240 Office furniture"),
         E90-(E90/(1+Dashboard!$F$4)),
         0
      ),
      IF(C90="750 Business promotion",
         E90-(E90/(1+4.793/100)),
         E90-(E90/(1+Dashboard!$F$4))
      )
   )
)</f>
        <v>0</v>
      </c>
      <c r="J90" s="39">
        <f>Bank1[[#This Row],[Money in/ (Money out)]]-Bank1[[#This Row],[GST/HST]]</f>
        <v>0</v>
      </c>
      <c r="L90" s="37">
        <f t="shared" si="3"/>
        <v>0</v>
      </c>
    </row>
    <row r="91" spans="1:12" x14ac:dyDescent="0.2">
      <c r="A91" s="418"/>
      <c r="D91" s="416">
        <f>_xlfn.XLOOKUP(C:C,Table1[for Import to Bank Register dropdown],Table1[for Pivot],0,0,1)</f>
        <v>0</v>
      </c>
      <c r="E91" s="419"/>
      <c r="F91" s="160">
        <f t="shared" si="5"/>
        <v>1111111</v>
      </c>
      <c r="G91" s="394">
        <f t="shared" si="4"/>
        <v>0</v>
      </c>
      <c r="I91" s="397">
        <f>IF(OR(C91="150 Directors advances", C91="120 accounts receivable", C91="720.2 Automobile - Insurance", C91="720.3 Automobile - License", C91="870.4 Rent - Insurance", C91="870.6 Rent - Property Tax", C91="870.7 Rent - Homeoffice", C91="870.9 Rent - Water"),
   0,
   IF(Dashboard!$F$5="Quick",
      IF(OR(C91="190 Automobile",C91="200 computer hardware",C91="210 Computer software",C91="220 Quickbooks software",C91="230 Office equipment",C91="240 Office furniture"),
         E91-(E91/(1+Dashboard!$F$4)),
         0
      ),
      IF(C91="750 Business promotion",
         E91-(E91/(1+4.793/100)),
         E91-(E91/(1+Dashboard!$F$4))
      )
   )
)</f>
        <v>0</v>
      </c>
      <c r="J91" s="39">
        <f>Bank1[[#This Row],[Money in/ (Money out)]]-Bank1[[#This Row],[GST/HST]]</f>
        <v>0</v>
      </c>
      <c r="L91" s="37">
        <f t="shared" si="3"/>
        <v>0</v>
      </c>
    </row>
    <row r="92" spans="1:12" x14ac:dyDescent="0.2">
      <c r="A92" s="418"/>
      <c r="D92" s="416">
        <f>_xlfn.XLOOKUP(C:C,Table1[for Import to Bank Register dropdown],Table1[for Pivot],0,0,1)</f>
        <v>0</v>
      </c>
      <c r="E92" s="419"/>
      <c r="F92" s="160">
        <f t="shared" si="5"/>
        <v>1111111</v>
      </c>
      <c r="G92" s="394">
        <f t="shared" si="4"/>
        <v>0</v>
      </c>
      <c r="I92" s="397">
        <f>IF(OR(C92="150 Directors advances", C92="120 accounts receivable", C92="720.2 Automobile - Insurance", C92="720.3 Automobile - License", C92="870.4 Rent - Insurance", C92="870.6 Rent - Property Tax", C92="870.7 Rent - Homeoffice", C92="870.9 Rent - Water"),
   0,
   IF(Dashboard!$F$5="Quick",
      IF(OR(C92="190 Automobile",C92="200 computer hardware",C92="210 Computer software",C92="220 Quickbooks software",C92="230 Office equipment",C92="240 Office furniture"),
         E92-(E92/(1+Dashboard!$F$4)),
         0
      ),
      IF(C92="750 Business promotion",
         E92-(E92/(1+4.793/100)),
         E92-(E92/(1+Dashboard!$F$4))
      )
   )
)</f>
        <v>0</v>
      </c>
      <c r="J92" s="39">
        <f>Bank1[[#This Row],[Money in/ (Money out)]]-Bank1[[#This Row],[GST/HST]]</f>
        <v>0</v>
      </c>
      <c r="L92" s="37">
        <f t="shared" si="3"/>
        <v>0</v>
      </c>
    </row>
    <row r="93" spans="1:12" x14ac:dyDescent="0.2">
      <c r="A93" s="418"/>
      <c r="D93" s="416">
        <f>_xlfn.XLOOKUP(C:C,Table1[for Import to Bank Register dropdown],Table1[for Pivot],0,0,1)</f>
        <v>0</v>
      </c>
      <c r="E93" s="419"/>
      <c r="F93" s="160">
        <f t="shared" si="5"/>
        <v>1111111</v>
      </c>
      <c r="G93" s="394">
        <f t="shared" si="4"/>
        <v>0</v>
      </c>
      <c r="I93" s="397">
        <f>IF(OR(C93="150 Directors advances", C93="120 accounts receivable", C93="720.2 Automobile - Insurance", C93="720.3 Automobile - License", C93="870.4 Rent - Insurance", C93="870.6 Rent - Property Tax", C93="870.7 Rent - Homeoffice", C93="870.9 Rent - Water"),
   0,
   IF(Dashboard!$F$5="Quick",
      IF(OR(C93="190 Automobile",C93="200 computer hardware",C93="210 Computer software",C93="220 Quickbooks software",C93="230 Office equipment",C93="240 Office furniture"),
         E93-(E93/(1+Dashboard!$F$4)),
         0
      ),
      IF(C93="750 Business promotion",
         E93-(E93/(1+4.793/100)),
         E93-(E93/(1+Dashboard!$F$4))
      )
   )
)</f>
        <v>0</v>
      </c>
      <c r="J93" s="39">
        <f>Bank1[[#This Row],[Money in/ (Money out)]]-Bank1[[#This Row],[GST/HST]]</f>
        <v>0</v>
      </c>
      <c r="L93" s="37">
        <f t="shared" si="3"/>
        <v>0</v>
      </c>
    </row>
    <row r="94" spans="1:12" x14ac:dyDescent="0.2">
      <c r="A94" s="418"/>
      <c r="D94" s="416">
        <f>_xlfn.XLOOKUP(C:C,Table1[for Import to Bank Register dropdown],Table1[for Pivot],0,0,1)</f>
        <v>0</v>
      </c>
      <c r="E94" s="419"/>
      <c r="F94" s="160">
        <f t="shared" si="5"/>
        <v>1111111</v>
      </c>
      <c r="G94" s="394">
        <f t="shared" si="4"/>
        <v>0</v>
      </c>
      <c r="I94" s="397">
        <f>IF(OR(C94="150 Directors advances", C94="120 accounts receivable", C94="720.2 Automobile - Insurance", C94="720.3 Automobile - License", C94="870.4 Rent - Insurance", C94="870.6 Rent - Property Tax", C94="870.7 Rent - Homeoffice", C94="870.9 Rent - Water"),
   0,
   IF(Dashboard!$F$5="Quick",
      IF(OR(C94="190 Automobile",C94="200 computer hardware",C94="210 Computer software",C94="220 Quickbooks software",C94="230 Office equipment",C94="240 Office furniture"),
         E94-(E94/(1+Dashboard!$F$4)),
         0
      ),
      IF(C94="750 Business promotion",
         E94-(E94/(1+4.793/100)),
         E94-(E94/(1+Dashboard!$F$4))
      )
   )
)</f>
        <v>0</v>
      </c>
      <c r="J94" s="39">
        <f>Bank1[[#This Row],[Money in/ (Money out)]]-Bank1[[#This Row],[GST/HST]]</f>
        <v>0</v>
      </c>
      <c r="L94" s="37">
        <f t="shared" si="3"/>
        <v>0</v>
      </c>
    </row>
    <row r="95" spans="1:12" x14ac:dyDescent="0.2">
      <c r="A95" s="418"/>
      <c r="D95" s="416">
        <f>_xlfn.XLOOKUP(C:C,Table1[for Import to Bank Register dropdown],Table1[for Pivot],0,0,1)</f>
        <v>0</v>
      </c>
      <c r="E95" s="419"/>
      <c r="F95" s="160">
        <f t="shared" si="5"/>
        <v>1111111</v>
      </c>
      <c r="G95" s="394">
        <f t="shared" si="4"/>
        <v>0</v>
      </c>
      <c r="I95" s="397">
        <f>IF(OR(C95="150 Directors advances", C95="120 accounts receivable", C95="720.2 Automobile - Insurance", C95="720.3 Automobile - License", C95="870.4 Rent - Insurance", C95="870.6 Rent - Property Tax", C95="870.7 Rent - Homeoffice", C95="870.9 Rent - Water"),
   0,
   IF(Dashboard!$F$5="Quick",
      IF(OR(C95="190 Automobile",C95="200 computer hardware",C95="210 Computer software",C95="220 Quickbooks software",C95="230 Office equipment",C95="240 Office furniture"),
         E95-(E95/(1+Dashboard!$F$4)),
         0
      ),
      IF(C95="750 Business promotion",
         E95-(E95/(1+4.793/100)),
         E95-(E95/(1+Dashboard!$F$4))
      )
   )
)</f>
        <v>0</v>
      </c>
      <c r="J95" s="39">
        <f>Bank1[[#This Row],[Money in/ (Money out)]]-Bank1[[#This Row],[GST/HST]]</f>
        <v>0</v>
      </c>
      <c r="L95" s="37">
        <f t="shared" si="3"/>
        <v>0</v>
      </c>
    </row>
    <row r="96" spans="1:12" x14ac:dyDescent="0.2">
      <c r="A96" s="418"/>
      <c r="D96" s="416">
        <f>_xlfn.XLOOKUP(C:C,Table1[for Import to Bank Register dropdown],Table1[for Pivot],0,0,1)</f>
        <v>0</v>
      </c>
      <c r="E96" s="419"/>
      <c r="F96" s="160">
        <f t="shared" si="5"/>
        <v>1111111</v>
      </c>
      <c r="G96" s="394">
        <f t="shared" si="4"/>
        <v>0</v>
      </c>
      <c r="I96" s="397">
        <f>IF(OR(C96="150 Directors advances", C96="120 accounts receivable", C96="720.2 Automobile - Insurance", C96="720.3 Automobile - License", C96="870.4 Rent - Insurance", C96="870.6 Rent - Property Tax", C96="870.7 Rent - Homeoffice", C96="870.9 Rent - Water"),
   0,
   IF(Dashboard!$F$5="Quick",
      IF(OR(C96="190 Automobile",C96="200 computer hardware",C96="210 Computer software",C96="220 Quickbooks software",C96="230 Office equipment",C96="240 Office furniture"),
         E96-(E96/(1+Dashboard!$F$4)),
         0
      ),
      IF(C96="750 Business promotion",
         E96-(E96/(1+4.793/100)),
         E96-(E96/(1+Dashboard!$F$4))
      )
   )
)</f>
        <v>0</v>
      </c>
      <c r="J96" s="39">
        <f>Bank1[[#This Row],[Money in/ (Money out)]]-Bank1[[#This Row],[GST/HST]]</f>
        <v>0</v>
      </c>
      <c r="L96" s="37">
        <f t="shared" si="3"/>
        <v>0</v>
      </c>
    </row>
    <row r="97" spans="1:12" x14ac:dyDescent="0.2">
      <c r="A97" s="418"/>
      <c r="D97" s="416">
        <f>_xlfn.XLOOKUP(C:C,Table1[for Import to Bank Register dropdown],Table1[for Pivot],0,0,1)</f>
        <v>0</v>
      </c>
      <c r="E97" s="419"/>
      <c r="F97" s="160">
        <f t="shared" si="5"/>
        <v>1111111</v>
      </c>
      <c r="G97" s="394">
        <f t="shared" si="4"/>
        <v>0</v>
      </c>
      <c r="I97" s="397">
        <f>IF(OR(C97="150 Directors advances", C97="120 accounts receivable", C97="720.2 Automobile - Insurance", C97="720.3 Automobile - License", C97="870.4 Rent - Insurance", C97="870.6 Rent - Property Tax", C97="870.7 Rent - Homeoffice", C97="870.9 Rent - Water"),
   0,
   IF(Dashboard!$F$5="Quick",
      IF(OR(C97="190 Automobile",C97="200 computer hardware",C97="210 Computer software",C97="220 Quickbooks software",C97="230 Office equipment",C97="240 Office furniture"),
         E97-(E97/(1+Dashboard!$F$4)),
         0
      ),
      IF(C97="750 Business promotion",
         E97-(E97/(1+4.793/100)),
         E97-(E97/(1+Dashboard!$F$4))
      )
   )
)</f>
        <v>0</v>
      </c>
      <c r="J97" s="39">
        <f>Bank1[[#This Row],[Money in/ (Money out)]]-Bank1[[#This Row],[GST/HST]]</f>
        <v>0</v>
      </c>
      <c r="L97" s="37">
        <f t="shared" si="3"/>
        <v>0</v>
      </c>
    </row>
    <row r="98" spans="1:12" x14ac:dyDescent="0.2">
      <c r="A98" s="418"/>
      <c r="D98" s="416">
        <f>_xlfn.XLOOKUP(C:C,Table1[for Import to Bank Register dropdown],Table1[for Pivot],0,0,1)</f>
        <v>0</v>
      </c>
      <c r="E98" s="419"/>
      <c r="F98" s="160">
        <f t="shared" si="5"/>
        <v>1111111</v>
      </c>
      <c r="G98" s="394">
        <f t="shared" si="4"/>
        <v>0</v>
      </c>
      <c r="I98" s="397">
        <f>IF(OR(C98="150 Directors advances", C98="120 accounts receivable", C98="720.2 Automobile - Insurance", C98="720.3 Automobile - License", C98="870.4 Rent - Insurance", C98="870.6 Rent - Property Tax", C98="870.7 Rent - Homeoffice", C98="870.9 Rent - Water"),
   0,
   IF(Dashboard!$F$5="Quick",
      IF(OR(C98="190 Automobile",C98="200 computer hardware",C98="210 Computer software",C98="220 Quickbooks software",C98="230 Office equipment",C98="240 Office furniture"),
         E98-(E98/(1+Dashboard!$F$4)),
         0
      ),
      IF(C98="750 Business promotion",
         E98-(E98/(1+4.793/100)),
         E98-(E98/(1+Dashboard!$F$4))
      )
   )
)</f>
        <v>0</v>
      </c>
      <c r="J98" s="39">
        <f>Bank1[[#This Row],[Money in/ (Money out)]]-Bank1[[#This Row],[GST/HST]]</f>
        <v>0</v>
      </c>
      <c r="L98" s="37">
        <f t="shared" si="3"/>
        <v>0</v>
      </c>
    </row>
    <row r="99" spans="1:12" x14ac:dyDescent="0.2">
      <c r="A99" s="418"/>
      <c r="D99" s="416">
        <f>_xlfn.XLOOKUP(C:C,Table1[for Import to Bank Register dropdown],Table1[for Pivot],0,0,1)</f>
        <v>0</v>
      </c>
      <c r="E99" s="419"/>
      <c r="F99" s="160">
        <f t="shared" si="5"/>
        <v>1111111</v>
      </c>
      <c r="G99" s="394">
        <f t="shared" si="4"/>
        <v>0</v>
      </c>
      <c r="I99" s="397">
        <f>IF(OR(C99="150 Directors advances", C99="120 accounts receivable", C99="720.2 Automobile - Insurance", C99="720.3 Automobile - License", C99="870.4 Rent - Insurance", C99="870.6 Rent - Property Tax", C99="870.7 Rent - Homeoffice", C99="870.9 Rent - Water"),
   0,
   IF(Dashboard!$F$5="Quick",
      IF(OR(C99="190 Automobile",C99="200 computer hardware",C99="210 Computer software",C99="220 Quickbooks software",C99="230 Office equipment",C99="240 Office furniture"),
         E99-(E99/(1+Dashboard!$F$4)),
         0
      ),
      IF(C99="750 Business promotion",
         E99-(E99/(1+4.793/100)),
         E99-(E99/(1+Dashboard!$F$4))
      )
   )
)</f>
        <v>0</v>
      </c>
      <c r="J99" s="39">
        <f>Bank1[[#This Row],[Money in/ (Money out)]]-Bank1[[#This Row],[GST/HST]]</f>
        <v>0</v>
      </c>
      <c r="L99" s="37">
        <f t="shared" si="3"/>
        <v>0</v>
      </c>
    </row>
    <row r="100" spans="1:12" x14ac:dyDescent="0.2">
      <c r="A100" s="418"/>
      <c r="D100" s="416">
        <f>_xlfn.XLOOKUP(C:C,Table1[for Import to Bank Register dropdown],Table1[for Pivot],0,0,1)</f>
        <v>0</v>
      </c>
      <c r="E100" s="419"/>
      <c r="F100" s="160">
        <f t="shared" si="5"/>
        <v>1111111</v>
      </c>
      <c r="G100" s="394">
        <f t="shared" si="4"/>
        <v>0</v>
      </c>
      <c r="I100" s="397">
        <f>IF(OR(C100="150 Directors advances", C100="120 accounts receivable", C100="720.2 Automobile - Insurance", C100="720.3 Automobile - License", C100="870.4 Rent - Insurance", C100="870.6 Rent - Property Tax", C100="870.7 Rent - Homeoffice", C100="870.9 Rent - Water"),
   0,
   IF(Dashboard!$F$5="Quick",
      IF(OR(C100="190 Automobile",C100="200 computer hardware",C100="210 Computer software",C100="220 Quickbooks software",C100="230 Office equipment",C100="240 Office furniture"),
         E100-(E100/(1+Dashboard!$F$4)),
         0
      ),
      IF(C100="750 Business promotion",
         E100-(E100/(1+4.793/100)),
         E100-(E100/(1+Dashboard!$F$4))
      )
   )
)</f>
        <v>0</v>
      </c>
      <c r="J100" s="39">
        <f>Bank1[[#This Row],[Money in/ (Money out)]]-Bank1[[#This Row],[GST/HST]]</f>
        <v>0</v>
      </c>
      <c r="L100" s="37">
        <f t="shared" si="3"/>
        <v>0</v>
      </c>
    </row>
    <row r="101" spans="1:12" x14ac:dyDescent="0.2">
      <c r="A101" s="418"/>
      <c r="D101" s="416">
        <f>_xlfn.XLOOKUP(C:C,Table1[for Import to Bank Register dropdown],Table1[for Pivot],0,0,1)</f>
        <v>0</v>
      </c>
      <c r="E101" s="419"/>
      <c r="F101" s="160">
        <f t="shared" si="5"/>
        <v>1111111</v>
      </c>
      <c r="G101" s="394">
        <f t="shared" si="4"/>
        <v>0</v>
      </c>
      <c r="I101" s="397">
        <f>IF(OR(C101="150 Directors advances", C101="120 accounts receivable", C101="720.2 Automobile - Insurance", C101="720.3 Automobile - License", C101="870.4 Rent - Insurance", C101="870.6 Rent - Property Tax", C101="870.7 Rent - Homeoffice", C101="870.9 Rent - Water"),
   0,
   IF(Dashboard!$F$5="Quick",
      IF(OR(C101="190 Automobile",C101="200 computer hardware",C101="210 Computer software",C101="220 Quickbooks software",C101="230 Office equipment",C101="240 Office furniture"),
         E101-(E101/(1+Dashboard!$F$4)),
         0
      ),
      IF(C101="750 Business promotion",
         E101-(E101/(1+4.793/100)),
         E101-(E101/(1+Dashboard!$F$4))
      )
   )
)</f>
        <v>0</v>
      </c>
      <c r="J101" s="39">
        <f>Bank1[[#This Row],[Money in/ (Money out)]]-Bank1[[#This Row],[GST/HST]]</f>
        <v>0</v>
      </c>
      <c r="L101" s="37">
        <f t="shared" si="3"/>
        <v>0</v>
      </c>
    </row>
    <row r="102" spans="1:12" x14ac:dyDescent="0.2">
      <c r="A102" s="418"/>
      <c r="D102" s="416">
        <f>_xlfn.XLOOKUP(C:C,Table1[for Import to Bank Register dropdown],Table1[for Pivot],0,0,1)</f>
        <v>0</v>
      </c>
      <c r="E102" s="419"/>
      <c r="F102" s="160">
        <f t="shared" si="5"/>
        <v>1111111</v>
      </c>
      <c r="G102" s="394">
        <f t="shared" si="4"/>
        <v>0</v>
      </c>
      <c r="I102" s="397">
        <f>IF(OR(C102="150 Directors advances", C102="120 accounts receivable", C102="720.2 Automobile - Insurance", C102="720.3 Automobile - License", C102="870.4 Rent - Insurance", C102="870.6 Rent - Property Tax", C102="870.7 Rent - Homeoffice", C102="870.9 Rent - Water"),
   0,
   IF(Dashboard!$F$5="Quick",
      IF(OR(C102="190 Automobile",C102="200 computer hardware",C102="210 Computer software",C102="220 Quickbooks software",C102="230 Office equipment",C102="240 Office furniture"),
         E102-(E102/(1+Dashboard!$F$4)),
         0
      ),
      IF(C102="750 Business promotion",
         E102-(E102/(1+4.793/100)),
         E102-(E102/(1+Dashboard!$F$4))
      )
   )
)</f>
        <v>0</v>
      </c>
      <c r="J102" s="39">
        <f>Bank1[[#This Row],[Money in/ (Money out)]]-Bank1[[#This Row],[GST/HST]]</f>
        <v>0</v>
      </c>
      <c r="L102" s="37">
        <f t="shared" si="3"/>
        <v>0</v>
      </c>
    </row>
    <row r="103" spans="1:12" x14ac:dyDescent="0.2">
      <c r="A103" s="418"/>
      <c r="D103" s="416">
        <f>_xlfn.XLOOKUP(C:C,Table1[for Import to Bank Register dropdown],Table1[for Pivot],0,0,1)</f>
        <v>0</v>
      </c>
      <c r="E103" s="419"/>
      <c r="F103" s="160">
        <f t="shared" si="5"/>
        <v>1111111</v>
      </c>
      <c r="G103" s="394">
        <f t="shared" si="4"/>
        <v>0</v>
      </c>
      <c r="I103" s="397">
        <f>IF(OR(C103="150 Directors advances", C103="120 accounts receivable", C103="720.2 Automobile - Insurance", C103="720.3 Automobile - License", C103="870.4 Rent - Insurance", C103="870.6 Rent - Property Tax", C103="870.7 Rent - Homeoffice", C103="870.9 Rent - Water"),
   0,
   IF(Dashboard!$F$5="Quick",
      IF(OR(C103="190 Automobile",C103="200 computer hardware",C103="210 Computer software",C103="220 Quickbooks software",C103="230 Office equipment",C103="240 Office furniture"),
         E103-(E103/(1+Dashboard!$F$4)),
         0
      ),
      IF(C103="750 Business promotion",
         E103-(E103/(1+4.793/100)),
         E103-(E103/(1+Dashboard!$F$4))
      )
   )
)</f>
        <v>0</v>
      </c>
      <c r="J103" s="39">
        <f>Bank1[[#This Row],[Money in/ (Money out)]]-Bank1[[#This Row],[GST/HST]]</f>
        <v>0</v>
      </c>
      <c r="L103" s="37">
        <f t="shared" si="3"/>
        <v>0</v>
      </c>
    </row>
    <row r="104" spans="1:12" x14ac:dyDescent="0.2">
      <c r="A104" s="418"/>
      <c r="D104" s="416">
        <f>_xlfn.XLOOKUP(C:C,Table1[for Import to Bank Register dropdown],Table1[for Pivot],0,0,1)</f>
        <v>0</v>
      </c>
      <c r="E104" s="419"/>
      <c r="F104" s="160">
        <f t="shared" si="5"/>
        <v>1111111</v>
      </c>
      <c r="G104" s="394">
        <f t="shared" si="4"/>
        <v>0</v>
      </c>
      <c r="I104" s="397">
        <f>IF(OR(C104="150 Directors advances", C104="120 accounts receivable", C104="720.2 Automobile - Insurance", C104="720.3 Automobile - License", C104="870.4 Rent - Insurance", C104="870.6 Rent - Property Tax", C104="870.7 Rent - Homeoffice", C104="870.9 Rent - Water"),
   0,
   IF(Dashboard!$F$5="Quick",
      IF(OR(C104="190 Automobile",C104="200 computer hardware",C104="210 Computer software",C104="220 Quickbooks software",C104="230 Office equipment",C104="240 Office furniture"),
         E104-(E104/(1+Dashboard!$F$4)),
         0
      ),
      IF(C104="750 Business promotion",
         E104-(E104/(1+4.793/100)),
         E104-(E104/(1+Dashboard!$F$4))
      )
   )
)</f>
        <v>0</v>
      </c>
      <c r="J104" s="39">
        <f>Bank1[[#This Row],[Money in/ (Money out)]]-Bank1[[#This Row],[GST/HST]]</f>
        <v>0</v>
      </c>
      <c r="L104" s="37">
        <f t="shared" si="3"/>
        <v>0</v>
      </c>
    </row>
    <row r="105" spans="1:12" x14ac:dyDescent="0.2">
      <c r="A105" s="418"/>
      <c r="D105" s="416">
        <f>_xlfn.XLOOKUP(C:C,Table1[for Import to Bank Register dropdown],Table1[for Pivot],0,0,1)</f>
        <v>0</v>
      </c>
      <c r="E105" s="419"/>
      <c r="F105" s="160">
        <f t="shared" si="5"/>
        <v>1111111</v>
      </c>
      <c r="G105" s="394">
        <f t="shared" si="4"/>
        <v>0</v>
      </c>
      <c r="I105" s="397">
        <f>IF(OR(C105="150 Directors advances", C105="120 accounts receivable", C105="720.2 Automobile - Insurance", C105="720.3 Automobile - License", C105="870.4 Rent - Insurance", C105="870.6 Rent - Property Tax", C105="870.7 Rent - Homeoffice", C105="870.9 Rent - Water"),
   0,
   IF(Dashboard!$F$5="Quick",
      IF(OR(C105="190 Automobile",C105="200 computer hardware",C105="210 Computer software",C105="220 Quickbooks software",C105="230 Office equipment",C105="240 Office furniture"),
         E105-(E105/(1+Dashboard!$F$4)),
         0
      ),
      IF(C105="750 Business promotion",
         E105-(E105/(1+4.793/100)),
         E105-(E105/(1+Dashboard!$F$4))
      )
   )
)</f>
        <v>0</v>
      </c>
      <c r="J105" s="39">
        <f>Bank1[[#This Row],[Money in/ (Money out)]]-Bank1[[#This Row],[GST/HST]]</f>
        <v>0</v>
      </c>
      <c r="L105" s="37">
        <f t="shared" si="3"/>
        <v>0</v>
      </c>
    </row>
    <row r="106" spans="1:12" x14ac:dyDescent="0.2">
      <c r="A106" s="418"/>
      <c r="D106" s="416">
        <f>_xlfn.XLOOKUP(C:C,Table1[for Import to Bank Register dropdown],Table1[for Pivot],0,0,1)</f>
        <v>0</v>
      </c>
      <c r="E106" s="419"/>
      <c r="F106" s="160">
        <f t="shared" si="5"/>
        <v>1111111</v>
      </c>
      <c r="G106" s="394">
        <f t="shared" si="4"/>
        <v>0</v>
      </c>
      <c r="I106" s="397">
        <f>IF(OR(C106="150 Directors advances", C106="120 accounts receivable", C106="720.2 Automobile - Insurance", C106="720.3 Automobile - License", C106="870.4 Rent - Insurance", C106="870.6 Rent - Property Tax", C106="870.7 Rent - Homeoffice", C106="870.9 Rent - Water"),
   0,
   IF(Dashboard!$F$5="Quick",
      IF(OR(C106="190 Automobile",C106="200 computer hardware",C106="210 Computer software",C106="220 Quickbooks software",C106="230 Office equipment",C106="240 Office furniture"),
         E106-(E106/(1+Dashboard!$F$4)),
         0
      ),
      IF(C106="750 Business promotion",
         E106-(E106/(1+4.793/100)),
         E106-(E106/(1+Dashboard!$F$4))
      )
   )
)</f>
        <v>0</v>
      </c>
      <c r="J106" s="39">
        <f>Bank1[[#This Row],[Money in/ (Money out)]]-Bank1[[#This Row],[GST/HST]]</f>
        <v>0</v>
      </c>
      <c r="L106" s="37">
        <f t="shared" si="3"/>
        <v>0</v>
      </c>
    </row>
    <row r="107" spans="1:12" x14ac:dyDescent="0.2">
      <c r="A107" s="418"/>
      <c r="D107" s="416">
        <f>_xlfn.XLOOKUP(C:C,Table1[for Import to Bank Register dropdown],Table1[for Pivot],0,0,1)</f>
        <v>0</v>
      </c>
      <c r="E107" s="419"/>
      <c r="F107" s="160">
        <f t="shared" si="5"/>
        <v>1111111</v>
      </c>
      <c r="G107" s="394">
        <f t="shared" si="4"/>
        <v>0</v>
      </c>
      <c r="I107" s="397">
        <f>IF(OR(C107="150 Directors advances", C107="120 accounts receivable", C107="720.2 Automobile - Insurance", C107="720.3 Automobile - License", C107="870.4 Rent - Insurance", C107="870.6 Rent - Property Tax", C107="870.7 Rent - Homeoffice", C107="870.9 Rent - Water"),
   0,
   IF(Dashboard!$F$5="Quick",
      IF(OR(C107="190 Automobile",C107="200 computer hardware",C107="210 Computer software",C107="220 Quickbooks software",C107="230 Office equipment",C107="240 Office furniture"),
         E107-(E107/(1+Dashboard!$F$4)),
         0
      ),
      IF(C107="750 Business promotion",
         E107-(E107/(1+4.793/100)),
         E107-(E107/(1+Dashboard!$F$4))
      )
   )
)</f>
        <v>0</v>
      </c>
      <c r="J107" s="39">
        <f>Bank1[[#This Row],[Money in/ (Money out)]]-Bank1[[#This Row],[GST/HST]]</f>
        <v>0</v>
      </c>
      <c r="L107" s="37">
        <f t="shared" si="3"/>
        <v>0</v>
      </c>
    </row>
    <row r="108" spans="1:12" x14ac:dyDescent="0.2">
      <c r="A108" s="418"/>
      <c r="D108" s="416">
        <f>_xlfn.XLOOKUP(C:C,Table1[for Import to Bank Register dropdown],Table1[for Pivot],0,0,1)</f>
        <v>0</v>
      </c>
      <c r="E108" s="419"/>
      <c r="F108" s="160">
        <f t="shared" si="5"/>
        <v>1111111</v>
      </c>
      <c r="G108" s="394">
        <f t="shared" si="4"/>
        <v>0</v>
      </c>
      <c r="I108" s="397">
        <f>IF(OR(C108="150 Directors advances", C108="120 accounts receivable", C108="720.2 Automobile - Insurance", C108="720.3 Automobile - License", C108="870.4 Rent - Insurance", C108="870.6 Rent - Property Tax", C108="870.7 Rent - Homeoffice", C108="870.9 Rent - Water"),
   0,
   IF(Dashboard!$F$5="Quick",
      IF(OR(C108="190 Automobile",C108="200 computer hardware",C108="210 Computer software",C108="220 Quickbooks software",C108="230 Office equipment",C108="240 Office furniture"),
         E108-(E108/(1+Dashboard!$F$4)),
         0
      ),
      IF(C108="750 Business promotion",
         E108-(E108/(1+4.793/100)),
         E108-(E108/(1+Dashboard!$F$4))
      )
   )
)</f>
        <v>0</v>
      </c>
      <c r="J108" s="39">
        <f>Bank1[[#This Row],[Money in/ (Money out)]]-Bank1[[#This Row],[GST/HST]]</f>
        <v>0</v>
      </c>
      <c r="L108" s="37">
        <f t="shared" si="3"/>
        <v>0</v>
      </c>
    </row>
    <row r="109" spans="1:12" x14ac:dyDescent="0.2">
      <c r="A109" s="418"/>
      <c r="D109" s="416">
        <f>_xlfn.XLOOKUP(C:C,Table1[for Import to Bank Register dropdown],Table1[for Pivot],0,0,1)</f>
        <v>0</v>
      </c>
      <c r="E109" s="419"/>
      <c r="F109" s="160">
        <f t="shared" si="5"/>
        <v>1111111</v>
      </c>
      <c r="G109" s="394">
        <f t="shared" si="4"/>
        <v>0</v>
      </c>
      <c r="I109" s="397">
        <f>IF(OR(C109="150 Directors advances", C109="120 accounts receivable", C109="720.2 Automobile - Insurance", C109="720.3 Automobile - License", C109="870.4 Rent - Insurance", C109="870.6 Rent - Property Tax", C109="870.7 Rent - Homeoffice", C109="870.9 Rent - Water"),
   0,
   IF(Dashboard!$F$5="Quick",
      IF(OR(C109="190 Automobile",C109="200 computer hardware",C109="210 Computer software",C109="220 Quickbooks software",C109="230 Office equipment",C109="240 Office furniture"),
         E109-(E109/(1+Dashboard!$F$4)),
         0
      ),
      IF(C109="750 Business promotion",
         E109-(E109/(1+4.793/100)),
         E109-(E109/(1+Dashboard!$F$4))
      )
   )
)</f>
        <v>0</v>
      </c>
      <c r="J109" s="39">
        <f>Bank1[[#This Row],[Money in/ (Money out)]]-Bank1[[#This Row],[GST/HST]]</f>
        <v>0</v>
      </c>
      <c r="L109" s="37">
        <f t="shared" si="3"/>
        <v>0</v>
      </c>
    </row>
    <row r="110" spans="1:12" x14ac:dyDescent="0.2">
      <c r="A110" s="418"/>
      <c r="D110" s="416">
        <f>_xlfn.XLOOKUP(C:C,Table1[for Import to Bank Register dropdown],Table1[for Pivot],0,0,1)</f>
        <v>0</v>
      </c>
      <c r="E110" s="419"/>
      <c r="F110" s="160">
        <f t="shared" si="5"/>
        <v>1111111</v>
      </c>
      <c r="G110" s="394">
        <f t="shared" si="4"/>
        <v>0</v>
      </c>
      <c r="I110" s="397">
        <f>IF(OR(C110="150 Directors advances", C110="120 accounts receivable", C110="720.2 Automobile - Insurance", C110="720.3 Automobile - License", C110="870.4 Rent - Insurance", C110="870.6 Rent - Property Tax", C110="870.7 Rent - Homeoffice", C110="870.9 Rent - Water"),
   0,
   IF(Dashboard!$F$5="Quick",
      IF(OR(C110="190 Automobile",C110="200 computer hardware",C110="210 Computer software",C110="220 Quickbooks software",C110="230 Office equipment",C110="240 Office furniture"),
         E110-(E110/(1+Dashboard!$F$4)),
         0
      ),
      IF(C110="750 Business promotion",
         E110-(E110/(1+4.793/100)),
         E110-(E110/(1+Dashboard!$F$4))
      )
   )
)</f>
        <v>0</v>
      </c>
      <c r="J110" s="39">
        <f>Bank1[[#This Row],[Money in/ (Money out)]]-Bank1[[#This Row],[GST/HST]]</f>
        <v>0</v>
      </c>
      <c r="L110" s="37">
        <f t="shared" si="3"/>
        <v>0</v>
      </c>
    </row>
    <row r="111" spans="1:12" x14ac:dyDescent="0.2">
      <c r="A111" s="418"/>
      <c r="D111" s="416">
        <f>_xlfn.XLOOKUP(C:C,Table1[for Import to Bank Register dropdown],Table1[for Pivot],0,0,1)</f>
        <v>0</v>
      </c>
      <c r="E111" s="419"/>
      <c r="F111" s="160">
        <f t="shared" si="5"/>
        <v>1111111</v>
      </c>
      <c r="G111" s="394">
        <f t="shared" si="4"/>
        <v>0</v>
      </c>
      <c r="I111" s="397">
        <f>IF(OR(C111="150 Directors advances", C111="120 accounts receivable", C111="720.2 Automobile - Insurance", C111="720.3 Automobile - License", C111="870.4 Rent - Insurance", C111="870.6 Rent - Property Tax", C111="870.7 Rent - Homeoffice", C111="870.9 Rent - Water"),
   0,
   IF(Dashboard!$F$5="Quick",
      IF(OR(C111="190 Automobile",C111="200 computer hardware",C111="210 Computer software",C111="220 Quickbooks software",C111="230 Office equipment",C111="240 Office furniture"),
         E111-(E111/(1+Dashboard!$F$4)),
         0
      ),
      IF(C111="750 Business promotion",
         E111-(E111/(1+4.793/100)),
         E111-(E111/(1+Dashboard!$F$4))
      )
   )
)</f>
        <v>0</v>
      </c>
      <c r="J111" s="39">
        <f>Bank1[[#This Row],[Money in/ (Money out)]]-Bank1[[#This Row],[GST/HST]]</f>
        <v>0</v>
      </c>
      <c r="L111" s="37">
        <f t="shared" si="3"/>
        <v>0</v>
      </c>
    </row>
    <row r="112" spans="1:12" x14ac:dyDescent="0.2">
      <c r="A112" s="418"/>
      <c r="D112" s="416">
        <f>_xlfn.XLOOKUP(C:C,Table1[for Import to Bank Register dropdown],Table1[for Pivot],0,0,1)</f>
        <v>0</v>
      </c>
      <c r="E112" s="419"/>
      <c r="F112" s="160">
        <f t="shared" si="5"/>
        <v>1111111</v>
      </c>
      <c r="G112" s="394">
        <f t="shared" si="4"/>
        <v>0</v>
      </c>
      <c r="I112" s="397">
        <f>IF(OR(C112="150 Directors advances", C112="120 accounts receivable", C112="720.2 Automobile - Insurance", C112="720.3 Automobile - License", C112="870.4 Rent - Insurance", C112="870.6 Rent - Property Tax", C112="870.7 Rent - Homeoffice", C112="870.9 Rent - Water"),
   0,
   IF(Dashboard!$F$5="Quick",
      IF(OR(C112="190 Automobile",C112="200 computer hardware",C112="210 Computer software",C112="220 Quickbooks software",C112="230 Office equipment",C112="240 Office furniture"),
         E112-(E112/(1+Dashboard!$F$4)),
         0
      ),
      IF(C112="750 Business promotion",
         E112-(E112/(1+4.793/100)),
         E112-(E112/(1+Dashboard!$F$4))
      )
   )
)</f>
        <v>0</v>
      </c>
      <c r="J112" s="39">
        <f>Bank1[[#This Row],[Money in/ (Money out)]]-Bank1[[#This Row],[GST/HST]]</f>
        <v>0</v>
      </c>
      <c r="L112" s="37">
        <f t="shared" si="3"/>
        <v>0</v>
      </c>
    </row>
    <row r="113" spans="1:12" x14ac:dyDescent="0.2">
      <c r="A113" s="418"/>
      <c r="D113" s="416">
        <f>_xlfn.XLOOKUP(C:C,Table1[for Import to Bank Register dropdown],Table1[for Pivot],0,0,1)</f>
        <v>0</v>
      </c>
      <c r="E113" s="419"/>
      <c r="F113" s="160">
        <f t="shared" si="5"/>
        <v>1111111</v>
      </c>
      <c r="G113" s="394">
        <f t="shared" si="4"/>
        <v>0</v>
      </c>
      <c r="I113" s="397">
        <f>IF(OR(C113="150 Directors advances", C113="120 accounts receivable", C113="720.2 Automobile - Insurance", C113="720.3 Automobile - License", C113="870.4 Rent - Insurance", C113="870.6 Rent - Property Tax", C113="870.7 Rent - Homeoffice", C113="870.9 Rent - Water"),
   0,
   IF(Dashboard!$F$5="Quick",
      IF(OR(C113="190 Automobile",C113="200 computer hardware",C113="210 Computer software",C113="220 Quickbooks software",C113="230 Office equipment",C113="240 Office furniture"),
         E113-(E113/(1+Dashboard!$F$4)),
         0
      ),
      IF(C113="750 Business promotion",
         E113-(E113/(1+4.793/100)),
         E113-(E113/(1+Dashboard!$F$4))
      )
   )
)</f>
        <v>0</v>
      </c>
      <c r="J113" s="39">
        <f>Bank1[[#This Row],[Money in/ (Money out)]]-Bank1[[#This Row],[GST/HST]]</f>
        <v>0</v>
      </c>
      <c r="L113" s="37">
        <f t="shared" si="3"/>
        <v>0</v>
      </c>
    </row>
    <row r="114" spans="1:12" x14ac:dyDescent="0.2">
      <c r="A114" s="418"/>
      <c r="D114" s="416">
        <f>_xlfn.XLOOKUP(C:C,Table1[for Import to Bank Register dropdown],Table1[for Pivot],0,0,1)</f>
        <v>0</v>
      </c>
      <c r="E114" s="419"/>
      <c r="F114" s="160">
        <f t="shared" si="5"/>
        <v>1111111</v>
      </c>
      <c r="G114" s="394">
        <f t="shared" si="4"/>
        <v>0</v>
      </c>
      <c r="I114" s="397">
        <f>IF(OR(C114="150 Directors advances", C114="120 accounts receivable", C114="720.2 Automobile - Insurance", C114="720.3 Automobile - License", C114="870.4 Rent - Insurance", C114="870.6 Rent - Property Tax", C114="870.7 Rent - Homeoffice", C114="870.9 Rent - Water"),
   0,
   IF(Dashboard!$F$5="Quick",
      IF(OR(C114="190 Automobile",C114="200 computer hardware",C114="210 Computer software",C114="220 Quickbooks software",C114="230 Office equipment",C114="240 Office furniture"),
         E114-(E114/(1+Dashboard!$F$4)),
         0
      ),
      IF(C114="750 Business promotion",
         E114-(E114/(1+4.793/100)),
         E114-(E114/(1+Dashboard!$F$4))
      )
   )
)</f>
        <v>0</v>
      </c>
      <c r="J114" s="39">
        <f>Bank1[[#This Row],[Money in/ (Money out)]]-Bank1[[#This Row],[GST/HST]]</f>
        <v>0</v>
      </c>
      <c r="L114" s="37">
        <f t="shared" si="3"/>
        <v>0</v>
      </c>
    </row>
    <row r="115" spans="1:12" x14ac:dyDescent="0.2">
      <c r="A115" s="418"/>
      <c r="D115" s="416">
        <f>_xlfn.XLOOKUP(C:C,Table1[for Import to Bank Register dropdown],Table1[for Pivot],0,0,1)</f>
        <v>0</v>
      </c>
      <c r="E115" s="419"/>
      <c r="F115" s="160">
        <f t="shared" si="5"/>
        <v>1111111</v>
      </c>
      <c r="G115" s="394">
        <f t="shared" si="4"/>
        <v>0</v>
      </c>
      <c r="I115" s="397">
        <f>IF(OR(C115="150 Directors advances", C115="120 accounts receivable", C115="720.2 Automobile - Insurance", C115="720.3 Automobile - License", C115="870.4 Rent - Insurance", C115="870.6 Rent - Property Tax", C115="870.7 Rent - Homeoffice", C115="870.9 Rent - Water"),
   0,
   IF(Dashboard!$F$5="Quick",
      IF(OR(C115="190 Automobile",C115="200 computer hardware",C115="210 Computer software",C115="220 Quickbooks software",C115="230 Office equipment",C115="240 Office furniture"),
         E115-(E115/(1+Dashboard!$F$4)),
         0
      ),
      IF(C115="750 Business promotion",
         E115-(E115/(1+4.793/100)),
         E115-(E115/(1+Dashboard!$F$4))
      )
   )
)</f>
        <v>0</v>
      </c>
      <c r="J115" s="39">
        <f>Bank1[[#This Row],[Money in/ (Money out)]]-Bank1[[#This Row],[GST/HST]]</f>
        <v>0</v>
      </c>
      <c r="L115" s="37">
        <f t="shared" si="3"/>
        <v>0</v>
      </c>
    </row>
    <row r="116" spans="1:12" x14ac:dyDescent="0.2">
      <c r="A116" s="418"/>
      <c r="D116" s="416">
        <f>_xlfn.XLOOKUP(C:C,Table1[for Import to Bank Register dropdown],Table1[for Pivot],0,0,1)</f>
        <v>0</v>
      </c>
      <c r="E116" s="419"/>
      <c r="F116" s="160">
        <f t="shared" si="5"/>
        <v>1111111</v>
      </c>
      <c r="G116" s="394">
        <f t="shared" si="4"/>
        <v>0</v>
      </c>
      <c r="I116" s="397">
        <f>IF(OR(C116="150 Directors advances", C116="120 accounts receivable", C116="720.2 Automobile - Insurance", C116="720.3 Automobile - License", C116="870.4 Rent - Insurance", C116="870.6 Rent - Property Tax", C116="870.7 Rent - Homeoffice", C116="870.9 Rent - Water"),
   0,
   IF(Dashboard!$F$5="Quick",
      IF(OR(C116="190 Automobile",C116="200 computer hardware",C116="210 Computer software",C116="220 Quickbooks software",C116="230 Office equipment",C116="240 Office furniture"),
         E116-(E116/(1+Dashboard!$F$4)),
         0
      ),
      IF(C116="750 Business promotion",
         E116-(E116/(1+4.793/100)),
         E116-(E116/(1+Dashboard!$F$4))
      )
   )
)</f>
        <v>0</v>
      </c>
      <c r="J116" s="39">
        <f>Bank1[[#This Row],[Money in/ (Money out)]]-Bank1[[#This Row],[GST/HST]]</f>
        <v>0</v>
      </c>
      <c r="L116" s="37">
        <f t="shared" si="3"/>
        <v>0</v>
      </c>
    </row>
    <row r="117" spans="1:12" x14ac:dyDescent="0.2">
      <c r="A117" s="418"/>
      <c r="D117" s="416">
        <f>_xlfn.XLOOKUP(C:C,Table1[for Import to Bank Register dropdown],Table1[for Pivot],0,0,1)</f>
        <v>0</v>
      </c>
      <c r="E117" s="419"/>
      <c r="F117" s="160">
        <f t="shared" si="5"/>
        <v>1111111</v>
      </c>
      <c r="G117" s="394">
        <f t="shared" si="4"/>
        <v>0</v>
      </c>
      <c r="I117" s="397">
        <f>IF(OR(C117="150 Directors advances", C117="120 accounts receivable", C117="720.2 Automobile - Insurance", C117="720.3 Automobile - License", C117="870.4 Rent - Insurance", C117="870.6 Rent - Property Tax", C117="870.7 Rent - Homeoffice", C117="870.9 Rent - Water"),
   0,
   IF(Dashboard!$F$5="Quick",
      IF(OR(C117="190 Automobile",C117="200 computer hardware",C117="210 Computer software",C117="220 Quickbooks software",C117="230 Office equipment",C117="240 Office furniture"),
         E117-(E117/(1+Dashboard!$F$4)),
         0
      ),
      IF(C117="750 Business promotion",
         E117-(E117/(1+4.793/100)),
         E117-(E117/(1+Dashboard!$F$4))
      )
   )
)</f>
        <v>0</v>
      </c>
      <c r="J117" s="39">
        <f>Bank1[[#This Row],[Money in/ (Money out)]]-Bank1[[#This Row],[GST/HST]]</f>
        <v>0</v>
      </c>
      <c r="L117" s="37">
        <f t="shared" si="3"/>
        <v>0</v>
      </c>
    </row>
    <row r="118" spans="1:12" x14ac:dyDescent="0.2">
      <c r="A118" s="418"/>
      <c r="D118" s="416">
        <f>_xlfn.XLOOKUP(C:C,Table1[for Import to Bank Register dropdown],Table1[for Pivot],0,0,1)</f>
        <v>0</v>
      </c>
      <c r="E118" s="419"/>
      <c r="F118" s="160">
        <f t="shared" si="5"/>
        <v>1111111</v>
      </c>
      <c r="G118" s="394">
        <f t="shared" si="4"/>
        <v>0</v>
      </c>
      <c r="I118" s="397">
        <f>IF(OR(C118="150 Directors advances", C118="120 accounts receivable", C118="720.2 Automobile - Insurance", C118="720.3 Automobile - License", C118="870.4 Rent - Insurance", C118="870.6 Rent - Property Tax", C118="870.7 Rent - Homeoffice", C118="870.9 Rent - Water"),
   0,
   IF(Dashboard!$F$5="Quick",
      IF(OR(C118="190 Automobile",C118="200 computer hardware",C118="210 Computer software",C118="220 Quickbooks software",C118="230 Office equipment",C118="240 Office furniture"),
         E118-(E118/(1+Dashboard!$F$4)),
         0
      ),
      IF(C118="750 Business promotion",
         E118-(E118/(1+4.793/100)),
         E118-(E118/(1+Dashboard!$F$4))
      )
   )
)</f>
        <v>0</v>
      </c>
      <c r="J118" s="39">
        <f>Bank1[[#This Row],[Money in/ (Money out)]]-Bank1[[#This Row],[GST/HST]]</f>
        <v>0</v>
      </c>
      <c r="L118" s="37">
        <f t="shared" si="3"/>
        <v>0</v>
      </c>
    </row>
    <row r="119" spans="1:12" x14ac:dyDescent="0.2">
      <c r="A119" s="418"/>
      <c r="D119" s="416">
        <f>_xlfn.XLOOKUP(C:C,Table1[for Import to Bank Register dropdown],Table1[for Pivot],0,0,1)</f>
        <v>0</v>
      </c>
      <c r="E119" s="419"/>
      <c r="F119" s="160">
        <f t="shared" si="5"/>
        <v>1111111</v>
      </c>
      <c r="G119" s="394">
        <f t="shared" si="4"/>
        <v>0</v>
      </c>
      <c r="I119" s="397">
        <f>IF(OR(C119="150 Directors advances", C119="120 accounts receivable", C119="720.2 Automobile - Insurance", C119="720.3 Automobile - License", C119="870.4 Rent - Insurance", C119="870.6 Rent - Property Tax", C119="870.7 Rent - Homeoffice", C119="870.9 Rent - Water"),
   0,
   IF(Dashboard!$F$5="Quick",
      IF(OR(C119="190 Automobile",C119="200 computer hardware",C119="210 Computer software",C119="220 Quickbooks software",C119="230 Office equipment",C119="240 Office furniture"),
         E119-(E119/(1+Dashboard!$F$4)),
         0
      ),
      IF(C119="750 Business promotion",
         E119-(E119/(1+4.793/100)),
         E119-(E119/(1+Dashboard!$F$4))
      )
   )
)</f>
        <v>0</v>
      </c>
      <c r="J119" s="39">
        <f>Bank1[[#This Row],[Money in/ (Money out)]]-Bank1[[#This Row],[GST/HST]]</f>
        <v>0</v>
      </c>
      <c r="L119" s="37">
        <f t="shared" si="3"/>
        <v>0</v>
      </c>
    </row>
    <row r="120" spans="1:12" x14ac:dyDescent="0.2">
      <c r="A120" s="418"/>
      <c r="D120" s="416">
        <f>_xlfn.XLOOKUP(C:C,Table1[for Import to Bank Register dropdown],Table1[for Pivot],0,0,1)</f>
        <v>0</v>
      </c>
      <c r="E120" s="419"/>
      <c r="F120" s="160">
        <f t="shared" si="5"/>
        <v>1111111</v>
      </c>
      <c r="G120" s="394">
        <f t="shared" si="4"/>
        <v>0</v>
      </c>
      <c r="I120" s="397">
        <f>IF(OR(C120="150 Directors advances", C120="120 accounts receivable", C120="720.2 Automobile - Insurance", C120="720.3 Automobile - License", C120="870.4 Rent - Insurance", C120="870.6 Rent - Property Tax", C120="870.7 Rent - Homeoffice", C120="870.9 Rent - Water"),
   0,
   IF(Dashboard!$F$5="Quick",
      IF(OR(C120="190 Automobile",C120="200 computer hardware",C120="210 Computer software",C120="220 Quickbooks software",C120="230 Office equipment",C120="240 Office furniture"),
         E120-(E120/(1+Dashboard!$F$4)),
         0
      ),
      IF(C120="750 Business promotion",
         E120-(E120/(1+4.793/100)),
         E120-(E120/(1+Dashboard!$F$4))
      )
   )
)</f>
        <v>0</v>
      </c>
      <c r="J120" s="39">
        <f>Bank1[[#This Row],[Money in/ (Money out)]]-Bank1[[#This Row],[GST/HST]]</f>
        <v>0</v>
      </c>
      <c r="L120" s="37">
        <f t="shared" si="3"/>
        <v>0</v>
      </c>
    </row>
    <row r="121" spans="1:12" x14ac:dyDescent="0.2">
      <c r="A121" s="418"/>
      <c r="D121" s="416">
        <f>_xlfn.XLOOKUP(C:C,Table1[for Import to Bank Register dropdown],Table1[for Pivot],0,0,1)</f>
        <v>0</v>
      </c>
      <c r="E121" s="419"/>
      <c r="F121" s="160">
        <f t="shared" si="5"/>
        <v>1111111</v>
      </c>
      <c r="G121" s="394">
        <f t="shared" si="4"/>
        <v>0</v>
      </c>
      <c r="I121" s="397">
        <f>IF(OR(C121="150 Directors advances", C121="120 accounts receivable", C121="720.2 Automobile - Insurance", C121="720.3 Automobile - License", C121="870.4 Rent - Insurance", C121="870.6 Rent - Property Tax", C121="870.7 Rent - Homeoffice", C121="870.9 Rent - Water"),
   0,
   IF(Dashboard!$F$5="Quick",
      IF(OR(C121="190 Automobile",C121="200 computer hardware",C121="210 Computer software",C121="220 Quickbooks software",C121="230 Office equipment",C121="240 Office furniture"),
         E121-(E121/(1+Dashboard!$F$4)),
         0
      ),
      IF(C121="750 Business promotion",
         E121-(E121/(1+4.793/100)),
         E121-(E121/(1+Dashboard!$F$4))
      )
   )
)</f>
        <v>0</v>
      </c>
      <c r="J121" s="39">
        <f>Bank1[[#This Row],[Money in/ (Money out)]]-Bank1[[#This Row],[GST/HST]]</f>
        <v>0</v>
      </c>
      <c r="L121" s="37">
        <f t="shared" si="3"/>
        <v>0</v>
      </c>
    </row>
    <row r="122" spans="1:12" x14ac:dyDescent="0.2">
      <c r="A122" s="418"/>
      <c r="D122" s="416">
        <f>_xlfn.XLOOKUP(C:C,Table1[for Import to Bank Register dropdown],Table1[for Pivot],0,0,1)</f>
        <v>0</v>
      </c>
      <c r="E122" s="419"/>
      <c r="F122" s="160">
        <f t="shared" si="5"/>
        <v>1111111</v>
      </c>
      <c r="G122" s="394">
        <f t="shared" si="4"/>
        <v>0</v>
      </c>
      <c r="I122" s="397">
        <f>IF(OR(C122="150 Directors advances", C122="120 accounts receivable", C122="720.2 Automobile - Insurance", C122="720.3 Automobile - License", C122="870.4 Rent - Insurance", C122="870.6 Rent - Property Tax", C122="870.7 Rent - Homeoffice", C122="870.9 Rent - Water"),
   0,
   IF(Dashboard!$F$5="Quick",
      IF(OR(C122="190 Automobile",C122="200 computer hardware",C122="210 Computer software",C122="220 Quickbooks software",C122="230 Office equipment",C122="240 Office furniture"),
         E122-(E122/(1+Dashboard!$F$4)),
         0
      ),
      IF(C122="750 Business promotion",
         E122-(E122/(1+4.793/100)),
         E122-(E122/(1+Dashboard!$F$4))
      )
   )
)</f>
        <v>0</v>
      </c>
      <c r="J122" s="39">
        <f>Bank1[[#This Row],[Money in/ (Money out)]]-Bank1[[#This Row],[GST/HST]]</f>
        <v>0</v>
      </c>
      <c r="L122" s="37">
        <f t="shared" si="3"/>
        <v>0</v>
      </c>
    </row>
    <row r="123" spans="1:12" x14ac:dyDescent="0.2">
      <c r="A123" s="418"/>
      <c r="D123" s="416">
        <f>_xlfn.XLOOKUP(C:C,Table1[for Import to Bank Register dropdown],Table1[for Pivot],0,0,1)</f>
        <v>0</v>
      </c>
      <c r="E123" s="419"/>
      <c r="F123" s="160">
        <f t="shared" si="5"/>
        <v>1111111</v>
      </c>
      <c r="G123" s="394">
        <f t="shared" si="4"/>
        <v>0</v>
      </c>
      <c r="I123" s="397">
        <f>IF(OR(C123="150 Directors advances", C123="120 accounts receivable", C123="720.2 Automobile - Insurance", C123="720.3 Automobile - License", C123="870.4 Rent - Insurance", C123="870.6 Rent - Property Tax", C123="870.7 Rent - Homeoffice", C123="870.9 Rent - Water"),
   0,
   IF(Dashboard!$F$5="Quick",
      IF(OR(C123="190 Automobile",C123="200 computer hardware",C123="210 Computer software",C123="220 Quickbooks software",C123="230 Office equipment",C123="240 Office furniture"),
         E123-(E123/(1+Dashboard!$F$4)),
         0
      ),
      IF(C123="750 Business promotion",
         E123-(E123/(1+4.793/100)),
         E123-(E123/(1+Dashboard!$F$4))
      )
   )
)</f>
        <v>0</v>
      </c>
      <c r="J123" s="39">
        <f>Bank1[[#This Row],[Money in/ (Money out)]]-Bank1[[#This Row],[GST/HST]]</f>
        <v>0</v>
      </c>
      <c r="L123" s="37">
        <f t="shared" si="3"/>
        <v>0</v>
      </c>
    </row>
    <row r="124" spans="1:12" x14ac:dyDescent="0.2">
      <c r="A124" s="418"/>
      <c r="D124" s="416">
        <f>_xlfn.XLOOKUP(C:C,Table1[for Import to Bank Register dropdown],Table1[for Pivot],0,0,1)</f>
        <v>0</v>
      </c>
      <c r="E124" s="419"/>
      <c r="F124" s="160">
        <f t="shared" si="5"/>
        <v>1111111</v>
      </c>
      <c r="G124" s="394">
        <f t="shared" si="4"/>
        <v>0</v>
      </c>
      <c r="I124" s="397">
        <f>IF(OR(C124="150 Directors advances", C124="120 accounts receivable", C124="720.2 Automobile - Insurance", C124="720.3 Automobile - License", C124="870.4 Rent - Insurance", C124="870.6 Rent - Property Tax", C124="870.7 Rent - Homeoffice", C124="870.9 Rent - Water"),
   0,
   IF(Dashboard!$F$5="Quick",
      IF(OR(C124="190 Automobile",C124="200 computer hardware",C124="210 Computer software",C124="220 Quickbooks software",C124="230 Office equipment",C124="240 Office furniture"),
         E124-(E124/(1+Dashboard!$F$4)),
         0
      ),
      IF(C124="750 Business promotion",
         E124-(E124/(1+4.793/100)),
         E124-(E124/(1+Dashboard!$F$4))
      )
   )
)</f>
        <v>0</v>
      </c>
      <c r="J124" s="39">
        <f>Bank1[[#This Row],[Money in/ (Money out)]]-Bank1[[#This Row],[GST/HST]]</f>
        <v>0</v>
      </c>
      <c r="L124" s="37">
        <f t="shared" si="3"/>
        <v>0</v>
      </c>
    </row>
    <row r="125" spans="1:12" x14ac:dyDescent="0.2">
      <c r="A125" s="418"/>
      <c r="D125" s="416">
        <f>_xlfn.XLOOKUP(C:C,Table1[for Import to Bank Register dropdown],Table1[for Pivot],0,0,1)</f>
        <v>0</v>
      </c>
      <c r="E125" s="419"/>
      <c r="F125" s="160">
        <f t="shared" si="5"/>
        <v>1111111</v>
      </c>
      <c r="G125" s="394">
        <f t="shared" si="4"/>
        <v>0</v>
      </c>
      <c r="I125" s="397">
        <f>IF(OR(C125="150 Directors advances", C125="120 accounts receivable", C125="720.2 Automobile - Insurance", C125="720.3 Automobile - License", C125="870.4 Rent - Insurance", C125="870.6 Rent - Property Tax", C125="870.7 Rent - Homeoffice", C125="870.9 Rent - Water"),
   0,
   IF(Dashboard!$F$5="Quick",
      IF(OR(C125="190 Automobile",C125="200 computer hardware",C125="210 Computer software",C125="220 Quickbooks software",C125="230 Office equipment",C125="240 Office furniture"),
         E125-(E125/(1+Dashboard!$F$4)),
         0
      ),
      IF(C125="750 Business promotion",
         E125-(E125/(1+4.793/100)),
         E125-(E125/(1+Dashboard!$F$4))
      )
   )
)</f>
        <v>0</v>
      </c>
      <c r="J125" s="39">
        <f>Bank1[[#This Row],[Money in/ (Money out)]]-Bank1[[#This Row],[GST/HST]]</f>
        <v>0</v>
      </c>
      <c r="L125" s="37">
        <f t="shared" si="3"/>
        <v>0</v>
      </c>
    </row>
    <row r="126" spans="1:12" x14ac:dyDescent="0.2">
      <c r="A126" s="418"/>
      <c r="D126" s="416">
        <f>_xlfn.XLOOKUP(C:C,Table1[for Import to Bank Register dropdown],Table1[for Pivot],0,0,1)</f>
        <v>0</v>
      </c>
      <c r="E126" s="419"/>
      <c r="F126" s="160">
        <f t="shared" si="5"/>
        <v>1111111</v>
      </c>
      <c r="G126" s="394">
        <f t="shared" si="4"/>
        <v>0</v>
      </c>
      <c r="I126" s="397">
        <f>IF(OR(C126="150 Directors advances", C126="120 accounts receivable", C126="720.2 Automobile - Insurance", C126="720.3 Automobile - License", C126="870.4 Rent - Insurance", C126="870.6 Rent - Property Tax", C126="870.7 Rent - Homeoffice", C126="870.9 Rent - Water"),
   0,
   IF(Dashboard!$F$5="Quick",
      IF(OR(C126="190 Automobile",C126="200 computer hardware",C126="210 Computer software",C126="220 Quickbooks software",C126="230 Office equipment",C126="240 Office furniture"),
         E126-(E126/(1+Dashboard!$F$4)),
         0
      ),
      IF(C126="750 Business promotion",
         E126-(E126/(1+4.793/100)),
         E126-(E126/(1+Dashboard!$F$4))
      )
   )
)</f>
        <v>0</v>
      </c>
      <c r="J126" s="39">
        <f>Bank1[[#This Row],[Money in/ (Money out)]]-Bank1[[#This Row],[GST/HST]]</f>
        <v>0</v>
      </c>
      <c r="L126" s="37">
        <f t="shared" si="3"/>
        <v>0</v>
      </c>
    </row>
    <row r="127" spans="1:12" x14ac:dyDescent="0.2">
      <c r="A127" s="418"/>
      <c r="D127" s="416">
        <f>_xlfn.XLOOKUP(C:C,Table1[for Import to Bank Register dropdown],Table1[for Pivot],0,0,1)</f>
        <v>0</v>
      </c>
      <c r="E127" s="419"/>
      <c r="F127" s="160">
        <f t="shared" si="5"/>
        <v>1111111</v>
      </c>
      <c r="G127" s="394">
        <f t="shared" si="4"/>
        <v>0</v>
      </c>
      <c r="I127" s="397">
        <f>IF(OR(C127="150 Directors advances", C127="120 accounts receivable", C127="720.2 Automobile - Insurance", C127="720.3 Automobile - License", C127="870.4 Rent - Insurance", C127="870.6 Rent - Property Tax", C127="870.7 Rent - Homeoffice", C127="870.9 Rent - Water"),
   0,
   IF(Dashboard!$F$5="Quick",
      IF(OR(C127="190 Automobile",C127="200 computer hardware",C127="210 Computer software",C127="220 Quickbooks software",C127="230 Office equipment",C127="240 Office furniture"),
         E127-(E127/(1+Dashboard!$F$4)),
         0
      ),
      IF(C127="750 Business promotion",
         E127-(E127/(1+4.793/100)),
         E127-(E127/(1+Dashboard!$F$4))
      )
   )
)</f>
        <v>0</v>
      </c>
      <c r="J127" s="39">
        <f>Bank1[[#This Row],[Money in/ (Money out)]]-Bank1[[#This Row],[GST/HST]]</f>
        <v>0</v>
      </c>
      <c r="L127" s="37">
        <f t="shared" si="3"/>
        <v>0</v>
      </c>
    </row>
    <row r="128" spans="1:12" x14ac:dyDescent="0.2">
      <c r="A128" s="418"/>
      <c r="D128" s="416">
        <f>_xlfn.XLOOKUP(C:C,Table1[for Import to Bank Register dropdown],Table1[for Pivot],0,0,1)</f>
        <v>0</v>
      </c>
      <c r="E128" s="419"/>
      <c r="F128" s="160">
        <f t="shared" si="5"/>
        <v>1111111</v>
      </c>
      <c r="G128" s="394">
        <f t="shared" si="4"/>
        <v>0</v>
      </c>
      <c r="I128" s="397">
        <f>IF(OR(C128="150 Directors advances", C128="120 accounts receivable", C128="720.2 Automobile - Insurance", C128="720.3 Automobile - License", C128="870.4 Rent - Insurance", C128="870.6 Rent - Property Tax", C128="870.7 Rent - Homeoffice", C128="870.9 Rent - Water"),
   0,
   IF(Dashboard!$F$5="Quick",
      IF(OR(C128="190 Automobile",C128="200 computer hardware",C128="210 Computer software",C128="220 Quickbooks software",C128="230 Office equipment",C128="240 Office furniture"),
         E128-(E128/(1+Dashboard!$F$4)),
         0
      ),
      IF(C128="750 Business promotion",
         E128-(E128/(1+4.793/100)),
         E128-(E128/(1+Dashboard!$F$4))
      )
   )
)</f>
        <v>0</v>
      </c>
      <c r="J128" s="39">
        <f>Bank1[[#This Row],[Money in/ (Money out)]]-Bank1[[#This Row],[GST/HST]]</f>
        <v>0</v>
      </c>
      <c r="L128" s="37">
        <f t="shared" si="3"/>
        <v>0</v>
      </c>
    </row>
    <row r="129" spans="1:12" x14ac:dyDescent="0.2">
      <c r="A129" s="418"/>
      <c r="D129" s="416">
        <f>_xlfn.XLOOKUP(C:C,Table1[for Import to Bank Register dropdown],Table1[for Pivot],0,0,1)</f>
        <v>0</v>
      </c>
      <c r="E129" s="419"/>
      <c r="F129" s="160">
        <f t="shared" si="5"/>
        <v>1111111</v>
      </c>
      <c r="G129" s="394">
        <f t="shared" si="4"/>
        <v>0</v>
      </c>
      <c r="I129" s="397">
        <f>IF(OR(C129="150 Directors advances", C129="120 accounts receivable", C129="720.2 Automobile - Insurance", C129="720.3 Automobile - License", C129="870.4 Rent - Insurance", C129="870.6 Rent - Property Tax", C129="870.7 Rent - Homeoffice", C129="870.9 Rent - Water"),
   0,
   IF(Dashboard!$F$5="Quick",
      IF(OR(C129="190 Automobile",C129="200 computer hardware",C129="210 Computer software",C129="220 Quickbooks software",C129="230 Office equipment",C129="240 Office furniture"),
         E129-(E129/(1+Dashboard!$F$4)),
         0
      ),
      IF(C129="750 Business promotion",
         E129-(E129/(1+4.793/100)),
         E129-(E129/(1+Dashboard!$F$4))
      )
   )
)</f>
        <v>0</v>
      </c>
      <c r="J129" s="39">
        <f>Bank1[[#This Row],[Money in/ (Money out)]]-Bank1[[#This Row],[GST/HST]]</f>
        <v>0</v>
      </c>
      <c r="L129" s="37">
        <f t="shared" si="3"/>
        <v>0</v>
      </c>
    </row>
    <row r="130" spans="1:12" x14ac:dyDescent="0.2">
      <c r="A130" s="418"/>
      <c r="D130" s="416">
        <f>_xlfn.XLOOKUP(C:C,Table1[for Import to Bank Register dropdown],Table1[for Pivot],0,0,1)</f>
        <v>0</v>
      </c>
      <c r="E130" s="419"/>
      <c r="F130" s="160">
        <f t="shared" si="5"/>
        <v>1111111</v>
      </c>
      <c r="G130" s="394">
        <f t="shared" si="4"/>
        <v>0</v>
      </c>
      <c r="I130" s="397">
        <f>IF(OR(C130="150 Directors advances", C130="120 accounts receivable", C130="720.2 Automobile - Insurance", C130="720.3 Automobile - License", C130="870.4 Rent - Insurance", C130="870.6 Rent - Property Tax", C130="870.7 Rent - Homeoffice", C130="870.9 Rent - Water"),
   0,
   IF(Dashboard!$F$5="Quick",
      IF(OR(C130="190 Automobile",C130="200 computer hardware",C130="210 Computer software",C130="220 Quickbooks software",C130="230 Office equipment",C130="240 Office furniture"),
         E130-(E130/(1+Dashboard!$F$4)),
         0
      ),
      IF(C130="750 Business promotion",
         E130-(E130/(1+4.793/100)),
         E130-(E130/(1+Dashboard!$F$4))
      )
   )
)</f>
        <v>0</v>
      </c>
      <c r="J130" s="39">
        <f>Bank1[[#This Row],[Money in/ (Money out)]]-Bank1[[#This Row],[GST/HST]]</f>
        <v>0</v>
      </c>
      <c r="L130" s="37">
        <f t="shared" si="3"/>
        <v>0</v>
      </c>
    </row>
    <row r="131" spans="1:12" x14ac:dyDescent="0.2">
      <c r="A131" s="418"/>
      <c r="D131" s="416">
        <f>_xlfn.XLOOKUP(C:C,Table1[for Import to Bank Register dropdown],Table1[for Pivot],0,0,1)</f>
        <v>0</v>
      </c>
      <c r="E131" s="419"/>
      <c r="F131" s="160">
        <f t="shared" si="5"/>
        <v>1111111</v>
      </c>
      <c r="G131" s="394">
        <f t="shared" si="4"/>
        <v>0</v>
      </c>
      <c r="I131" s="397">
        <f>IF(OR(C131="150 Directors advances", C131="120 accounts receivable", C131="720.2 Automobile - Insurance", C131="720.3 Automobile - License", C131="870.4 Rent - Insurance", C131="870.6 Rent - Property Tax", C131="870.7 Rent - Homeoffice", C131="870.9 Rent - Water"),
   0,
   IF(Dashboard!$F$5="Quick",
      IF(OR(C131="190 Automobile",C131="200 computer hardware",C131="210 Computer software",C131="220 Quickbooks software",C131="230 Office equipment",C131="240 Office furniture"),
         E131-(E131/(1+Dashboard!$F$4)),
         0
      ),
      IF(C131="750 Business promotion",
         E131-(E131/(1+4.793/100)),
         E131-(E131/(1+Dashboard!$F$4))
      )
   )
)</f>
        <v>0</v>
      </c>
      <c r="J131" s="39">
        <f>Bank1[[#This Row],[Money in/ (Money out)]]-Bank1[[#This Row],[GST/HST]]</f>
        <v>0</v>
      </c>
      <c r="L131" s="37">
        <f t="shared" si="3"/>
        <v>0</v>
      </c>
    </row>
    <row r="132" spans="1:12" x14ac:dyDescent="0.2">
      <c r="A132" s="418"/>
      <c r="D132" s="416">
        <f>_xlfn.XLOOKUP(C:C,Table1[for Import to Bank Register dropdown],Table1[for Pivot],0,0,1)</f>
        <v>0</v>
      </c>
      <c r="E132" s="419"/>
      <c r="F132" s="160">
        <f t="shared" si="5"/>
        <v>1111111</v>
      </c>
      <c r="G132" s="394">
        <f t="shared" si="4"/>
        <v>0</v>
      </c>
      <c r="I132" s="397">
        <f>IF(OR(C132="150 Directors advances", C132="120 accounts receivable", C132="720.2 Automobile - Insurance", C132="720.3 Automobile - License", C132="870.4 Rent - Insurance", C132="870.6 Rent - Property Tax", C132="870.7 Rent - Homeoffice", C132="870.9 Rent - Water"),
   0,
   IF(Dashboard!$F$5="Quick",
      IF(OR(C132="190 Automobile",C132="200 computer hardware",C132="210 Computer software",C132="220 Quickbooks software",C132="230 Office equipment",C132="240 Office furniture"),
         E132-(E132/(1+Dashboard!$F$4)),
         0
      ),
      IF(C132="750 Business promotion",
         E132-(E132/(1+4.793/100)),
         E132-(E132/(1+Dashboard!$F$4))
      )
   )
)</f>
        <v>0</v>
      </c>
      <c r="J132" s="39">
        <f>Bank1[[#This Row],[Money in/ (Money out)]]-Bank1[[#This Row],[GST/HST]]</f>
        <v>0</v>
      </c>
      <c r="L132" s="37">
        <f t="shared" si="3"/>
        <v>0</v>
      </c>
    </row>
    <row r="133" spans="1:12" x14ac:dyDescent="0.2">
      <c r="A133" s="418"/>
      <c r="D133" s="416">
        <f>_xlfn.XLOOKUP(C:C,Table1[for Import to Bank Register dropdown],Table1[for Pivot],0,0,1)</f>
        <v>0</v>
      </c>
      <c r="E133" s="419"/>
      <c r="F133" s="160">
        <f t="shared" si="5"/>
        <v>1111111</v>
      </c>
      <c r="G133" s="394">
        <f t="shared" si="4"/>
        <v>0</v>
      </c>
      <c r="I133" s="397">
        <f>IF(OR(C133="150 Directors advances", C133="120 accounts receivable", C133="720.2 Automobile - Insurance", C133="720.3 Automobile - License", C133="870.4 Rent - Insurance", C133="870.6 Rent - Property Tax", C133="870.7 Rent - Homeoffice", C133="870.9 Rent - Water"),
   0,
   IF(Dashboard!$F$5="Quick",
      IF(OR(C133="190 Automobile",C133="200 computer hardware",C133="210 Computer software",C133="220 Quickbooks software",C133="230 Office equipment",C133="240 Office furniture"),
         E133-(E133/(1+Dashboard!$F$4)),
         0
      ),
      IF(C133="750 Business promotion",
         E133-(E133/(1+4.793/100)),
         E133-(E133/(1+Dashboard!$F$4))
      )
   )
)</f>
        <v>0</v>
      </c>
      <c r="J133" s="39">
        <f>Bank1[[#This Row],[Money in/ (Money out)]]-Bank1[[#This Row],[GST/HST]]</f>
        <v>0</v>
      </c>
      <c r="L133" s="37">
        <f t="shared" si="3"/>
        <v>0</v>
      </c>
    </row>
    <row r="134" spans="1:12" x14ac:dyDescent="0.2">
      <c r="A134" s="418"/>
      <c r="D134" s="416">
        <f>_xlfn.XLOOKUP(C:C,Table1[for Import to Bank Register dropdown],Table1[for Pivot],0,0,1)</f>
        <v>0</v>
      </c>
      <c r="E134" s="419"/>
      <c r="F134" s="160">
        <f t="shared" si="5"/>
        <v>1111111</v>
      </c>
      <c r="G134" s="394">
        <f t="shared" si="4"/>
        <v>0</v>
      </c>
      <c r="I134" s="397">
        <f>IF(OR(C134="150 Directors advances", C134="120 accounts receivable", C134="720.2 Automobile - Insurance", C134="720.3 Automobile - License", C134="870.4 Rent - Insurance", C134="870.6 Rent - Property Tax", C134="870.7 Rent - Homeoffice", C134="870.9 Rent - Water"),
   0,
   IF(Dashboard!$F$5="Quick",
      IF(OR(C134="190 Automobile",C134="200 computer hardware",C134="210 Computer software",C134="220 Quickbooks software",C134="230 Office equipment",C134="240 Office furniture"),
         E134-(E134/(1+Dashboard!$F$4)),
         0
      ),
      IF(C134="750 Business promotion",
         E134-(E134/(1+4.793/100)),
         E134-(E134/(1+Dashboard!$F$4))
      )
   )
)</f>
        <v>0</v>
      </c>
      <c r="J134" s="39">
        <f>Bank1[[#This Row],[Money in/ (Money out)]]-Bank1[[#This Row],[GST/HST]]</f>
        <v>0</v>
      </c>
      <c r="L134" s="37">
        <f t="shared" ref="L134:L197" si="6">$L$3</f>
        <v>0</v>
      </c>
    </row>
    <row r="135" spans="1:12" x14ac:dyDescent="0.2">
      <c r="A135" s="418"/>
      <c r="D135" s="416">
        <f>_xlfn.XLOOKUP(C:C,Table1[for Import to Bank Register dropdown],Table1[for Pivot],0,0,1)</f>
        <v>0</v>
      </c>
      <c r="E135" s="419"/>
      <c r="F135" s="160">
        <f t="shared" si="5"/>
        <v>1111111</v>
      </c>
      <c r="G135" s="394">
        <f t="shared" ref="G135:G198" si="7">G134+E135</f>
        <v>0</v>
      </c>
      <c r="I135" s="397">
        <f>IF(OR(C135="150 Directors advances", C135="120 accounts receivable", C135="720.2 Automobile - Insurance", C135="720.3 Automobile - License", C135="870.4 Rent - Insurance", C135="870.6 Rent - Property Tax", C135="870.7 Rent - Homeoffice", C135="870.9 Rent - Water"),
   0,
   IF(Dashboard!$F$5="Quick",
      IF(OR(C135="190 Automobile",C135="200 computer hardware",C135="210 Computer software",C135="220 Quickbooks software",C135="230 Office equipment",C135="240 Office furniture"),
         E135-(E135/(1+Dashboard!$F$4)),
         0
      ),
      IF(C135="750 Business promotion",
         E135-(E135/(1+4.793/100)),
         E135-(E135/(1+Dashboard!$F$4))
      )
   )
)</f>
        <v>0</v>
      </c>
      <c r="J135" s="39">
        <f>Bank1[[#This Row],[Money in/ (Money out)]]-Bank1[[#This Row],[GST/HST]]</f>
        <v>0</v>
      </c>
      <c r="L135" s="37">
        <f t="shared" si="6"/>
        <v>0</v>
      </c>
    </row>
    <row r="136" spans="1:12" x14ac:dyDescent="0.2">
      <c r="A136" s="418"/>
      <c r="D136" s="416">
        <f>_xlfn.XLOOKUP(C:C,Table1[for Import to Bank Register dropdown],Table1[for Pivot],0,0,1)</f>
        <v>0</v>
      </c>
      <c r="E136" s="419"/>
      <c r="F136" s="160">
        <f t="shared" ref="F136:F199" si="8">$E$2</f>
        <v>1111111</v>
      </c>
      <c r="G136" s="394">
        <f t="shared" si="7"/>
        <v>0</v>
      </c>
      <c r="I136" s="397">
        <f>IF(OR(C136="150 Directors advances", C136="120 accounts receivable", C136="720.2 Automobile - Insurance", C136="720.3 Automobile - License", C136="870.4 Rent - Insurance", C136="870.6 Rent - Property Tax", C136="870.7 Rent - Homeoffice", C136="870.9 Rent - Water"),
   0,
   IF(Dashboard!$F$5="Quick",
      IF(OR(C136="190 Automobile",C136="200 computer hardware",C136="210 Computer software",C136="220 Quickbooks software",C136="230 Office equipment",C136="240 Office furniture"),
         E136-(E136/(1+Dashboard!$F$4)),
         0
      ),
      IF(C136="750 Business promotion",
         E136-(E136/(1+4.793/100)),
         E136-(E136/(1+Dashboard!$F$4))
      )
   )
)</f>
        <v>0</v>
      </c>
      <c r="J136" s="39">
        <f>Bank1[[#This Row],[Money in/ (Money out)]]-Bank1[[#This Row],[GST/HST]]</f>
        <v>0</v>
      </c>
      <c r="L136" s="37">
        <f t="shared" si="6"/>
        <v>0</v>
      </c>
    </row>
    <row r="137" spans="1:12" x14ac:dyDescent="0.2">
      <c r="A137" s="418"/>
      <c r="D137" s="416">
        <f>_xlfn.XLOOKUP(C:C,Table1[for Import to Bank Register dropdown],Table1[for Pivot],0,0,1)</f>
        <v>0</v>
      </c>
      <c r="E137" s="419"/>
      <c r="F137" s="160">
        <f t="shared" si="8"/>
        <v>1111111</v>
      </c>
      <c r="G137" s="394">
        <f t="shared" si="7"/>
        <v>0</v>
      </c>
      <c r="I137" s="397">
        <f>IF(OR(C137="150 Directors advances", C137="120 accounts receivable", C137="720.2 Automobile - Insurance", C137="720.3 Automobile - License", C137="870.4 Rent - Insurance", C137="870.6 Rent - Property Tax", C137="870.7 Rent - Homeoffice", C137="870.9 Rent - Water"),
   0,
   IF(Dashboard!$F$5="Quick",
      IF(OR(C137="190 Automobile",C137="200 computer hardware",C137="210 Computer software",C137="220 Quickbooks software",C137="230 Office equipment",C137="240 Office furniture"),
         E137-(E137/(1+Dashboard!$F$4)),
         0
      ),
      IF(C137="750 Business promotion",
         E137-(E137/(1+4.793/100)),
         E137-(E137/(1+Dashboard!$F$4))
      )
   )
)</f>
        <v>0</v>
      </c>
      <c r="J137" s="39">
        <f>Bank1[[#This Row],[Money in/ (Money out)]]-Bank1[[#This Row],[GST/HST]]</f>
        <v>0</v>
      </c>
      <c r="L137" s="37">
        <f t="shared" si="6"/>
        <v>0</v>
      </c>
    </row>
    <row r="138" spans="1:12" x14ac:dyDescent="0.2">
      <c r="A138" s="418"/>
      <c r="D138" s="416">
        <f>_xlfn.XLOOKUP(C:C,Table1[for Import to Bank Register dropdown],Table1[for Pivot],0,0,1)</f>
        <v>0</v>
      </c>
      <c r="E138" s="419"/>
      <c r="F138" s="160">
        <f t="shared" si="8"/>
        <v>1111111</v>
      </c>
      <c r="G138" s="394">
        <f t="shared" si="7"/>
        <v>0</v>
      </c>
      <c r="I138" s="397">
        <f>IF(OR(C138="150 Directors advances", C138="120 accounts receivable", C138="720.2 Automobile - Insurance", C138="720.3 Automobile - License", C138="870.4 Rent - Insurance", C138="870.6 Rent - Property Tax", C138="870.7 Rent - Homeoffice", C138="870.9 Rent - Water"),
   0,
   IF(Dashboard!$F$5="Quick",
      IF(OR(C138="190 Automobile",C138="200 computer hardware",C138="210 Computer software",C138="220 Quickbooks software",C138="230 Office equipment",C138="240 Office furniture"),
         E138-(E138/(1+Dashboard!$F$4)),
         0
      ),
      IF(C138="750 Business promotion",
         E138-(E138/(1+4.793/100)),
         E138-(E138/(1+Dashboard!$F$4))
      )
   )
)</f>
        <v>0</v>
      </c>
      <c r="J138" s="39">
        <f>Bank1[[#This Row],[Money in/ (Money out)]]-Bank1[[#This Row],[GST/HST]]</f>
        <v>0</v>
      </c>
      <c r="L138" s="37">
        <f t="shared" si="6"/>
        <v>0</v>
      </c>
    </row>
    <row r="139" spans="1:12" x14ac:dyDescent="0.2">
      <c r="A139" s="418"/>
      <c r="D139" s="416">
        <f>_xlfn.XLOOKUP(C:C,Table1[for Import to Bank Register dropdown],Table1[for Pivot],0,0,1)</f>
        <v>0</v>
      </c>
      <c r="E139" s="419"/>
      <c r="F139" s="160">
        <f t="shared" si="8"/>
        <v>1111111</v>
      </c>
      <c r="G139" s="394">
        <f t="shared" si="7"/>
        <v>0</v>
      </c>
      <c r="I139" s="397">
        <f>IF(OR(C139="150 Directors advances", C139="120 accounts receivable", C139="720.2 Automobile - Insurance", C139="720.3 Automobile - License", C139="870.4 Rent - Insurance", C139="870.6 Rent - Property Tax", C139="870.7 Rent - Homeoffice", C139="870.9 Rent - Water"),
   0,
   IF(Dashboard!$F$5="Quick",
      IF(OR(C139="190 Automobile",C139="200 computer hardware",C139="210 Computer software",C139="220 Quickbooks software",C139="230 Office equipment",C139="240 Office furniture"),
         E139-(E139/(1+Dashboard!$F$4)),
         0
      ),
      IF(C139="750 Business promotion",
         E139-(E139/(1+4.793/100)),
         E139-(E139/(1+Dashboard!$F$4))
      )
   )
)</f>
        <v>0</v>
      </c>
      <c r="J139" s="39">
        <f>Bank1[[#This Row],[Money in/ (Money out)]]-Bank1[[#This Row],[GST/HST]]</f>
        <v>0</v>
      </c>
      <c r="L139" s="37">
        <f t="shared" si="6"/>
        <v>0</v>
      </c>
    </row>
    <row r="140" spans="1:12" x14ac:dyDescent="0.2">
      <c r="A140" s="418"/>
      <c r="D140" s="416">
        <f>_xlfn.XLOOKUP(C:C,Table1[for Import to Bank Register dropdown],Table1[for Pivot],0,0,1)</f>
        <v>0</v>
      </c>
      <c r="E140" s="419"/>
      <c r="F140" s="160">
        <f t="shared" si="8"/>
        <v>1111111</v>
      </c>
      <c r="G140" s="394">
        <f t="shared" si="7"/>
        <v>0</v>
      </c>
      <c r="I140" s="397">
        <f>IF(OR(C140="150 Directors advances", C140="120 accounts receivable", C140="720.2 Automobile - Insurance", C140="720.3 Automobile - License", C140="870.4 Rent - Insurance", C140="870.6 Rent - Property Tax", C140="870.7 Rent - Homeoffice", C140="870.9 Rent - Water"),
   0,
   IF(Dashboard!$F$5="Quick",
      IF(OR(C140="190 Automobile",C140="200 computer hardware",C140="210 Computer software",C140="220 Quickbooks software",C140="230 Office equipment",C140="240 Office furniture"),
         E140-(E140/(1+Dashboard!$F$4)),
         0
      ),
      IF(C140="750 Business promotion",
         E140-(E140/(1+4.793/100)),
         E140-(E140/(1+Dashboard!$F$4))
      )
   )
)</f>
        <v>0</v>
      </c>
      <c r="J140" s="39">
        <f>Bank1[[#This Row],[Money in/ (Money out)]]-Bank1[[#This Row],[GST/HST]]</f>
        <v>0</v>
      </c>
      <c r="L140" s="37">
        <f t="shared" si="6"/>
        <v>0</v>
      </c>
    </row>
    <row r="141" spans="1:12" x14ac:dyDescent="0.2">
      <c r="A141" s="418"/>
      <c r="D141" s="416">
        <f>_xlfn.XLOOKUP(C:C,Table1[for Import to Bank Register dropdown],Table1[for Pivot],0,0,1)</f>
        <v>0</v>
      </c>
      <c r="E141" s="419"/>
      <c r="F141" s="160">
        <f t="shared" si="8"/>
        <v>1111111</v>
      </c>
      <c r="G141" s="394">
        <f t="shared" si="7"/>
        <v>0</v>
      </c>
      <c r="I141" s="397">
        <f>IF(OR(C141="150 Directors advances", C141="120 accounts receivable", C141="720.2 Automobile - Insurance", C141="720.3 Automobile - License", C141="870.4 Rent - Insurance", C141="870.6 Rent - Property Tax", C141="870.7 Rent - Homeoffice", C141="870.9 Rent - Water"),
   0,
   IF(Dashboard!$F$5="Quick",
      IF(OR(C141="190 Automobile",C141="200 computer hardware",C141="210 Computer software",C141="220 Quickbooks software",C141="230 Office equipment",C141="240 Office furniture"),
         E141-(E141/(1+Dashboard!$F$4)),
         0
      ),
      IF(C141="750 Business promotion",
         E141-(E141/(1+4.793/100)),
         E141-(E141/(1+Dashboard!$F$4))
      )
   )
)</f>
        <v>0</v>
      </c>
      <c r="J141" s="39">
        <f>Bank1[[#This Row],[Money in/ (Money out)]]-Bank1[[#This Row],[GST/HST]]</f>
        <v>0</v>
      </c>
      <c r="L141" s="37">
        <f t="shared" si="6"/>
        <v>0</v>
      </c>
    </row>
    <row r="142" spans="1:12" x14ac:dyDescent="0.2">
      <c r="A142" s="418"/>
      <c r="D142" s="416">
        <f>_xlfn.XLOOKUP(C:C,Table1[for Import to Bank Register dropdown],Table1[for Pivot],0,0,1)</f>
        <v>0</v>
      </c>
      <c r="E142" s="419"/>
      <c r="F142" s="160">
        <f t="shared" si="8"/>
        <v>1111111</v>
      </c>
      <c r="G142" s="394">
        <f t="shared" si="7"/>
        <v>0</v>
      </c>
      <c r="I142" s="397">
        <f>IF(OR(C142="150 Directors advances", C142="120 accounts receivable", C142="720.2 Automobile - Insurance", C142="720.3 Automobile - License", C142="870.4 Rent - Insurance", C142="870.6 Rent - Property Tax", C142="870.7 Rent - Homeoffice", C142="870.9 Rent - Water"),
   0,
   IF(Dashboard!$F$5="Quick",
      IF(OR(C142="190 Automobile",C142="200 computer hardware",C142="210 Computer software",C142="220 Quickbooks software",C142="230 Office equipment",C142="240 Office furniture"),
         E142-(E142/(1+Dashboard!$F$4)),
         0
      ),
      IF(C142="750 Business promotion",
         E142-(E142/(1+4.793/100)),
         E142-(E142/(1+Dashboard!$F$4))
      )
   )
)</f>
        <v>0</v>
      </c>
      <c r="J142" s="39">
        <f>Bank1[[#This Row],[Money in/ (Money out)]]-Bank1[[#This Row],[GST/HST]]</f>
        <v>0</v>
      </c>
      <c r="L142" s="37">
        <f t="shared" si="6"/>
        <v>0</v>
      </c>
    </row>
    <row r="143" spans="1:12" x14ac:dyDescent="0.2">
      <c r="A143" s="418"/>
      <c r="D143" s="416">
        <f>_xlfn.XLOOKUP(C:C,Table1[for Import to Bank Register dropdown],Table1[for Pivot],0,0,1)</f>
        <v>0</v>
      </c>
      <c r="E143" s="419"/>
      <c r="F143" s="160">
        <f t="shared" si="8"/>
        <v>1111111</v>
      </c>
      <c r="G143" s="394">
        <f t="shared" si="7"/>
        <v>0</v>
      </c>
      <c r="I143" s="397">
        <f>IF(OR(C143="150 Directors advances", C143="120 accounts receivable", C143="720.2 Automobile - Insurance", C143="720.3 Automobile - License", C143="870.4 Rent - Insurance", C143="870.6 Rent - Property Tax", C143="870.7 Rent - Homeoffice", C143="870.9 Rent - Water"),
   0,
   IF(Dashboard!$F$5="Quick",
      IF(OR(C143="190 Automobile",C143="200 computer hardware",C143="210 Computer software",C143="220 Quickbooks software",C143="230 Office equipment",C143="240 Office furniture"),
         E143-(E143/(1+Dashboard!$F$4)),
         0
      ),
      IF(C143="750 Business promotion",
         E143-(E143/(1+4.793/100)),
         E143-(E143/(1+Dashboard!$F$4))
      )
   )
)</f>
        <v>0</v>
      </c>
      <c r="J143" s="39">
        <f>Bank1[[#This Row],[Money in/ (Money out)]]-Bank1[[#This Row],[GST/HST]]</f>
        <v>0</v>
      </c>
      <c r="L143" s="37">
        <f t="shared" si="6"/>
        <v>0</v>
      </c>
    </row>
    <row r="144" spans="1:12" x14ac:dyDescent="0.2">
      <c r="A144" s="418"/>
      <c r="D144" s="416">
        <f>_xlfn.XLOOKUP(C:C,Table1[for Import to Bank Register dropdown],Table1[for Pivot],0,0,1)</f>
        <v>0</v>
      </c>
      <c r="E144" s="419"/>
      <c r="F144" s="160">
        <f t="shared" si="8"/>
        <v>1111111</v>
      </c>
      <c r="G144" s="394">
        <f t="shared" si="7"/>
        <v>0</v>
      </c>
      <c r="I144" s="397">
        <f>IF(OR(C144="150 Directors advances", C144="120 accounts receivable", C144="720.2 Automobile - Insurance", C144="720.3 Automobile - License", C144="870.4 Rent - Insurance", C144="870.6 Rent - Property Tax", C144="870.7 Rent - Homeoffice", C144="870.9 Rent - Water"),
   0,
   IF(Dashboard!$F$5="Quick",
      IF(OR(C144="190 Automobile",C144="200 computer hardware",C144="210 Computer software",C144="220 Quickbooks software",C144="230 Office equipment",C144="240 Office furniture"),
         E144-(E144/(1+Dashboard!$F$4)),
         0
      ),
      IF(C144="750 Business promotion",
         E144-(E144/(1+4.793/100)),
         E144-(E144/(1+Dashboard!$F$4))
      )
   )
)</f>
        <v>0</v>
      </c>
      <c r="J144" s="39">
        <f>Bank1[[#This Row],[Money in/ (Money out)]]-Bank1[[#This Row],[GST/HST]]</f>
        <v>0</v>
      </c>
      <c r="L144" s="37">
        <f t="shared" si="6"/>
        <v>0</v>
      </c>
    </row>
    <row r="145" spans="1:12" x14ac:dyDescent="0.2">
      <c r="A145" s="418"/>
      <c r="D145" s="416">
        <f>_xlfn.XLOOKUP(C:C,Table1[for Import to Bank Register dropdown],Table1[for Pivot],0,0,1)</f>
        <v>0</v>
      </c>
      <c r="E145" s="419"/>
      <c r="F145" s="160">
        <f t="shared" si="8"/>
        <v>1111111</v>
      </c>
      <c r="G145" s="394">
        <f t="shared" si="7"/>
        <v>0</v>
      </c>
      <c r="I145" s="397">
        <f>IF(OR(C145="150 Directors advances", C145="120 accounts receivable", C145="720.2 Automobile - Insurance", C145="720.3 Automobile - License", C145="870.4 Rent - Insurance", C145="870.6 Rent - Property Tax", C145="870.7 Rent - Homeoffice", C145="870.9 Rent - Water"),
   0,
   IF(Dashboard!$F$5="Quick",
      IF(OR(C145="190 Automobile",C145="200 computer hardware",C145="210 Computer software",C145="220 Quickbooks software",C145="230 Office equipment",C145="240 Office furniture"),
         E145-(E145/(1+Dashboard!$F$4)),
         0
      ),
      IF(C145="750 Business promotion",
         E145-(E145/(1+4.793/100)),
         E145-(E145/(1+Dashboard!$F$4))
      )
   )
)</f>
        <v>0</v>
      </c>
      <c r="J145" s="39">
        <f>Bank1[[#This Row],[Money in/ (Money out)]]-Bank1[[#This Row],[GST/HST]]</f>
        <v>0</v>
      </c>
      <c r="L145" s="37">
        <f t="shared" si="6"/>
        <v>0</v>
      </c>
    </row>
    <row r="146" spans="1:12" x14ac:dyDescent="0.2">
      <c r="A146" s="418"/>
      <c r="D146" s="416">
        <f>_xlfn.XLOOKUP(C:C,Table1[for Import to Bank Register dropdown],Table1[for Pivot],0,0,1)</f>
        <v>0</v>
      </c>
      <c r="E146" s="419"/>
      <c r="F146" s="160">
        <f t="shared" si="8"/>
        <v>1111111</v>
      </c>
      <c r="G146" s="394">
        <f t="shared" si="7"/>
        <v>0</v>
      </c>
      <c r="I146" s="397">
        <f>IF(OR(C146="150 Directors advances", C146="120 accounts receivable", C146="720.2 Automobile - Insurance", C146="720.3 Automobile - License", C146="870.4 Rent - Insurance", C146="870.6 Rent - Property Tax", C146="870.7 Rent - Homeoffice", C146="870.9 Rent - Water"),
   0,
   IF(Dashboard!$F$5="Quick",
      IF(OR(C146="190 Automobile",C146="200 computer hardware",C146="210 Computer software",C146="220 Quickbooks software",C146="230 Office equipment",C146="240 Office furniture"),
         E146-(E146/(1+Dashboard!$F$4)),
         0
      ),
      IF(C146="750 Business promotion",
         E146-(E146/(1+4.793/100)),
         E146-(E146/(1+Dashboard!$F$4))
      )
   )
)</f>
        <v>0</v>
      </c>
      <c r="J146" s="39">
        <f>Bank1[[#This Row],[Money in/ (Money out)]]-Bank1[[#This Row],[GST/HST]]</f>
        <v>0</v>
      </c>
      <c r="L146" s="37">
        <f t="shared" si="6"/>
        <v>0</v>
      </c>
    </row>
    <row r="147" spans="1:12" x14ac:dyDescent="0.2">
      <c r="A147" s="418"/>
      <c r="D147" s="416">
        <f>_xlfn.XLOOKUP(C:C,Table1[for Import to Bank Register dropdown],Table1[for Pivot],0,0,1)</f>
        <v>0</v>
      </c>
      <c r="E147" s="419"/>
      <c r="F147" s="160">
        <f t="shared" si="8"/>
        <v>1111111</v>
      </c>
      <c r="G147" s="394">
        <f t="shared" si="7"/>
        <v>0</v>
      </c>
      <c r="I147" s="397">
        <f>IF(OR(C147="150 Directors advances", C147="120 accounts receivable", C147="720.2 Automobile - Insurance", C147="720.3 Automobile - License", C147="870.4 Rent - Insurance", C147="870.6 Rent - Property Tax", C147="870.7 Rent - Homeoffice", C147="870.9 Rent - Water"),
   0,
   IF(Dashboard!$F$5="Quick",
      IF(OR(C147="190 Automobile",C147="200 computer hardware",C147="210 Computer software",C147="220 Quickbooks software",C147="230 Office equipment",C147="240 Office furniture"),
         E147-(E147/(1+Dashboard!$F$4)),
         0
      ),
      IF(C147="750 Business promotion",
         E147-(E147/(1+4.793/100)),
         E147-(E147/(1+Dashboard!$F$4))
      )
   )
)</f>
        <v>0</v>
      </c>
      <c r="J147" s="39">
        <f>Bank1[[#This Row],[Money in/ (Money out)]]-Bank1[[#This Row],[GST/HST]]</f>
        <v>0</v>
      </c>
      <c r="L147" s="37">
        <f t="shared" si="6"/>
        <v>0</v>
      </c>
    </row>
    <row r="148" spans="1:12" x14ac:dyDescent="0.2">
      <c r="A148" s="418"/>
      <c r="D148" s="416">
        <f>_xlfn.XLOOKUP(C:C,Table1[for Import to Bank Register dropdown],Table1[for Pivot],0,0,1)</f>
        <v>0</v>
      </c>
      <c r="E148" s="419"/>
      <c r="F148" s="160">
        <f t="shared" si="8"/>
        <v>1111111</v>
      </c>
      <c r="G148" s="394">
        <f t="shared" si="7"/>
        <v>0</v>
      </c>
      <c r="I148" s="397">
        <f>IF(OR(C148="150 Directors advances", C148="120 accounts receivable", C148="720.2 Automobile - Insurance", C148="720.3 Automobile - License", C148="870.4 Rent - Insurance", C148="870.6 Rent - Property Tax", C148="870.7 Rent - Homeoffice", C148="870.9 Rent - Water"),
   0,
   IF(Dashboard!$F$5="Quick",
      IF(OR(C148="190 Automobile",C148="200 computer hardware",C148="210 Computer software",C148="220 Quickbooks software",C148="230 Office equipment",C148="240 Office furniture"),
         E148-(E148/(1+Dashboard!$F$4)),
         0
      ),
      IF(C148="750 Business promotion",
         E148-(E148/(1+4.793/100)),
         E148-(E148/(1+Dashboard!$F$4))
      )
   )
)</f>
        <v>0</v>
      </c>
      <c r="J148" s="39">
        <f>Bank1[[#This Row],[Money in/ (Money out)]]-Bank1[[#This Row],[GST/HST]]</f>
        <v>0</v>
      </c>
      <c r="L148" s="37">
        <f t="shared" si="6"/>
        <v>0</v>
      </c>
    </row>
    <row r="149" spans="1:12" x14ac:dyDescent="0.2">
      <c r="A149" s="418"/>
      <c r="D149" s="416">
        <f>_xlfn.XLOOKUP(C:C,Table1[for Import to Bank Register dropdown],Table1[for Pivot],0,0,1)</f>
        <v>0</v>
      </c>
      <c r="E149" s="419"/>
      <c r="F149" s="160">
        <f t="shared" si="8"/>
        <v>1111111</v>
      </c>
      <c r="G149" s="394">
        <f t="shared" si="7"/>
        <v>0</v>
      </c>
      <c r="I149" s="397">
        <f>IF(OR(C149="150 Directors advances", C149="120 accounts receivable", C149="720.2 Automobile - Insurance", C149="720.3 Automobile - License", C149="870.4 Rent - Insurance", C149="870.6 Rent - Property Tax", C149="870.7 Rent - Homeoffice", C149="870.9 Rent - Water"),
   0,
   IF(Dashboard!$F$5="Quick",
      IF(OR(C149="190 Automobile",C149="200 computer hardware",C149="210 Computer software",C149="220 Quickbooks software",C149="230 Office equipment",C149="240 Office furniture"),
         E149-(E149/(1+Dashboard!$F$4)),
         0
      ),
      IF(C149="750 Business promotion",
         E149-(E149/(1+4.793/100)),
         E149-(E149/(1+Dashboard!$F$4))
      )
   )
)</f>
        <v>0</v>
      </c>
      <c r="J149" s="39">
        <f>Bank1[[#This Row],[Money in/ (Money out)]]-Bank1[[#This Row],[GST/HST]]</f>
        <v>0</v>
      </c>
      <c r="L149" s="37">
        <f t="shared" si="6"/>
        <v>0</v>
      </c>
    </row>
    <row r="150" spans="1:12" x14ac:dyDescent="0.2">
      <c r="A150" s="418"/>
      <c r="D150" s="416">
        <f>_xlfn.XLOOKUP(C:C,Table1[for Import to Bank Register dropdown],Table1[for Pivot],0,0,1)</f>
        <v>0</v>
      </c>
      <c r="E150" s="419"/>
      <c r="F150" s="160">
        <f t="shared" si="8"/>
        <v>1111111</v>
      </c>
      <c r="G150" s="394">
        <f t="shared" si="7"/>
        <v>0</v>
      </c>
      <c r="I150" s="397">
        <f>IF(OR(C150="150 Directors advances", C150="120 accounts receivable", C150="720.2 Automobile - Insurance", C150="720.3 Automobile - License", C150="870.4 Rent - Insurance", C150="870.6 Rent - Property Tax", C150="870.7 Rent - Homeoffice", C150="870.9 Rent - Water"),
   0,
   IF(Dashboard!$F$5="Quick",
      IF(OR(C150="190 Automobile",C150="200 computer hardware",C150="210 Computer software",C150="220 Quickbooks software",C150="230 Office equipment",C150="240 Office furniture"),
         E150-(E150/(1+Dashboard!$F$4)),
         0
      ),
      IF(C150="750 Business promotion",
         E150-(E150/(1+4.793/100)),
         E150-(E150/(1+Dashboard!$F$4))
      )
   )
)</f>
        <v>0</v>
      </c>
      <c r="J150" s="39">
        <f>Bank1[[#This Row],[Money in/ (Money out)]]-Bank1[[#This Row],[GST/HST]]</f>
        <v>0</v>
      </c>
      <c r="L150" s="37">
        <f t="shared" si="6"/>
        <v>0</v>
      </c>
    </row>
    <row r="151" spans="1:12" x14ac:dyDescent="0.2">
      <c r="A151" s="418"/>
      <c r="D151" s="416">
        <f>_xlfn.XLOOKUP(C:C,Table1[for Import to Bank Register dropdown],Table1[for Pivot],0,0,1)</f>
        <v>0</v>
      </c>
      <c r="E151" s="419"/>
      <c r="F151" s="160">
        <f t="shared" si="8"/>
        <v>1111111</v>
      </c>
      <c r="G151" s="394">
        <f t="shared" si="7"/>
        <v>0</v>
      </c>
      <c r="I151" s="397">
        <f>IF(OR(C151="150 Directors advances", C151="120 accounts receivable", C151="720.2 Automobile - Insurance", C151="720.3 Automobile - License", C151="870.4 Rent - Insurance", C151="870.6 Rent - Property Tax", C151="870.7 Rent - Homeoffice", C151="870.9 Rent - Water"),
   0,
   IF(Dashboard!$F$5="Quick",
      IF(OR(C151="190 Automobile",C151="200 computer hardware",C151="210 Computer software",C151="220 Quickbooks software",C151="230 Office equipment",C151="240 Office furniture"),
         E151-(E151/(1+Dashboard!$F$4)),
         0
      ),
      IF(C151="750 Business promotion",
         E151-(E151/(1+4.793/100)),
         E151-(E151/(1+Dashboard!$F$4))
      )
   )
)</f>
        <v>0</v>
      </c>
      <c r="J151" s="39">
        <f>Bank1[[#This Row],[Money in/ (Money out)]]-Bank1[[#This Row],[GST/HST]]</f>
        <v>0</v>
      </c>
      <c r="L151" s="37">
        <f t="shared" si="6"/>
        <v>0</v>
      </c>
    </row>
    <row r="152" spans="1:12" x14ac:dyDescent="0.2">
      <c r="A152" s="418"/>
      <c r="D152" s="416">
        <f>_xlfn.XLOOKUP(C:C,Table1[for Import to Bank Register dropdown],Table1[for Pivot],0,0,1)</f>
        <v>0</v>
      </c>
      <c r="E152" s="419"/>
      <c r="F152" s="160">
        <f t="shared" si="8"/>
        <v>1111111</v>
      </c>
      <c r="G152" s="394">
        <f t="shared" si="7"/>
        <v>0</v>
      </c>
      <c r="I152" s="397">
        <f>IF(OR(C152="150 Directors advances", C152="120 accounts receivable", C152="720.2 Automobile - Insurance", C152="720.3 Automobile - License", C152="870.4 Rent - Insurance", C152="870.6 Rent - Property Tax", C152="870.7 Rent - Homeoffice", C152="870.9 Rent - Water"),
   0,
   IF(Dashboard!$F$5="Quick",
      IF(OR(C152="190 Automobile",C152="200 computer hardware",C152="210 Computer software",C152="220 Quickbooks software",C152="230 Office equipment",C152="240 Office furniture"),
         E152-(E152/(1+Dashboard!$F$4)),
         0
      ),
      IF(C152="750 Business promotion",
         E152-(E152/(1+4.793/100)),
         E152-(E152/(1+Dashboard!$F$4))
      )
   )
)</f>
        <v>0</v>
      </c>
      <c r="J152" s="39">
        <f>Bank1[[#This Row],[Money in/ (Money out)]]-Bank1[[#This Row],[GST/HST]]</f>
        <v>0</v>
      </c>
      <c r="L152" s="37">
        <f t="shared" si="6"/>
        <v>0</v>
      </c>
    </row>
    <row r="153" spans="1:12" x14ac:dyDescent="0.2">
      <c r="A153" s="418"/>
      <c r="D153" s="416">
        <f>_xlfn.XLOOKUP(C:C,Table1[for Import to Bank Register dropdown],Table1[for Pivot],0,0,1)</f>
        <v>0</v>
      </c>
      <c r="E153" s="419"/>
      <c r="F153" s="160">
        <f t="shared" si="8"/>
        <v>1111111</v>
      </c>
      <c r="G153" s="394">
        <f t="shared" si="7"/>
        <v>0</v>
      </c>
      <c r="I153" s="397">
        <f>IF(OR(C153="150 Directors advances", C153="120 accounts receivable", C153="720.2 Automobile - Insurance", C153="720.3 Automobile - License", C153="870.4 Rent - Insurance", C153="870.6 Rent - Property Tax", C153="870.7 Rent - Homeoffice", C153="870.9 Rent - Water"),
   0,
   IF(Dashboard!$F$5="Quick",
      IF(OR(C153="190 Automobile",C153="200 computer hardware",C153="210 Computer software",C153="220 Quickbooks software",C153="230 Office equipment",C153="240 Office furniture"),
         E153-(E153/(1+Dashboard!$F$4)),
         0
      ),
      IF(C153="750 Business promotion",
         E153-(E153/(1+4.793/100)),
         E153-(E153/(1+Dashboard!$F$4))
      )
   )
)</f>
        <v>0</v>
      </c>
      <c r="J153" s="39">
        <f>Bank1[[#This Row],[Money in/ (Money out)]]-Bank1[[#This Row],[GST/HST]]</f>
        <v>0</v>
      </c>
      <c r="L153" s="37">
        <f t="shared" si="6"/>
        <v>0</v>
      </c>
    </row>
    <row r="154" spans="1:12" x14ac:dyDescent="0.2">
      <c r="A154" s="418"/>
      <c r="D154" s="416">
        <f>_xlfn.XLOOKUP(C:C,Table1[for Import to Bank Register dropdown],Table1[for Pivot],0,0,1)</f>
        <v>0</v>
      </c>
      <c r="E154" s="419"/>
      <c r="F154" s="160">
        <f t="shared" si="8"/>
        <v>1111111</v>
      </c>
      <c r="G154" s="394">
        <f t="shared" si="7"/>
        <v>0</v>
      </c>
      <c r="I154" s="397">
        <f>IF(OR(C154="150 Directors advances", C154="120 accounts receivable", C154="720.2 Automobile - Insurance", C154="720.3 Automobile - License", C154="870.4 Rent - Insurance", C154="870.6 Rent - Property Tax", C154="870.7 Rent - Homeoffice", C154="870.9 Rent - Water"),
   0,
   IF(Dashboard!$F$5="Quick",
      IF(OR(C154="190 Automobile",C154="200 computer hardware",C154="210 Computer software",C154="220 Quickbooks software",C154="230 Office equipment",C154="240 Office furniture"),
         E154-(E154/(1+Dashboard!$F$4)),
         0
      ),
      IF(C154="750 Business promotion",
         E154-(E154/(1+4.793/100)),
         E154-(E154/(1+Dashboard!$F$4))
      )
   )
)</f>
        <v>0</v>
      </c>
      <c r="J154" s="39">
        <f>Bank1[[#This Row],[Money in/ (Money out)]]-Bank1[[#This Row],[GST/HST]]</f>
        <v>0</v>
      </c>
      <c r="L154" s="37">
        <f t="shared" si="6"/>
        <v>0</v>
      </c>
    </row>
    <row r="155" spans="1:12" x14ac:dyDescent="0.2">
      <c r="A155" s="418"/>
      <c r="D155" s="416">
        <f>_xlfn.XLOOKUP(C:C,Table1[for Import to Bank Register dropdown],Table1[for Pivot],0,0,1)</f>
        <v>0</v>
      </c>
      <c r="E155" s="419"/>
      <c r="F155" s="160">
        <f t="shared" si="8"/>
        <v>1111111</v>
      </c>
      <c r="G155" s="394">
        <f t="shared" si="7"/>
        <v>0</v>
      </c>
      <c r="I155" s="397">
        <f>IF(OR(C155="150 Directors advances", C155="120 accounts receivable", C155="720.2 Automobile - Insurance", C155="720.3 Automobile - License", C155="870.4 Rent - Insurance", C155="870.6 Rent - Property Tax", C155="870.7 Rent - Homeoffice", C155="870.9 Rent - Water"),
   0,
   IF(Dashboard!$F$5="Quick",
      IF(OR(C155="190 Automobile",C155="200 computer hardware",C155="210 Computer software",C155="220 Quickbooks software",C155="230 Office equipment",C155="240 Office furniture"),
         E155-(E155/(1+Dashboard!$F$4)),
         0
      ),
      IF(C155="750 Business promotion",
         E155-(E155/(1+4.793/100)),
         E155-(E155/(1+Dashboard!$F$4))
      )
   )
)</f>
        <v>0</v>
      </c>
      <c r="J155" s="39">
        <f>Bank1[[#This Row],[Money in/ (Money out)]]-Bank1[[#This Row],[GST/HST]]</f>
        <v>0</v>
      </c>
      <c r="L155" s="37">
        <f t="shared" si="6"/>
        <v>0</v>
      </c>
    </row>
    <row r="156" spans="1:12" x14ac:dyDescent="0.2">
      <c r="A156" s="418"/>
      <c r="D156" s="416">
        <f>_xlfn.XLOOKUP(C:C,Table1[for Import to Bank Register dropdown],Table1[for Pivot],0,0,1)</f>
        <v>0</v>
      </c>
      <c r="E156" s="419"/>
      <c r="F156" s="160">
        <f t="shared" si="8"/>
        <v>1111111</v>
      </c>
      <c r="G156" s="394">
        <f t="shared" si="7"/>
        <v>0</v>
      </c>
      <c r="I156" s="397">
        <f>IF(OR(C156="150 Directors advances", C156="120 accounts receivable", C156="720.2 Automobile - Insurance", C156="720.3 Automobile - License", C156="870.4 Rent - Insurance", C156="870.6 Rent - Property Tax", C156="870.7 Rent - Homeoffice", C156="870.9 Rent - Water"),
   0,
   IF(Dashboard!$F$5="Quick",
      IF(OR(C156="190 Automobile",C156="200 computer hardware",C156="210 Computer software",C156="220 Quickbooks software",C156="230 Office equipment",C156="240 Office furniture"),
         E156-(E156/(1+Dashboard!$F$4)),
         0
      ),
      IF(C156="750 Business promotion",
         E156-(E156/(1+4.793/100)),
         E156-(E156/(1+Dashboard!$F$4))
      )
   )
)</f>
        <v>0</v>
      </c>
      <c r="J156" s="39">
        <f>Bank1[[#This Row],[Money in/ (Money out)]]-Bank1[[#This Row],[GST/HST]]</f>
        <v>0</v>
      </c>
      <c r="L156" s="37">
        <f t="shared" si="6"/>
        <v>0</v>
      </c>
    </row>
    <row r="157" spans="1:12" x14ac:dyDescent="0.2">
      <c r="A157" s="418"/>
      <c r="D157" s="416">
        <f>_xlfn.XLOOKUP(C:C,Table1[for Import to Bank Register dropdown],Table1[for Pivot],0,0,1)</f>
        <v>0</v>
      </c>
      <c r="E157" s="419"/>
      <c r="F157" s="160">
        <f t="shared" si="8"/>
        <v>1111111</v>
      </c>
      <c r="G157" s="394">
        <f t="shared" si="7"/>
        <v>0</v>
      </c>
      <c r="I157" s="397">
        <f>IF(OR(C157="150 Directors advances", C157="120 accounts receivable", C157="720.2 Automobile - Insurance", C157="720.3 Automobile - License", C157="870.4 Rent - Insurance", C157="870.6 Rent - Property Tax", C157="870.7 Rent - Homeoffice", C157="870.9 Rent - Water"),
   0,
   IF(Dashboard!$F$5="Quick",
      IF(OR(C157="190 Automobile",C157="200 computer hardware",C157="210 Computer software",C157="220 Quickbooks software",C157="230 Office equipment",C157="240 Office furniture"),
         E157-(E157/(1+Dashboard!$F$4)),
         0
      ),
      IF(C157="750 Business promotion",
         E157-(E157/(1+4.793/100)),
         E157-(E157/(1+Dashboard!$F$4))
      )
   )
)</f>
        <v>0</v>
      </c>
      <c r="J157" s="39">
        <f>Bank1[[#This Row],[Money in/ (Money out)]]-Bank1[[#This Row],[GST/HST]]</f>
        <v>0</v>
      </c>
      <c r="L157" s="37">
        <f t="shared" si="6"/>
        <v>0</v>
      </c>
    </row>
    <row r="158" spans="1:12" x14ac:dyDescent="0.2">
      <c r="A158" s="418"/>
      <c r="D158" s="416">
        <f>_xlfn.XLOOKUP(C:C,Table1[for Import to Bank Register dropdown],Table1[for Pivot],0,0,1)</f>
        <v>0</v>
      </c>
      <c r="E158" s="419"/>
      <c r="F158" s="160">
        <f t="shared" si="8"/>
        <v>1111111</v>
      </c>
      <c r="G158" s="394">
        <f t="shared" si="7"/>
        <v>0</v>
      </c>
      <c r="I158" s="397">
        <f>IF(OR(C158="150 Directors advances", C158="120 accounts receivable", C158="720.2 Automobile - Insurance", C158="720.3 Automobile - License", C158="870.4 Rent - Insurance", C158="870.6 Rent - Property Tax", C158="870.7 Rent - Homeoffice", C158="870.9 Rent - Water"),
   0,
   IF(Dashboard!$F$5="Quick",
      IF(OR(C158="190 Automobile",C158="200 computer hardware",C158="210 Computer software",C158="220 Quickbooks software",C158="230 Office equipment",C158="240 Office furniture"),
         E158-(E158/(1+Dashboard!$F$4)),
         0
      ),
      IF(C158="750 Business promotion",
         E158-(E158/(1+4.793/100)),
         E158-(E158/(1+Dashboard!$F$4))
      )
   )
)</f>
        <v>0</v>
      </c>
      <c r="J158" s="39">
        <f>Bank1[[#This Row],[Money in/ (Money out)]]-Bank1[[#This Row],[GST/HST]]</f>
        <v>0</v>
      </c>
      <c r="L158" s="37">
        <f t="shared" si="6"/>
        <v>0</v>
      </c>
    </row>
    <row r="159" spans="1:12" x14ac:dyDescent="0.2">
      <c r="A159" s="418"/>
      <c r="D159" s="416">
        <f>_xlfn.XLOOKUP(C:C,Table1[for Import to Bank Register dropdown],Table1[for Pivot],0,0,1)</f>
        <v>0</v>
      </c>
      <c r="E159" s="419"/>
      <c r="F159" s="160">
        <f t="shared" si="8"/>
        <v>1111111</v>
      </c>
      <c r="G159" s="394">
        <f t="shared" si="7"/>
        <v>0</v>
      </c>
      <c r="I159" s="397">
        <f>IF(OR(C159="150 Directors advances", C159="120 accounts receivable", C159="720.2 Automobile - Insurance", C159="720.3 Automobile - License", C159="870.4 Rent - Insurance", C159="870.6 Rent - Property Tax", C159="870.7 Rent - Homeoffice", C159="870.9 Rent - Water"),
   0,
   IF(Dashboard!$F$5="Quick",
      IF(OR(C159="190 Automobile",C159="200 computer hardware",C159="210 Computer software",C159="220 Quickbooks software",C159="230 Office equipment",C159="240 Office furniture"),
         E159-(E159/(1+Dashboard!$F$4)),
         0
      ),
      IF(C159="750 Business promotion",
         E159-(E159/(1+4.793/100)),
         E159-(E159/(1+Dashboard!$F$4))
      )
   )
)</f>
        <v>0</v>
      </c>
      <c r="J159" s="39">
        <f>Bank1[[#This Row],[Money in/ (Money out)]]-Bank1[[#This Row],[GST/HST]]</f>
        <v>0</v>
      </c>
      <c r="L159" s="37">
        <f t="shared" si="6"/>
        <v>0</v>
      </c>
    </row>
    <row r="160" spans="1:12" x14ac:dyDescent="0.2">
      <c r="A160" s="418"/>
      <c r="D160" s="416">
        <f>_xlfn.XLOOKUP(C:C,Table1[for Import to Bank Register dropdown],Table1[for Pivot],0,0,1)</f>
        <v>0</v>
      </c>
      <c r="E160" s="419"/>
      <c r="F160" s="160">
        <f t="shared" si="8"/>
        <v>1111111</v>
      </c>
      <c r="G160" s="394">
        <f t="shared" si="7"/>
        <v>0</v>
      </c>
      <c r="I160" s="397">
        <f>IF(OR(C160="150 Directors advances", C160="120 accounts receivable", C160="720.2 Automobile - Insurance", C160="720.3 Automobile - License", C160="870.4 Rent - Insurance", C160="870.6 Rent - Property Tax", C160="870.7 Rent - Homeoffice", C160="870.9 Rent - Water"),
   0,
   IF(Dashboard!$F$5="Quick",
      IF(OR(C160="190 Automobile",C160="200 computer hardware",C160="210 Computer software",C160="220 Quickbooks software",C160="230 Office equipment",C160="240 Office furniture"),
         E160-(E160/(1+Dashboard!$F$4)),
         0
      ),
      IF(C160="750 Business promotion",
         E160-(E160/(1+4.793/100)),
         E160-(E160/(1+Dashboard!$F$4))
      )
   )
)</f>
        <v>0</v>
      </c>
      <c r="J160" s="39">
        <f>Bank1[[#This Row],[Money in/ (Money out)]]-Bank1[[#This Row],[GST/HST]]</f>
        <v>0</v>
      </c>
      <c r="L160" s="37">
        <f t="shared" si="6"/>
        <v>0</v>
      </c>
    </row>
    <row r="161" spans="1:12" x14ac:dyDescent="0.2">
      <c r="A161" s="418"/>
      <c r="D161" s="416">
        <f>_xlfn.XLOOKUP(C:C,Table1[for Import to Bank Register dropdown],Table1[for Pivot],0,0,1)</f>
        <v>0</v>
      </c>
      <c r="E161" s="419"/>
      <c r="F161" s="160">
        <f t="shared" si="8"/>
        <v>1111111</v>
      </c>
      <c r="G161" s="394">
        <f t="shared" si="7"/>
        <v>0</v>
      </c>
      <c r="I161" s="397">
        <f>IF(OR(C161="150 Directors advances", C161="120 accounts receivable", C161="720.2 Automobile - Insurance", C161="720.3 Automobile - License", C161="870.4 Rent - Insurance", C161="870.6 Rent - Property Tax", C161="870.7 Rent - Homeoffice", C161="870.9 Rent - Water"),
   0,
   IF(Dashboard!$F$5="Quick",
      IF(OR(C161="190 Automobile",C161="200 computer hardware",C161="210 Computer software",C161="220 Quickbooks software",C161="230 Office equipment",C161="240 Office furniture"),
         E161-(E161/(1+Dashboard!$F$4)),
         0
      ),
      IF(C161="750 Business promotion",
         E161-(E161/(1+4.793/100)),
         E161-(E161/(1+Dashboard!$F$4))
      )
   )
)</f>
        <v>0</v>
      </c>
      <c r="J161" s="39">
        <f>Bank1[[#This Row],[Money in/ (Money out)]]-Bank1[[#This Row],[GST/HST]]</f>
        <v>0</v>
      </c>
      <c r="L161" s="37">
        <f t="shared" si="6"/>
        <v>0</v>
      </c>
    </row>
    <row r="162" spans="1:12" x14ac:dyDescent="0.2">
      <c r="A162" s="418"/>
      <c r="D162" s="416">
        <f>_xlfn.XLOOKUP(C:C,Table1[for Import to Bank Register dropdown],Table1[for Pivot],0,0,1)</f>
        <v>0</v>
      </c>
      <c r="E162" s="419"/>
      <c r="F162" s="160">
        <f t="shared" si="8"/>
        <v>1111111</v>
      </c>
      <c r="G162" s="394">
        <f t="shared" si="7"/>
        <v>0</v>
      </c>
      <c r="I162" s="397">
        <f>IF(OR(C162="150 Directors advances", C162="120 accounts receivable", C162="720.2 Automobile - Insurance", C162="720.3 Automobile - License", C162="870.4 Rent - Insurance", C162="870.6 Rent - Property Tax", C162="870.7 Rent - Homeoffice", C162="870.9 Rent - Water"),
   0,
   IF(Dashboard!$F$5="Quick",
      IF(OR(C162="190 Automobile",C162="200 computer hardware",C162="210 Computer software",C162="220 Quickbooks software",C162="230 Office equipment",C162="240 Office furniture"),
         E162-(E162/(1+Dashboard!$F$4)),
         0
      ),
      IF(C162="750 Business promotion",
         E162-(E162/(1+4.793/100)),
         E162-(E162/(1+Dashboard!$F$4))
      )
   )
)</f>
        <v>0</v>
      </c>
      <c r="J162" s="39">
        <f>Bank1[[#This Row],[Money in/ (Money out)]]-Bank1[[#This Row],[GST/HST]]</f>
        <v>0</v>
      </c>
      <c r="L162" s="37">
        <f t="shared" si="6"/>
        <v>0</v>
      </c>
    </row>
    <row r="163" spans="1:12" x14ac:dyDescent="0.2">
      <c r="A163" s="418"/>
      <c r="D163" s="416">
        <f>_xlfn.XLOOKUP(C:C,Table1[for Import to Bank Register dropdown],Table1[for Pivot],0,0,1)</f>
        <v>0</v>
      </c>
      <c r="E163" s="419"/>
      <c r="F163" s="160">
        <f t="shared" si="8"/>
        <v>1111111</v>
      </c>
      <c r="G163" s="394">
        <f t="shared" si="7"/>
        <v>0</v>
      </c>
      <c r="I163" s="397">
        <f>IF(OR(C163="150 Directors advances", C163="120 accounts receivable", C163="720.2 Automobile - Insurance", C163="720.3 Automobile - License", C163="870.4 Rent - Insurance", C163="870.6 Rent - Property Tax", C163="870.7 Rent - Homeoffice", C163="870.9 Rent - Water"),
   0,
   IF(Dashboard!$F$5="Quick",
      IF(OR(C163="190 Automobile",C163="200 computer hardware",C163="210 Computer software",C163="220 Quickbooks software",C163="230 Office equipment",C163="240 Office furniture"),
         E163-(E163/(1+Dashboard!$F$4)),
         0
      ),
      IF(C163="750 Business promotion",
         E163-(E163/(1+4.793/100)),
         E163-(E163/(1+Dashboard!$F$4))
      )
   )
)</f>
        <v>0</v>
      </c>
      <c r="J163" s="39">
        <f>Bank1[[#This Row],[Money in/ (Money out)]]-Bank1[[#This Row],[GST/HST]]</f>
        <v>0</v>
      </c>
      <c r="L163" s="37">
        <f t="shared" si="6"/>
        <v>0</v>
      </c>
    </row>
    <row r="164" spans="1:12" x14ac:dyDescent="0.2">
      <c r="A164" s="418"/>
      <c r="D164" s="416">
        <f>_xlfn.XLOOKUP(C:C,Table1[for Import to Bank Register dropdown],Table1[for Pivot],0,0,1)</f>
        <v>0</v>
      </c>
      <c r="E164" s="419"/>
      <c r="F164" s="160">
        <f t="shared" si="8"/>
        <v>1111111</v>
      </c>
      <c r="G164" s="394">
        <f t="shared" si="7"/>
        <v>0</v>
      </c>
      <c r="I164" s="397">
        <f>IF(OR(C164="150 Directors advances", C164="120 accounts receivable", C164="720.2 Automobile - Insurance", C164="720.3 Automobile - License", C164="870.4 Rent - Insurance", C164="870.6 Rent - Property Tax", C164="870.7 Rent - Homeoffice", C164="870.9 Rent - Water"),
   0,
   IF(Dashboard!$F$5="Quick",
      IF(OR(C164="190 Automobile",C164="200 computer hardware",C164="210 Computer software",C164="220 Quickbooks software",C164="230 Office equipment",C164="240 Office furniture"),
         E164-(E164/(1+Dashboard!$F$4)),
         0
      ),
      IF(C164="750 Business promotion",
         E164-(E164/(1+4.793/100)),
         E164-(E164/(1+Dashboard!$F$4))
      )
   )
)</f>
        <v>0</v>
      </c>
      <c r="J164" s="39">
        <f>Bank1[[#This Row],[Money in/ (Money out)]]-Bank1[[#This Row],[GST/HST]]</f>
        <v>0</v>
      </c>
      <c r="L164" s="37">
        <f t="shared" si="6"/>
        <v>0</v>
      </c>
    </row>
    <row r="165" spans="1:12" x14ac:dyDescent="0.2">
      <c r="A165" s="418"/>
      <c r="D165" s="416">
        <f>_xlfn.XLOOKUP(C:C,Table1[for Import to Bank Register dropdown],Table1[for Pivot],0,0,1)</f>
        <v>0</v>
      </c>
      <c r="E165" s="419"/>
      <c r="F165" s="160">
        <f t="shared" si="8"/>
        <v>1111111</v>
      </c>
      <c r="G165" s="394">
        <f t="shared" si="7"/>
        <v>0</v>
      </c>
      <c r="I165" s="397">
        <f>IF(OR(C165="150 Directors advances", C165="120 accounts receivable", C165="720.2 Automobile - Insurance", C165="720.3 Automobile - License", C165="870.4 Rent - Insurance", C165="870.6 Rent - Property Tax", C165="870.7 Rent - Homeoffice", C165="870.9 Rent - Water"),
   0,
   IF(Dashboard!$F$5="Quick",
      IF(OR(C165="190 Automobile",C165="200 computer hardware",C165="210 Computer software",C165="220 Quickbooks software",C165="230 Office equipment",C165="240 Office furniture"),
         E165-(E165/(1+Dashboard!$F$4)),
         0
      ),
      IF(C165="750 Business promotion",
         E165-(E165/(1+4.793/100)),
         E165-(E165/(1+Dashboard!$F$4))
      )
   )
)</f>
        <v>0</v>
      </c>
      <c r="J165" s="39">
        <f>Bank1[[#This Row],[Money in/ (Money out)]]-Bank1[[#This Row],[GST/HST]]</f>
        <v>0</v>
      </c>
      <c r="L165" s="37">
        <f t="shared" si="6"/>
        <v>0</v>
      </c>
    </row>
    <row r="166" spans="1:12" x14ac:dyDescent="0.2">
      <c r="A166" s="418"/>
      <c r="D166" s="416">
        <f>_xlfn.XLOOKUP(C:C,Table1[for Import to Bank Register dropdown],Table1[for Pivot],0,0,1)</f>
        <v>0</v>
      </c>
      <c r="E166" s="419"/>
      <c r="F166" s="160">
        <f t="shared" si="8"/>
        <v>1111111</v>
      </c>
      <c r="G166" s="394">
        <f t="shared" si="7"/>
        <v>0</v>
      </c>
      <c r="I166" s="397">
        <f>IF(OR(C166="150 Directors advances", C166="120 accounts receivable", C166="720.2 Automobile - Insurance", C166="720.3 Automobile - License", C166="870.4 Rent - Insurance", C166="870.6 Rent - Property Tax", C166="870.7 Rent - Homeoffice", C166="870.9 Rent - Water"),
   0,
   IF(Dashboard!$F$5="Quick",
      IF(OR(C166="190 Automobile",C166="200 computer hardware",C166="210 Computer software",C166="220 Quickbooks software",C166="230 Office equipment",C166="240 Office furniture"),
         E166-(E166/(1+Dashboard!$F$4)),
         0
      ),
      IF(C166="750 Business promotion",
         E166-(E166/(1+4.793/100)),
         E166-(E166/(1+Dashboard!$F$4))
      )
   )
)</f>
        <v>0</v>
      </c>
      <c r="J166" s="39">
        <f>Bank1[[#This Row],[Money in/ (Money out)]]-Bank1[[#This Row],[GST/HST]]</f>
        <v>0</v>
      </c>
      <c r="L166" s="37">
        <f t="shared" si="6"/>
        <v>0</v>
      </c>
    </row>
    <row r="167" spans="1:12" x14ac:dyDescent="0.2">
      <c r="A167" s="418"/>
      <c r="D167" s="416">
        <f>_xlfn.XLOOKUP(C:C,Table1[for Import to Bank Register dropdown],Table1[for Pivot],0,0,1)</f>
        <v>0</v>
      </c>
      <c r="E167" s="419"/>
      <c r="F167" s="160">
        <f t="shared" si="8"/>
        <v>1111111</v>
      </c>
      <c r="G167" s="394">
        <f t="shared" si="7"/>
        <v>0</v>
      </c>
      <c r="I167" s="397">
        <f>IF(OR(C167="150 Directors advances", C167="120 accounts receivable", C167="720.2 Automobile - Insurance", C167="720.3 Automobile - License", C167="870.4 Rent - Insurance", C167="870.6 Rent - Property Tax", C167="870.7 Rent - Homeoffice", C167="870.9 Rent - Water"),
   0,
   IF(Dashboard!$F$5="Quick",
      IF(OR(C167="190 Automobile",C167="200 computer hardware",C167="210 Computer software",C167="220 Quickbooks software",C167="230 Office equipment",C167="240 Office furniture"),
         E167-(E167/(1+Dashboard!$F$4)),
         0
      ),
      IF(C167="750 Business promotion",
         E167-(E167/(1+4.793/100)),
         E167-(E167/(1+Dashboard!$F$4))
      )
   )
)</f>
        <v>0</v>
      </c>
      <c r="J167" s="39">
        <f>Bank1[[#This Row],[Money in/ (Money out)]]-Bank1[[#This Row],[GST/HST]]</f>
        <v>0</v>
      </c>
      <c r="L167" s="37">
        <f t="shared" si="6"/>
        <v>0</v>
      </c>
    </row>
    <row r="168" spans="1:12" x14ac:dyDescent="0.2">
      <c r="A168" s="418"/>
      <c r="D168" s="416">
        <f>_xlfn.XLOOKUP(C:C,Table1[for Import to Bank Register dropdown],Table1[for Pivot],0,0,1)</f>
        <v>0</v>
      </c>
      <c r="E168" s="419"/>
      <c r="F168" s="160">
        <f t="shared" si="8"/>
        <v>1111111</v>
      </c>
      <c r="G168" s="394">
        <f t="shared" si="7"/>
        <v>0</v>
      </c>
      <c r="I168" s="397">
        <f>IF(OR(C168="150 Directors advances", C168="120 accounts receivable", C168="720.2 Automobile - Insurance", C168="720.3 Automobile - License", C168="870.4 Rent - Insurance", C168="870.6 Rent - Property Tax", C168="870.7 Rent - Homeoffice", C168="870.9 Rent - Water"),
   0,
   IF(Dashboard!$F$5="Quick",
      IF(OR(C168="190 Automobile",C168="200 computer hardware",C168="210 Computer software",C168="220 Quickbooks software",C168="230 Office equipment",C168="240 Office furniture"),
         E168-(E168/(1+Dashboard!$F$4)),
         0
      ),
      IF(C168="750 Business promotion",
         E168-(E168/(1+4.793/100)),
         E168-(E168/(1+Dashboard!$F$4))
      )
   )
)</f>
        <v>0</v>
      </c>
      <c r="J168" s="39">
        <f>Bank1[[#This Row],[Money in/ (Money out)]]-Bank1[[#This Row],[GST/HST]]</f>
        <v>0</v>
      </c>
      <c r="L168" s="37">
        <f t="shared" si="6"/>
        <v>0</v>
      </c>
    </row>
    <row r="169" spans="1:12" x14ac:dyDescent="0.2">
      <c r="A169" s="418"/>
      <c r="D169" s="416">
        <f>_xlfn.XLOOKUP(C:C,Table1[for Import to Bank Register dropdown],Table1[for Pivot],0,0,1)</f>
        <v>0</v>
      </c>
      <c r="E169" s="419"/>
      <c r="F169" s="160">
        <f t="shared" si="8"/>
        <v>1111111</v>
      </c>
      <c r="G169" s="394">
        <f t="shared" si="7"/>
        <v>0</v>
      </c>
      <c r="I169" s="397">
        <f>IF(OR(C169="150 Directors advances", C169="120 accounts receivable", C169="720.2 Automobile - Insurance", C169="720.3 Automobile - License", C169="870.4 Rent - Insurance", C169="870.6 Rent - Property Tax", C169="870.7 Rent - Homeoffice", C169="870.9 Rent - Water"),
   0,
   IF(Dashboard!$F$5="Quick",
      IF(OR(C169="190 Automobile",C169="200 computer hardware",C169="210 Computer software",C169="220 Quickbooks software",C169="230 Office equipment",C169="240 Office furniture"),
         E169-(E169/(1+Dashboard!$F$4)),
         0
      ),
      IF(C169="750 Business promotion",
         E169-(E169/(1+4.793/100)),
         E169-(E169/(1+Dashboard!$F$4))
      )
   )
)</f>
        <v>0</v>
      </c>
      <c r="J169" s="39">
        <f>Bank1[[#This Row],[Money in/ (Money out)]]-Bank1[[#This Row],[GST/HST]]</f>
        <v>0</v>
      </c>
      <c r="L169" s="37">
        <f t="shared" si="6"/>
        <v>0</v>
      </c>
    </row>
    <row r="170" spans="1:12" x14ac:dyDescent="0.2">
      <c r="A170" s="418"/>
      <c r="D170" s="416">
        <f>_xlfn.XLOOKUP(C:C,Table1[for Import to Bank Register dropdown],Table1[for Pivot],0,0,1)</f>
        <v>0</v>
      </c>
      <c r="E170" s="419"/>
      <c r="F170" s="160">
        <f t="shared" si="8"/>
        <v>1111111</v>
      </c>
      <c r="G170" s="394">
        <f t="shared" si="7"/>
        <v>0</v>
      </c>
      <c r="I170" s="397">
        <f>IF(OR(C170="150 Directors advances", C170="120 accounts receivable", C170="720.2 Automobile - Insurance", C170="720.3 Automobile - License", C170="870.4 Rent - Insurance", C170="870.6 Rent - Property Tax", C170="870.7 Rent - Homeoffice", C170="870.9 Rent - Water"),
   0,
   IF(Dashboard!$F$5="Quick",
      IF(OR(C170="190 Automobile",C170="200 computer hardware",C170="210 Computer software",C170="220 Quickbooks software",C170="230 Office equipment",C170="240 Office furniture"),
         E170-(E170/(1+Dashboard!$F$4)),
         0
      ),
      IF(C170="750 Business promotion",
         E170-(E170/(1+4.793/100)),
         E170-(E170/(1+Dashboard!$F$4))
      )
   )
)</f>
        <v>0</v>
      </c>
      <c r="J170" s="39">
        <f>Bank1[[#This Row],[Money in/ (Money out)]]-Bank1[[#This Row],[GST/HST]]</f>
        <v>0</v>
      </c>
      <c r="L170" s="37">
        <f t="shared" si="6"/>
        <v>0</v>
      </c>
    </row>
    <row r="171" spans="1:12" x14ac:dyDescent="0.2">
      <c r="A171" s="418"/>
      <c r="D171" s="416">
        <f>_xlfn.XLOOKUP(C:C,Table1[for Import to Bank Register dropdown],Table1[for Pivot],0,0,1)</f>
        <v>0</v>
      </c>
      <c r="E171" s="419"/>
      <c r="F171" s="160">
        <f t="shared" si="8"/>
        <v>1111111</v>
      </c>
      <c r="G171" s="394">
        <f t="shared" si="7"/>
        <v>0</v>
      </c>
      <c r="I171" s="397">
        <f>IF(OR(C171="150 Directors advances", C171="120 accounts receivable", C171="720.2 Automobile - Insurance", C171="720.3 Automobile - License", C171="870.4 Rent - Insurance", C171="870.6 Rent - Property Tax", C171="870.7 Rent - Homeoffice", C171="870.9 Rent - Water"),
   0,
   IF(Dashboard!$F$5="Quick",
      IF(OR(C171="190 Automobile",C171="200 computer hardware",C171="210 Computer software",C171="220 Quickbooks software",C171="230 Office equipment",C171="240 Office furniture"),
         E171-(E171/(1+Dashboard!$F$4)),
         0
      ),
      IF(C171="750 Business promotion",
         E171-(E171/(1+4.793/100)),
         E171-(E171/(1+Dashboard!$F$4))
      )
   )
)</f>
        <v>0</v>
      </c>
      <c r="J171" s="39">
        <f>Bank1[[#This Row],[Money in/ (Money out)]]-Bank1[[#This Row],[GST/HST]]</f>
        <v>0</v>
      </c>
      <c r="L171" s="37">
        <f t="shared" si="6"/>
        <v>0</v>
      </c>
    </row>
    <row r="172" spans="1:12" x14ac:dyDescent="0.2">
      <c r="A172" s="418"/>
      <c r="D172" s="416">
        <f>_xlfn.XLOOKUP(C:C,Table1[for Import to Bank Register dropdown],Table1[for Pivot],0,0,1)</f>
        <v>0</v>
      </c>
      <c r="E172" s="419"/>
      <c r="F172" s="160">
        <f t="shared" si="8"/>
        <v>1111111</v>
      </c>
      <c r="G172" s="394">
        <f t="shared" si="7"/>
        <v>0</v>
      </c>
      <c r="I172" s="397">
        <f>IF(OR(C172="150 Directors advances", C172="120 accounts receivable", C172="720.2 Automobile - Insurance", C172="720.3 Automobile - License", C172="870.4 Rent - Insurance", C172="870.6 Rent - Property Tax", C172="870.7 Rent - Homeoffice", C172="870.9 Rent - Water"),
   0,
   IF(Dashboard!$F$5="Quick",
      IF(OR(C172="190 Automobile",C172="200 computer hardware",C172="210 Computer software",C172="220 Quickbooks software",C172="230 Office equipment",C172="240 Office furniture"),
         E172-(E172/(1+Dashboard!$F$4)),
         0
      ),
      IF(C172="750 Business promotion",
         E172-(E172/(1+4.793/100)),
         E172-(E172/(1+Dashboard!$F$4))
      )
   )
)</f>
        <v>0</v>
      </c>
      <c r="J172" s="39">
        <f>Bank1[[#This Row],[Money in/ (Money out)]]-Bank1[[#This Row],[GST/HST]]</f>
        <v>0</v>
      </c>
      <c r="L172" s="37">
        <f t="shared" si="6"/>
        <v>0</v>
      </c>
    </row>
    <row r="173" spans="1:12" x14ac:dyDescent="0.2">
      <c r="A173" s="418"/>
      <c r="D173" s="416">
        <f>_xlfn.XLOOKUP(C:C,Table1[for Import to Bank Register dropdown],Table1[for Pivot],0,0,1)</f>
        <v>0</v>
      </c>
      <c r="E173" s="419"/>
      <c r="F173" s="160">
        <f t="shared" si="8"/>
        <v>1111111</v>
      </c>
      <c r="G173" s="394">
        <f t="shared" si="7"/>
        <v>0</v>
      </c>
      <c r="I173" s="397">
        <f>IF(OR(C173="150 Directors advances", C173="120 accounts receivable", C173="720.2 Automobile - Insurance", C173="720.3 Automobile - License", C173="870.4 Rent - Insurance", C173="870.6 Rent - Property Tax", C173="870.7 Rent - Homeoffice", C173="870.9 Rent - Water"),
   0,
   IF(Dashboard!$F$5="Quick",
      IF(OR(C173="190 Automobile",C173="200 computer hardware",C173="210 Computer software",C173="220 Quickbooks software",C173="230 Office equipment",C173="240 Office furniture"),
         E173-(E173/(1+Dashboard!$F$4)),
         0
      ),
      IF(C173="750 Business promotion",
         E173-(E173/(1+4.793/100)),
         E173-(E173/(1+Dashboard!$F$4))
      )
   )
)</f>
        <v>0</v>
      </c>
      <c r="J173" s="39">
        <f>Bank1[[#This Row],[Money in/ (Money out)]]-Bank1[[#This Row],[GST/HST]]</f>
        <v>0</v>
      </c>
      <c r="L173" s="37">
        <f t="shared" si="6"/>
        <v>0</v>
      </c>
    </row>
    <row r="174" spans="1:12" x14ac:dyDescent="0.2">
      <c r="A174" s="418"/>
      <c r="D174" s="416">
        <f>_xlfn.XLOOKUP(C:C,Table1[for Import to Bank Register dropdown],Table1[for Pivot],0,0,1)</f>
        <v>0</v>
      </c>
      <c r="E174" s="419"/>
      <c r="F174" s="160">
        <f t="shared" si="8"/>
        <v>1111111</v>
      </c>
      <c r="G174" s="394">
        <f t="shared" si="7"/>
        <v>0</v>
      </c>
      <c r="I174" s="397">
        <f>IF(OR(C174="150 Directors advances", C174="120 accounts receivable", C174="720.2 Automobile - Insurance", C174="720.3 Automobile - License", C174="870.4 Rent - Insurance", C174="870.6 Rent - Property Tax", C174="870.7 Rent - Homeoffice", C174="870.9 Rent - Water"),
   0,
   IF(Dashboard!$F$5="Quick",
      IF(OR(C174="190 Automobile",C174="200 computer hardware",C174="210 Computer software",C174="220 Quickbooks software",C174="230 Office equipment",C174="240 Office furniture"),
         E174-(E174/(1+Dashboard!$F$4)),
         0
      ),
      IF(C174="750 Business promotion",
         E174-(E174/(1+4.793/100)),
         E174-(E174/(1+Dashboard!$F$4))
      )
   )
)</f>
        <v>0</v>
      </c>
      <c r="J174" s="39">
        <f>Bank1[[#This Row],[Money in/ (Money out)]]-Bank1[[#This Row],[GST/HST]]</f>
        <v>0</v>
      </c>
      <c r="L174" s="37">
        <f t="shared" si="6"/>
        <v>0</v>
      </c>
    </row>
    <row r="175" spans="1:12" x14ac:dyDescent="0.2">
      <c r="A175" s="418"/>
      <c r="D175" s="416">
        <f>_xlfn.XLOOKUP(C:C,Table1[for Import to Bank Register dropdown],Table1[for Pivot],0,0,1)</f>
        <v>0</v>
      </c>
      <c r="E175" s="419"/>
      <c r="F175" s="160">
        <f t="shared" si="8"/>
        <v>1111111</v>
      </c>
      <c r="G175" s="394">
        <f t="shared" si="7"/>
        <v>0</v>
      </c>
      <c r="I175" s="397">
        <f>IF(OR(C175="150 Directors advances", C175="120 accounts receivable", C175="720.2 Automobile - Insurance", C175="720.3 Automobile - License", C175="870.4 Rent - Insurance", C175="870.6 Rent - Property Tax", C175="870.7 Rent - Homeoffice", C175="870.9 Rent - Water"),
   0,
   IF(Dashboard!$F$5="Quick",
      IF(OR(C175="190 Automobile",C175="200 computer hardware",C175="210 Computer software",C175="220 Quickbooks software",C175="230 Office equipment",C175="240 Office furniture"),
         E175-(E175/(1+Dashboard!$F$4)),
         0
      ),
      IF(C175="750 Business promotion",
         E175-(E175/(1+4.793/100)),
         E175-(E175/(1+Dashboard!$F$4))
      )
   )
)</f>
        <v>0</v>
      </c>
      <c r="J175" s="39">
        <f>Bank1[[#This Row],[Money in/ (Money out)]]-Bank1[[#This Row],[GST/HST]]</f>
        <v>0</v>
      </c>
      <c r="L175" s="37">
        <f t="shared" si="6"/>
        <v>0</v>
      </c>
    </row>
    <row r="176" spans="1:12" x14ac:dyDescent="0.2">
      <c r="A176" s="418"/>
      <c r="D176" s="416">
        <f>_xlfn.XLOOKUP(C:C,Table1[for Import to Bank Register dropdown],Table1[for Pivot],0,0,1)</f>
        <v>0</v>
      </c>
      <c r="E176" s="419"/>
      <c r="F176" s="160">
        <f t="shared" si="8"/>
        <v>1111111</v>
      </c>
      <c r="G176" s="394">
        <f t="shared" si="7"/>
        <v>0</v>
      </c>
      <c r="I176" s="397">
        <f>IF(OR(C176="150 Directors advances", C176="120 accounts receivable", C176="720.2 Automobile - Insurance", C176="720.3 Automobile - License", C176="870.4 Rent - Insurance", C176="870.6 Rent - Property Tax", C176="870.7 Rent - Homeoffice", C176="870.9 Rent - Water"),
   0,
   IF(Dashboard!$F$5="Quick",
      IF(OR(C176="190 Automobile",C176="200 computer hardware",C176="210 Computer software",C176="220 Quickbooks software",C176="230 Office equipment",C176="240 Office furniture"),
         E176-(E176/(1+Dashboard!$F$4)),
         0
      ),
      IF(C176="750 Business promotion",
         E176-(E176/(1+4.793/100)),
         E176-(E176/(1+Dashboard!$F$4))
      )
   )
)</f>
        <v>0</v>
      </c>
      <c r="J176" s="39">
        <f>Bank1[[#This Row],[Money in/ (Money out)]]-Bank1[[#This Row],[GST/HST]]</f>
        <v>0</v>
      </c>
      <c r="L176" s="37">
        <f t="shared" si="6"/>
        <v>0</v>
      </c>
    </row>
    <row r="177" spans="1:12" x14ac:dyDescent="0.2">
      <c r="A177" s="418"/>
      <c r="D177" s="416">
        <f>_xlfn.XLOOKUP(C:C,Table1[for Import to Bank Register dropdown],Table1[for Pivot],0,0,1)</f>
        <v>0</v>
      </c>
      <c r="E177" s="419"/>
      <c r="F177" s="160">
        <f t="shared" si="8"/>
        <v>1111111</v>
      </c>
      <c r="G177" s="394">
        <f t="shared" si="7"/>
        <v>0</v>
      </c>
      <c r="I177" s="397">
        <f>IF(OR(C177="150 Directors advances", C177="120 accounts receivable", C177="720.2 Automobile - Insurance", C177="720.3 Automobile - License", C177="870.4 Rent - Insurance", C177="870.6 Rent - Property Tax", C177="870.7 Rent - Homeoffice", C177="870.9 Rent - Water"),
   0,
   IF(Dashboard!$F$5="Quick",
      IF(OR(C177="190 Automobile",C177="200 computer hardware",C177="210 Computer software",C177="220 Quickbooks software",C177="230 Office equipment",C177="240 Office furniture"),
         E177-(E177/(1+Dashboard!$F$4)),
         0
      ),
      IF(C177="750 Business promotion",
         E177-(E177/(1+4.793/100)),
         E177-(E177/(1+Dashboard!$F$4))
      )
   )
)</f>
        <v>0</v>
      </c>
      <c r="J177" s="39">
        <f>Bank1[[#This Row],[Money in/ (Money out)]]-Bank1[[#This Row],[GST/HST]]</f>
        <v>0</v>
      </c>
      <c r="L177" s="37">
        <f t="shared" si="6"/>
        <v>0</v>
      </c>
    </row>
    <row r="178" spans="1:12" x14ac:dyDescent="0.2">
      <c r="A178" s="418"/>
      <c r="D178" s="416">
        <f>_xlfn.XLOOKUP(C:C,Table1[for Import to Bank Register dropdown],Table1[for Pivot],0,0,1)</f>
        <v>0</v>
      </c>
      <c r="E178" s="419"/>
      <c r="F178" s="160">
        <f t="shared" si="8"/>
        <v>1111111</v>
      </c>
      <c r="G178" s="394">
        <f t="shared" si="7"/>
        <v>0</v>
      </c>
      <c r="I178" s="397">
        <f>IF(OR(C178="150 Directors advances", C178="120 accounts receivable", C178="720.2 Automobile - Insurance", C178="720.3 Automobile - License", C178="870.4 Rent - Insurance", C178="870.6 Rent - Property Tax", C178="870.7 Rent - Homeoffice", C178="870.9 Rent - Water"),
   0,
   IF(Dashboard!$F$5="Quick",
      IF(OR(C178="190 Automobile",C178="200 computer hardware",C178="210 Computer software",C178="220 Quickbooks software",C178="230 Office equipment",C178="240 Office furniture"),
         E178-(E178/(1+Dashboard!$F$4)),
         0
      ),
      IF(C178="750 Business promotion",
         E178-(E178/(1+4.793/100)),
         E178-(E178/(1+Dashboard!$F$4))
      )
   )
)</f>
        <v>0</v>
      </c>
      <c r="J178" s="39">
        <f>Bank1[[#This Row],[Money in/ (Money out)]]-Bank1[[#This Row],[GST/HST]]</f>
        <v>0</v>
      </c>
      <c r="L178" s="37">
        <f t="shared" si="6"/>
        <v>0</v>
      </c>
    </row>
    <row r="179" spans="1:12" x14ac:dyDescent="0.2">
      <c r="A179" s="418"/>
      <c r="D179" s="416">
        <f>_xlfn.XLOOKUP(C:C,Table1[for Import to Bank Register dropdown],Table1[for Pivot],0,0,1)</f>
        <v>0</v>
      </c>
      <c r="E179" s="419"/>
      <c r="F179" s="160">
        <f t="shared" si="8"/>
        <v>1111111</v>
      </c>
      <c r="G179" s="394">
        <f t="shared" si="7"/>
        <v>0</v>
      </c>
      <c r="I179" s="397">
        <f>IF(OR(C179="150 Directors advances", C179="120 accounts receivable", C179="720.2 Automobile - Insurance", C179="720.3 Automobile - License", C179="870.4 Rent - Insurance", C179="870.6 Rent - Property Tax", C179="870.7 Rent - Homeoffice", C179="870.9 Rent - Water"),
   0,
   IF(Dashboard!$F$5="Quick",
      IF(OR(C179="190 Automobile",C179="200 computer hardware",C179="210 Computer software",C179="220 Quickbooks software",C179="230 Office equipment",C179="240 Office furniture"),
         E179-(E179/(1+Dashboard!$F$4)),
         0
      ),
      IF(C179="750 Business promotion",
         E179-(E179/(1+4.793/100)),
         E179-(E179/(1+Dashboard!$F$4))
      )
   )
)</f>
        <v>0</v>
      </c>
      <c r="J179" s="39">
        <f>Bank1[[#This Row],[Money in/ (Money out)]]-Bank1[[#This Row],[GST/HST]]</f>
        <v>0</v>
      </c>
      <c r="L179" s="37">
        <f t="shared" si="6"/>
        <v>0</v>
      </c>
    </row>
    <row r="180" spans="1:12" x14ac:dyDescent="0.2">
      <c r="A180" s="418"/>
      <c r="D180" s="416">
        <f>_xlfn.XLOOKUP(C:C,Table1[for Import to Bank Register dropdown],Table1[for Pivot],0,0,1)</f>
        <v>0</v>
      </c>
      <c r="E180" s="419"/>
      <c r="F180" s="160">
        <f t="shared" si="8"/>
        <v>1111111</v>
      </c>
      <c r="G180" s="394">
        <f t="shared" si="7"/>
        <v>0</v>
      </c>
      <c r="I180" s="397">
        <f>IF(OR(C180="150 Directors advances", C180="120 accounts receivable", C180="720.2 Automobile - Insurance", C180="720.3 Automobile - License", C180="870.4 Rent - Insurance", C180="870.6 Rent - Property Tax", C180="870.7 Rent - Homeoffice", C180="870.9 Rent - Water"),
   0,
   IF(Dashboard!$F$5="Quick",
      IF(OR(C180="190 Automobile",C180="200 computer hardware",C180="210 Computer software",C180="220 Quickbooks software",C180="230 Office equipment",C180="240 Office furniture"),
         E180-(E180/(1+Dashboard!$F$4)),
         0
      ),
      IF(C180="750 Business promotion",
         E180-(E180/(1+4.793/100)),
         E180-(E180/(1+Dashboard!$F$4))
      )
   )
)</f>
        <v>0</v>
      </c>
      <c r="J180" s="39">
        <f>Bank1[[#This Row],[Money in/ (Money out)]]-Bank1[[#This Row],[GST/HST]]</f>
        <v>0</v>
      </c>
      <c r="L180" s="37">
        <f t="shared" si="6"/>
        <v>0</v>
      </c>
    </row>
    <row r="181" spans="1:12" x14ac:dyDescent="0.2">
      <c r="A181" s="418"/>
      <c r="D181" s="416">
        <f>_xlfn.XLOOKUP(C:C,Table1[for Import to Bank Register dropdown],Table1[for Pivot],0,0,1)</f>
        <v>0</v>
      </c>
      <c r="E181" s="419"/>
      <c r="F181" s="160">
        <f t="shared" si="8"/>
        <v>1111111</v>
      </c>
      <c r="G181" s="394">
        <f t="shared" si="7"/>
        <v>0</v>
      </c>
      <c r="I181" s="397">
        <f>IF(OR(C181="150 Directors advances", C181="120 accounts receivable", C181="720.2 Automobile - Insurance", C181="720.3 Automobile - License", C181="870.4 Rent - Insurance", C181="870.6 Rent - Property Tax", C181="870.7 Rent - Homeoffice", C181="870.9 Rent - Water"),
   0,
   IF(Dashboard!$F$5="Quick",
      IF(OR(C181="190 Automobile",C181="200 computer hardware",C181="210 Computer software",C181="220 Quickbooks software",C181="230 Office equipment",C181="240 Office furniture"),
         E181-(E181/(1+Dashboard!$F$4)),
         0
      ),
      IF(C181="750 Business promotion",
         E181-(E181/(1+4.793/100)),
         E181-(E181/(1+Dashboard!$F$4))
      )
   )
)</f>
        <v>0</v>
      </c>
      <c r="J181" s="39">
        <f>Bank1[[#This Row],[Money in/ (Money out)]]-Bank1[[#This Row],[GST/HST]]</f>
        <v>0</v>
      </c>
      <c r="L181" s="37">
        <f t="shared" si="6"/>
        <v>0</v>
      </c>
    </row>
    <row r="182" spans="1:12" x14ac:dyDescent="0.2">
      <c r="A182" s="418"/>
      <c r="D182" s="416">
        <f>_xlfn.XLOOKUP(C:C,Table1[for Import to Bank Register dropdown],Table1[for Pivot],0,0,1)</f>
        <v>0</v>
      </c>
      <c r="E182" s="419"/>
      <c r="F182" s="160">
        <f t="shared" si="8"/>
        <v>1111111</v>
      </c>
      <c r="G182" s="394">
        <f t="shared" si="7"/>
        <v>0</v>
      </c>
      <c r="I182" s="397">
        <f>IF(OR(C182="150 Directors advances", C182="120 accounts receivable", C182="720.2 Automobile - Insurance", C182="720.3 Automobile - License", C182="870.4 Rent - Insurance", C182="870.6 Rent - Property Tax", C182="870.7 Rent - Homeoffice", C182="870.9 Rent - Water"),
   0,
   IF(Dashboard!$F$5="Quick",
      IF(OR(C182="190 Automobile",C182="200 computer hardware",C182="210 Computer software",C182="220 Quickbooks software",C182="230 Office equipment",C182="240 Office furniture"),
         E182-(E182/(1+Dashboard!$F$4)),
         0
      ),
      IF(C182="750 Business promotion",
         E182-(E182/(1+4.793/100)),
         E182-(E182/(1+Dashboard!$F$4))
      )
   )
)</f>
        <v>0</v>
      </c>
      <c r="J182" s="39">
        <f>Bank1[[#This Row],[Money in/ (Money out)]]-Bank1[[#This Row],[GST/HST]]</f>
        <v>0</v>
      </c>
      <c r="L182" s="37">
        <f t="shared" si="6"/>
        <v>0</v>
      </c>
    </row>
    <row r="183" spans="1:12" x14ac:dyDescent="0.2">
      <c r="A183" s="418"/>
      <c r="D183" s="416">
        <f>_xlfn.XLOOKUP(C:C,Table1[for Import to Bank Register dropdown],Table1[for Pivot],0,0,1)</f>
        <v>0</v>
      </c>
      <c r="E183" s="419"/>
      <c r="F183" s="160">
        <f t="shared" si="8"/>
        <v>1111111</v>
      </c>
      <c r="G183" s="394">
        <f t="shared" si="7"/>
        <v>0</v>
      </c>
      <c r="I183" s="397">
        <f>IF(OR(C183="150 Directors advances", C183="120 accounts receivable", C183="720.2 Automobile - Insurance", C183="720.3 Automobile - License", C183="870.4 Rent - Insurance", C183="870.6 Rent - Property Tax", C183="870.7 Rent - Homeoffice", C183="870.9 Rent - Water"),
   0,
   IF(Dashboard!$F$5="Quick",
      IF(OR(C183="190 Automobile",C183="200 computer hardware",C183="210 Computer software",C183="220 Quickbooks software",C183="230 Office equipment",C183="240 Office furniture"),
         E183-(E183/(1+Dashboard!$F$4)),
         0
      ),
      IF(C183="750 Business promotion",
         E183-(E183/(1+4.793/100)),
         E183-(E183/(1+Dashboard!$F$4))
      )
   )
)</f>
        <v>0</v>
      </c>
      <c r="J183" s="39">
        <f>Bank1[[#This Row],[Money in/ (Money out)]]-Bank1[[#This Row],[GST/HST]]</f>
        <v>0</v>
      </c>
      <c r="L183" s="37">
        <f t="shared" si="6"/>
        <v>0</v>
      </c>
    </row>
    <row r="184" spans="1:12" x14ac:dyDescent="0.2">
      <c r="A184" s="418"/>
      <c r="D184" s="416">
        <f>_xlfn.XLOOKUP(C:C,Table1[for Import to Bank Register dropdown],Table1[for Pivot],0,0,1)</f>
        <v>0</v>
      </c>
      <c r="E184" s="419"/>
      <c r="F184" s="160">
        <f t="shared" si="8"/>
        <v>1111111</v>
      </c>
      <c r="G184" s="394">
        <f t="shared" si="7"/>
        <v>0</v>
      </c>
      <c r="I184" s="397">
        <f>IF(OR(C184="150 Directors advances", C184="120 accounts receivable", C184="720.2 Automobile - Insurance", C184="720.3 Automobile - License", C184="870.4 Rent - Insurance", C184="870.6 Rent - Property Tax", C184="870.7 Rent - Homeoffice", C184="870.9 Rent - Water"),
   0,
   IF(Dashboard!$F$5="Quick",
      IF(OR(C184="190 Automobile",C184="200 computer hardware",C184="210 Computer software",C184="220 Quickbooks software",C184="230 Office equipment",C184="240 Office furniture"),
         E184-(E184/(1+Dashboard!$F$4)),
         0
      ),
      IF(C184="750 Business promotion",
         E184-(E184/(1+4.793/100)),
         E184-(E184/(1+Dashboard!$F$4))
      )
   )
)</f>
        <v>0</v>
      </c>
      <c r="J184" s="39">
        <f>Bank1[[#This Row],[Money in/ (Money out)]]-Bank1[[#This Row],[GST/HST]]</f>
        <v>0</v>
      </c>
      <c r="L184" s="37">
        <f t="shared" si="6"/>
        <v>0</v>
      </c>
    </row>
    <row r="185" spans="1:12" x14ac:dyDescent="0.2">
      <c r="A185" s="418"/>
      <c r="D185" s="416">
        <f>_xlfn.XLOOKUP(C:C,Table1[for Import to Bank Register dropdown],Table1[for Pivot],0,0,1)</f>
        <v>0</v>
      </c>
      <c r="E185" s="419"/>
      <c r="F185" s="160">
        <f t="shared" si="8"/>
        <v>1111111</v>
      </c>
      <c r="G185" s="394">
        <f t="shared" si="7"/>
        <v>0</v>
      </c>
      <c r="I185" s="397">
        <f>IF(OR(C185="150 Directors advances", C185="120 accounts receivable", C185="720.2 Automobile - Insurance", C185="720.3 Automobile - License", C185="870.4 Rent - Insurance", C185="870.6 Rent - Property Tax", C185="870.7 Rent - Homeoffice", C185="870.9 Rent - Water"),
   0,
   IF(Dashboard!$F$5="Quick",
      IF(OR(C185="190 Automobile",C185="200 computer hardware",C185="210 Computer software",C185="220 Quickbooks software",C185="230 Office equipment",C185="240 Office furniture"),
         E185-(E185/(1+Dashboard!$F$4)),
         0
      ),
      IF(C185="750 Business promotion",
         E185-(E185/(1+4.793/100)),
         E185-(E185/(1+Dashboard!$F$4))
      )
   )
)</f>
        <v>0</v>
      </c>
      <c r="J185" s="39">
        <f>Bank1[[#This Row],[Money in/ (Money out)]]-Bank1[[#This Row],[GST/HST]]</f>
        <v>0</v>
      </c>
      <c r="L185" s="37">
        <f t="shared" si="6"/>
        <v>0</v>
      </c>
    </row>
    <row r="186" spans="1:12" x14ac:dyDescent="0.2">
      <c r="A186" s="418"/>
      <c r="D186" s="416">
        <f>_xlfn.XLOOKUP(C:C,Table1[for Import to Bank Register dropdown],Table1[for Pivot],0,0,1)</f>
        <v>0</v>
      </c>
      <c r="E186" s="419"/>
      <c r="F186" s="160">
        <f t="shared" si="8"/>
        <v>1111111</v>
      </c>
      <c r="G186" s="394">
        <f t="shared" si="7"/>
        <v>0</v>
      </c>
      <c r="I186" s="397">
        <f>IF(OR(C186="150 Directors advances", C186="120 accounts receivable", C186="720.2 Automobile - Insurance", C186="720.3 Automobile - License", C186="870.4 Rent - Insurance", C186="870.6 Rent - Property Tax", C186="870.7 Rent - Homeoffice", C186="870.9 Rent - Water"),
   0,
   IF(Dashboard!$F$5="Quick",
      IF(OR(C186="190 Automobile",C186="200 computer hardware",C186="210 Computer software",C186="220 Quickbooks software",C186="230 Office equipment",C186="240 Office furniture"),
         E186-(E186/(1+Dashboard!$F$4)),
         0
      ),
      IF(C186="750 Business promotion",
         E186-(E186/(1+4.793/100)),
         E186-(E186/(1+Dashboard!$F$4))
      )
   )
)</f>
        <v>0</v>
      </c>
      <c r="J186" s="39">
        <f>Bank1[[#This Row],[Money in/ (Money out)]]-Bank1[[#This Row],[GST/HST]]</f>
        <v>0</v>
      </c>
      <c r="L186" s="37">
        <f t="shared" si="6"/>
        <v>0</v>
      </c>
    </row>
    <row r="187" spans="1:12" x14ac:dyDescent="0.2">
      <c r="A187" s="418"/>
      <c r="D187" s="416">
        <f>_xlfn.XLOOKUP(C:C,Table1[for Import to Bank Register dropdown],Table1[for Pivot],0,0,1)</f>
        <v>0</v>
      </c>
      <c r="E187" s="419"/>
      <c r="F187" s="160">
        <f t="shared" si="8"/>
        <v>1111111</v>
      </c>
      <c r="G187" s="394">
        <f t="shared" si="7"/>
        <v>0</v>
      </c>
      <c r="I187" s="397">
        <f>IF(OR(C187="150 Directors advances", C187="120 accounts receivable", C187="720.2 Automobile - Insurance", C187="720.3 Automobile - License", C187="870.4 Rent - Insurance", C187="870.6 Rent - Property Tax", C187="870.7 Rent - Homeoffice", C187="870.9 Rent - Water"),
   0,
   IF(Dashboard!$F$5="Quick",
      IF(OR(C187="190 Automobile",C187="200 computer hardware",C187="210 Computer software",C187="220 Quickbooks software",C187="230 Office equipment",C187="240 Office furniture"),
         E187-(E187/(1+Dashboard!$F$4)),
         0
      ),
      IF(C187="750 Business promotion",
         E187-(E187/(1+4.793/100)),
         E187-(E187/(1+Dashboard!$F$4))
      )
   )
)</f>
        <v>0</v>
      </c>
      <c r="J187" s="39">
        <f>Bank1[[#This Row],[Money in/ (Money out)]]-Bank1[[#This Row],[GST/HST]]</f>
        <v>0</v>
      </c>
      <c r="L187" s="37">
        <f t="shared" si="6"/>
        <v>0</v>
      </c>
    </row>
    <row r="188" spans="1:12" x14ac:dyDescent="0.2">
      <c r="A188" s="418"/>
      <c r="D188" s="416">
        <f>_xlfn.XLOOKUP(C:C,Table1[for Import to Bank Register dropdown],Table1[for Pivot],0,0,1)</f>
        <v>0</v>
      </c>
      <c r="E188" s="419"/>
      <c r="F188" s="160">
        <f t="shared" si="8"/>
        <v>1111111</v>
      </c>
      <c r="G188" s="394">
        <f t="shared" si="7"/>
        <v>0</v>
      </c>
      <c r="I188" s="397">
        <f>IF(OR(C188="150 Directors advances", C188="120 accounts receivable", C188="720.2 Automobile - Insurance", C188="720.3 Automobile - License", C188="870.4 Rent - Insurance", C188="870.6 Rent - Property Tax", C188="870.7 Rent - Homeoffice", C188="870.9 Rent - Water"),
   0,
   IF(Dashboard!$F$5="Quick",
      IF(OR(C188="190 Automobile",C188="200 computer hardware",C188="210 Computer software",C188="220 Quickbooks software",C188="230 Office equipment",C188="240 Office furniture"),
         E188-(E188/(1+Dashboard!$F$4)),
         0
      ),
      IF(C188="750 Business promotion",
         E188-(E188/(1+4.793/100)),
         E188-(E188/(1+Dashboard!$F$4))
      )
   )
)</f>
        <v>0</v>
      </c>
      <c r="J188" s="39">
        <f>Bank1[[#This Row],[Money in/ (Money out)]]-Bank1[[#This Row],[GST/HST]]</f>
        <v>0</v>
      </c>
      <c r="L188" s="37">
        <f t="shared" si="6"/>
        <v>0</v>
      </c>
    </row>
    <row r="189" spans="1:12" x14ac:dyDescent="0.2">
      <c r="A189" s="418"/>
      <c r="D189" s="416">
        <f>_xlfn.XLOOKUP(C:C,Table1[for Import to Bank Register dropdown],Table1[for Pivot],0,0,1)</f>
        <v>0</v>
      </c>
      <c r="E189" s="419"/>
      <c r="F189" s="160">
        <f t="shared" si="8"/>
        <v>1111111</v>
      </c>
      <c r="G189" s="394">
        <f t="shared" si="7"/>
        <v>0</v>
      </c>
      <c r="I189" s="397">
        <f>IF(OR(C189="150 Directors advances", C189="120 accounts receivable", C189="720.2 Automobile - Insurance", C189="720.3 Automobile - License", C189="870.4 Rent - Insurance", C189="870.6 Rent - Property Tax", C189="870.7 Rent - Homeoffice", C189="870.9 Rent - Water"),
   0,
   IF(Dashboard!$F$5="Quick",
      IF(OR(C189="190 Automobile",C189="200 computer hardware",C189="210 Computer software",C189="220 Quickbooks software",C189="230 Office equipment",C189="240 Office furniture"),
         E189-(E189/(1+Dashboard!$F$4)),
         0
      ),
      IF(C189="750 Business promotion",
         E189-(E189/(1+4.793/100)),
         E189-(E189/(1+Dashboard!$F$4))
      )
   )
)</f>
        <v>0</v>
      </c>
      <c r="J189" s="39">
        <f>Bank1[[#This Row],[Money in/ (Money out)]]-Bank1[[#This Row],[GST/HST]]</f>
        <v>0</v>
      </c>
      <c r="L189" s="37">
        <f t="shared" si="6"/>
        <v>0</v>
      </c>
    </row>
    <row r="190" spans="1:12" x14ac:dyDescent="0.2">
      <c r="A190" s="418"/>
      <c r="D190" s="416">
        <f>_xlfn.XLOOKUP(C:C,Table1[for Import to Bank Register dropdown],Table1[for Pivot],0,0,1)</f>
        <v>0</v>
      </c>
      <c r="E190" s="419"/>
      <c r="F190" s="160">
        <f t="shared" si="8"/>
        <v>1111111</v>
      </c>
      <c r="G190" s="394">
        <f t="shared" si="7"/>
        <v>0</v>
      </c>
      <c r="I190" s="397">
        <f>IF(OR(C190="150 Directors advances", C190="120 accounts receivable", C190="720.2 Automobile - Insurance", C190="720.3 Automobile - License", C190="870.4 Rent - Insurance", C190="870.6 Rent - Property Tax", C190="870.7 Rent - Homeoffice", C190="870.9 Rent - Water"),
   0,
   IF(Dashboard!$F$5="Quick",
      IF(OR(C190="190 Automobile",C190="200 computer hardware",C190="210 Computer software",C190="220 Quickbooks software",C190="230 Office equipment",C190="240 Office furniture"),
         E190-(E190/(1+Dashboard!$F$4)),
         0
      ),
      IF(C190="750 Business promotion",
         E190-(E190/(1+4.793/100)),
         E190-(E190/(1+Dashboard!$F$4))
      )
   )
)</f>
        <v>0</v>
      </c>
      <c r="J190" s="39">
        <f>Bank1[[#This Row],[Money in/ (Money out)]]-Bank1[[#This Row],[GST/HST]]</f>
        <v>0</v>
      </c>
      <c r="L190" s="37">
        <f t="shared" si="6"/>
        <v>0</v>
      </c>
    </row>
    <row r="191" spans="1:12" x14ac:dyDescent="0.2">
      <c r="A191" s="418"/>
      <c r="D191" s="416">
        <f>_xlfn.XLOOKUP(C:C,Table1[for Import to Bank Register dropdown],Table1[for Pivot],0,0,1)</f>
        <v>0</v>
      </c>
      <c r="E191" s="419"/>
      <c r="F191" s="160">
        <f t="shared" si="8"/>
        <v>1111111</v>
      </c>
      <c r="G191" s="394">
        <f t="shared" si="7"/>
        <v>0</v>
      </c>
      <c r="I191" s="397">
        <f>IF(OR(C191="150 Directors advances", C191="120 accounts receivable", C191="720.2 Automobile - Insurance", C191="720.3 Automobile - License", C191="870.4 Rent - Insurance", C191="870.6 Rent - Property Tax", C191="870.7 Rent - Homeoffice", C191="870.9 Rent - Water"),
   0,
   IF(Dashboard!$F$5="Quick",
      IF(OR(C191="190 Automobile",C191="200 computer hardware",C191="210 Computer software",C191="220 Quickbooks software",C191="230 Office equipment",C191="240 Office furniture"),
         E191-(E191/(1+Dashboard!$F$4)),
         0
      ),
      IF(C191="750 Business promotion",
         E191-(E191/(1+4.793/100)),
         E191-(E191/(1+Dashboard!$F$4))
      )
   )
)</f>
        <v>0</v>
      </c>
      <c r="J191" s="39">
        <f>Bank1[[#This Row],[Money in/ (Money out)]]-Bank1[[#This Row],[GST/HST]]</f>
        <v>0</v>
      </c>
      <c r="L191" s="37">
        <f t="shared" si="6"/>
        <v>0</v>
      </c>
    </row>
    <row r="192" spans="1:12" x14ac:dyDescent="0.2">
      <c r="A192" s="418"/>
      <c r="D192" s="416">
        <f>_xlfn.XLOOKUP(C:C,Table1[for Import to Bank Register dropdown],Table1[for Pivot],0,0,1)</f>
        <v>0</v>
      </c>
      <c r="E192" s="419"/>
      <c r="F192" s="160">
        <f t="shared" si="8"/>
        <v>1111111</v>
      </c>
      <c r="G192" s="394">
        <f t="shared" si="7"/>
        <v>0</v>
      </c>
      <c r="I192" s="397">
        <f>IF(OR(C192="150 Directors advances", C192="120 accounts receivable", C192="720.2 Automobile - Insurance", C192="720.3 Automobile - License", C192="870.4 Rent - Insurance", C192="870.6 Rent - Property Tax", C192="870.7 Rent - Homeoffice", C192="870.9 Rent - Water"),
   0,
   IF(Dashboard!$F$5="Quick",
      IF(OR(C192="190 Automobile",C192="200 computer hardware",C192="210 Computer software",C192="220 Quickbooks software",C192="230 Office equipment",C192="240 Office furniture"),
         E192-(E192/(1+Dashboard!$F$4)),
         0
      ),
      IF(C192="750 Business promotion",
         E192-(E192/(1+4.793/100)),
         E192-(E192/(1+Dashboard!$F$4))
      )
   )
)</f>
        <v>0</v>
      </c>
      <c r="J192" s="39">
        <f>Bank1[[#This Row],[Money in/ (Money out)]]-Bank1[[#This Row],[GST/HST]]</f>
        <v>0</v>
      </c>
      <c r="L192" s="37">
        <f t="shared" si="6"/>
        <v>0</v>
      </c>
    </row>
    <row r="193" spans="1:12" x14ac:dyDescent="0.2">
      <c r="A193" s="418"/>
      <c r="D193" s="416">
        <f>_xlfn.XLOOKUP(C:C,Table1[for Import to Bank Register dropdown],Table1[for Pivot],0,0,1)</f>
        <v>0</v>
      </c>
      <c r="E193" s="419"/>
      <c r="F193" s="160">
        <f t="shared" si="8"/>
        <v>1111111</v>
      </c>
      <c r="G193" s="394">
        <f t="shared" si="7"/>
        <v>0</v>
      </c>
      <c r="I193" s="397">
        <f>IF(OR(C193="150 Directors advances", C193="120 accounts receivable", C193="720.2 Automobile - Insurance", C193="720.3 Automobile - License", C193="870.4 Rent - Insurance", C193="870.6 Rent - Property Tax", C193="870.7 Rent - Homeoffice", C193="870.9 Rent - Water"),
   0,
   IF(Dashboard!$F$5="Quick",
      IF(OR(C193="190 Automobile",C193="200 computer hardware",C193="210 Computer software",C193="220 Quickbooks software",C193="230 Office equipment",C193="240 Office furniture"),
         E193-(E193/(1+Dashboard!$F$4)),
         0
      ),
      IF(C193="750 Business promotion",
         E193-(E193/(1+4.793/100)),
         E193-(E193/(1+Dashboard!$F$4))
      )
   )
)</f>
        <v>0</v>
      </c>
      <c r="J193" s="39">
        <f>Bank1[[#This Row],[Money in/ (Money out)]]-Bank1[[#This Row],[GST/HST]]</f>
        <v>0</v>
      </c>
      <c r="L193" s="37">
        <f t="shared" si="6"/>
        <v>0</v>
      </c>
    </row>
    <row r="194" spans="1:12" x14ac:dyDescent="0.2">
      <c r="A194" s="418"/>
      <c r="D194" s="416">
        <f>_xlfn.XLOOKUP(C:C,Table1[for Import to Bank Register dropdown],Table1[for Pivot],0,0,1)</f>
        <v>0</v>
      </c>
      <c r="E194" s="419"/>
      <c r="F194" s="160">
        <f t="shared" si="8"/>
        <v>1111111</v>
      </c>
      <c r="G194" s="394">
        <f t="shared" si="7"/>
        <v>0</v>
      </c>
      <c r="I194" s="397">
        <f>IF(OR(C194="150 Directors advances", C194="120 accounts receivable", C194="720.2 Automobile - Insurance", C194="720.3 Automobile - License", C194="870.4 Rent - Insurance", C194="870.6 Rent - Property Tax", C194="870.7 Rent - Homeoffice", C194="870.9 Rent - Water"),
   0,
   IF(Dashboard!$F$5="Quick",
      IF(OR(C194="190 Automobile",C194="200 computer hardware",C194="210 Computer software",C194="220 Quickbooks software",C194="230 Office equipment",C194="240 Office furniture"),
         E194-(E194/(1+Dashboard!$F$4)),
         0
      ),
      IF(C194="750 Business promotion",
         E194-(E194/(1+4.793/100)),
         E194-(E194/(1+Dashboard!$F$4))
      )
   )
)</f>
        <v>0</v>
      </c>
      <c r="J194" s="39">
        <f>Bank1[[#This Row],[Money in/ (Money out)]]-Bank1[[#This Row],[GST/HST]]</f>
        <v>0</v>
      </c>
      <c r="L194" s="37">
        <f t="shared" si="6"/>
        <v>0</v>
      </c>
    </row>
    <row r="195" spans="1:12" x14ac:dyDescent="0.2">
      <c r="A195" s="418"/>
      <c r="D195" s="416">
        <f>_xlfn.XLOOKUP(C:C,Table1[for Import to Bank Register dropdown],Table1[for Pivot],0,0,1)</f>
        <v>0</v>
      </c>
      <c r="E195" s="419"/>
      <c r="F195" s="160">
        <f t="shared" si="8"/>
        <v>1111111</v>
      </c>
      <c r="G195" s="394">
        <f t="shared" si="7"/>
        <v>0</v>
      </c>
      <c r="I195" s="397">
        <f>IF(OR(C195="150 Directors advances", C195="120 accounts receivable", C195="720.2 Automobile - Insurance", C195="720.3 Automobile - License", C195="870.4 Rent - Insurance", C195="870.6 Rent - Property Tax", C195="870.7 Rent - Homeoffice", C195="870.9 Rent - Water"),
   0,
   IF(Dashboard!$F$5="Quick",
      IF(OR(C195="190 Automobile",C195="200 computer hardware",C195="210 Computer software",C195="220 Quickbooks software",C195="230 Office equipment",C195="240 Office furniture"),
         E195-(E195/(1+Dashboard!$F$4)),
         0
      ),
      IF(C195="750 Business promotion",
         E195-(E195/(1+4.793/100)),
         E195-(E195/(1+Dashboard!$F$4))
      )
   )
)</f>
        <v>0</v>
      </c>
      <c r="J195" s="39">
        <f>Bank1[[#This Row],[Money in/ (Money out)]]-Bank1[[#This Row],[GST/HST]]</f>
        <v>0</v>
      </c>
      <c r="L195" s="37">
        <f t="shared" si="6"/>
        <v>0</v>
      </c>
    </row>
    <row r="196" spans="1:12" x14ac:dyDescent="0.2">
      <c r="A196" s="418"/>
      <c r="D196" s="416">
        <f>_xlfn.XLOOKUP(C:C,Table1[for Import to Bank Register dropdown],Table1[for Pivot],0,0,1)</f>
        <v>0</v>
      </c>
      <c r="E196" s="419"/>
      <c r="F196" s="160">
        <f t="shared" si="8"/>
        <v>1111111</v>
      </c>
      <c r="G196" s="394">
        <f t="shared" si="7"/>
        <v>0</v>
      </c>
      <c r="I196" s="397">
        <f>IF(OR(C196="150 Directors advances", C196="120 accounts receivable", C196="720.2 Automobile - Insurance", C196="720.3 Automobile - License", C196="870.4 Rent - Insurance", C196="870.6 Rent - Property Tax", C196="870.7 Rent - Homeoffice", C196="870.9 Rent - Water"),
   0,
   IF(Dashboard!$F$5="Quick",
      IF(OR(C196="190 Automobile",C196="200 computer hardware",C196="210 Computer software",C196="220 Quickbooks software",C196="230 Office equipment",C196="240 Office furniture"),
         E196-(E196/(1+Dashboard!$F$4)),
         0
      ),
      IF(C196="750 Business promotion",
         E196-(E196/(1+4.793/100)),
         E196-(E196/(1+Dashboard!$F$4))
      )
   )
)</f>
        <v>0</v>
      </c>
      <c r="J196" s="39">
        <f>Bank1[[#This Row],[Money in/ (Money out)]]-Bank1[[#This Row],[GST/HST]]</f>
        <v>0</v>
      </c>
      <c r="L196" s="37">
        <f t="shared" si="6"/>
        <v>0</v>
      </c>
    </row>
    <row r="197" spans="1:12" x14ac:dyDescent="0.2">
      <c r="A197" s="418"/>
      <c r="D197" s="416">
        <f>_xlfn.XLOOKUP(C:C,Table1[for Import to Bank Register dropdown],Table1[for Pivot],0,0,1)</f>
        <v>0</v>
      </c>
      <c r="E197" s="419"/>
      <c r="F197" s="160">
        <f t="shared" si="8"/>
        <v>1111111</v>
      </c>
      <c r="G197" s="394">
        <f t="shared" si="7"/>
        <v>0</v>
      </c>
      <c r="I197" s="397">
        <f>IF(OR(C197="150 Directors advances", C197="120 accounts receivable", C197="720.2 Automobile - Insurance", C197="720.3 Automobile - License", C197="870.4 Rent - Insurance", C197="870.6 Rent - Property Tax", C197="870.7 Rent - Homeoffice", C197="870.9 Rent - Water"),
   0,
   IF(Dashboard!$F$5="Quick",
      IF(OR(C197="190 Automobile",C197="200 computer hardware",C197="210 Computer software",C197="220 Quickbooks software",C197="230 Office equipment",C197="240 Office furniture"),
         E197-(E197/(1+Dashboard!$F$4)),
         0
      ),
      IF(C197="750 Business promotion",
         E197-(E197/(1+4.793/100)),
         E197-(E197/(1+Dashboard!$F$4))
      )
   )
)</f>
        <v>0</v>
      </c>
      <c r="J197" s="39">
        <f>Bank1[[#This Row],[Money in/ (Money out)]]-Bank1[[#This Row],[GST/HST]]</f>
        <v>0</v>
      </c>
      <c r="L197" s="37">
        <f t="shared" si="6"/>
        <v>0</v>
      </c>
    </row>
    <row r="198" spans="1:12" x14ac:dyDescent="0.2">
      <c r="A198" s="418"/>
      <c r="D198" s="416">
        <f>_xlfn.XLOOKUP(C:C,Table1[for Import to Bank Register dropdown],Table1[for Pivot],0,0,1)</f>
        <v>0</v>
      </c>
      <c r="E198" s="419"/>
      <c r="F198" s="160">
        <f t="shared" si="8"/>
        <v>1111111</v>
      </c>
      <c r="G198" s="394">
        <f t="shared" si="7"/>
        <v>0</v>
      </c>
      <c r="I198" s="397">
        <f>IF(OR(C198="150 Directors advances", C198="120 accounts receivable", C198="720.2 Automobile - Insurance", C198="720.3 Automobile - License", C198="870.4 Rent - Insurance", C198="870.6 Rent - Property Tax", C198="870.7 Rent - Homeoffice", C198="870.9 Rent - Water"),
   0,
   IF(Dashboard!$F$5="Quick",
      IF(OR(C198="190 Automobile",C198="200 computer hardware",C198="210 Computer software",C198="220 Quickbooks software",C198="230 Office equipment",C198="240 Office furniture"),
         E198-(E198/(1+Dashboard!$F$4)),
         0
      ),
      IF(C198="750 Business promotion",
         E198-(E198/(1+4.793/100)),
         E198-(E198/(1+Dashboard!$F$4))
      )
   )
)</f>
        <v>0</v>
      </c>
      <c r="J198" s="39">
        <f>Bank1[[#This Row],[Money in/ (Money out)]]-Bank1[[#This Row],[GST/HST]]</f>
        <v>0</v>
      </c>
      <c r="L198" s="37">
        <f t="shared" ref="L198:L261" si="9">$L$3</f>
        <v>0</v>
      </c>
    </row>
    <row r="199" spans="1:12" x14ac:dyDescent="0.2">
      <c r="A199" s="418"/>
      <c r="D199" s="416">
        <f>_xlfn.XLOOKUP(C:C,Table1[for Import to Bank Register dropdown],Table1[for Pivot],0,0,1)</f>
        <v>0</v>
      </c>
      <c r="E199" s="419"/>
      <c r="F199" s="160">
        <f t="shared" si="8"/>
        <v>1111111</v>
      </c>
      <c r="G199" s="394">
        <f t="shared" ref="G199:G262" si="10">G198+E199</f>
        <v>0</v>
      </c>
      <c r="I199" s="397">
        <f>IF(OR(C199="150 Directors advances", C199="120 accounts receivable", C199="720.2 Automobile - Insurance", C199="720.3 Automobile - License", C199="870.4 Rent - Insurance", C199="870.6 Rent - Property Tax", C199="870.7 Rent - Homeoffice", C199="870.9 Rent - Water"),
   0,
   IF(Dashboard!$F$5="Quick",
      IF(OR(C199="190 Automobile",C199="200 computer hardware",C199="210 Computer software",C199="220 Quickbooks software",C199="230 Office equipment",C199="240 Office furniture"),
         E199-(E199/(1+Dashboard!$F$4)),
         0
      ),
      IF(C199="750 Business promotion",
         E199-(E199/(1+4.793/100)),
         E199-(E199/(1+Dashboard!$F$4))
      )
   )
)</f>
        <v>0</v>
      </c>
      <c r="J199" s="39">
        <f>Bank1[[#This Row],[Money in/ (Money out)]]-Bank1[[#This Row],[GST/HST]]</f>
        <v>0</v>
      </c>
      <c r="L199" s="37">
        <f t="shared" si="9"/>
        <v>0</v>
      </c>
    </row>
    <row r="200" spans="1:12" x14ac:dyDescent="0.2">
      <c r="A200" s="418"/>
      <c r="D200" s="416">
        <f>_xlfn.XLOOKUP(C:C,Table1[for Import to Bank Register dropdown],Table1[for Pivot],0,0,1)</f>
        <v>0</v>
      </c>
      <c r="E200" s="419"/>
      <c r="F200" s="160">
        <f t="shared" ref="F200:F263" si="11">$E$2</f>
        <v>1111111</v>
      </c>
      <c r="G200" s="394">
        <f t="shared" si="10"/>
        <v>0</v>
      </c>
      <c r="I200" s="397">
        <f>IF(OR(C200="150 Directors advances", C200="120 accounts receivable", C200="720.2 Automobile - Insurance", C200="720.3 Automobile - License", C200="870.4 Rent - Insurance", C200="870.6 Rent - Property Tax", C200="870.7 Rent - Homeoffice", C200="870.9 Rent - Water"),
   0,
   IF(Dashboard!$F$5="Quick",
      IF(OR(C200="190 Automobile",C200="200 computer hardware",C200="210 Computer software",C200="220 Quickbooks software",C200="230 Office equipment",C200="240 Office furniture"),
         E200-(E200/(1+Dashboard!$F$4)),
         0
      ),
      IF(C200="750 Business promotion",
         E200-(E200/(1+4.793/100)),
         E200-(E200/(1+Dashboard!$F$4))
      )
   )
)</f>
        <v>0</v>
      </c>
      <c r="J200" s="39">
        <f>Bank1[[#This Row],[Money in/ (Money out)]]-Bank1[[#This Row],[GST/HST]]</f>
        <v>0</v>
      </c>
      <c r="L200" s="37">
        <f t="shared" si="9"/>
        <v>0</v>
      </c>
    </row>
    <row r="201" spans="1:12" x14ac:dyDescent="0.2">
      <c r="A201" s="418"/>
      <c r="D201" s="416">
        <f>_xlfn.XLOOKUP(C:C,Table1[for Import to Bank Register dropdown],Table1[for Pivot],0,0,1)</f>
        <v>0</v>
      </c>
      <c r="E201" s="419"/>
      <c r="F201" s="160">
        <f t="shared" si="11"/>
        <v>1111111</v>
      </c>
      <c r="G201" s="394">
        <f t="shared" si="10"/>
        <v>0</v>
      </c>
      <c r="I201" s="397">
        <f>IF(OR(C201="150 Directors advances", C201="120 accounts receivable", C201="720.2 Automobile - Insurance", C201="720.3 Automobile - License", C201="870.4 Rent - Insurance", C201="870.6 Rent - Property Tax", C201="870.7 Rent - Homeoffice", C201="870.9 Rent - Water"),
   0,
   IF(Dashboard!$F$5="Quick",
      IF(OR(C201="190 Automobile",C201="200 computer hardware",C201="210 Computer software",C201="220 Quickbooks software",C201="230 Office equipment",C201="240 Office furniture"),
         E201-(E201/(1+Dashboard!$F$4)),
         0
      ),
      IF(C201="750 Business promotion",
         E201-(E201/(1+4.793/100)),
         E201-(E201/(1+Dashboard!$F$4))
      )
   )
)</f>
        <v>0</v>
      </c>
      <c r="J201" s="39">
        <f>Bank1[[#This Row],[Money in/ (Money out)]]-Bank1[[#This Row],[GST/HST]]</f>
        <v>0</v>
      </c>
      <c r="L201" s="37">
        <f t="shared" si="9"/>
        <v>0</v>
      </c>
    </row>
    <row r="202" spans="1:12" x14ac:dyDescent="0.2">
      <c r="A202" s="418"/>
      <c r="D202" s="416">
        <f>_xlfn.XLOOKUP(C:C,Table1[for Import to Bank Register dropdown],Table1[for Pivot],0,0,1)</f>
        <v>0</v>
      </c>
      <c r="E202" s="419"/>
      <c r="F202" s="160">
        <f t="shared" si="11"/>
        <v>1111111</v>
      </c>
      <c r="G202" s="394">
        <f t="shared" si="10"/>
        <v>0</v>
      </c>
      <c r="I202" s="397">
        <f>IF(OR(C202="150 Directors advances", C202="120 accounts receivable", C202="720.2 Automobile - Insurance", C202="720.3 Automobile - License", C202="870.4 Rent - Insurance", C202="870.6 Rent - Property Tax", C202="870.7 Rent - Homeoffice", C202="870.9 Rent - Water"),
   0,
   IF(Dashboard!$F$5="Quick",
      IF(OR(C202="190 Automobile",C202="200 computer hardware",C202="210 Computer software",C202="220 Quickbooks software",C202="230 Office equipment",C202="240 Office furniture"),
         E202-(E202/(1+Dashboard!$F$4)),
         0
      ),
      IF(C202="750 Business promotion",
         E202-(E202/(1+4.793/100)),
         E202-(E202/(1+Dashboard!$F$4))
      )
   )
)</f>
        <v>0</v>
      </c>
      <c r="J202" s="39">
        <f>Bank1[[#This Row],[Money in/ (Money out)]]-Bank1[[#This Row],[GST/HST]]</f>
        <v>0</v>
      </c>
      <c r="L202" s="37">
        <f t="shared" si="9"/>
        <v>0</v>
      </c>
    </row>
    <row r="203" spans="1:12" x14ac:dyDescent="0.2">
      <c r="A203" s="418"/>
      <c r="D203" s="416">
        <f>_xlfn.XLOOKUP(C:C,Table1[for Import to Bank Register dropdown],Table1[for Pivot],0,0,1)</f>
        <v>0</v>
      </c>
      <c r="E203" s="419"/>
      <c r="F203" s="160">
        <f t="shared" si="11"/>
        <v>1111111</v>
      </c>
      <c r="G203" s="394">
        <f t="shared" si="10"/>
        <v>0</v>
      </c>
      <c r="I203" s="397">
        <f>IF(OR(C203="150 Directors advances", C203="120 accounts receivable", C203="720.2 Automobile - Insurance", C203="720.3 Automobile - License", C203="870.4 Rent - Insurance", C203="870.6 Rent - Property Tax", C203="870.7 Rent - Homeoffice", C203="870.9 Rent - Water"),
   0,
   IF(Dashboard!$F$5="Quick",
      IF(OR(C203="190 Automobile",C203="200 computer hardware",C203="210 Computer software",C203="220 Quickbooks software",C203="230 Office equipment",C203="240 Office furniture"),
         E203-(E203/(1+Dashboard!$F$4)),
         0
      ),
      IF(C203="750 Business promotion",
         E203-(E203/(1+4.793/100)),
         E203-(E203/(1+Dashboard!$F$4))
      )
   )
)</f>
        <v>0</v>
      </c>
      <c r="J203" s="39">
        <f>Bank1[[#This Row],[Money in/ (Money out)]]-Bank1[[#This Row],[GST/HST]]</f>
        <v>0</v>
      </c>
      <c r="L203" s="37">
        <f t="shared" si="9"/>
        <v>0</v>
      </c>
    </row>
    <row r="204" spans="1:12" x14ac:dyDescent="0.2">
      <c r="A204" s="418"/>
      <c r="D204" s="416">
        <f>_xlfn.XLOOKUP(C:C,Table1[for Import to Bank Register dropdown],Table1[for Pivot],0,0,1)</f>
        <v>0</v>
      </c>
      <c r="E204" s="419"/>
      <c r="F204" s="160">
        <f t="shared" si="11"/>
        <v>1111111</v>
      </c>
      <c r="G204" s="394">
        <f t="shared" si="10"/>
        <v>0</v>
      </c>
      <c r="I204" s="397">
        <f>IF(OR(C204="150 Directors advances", C204="120 accounts receivable", C204="720.2 Automobile - Insurance", C204="720.3 Automobile - License", C204="870.4 Rent - Insurance", C204="870.6 Rent - Property Tax", C204="870.7 Rent - Homeoffice", C204="870.9 Rent - Water"),
   0,
   IF(Dashboard!$F$5="Quick",
      IF(OR(C204="190 Automobile",C204="200 computer hardware",C204="210 Computer software",C204="220 Quickbooks software",C204="230 Office equipment",C204="240 Office furniture"),
         E204-(E204/(1+Dashboard!$F$4)),
         0
      ),
      IF(C204="750 Business promotion",
         E204-(E204/(1+4.793/100)),
         E204-(E204/(1+Dashboard!$F$4))
      )
   )
)</f>
        <v>0</v>
      </c>
      <c r="J204" s="39">
        <f>Bank1[[#This Row],[Money in/ (Money out)]]-Bank1[[#This Row],[GST/HST]]</f>
        <v>0</v>
      </c>
      <c r="L204" s="37">
        <f t="shared" si="9"/>
        <v>0</v>
      </c>
    </row>
    <row r="205" spans="1:12" x14ac:dyDescent="0.2">
      <c r="A205" s="418"/>
      <c r="D205" s="416">
        <f>_xlfn.XLOOKUP(C:C,Table1[for Import to Bank Register dropdown],Table1[for Pivot],0,0,1)</f>
        <v>0</v>
      </c>
      <c r="E205" s="419"/>
      <c r="F205" s="160">
        <f t="shared" si="11"/>
        <v>1111111</v>
      </c>
      <c r="G205" s="394">
        <f t="shared" si="10"/>
        <v>0</v>
      </c>
      <c r="I205" s="397">
        <f>IF(OR(C205="150 Directors advances", C205="120 accounts receivable", C205="720.2 Automobile - Insurance", C205="720.3 Automobile - License", C205="870.4 Rent - Insurance", C205="870.6 Rent - Property Tax", C205="870.7 Rent - Homeoffice", C205="870.9 Rent - Water"),
   0,
   IF(Dashboard!$F$5="Quick",
      IF(OR(C205="190 Automobile",C205="200 computer hardware",C205="210 Computer software",C205="220 Quickbooks software",C205="230 Office equipment",C205="240 Office furniture"),
         E205-(E205/(1+Dashboard!$F$4)),
         0
      ),
      IF(C205="750 Business promotion",
         E205-(E205/(1+4.793/100)),
         E205-(E205/(1+Dashboard!$F$4))
      )
   )
)</f>
        <v>0</v>
      </c>
      <c r="J205" s="39">
        <f>Bank1[[#This Row],[Money in/ (Money out)]]-Bank1[[#This Row],[GST/HST]]</f>
        <v>0</v>
      </c>
      <c r="L205" s="37">
        <f t="shared" si="9"/>
        <v>0</v>
      </c>
    </row>
    <row r="206" spans="1:12" x14ac:dyDescent="0.2">
      <c r="A206" s="418"/>
      <c r="D206" s="416">
        <f>_xlfn.XLOOKUP(C:C,Table1[for Import to Bank Register dropdown],Table1[for Pivot],0,0,1)</f>
        <v>0</v>
      </c>
      <c r="E206" s="419"/>
      <c r="F206" s="160">
        <f t="shared" si="11"/>
        <v>1111111</v>
      </c>
      <c r="G206" s="394">
        <f t="shared" si="10"/>
        <v>0</v>
      </c>
      <c r="I206" s="397">
        <f>IF(OR(C206="150 Directors advances", C206="120 accounts receivable", C206="720.2 Automobile - Insurance", C206="720.3 Automobile - License", C206="870.4 Rent - Insurance", C206="870.6 Rent - Property Tax", C206="870.7 Rent - Homeoffice", C206="870.9 Rent - Water"),
   0,
   IF(Dashboard!$F$5="Quick",
      IF(OR(C206="190 Automobile",C206="200 computer hardware",C206="210 Computer software",C206="220 Quickbooks software",C206="230 Office equipment",C206="240 Office furniture"),
         E206-(E206/(1+Dashboard!$F$4)),
         0
      ),
      IF(C206="750 Business promotion",
         E206-(E206/(1+4.793/100)),
         E206-(E206/(1+Dashboard!$F$4))
      )
   )
)</f>
        <v>0</v>
      </c>
      <c r="J206" s="39">
        <f>Bank1[[#This Row],[Money in/ (Money out)]]-Bank1[[#This Row],[GST/HST]]</f>
        <v>0</v>
      </c>
      <c r="L206" s="37">
        <f t="shared" si="9"/>
        <v>0</v>
      </c>
    </row>
    <row r="207" spans="1:12" x14ac:dyDescent="0.2">
      <c r="A207" s="418"/>
      <c r="D207" s="416">
        <f>_xlfn.XLOOKUP(C:C,Table1[for Import to Bank Register dropdown],Table1[for Pivot],0,0,1)</f>
        <v>0</v>
      </c>
      <c r="E207" s="419"/>
      <c r="F207" s="160">
        <f t="shared" si="11"/>
        <v>1111111</v>
      </c>
      <c r="G207" s="394">
        <f t="shared" si="10"/>
        <v>0</v>
      </c>
      <c r="I207" s="397">
        <f>IF(OR(C207="150 Directors advances", C207="120 accounts receivable", C207="720.2 Automobile - Insurance", C207="720.3 Automobile - License", C207="870.4 Rent - Insurance", C207="870.6 Rent - Property Tax", C207="870.7 Rent - Homeoffice", C207="870.9 Rent - Water"),
   0,
   IF(Dashboard!$F$5="Quick",
      IF(OR(C207="190 Automobile",C207="200 computer hardware",C207="210 Computer software",C207="220 Quickbooks software",C207="230 Office equipment",C207="240 Office furniture"),
         E207-(E207/(1+Dashboard!$F$4)),
         0
      ),
      IF(C207="750 Business promotion",
         E207-(E207/(1+4.793/100)),
         E207-(E207/(1+Dashboard!$F$4))
      )
   )
)</f>
        <v>0</v>
      </c>
      <c r="J207" s="39">
        <f>Bank1[[#This Row],[Money in/ (Money out)]]-Bank1[[#This Row],[GST/HST]]</f>
        <v>0</v>
      </c>
      <c r="L207" s="37">
        <f t="shared" si="9"/>
        <v>0</v>
      </c>
    </row>
    <row r="208" spans="1:12" x14ac:dyDescent="0.2">
      <c r="A208" s="418"/>
      <c r="D208" s="416">
        <f>_xlfn.XLOOKUP(C:C,Table1[for Import to Bank Register dropdown],Table1[for Pivot],0,0,1)</f>
        <v>0</v>
      </c>
      <c r="E208" s="419"/>
      <c r="F208" s="160">
        <f t="shared" si="11"/>
        <v>1111111</v>
      </c>
      <c r="G208" s="394">
        <f t="shared" si="10"/>
        <v>0</v>
      </c>
      <c r="I208" s="397">
        <f>IF(OR(C208="150 Directors advances", C208="120 accounts receivable", C208="720.2 Automobile - Insurance", C208="720.3 Automobile - License", C208="870.4 Rent - Insurance", C208="870.6 Rent - Property Tax", C208="870.7 Rent - Homeoffice", C208="870.9 Rent - Water"),
   0,
   IF(Dashboard!$F$5="Quick",
      IF(OR(C208="190 Automobile",C208="200 computer hardware",C208="210 Computer software",C208="220 Quickbooks software",C208="230 Office equipment",C208="240 Office furniture"),
         E208-(E208/(1+Dashboard!$F$4)),
         0
      ),
      IF(C208="750 Business promotion",
         E208-(E208/(1+4.793/100)),
         E208-(E208/(1+Dashboard!$F$4))
      )
   )
)</f>
        <v>0</v>
      </c>
      <c r="J208" s="39">
        <f>Bank1[[#This Row],[Money in/ (Money out)]]-Bank1[[#This Row],[GST/HST]]</f>
        <v>0</v>
      </c>
      <c r="L208" s="37">
        <f t="shared" si="9"/>
        <v>0</v>
      </c>
    </row>
    <row r="209" spans="1:12" x14ac:dyDescent="0.2">
      <c r="A209" s="418"/>
      <c r="D209" s="416">
        <f>_xlfn.XLOOKUP(C:C,Table1[for Import to Bank Register dropdown],Table1[for Pivot],0,0,1)</f>
        <v>0</v>
      </c>
      <c r="E209" s="419"/>
      <c r="F209" s="160">
        <f t="shared" si="11"/>
        <v>1111111</v>
      </c>
      <c r="G209" s="394">
        <f t="shared" si="10"/>
        <v>0</v>
      </c>
      <c r="I209" s="397">
        <f>IF(OR(C209="150 Directors advances", C209="120 accounts receivable", C209="720.2 Automobile - Insurance", C209="720.3 Automobile - License", C209="870.4 Rent - Insurance", C209="870.6 Rent - Property Tax", C209="870.7 Rent - Homeoffice", C209="870.9 Rent - Water"),
   0,
   IF(Dashboard!$F$5="Quick",
      IF(OR(C209="190 Automobile",C209="200 computer hardware",C209="210 Computer software",C209="220 Quickbooks software",C209="230 Office equipment",C209="240 Office furniture"),
         E209-(E209/(1+Dashboard!$F$4)),
         0
      ),
      IF(C209="750 Business promotion",
         E209-(E209/(1+4.793/100)),
         E209-(E209/(1+Dashboard!$F$4))
      )
   )
)</f>
        <v>0</v>
      </c>
      <c r="J209" s="39">
        <f>Bank1[[#This Row],[Money in/ (Money out)]]-Bank1[[#This Row],[GST/HST]]</f>
        <v>0</v>
      </c>
      <c r="L209" s="37">
        <f t="shared" si="9"/>
        <v>0</v>
      </c>
    </row>
    <row r="210" spans="1:12" x14ac:dyDescent="0.2">
      <c r="A210" s="418"/>
      <c r="D210" s="416">
        <f>_xlfn.XLOOKUP(C:C,Table1[for Import to Bank Register dropdown],Table1[for Pivot],0,0,1)</f>
        <v>0</v>
      </c>
      <c r="E210" s="419"/>
      <c r="F210" s="160">
        <f t="shared" si="11"/>
        <v>1111111</v>
      </c>
      <c r="G210" s="394">
        <f t="shared" si="10"/>
        <v>0</v>
      </c>
      <c r="I210" s="397">
        <f>IF(OR(C210="150 Directors advances", C210="120 accounts receivable", C210="720.2 Automobile - Insurance", C210="720.3 Automobile - License", C210="870.4 Rent - Insurance", C210="870.6 Rent - Property Tax", C210="870.7 Rent - Homeoffice", C210="870.9 Rent - Water"),
   0,
   IF(Dashboard!$F$5="Quick",
      IF(OR(C210="190 Automobile",C210="200 computer hardware",C210="210 Computer software",C210="220 Quickbooks software",C210="230 Office equipment",C210="240 Office furniture"),
         E210-(E210/(1+Dashboard!$F$4)),
         0
      ),
      IF(C210="750 Business promotion",
         E210-(E210/(1+4.793/100)),
         E210-(E210/(1+Dashboard!$F$4))
      )
   )
)</f>
        <v>0</v>
      </c>
      <c r="J210" s="39">
        <f>Bank1[[#This Row],[Money in/ (Money out)]]-Bank1[[#This Row],[GST/HST]]</f>
        <v>0</v>
      </c>
      <c r="L210" s="37">
        <f t="shared" si="9"/>
        <v>0</v>
      </c>
    </row>
    <row r="211" spans="1:12" x14ac:dyDescent="0.2">
      <c r="A211" s="418"/>
      <c r="D211" s="416">
        <f>_xlfn.XLOOKUP(C:C,Table1[for Import to Bank Register dropdown],Table1[for Pivot],0,0,1)</f>
        <v>0</v>
      </c>
      <c r="E211" s="419"/>
      <c r="F211" s="160">
        <f t="shared" si="11"/>
        <v>1111111</v>
      </c>
      <c r="G211" s="394">
        <f t="shared" si="10"/>
        <v>0</v>
      </c>
      <c r="I211" s="397">
        <f>IF(OR(C211="150 Directors advances", C211="120 accounts receivable", C211="720.2 Automobile - Insurance", C211="720.3 Automobile - License", C211="870.4 Rent - Insurance", C211="870.6 Rent - Property Tax", C211="870.7 Rent - Homeoffice", C211="870.9 Rent - Water"),
   0,
   IF(Dashboard!$F$5="Quick",
      IF(OR(C211="190 Automobile",C211="200 computer hardware",C211="210 Computer software",C211="220 Quickbooks software",C211="230 Office equipment",C211="240 Office furniture"),
         E211-(E211/(1+Dashboard!$F$4)),
         0
      ),
      IF(C211="750 Business promotion",
         E211-(E211/(1+4.793/100)),
         E211-(E211/(1+Dashboard!$F$4))
      )
   )
)</f>
        <v>0</v>
      </c>
      <c r="J211" s="39">
        <f>Bank1[[#This Row],[Money in/ (Money out)]]-Bank1[[#This Row],[GST/HST]]</f>
        <v>0</v>
      </c>
      <c r="L211" s="37">
        <f t="shared" si="9"/>
        <v>0</v>
      </c>
    </row>
    <row r="212" spans="1:12" x14ac:dyDescent="0.2">
      <c r="A212" s="418"/>
      <c r="D212" s="416">
        <f>_xlfn.XLOOKUP(C:C,Table1[for Import to Bank Register dropdown],Table1[for Pivot],0,0,1)</f>
        <v>0</v>
      </c>
      <c r="E212" s="419"/>
      <c r="F212" s="160">
        <f t="shared" si="11"/>
        <v>1111111</v>
      </c>
      <c r="G212" s="394">
        <f t="shared" si="10"/>
        <v>0</v>
      </c>
      <c r="I212" s="397">
        <f>IF(OR(C212="150 Directors advances", C212="120 accounts receivable", C212="720.2 Automobile - Insurance", C212="720.3 Automobile - License", C212="870.4 Rent - Insurance", C212="870.6 Rent - Property Tax", C212="870.7 Rent - Homeoffice", C212="870.9 Rent - Water"),
   0,
   IF(Dashboard!$F$5="Quick",
      IF(OR(C212="190 Automobile",C212="200 computer hardware",C212="210 Computer software",C212="220 Quickbooks software",C212="230 Office equipment",C212="240 Office furniture"),
         E212-(E212/(1+Dashboard!$F$4)),
         0
      ),
      IF(C212="750 Business promotion",
         E212-(E212/(1+4.793/100)),
         E212-(E212/(1+Dashboard!$F$4))
      )
   )
)</f>
        <v>0</v>
      </c>
      <c r="J212" s="39">
        <f>Bank1[[#This Row],[Money in/ (Money out)]]-Bank1[[#This Row],[GST/HST]]</f>
        <v>0</v>
      </c>
      <c r="L212" s="37">
        <f t="shared" si="9"/>
        <v>0</v>
      </c>
    </row>
    <row r="213" spans="1:12" x14ac:dyDescent="0.2">
      <c r="A213" s="418"/>
      <c r="D213" s="416">
        <f>_xlfn.XLOOKUP(C:C,Table1[for Import to Bank Register dropdown],Table1[for Pivot],0,0,1)</f>
        <v>0</v>
      </c>
      <c r="E213" s="419"/>
      <c r="F213" s="160">
        <f t="shared" si="11"/>
        <v>1111111</v>
      </c>
      <c r="G213" s="394">
        <f t="shared" si="10"/>
        <v>0</v>
      </c>
      <c r="I213" s="397">
        <f>IF(OR(C213="150 Directors advances", C213="120 accounts receivable", C213="720.2 Automobile - Insurance", C213="720.3 Automobile - License", C213="870.4 Rent - Insurance", C213="870.6 Rent - Property Tax", C213="870.7 Rent - Homeoffice", C213="870.9 Rent - Water"),
   0,
   IF(Dashboard!$F$5="Quick",
      IF(OR(C213="190 Automobile",C213="200 computer hardware",C213="210 Computer software",C213="220 Quickbooks software",C213="230 Office equipment",C213="240 Office furniture"),
         E213-(E213/(1+Dashboard!$F$4)),
         0
      ),
      IF(C213="750 Business promotion",
         E213-(E213/(1+4.793/100)),
         E213-(E213/(1+Dashboard!$F$4))
      )
   )
)</f>
        <v>0</v>
      </c>
      <c r="J213" s="39">
        <f>Bank1[[#This Row],[Money in/ (Money out)]]-Bank1[[#This Row],[GST/HST]]</f>
        <v>0</v>
      </c>
      <c r="L213" s="37">
        <f t="shared" si="9"/>
        <v>0</v>
      </c>
    </row>
    <row r="214" spans="1:12" x14ac:dyDescent="0.2">
      <c r="A214" s="418"/>
      <c r="D214" s="416">
        <f>_xlfn.XLOOKUP(C:C,Table1[for Import to Bank Register dropdown],Table1[for Pivot],0,0,1)</f>
        <v>0</v>
      </c>
      <c r="E214" s="419"/>
      <c r="F214" s="160">
        <f t="shared" si="11"/>
        <v>1111111</v>
      </c>
      <c r="G214" s="394">
        <f t="shared" si="10"/>
        <v>0</v>
      </c>
      <c r="I214" s="397">
        <f>IF(OR(C214="150 Directors advances", C214="120 accounts receivable", C214="720.2 Automobile - Insurance", C214="720.3 Automobile - License", C214="870.4 Rent - Insurance", C214="870.6 Rent - Property Tax", C214="870.7 Rent - Homeoffice", C214="870.9 Rent - Water"),
   0,
   IF(Dashboard!$F$5="Quick",
      IF(OR(C214="190 Automobile",C214="200 computer hardware",C214="210 Computer software",C214="220 Quickbooks software",C214="230 Office equipment",C214="240 Office furniture"),
         E214-(E214/(1+Dashboard!$F$4)),
         0
      ),
      IF(C214="750 Business promotion",
         E214-(E214/(1+4.793/100)),
         E214-(E214/(1+Dashboard!$F$4))
      )
   )
)</f>
        <v>0</v>
      </c>
      <c r="J214" s="39">
        <f>Bank1[[#This Row],[Money in/ (Money out)]]-Bank1[[#This Row],[GST/HST]]</f>
        <v>0</v>
      </c>
      <c r="L214" s="37">
        <f t="shared" si="9"/>
        <v>0</v>
      </c>
    </row>
    <row r="215" spans="1:12" x14ac:dyDescent="0.2">
      <c r="A215" s="418"/>
      <c r="D215" s="416">
        <f>_xlfn.XLOOKUP(C:C,Table1[for Import to Bank Register dropdown],Table1[for Pivot],0,0,1)</f>
        <v>0</v>
      </c>
      <c r="E215" s="419"/>
      <c r="F215" s="160">
        <f t="shared" si="11"/>
        <v>1111111</v>
      </c>
      <c r="G215" s="394">
        <f t="shared" si="10"/>
        <v>0</v>
      </c>
      <c r="I215" s="397">
        <f>IF(OR(C215="150 Directors advances", C215="120 accounts receivable", C215="720.2 Automobile - Insurance", C215="720.3 Automobile - License", C215="870.4 Rent - Insurance", C215="870.6 Rent - Property Tax", C215="870.7 Rent - Homeoffice", C215="870.9 Rent - Water"),
   0,
   IF(Dashboard!$F$5="Quick",
      IF(OR(C215="190 Automobile",C215="200 computer hardware",C215="210 Computer software",C215="220 Quickbooks software",C215="230 Office equipment",C215="240 Office furniture"),
         E215-(E215/(1+Dashboard!$F$4)),
         0
      ),
      IF(C215="750 Business promotion",
         E215-(E215/(1+4.793/100)),
         E215-(E215/(1+Dashboard!$F$4))
      )
   )
)</f>
        <v>0</v>
      </c>
      <c r="J215" s="39">
        <f>Bank1[[#This Row],[Money in/ (Money out)]]-Bank1[[#This Row],[GST/HST]]</f>
        <v>0</v>
      </c>
      <c r="L215" s="37">
        <f t="shared" si="9"/>
        <v>0</v>
      </c>
    </row>
    <row r="216" spans="1:12" x14ac:dyDescent="0.2">
      <c r="A216" s="418"/>
      <c r="D216" s="416">
        <f>_xlfn.XLOOKUP(C:C,Table1[for Import to Bank Register dropdown],Table1[for Pivot],0,0,1)</f>
        <v>0</v>
      </c>
      <c r="E216" s="419"/>
      <c r="F216" s="160">
        <f t="shared" si="11"/>
        <v>1111111</v>
      </c>
      <c r="G216" s="394">
        <f t="shared" si="10"/>
        <v>0</v>
      </c>
      <c r="I216" s="397">
        <f>IF(OR(C216="150 Directors advances", C216="120 accounts receivable", C216="720.2 Automobile - Insurance", C216="720.3 Automobile - License", C216="870.4 Rent - Insurance", C216="870.6 Rent - Property Tax", C216="870.7 Rent - Homeoffice", C216="870.9 Rent - Water"),
   0,
   IF(Dashboard!$F$5="Quick",
      IF(OR(C216="190 Automobile",C216="200 computer hardware",C216="210 Computer software",C216="220 Quickbooks software",C216="230 Office equipment",C216="240 Office furniture"),
         E216-(E216/(1+Dashboard!$F$4)),
         0
      ),
      IF(C216="750 Business promotion",
         E216-(E216/(1+4.793/100)),
         E216-(E216/(1+Dashboard!$F$4))
      )
   )
)</f>
        <v>0</v>
      </c>
      <c r="J216" s="39">
        <f>Bank1[[#This Row],[Money in/ (Money out)]]-Bank1[[#This Row],[GST/HST]]</f>
        <v>0</v>
      </c>
      <c r="L216" s="37">
        <f t="shared" si="9"/>
        <v>0</v>
      </c>
    </row>
    <row r="217" spans="1:12" x14ac:dyDescent="0.2">
      <c r="A217" s="418"/>
      <c r="D217" s="416">
        <f>_xlfn.XLOOKUP(C:C,Table1[for Import to Bank Register dropdown],Table1[for Pivot],0,0,1)</f>
        <v>0</v>
      </c>
      <c r="E217" s="419"/>
      <c r="F217" s="160">
        <f t="shared" si="11"/>
        <v>1111111</v>
      </c>
      <c r="G217" s="394">
        <f t="shared" si="10"/>
        <v>0</v>
      </c>
      <c r="I217" s="397">
        <f>IF(OR(C217="150 Directors advances", C217="120 accounts receivable", C217="720.2 Automobile - Insurance", C217="720.3 Automobile - License", C217="870.4 Rent - Insurance", C217="870.6 Rent - Property Tax", C217="870.7 Rent - Homeoffice", C217="870.9 Rent - Water"),
   0,
   IF(Dashboard!$F$5="Quick",
      IF(OR(C217="190 Automobile",C217="200 computer hardware",C217="210 Computer software",C217="220 Quickbooks software",C217="230 Office equipment",C217="240 Office furniture"),
         E217-(E217/(1+Dashboard!$F$4)),
         0
      ),
      IF(C217="750 Business promotion",
         E217-(E217/(1+4.793/100)),
         E217-(E217/(1+Dashboard!$F$4))
      )
   )
)</f>
        <v>0</v>
      </c>
      <c r="J217" s="39">
        <f>Bank1[[#This Row],[Money in/ (Money out)]]-Bank1[[#This Row],[GST/HST]]</f>
        <v>0</v>
      </c>
      <c r="L217" s="37">
        <f t="shared" si="9"/>
        <v>0</v>
      </c>
    </row>
    <row r="218" spans="1:12" x14ac:dyDescent="0.2">
      <c r="A218" s="418"/>
      <c r="D218" s="416">
        <f>_xlfn.XLOOKUP(C:C,Table1[for Import to Bank Register dropdown],Table1[for Pivot],0,0,1)</f>
        <v>0</v>
      </c>
      <c r="E218" s="419"/>
      <c r="F218" s="160">
        <f t="shared" si="11"/>
        <v>1111111</v>
      </c>
      <c r="G218" s="394">
        <f t="shared" si="10"/>
        <v>0</v>
      </c>
      <c r="I218" s="397">
        <f>IF(OR(C218="150 Directors advances", C218="120 accounts receivable", C218="720.2 Automobile - Insurance", C218="720.3 Automobile - License", C218="870.4 Rent - Insurance", C218="870.6 Rent - Property Tax", C218="870.7 Rent - Homeoffice", C218="870.9 Rent - Water"),
   0,
   IF(Dashboard!$F$5="Quick",
      IF(OR(C218="190 Automobile",C218="200 computer hardware",C218="210 Computer software",C218="220 Quickbooks software",C218="230 Office equipment",C218="240 Office furniture"),
         E218-(E218/(1+Dashboard!$F$4)),
         0
      ),
      IF(C218="750 Business promotion",
         E218-(E218/(1+4.793/100)),
         E218-(E218/(1+Dashboard!$F$4))
      )
   )
)</f>
        <v>0</v>
      </c>
      <c r="J218" s="39">
        <f>Bank1[[#This Row],[Money in/ (Money out)]]-Bank1[[#This Row],[GST/HST]]</f>
        <v>0</v>
      </c>
      <c r="L218" s="37">
        <f t="shared" si="9"/>
        <v>0</v>
      </c>
    </row>
    <row r="219" spans="1:12" x14ac:dyDescent="0.2">
      <c r="A219" s="418"/>
      <c r="D219" s="416">
        <f>_xlfn.XLOOKUP(C:C,Table1[for Import to Bank Register dropdown],Table1[for Pivot],0,0,1)</f>
        <v>0</v>
      </c>
      <c r="E219" s="419"/>
      <c r="F219" s="160">
        <f t="shared" si="11"/>
        <v>1111111</v>
      </c>
      <c r="G219" s="394">
        <f t="shared" si="10"/>
        <v>0</v>
      </c>
      <c r="I219" s="397">
        <f>IF(OR(C219="150 Directors advances", C219="120 accounts receivable", C219="720.2 Automobile - Insurance", C219="720.3 Automobile - License", C219="870.4 Rent - Insurance", C219="870.6 Rent - Property Tax", C219="870.7 Rent - Homeoffice", C219="870.9 Rent - Water"),
   0,
   IF(Dashboard!$F$5="Quick",
      IF(OR(C219="190 Automobile",C219="200 computer hardware",C219="210 Computer software",C219="220 Quickbooks software",C219="230 Office equipment",C219="240 Office furniture"),
         E219-(E219/(1+Dashboard!$F$4)),
         0
      ),
      IF(C219="750 Business promotion",
         E219-(E219/(1+4.793/100)),
         E219-(E219/(1+Dashboard!$F$4))
      )
   )
)</f>
        <v>0</v>
      </c>
      <c r="J219" s="39">
        <f>Bank1[[#This Row],[Money in/ (Money out)]]-Bank1[[#This Row],[GST/HST]]</f>
        <v>0</v>
      </c>
      <c r="L219" s="37">
        <f t="shared" si="9"/>
        <v>0</v>
      </c>
    </row>
    <row r="220" spans="1:12" x14ac:dyDescent="0.2">
      <c r="A220" s="418"/>
      <c r="D220" s="416">
        <f>_xlfn.XLOOKUP(C:C,Table1[for Import to Bank Register dropdown],Table1[for Pivot],0,0,1)</f>
        <v>0</v>
      </c>
      <c r="E220" s="419"/>
      <c r="F220" s="160">
        <f t="shared" si="11"/>
        <v>1111111</v>
      </c>
      <c r="G220" s="394">
        <f t="shared" si="10"/>
        <v>0</v>
      </c>
      <c r="I220" s="397">
        <f>IF(OR(C220="150 Directors advances", C220="120 accounts receivable", C220="720.2 Automobile - Insurance", C220="720.3 Automobile - License", C220="870.4 Rent - Insurance", C220="870.6 Rent - Property Tax", C220="870.7 Rent - Homeoffice", C220="870.9 Rent - Water"),
   0,
   IF(Dashboard!$F$5="Quick",
      IF(OR(C220="190 Automobile",C220="200 computer hardware",C220="210 Computer software",C220="220 Quickbooks software",C220="230 Office equipment",C220="240 Office furniture"),
         E220-(E220/(1+Dashboard!$F$4)),
         0
      ),
      IF(C220="750 Business promotion",
         E220-(E220/(1+4.793/100)),
         E220-(E220/(1+Dashboard!$F$4))
      )
   )
)</f>
        <v>0</v>
      </c>
      <c r="J220" s="39">
        <f>Bank1[[#This Row],[Money in/ (Money out)]]-Bank1[[#This Row],[GST/HST]]</f>
        <v>0</v>
      </c>
      <c r="L220" s="37">
        <f t="shared" si="9"/>
        <v>0</v>
      </c>
    </row>
    <row r="221" spans="1:12" x14ac:dyDescent="0.2">
      <c r="A221" s="418"/>
      <c r="D221" s="416">
        <f>_xlfn.XLOOKUP(C:C,Table1[for Import to Bank Register dropdown],Table1[for Pivot],0,0,1)</f>
        <v>0</v>
      </c>
      <c r="E221" s="419"/>
      <c r="F221" s="160">
        <f t="shared" si="11"/>
        <v>1111111</v>
      </c>
      <c r="G221" s="394">
        <f t="shared" si="10"/>
        <v>0</v>
      </c>
      <c r="I221" s="397">
        <f>IF(OR(C221="150 Directors advances", C221="120 accounts receivable", C221="720.2 Automobile - Insurance", C221="720.3 Automobile - License", C221="870.4 Rent - Insurance", C221="870.6 Rent - Property Tax", C221="870.7 Rent - Homeoffice", C221="870.9 Rent - Water"),
   0,
   IF(Dashboard!$F$5="Quick",
      IF(OR(C221="190 Automobile",C221="200 computer hardware",C221="210 Computer software",C221="220 Quickbooks software",C221="230 Office equipment",C221="240 Office furniture"),
         E221-(E221/(1+Dashboard!$F$4)),
         0
      ),
      IF(C221="750 Business promotion",
         E221-(E221/(1+4.793/100)),
         E221-(E221/(1+Dashboard!$F$4))
      )
   )
)</f>
        <v>0</v>
      </c>
      <c r="J221" s="39">
        <f>Bank1[[#This Row],[Money in/ (Money out)]]-Bank1[[#This Row],[GST/HST]]</f>
        <v>0</v>
      </c>
      <c r="L221" s="37">
        <f t="shared" si="9"/>
        <v>0</v>
      </c>
    </row>
    <row r="222" spans="1:12" x14ac:dyDescent="0.2">
      <c r="A222" s="418"/>
      <c r="D222" s="416">
        <f>_xlfn.XLOOKUP(C:C,Table1[for Import to Bank Register dropdown],Table1[for Pivot],0,0,1)</f>
        <v>0</v>
      </c>
      <c r="E222" s="419"/>
      <c r="F222" s="160">
        <f t="shared" si="11"/>
        <v>1111111</v>
      </c>
      <c r="G222" s="394">
        <f t="shared" si="10"/>
        <v>0</v>
      </c>
      <c r="I222" s="397">
        <f>IF(OR(C222="150 Directors advances", C222="120 accounts receivable", C222="720.2 Automobile - Insurance", C222="720.3 Automobile - License", C222="870.4 Rent - Insurance", C222="870.6 Rent - Property Tax", C222="870.7 Rent - Homeoffice", C222="870.9 Rent - Water"),
   0,
   IF(Dashboard!$F$5="Quick",
      IF(OR(C222="190 Automobile",C222="200 computer hardware",C222="210 Computer software",C222="220 Quickbooks software",C222="230 Office equipment",C222="240 Office furniture"),
         E222-(E222/(1+Dashboard!$F$4)),
         0
      ),
      IF(C222="750 Business promotion",
         E222-(E222/(1+4.793/100)),
         E222-(E222/(1+Dashboard!$F$4))
      )
   )
)</f>
        <v>0</v>
      </c>
      <c r="J222" s="39">
        <f>Bank1[[#This Row],[Money in/ (Money out)]]-Bank1[[#This Row],[GST/HST]]</f>
        <v>0</v>
      </c>
      <c r="L222" s="37">
        <f t="shared" si="9"/>
        <v>0</v>
      </c>
    </row>
    <row r="223" spans="1:12" x14ac:dyDescent="0.2">
      <c r="A223" s="418"/>
      <c r="D223" s="416">
        <f>_xlfn.XLOOKUP(C:C,Table1[for Import to Bank Register dropdown],Table1[for Pivot],0,0,1)</f>
        <v>0</v>
      </c>
      <c r="E223" s="419"/>
      <c r="F223" s="160">
        <f t="shared" si="11"/>
        <v>1111111</v>
      </c>
      <c r="G223" s="394">
        <f t="shared" si="10"/>
        <v>0</v>
      </c>
      <c r="I223" s="397">
        <f>IF(OR(C223="150 Directors advances", C223="120 accounts receivable", C223="720.2 Automobile - Insurance", C223="720.3 Automobile - License", C223="870.4 Rent - Insurance", C223="870.6 Rent - Property Tax", C223="870.7 Rent - Homeoffice", C223="870.9 Rent - Water"),
   0,
   IF(Dashboard!$F$5="Quick",
      IF(OR(C223="190 Automobile",C223="200 computer hardware",C223="210 Computer software",C223="220 Quickbooks software",C223="230 Office equipment",C223="240 Office furniture"),
         E223-(E223/(1+Dashboard!$F$4)),
         0
      ),
      IF(C223="750 Business promotion",
         E223-(E223/(1+4.793/100)),
         E223-(E223/(1+Dashboard!$F$4))
      )
   )
)</f>
        <v>0</v>
      </c>
      <c r="J223" s="39">
        <f>Bank1[[#This Row],[Money in/ (Money out)]]-Bank1[[#This Row],[GST/HST]]</f>
        <v>0</v>
      </c>
      <c r="L223" s="37">
        <f t="shared" si="9"/>
        <v>0</v>
      </c>
    </row>
    <row r="224" spans="1:12" x14ac:dyDescent="0.2">
      <c r="A224" s="418"/>
      <c r="D224" s="416">
        <f>_xlfn.XLOOKUP(C:C,Table1[for Import to Bank Register dropdown],Table1[for Pivot],0,0,1)</f>
        <v>0</v>
      </c>
      <c r="E224" s="419"/>
      <c r="F224" s="160">
        <f t="shared" si="11"/>
        <v>1111111</v>
      </c>
      <c r="G224" s="394">
        <f t="shared" si="10"/>
        <v>0</v>
      </c>
      <c r="I224" s="397">
        <f>IF(OR(C224="150 Directors advances", C224="120 accounts receivable", C224="720.2 Automobile - Insurance", C224="720.3 Automobile - License", C224="870.4 Rent - Insurance", C224="870.6 Rent - Property Tax", C224="870.7 Rent - Homeoffice", C224="870.9 Rent - Water"),
   0,
   IF(Dashboard!$F$5="Quick",
      IF(OR(C224="190 Automobile",C224="200 computer hardware",C224="210 Computer software",C224="220 Quickbooks software",C224="230 Office equipment",C224="240 Office furniture"),
         E224-(E224/(1+Dashboard!$F$4)),
         0
      ),
      IF(C224="750 Business promotion",
         E224-(E224/(1+4.793/100)),
         E224-(E224/(1+Dashboard!$F$4))
      )
   )
)</f>
        <v>0</v>
      </c>
      <c r="J224" s="39">
        <f>Bank1[[#This Row],[Money in/ (Money out)]]-Bank1[[#This Row],[GST/HST]]</f>
        <v>0</v>
      </c>
      <c r="L224" s="37">
        <f t="shared" si="9"/>
        <v>0</v>
      </c>
    </row>
    <row r="225" spans="1:12" x14ac:dyDescent="0.2">
      <c r="A225" s="418"/>
      <c r="D225" s="416">
        <f>_xlfn.XLOOKUP(C:C,Table1[for Import to Bank Register dropdown],Table1[for Pivot],0,0,1)</f>
        <v>0</v>
      </c>
      <c r="E225" s="419"/>
      <c r="F225" s="160">
        <f t="shared" si="11"/>
        <v>1111111</v>
      </c>
      <c r="G225" s="394">
        <f t="shared" si="10"/>
        <v>0</v>
      </c>
      <c r="I225" s="397">
        <f>IF(OR(C225="150 Directors advances", C225="120 accounts receivable", C225="720.2 Automobile - Insurance", C225="720.3 Automobile - License", C225="870.4 Rent - Insurance", C225="870.6 Rent - Property Tax", C225="870.7 Rent - Homeoffice", C225="870.9 Rent - Water"),
   0,
   IF(Dashboard!$F$5="Quick",
      IF(OR(C225="190 Automobile",C225="200 computer hardware",C225="210 Computer software",C225="220 Quickbooks software",C225="230 Office equipment",C225="240 Office furniture"),
         E225-(E225/(1+Dashboard!$F$4)),
         0
      ),
      IF(C225="750 Business promotion",
         E225-(E225/(1+4.793/100)),
         E225-(E225/(1+Dashboard!$F$4))
      )
   )
)</f>
        <v>0</v>
      </c>
      <c r="J225" s="39">
        <f>Bank1[[#This Row],[Money in/ (Money out)]]-Bank1[[#This Row],[GST/HST]]</f>
        <v>0</v>
      </c>
      <c r="L225" s="37">
        <f t="shared" si="9"/>
        <v>0</v>
      </c>
    </row>
    <row r="226" spans="1:12" x14ac:dyDescent="0.2">
      <c r="A226" s="418"/>
      <c r="D226" s="416">
        <f>_xlfn.XLOOKUP(C:C,Table1[for Import to Bank Register dropdown],Table1[for Pivot],0,0,1)</f>
        <v>0</v>
      </c>
      <c r="E226" s="419"/>
      <c r="F226" s="160">
        <f t="shared" si="11"/>
        <v>1111111</v>
      </c>
      <c r="G226" s="394">
        <f t="shared" si="10"/>
        <v>0</v>
      </c>
      <c r="I226" s="397">
        <f>IF(OR(C226="150 Directors advances", C226="120 accounts receivable", C226="720.2 Automobile - Insurance", C226="720.3 Automobile - License", C226="870.4 Rent - Insurance", C226="870.6 Rent - Property Tax", C226="870.7 Rent - Homeoffice", C226="870.9 Rent - Water"),
   0,
   IF(Dashboard!$F$5="Quick",
      IF(OR(C226="190 Automobile",C226="200 computer hardware",C226="210 Computer software",C226="220 Quickbooks software",C226="230 Office equipment",C226="240 Office furniture"),
         E226-(E226/(1+Dashboard!$F$4)),
         0
      ),
      IF(C226="750 Business promotion",
         E226-(E226/(1+4.793/100)),
         E226-(E226/(1+Dashboard!$F$4))
      )
   )
)</f>
        <v>0</v>
      </c>
      <c r="J226" s="39">
        <f>Bank1[[#This Row],[Money in/ (Money out)]]-Bank1[[#This Row],[GST/HST]]</f>
        <v>0</v>
      </c>
      <c r="L226" s="37">
        <f t="shared" si="9"/>
        <v>0</v>
      </c>
    </row>
    <row r="227" spans="1:12" x14ac:dyDescent="0.2">
      <c r="A227" s="418"/>
      <c r="D227" s="416">
        <f>_xlfn.XLOOKUP(C:C,Table1[for Import to Bank Register dropdown],Table1[for Pivot],0,0,1)</f>
        <v>0</v>
      </c>
      <c r="E227" s="419"/>
      <c r="F227" s="160">
        <f t="shared" si="11"/>
        <v>1111111</v>
      </c>
      <c r="G227" s="394">
        <f t="shared" si="10"/>
        <v>0</v>
      </c>
      <c r="I227" s="397">
        <f>IF(OR(C227="150 Directors advances", C227="120 accounts receivable", C227="720.2 Automobile - Insurance", C227="720.3 Automobile - License", C227="870.4 Rent - Insurance", C227="870.6 Rent - Property Tax", C227="870.7 Rent - Homeoffice", C227="870.9 Rent - Water"),
   0,
   IF(Dashboard!$F$5="Quick",
      IF(OR(C227="190 Automobile",C227="200 computer hardware",C227="210 Computer software",C227="220 Quickbooks software",C227="230 Office equipment",C227="240 Office furniture"),
         E227-(E227/(1+Dashboard!$F$4)),
         0
      ),
      IF(C227="750 Business promotion",
         E227-(E227/(1+4.793/100)),
         E227-(E227/(1+Dashboard!$F$4))
      )
   )
)</f>
        <v>0</v>
      </c>
      <c r="J227" s="39">
        <f>Bank1[[#This Row],[Money in/ (Money out)]]-Bank1[[#This Row],[GST/HST]]</f>
        <v>0</v>
      </c>
      <c r="L227" s="37">
        <f t="shared" si="9"/>
        <v>0</v>
      </c>
    </row>
    <row r="228" spans="1:12" x14ac:dyDescent="0.2">
      <c r="A228" s="418"/>
      <c r="D228" s="416">
        <f>_xlfn.XLOOKUP(C:C,Table1[for Import to Bank Register dropdown],Table1[for Pivot],0,0,1)</f>
        <v>0</v>
      </c>
      <c r="E228" s="419"/>
      <c r="F228" s="160">
        <f t="shared" si="11"/>
        <v>1111111</v>
      </c>
      <c r="G228" s="394">
        <f t="shared" si="10"/>
        <v>0</v>
      </c>
      <c r="I228" s="397">
        <f>IF(OR(C228="150 Directors advances", C228="120 accounts receivable", C228="720.2 Automobile - Insurance", C228="720.3 Automobile - License", C228="870.4 Rent - Insurance", C228="870.6 Rent - Property Tax", C228="870.7 Rent - Homeoffice", C228="870.9 Rent - Water"),
   0,
   IF(Dashboard!$F$5="Quick",
      IF(OR(C228="190 Automobile",C228="200 computer hardware",C228="210 Computer software",C228="220 Quickbooks software",C228="230 Office equipment",C228="240 Office furniture"),
         E228-(E228/(1+Dashboard!$F$4)),
         0
      ),
      IF(C228="750 Business promotion",
         E228-(E228/(1+4.793/100)),
         E228-(E228/(1+Dashboard!$F$4))
      )
   )
)</f>
        <v>0</v>
      </c>
      <c r="J228" s="39">
        <f>Bank1[[#This Row],[Money in/ (Money out)]]-Bank1[[#This Row],[GST/HST]]</f>
        <v>0</v>
      </c>
      <c r="L228" s="37">
        <f t="shared" si="9"/>
        <v>0</v>
      </c>
    </row>
    <row r="229" spans="1:12" x14ac:dyDescent="0.2">
      <c r="A229" s="418"/>
      <c r="D229" s="416">
        <f>_xlfn.XLOOKUP(C:C,Table1[for Import to Bank Register dropdown],Table1[for Pivot],0,0,1)</f>
        <v>0</v>
      </c>
      <c r="E229" s="419"/>
      <c r="F229" s="160">
        <f t="shared" si="11"/>
        <v>1111111</v>
      </c>
      <c r="G229" s="394">
        <f t="shared" si="10"/>
        <v>0</v>
      </c>
      <c r="I229" s="397">
        <f>IF(OR(C229="150 Directors advances", C229="120 accounts receivable", C229="720.2 Automobile - Insurance", C229="720.3 Automobile - License", C229="870.4 Rent - Insurance", C229="870.6 Rent - Property Tax", C229="870.7 Rent - Homeoffice", C229="870.9 Rent - Water"),
   0,
   IF(Dashboard!$F$5="Quick",
      IF(OR(C229="190 Automobile",C229="200 computer hardware",C229="210 Computer software",C229="220 Quickbooks software",C229="230 Office equipment",C229="240 Office furniture"),
         E229-(E229/(1+Dashboard!$F$4)),
         0
      ),
      IF(C229="750 Business promotion",
         E229-(E229/(1+4.793/100)),
         E229-(E229/(1+Dashboard!$F$4))
      )
   )
)</f>
        <v>0</v>
      </c>
      <c r="J229" s="39">
        <f>Bank1[[#This Row],[Money in/ (Money out)]]-Bank1[[#This Row],[GST/HST]]</f>
        <v>0</v>
      </c>
      <c r="L229" s="37">
        <f t="shared" si="9"/>
        <v>0</v>
      </c>
    </row>
    <row r="230" spans="1:12" x14ac:dyDescent="0.2">
      <c r="A230" s="418"/>
      <c r="D230" s="416">
        <f>_xlfn.XLOOKUP(C:C,Table1[for Import to Bank Register dropdown],Table1[for Pivot],0,0,1)</f>
        <v>0</v>
      </c>
      <c r="E230" s="419"/>
      <c r="F230" s="160">
        <f t="shared" si="11"/>
        <v>1111111</v>
      </c>
      <c r="G230" s="394">
        <f t="shared" si="10"/>
        <v>0</v>
      </c>
      <c r="I230" s="397">
        <f>IF(OR(C230="150 Directors advances", C230="120 accounts receivable", C230="720.2 Automobile - Insurance", C230="720.3 Automobile - License", C230="870.4 Rent - Insurance", C230="870.6 Rent - Property Tax", C230="870.7 Rent - Homeoffice", C230="870.9 Rent - Water"),
   0,
   IF(Dashboard!$F$5="Quick",
      IF(OR(C230="190 Automobile",C230="200 computer hardware",C230="210 Computer software",C230="220 Quickbooks software",C230="230 Office equipment",C230="240 Office furniture"),
         E230-(E230/(1+Dashboard!$F$4)),
         0
      ),
      IF(C230="750 Business promotion",
         E230-(E230/(1+4.793/100)),
         E230-(E230/(1+Dashboard!$F$4))
      )
   )
)</f>
        <v>0</v>
      </c>
      <c r="J230" s="39">
        <f>Bank1[[#This Row],[Money in/ (Money out)]]-Bank1[[#This Row],[GST/HST]]</f>
        <v>0</v>
      </c>
      <c r="L230" s="37">
        <f t="shared" si="9"/>
        <v>0</v>
      </c>
    </row>
    <row r="231" spans="1:12" x14ac:dyDescent="0.2">
      <c r="A231" s="418"/>
      <c r="D231" s="416">
        <f>_xlfn.XLOOKUP(C:C,Table1[for Import to Bank Register dropdown],Table1[for Pivot],0,0,1)</f>
        <v>0</v>
      </c>
      <c r="E231" s="419"/>
      <c r="F231" s="160">
        <f t="shared" si="11"/>
        <v>1111111</v>
      </c>
      <c r="G231" s="394">
        <f t="shared" si="10"/>
        <v>0</v>
      </c>
      <c r="I231" s="397">
        <f>IF(OR(C231="150 Directors advances", C231="120 accounts receivable", C231="720.2 Automobile - Insurance", C231="720.3 Automobile - License", C231="870.4 Rent - Insurance", C231="870.6 Rent - Property Tax", C231="870.7 Rent - Homeoffice", C231="870.9 Rent - Water"),
   0,
   IF(Dashboard!$F$5="Quick",
      IF(OR(C231="190 Automobile",C231="200 computer hardware",C231="210 Computer software",C231="220 Quickbooks software",C231="230 Office equipment",C231="240 Office furniture"),
         E231-(E231/(1+Dashboard!$F$4)),
         0
      ),
      IF(C231="750 Business promotion",
         E231-(E231/(1+4.793/100)),
         E231-(E231/(1+Dashboard!$F$4))
      )
   )
)</f>
        <v>0</v>
      </c>
      <c r="J231" s="39">
        <f>Bank1[[#This Row],[Money in/ (Money out)]]-Bank1[[#This Row],[GST/HST]]</f>
        <v>0</v>
      </c>
      <c r="L231" s="37">
        <f t="shared" si="9"/>
        <v>0</v>
      </c>
    </row>
    <row r="232" spans="1:12" x14ac:dyDescent="0.2">
      <c r="A232" s="418"/>
      <c r="D232" s="416">
        <f>_xlfn.XLOOKUP(C:C,Table1[for Import to Bank Register dropdown],Table1[for Pivot],0,0,1)</f>
        <v>0</v>
      </c>
      <c r="E232" s="419"/>
      <c r="F232" s="160">
        <f t="shared" si="11"/>
        <v>1111111</v>
      </c>
      <c r="G232" s="394">
        <f t="shared" si="10"/>
        <v>0</v>
      </c>
      <c r="I232" s="397">
        <f>IF(OR(C232="150 Directors advances", C232="120 accounts receivable", C232="720.2 Automobile - Insurance", C232="720.3 Automobile - License", C232="870.4 Rent - Insurance", C232="870.6 Rent - Property Tax", C232="870.7 Rent - Homeoffice", C232="870.9 Rent - Water"),
   0,
   IF(Dashboard!$F$5="Quick",
      IF(OR(C232="190 Automobile",C232="200 computer hardware",C232="210 Computer software",C232="220 Quickbooks software",C232="230 Office equipment",C232="240 Office furniture"),
         E232-(E232/(1+Dashboard!$F$4)),
         0
      ),
      IF(C232="750 Business promotion",
         E232-(E232/(1+4.793/100)),
         E232-(E232/(1+Dashboard!$F$4))
      )
   )
)</f>
        <v>0</v>
      </c>
      <c r="J232" s="39">
        <f>Bank1[[#This Row],[Money in/ (Money out)]]-Bank1[[#This Row],[GST/HST]]</f>
        <v>0</v>
      </c>
      <c r="L232" s="37">
        <f t="shared" si="9"/>
        <v>0</v>
      </c>
    </row>
    <row r="233" spans="1:12" x14ac:dyDescent="0.2">
      <c r="A233" s="418"/>
      <c r="D233" s="416">
        <f>_xlfn.XLOOKUP(C:C,Table1[for Import to Bank Register dropdown],Table1[for Pivot],0,0,1)</f>
        <v>0</v>
      </c>
      <c r="E233" s="419"/>
      <c r="F233" s="160">
        <f t="shared" si="11"/>
        <v>1111111</v>
      </c>
      <c r="G233" s="394">
        <f t="shared" si="10"/>
        <v>0</v>
      </c>
      <c r="I233" s="397">
        <f>IF(OR(C233="150 Directors advances", C233="120 accounts receivable", C233="720.2 Automobile - Insurance", C233="720.3 Automobile - License", C233="870.4 Rent - Insurance", C233="870.6 Rent - Property Tax", C233="870.7 Rent - Homeoffice", C233="870.9 Rent - Water"),
   0,
   IF(Dashboard!$F$5="Quick",
      IF(OR(C233="190 Automobile",C233="200 computer hardware",C233="210 Computer software",C233="220 Quickbooks software",C233="230 Office equipment",C233="240 Office furniture"),
         E233-(E233/(1+Dashboard!$F$4)),
         0
      ),
      IF(C233="750 Business promotion",
         E233-(E233/(1+4.793/100)),
         E233-(E233/(1+Dashboard!$F$4))
      )
   )
)</f>
        <v>0</v>
      </c>
      <c r="J233" s="39">
        <f>Bank1[[#This Row],[Money in/ (Money out)]]-Bank1[[#This Row],[GST/HST]]</f>
        <v>0</v>
      </c>
      <c r="L233" s="37">
        <f t="shared" si="9"/>
        <v>0</v>
      </c>
    </row>
    <row r="234" spans="1:12" x14ac:dyDescent="0.2">
      <c r="A234" s="418"/>
      <c r="D234" s="416">
        <f>_xlfn.XLOOKUP(C:C,Table1[for Import to Bank Register dropdown],Table1[for Pivot],0,0,1)</f>
        <v>0</v>
      </c>
      <c r="E234" s="419"/>
      <c r="F234" s="160">
        <f t="shared" si="11"/>
        <v>1111111</v>
      </c>
      <c r="G234" s="394">
        <f t="shared" si="10"/>
        <v>0</v>
      </c>
      <c r="I234" s="397">
        <f>IF(OR(C234="150 Directors advances", C234="120 accounts receivable", C234="720.2 Automobile - Insurance", C234="720.3 Automobile - License", C234="870.4 Rent - Insurance", C234="870.6 Rent - Property Tax", C234="870.7 Rent - Homeoffice", C234="870.9 Rent - Water"),
   0,
   IF(Dashboard!$F$5="Quick",
      IF(OR(C234="190 Automobile",C234="200 computer hardware",C234="210 Computer software",C234="220 Quickbooks software",C234="230 Office equipment",C234="240 Office furniture"),
         E234-(E234/(1+Dashboard!$F$4)),
         0
      ),
      IF(C234="750 Business promotion",
         E234-(E234/(1+4.793/100)),
         E234-(E234/(1+Dashboard!$F$4))
      )
   )
)</f>
        <v>0</v>
      </c>
      <c r="J234" s="39">
        <f>Bank1[[#This Row],[Money in/ (Money out)]]-Bank1[[#This Row],[GST/HST]]</f>
        <v>0</v>
      </c>
      <c r="L234" s="37">
        <f t="shared" si="9"/>
        <v>0</v>
      </c>
    </row>
    <row r="235" spans="1:12" x14ac:dyDescent="0.2">
      <c r="A235" s="418"/>
      <c r="D235" s="416">
        <f>_xlfn.XLOOKUP(C:C,Table1[for Import to Bank Register dropdown],Table1[for Pivot],0,0,1)</f>
        <v>0</v>
      </c>
      <c r="E235" s="419"/>
      <c r="F235" s="160">
        <f t="shared" si="11"/>
        <v>1111111</v>
      </c>
      <c r="G235" s="394">
        <f t="shared" si="10"/>
        <v>0</v>
      </c>
      <c r="I235" s="397">
        <f>IF(OR(C235="150 Directors advances", C235="120 accounts receivable", C235="720.2 Automobile - Insurance", C235="720.3 Automobile - License", C235="870.4 Rent - Insurance", C235="870.6 Rent - Property Tax", C235="870.7 Rent - Homeoffice", C235="870.9 Rent - Water"),
   0,
   IF(Dashboard!$F$5="Quick",
      IF(OR(C235="190 Automobile",C235="200 computer hardware",C235="210 Computer software",C235="220 Quickbooks software",C235="230 Office equipment",C235="240 Office furniture"),
         E235-(E235/(1+Dashboard!$F$4)),
         0
      ),
      IF(C235="750 Business promotion",
         E235-(E235/(1+4.793/100)),
         E235-(E235/(1+Dashboard!$F$4))
      )
   )
)</f>
        <v>0</v>
      </c>
      <c r="J235" s="39">
        <f>Bank1[[#This Row],[Money in/ (Money out)]]-Bank1[[#This Row],[GST/HST]]</f>
        <v>0</v>
      </c>
      <c r="L235" s="37">
        <f t="shared" si="9"/>
        <v>0</v>
      </c>
    </row>
    <row r="236" spans="1:12" x14ac:dyDescent="0.2">
      <c r="A236" s="418"/>
      <c r="D236" s="416">
        <f>_xlfn.XLOOKUP(C:C,Table1[for Import to Bank Register dropdown],Table1[for Pivot],0,0,1)</f>
        <v>0</v>
      </c>
      <c r="E236" s="419"/>
      <c r="F236" s="160">
        <f t="shared" si="11"/>
        <v>1111111</v>
      </c>
      <c r="G236" s="394">
        <f t="shared" si="10"/>
        <v>0</v>
      </c>
      <c r="I236" s="397">
        <f>IF(OR(C236="150 Directors advances", C236="120 accounts receivable", C236="720.2 Automobile - Insurance", C236="720.3 Automobile - License", C236="870.4 Rent - Insurance", C236="870.6 Rent - Property Tax", C236="870.7 Rent - Homeoffice", C236="870.9 Rent - Water"),
   0,
   IF(Dashboard!$F$5="Quick",
      IF(OR(C236="190 Automobile",C236="200 computer hardware",C236="210 Computer software",C236="220 Quickbooks software",C236="230 Office equipment",C236="240 Office furniture"),
         E236-(E236/(1+Dashboard!$F$4)),
         0
      ),
      IF(C236="750 Business promotion",
         E236-(E236/(1+4.793/100)),
         E236-(E236/(1+Dashboard!$F$4))
      )
   )
)</f>
        <v>0</v>
      </c>
      <c r="J236" s="39">
        <f>Bank1[[#This Row],[Money in/ (Money out)]]-Bank1[[#This Row],[GST/HST]]</f>
        <v>0</v>
      </c>
      <c r="L236" s="37">
        <f t="shared" si="9"/>
        <v>0</v>
      </c>
    </row>
    <row r="237" spans="1:12" x14ac:dyDescent="0.2">
      <c r="A237" s="418"/>
      <c r="D237" s="416">
        <f>_xlfn.XLOOKUP(C:C,Table1[for Import to Bank Register dropdown],Table1[for Pivot],0,0,1)</f>
        <v>0</v>
      </c>
      <c r="E237" s="419"/>
      <c r="F237" s="160">
        <f t="shared" si="11"/>
        <v>1111111</v>
      </c>
      <c r="G237" s="394">
        <f t="shared" si="10"/>
        <v>0</v>
      </c>
      <c r="I237" s="397">
        <f>IF(OR(C237="150 Directors advances", C237="120 accounts receivable", C237="720.2 Automobile - Insurance", C237="720.3 Automobile - License", C237="870.4 Rent - Insurance", C237="870.6 Rent - Property Tax", C237="870.7 Rent - Homeoffice", C237="870.9 Rent - Water"),
   0,
   IF(Dashboard!$F$5="Quick",
      IF(OR(C237="190 Automobile",C237="200 computer hardware",C237="210 Computer software",C237="220 Quickbooks software",C237="230 Office equipment",C237="240 Office furniture"),
         E237-(E237/(1+Dashboard!$F$4)),
         0
      ),
      IF(C237="750 Business promotion",
         E237-(E237/(1+4.793/100)),
         E237-(E237/(1+Dashboard!$F$4))
      )
   )
)</f>
        <v>0</v>
      </c>
      <c r="J237" s="39">
        <f>Bank1[[#This Row],[Money in/ (Money out)]]-Bank1[[#This Row],[GST/HST]]</f>
        <v>0</v>
      </c>
      <c r="L237" s="37">
        <f t="shared" si="9"/>
        <v>0</v>
      </c>
    </row>
    <row r="238" spans="1:12" x14ac:dyDescent="0.2">
      <c r="A238" s="418"/>
      <c r="D238" s="416">
        <f>_xlfn.XLOOKUP(C:C,Table1[for Import to Bank Register dropdown],Table1[for Pivot],0,0,1)</f>
        <v>0</v>
      </c>
      <c r="E238" s="419"/>
      <c r="F238" s="160">
        <f t="shared" si="11"/>
        <v>1111111</v>
      </c>
      <c r="G238" s="394">
        <f t="shared" si="10"/>
        <v>0</v>
      </c>
      <c r="I238" s="397">
        <f>IF(OR(C238="150 Directors advances", C238="120 accounts receivable", C238="720.2 Automobile - Insurance", C238="720.3 Automobile - License", C238="870.4 Rent - Insurance", C238="870.6 Rent - Property Tax", C238="870.7 Rent - Homeoffice", C238="870.9 Rent - Water"),
   0,
   IF(Dashboard!$F$5="Quick",
      IF(OR(C238="190 Automobile",C238="200 computer hardware",C238="210 Computer software",C238="220 Quickbooks software",C238="230 Office equipment",C238="240 Office furniture"),
         E238-(E238/(1+Dashboard!$F$4)),
         0
      ),
      IF(C238="750 Business promotion",
         E238-(E238/(1+4.793/100)),
         E238-(E238/(1+Dashboard!$F$4))
      )
   )
)</f>
        <v>0</v>
      </c>
      <c r="J238" s="39">
        <f>Bank1[[#This Row],[Money in/ (Money out)]]-Bank1[[#This Row],[GST/HST]]</f>
        <v>0</v>
      </c>
      <c r="L238" s="37">
        <f t="shared" si="9"/>
        <v>0</v>
      </c>
    </row>
    <row r="239" spans="1:12" x14ac:dyDescent="0.2">
      <c r="A239" s="418"/>
      <c r="D239" s="416">
        <f>_xlfn.XLOOKUP(C:C,Table1[for Import to Bank Register dropdown],Table1[for Pivot],0,0,1)</f>
        <v>0</v>
      </c>
      <c r="E239" s="419"/>
      <c r="F239" s="160">
        <f t="shared" si="11"/>
        <v>1111111</v>
      </c>
      <c r="G239" s="394">
        <f t="shared" si="10"/>
        <v>0</v>
      </c>
      <c r="I239" s="397">
        <f>IF(OR(C239="150 Directors advances", C239="120 accounts receivable", C239="720.2 Automobile - Insurance", C239="720.3 Automobile - License", C239="870.4 Rent - Insurance", C239="870.6 Rent - Property Tax", C239="870.7 Rent - Homeoffice", C239="870.9 Rent - Water"),
   0,
   IF(Dashboard!$F$5="Quick",
      IF(OR(C239="190 Automobile",C239="200 computer hardware",C239="210 Computer software",C239="220 Quickbooks software",C239="230 Office equipment",C239="240 Office furniture"),
         E239-(E239/(1+Dashboard!$F$4)),
         0
      ),
      IF(C239="750 Business promotion",
         E239-(E239/(1+4.793/100)),
         E239-(E239/(1+Dashboard!$F$4))
      )
   )
)</f>
        <v>0</v>
      </c>
      <c r="J239" s="39">
        <f>Bank1[[#This Row],[Money in/ (Money out)]]-Bank1[[#This Row],[GST/HST]]</f>
        <v>0</v>
      </c>
      <c r="L239" s="37">
        <f t="shared" si="9"/>
        <v>0</v>
      </c>
    </row>
    <row r="240" spans="1:12" x14ac:dyDescent="0.2">
      <c r="A240" s="418"/>
      <c r="D240" s="416">
        <f>_xlfn.XLOOKUP(C:C,Table1[for Import to Bank Register dropdown],Table1[for Pivot],0,0,1)</f>
        <v>0</v>
      </c>
      <c r="E240" s="419"/>
      <c r="F240" s="160">
        <f t="shared" si="11"/>
        <v>1111111</v>
      </c>
      <c r="G240" s="394">
        <f t="shared" si="10"/>
        <v>0</v>
      </c>
      <c r="I240" s="397">
        <f>IF(OR(C240="150 Directors advances", C240="120 accounts receivable", C240="720.2 Automobile - Insurance", C240="720.3 Automobile - License", C240="870.4 Rent - Insurance", C240="870.6 Rent - Property Tax", C240="870.7 Rent - Homeoffice", C240="870.9 Rent - Water"),
   0,
   IF(Dashboard!$F$5="Quick",
      IF(OR(C240="190 Automobile",C240="200 computer hardware",C240="210 Computer software",C240="220 Quickbooks software",C240="230 Office equipment",C240="240 Office furniture"),
         E240-(E240/(1+Dashboard!$F$4)),
         0
      ),
      IF(C240="750 Business promotion",
         E240-(E240/(1+4.793/100)),
         E240-(E240/(1+Dashboard!$F$4))
      )
   )
)</f>
        <v>0</v>
      </c>
      <c r="J240" s="39">
        <f>Bank1[[#This Row],[Money in/ (Money out)]]-Bank1[[#This Row],[GST/HST]]</f>
        <v>0</v>
      </c>
      <c r="L240" s="37">
        <f t="shared" si="9"/>
        <v>0</v>
      </c>
    </row>
    <row r="241" spans="1:12" x14ac:dyDescent="0.2">
      <c r="A241" s="418"/>
      <c r="D241" s="416">
        <f>_xlfn.XLOOKUP(C:C,Table1[for Import to Bank Register dropdown],Table1[for Pivot],0,0,1)</f>
        <v>0</v>
      </c>
      <c r="E241" s="419"/>
      <c r="F241" s="160">
        <f t="shared" si="11"/>
        <v>1111111</v>
      </c>
      <c r="G241" s="394">
        <f t="shared" si="10"/>
        <v>0</v>
      </c>
      <c r="I241" s="397">
        <f>IF(OR(C241="150 Directors advances", C241="120 accounts receivable", C241="720.2 Automobile - Insurance", C241="720.3 Automobile - License", C241="870.4 Rent - Insurance", C241="870.6 Rent - Property Tax", C241="870.7 Rent - Homeoffice", C241="870.9 Rent - Water"),
   0,
   IF(Dashboard!$F$5="Quick",
      IF(OR(C241="190 Automobile",C241="200 computer hardware",C241="210 Computer software",C241="220 Quickbooks software",C241="230 Office equipment",C241="240 Office furniture"),
         E241-(E241/(1+Dashboard!$F$4)),
         0
      ),
      IF(C241="750 Business promotion",
         E241-(E241/(1+4.793/100)),
         E241-(E241/(1+Dashboard!$F$4))
      )
   )
)</f>
        <v>0</v>
      </c>
      <c r="J241" s="39">
        <f>Bank1[[#This Row],[Money in/ (Money out)]]-Bank1[[#This Row],[GST/HST]]</f>
        <v>0</v>
      </c>
      <c r="L241" s="37">
        <f t="shared" si="9"/>
        <v>0</v>
      </c>
    </row>
    <row r="242" spans="1:12" x14ac:dyDescent="0.2">
      <c r="A242" s="418"/>
      <c r="D242" s="416">
        <f>_xlfn.XLOOKUP(C:C,Table1[for Import to Bank Register dropdown],Table1[for Pivot],0,0,1)</f>
        <v>0</v>
      </c>
      <c r="E242" s="419"/>
      <c r="F242" s="160">
        <f t="shared" si="11"/>
        <v>1111111</v>
      </c>
      <c r="G242" s="394">
        <f t="shared" si="10"/>
        <v>0</v>
      </c>
      <c r="I242" s="397">
        <f>IF(OR(C242="150 Directors advances", C242="120 accounts receivable", C242="720.2 Automobile - Insurance", C242="720.3 Automobile - License", C242="870.4 Rent - Insurance", C242="870.6 Rent - Property Tax", C242="870.7 Rent - Homeoffice", C242="870.9 Rent - Water"),
   0,
   IF(Dashboard!$F$5="Quick",
      IF(OR(C242="190 Automobile",C242="200 computer hardware",C242="210 Computer software",C242="220 Quickbooks software",C242="230 Office equipment",C242="240 Office furniture"),
         E242-(E242/(1+Dashboard!$F$4)),
         0
      ),
      IF(C242="750 Business promotion",
         E242-(E242/(1+4.793/100)),
         E242-(E242/(1+Dashboard!$F$4))
      )
   )
)</f>
        <v>0</v>
      </c>
      <c r="J242" s="39">
        <f>Bank1[[#This Row],[Money in/ (Money out)]]-Bank1[[#This Row],[GST/HST]]</f>
        <v>0</v>
      </c>
      <c r="L242" s="37">
        <f t="shared" si="9"/>
        <v>0</v>
      </c>
    </row>
    <row r="243" spans="1:12" x14ac:dyDescent="0.2">
      <c r="A243" s="418"/>
      <c r="D243" s="416">
        <f>_xlfn.XLOOKUP(C:C,Table1[for Import to Bank Register dropdown],Table1[for Pivot],0,0,1)</f>
        <v>0</v>
      </c>
      <c r="E243" s="419"/>
      <c r="F243" s="160">
        <f t="shared" si="11"/>
        <v>1111111</v>
      </c>
      <c r="G243" s="394">
        <f t="shared" si="10"/>
        <v>0</v>
      </c>
      <c r="I243" s="397">
        <f>IF(OR(C243="150 Directors advances", C243="120 accounts receivable", C243="720.2 Automobile - Insurance", C243="720.3 Automobile - License", C243="870.4 Rent - Insurance", C243="870.6 Rent - Property Tax", C243="870.7 Rent - Homeoffice", C243="870.9 Rent - Water"),
   0,
   IF(Dashboard!$F$5="Quick",
      IF(OR(C243="190 Automobile",C243="200 computer hardware",C243="210 Computer software",C243="220 Quickbooks software",C243="230 Office equipment",C243="240 Office furniture"),
         E243-(E243/(1+Dashboard!$F$4)),
         0
      ),
      IF(C243="750 Business promotion",
         E243-(E243/(1+4.793/100)),
         E243-(E243/(1+Dashboard!$F$4))
      )
   )
)</f>
        <v>0</v>
      </c>
      <c r="J243" s="39">
        <f>Bank1[[#This Row],[Money in/ (Money out)]]-Bank1[[#This Row],[GST/HST]]</f>
        <v>0</v>
      </c>
      <c r="L243" s="37">
        <f t="shared" si="9"/>
        <v>0</v>
      </c>
    </row>
    <row r="244" spans="1:12" x14ac:dyDescent="0.2">
      <c r="A244" s="418"/>
      <c r="D244" s="416">
        <f>_xlfn.XLOOKUP(C:C,Table1[for Import to Bank Register dropdown],Table1[for Pivot],0,0,1)</f>
        <v>0</v>
      </c>
      <c r="E244" s="419"/>
      <c r="F244" s="160">
        <f t="shared" si="11"/>
        <v>1111111</v>
      </c>
      <c r="G244" s="394">
        <f t="shared" si="10"/>
        <v>0</v>
      </c>
      <c r="I244" s="397">
        <f>IF(OR(C244="150 Directors advances", C244="120 accounts receivable", C244="720.2 Automobile - Insurance", C244="720.3 Automobile - License", C244="870.4 Rent - Insurance", C244="870.6 Rent - Property Tax", C244="870.7 Rent - Homeoffice", C244="870.9 Rent - Water"),
   0,
   IF(Dashboard!$F$5="Quick",
      IF(OR(C244="190 Automobile",C244="200 computer hardware",C244="210 Computer software",C244="220 Quickbooks software",C244="230 Office equipment",C244="240 Office furniture"),
         E244-(E244/(1+Dashboard!$F$4)),
         0
      ),
      IF(C244="750 Business promotion",
         E244-(E244/(1+4.793/100)),
         E244-(E244/(1+Dashboard!$F$4))
      )
   )
)</f>
        <v>0</v>
      </c>
      <c r="J244" s="39">
        <f>Bank1[[#This Row],[Money in/ (Money out)]]-Bank1[[#This Row],[GST/HST]]</f>
        <v>0</v>
      </c>
      <c r="L244" s="37">
        <f t="shared" si="9"/>
        <v>0</v>
      </c>
    </row>
    <row r="245" spans="1:12" x14ac:dyDescent="0.2">
      <c r="A245" s="418"/>
      <c r="D245" s="416">
        <f>_xlfn.XLOOKUP(C:C,Table1[for Import to Bank Register dropdown],Table1[for Pivot],0,0,1)</f>
        <v>0</v>
      </c>
      <c r="E245" s="419"/>
      <c r="F245" s="160">
        <f t="shared" si="11"/>
        <v>1111111</v>
      </c>
      <c r="G245" s="394">
        <f t="shared" si="10"/>
        <v>0</v>
      </c>
      <c r="I245" s="397">
        <f>IF(OR(C245="150 Directors advances", C245="120 accounts receivable", C245="720.2 Automobile - Insurance", C245="720.3 Automobile - License", C245="870.4 Rent - Insurance", C245="870.6 Rent - Property Tax", C245="870.7 Rent - Homeoffice", C245="870.9 Rent - Water"),
   0,
   IF(Dashboard!$F$5="Quick",
      IF(OR(C245="190 Automobile",C245="200 computer hardware",C245="210 Computer software",C245="220 Quickbooks software",C245="230 Office equipment",C245="240 Office furniture"),
         E245-(E245/(1+Dashboard!$F$4)),
         0
      ),
      IF(C245="750 Business promotion",
         E245-(E245/(1+4.793/100)),
         E245-(E245/(1+Dashboard!$F$4))
      )
   )
)</f>
        <v>0</v>
      </c>
      <c r="J245" s="39">
        <f>Bank1[[#This Row],[Money in/ (Money out)]]-Bank1[[#This Row],[GST/HST]]</f>
        <v>0</v>
      </c>
      <c r="L245" s="37">
        <f t="shared" si="9"/>
        <v>0</v>
      </c>
    </row>
    <row r="246" spans="1:12" x14ac:dyDescent="0.2">
      <c r="A246" s="418"/>
      <c r="D246" s="416">
        <f>_xlfn.XLOOKUP(C:C,Table1[for Import to Bank Register dropdown],Table1[for Pivot],0,0,1)</f>
        <v>0</v>
      </c>
      <c r="E246" s="419"/>
      <c r="F246" s="160">
        <f t="shared" si="11"/>
        <v>1111111</v>
      </c>
      <c r="G246" s="394">
        <f t="shared" si="10"/>
        <v>0</v>
      </c>
      <c r="I246" s="397">
        <f>IF(OR(C246="150 Directors advances", C246="120 accounts receivable", C246="720.2 Automobile - Insurance", C246="720.3 Automobile - License", C246="870.4 Rent - Insurance", C246="870.6 Rent - Property Tax", C246="870.7 Rent - Homeoffice", C246="870.9 Rent - Water"),
   0,
   IF(Dashboard!$F$5="Quick",
      IF(OR(C246="190 Automobile",C246="200 computer hardware",C246="210 Computer software",C246="220 Quickbooks software",C246="230 Office equipment",C246="240 Office furniture"),
         E246-(E246/(1+Dashboard!$F$4)),
         0
      ),
      IF(C246="750 Business promotion",
         E246-(E246/(1+4.793/100)),
         E246-(E246/(1+Dashboard!$F$4))
      )
   )
)</f>
        <v>0</v>
      </c>
      <c r="J246" s="39">
        <f>Bank1[[#This Row],[Money in/ (Money out)]]-Bank1[[#This Row],[GST/HST]]</f>
        <v>0</v>
      </c>
      <c r="L246" s="37">
        <f t="shared" si="9"/>
        <v>0</v>
      </c>
    </row>
    <row r="247" spans="1:12" x14ac:dyDescent="0.2">
      <c r="A247" s="418"/>
      <c r="D247" s="416">
        <f>_xlfn.XLOOKUP(C:C,Table1[for Import to Bank Register dropdown],Table1[for Pivot],0,0,1)</f>
        <v>0</v>
      </c>
      <c r="E247" s="419"/>
      <c r="F247" s="160">
        <f t="shared" si="11"/>
        <v>1111111</v>
      </c>
      <c r="G247" s="394">
        <f t="shared" si="10"/>
        <v>0</v>
      </c>
      <c r="I247" s="397">
        <f>IF(OR(C247="150 Directors advances", C247="120 accounts receivable", C247="720.2 Automobile - Insurance", C247="720.3 Automobile - License", C247="870.4 Rent - Insurance", C247="870.6 Rent - Property Tax", C247="870.7 Rent - Homeoffice", C247="870.9 Rent - Water"),
   0,
   IF(Dashboard!$F$5="Quick",
      IF(OR(C247="190 Automobile",C247="200 computer hardware",C247="210 Computer software",C247="220 Quickbooks software",C247="230 Office equipment",C247="240 Office furniture"),
         E247-(E247/(1+Dashboard!$F$4)),
         0
      ),
      IF(C247="750 Business promotion",
         E247-(E247/(1+4.793/100)),
         E247-(E247/(1+Dashboard!$F$4))
      )
   )
)</f>
        <v>0</v>
      </c>
      <c r="J247" s="39">
        <f>Bank1[[#This Row],[Money in/ (Money out)]]-Bank1[[#This Row],[GST/HST]]</f>
        <v>0</v>
      </c>
      <c r="L247" s="37">
        <f t="shared" si="9"/>
        <v>0</v>
      </c>
    </row>
    <row r="248" spans="1:12" x14ac:dyDescent="0.2">
      <c r="A248" s="418"/>
      <c r="D248" s="416">
        <f>_xlfn.XLOOKUP(C:C,Table1[for Import to Bank Register dropdown],Table1[for Pivot],0,0,1)</f>
        <v>0</v>
      </c>
      <c r="E248" s="419"/>
      <c r="F248" s="160">
        <f t="shared" si="11"/>
        <v>1111111</v>
      </c>
      <c r="G248" s="394">
        <f t="shared" si="10"/>
        <v>0</v>
      </c>
      <c r="I248" s="397">
        <f>IF(OR(C248="150 Directors advances", C248="120 accounts receivable", C248="720.2 Automobile - Insurance", C248="720.3 Automobile - License", C248="870.4 Rent - Insurance", C248="870.6 Rent - Property Tax", C248="870.7 Rent - Homeoffice", C248="870.9 Rent - Water"),
   0,
   IF(Dashboard!$F$5="Quick",
      IF(OR(C248="190 Automobile",C248="200 computer hardware",C248="210 Computer software",C248="220 Quickbooks software",C248="230 Office equipment",C248="240 Office furniture"),
         E248-(E248/(1+Dashboard!$F$4)),
         0
      ),
      IF(C248="750 Business promotion",
         E248-(E248/(1+4.793/100)),
         E248-(E248/(1+Dashboard!$F$4))
      )
   )
)</f>
        <v>0</v>
      </c>
      <c r="J248" s="39">
        <f>Bank1[[#This Row],[Money in/ (Money out)]]-Bank1[[#This Row],[GST/HST]]</f>
        <v>0</v>
      </c>
      <c r="L248" s="37">
        <f t="shared" si="9"/>
        <v>0</v>
      </c>
    </row>
    <row r="249" spans="1:12" x14ac:dyDescent="0.2">
      <c r="A249" s="418"/>
      <c r="D249" s="416">
        <f>_xlfn.XLOOKUP(C:C,Table1[for Import to Bank Register dropdown],Table1[for Pivot],0,0,1)</f>
        <v>0</v>
      </c>
      <c r="E249" s="419"/>
      <c r="F249" s="160">
        <f t="shared" si="11"/>
        <v>1111111</v>
      </c>
      <c r="G249" s="394">
        <f t="shared" si="10"/>
        <v>0</v>
      </c>
      <c r="I249" s="397">
        <f>IF(OR(C249="150 Directors advances", C249="120 accounts receivable", C249="720.2 Automobile - Insurance", C249="720.3 Automobile - License", C249="870.4 Rent - Insurance", C249="870.6 Rent - Property Tax", C249="870.7 Rent - Homeoffice", C249="870.9 Rent - Water"),
   0,
   IF(Dashboard!$F$5="Quick",
      IF(OR(C249="190 Automobile",C249="200 computer hardware",C249="210 Computer software",C249="220 Quickbooks software",C249="230 Office equipment",C249="240 Office furniture"),
         E249-(E249/(1+Dashboard!$F$4)),
         0
      ),
      IF(C249="750 Business promotion",
         E249-(E249/(1+4.793/100)),
         E249-(E249/(1+Dashboard!$F$4))
      )
   )
)</f>
        <v>0</v>
      </c>
      <c r="J249" s="39">
        <f>Bank1[[#This Row],[Money in/ (Money out)]]-Bank1[[#This Row],[GST/HST]]</f>
        <v>0</v>
      </c>
      <c r="L249" s="37">
        <f t="shared" si="9"/>
        <v>0</v>
      </c>
    </row>
    <row r="250" spans="1:12" x14ac:dyDescent="0.2">
      <c r="A250" s="418"/>
      <c r="D250" s="416">
        <f>_xlfn.XLOOKUP(C:C,Table1[for Import to Bank Register dropdown],Table1[for Pivot],0,0,1)</f>
        <v>0</v>
      </c>
      <c r="E250" s="419"/>
      <c r="F250" s="160">
        <f t="shared" si="11"/>
        <v>1111111</v>
      </c>
      <c r="G250" s="394">
        <f t="shared" si="10"/>
        <v>0</v>
      </c>
      <c r="I250" s="397">
        <f>IF(OR(C250="150 Directors advances", C250="120 accounts receivable", C250="720.2 Automobile - Insurance", C250="720.3 Automobile - License", C250="870.4 Rent - Insurance", C250="870.6 Rent - Property Tax", C250="870.7 Rent - Homeoffice", C250="870.9 Rent - Water"),
   0,
   IF(Dashboard!$F$5="Quick",
      IF(OR(C250="190 Automobile",C250="200 computer hardware",C250="210 Computer software",C250="220 Quickbooks software",C250="230 Office equipment",C250="240 Office furniture"),
         E250-(E250/(1+Dashboard!$F$4)),
         0
      ),
      IF(C250="750 Business promotion",
         E250-(E250/(1+4.793/100)),
         E250-(E250/(1+Dashboard!$F$4))
      )
   )
)</f>
        <v>0</v>
      </c>
      <c r="J250" s="39">
        <f>Bank1[[#This Row],[Money in/ (Money out)]]-Bank1[[#This Row],[GST/HST]]</f>
        <v>0</v>
      </c>
      <c r="L250" s="37">
        <f t="shared" si="9"/>
        <v>0</v>
      </c>
    </row>
    <row r="251" spans="1:12" x14ac:dyDescent="0.2">
      <c r="A251" s="418"/>
      <c r="D251" s="416">
        <f>_xlfn.XLOOKUP(C:C,Table1[for Import to Bank Register dropdown],Table1[for Pivot],0,0,1)</f>
        <v>0</v>
      </c>
      <c r="E251" s="419"/>
      <c r="F251" s="160">
        <f t="shared" si="11"/>
        <v>1111111</v>
      </c>
      <c r="G251" s="394">
        <f t="shared" si="10"/>
        <v>0</v>
      </c>
      <c r="I251" s="397">
        <f>IF(OR(C251="150 Directors advances", C251="120 accounts receivable", C251="720.2 Automobile - Insurance", C251="720.3 Automobile - License", C251="870.4 Rent - Insurance", C251="870.6 Rent - Property Tax", C251="870.7 Rent - Homeoffice", C251="870.9 Rent - Water"),
   0,
   IF(Dashboard!$F$5="Quick",
      IF(OR(C251="190 Automobile",C251="200 computer hardware",C251="210 Computer software",C251="220 Quickbooks software",C251="230 Office equipment",C251="240 Office furniture"),
         E251-(E251/(1+Dashboard!$F$4)),
         0
      ),
      IF(C251="750 Business promotion",
         E251-(E251/(1+4.793/100)),
         E251-(E251/(1+Dashboard!$F$4))
      )
   )
)</f>
        <v>0</v>
      </c>
      <c r="J251" s="39">
        <f>Bank1[[#This Row],[Money in/ (Money out)]]-Bank1[[#This Row],[GST/HST]]</f>
        <v>0</v>
      </c>
      <c r="L251" s="37">
        <f t="shared" si="9"/>
        <v>0</v>
      </c>
    </row>
    <row r="252" spans="1:12" x14ac:dyDescent="0.2">
      <c r="A252" s="418"/>
      <c r="D252" s="416">
        <f>_xlfn.XLOOKUP(C:C,Table1[for Import to Bank Register dropdown],Table1[for Pivot],0,0,1)</f>
        <v>0</v>
      </c>
      <c r="E252" s="419"/>
      <c r="F252" s="160">
        <f t="shared" si="11"/>
        <v>1111111</v>
      </c>
      <c r="G252" s="394">
        <f t="shared" si="10"/>
        <v>0</v>
      </c>
      <c r="I252" s="397">
        <f>IF(OR(C252="150 Directors advances", C252="120 accounts receivable", C252="720.2 Automobile - Insurance", C252="720.3 Automobile - License", C252="870.4 Rent - Insurance", C252="870.6 Rent - Property Tax", C252="870.7 Rent - Homeoffice", C252="870.9 Rent - Water"),
   0,
   IF(Dashboard!$F$5="Quick",
      IF(OR(C252="190 Automobile",C252="200 computer hardware",C252="210 Computer software",C252="220 Quickbooks software",C252="230 Office equipment",C252="240 Office furniture"),
         E252-(E252/(1+Dashboard!$F$4)),
         0
      ),
      IF(C252="750 Business promotion",
         E252-(E252/(1+4.793/100)),
         E252-(E252/(1+Dashboard!$F$4))
      )
   )
)</f>
        <v>0</v>
      </c>
      <c r="J252" s="39">
        <f>Bank1[[#This Row],[Money in/ (Money out)]]-Bank1[[#This Row],[GST/HST]]</f>
        <v>0</v>
      </c>
      <c r="L252" s="37">
        <f t="shared" si="9"/>
        <v>0</v>
      </c>
    </row>
    <row r="253" spans="1:12" x14ac:dyDescent="0.2">
      <c r="A253" s="418"/>
      <c r="D253" s="416">
        <f>_xlfn.XLOOKUP(C:C,Table1[for Import to Bank Register dropdown],Table1[for Pivot],0,0,1)</f>
        <v>0</v>
      </c>
      <c r="E253" s="419"/>
      <c r="F253" s="160">
        <f t="shared" si="11"/>
        <v>1111111</v>
      </c>
      <c r="G253" s="394">
        <f t="shared" si="10"/>
        <v>0</v>
      </c>
      <c r="I253" s="397">
        <f>IF(OR(C253="150 Directors advances", C253="120 accounts receivable", C253="720.2 Automobile - Insurance", C253="720.3 Automobile - License", C253="870.4 Rent - Insurance", C253="870.6 Rent - Property Tax", C253="870.7 Rent - Homeoffice", C253="870.9 Rent - Water"),
   0,
   IF(Dashboard!$F$5="Quick",
      IF(OR(C253="190 Automobile",C253="200 computer hardware",C253="210 Computer software",C253="220 Quickbooks software",C253="230 Office equipment",C253="240 Office furniture"),
         E253-(E253/(1+Dashboard!$F$4)),
         0
      ),
      IF(C253="750 Business promotion",
         E253-(E253/(1+4.793/100)),
         E253-(E253/(1+Dashboard!$F$4))
      )
   )
)</f>
        <v>0</v>
      </c>
      <c r="J253" s="39">
        <f>Bank1[[#This Row],[Money in/ (Money out)]]-Bank1[[#This Row],[GST/HST]]</f>
        <v>0</v>
      </c>
      <c r="L253" s="37">
        <f t="shared" si="9"/>
        <v>0</v>
      </c>
    </row>
    <row r="254" spans="1:12" x14ac:dyDescent="0.2">
      <c r="A254" s="418"/>
      <c r="D254" s="416">
        <f>_xlfn.XLOOKUP(C:C,Table1[for Import to Bank Register dropdown],Table1[for Pivot],0,0,1)</f>
        <v>0</v>
      </c>
      <c r="E254" s="419"/>
      <c r="F254" s="160">
        <f t="shared" si="11"/>
        <v>1111111</v>
      </c>
      <c r="G254" s="394">
        <f t="shared" si="10"/>
        <v>0</v>
      </c>
      <c r="I254" s="397">
        <f>IF(OR(C254="150 Directors advances", C254="120 accounts receivable", C254="720.2 Automobile - Insurance", C254="720.3 Automobile - License", C254="870.4 Rent - Insurance", C254="870.6 Rent - Property Tax", C254="870.7 Rent - Homeoffice", C254="870.9 Rent - Water"),
   0,
   IF(Dashboard!$F$5="Quick",
      IF(OR(C254="190 Automobile",C254="200 computer hardware",C254="210 Computer software",C254="220 Quickbooks software",C254="230 Office equipment",C254="240 Office furniture"),
         E254-(E254/(1+Dashboard!$F$4)),
         0
      ),
      IF(C254="750 Business promotion",
         E254-(E254/(1+4.793/100)),
         E254-(E254/(1+Dashboard!$F$4))
      )
   )
)</f>
        <v>0</v>
      </c>
      <c r="J254" s="39">
        <f>Bank1[[#This Row],[Money in/ (Money out)]]-Bank1[[#This Row],[GST/HST]]</f>
        <v>0</v>
      </c>
      <c r="L254" s="37">
        <f t="shared" si="9"/>
        <v>0</v>
      </c>
    </row>
    <row r="255" spans="1:12" x14ac:dyDescent="0.2">
      <c r="A255" s="418"/>
      <c r="D255" s="416">
        <f>_xlfn.XLOOKUP(C:C,Table1[for Import to Bank Register dropdown],Table1[for Pivot],0,0,1)</f>
        <v>0</v>
      </c>
      <c r="E255" s="419"/>
      <c r="F255" s="160">
        <f t="shared" si="11"/>
        <v>1111111</v>
      </c>
      <c r="G255" s="394">
        <f t="shared" si="10"/>
        <v>0</v>
      </c>
      <c r="I255" s="397">
        <f>IF(OR(C255="150 Directors advances", C255="120 accounts receivable", C255="720.2 Automobile - Insurance", C255="720.3 Automobile - License", C255="870.4 Rent - Insurance", C255="870.6 Rent - Property Tax", C255="870.7 Rent - Homeoffice", C255="870.9 Rent - Water"),
   0,
   IF(Dashboard!$F$5="Quick",
      IF(OR(C255="190 Automobile",C255="200 computer hardware",C255="210 Computer software",C255="220 Quickbooks software",C255="230 Office equipment",C255="240 Office furniture"),
         E255-(E255/(1+Dashboard!$F$4)),
         0
      ),
      IF(C255="750 Business promotion",
         E255-(E255/(1+4.793/100)),
         E255-(E255/(1+Dashboard!$F$4))
      )
   )
)</f>
        <v>0</v>
      </c>
      <c r="J255" s="39">
        <f>Bank1[[#This Row],[Money in/ (Money out)]]-Bank1[[#This Row],[GST/HST]]</f>
        <v>0</v>
      </c>
      <c r="L255" s="37">
        <f t="shared" si="9"/>
        <v>0</v>
      </c>
    </row>
    <row r="256" spans="1:12" x14ac:dyDescent="0.2">
      <c r="A256" s="418"/>
      <c r="D256" s="416">
        <f>_xlfn.XLOOKUP(C:C,Table1[for Import to Bank Register dropdown],Table1[for Pivot],0,0,1)</f>
        <v>0</v>
      </c>
      <c r="E256" s="419"/>
      <c r="F256" s="160">
        <f t="shared" si="11"/>
        <v>1111111</v>
      </c>
      <c r="G256" s="394">
        <f t="shared" si="10"/>
        <v>0</v>
      </c>
      <c r="I256" s="397">
        <f>IF(OR(C256="150 Directors advances", C256="120 accounts receivable", C256="720.2 Automobile - Insurance", C256="720.3 Automobile - License", C256="870.4 Rent - Insurance", C256="870.6 Rent - Property Tax", C256="870.7 Rent - Homeoffice", C256="870.9 Rent - Water"),
   0,
   IF(Dashboard!$F$5="Quick",
      IF(OR(C256="190 Automobile",C256="200 computer hardware",C256="210 Computer software",C256="220 Quickbooks software",C256="230 Office equipment",C256="240 Office furniture"),
         E256-(E256/(1+Dashboard!$F$4)),
         0
      ),
      IF(C256="750 Business promotion",
         E256-(E256/(1+4.793/100)),
         E256-(E256/(1+Dashboard!$F$4))
      )
   )
)</f>
        <v>0</v>
      </c>
      <c r="J256" s="39">
        <f>Bank1[[#This Row],[Money in/ (Money out)]]-Bank1[[#This Row],[GST/HST]]</f>
        <v>0</v>
      </c>
      <c r="L256" s="37">
        <f t="shared" si="9"/>
        <v>0</v>
      </c>
    </row>
    <row r="257" spans="1:12" x14ac:dyDescent="0.2">
      <c r="A257" s="418"/>
      <c r="D257" s="416">
        <f>_xlfn.XLOOKUP(C:C,Table1[for Import to Bank Register dropdown],Table1[for Pivot],0,0,1)</f>
        <v>0</v>
      </c>
      <c r="E257" s="419"/>
      <c r="F257" s="160">
        <f t="shared" si="11"/>
        <v>1111111</v>
      </c>
      <c r="G257" s="394">
        <f t="shared" si="10"/>
        <v>0</v>
      </c>
      <c r="I257" s="397">
        <f>IF(OR(C257="150 Directors advances", C257="120 accounts receivable", C257="720.2 Automobile - Insurance", C257="720.3 Automobile - License", C257="870.4 Rent - Insurance", C257="870.6 Rent - Property Tax", C257="870.7 Rent - Homeoffice", C257="870.9 Rent - Water"),
   0,
   IF(Dashboard!$F$5="Quick",
      IF(OR(C257="190 Automobile",C257="200 computer hardware",C257="210 Computer software",C257="220 Quickbooks software",C257="230 Office equipment",C257="240 Office furniture"),
         E257-(E257/(1+Dashboard!$F$4)),
         0
      ),
      IF(C257="750 Business promotion",
         E257-(E257/(1+4.793/100)),
         E257-(E257/(1+Dashboard!$F$4))
      )
   )
)</f>
        <v>0</v>
      </c>
      <c r="J257" s="39">
        <f>Bank1[[#This Row],[Money in/ (Money out)]]-Bank1[[#This Row],[GST/HST]]</f>
        <v>0</v>
      </c>
      <c r="L257" s="37">
        <f t="shared" si="9"/>
        <v>0</v>
      </c>
    </row>
    <row r="258" spans="1:12" x14ac:dyDescent="0.2">
      <c r="A258" s="418"/>
      <c r="D258" s="416">
        <f>_xlfn.XLOOKUP(C:C,Table1[for Import to Bank Register dropdown],Table1[for Pivot],0,0,1)</f>
        <v>0</v>
      </c>
      <c r="E258" s="419"/>
      <c r="F258" s="160">
        <f t="shared" si="11"/>
        <v>1111111</v>
      </c>
      <c r="G258" s="394">
        <f t="shared" si="10"/>
        <v>0</v>
      </c>
      <c r="I258" s="397">
        <f>IF(OR(C258="150 Directors advances", C258="120 accounts receivable", C258="720.2 Automobile - Insurance", C258="720.3 Automobile - License", C258="870.4 Rent - Insurance", C258="870.6 Rent - Property Tax", C258="870.7 Rent - Homeoffice", C258="870.9 Rent - Water"),
   0,
   IF(Dashboard!$F$5="Quick",
      IF(OR(C258="190 Automobile",C258="200 computer hardware",C258="210 Computer software",C258="220 Quickbooks software",C258="230 Office equipment",C258="240 Office furniture"),
         E258-(E258/(1+Dashboard!$F$4)),
         0
      ),
      IF(C258="750 Business promotion",
         E258-(E258/(1+4.793/100)),
         E258-(E258/(1+Dashboard!$F$4))
      )
   )
)</f>
        <v>0</v>
      </c>
      <c r="J258" s="39">
        <f>Bank1[[#This Row],[Money in/ (Money out)]]-Bank1[[#This Row],[GST/HST]]</f>
        <v>0</v>
      </c>
      <c r="L258" s="37">
        <f t="shared" si="9"/>
        <v>0</v>
      </c>
    </row>
    <row r="259" spans="1:12" x14ac:dyDescent="0.2">
      <c r="A259" s="418"/>
      <c r="D259" s="416">
        <f>_xlfn.XLOOKUP(C:C,Table1[for Import to Bank Register dropdown],Table1[for Pivot],0,0,1)</f>
        <v>0</v>
      </c>
      <c r="E259" s="419"/>
      <c r="F259" s="160">
        <f t="shared" si="11"/>
        <v>1111111</v>
      </c>
      <c r="G259" s="394">
        <f t="shared" si="10"/>
        <v>0</v>
      </c>
      <c r="I259" s="397">
        <f>IF(OR(C259="150 Directors advances", C259="120 accounts receivable", C259="720.2 Automobile - Insurance", C259="720.3 Automobile - License", C259="870.4 Rent - Insurance", C259="870.6 Rent - Property Tax", C259="870.7 Rent - Homeoffice", C259="870.9 Rent - Water"),
   0,
   IF(Dashboard!$F$5="Quick",
      IF(OR(C259="190 Automobile",C259="200 computer hardware",C259="210 Computer software",C259="220 Quickbooks software",C259="230 Office equipment",C259="240 Office furniture"),
         E259-(E259/(1+Dashboard!$F$4)),
         0
      ),
      IF(C259="750 Business promotion",
         E259-(E259/(1+4.793/100)),
         E259-(E259/(1+Dashboard!$F$4))
      )
   )
)</f>
        <v>0</v>
      </c>
      <c r="J259" s="39">
        <f>Bank1[[#This Row],[Money in/ (Money out)]]-Bank1[[#This Row],[GST/HST]]</f>
        <v>0</v>
      </c>
      <c r="L259" s="37">
        <f t="shared" si="9"/>
        <v>0</v>
      </c>
    </row>
    <row r="260" spans="1:12" x14ac:dyDescent="0.2">
      <c r="A260" s="418"/>
      <c r="D260" s="416">
        <f>_xlfn.XLOOKUP(C:C,Table1[for Import to Bank Register dropdown],Table1[for Pivot],0,0,1)</f>
        <v>0</v>
      </c>
      <c r="E260" s="419"/>
      <c r="F260" s="160">
        <f t="shared" si="11"/>
        <v>1111111</v>
      </c>
      <c r="G260" s="394">
        <f t="shared" si="10"/>
        <v>0</v>
      </c>
      <c r="I260" s="397">
        <f>IF(OR(C260="150 Directors advances", C260="120 accounts receivable", C260="720.2 Automobile - Insurance", C260="720.3 Automobile - License", C260="870.4 Rent - Insurance", C260="870.6 Rent - Property Tax", C260="870.7 Rent - Homeoffice", C260="870.9 Rent - Water"),
   0,
   IF(Dashboard!$F$5="Quick",
      IF(OR(C260="190 Automobile",C260="200 computer hardware",C260="210 Computer software",C260="220 Quickbooks software",C260="230 Office equipment",C260="240 Office furniture"),
         E260-(E260/(1+Dashboard!$F$4)),
         0
      ),
      IF(C260="750 Business promotion",
         E260-(E260/(1+4.793/100)),
         E260-(E260/(1+Dashboard!$F$4))
      )
   )
)</f>
        <v>0</v>
      </c>
      <c r="J260" s="39">
        <f>Bank1[[#This Row],[Money in/ (Money out)]]-Bank1[[#This Row],[GST/HST]]</f>
        <v>0</v>
      </c>
      <c r="L260" s="37">
        <f t="shared" si="9"/>
        <v>0</v>
      </c>
    </row>
    <row r="261" spans="1:12" x14ac:dyDescent="0.2">
      <c r="A261" s="418"/>
      <c r="D261" s="416">
        <f>_xlfn.XLOOKUP(C:C,Table1[for Import to Bank Register dropdown],Table1[for Pivot],0,0,1)</f>
        <v>0</v>
      </c>
      <c r="E261" s="419"/>
      <c r="F261" s="160">
        <f t="shared" si="11"/>
        <v>1111111</v>
      </c>
      <c r="G261" s="394">
        <f t="shared" si="10"/>
        <v>0</v>
      </c>
      <c r="I261" s="397">
        <f>IF(OR(C261="150 Directors advances", C261="120 accounts receivable", C261="720.2 Automobile - Insurance", C261="720.3 Automobile - License", C261="870.4 Rent - Insurance", C261="870.6 Rent - Property Tax", C261="870.7 Rent - Homeoffice", C261="870.9 Rent - Water"),
   0,
   IF(Dashboard!$F$5="Quick",
      IF(OR(C261="190 Automobile",C261="200 computer hardware",C261="210 Computer software",C261="220 Quickbooks software",C261="230 Office equipment",C261="240 Office furniture"),
         E261-(E261/(1+Dashboard!$F$4)),
         0
      ),
      IF(C261="750 Business promotion",
         E261-(E261/(1+4.793/100)),
         E261-(E261/(1+Dashboard!$F$4))
      )
   )
)</f>
        <v>0</v>
      </c>
      <c r="J261" s="39">
        <f>Bank1[[#This Row],[Money in/ (Money out)]]-Bank1[[#This Row],[GST/HST]]</f>
        <v>0</v>
      </c>
      <c r="L261" s="37">
        <f t="shared" si="9"/>
        <v>0</v>
      </c>
    </row>
    <row r="262" spans="1:12" x14ac:dyDescent="0.2">
      <c r="A262" s="418"/>
      <c r="D262" s="416">
        <f>_xlfn.XLOOKUP(C:C,Table1[for Import to Bank Register dropdown],Table1[for Pivot],0,0,1)</f>
        <v>0</v>
      </c>
      <c r="E262" s="419"/>
      <c r="F262" s="160">
        <f t="shared" si="11"/>
        <v>1111111</v>
      </c>
      <c r="G262" s="394">
        <f t="shared" si="10"/>
        <v>0</v>
      </c>
      <c r="I262" s="397">
        <f>IF(OR(C262="150 Directors advances", C262="120 accounts receivable", C262="720.2 Automobile - Insurance", C262="720.3 Automobile - License", C262="870.4 Rent - Insurance", C262="870.6 Rent - Property Tax", C262="870.7 Rent - Homeoffice", C262="870.9 Rent - Water"),
   0,
   IF(Dashboard!$F$5="Quick",
      IF(OR(C262="190 Automobile",C262="200 computer hardware",C262="210 Computer software",C262="220 Quickbooks software",C262="230 Office equipment",C262="240 Office furniture"),
         E262-(E262/(1+Dashboard!$F$4)),
         0
      ),
      IF(C262="750 Business promotion",
         E262-(E262/(1+4.793/100)),
         E262-(E262/(1+Dashboard!$F$4))
      )
   )
)</f>
        <v>0</v>
      </c>
      <c r="J262" s="39">
        <f>Bank1[[#This Row],[Money in/ (Money out)]]-Bank1[[#This Row],[GST/HST]]</f>
        <v>0</v>
      </c>
      <c r="L262" s="37">
        <f t="shared" ref="L262:L325" si="12">$L$3</f>
        <v>0</v>
      </c>
    </row>
    <row r="263" spans="1:12" x14ac:dyDescent="0.2">
      <c r="A263" s="418"/>
      <c r="D263" s="416">
        <f>_xlfn.XLOOKUP(C:C,Table1[for Import to Bank Register dropdown],Table1[for Pivot],0,0,1)</f>
        <v>0</v>
      </c>
      <c r="E263" s="419"/>
      <c r="F263" s="160">
        <f t="shared" si="11"/>
        <v>1111111</v>
      </c>
      <c r="G263" s="394">
        <f t="shared" ref="G263:G326" si="13">G262+E263</f>
        <v>0</v>
      </c>
      <c r="I263" s="397">
        <f>IF(OR(C263="150 Directors advances", C263="120 accounts receivable", C263="720.2 Automobile - Insurance", C263="720.3 Automobile - License", C263="870.4 Rent - Insurance", C263="870.6 Rent - Property Tax", C263="870.7 Rent - Homeoffice", C263="870.9 Rent - Water"),
   0,
   IF(Dashboard!$F$5="Quick",
      IF(OR(C263="190 Automobile",C263="200 computer hardware",C263="210 Computer software",C263="220 Quickbooks software",C263="230 Office equipment",C263="240 Office furniture"),
         E263-(E263/(1+Dashboard!$F$4)),
         0
      ),
      IF(C263="750 Business promotion",
         E263-(E263/(1+4.793/100)),
         E263-(E263/(1+Dashboard!$F$4))
      )
   )
)</f>
        <v>0</v>
      </c>
      <c r="J263" s="39">
        <f>Bank1[[#This Row],[Money in/ (Money out)]]-Bank1[[#This Row],[GST/HST]]</f>
        <v>0</v>
      </c>
      <c r="L263" s="37">
        <f t="shared" si="12"/>
        <v>0</v>
      </c>
    </row>
    <row r="264" spans="1:12" x14ac:dyDescent="0.2">
      <c r="A264" s="418"/>
      <c r="D264" s="416">
        <f>_xlfn.XLOOKUP(C:C,Table1[for Import to Bank Register dropdown],Table1[for Pivot],0,0,1)</f>
        <v>0</v>
      </c>
      <c r="E264" s="419"/>
      <c r="F264" s="160">
        <f t="shared" ref="F264:F327" si="14">$E$2</f>
        <v>1111111</v>
      </c>
      <c r="G264" s="394">
        <f t="shared" si="13"/>
        <v>0</v>
      </c>
      <c r="I264" s="397">
        <f>IF(OR(C264="150 Directors advances", C264="120 accounts receivable", C264="720.2 Automobile - Insurance", C264="720.3 Automobile - License", C264="870.4 Rent - Insurance", C264="870.6 Rent - Property Tax", C264="870.7 Rent - Homeoffice", C264="870.9 Rent - Water"),
   0,
   IF(Dashboard!$F$5="Quick",
      IF(OR(C264="190 Automobile",C264="200 computer hardware",C264="210 Computer software",C264="220 Quickbooks software",C264="230 Office equipment",C264="240 Office furniture"),
         E264-(E264/(1+Dashboard!$F$4)),
         0
      ),
      IF(C264="750 Business promotion",
         E264-(E264/(1+4.793/100)),
         E264-(E264/(1+Dashboard!$F$4))
      )
   )
)</f>
        <v>0</v>
      </c>
      <c r="J264" s="39">
        <f>Bank1[[#This Row],[Money in/ (Money out)]]-Bank1[[#This Row],[GST/HST]]</f>
        <v>0</v>
      </c>
      <c r="L264" s="37">
        <f t="shared" si="12"/>
        <v>0</v>
      </c>
    </row>
    <row r="265" spans="1:12" x14ac:dyDescent="0.2">
      <c r="A265" s="418"/>
      <c r="D265" s="416">
        <f>_xlfn.XLOOKUP(C:C,Table1[for Import to Bank Register dropdown],Table1[for Pivot],0,0,1)</f>
        <v>0</v>
      </c>
      <c r="E265" s="419"/>
      <c r="F265" s="160">
        <f t="shared" si="14"/>
        <v>1111111</v>
      </c>
      <c r="G265" s="394">
        <f t="shared" si="13"/>
        <v>0</v>
      </c>
      <c r="I265" s="397">
        <f>IF(OR(C265="150 Directors advances", C265="120 accounts receivable", C265="720.2 Automobile - Insurance", C265="720.3 Automobile - License", C265="870.4 Rent - Insurance", C265="870.6 Rent - Property Tax", C265="870.7 Rent - Homeoffice", C265="870.9 Rent - Water"),
   0,
   IF(Dashboard!$F$5="Quick",
      IF(OR(C265="190 Automobile",C265="200 computer hardware",C265="210 Computer software",C265="220 Quickbooks software",C265="230 Office equipment",C265="240 Office furniture"),
         E265-(E265/(1+Dashboard!$F$4)),
         0
      ),
      IF(C265="750 Business promotion",
         E265-(E265/(1+4.793/100)),
         E265-(E265/(1+Dashboard!$F$4))
      )
   )
)</f>
        <v>0</v>
      </c>
      <c r="J265" s="39">
        <f>Bank1[[#This Row],[Money in/ (Money out)]]-Bank1[[#This Row],[GST/HST]]</f>
        <v>0</v>
      </c>
      <c r="L265" s="37">
        <f t="shared" si="12"/>
        <v>0</v>
      </c>
    </row>
    <row r="266" spans="1:12" x14ac:dyDescent="0.2">
      <c r="A266" s="418"/>
      <c r="D266" s="416">
        <f>_xlfn.XLOOKUP(C:C,Table1[for Import to Bank Register dropdown],Table1[for Pivot],0,0,1)</f>
        <v>0</v>
      </c>
      <c r="E266" s="419"/>
      <c r="F266" s="160">
        <f t="shared" si="14"/>
        <v>1111111</v>
      </c>
      <c r="G266" s="394">
        <f t="shared" si="13"/>
        <v>0</v>
      </c>
      <c r="I266" s="397">
        <f>IF(OR(C266="150 Directors advances", C266="120 accounts receivable", C266="720.2 Automobile - Insurance", C266="720.3 Automobile - License", C266="870.4 Rent - Insurance", C266="870.6 Rent - Property Tax", C266="870.7 Rent - Homeoffice", C266="870.9 Rent - Water"),
   0,
   IF(Dashboard!$F$5="Quick",
      IF(OR(C266="190 Automobile",C266="200 computer hardware",C266="210 Computer software",C266="220 Quickbooks software",C266="230 Office equipment",C266="240 Office furniture"),
         E266-(E266/(1+Dashboard!$F$4)),
         0
      ),
      IF(C266="750 Business promotion",
         E266-(E266/(1+4.793/100)),
         E266-(E266/(1+Dashboard!$F$4))
      )
   )
)</f>
        <v>0</v>
      </c>
      <c r="J266" s="39">
        <f>Bank1[[#This Row],[Money in/ (Money out)]]-Bank1[[#This Row],[GST/HST]]</f>
        <v>0</v>
      </c>
      <c r="L266" s="37">
        <f t="shared" si="12"/>
        <v>0</v>
      </c>
    </row>
    <row r="267" spans="1:12" x14ac:dyDescent="0.2">
      <c r="A267" s="418"/>
      <c r="D267" s="416">
        <f>_xlfn.XLOOKUP(C:C,Table1[for Import to Bank Register dropdown],Table1[for Pivot],0,0,1)</f>
        <v>0</v>
      </c>
      <c r="E267" s="419"/>
      <c r="F267" s="160">
        <f t="shared" si="14"/>
        <v>1111111</v>
      </c>
      <c r="G267" s="394">
        <f t="shared" si="13"/>
        <v>0</v>
      </c>
      <c r="I267" s="397">
        <f>IF(OR(C267="150 Directors advances", C267="120 accounts receivable", C267="720.2 Automobile - Insurance", C267="720.3 Automobile - License", C267="870.4 Rent - Insurance", C267="870.6 Rent - Property Tax", C267="870.7 Rent - Homeoffice", C267="870.9 Rent - Water"),
   0,
   IF(Dashboard!$F$5="Quick",
      IF(OR(C267="190 Automobile",C267="200 computer hardware",C267="210 Computer software",C267="220 Quickbooks software",C267="230 Office equipment",C267="240 Office furniture"),
         E267-(E267/(1+Dashboard!$F$4)),
         0
      ),
      IF(C267="750 Business promotion",
         E267-(E267/(1+4.793/100)),
         E267-(E267/(1+Dashboard!$F$4))
      )
   )
)</f>
        <v>0</v>
      </c>
      <c r="J267" s="39">
        <f>Bank1[[#This Row],[Money in/ (Money out)]]-Bank1[[#This Row],[GST/HST]]</f>
        <v>0</v>
      </c>
      <c r="L267" s="37">
        <f t="shared" si="12"/>
        <v>0</v>
      </c>
    </row>
    <row r="268" spans="1:12" x14ac:dyDescent="0.2">
      <c r="A268" s="418"/>
      <c r="D268" s="416">
        <f>_xlfn.XLOOKUP(C:C,Table1[for Import to Bank Register dropdown],Table1[for Pivot],0,0,1)</f>
        <v>0</v>
      </c>
      <c r="E268" s="419"/>
      <c r="F268" s="160">
        <f t="shared" si="14"/>
        <v>1111111</v>
      </c>
      <c r="G268" s="394">
        <f t="shared" si="13"/>
        <v>0</v>
      </c>
      <c r="I268" s="397">
        <f>IF(OR(C268="150 Directors advances", C268="120 accounts receivable", C268="720.2 Automobile - Insurance", C268="720.3 Automobile - License", C268="870.4 Rent - Insurance", C268="870.6 Rent - Property Tax", C268="870.7 Rent - Homeoffice", C268="870.9 Rent - Water"),
   0,
   IF(Dashboard!$F$5="Quick",
      IF(OR(C268="190 Automobile",C268="200 computer hardware",C268="210 Computer software",C268="220 Quickbooks software",C268="230 Office equipment",C268="240 Office furniture"),
         E268-(E268/(1+Dashboard!$F$4)),
         0
      ),
      IF(C268="750 Business promotion",
         E268-(E268/(1+4.793/100)),
         E268-(E268/(1+Dashboard!$F$4))
      )
   )
)</f>
        <v>0</v>
      </c>
      <c r="J268" s="39">
        <f>Bank1[[#This Row],[Money in/ (Money out)]]-Bank1[[#This Row],[GST/HST]]</f>
        <v>0</v>
      </c>
      <c r="L268" s="37">
        <f t="shared" si="12"/>
        <v>0</v>
      </c>
    </row>
    <row r="269" spans="1:12" x14ac:dyDescent="0.2">
      <c r="A269" s="418"/>
      <c r="D269" s="416">
        <f>_xlfn.XLOOKUP(C:C,Table1[for Import to Bank Register dropdown],Table1[for Pivot],0,0,1)</f>
        <v>0</v>
      </c>
      <c r="E269" s="419"/>
      <c r="F269" s="160">
        <f t="shared" si="14"/>
        <v>1111111</v>
      </c>
      <c r="G269" s="394">
        <f t="shared" si="13"/>
        <v>0</v>
      </c>
      <c r="I269" s="397">
        <f>IF(OR(C269="150 Directors advances", C269="120 accounts receivable", C269="720.2 Automobile - Insurance", C269="720.3 Automobile - License", C269="870.4 Rent - Insurance", C269="870.6 Rent - Property Tax", C269="870.7 Rent - Homeoffice", C269="870.9 Rent - Water"),
   0,
   IF(Dashboard!$F$5="Quick",
      IF(OR(C269="190 Automobile",C269="200 computer hardware",C269="210 Computer software",C269="220 Quickbooks software",C269="230 Office equipment",C269="240 Office furniture"),
         E269-(E269/(1+Dashboard!$F$4)),
         0
      ),
      IF(C269="750 Business promotion",
         E269-(E269/(1+4.793/100)),
         E269-(E269/(1+Dashboard!$F$4))
      )
   )
)</f>
        <v>0</v>
      </c>
      <c r="J269" s="39">
        <f>Bank1[[#This Row],[Money in/ (Money out)]]-Bank1[[#This Row],[GST/HST]]</f>
        <v>0</v>
      </c>
      <c r="L269" s="37">
        <f t="shared" si="12"/>
        <v>0</v>
      </c>
    </row>
    <row r="270" spans="1:12" x14ac:dyDescent="0.2">
      <c r="A270" s="418"/>
      <c r="D270" s="416">
        <f>_xlfn.XLOOKUP(C:C,Table1[for Import to Bank Register dropdown],Table1[for Pivot],0,0,1)</f>
        <v>0</v>
      </c>
      <c r="E270" s="419"/>
      <c r="F270" s="160">
        <f t="shared" si="14"/>
        <v>1111111</v>
      </c>
      <c r="G270" s="394">
        <f t="shared" si="13"/>
        <v>0</v>
      </c>
      <c r="I270" s="397">
        <f>IF(OR(C270="150 Directors advances", C270="120 accounts receivable", C270="720.2 Automobile - Insurance", C270="720.3 Automobile - License", C270="870.4 Rent - Insurance", C270="870.6 Rent - Property Tax", C270="870.7 Rent - Homeoffice", C270="870.9 Rent - Water"),
   0,
   IF(Dashboard!$F$5="Quick",
      IF(OR(C270="190 Automobile",C270="200 computer hardware",C270="210 Computer software",C270="220 Quickbooks software",C270="230 Office equipment",C270="240 Office furniture"),
         E270-(E270/(1+Dashboard!$F$4)),
         0
      ),
      IF(C270="750 Business promotion",
         E270-(E270/(1+4.793/100)),
         E270-(E270/(1+Dashboard!$F$4))
      )
   )
)</f>
        <v>0</v>
      </c>
      <c r="J270" s="39">
        <f>Bank1[[#This Row],[Money in/ (Money out)]]-Bank1[[#This Row],[GST/HST]]</f>
        <v>0</v>
      </c>
      <c r="L270" s="37">
        <f t="shared" si="12"/>
        <v>0</v>
      </c>
    </row>
    <row r="271" spans="1:12" x14ac:dyDescent="0.2">
      <c r="A271" s="418"/>
      <c r="D271" s="416">
        <f>_xlfn.XLOOKUP(C:C,Table1[for Import to Bank Register dropdown],Table1[for Pivot],0,0,1)</f>
        <v>0</v>
      </c>
      <c r="E271" s="419"/>
      <c r="F271" s="160">
        <f t="shared" si="14"/>
        <v>1111111</v>
      </c>
      <c r="G271" s="394">
        <f t="shared" si="13"/>
        <v>0</v>
      </c>
      <c r="I271" s="397">
        <f>IF(OR(C271="150 Directors advances", C271="120 accounts receivable", C271="720.2 Automobile - Insurance", C271="720.3 Automobile - License", C271="870.4 Rent - Insurance", C271="870.6 Rent - Property Tax", C271="870.7 Rent - Homeoffice", C271="870.9 Rent - Water"),
   0,
   IF(Dashboard!$F$5="Quick",
      IF(OR(C271="190 Automobile",C271="200 computer hardware",C271="210 Computer software",C271="220 Quickbooks software",C271="230 Office equipment",C271="240 Office furniture"),
         E271-(E271/(1+Dashboard!$F$4)),
         0
      ),
      IF(C271="750 Business promotion",
         E271-(E271/(1+4.793/100)),
         E271-(E271/(1+Dashboard!$F$4))
      )
   )
)</f>
        <v>0</v>
      </c>
      <c r="J271" s="39">
        <f>Bank1[[#This Row],[Money in/ (Money out)]]-Bank1[[#This Row],[GST/HST]]</f>
        <v>0</v>
      </c>
      <c r="L271" s="37">
        <f t="shared" si="12"/>
        <v>0</v>
      </c>
    </row>
    <row r="272" spans="1:12" x14ac:dyDescent="0.2">
      <c r="A272" s="418"/>
      <c r="D272" s="416">
        <f>_xlfn.XLOOKUP(C:C,Table1[for Import to Bank Register dropdown],Table1[for Pivot],0,0,1)</f>
        <v>0</v>
      </c>
      <c r="E272" s="419"/>
      <c r="F272" s="160">
        <f t="shared" si="14"/>
        <v>1111111</v>
      </c>
      <c r="G272" s="394">
        <f t="shared" si="13"/>
        <v>0</v>
      </c>
      <c r="I272" s="397">
        <f>IF(OR(C272="150 Directors advances", C272="120 accounts receivable", C272="720.2 Automobile - Insurance", C272="720.3 Automobile - License", C272="870.4 Rent - Insurance", C272="870.6 Rent - Property Tax", C272="870.7 Rent - Homeoffice", C272="870.9 Rent - Water"),
   0,
   IF(Dashboard!$F$5="Quick",
      IF(OR(C272="190 Automobile",C272="200 computer hardware",C272="210 Computer software",C272="220 Quickbooks software",C272="230 Office equipment",C272="240 Office furniture"),
         E272-(E272/(1+Dashboard!$F$4)),
         0
      ),
      IF(C272="750 Business promotion",
         E272-(E272/(1+4.793/100)),
         E272-(E272/(1+Dashboard!$F$4))
      )
   )
)</f>
        <v>0</v>
      </c>
      <c r="J272" s="39">
        <f>Bank1[[#This Row],[Money in/ (Money out)]]-Bank1[[#This Row],[GST/HST]]</f>
        <v>0</v>
      </c>
      <c r="L272" s="37">
        <f t="shared" si="12"/>
        <v>0</v>
      </c>
    </row>
    <row r="273" spans="1:12" x14ac:dyDescent="0.2">
      <c r="A273" s="418"/>
      <c r="D273" s="416">
        <f>_xlfn.XLOOKUP(C:C,Table1[for Import to Bank Register dropdown],Table1[for Pivot],0,0,1)</f>
        <v>0</v>
      </c>
      <c r="E273" s="419"/>
      <c r="F273" s="160">
        <f t="shared" si="14"/>
        <v>1111111</v>
      </c>
      <c r="G273" s="394">
        <f t="shared" si="13"/>
        <v>0</v>
      </c>
      <c r="I273" s="397">
        <f>IF(OR(C273="150 Directors advances", C273="120 accounts receivable", C273="720.2 Automobile - Insurance", C273="720.3 Automobile - License", C273="870.4 Rent - Insurance", C273="870.6 Rent - Property Tax", C273="870.7 Rent - Homeoffice", C273="870.9 Rent - Water"),
   0,
   IF(Dashboard!$F$5="Quick",
      IF(OR(C273="190 Automobile",C273="200 computer hardware",C273="210 Computer software",C273="220 Quickbooks software",C273="230 Office equipment",C273="240 Office furniture"),
         E273-(E273/(1+Dashboard!$F$4)),
         0
      ),
      IF(C273="750 Business promotion",
         E273-(E273/(1+4.793/100)),
         E273-(E273/(1+Dashboard!$F$4))
      )
   )
)</f>
        <v>0</v>
      </c>
      <c r="J273" s="39">
        <f>Bank1[[#This Row],[Money in/ (Money out)]]-Bank1[[#This Row],[GST/HST]]</f>
        <v>0</v>
      </c>
      <c r="L273" s="37">
        <f t="shared" si="12"/>
        <v>0</v>
      </c>
    </row>
    <row r="274" spans="1:12" x14ac:dyDescent="0.2">
      <c r="A274" s="418"/>
      <c r="D274" s="416">
        <f>_xlfn.XLOOKUP(C:C,Table1[for Import to Bank Register dropdown],Table1[for Pivot],0,0,1)</f>
        <v>0</v>
      </c>
      <c r="E274" s="419"/>
      <c r="F274" s="160">
        <f t="shared" si="14"/>
        <v>1111111</v>
      </c>
      <c r="G274" s="394">
        <f t="shared" si="13"/>
        <v>0</v>
      </c>
      <c r="I274" s="397">
        <f>IF(OR(C274="150 Directors advances", C274="120 accounts receivable", C274="720.2 Automobile - Insurance", C274="720.3 Automobile - License", C274="870.4 Rent - Insurance", C274="870.6 Rent - Property Tax", C274="870.7 Rent - Homeoffice", C274="870.9 Rent - Water"),
   0,
   IF(Dashboard!$F$5="Quick",
      IF(OR(C274="190 Automobile",C274="200 computer hardware",C274="210 Computer software",C274="220 Quickbooks software",C274="230 Office equipment",C274="240 Office furniture"),
         E274-(E274/(1+Dashboard!$F$4)),
         0
      ),
      IF(C274="750 Business promotion",
         E274-(E274/(1+4.793/100)),
         E274-(E274/(1+Dashboard!$F$4))
      )
   )
)</f>
        <v>0</v>
      </c>
      <c r="J274" s="39">
        <f>Bank1[[#This Row],[Money in/ (Money out)]]-Bank1[[#This Row],[GST/HST]]</f>
        <v>0</v>
      </c>
      <c r="L274" s="37">
        <f t="shared" si="12"/>
        <v>0</v>
      </c>
    </row>
    <row r="275" spans="1:12" x14ac:dyDescent="0.2">
      <c r="A275" s="418"/>
      <c r="D275" s="416">
        <f>_xlfn.XLOOKUP(C:C,Table1[for Import to Bank Register dropdown],Table1[for Pivot],0,0,1)</f>
        <v>0</v>
      </c>
      <c r="E275" s="419"/>
      <c r="F275" s="160">
        <f t="shared" si="14"/>
        <v>1111111</v>
      </c>
      <c r="G275" s="394">
        <f t="shared" si="13"/>
        <v>0</v>
      </c>
      <c r="I275" s="397">
        <f>IF(OR(C275="150 Directors advances", C275="120 accounts receivable", C275="720.2 Automobile - Insurance", C275="720.3 Automobile - License", C275="870.4 Rent - Insurance", C275="870.6 Rent - Property Tax", C275="870.7 Rent - Homeoffice", C275="870.9 Rent - Water"),
   0,
   IF(Dashboard!$F$5="Quick",
      IF(OR(C275="190 Automobile",C275="200 computer hardware",C275="210 Computer software",C275="220 Quickbooks software",C275="230 Office equipment",C275="240 Office furniture"),
         E275-(E275/(1+Dashboard!$F$4)),
         0
      ),
      IF(C275="750 Business promotion",
         E275-(E275/(1+4.793/100)),
         E275-(E275/(1+Dashboard!$F$4))
      )
   )
)</f>
        <v>0</v>
      </c>
      <c r="J275" s="39">
        <f>Bank1[[#This Row],[Money in/ (Money out)]]-Bank1[[#This Row],[GST/HST]]</f>
        <v>0</v>
      </c>
      <c r="L275" s="37">
        <f t="shared" si="12"/>
        <v>0</v>
      </c>
    </row>
    <row r="276" spans="1:12" x14ac:dyDescent="0.2">
      <c r="A276" s="418"/>
      <c r="D276" s="416">
        <f>_xlfn.XLOOKUP(C:C,Table1[for Import to Bank Register dropdown],Table1[for Pivot],0,0,1)</f>
        <v>0</v>
      </c>
      <c r="E276" s="419"/>
      <c r="F276" s="160">
        <f t="shared" si="14"/>
        <v>1111111</v>
      </c>
      <c r="G276" s="394">
        <f t="shared" si="13"/>
        <v>0</v>
      </c>
      <c r="I276" s="397">
        <f>IF(OR(C276="150 Directors advances", C276="120 accounts receivable", C276="720.2 Automobile - Insurance", C276="720.3 Automobile - License", C276="870.4 Rent - Insurance", C276="870.6 Rent - Property Tax", C276="870.7 Rent - Homeoffice", C276="870.9 Rent - Water"),
   0,
   IF(Dashboard!$F$5="Quick",
      IF(OR(C276="190 Automobile",C276="200 computer hardware",C276="210 Computer software",C276="220 Quickbooks software",C276="230 Office equipment",C276="240 Office furniture"),
         E276-(E276/(1+Dashboard!$F$4)),
         0
      ),
      IF(C276="750 Business promotion",
         E276-(E276/(1+4.793/100)),
         E276-(E276/(1+Dashboard!$F$4))
      )
   )
)</f>
        <v>0</v>
      </c>
      <c r="J276" s="39">
        <f>Bank1[[#This Row],[Money in/ (Money out)]]-Bank1[[#This Row],[GST/HST]]</f>
        <v>0</v>
      </c>
      <c r="L276" s="37">
        <f t="shared" si="12"/>
        <v>0</v>
      </c>
    </row>
    <row r="277" spans="1:12" x14ac:dyDescent="0.2">
      <c r="A277" s="418"/>
      <c r="D277" s="416">
        <f>_xlfn.XLOOKUP(C:C,Table1[for Import to Bank Register dropdown],Table1[for Pivot],0,0,1)</f>
        <v>0</v>
      </c>
      <c r="E277" s="419"/>
      <c r="F277" s="160">
        <f t="shared" si="14"/>
        <v>1111111</v>
      </c>
      <c r="G277" s="394">
        <f t="shared" si="13"/>
        <v>0</v>
      </c>
      <c r="I277" s="397">
        <f>IF(OR(C277="150 Directors advances", C277="120 accounts receivable", C277="720.2 Automobile - Insurance", C277="720.3 Automobile - License", C277="870.4 Rent - Insurance", C277="870.6 Rent - Property Tax", C277="870.7 Rent - Homeoffice", C277="870.9 Rent - Water"),
   0,
   IF(Dashboard!$F$5="Quick",
      IF(OR(C277="190 Automobile",C277="200 computer hardware",C277="210 Computer software",C277="220 Quickbooks software",C277="230 Office equipment",C277="240 Office furniture"),
         E277-(E277/(1+Dashboard!$F$4)),
         0
      ),
      IF(C277="750 Business promotion",
         E277-(E277/(1+4.793/100)),
         E277-(E277/(1+Dashboard!$F$4))
      )
   )
)</f>
        <v>0</v>
      </c>
      <c r="J277" s="39">
        <f>Bank1[[#This Row],[Money in/ (Money out)]]-Bank1[[#This Row],[GST/HST]]</f>
        <v>0</v>
      </c>
      <c r="L277" s="37">
        <f t="shared" si="12"/>
        <v>0</v>
      </c>
    </row>
    <row r="278" spans="1:12" x14ac:dyDescent="0.2">
      <c r="A278" s="418"/>
      <c r="D278" s="416">
        <f>_xlfn.XLOOKUP(C:C,Table1[for Import to Bank Register dropdown],Table1[for Pivot],0,0,1)</f>
        <v>0</v>
      </c>
      <c r="E278" s="419"/>
      <c r="F278" s="160">
        <f t="shared" si="14"/>
        <v>1111111</v>
      </c>
      <c r="G278" s="394">
        <f t="shared" si="13"/>
        <v>0</v>
      </c>
      <c r="I278" s="397">
        <f>IF(OR(C278="150 Directors advances", C278="120 accounts receivable", C278="720.2 Automobile - Insurance", C278="720.3 Automobile - License", C278="870.4 Rent - Insurance", C278="870.6 Rent - Property Tax", C278="870.7 Rent - Homeoffice", C278="870.9 Rent - Water"),
   0,
   IF(Dashboard!$F$5="Quick",
      IF(OR(C278="190 Automobile",C278="200 computer hardware",C278="210 Computer software",C278="220 Quickbooks software",C278="230 Office equipment",C278="240 Office furniture"),
         E278-(E278/(1+Dashboard!$F$4)),
         0
      ),
      IF(C278="750 Business promotion",
         E278-(E278/(1+4.793/100)),
         E278-(E278/(1+Dashboard!$F$4))
      )
   )
)</f>
        <v>0</v>
      </c>
      <c r="J278" s="39">
        <f>Bank1[[#This Row],[Money in/ (Money out)]]-Bank1[[#This Row],[GST/HST]]</f>
        <v>0</v>
      </c>
      <c r="L278" s="37">
        <f t="shared" si="12"/>
        <v>0</v>
      </c>
    </row>
    <row r="279" spans="1:12" x14ac:dyDescent="0.2">
      <c r="A279" s="418"/>
      <c r="D279" s="416">
        <f>_xlfn.XLOOKUP(C:C,Table1[for Import to Bank Register dropdown],Table1[for Pivot],0,0,1)</f>
        <v>0</v>
      </c>
      <c r="E279" s="419"/>
      <c r="F279" s="160">
        <f t="shared" si="14"/>
        <v>1111111</v>
      </c>
      <c r="G279" s="394">
        <f t="shared" si="13"/>
        <v>0</v>
      </c>
      <c r="I279" s="397">
        <f>IF(OR(C279="150 Directors advances", C279="120 accounts receivable", C279="720.2 Automobile - Insurance", C279="720.3 Automobile - License", C279="870.4 Rent - Insurance", C279="870.6 Rent - Property Tax", C279="870.7 Rent - Homeoffice", C279="870.9 Rent - Water"),
   0,
   IF(Dashboard!$F$5="Quick",
      IF(OR(C279="190 Automobile",C279="200 computer hardware",C279="210 Computer software",C279="220 Quickbooks software",C279="230 Office equipment",C279="240 Office furniture"),
         E279-(E279/(1+Dashboard!$F$4)),
         0
      ),
      IF(C279="750 Business promotion",
         E279-(E279/(1+4.793/100)),
         E279-(E279/(1+Dashboard!$F$4))
      )
   )
)</f>
        <v>0</v>
      </c>
      <c r="J279" s="39">
        <f>Bank1[[#This Row],[Money in/ (Money out)]]-Bank1[[#This Row],[GST/HST]]</f>
        <v>0</v>
      </c>
      <c r="L279" s="37">
        <f t="shared" si="12"/>
        <v>0</v>
      </c>
    </row>
    <row r="280" spans="1:12" x14ac:dyDescent="0.2">
      <c r="A280" s="418"/>
      <c r="D280" s="416">
        <f>_xlfn.XLOOKUP(C:C,Table1[for Import to Bank Register dropdown],Table1[for Pivot],0,0,1)</f>
        <v>0</v>
      </c>
      <c r="E280" s="419"/>
      <c r="F280" s="160">
        <f t="shared" si="14"/>
        <v>1111111</v>
      </c>
      <c r="G280" s="394">
        <f t="shared" si="13"/>
        <v>0</v>
      </c>
      <c r="I280" s="397">
        <f>IF(OR(C280="150 Directors advances", C280="120 accounts receivable", C280="720.2 Automobile - Insurance", C280="720.3 Automobile - License", C280="870.4 Rent - Insurance", C280="870.6 Rent - Property Tax", C280="870.7 Rent - Homeoffice", C280="870.9 Rent - Water"),
   0,
   IF(Dashboard!$F$5="Quick",
      IF(OR(C280="190 Automobile",C280="200 computer hardware",C280="210 Computer software",C280="220 Quickbooks software",C280="230 Office equipment",C280="240 Office furniture"),
         E280-(E280/(1+Dashboard!$F$4)),
         0
      ),
      IF(C280="750 Business promotion",
         E280-(E280/(1+4.793/100)),
         E280-(E280/(1+Dashboard!$F$4))
      )
   )
)</f>
        <v>0</v>
      </c>
      <c r="J280" s="39">
        <f>Bank1[[#This Row],[Money in/ (Money out)]]-Bank1[[#This Row],[GST/HST]]</f>
        <v>0</v>
      </c>
      <c r="L280" s="37">
        <f t="shared" si="12"/>
        <v>0</v>
      </c>
    </row>
    <row r="281" spans="1:12" x14ac:dyDescent="0.2">
      <c r="A281" s="418"/>
      <c r="D281" s="416">
        <f>_xlfn.XLOOKUP(C:C,Table1[for Import to Bank Register dropdown],Table1[for Pivot],0,0,1)</f>
        <v>0</v>
      </c>
      <c r="E281" s="419"/>
      <c r="F281" s="160">
        <f t="shared" si="14"/>
        <v>1111111</v>
      </c>
      <c r="G281" s="394">
        <f t="shared" si="13"/>
        <v>0</v>
      </c>
      <c r="I281" s="397">
        <f>IF(OR(C281="150 Directors advances", C281="120 accounts receivable", C281="720.2 Automobile - Insurance", C281="720.3 Automobile - License", C281="870.4 Rent - Insurance", C281="870.6 Rent - Property Tax", C281="870.7 Rent - Homeoffice", C281="870.9 Rent - Water"),
   0,
   IF(Dashboard!$F$5="Quick",
      IF(OR(C281="190 Automobile",C281="200 computer hardware",C281="210 Computer software",C281="220 Quickbooks software",C281="230 Office equipment",C281="240 Office furniture"),
         E281-(E281/(1+Dashboard!$F$4)),
         0
      ),
      IF(C281="750 Business promotion",
         E281-(E281/(1+4.793/100)),
         E281-(E281/(1+Dashboard!$F$4))
      )
   )
)</f>
        <v>0</v>
      </c>
      <c r="J281" s="39">
        <f>Bank1[[#This Row],[Money in/ (Money out)]]-Bank1[[#This Row],[GST/HST]]</f>
        <v>0</v>
      </c>
      <c r="L281" s="37">
        <f t="shared" si="12"/>
        <v>0</v>
      </c>
    </row>
    <row r="282" spans="1:12" x14ac:dyDescent="0.2">
      <c r="A282" s="418"/>
      <c r="D282" s="416">
        <f>_xlfn.XLOOKUP(C:C,Table1[for Import to Bank Register dropdown],Table1[for Pivot],0,0,1)</f>
        <v>0</v>
      </c>
      <c r="E282" s="419"/>
      <c r="F282" s="160">
        <f t="shared" si="14"/>
        <v>1111111</v>
      </c>
      <c r="G282" s="394">
        <f t="shared" si="13"/>
        <v>0</v>
      </c>
      <c r="I282" s="397">
        <f>IF(OR(C282="150 Directors advances", C282="120 accounts receivable", C282="720.2 Automobile - Insurance", C282="720.3 Automobile - License", C282="870.4 Rent - Insurance", C282="870.6 Rent - Property Tax", C282="870.7 Rent - Homeoffice", C282="870.9 Rent - Water"),
   0,
   IF(Dashboard!$F$5="Quick",
      IF(OR(C282="190 Automobile",C282="200 computer hardware",C282="210 Computer software",C282="220 Quickbooks software",C282="230 Office equipment",C282="240 Office furniture"),
         E282-(E282/(1+Dashboard!$F$4)),
         0
      ),
      IF(C282="750 Business promotion",
         E282-(E282/(1+4.793/100)),
         E282-(E282/(1+Dashboard!$F$4))
      )
   )
)</f>
        <v>0</v>
      </c>
      <c r="J282" s="39">
        <f>Bank1[[#This Row],[Money in/ (Money out)]]-Bank1[[#This Row],[GST/HST]]</f>
        <v>0</v>
      </c>
      <c r="L282" s="37">
        <f t="shared" si="12"/>
        <v>0</v>
      </c>
    </row>
    <row r="283" spans="1:12" x14ac:dyDescent="0.2">
      <c r="A283" s="418"/>
      <c r="D283" s="416">
        <f>_xlfn.XLOOKUP(C:C,Table1[for Import to Bank Register dropdown],Table1[for Pivot],0,0,1)</f>
        <v>0</v>
      </c>
      <c r="E283" s="419"/>
      <c r="F283" s="160">
        <f t="shared" si="14"/>
        <v>1111111</v>
      </c>
      <c r="G283" s="394">
        <f t="shared" si="13"/>
        <v>0</v>
      </c>
      <c r="I283" s="397">
        <f>IF(OR(C283="150 Directors advances", C283="120 accounts receivable", C283="720.2 Automobile - Insurance", C283="720.3 Automobile - License", C283="870.4 Rent - Insurance", C283="870.6 Rent - Property Tax", C283="870.7 Rent - Homeoffice", C283="870.9 Rent - Water"),
   0,
   IF(Dashboard!$F$5="Quick",
      IF(OR(C283="190 Automobile",C283="200 computer hardware",C283="210 Computer software",C283="220 Quickbooks software",C283="230 Office equipment",C283="240 Office furniture"),
         E283-(E283/(1+Dashboard!$F$4)),
         0
      ),
      IF(C283="750 Business promotion",
         E283-(E283/(1+4.793/100)),
         E283-(E283/(1+Dashboard!$F$4))
      )
   )
)</f>
        <v>0</v>
      </c>
      <c r="J283" s="39">
        <f>Bank1[[#This Row],[Money in/ (Money out)]]-Bank1[[#This Row],[GST/HST]]</f>
        <v>0</v>
      </c>
      <c r="L283" s="37">
        <f t="shared" si="12"/>
        <v>0</v>
      </c>
    </row>
    <row r="284" spans="1:12" x14ac:dyDescent="0.2">
      <c r="A284" s="418"/>
      <c r="D284" s="416">
        <f>_xlfn.XLOOKUP(C:C,Table1[for Import to Bank Register dropdown],Table1[for Pivot],0,0,1)</f>
        <v>0</v>
      </c>
      <c r="E284" s="419"/>
      <c r="F284" s="160">
        <f t="shared" si="14"/>
        <v>1111111</v>
      </c>
      <c r="G284" s="394">
        <f t="shared" si="13"/>
        <v>0</v>
      </c>
      <c r="I284" s="397">
        <f>IF(OR(C284="150 Directors advances", C284="120 accounts receivable", C284="720.2 Automobile - Insurance", C284="720.3 Automobile - License", C284="870.4 Rent - Insurance", C284="870.6 Rent - Property Tax", C284="870.7 Rent - Homeoffice", C284="870.9 Rent - Water"),
   0,
   IF(Dashboard!$F$5="Quick",
      IF(OR(C284="190 Automobile",C284="200 computer hardware",C284="210 Computer software",C284="220 Quickbooks software",C284="230 Office equipment",C284="240 Office furniture"),
         E284-(E284/(1+Dashboard!$F$4)),
         0
      ),
      IF(C284="750 Business promotion",
         E284-(E284/(1+4.793/100)),
         E284-(E284/(1+Dashboard!$F$4))
      )
   )
)</f>
        <v>0</v>
      </c>
      <c r="J284" s="39">
        <f>Bank1[[#This Row],[Money in/ (Money out)]]-Bank1[[#This Row],[GST/HST]]</f>
        <v>0</v>
      </c>
      <c r="L284" s="37">
        <f t="shared" si="12"/>
        <v>0</v>
      </c>
    </row>
    <row r="285" spans="1:12" x14ac:dyDescent="0.2">
      <c r="A285" s="418"/>
      <c r="D285" s="416">
        <f>_xlfn.XLOOKUP(C:C,Table1[for Import to Bank Register dropdown],Table1[for Pivot],0,0,1)</f>
        <v>0</v>
      </c>
      <c r="E285" s="419"/>
      <c r="F285" s="160">
        <f t="shared" si="14"/>
        <v>1111111</v>
      </c>
      <c r="G285" s="394">
        <f t="shared" si="13"/>
        <v>0</v>
      </c>
      <c r="I285" s="397">
        <f>IF(OR(C285="150 Directors advances", C285="120 accounts receivable", C285="720.2 Automobile - Insurance", C285="720.3 Automobile - License", C285="870.4 Rent - Insurance", C285="870.6 Rent - Property Tax", C285="870.7 Rent - Homeoffice", C285="870.9 Rent - Water"),
   0,
   IF(Dashboard!$F$5="Quick",
      IF(OR(C285="190 Automobile",C285="200 computer hardware",C285="210 Computer software",C285="220 Quickbooks software",C285="230 Office equipment",C285="240 Office furniture"),
         E285-(E285/(1+Dashboard!$F$4)),
         0
      ),
      IF(C285="750 Business promotion",
         E285-(E285/(1+4.793/100)),
         E285-(E285/(1+Dashboard!$F$4))
      )
   )
)</f>
        <v>0</v>
      </c>
      <c r="J285" s="39">
        <f>Bank1[[#This Row],[Money in/ (Money out)]]-Bank1[[#This Row],[GST/HST]]</f>
        <v>0</v>
      </c>
      <c r="L285" s="37">
        <f t="shared" si="12"/>
        <v>0</v>
      </c>
    </row>
    <row r="286" spans="1:12" x14ac:dyDescent="0.2">
      <c r="A286" s="418"/>
      <c r="D286" s="416">
        <f>_xlfn.XLOOKUP(C:C,Table1[for Import to Bank Register dropdown],Table1[for Pivot],0,0,1)</f>
        <v>0</v>
      </c>
      <c r="E286" s="419"/>
      <c r="F286" s="160">
        <f t="shared" si="14"/>
        <v>1111111</v>
      </c>
      <c r="G286" s="394">
        <f t="shared" si="13"/>
        <v>0</v>
      </c>
      <c r="I286" s="397">
        <f>IF(OR(C286="150 Directors advances", C286="120 accounts receivable", C286="720.2 Automobile - Insurance", C286="720.3 Automobile - License", C286="870.4 Rent - Insurance", C286="870.6 Rent - Property Tax", C286="870.7 Rent - Homeoffice", C286="870.9 Rent - Water"),
   0,
   IF(Dashboard!$F$5="Quick",
      IF(OR(C286="190 Automobile",C286="200 computer hardware",C286="210 Computer software",C286="220 Quickbooks software",C286="230 Office equipment",C286="240 Office furniture"),
         E286-(E286/(1+Dashboard!$F$4)),
         0
      ),
      IF(C286="750 Business promotion",
         E286-(E286/(1+4.793/100)),
         E286-(E286/(1+Dashboard!$F$4))
      )
   )
)</f>
        <v>0</v>
      </c>
      <c r="J286" s="39">
        <f>Bank1[[#This Row],[Money in/ (Money out)]]-Bank1[[#This Row],[GST/HST]]</f>
        <v>0</v>
      </c>
      <c r="L286" s="37">
        <f t="shared" si="12"/>
        <v>0</v>
      </c>
    </row>
    <row r="287" spans="1:12" x14ac:dyDescent="0.2">
      <c r="A287" s="418"/>
      <c r="D287" s="416">
        <f>_xlfn.XLOOKUP(C:C,Table1[for Import to Bank Register dropdown],Table1[for Pivot],0,0,1)</f>
        <v>0</v>
      </c>
      <c r="E287" s="419"/>
      <c r="F287" s="160">
        <f t="shared" si="14"/>
        <v>1111111</v>
      </c>
      <c r="G287" s="394">
        <f t="shared" si="13"/>
        <v>0</v>
      </c>
      <c r="I287" s="397">
        <f>IF(OR(C287="150 Directors advances", C287="120 accounts receivable", C287="720.2 Automobile - Insurance", C287="720.3 Automobile - License", C287="870.4 Rent - Insurance", C287="870.6 Rent - Property Tax", C287="870.7 Rent - Homeoffice", C287="870.9 Rent - Water"),
   0,
   IF(Dashboard!$F$5="Quick",
      IF(OR(C287="190 Automobile",C287="200 computer hardware",C287="210 Computer software",C287="220 Quickbooks software",C287="230 Office equipment",C287="240 Office furniture"),
         E287-(E287/(1+Dashboard!$F$4)),
         0
      ),
      IF(C287="750 Business promotion",
         E287-(E287/(1+4.793/100)),
         E287-(E287/(1+Dashboard!$F$4))
      )
   )
)</f>
        <v>0</v>
      </c>
      <c r="J287" s="39">
        <f>Bank1[[#This Row],[Money in/ (Money out)]]-Bank1[[#This Row],[GST/HST]]</f>
        <v>0</v>
      </c>
      <c r="L287" s="37">
        <f t="shared" si="12"/>
        <v>0</v>
      </c>
    </row>
    <row r="288" spans="1:12" x14ac:dyDescent="0.2">
      <c r="A288" s="418"/>
      <c r="D288" s="416">
        <f>_xlfn.XLOOKUP(C:C,Table1[for Import to Bank Register dropdown],Table1[for Pivot],0,0,1)</f>
        <v>0</v>
      </c>
      <c r="E288" s="419"/>
      <c r="F288" s="160">
        <f t="shared" si="14"/>
        <v>1111111</v>
      </c>
      <c r="G288" s="394">
        <f t="shared" si="13"/>
        <v>0</v>
      </c>
      <c r="I288" s="397">
        <f>IF(OR(C288="150 Directors advances", C288="120 accounts receivable", C288="720.2 Automobile - Insurance", C288="720.3 Automobile - License", C288="870.4 Rent - Insurance", C288="870.6 Rent - Property Tax", C288="870.7 Rent - Homeoffice", C288="870.9 Rent - Water"),
   0,
   IF(Dashboard!$F$5="Quick",
      IF(OR(C288="190 Automobile",C288="200 computer hardware",C288="210 Computer software",C288="220 Quickbooks software",C288="230 Office equipment",C288="240 Office furniture"),
         E288-(E288/(1+Dashboard!$F$4)),
         0
      ),
      IF(C288="750 Business promotion",
         E288-(E288/(1+4.793/100)),
         E288-(E288/(1+Dashboard!$F$4))
      )
   )
)</f>
        <v>0</v>
      </c>
      <c r="J288" s="39">
        <f>Bank1[[#This Row],[Money in/ (Money out)]]-Bank1[[#This Row],[GST/HST]]</f>
        <v>0</v>
      </c>
      <c r="L288" s="37">
        <f t="shared" si="12"/>
        <v>0</v>
      </c>
    </row>
    <row r="289" spans="1:12" x14ac:dyDescent="0.2">
      <c r="A289" s="418"/>
      <c r="D289" s="416">
        <f>_xlfn.XLOOKUP(C:C,Table1[for Import to Bank Register dropdown],Table1[for Pivot],0,0,1)</f>
        <v>0</v>
      </c>
      <c r="E289" s="419"/>
      <c r="F289" s="160">
        <f t="shared" si="14"/>
        <v>1111111</v>
      </c>
      <c r="G289" s="394">
        <f t="shared" si="13"/>
        <v>0</v>
      </c>
      <c r="I289" s="397">
        <f>IF(OR(C289="150 Directors advances", C289="120 accounts receivable", C289="720.2 Automobile - Insurance", C289="720.3 Automobile - License", C289="870.4 Rent - Insurance", C289="870.6 Rent - Property Tax", C289="870.7 Rent - Homeoffice", C289="870.9 Rent - Water"),
   0,
   IF(Dashboard!$F$5="Quick",
      IF(OR(C289="190 Automobile",C289="200 computer hardware",C289="210 Computer software",C289="220 Quickbooks software",C289="230 Office equipment",C289="240 Office furniture"),
         E289-(E289/(1+Dashboard!$F$4)),
         0
      ),
      IF(C289="750 Business promotion",
         E289-(E289/(1+4.793/100)),
         E289-(E289/(1+Dashboard!$F$4))
      )
   )
)</f>
        <v>0</v>
      </c>
      <c r="J289" s="39">
        <f>Bank1[[#This Row],[Money in/ (Money out)]]-Bank1[[#This Row],[GST/HST]]</f>
        <v>0</v>
      </c>
      <c r="L289" s="37">
        <f t="shared" si="12"/>
        <v>0</v>
      </c>
    </row>
    <row r="290" spans="1:12" x14ac:dyDescent="0.2">
      <c r="A290" s="418"/>
      <c r="D290" s="416">
        <f>_xlfn.XLOOKUP(C:C,Table1[for Import to Bank Register dropdown],Table1[for Pivot],0,0,1)</f>
        <v>0</v>
      </c>
      <c r="E290" s="419"/>
      <c r="F290" s="160">
        <f t="shared" si="14"/>
        <v>1111111</v>
      </c>
      <c r="G290" s="394">
        <f t="shared" si="13"/>
        <v>0</v>
      </c>
      <c r="I290" s="397">
        <f>IF(OR(C290="150 Directors advances", C290="120 accounts receivable", C290="720.2 Automobile - Insurance", C290="720.3 Automobile - License", C290="870.4 Rent - Insurance", C290="870.6 Rent - Property Tax", C290="870.7 Rent - Homeoffice", C290="870.9 Rent - Water"),
   0,
   IF(Dashboard!$F$5="Quick",
      IF(OR(C290="190 Automobile",C290="200 computer hardware",C290="210 Computer software",C290="220 Quickbooks software",C290="230 Office equipment",C290="240 Office furniture"),
         E290-(E290/(1+Dashboard!$F$4)),
         0
      ),
      IF(C290="750 Business promotion",
         E290-(E290/(1+4.793/100)),
         E290-(E290/(1+Dashboard!$F$4))
      )
   )
)</f>
        <v>0</v>
      </c>
      <c r="J290" s="39">
        <f>Bank1[[#This Row],[Money in/ (Money out)]]-Bank1[[#This Row],[GST/HST]]</f>
        <v>0</v>
      </c>
      <c r="L290" s="37">
        <f t="shared" si="12"/>
        <v>0</v>
      </c>
    </row>
    <row r="291" spans="1:12" x14ac:dyDescent="0.2">
      <c r="A291" s="418"/>
      <c r="D291" s="416">
        <f>_xlfn.XLOOKUP(C:C,Table1[for Import to Bank Register dropdown],Table1[for Pivot],0,0,1)</f>
        <v>0</v>
      </c>
      <c r="E291" s="419"/>
      <c r="F291" s="160">
        <f t="shared" si="14"/>
        <v>1111111</v>
      </c>
      <c r="G291" s="394">
        <f t="shared" si="13"/>
        <v>0</v>
      </c>
      <c r="I291" s="397">
        <f>IF(OR(C291="150 Directors advances", C291="120 accounts receivable", C291="720.2 Automobile - Insurance", C291="720.3 Automobile - License", C291="870.4 Rent - Insurance", C291="870.6 Rent - Property Tax", C291="870.7 Rent - Homeoffice", C291="870.9 Rent - Water"),
   0,
   IF(Dashboard!$F$5="Quick",
      IF(OR(C291="190 Automobile",C291="200 computer hardware",C291="210 Computer software",C291="220 Quickbooks software",C291="230 Office equipment",C291="240 Office furniture"),
         E291-(E291/(1+Dashboard!$F$4)),
         0
      ),
      IF(C291="750 Business promotion",
         E291-(E291/(1+4.793/100)),
         E291-(E291/(1+Dashboard!$F$4))
      )
   )
)</f>
        <v>0</v>
      </c>
      <c r="J291" s="39">
        <f>Bank1[[#This Row],[Money in/ (Money out)]]-Bank1[[#This Row],[GST/HST]]</f>
        <v>0</v>
      </c>
      <c r="L291" s="37">
        <f t="shared" si="12"/>
        <v>0</v>
      </c>
    </row>
    <row r="292" spans="1:12" x14ac:dyDescent="0.2">
      <c r="A292" s="418"/>
      <c r="D292" s="416">
        <f>_xlfn.XLOOKUP(C:C,Table1[for Import to Bank Register dropdown],Table1[for Pivot],0,0,1)</f>
        <v>0</v>
      </c>
      <c r="E292" s="419"/>
      <c r="F292" s="160">
        <f t="shared" si="14"/>
        <v>1111111</v>
      </c>
      <c r="G292" s="394">
        <f t="shared" si="13"/>
        <v>0</v>
      </c>
      <c r="I292" s="397">
        <f>IF(OR(C292="150 Directors advances", C292="120 accounts receivable", C292="720.2 Automobile - Insurance", C292="720.3 Automobile - License", C292="870.4 Rent - Insurance", C292="870.6 Rent - Property Tax", C292="870.7 Rent - Homeoffice", C292="870.9 Rent - Water"),
   0,
   IF(Dashboard!$F$5="Quick",
      IF(OR(C292="190 Automobile",C292="200 computer hardware",C292="210 Computer software",C292="220 Quickbooks software",C292="230 Office equipment",C292="240 Office furniture"),
         E292-(E292/(1+Dashboard!$F$4)),
         0
      ),
      IF(C292="750 Business promotion",
         E292-(E292/(1+4.793/100)),
         E292-(E292/(1+Dashboard!$F$4))
      )
   )
)</f>
        <v>0</v>
      </c>
      <c r="J292" s="39">
        <f>Bank1[[#This Row],[Money in/ (Money out)]]-Bank1[[#This Row],[GST/HST]]</f>
        <v>0</v>
      </c>
      <c r="L292" s="37">
        <f t="shared" si="12"/>
        <v>0</v>
      </c>
    </row>
    <row r="293" spans="1:12" x14ac:dyDescent="0.2">
      <c r="A293" s="418"/>
      <c r="D293" s="416">
        <f>_xlfn.XLOOKUP(C:C,Table1[for Import to Bank Register dropdown],Table1[for Pivot],0,0,1)</f>
        <v>0</v>
      </c>
      <c r="E293" s="419"/>
      <c r="F293" s="160">
        <f t="shared" si="14"/>
        <v>1111111</v>
      </c>
      <c r="G293" s="394">
        <f t="shared" si="13"/>
        <v>0</v>
      </c>
      <c r="I293" s="397">
        <f>IF(OR(C293="150 Directors advances", C293="120 accounts receivable", C293="720.2 Automobile - Insurance", C293="720.3 Automobile - License", C293="870.4 Rent - Insurance", C293="870.6 Rent - Property Tax", C293="870.7 Rent - Homeoffice", C293="870.9 Rent - Water"),
   0,
   IF(Dashboard!$F$5="Quick",
      IF(OR(C293="190 Automobile",C293="200 computer hardware",C293="210 Computer software",C293="220 Quickbooks software",C293="230 Office equipment",C293="240 Office furniture"),
         E293-(E293/(1+Dashboard!$F$4)),
         0
      ),
      IF(C293="750 Business promotion",
         E293-(E293/(1+4.793/100)),
         E293-(E293/(1+Dashboard!$F$4))
      )
   )
)</f>
        <v>0</v>
      </c>
      <c r="J293" s="39">
        <f>Bank1[[#This Row],[Money in/ (Money out)]]-Bank1[[#This Row],[GST/HST]]</f>
        <v>0</v>
      </c>
      <c r="L293" s="37">
        <f t="shared" si="12"/>
        <v>0</v>
      </c>
    </row>
    <row r="294" spans="1:12" x14ac:dyDescent="0.2">
      <c r="A294" s="418"/>
      <c r="D294" s="416">
        <f>_xlfn.XLOOKUP(C:C,Table1[for Import to Bank Register dropdown],Table1[for Pivot],0,0,1)</f>
        <v>0</v>
      </c>
      <c r="E294" s="419"/>
      <c r="F294" s="160">
        <f t="shared" si="14"/>
        <v>1111111</v>
      </c>
      <c r="G294" s="394">
        <f t="shared" si="13"/>
        <v>0</v>
      </c>
      <c r="I294" s="397">
        <f>IF(OR(C294="150 Directors advances", C294="120 accounts receivable", C294="720.2 Automobile - Insurance", C294="720.3 Automobile - License", C294="870.4 Rent - Insurance", C294="870.6 Rent - Property Tax", C294="870.7 Rent - Homeoffice", C294="870.9 Rent - Water"),
   0,
   IF(Dashboard!$F$5="Quick",
      IF(OR(C294="190 Automobile",C294="200 computer hardware",C294="210 Computer software",C294="220 Quickbooks software",C294="230 Office equipment",C294="240 Office furniture"),
         E294-(E294/(1+Dashboard!$F$4)),
         0
      ),
      IF(C294="750 Business promotion",
         E294-(E294/(1+4.793/100)),
         E294-(E294/(1+Dashboard!$F$4))
      )
   )
)</f>
        <v>0</v>
      </c>
      <c r="J294" s="39">
        <f>Bank1[[#This Row],[Money in/ (Money out)]]-Bank1[[#This Row],[GST/HST]]</f>
        <v>0</v>
      </c>
      <c r="L294" s="37">
        <f t="shared" si="12"/>
        <v>0</v>
      </c>
    </row>
    <row r="295" spans="1:12" x14ac:dyDescent="0.2">
      <c r="A295" s="418"/>
      <c r="D295" s="416">
        <f>_xlfn.XLOOKUP(C:C,Table1[for Import to Bank Register dropdown],Table1[for Pivot],0,0,1)</f>
        <v>0</v>
      </c>
      <c r="E295" s="419"/>
      <c r="F295" s="160">
        <f t="shared" si="14"/>
        <v>1111111</v>
      </c>
      <c r="G295" s="394">
        <f t="shared" si="13"/>
        <v>0</v>
      </c>
      <c r="I295" s="397">
        <f>IF(OR(C295="150 Directors advances", C295="120 accounts receivable", C295="720.2 Automobile - Insurance", C295="720.3 Automobile - License", C295="870.4 Rent - Insurance", C295="870.6 Rent - Property Tax", C295="870.7 Rent - Homeoffice", C295="870.9 Rent - Water"),
   0,
   IF(Dashboard!$F$5="Quick",
      IF(OR(C295="190 Automobile",C295="200 computer hardware",C295="210 Computer software",C295="220 Quickbooks software",C295="230 Office equipment",C295="240 Office furniture"),
         E295-(E295/(1+Dashboard!$F$4)),
         0
      ),
      IF(C295="750 Business promotion",
         E295-(E295/(1+4.793/100)),
         E295-(E295/(1+Dashboard!$F$4))
      )
   )
)</f>
        <v>0</v>
      </c>
      <c r="J295" s="39">
        <f>Bank1[[#This Row],[Money in/ (Money out)]]-Bank1[[#This Row],[GST/HST]]</f>
        <v>0</v>
      </c>
      <c r="L295" s="37">
        <f t="shared" si="12"/>
        <v>0</v>
      </c>
    </row>
    <row r="296" spans="1:12" x14ac:dyDescent="0.2">
      <c r="A296" s="418"/>
      <c r="D296" s="416">
        <f>_xlfn.XLOOKUP(C:C,Table1[for Import to Bank Register dropdown],Table1[for Pivot],0,0,1)</f>
        <v>0</v>
      </c>
      <c r="E296" s="419"/>
      <c r="F296" s="160">
        <f t="shared" si="14"/>
        <v>1111111</v>
      </c>
      <c r="G296" s="394">
        <f t="shared" si="13"/>
        <v>0</v>
      </c>
      <c r="I296" s="397">
        <f>IF(OR(C296="150 Directors advances", C296="120 accounts receivable", C296="720.2 Automobile - Insurance", C296="720.3 Automobile - License", C296="870.4 Rent - Insurance", C296="870.6 Rent - Property Tax", C296="870.7 Rent - Homeoffice", C296="870.9 Rent - Water"),
   0,
   IF(Dashboard!$F$5="Quick",
      IF(OR(C296="190 Automobile",C296="200 computer hardware",C296="210 Computer software",C296="220 Quickbooks software",C296="230 Office equipment",C296="240 Office furniture"),
         E296-(E296/(1+Dashboard!$F$4)),
         0
      ),
      IF(C296="750 Business promotion",
         E296-(E296/(1+4.793/100)),
         E296-(E296/(1+Dashboard!$F$4))
      )
   )
)</f>
        <v>0</v>
      </c>
      <c r="J296" s="39">
        <f>Bank1[[#This Row],[Money in/ (Money out)]]-Bank1[[#This Row],[GST/HST]]</f>
        <v>0</v>
      </c>
      <c r="L296" s="37">
        <f t="shared" si="12"/>
        <v>0</v>
      </c>
    </row>
    <row r="297" spans="1:12" x14ac:dyDescent="0.2">
      <c r="A297" s="418"/>
      <c r="D297" s="416">
        <f>_xlfn.XLOOKUP(C:C,Table1[for Import to Bank Register dropdown],Table1[for Pivot],0,0,1)</f>
        <v>0</v>
      </c>
      <c r="E297" s="419"/>
      <c r="F297" s="160">
        <f t="shared" si="14"/>
        <v>1111111</v>
      </c>
      <c r="G297" s="394">
        <f t="shared" si="13"/>
        <v>0</v>
      </c>
      <c r="I297" s="397">
        <f>IF(OR(C297="150 Directors advances", C297="120 accounts receivable", C297="720.2 Automobile - Insurance", C297="720.3 Automobile - License", C297="870.4 Rent - Insurance", C297="870.6 Rent - Property Tax", C297="870.7 Rent - Homeoffice", C297="870.9 Rent - Water"),
   0,
   IF(Dashboard!$F$5="Quick",
      IF(OR(C297="190 Automobile",C297="200 computer hardware",C297="210 Computer software",C297="220 Quickbooks software",C297="230 Office equipment",C297="240 Office furniture"),
         E297-(E297/(1+Dashboard!$F$4)),
         0
      ),
      IF(C297="750 Business promotion",
         E297-(E297/(1+4.793/100)),
         E297-(E297/(1+Dashboard!$F$4))
      )
   )
)</f>
        <v>0</v>
      </c>
      <c r="J297" s="39">
        <f>Bank1[[#This Row],[Money in/ (Money out)]]-Bank1[[#This Row],[GST/HST]]</f>
        <v>0</v>
      </c>
      <c r="L297" s="37">
        <f t="shared" si="12"/>
        <v>0</v>
      </c>
    </row>
    <row r="298" spans="1:12" x14ac:dyDescent="0.2">
      <c r="A298" s="418"/>
      <c r="D298" s="416">
        <f>_xlfn.XLOOKUP(C:C,Table1[for Import to Bank Register dropdown],Table1[for Pivot],0,0,1)</f>
        <v>0</v>
      </c>
      <c r="E298" s="419"/>
      <c r="F298" s="160">
        <f t="shared" si="14"/>
        <v>1111111</v>
      </c>
      <c r="G298" s="394">
        <f t="shared" si="13"/>
        <v>0</v>
      </c>
      <c r="I298" s="397">
        <f>IF(OR(C298="150 Directors advances", C298="120 accounts receivable", C298="720.2 Automobile - Insurance", C298="720.3 Automobile - License", C298="870.4 Rent - Insurance", C298="870.6 Rent - Property Tax", C298="870.7 Rent - Homeoffice", C298="870.9 Rent - Water"),
   0,
   IF(Dashboard!$F$5="Quick",
      IF(OR(C298="190 Automobile",C298="200 computer hardware",C298="210 Computer software",C298="220 Quickbooks software",C298="230 Office equipment",C298="240 Office furniture"),
         E298-(E298/(1+Dashboard!$F$4)),
         0
      ),
      IF(C298="750 Business promotion",
         E298-(E298/(1+4.793/100)),
         E298-(E298/(1+Dashboard!$F$4))
      )
   )
)</f>
        <v>0</v>
      </c>
      <c r="J298" s="39">
        <f>Bank1[[#This Row],[Money in/ (Money out)]]-Bank1[[#This Row],[GST/HST]]</f>
        <v>0</v>
      </c>
      <c r="L298" s="37">
        <f t="shared" si="12"/>
        <v>0</v>
      </c>
    </row>
    <row r="299" spans="1:12" x14ac:dyDescent="0.2">
      <c r="A299" s="418"/>
      <c r="D299" s="416">
        <f>_xlfn.XLOOKUP(C:C,Table1[for Import to Bank Register dropdown],Table1[for Pivot],0,0,1)</f>
        <v>0</v>
      </c>
      <c r="E299" s="419"/>
      <c r="F299" s="160">
        <f t="shared" si="14"/>
        <v>1111111</v>
      </c>
      <c r="G299" s="394">
        <f t="shared" si="13"/>
        <v>0</v>
      </c>
      <c r="I299" s="397">
        <f>IF(OR(C299="150 Directors advances", C299="120 accounts receivable", C299="720.2 Automobile - Insurance", C299="720.3 Automobile - License", C299="870.4 Rent - Insurance", C299="870.6 Rent - Property Tax", C299="870.7 Rent - Homeoffice", C299="870.9 Rent - Water"),
   0,
   IF(Dashboard!$F$5="Quick",
      IF(OR(C299="190 Automobile",C299="200 computer hardware",C299="210 Computer software",C299="220 Quickbooks software",C299="230 Office equipment",C299="240 Office furniture"),
         E299-(E299/(1+Dashboard!$F$4)),
         0
      ),
      IF(C299="750 Business promotion",
         E299-(E299/(1+4.793/100)),
         E299-(E299/(1+Dashboard!$F$4))
      )
   )
)</f>
        <v>0</v>
      </c>
      <c r="J299" s="39">
        <f>Bank1[[#This Row],[Money in/ (Money out)]]-Bank1[[#This Row],[GST/HST]]</f>
        <v>0</v>
      </c>
      <c r="L299" s="37">
        <f t="shared" si="12"/>
        <v>0</v>
      </c>
    </row>
    <row r="300" spans="1:12" x14ac:dyDescent="0.2">
      <c r="A300" s="418"/>
      <c r="D300" s="416">
        <f>_xlfn.XLOOKUP(C:C,Table1[for Import to Bank Register dropdown],Table1[for Pivot],0,0,1)</f>
        <v>0</v>
      </c>
      <c r="E300" s="419"/>
      <c r="F300" s="160">
        <f t="shared" si="14"/>
        <v>1111111</v>
      </c>
      <c r="G300" s="394">
        <f t="shared" si="13"/>
        <v>0</v>
      </c>
      <c r="I300" s="397">
        <f>IF(OR(C300="150 Directors advances", C300="120 accounts receivable", C300="720.2 Automobile - Insurance", C300="720.3 Automobile - License", C300="870.4 Rent - Insurance", C300="870.6 Rent - Property Tax", C300="870.7 Rent - Homeoffice", C300="870.9 Rent - Water"),
   0,
   IF(Dashboard!$F$5="Quick",
      IF(OR(C300="190 Automobile",C300="200 computer hardware",C300="210 Computer software",C300="220 Quickbooks software",C300="230 Office equipment",C300="240 Office furniture"),
         E300-(E300/(1+Dashboard!$F$4)),
         0
      ),
      IF(C300="750 Business promotion",
         E300-(E300/(1+4.793/100)),
         E300-(E300/(1+Dashboard!$F$4))
      )
   )
)</f>
        <v>0</v>
      </c>
      <c r="J300" s="39">
        <f>Bank1[[#This Row],[Money in/ (Money out)]]-Bank1[[#This Row],[GST/HST]]</f>
        <v>0</v>
      </c>
      <c r="L300" s="37">
        <f t="shared" si="12"/>
        <v>0</v>
      </c>
    </row>
    <row r="301" spans="1:12" x14ac:dyDescent="0.2">
      <c r="A301" s="418"/>
      <c r="D301" s="416">
        <f>_xlfn.XLOOKUP(C:C,Table1[for Import to Bank Register dropdown],Table1[for Pivot],0,0,1)</f>
        <v>0</v>
      </c>
      <c r="E301" s="419"/>
      <c r="F301" s="160">
        <f t="shared" si="14"/>
        <v>1111111</v>
      </c>
      <c r="G301" s="394">
        <f t="shared" si="13"/>
        <v>0</v>
      </c>
      <c r="I301" s="397">
        <f>IF(OR(C301="150 Directors advances", C301="120 accounts receivable", C301="720.2 Automobile - Insurance", C301="720.3 Automobile - License", C301="870.4 Rent - Insurance", C301="870.6 Rent - Property Tax", C301="870.7 Rent - Homeoffice", C301="870.9 Rent - Water"),
   0,
   IF(Dashboard!$F$5="Quick",
      IF(OR(C301="190 Automobile",C301="200 computer hardware",C301="210 Computer software",C301="220 Quickbooks software",C301="230 Office equipment",C301="240 Office furniture"),
         E301-(E301/(1+Dashboard!$F$4)),
         0
      ),
      IF(C301="750 Business promotion",
         E301-(E301/(1+4.793/100)),
         E301-(E301/(1+Dashboard!$F$4))
      )
   )
)</f>
        <v>0</v>
      </c>
      <c r="J301" s="39">
        <f>Bank1[[#This Row],[Money in/ (Money out)]]-Bank1[[#This Row],[GST/HST]]</f>
        <v>0</v>
      </c>
      <c r="L301" s="37">
        <f t="shared" si="12"/>
        <v>0</v>
      </c>
    </row>
    <row r="302" spans="1:12" x14ac:dyDescent="0.2">
      <c r="A302" s="418"/>
      <c r="D302" s="416">
        <f>_xlfn.XLOOKUP(C:C,Table1[for Import to Bank Register dropdown],Table1[for Pivot],0,0,1)</f>
        <v>0</v>
      </c>
      <c r="E302" s="419"/>
      <c r="F302" s="160">
        <f t="shared" si="14"/>
        <v>1111111</v>
      </c>
      <c r="G302" s="394">
        <f t="shared" si="13"/>
        <v>0</v>
      </c>
      <c r="I302" s="397">
        <f>IF(OR(C302="150 Directors advances", C302="120 accounts receivable", C302="720.2 Automobile - Insurance", C302="720.3 Automobile - License", C302="870.4 Rent - Insurance", C302="870.6 Rent - Property Tax", C302="870.7 Rent - Homeoffice", C302="870.9 Rent - Water"),
   0,
   IF(Dashboard!$F$5="Quick",
      IF(OR(C302="190 Automobile",C302="200 computer hardware",C302="210 Computer software",C302="220 Quickbooks software",C302="230 Office equipment",C302="240 Office furniture"),
         E302-(E302/(1+Dashboard!$F$4)),
         0
      ),
      IF(C302="750 Business promotion",
         E302-(E302/(1+4.793/100)),
         E302-(E302/(1+Dashboard!$F$4))
      )
   )
)</f>
        <v>0</v>
      </c>
      <c r="J302" s="39">
        <f>Bank1[[#This Row],[Money in/ (Money out)]]-Bank1[[#This Row],[GST/HST]]</f>
        <v>0</v>
      </c>
      <c r="L302" s="37">
        <f t="shared" si="12"/>
        <v>0</v>
      </c>
    </row>
    <row r="303" spans="1:12" x14ac:dyDescent="0.2">
      <c r="A303" s="418"/>
      <c r="D303" s="416">
        <f>_xlfn.XLOOKUP(C:C,Table1[for Import to Bank Register dropdown],Table1[for Pivot],0,0,1)</f>
        <v>0</v>
      </c>
      <c r="E303" s="419"/>
      <c r="F303" s="160">
        <f t="shared" si="14"/>
        <v>1111111</v>
      </c>
      <c r="G303" s="394">
        <f t="shared" si="13"/>
        <v>0</v>
      </c>
      <c r="I303" s="397">
        <f>IF(OR(C303="150 Directors advances", C303="120 accounts receivable", C303="720.2 Automobile - Insurance", C303="720.3 Automobile - License", C303="870.4 Rent - Insurance", C303="870.6 Rent - Property Tax", C303="870.7 Rent - Homeoffice", C303="870.9 Rent - Water"),
   0,
   IF(Dashboard!$F$5="Quick",
      IF(OR(C303="190 Automobile",C303="200 computer hardware",C303="210 Computer software",C303="220 Quickbooks software",C303="230 Office equipment",C303="240 Office furniture"),
         E303-(E303/(1+Dashboard!$F$4)),
         0
      ),
      IF(C303="750 Business promotion",
         E303-(E303/(1+4.793/100)),
         E303-(E303/(1+Dashboard!$F$4))
      )
   )
)</f>
        <v>0</v>
      </c>
      <c r="J303" s="39">
        <f>Bank1[[#This Row],[Money in/ (Money out)]]-Bank1[[#This Row],[GST/HST]]</f>
        <v>0</v>
      </c>
      <c r="L303" s="37">
        <f t="shared" si="12"/>
        <v>0</v>
      </c>
    </row>
    <row r="304" spans="1:12" x14ac:dyDescent="0.2">
      <c r="A304" s="418"/>
      <c r="D304" s="416">
        <f>_xlfn.XLOOKUP(C:C,Table1[for Import to Bank Register dropdown],Table1[for Pivot],0,0,1)</f>
        <v>0</v>
      </c>
      <c r="E304" s="419"/>
      <c r="F304" s="160">
        <f t="shared" si="14"/>
        <v>1111111</v>
      </c>
      <c r="G304" s="394">
        <f t="shared" si="13"/>
        <v>0</v>
      </c>
      <c r="I304" s="397">
        <f>IF(OR(C304="150 Directors advances", C304="120 accounts receivable", C304="720.2 Automobile - Insurance", C304="720.3 Automobile - License", C304="870.4 Rent - Insurance", C304="870.6 Rent - Property Tax", C304="870.7 Rent - Homeoffice", C304="870.9 Rent - Water"),
   0,
   IF(Dashboard!$F$5="Quick",
      IF(OR(C304="190 Automobile",C304="200 computer hardware",C304="210 Computer software",C304="220 Quickbooks software",C304="230 Office equipment",C304="240 Office furniture"),
         E304-(E304/(1+Dashboard!$F$4)),
         0
      ),
      IF(C304="750 Business promotion",
         E304-(E304/(1+4.793/100)),
         E304-(E304/(1+Dashboard!$F$4))
      )
   )
)</f>
        <v>0</v>
      </c>
      <c r="J304" s="39">
        <f>Bank1[[#This Row],[Money in/ (Money out)]]-Bank1[[#This Row],[GST/HST]]</f>
        <v>0</v>
      </c>
      <c r="L304" s="37">
        <f t="shared" si="12"/>
        <v>0</v>
      </c>
    </row>
    <row r="305" spans="1:12" x14ac:dyDescent="0.2">
      <c r="A305" s="418"/>
      <c r="D305" s="416">
        <f>_xlfn.XLOOKUP(C:C,Table1[for Import to Bank Register dropdown],Table1[for Pivot],0,0,1)</f>
        <v>0</v>
      </c>
      <c r="E305" s="419"/>
      <c r="F305" s="160">
        <f t="shared" si="14"/>
        <v>1111111</v>
      </c>
      <c r="G305" s="394">
        <f t="shared" si="13"/>
        <v>0</v>
      </c>
      <c r="I305" s="397">
        <f>IF(OR(C305="150 Directors advances", C305="120 accounts receivable", C305="720.2 Automobile - Insurance", C305="720.3 Automobile - License", C305="870.4 Rent - Insurance", C305="870.6 Rent - Property Tax", C305="870.7 Rent - Homeoffice", C305="870.9 Rent - Water"),
   0,
   IF(Dashboard!$F$5="Quick",
      IF(OR(C305="190 Automobile",C305="200 computer hardware",C305="210 Computer software",C305="220 Quickbooks software",C305="230 Office equipment",C305="240 Office furniture"),
         E305-(E305/(1+Dashboard!$F$4)),
         0
      ),
      IF(C305="750 Business promotion",
         E305-(E305/(1+4.793/100)),
         E305-(E305/(1+Dashboard!$F$4))
      )
   )
)</f>
        <v>0</v>
      </c>
      <c r="J305" s="39">
        <f>Bank1[[#This Row],[Money in/ (Money out)]]-Bank1[[#This Row],[GST/HST]]</f>
        <v>0</v>
      </c>
      <c r="L305" s="37">
        <f t="shared" si="12"/>
        <v>0</v>
      </c>
    </row>
    <row r="306" spans="1:12" x14ac:dyDescent="0.2">
      <c r="A306" s="418"/>
      <c r="D306" s="416">
        <f>_xlfn.XLOOKUP(C:C,Table1[for Import to Bank Register dropdown],Table1[for Pivot],0,0,1)</f>
        <v>0</v>
      </c>
      <c r="E306" s="419"/>
      <c r="F306" s="160">
        <f t="shared" si="14"/>
        <v>1111111</v>
      </c>
      <c r="G306" s="394">
        <f t="shared" si="13"/>
        <v>0</v>
      </c>
      <c r="I306" s="397">
        <f>IF(OR(C306="150 Directors advances", C306="120 accounts receivable", C306="720.2 Automobile - Insurance", C306="720.3 Automobile - License", C306="870.4 Rent - Insurance", C306="870.6 Rent - Property Tax", C306="870.7 Rent - Homeoffice", C306="870.9 Rent - Water"),
   0,
   IF(Dashboard!$F$5="Quick",
      IF(OR(C306="190 Automobile",C306="200 computer hardware",C306="210 Computer software",C306="220 Quickbooks software",C306="230 Office equipment",C306="240 Office furniture"),
         E306-(E306/(1+Dashboard!$F$4)),
         0
      ),
      IF(C306="750 Business promotion",
         E306-(E306/(1+4.793/100)),
         E306-(E306/(1+Dashboard!$F$4))
      )
   )
)</f>
        <v>0</v>
      </c>
      <c r="J306" s="39">
        <f>Bank1[[#This Row],[Money in/ (Money out)]]-Bank1[[#This Row],[GST/HST]]</f>
        <v>0</v>
      </c>
      <c r="L306" s="37">
        <f t="shared" si="12"/>
        <v>0</v>
      </c>
    </row>
    <row r="307" spans="1:12" x14ac:dyDescent="0.2">
      <c r="A307" s="418"/>
      <c r="D307" s="416">
        <f>_xlfn.XLOOKUP(C:C,Table1[for Import to Bank Register dropdown],Table1[for Pivot],0,0,1)</f>
        <v>0</v>
      </c>
      <c r="E307" s="419"/>
      <c r="F307" s="160">
        <f t="shared" si="14"/>
        <v>1111111</v>
      </c>
      <c r="G307" s="394">
        <f t="shared" si="13"/>
        <v>0</v>
      </c>
      <c r="I307" s="397">
        <f>IF(OR(C307="150 Directors advances", C307="120 accounts receivable", C307="720.2 Automobile - Insurance", C307="720.3 Automobile - License", C307="870.4 Rent - Insurance", C307="870.6 Rent - Property Tax", C307="870.7 Rent - Homeoffice", C307="870.9 Rent - Water"),
   0,
   IF(Dashboard!$F$5="Quick",
      IF(OR(C307="190 Automobile",C307="200 computer hardware",C307="210 Computer software",C307="220 Quickbooks software",C307="230 Office equipment",C307="240 Office furniture"),
         E307-(E307/(1+Dashboard!$F$4)),
         0
      ),
      IF(C307="750 Business promotion",
         E307-(E307/(1+4.793/100)),
         E307-(E307/(1+Dashboard!$F$4))
      )
   )
)</f>
        <v>0</v>
      </c>
      <c r="J307" s="39">
        <f>Bank1[[#This Row],[Money in/ (Money out)]]-Bank1[[#This Row],[GST/HST]]</f>
        <v>0</v>
      </c>
      <c r="L307" s="37">
        <f t="shared" si="12"/>
        <v>0</v>
      </c>
    </row>
    <row r="308" spans="1:12" x14ac:dyDescent="0.2">
      <c r="A308" s="418"/>
      <c r="D308" s="416">
        <f>_xlfn.XLOOKUP(C:C,Table1[for Import to Bank Register dropdown],Table1[for Pivot],0,0,1)</f>
        <v>0</v>
      </c>
      <c r="E308" s="419"/>
      <c r="F308" s="160">
        <f t="shared" si="14"/>
        <v>1111111</v>
      </c>
      <c r="G308" s="394">
        <f t="shared" si="13"/>
        <v>0</v>
      </c>
      <c r="I308" s="397">
        <f>IF(OR(C308="150 Directors advances", C308="120 accounts receivable", C308="720.2 Automobile - Insurance", C308="720.3 Automobile - License", C308="870.4 Rent - Insurance", C308="870.6 Rent - Property Tax", C308="870.7 Rent - Homeoffice", C308="870.9 Rent - Water"),
   0,
   IF(Dashboard!$F$5="Quick",
      IF(OR(C308="190 Automobile",C308="200 computer hardware",C308="210 Computer software",C308="220 Quickbooks software",C308="230 Office equipment",C308="240 Office furniture"),
         E308-(E308/(1+Dashboard!$F$4)),
         0
      ),
      IF(C308="750 Business promotion",
         E308-(E308/(1+4.793/100)),
         E308-(E308/(1+Dashboard!$F$4))
      )
   )
)</f>
        <v>0</v>
      </c>
      <c r="J308" s="39">
        <f>Bank1[[#This Row],[Money in/ (Money out)]]-Bank1[[#This Row],[GST/HST]]</f>
        <v>0</v>
      </c>
      <c r="L308" s="37">
        <f t="shared" si="12"/>
        <v>0</v>
      </c>
    </row>
    <row r="309" spans="1:12" x14ac:dyDescent="0.2">
      <c r="A309" s="418"/>
      <c r="D309" s="416">
        <f>_xlfn.XLOOKUP(C:C,Table1[for Import to Bank Register dropdown],Table1[for Pivot],0,0,1)</f>
        <v>0</v>
      </c>
      <c r="E309" s="419"/>
      <c r="F309" s="160">
        <f t="shared" si="14"/>
        <v>1111111</v>
      </c>
      <c r="G309" s="394">
        <f t="shared" si="13"/>
        <v>0</v>
      </c>
      <c r="I309" s="397">
        <f>IF(OR(C309="150 Directors advances", C309="120 accounts receivable", C309="720.2 Automobile - Insurance", C309="720.3 Automobile - License", C309="870.4 Rent - Insurance", C309="870.6 Rent - Property Tax", C309="870.7 Rent - Homeoffice", C309="870.9 Rent - Water"),
   0,
   IF(Dashboard!$F$5="Quick",
      IF(OR(C309="190 Automobile",C309="200 computer hardware",C309="210 Computer software",C309="220 Quickbooks software",C309="230 Office equipment",C309="240 Office furniture"),
         E309-(E309/(1+Dashboard!$F$4)),
         0
      ),
      IF(C309="750 Business promotion",
         E309-(E309/(1+4.793/100)),
         E309-(E309/(1+Dashboard!$F$4))
      )
   )
)</f>
        <v>0</v>
      </c>
      <c r="J309" s="39">
        <f>Bank1[[#This Row],[Money in/ (Money out)]]-Bank1[[#This Row],[GST/HST]]</f>
        <v>0</v>
      </c>
      <c r="L309" s="37">
        <f t="shared" si="12"/>
        <v>0</v>
      </c>
    </row>
    <row r="310" spans="1:12" x14ac:dyDescent="0.2">
      <c r="A310" s="418"/>
      <c r="D310" s="416">
        <f>_xlfn.XLOOKUP(C:C,Table1[for Import to Bank Register dropdown],Table1[for Pivot],0,0,1)</f>
        <v>0</v>
      </c>
      <c r="E310" s="419"/>
      <c r="F310" s="160">
        <f t="shared" si="14"/>
        <v>1111111</v>
      </c>
      <c r="G310" s="394">
        <f t="shared" si="13"/>
        <v>0</v>
      </c>
      <c r="I310" s="397">
        <f>IF(OR(C310="150 Directors advances", C310="120 accounts receivable", C310="720.2 Automobile - Insurance", C310="720.3 Automobile - License", C310="870.4 Rent - Insurance", C310="870.6 Rent - Property Tax", C310="870.7 Rent - Homeoffice", C310="870.9 Rent - Water"),
   0,
   IF(Dashboard!$F$5="Quick",
      IF(OR(C310="190 Automobile",C310="200 computer hardware",C310="210 Computer software",C310="220 Quickbooks software",C310="230 Office equipment",C310="240 Office furniture"),
         E310-(E310/(1+Dashboard!$F$4)),
         0
      ),
      IF(C310="750 Business promotion",
         E310-(E310/(1+4.793/100)),
         E310-(E310/(1+Dashboard!$F$4))
      )
   )
)</f>
        <v>0</v>
      </c>
      <c r="J310" s="39">
        <f>Bank1[[#This Row],[Money in/ (Money out)]]-Bank1[[#This Row],[GST/HST]]</f>
        <v>0</v>
      </c>
      <c r="L310" s="37">
        <f t="shared" si="12"/>
        <v>0</v>
      </c>
    </row>
    <row r="311" spans="1:12" x14ac:dyDescent="0.2">
      <c r="A311" s="418"/>
      <c r="D311" s="416">
        <f>_xlfn.XLOOKUP(C:C,Table1[for Import to Bank Register dropdown],Table1[for Pivot],0,0,1)</f>
        <v>0</v>
      </c>
      <c r="E311" s="419"/>
      <c r="F311" s="160">
        <f t="shared" si="14"/>
        <v>1111111</v>
      </c>
      <c r="G311" s="394">
        <f t="shared" si="13"/>
        <v>0</v>
      </c>
      <c r="I311" s="397">
        <f>IF(OR(C311="150 Directors advances", C311="120 accounts receivable", C311="720.2 Automobile - Insurance", C311="720.3 Automobile - License", C311="870.4 Rent - Insurance", C311="870.6 Rent - Property Tax", C311="870.7 Rent - Homeoffice", C311="870.9 Rent - Water"),
   0,
   IF(Dashboard!$F$5="Quick",
      IF(OR(C311="190 Automobile",C311="200 computer hardware",C311="210 Computer software",C311="220 Quickbooks software",C311="230 Office equipment",C311="240 Office furniture"),
         E311-(E311/(1+Dashboard!$F$4)),
         0
      ),
      IF(C311="750 Business promotion",
         E311-(E311/(1+4.793/100)),
         E311-(E311/(1+Dashboard!$F$4))
      )
   )
)</f>
        <v>0</v>
      </c>
      <c r="J311" s="39">
        <f>Bank1[[#This Row],[Money in/ (Money out)]]-Bank1[[#This Row],[GST/HST]]</f>
        <v>0</v>
      </c>
      <c r="L311" s="37">
        <f t="shared" si="12"/>
        <v>0</v>
      </c>
    </row>
    <row r="312" spans="1:12" x14ac:dyDescent="0.2">
      <c r="A312" s="418"/>
      <c r="D312" s="416">
        <f>_xlfn.XLOOKUP(C:C,Table1[for Import to Bank Register dropdown],Table1[for Pivot],0,0,1)</f>
        <v>0</v>
      </c>
      <c r="E312" s="419"/>
      <c r="F312" s="160">
        <f t="shared" si="14"/>
        <v>1111111</v>
      </c>
      <c r="G312" s="394">
        <f t="shared" si="13"/>
        <v>0</v>
      </c>
      <c r="I312" s="397">
        <f>IF(OR(C312="150 Directors advances", C312="120 accounts receivable", C312="720.2 Automobile - Insurance", C312="720.3 Automobile - License", C312="870.4 Rent - Insurance", C312="870.6 Rent - Property Tax", C312="870.7 Rent - Homeoffice", C312="870.9 Rent - Water"),
   0,
   IF(Dashboard!$F$5="Quick",
      IF(OR(C312="190 Automobile",C312="200 computer hardware",C312="210 Computer software",C312="220 Quickbooks software",C312="230 Office equipment",C312="240 Office furniture"),
         E312-(E312/(1+Dashboard!$F$4)),
         0
      ),
      IF(C312="750 Business promotion",
         E312-(E312/(1+4.793/100)),
         E312-(E312/(1+Dashboard!$F$4))
      )
   )
)</f>
        <v>0</v>
      </c>
      <c r="J312" s="39">
        <f>Bank1[[#This Row],[Money in/ (Money out)]]-Bank1[[#This Row],[GST/HST]]</f>
        <v>0</v>
      </c>
      <c r="L312" s="37">
        <f t="shared" si="12"/>
        <v>0</v>
      </c>
    </row>
    <row r="313" spans="1:12" x14ac:dyDescent="0.2">
      <c r="A313" s="418"/>
      <c r="D313" s="416">
        <f>_xlfn.XLOOKUP(C:C,Table1[for Import to Bank Register dropdown],Table1[for Pivot],0,0,1)</f>
        <v>0</v>
      </c>
      <c r="E313" s="419"/>
      <c r="F313" s="160">
        <f t="shared" si="14"/>
        <v>1111111</v>
      </c>
      <c r="G313" s="394">
        <f t="shared" si="13"/>
        <v>0</v>
      </c>
      <c r="I313" s="397">
        <f>IF(OR(C313="150 Directors advances", C313="120 accounts receivable", C313="720.2 Automobile - Insurance", C313="720.3 Automobile - License", C313="870.4 Rent - Insurance", C313="870.6 Rent - Property Tax", C313="870.7 Rent - Homeoffice", C313="870.9 Rent - Water"),
   0,
   IF(Dashboard!$F$5="Quick",
      IF(OR(C313="190 Automobile",C313="200 computer hardware",C313="210 Computer software",C313="220 Quickbooks software",C313="230 Office equipment",C313="240 Office furniture"),
         E313-(E313/(1+Dashboard!$F$4)),
         0
      ),
      IF(C313="750 Business promotion",
         E313-(E313/(1+4.793/100)),
         E313-(E313/(1+Dashboard!$F$4))
      )
   )
)</f>
        <v>0</v>
      </c>
      <c r="J313" s="39">
        <f>Bank1[[#This Row],[Money in/ (Money out)]]-Bank1[[#This Row],[GST/HST]]</f>
        <v>0</v>
      </c>
      <c r="L313" s="37">
        <f t="shared" si="12"/>
        <v>0</v>
      </c>
    </row>
    <row r="314" spans="1:12" x14ac:dyDescent="0.2">
      <c r="A314" s="418"/>
      <c r="D314" s="416">
        <f>_xlfn.XLOOKUP(C:C,Table1[for Import to Bank Register dropdown],Table1[for Pivot],0,0,1)</f>
        <v>0</v>
      </c>
      <c r="E314" s="419"/>
      <c r="F314" s="160">
        <f t="shared" si="14"/>
        <v>1111111</v>
      </c>
      <c r="G314" s="394">
        <f t="shared" si="13"/>
        <v>0</v>
      </c>
      <c r="I314" s="397">
        <f>IF(OR(C314="150 Directors advances", C314="120 accounts receivable", C314="720.2 Automobile - Insurance", C314="720.3 Automobile - License", C314="870.4 Rent - Insurance", C314="870.6 Rent - Property Tax", C314="870.7 Rent - Homeoffice", C314="870.9 Rent - Water"),
   0,
   IF(Dashboard!$F$5="Quick",
      IF(OR(C314="190 Automobile",C314="200 computer hardware",C314="210 Computer software",C314="220 Quickbooks software",C314="230 Office equipment",C314="240 Office furniture"),
         E314-(E314/(1+Dashboard!$F$4)),
         0
      ),
      IF(C314="750 Business promotion",
         E314-(E314/(1+4.793/100)),
         E314-(E314/(1+Dashboard!$F$4))
      )
   )
)</f>
        <v>0</v>
      </c>
      <c r="J314" s="39">
        <f>Bank1[[#This Row],[Money in/ (Money out)]]-Bank1[[#This Row],[GST/HST]]</f>
        <v>0</v>
      </c>
      <c r="L314" s="37">
        <f t="shared" si="12"/>
        <v>0</v>
      </c>
    </row>
    <row r="315" spans="1:12" x14ac:dyDescent="0.2">
      <c r="A315" s="418"/>
      <c r="D315" s="416">
        <f>_xlfn.XLOOKUP(C:C,Table1[for Import to Bank Register dropdown],Table1[for Pivot],0,0,1)</f>
        <v>0</v>
      </c>
      <c r="E315" s="419"/>
      <c r="F315" s="160">
        <f t="shared" si="14"/>
        <v>1111111</v>
      </c>
      <c r="G315" s="394">
        <f t="shared" si="13"/>
        <v>0</v>
      </c>
      <c r="I315" s="397">
        <f>IF(OR(C315="150 Directors advances", C315="120 accounts receivable", C315="720.2 Automobile - Insurance", C315="720.3 Automobile - License", C315="870.4 Rent - Insurance", C315="870.6 Rent - Property Tax", C315="870.7 Rent - Homeoffice", C315="870.9 Rent - Water"),
   0,
   IF(Dashboard!$F$5="Quick",
      IF(OR(C315="190 Automobile",C315="200 computer hardware",C315="210 Computer software",C315="220 Quickbooks software",C315="230 Office equipment",C315="240 Office furniture"),
         E315-(E315/(1+Dashboard!$F$4)),
         0
      ),
      IF(C315="750 Business promotion",
         E315-(E315/(1+4.793/100)),
         E315-(E315/(1+Dashboard!$F$4))
      )
   )
)</f>
        <v>0</v>
      </c>
      <c r="J315" s="39">
        <f>Bank1[[#This Row],[Money in/ (Money out)]]-Bank1[[#This Row],[GST/HST]]</f>
        <v>0</v>
      </c>
      <c r="L315" s="37">
        <f t="shared" si="12"/>
        <v>0</v>
      </c>
    </row>
    <row r="316" spans="1:12" x14ac:dyDescent="0.2">
      <c r="A316" s="418"/>
      <c r="D316" s="416">
        <f>_xlfn.XLOOKUP(C:C,Table1[for Import to Bank Register dropdown],Table1[for Pivot],0,0,1)</f>
        <v>0</v>
      </c>
      <c r="E316" s="419"/>
      <c r="F316" s="160">
        <f t="shared" si="14"/>
        <v>1111111</v>
      </c>
      <c r="G316" s="394">
        <f t="shared" si="13"/>
        <v>0</v>
      </c>
      <c r="I316" s="397">
        <f>IF(OR(C316="150 Directors advances", C316="120 accounts receivable", C316="720.2 Automobile - Insurance", C316="720.3 Automobile - License", C316="870.4 Rent - Insurance", C316="870.6 Rent - Property Tax", C316="870.7 Rent - Homeoffice", C316="870.9 Rent - Water"),
   0,
   IF(Dashboard!$F$5="Quick",
      IF(OR(C316="190 Automobile",C316="200 computer hardware",C316="210 Computer software",C316="220 Quickbooks software",C316="230 Office equipment",C316="240 Office furniture"),
         E316-(E316/(1+Dashboard!$F$4)),
         0
      ),
      IF(C316="750 Business promotion",
         E316-(E316/(1+4.793/100)),
         E316-(E316/(1+Dashboard!$F$4))
      )
   )
)</f>
        <v>0</v>
      </c>
      <c r="J316" s="39">
        <f>Bank1[[#This Row],[Money in/ (Money out)]]-Bank1[[#This Row],[GST/HST]]</f>
        <v>0</v>
      </c>
      <c r="L316" s="37">
        <f t="shared" si="12"/>
        <v>0</v>
      </c>
    </row>
    <row r="317" spans="1:12" x14ac:dyDescent="0.2">
      <c r="A317" s="418"/>
      <c r="D317" s="416">
        <f>_xlfn.XLOOKUP(C:C,Table1[for Import to Bank Register dropdown],Table1[for Pivot],0,0,1)</f>
        <v>0</v>
      </c>
      <c r="E317" s="419"/>
      <c r="F317" s="160">
        <f t="shared" si="14"/>
        <v>1111111</v>
      </c>
      <c r="G317" s="394">
        <f t="shared" si="13"/>
        <v>0</v>
      </c>
      <c r="I317" s="397">
        <f>IF(OR(C317="150 Directors advances", C317="120 accounts receivable", C317="720.2 Automobile - Insurance", C317="720.3 Automobile - License", C317="870.4 Rent - Insurance", C317="870.6 Rent - Property Tax", C317="870.7 Rent - Homeoffice", C317="870.9 Rent - Water"),
   0,
   IF(Dashboard!$F$5="Quick",
      IF(OR(C317="190 Automobile",C317="200 computer hardware",C317="210 Computer software",C317="220 Quickbooks software",C317="230 Office equipment",C317="240 Office furniture"),
         E317-(E317/(1+Dashboard!$F$4)),
         0
      ),
      IF(C317="750 Business promotion",
         E317-(E317/(1+4.793/100)),
         E317-(E317/(1+Dashboard!$F$4))
      )
   )
)</f>
        <v>0</v>
      </c>
      <c r="J317" s="39">
        <f>Bank1[[#This Row],[Money in/ (Money out)]]-Bank1[[#This Row],[GST/HST]]</f>
        <v>0</v>
      </c>
      <c r="L317" s="37">
        <f t="shared" si="12"/>
        <v>0</v>
      </c>
    </row>
    <row r="318" spans="1:12" x14ac:dyDescent="0.2">
      <c r="A318" s="418"/>
      <c r="D318" s="416">
        <f>_xlfn.XLOOKUP(C:C,Table1[for Import to Bank Register dropdown],Table1[for Pivot],0,0,1)</f>
        <v>0</v>
      </c>
      <c r="E318" s="419"/>
      <c r="F318" s="160">
        <f t="shared" si="14"/>
        <v>1111111</v>
      </c>
      <c r="G318" s="394">
        <f t="shared" si="13"/>
        <v>0</v>
      </c>
      <c r="I318" s="397">
        <f>IF(OR(C318="150 Directors advances", C318="120 accounts receivable", C318="720.2 Automobile - Insurance", C318="720.3 Automobile - License", C318="870.4 Rent - Insurance", C318="870.6 Rent - Property Tax", C318="870.7 Rent - Homeoffice", C318="870.9 Rent - Water"),
   0,
   IF(Dashboard!$F$5="Quick",
      IF(OR(C318="190 Automobile",C318="200 computer hardware",C318="210 Computer software",C318="220 Quickbooks software",C318="230 Office equipment",C318="240 Office furniture"),
         E318-(E318/(1+Dashboard!$F$4)),
         0
      ),
      IF(C318="750 Business promotion",
         E318-(E318/(1+4.793/100)),
         E318-(E318/(1+Dashboard!$F$4))
      )
   )
)</f>
        <v>0</v>
      </c>
      <c r="J318" s="39">
        <f>Bank1[[#This Row],[Money in/ (Money out)]]-Bank1[[#This Row],[GST/HST]]</f>
        <v>0</v>
      </c>
      <c r="L318" s="37">
        <f t="shared" si="12"/>
        <v>0</v>
      </c>
    </row>
    <row r="319" spans="1:12" x14ac:dyDescent="0.2">
      <c r="A319" s="418"/>
      <c r="D319" s="416">
        <f>_xlfn.XLOOKUP(C:C,Table1[for Import to Bank Register dropdown],Table1[for Pivot],0,0,1)</f>
        <v>0</v>
      </c>
      <c r="E319" s="419"/>
      <c r="F319" s="160">
        <f t="shared" si="14"/>
        <v>1111111</v>
      </c>
      <c r="G319" s="394">
        <f t="shared" si="13"/>
        <v>0</v>
      </c>
      <c r="I319" s="397">
        <f>IF(OR(C319="150 Directors advances", C319="120 accounts receivable", C319="720.2 Automobile - Insurance", C319="720.3 Automobile - License", C319="870.4 Rent - Insurance", C319="870.6 Rent - Property Tax", C319="870.7 Rent - Homeoffice", C319="870.9 Rent - Water"),
   0,
   IF(Dashboard!$F$5="Quick",
      IF(OR(C319="190 Automobile",C319="200 computer hardware",C319="210 Computer software",C319="220 Quickbooks software",C319="230 Office equipment",C319="240 Office furniture"),
         E319-(E319/(1+Dashboard!$F$4)),
         0
      ),
      IF(C319="750 Business promotion",
         E319-(E319/(1+4.793/100)),
         E319-(E319/(1+Dashboard!$F$4))
      )
   )
)</f>
        <v>0</v>
      </c>
      <c r="J319" s="39">
        <f>Bank1[[#This Row],[Money in/ (Money out)]]-Bank1[[#This Row],[GST/HST]]</f>
        <v>0</v>
      </c>
      <c r="L319" s="37">
        <f t="shared" si="12"/>
        <v>0</v>
      </c>
    </row>
    <row r="320" spans="1:12" x14ac:dyDescent="0.2">
      <c r="A320" s="418"/>
      <c r="D320" s="416">
        <f>_xlfn.XLOOKUP(C:C,Table1[for Import to Bank Register dropdown],Table1[for Pivot],0,0,1)</f>
        <v>0</v>
      </c>
      <c r="E320" s="419"/>
      <c r="F320" s="160">
        <f t="shared" si="14"/>
        <v>1111111</v>
      </c>
      <c r="G320" s="394">
        <f t="shared" si="13"/>
        <v>0</v>
      </c>
      <c r="I320" s="397">
        <f>IF(OR(C320="150 Directors advances", C320="120 accounts receivable", C320="720.2 Automobile - Insurance", C320="720.3 Automobile - License", C320="870.4 Rent - Insurance", C320="870.6 Rent - Property Tax", C320="870.7 Rent - Homeoffice", C320="870.9 Rent - Water"),
   0,
   IF(Dashboard!$F$5="Quick",
      IF(OR(C320="190 Automobile",C320="200 computer hardware",C320="210 Computer software",C320="220 Quickbooks software",C320="230 Office equipment",C320="240 Office furniture"),
         E320-(E320/(1+Dashboard!$F$4)),
         0
      ),
      IF(C320="750 Business promotion",
         E320-(E320/(1+4.793/100)),
         E320-(E320/(1+Dashboard!$F$4))
      )
   )
)</f>
        <v>0</v>
      </c>
      <c r="J320" s="39">
        <f>Bank1[[#This Row],[Money in/ (Money out)]]-Bank1[[#This Row],[GST/HST]]</f>
        <v>0</v>
      </c>
      <c r="L320" s="37">
        <f t="shared" si="12"/>
        <v>0</v>
      </c>
    </row>
    <row r="321" spans="1:12" x14ac:dyDescent="0.2">
      <c r="A321" s="418"/>
      <c r="D321" s="416">
        <f>_xlfn.XLOOKUP(C:C,Table1[for Import to Bank Register dropdown],Table1[for Pivot],0,0,1)</f>
        <v>0</v>
      </c>
      <c r="E321" s="419"/>
      <c r="F321" s="160">
        <f t="shared" si="14"/>
        <v>1111111</v>
      </c>
      <c r="G321" s="394">
        <f t="shared" si="13"/>
        <v>0</v>
      </c>
      <c r="I321" s="397">
        <f>IF(OR(C321="150 Directors advances", C321="120 accounts receivable", C321="720.2 Automobile - Insurance", C321="720.3 Automobile - License", C321="870.4 Rent - Insurance", C321="870.6 Rent - Property Tax", C321="870.7 Rent - Homeoffice", C321="870.9 Rent - Water"),
   0,
   IF(Dashboard!$F$5="Quick",
      IF(OR(C321="190 Automobile",C321="200 computer hardware",C321="210 Computer software",C321="220 Quickbooks software",C321="230 Office equipment",C321="240 Office furniture"),
         E321-(E321/(1+Dashboard!$F$4)),
         0
      ),
      IF(C321="750 Business promotion",
         E321-(E321/(1+4.793/100)),
         E321-(E321/(1+Dashboard!$F$4))
      )
   )
)</f>
        <v>0</v>
      </c>
      <c r="J321" s="39">
        <f>Bank1[[#This Row],[Money in/ (Money out)]]-Bank1[[#This Row],[GST/HST]]</f>
        <v>0</v>
      </c>
      <c r="L321" s="37">
        <f t="shared" si="12"/>
        <v>0</v>
      </c>
    </row>
    <row r="322" spans="1:12" x14ac:dyDescent="0.2">
      <c r="A322" s="418"/>
      <c r="D322" s="416">
        <f>_xlfn.XLOOKUP(C:C,Table1[for Import to Bank Register dropdown],Table1[for Pivot],0,0,1)</f>
        <v>0</v>
      </c>
      <c r="E322" s="419"/>
      <c r="F322" s="160">
        <f t="shared" si="14"/>
        <v>1111111</v>
      </c>
      <c r="G322" s="394">
        <f t="shared" si="13"/>
        <v>0</v>
      </c>
      <c r="I322" s="397">
        <f>IF(OR(C322="150 Directors advances", C322="120 accounts receivable", C322="720.2 Automobile - Insurance", C322="720.3 Automobile - License", C322="870.4 Rent - Insurance", C322="870.6 Rent - Property Tax", C322="870.7 Rent - Homeoffice", C322="870.9 Rent - Water"),
   0,
   IF(Dashboard!$F$5="Quick",
      IF(OR(C322="190 Automobile",C322="200 computer hardware",C322="210 Computer software",C322="220 Quickbooks software",C322="230 Office equipment",C322="240 Office furniture"),
         E322-(E322/(1+Dashboard!$F$4)),
         0
      ),
      IF(C322="750 Business promotion",
         E322-(E322/(1+4.793/100)),
         E322-(E322/(1+Dashboard!$F$4))
      )
   )
)</f>
        <v>0</v>
      </c>
      <c r="J322" s="39">
        <f>Bank1[[#This Row],[Money in/ (Money out)]]-Bank1[[#This Row],[GST/HST]]</f>
        <v>0</v>
      </c>
      <c r="L322" s="37">
        <f t="shared" si="12"/>
        <v>0</v>
      </c>
    </row>
    <row r="323" spans="1:12" x14ac:dyDescent="0.2">
      <c r="A323" s="418"/>
      <c r="D323" s="416">
        <f>_xlfn.XLOOKUP(C:C,Table1[for Import to Bank Register dropdown],Table1[for Pivot],0,0,1)</f>
        <v>0</v>
      </c>
      <c r="E323" s="419"/>
      <c r="F323" s="160">
        <f t="shared" si="14"/>
        <v>1111111</v>
      </c>
      <c r="G323" s="394">
        <f t="shared" si="13"/>
        <v>0</v>
      </c>
      <c r="I323" s="397">
        <f>IF(OR(C323="150 Directors advances", C323="120 accounts receivable", C323="720.2 Automobile - Insurance", C323="720.3 Automobile - License", C323="870.4 Rent - Insurance", C323="870.6 Rent - Property Tax", C323="870.7 Rent - Homeoffice", C323="870.9 Rent - Water"),
   0,
   IF(Dashboard!$F$5="Quick",
      IF(OR(C323="190 Automobile",C323="200 computer hardware",C323="210 Computer software",C323="220 Quickbooks software",C323="230 Office equipment",C323="240 Office furniture"),
         E323-(E323/(1+Dashboard!$F$4)),
         0
      ),
      IF(C323="750 Business promotion",
         E323-(E323/(1+4.793/100)),
         E323-(E323/(1+Dashboard!$F$4))
      )
   )
)</f>
        <v>0</v>
      </c>
      <c r="J323" s="39">
        <f>Bank1[[#This Row],[Money in/ (Money out)]]-Bank1[[#This Row],[GST/HST]]</f>
        <v>0</v>
      </c>
      <c r="L323" s="37">
        <f t="shared" si="12"/>
        <v>0</v>
      </c>
    </row>
    <row r="324" spans="1:12" x14ac:dyDescent="0.2">
      <c r="A324" s="418"/>
      <c r="D324" s="416">
        <f>_xlfn.XLOOKUP(C:C,Table1[for Import to Bank Register dropdown],Table1[for Pivot],0,0,1)</f>
        <v>0</v>
      </c>
      <c r="E324" s="419"/>
      <c r="F324" s="160">
        <f t="shared" si="14"/>
        <v>1111111</v>
      </c>
      <c r="G324" s="394">
        <f t="shared" si="13"/>
        <v>0</v>
      </c>
      <c r="I324" s="397">
        <f>IF(OR(C324="150 Directors advances", C324="120 accounts receivable", C324="720.2 Automobile - Insurance", C324="720.3 Automobile - License", C324="870.4 Rent - Insurance", C324="870.6 Rent - Property Tax", C324="870.7 Rent - Homeoffice", C324="870.9 Rent - Water"),
   0,
   IF(Dashboard!$F$5="Quick",
      IF(OR(C324="190 Automobile",C324="200 computer hardware",C324="210 Computer software",C324="220 Quickbooks software",C324="230 Office equipment",C324="240 Office furniture"),
         E324-(E324/(1+Dashboard!$F$4)),
         0
      ),
      IF(C324="750 Business promotion",
         E324-(E324/(1+4.793/100)),
         E324-(E324/(1+Dashboard!$F$4))
      )
   )
)</f>
        <v>0</v>
      </c>
      <c r="J324" s="39">
        <f>Bank1[[#This Row],[Money in/ (Money out)]]-Bank1[[#This Row],[GST/HST]]</f>
        <v>0</v>
      </c>
      <c r="L324" s="37">
        <f t="shared" si="12"/>
        <v>0</v>
      </c>
    </row>
    <row r="325" spans="1:12" x14ac:dyDescent="0.2">
      <c r="A325" s="418"/>
      <c r="D325" s="416">
        <f>_xlfn.XLOOKUP(C:C,Table1[for Import to Bank Register dropdown],Table1[for Pivot],0,0,1)</f>
        <v>0</v>
      </c>
      <c r="E325" s="419"/>
      <c r="F325" s="160">
        <f t="shared" si="14"/>
        <v>1111111</v>
      </c>
      <c r="G325" s="394">
        <f t="shared" si="13"/>
        <v>0</v>
      </c>
      <c r="I325" s="397">
        <f>IF(OR(C325="150 Directors advances", C325="120 accounts receivable", C325="720.2 Automobile - Insurance", C325="720.3 Automobile - License", C325="870.4 Rent - Insurance", C325="870.6 Rent - Property Tax", C325="870.7 Rent - Homeoffice", C325="870.9 Rent - Water"),
   0,
   IF(Dashboard!$F$5="Quick",
      IF(OR(C325="190 Automobile",C325="200 computer hardware",C325="210 Computer software",C325="220 Quickbooks software",C325="230 Office equipment",C325="240 Office furniture"),
         E325-(E325/(1+Dashboard!$F$4)),
         0
      ),
      IF(C325="750 Business promotion",
         E325-(E325/(1+4.793/100)),
         E325-(E325/(1+Dashboard!$F$4))
      )
   )
)</f>
        <v>0</v>
      </c>
      <c r="J325" s="39">
        <f>Bank1[[#This Row],[Money in/ (Money out)]]-Bank1[[#This Row],[GST/HST]]</f>
        <v>0</v>
      </c>
      <c r="L325" s="37">
        <f t="shared" si="12"/>
        <v>0</v>
      </c>
    </row>
    <row r="326" spans="1:12" x14ac:dyDescent="0.2">
      <c r="A326" s="418"/>
      <c r="D326" s="416">
        <f>_xlfn.XLOOKUP(C:C,Table1[for Import to Bank Register dropdown],Table1[for Pivot],0,0,1)</f>
        <v>0</v>
      </c>
      <c r="E326" s="419"/>
      <c r="F326" s="160">
        <f t="shared" si="14"/>
        <v>1111111</v>
      </c>
      <c r="G326" s="394">
        <f t="shared" si="13"/>
        <v>0</v>
      </c>
      <c r="I326" s="397">
        <f>IF(OR(C326="150 Directors advances", C326="120 accounts receivable", C326="720.2 Automobile - Insurance", C326="720.3 Automobile - License", C326="870.4 Rent - Insurance", C326="870.6 Rent - Property Tax", C326="870.7 Rent - Homeoffice", C326="870.9 Rent - Water"),
   0,
   IF(Dashboard!$F$5="Quick",
      IF(OR(C326="190 Automobile",C326="200 computer hardware",C326="210 Computer software",C326="220 Quickbooks software",C326="230 Office equipment",C326="240 Office furniture"),
         E326-(E326/(1+Dashboard!$F$4)),
         0
      ),
      IF(C326="750 Business promotion",
         E326-(E326/(1+4.793/100)),
         E326-(E326/(1+Dashboard!$F$4))
      )
   )
)</f>
        <v>0</v>
      </c>
      <c r="J326" s="39">
        <f>Bank1[[#This Row],[Money in/ (Money out)]]-Bank1[[#This Row],[GST/HST]]</f>
        <v>0</v>
      </c>
      <c r="L326" s="37">
        <f t="shared" ref="L326:L389" si="15">$L$3</f>
        <v>0</v>
      </c>
    </row>
    <row r="327" spans="1:12" x14ac:dyDescent="0.2">
      <c r="A327" s="418"/>
      <c r="D327" s="416">
        <f>_xlfn.XLOOKUP(C:C,Table1[for Import to Bank Register dropdown],Table1[for Pivot],0,0,1)</f>
        <v>0</v>
      </c>
      <c r="E327" s="419"/>
      <c r="F327" s="160">
        <f t="shared" si="14"/>
        <v>1111111</v>
      </c>
      <c r="G327" s="394">
        <f t="shared" ref="G327:G390" si="16">G326+E327</f>
        <v>0</v>
      </c>
      <c r="I327" s="397">
        <f>IF(OR(C327="150 Directors advances", C327="120 accounts receivable", C327="720.2 Automobile - Insurance", C327="720.3 Automobile - License", C327="870.4 Rent - Insurance", C327="870.6 Rent - Property Tax", C327="870.7 Rent - Homeoffice", C327="870.9 Rent - Water"),
   0,
   IF(Dashboard!$F$5="Quick",
      IF(OR(C327="190 Automobile",C327="200 computer hardware",C327="210 Computer software",C327="220 Quickbooks software",C327="230 Office equipment",C327="240 Office furniture"),
         E327-(E327/(1+Dashboard!$F$4)),
         0
      ),
      IF(C327="750 Business promotion",
         E327-(E327/(1+4.793/100)),
         E327-(E327/(1+Dashboard!$F$4))
      )
   )
)</f>
        <v>0</v>
      </c>
      <c r="J327" s="39">
        <f>Bank1[[#This Row],[Money in/ (Money out)]]-Bank1[[#This Row],[GST/HST]]</f>
        <v>0</v>
      </c>
      <c r="L327" s="37">
        <f t="shared" si="15"/>
        <v>0</v>
      </c>
    </row>
    <row r="328" spans="1:12" x14ac:dyDescent="0.2">
      <c r="A328" s="418"/>
      <c r="D328" s="416">
        <f>_xlfn.XLOOKUP(C:C,Table1[for Import to Bank Register dropdown],Table1[for Pivot],0,0,1)</f>
        <v>0</v>
      </c>
      <c r="E328" s="419"/>
      <c r="F328" s="160">
        <f t="shared" ref="F328:F391" si="17">$E$2</f>
        <v>1111111</v>
      </c>
      <c r="G328" s="394">
        <f t="shared" si="16"/>
        <v>0</v>
      </c>
      <c r="I328" s="397">
        <f>IF(OR(C328="150 Directors advances", C328="120 accounts receivable", C328="720.2 Automobile - Insurance", C328="720.3 Automobile - License", C328="870.4 Rent - Insurance", C328="870.6 Rent - Property Tax", C328="870.7 Rent - Homeoffice", C328="870.9 Rent - Water"),
   0,
   IF(Dashboard!$F$5="Quick",
      IF(OR(C328="190 Automobile",C328="200 computer hardware",C328="210 Computer software",C328="220 Quickbooks software",C328="230 Office equipment",C328="240 Office furniture"),
         E328-(E328/(1+Dashboard!$F$4)),
         0
      ),
      IF(C328="750 Business promotion",
         E328-(E328/(1+4.793/100)),
         E328-(E328/(1+Dashboard!$F$4))
      )
   )
)</f>
        <v>0</v>
      </c>
      <c r="J328" s="39">
        <f>Bank1[[#This Row],[Money in/ (Money out)]]-Bank1[[#This Row],[GST/HST]]</f>
        <v>0</v>
      </c>
      <c r="L328" s="37">
        <f t="shared" si="15"/>
        <v>0</v>
      </c>
    </row>
    <row r="329" spans="1:12" x14ac:dyDescent="0.2">
      <c r="A329" s="418"/>
      <c r="D329" s="416">
        <f>_xlfn.XLOOKUP(C:C,Table1[for Import to Bank Register dropdown],Table1[for Pivot],0,0,1)</f>
        <v>0</v>
      </c>
      <c r="E329" s="419"/>
      <c r="F329" s="160">
        <f t="shared" si="17"/>
        <v>1111111</v>
      </c>
      <c r="G329" s="394">
        <f t="shared" si="16"/>
        <v>0</v>
      </c>
      <c r="I329" s="397">
        <f>IF(OR(C329="150 Directors advances", C329="120 accounts receivable", C329="720.2 Automobile - Insurance", C329="720.3 Automobile - License", C329="870.4 Rent - Insurance", C329="870.6 Rent - Property Tax", C329="870.7 Rent - Homeoffice", C329="870.9 Rent - Water"),
   0,
   IF(Dashboard!$F$5="Quick",
      IF(OR(C329="190 Automobile",C329="200 computer hardware",C329="210 Computer software",C329="220 Quickbooks software",C329="230 Office equipment",C329="240 Office furniture"),
         E329-(E329/(1+Dashboard!$F$4)),
         0
      ),
      IF(C329="750 Business promotion",
         E329-(E329/(1+4.793/100)),
         E329-(E329/(1+Dashboard!$F$4))
      )
   )
)</f>
        <v>0</v>
      </c>
      <c r="J329" s="39">
        <f>Bank1[[#This Row],[Money in/ (Money out)]]-Bank1[[#This Row],[GST/HST]]</f>
        <v>0</v>
      </c>
      <c r="L329" s="37">
        <f t="shared" si="15"/>
        <v>0</v>
      </c>
    </row>
    <row r="330" spans="1:12" x14ac:dyDescent="0.2">
      <c r="A330" s="418"/>
      <c r="D330" s="416">
        <f>_xlfn.XLOOKUP(C:C,Table1[for Import to Bank Register dropdown],Table1[for Pivot],0,0,1)</f>
        <v>0</v>
      </c>
      <c r="E330" s="419"/>
      <c r="F330" s="160">
        <f t="shared" si="17"/>
        <v>1111111</v>
      </c>
      <c r="G330" s="394">
        <f t="shared" si="16"/>
        <v>0</v>
      </c>
      <c r="I330" s="397">
        <f>IF(OR(C330="150 Directors advances", C330="120 accounts receivable", C330="720.2 Automobile - Insurance", C330="720.3 Automobile - License", C330="870.4 Rent - Insurance", C330="870.6 Rent - Property Tax", C330="870.7 Rent - Homeoffice", C330="870.9 Rent - Water"),
   0,
   IF(Dashboard!$F$5="Quick",
      IF(OR(C330="190 Automobile",C330="200 computer hardware",C330="210 Computer software",C330="220 Quickbooks software",C330="230 Office equipment",C330="240 Office furniture"),
         E330-(E330/(1+Dashboard!$F$4)),
         0
      ),
      IF(C330="750 Business promotion",
         E330-(E330/(1+4.793/100)),
         E330-(E330/(1+Dashboard!$F$4))
      )
   )
)</f>
        <v>0</v>
      </c>
      <c r="J330" s="39">
        <f>Bank1[[#This Row],[Money in/ (Money out)]]-Bank1[[#This Row],[GST/HST]]</f>
        <v>0</v>
      </c>
      <c r="L330" s="37">
        <f t="shared" si="15"/>
        <v>0</v>
      </c>
    </row>
    <row r="331" spans="1:12" x14ac:dyDescent="0.2">
      <c r="A331" s="418"/>
      <c r="D331" s="416">
        <f>_xlfn.XLOOKUP(C:C,Table1[for Import to Bank Register dropdown],Table1[for Pivot],0,0,1)</f>
        <v>0</v>
      </c>
      <c r="E331" s="419"/>
      <c r="F331" s="160">
        <f t="shared" si="17"/>
        <v>1111111</v>
      </c>
      <c r="G331" s="394">
        <f t="shared" si="16"/>
        <v>0</v>
      </c>
      <c r="I331" s="397">
        <f>IF(OR(C331="150 Directors advances", C331="120 accounts receivable", C331="720.2 Automobile - Insurance", C331="720.3 Automobile - License", C331="870.4 Rent - Insurance", C331="870.6 Rent - Property Tax", C331="870.7 Rent - Homeoffice", C331="870.9 Rent - Water"),
   0,
   IF(Dashboard!$F$5="Quick",
      IF(OR(C331="190 Automobile",C331="200 computer hardware",C331="210 Computer software",C331="220 Quickbooks software",C331="230 Office equipment",C331="240 Office furniture"),
         E331-(E331/(1+Dashboard!$F$4)),
         0
      ),
      IF(C331="750 Business promotion",
         E331-(E331/(1+4.793/100)),
         E331-(E331/(1+Dashboard!$F$4))
      )
   )
)</f>
        <v>0</v>
      </c>
      <c r="J331" s="39">
        <f>Bank1[[#This Row],[Money in/ (Money out)]]-Bank1[[#This Row],[GST/HST]]</f>
        <v>0</v>
      </c>
      <c r="L331" s="37">
        <f t="shared" si="15"/>
        <v>0</v>
      </c>
    </row>
    <row r="332" spans="1:12" x14ac:dyDescent="0.2">
      <c r="A332" s="418"/>
      <c r="D332" s="416">
        <f>_xlfn.XLOOKUP(C:C,Table1[for Import to Bank Register dropdown],Table1[for Pivot],0,0,1)</f>
        <v>0</v>
      </c>
      <c r="E332" s="419"/>
      <c r="F332" s="160">
        <f t="shared" si="17"/>
        <v>1111111</v>
      </c>
      <c r="G332" s="394">
        <f t="shared" si="16"/>
        <v>0</v>
      </c>
      <c r="I332" s="397">
        <f>IF(OR(C332="150 Directors advances", C332="120 accounts receivable", C332="720.2 Automobile - Insurance", C332="720.3 Automobile - License", C332="870.4 Rent - Insurance", C332="870.6 Rent - Property Tax", C332="870.7 Rent - Homeoffice", C332="870.9 Rent - Water"),
   0,
   IF(Dashboard!$F$5="Quick",
      IF(OR(C332="190 Automobile",C332="200 computer hardware",C332="210 Computer software",C332="220 Quickbooks software",C332="230 Office equipment",C332="240 Office furniture"),
         E332-(E332/(1+Dashboard!$F$4)),
         0
      ),
      IF(C332="750 Business promotion",
         E332-(E332/(1+4.793/100)),
         E332-(E332/(1+Dashboard!$F$4))
      )
   )
)</f>
        <v>0</v>
      </c>
      <c r="J332" s="39">
        <f>Bank1[[#This Row],[Money in/ (Money out)]]-Bank1[[#This Row],[GST/HST]]</f>
        <v>0</v>
      </c>
      <c r="L332" s="37">
        <f t="shared" si="15"/>
        <v>0</v>
      </c>
    </row>
    <row r="333" spans="1:12" x14ac:dyDescent="0.2">
      <c r="A333" s="418"/>
      <c r="D333" s="416">
        <f>_xlfn.XLOOKUP(C:C,Table1[for Import to Bank Register dropdown],Table1[for Pivot],0,0,1)</f>
        <v>0</v>
      </c>
      <c r="E333" s="419"/>
      <c r="F333" s="160">
        <f t="shared" si="17"/>
        <v>1111111</v>
      </c>
      <c r="G333" s="394">
        <f t="shared" si="16"/>
        <v>0</v>
      </c>
      <c r="I333" s="397">
        <f>IF(OR(C333="150 Directors advances", C333="120 accounts receivable", C333="720.2 Automobile - Insurance", C333="720.3 Automobile - License", C333="870.4 Rent - Insurance", C333="870.6 Rent - Property Tax", C333="870.7 Rent - Homeoffice", C333="870.9 Rent - Water"),
   0,
   IF(Dashboard!$F$5="Quick",
      IF(OR(C333="190 Automobile",C333="200 computer hardware",C333="210 Computer software",C333="220 Quickbooks software",C333="230 Office equipment",C333="240 Office furniture"),
         E333-(E333/(1+Dashboard!$F$4)),
         0
      ),
      IF(C333="750 Business promotion",
         E333-(E333/(1+4.793/100)),
         E333-(E333/(1+Dashboard!$F$4))
      )
   )
)</f>
        <v>0</v>
      </c>
      <c r="J333" s="39">
        <f>Bank1[[#This Row],[Money in/ (Money out)]]-Bank1[[#This Row],[GST/HST]]</f>
        <v>0</v>
      </c>
      <c r="L333" s="37">
        <f t="shared" si="15"/>
        <v>0</v>
      </c>
    </row>
    <row r="334" spans="1:12" x14ac:dyDescent="0.2">
      <c r="A334" s="418"/>
      <c r="D334" s="416">
        <f>_xlfn.XLOOKUP(C:C,Table1[for Import to Bank Register dropdown],Table1[for Pivot],0,0,1)</f>
        <v>0</v>
      </c>
      <c r="E334" s="419"/>
      <c r="F334" s="160">
        <f t="shared" si="17"/>
        <v>1111111</v>
      </c>
      <c r="G334" s="394">
        <f t="shared" si="16"/>
        <v>0</v>
      </c>
      <c r="I334" s="397">
        <f>IF(OR(C334="150 Directors advances", C334="120 accounts receivable", C334="720.2 Automobile - Insurance", C334="720.3 Automobile - License", C334="870.4 Rent - Insurance", C334="870.6 Rent - Property Tax", C334="870.7 Rent - Homeoffice", C334="870.9 Rent - Water"),
   0,
   IF(Dashboard!$F$5="Quick",
      IF(OR(C334="190 Automobile",C334="200 computer hardware",C334="210 Computer software",C334="220 Quickbooks software",C334="230 Office equipment",C334="240 Office furniture"),
         E334-(E334/(1+Dashboard!$F$4)),
         0
      ),
      IF(C334="750 Business promotion",
         E334-(E334/(1+4.793/100)),
         E334-(E334/(1+Dashboard!$F$4))
      )
   )
)</f>
        <v>0</v>
      </c>
      <c r="J334" s="39">
        <f>Bank1[[#This Row],[Money in/ (Money out)]]-Bank1[[#This Row],[GST/HST]]</f>
        <v>0</v>
      </c>
      <c r="L334" s="37">
        <f t="shared" si="15"/>
        <v>0</v>
      </c>
    </row>
    <row r="335" spans="1:12" x14ac:dyDescent="0.2">
      <c r="A335" s="418"/>
      <c r="D335" s="416">
        <f>_xlfn.XLOOKUP(C:C,Table1[for Import to Bank Register dropdown],Table1[for Pivot],0,0,1)</f>
        <v>0</v>
      </c>
      <c r="E335" s="419"/>
      <c r="F335" s="160">
        <f t="shared" si="17"/>
        <v>1111111</v>
      </c>
      <c r="G335" s="394">
        <f t="shared" si="16"/>
        <v>0</v>
      </c>
      <c r="I335" s="397">
        <f>IF(OR(C335="150 Directors advances", C335="120 accounts receivable", C335="720.2 Automobile - Insurance", C335="720.3 Automobile - License", C335="870.4 Rent - Insurance", C335="870.6 Rent - Property Tax", C335="870.7 Rent - Homeoffice", C335="870.9 Rent - Water"),
   0,
   IF(Dashboard!$F$5="Quick",
      IF(OR(C335="190 Automobile",C335="200 computer hardware",C335="210 Computer software",C335="220 Quickbooks software",C335="230 Office equipment",C335="240 Office furniture"),
         E335-(E335/(1+Dashboard!$F$4)),
         0
      ),
      IF(C335="750 Business promotion",
         E335-(E335/(1+4.793/100)),
         E335-(E335/(1+Dashboard!$F$4))
      )
   )
)</f>
        <v>0</v>
      </c>
      <c r="J335" s="39">
        <f>Bank1[[#This Row],[Money in/ (Money out)]]-Bank1[[#This Row],[GST/HST]]</f>
        <v>0</v>
      </c>
      <c r="L335" s="37">
        <f t="shared" si="15"/>
        <v>0</v>
      </c>
    </row>
    <row r="336" spans="1:12" x14ac:dyDescent="0.2">
      <c r="A336" s="418"/>
      <c r="D336" s="416">
        <f>_xlfn.XLOOKUP(C:C,Table1[for Import to Bank Register dropdown],Table1[for Pivot],0,0,1)</f>
        <v>0</v>
      </c>
      <c r="E336" s="419"/>
      <c r="F336" s="160">
        <f t="shared" si="17"/>
        <v>1111111</v>
      </c>
      <c r="G336" s="394">
        <f t="shared" si="16"/>
        <v>0</v>
      </c>
      <c r="I336" s="397">
        <f>IF(OR(C336="150 Directors advances", C336="120 accounts receivable", C336="720.2 Automobile - Insurance", C336="720.3 Automobile - License", C336="870.4 Rent - Insurance", C336="870.6 Rent - Property Tax", C336="870.7 Rent - Homeoffice", C336="870.9 Rent - Water"),
   0,
   IF(Dashboard!$F$5="Quick",
      IF(OR(C336="190 Automobile",C336="200 computer hardware",C336="210 Computer software",C336="220 Quickbooks software",C336="230 Office equipment",C336="240 Office furniture"),
         E336-(E336/(1+Dashboard!$F$4)),
         0
      ),
      IF(C336="750 Business promotion",
         E336-(E336/(1+4.793/100)),
         E336-(E336/(1+Dashboard!$F$4))
      )
   )
)</f>
        <v>0</v>
      </c>
      <c r="J336" s="39">
        <f>Bank1[[#This Row],[Money in/ (Money out)]]-Bank1[[#This Row],[GST/HST]]</f>
        <v>0</v>
      </c>
      <c r="L336" s="37">
        <f t="shared" si="15"/>
        <v>0</v>
      </c>
    </row>
    <row r="337" spans="1:12" x14ac:dyDescent="0.2">
      <c r="A337" s="418"/>
      <c r="D337" s="416">
        <f>_xlfn.XLOOKUP(C:C,Table1[for Import to Bank Register dropdown],Table1[for Pivot],0,0,1)</f>
        <v>0</v>
      </c>
      <c r="E337" s="419"/>
      <c r="F337" s="160">
        <f t="shared" si="17"/>
        <v>1111111</v>
      </c>
      <c r="G337" s="394">
        <f t="shared" si="16"/>
        <v>0</v>
      </c>
      <c r="I337" s="397">
        <f>IF(OR(C337="150 Directors advances", C337="120 accounts receivable", C337="720.2 Automobile - Insurance", C337="720.3 Automobile - License", C337="870.4 Rent - Insurance", C337="870.6 Rent - Property Tax", C337="870.7 Rent - Homeoffice", C337="870.9 Rent - Water"),
   0,
   IF(Dashboard!$F$5="Quick",
      IF(OR(C337="190 Automobile",C337="200 computer hardware",C337="210 Computer software",C337="220 Quickbooks software",C337="230 Office equipment",C337="240 Office furniture"),
         E337-(E337/(1+Dashboard!$F$4)),
         0
      ),
      IF(C337="750 Business promotion",
         E337-(E337/(1+4.793/100)),
         E337-(E337/(1+Dashboard!$F$4))
      )
   )
)</f>
        <v>0</v>
      </c>
      <c r="J337" s="39">
        <f>Bank1[[#This Row],[Money in/ (Money out)]]-Bank1[[#This Row],[GST/HST]]</f>
        <v>0</v>
      </c>
      <c r="L337" s="37">
        <f t="shared" si="15"/>
        <v>0</v>
      </c>
    </row>
    <row r="338" spans="1:12" x14ac:dyDescent="0.2">
      <c r="A338" s="418"/>
      <c r="D338" s="416">
        <f>_xlfn.XLOOKUP(C:C,Table1[for Import to Bank Register dropdown],Table1[for Pivot],0,0,1)</f>
        <v>0</v>
      </c>
      <c r="E338" s="419"/>
      <c r="F338" s="160">
        <f t="shared" si="17"/>
        <v>1111111</v>
      </c>
      <c r="G338" s="394">
        <f t="shared" si="16"/>
        <v>0</v>
      </c>
      <c r="I338" s="397">
        <f>IF(OR(C338="150 Directors advances", C338="120 accounts receivable", C338="720.2 Automobile - Insurance", C338="720.3 Automobile - License", C338="870.4 Rent - Insurance", C338="870.6 Rent - Property Tax", C338="870.7 Rent - Homeoffice", C338="870.9 Rent - Water"),
   0,
   IF(Dashboard!$F$5="Quick",
      IF(OR(C338="190 Automobile",C338="200 computer hardware",C338="210 Computer software",C338="220 Quickbooks software",C338="230 Office equipment",C338="240 Office furniture"),
         E338-(E338/(1+Dashboard!$F$4)),
         0
      ),
      IF(C338="750 Business promotion",
         E338-(E338/(1+4.793/100)),
         E338-(E338/(1+Dashboard!$F$4))
      )
   )
)</f>
        <v>0</v>
      </c>
      <c r="J338" s="39">
        <f>Bank1[[#This Row],[Money in/ (Money out)]]-Bank1[[#This Row],[GST/HST]]</f>
        <v>0</v>
      </c>
      <c r="L338" s="37">
        <f t="shared" si="15"/>
        <v>0</v>
      </c>
    </row>
    <row r="339" spans="1:12" x14ac:dyDescent="0.2">
      <c r="A339" s="418"/>
      <c r="D339" s="416">
        <f>_xlfn.XLOOKUP(C:C,Table1[for Import to Bank Register dropdown],Table1[for Pivot],0,0,1)</f>
        <v>0</v>
      </c>
      <c r="E339" s="419"/>
      <c r="F339" s="160">
        <f t="shared" si="17"/>
        <v>1111111</v>
      </c>
      <c r="G339" s="394">
        <f t="shared" si="16"/>
        <v>0</v>
      </c>
      <c r="I339" s="397">
        <f>IF(OR(C339="150 Directors advances", C339="120 accounts receivable", C339="720.2 Automobile - Insurance", C339="720.3 Automobile - License", C339="870.4 Rent - Insurance", C339="870.6 Rent - Property Tax", C339="870.7 Rent - Homeoffice", C339="870.9 Rent - Water"),
   0,
   IF(Dashboard!$F$5="Quick",
      IF(OR(C339="190 Automobile",C339="200 computer hardware",C339="210 Computer software",C339="220 Quickbooks software",C339="230 Office equipment",C339="240 Office furniture"),
         E339-(E339/(1+Dashboard!$F$4)),
         0
      ),
      IF(C339="750 Business promotion",
         E339-(E339/(1+4.793/100)),
         E339-(E339/(1+Dashboard!$F$4))
      )
   )
)</f>
        <v>0</v>
      </c>
      <c r="J339" s="39">
        <f>Bank1[[#This Row],[Money in/ (Money out)]]-Bank1[[#This Row],[GST/HST]]</f>
        <v>0</v>
      </c>
      <c r="L339" s="37">
        <f t="shared" si="15"/>
        <v>0</v>
      </c>
    </row>
    <row r="340" spans="1:12" x14ac:dyDescent="0.2">
      <c r="A340" s="418"/>
      <c r="D340" s="416">
        <f>_xlfn.XLOOKUP(C:C,Table1[for Import to Bank Register dropdown],Table1[for Pivot],0,0,1)</f>
        <v>0</v>
      </c>
      <c r="E340" s="419"/>
      <c r="F340" s="160">
        <f t="shared" si="17"/>
        <v>1111111</v>
      </c>
      <c r="G340" s="394">
        <f t="shared" si="16"/>
        <v>0</v>
      </c>
      <c r="I340" s="397">
        <f>IF(OR(C340="150 Directors advances", C340="120 accounts receivable", C340="720.2 Automobile - Insurance", C340="720.3 Automobile - License", C340="870.4 Rent - Insurance", C340="870.6 Rent - Property Tax", C340="870.7 Rent - Homeoffice", C340="870.9 Rent - Water"),
   0,
   IF(Dashboard!$F$5="Quick",
      IF(OR(C340="190 Automobile",C340="200 computer hardware",C340="210 Computer software",C340="220 Quickbooks software",C340="230 Office equipment",C340="240 Office furniture"),
         E340-(E340/(1+Dashboard!$F$4)),
         0
      ),
      IF(C340="750 Business promotion",
         E340-(E340/(1+4.793/100)),
         E340-(E340/(1+Dashboard!$F$4))
      )
   )
)</f>
        <v>0</v>
      </c>
      <c r="J340" s="39">
        <f>Bank1[[#This Row],[Money in/ (Money out)]]-Bank1[[#This Row],[GST/HST]]</f>
        <v>0</v>
      </c>
      <c r="L340" s="37">
        <f t="shared" si="15"/>
        <v>0</v>
      </c>
    </row>
    <row r="341" spans="1:12" x14ac:dyDescent="0.2">
      <c r="A341" s="418"/>
      <c r="D341" s="416">
        <f>_xlfn.XLOOKUP(C:C,Table1[for Import to Bank Register dropdown],Table1[for Pivot],0,0,1)</f>
        <v>0</v>
      </c>
      <c r="E341" s="419"/>
      <c r="F341" s="160">
        <f t="shared" si="17"/>
        <v>1111111</v>
      </c>
      <c r="G341" s="394">
        <f t="shared" si="16"/>
        <v>0</v>
      </c>
      <c r="I341" s="397">
        <f>IF(OR(C341="150 Directors advances", C341="120 accounts receivable", C341="720.2 Automobile - Insurance", C341="720.3 Automobile - License", C341="870.4 Rent - Insurance", C341="870.6 Rent - Property Tax", C341="870.7 Rent - Homeoffice", C341="870.9 Rent - Water"),
   0,
   IF(Dashboard!$F$5="Quick",
      IF(OR(C341="190 Automobile",C341="200 computer hardware",C341="210 Computer software",C341="220 Quickbooks software",C341="230 Office equipment",C341="240 Office furniture"),
         E341-(E341/(1+Dashboard!$F$4)),
         0
      ),
      IF(C341="750 Business promotion",
         E341-(E341/(1+4.793/100)),
         E341-(E341/(1+Dashboard!$F$4))
      )
   )
)</f>
        <v>0</v>
      </c>
      <c r="J341" s="39">
        <f>Bank1[[#This Row],[Money in/ (Money out)]]-Bank1[[#This Row],[GST/HST]]</f>
        <v>0</v>
      </c>
      <c r="L341" s="37">
        <f t="shared" si="15"/>
        <v>0</v>
      </c>
    </row>
    <row r="342" spans="1:12" x14ac:dyDescent="0.2">
      <c r="A342" s="418"/>
      <c r="D342" s="416">
        <f>_xlfn.XLOOKUP(C:C,Table1[for Import to Bank Register dropdown],Table1[for Pivot],0,0,1)</f>
        <v>0</v>
      </c>
      <c r="E342" s="419"/>
      <c r="F342" s="160">
        <f t="shared" si="17"/>
        <v>1111111</v>
      </c>
      <c r="G342" s="394">
        <f t="shared" si="16"/>
        <v>0</v>
      </c>
      <c r="I342" s="397">
        <f>IF(OR(C342="150 Directors advances", C342="120 accounts receivable", C342="720.2 Automobile - Insurance", C342="720.3 Automobile - License", C342="870.4 Rent - Insurance", C342="870.6 Rent - Property Tax", C342="870.7 Rent - Homeoffice", C342="870.9 Rent - Water"),
   0,
   IF(Dashboard!$F$5="Quick",
      IF(OR(C342="190 Automobile",C342="200 computer hardware",C342="210 Computer software",C342="220 Quickbooks software",C342="230 Office equipment",C342="240 Office furniture"),
         E342-(E342/(1+Dashboard!$F$4)),
         0
      ),
      IF(C342="750 Business promotion",
         E342-(E342/(1+4.793/100)),
         E342-(E342/(1+Dashboard!$F$4))
      )
   )
)</f>
        <v>0</v>
      </c>
      <c r="J342" s="39">
        <f>Bank1[[#This Row],[Money in/ (Money out)]]-Bank1[[#This Row],[GST/HST]]</f>
        <v>0</v>
      </c>
      <c r="L342" s="37">
        <f t="shared" si="15"/>
        <v>0</v>
      </c>
    </row>
    <row r="343" spans="1:12" x14ac:dyDescent="0.2">
      <c r="A343" s="418"/>
      <c r="D343" s="416">
        <f>_xlfn.XLOOKUP(C:C,Table1[for Import to Bank Register dropdown],Table1[for Pivot],0,0,1)</f>
        <v>0</v>
      </c>
      <c r="E343" s="419"/>
      <c r="F343" s="160">
        <f t="shared" si="17"/>
        <v>1111111</v>
      </c>
      <c r="G343" s="394">
        <f t="shared" si="16"/>
        <v>0</v>
      </c>
      <c r="I343" s="397">
        <f>IF(OR(C343="150 Directors advances", C343="120 accounts receivable", C343="720.2 Automobile - Insurance", C343="720.3 Automobile - License", C343="870.4 Rent - Insurance", C343="870.6 Rent - Property Tax", C343="870.7 Rent - Homeoffice", C343="870.9 Rent - Water"),
   0,
   IF(Dashboard!$F$5="Quick",
      IF(OR(C343="190 Automobile",C343="200 computer hardware",C343="210 Computer software",C343="220 Quickbooks software",C343="230 Office equipment",C343="240 Office furniture"),
         E343-(E343/(1+Dashboard!$F$4)),
         0
      ),
      IF(C343="750 Business promotion",
         E343-(E343/(1+4.793/100)),
         E343-(E343/(1+Dashboard!$F$4))
      )
   )
)</f>
        <v>0</v>
      </c>
      <c r="J343" s="39">
        <f>Bank1[[#This Row],[Money in/ (Money out)]]-Bank1[[#This Row],[GST/HST]]</f>
        <v>0</v>
      </c>
      <c r="L343" s="37">
        <f t="shared" si="15"/>
        <v>0</v>
      </c>
    </row>
    <row r="344" spans="1:12" x14ac:dyDescent="0.2">
      <c r="A344" s="418"/>
      <c r="D344" s="416">
        <f>_xlfn.XLOOKUP(C:C,Table1[for Import to Bank Register dropdown],Table1[for Pivot],0,0,1)</f>
        <v>0</v>
      </c>
      <c r="E344" s="419"/>
      <c r="F344" s="160">
        <f t="shared" si="17"/>
        <v>1111111</v>
      </c>
      <c r="G344" s="394">
        <f t="shared" si="16"/>
        <v>0</v>
      </c>
      <c r="I344" s="397">
        <f>IF(OR(C344="150 Directors advances", C344="120 accounts receivable", C344="720.2 Automobile - Insurance", C344="720.3 Automobile - License", C344="870.4 Rent - Insurance", C344="870.6 Rent - Property Tax", C344="870.7 Rent - Homeoffice", C344="870.9 Rent - Water"),
   0,
   IF(Dashboard!$F$5="Quick",
      IF(OR(C344="190 Automobile",C344="200 computer hardware",C344="210 Computer software",C344="220 Quickbooks software",C344="230 Office equipment",C344="240 Office furniture"),
         E344-(E344/(1+Dashboard!$F$4)),
         0
      ),
      IF(C344="750 Business promotion",
         E344-(E344/(1+4.793/100)),
         E344-(E344/(1+Dashboard!$F$4))
      )
   )
)</f>
        <v>0</v>
      </c>
      <c r="J344" s="39">
        <f>Bank1[[#This Row],[Money in/ (Money out)]]-Bank1[[#This Row],[GST/HST]]</f>
        <v>0</v>
      </c>
      <c r="L344" s="37">
        <f t="shared" si="15"/>
        <v>0</v>
      </c>
    </row>
    <row r="345" spans="1:12" x14ac:dyDescent="0.2">
      <c r="A345" s="418"/>
      <c r="D345" s="416">
        <f>_xlfn.XLOOKUP(C:C,Table1[for Import to Bank Register dropdown],Table1[for Pivot],0,0,1)</f>
        <v>0</v>
      </c>
      <c r="E345" s="419"/>
      <c r="F345" s="160">
        <f t="shared" si="17"/>
        <v>1111111</v>
      </c>
      <c r="G345" s="394">
        <f t="shared" si="16"/>
        <v>0</v>
      </c>
      <c r="I345" s="397">
        <f>IF(OR(C345="150 Directors advances", C345="120 accounts receivable", C345="720.2 Automobile - Insurance", C345="720.3 Automobile - License", C345="870.4 Rent - Insurance", C345="870.6 Rent - Property Tax", C345="870.7 Rent - Homeoffice", C345="870.9 Rent - Water"),
   0,
   IF(Dashboard!$F$5="Quick",
      IF(OR(C345="190 Automobile",C345="200 computer hardware",C345="210 Computer software",C345="220 Quickbooks software",C345="230 Office equipment",C345="240 Office furniture"),
         E345-(E345/(1+Dashboard!$F$4)),
         0
      ),
      IF(C345="750 Business promotion",
         E345-(E345/(1+4.793/100)),
         E345-(E345/(1+Dashboard!$F$4))
      )
   )
)</f>
        <v>0</v>
      </c>
      <c r="J345" s="39">
        <f>Bank1[[#This Row],[Money in/ (Money out)]]-Bank1[[#This Row],[GST/HST]]</f>
        <v>0</v>
      </c>
      <c r="L345" s="37">
        <f t="shared" si="15"/>
        <v>0</v>
      </c>
    </row>
    <row r="346" spans="1:12" x14ac:dyDescent="0.2">
      <c r="A346" s="418"/>
      <c r="D346" s="416">
        <f>_xlfn.XLOOKUP(C:C,Table1[for Import to Bank Register dropdown],Table1[for Pivot],0,0,1)</f>
        <v>0</v>
      </c>
      <c r="E346" s="419"/>
      <c r="F346" s="160">
        <f t="shared" si="17"/>
        <v>1111111</v>
      </c>
      <c r="G346" s="394">
        <f t="shared" si="16"/>
        <v>0</v>
      </c>
      <c r="I346" s="397">
        <f>IF(OR(C346="150 Directors advances", C346="120 accounts receivable", C346="720.2 Automobile - Insurance", C346="720.3 Automobile - License", C346="870.4 Rent - Insurance", C346="870.6 Rent - Property Tax", C346="870.7 Rent - Homeoffice", C346="870.9 Rent - Water"),
   0,
   IF(Dashboard!$F$5="Quick",
      IF(OR(C346="190 Automobile",C346="200 computer hardware",C346="210 Computer software",C346="220 Quickbooks software",C346="230 Office equipment",C346="240 Office furniture"),
         E346-(E346/(1+Dashboard!$F$4)),
         0
      ),
      IF(C346="750 Business promotion",
         E346-(E346/(1+4.793/100)),
         E346-(E346/(1+Dashboard!$F$4))
      )
   )
)</f>
        <v>0</v>
      </c>
      <c r="J346" s="39">
        <f>Bank1[[#This Row],[Money in/ (Money out)]]-Bank1[[#This Row],[GST/HST]]</f>
        <v>0</v>
      </c>
      <c r="L346" s="37">
        <f t="shared" si="15"/>
        <v>0</v>
      </c>
    </row>
    <row r="347" spans="1:12" x14ac:dyDescent="0.2">
      <c r="A347" s="418"/>
      <c r="D347" s="416">
        <f>_xlfn.XLOOKUP(C:C,Table1[for Import to Bank Register dropdown],Table1[for Pivot],0,0,1)</f>
        <v>0</v>
      </c>
      <c r="E347" s="419"/>
      <c r="F347" s="160">
        <f t="shared" si="17"/>
        <v>1111111</v>
      </c>
      <c r="G347" s="394">
        <f t="shared" si="16"/>
        <v>0</v>
      </c>
      <c r="I347" s="397">
        <f>IF(OR(C347="150 Directors advances", C347="120 accounts receivable", C347="720.2 Automobile - Insurance", C347="720.3 Automobile - License", C347="870.4 Rent - Insurance", C347="870.6 Rent - Property Tax", C347="870.7 Rent - Homeoffice", C347="870.9 Rent - Water"),
   0,
   IF(Dashboard!$F$5="Quick",
      IF(OR(C347="190 Automobile",C347="200 computer hardware",C347="210 Computer software",C347="220 Quickbooks software",C347="230 Office equipment",C347="240 Office furniture"),
         E347-(E347/(1+Dashboard!$F$4)),
         0
      ),
      IF(C347="750 Business promotion",
         E347-(E347/(1+4.793/100)),
         E347-(E347/(1+Dashboard!$F$4))
      )
   )
)</f>
        <v>0</v>
      </c>
      <c r="J347" s="39">
        <f>Bank1[[#This Row],[Money in/ (Money out)]]-Bank1[[#This Row],[GST/HST]]</f>
        <v>0</v>
      </c>
      <c r="L347" s="37">
        <f t="shared" si="15"/>
        <v>0</v>
      </c>
    </row>
    <row r="348" spans="1:12" x14ac:dyDescent="0.2">
      <c r="A348" s="418"/>
      <c r="D348" s="416">
        <f>_xlfn.XLOOKUP(C:C,Table1[for Import to Bank Register dropdown],Table1[for Pivot],0,0,1)</f>
        <v>0</v>
      </c>
      <c r="E348" s="419"/>
      <c r="F348" s="160">
        <f t="shared" si="17"/>
        <v>1111111</v>
      </c>
      <c r="G348" s="394">
        <f t="shared" si="16"/>
        <v>0</v>
      </c>
      <c r="I348" s="397">
        <f>IF(OR(C348="150 Directors advances", C348="120 accounts receivable", C348="720.2 Automobile - Insurance", C348="720.3 Automobile - License", C348="870.4 Rent - Insurance", C348="870.6 Rent - Property Tax", C348="870.7 Rent - Homeoffice", C348="870.9 Rent - Water"),
   0,
   IF(Dashboard!$F$5="Quick",
      IF(OR(C348="190 Automobile",C348="200 computer hardware",C348="210 Computer software",C348="220 Quickbooks software",C348="230 Office equipment",C348="240 Office furniture"),
         E348-(E348/(1+Dashboard!$F$4)),
         0
      ),
      IF(C348="750 Business promotion",
         E348-(E348/(1+4.793/100)),
         E348-(E348/(1+Dashboard!$F$4))
      )
   )
)</f>
        <v>0</v>
      </c>
      <c r="J348" s="39">
        <f>Bank1[[#This Row],[Money in/ (Money out)]]-Bank1[[#This Row],[GST/HST]]</f>
        <v>0</v>
      </c>
      <c r="L348" s="37">
        <f t="shared" si="15"/>
        <v>0</v>
      </c>
    </row>
    <row r="349" spans="1:12" x14ac:dyDescent="0.2">
      <c r="A349" s="418"/>
      <c r="D349" s="416">
        <f>_xlfn.XLOOKUP(C:C,Table1[for Import to Bank Register dropdown],Table1[for Pivot],0,0,1)</f>
        <v>0</v>
      </c>
      <c r="E349" s="419"/>
      <c r="F349" s="160">
        <f t="shared" si="17"/>
        <v>1111111</v>
      </c>
      <c r="G349" s="394">
        <f t="shared" si="16"/>
        <v>0</v>
      </c>
      <c r="I349" s="397">
        <f>IF(OR(C349="150 Directors advances", C349="120 accounts receivable", C349="720.2 Automobile - Insurance", C349="720.3 Automobile - License", C349="870.4 Rent - Insurance", C349="870.6 Rent - Property Tax", C349="870.7 Rent - Homeoffice", C349="870.9 Rent - Water"),
   0,
   IF(Dashboard!$F$5="Quick",
      IF(OR(C349="190 Automobile",C349="200 computer hardware",C349="210 Computer software",C349="220 Quickbooks software",C349="230 Office equipment",C349="240 Office furniture"),
         E349-(E349/(1+Dashboard!$F$4)),
         0
      ),
      IF(C349="750 Business promotion",
         E349-(E349/(1+4.793/100)),
         E349-(E349/(1+Dashboard!$F$4))
      )
   )
)</f>
        <v>0</v>
      </c>
      <c r="J349" s="39">
        <f>Bank1[[#This Row],[Money in/ (Money out)]]-Bank1[[#This Row],[GST/HST]]</f>
        <v>0</v>
      </c>
      <c r="L349" s="37">
        <f t="shared" si="15"/>
        <v>0</v>
      </c>
    </row>
    <row r="350" spans="1:12" x14ac:dyDescent="0.2">
      <c r="A350" s="418"/>
      <c r="D350" s="416">
        <f>_xlfn.XLOOKUP(C:C,Table1[for Import to Bank Register dropdown],Table1[for Pivot],0,0,1)</f>
        <v>0</v>
      </c>
      <c r="E350" s="419"/>
      <c r="F350" s="160">
        <f t="shared" si="17"/>
        <v>1111111</v>
      </c>
      <c r="G350" s="394">
        <f t="shared" si="16"/>
        <v>0</v>
      </c>
      <c r="I350" s="397">
        <f>IF(OR(C350="150 Directors advances", C350="120 accounts receivable", C350="720.2 Automobile - Insurance", C350="720.3 Automobile - License", C350="870.4 Rent - Insurance", C350="870.6 Rent - Property Tax", C350="870.7 Rent - Homeoffice", C350="870.9 Rent - Water"),
   0,
   IF(Dashboard!$F$5="Quick",
      IF(OR(C350="190 Automobile",C350="200 computer hardware",C350="210 Computer software",C350="220 Quickbooks software",C350="230 Office equipment",C350="240 Office furniture"),
         E350-(E350/(1+Dashboard!$F$4)),
         0
      ),
      IF(C350="750 Business promotion",
         E350-(E350/(1+4.793/100)),
         E350-(E350/(1+Dashboard!$F$4))
      )
   )
)</f>
        <v>0</v>
      </c>
      <c r="J350" s="39">
        <f>Bank1[[#This Row],[Money in/ (Money out)]]-Bank1[[#This Row],[GST/HST]]</f>
        <v>0</v>
      </c>
      <c r="L350" s="37">
        <f t="shared" si="15"/>
        <v>0</v>
      </c>
    </row>
    <row r="351" spans="1:12" x14ac:dyDescent="0.2">
      <c r="A351" s="418"/>
      <c r="D351" s="416">
        <f>_xlfn.XLOOKUP(C:C,Table1[for Import to Bank Register dropdown],Table1[for Pivot],0,0,1)</f>
        <v>0</v>
      </c>
      <c r="E351" s="419"/>
      <c r="F351" s="160">
        <f t="shared" si="17"/>
        <v>1111111</v>
      </c>
      <c r="G351" s="394">
        <f t="shared" si="16"/>
        <v>0</v>
      </c>
      <c r="I351" s="397">
        <f>IF(OR(C351="150 Directors advances", C351="120 accounts receivable", C351="720.2 Automobile - Insurance", C351="720.3 Automobile - License", C351="870.4 Rent - Insurance", C351="870.6 Rent - Property Tax", C351="870.7 Rent - Homeoffice", C351="870.9 Rent - Water"),
   0,
   IF(Dashboard!$F$5="Quick",
      IF(OR(C351="190 Automobile",C351="200 computer hardware",C351="210 Computer software",C351="220 Quickbooks software",C351="230 Office equipment",C351="240 Office furniture"),
         E351-(E351/(1+Dashboard!$F$4)),
         0
      ),
      IF(C351="750 Business promotion",
         E351-(E351/(1+4.793/100)),
         E351-(E351/(1+Dashboard!$F$4))
      )
   )
)</f>
        <v>0</v>
      </c>
      <c r="J351" s="39">
        <f>Bank1[[#This Row],[Money in/ (Money out)]]-Bank1[[#This Row],[GST/HST]]</f>
        <v>0</v>
      </c>
      <c r="L351" s="37">
        <f t="shared" si="15"/>
        <v>0</v>
      </c>
    </row>
    <row r="352" spans="1:12" x14ac:dyDescent="0.2">
      <c r="A352" s="418"/>
      <c r="D352" s="416">
        <f>_xlfn.XLOOKUP(C:C,Table1[for Import to Bank Register dropdown],Table1[for Pivot],0,0,1)</f>
        <v>0</v>
      </c>
      <c r="E352" s="419"/>
      <c r="F352" s="160">
        <f t="shared" si="17"/>
        <v>1111111</v>
      </c>
      <c r="G352" s="394">
        <f t="shared" si="16"/>
        <v>0</v>
      </c>
      <c r="I352" s="397">
        <f>IF(OR(C352="150 Directors advances", C352="120 accounts receivable", C352="720.2 Automobile - Insurance", C352="720.3 Automobile - License", C352="870.4 Rent - Insurance", C352="870.6 Rent - Property Tax", C352="870.7 Rent - Homeoffice", C352="870.9 Rent - Water"),
   0,
   IF(Dashboard!$F$5="Quick",
      IF(OR(C352="190 Automobile",C352="200 computer hardware",C352="210 Computer software",C352="220 Quickbooks software",C352="230 Office equipment",C352="240 Office furniture"),
         E352-(E352/(1+Dashboard!$F$4)),
         0
      ),
      IF(C352="750 Business promotion",
         E352-(E352/(1+4.793/100)),
         E352-(E352/(1+Dashboard!$F$4))
      )
   )
)</f>
        <v>0</v>
      </c>
      <c r="J352" s="39">
        <f>Bank1[[#This Row],[Money in/ (Money out)]]-Bank1[[#This Row],[GST/HST]]</f>
        <v>0</v>
      </c>
      <c r="L352" s="37">
        <f t="shared" si="15"/>
        <v>0</v>
      </c>
    </row>
    <row r="353" spans="1:12" x14ac:dyDescent="0.2">
      <c r="A353" s="418"/>
      <c r="D353" s="416">
        <f>_xlfn.XLOOKUP(C:C,Table1[for Import to Bank Register dropdown],Table1[for Pivot],0,0,1)</f>
        <v>0</v>
      </c>
      <c r="E353" s="419"/>
      <c r="F353" s="160">
        <f t="shared" si="17"/>
        <v>1111111</v>
      </c>
      <c r="G353" s="394">
        <f t="shared" si="16"/>
        <v>0</v>
      </c>
      <c r="I353" s="397">
        <f>IF(OR(C353="150 Directors advances", C353="120 accounts receivable", C353="720.2 Automobile - Insurance", C353="720.3 Automobile - License", C353="870.4 Rent - Insurance", C353="870.6 Rent - Property Tax", C353="870.7 Rent - Homeoffice", C353="870.9 Rent - Water"),
   0,
   IF(Dashboard!$F$5="Quick",
      IF(OR(C353="190 Automobile",C353="200 computer hardware",C353="210 Computer software",C353="220 Quickbooks software",C353="230 Office equipment",C353="240 Office furniture"),
         E353-(E353/(1+Dashboard!$F$4)),
         0
      ),
      IF(C353="750 Business promotion",
         E353-(E353/(1+4.793/100)),
         E353-(E353/(1+Dashboard!$F$4))
      )
   )
)</f>
        <v>0</v>
      </c>
      <c r="J353" s="39">
        <f>Bank1[[#This Row],[Money in/ (Money out)]]-Bank1[[#This Row],[GST/HST]]</f>
        <v>0</v>
      </c>
      <c r="L353" s="37">
        <f t="shared" si="15"/>
        <v>0</v>
      </c>
    </row>
    <row r="354" spans="1:12" x14ac:dyDescent="0.2">
      <c r="A354" s="418"/>
      <c r="D354" s="416">
        <f>_xlfn.XLOOKUP(C:C,Table1[for Import to Bank Register dropdown],Table1[for Pivot],0,0,1)</f>
        <v>0</v>
      </c>
      <c r="E354" s="419"/>
      <c r="F354" s="160">
        <f t="shared" si="17"/>
        <v>1111111</v>
      </c>
      <c r="G354" s="394">
        <f t="shared" si="16"/>
        <v>0</v>
      </c>
      <c r="I354" s="397">
        <f>IF(OR(C354="150 Directors advances", C354="120 accounts receivable", C354="720.2 Automobile - Insurance", C354="720.3 Automobile - License", C354="870.4 Rent - Insurance", C354="870.6 Rent - Property Tax", C354="870.7 Rent - Homeoffice", C354="870.9 Rent - Water"),
   0,
   IF(Dashboard!$F$5="Quick",
      IF(OR(C354="190 Automobile",C354="200 computer hardware",C354="210 Computer software",C354="220 Quickbooks software",C354="230 Office equipment",C354="240 Office furniture"),
         E354-(E354/(1+Dashboard!$F$4)),
         0
      ),
      IF(C354="750 Business promotion",
         E354-(E354/(1+4.793/100)),
         E354-(E354/(1+Dashboard!$F$4))
      )
   )
)</f>
        <v>0</v>
      </c>
      <c r="J354" s="39">
        <f>Bank1[[#This Row],[Money in/ (Money out)]]-Bank1[[#This Row],[GST/HST]]</f>
        <v>0</v>
      </c>
      <c r="L354" s="37">
        <f t="shared" si="15"/>
        <v>0</v>
      </c>
    </row>
    <row r="355" spans="1:12" x14ac:dyDescent="0.2">
      <c r="A355" s="418"/>
      <c r="D355" s="416">
        <f>_xlfn.XLOOKUP(C:C,Table1[for Import to Bank Register dropdown],Table1[for Pivot],0,0,1)</f>
        <v>0</v>
      </c>
      <c r="E355" s="419"/>
      <c r="F355" s="160">
        <f t="shared" si="17"/>
        <v>1111111</v>
      </c>
      <c r="G355" s="394">
        <f t="shared" si="16"/>
        <v>0</v>
      </c>
      <c r="I355" s="397">
        <f>IF(OR(C355="150 Directors advances", C355="120 accounts receivable", C355="720.2 Automobile - Insurance", C355="720.3 Automobile - License", C355="870.4 Rent - Insurance", C355="870.6 Rent - Property Tax", C355="870.7 Rent - Homeoffice", C355="870.9 Rent - Water"),
   0,
   IF(Dashboard!$F$5="Quick",
      IF(OR(C355="190 Automobile",C355="200 computer hardware",C355="210 Computer software",C355="220 Quickbooks software",C355="230 Office equipment",C355="240 Office furniture"),
         E355-(E355/(1+Dashboard!$F$4)),
         0
      ),
      IF(C355="750 Business promotion",
         E355-(E355/(1+4.793/100)),
         E355-(E355/(1+Dashboard!$F$4))
      )
   )
)</f>
        <v>0</v>
      </c>
      <c r="J355" s="39">
        <f>Bank1[[#This Row],[Money in/ (Money out)]]-Bank1[[#This Row],[GST/HST]]</f>
        <v>0</v>
      </c>
      <c r="L355" s="37">
        <f t="shared" si="15"/>
        <v>0</v>
      </c>
    </row>
    <row r="356" spans="1:12" x14ac:dyDescent="0.2">
      <c r="A356" s="418"/>
      <c r="D356" s="416">
        <f>_xlfn.XLOOKUP(C:C,Table1[for Import to Bank Register dropdown],Table1[for Pivot],0,0,1)</f>
        <v>0</v>
      </c>
      <c r="E356" s="419"/>
      <c r="F356" s="160">
        <f t="shared" si="17"/>
        <v>1111111</v>
      </c>
      <c r="G356" s="394">
        <f t="shared" si="16"/>
        <v>0</v>
      </c>
      <c r="I356" s="397">
        <f>IF(OR(C356="150 Directors advances", C356="120 accounts receivable", C356="720.2 Automobile - Insurance", C356="720.3 Automobile - License", C356="870.4 Rent - Insurance", C356="870.6 Rent - Property Tax", C356="870.7 Rent - Homeoffice", C356="870.9 Rent - Water"),
   0,
   IF(Dashboard!$F$5="Quick",
      IF(OR(C356="190 Automobile",C356="200 computer hardware",C356="210 Computer software",C356="220 Quickbooks software",C356="230 Office equipment",C356="240 Office furniture"),
         E356-(E356/(1+Dashboard!$F$4)),
         0
      ),
      IF(C356="750 Business promotion",
         E356-(E356/(1+4.793/100)),
         E356-(E356/(1+Dashboard!$F$4))
      )
   )
)</f>
        <v>0</v>
      </c>
      <c r="J356" s="39">
        <f>Bank1[[#This Row],[Money in/ (Money out)]]-Bank1[[#This Row],[GST/HST]]</f>
        <v>0</v>
      </c>
      <c r="L356" s="37">
        <f t="shared" si="15"/>
        <v>0</v>
      </c>
    </row>
    <row r="357" spans="1:12" x14ac:dyDescent="0.2">
      <c r="A357" s="418"/>
      <c r="D357" s="416">
        <f>_xlfn.XLOOKUP(C:C,Table1[for Import to Bank Register dropdown],Table1[for Pivot],0,0,1)</f>
        <v>0</v>
      </c>
      <c r="E357" s="419"/>
      <c r="F357" s="160">
        <f t="shared" si="17"/>
        <v>1111111</v>
      </c>
      <c r="G357" s="394">
        <f t="shared" si="16"/>
        <v>0</v>
      </c>
      <c r="I357" s="397">
        <f>IF(OR(C357="150 Directors advances", C357="120 accounts receivable", C357="720.2 Automobile - Insurance", C357="720.3 Automobile - License", C357="870.4 Rent - Insurance", C357="870.6 Rent - Property Tax", C357="870.7 Rent - Homeoffice", C357="870.9 Rent - Water"),
   0,
   IF(Dashboard!$F$5="Quick",
      IF(OR(C357="190 Automobile",C357="200 computer hardware",C357="210 Computer software",C357="220 Quickbooks software",C357="230 Office equipment",C357="240 Office furniture"),
         E357-(E357/(1+Dashboard!$F$4)),
         0
      ),
      IF(C357="750 Business promotion",
         E357-(E357/(1+4.793/100)),
         E357-(E357/(1+Dashboard!$F$4))
      )
   )
)</f>
        <v>0</v>
      </c>
      <c r="J357" s="39">
        <f>Bank1[[#This Row],[Money in/ (Money out)]]-Bank1[[#This Row],[GST/HST]]</f>
        <v>0</v>
      </c>
      <c r="L357" s="37">
        <f t="shared" si="15"/>
        <v>0</v>
      </c>
    </row>
    <row r="358" spans="1:12" x14ac:dyDescent="0.2">
      <c r="A358" s="418"/>
      <c r="D358" s="416">
        <f>_xlfn.XLOOKUP(C:C,Table1[for Import to Bank Register dropdown],Table1[for Pivot],0,0,1)</f>
        <v>0</v>
      </c>
      <c r="E358" s="419"/>
      <c r="F358" s="160">
        <f t="shared" si="17"/>
        <v>1111111</v>
      </c>
      <c r="G358" s="394">
        <f t="shared" si="16"/>
        <v>0</v>
      </c>
      <c r="I358" s="397">
        <f>IF(OR(C358="150 Directors advances", C358="120 accounts receivable", C358="720.2 Automobile - Insurance", C358="720.3 Automobile - License", C358="870.4 Rent - Insurance", C358="870.6 Rent - Property Tax", C358="870.7 Rent - Homeoffice", C358="870.9 Rent - Water"),
   0,
   IF(Dashboard!$F$5="Quick",
      IF(OR(C358="190 Automobile",C358="200 computer hardware",C358="210 Computer software",C358="220 Quickbooks software",C358="230 Office equipment",C358="240 Office furniture"),
         E358-(E358/(1+Dashboard!$F$4)),
         0
      ),
      IF(C358="750 Business promotion",
         E358-(E358/(1+4.793/100)),
         E358-(E358/(1+Dashboard!$F$4))
      )
   )
)</f>
        <v>0</v>
      </c>
      <c r="J358" s="39">
        <f>Bank1[[#This Row],[Money in/ (Money out)]]-Bank1[[#This Row],[GST/HST]]</f>
        <v>0</v>
      </c>
      <c r="L358" s="37">
        <f t="shared" si="15"/>
        <v>0</v>
      </c>
    </row>
    <row r="359" spans="1:12" x14ac:dyDescent="0.2">
      <c r="A359" s="418"/>
      <c r="D359" s="416">
        <f>_xlfn.XLOOKUP(C:C,Table1[for Import to Bank Register dropdown],Table1[for Pivot],0,0,1)</f>
        <v>0</v>
      </c>
      <c r="E359" s="419"/>
      <c r="F359" s="160">
        <f t="shared" si="17"/>
        <v>1111111</v>
      </c>
      <c r="G359" s="394">
        <f t="shared" si="16"/>
        <v>0</v>
      </c>
      <c r="I359" s="397">
        <f>IF(OR(C359="150 Directors advances", C359="120 accounts receivable", C359="720.2 Automobile - Insurance", C359="720.3 Automobile - License", C359="870.4 Rent - Insurance", C359="870.6 Rent - Property Tax", C359="870.7 Rent - Homeoffice", C359="870.9 Rent - Water"),
   0,
   IF(Dashboard!$F$5="Quick",
      IF(OR(C359="190 Automobile",C359="200 computer hardware",C359="210 Computer software",C359="220 Quickbooks software",C359="230 Office equipment",C359="240 Office furniture"),
         E359-(E359/(1+Dashboard!$F$4)),
         0
      ),
      IF(C359="750 Business promotion",
         E359-(E359/(1+4.793/100)),
         E359-(E359/(1+Dashboard!$F$4))
      )
   )
)</f>
        <v>0</v>
      </c>
      <c r="J359" s="39">
        <f>Bank1[[#This Row],[Money in/ (Money out)]]-Bank1[[#This Row],[GST/HST]]</f>
        <v>0</v>
      </c>
      <c r="L359" s="37">
        <f t="shared" si="15"/>
        <v>0</v>
      </c>
    </row>
    <row r="360" spans="1:12" x14ac:dyDescent="0.2">
      <c r="A360" s="418"/>
      <c r="D360" s="416">
        <f>_xlfn.XLOOKUP(C:C,Table1[for Import to Bank Register dropdown],Table1[for Pivot],0,0,1)</f>
        <v>0</v>
      </c>
      <c r="E360" s="419"/>
      <c r="F360" s="160">
        <f t="shared" si="17"/>
        <v>1111111</v>
      </c>
      <c r="G360" s="394">
        <f t="shared" si="16"/>
        <v>0</v>
      </c>
      <c r="I360" s="397">
        <f>IF(OR(C360="150 Directors advances", C360="120 accounts receivable", C360="720.2 Automobile - Insurance", C360="720.3 Automobile - License", C360="870.4 Rent - Insurance", C360="870.6 Rent - Property Tax", C360="870.7 Rent - Homeoffice", C360="870.9 Rent - Water"),
   0,
   IF(Dashboard!$F$5="Quick",
      IF(OR(C360="190 Automobile",C360="200 computer hardware",C360="210 Computer software",C360="220 Quickbooks software",C360="230 Office equipment",C360="240 Office furniture"),
         E360-(E360/(1+Dashboard!$F$4)),
         0
      ),
      IF(C360="750 Business promotion",
         E360-(E360/(1+4.793/100)),
         E360-(E360/(1+Dashboard!$F$4))
      )
   )
)</f>
        <v>0</v>
      </c>
      <c r="J360" s="39">
        <f>Bank1[[#This Row],[Money in/ (Money out)]]-Bank1[[#This Row],[GST/HST]]</f>
        <v>0</v>
      </c>
      <c r="L360" s="37">
        <f t="shared" si="15"/>
        <v>0</v>
      </c>
    </row>
    <row r="361" spans="1:12" x14ac:dyDescent="0.2">
      <c r="A361" s="418"/>
      <c r="D361" s="416">
        <f>_xlfn.XLOOKUP(C:C,Table1[for Import to Bank Register dropdown],Table1[for Pivot],0,0,1)</f>
        <v>0</v>
      </c>
      <c r="E361" s="419"/>
      <c r="F361" s="160">
        <f t="shared" si="17"/>
        <v>1111111</v>
      </c>
      <c r="G361" s="394">
        <f t="shared" si="16"/>
        <v>0</v>
      </c>
      <c r="I361" s="397">
        <f>IF(OR(C361="150 Directors advances", C361="120 accounts receivable", C361="720.2 Automobile - Insurance", C361="720.3 Automobile - License", C361="870.4 Rent - Insurance", C361="870.6 Rent - Property Tax", C361="870.7 Rent - Homeoffice", C361="870.9 Rent - Water"),
   0,
   IF(Dashboard!$F$5="Quick",
      IF(OR(C361="190 Automobile",C361="200 computer hardware",C361="210 Computer software",C361="220 Quickbooks software",C361="230 Office equipment",C361="240 Office furniture"),
         E361-(E361/(1+Dashboard!$F$4)),
         0
      ),
      IF(C361="750 Business promotion",
         E361-(E361/(1+4.793/100)),
         E361-(E361/(1+Dashboard!$F$4))
      )
   )
)</f>
        <v>0</v>
      </c>
      <c r="J361" s="39">
        <f>Bank1[[#This Row],[Money in/ (Money out)]]-Bank1[[#This Row],[GST/HST]]</f>
        <v>0</v>
      </c>
      <c r="L361" s="37">
        <f t="shared" si="15"/>
        <v>0</v>
      </c>
    </row>
    <row r="362" spans="1:12" x14ac:dyDescent="0.2">
      <c r="A362" s="418"/>
      <c r="D362" s="416">
        <f>_xlfn.XLOOKUP(C:C,Table1[for Import to Bank Register dropdown],Table1[for Pivot],0,0,1)</f>
        <v>0</v>
      </c>
      <c r="E362" s="419"/>
      <c r="F362" s="160">
        <f t="shared" si="17"/>
        <v>1111111</v>
      </c>
      <c r="G362" s="394">
        <f t="shared" si="16"/>
        <v>0</v>
      </c>
      <c r="I362" s="397">
        <f>IF(OR(C362="150 Directors advances", C362="120 accounts receivable", C362="720.2 Automobile - Insurance", C362="720.3 Automobile - License", C362="870.4 Rent - Insurance", C362="870.6 Rent - Property Tax", C362="870.7 Rent - Homeoffice", C362="870.9 Rent - Water"),
   0,
   IF(Dashboard!$F$5="Quick",
      IF(OR(C362="190 Automobile",C362="200 computer hardware",C362="210 Computer software",C362="220 Quickbooks software",C362="230 Office equipment",C362="240 Office furniture"),
         E362-(E362/(1+Dashboard!$F$4)),
         0
      ),
      IF(C362="750 Business promotion",
         E362-(E362/(1+4.793/100)),
         E362-(E362/(1+Dashboard!$F$4))
      )
   )
)</f>
        <v>0</v>
      </c>
      <c r="J362" s="39">
        <f>Bank1[[#This Row],[Money in/ (Money out)]]-Bank1[[#This Row],[GST/HST]]</f>
        <v>0</v>
      </c>
      <c r="L362" s="37">
        <f t="shared" si="15"/>
        <v>0</v>
      </c>
    </row>
    <row r="363" spans="1:12" x14ac:dyDescent="0.2">
      <c r="A363" s="418"/>
      <c r="D363" s="416">
        <f>_xlfn.XLOOKUP(C:C,Table1[for Import to Bank Register dropdown],Table1[for Pivot],0,0,1)</f>
        <v>0</v>
      </c>
      <c r="E363" s="419"/>
      <c r="F363" s="160">
        <f t="shared" si="17"/>
        <v>1111111</v>
      </c>
      <c r="G363" s="394">
        <f t="shared" si="16"/>
        <v>0</v>
      </c>
      <c r="I363" s="397">
        <f>IF(OR(C363="150 Directors advances", C363="120 accounts receivable", C363="720.2 Automobile - Insurance", C363="720.3 Automobile - License", C363="870.4 Rent - Insurance", C363="870.6 Rent - Property Tax", C363="870.7 Rent - Homeoffice", C363="870.9 Rent - Water"),
   0,
   IF(Dashboard!$F$5="Quick",
      IF(OR(C363="190 Automobile",C363="200 computer hardware",C363="210 Computer software",C363="220 Quickbooks software",C363="230 Office equipment",C363="240 Office furniture"),
         E363-(E363/(1+Dashboard!$F$4)),
         0
      ),
      IF(C363="750 Business promotion",
         E363-(E363/(1+4.793/100)),
         E363-(E363/(1+Dashboard!$F$4))
      )
   )
)</f>
        <v>0</v>
      </c>
      <c r="J363" s="39">
        <f>Bank1[[#This Row],[Money in/ (Money out)]]-Bank1[[#This Row],[GST/HST]]</f>
        <v>0</v>
      </c>
      <c r="L363" s="37">
        <f t="shared" si="15"/>
        <v>0</v>
      </c>
    </row>
    <row r="364" spans="1:12" x14ac:dyDescent="0.2">
      <c r="A364" s="418"/>
      <c r="D364" s="416">
        <f>_xlfn.XLOOKUP(C:C,Table1[for Import to Bank Register dropdown],Table1[for Pivot],0,0,1)</f>
        <v>0</v>
      </c>
      <c r="E364" s="419"/>
      <c r="F364" s="160">
        <f t="shared" si="17"/>
        <v>1111111</v>
      </c>
      <c r="G364" s="394">
        <f t="shared" si="16"/>
        <v>0</v>
      </c>
      <c r="I364" s="397">
        <f>IF(OR(C364="150 Directors advances", C364="120 accounts receivable", C364="720.2 Automobile - Insurance", C364="720.3 Automobile - License", C364="870.4 Rent - Insurance", C364="870.6 Rent - Property Tax", C364="870.7 Rent - Homeoffice", C364="870.9 Rent - Water"),
   0,
   IF(Dashboard!$F$5="Quick",
      IF(OR(C364="190 Automobile",C364="200 computer hardware",C364="210 Computer software",C364="220 Quickbooks software",C364="230 Office equipment",C364="240 Office furniture"),
         E364-(E364/(1+Dashboard!$F$4)),
         0
      ),
      IF(C364="750 Business promotion",
         E364-(E364/(1+4.793/100)),
         E364-(E364/(1+Dashboard!$F$4))
      )
   )
)</f>
        <v>0</v>
      </c>
      <c r="J364" s="39">
        <f>Bank1[[#This Row],[Money in/ (Money out)]]-Bank1[[#This Row],[GST/HST]]</f>
        <v>0</v>
      </c>
      <c r="L364" s="37">
        <f t="shared" si="15"/>
        <v>0</v>
      </c>
    </row>
    <row r="365" spans="1:12" x14ac:dyDescent="0.2">
      <c r="A365" s="418"/>
      <c r="D365" s="416">
        <f>_xlfn.XLOOKUP(C:C,Table1[for Import to Bank Register dropdown],Table1[for Pivot],0,0,1)</f>
        <v>0</v>
      </c>
      <c r="E365" s="419"/>
      <c r="F365" s="160">
        <f t="shared" si="17"/>
        <v>1111111</v>
      </c>
      <c r="G365" s="394">
        <f t="shared" si="16"/>
        <v>0</v>
      </c>
      <c r="I365" s="397">
        <f>IF(OR(C365="150 Directors advances", C365="120 accounts receivable", C365="720.2 Automobile - Insurance", C365="720.3 Automobile - License", C365="870.4 Rent - Insurance", C365="870.6 Rent - Property Tax", C365="870.7 Rent - Homeoffice", C365="870.9 Rent - Water"),
   0,
   IF(Dashboard!$F$5="Quick",
      IF(OR(C365="190 Automobile",C365="200 computer hardware",C365="210 Computer software",C365="220 Quickbooks software",C365="230 Office equipment",C365="240 Office furniture"),
         E365-(E365/(1+Dashboard!$F$4)),
         0
      ),
      IF(C365="750 Business promotion",
         E365-(E365/(1+4.793/100)),
         E365-(E365/(1+Dashboard!$F$4))
      )
   )
)</f>
        <v>0</v>
      </c>
      <c r="J365" s="39">
        <f>Bank1[[#This Row],[Money in/ (Money out)]]-Bank1[[#This Row],[GST/HST]]</f>
        <v>0</v>
      </c>
      <c r="L365" s="37">
        <f t="shared" si="15"/>
        <v>0</v>
      </c>
    </row>
    <row r="366" spans="1:12" x14ac:dyDescent="0.2">
      <c r="A366" s="418"/>
      <c r="D366" s="416">
        <f>_xlfn.XLOOKUP(C:C,Table1[for Import to Bank Register dropdown],Table1[for Pivot],0,0,1)</f>
        <v>0</v>
      </c>
      <c r="E366" s="419"/>
      <c r="F366" s="160">
        <f t="shared" si="17"/>
        <v>1111111</v>
      </c>
      <c r="G366" s="394">
        <f t="shared" si="16"/>
        <v>0</v>
      </c>
      <c r="I366" s="397">
        <f>IF(OR(C366="150 Directors advances", C366="120 accounts receivable", C366="720.2 Automobile - Insurance", C366="720.3 Automobile - License", C366="870.4 Rent - Insurance", C366="870.6 Rent - Property Tax", C366="870.7 Rent - Homeoffice", C366="870.9 Rent - Water"),
   0,
   IF(Dashboard!$F$5="Quick",
      IF(OR(C366="190 Automobile",C366="200 computer hardware",C366="210 Computer software",C366="220 Quickbooks software",C366="230 Office equipment",C366="240 Office furniture"),
         E366-(E366/(1+Dashboard!$F$4)),
         0
      ),
      IF(C366="750 Business promotion",
         E366-(E366/(1+4.793/100)),
         E366-(E366/(1+Dashboard!$F$4))
      )
   )
)</f>
        <v>0</v>
      </c>
      <c r="J366" s="39">
        <f>Bank1[[#This Row],[Money in/ (Money out)]]-Bank1[[#This Row],[GST/HST]]</f>
        <v>0</v>
      </c>
      <c r="L366" s="37">
        <f t="shared" si="15"/>
        <v>0</v>
      </c>
    </row>
    <row r="367" spans="1:12" x14ac:dyDescent="0.2">
      <c r="A367" s="418"/>
      <c r="D367" s="416">
        <f>_xlfn.XLOOKUP(C:C,Table1[for Import to Bank Register dropdown],Table1[for Pivot],0,0,1)</f>
        <v>0</v>
      </c>
      <c r="E367" s="419"/>
      <c r="F367" s="160">
        <f t="shared" si="17"/>
        <v>1111111</v>
      </c>
      <c r="G367" s="394">
        <f t="shared" si="16"/>
        <v>0</v>
      </c>
      <c r="I367" s="397">
        <f>IF(OR(C367="150 Directors advances", C367="120 accounts receivable", C367="720.2 Automobile - Insurance", C367="720.3 Automobile - License", C367="870.4 Rent - Insurance", C367="870.6 Rent - Property Tax", C367="870.7 Rent - Homeoffice", C367="870.9 Rent - Water"),
   0,
   IF(Dashboard!$F$5="Quick",
      IF(OR(C367="190 Automobile",C367="200 computer hardware",C367="210 Computer software",C367="220 Quickbooks software",C367="230 Office equipment",C367="240 Office furniture"),
         E367-(E367/(1+Dashboard!$F$4)),
         0
      ),
      IF(C367="750 Business promotion",
         E367-(E367/(1+4.793/100)),
         E367-(E367/(1+Dashboard!$F$4))
      )
   )
)</f>
        <v>0</v>
      </c>
      <c r="J367" s="39">
        <f>Bank1[[#This Row],[Money in/ (Money out)]]-Bank1[[#This Row],[GST/HST]]</f>
        <v>0</v>
      </c>
      <c r="L367" s="37">
        <f t="shared" si="15"/>
        <v>0</v>
      </c>
    </row>
    <row r="368" spans="1:12" x14ac:dyDescent="0.2">
      <c r="A368" s="418"/>
      <c r="D368" s="416">
        <f>_xlfn.XLOOKUP(C:C,Table1[for Import to Bank Register dropdown],Table1[for Pivot],0,0,1)</f>
        <v>0</v>
      </c>
      <c r="E368" s="419"/>
      <c r="F368" s="160">
        <f t="shared" si="17"/>
        <v>1111111</v>
      </c>
      <c r="G368" s="394">
        <f t="shared" si="16"/>
        <v>0</v>
      </c>
      <c r="I368" s="397">
        <f>IF(OR(C368="150 Directors advances", C368="120 accounts receivable", C368="720.2 Automobile - Insurance", C368="720.3 Automobile - License", C368="870.4 Rent - Insurance", C368="870.6 Rent - Property Tax", C368="870.7 Rent - Homeoffice", C368="870.9 Rent - Water"),
   0,
   IF(Dashboard!$F$5="Quick",
      IF(OR(C368="190 Automobile",C368="200 computer hardware",C368="210 Computer software",C368="220 Quickbooks software",C368="230 Office equipment",C368="240 Office furniture"),
         E368-(E368/(1+Dashboard!$F$4)),
         0
      ),
      IF(C368="750 Business promotion",
         E368-(E368/(1+4.793/100)),
         E368-(E368/(1+Dashboard!$F$4))
      )
   )
)</f>
        <v>0</v>
      </c>
      <c r="J368" s="39">
        <f>Bank1[[#This Row],[Money in/ (Money out)]]-Bank1[[#This Row],[GST/HST]]</f>
        <v>0</v>
      </c>
      <c r="L368" s="37">
        <f t="shared" si="15"/>
        <v>0</v>
      </c>
    </row>
    <row r="369" spans="1:12" x14ac:dyDescent="0.2">
      <c r="A369" s="418"/>
      <c r="D369" s="416">
        <f>_xlfn.XLOOKUP(C:C,Table1[for Import to Bank Register dropdown],Table1[for Pivot],0,0,1)</f>
        <v>0</v>
      </c>
      <c r="E369" s="419"/>
      <c r="F369" s="160">
        <f t="shared" si="17"/>
        <v>1111111</v>
      </c>
      <c r="G369" s="394">
        <f t="shared" si="16"/>
        <v>0</v>
      </c>
      <c r="I369" s="397">
        <f>IF(OR(C369="150 Directors advances", C369="120 accounts receivable", C369="720.2 Automobile - Insurance", C369="720.3 Automobile - License", C369="870.4 Rent - Insurance", C369="870.6 Rent - Property Tax", C369="870.7 Rent - Homeoffice", C369="870.9 Rent - Water"),
   0,
   IF(Dashboard!$F$5="Quick",
      IF(OR(C369="190 Automobile",C369="200 computer hardware",C369="210 Computer software",C369="220 Quickbooks software",C369="230 Office equipment",C369="240 Office furniture"),
         E369-(E369/(1+Dashboard!$F$4)),
         0
      ),
      IF(C369="750 Business promotion",
         E369-(E369/(1+4.793/100)),
         E369-(E369/(1+Dashboard!$F$4))
      )
   )
)</f>
        <v>0</v>
      </c>
      <c r="J369" s="39">
        <f>Bank1[[#This Row],[Money in/ (Money out)]]-Bank1[[#This Row],[GST/HST]]</f>
        <v>0</v>
      </c>
      <c r="L369" s="37">
        <f t="shared" si="15"/>
        <v>0</v>
      </c>
    </row>
    <row r="370" spans="1:12" x14ac:dyDescent="0.2">
      <c r="A370" s="418"/>
      <c r="D370" s="416">
        <f>_xlfn.XLOOKUP(C:C,Table1[for Import to Bank Register dropdown],Table1[for Pivot],0,0,1)</f>
        <v>0</v>
      </c>
      <c r="E370" s="419"/>
      <c r="F370" s="160">
        <f t="shared" si="17"/>
        <v>1111111</v>
      </c>
      <c r="G370" s="394">
        <f t="shared" si="16"/>
        <v>0</v>
      </c>
      <c r="I370" s="397">
        <f>IF(OR(C370="150 Directors advances", C370="120 accounts receivable", C370="720.2 Automobile - Insurance", C370="720.3 Automobile - License", C370="870.4 Rent - Insurance", C370="870.6 Rent - Property Tax", C370="870.7 Rent - Homeoffice", C370="870.9 Rent - Water"),
   0,
   IF(Dashboard!$F$5="Quick",
      IF(OR(C370="190 Automobile",C370="200 computer hardware",C370="210 Computer software",C370="220 Quickbooks software",C370="230 Office equipment",C370="240 Office furniture"),
         E370-(E370/(1+Dashboard!$F$4)),
         0
      ),
      IF(C370="750 Business promotion",
         E370-(E370/(1+4.793/100)),
         E370-(E370/(1+Dashboard!$F$4))
      )
   )
)</f>
        <v>0</v>
      </c>
      <c r="J370" s="39">
        <f>Bank1[[#This Row],[Money in/ (Money out)]]-Bank1[[#This Row],[GST/HST]]</f>
        <v>0</v>
      </c>
      <c r="L370" s="37">
        <f t="shared" si="15"/>
        <v>0</v>
      </c>
    </row>
    <row r="371" spans="1:12" x14ac:dyDescent="0.2">
      <c r="A371" s="418"/>
      <c r="D371" s="416">
        <f>_xlfn.XLOOKUP(C:C,Table1[for Import to Bank Register dropdown],Table1[for Pivot],0,0,1)</f>
        <v>0</v>
      </c>
      <c r="E371" s="419"/>
      <c r="F371" s="160">
        <f t="shared" si="17"/>
        <v>1111111</v>
      </c>
      <c r="G371" s="394">
        <f t="shared" si="16"/>
        <v>0</v>
      </c>
      <c r="I371" s="397">
        <f>IF(OR(C371="150 Directors advances", C371="120 accounts receivable", C371="720.2 Automobile - Insurance", C371="720.3 Automobile - License", C371="870.4 Rent - Insurance", C371="870.6 Rent - Property Tax", C371="870.7 Rent - Homeoffice", C371="870.9 Rent - Water"),
   0,
   IF(Dashboard!$F$5="Quick",
      IF(OR(C371="190 Automobile",C371="200 computer hardware",C371="210 Computer software",C371="220 Quickbooks software",C371="230 Office equipment",C371="240 Office furniture"),
         E371-(E371/(1+Dashboard!$F$4)),
         0
      ),
      IF(C371="750 Business promotion",
         E371-(E371/(1+4.793/100)),
         E371-(E371/(1+Dashboard!$F$4))
      )
   )
)</f>
        <v>0</v>
      </c>
      <c r="J371" s="39">
        <f>Bank1[[#This Row],[Money in/ (Money out)]]-Bank1[[#This Row],[GST/HST]]</f>
        <v>0</v>
      </c>
      <c r="L371" s="37">
        <f t="shared" si="15"/>
        <v>0</v>
      </c>
    </row>
    <row r="372" spans="1:12" x14ac:dyDescent="0.2">
      <c r="A372" s="418"/>
      <c r="D372" s="416">
        <f>_xlfn.XLOOKUP(C:C,Table1[for Import to Bank Register dropdown],Table1[for Pivot],0,0,1)</f>
        <v>0</v>
      </c>
      <c r="E372" s="419"/>
      <c r="F372" s="160">
        <f t="shared" si="17"/>
        <v>1111111</v>
      </c>
      <c r="G372" s="394">
        <f t="shared" si="16"/>
        <v>0</v>
      </c>
      <c r="I372" s="397">
        <f>IF(OR(C372="150 Directors advances", C372="120 accounts receivable", C372="720.2 Automobile - Insurance", C372="720.3 Automobile - License", C372="870.4 Rent - Insurance", C372="870.6 Rent - Property Tax", C372="870.7 Rent - Homeoffice", C372="870.9 Rent - Water"),
   0,
   IF(Dashboard!$F$5="Quick",
      IF(OR(C372="190 Automobile",C372="200 computer hardware",C372="210 Computer software",C372="220 Quickbooks software",C372="230 Office equipment",C372="240 Office furniture"),
         E372-(E372/(1+Dashboard!$F$4)),
         0
      ),
      IF(C372="750 Business promotion",
         E372-(E372/(1+4.793/100)),
         E372-(E372/(1+Dashboard!$F$4))
      )
   )
)</f>
        <v>0</v>
      </c>
      <c r="J372" s="39">
        <f>Bank1[[#This Row],[Money in/ (Money out)]]-Bank1[[#This Row],[GST/HST]]</f>
        <v>0</v>
      </c>
      <c r="L372" s="37">
        <f t="shared" si="15"/>
        <v>0</v>
      </c>
    </row>
    <row r="373" spans="1:12" x14ac:dyDescent="0.2">
      <c r="A373" s="418"/>
      <c r="D373" s="416">
        <f>_xlfn.XLOOKUP(C:C,Table1[for Import to Bank Register dropdown],Table1[for Pivot],0,0,1)</f>
        <v>0</v>
      </c>
      <c r="E373" s="419"/>
      <c r="F373" s="160">
        <f t="shared" si="17"/>
        <v>1111111</v>
      </c>
      <c r="G373" s="394">
        <f t="shared" si="16"/>
        <v>0</v>
      </c>
      <c r="I373" s="397">
        <f>IF(OR(C373="150 Directors advances", C373="120 accounts receivable", C373="720.2 Automobile - Insurance", C373="720.3 Automobile - License", C373="870.4 Rent - Insurance", C373="870.6 Rent - Property Tax", C373="870.7 Rent - Homeoffice", C373="870.9 Rent - Water"),
   0,
   IF(Dashboard!$F$5="Quick",
      IF(OR(C373="190 Automobile",C373="200 computer hardware",C373="210 Computer software",C373="220 Quickbooks software",C373="230 Office equipment",C373="240 Office furniture"),
         E373-(E373/(1+Dashboard!$F$4)),
         0
      ),
      IF(C373="750 Business promotion",
         E373-(E373/(1+4.793/100)),
         E373-(E373/(1+Dashboard!$F$4))
      )
   )
)</f>
        <v>0</v>
      </c>
      <c r="J373" s="39">
        <f>Bank1[[#This Row],[Money in/ (Money out)]]-Bank1[[#This Row],[GST/HST]]</f>
        <v>0</v>
      </c>
      <c r="L373" s="37">
        <f t="shared" si="15"/>
        <v>0</v>
      </c>
    </row>
    <row r="374" spans="1:12" x14ac:dyDescent="0.2">
      <c r="A374" s="418"/>
      <c r="D374" s="416">
        <f>_xlfn.XLOOKUP(C:C,Table1[for Import to Bank Register dropdown],Table1[for Pivot],0,0,1)</f>
        <v>0</v>
      </c>
      <c r="E374" s="419"/>
      <c r="F374" s="160">
        <f t="shared" si="17"/>
        <v>1111111</v>
      </c>
      <c r="G374" s="394">
        <f t="shared" si="16"/>
        <v>0</v>
      </c>
      <c r="I374" s="397">
        <f>IF(OR(C374="150 Directors advances", C374="120 accounts receivable", C374="720.2 Automobile - Insurance", C374="720.3 Automobile - License", C374="870.4 Rent - Insurance", C374="870.6 Rent - Property Tax", C374="870.7 Rent - Homeoffice", C374="870.9 Rent - Water"),
   0,
   IF(Dashboard!$F$5="Quick",
      IF(OR(C374="190 Automobile",C374="200 computer hardware",C374="210 Computer software",C374="220 Quickbooks software",C374="230 Office equipment",C374="240 Office furniture"),
         E374-(E374/(1+Dashboard!$F$4)),
         0
      ),
      IF(C374="750 Business promotion",
         E374-(E374/(1+4.793/100)),
         E374-(E374/(1+Dashboard!$F$4))
      )
   )
)</f>
        <v>0</v>
      </c>
      <c r="J374" s="39">
        <f>Bank1[[#This Row],[Money in/ (Money out)]]-Bank1[[#This Row],[GST/HST]]</f>
        <v>0</v>
      </c>
      <c r="L374" s="37">
        <f t="shared" si="15"/>
        <v>0</v>
      </c>
    </row>
    <row r="375" spans="1:12" x14ac:dyDescent="0.2">
      <c r="A375" s="418"/>
      <c r="D375" s="416">
        <f>_xlfn.XLOOKUP(C:C,Table1[for Import to Bank Register dropdown],Table1[for Pivot],0,0,1)</f>
        <v>0</v>
      </c>
      <c r="E375" s="419"/>
      <c r="F375" s="160">
        <f t="shared" si="17"/>
        <v>1111111</v>
      </c>
      <c r="G375" s="394">
        <f t="shared" si="16"/>
        <v>0</v>
      </c>
      <c r="I375" s="397">
        <f>IF(OR(C375="150 Directors advances", C375="120 accounts receivable", C375="720.2 Automobile - Insurance", C375="720.3 Automobile - License", C375="870.4 Rent - Insurance", C375="870.6 Rent - Property Tax", C375="870.7 Rent - Homeoffice", C375="870.9 Rent - Water"),
   0,
   IF(Dashboard!$F$5="Quick",
      IF(OR(C375="190 Automobile",C375="200 computer hardware",C375="210 Computer software",C375="220 Quickbooks software",C375="230 Office equipment",C375="240 Office furniture"),
         E375-(E375/(1+Dashboard!$F$4)),
         0
      ),
      IF(C375="750 Business promotion",
         E375-(E375/(1+4.793/100)),
         E375-(E375/(1+Dashboard!$F$4))
      )
   )
)</f>
        <v>0</v>
      </c>
      <c r="J375" s="39">
        <f>Bank1[[#This Row],[Money in/ (Money out)]]-Bank1[[#This Row],[GST/HST]]</f>
        <v>0</v>
      </c>
      <c r="L375" s="37">
        <f t="shared" si="15"/>
        <v>0</v>
      </c>
    </row>
    <row r="376" spans="1:12" x14ac:dyDescent="0.2">
      <c r="A376" s="418"/>
      <c r="D376" s="416">
        <f>_xlfn.XLOOKUP(C:C,Table1[for Import to Bank Register dropdown],Table1[for Pivot],0,0,1)</f>
        <v>0</v>
      </c>
      <c r="E376" s="419"/>
      <c r="F376" s="160">
        <f t="shared" si="17"/>
        <v>1111111</v>
      </c>
      <c r="G376" s="394">
        <f t="shared" si="16"/>
        <v>0</v>
      </c>
      <c r="I376" s="397">
        <f>IF(OR(C376="150 Directors advances", C376="120 accounts receivable", C376="720.2 Automobile - Insurance", C376="720.3 Automobile - License", C376="870.4 Rent - Insurance", C376="870.6 Rent - Property Tax", C376="870.7 Rent - Homeoffice", C376="870.9 Rent - Water"),
   0,
   IF(Dashboard!$F$5="Quick",
      IF(OR(C376="190 Automobile",C376="200 computer hardware",C376="210 Computer software",C376="220 Quickbooks software",C376="230 Office equipment",C376="240 Office furniture"),
         E376-(E376/(1+Dashboard!$F$4)),
         0
      ),
      IF(C376="750 Business promotion",
         E376-(E376/(1+4.793/100)),
         E376-(E376/(1+Dashboard!$F$4))
      )
   )
)</f>
        <v>0</v>
      </c>
      <c r="J376" s="39">
        <f>Bank1[[#This Row],[Money in/ (Money out)]]-Bank1[[#This Row],[GST/HST]]</f>
        <v>0</v>
      </c>
      <c r="L376" s="37">
        <f t="shared" si="15"/>
        <v>0</v>
      </c>
    </row>
    <row r="377" spans="1:12" x14ac:dyDescent="0.2">
      <c r="A377" s="418"/>
      <c r="D377" s="416">
        <f>_xlfn.XLOOKUP(C:C,Table1[for Import to Bank Register dropdown],Table1[for Pivot],0,0,1)</f>
        <v>0</v>
      </c>
      <c r="E377" s="419"/>
      <c r="F377" s="160">
        <f t="shared" si="17"/>
        <v>1111111</v>
      </c>
      <c r="G377" s="394">
        <f t="shared" si="16"/>
        <v>0</v>
      </c>
      <c r="I377" s="397">
        <f>IF(OR(C377="150 Directors advances", C377="120 accounts receivable", C377="720.2 Automobile - Insurance", C377="720.3 Automobile - License", C377="870.4 Rent - Insurance", C377="870.6 Rent - Property Tax", C377="870.7 Rent - Homeoffice", C377="870.9 Rent - Water"),
   0,
   IF(Dashboard!$F$5="Quick",
      IF(OR(C377="190 Automobile",C377="200 computer hardware",C377="210 Computer software",C377="220 Quickbooks software",C377="230 Office equipment",C377="240 Office furniture"),
         E377-(E377/(1+Dashboard!$F$4)),
         0
      ),
      IF(C377="750 Business promotion",
         E377-(E377/(1+4.793/100)),
         E377-(E377/(1+Dashboard!$F$4))
      )
   )
)</f>
        <v>0</v>
      </c>
      <c r="J377" s="39">
        <f>Bank1[[#This Row],[Money in/ (Money out)]]-Bank1[[#This Row],[GST/HST]]</f>
        <v>0</v>
      </c>
      <c r="L377" s="37">
        <f t="shared" si="15"/>
        <v>0</v>
      </c>
    </row>
    <row r="378" spans="1:12" x14ac:dyDescent="0.2">
      <c r="A378" s="418"/>
      <c r="D378" s="416">
        <f>_xlfn.XLOOKUP(C:C,Table1[for Import to Bank Register dropdown],Table1[for Pivot],0,0,1)</f>
        <v>0</v>
      </c>
      <c r="E378" s="419"/>
      <c r="F378" s="160">
        <f t="shared" si="17"/>
        <v>1111111</v>
      </c>
      <c r="G378" s="394">
        <f t="shared" si="16"/>
        <v>0</v>
      </c>
      <c r="I378" s="397">
        <f>IF(OR(C378="150 Directors advances", C378="120 accounts receivable", C378="720.2 Automobile - Insurance", C378="720.3 Automobile - License", C378="870.4 Rent - Insurance", C378="870.6 Rent - Property Tax", C378="870.7 Rent - Homeoffice", C378="870.9 Rent - Water"),
   0,
   IF(Dashboard!$F$5="Quick",
      IF(OR(C378="190 Automobile",C378="200 computer hardware",C378="210 Computer software",C378="220 Quickbooks software",C378="230 Office equipment",C378="240 Office furniture"),
         E378-(E378/(1+Dashboard!$F$4)),
         0
      ),
      IF(C378="750 Business promotion",
         E378-(E378/(1+4.793/100)),
         E378-(E378/(1+Dashboard!$F$4))
      )
   )
)</f>
        <v>0</v>
      </c>
      <c r="J378" s="39">
        <f>Bank1[[#This Row],[Money in/ (Money out)]]-Bank1[[#This Row],[GST/HST]]</f>
        <v>0</v>
      </c>
      <c r="L378" s="37">
        <f t="shared" si="15"/>
        <v>0</v>
      </c>
    </row>
    <row r="379" spans="1:12" x14ac:dyDescent="0.2">
      <c r="A379" s="418"/>
      <c r="D379" s="416">
        <f>_xlfn.XLOOKUP(C:C,Table1[for Import to Bank Register dropdown],Table1[for Pivot],0,0,1)</f>
        <v>0</v>
      </c>
      <c r="E379" s="419"/>
      <c r="F379" s="160">
        <f t="shared" si="17"/>
        <v>1111111</v>
      </c>
      <c r="G379" s="394">
        <f t="shared" si="16"/>
        <v>0</v>
      </c>
      <c r="I379" s="397">
        <f>IF(OR(C379="150 Directors advances", C379="120 accounts receivable", C379="720.2 Automobile - Insurance", C379="720.3 Automobile - License", C379="870.4 Rent - Insurance", C379="870.6 Rent - Property Tax", C379="870.7 Rent - Homeoffice", C379="870.9 Rent - Water"),
   0,
   IF(Dashboard!$F$5="Quick",
      IF(OR(C379="190 Automobile",C379="200 computer hardware",C379="210 Computer software",C379="220 Quickbooks software",C379="230 Office equipment",C379="240 Office furniture"),
         E379-(E379/(1+Dashboard!$F$4)),
         0
      ),
      IF(C379="750 Business promotion",
         E379-(E379/(1+4.793/100)),
         E379-(E379/(1+Dashboard!$F$4))
      )
   )
)</f>
        <v>0</v>
      </c>
      <c r="J379" s="39">
        <f>Bank1[[#This Row],[Money in/ (Money out)]]-Bank1[[#This Row],[GST/HST]]</f>
        <v>0</v>
      </c>
      <c r="L379" s="37">
        <f t="shared" si="15"/>
        <v>0</v>
      </c>
    </row>
    <row r="380" spans="1:12" x14ac:dyDescent="0.2">
      <c r="A380" s="418"/>
      <c r="D380" s="416">
        <f>_xlfn.XLOOKUP(C:C,Table1[for Import to Bank Register dropdown],Table1[for Pivot],0,0,1)</f>
        <v>0</v>
      </c>
      <c r="E380" s="419"/>
      <c r="F380" s="160">
        <f t="shared" si="17"/>
        <v>1111111</v>
      </c>
      <c r="G380" s="394">
        <f t="shared" si="16"/>
        <v>0</v>
      </c>
      <c r="I380" s="397">
        <f>IF(OR(C380="150 Directors advances", C380="120 accounts receivable", C380="720.2 Automobile - Insurance", C380="720.3 Automobile - License", C380="870.4 Rent - Insurance", C380="870.6 Rent - Property Tax", C380="870.7 Rent - Homeoffice", C380="870.9 Rent - Water"),
   0,
   IF(Dashboard!$F$5="Quick",
      IF(OR(C380="190 Automobile",C380="200 computer hardware",C380="210 Computer software",C380="220 Quickbooks software",C380="230 Office equipment",C380="240 Office furniture"),
         E380-(E380/(1+Dashboard!$F$4)),
         0
      ),
      IF(C380="750 Business promotion",
         E380-(E380/(1+4.793/100)),
         E380-(E380/(1+Dashboard!$F$4))
      )
   )
)</f>
        <v>0</v>
      </c>
      <c r="J380" s="39">
        <f>Bank1[[#This Row],[Money in/ (Money out)]]-Bank1[[#This Row],[GST/HST]]</f>
        <v>0</v>
      </c>
      <c r="L380" s="37">
        <f t="shared" si="15"/>
        <v>0</v>
      </c>
    </row>
    <row r="381" spans="1:12" x14ac:dyDescent="0.2">
      <c r="A381" s="418"/>
      <c r="D381" s="416">
        <f>_xlfn.XLOOKUP(C:C,Table1[for Import to Bank Register dropdown],Table1[for Pivot],0,0,1)</f>
        <v>0</v>
      </c>
      <c r="E381" s="419"/>
      <c r="F381" s="160">
        <f t="shared" si="17"/>
        <v>1111111</v>
      </c>
      <c r="G381" s="394">
        <f t="shared" si="16"/>
        <v>0</v>
      </c>
      <c r="I381" s="397">
        <f>IF(OR(C381="150 Directors advances", C381="120 accounts receivable", C381="720.2 Automobile - Insurance", C381="720.3 Automobile - License", C381="870.4 Rent - Insurance", C381="870.6 Rent - Property Tax", C381="870.7 Rent - Homeoffice", C381="870.9 Rent - Water"),
   0,
   IF(Dashboard!$F$5="Quick",
      IF(OR(C381="190 Automobile",C381="200 computer hardware",C381="210 Computer software",C381="220 Quickbooks software",C381="230 Office equipment",C381="240 Office furniture"),
         E381-(E381/(1+Dashboard!$F$4)),
         0
      ),
      IF(C381="750 Business promotion",
         E381-(E381/(1+4.793/100)),
         E381-(E381/(1+Dashboard!$F$4))
      )
   )
)</f>
        <v>0</v>
      </c>
      <c r="J381" s="39">
        <f>Bank1[[#This Row],[Money in/ (Money out)]]-Bank1[[#This Row],[GST/HST]]</f>
        <v>0</v>
      </c>
      <c r="L381" s="37">
        <f t="shared" si="15"/>
        <v>0</v>
      </c>
    </row>
    <row r="382" spans="1:12" x14ac:dyDescent="0.2">
      <c r="A382" s="418"/>
      <c r="D382" s="416">
        <f>_xlfn.XLOOKUP(C:C,Table1[for Import to Bank Register dropdown],Table1[for Pivot],0,0,1)</f>
        <v>0</v>
      </c>
      <c r="E382" s="419"/>
      <c r="F382" s="160">
        <f t="shared" si="17"/>
        <v>1111111</v>
      </c>
      <c r="G382" s="394">
        <f t="shared" si="16"/>
        <v>0</v>
      </c>
      <c r="I382" s="397">
        <f>IF(OR(C382="150 Directors advances", C382="120 accounts receivable", C382="720.2 Automobile - Insurance", C382="720.3 Automobile - License", C382="870.4 Rent - Insurance", C382="870.6 Rent - Property Tax", C382="870.7 Rent - Homeoffice", C382="870.9 Rent - Water"),
   0,
   IF(Dashboard!$F$5="Quick",
      IF(OR(C382="190 Automobile",C382="200 computer hardware",C382="210 Computer software",C382="220 Quickbooks software",C382="230 Office equipment",C382="240 Office furniture"),
         E382-(E382/(1+Dashboard!$F$4)),
         0
      ),
      IF(C382="750 Business promotion",
         E382-(E382/(1+4.793/100)),
         E382-(E382/(1+Dashboard!$F$4))
      )
   )
)</f>
        <v>0</v>
      </c>
      <c r="J382" s="39">
        <f>Bank1[[#This Row],[Money in/ (Money out)]]-Bank1[[#This Row],[GST/HST]]</f>
        <v>0</v>
      </c>
      <c r="L382" s="37">
        <f t="shared" si="15"/>
        <v>0</v>
      </c>
    </row>
    <row r="383" spans="1:12" x14ac:dyDescent="0.2">
      <c r="A383" s="418"/>
      <c r="D383" s="416">
        <f>_xlfn.XLOOKUP(C:C,Table1[for Import to Bank Register dropdown],Table1[for Pivot],0,0,1)</f>
        <v>0</v>
      </c>
      <c r="E383" s="419"/>
      <c r="F383" s="160">
        <f t="shared" si="17"/>
        <v>1111111</v>
      </c>
      <c r="G383" s="394">
        <f t="shared" si="16"/>
        <v>0</v>
      </c>
      <c r="I383" s="397">
        <f>IF(OR(C383="150 Directors advances", C383="120 accounts receivable", C383="720.2 Automobile - Insurance", C383="720.3 Automobile - License", C383="870.4 Rent - Insurance", C383="870.6 Rent - Property Tax", C383="870.7 Rent - Homeoffice", C383="870.9 Rent - Water"),
   0,
   IF(Dashboard!$F$5="Quick",
      IF(OR(C383="190 Automobile",C383="200 computer hardware",C383="210 Computer software",C383="220 Quickbooks software",C383="230 Office equipment",C383="240 Office furniture"),
         E383-(E383/(1+Dashboard!$F$4)),
         0
      ),
      IF(C383="750 Business promotion",
         E383-(E383/(1+4.793/100)),
         E383-(E383/(1+Dashboard!$F$4))
      )
   )
)</f>
        <v>0</v>
      </c>
      <c r="J383" s="39">
        <f>Bank1[[#This Row],[Money in/ (Money out)]]-Bank1[[#This Row],[GST/HST]]</f>
        <v>0</v>
      </c>
      <c r="L383" s="37">
        <f t="shared" si="15"/>
        <v>0</v>
      </c>
    </row>
    <row r="384" spans="1:12" x14ac:dyDescent="0.2">
      <c r="A384" s="418"/>
      <c r="D384" s="416">
        <f>_xlfn.XLOOKUP(C:C,Table1[for Import to Bank Register dropdown],Table1[for Pivot],0,0,1)</f>
        <v>0</v>
      </c>
      <c r="E384" s="419"/>
      <c r="F384" s="160">
        <f t="shared" si="17"/>
        <v>1111111</v>
      </c>
      <c r="G384" s="394">
        <f t="shared" si="16"/>
        <v>0</v>
      </c>
      <c r="I384" s="397">
        <f>IF(OR(C384="150 Directors advances", C384="120 accounts receivable", C384="720.2 Automobile - Insurance", C384="720.3 Automobile - License", C384="870.4 Rent - Insurance", C384="870.6 Rent - Property Tax", C384="870.7 Rent - Homeoffice", C384="870.9 Rent - Water"),
   0,
   IF(Dashboard!$F$5="Quick",
      IF(OR(C384="190 Automobile",C384="200 computer hardware",C384="210 Computer software",C384="220 Quickbooks software",C384="230 Office equipment",C384="240 Office furniture"),
         E384-(E384/(1+Dashboard!$F$4)),
         0
      ),
      IF(C384="750 Business promotion",
         E384-(E384/(1+4.793/100)),
         E384-(E384/(1+Dashboard!$F$4))
      )
   )
)</f>
        <v>0</v>
      </c>
      <c r="J384" s="39">
        <f>Bank1[[#This Row],[Money in/ (Money out)]]-Bank1[[#This Row],[GST/HST]]</f>
        <v>0</v>
      </c>
      <c r="L384" s="37">
        <f t="shared" si="15"/>
        <v>0</v>
      </c>
    </row>
    <row r="385" spans="1:12" x14ac:dyDescent="0.2">
      <c r="A385" s="418"/>
      <c r="D385" s="416">
        <f>_xlfn.XLOOKUP(C:C,Table1[for Import to Bank Register dropdown],Table1[for Pivot],0,0,1)</f>
        <v>0</v>
      </c>
      <c r="E385" s="419"/>
      <c r="F385" s="160">
        <f t="shared" si="17"/>
        <v>1111111</v>
      </c>
      <c r="G385" s="394">
        <f t="shared" si="16"/>
        <v>0</v>
      </c>
      <c r="I385" s="397">
        <f>IF(OR(C385="150 Directors advances", C385="120 accounts receivable", C385="720.2 Automobile - Insurance", C385="720.3 Automobile - License", C385="870.4 Rent - Insurance", C385="870.6 Rent - Property Tax", C385="870.7 Rent - Homeoffice", C385="870.9 Rent - Water"),
   0,
   IF(Dashboard!$F$5="Quick",
      IF(OR(C385="190 Automobile",C385="200 computer hardware",C385="210 Computer software",C385="220 Quickbooks software",C385="230 Office equipment",C385="240 Office furniture"),
         E385-(E385/(1+Dashboard!$F$4)),
         0
      ),
      IF(C385="750 Business promotion",
         E385-(E385/(1+4.793/100)),
         E385-(E385/(1+Dashboard!$F$4))
      )
   )
)</f>
        <v>0</v>
      </c>
      <c r="J385" s="39">
        <f>Bank1[[#This Row],[Money in/ (Money out)]]-Bank1[[#This Row],[GST/HST]]</f>
        <v>0</v>
      </c>
      <c r="L385" s="37">
        <f t="shared" si="15"/>
        <v>0</v>
      </c>
    </row>
    <row r="386" spans="1:12" x14ac:dyDescent="0.2">
      <c r="A386" s="418"/>
      <c r="D386" s="416">
        <f>_xlfn.XLOOKUP(C:C,Table1[for Import to Bank Register dropdown],Table1[for Pivot],0,0,1)</f>
        <v>0</v>
      </c>
      <c r="E386" s="419"/>
      <c r="F386" s="160">
        <f t="shared" si="17"/>
        <v>1111111</v>
      </c>
      <c r="G386" s="394">
        <f t="shared" si="16"/>
        <v>0</v>
      </c>
      <c r="I386" s="397">
        <f>IF(OR(C386="150 Directors advances", C386="120 accounts receivable", C386="720.2 Automobile - Insurance", C386="720.3 Automobile - License", C386="870.4 Rent - Insurance", C386="870.6 Rent - Property Tax", C386="870.7 Rent - Homeoffice", C386="870.9 Rent - Water"),
   0,
   IF(Dashboard!$F$5="Quick",
      IF(OR(C386="190 Automobile",C386="200 computer hardware",C386="210 Computer software",C386="220 Quickbooks software",C386="230 Office equipment",C386="240 Office furniture"),
         E386-(E386/(1+Dashboard!$F$4)),
         0
      ),
      IF(C386="750 Business promotion",
         E386-(E386/(1+4.793/100)),
         E386-(E386/(1+Dashboard!$F$4))
      )
   )
)</f>
        <v>0</v>
      </c>
      <c r="J386" s="39">
        <f>Bank1[[#This Row],[Money in/ (Money out)]]-Bank1[[#This Row],[GST/HST]]</f>
        <v>0</v>
      </c>
      <c r="L386" s="37">
        <f t="shared" si="15"/>
        <v>0</v>
      </c>
    </row>
    <row r="387" spans="1:12" x14ac:dyDescent="0.2">
      <c r="A387" s="418"/>
      <c r="D387" s="416">
        <f>_xlfn.XLOOKUP(C:C,Table1[for Import to Bank Register dropdown],Table1[for Pivot],0,0,1)</f>
        <v>0</v>
      </c>
      <c r="E387" s="419"/>
      <c r="F387" s="160">
        <f t="shared" si="17"/>
        <v>1111111</v>
      </c>
      <c r="G387" s="394">
        <f t="shared" si="16"/>
        <v>0</v>
      </c>
      <c r="I387" s="397">
        <f>IF(OR(C387="150 Directors advances", C387="120 accounts receivable", C387="720.2 Automobile - Insurance", C387="720.3 Automobile - License", C387="870.4 Rent - Insurance", C387="870.6 Rent - Property Tax", C387="870.7 Rent - Homeoffice", C387="870.9 Rent - Water"),
   0,
   IF(Dashboard!$F$5="Quick",
      IF(OR(C387="190 Automobile",C387="200 computer hardware",C387="210 Computer software",C387="220 Quickbooks software",C387="230 Office equipment",C387="240 Office furniture"),
         E387-(E387/(1+Dashboard!$F$4)),
         0
      ),
      IF(C387="750 Business promotion",
         E387-(E387/(1+4.793/100)),
         E387-(E387/(1+Dashboard!$F$4))
      )
   )
)</f>
        <v>0</v>
      </c>
      <c r="J387" s="39">
        <f>Bank1[[#This Row],[Money in/ (Money out)]]-Bank1[[#This Row],[GST/HST]]</f>
        <v>0</v>
      </c>
      <c r="L387" s="37">
        <f t="shared" si="15"/>
        <v>0</v>
      </c>
    </row>
    <row r="388" spans="1:12" x14ac:dyDescent="0.2">
      <c r="A388" s="418"/>
      <c r="D388" s="416">
        <f>_xlfn.XLOOKUP(C:C,Table1[for Import to Bank Register dropdown],Table1[for Pivot],0,0,1)</f>
        <v>0</v>
      </c>
      <c r="E388" s="419"/>
      <c r="F388" s="160">
        <f t="shared" si="17"/>
        <v>1111111</v>
      </c>
      <c r="G388" s="394">
        <f t="shared" si="16"/>
        <v>0</v>
      </c>
      <c r="I388" s="397">
        <f>IF(OR(C388="150 Directors advances", C388="120 accounts receivable", C388="720.2 Automobile - Insurance", C388="720.3 Automobile - License", C388="870.4 Rent - Insurance", C388="870.6 Rent - Property Tax", C388="870.7 Rent - Homeoffice", C388="870.9 Rent - Water"),
   0,
   IF(Dashboard!$F$5="Quick",
      IF(OR(C388="190 Automobile",C388="200 computer hardware",C388="210 Computer software",C388="220 Quickbooks software",C388="230 Office equipment",C388="240 Office furniture"),
         E388-(E388/(1+Dashboard!$F$4)),
         0
      ),
      IF(C388="750 Business promotion",
         E388-(E388/(1+4.793/100)),
         E388-(E388/(1+Dashboard!$F$4))
      )
   )
)</f>
        <v>0</v>
      </c>
      <c r="J388" s="39">
        <f>Bank1[[#This Row],[Money in/ (Money out)]]-Bank1[[#This Row],[GST/HST]]</f>
        <v>0</v>
      </c>
      <c r="L388" s="37">
        <f t="shared" si="15"/>
        <v>0</v>
      </c>
    </row>
    <row r="389" spans="1:12" x14ac:dyDescent="0.2">
      <c r="A389" s="418"/>
      <c r="D389" s="416">
        <f>_xlfn.XLOOKUP(C:C,Table1[for Import to Bank Register dropdown],Table1[for Pivot],0,0,1)</f>
        <v>0</v>
      </c>
      <c r="E389" s="419"/>
      <c r="F389" s="160">
        <f t="shared" si="17"/>
        <v>1111111</v>
      </c>
      <c r="G389" s="394">
        <f t="shared" si="16"/>
        <v>0</v>
      </c>
      <c r="I389" s="397">
        <f>IF(OR(C389="150 Directors advances", C389="120 accounts receivable", C389="720.2 Automobile - Insurance", C389="720.3 Automobile - License", C389="870.4 Rent - Insurance", C389="870.6 Rent - Property Tax", C389="870.7 Rent - Homeoffice", C389="870.9 Rent - Water"),
   0,
   IF(Dashboard!$F$5="Quick",
      IF(OR(C389="190 Automobile",C389="200 computer hardware",C389="210 Computer software",C389="220 Quickbooks software",C389="230 Office equipment",C389="240 Office furniture"),
         E389-(E389/(1+Dashboard!$F$4)),
         0
      ),
      IF(C389="750 Business promotion",
         E389-(E389/(1+4.793/100)),
         E389-(E389/(1+Dashboard!$F$4))
      )
   )
)</f>
        <v>0</v>
      </c>
      <c r="J389" s="39">
        <f>Bank1[[#This Row],[Money in/ (Money out)]]-Bank1[[#This Row],[GST/HST]]</f>
        <v>0</v>
      </c>
      <c r="L389" s="37">
        <f t="shared" si="15"/>
        <v>0</v>
      </c>
    </row>
    <row r="390" spans="1:12" x14ac:dyDescent="0.2">
      <c r="A390" s="418"/>
      <c r="D390" s="416">
        <f>_xlfn.XLOOKUP(C:C,Table1[for Import to Bank Register dropdown],Table1[for Pivot],0,0,1)</f>
        <v>0</v>
      </c>
      <c r="E390" s="419"/>
      <c r="F390" s="160">
        <f t="shared" si="17"/>
        <v>1111111</v>
      </c>
      <c r="G390" s="394">
        <f t="shared" si="16"/>
        <v>0</v>
      </c>
      <c r="I390" s="397">
        <f>IF(OR(C390="150 Directors advances", C390="120 accounts receivable", C390="720.2 Automobile - Insurance", C390="720.3 Automobile - License", C390="870.4 Rent - Insurance", C390="870.6 Rent - Property Tax", C390="870.7 Rent - Homeoffice", C390="870.9 Rent - Water"),
   0,
   IF(Dashboard!$F$5="Quick",
      IF(OR(C390="190 Automobile",C390="200 computer hardware",C390="210 Computer software",C390="220 Quickbooks software",C390="230 Office equipment",C390="240 Office furniture"),
         E390-(E390/(1+Dashboard!$F$4)),
         0
      ),
      IF(C390="750 Business promotion",
         E390-(E390/(1+4.793/100)),
         E390-(E390/(1+Dashboard!$F$4))
      )
   )
)</f>
        <v>0</v>
      </c>
      <c r="J390" s="39">
        <f>Bank1[[#This Row],[Money in/ (Money out)]]-Bank1[[#This Row],[GST/HST]]</f>
        <v>0</v>
      </c>
      <c r="L390" s="37">
        <f t="shared" ref="L390:L453" si="18">$L$3</f>
        <v>0</v>
      </c>
    </row>
    <row r="391" spans="1:12" x14ac:dyDescent="0.2">
      <c r="A391" s="418"/>
      <c r="D391" s="416">
        <f>_xlfn.XLOOKUP(C:C,Table1[for Import to Bank Register dropdown],Table1[for Pivot],0,0,1)</f>
        <v>0</v>
      </c>
      <c r="E391" s="419"/>
      <c r="F391" s="160">
        <f t="shared" si="17"/>
        <v>1111111</v>
      </c>
      <c r="G391" s="394">
        <f t="shared" ref="G391:G454" si="19">G390+E391</f>
        <v>0</v>
      </c>
      <c r="I391" s="397">
        <f>IF(OR(C391="150 Directors advances", C391="120 accounts receivable", C391="720.2 Automobile - Insurance", C391="720.3 Automobile - License", C391="870.4 Rent - Insurance", C391="870.6 Rent - Property Tax", C391="870.7 Rent - Homeoffice", C391="870.9 Rent - Water"),
   0,
   IF(Dashboard!$F$5="Quick",
      IF(OR(C391="190 Automobile",C391="200 computer hardware",C391="210 Computer software",C391="220 Quickbooks software",C391="230 Office equipment",C391="240 Office furniture"),
         E391-(E391/(1+Dashboard!$F$4)),
         0
      ),
      IF(C391="750 Business promotion",
         E391-(E391/(1+4.793/100)),
         E391-(E391/(1+Dashboard!$F$4))
      )
   )
)</f>
        <v>0</v>
      </c>
      <c r="J391" s="39">
        <f>Bank1[[#This Row],[Money in/ (Money out)]]-Bank1[[#This Row],[GST/HST]]</f>
        <v>0</v>
      </c>
      <c r="L391" s="37">
        <f t="shared" si="18"/>
        <v>0</v>
      </c>
    </row>
    <row r="392" spans="1:12" x14ac:dyDescent="0.2">
      <c r="A392" s="418"/>
      <c r="D392" s="416">
        <f>_xlfn.XLOOKUP(C:C,Table1[for Import to Bank Register dropdown],Table1[for Pivot],0,0,1)</f>
        <v>0</v>
      </c>
      <c r="E392" s="419"/>
      <c r="F392" s="160">
        <f t="shared" ref="F392:F455" si="20">$E$2</f>
        <v>1111111</v>
      </c>
      <c r="G392" s="394">
        <f t="shared" si="19"/>
        <v>0</v>
      </c>
      <c r="I392" s="397">
        <f>IF(OR(C392="150 Directors advances", C392="120 accounts receivable", C392="720.2 Automobile - Insurance", C392="720.3 Automobile - License", C392="870.4 Rent - Insurance", C392="870.6 Rent - Property Tax", C392="870.7 Rent - Homeoffice", C392="870.9 Rent - Water"),
   0,
   IF(Dashboard!$F$5="Quick",
      IF(OR(C392="190 Automobile",C392="200 computer hardware",C392="210 Computer software",C392="220 Quickbooks software",C392="230 Office equipment",C392="240 Office furniture"),
         E392-(E392/(1+Dashboard!$F$4)),
         0
      ),
      IF(C392="750 Business promotion",
         E392-(E392/(1+4.793/100)),
         E392-(E392/(1+Dashboard!$F$4))
      )
   )
)</f>
        <v>0</v>
      </c>
      <c r="J392" s="39">
        <f>Bank1[[#This Row],[Money in/ (Money out)]]-Bank1[[#This Row],[GST/HST]]</f>
        <v>0</v>
      </c>
      <c r="L392" s="37">
        <f t="shared" si="18"/>
        <v>0</v>
      </c>
    </row>
    <row r="393" spans="1:12" x14ac:dyDescent="0.2">
      <c r="A393" s="418"/>
      <c r="D393" s="416">
        <f>_xlfn.XLOOKUP(C:C,Table1[for Import to Bank Register dropdown],Table1[for Pivot],0,0,1)</f>
        <v>0</v>
      </c>
      <c r="E393" s="419"/>
      <c r="F393" s="160">
        <f t="shared" si="20"/>
        <v>1111111</v>
      </c>
      <c r="G393" s="394">
        <f t="shared" si="19"/>
        <v>0</v>
      </c>
      <c r="I393" s="397">
        <f>IF(OR(C393="150 Directors advances", C393="120 accounts receivable", C393="720.2 Automobile - Insurance", C393="720.3 Automobile - License", C393="870.4 Rent - Insurance", C393="870.6 Rent - Property Tax", C393="870.7 Rent - Homeoffice", C393="870.9 Rent - Water"),
   0,
   IF(Dashboard!$F$5="Quick",
      IF(OR(C393="190 Automobile",C393="200 computer hardware",C393="210 Computer software",C393="220 Quickbooks software",C393="230 Office equipment",C393="240 Office furniture"),
         E393-(E393/(1+Dashboard!$F$4)),
         0
      ),
      IF(C393="750 Business promotion",
         E393-(E393/(1+4.793/100)),
         E393-(E393/(1+Dashboard!$F$4))
      )
   )
)</f>
        <v>0</v>
      </c>
      <c r="J393" s="39">
        <f>Bank1[[#This Row],[Money in/ (Money out)]]-Bank1[[#This Row],[GST/HST]]</f>
        <v>0</v>
      </c>
      <c r="L393" s="37">
        <f t="shared" si="18"/>
        <v>0</v>
      </c>
    </row>
    <row r="394" spans="1:12" x14ac:dyDescent="0.2">
      <c r="A394" s="418"/>
      <c r="D394" s="416">
        <f>_xlfn.XLOOKUP(C:C,Table1[for Import to Bank Register dropdown],Table1[for Pivot],0,0,1)</f>
        <v>0</v>
      </c>
      <c r="E394" s="419"/>
      <c r="F394" s="160">
        <f t="shared" si="20"/>
        <v>1111111</v>
      </c>
      <c r="G394" s="394">
        <f t="shared" si="19"/>
        <v>0</v>
      </c>
      <c r="I394" s="397">
        <f>IF(OR(C394="150 Directors advances", C394="120 accounts receivable", C394="720.2 Automobile - Insurance", C394="720.3 Automobile - License", C394="870.4 Rent - Insurance", C394="870.6 Rent - Property Tax", C394="870.7 Rent - Homeoffice", C394="870.9 Rent - Water"),
   0,
   IF(Dashboard!$F$5="Quick",
      IF(OR(C394="190 Automobile",C394="200 computer hardware",C394="210 Computer software",C394="220 Quickbooks software",C394="230 Office equipment",C394="240 Office furniture"),
         E394-(E394/(1+Dashboard!$F$4)),
         0
      ),
      IF(C394="750 Business promotion",
         E394-(E394/(1+4.793/100)),
         E394-(E394/(1+Dashboard!$F$4))
      )
   )
)</f>
        <v>0</v>
      </c>
      <c r="J394" s="39">
        <f>Bank1[[#This Row],[Money in/ (Money out)]]-Bank1[[#This Row],[GST/HST]]</f>
        <v>0</v>
      </c>
      <c r="L394" s="37">
        <f t="shared" si="18"/>
        <v>0</v>
      </c>
    </row>
    <row r="395" spans="1:12" x14ac:dyDescent="0.2">
      <c r="A395" s="418"/>
      <c r="D395" s="416">
        <f>_xlfn.XLOOKUP(C:C,Table1[for Import to Bank Register dropdown],Table1[for Pivot],0,0,1)</f>
        <v>0</v>
      </c>
      <c r="E395" s="419"/>
      <c r="F395" s="160">
        <f t="shared" si="20"/>
        <v>1111111</v>
      </c>
      <c r="G395" s="394">
        <f t="shared" si="19"/>
        <v>0</v>
      </c>
      <c r="I395" s="397">
        <f>IF(OR(C395="150 Directors advances", C395="120 accounts receivable", C395="720.2 Automobile - Insurance", C395="720.3 Automobile - License", C395="870.4 Rent - Insurance", C395="870.6 Rent - Property Tax", C395="870.7 Rent - Homeoffice", C395="870.9 Rent - Water"),
   0,
   IF(Dashboard!$F$5="Quick",
      IF(OR(C395="190 Automobile",C395="200 computer hardware",C395="210 Computer software",C395="220 Quickbooks software",C395="230 Office equipment",C395="240 Office furniture"),
         E395-(E395/(1+Dashboard!$F$4)),
         0
      ),
      IF(C395="750 Business promotion",
         E395-(E395/(1+4.793/100)),
         E395-(E395/(1+Dashboard!$F$4))
      )
   )
)</f>
        <v>0</v>
      </c>
      <c r="J395" s="39">
        <f>Bank1[[#This Row],[Money in/ (Money out)]]-Bank1[[#This Row],[GST/HST]]</f>
        <v>0</v>
      </c>
      <c r="L395" s="37">
        <f t="shared" si="18"/>
        <v>0</v>
      </c>
    </row>
    <row r="396" spans="1:12" x14ac:dyDescent="0.2">
      <c r="A396" s="418"/>
      <c r="D396" s="416">
        <f>_xlfn.XLOOKUP(C:C,Table1[for Import to Bank Register dropdown],Table1[for Pivot],0,0,1)</f>
        <v>0</v>
      </c>
      <c r="E396" s="419"/>
      <c r="F396" s="160">
        <f t="shared" si="20"/>
        <v>1111111</v>
      </c>
      <c r="G396" s="394">
        <f t="shared" si="19"/>
        <v>0</v>
      </c>
      <c r="I396" s="397">
        <f>IF(OR(C396="150 Directors advances", C396="120 accounts receivable", C396="720.2 Automobile - Insurance", C396="720.3 Automobile - License", C396="870.4 Rent - Insurance", C396="870.6 Rent - Property Tax", C396="870.7 Rent - Homeoffice", C396="870.9 Rent - Water"),
   0,
   IF(Dashboard!$F$5="Quick",
      IF(OR(C396="190 Automobile",C396="200 computer hardware",C396="210 Computer software",C396="220 Quickbooks software",C396="230 Office equipment",C396="240 Office furniture"),
         E396-(E396/(1+Dashboard!$F$4)),
         0
      ),
      IF(C396="750 Business promotion",
         E396-(E396/(1+4.793/100)),
         E396-(E396/(1+Dashboard!$F$4))
      )
   )
)</f>
        <v>0</v>
      </c>
      <c r="J396" s="39">
        <f>Bank1[[#This Row],[Money in/ (Money out)]]-Bank1[[#This Row],[GST/HST]]</f>
        <v>0</v>
      </c>
      <c r="L396" s="37">
        <f t="shared" si="18"/>
        <v>0</v>
      </c>
    </row>
    <row r="397" spans="1:12" x14ac:dyDescent="0.2">
      <c r="A397" s="418"/>
      <c r="D397" s="416">
        <f>_xlfn.XLOOKUP(C:C,Table1[for Import to Bank Register dropdown],Table1[for Pivot],0,0,1)</f>
        <v>0</v>
      </c>
      <c r="E397" s="419"/>
      <c r="F397" s="160">
        <f t="shared" si="20"/>
        <v>1111111</v>
      </c>
      <c r="G397" s="394">
        <f t="shared" si="19"/>
        <v>0</v>
      </c>
      <c r="I397" s="397">
        <f>IF(OR(C397="150 Directors advances", C397="120 accounts receivable", C397="720.2 Automobile - Insurance", C397="720.3 Automobile - License", C397="870.4 Rent - Insurance", C397="870.6 Rent - Property Tax", C397="870.7 Rent - Homeoffice", C397="870.9 Rent - Water"),
   0,
   IF(Dashboard!$F$5="Quick",
      IF(OR(C397="190 Automobile",C397="200 computer hardware",C397="210 Computer software",C397="220 Quickbooks software",C397="230 Office equipment",C397="240 Office furniture"),
         E397-(E397/(1+Dashboard!$F$4)),
         0
      ),
      IF(C397="750 Business promotion",
         E397-(E397/(1+4.793/100)),
         E397-(E397/(1+Dashboard!$F$4))
      )
   )
)</f>
        <v>0</v>
      </c>
      <c r="J397" s="39">
        <f>Bank1[[#This Row],[Money in/ (Money out)]]-Bank1[[#This Row],[GST/HST]]</f>
        <v>0</v>
      </c>
      <c r="L397" s="37">
        <f t="shared" si="18"/>
        <v>0</v>
      </c>
    </row>
    <row r="398" spans="1:12" x14ac:dyDescent="0.2">
      <c r="A398" s="418"/>
      <c r="D398" s="416">
        <f>_xlfn.XLOOKUP(C:C,Table1[for Import to Bank Register dropdown],Table1[for Pivot],0,0,1)</f>
        <v>0</v>
      </c>
      <c r="E398" s="419"/>
      <c r="F398" s="160">
        <f t="shared" si="20"/>
        <v>1111111</v>
      </c>
      <c r="G398" s="394">
        <f t="shared" si="19"/>
        <v>0</v>
      </c>
      <c r="I398" s="397">
        <f>IF(OR(C398="150 Directors advances", C398="120 accounts receivable", C398="720.2 Automobile - Insurance", C398="720.3 Automobile - License", C398="870.4 Rent - Insurance", C398="870.6 Rent - Property Tax", C398="870.7 Rent - Homeoffice", C398="870.9 Rent - Water"),
   0,
   IF(Dashboard!$F$5="Quick",
      IF(OR(C398="190 Automobile",C398="200 computer hardware",C398="210 Computer software",C398="220 Quickbooks software",C398="230 Office equipment",C398="240 Office furniture"),
         E398-(E398/(1+Dashboard!$F$4)),
         0
      ),
      IF(C398="750 Business promotion",
         E398-(E398/(1+4.793/100)),
         E398-(E398/(1+Dashboard!$F$4))
      )
   )
)</f>
        <v>0</v>
      </c>
      <c r="J398" s="39">
        <f>Bank1[[#This Row],[Money in/ (Money out)]]-Bank1[[#This Row],[GST/HST]]</f>
        <v>0</v>
      </c>
      <c r="L398" s="37">
        <f t="shared" si="18"/>
        <v>0</v>
      </c>
    </row>
    <row r="399" spans="1:12" x14ac:dyDescent="0.2">
      <c r="A399" s="418"/>
      <c r="D399" s="416">
        <f>_xlfn.XLOOKUP(C:C,Table1[for Import to Bank Register dropdown],Table1[for Pivot],0,0,1)</f>
        <v>0</v>
      </c>
      <c r="E399" s="419"/>
      <c r="F399" s="160">
        <f t="shared" si="20"/>
        <v>1111111</v>
      </c>
      <c r="G399" s="394">
        <f t="shared" si="19"/>
        <v>0</v>
      </c>
      <c r="I399" s="397">
        <f>IF(OR(C399="150 Directors advances", C399="120 accounts receivable", C399="720.2 Automobile - Insurance", C399="720.3 Automobile - License", C399="870.4 Rent - Insurance", C399="870.6 Rent - Property Tax", C399="870.7 Rent - Homeoffice", C399="870.9 Rent - Water"),
   0,
   IF(Dashboard!$F$5="Quick",
      IF(OR(C399="190 Automobile",C399="200 computer hardware",C399="210 Computer software",C399="220 Quickbooks software",C399="230 Office equipment",C399="240 Office furniture"),
         E399-(E399/(1+Dashboard!$F$4)),
         0
      ),
      IF(C399="750 Business promotion",
         E399-(E399/(1+4.793/100)),
         E399-(E399/(1+Dashboard!$F$4))
      )
   )
)</f>
        <v>0</v>
      </c>
      <c r="J399" s="39">
        <f>Bank1[[#This Row],[Money in/ (Money out)]]-Bank1[[#This Row],[GST/HST]]</f>
        <v>0</v>
      </c>
      <c r="L399" s="37">
        <f t="shared" si="18"/>
        <v>0</v>
      </c>
    </row>
    <row r="400" spans="1:12" x14ac:dyDescent="0.2">
      <c r="A400" s="418"/>
      <c r="D400" s="416">
        <f>_xlfn.XLOOKUP(C:C,Table1[for Import to Bank Register dropdown],Table1[for Pivot],0,0,1)</f>
        <v>0</v>
      </c>
      <c r="E400" s="419"/>
      <c r="F400" s="160">
        <f t="shared" si="20"/>
        <v>1111111</v>
      </c>
      <c r="G400" s="394">
        <f t="shared" si="19"/>
        <v>0</v>
      </c>
      <c r="I400" s="397">
        <f>IF(OR(C400="150 Directors advances", C400="120 accounts receivable", C400="720.2 Automobile - Insurance", C400="720.3 Automobile - License", C400="870.4 Rent - Insurance", C400="870.6 Rent - Property Tax", C400="870.7 Rent - Homeoffice", C400="870.9 Rent - Water"),
   0,
   IF(Dashboard!$F$5="Quick",
      IF(OR(C400="190 Automobile",C400="200 computer hardware",C400="210 Computer software",C400="220 Quickbooks software",C400="230 Office equipment",C400="240 Office furniture"),
         E400-(E400/(1+Dashboard!$F$4)),
         0
      ),
      IF(C400="750 Business promotion",
         E400-(E400/(1+4.793/100)),
         E400-(E400/(1+Dashboard!$F$4))
      )
   )
)</f>
        <v>0</v>
      </c>
      <c r="J400" s="39">
        <f>Bank1[[#This Row],[Money in/ (Money out)]]-Bank1[[#This Row],[GST/HST]]</f>
        <v>0</v>
      </c>
      <c r="L400" s="37">
        <f t="shared" si="18"/>
        <v>0</v>
      </c>
    </row>
    <row r="401" spans="1:12" x14ac:dyDescent="0.2">
      <c r="A401" s="418"/>
      <c r="D401" s="416">
        <f>_xlfn.XLOOKUP(C:C,Table1[for Import to Bank Register dropdown],Table1[for Pivot],0,0,1)</f>
        <v>0</v>
      </c>
      <c r="E401" s="419"/>
      <c r="F401" s="160">
        <f t="shared" si="20"/>
        <v>1111111</v>
      </c>
      <c r="G401" s="394">
        <f t="shared" si="19"/>
        <v>0</v>
      </c>
      <c r="I401" s="397">
        <f>IF(OR(C401="150 Directors advances", C401="120 accounts receivable", C401="720.2 Automobile - Insurance", C401="720.3 Automobile - License", C401="870.4 Rent - Insurance", C401="870.6 Rent - Property Tax", C401="870.7 Rent - Homeoffice", C401="870.9 Rent - Water"),
   0,
   IF(Dashboard!$F$5="Quick",
      IF(OR(C401="190 Automobile",C401="200 computer hardware",C401="210 Computer software",C401="220 Quickbooks software",C401="230 Office equipment",C401="240 Office furniture"),
         E401-(E401/(1+Dashboard!$F$4)),
         0
      ),
      IF(C401="750 Business promotion",
         E401-(E401/(1+4.793/100)),
         E401-(E401/(1+Dashboard!$F$4))
      )
   )
)</f>
        <v>0</v>
      </c>
      <c r="J401" s="39">
        <f>Bank1[[#This Row],[Money in/ (Money out)]]-Bank1[[#This Row],[GST/HST]]</f>
        <v>0</v>
      </c>
      <c r="L401" s="37">
        <f t="shared" si="18"/>
        <v>0</v>
      </c>
    </row>
    <row r="402" spans="1:12" x14ac:dyDescent="0.2">
      <c r="A402" s="418"/>
      <c r="D402" s="416">
        <f>_xlfn.XLOOKUP(C:C,Table1[for Import to Bank Register dropdown],Table1[for Pivot],0,0,1)</f>
        <v>0</v>
      </c>
      <c r="E402" s="419"/>
      <c r="F402" s="160">
        <f t="shared" si="20"/>
        <v>1111111</v>
      </c>
      <c r="G402" s="394">
        <f t="shared" si="19"/>
        <v>0</v>
      </c>
      <c r="I402" s="397">
        <f>IF(OR(C402="150 Directors advances", C402="120 accounts receivable", C402="720.2 Automobile - Insurance", C402="720.3 Automobile - License", C402="870.4 Rent - Insurance", C402="870.6 Rent - Property Tax", C402="870.7 Rent - Homeoffice", C402="870.9 Rent - Water"),
   0,
   IF(Dashboard!$F$5="Quick",
      IF(OR(C402="190 Automobile",C402="200 computer hardware",C402="210 Computer software",C402="220 Quickbooks software",C402="230 Office equipment",C402="240 Office furniture"),
         E402-(E402/(1+Dashboard!$F$4)),
         0
      ),
      IF(C402="750 Business promotion",
         E402-(E402/(1+4.793/100)),
         E402-(E402/(1+Dashboard!$F$4))
      )
   )
)</f>
        <v>0</v>
      </c>
      <c r="J402" s="39">
        <f>Bank1[[#This Row],[Money in/ (Money out)]]-Bank1[[#This Row],[GST/HST]]</f>
        <v>0</v>
      </c>
      <c r="L402" s="37">
        <f t="shared" si="18"/>
        <v>0</v>
      </c>
    </row>
    <row r="403" spans="1:12" x14ac:dyDescent="0.2">
      <c r="A403" s="418"/>
      <c r="D403" s="416">
        <f>_xlfn.XLOOKUP(C:C,Table1[for Import to Bank Register dropdown],Table1[for Pivot],0,0,1)</f>
        <v>0</v>
      </c>
      <c r="E403" s="419"/>
      <c r="F403" s="160">
        <f t="shared" si="20"/>
        <v>1111111</v>
      </c>
      <c r="G403" s="394">
        <f t="shared" si="19"/>
        <v>0</v>
      </c>
      <c r="I403" s="397">
        <f>IF(OR(C403="150 Directors advances", C403="120 accounts receivable", C403="720.2 Automobile - Insurance", C403="720.3 Automobile - License", C403="870.4 Rent - Insurance", C403="870.6 Rent - Property Tax", C403="870.7 Rent - Homeoffice", C403="870.9 Rent - Water"),
   0,
   IF(Dashboard!$F$5="Quick",
      IF(OR(C403="190 Automobile",C403="200 computer hardware",C403="210 Computer software",C403="220 Quickbooks software",C403="230 Office equipment",C403="240 Office furniture"),
         E403-(E403/(1+Dashboard!$F$4)),
         0
      ),
      IF(C403="750 Business promotion",
         E403-(E403/(1+4.793/100)),
         E403-(E403/(1+Dashboard!$F$4))
      )
   )
)</f>
        <v>0</v>
      </c>
      <c r="J403" s="39">
        <f>Bank1[[#This Row],[Money in/ (Money out)]]-Bank1[[#This Row],[GST/HST]]</f>
        <v>0</v>
      </c>
      <c r="L403" s="37">
        <f t="shared" si="18"/>
        <v>0</v>
      </c>
    </row>
    <row r="404" spans="1:12" x14ac:dyDescent="0.2">
      <c r="A404" s="418"/>
      <c r="D404" s="416">
        <f>_xlfn.XLOOKUP(C:C,Table1[for Import to Bank Register dropdown],Table1[for Pivot],0,0,1)</f>
        <v>0</v>
      </c>
      <c r="E404" s="419"/>
      <c r="F404" s="160">
        <f t="shared" si="20"/>
        <v>1111111</v>
      </c>
      <c r="G404" s="394">
        <f t="shared" si="19"/>
        <v>0</v>
      </c>
      <c r="I404" s="397">
        <f>IF(OR(C404="150 Directors advances", C404="120 accounts receivable", C404="720.2 Automobile - Insurance", C404="720.3 Automobile - License", C404="870.4 Rent - Insurance", C404="870.6 Rent - Property Tax", C404="870.7 Rent - Homeoffice", C404="870.9 Rent - Water"),
   0,
   IF(Dashboard!$F$5="Quick",
      IF(OR(C404="190 Automobile",C404="200 computer hardware",C404="210 Computer software",C404="220 Quickbooks software",C404="230 Office equipment",C404="240 Office furniture"),
         E404-(E404/(1+Dashboard!$F$4)),
         0
      ),
      IF(C404="750 Business promotion",
         E404-(E404/(1+4.793/100)),
         E404-(E404/(1+Dashboard!$F$4))
      )
   )
)</f>
        <v>0</v>
      </c>
      <c r="J404" s="39">
        <f>Bank1[[#This Row],[Money in/ (Money out)]]-Bank1[[#This Row],[GST/HST]]</f>
        <v>0</v>
      </c>
      <c r="L404" s="37">
        <f t="shared" si="18"/>
        <v>0</v>
      </c>
    </row>
    <row r="405" spans="1:12" x14ac:dyDescent="0.2">
      <c r="A405" s="418"/>
      <c r="D405" s="416">
        <f>_xlfn.XLOOKUP(C:C,Table1[for Import to Bank Register dropdown],Table1[for Pivot],0,0,1)</f>
        <v>0</v>
      </c>
      <c r="E405" s="419"/>
      <c r="F405" s="160">
        <f t="shared" si="20"/>
        <v>1111111</v>
      </c>
      <c r="G405" s="394">
        <f t="shared" si="19"/>
        <v>0</v>
      </c>
      <c r="I405" s="397">
        <f>IF(OR(C405="150 Directors advances", C405="120 accounts receivable", C405="720.2 Automobile - Insurance", C405="720.3 Automobile - License", C405="870.4 Rent - Insurance", C405="870.6 Rent - Property Tax", C405="870.7 Rent - Homeoffice", C405="870.9 Rent - Water"),
   0,
   IF(Dashboard!$F$5="Quick",
      IF(OR(C405="190 Automobile",C405="200 computer hardware",C405="210 Computer software",C405="220 Quickbooks software",C405="230 Office equipment",C405="240 Office furniture"),
         E405-(E405/(1+Dashboard!$F$4)),
         0
      ),
      IF(C405="750 Business promotion",
         E405-(E405/(1+4.793/100)),
         E405-(E405/(1+Dashboard!$F$4))
      )
   )
)</f>
        <v>0</v>
      </c>
      <c r="J405" s="39">
        <f>Bank1[[#This Row],[Money in/ (Money out)]]-Bank1[[#This Row],[GST/HST]]</f>
        <v>0</v>
      </c>
      <c r="L405" s="37">
        <f t="shared" si="18"/>
        <v>0</v>
      </c>
    </row>
    <row r="406" spans="1:12" x14ac:dyDescent="0.2">
      <c r="A406" s="418"/>
      <c r="D406" s="416">
        <f>_xlfn.XLOOKUP(C:C,Table1[for Import to Bank Register dropdown],Table1[for Pivot],0,0,1)</f>
        <v>0</v>
      </c>
      <c r="E406" s="419"/>
      <c r="F406" s="160">
        <f t="shared" si="20"/>
        <v>1111111</v>
      </c>
      <c r="G406" s="394">
        <f t="shared" si="19"/>
        <v>0</v>
      </c>
      <c r="I406" s="397">
        <f>IF(OR(C406="150 Directors advances", C406="120 accounts receivable", C406="720.2 Automobile - Insurance", C406="720.3 Automobile - License", C406="870.4 Rent - Insurance", C406="870.6 Rent - Property Tax", C406="870.7 Rent - Homeoffice", C406="870.9 Rent - Water"),
   0,
   IF(Dashboard!$F$5="Quick",
      IF(OR(C406="190 Automobile",C406="200 computer hardware",C406="210 Computer software",C406="220 Quickbooks software",C406="230 Office equipment",C406="240 Office furniture"),
         E406-(E406/(1+Dashboard!$F$4)),
         0
      ),
      IF(C406="750 Business promotion",
         E406-(E406/(1+4.793/100)),
         E406-(E406/(1+Dashboard!$F$4))
      )
   )
)</f>
        <v>0</v>
      </c>
      <c r="J406" s="39">
        <f>Bank1[[#This Row],[Money in/ (Money out)]]-Bank1[[#This Row],[GST/HST]]</f>
        <v>0</v>
      </c>
      <c r="L406" s="37">
        <f t="shared" si="18"/>
        <v>0</v>
      </c>
    </row>
    <row r="407" spans="1:12" x14ac:dyDescent="0.2">
      <c r="A407" s="418"/>
      <c r="D407" s="416">
        <f>_xlfn.XLOOKUP(C:C,Table1[for Import to Bank Register dropdown],Table1[for Pivot],0,0,1)</f>
        <v>0</v>
      </c>
      <c r="E407" s="419"/>
      <c r="F407" s="160">
        <f t="shared" si="20"/>
        <v>1111111</v>
      </c>
      <c r="G407" s="394">
        <f t="shared" si="19"/>
        <v>0</v>
      </c>
      <c r="I407" s="397">
        <f>IF(OR(C407="150 Directors advances", C407="120 accounts receivable", C407="720.2 Automobile - Insurance", C407="720.3 Automobile - License", C407="870.4 Rent - Insurance", C407="870.6 Rent - Property Tax", C407="870.7 Rent - Homeoffice", C407="870.9 Rent - Water"),
   0,
   IF(Dashboard!$F$5="Quick",
      IF(OR(C407="190 Automobile",C407="200 computer hardware",C407="210 Computer software",C407="220 Quickbooks software",C407="230 Office equipment",C407="240 Office furniture"),
         E407-(E407/(1+Dashboard!$F$4)),
         0
      ),
      IF(C407="750 Business promotion",
         E407-(E407/(1+4.793/100)),
         E407-(E407/(1+Dashboard!$F$4))
      )
   )
)</f>
        <v>0</v>
      </c>
      <c r="J407" s="39">
        <f>Bank1[[#This Row],[Money in/ (Money out)]]-Bank1[[#This Row],[GST/HST]]</f>
        <v>0</v>
      </c>
      <c r="L407" s="37">
        <f t="shared" si="18"/>
        <v>0</v>
      </c>
    </row>
    <row r="408" spans="1:12" x14ac:dyDescent="0.2">
      <c r="A408" s="418"/>
      <c r="D408" s="416">
        <f>_xlfn.XLOOKUP(C:C,Table1[for Import to Bank Register dropdown],Table1[for Pivot],0,0,1)</f>
        <v>0</v>
      </c>
      <c r="E408" s="419"/>
      <c r="F408" s="160">
        <f t="shared" si="20"/>
        <v>1111111</v>
      </c>
      <c r="G408" s="394">
        <f t="shared" si="19"/>
        <v>0</v>
      </c>
      <c r="I408" s="397">
        <f>IF(OR(C408="150 Directors advances", C408="120 accounts receivable", C408="720.2 Automobile - Insurance", C408="720.3 Automobile - License", C408="870.4 Rent - Insurance", C408="870.6 Rent - Property Tax", C408="870.7 Rent - Homeoffice", C408="870.9 Rent - Water"),
   0,
   IF(Dashboard!$F$5="Quick",
      IF(OR(C408="190 Automobile",C408="200 computer hardware",C408="210 Computer software",C408="220 Quickbooks software",C408="230 Office equipment",C408="240 Office furniture"),
         E408-(E408/(1+Dashboard!$F$4)),
         0
      ),
      IF(C408="750 Business promotion",
         E408-(E408/(1+4.793/100)),
         E408-(E408/(1+Dashboard!$F$4))
      )
   )
)</f>
        <v>0</v>
      </c>
      <c r="J408" s="39">
        <f>Bank1[[#This Row],[Money in/ (Money out)]]-Bank1[[#This Row],[GST/HST]]</f>
        <v>0</v>
      </c>
      <c r="L408" s="37">
        <f t="shared" si="18"/>
        <v>0</v>
      </c>
    </row>
    <row r="409" spans="1:12" x14ac:dyDescent="0.2">
      <c r="A409" s="418"/>
      <c r="D409" s="416">
        <f>_xlfn.XLOOKUP(C:C,Table1[for Import to Bank Register dropdown],Table1[for Pivot],0,0,1)</f>
        <v>0</v>
      </c>
      <c r="E409" s="419"/>
      <c r="F409" s="160">
        <f t="shared" si="20"/>
        <v>1111111</v>
      </c>
      <c r="G409" s="394">
        <f t="shared" si="19"/>
        <v>0</v>
      </c>
      <c r="I409" s="397">
        <f>IF(OR(C409="150 Directors advances", C409="120 accounts receivable", C409="720.2 Automobile - Insurance", C409="720.3 Automobile - License", C409="870.4 Rent - Insurance", C409="870.6 Rent - Property Tax", C409="870.7 Rent - Homeoffice", C409="870.9 Rent - Water"),
   0,
   IF(Dashboard!$F$5="Quick",
      IF(OR(C409="190 Automobile",C409="200 computer hardware",C409="210 Computer software",C409="220 Quickbooks software",C409="230 Office equipment",C409="240 Office furniture"),
         E409-(E409/(1+Dashboard!$F$4)),
         0
      ),
      IF(C409="750 Business promotion",
         E409-(E409/(1+4.793/100)),
         E409-(E409/(1+Dashboard!$F$4))
      )
   )
)</f>
        <v>0</v>
      </c>
      <c r="J409" s="39">
        <f>Bank1[[#This Row],[Money in/ (Money out)]]-Bank1[[#This Row],[GST/HST]]</f>
        <v>0</v>
      </c>
      <c r="L409" s="37">
        <f t="shared" si="18"/>
        <v>0</v>
      </c>
    </row>
    <row r="410" spans="1:12" x14ac:dyDescent="0.2">
      <c r="A410" s="418"/>
      <c r="D410" s="416">
        <f>_xlfn.XLOOKUP(C:C,Table1[for Import to Bank Register dropdown],Table1[for Pivot],0,0,1)</f>
        <v>0</v>
      </c>
      <c r="E410" s="419"/>
      <c r="F410" s="160">
        <f t="shared" si="20"/>
        <v>1111111</v>
      </c>
      <c r="G410" s="394">
        <f t="shared" si="19"/>
        <v>0</v>
      </c>
      <c r="I410" s="397">
        <f>IF(OR(C410="150 Directors advances", C410="120 accounts receivable", C410="720.2 Automobile - Insurance", C410="720.3 Automobile - License", C410="870.4 Rent - Insurance", C410="870.6 Rent - Property Tax", C410="870.7 Rent - Homeoffice", C410="870.9 Rent - Water"),
   0,
   IF(Dashboard!$F$5="Quick",
      IF(OR(C410="190 Automobile",C410="200 computer hardware",C410="210 Computer software",C410="220 Quickbooks software",C410="230 Office equipment",C410="240 Office furniture"),
         E410-(E410/(1+Dashboard!$F$4)),
         0
      ),
      IF(C410="750 Business promotion",
         E410-(E410/(1+4.793/100)),
         E410-(E410/(1+Dashboard!$F$4))
      )
   )
)</f>
        <v>0</v>
      </c>
      <c r="J410" s="39">
        <f>Bank1[[#This Row],[Money in/ (Money out)]]-Bank1[[#This Row],[GST/HST]]</f>
        <v>0</v>
      </c>
      <c r="L410" s="37">
        <f t="shared" si="18"/>
        <v>0</v>
      </c>
    </row>
    <row r="411" spans="1:12" x14ac:dyDescent="0.2">
      <c r="A411" s="418"/>
      <c r="D411" s="416">
        <f>_xlfn.XLOOKUP(C:C,Table1[for Import to Bank Register dropdown],Table1[for Pivot],0,0,1)</f>
        <v>0</v>
      </c>
      <c r="E411" s="419"/>
      <c r="F411" s="160">
        <f t="shared" si="20"/>
        <v>1111111</v>
      </c>
      <c r="G411" s="394">
        <f t="shared" si="19"/>
        <v>0</v>
      </c>
      <c r="I411" s="397">
        <f>IF(OR(C411="150 Directors advances", C411="120 accounts receivable", C411="720.2 Automobile - Insurance", C411="720.3 Automobile - License", C411="870.4 Rent - Insurance", C411="870.6 Rent - Property Tax", C411="870.7 Rent - Homeoffice", C411="870.9 Rent - Water"),
   0,
   IF(Dashboard!$F$5="Quick",
      IF(OR(C411="190 Automobile",C411="200 computer hardware",C411="210 Computer software",C411="220 Quickbooks software",C411="230 Office equipment",C411="240 Office furniture"),
         E411-(E411/(1+Dashboard!$F$4)),
         0
      ),
      IF(C411="750 Business promotion",
         E411-(E411/(1+4.793/100)),
         E411-(E411/(1+Dashboard!$F$4))
      )
   )
)</f>
        <v>0</v>
      </c>
      <c r="J411" s="39">
        <f>Bank1[[#This Row],[Money in/ (Money out)]]-Bank1[[#This Row],[GST/HST]]</f>
        <v>0</v>
      </c>
      <c r="L411" s="37">
        <f t="shared" si="18"/>
        <v>0</v>
      </c>
    </row>
    <row r="412" spans="1:12" x14ac:dyDescent="0.2">
      <c r="A412" s="418"/>
      <c r="D412" s="416">
        <f>_xlfn.XLOOKUP(C:C,Table1[for Import to Bank Register dropdown],Table1[for Pivot],0,0,1)</f>
        <v>0</v>
      </c>
      <c r="E412" s="419"/>
      <c r="F412" s="160">
        <f t="shared" si="20"/>
        <v>1111111</v>
      </c>
      <c r="G412" s="394">
        <f t="shared" si="19"/>
        <v>0</v>
      </c>
      <c r="I412" s="397">
        <f>IF(OR(C412="150 Directors advances", C412="120 accounts receivable", C412="720.2 Automobile - Insurance", C412="720.3 Automobile - License", C412="870.4 Rent - Insurance", C412="870.6 Rent - Property Tax", C412="870.7 Rent - Homeoffice", C412="870.9 Rent - Water"),
   0,
   IF(Dashboard!$F$5="Quick",
      IF(OR(C412="190 Automobile",C412="200 computer hardware",C412="210 Computer software",C412="220 Quickbooks software",C412="230 Office equipment",C412="240 Office furniture"),
         E412-(E412/(1+Dashboard!$F$4)),
         0
      ),
      IF(C412="750 Business promotion",
         E412-(E412/(1+4.793/100)),
         E412-(E412/(1+Dashboard!$F$4))
      )
   )
)</f>
        <v>0</v>
      </c>
      <c r="J412" s="39">
        <f>Bank1[[#This Row],[Money in/ (Money out)]]-Bank1[[#This Row],[GST/HST]]</f>
        <v>0</v>
      </c>
      <c r="L412" s="37">
        <f t="shared" si="18"/>
        <v>0</v>
      </c>
    </row>
    <row r="413" spans="1:12" x14ac:dyDescent="0.2">
      <c r="A413" s="418"/>
      <c r="D413" s="416">
        <f>_xlfn.XLOOKUP(C:C,Table1[for Import to Bank Register dropdown],Table1[for Pivot],0,0,1)</f>
        <v>0</v>
      </c>
      <c r="E413" s="419"/>
      <c r="F413" s="160">
        <f t="shared" si="20"/>
        <v>1111111</v>
      </c>
      <c r="G413" s="394">
        <f t="shared" si="19"/>
        <v>0</v>
      </c>
      <c r="I413" s="397">
        <f>IF(OR(C413="150 Directors advances", C413="120 accounts receivable", C413="720.2 Automobile - Insurance", C413="720.3 Automobile - License", C413="870.4 Rent - Insurance", C413="870.6 Rent - Property Tax", C413="870.7 Rent - Homeoffice", C413="870.9 Rent - Water"),
   0,
   IF(Dashboard!$F$5="Quick",
      IF(OR(C413="190 Automobile",C413="200 computer hardware",C413="210 Computer software",C413="220 Quickbooks software",C413="230 Office equipment",C413="240 Office furniture"),
         E413-(E413/(1+Dashboard!$F$4)),
         0
      ),
      IF(C413="750 Business promotion",
         E413-(E413/(1+4.793/100)),
         E413-(E413/(1+Dashboard!$F$4))
      )
   )
)</f>
        <v>0</v>
      </c>
      <c r="J413" s="39">
        <f>Bank1[[#This Row],[Money in/ (Money out)]]-Bank1[[#This Row],[GST/HST]]</f>
        <v>0</v>
      </c>
      <c r="L413" s="37">
        <f t="shared" si="18"/>
        <v>0</v>
      </c>
    </row>
    <row r="414" spans="1:12" x14ac:dyDescent="0.2">
      <c r="A414" s="418"/>
      <c r="D414" s="416">
        <f>_xlfn.XLOOKUP(C:C,Table1[for Import to Bank Register dropdown],Table1[for Pivot],0,0,1)</f>
        <v>0</v>
      </c>
      <c r="E414" s="419"/>
      <c r="F414" s="160">
        <f t="shared" si="20"/>
        <v>1111111</v>
      </c>
      <c r="G414" s="394">
        <f t="shared" si="19"/>
        <v>0</v>
      </c>
      <c r="I414" s="397">
        <f>IF(OR(C414="150 Directors advances", C414="120 accounts receivable", C414="720.2 Automobile - Insurance", C414="720.3 Automobile - License", C414="870.4 Rent - Insurance", C414="870.6 Rent - Property Tax", C414="870.7 Rent - Homeoffice", C414="870.9 Rent - Water"),
   0,
   IF(Dashboard!$F$5="Quick",
      IF(OR(C414="190 Automobile",C414="200 computer hardware",C414="210 Computer software",C414="220 Quickbooks software",C414="230 Office equipment",C414="240 Office furniture"),
         E414-(E414/(1+Dashboard!$F$4)),
         0
      ),
      IF(C414="750 Business promotion",
         E414-(E414/(1+4.793/100)),
         E414-(E414/(1+Dashboard!$F$4))
      )
   )
)</f>
        <v>0</v>
      </c>
      <c r="J414" s="39">
        <f>Bank1[[#This Row],[Money in/ (Money out)]]-Bank1[[#This Row],[GST/HST]]</f>
        <v>0</v>
      </c>
      <c r="L414" s="37">
        <f t="shared" si="18"/>
        <v>0</v>
      </c>
    </row>
    <row r="415" spans="1:12" x14ac:dyDescent="0.2">
      <c r="A415" s="418"/>
      <c r="D415" s="416">
        <f>_xlfn.XLOOKUP(C:C,Table1[for Import to Bank Register dropdown],Table1[for Pivot],0,0,1)</f>
        <v>0</v>
      </c>
      <c r="E415" s="419"/>
      <c r="F415" s="160">
        <f t="shared" si="20"/>
        <v>1111111</v>
      </c>
      <c r="G415" s="394">
        <f t="shared" si="19"/>
        <v>0</v>
      </c>
      <c r="I415" s="397">
        <f>IF(OR(C415="150 Directors advances", C415="120 accounts receivable", C415="720.2 Automobile - Insurance", C415="720.3 Automobile - License", C415="870.4 Rent - Insurance", C415="870.6 Rent - Property Tax", C415="870.7 Rent - Homeoffice", C415="870.9 Rent - Water"),
   0,
   IF(Dashboard!$F$5="Quick",
      IF(OR(C415="190 Automobile",C415="200 computer hardware",C415="210 Computer software",C415="220 Quickbooks software",C415="230 Office equipment",C415="240 Office furniture"),
         E415-(E415/(1+Dashboard!$F$4)),
         0
      ),
      IF(C415="750 Business promotion",
         E415-(E415/(1+4.793/100)),
         E415-(E415/(1+Dashboard!$F$4))
      )
   )
)</f>
        <v>0</v>
      </c>
      <c r="J415" s="39">
        <f>Bank1[[#This Row],[Money in/ (Money out)]]-Bank1[[#This Row],[GST/HST]]</f>
        <v>0</v>
      </c>
      <c r="L415" s="37">
        <f t="shared" si="18"/>
        <v>0</v>
      </c>
    </row>
    <row r="416" spans="1:12" x14ac:dyDescent="0.2">
      <c r="A416" s="418"/>
      <c r="D416" s="416">
        <f>_xlfn.XLOOKUP(C:C,Table1[for Import to Bank Register dropdown],Table1[for Pivot],0,0,1)</f>
        <v>0</v>
      </c>
      <c r="E416" s="419"/>
      <c r="F416" s="160">
        <f t="shared" si="20"/>
        <v>1111111</v>
      </c>
      <c r="G416" s="394">
        <f t="shared" si="19"/>
        <v>0</v>
      </c>
      <c r="I416" s="397">
        <f>IF(OR(C416="150 Directors advances", C416="120 accounts receivable", C416="720.2 Automobile - Insurance", C416="720.3 Automobile - License", C416="870.4 Rent - Insurance", C416="870.6 Rent - Property Tax", C416="870.7 Rent - Homeoffice", C416="870.9 Rent - Water"),
   0,
   IF(Dashboard!$F$5="Quick",
      IF(OR(C416="190 Automobile",C416="200 computer hardware",C416="210 Computer software",C416="220 Quickbooks software",C416="230 Office equipment",C416="240 Office furniture"),
         E416-(E416/(1+Dashboard!$F$4)),
         0
      ),
      IF(C416="750 Business promotion",
         E416-(E416/(1+4.793/100)),
         E416-(E416/(1+Dashboard!$F$4))
      )
   )
)</f>
        <v>0</v>
      </c>
      <c r="J416" s="39">
        <f>Bank1[[#This Row],[Money in/ (Money out)]]-Bank1[[#This Row],[GST/HST]]</f>
        <v>0</v>
      </c>
      <c r="L416" s="37">
        <f t="shared" si="18"/>
        <v>0</v>
      </c>
    </row>
    <row r="417" spans="1:12" x14ac:dyDescent="0.2">
      <c r="A417" s="418"/>
      <c r="D417" s="416">
        <f>_xlfn.XLOOKUP(C:C,Table1[for Import to Bank Register dropdown],Table1[for Pivot],0,0,1)</f>
        <v>0</v>
      </c>
      <c r="E417" s="419"/>
      <c r="F417" s="160">
        <f t="shared" si="20"/>
        <v>1111111</v>
      </c>
      <c r="G417" s="394">
        <f t="shared" si="19"/>
        <v>0</v>
      </c>
      <c r="I417" s="397">
        <f>IF(OR(C417="150 Directors advances", C417="120 accounts receivable", C417="720.2 Automobile - Insurance", C417="720.3 Automobile - License", C417="870.4 Rent - Insurance", C417="870.6 Rent - Property Tax", C417="870.7 Rent - Homeoffice", C417="870.9 Rent - Water"),
   0,
   IF(Dashboard!$F$5="Quick",
      IF(OR(C417="190 Automobile",C417="200 computer hardware",C417="210 Computer software",C417="220 Quickbooks software",C417="230 Office equipment",C417="240 Office furniture"),
         E417-(E417/(1+Dashboard!$F$4)),
         0
      ),
      IF(C417="750 Business promotion",
         E417-(E417/(1+4.793/100)),
         E417-(E417/(1+Dashboard!$F$4))
      )
   )
)</f>
        <v>0</v>
      </c>
      <c r="J417" s="39">
        <f>Bank1[[#This Row],[Money in/ (Money out)]]-Bank1[[#This Row],[GST/HST]]</f>
        <v>0</v>
      </c>
      <c r="L417" s="37">
        <f t="shared" si="18"/>
        <v>0</v>
      </c>
    </row>
    <row r="418" spans="1:12" x14ac:dyDescent="0.2">
      <c r="A418" s="418"/>
      <c r="D418" s="416">
        <f>_xlfn.XLOOKUP(C:C,Table1[for Import to Bank Register dropdown],Table1[for Pivot],0,0,1)</f>
        <v>0</v>
      </c>
      <c r="E418" s="419"/>
      <c r="F418" s="160">
        <f t="shared" si="20"/>
        <v>1111111</v>
      </c>
      <c r="G418" s="394">
        <f t="shared" si="19"/>
        <v>0</v>
      </c>
      <c r="I418" s="397">
        <f>IF(OR(C418="150 Directors advances", C418="120 accounts receivable", C418="720.2 Automobile - Insurance", C418="720.3 Automobile - License", C418="870.4 Rent - Insurance", C418="870.6 Rent - Property Tax", C418="870.7 Rent - Homeoffice", C418="870.9 Rent - Water"),
   0,
   IF(Dashboard!$F$5="Quick",
      IF(OR(C418="190 Automobile",C418="200 computer hardware",C418="210 Computer software",C418="220 Quickbooks software",C418="230 Office equipment",C418="240 Office furniture"),
         E418-(E418/(1+Dashboard!$F$4)),
         0
      ),
      IF(C418="750 Business promotion",
         E418-(E418/(1+4.793/100)),
         E418-(E418/(1+Dashboard!$F$4))
      )
   )
)</f>
        <v>0</v>
      </c>
      <c r="J418" s="39">
        <f>Bank1[[#This Row],[Money in/ (Money out)]]-Bank1[[#This Row],[GST/HST]]</f>
        <v>0</v>
      </c>
      <c r="L418" s="37">
        <f t="shared" si="18"/>
        <v>0</v>
      </c>
    </row>
    <row r="419" spans="1:12" x14ac:dyDescent="0.2">
      <c r="A419" s="418"/>
      <c r="D419" s="416">
        <f>_xlfn.XLOOKUP(C:C,Table1[for Import to Bank Register dropdown],Table1[for Pivot],0,0,1)</f>
        <v>0</v>
      </c>
      <c r="E419" s="419"/>
      <c r="F419" s="160">
        <f t="shared" si="20"/>
        <v>1111111</v>
      </c>
      <c r="G419" s="394">
        <f t="shared" si="19"/>
        <v>0</v>
      </c>
      <c r="I419" s="397">
        <f>IF(OR(C419="150 Directors advances", C419="120 accounts receivable", C419="720.2 Automobile - Insurance", C419="720.3 Automobile - License", C419="870.4 Rent - Insurance", C419="870.6 Rent - Property Tax", C419="870.7 Rent - Homeoffice", C419="870.9 Rent - Water"),
   0,
   IF(Dashboard!$F$5="Quick",
      IF(OR(C419="190 Automobile",C419="200 computer hardware",C419="210 Computer software",C419="220 Quickbooks software",C419="230 Office equipment",C419="240 Office furniture"),
         E419-(E419/(1+Dashboard!$F$4)),
         0
      ),
      IF(C419="750 Business promotion",
         E419-(E419/(1+4.793/100)),
         E419-(E419/(1+Dashboard!$F$4))
      )
   )
)</f>
        <v>0</v>
      </c>
      <c r="J419" s="39">
        <f>Bank1[[#This Row],[Money in/ (Money out)]]-Bank1[[#This Row],[GST/HST]]</f>
        <v>0</v>
      </c>
      <c r="L419" s="37">
        <f t="shared" si="18"/>
        <v>0</v>
      </c>
    </row>
    <row r="420" spans="1:12" x14ac:dyDescent="0.2">
      <c r="A420" s="418"/>
      <c r="D420" s="416">
        <f>_xlfn.XLOOKUP(C:C,Table1[for Import to Bank Register dropdown],Table1[for Pivot],0,0,1)</f>
        <v>0</v>
      </c>
      <c r="E420" s="419"/>
      <c r="F420" s="160">
        <f t="shared" si="20"/>
        <v>1111111</v>
      </c>
      <c r="G420" s="394">
        <f t="shared" si="19"/>
        <v>0</v>
      </c>
      <c r="I420" s="397">
        <f>IF(OR(C420="150 Directors advances", C420="120 accounts receivable", C420="720.2 Automobile - Insurance", C420="720.3 Automobile - License", C420="870.4 Rent - Insurance", C420="870.6 Rent - Property Tax", C420="870.7 Rent - Homeoffice", C420="870.9 Rent - Water"),
   0,
   IF(Dashboard!$F$5="Quick",
      IF(OR(C420="190 Automobile",C420="200 computer hardware",C420="210 Computer software",C420="220 Quickbooks software",C420="230 Office equipment",C420="240 Office furniture"),
         E420-(E420/(1+Dashboard!$F$4)),
         0
      ),
      IF(C420="750 Business promotion",
         E420-(E420/(1+4.793/100)),
         E420-(E420/(1+Dashboard!$F$4))
      )
   )
)</f>
        <v>0</v>
      </c>
      <c r="J420" s="39">
        <f>Bank1[[#This Row],[Money in/ (Money out)]]-Bank1[[#This Row],[GST/HST]]</f>
        <v>0</v>
      </c>
      <c r="L420" s="37">
        <f t="shared" si="18"/>
        <v>0</v>
      </c>
    </row>
    <row r="421" spans="1:12" x14ac:dyDescent="0.2">
      <c r="A421" s="418"/>
      <c r="D421" s="416">
        <f>_xlfn.XLOOKUP(C:C,Table1[for Import to Bank Register dropdown],Table1[for Pivot],0,0,1)</f>
        <v>0</v>
      </c>
      <c r="E421" s="419"/>
      <c r="F421" s="160">
        <f t="shared" si="20"/>
        <v>1111111</v>
      </c>
      <c r="G421" s="394">
        <f t="shared" si="19"/>
        <v>0</v>
      </c>
      <c r="I421" s="397">
        <f>IF(OR(C421="150 Directors advances", C421="120 accounts receivable", C421="720.2 Automobile - Insurance", C421="720.3 Automobile - License", C421="870.4 Rent - Insurance", C421="870.6 Rent - Property Tax", C421="870.7 Rent - Homeoffice", C421="870.9 Rent - Water"),
   0,
   IF(Dashboard!$F$5="Quick",
      IF(OR(C421="190 Automobile",C421="200 computer hardware",C421="210 Computer software",C421="220 Quickbooks software",C421="230 Office equipment",C421="240 Office furniture"),
         E421-(E421/(1+Dashboard!$F$4)),
         0
      ),
      IF(C421="750 Business promotion",
         E421-(E421/(1+4.793/100)),
         E421-(E421/(1+Dashboard!$F$4))
      )
   )
)</f>
        <v>0</v>
      </c>
      <c r="J421" s="39">
        <f>Bank1[[#This Row],[Money in/ (Money out)]]-Bank1[[#This Row],[GST/HST]]</f>
        <v>0</v>
      </c>
      <c r="L421" s="37">
        <f t="shared" si="18"/>
        <v>0</v>
      </c>
    </row>
    <row r="422" spans="1:12" x14ac:dyDescent="0.2">
      <c r="A422" s="418"/>
      <c r="D422" s="416">
        <f>_xlfn.XLOOKUP(C:C,Table1[for Import to Bank Register dropdown],Table1[for Pivot],0,0,1)</f>
        <v>0</v>
      </c>
      <c r="E422" s="419"/>
      <c r="F422" s="160">
        <f t="shared" si="20"/>
        <v>1111111</v>
      </c>
      <c r="G422" s="394">
        <f t="shared" si="19"/>
        <v>0</v>
      </c>
      <c r="I422" s="397">
        <f>IF(OR(C422="150 Directors advances", C422="120 accounts receivable", C422="720.2 Automobile - Insurance", C422="720.3 Automobile - License", C422="870.4 Rent - Insurance", C422="870.6 Rent - Property Tax", C422="870.7 Rent - Homeoffice", C422="870.9 Rent - Water"),
   0,
   IF(Dashboard!$F$5="Quick",
      IF(OR(C422="190 Automobile",C422="200 computer hardware",C422="210 Computer software",C422="220 Quickbooks software",C422="230 Office equipment",C422="240 Office furniture"),
         E422-(E422/(1+Dashboard!$F$4)),
         0
      ),
      IF(C422="750 Business promotion",
         E422-(E422/(1+4.793/100)),
         E422-(E422/(1+Dashboard!$F$4))
      )
   )
)</f>
        <v>0</v>
      </c>
      <c r="J422" s="39">
        <f>Bank1[[#This Row],[Money in/ (Money out)]]-Bank1[[#This Row],[GST/HST]]</f>
        <v>0</v>
      </c>
      <c r="L422" s="37">
        <f t="shared" si="18"/>
        <v>0</v>
      </c>
    </row>
    <row r="423" spans="1:12" x14ac:dyDescent="0.2">
      <c r="A423" s="418"/>
      <c r="D423" s="416">
        <f>_xlfn.XLOOKUP(C:C,Table1[for Import to Bank Register dropdown],Table1[for Pivot],0,0,1)</f>
        <v>0</v>
      </c>
      <c r="E423" s="419"/>
      <c r="F423" s="160">
        <f t="shared" si="20"/>
        <v>1111111</v>
      </c>
      <c r="G423" s="394">
        <f t="shared" si="19"/>
        <v>0</v>
      </c>
      <c r="I423" s="397">
        <f>IF(OR(C423="150 Directors advances", C423="120 accounts receivable", C423="720.2 Automobile - Insurance", C423="720.3 Automobile - License", C423="870.4 Rent - Insurance", C423="870.6 Rent - Property Tax", C423="870.7 Rent - Homeoffice", C423="870.9 Rent - Water"),
   0,
   IF(Dashboard!$F$5="Quick",
      IF(OR(C423="190 Automobile",C423="200 computer hardware",C423="210 Computer software",C423="220 Quickbooks software",C423="230 Office equipment",C423="240 Office furniture"),
         E423-(E423/(1+Dashboard!$F$4)),
         0
      ),
      IF(C423="750 Business promotion",
         E423-(E423/(1+4.793/100)),
         E423-(E423/(1+Dashboard!$F$4))
      )
   )
)</f>
        <v>0</v>
      </c>
      <c r="J423" s="39">
        <f>Bank1[[#This Row],[Money in/ (Money out)]]-Bank1[[#This Row],[GST/HST]]</f>
        <v>0</v>
      </c>
      <c r="L423" s="37">
        <f t="shared" si="18"/>
        <v>0</v>
      </c>
    </row>
    <row r="424" spans="1:12" x14ac:dyDescent="0.2">
      <c r="A424" s="418"/>
      <c r="D424" s="416">
        <f>_xlfn.XLOOKUP(C:C,Table1[for Import to Bank Register dropdown],Table1[for Pivot],0,0,1)</f>
        <v>0</v>
      </c>
      <c r="E424" s="419"/>
      <c r="F424" s="160">
        <f t="shared" si="20"/>
        <v>1111111</v>
      </c>
      <c r="G424" s="394">
        <f t="shared" si="19"/>
        <v>0</v>
      </c>
      <c r="I424" s="397">
        <f>IF(OR(C424="150 Directors advances", C424="120 accounts receivable", C424="720.2 Automobile - Insurance", C424="720.3 Automobile - License", C424="870.4 Rent - Insurance", C424="870.6 Rent - Property Tax", C424="870.7 Rent - Homeoffice", C424="870.9 Rent - Water"),
   0,
   IF(Dashboard!$F$5="Quick",
      IF(OR(C424="190 Automobile",C424="200 computer hardware",C424="210 Computer software",C424="220 Quickbooks software",C424="230 Office equipment",C424="240 Office furniture"),
         E424-(E424/(1+Dashboard!$F$4)),
         0
      ),
      IF(C424="750 Business promotion",
         E424-(E424/(1+4.793/100)),
         E424-(E424/(1+Dashboard!$F$4))
      )
   )
)</f>
        <v>0</v>
      </c>
      <c r="J424" s="39">
        <f>Bank1[[#This Row],[Money in/ (Money out)]]-Bank1[[#This Row],[GST/HST]]</f>
        <v>0</v>
      </c>
      <c r="L424" s="37">
        <f t="shared" si="18"/>
        <v>0</v>
      </c>
    </row>
    <row r="425" spans="1:12" x14ac:dyDescent="0.2">
      <c r="A425" s="418"/>
      <c r="D425" s="416">
        <f>_xlfn.XLOOKUP(C:C,Table1[for Import to Bank Register dropdown],Table1[for Pivot],0,0,1)</f>
        <v>0</v>
      </c>
      <c r="E425" s="419"/>
      <c r="F425" s="160">
        <f t="shared" si="20"/>
        <v>1111111</v>
      </c>
      <c r="G425" s="394">
        <f t="shared" si="19"/>
        <v>0</v>
      </c>
      <c r="I425" s="397">
        <f>IF(OR(C425="150 Directors advances", C425="120 accounts receivable", C425="720.2 Automobile - Insurance", C425="720.3 Automobile - License", C425="870.4 Rent - Insurance", C425="870.6 Rent - Property Tax", C425="870.7 Rent - Homeoffice", C425="870.9 Rent - Water"),
   0,
   IF(Dashboard!$F$5="Quick",
      IF(OR(C425="190 Automobile",C425="200 computer hardware",C425="210 Computer software",C425="220 Quickbooks software",C425="230 Office equipment",C425="240 Office furniture"),
         E425-(E425/(1+Dashboard!$F$4)),
         0
      ),
      IF(C425="750 Business promotion",
         E425-(E425/(1+4.793/100)),
         E425-(E425/(1+Dashboard!$F$4))
      )
   )
)</f>
        <v>0</v>
      </c>
      <c r="J425" s="39">
        <f>Bank1[[#This Row],[Money in/ (Money out)]]-Bank1[[#This Row],[GST/HST]]</f>
        <v>0</v>
      </c>
      <c r="L425" s="37">
        <f t="shared" si="18"/>
        <v>0</v>
      </c>
    </row>
    <row r="426" spans="1:12" x14ac:dyDescent="0.2">
      <c r="A426" s="418"/>
      <c r="D426" s="416">
        <f>_xlfn.XLOOKUP(C:C,Table1[for Import to Bank Register dropdown],Table1[for Pivot],0,0,1)</f>
        <v>0</v>
      </c>
      <c r="E426" s="419"/>
      <c r="F426" s="160">
        <f t="shared" si="20"/>
        <v>1111111</v>
      </c>
      <c r="G426" s="394">
        <f t="shared" si="19"/>
        <v>0</v>
      </c>
      <c r="I426" s="397">
        <f>IF(OR(C426="150 Directors advances", C426="120 accounts receivable", C426="720.2 Automobile - Insurance", C426="720.3 Automobile - License", C426="870.4 Rent - Insurance", C426="870.6 Rent - Property Tax", C426="870.7 Rent - Homeoffice", C426="870.9 Rent - Water"),
   0,
   IF(Dashboard!$F$5="Quick",
      IF(OR(C426="190 Automobile",C426="200 computer hardware",C426="210 Computer software",C426="220 Quickbooks software",C426="230 Office equipment",C426="240 Office furniture"),
         E426-(E426/(1+Dashboard!$F$4)),
         0
      ),
      IF(C426="750 Business promotion",
         E426-(E426/(1+4.793/100)),
         E426-(E426/(1+Dashboard!$F$4))
      )
   )
)</f>
        <v>0</v>
      </c>
      <c r="J426" s="39">
        <f>Bank1[[#This Row],[Money in/ (Money out)]]-Bank1[[#This Row],[GST/HST]]</f>
        <v>0</v>
      </c>
      <c r="L426" s="37">
        <f t="shared" si="18"/>
        <v>0</v>
      </c>
    </row>
    <row r="427" spans="1:12" x14ac:dyDescent="0.2">
      <c r="A427" s="418"/>
      <c r="D427" s="416">
        <f>_xlfn.XLOOKUP(C:C,Table1[for Import to Bank Register dropdown],Table1[for Pivot],0,0,1)</f>
        <v>0</v>
      </c>
      <c r="E427" s="419"/>
      <c r="F427" s="160">
        <f t="shared" si="20"/>
        <v>1111111</v>
      </c>
      <c r="G427" s="394">
        <f t="shared" si="19"/>
        <v>0</v>
      </c>
      <c r="I427" s="397">
        <f>IF(OR(C427="150 Directors advances", C427="120 accounts receivable", C427="720.2 Automobile - Insurance", C427="720.3 Automobile - License", C427="870.4 Rent - Insurance", C427="870.6 Rent - Property Tax", C427="870.7 Rent - Homeoffice", C427="870.9 Rent - Water"),
   0,
   IF(Dashboard!$F$5="Quick",
      IF(OR(C427="190 Automobile",C427="200 computer hardware",C427="210 Computer software",C427="220 Quickbooks software",C427="230 Office equipment",C427="240 Office furniture"),
         E427-(E427/(1+Dashboard!$F$4)),
         0
      ),
      IF(C427="750 Business promotion",
         E427-(E427/(1+4.793/100)),
         E427-(E427/(1+Dashboard!$F$4))
      )
   )
)</f>
        <v>0</v>
      </c>
      <c r="J427" s="39">
        <f>Bank1[[#This Row],[Money in/ (Money out)]]-Bank1[[#This Row],[GST/HST]]</f>
        <v>0</v>
      </c>
      <c r="L427" s="37">
        <f t="shared" si="18"/>
        <v>0</v>
      </c>
    </row>
    <row r="428" spans="1:12" x14ac:dyDescent="0.2">
      <c r="A428" s="418"/>
      <c r="D428" s="416">
        <f>_xlfn.XLOOKUP(C:C,Table1[for Import to Bank Register dropdown],Table1[for Pivot],0,0,1)</f>
        <v>0</v>
      </c>
      <c r="E428" s="419"/>
      <c r="F428" s="160">
        <f t="shared" si="20"/>
        <v>1111111</v>
      </c>
      <c r="G428" s="394">
        <f t="shared" si="19"/>
        <v>0</v>
      </c>
      <c r="I428" s="397">
        <f>IF(OR(C428="150 Directors advances", C428="120 accounts receivable", C428="720.2 Automobile - Insurance", C428="720.3 Automobile - License", C428="870.4 Rent - Insurance", C428="870.6 Rent - Property Tax", C428="870.7 Rent - Homeoffice", C428="870.9 Rent - Water"),
   0,
   IF(Dashboard!$F$5="Quick",
      IF(OR(C428="190 Automobile",C428="200 computer hardware",C428="210 Computer software",C428="220 Quickbooks software",C428="230 Office equipment",C428="240 Office furniture"),
         E428-(E428/(1+Dashboard!$F$4)),
         0
      ),
      IF(C428="750 Business promotion",
         E428-(E428/(1+4.793/100)),
         E428-(E428/(1+Dashboard!$F$4))
      )
   )
)</f>
        <v>0</v>
      </c>
      <c r="J428" s="39">
        <f>Bank1[[#This Row],[Money in/ (Money out)]]-Bank1[[#This Row],[GST/HST]]</f>
        <v>0</v>
      </c>
      <c r="L428" s="37">
        <f t="shared" si="18"/>
        <v>0</v>
      </c>
    </row>
    <row r="429" spans="1:12" x14ac:dyDescent="0.2">
      <c r="A429" s="418"/>
      <c r="D429" s="416">
        <f>_xlfn.XLOOKUP(C:C,Table1[for Import to Bank Register dropdown],Table1[for Pivot],0,0,1)</f>
        <v>0</v>
      </c>
      <c r="E429" s="419"/>
      <c r="F429" s="160">
        <f t="shared" si="20"/>
        <v>1111111</v>
      </c>
      <c r="G429" s="394">
        <f t="shared" si="19"/>
        <v>0</v>
      </c>
      <c r="I429" s="397">
        <f>IF(OR(C429="150 Directors advances", C429="120 accounts receivable", C429="720.2 Automobile - Insurance", C429="720.3 Automobile - License", C429="870.4 Rent - Insurance", C429="870.6 Rent - Property Tax", C429="870.7 Rent - Homeoffice", C429="870.9 Rent - Water"),
   0,
   IF(Dashboard!$F$5="Quick",
      IF(OR(C429="190 Automobile",C429="200 computer hardware",C429="210 Computer software",C429="220 Quickbooks software",C429="230 Office equipment",C429="240 Office furniture"),
         E429-(E429/(1+Dashboard!$F$4)),
         0
      ),
      IF(C429="750 Business promotion",
         E429-(E429/(1+4.793/100)),
         E429-(E429/(1+Dashboard!$F$4))
      )
   )
)</f>
        <v>0</v>
      </c>
      <c r="J429" s="39">
        <f>Bank1[[#This Row],[Money in/ (Money out)]]-Bank1[[#This Row],[GST/HST]]</f>
        <v>0</v>
      </c>
      <c r="L429" s="37">
        <f t="shared" si="18"/>
        <v>0</v>
      </c>
    </row>
    <row r="430" spans="1:12" x14ac:dyDescent="0.2">
      <c r="A430" s="418"/>
      <c r="D430" s="416">
        <f>_xlfn.XLOOKUP(C:C,Table1[for Import to Bank Register dropdown],Table1[for Pivot],0,0,1)</f>
        <v>0</v>
      </c>
      <c r="E430" s="419"/>
      <c r="F430" s="160">
        <f t="shared" si="20"/>
        <v>1111111</v>
      </c>
      <c r="G430" s="394">
        <f t="shared" si="19"/>
        <v>0</v>
      </c>
      <c r="I430" s="397">
        <f>IF(OR(C430="150 Directors advances", C430="120 accounts receivable", C430="720.2 Automobile - Insurance", C430="720.3 Automobile - License", C430="870.4 Rent - Insurance", C430="870.6 Rent - Property Tax", C430="870.7 Rent - Homeoffice", C430="870.9 Rent - Water"),
   0,
   IF(Dashboard!$F$5="Quick",
      IF(OR(C430="190 Automobile",C430="200 computer hardware",C430="210 Computer software",C430="220 Quickbooks software",C430="230 Office equipment",C430="240 Office furniture"),
         E430-(E430/(1+Dashboard!$F$4)),
         0
      ),
      IF(C430="750 Business promotion",
         E430-(E430/(1+4.793/100)),
         E430-(E430/(1+Dashboard!$F$4))
      )
   )
)</f>
        <v>0</v>
      </c>
      <c r="J430" s="39">
        <f>Bank1[[#This Row],[Money in/ (Money out)]]-Bank1[[#This Row],[GST/HST]]</f>
        <v>0</v>
      </c>
      <c r="L430" s="37">
        <f t="shared" si="18"/>
        <v>0</v>
      </c>
    </row>
    <row r="431" spans="1:12" x14ac:dyDescent="0.2">
      <c r="A431" s="418"/>
      <c r="D431" s="416">
        <f>_xlfn.XLOOKUP(C:C,Table1[for Import to Bank Register dropdown],Table1[for Pivot],0,0,1)</f>
        <v>0</v>
      </c>
      <c r="E431" s="419"/>
      <c r="F431" s="160">
        <f t="shared" si="20"/>
        <v>1111111</v>
      </c>
      <c r="G431" s="394">
        <f t="shared" si="19"/>
        <v>0</v>
      </c>
      <c r="I431" s="397">
        <f>IF(OR(C431="150 Directors advances", C431="120 accounts receivable", C431="720.2 Automobile - Insurance", C431="720.3 Automobile - License", C431="870.4 Rent - Insurance", C431="870.6 Rent - Property Tax", C431="870.7 Rent - Homeoffice", C431="870.9 Rent - Water"),
   0,
   IF(Dashboard!$F$5="Quick",
      IF(OR(C431="190 Automobile",C431="200 computer hardware",C431="210 Computer software",C431="220 Quickbooks software",C431="230 Office equipment",C431="240 Office furniture"),
         E431-(E431/(1+Dashboard!$F$4)),
         0
      ),
      IF(C431="750 Business promotion",
         E431-(E431/(1+4.793/100)),
         E431-(E431/(1+Dashboard!$F$4))
      )
   )
)</f>
        <v>0</v>
      </c>
      <c r="J431" s="39">
        <f>Bank1[[#This Row],[Money in/ (Money out)]]-Bank1[[#This Row],[GST/HST]]</f>
        <v>0</v>
      </c>
      <c r="L431" s="37">
        <f t="shared" si="18"/>
        <v>0</v>
      </c>
    </row>
    <row r="432" spans="1:12" x14ac:dyDescent="0.2">
      <c r="A432" s="418"/>
      <c r="D432" s="416">
        <f>_xlfn.XLOOKUP(C:C,Table1[for Import to Bank Register dropdown],Table1[for Pivot],0,0,1)</f>
        <v>0</v>
      </c>
      <c r="E432" s="419"/>
      <c r="F432" s="160">
        <f t="shared" si="20"/>
        <v>1111111</v>
      </c>
      <c r="G432" s="394">
        <f t="shared" si="19"/>
        <v>0</v>
      </c>
      <c r="I432" s="397">
        <f>IF(OR(C432="150 Directors advances", C432="120 accounts receivable", C432="720.2 Automobile - Insurance", C432="720.3 Automobile - License", C432="870.4 Rent - Insurance", C432="870.6 Rent - Property Tax", C432="870.7 Rent - Homeoffice", C432="870.9 Rent - Water"),
   0,
   IF(Dashboard!$F$5="Quick",
      IF(OR(C432="190 Automobile",C432="200 computer hardware",C432="210 Computer software",C432="220 Quickbooks software",C432="230 Office equipment",C432="240 Office furniture"),
         E432-(E432/(1+Dashboard!$F$4)),
         0
      ),
      IF(C432="750 Business promotion",
         E432-(E432/(1+4.793/100)),
         E432-(E432/(1+Dashboard!$F$4))
      )
   )
)</f>
        <v>0</v>
      </c>
      <c r="J432" s="39">
        <f>Bank1[[#This Row],[Money in/ (Money out)]]-Bank1[[#This Row],[GST/HST]]</f>
        <v>0</v>
      </c>
      <c r="L432" s="37">
        <f t="shared" si="18"/>
        <v>0</v>
      </c>
    </row>
    <row r="433" spans="1:12" x14ac:dyDescent="0.2">
      <c r="A433" s="418"/>
      <c r="D433" s="416">
        <f>_xlfn.XLOOKUP(C:C,Table1[for Import to Bank Register dropdown],Table1[for Pivot],0,0,1)</f>
        <v>0</v>
      </c>
      <c r="E433" s="419"/>
      <c r="F433" s="160">
        <f t="shared" si="20"/>
        <v>1111111</v>
      </c>
      <c r="G433" s="394">
        <f t="shared" si="19"/>
        <v>0</v>
      </c>
      <c r="I433" s="397">
        <f>IF(OR(C433="150 Directors advances", C433="120 accounts receivable", C433="720.2 Automobile - Insurance", C433="720.3 Automobile - License", C433="870.4 Rent - Insurance", C433="870.6 Rent - Property Tax", C433="870.7 Rent - Homeoffice", C433="870.9 Rent - Water"),
   0,
   IF(Dashboard!$F$5="Quick",
      IF(OR(C433="190 Automobile",C433="200 computer hardware",C433="210 Computer software",C433="220 Quickbooks software",C433="230 Office equipment",C433="240 Office furniture"),
         E433-(E433/(1+Dashboard!$F$4)),
         0
      ),
      IF(C433="750 Business promotion",
         E433-(E433/(1+4.793/100)),
         E433-(E433/(1+Dashboard!$F$4))
      )
   )
)</f>
        <v>0</v>
      </c>
      <c r="J433" s="39">
        <f>Bank1[[#This Row],[Money in/ (Money out)]]-Bank1[[#This Row],[GST/HST]]</f>
        <v>0</v>
      </c>
      <c r="L433" s="37">
        <f t="shared" si="18"/>
        <v>0</v>
      </c>
    </row>
    <row r="434" spans="1:12" x14ac:dyDescent="0.2">
      <c r="A434" s="418"/>
      <c r="D434" s="416">
        <f>_xlfn.XLOOKUP(C:C,Table1[for Import to Bank Register dropdown],Table1[for Pivot],0,0,1)</f>
        <v>0</v>
      </c>
      <c r="E434" s="419"/>
      <c r="F434" s="160">
        <f t="shared" si="20"/>
        <v>1111111</v>
      </c>
      <c r="G434" s="394">
        <f t="shared" si="19"/>
        <v>0</v>
      </c>
      <c r="I434" s="397">
        <f>IF(OR(C434="150 Directors advances", C434="120 accounts receivable", C434="720.2 Automobile - Insurance", C434="720.3 Automobile - License", C434="870.4 Rent - Insurance", C434="870.6 Rent - Property Tax", C434="870.7 Rent - Homeoffice", C434="870.9 Rent - Water"),
   0,
   IF(Dashboard!$F$5="Quick",
      IF(OR(C434="190 Automobile",C434="200 computer hardware",C434="210 Computer software",C434="220 Quickbooks software",C434="230 Office equipment",C434="240 Office furniture"),
         E434-(E434/(1+Dashboard!$F$4)),
         0
      ),
      IF(C434="750 Business promotion",
         E434-(E434/(1+4.793/100)),
         E434-(E434/(1+Dashboard!$F$4))
      )
   )
)</f>
        <v>0</v>
      </c>
      <c r="J434" s="39">
        <f>Bank1[[#This Row],[Money in/ (Money out)]]-Bank1[[#This Row],[GST/HST]]</f>
        <v>0</v>
      </c>
      <c r="L434" s="37">
        <f t="shared" si="18"/>
        <v>0</v>
      </c>
    </row>
    <row r="435" spans="1:12" x14ac:dyDescent="0.2">
      <c r="A435" s="418"/>
      <c r="D435" s="416">
        <f>_xlfn.XLOOKUP(C:C,Table1[for Import to Bank Register dropdown],Table1[for Pivot],0,0,1)</f>
        <v>0</v>
      </c>
      <c r="E435" s="419"/>
      <c r="F435" s="160">
        <f t="shared" si="20"/>
        <v>1111111</v>
      </c>
      <c r="G435" s="394">
        <f t="shared" si="19"/>
        <v>0</v>
      </c>
      <c r="I435" s="397">
        <f>IF(OR(C435="150 Directors advances", C435="120 accounts receivable", C435="720.2 Automobile - Insurance", C435="720.3 Automobile - License", C435="870.4 Rent - Insurance", C435="870.6 Rent - Property Tax", C435="870.7 Rent - Homeoffice", C435="870.9 Rent - Water"),
   0,
   IF(Dashboard!$F$5="Quick",
      IF(OR(C435="190 Automobile",C435="200 computer hardware",C435="210 Computer software",C435="220 Quickbooks software",C435="230 Office equipment",C435="240 Office furniture"),
         E435-(E435/(1+Dashboard!$F$4)),
         0
      ),
      IF(C435="750 Business promotion",
         E435-(E435/(1+4.793/100)),
         E435-(E435/(1+Dashboard!$F$4))
      )
   )
)</f>
        <v>0</v>
      </c>
      <c r="J435" s="39">
        <f>Bank1[[#This Row],[Money in/ (Money out)]]-Bank1[[#This Row],[GST/HST]]</f>
        <v>0</v>
      </c>
      <c r="L435" s="37">
        <f t="shared" si="18"/>
        <v>0</v>
      </c>
    </row>
    <row r="436" spans="1:12" x14ac:dyDescent="0.2">
      <c r="A436" s="418"/>
      <c r="D436" s="416">
        <f>_xlfn.XLOOKUP(C:C,Table1[for Import to Bank Register dropdown],Table1[for Pivot],0,0,1)</f>
        <v>0</v>
      </c>
      <c r="E436" s="419"/>
      <c r="F436" s="160">
        <f t="shared" si="20"/>
        <v>1111111</v>
      </c>
      <c r="G436" s="394">
        <f t="shared" si="19"/>
        <v>0</v>
      </c>
      <c r="I436" s="397">
        <f>IF(OR(C436="150 Directors advances", C436="120 accounts receivable", C436="720.2 Automobile - Insurance", C436="720.3 Automobile - License", C436="870.4 Rent - Insurance", C436="870.6 Rent - Property Tax", C436="870.7 Rent - Homeoffice", C436="870.9 Rent - Water"),
   0,
   IF(Dashboard!$F$5="Quick",
      IF(OR(C436="190 Automobile",C436="200 computer hardware",C436="210 Computer software",C436="220 Quickbooks software",C436="230 Office equipment",C436="240 Office furniture"),
         E436-(E436/(1+Dashboard!$F$4)),
         0
      ),
      IF(C436="750 Business promotion",
         E436-(E436/(1+4.793/100)),
         E436-(E436/(1+Dashboard!$F$4))
      )
   )
)</f>
        <v>0</v>
      </c>
      <c r="J436" s="39">
        <f>Bank1[[#This Row],[Money in/ (Money out)]]-Bank1[[#This Row],[GST/HST]]</f>
        <v>0</v>
      </c>
      <c r="L436" s="37">
        <f t="shared" si="18"/>
        <v>0</v>
      </c>
    </row>
    <row r="437" spans="1:12" x14ac:dyDescent="0.2">
      <c r="A437" s="418"/>
      <c r="D437" s="416">
        <f>_xlfn.XLOOKUP(C:C,Table1[for Import to Bank Register dropdown],Table1[for Pivot],0,0,1)</f>
        <v>0</v>
      </c>
      <c r="E437" s="419"/>
      <c r="F437" s="160">
        <f t="shared" si="20"/>
        <v>1111111</v>
      </c>
      <c r="G437" s="394">
        <f t="shared" si="19"/>
        <v>0</v>
      </c>
      <c r="I437" s="397">
        <f>IF(OR(C437="150 Directors advances", C437="120 accounts receivable", C437="720.2 Automobile - Insurance", C437="720.3 Automobile - License", C437="870.4 Rent - Insurance", C437="870.6 Rent - Property Tax", C437="870.7 Rent - Homeoffice", C437="870.9 Rent - Water"),
   0,
   IF(Dashboard!$F$5="Quick",
      IF(OR(C437="190 Automobile",C437="200 computer hardware",C437="210 Computer software",C437="220 Quickbooks software",C437="230 Office equipment",C437="240 Office furniture"),
         E437-(E437/(1+Dashboard!$F$4)),
         0
      ),
      IF(C437="750 Business promotion",
         E437-(E437/(1+4.793/100)),
         E437-(E437/(1+Dashboard!$F$4))
      )
   )
)</f>
        <v>0</v>
      </c>
      <c r="J437" s="39">
        <f>Bank1[[#This Row],[Money in/ (Money out)]]-Bank1[[#This Row],[GST/HST]]</f>
        <v>0</v>
      </c>
      <c r="L437" s="37">
        <f t="shared" si="18"/>
        <v>0</v>
      </c>
    </row>
    <row r="438" spans="1:12" x14ac:dyDescent="0.2">
      <c r="A438" s="418"/>
      <c r="D438" s="416">
        <f>_xlfn.XLOOKUP(C:C,Table1[for Import to Bank Register dropdown],Table1[for Pivot],0,0,1)</f>
        <v>0</v>
      </c>
      <c r="E438" s="419"/>
      <c r="F438" s="160">
        <f t="shared" si="20"/>
        <v>1111111</v>
      </c>
      <c r="G438" s="394">
        <f t="shared" si="19"/>
        <v>0</v>
      </c>
      <c r="I438" s="397">
        <f>IF(OR(C438="150 Directors advances", C438="120 accounts receivable", C438="720.2 Automobile - Insurance", C438="720.3 Automobile - License", C438="870.4 Rent - Insurance", C438="870.6 Rent - Property Tax", C438="870.7 Rent - Homeoffice", C438="870.9 Rent - Water"),
   0,
   IF(Dashboard!$F$5="Quick",
      IF(OR(C438="190 Automobile",C438="200 computer hardware",C438="210 Computer software",C438="220 Quickbooks software",C438="230 Office equipment",C438="240 Office furniture"),
         E438-(E438/(1+Dashboard!$F$4)),
         0
      ),
      IF(C438="750 Business promotion",
         E438-(E438/(1+4.793/100)),
         E438-(E438/(1+Dashboard!$F$4))
      )
   )
)</f>
        <v>0</v>
      </c>
      <c r="J438" s="39">
        <f>Bank1[[#This Row],[Money in/ (Money out)]]-Bank1[[#This Row],[GST/HST]]</f>
        <v>0</v>
      </c>
      <c r="L438" s="37">
        <f t="shared" si="18"/>
        <v>0</v>
      </c>
    </row>
    <row r="439" spans="1:12" x14ac:dyDescent="0.2">
      <c r="A439" s="418"/>
      <c r="D439" s="416">
        <f>_xlfn.XLOOKUP(C:C,Table1[for Import to Bank Register dropdown],Table1[for Pivot],0,0,1)</f>
        <v>0</v>
      </c>
      <c r="E439" s="419"/>
      <c r="F439" s="160">
        <f t="shared" si="20"/>
        <v>1111111</v>
      </c>
      <c r="G439" s="394">
        <f t="shared" si="19"/>
        <v>0</v>
      </c>
      <c r="I439" s="397">
        <f>IF(OR(C439="150 Directors advances", C439="120 accounts receivable", C439="720.2 Automobile - Insurance", C439="720.3 Automobile - License", C439="870.4 Rent - Insurance", C439="870.6 Rent - Property Tax", C439="870.7 Rent - Homeoffice", C439="870.9 Rent - Water"),
   0,
   IF(Dashboard!$F$5="Quick",
      IF(OR(C439="190 Automobile",C439="200 computer hardware",C439="210 Computer software",C439="220 Quickbooks software",C439="230 Office equipment",C439="240 Office furniture"),
         E439-(E439/(1+Dashboard!$F$4)),
         0
      ),
      IF(C439="750 Business promotion",
         E439-(E439/(1+4.793/100)),
         E439-(E439/(1+Dashboard!$F$4))
      )
   )
)</f>
        <v>0</v>
      </c>
      <c r="J439" s="39">
        <f>Bank1[[#This Row],[Money in/ (Money out)]]-Bank1[[#This Row],[GST/HST]]</f>
        <v>0</v>
      </c>
      <c r="L439" s="37">
        <f t="shared" si="18"/>
        <v>0</v>
      </c>
    </row>
    <row r="440" spans="1:12" x14ac:dyDescent="0.2">
      <c r="A440" s="418"/>
      <c r="D440" s="416">
        <f>_xlfn.XLOOKUP(C:C,Table1[for Import to Bank Register dropdown],Table1[for Pivot],0,0,1)</f>
        <v>0</v>
      </c>
      <c r="E440" s="419"/>
      <c r="F440" s="160">
        <f t="shared" si="20"/>
        <v>1111111</v>
      </c>
      <c r="G440" s="394">
        <f t="shared" si="19"/>
        <v>0</v>
      </c>
      <c r="I440" s="397">
        <f>IF(OR(C440="150 Directors advances", C440="120 accounts receivable", C440="720.2 Automobile - Insurance", C440="720.3 Automobile - License", C440="870.4 Rent - Insurance", C440="870.6 Rent - Property Tax", C440="870.7 Rent - Homeoffice", C440="870.9 Rent - Water"),
   0,
   IF(Dashboard!$F$5="Quick",
      IF(OR(C440="190 Automobile",C440="200 computer hardware",C440="210 Computer software",C440="220 Quickbooks software",C440="230 Office equipment",C440="240 Office furniture"),
         E440-(E440/(1+Dashboard!$F$4)),
         0
      ),
      IF(C440="750 Business promotion",
         E440-(E440/(1+4.793/100)),
         E440-(E440/(1+Dashboard!$F$4))
      )
   )
)</f>
        <v>0</v>
      </c>
      <c r="J440" s="39">
        <f>Bank1[[#This Row],[Money in/ (Money out)]]-Bank1[[#This Row],[GST/HST]]</f>
        <v>0</v>
      </c>
      <c r="L440" s="37">
        <f t="shared" si="18"/>
        <v>0</v>
      </c>
    </row>
    <row r="441" spans="1:12" x14ac:dyDescent="0.2">
      <c r="A441" s="418"/>
      <c r="D441" s="416">
        <f>_xlfn.XLOOKUP(C:C,Table1[for Import to Bank Register dropdown],Table1[for Pivot],0,0,1)</f>
        <v>0</v>
      </c>
      <c r="E441" s="419"/>
      <c r="F441" s="160">
        <f t="shared" si="20"/>
        <v>1111111</v>
      </c>
      <c r="G441" s="394">
        <f t="shared" si="19"/>
        <v>0</v>
      </c>
      <c r="I441" s="397">
        <f>IF(OR(C441="150 Directors advances", C441="120 accounts receivable", C441="720.2 Automobile - Insurance", C441="720.3 Automobile - License", C441="870.4 Rent - Insurance", C441="870.6 Rent - Property Tax", C441="870.7 Rent - Homeoffice", C441="870.9 Rent - Water"),
   0,
   IF(Dashboard!$F$5="Quick",
      IF(OR(C441="190 Automobile",C441="200 computer hardware",C441="210 Computer software",C441="220 Quickbooks software",C441="230 Office equipment",C441="240 Office furniture"),
         E441-(E441/(1+Dashboard!$F$4)),
         0
      ),
      IF(C441="750 Business promotion",
         E441-(E441/(1+4.793/100)),
         E441-(E441/(1+Dashboard!$F$4))
      )
   )
)</f>
        <v>0</v>
      </c>
      <c r="J441" s="39">
        <f>Bank1[[#This Row],[Money in/ (Money out)]]-Bank1[[#This Row],[GST/HST]]</f>
        <v>0</v>
      </c>
      <c r="L441" s="37">
        <f t="shared" si="18"/>
        <v>0</v>
      </c>
    </row>
    <row r="442" spans="1:12" x14ac:dyDescent="0.2">
      <c r="A442" s="418"/>
      <c r="D442" s="416">
        <f>_xlfn.XLOOKUP(C:C,Table1[for Import to Bank Register dropdown],Table1[for Pivot],0,0,1)</f>
        <v>0</v>
      </c>
      <c r="E442" s="419"/>
      <c r="F442" s="160">
        <f t="shared" si="20"/>
        <v>1111111</v>
      </c>
      <c r="G442" s="394">
        <f t="shared" si="19"/>
        <v>0</v>
      </c>
      <c r="I442" s="397">
        <f>IF(OR(C442="150 Directors advances", C442="120 accounts receivable", C442="720.2 Automobile - Insurance", C442="720.3 Automobile - License", C442="870.4 Rent - Insurance", C442="870.6 Rent - Property Tax", C442="870.7 Rent - Homeoffice", C442="870.9 Rent - Water"),
   0,
   IF(Dashboard!$F$5="Quick",
      IF(OR(C442="190 Automobile",C442="200 computer hardware",C442="210 Computer software",C442="220 Quickbooks software",C442="230 Office equipment",C442="240 Office furniture"),
         E442-(E442/(1+Dashboard!$F$4)),
         0
      ),
      IF(C442="750 Business promotion",
         E442-(E442/(1+4.793/100)),
         E442-(E442/(1+Dashboard!$F$4))
      )
   )
)</f>
        <v>0</v>
      </c>
      <c r="J442" s="39">
        <f>Bank1[[#This Row],[Money in/ (Money out)]]-Bank1[[#This Row],[GST/HST]]</f>
        <v>0</v>
      </c>
      <c r="L442" s="37">
        <f t="shared" si="18"/>
        <v>0</v>
      </c>
    </row>
    <row r="443" spans="1:12" x14ac:dyDescent="0.2">
      <c r="A443" s="418"/>
      <c r="D443" s="416">
        <f>_xlfn.XLOOKUP(C:C,Table1[for Import to Bank Register dropdown],Table1[for Pivot],0,0,1)</f>
        <v>0</v>
      </c>
      <c r="E443" s="419"/>
      <c r="F443" s="160">
        <f t="shared" si="20"/>
        <v>1111111</v>
      </c>
      <c r="G443" s="394">
        <f t="shared" si="19"/>
        <v>0</v>
      </c>
      <c r="I443" s="397">
        <f>IF(OR(C443="150 Directors advances", C443="120 accounts receivable", C443="720.2 Automobile - Insurance", C443="720.3 Automobile - License", C443="870.4 Rent - Insurance", C443="870.6 Rent - Property Tax", C443="870.7 Rent - Homeoffice", C443="870.9 Rent - Water"),
   0,
   IF(Dashboard!$F$5="Quick",
      IF(OR(C443="190 Automobile",C443="200 computer hardware",C443="210 Computer software",C443="220 Quickbooks software",C443="230 Office equipment",C443="240 Office furniture"),
         E443-(E443/(1+Dashboard!$F$4)),
         0
      ),
      IF(C443="750 Business promotion",
         E443-(E443/(1+4.793/100)),
         E443-(E443/(1+Dashboard!$F$4))
      )
   )
)</f>
        <v>0</v>
      </c>
      <c r="J443" s="39">
        <f>Bank1[[#This Row],[Money in/ (Money out)]]-Bank1[[#This Row],[GST/HST]]</f>
        <v>0</v>
      </c>
      <c r="L443" s="37">
        <f t="shared" si="18"/>
        <v>0</v>
      </c>
    </row>
    <row r="444" spans="1:12" x14ac:dyDescent="0.2">
      <c r="A444" s="418"/>
      <c r="D444" s="416">
        <f>_xlfn.XLOOKUP(C:C,Table1[for Import to Bank Register dropdown],Table1[for Pivot],0,0,1)</f>
        <v>0</v>
      </c>
      <c r="E444" s="419"/>
      <c r="F444" s="160">
        <f t="shared" si="20"/>
        <v>1111111</v>
      </c>
      <c r="G444" s="394">
        <f t="shared" si="19"/>
        <v>0</v>
      </c>
      <c r="I444" s="397">
        <f>IF(OR(C444="150 Directors advances", C444="120 accounts receivable", C444="720.2 Automobile - Insurance", C444="720.3 Automobile - License", C444="870.4 Rent - Insurance", C444="870.6 Rent - Property Tax", C444="870.7 Rent - Homeoffice", C444="870.9 Rent - Water"),
   0,
   IF(Dashboard!$F$5="Quick",
      IF(OR(C444="190 Automobile",C444="200 computer hardware",C444="210 Computer software",C444="220 Quickbooks software",C444="230 Office equipment",C444="240 Office furniture"),
         E444-(E444/(1+Dashboard!$F$4)),
         0
      ),
      IF(C444="750 Business promotion",
         E444-(E444/(1+4.793/100)),
         E444-(E444/(1+Dashboard!$F$4))
      )
   )
)</f>
        <v>0</v>
      </c>
      <c r="J444" s="39">
        <f>Bank1[[#This Row],[Money in/ (Money out)]]-Bank1[[#This Row],[GST/HST]]</f>
        <v>0</v>
      </c>
      <c r="L444" s="37">
        <f t="shared" si="18"/>
        <v>0</v>
      </c>
    </row>
    <row r="445" spans="1:12" x14ac:dyDescent="0.2">
      <c r="A445" s="418"/>
      <c r="D445" s="416">
        <f>_xlfn.XLOOKUP(C:C,Table1[for Import to Bank Register dropdown],Table1[for Pivot],0,0,1)</f>
        <v>0</v>
      </c>
      <c r="E445" s="419"/>
      <c r="F445" s="160">
        <f t="shared" si="20"/>
        <v>1111111</v>
      </c>
      <c r="G445" s="394">
        <f t="shared" si="19"/>
        <v>0</v>
      </c>
      <c r="I445" s="397">
        <f>IF(OR(C445="150 Directors advances", C445="120 accounts receivable", C445="720.2 Automobile - Insurance", C445="720.3 Automobile - License", C445="870.4 Rent - Insurance", C445="870.6 Rent - Property Tax", C445="870.7 Rent - Homeoffice", C445="870.9 Rent - Water"),
   0,
   IF(Dashboard!$F$5="Quick",
      IF(OR(C445="190 Automobile",C445="200 computer hardware",C445="210 Computer software",C445="220 Quickbooks software",C445="230 Office equipment",C445="240 Office furniture"),
         E445-(E445/(1+Dashboard!$F$4)),
         0
      ),
      IF(C445="750 Business promotion",
         E445-(E445/(1+4.793/100)),
         E445-(E445/(1+Dashboard!$F$4))
      )
   )
)</f>
        <v>0</v>
      </c>
      <c r="J445" s="39">
        <f>Bank1[[#This Row],[Money in/ (Money out)]]-Bank1[[#This Row],[GST/HST]]</f>
        <v>0</v>
      </c>
      <c r="L445" s="37">
        <f t="shared" si="18"/>
        <v>0</v>
      </c>
    </row>
    <row r="446" spans="1:12" x14ac:dyDescent="0.2">
      <c r="A446" s="418"/>
      <c r="D446" s="416">
        <f>_xlfn.XLOOKUP(C:C,Table1[for Import to Bank Register dropdown],Table1[for Pivot],0,0,1)</f>
        <v>0</v>
      </c>
      <c r="E446" s="419"/>
      <c r="F446" s="160">
        <f t="shared" si="20"/>
        <v>1111111</v>
      </c>
      <c r="G446" s="394">
        <f t="shared" si="19"/>
        <v>0</v>
      </c>
      <c r="I446" s="397">
        <f>IF(OR(C446="150 Directors advances", C446="120 accounts receivable", C446="720.2 Automobile - Insurance", C446="720.3 Automobile - License", C446="870.4 Rent - Insurance", C446="870.6 Rent - Property Tax", C446="870.7 Rent - Homeoffice", C446="870.9 Rent - Water"),
   0,
   IF(Dashboard!$F$5="Quick",
      IF(OR(C446="190 Automobile",C446="200 computer hardware",C446="210 Computer software",C446="220 Quickbooks software",C446="230 Office equipment",C446="240 Office furniture"),
         E446-(E446/(1+Dashboard!$F$4)),
         0
      ),
      IF(C446="750 Business promotion",
         E446-(E446/(1+4.793/100)),
         E446-(E446/(1+Dashboard!$F$4))
      )
   )
)</f>
        <v>0</v>
      </c>
      <c r="J446" s="39">
        <f>Bank1[[#This Row],[Money in/ (Money out)]]-Bank1[[#This Row],[GST/HST]]</f>
        <v>0</v>
      </c>
      <c r="L446" s="37">
        <f t="shared" si="18"/>
        <v>0</v>
      </c>
    </row>
    <row r="447" spans="1:12" x14ac:dyDescent="0.2">
      <c r="A447" s="418"/>
      <c r="D447" s="416">
        <f>_xlfn.XLOOKUP(C:C,Table1[for Import to Bank Register dropdown],Table1[for Pivot],0,0,1)</f>
        <v>0</v>
      </c>
      <c r="E447" s="419"/>
      <c r="F447" s="160">
        <f t="shared" si="20"/>
        <v>1111111</v>
      </c>
      <c r="G447" s="394">
        <f t="shared" si="19"/>
        <v>0</v>
      </c>
      <c r="I447" s="397">
        <f>IF(OR(C447="150 Directors advances", C447="120 accounts receivable", C447="720.2 Automobile - Insurance", C447="720.3 Automobile - License", C447="870.4 Rent - Insurance", C447="870.6 Rent - Property Tax", C447="870.7 Rent - Homeoffice", C447="870.9 Rent - Water"),
   0,
   IF(Dashboard!$F$5="Quick",
      IF(OR(C447="190 Automobile",C447="200 computer hardware",C447="210 Computer software",C447="220 Quickbooks software",C447="230 Office equipment",C447="240 Office furniture"),
         E447-(E447/(1+Dashboard!$F$4)),
         0
      ),
      IF(C447="750 Business promotion",
         E447-(E447/(1+4.793/100)),
         E447-(E447/(1+Dashboard!$F$4))
      )
   )
)</f>
        <v>0</v>
      </c>
      <c r="J447" s="39">
        <f>Bank1[[#This Row],[Money in/ (Money out)]]-Bank1[[#This Row],[GST/HST]]</f>
        <v>0</v>
      </c>
      <c r="L447" s="37">
        <f t="shared" si="18"/>
        <v>0</v>
      </c>
    </row>
    <row r="448" spans="1:12" x14ac:dyDescent="0.2">
      <c r="A448" s="418"/>
      <c r="D448" s="416">
        <f>_xlfn.XLOOKUP(C:C,Table1[for Import to Bank Register dropdown],Table1[for Pivot],0,0,1)</f>
        <v>0</v>
      </c>
      <c r="E448" s="419"/>
      <c r="F448" s="160">
        <f t="shared" si="20"/>
        <v>1111111</v>
      </c>
      <c r="G448" s="394">
        <f t="shared" si="19"/>
        <v>0</v>
      </c>
      <c r="I448" s="397">
        <f>IF(OR(C448="150 Directors advances", C448="120 accounts receivable", C448="720.2 Automobile - Insurance", C448="720.3 Automobile - License", C448="870.4 Rent - Insurance", C448="870.6 Rent - Property Tax", C448="870.7 Rent - Homeoffice", C448="870.9 Rent - Water"),
   0,
   IF(Dashboard!$F$5="Quick",
      IF(OR(C448="190 Automobile",C448="200 computer hardware",C448="210 Computer software",C448="220 Quickbooks software",C448="230 Office equipment",C448="240 Office furniture"),
         E448-(E448/(1+Dashboard!$F$4)),
         0
      ),
      IF(C448="750 Business promotion",
         E448-(E448/(1+4.793/100)),
         E448-(E448/(1+Dashboard!$F$4))
      )
   )
)</f>
        <v>0</v>
      </c>
      <c r="J448" s="39">
        <f>Bank1[[#This Row],[Money in/ (Money out)]]-Bank1[[#This Row],[GST/HST]]</f>
        <v>0</v>
      </c>
      <c r="L448" s="37">
        <f t="shared" si="18"/>
        <v>0</v>
      </c>
    </row>
    <row r="449" spans="1:12" x14ac:dyDescent="0.2">
      <c r="A449" s="418"/>
      <c r="D449" s="416">
        <f>_xlfn.XLOOKUP(C:C,Table1[for Import to Bank Register dropdown],Table1[for Pivot],0,0,1)</f>
        <v>0</v>
      </c>
      <c r="E449" s="419"/>
      <c r="F449" s="160">
        <f t="shared" si="20"/>
        <v>1111111</v>
      </c>
      <c r="G449" s="394">
        <f t="shared" si="19"/>
        <v>0</v>
      </c>
      <c r="I449" s="397">
        <f>IF(OR(C449="150 Directors advances", C449="120 accounts receivable", C449="720.2 Automobile - Insurance", C449="720.3 Automobile - License", C449="870.4 Rent - Insurance", C449="870.6 Rent - Property Tax", C449="870.7 Rent - Homeoffice", C449="870.9 Rent - Water"),
   0,
   IF(Dashboard!$F$5="Quick",
      IF(OR(C449="190 Automobile",C449="200 computer hardware",C449="210 Computer software",C449="220 Quickbooks software",C449="230 Office equipment",C449="240 Office furniture"),
         E449-(E449/(1+Dashboard!$F$4)),
         0
      ),
      IF(C449="750 Business promotion",
         E449-(E449/(1+4.793/100)),
         E449-(E449/(1+Dashboard!$F$4))
      )
   )
)</f>
        <v>0</v>
      </c>
      <c r="J449" s="39">
        <f>Bank1[[#This Row],[Money in/ (Money out)]]-Bank1[[#This Row],[GST/HST]]</f>
        <v>0</v>
      </c>
      <c r="L449" s="37">
        <f t="shared" si="18"/>
        <v>0</v>
      </c>
    </row>
    <row r="450" spans="1:12" x14ac:dyDescent="0.2">
      <c r="A450" s="418"/>
      <c r="D450" s="416">
        <f>_xlfn.XLOOKUP(C:C,Table1[for Import to Bank Register dropdown],Table1[for Pivot],0,0,1)</f>
        <v>0</v>
      </c>
      <c r="E450" s="419"/>
      <c r="F450" s="160">
        <f t="shared" si="20"/>
        <v>1111111</v>
      </c>
      <c r="G450" s="394">
        <f t="shared" si="19"/>
        <v>0</v>
      </c>
      <c r="I450" s="397">
        <f>IF(OR(C450="150 Directors advances", C450="120 accounts receivable", C450="720.2 Automobile - Insurance", C450="720.3 Automobile - License", C450="870.4 Rent - Insurance", C450="870.6 Rent - Property Tax", C450="870.7 Rent - Homeoffice", C450="870.9 Rent - Water"),
   0,
   IF(Dashboard!$F$5="Quick",
      IF(OR(C450="190 Automobile",C450="200 computer hardware",C450="210 Computer software",C450="220 Quickbooks software",C450="230 Office equipment",C450="240 Office furniture"),
         E450-(E450/(1+Dashboard!$F$4)),
         0
      ),
      IF(C450="750 Business promotion",
         E450-(E450/(1+4.793/100)),
         E450-(E450/(1+Dashboard!$F$4))
      )
   )
)</f>
        <v>0</v>
      </c>
      <c r="J450" s="39">
        <f>Bank1[[#This Row],[Money in/ (Money out)]]-Bank1[[#This Row],[GST/HST]]</f>
        <v>0</v>
      </c>
      <c r="L450" s="37">
        <f t="shared" si="18"/>
        <v>0</v>
      </c>
    </row>
    <row r="451" spans="1:12" x14ac:dyDescent="0.2">
      <c r="A451" s="418"/>
      <c r="D451" s="416">
        <f>_xlfn.XLOOKUP(C:C,Table1[for Import to Bank Register dropdown],Table1[for Pivot],0,0,1)</f>
        <v>0</v>
      </c>
      <c r="E451" s="419"/>
      <c r="F451" s="160">
        <f t="shared" si="20"/>
        <v>1111111</v>
      </c>
      <c r="G451" s="394">
        <f t="shared" si="19"/>
        <v>0</v>
      </c>
      <c r="I451" s="397">
        <f>IF(OR(C451="150 Directors advances", C451="120 accounts receivable", C451="720.2 Automobile - Insurance", C451="720.3 Automobile - License", C451="870.4 Rent - Insurance", C451="870.6 Rent - Property Tax", C451="870.7 Rent - Homeoffice", C451="870.9 Rent - Water"),
   0,
   IF(Dashboard!$F$5="Quick",
      IF(OR(C451="190 Automobile",C451="200 computer hardware",C451="210 Computer software",C451="220 Quickbooks software",C451="230 Office equipment",C451="240 Office furniture"),
         E451-(E451/(1+Dashboard!$F$4)),
         0
      ),
      IF(C451="750 Business promotion",
         E451-(E451/(1+4.793/100)),
         E451-(E451/(1+Dashboard!$F$4))
      )
   )
)</f>
        <v>0</v>
      </c>
      <c r="J451" s="39">
        <f>Bank1[[#This Row],[Money in/ (Money out)]]-Bank1[[#This Row],[GST/HST]]</f>
        <v>0</v>
      </c>
      <c r="L451" s="37">
        <f t="shared" si="18"/>
        <v>0</v>
      </c>
    </row>
    <row r="452" spans="1:12" x14ac:dyDescent="0.2">
      <c r="A452" s="418"/>
      <c r="D452" s="416">
        <f>_xlfn.XLOOKUP(C:C,Table1[for Import to Bank Register dropdown],Table1[for Pivot],0,0,1)</f>
        <v>0</v>
      </c>
      <c r="E452" s="419"/>
      <c r="F452" s="160">
        <f t="shared" si="20"/>
        <v>1111111</v>
      </c>
      <c r="G452" s="394">
        <f t="shared" si="19"/>
        <v>0</v>
      </c>
      <c r="I452" s="397">
        <f>IF(OR(C452="150 Directors advances", C452="120 accounts receivable", C452="720.2 Automobile - Insurance", C452="720.3 Automobile - License", C452="870.4 Rent - Insurance", C452="870.6 Rent - Property Tax", C452="870.7 Rent - Homeoffice", C452="870.9 Rent - Water"),
   0,
   IF(Dashboard!$F$5="Quick",
      IF(OR(C452="190 Automobile",C452="200 computer hardware",C452="210 Computer software",C452="220 Quickbooks software",C452="230 Office equipment",C452="240 Office furniture"),
         E452-(E452/(1+Dashboard!$F$4)),
         0
      ),
      IF(C452="750 Business promotion",
         E452-(E452/(1+4.793/100)),
         E452-(E452/(1+Dashboard!$F$4))
      )
   )
)</f>
        <v>0</v>
      </c>
      <c r="J452" s="39">
        <f>Bank1[[#This Row],[Money in/ (Money out)]]-Bank1[[#This Row],[GST/HST]]</f>
        <v>0</v>
      </c>
      <c r="L452" s="37">
        <f t="shared" si="18"/>
        <v>0</v>
      </c>
    </row>
    <row r="453" spans="1:12" x14ac:dyDescent="0.2">
      <c r="A453" s="418"/>
      <c r="D453" s="416">
        <f>_xlfn.XLOOKUP(C:C,Table1[for Import to Bank Register dropdown],Table1[for Pivot],0,0,1)</f>
        <v>0</v>
      </c>
      <c r="E453" s="419"/>
      <c r="F453" s="160">
        <f t="shared" si="20"/>
        <v>1111111</v>
      </c>
      <c r="G453" s="394">
        <f t="shared" si="19"/>
        <v>0</v>
      </c>
      <c r="I453" s="397">
        <f>IF(OR(C453="150 Directors advances", C453="120 accounts receivable", C453="720.2 Automobile - Insurance", C453="720.3 Automobile - License", C453="870.4 Rent - Insurance", C453="870.6 Rent - Property Tax", C453="870.7 Rent - Homeoffice", C453="870.9 Rent - Water"),
   0,
   IF(Dashboard!$F$5="Quick",
      IF(OR(C453="190 Automobile",C453="200 computer hardware",C453="210 Computer software",C453="220 Quickbooks software",C453="230 Office equipment",C453="240 Office furniture"),
         E453-(E453/(1+Dashboard!$F$4)),
         0
      ),
      IF(C453="750 Business promotion",
         E453-(E453/(1+4.793/100)),
         E453-(E453/(1+Dashboard!$F$4))
      )
   )
)</f>
        <v>0</v>
      </c>
      <c r="J453" s="39">
        <f>Bank1[[#This Row],[Money in/ (Money out)]]-Bank1[[#This Row],[GST/HST]]</f>
        <v>0</v>
      </c>
      <c r="L453" s="37">
        <f t="shared" si="18"/>
        <v>0</v>
      </c>
    </row>
    <row r="454" spans="1:12" x14ac:dyDescent="0.2">
      <c r="A454" s="418"/>
      <c r="D454" s="416">
        <f>_xlfn.XLOOKUP(C:C,Table1[for Import to Bank Register dropdown],Table1[for Pivot],0,0,1)</f>
        <v>0</v>
      </c>
      <c r="E454" s="419"/>
      <c r="F454" s="160">
        <f t="shared" si="20"/>
        <v>1111111</v>
      </c>
      <c r="G454" s="394">
        <f t="shared" si="19"/>
        <v>0</v>
      </c>
      <c r="I454" s="397">
        <f>IF(OR(C454="150 Directors advances", C454="120 accounts receivable", C454="720.2 Automobile - Insurance", C454="720.3 Automobile - License", C454="870.4 Rent - Insurance", C454="870.6 Rent - Property Tax", C454="870.7 Rent - Homeoffice", C454="870.9 Rent - Water"),
   0,
   IF(Dashboard!$F$5="Quick",
      IF(OR(C454="190 Automobile",C454="200 computer hardware",C454="210 Computer software",C454="220 Quickbooks software",C454="230 Office equipment",C454="240 Office furniture"),
         E454-(E454/(1+Dashboard!$F$4)),
         0
      ),
      IF(C454="750 Business promotion",
         E454-(E454/(1+4.793/100)),
         E454-(E454/(1+Dashboard!$F$4))
      )
   )
)</f>
        <v>0</v>
      </c>
      <c r="J454" s="39">
        <f>Bank1[[#This Row],[Money in/ (Money out)]]-Bank1[[#This Row],[GST/HST]]</f>
        <v>0</v>
      </c>
      <c r="L454" s="37">
        <f t="shared" ref="L454:L517" si="21">$L$3</f>
        <v>0</v>
      </c>
    </row>
    <row r="455" spans="1:12" x14ac:dyDescent="0.2">
      <c r="A455" s="418"/>
      <c r="D455" s="416">
        <f>_xlfn.XLOOKUP(C:C,Table1[for Import to Bank Register dropdown],Table1[for Pivot],0,0,1)</f>
        <v>0</v>
      </c>
      <c r="E455" s="419"/>
      <c r="F455" s="160">
        <f t="shared" si="20"/>
        <v>1111111</v>
      </c>
      <c r="G455" s="394">
        <f t="shared" ref="G455:G518" si="22">G454+E455</f>
        <v>0</v>
      </c>
      <c r="I455" s="397">
        <f>IF(OR(C455="150 Directors advances", C455="120 accounts receivable", C455="720.2 Automobile - Insurance", C455="720.3 Automobile - License", C455="870.4 Rent - Insurance", C455="870.6 Rent - Property Tax", C455="870.7 Rent - Homeoffice", C455="870.9 Rent - Water"),
   0,
   IF(Dashboard!$F$5="Quick",
      IF(OR(C455="190 Automobile",C455="200 computer hardware",C455="210 Computer software",C455="220 Quickbooks software",C455="230 Office equipment",C455="240 Office furniture"),
         E455-(E455/(1+Dashboard!$F$4)),
         0
      ),
      IF(C455="750 Business promotion",
         E455-(E455/(1+4.793/100)),
         E455-(E455/(1+Dashboard!$F$4))
      )
   )
)</f>
        <v>0</v>
      </c>
      <c r="J455" s="39">
        <f>Bank1[[#This Row],[Money in/ (Money out)]]-Bank1[[#This Row],[GST/HST]]</f>
        <v>0</v>
      </c>
      <c r="L455" s="37">
        <f t="shared" si="21"/>
        <v>0</v>
      </c>
    </row>
    <row r="456" spans="1:12" x14ac:dyDescent="0.2">
      <c r="A456" s="418"/>
      <c r="D456" s="416">
        <f>_xlfn.XLOOKUP(C:C,Table1[for Import to Bank Register dropdown],Table1[for Pivot],0,0,1)</f>
        <v>0</v>
      </c>
      <c r="E456" s="419"/>
      <c r="F456" s="160">
        <f t="shared" ref="F456:F519" si="23">$E$2</f>
        <v>1111111</v>
      </c>
      <c r="G456" s="394">
        <f t="shared" si="22"/>
        <v>0</v>
      </c>
      <c r="I456" s="397">
        <f>IF(OR(C456="150 Directors advances", C456="120 accounts receivable", C456="720.2 Automobile - Insurance", C456="720.3 Automobile - License", C456="870.4 Rent - Insurance", C456="870.6 Rent - Property Tax", C456="870.7 Rent - Homeoffice", C456="870.9 Rent - Water"),
   0,
   IF(Dashboard!$F$5="Quick",
      IF(OR(C456="190 Automobile",C456="200 computer hardware",C456="210 Computer software",C456="220 Quickbooks software",C456="230 Office equipment",C456="240 Office furniture"),
         E456-(E456/(1+Dashboard!$F$4)),
         0
      ),
      IF(C456="750 Business promotion",
         E456-(E456/(1+4.793/100)),
         E456-(E456/(1+Dashboard!$F$4))
      )
   )
)</f>
        <v>0</v>
      </c>
      <c r="J456" s="39">
        <f>Bank1[[#This Row],[Money in/ (Money out)]]-Bank1[[#This Row],[GST/HST]]</f>
        <v>0</v>
      </c>
      <c r="L456" s="37">
        <f t="shared" si="21"/>
        <v>0</v>
      </c>
    </row>
    <row r="457" spans="1:12" x14ac:dyDescent="0.2">
      <c r="A457" s="418"/>
      <c r="D457" s="416">
        <f>_xlfn.XLOOKUP(C:C,Table1[for Import to Bank Register dropdown],Table1[for Pivot],0,0,1)</f>
        <v>0</v>
      </c>
      <c r="E457" s="419"/>
      <c r="F457" s="160">
        <f t="shared" si="23"/>
        <v>1111111</v>
      </c>
      <c r="G457" s="394">
        <f t="shared" si="22"/>
        <v>0</v>
      </c>
      <c r="I457" s="397">
        <f>IF(OR(C457="150 Directors advances", C457="120 accounts receivable", C457="720.2 Automobile - Insurance", C457="720.3 Automobile - License", C457="870.4 Rent - Insurance", C457="870.6 Rent - Property Tax", C457="870.7 Rent - Homeoffice", C457="870.9 Rent - Water"),
   0,
   IF(Dashboard!$F$5="Quick",
      IF(OR(C457="190 Automobile",C457="200 computer hardware",C457="210 Computer software",C457="220 Quickbooks software",C457="230 Office equipment",C457="240 Office furniture"),
         E457-(E457/(1+Dashboard!$F$4)),
         0
      ),
      IF(C457="750 Business promotion",
         E457-(E457/(1+4.793/100)),
         E457-(E457/(1+Dashboard!$F$4))
      )
   )
)</f>
        <v>0</v>
      </c>
      <c r="J457" s="39">
        <f>Bank1[[#This Row],[Money in/ (Money out)]]-Bank1[[#This Row],[GST/HST]]</f>
        <v>0</v>
      </c>
      <c r="L457" s="37">
        <f t="shared" si="21"/>
        <v>0</v>
      </c>
    </row>
    <row r="458" spans="1:12" x14ac:dyDescent="0.2">
      <c r="A458" s="418"/>
      <c r="D458" s="416">
        <f>_xlfn.XLOOKUP(C:C,Table1[for Import to Bank Register dropdown],Table1[for Pivot],0,0,1)</f>
        <v>0</v>
      </c>
      <c r="E458" s="419"/>
      <c r="F458" s="160">
        <f t="shared" si="23"/>
        <v>1111111</v>
      </c>
      <c r="G458" s="394">
        <f t="shared" si="22"/>
        <v>0</v>
      </c>
      <c r="I458" s="397">
        <f>IF(OR(C458="150 Directors advances", C458="120 accounts receivable", C458="720.2 Automobile - Insurance", C458="720.3 Automobile - License", C458="870.4 Rent - Insurance", C458="870.6 Rent - Property Tax", C458="870.7 Rent - Homeoffice", C458="870.9 Rent - Water"),
   0,
   IF(Dashboard!$F$5="Quick",
      IF(OR(C458="190 Automobile",C458="200 computer hardware",C458="210 Computer software",C458="220 Quickbooks software",C458="230 Office equipment",C458="240 Office furniture"),
         E458-(E458/(1+Dashboard!$F$4)),
         0
      ),
      IF(C458="750 Business promotion",
         E458-(E458/(1+4.793/100)),
         E458-(E458/(1+Dashboard!$F$4))
      )
   )
)</f>
        <v>0</v>
      </c>
      <c r="J458" s="39">
        <f>Bank1[[#This Row],[Money in/ (Money out)]]-Bank1[[#This Row],[GST/HST]]</f>
        <v>0</v>
      </c>
      <c r="L458" s="37">
        <f t="shared" si="21"/>
        <v>0</v>
      </c>
    </row>
    <row r="459" spans="1:12" x14ac:dyDescent="0.2">
      <c r="A459" s="418"/>
      <c r="D459" s="416">
        <f>_xlfn.XLOOKUP(C:C,Table1[for Import to Bank Register dropdown],Table1[for Pivot],0,0,1)</f>
        <v>0</v>
      </c>
      <c r="E459" s="419"/>
      <c r="F459" s="160">
        <f t="shared" si="23"/>
        <v>1111111</v>
      </c>
      <c r="G459" s="394">
        <f t="shared" si="22"/>
        <v>0</v>
      </c>
      <c r="I459" s="397">
        <f>IF(OR(C459="150 Directors advances", C459="120 accounts receivable", C459="720.2 Automobile - Insurance", C459="720.3 Automobile - License", C459="870.4 Rent - Insurance", C459="870.6 Rent - Property Tax", C459="870.7 Rent - Homeoffice", C459="870.9 Rent - Water"),
   0,
   IF(Dashboard!$F$5="Quick",
      IF(OR(C459="190 Automobile",C459="200 computer hardware",C459="210 Computer software",C459="220 Quickbooks software",C459="230 Office equipment",C459="240 Office furniture"),
         E459-(E459/(1+Dashboard!$F$4)),
         0
      ),
      IF(C459="750 Business promotion",
         E459-(E459/(1+4.793/100)),
         E459-(E459/(1+Dashboard!$F$4))
      )
   )
)</f>
        <v>0</v>
      </c>
      <c r="J459" s="39">
        <f>Bank1[[#This Row],[Money in/ (Money out)]]-Bank1[[#This Row],[GST/HST]]</f>
        <v>0</v>
      </c>
      <c r="L459" s="37">
        <f t="shared" si="21"/>
        <v>0</v>
      </c>
    </row>
    <row r="460" spans="1:12" x14ac:dyDescent="0.2">
      <c r="A460" s="418"/>
      <c r="D460" s="416">
        <f>_xlfn.XLOOKUP(C:C,Table1[for Import to Bank Register dropdown],Table1[for Pivot],0,0,1)</f>
        <v>0</v>
      </c>
      <c r="E460" s="419"/>
      <c r="F460" s="160">
        <f t="shared" si="23"/>
        <v>1111111</v>
      </c>
      <c r="G460" s="394">
        <f t="shared" si="22"/>
        <v>0</v>
      </c>
      <c r="I460" s="397">
        <f>IF(OR(C460="150 Directors advances", C460="120 accounts receivable", C460="720.2 Automobile - Insurance", C460="720.3 Automobile - License", C460="870.4 Rent - Insurance", C460="870.6 Rent - Property Tax", C460="870.7 Rent - Homeoffice", C460="870.9 Rent - Water"),
   0,
   IF(Dashboard!$F$5="Quick",
      IF(OR(C460="190 Automobile",C460="200 computer hardware",C460="210 Computer software",C460="220 Quickbooks software",C460="230 Office equipment",C460="240 Office furniture"),
         E460-(E460/(1+Dashboard!$F$4)),
         0
      ),
      IF(C460="750 Business promotion",
         E460-(E460/(1+4.793/100)),
         E460-(E460/(1+Dashboard!$F$4))
      )
   )
)</f>
        <v>0</v>
      </c>
      <c r="J460" s="39">
        <f>Bank1[[#This Row],[Money in/ (Money out)]]-Bank1[[#This Row],[GST/HST]]</f>
        <v>0</v>
      </c>
      <c r="L460" s="37">
        <f t="shared" si="21"/>
        <v>0</v>
      </c>
    </row>
    <row r="461" spans="1:12" x14ac:dyDescent="0.2">
      <c r="A461" s="418"/>
      <c r="D461" s="416">
        <f>_xlfn.XLOOKUP(C:C,Table1[for Import to Bank Register dropdown],Table1[for Pivot],0,0,1)</f>
        <v>0</v>
      </c>
      <c r="E461" s="419"/>
      <c r="F461" s="160">
        <f t="shared" si="23"/>
        <v>1111111</v>
      </c>
      <c r="G461" s="394">
        <f t="shared" si="22"/>
        <v>0</v>
      </c>
      <c r="I461" s="397">
        <f>IF(OR(C461="150 Directors advances", C461="120 accounts receivable", C461="720.2 Automobile - Insurance", C461="720.3 Automobile - License", C461="870.4 Rent - Insurance", C461="870.6 Rent - Property Tax", C461="870.7 Rent - Homeoffice", C461="870.9 Rent - Water"),
   0,
   IF(Dashboard!$F$5="Quick",
      IF(OR(C461="190 Automobile",C461="200 computer hardware",C461="210 Computer software",C461="220 Quickbooks software",C461="230 Office equipment",C461="240 Office furniture"),
         E461-(E461/(1+Dashboard!$F$4)),
         0
      ),
      IF(C461="750 Business promotion",
         E461-(E461/(1+4.793/100)),
         E461-(E461/(1+Dashboard!$F$4))
      )
   )
)</f>
        <v>0</v>
      </c>
      <c r="J461" s="39">
        <f>Bank1[[#This Row],[Money in/ (Money out)]]-Bank1[[#This Row],[GST/HST]]</f>
        <v>0</v>
      </c>
      <c r="L461" s="37">
        <f t="shared" si="21"/>
        <v>0</v>
      </c>
    </row>
    <row r="462" spans="1:12" x14ac:dyDescent="0.2">
      <c r="A462" s="418"/>
      <c r="D462" s="416">
        <f>_xlfn.XLOOKUP(C:C,Table1[for Import to Bank Register dropdown],Table1[for Pivot],0,0,1)</f>
        <v>0</v>
      </c>
      <c r="E462" s="419"/>
      <c r="F462" s="160">
        <f t="shared" si="23"/>
        <v>1111111</v>
      </c>
      <c r="G462" s="394">
        <f t="shared" si="22"/>
        <v>0</v>
      </c>
      <c r="I462" s="397">
        <f>IF(OR(C462="150 Directors advances", C462="120 accounts receivable", C462="720.2 Automobile - Insurance", C462="720.3 Automobile - License", C462="870.4 Rent - Insurance", C462="870.6 Rent - Property Tax", C462="870.7 Rent - Homeoffice", C462="870.9 Rent - Water"),
   0,
   IF(Dashboard!$F$5="Quick",
      IF(OR(C462="190 Automobile",C462="200 computer hardware",C462="210 Computer software",C462="220 Quickbooks software",C462="230 Office equipment",C462="240 Office furniture"),
         E462-(E462/(1+Dashboard!$F$4)),
         0
      ),
      IF(C462="750 Business promotion",
         E462-(E462/(1+4.793/100)),
         E462-(E462/(1+Dashboard!$F$4))
      )
   )
)</f>
        <v>0</v>
      </c>
      <c r="J462" s="39">
        <f>Bank1[[#This Row],[Money in/ (Money out)]]-Bank1[[#This Row],[GST/HST]]</f>
        <v>0</v>
      </c>
      <c r="L462" s="37">
        <f t="shared" si="21"/>
        <v>0</v>
      </c>
    </row>
    <row r="463" spans="1:12" x14ac:dyDescent="0.2">
      <c r="A463" s="418"/>
      <c r="D463" s="416">
        <f>_xlfn.XLOOKUP(C:C,Table1[for Import to Bank Register dropdown],Table1[for Pivot],0,0,1)</f>
        <v>0</v>
      </c>
      <c r="E463" s="419"/>
      <c r="F463" s="160">
        <f t="shared" si="23"/>
        <v>1111111</v>
      </c>
      <c r="G463" s="394">
        <f t="shared" si="22"/>
        <v>0</v>
      </c>
      <c r="I463" s="397">
        <f>IF(OR(C463="150 Directors advances", C463="120 accounts receivable", C463="720.2 Automobile - Insurance", C463="720.3 Automobile - License", C463="870.4 Rent - Insurance", C463="870.6 Rent - Property Tax", C463="870.7 Rent - Homeoffice", C463="870.9 Rent - Water"),
   0,
   IF(Dashboard!$F$5="Quick",
      IF(OR(C463="190 Automobile",C463="200 computer hardware",C463="210 Computer software",C463="220 Quickbooks software",C463="230 Office equipment",C463="240 Office furniture"),
         E463-(E463/(1+Dashboard!$F$4)),
         0
      ),
      IF(C463="750 Business promotion",
         E463-(E463/(1+4.793/100)),
         E463-(E463/(1+Dashboard!$F$4))
      )
   )
)</f>
        <v>0</v>
      </c>
      <c r="J463" s="39">
        <f>Bank1[[#This Row],[Money in/ (Money out)]]-Bank1[[#This Row],[GST/HST]]</f>
        <v>0</v>
      </c>
      <c r="L463" s="37">
        <f t="shared" si="21"/>
        <v>0</v>
      </c>
    </row>
    <row r="464" spans="1:12" x14ac:dyDescent="0.2">
      <c r="A464" s="418"/>
      <c r="D464" s="416">
        <f>_xlfn.XLOOKUP(C:C,Table1[for Import to Bank Register dropdown],Table1[for Pivot],0,0,1)</f>
        <v>0</v>
      </c>
      <c r="E464" s="419"/>
      <c r="F464" s="160">
        <f t="shared" si="23"/>
        <v>1111111</v>
      </c>
      <c r="G464" s="394">
        <f t="shared" si="22"/>
        <v>0</v>
      </c>
      <c r="I464" s="397">
        <f>IF(OR(C464="150 Directors advances", C464="120 accounts receivable", C464="720.2 Automobile - Insurance", C464="720.3 Automobile - License", C464="870.4 Rent - Insurance", C464="870.6 Rent - Property Tax", C464="870.7 Rent - Homeoffice", C464="870.9 Rent - Water"),
   0,
   IF(Dashboard!$F$5="Quick",
      IF(OR(C464="190 Automobile",C464="200 computer hardware",C464="210 Computer software",C464="220 Quickbooks software",C464="230 Office equipment",C464="240 Office furniture"),
         E464-(E464/(1+Dashboard!$F$4)),
         0
      ),
      IF(C464="750 Business promotion",
         E464-(E464/(1+4.793/100)),
         E464-(E464/(1+Dashboard!$F$4))
      )
   )
)</f>
        <v>0</v>
      </c>
      <c r="J464" s="39">
        <f>Bank1[[#This Row],[Money in/ (Money out)]]-Bank1[[#This Row],[GST/HST]]</f>
        <v>0</v>
      </c>
      <c r="L464" s="37">
        <f t="shared" si="21"/>
        <v>0</v>
      </c>
    </row>
    <row r="465" spans="1:12" x14ac:dyDescent="0.2">
      <c r="A465" s="418"/>
      <c r="D465" s="416">
        <f>_xlfn.XLOOKUP(C:C,Table1[for Import to Bank Register dropdown],Table1[for Pivot],0,0,1)</f>
        <v>0</v>
      </c>
      <c r="E465" s="419"/>
      <c r="F465" s="160">
        <f t="shared" si="23"/>
        <v>1111111</v>
      </c>
      <c r="G465" s="394">
        <f t="shared" si="22"/>
        <v>0</v>
      </c>
      <c r="I465" s="397">
        <f>IF(OR(C465="150 Directors advances", C465="120 accounts receivable", C465="720.2 Automobile - Insurance", C465="720.3 Automobile - License", C465="870.4 Rent - Insurance", C465="870.6 Rent - Property Tax", C465="870.7 Rent - Homeoffice", C465="870.9 Rent - Water"),
   0,
   IF(Dashboard!$F$5="Quick",
      IF(OR(C465="190 Automobile",C465="200 computer hardware",C465="210 Computer software",C465="220 Quickbooks software",C465="230 Office equipment",C465="240 Office furniture"),
         E465-(E465/(1+Dashboard!$F$4)),
         0
      ),
      IF(C465="750 Business promotion",
         E465-(E465/(1+4.793/100)),
         E465-(E465/(1+Dashboard!$F$4))
      )
   )
)</f>
        <v>0</v>
      </c>
      <c r="J465" s="39">
        <f>Bank1[[#This Row],[Money in/ (Money out)]]-Bank1[[#This Row],[GST/HST]]</f>
        <v>0</v>
      </c>
      <c r="L465" s="37">
        <f t="shared" si="21"/>
        <v>0</v>
      </c>
    </row>
    <row r="466" spans="1:12" x14ac:dyDescent="0.2">
      <c r="A466" s="418"/>
      <c r="D466" s="416">
        <f>_xlfn.XLOOKUP(C:C,Table1[for Import to Bank Register dropdown],Table1[for Pivot],0,0,1)</f>
        <v>0</v>
      </c>
      <c r="E466" s="419"/>
      <c r="F466" s="160">
        <f t="shared" si="23"/>
        <v>1111111</v>
      </c>
      <c r="G466" s="394">
        <f t="shared" si="22"/>
        <v>0</v>
      </c>
      <c r="I466" s="397">
        <f>IF(OR(C466="150 Directors advances", C466="120 accounts receivable", C466="720.2 Automobile - Insurance", C466="720.3 Automobile - License", C466="870.4 Rent - Insurance", C466="870.6 Rent - Property Tax", C466="870.7 Rent - Homeoffice", C466="870.9 Rent - Water"),
   0,
   IF(Dashboard!$F$5="Quick",
      IF(OR(C466="190 Automobile",C466="200 computer hardware",C466="210 Computer software",C466="220 Quickbooks software",C466="230 Office equipment",C466="240 Office furniture"),
         E466-(E466/(1+Dashboard!$F$4)),
         0
      ),
      IF(C466="750 Business promotion",
         E466-(E466/(1+4.793/100)),
         E466-(E466/(1+Dashboard!$F$4))
      )
   )
)</f>
        <v>0</v>
      </c>
      <c r="J466" s="39">
        <f>Bank1[[#This Row],[Money in/ (Money out)]]-Bank1[[#This Row],[GST/HST]]</f>
        <v>0</v>
      </c>
      <c r="L466" s="37">
        <f t="shared" si="21"/>
        <v>0</v>
      </c>
    </row>
    <row r="467" spans="1:12" x14ac:dyDescent="0.2">
      <c r="A467" s="418"/>
      <c r="D467" s="416">
        <f>_xlfn.XLOOKUP(C:C,Table1[for Import to Bank Register dropdown],Table1[for Pivot],0,0,1)</f>
        <v>0</v>
      </c>
      <c r="E467" s="419"/>
      <c r="F467" s="160">
        <f t="shared" si="23"/>
        <v>1111111</v>
      </c>
      <c r="G467" s="394">
        <f t="shared" si="22"/>
        <v>0</v>
      </c>
      <c r="I467" s="397">
        <f>IF(OR(C467="150 Directors advances", C467="120 accounts receivable", C467="720.2 Automobile - Insurance", C467="720.3 Automobile - License", C467="870.4 Rent - Insurance", C467="870.6 Rent - Property Tax", C467="870.7 Rent - Homeoffice", C467="870.9 Rent - Water"),
   0,
   IF(Dashboard!$F$5="Quick",
      IF(OR(C467="190 Automobile",C467="200 computer hardware",C467="210 Computer software",C467="220 Quickbooks software",C467="230 Office equipment",C467="240 Office furniture"),
         E467-(E467/(1+Dashboard!$F$4)),
         0
      ),
      IF(C467="750 Business promotion",
         E467-(E467/(1+4.793/100)),
         E467-(E467/(1+Dashboard!$F$4))
      )
   )
)</f>
        <v>0</v>
      </c>
      <c r="J467" s="39">
        <f>Bank1[[#This Row],[Money in/ (Money out)]]-Bank1[[#This Row],[GST/HST]]</f>
        <v>0</v>
      </c>
      <c r="L467" s="37">
        <f t="shared" si="21"/>
        <v>0</v>
      </c>
    </row>
    <row r="468" spans="1:12" x14ac:dyDescent="0.2">
      <c r="A468" s="418"/>
      <c r="D468" s="416">
        <f>_xlfn.XLOOKUP(C:C,Table1[for Import to Bank Register dropdown],Table1[for Pivot],0,0,1)</f>
        <v>0</v>
      </c>
      <c r="E468" s="419"/>
      <c r="F468" s="160">
        <f t="shared" si="23"/>
        <v>1111111</v>
      </c>
      <c r="G468" s="394">
        <f t="shared" si="22"/>
        <v>0</v>
      </c>
      <c r="I468" s="397">
        <f>IF(OR(C468="150 Directors advances", C468="120 accounts receivable", C468="720.2 Automobile - Insurance", C468="720.3 Automobile - License", C468="870.4 Rent - Insurance", C468="870.6 Rent - Property Tax", C468="870.7 Rent - Homeoffice", C468="870.9 Rent - Water"),
   0,
   IF(Dashboard!$F$5="Quick",
      IF(OR(C468="190 Automobile",C468="200 computer hardware",C468="210 Computer software",C468="220 Quickbooks software",C468="230 Office equipment",C468="240 Office furniture"),
         E468-(E468/(1+Dashboard!$F$4)),
         0
      ),
      IF(C468="750 Business promotion",
         E468-(E468/(1+4.793/100)),
         E468-(E468/(1+Dashboard!$F$4))
      )
   )
)</f>
        <v>0</v>
      </c>
      <c r="J468" s="39">
        <f>Bank1[[#This Row],[Money in/ (Money out)]]-Bank1[[#This Row],[GST/HST]]</f>
        <v>0</v>
      </c>
      <c r="L468" s="37">
        <f t="shared" si="21"/>
        <v>0</v>
      </c>
    </row>
    <row r="469" spans="1:12" x14ac:dyDescent="0.2">
      <c r="A469" s="418"/>
      <c r="D469" s="416">
        <f>_xlfn.XLOOKUP(C:C,Table1[for Import to Bank Register dropdown],Table1[for Pivot],0,0,1)</f>
        <v>0</v>
      </c>
      <c r="E469" s="419"/>
      <c r="F469" s="160">
        <f t="shared" si="23"/>
        <v>1111111</v>
      </c>
      <c r="G469" s="394">
        <f t="shared" si="22"/>
        <v>0</v>
      </c>
      <c r="I469" s="397">
        <f>IF(OR(C469="150 Directors advances", C469="120 accounts receivable", C469="720.2 Automobile - Insurance", C469="720.3 Automobile - License", C469="870.4 Rent - Insurance", C469="870.6 Rent - Property Tax", C469="870.7 Rent - Homeoffice", C469="870.9 Rent - Water"),
   0,
   IF(Dashboard!$F$5="Quick",
      IF(OR(C469="190 Automobile",C469="200 computer hardware",C469="210 Computer software",C469="220 Quickbooks software",C469="230 Office equipment",C469="240 Office furniture"),
         E469-(E469/(1+Dashboard!$F$4)),
         0
      ),
      IF(C469="750 Business promotion",
         E469-(E469/(1+4.793/100)),
         E469-(E469/(1+Dashboard!$F$4))
      )
   )
)</f>
        <v>0</v>
      </c>
      <c r="J469" s="39">
        <f>Bank1[[#This Row],[Money in/ (Money out)]]-Bank1[[#This Row],[GST/HST]]</f>
        <v>0</v>
      </c>
      <c r="L469" s="37">
        <f t="shared" si="21"/>
        <v>0</v>
      </c>
    </row>
    <row r="470" spans="1:12" x14ac:dyDescent="0.2">
      <c r="A470" s="418"/>
      <c r="D470" s="416">
        <f>_xlfn.XLOOKUP(C:C,Table1[for Import to Bank Register dropdown],Table1[for Pivot],0,0,1)</f>
        <v>0</v>
      </c>
      <c r="E470" s="419"/>
      <c r="F470" s="160">
        <f t="shared" si="23"/>
        <v>1111111</v>
      </c>
      <c r="G470" s="394">
        <f t="shared" si="22"/>
        <v>0</v>
      </c>
      <c r="I470" s="397">
        <f>IF(OR(C470="150 Directors advances", C470="120 accounts receivable", C470="720.2 Automobile - Insurance", C470="720.3 Automobile - License", C470="870.4 Rent - Insurance", C470="870.6 Rent - Property Tax", C470="870.7 Rent - Homeoffice", C470="870.9 Rent - Water"),
   0,
   IF(Dashboard!$F$5="Quick",
      IF(OR(C470="190 Automobile",C470="200 computer hardware",C470="210 Computer software",C470="220 Quickbooks software",C470="230 Office equipment",C470="240 Office furniture"),
         E470-(E470/(1+Dashboard!$F$4)),
         0
      ),
      IF(C470="750 Business promotion",
         E470-(E470/(1+4.793/100)),
         E470-(E470/(1+Dashboard!$F$4))
      )
   )
)</f>
        <v>0</v>
      </c>
      <c r="J470" s="39">
        <f>Bank1[[#This Row],[Money in/ (Money out)]]-Bank1[[#This Row],[GST/HST]]</f>
        <v>0</v>
      </c>
      <c r="L470" s="37">
        <f t="shared" si="21"/>
        <v>0</v>
      </c>
    </row>
    <row r="471" spans="1:12" x14ac:dyDescent="0.2">
      <c r="A471" s="418"/>
      <c r="D471" s="416">
        <f>_xlfn.XLOOKUP(C:C,Table1[for Import to Bank Register dropdown],Table1[for Pivot],0,0,1)</f>
        <v>0</v>
      </c>
      <c r="E471" s="419"/>
      <c r="F471" s="160">
        <f t="shared" si="23"/>
        <v>1111111</v>
      </c>
      <c r="G471" s="394">
        <f t="shared" si="22"/>
        <v>0</v>
      </c>
      <c r="I471" s="397">
        <f>IF(OR(C471="150 Directors advances", C471="120 accounts receivable", C471="720.2 Automobile - Insurance", C471="720.3 Automobile - License", C471="870.4 Rent - Insurance", C471="870.6 Rent - Property Tax", C471="870.7 Rent - Homeoffice", C471="870.9 Rent - Water"),
   0,
   IF(Dashboard!$F$5="Quick",
      IF(OR(C471="190 Automobile",C471="200 computer hardware",C471="210 Computer software",C471="220 Quickbooks software",C471="230 Office equipment",C471="240 Office furniture"),
         E471-(E471/(1+Dashboard!$F$4)),
         0
      ),
      IF(C471="750 Business promotion",
         E471-(E471/(1+4.793/100)),
         E471-(E471/(1+Dashboard!$F$4))
      )
   )
)</f>
        <v>0</v>
      </c>
      <c r="J471" s="39">
        <f>Bank1[[#This Row],[Money in/ (Money out)]]-Bank1[[#This Row],[GST/HST]]</f>
        <v>0</v>
      </c>
      <c r="L471" s="37">
        <f t="shared" si="21"/>
        <v>0</v>
      </c>
    </row>
    <row r="472" spans="1:12" x14ac:dyDescent="0.2">
      <c r="A472" s="418"/>
      <c r="D472" s="416">
        <f>_xlfn.XLOOKUP(C:C,Table1[for Import to Bank Register dropdown],Table1[for Pivot],0,0,1)</f>
        <v>0</v>
      </c>
      <c r="E472" s="419"/>
      <c r="F472" s="160">
        <f t="shared" si="23"/>
        <v>1111111</v>
      </c>
      <c r="G472" s="394">
        <f t="shared" si="22"/>
        <v>0</v>
      </c>
      <c r="I472" s="397">
        <f>IF(OR(C472="150 Directors advances", C472="120 accounts receivable", C472="720.2 Automobile - Insurance", C472="720.3 Automobile - License", C472="870.4 Rent - Insurance", C472="870.6 Rent - Property Tax", C472="870.7 Rent - Homeoffice", C472="870.9 Rent - Water"),
   0,
   IF(Dashboard!$F$5="Quick",
      IF(OR(C472="190 Automobile",C472="200 computer hardware",C472="210 Computer software",C472="220 Quickbooks software",C472="230 Office equipment",C472="240 Office furniture"),
         E472-(E472/(1+Dashboard!$F$4)),
         0
      ),
      IF(C472="750 Business promotion",
         E472-(E472/(1+4.793/100)),
         E472-(E472/(1+Dashboard!$F$4))
      )
   )
)</f>
        <v>0</v>
      </c>
      <c r="J472" s="39">
        <f>Bank1[[#This Row],[Money in/ (Money out)]]-Bank1[[#This Row],[GST/HST]]</f>
        <v>0</v>
      </c>
      <c r="L472" s="37">
        <f t="shared" si="21"/>
        <v>0</v>
      </c>
    </row>
    <row r="473" spans="1:12" x14ac:dyDescent="0.2">
      <c r="A473" s="418"/>
      <c r="D473" s="416">
        <f>_xlfn.XLOOKUP(C:C,Table1[for Import to Bank Register dropdown],Table1[for Pivot],0,0,1)</f>
        <v>0</v>
      </c>
      <c r="E473" s="419"/>
      <c r="F473" s="160">
        <f t="shared" si="23"/>
        <v>1111111</v>
      </c>
      <c r="G473" s="394">
        <f t="shared" si="22"/>
        <v>0</v>
      </c>
      <c r="I473" s="397">
        <f>IF(OR(C473="150 Directors advances", C473="120 accounts receivable", C473="720.2 Automobile - Insurance", C473="720.3 Automobile - License", C473="870.4 Rent - Insurance", C473="870.6 Rent - Property Tax", C473="870.7 Rent - Homeoffice", C473="870.9 Rent - Water"),
   0,
   IF(Dashboard!$F$5="Quick",
      IF(OR(C473="190 Automobile",C473="200 computer hardware",C473="210 Computer software",C473="220 Quickbooks software",C473="230 Office equipment",C473="240 Office furniture"),
         E473-(E473/(1+Dashboard!$F$4)),
         0
      ),
      IF(C473="750 Business promotion",
         E473-(E473/(1+4.793/100)),
         E473-(E473/(1+Dashboard!$F$4))
      )
   )
)</f>
        <v>0</v>
      </c>
      <c r="J473" s="39">
        <f>Bank1[[#This Row],[Money in/ (Money out)]]-Bank1[[#This Row],[GST/HST]]</f>
        <v>0</v>
      </c>
      <c r="L473" s="37">
        <f t="shared" si="21"/>
        <v>0</v>
      </c>
    </row>
    <row r="474" spans="1:12" x14ac:dyDescent="0.2">
      <c r="A474" s="418"/>
      <c r="D474" s="416">
        <f>_xlfn.XLOOKUP(C:C,Table1[for Import to Bank Register dropdown],Table1[for Pivot],0,0,1)</f>
        <v>0</v>
      </c>
      <c r="E474" s="419"/>
      <c r="F474" s="160">
        <f t="shared" si="23"/>
        <v>1111111</v>
      </c>
      <c r="G474" s="394">
        <f t="shared" si="22"/>
        <v>0</v>
      </c>
      <c r="I474" s="397">
        <f>IF(OR(C474="150 Directors advances", C474="120 accounts receivable", C474="720.2 Automobile - Insurance", C474="720.3 Automobile - License", C474="870.4 Rent - Insurance", C474="870.6 Rent - Property Tax", C474="870.7 Rent - Homeoffice", C474="870.9 Rent - Water"),
   0,
   IF(Dashboard!$F$5="Quick",
      IF(OR(C474="190 Automobile",C474="200 computer hardware",C474="210 Computer software",C474="220 Quickbooks software",C474="230 Office equipment",C474="240 Office furniture"),
         E474-(E474/(1+Dashboard!$F$4)),
         0
      ),
      IF(C474="750 Business promotion",
         E474-(E474/(1+4.793/100)),
         E474-(E474/(1+Dashboard!$F$4))
      )
   )
)</f>
        <v>0</v>
      </c>
      <c r="J474" s="39">
        <f>Bank1[[#This Row],[Money in/ (Money out)]]-Bank1[[#This Row],[GST/HST]]</f>
        <v>0</v>
      </c>
      <c r="L474" s="37">
        <f t="shared" si="21"/>
        <v>0</v>
      </c>
    </row>
    <row r="475" spans="1:12" x14ac:dyDescent="0.2">
      <c r="A475" s="418"/>
      <c r="D475" s="416">
        <f>_xlfn.XLOOKUP(C:C,Table1[for Import to Bank Register dropdown],Table1[for Pivot],0,0,1)</f>
        <v>0</v>
      </c>
      <c r="E475" s="419"/>
      <c r="F475" s="160">
        <f t="shared" si="23"/>
        <v>1111111</v>
      </c>
      <c r="G475" s="394">
        <f t="shared" si="22"/>
        <v>0</v>
      </c>
      <c r="I475" s="397">
        <f>IF(OR(C475="150 Directors advances", C475="120 accounts receivable", C475="720.2 Automobile - Insurance", C475="720.3 Automobile - License", C475="870.4 Rent - Insurance", C475="870.6 Rent - Property Tax", C475="870.7 Rent - Homeoffice", C475="870.9 Rent - Water"),
   0,
   IF(Dashboard!$F$5="Quick",
      IF(OR(C475="190 Automobile",C475="200 computer hardware",C475="210 Computer software",C475="220 Quickbooks software",C475="230 Office equipment",C475="240 Office furniture"),
         E475-(E475/(1+Dashboard!$F$4)),
         0
      ),
      IF(C475="750 Business promotion",
         E475-(E475/(1+4.793/100)),
         E475-(E475/(1+Dashboard!$F$4))
      )
   )
)</f>
        <v>0</v>
      </c>
      <c r="J475" s="39">
        <f>Bank1[[#This Row],[Money in/ (Money out)]]-Bank1[[#This Row],[GST/HST]]</f>
        <v>0</v>
      </c>
      <c r="L475" s="37">
        <f t="shared" si="21"/>
        <v>0</v>
      </c>
    </row>
    <row r="476" spans="1:12" x14ac:dyDescent="0.2">
      <c r="A476" s="418"/>
      <c r="D476" s="416">
        <f>_xlfn.XLOOKUP(C:C,Table1[for Import to Bank Register dropdown],Table1[for Pivot],0,0,1)</f>
        <v>0</v>
      </c>
      <c r="E476" s="419"/>
      <c r="F476" s="160">
        <f t="shared" si="23"/>
        <v>1111111</v>
      </c>
      <c r="G476" s="394">
        <f t="shared" si="22"/>
        <v>0</v>
      </c>
      <c r="I476" s="397">
        <f>IF(OR(C476="150 Directors advances", C476="120 accounts receivable", C476="720.2 Automobile - Insurance", C476="720.3 Automobile - License", C476="870.4 Rent - Insurance", C476="870.6 Rent - Property Tax", C476="870.7 Rent - Homeoffice", C476="870.9 Rent - Water"),
   0,
   IF(Dashboard!$F$5="Quick",
      IF(OR(C476="190 Automobile",C476="200 computer hardware",C476="210 Computer software",C476="220 Quickbooks software",C476="230 Office equipment",C476="240 Office furniture"),
         E476-(E476/(1+Dashboard!$F$4)),
         0
      ),
      IF(C476="750 Business promotion",
         E476-(E476/(1+4.793/100)),
         E476-(E476/(1+Dashboard!$F$4))
      )
   )
)</f>
        <v>0</v>
      </c>
      <c r="J476" s="39">
        <f>Bank1[[#This Row],[Money in/ (Money out)]]-Bank1[[#This Row],[GST/HST]]</f>
        <v>0</v>
      </c>
      <c r="L476" s="37">
        <f t="shared" si="21"/>
        <v>0</v>
      </c>
    </row>
    <row r="477" spans="1:12" x14ac:dyDescent="0.2">
      <c r="A477" s="418"/>
      <c r="D477" s="416">
        <f>_xlfn.XLOOKUP(C:C,Table1[for Import to Bank Register dropdown],Table1[for Pivot],0,0,1)</f>
        <v>0</v>
      </c>
      <c r="E477" s="419"/>
      <c r="F477" s="160">
        <f t="shared" si="23"/>
        <v>1111111</v>
      </c>
      <c r="G477" s="394">
        <f t="shared" si="22"/>
        <v>0</v>
      </c>
      <c r="I477" s="397">
        <f>IF(OR(C477="150 Directors advances", C477="120 accounts receivable", C477="720.2 Automobile - Insurance", C477="720.3 Automobile - License", C477="870.4 Rent - Insurance", C477="870.6 Rent - Property Tax", C477="870.7 Rent - Homeoffice", C477="870.9 Rent - Water"),
   0,
   IF(Dashboard!$F$5="Quick",
      IF(OR(C477="190 Automobile",C477="200 computer hardware",C477="210 Computer software",C477="220 Quickbooks software",C477="230 Office equipment",C477="240 Office furniture"),
         E477-(E477/(1+Dashboard!$F$4)),
         0
      ),
      IF(C477="750 Business promotion",
         E477-(E477/(1+4.793/100)),
         E477-(E477/(1+Dashboard!$F$4))
      )
   )
)</f>
        <v>0</v>
      </c>
      <c r="J477" s="39">
        <f>Bank1[[#This Row],[Money in/ (Money out)]]-Bank1[[#This Row],[GST/HST]]</f>
        <v>0</v>
      </c>
      <c r="L477" s="37">
        <f t="shared" si="21"/>
        <v>0</v>
      </c>
    </row>
    <row r="478" spans="1:12" x14ac:dyDescent="0.2">
      <c r="A478" s="418"/>
      <c r="D478" s="416">
        <f>_xlfn.XLOOKUP(C:C,Table1[for Import to Bank Register dropdown],Table1[for Pivot],0,0,1)</f>
        <v>0</v>
      </c>
      <c r="E478" s="419"/>
      <c r="F478" s="160">
        <f t="shared" si="23"/>
        <v>1111111</v>
      </c>
      <c r="G478" s="394">
        <f t="shared" si="22"/>
        <v>0</v>
      </c>
      <c r="I478" s="397">
        <f>IF(OR(C478="150 Directors advances", C478="120 accounts receivable", C478="720.2 Automobile - Insurance", C478="720.3 Automobile - License", C478="870.4 Rent - Insurance", C478="870.6 Rent - Property Tax", C478="870.7 Rent - Homeoffice", C478="870.9 Rent - Water"),
   0,
   IF(Dashboard!$F$5="Quick",
      IF(OR(C478="190 Automobile",C478="200 computer hardware",C478="210 Computer software",C478="220 Quickbooks software",C478="230 Office equipment",C478="240 Office furniture"),
         E478-(E478/(1+Dashboard!$F$4)),
         0
      ),
      IF(C478="750 Business promotion",
         E478-(E478/(1+4.793/100)),
         E478-(E478/(1+Dashboard!$F$4))
      )
   )
)</f>
        <v>0</v>
      </c>
      <c r="J478" s="39">
        <f>Bank1[[#This Row],[Money in/ (Money out)]]-Bank1[[#This Row],[GST/HST]]</f>
        <v>0</v>
      </c>
      <c r="L478" s="37">
        <f t="shared" si="21"/>
        <v>0</v>
      </c>
    </row>
    <row r="479" spans="1:12" x14ac:dyDescent="0.2">
      <c r="A479" s="418"/>
      <c r="D479" s="416">
        <f>_xlfn.XLOOKUP(C:C,Table1[for Import to Bank Register dropdown],Table1[for Pivot],0,0,1)</f>
        <v>0</v>
      </c>
      <c r="E479" s="419"/>
      <c r="F479" s="160">
        <f t="shared" si="23"/>
        <v>1111111</v>
      </c>
      <c r="G479" s="394">
        <f t="shared" si="22"/>
        <v>0</v>
      </c>
      <c r="I479" s="397">
        <f>IF(OR(C479="150 Directors advances", C479="120 accounts receivable", C479="720.2 Automobile - Insurance", C479="720.3 Automobile - License", C479="870.4 Rent - Insurance", C479="870.6 Rent - Property Tax", C479="870.7 Rent - Homeoffice", C479="870.9 Rent - Water"),
   0,
   IF(Dashboard!$F$5="Quick",
      IF(OR(C479="190 Automobile",C479="200 computer hardware",C479="210 Computer software",C479="220 Quickbooks software",C479="230 Office equipment",C479="240 Office furniture"),
         E479-(E479/(1+Dashboard!$F$4)),
         0
      ),
      IF(C479="750 Business promotion",
         E479-(E479/(1+4.793/100)),
         E479-(E479/(1+Dashboard!$F$4))
      )
   )
)</f>
        <v>0</v>
      </c>
      <c r="J479" s="39">
        <f>Bank1[[#This Row],[Money in/ (Money out)]]-Bank1[[#This Row],[GST/HST]]</f>
        <v>0</v>
      </c>
      <c r="L479" s="37">
        <f t="shared" si="21"/>
        <v>0</v>
      </c>
    </row>
    <row r="480" spans="1:12" x14ac:dyDescent="0.2">
      <c r="A480" s="418"/>
      <c r="D480" s="416">
        <f>_xlfn.XLOOKUP(C:C,Table1[for Import to Bank Register dropdown],Table1[for Pivot],0,0,1)</f>
        <v>0</v>
      </c>
      <c r="E480" s="419"/>
      <c r="F480" s="160">
        <f t="shared" si="23"/>
        <v>1111111</v>
      </c>
      <c r="G480" s="394">
        <f t="shared" si="22"/>
        <v>0</v>
      </c>
      <c r="I480" s="397">
        <f>IF(OR(C480="150 Directors advances", C480="120 accounts receivable", C480="720.2 Automobile - Insurance", C480="720.3 Automobile - License", C480="870.4 Rent - Insurance", C480="870.6 Rent - Property Tax", C480="870.7 Rent - Homeoffice", C480="870.9 Rent - Water"),
   0,
   IF(Dashboard!$F$5="Quick",
      IF(OR(C480="190 Automobile",C480="200 computer hardware",C480="210 Computer software",C480="220 Quickbooks software",C480="230 Office equipment",C480="240 Office furniture"),
         E480-(E480/(1+Dashboard!$F$4)),
         0
      ),
      IF(C480="750 Business promotion",
         E480-(E480/(1+4.793/100)),
         E480-(E480/(1+Dashboard!$F$4))
      )
   )
)</f>
        <v>0</v>
      </c>
      <c r="J480" s="39">
        <f>Bank1[[#This Row],[Money in/ (Money out)]]-Bank1[[#This Row],[GST/HST]]</f>
        <v>0</v>
      </c>
      <c r="L480" s="37">
        <f t="shared" si="21"/>
        <v>0</v>
      </c>
    </row>
    <row r="481" spans="1:12" x14ac:dyDescent="0.2">
      <c r="A481" s="418"/>
      <c r="D481" s="416">
        <f>_xlfn.XLOOKUP(C:C,Table1[for Import to Bank Register dropdown],Table1[for Pivot],0,0,1)</f>
        <v>0</v>
      </c>
      <c r="E481" s="419"/>
      <c r="F481" s="160">
        <f t="shared" si="23"/>
        <v>1111111</v>
      </c>
      <c r="G481" s="394">
        <f t="shared" si="22"/>
        <v>0</v>
      </c>
      <c r="I481" s="397">
        <f>IF(OR(C481="150 Directors advances", C481="120 accounts receivable", C481="720.2 Automobile - Insurance", C481="720.3 Automobile - License", C481="870.4 Rent - Insurance", C481="870.6 Rent - Property Tax", C481="870.7 Rent - Homeoffice", C481="870.9 Rent - Water"),
   0,
   IF(Dashboard!$F$5="Quick",
      IF(OR(C481="190 Automobile",C481="200 computer hardware",C481="210 Computer software",C481="220 Quickbooks software",C481="230 Office equipment",C481="240 Office furniture"),
         E481-(E481/(1+Dashboard!$F$4)),
         0
      ),
      IF(C481="750 Business promotion",
         E481-(E481/(1+4.793/100)),
         E481-(E481/(1+Dashboard!$F$4))
      )
   )
)</f>
        <v>0</v>
      </c>
      <c r="J481" s="39">
        <f>Bank1[[#This Row],[Money in/ (Money out)]]-Bank1[[#This Row],[GST/HST]]</f>
        <v>0</v>
      </c>
      <c r="L481" s="37">
        <f t="shared" si="21"/>
        <v>0</v>
      </c>
    </row>
    <row r="482" spans="1:12" x14ac:dyDescent="0.2">
      <c r="A482" s="418"/>
      <c r="D482" s="416">
        <f>_xlfn.XLOOKUP(C:C,Table1[for Import to Bank Register dropdown],Table1[for Pivot],0,0,1)</f>
        <v>0</v>
      </c>
      <c r="E482" s="419"/>
      <c r="F482" s="160">
        <f t="shared" si="23"/>
        <v>1111111</v>
      </c>
      <c r="G482" s="394">
        <f t="shared" si="22"/>
        <v>0</v>
      </c>
      <c r="I482" s="397">
        <f>IF(OR(C482="150 Directors advances", C482="120 accounts receivable", C482="720.2 Automobile - Insurance", C482="720.3 Automobile - License", C482="870.4 Rent - Insurance", C482="870.6 Rent - Property Tax", C482="870.7 Rent - Homeoffice", C482="870.9 Rent - Water"),
   0,
   IF(Dashboard!$F$5="Quick",
      IF(OR(C482="190 Automobile",C482="200 computer hardware",C482="210 Computer software",C482="220 Quickbooks software",C482="230 Office equipment",C482="240 Office furniture"),
         E482-(E482/(1+Dashboard!$F$4)),
         0
      ),
      IF(C482="750 Business promotion",
         E482-(E482/(1+4.793/100)),
         E482-(E482/(1+Dashboard!$F$4))
      )
   )
)</f>
        <v>0</v>
      </c>
      <c r="J482" s="39">
        <f>Bank1[[#This Row],[Money in/ (Money out)]]-Bank1[[#This Row],[GST/HST]]</f>
        <v>0</v>
      </c>
      <c r="L482" s="37">
        <f t="shared" si="21"/>
        <v>0</v>
      </c>
    </row>
    <row r="483" spans="1:12" x14ac:dyDescent="0.2">
      <c r="A483" s="418"/>
      <c r="D483" s="416">
        <f>_xlfn.XLOOKUP(C:C,Table1[for Import to Bank Register dropdown],Table1[for Pivot],0,0,1)</f>
        <v>0</v>
      </c>
      <c r="E483" s="419"/>
      <c r="F483" s="160">
        <f t="shared" si="23"/>
        <v>1111111</v>
      </c>
      <c r="G483" s="394">
        <f t="shared" si="22"/>
        <v>0</v>
      </c>
      <c r="I483" s="397">
        <f>IF(OR(C483="150 Directors advances", C483="120 accounts receivable", C483="720.2 Automobile - Insurance", C483="720.3 Automobile - License", C483="870.4 Rent - Insurance", C483="870.6 Rent - Property Tax", C483="870.7 Rent - Homeoffice", C483="870.9 Rent - Water"),
   0,
   IF(Dashboard!$F$5="Quick",
      IF(OR(C483="190 Automobile",C483="200 computer hardware",C483="210 Computer software",C483="220 Quickbooks software",C483="230 Office equipment",C483="240 Office furniture"),
         E483-(E483/(1+Dashboard!$F$4)),
         0
      ),
      IF(C483="750 Business promotion",
         E483-(E483/(1+4.793/100)),
         E483-(E483/(1+Dashboard!$F$4))
      )
   )
)</f>
        <v>0</v>
      </c>
      <c r="J483" s="39">
        <f>Bank1[[#This Row],[Money in/ (Money out)]]-Bank1[[#This Row],[GST/HST]]</f>
        <v>0</v>
      </c>
      <c r="L483" s="37">
        <f t="shared" si="21"/>
        <v>0</v>
      </c>
    </row>
    <row r="484" spans="1:12" x14ac:dyDescent="0.2">
      <c r="A484" s="418"/>
      <c r="D484" s="416">
        <f>_xlfn.XLOOKUP(C:C,Table1[for Import to Bank Register dropdown],Table1[for Pivot],0,0,1)</f>
        <v>0</v>
      </c>
      <c r="E484" s="419"/>
      <c r="F484" s="160">
        <f t="shared" si="23"/>
        <v>1111111</v>
      </c>
      <c r="G484" s="394">
        <f t="shared" si="22"/>
        <v>0</v>
      </c>
      <c r="I484" s="397">
        <f>IF(OR(C484="150 Directors advances", C484="120 accounts receivable", C484="720.2 Automobile - Insurance", C484="720.3 Automobile - License", C484="870.4 Rent - Insurance", C484="870.6 Rent - Property Tax", C484="870.7 Rent - Homeoffice", C484="870.9 Rent - Water"),
   0,
   IF(Dashboard!$F$5="Quick",
      IF(OR(C484="190 Automobile",C484="200 computer hardware",C484="210 Computer software",C484="220 Quickbooks software",C484="230 Office equipment",C484="240 Office furniture"),
         E484-(E484/(1+Dashboard!$F$4)),
         0
      ),
      IF(C484="750 Business promotion",
         E484-(E484/(1+4.793/100)),
         E484-(E484/(1+Dashboard!$F$4))
      )
   )
)</f>
        <v>0</v>
      </c>
      <c r="J484" s="39">
        <f>Bank1[[#This Row],[Money in/ (Money out)]]-Bank1[[#This Row],[GST/HST]]</f>
        <v>0</v>
      </c>
      <c r="L484" s="37">
        <f t="shared" si="21"/>
        <v>0</v>
      </c>
    </row>
    <row r="485" spans="1:12" x14ac:dyDescent="0.2">
      <c r="A485" s="418"/>
      <c r="D485" s="416">
        <f>_xlfn.XLOOKUP(C:C,Table1[for Import to Bank Register dropdown],Table1[for Pivot],0,0,1)</f>
        <v>0</v>
      </c>
      <c r="E485" s="419"/>
      <c r="F485" s="160">
        <f t="shared" si="23"/>
        <v>1111111</v>
      </c>
      <c r="G485" s="394">
        <f t="shared" si="22"/>
        <v>0</v>
      </c>
      <c r="I485" s="397">
        <f>IF(OR(C485="150 Directors advances", C485="120 accounts receivable", C485="720.2 Automobile - Insurance", C485="720.3 Automobile - License", C485="870.4 Rent - Insurance", C485="870.6 Rent - Property Tax", C485="870.7 Rent - Homeoffice", C485="870.9 Rent - Water"),
   0,
   IF(Dashboard!$F$5="Quick",
      IF(OR(C485="190 Automobile",C485="200 computer hardware",C485="210 Computer software",C485="220 Quickbooks software",C485="230 Office equipment",C485="240 Office furniture"),
         E485-(E485/(1+Dashboard!$F$4)),
         0
      ),
      IF(C485="750 Business promotion",
         E485-(E485/(1+4.793/100)),
         E485-(E485/(1+Dashboard!$F$4))
      )
   )
)</f>
        <v>0</v>
      </c>
      <c r="J485" s="39">
        <f>Bank1[[#This Row],[Money in/ (Money out)]]-Bank1[[#This Row],[GST/HST]]</f>
        <v>0</v>
      </c>
      <c r="L485" s="37">
        <f t="shared" si="21"/>
        <v>0</v>
      </c>
    </row>
    <row r="486" spans="1:12" x14ac:dyDescent="0.2">
      <c r="A486" s="418"/>
      <c r="D486" s="416">
        <f>_xlfn.XLOOKUP(C:C,Table1[for Import to Bank Register dropdown],Table1[for Pivot],0,0,1)</f>
        <v>0</v>
      </c>
      <c r="E486" s="419"/>
      <c r="F486" s="160">
        <f t="shared" si="23"/>
        <v>1111111</v>
      </c>
      <c r="G486" s="394">
        <f t="shared" si="22"/>
        <v>0</v>
      </c>
      <c r="I486" s="397">
        <f>IF(OR(C486="150 Directors advances", C486="120 accounts receivable", C486="720.2 Automobile - Insurance", C486="720.3 Automobile - License", C486="870.4 Rent - Insurance", C486="870.6 Rent - Property Tax", C486="870.7 Rent - Homeoffice", C486="870.9 Rent - Water"),
   0,
   IF(Dashboard!$F$5="Quick",
      IF(OR(C486="190 Automobile",C486="200 computer hardware",C486="210 Computer software",C486="220 Quickbooks software",C486="230 Office equipment",C486="240 Office furniture"),
         E486-(E486/(1+Dashboard!$F$4)),
         0
      ),
      IF(C486="750 Business promotion",
         E486-(E486/(1+4.793/100)),
         E486-(E486/(1+Dashboard!$F$4))
      )
   )
)</f>
        <v>0</v>
      </c>
      <c r="J486" s="39">
        <f>Bank1[[#This Row],[Money in/ (Money out)]]-Bank1[[#This Row],[GST/HST]]</f>
        <v>0</v>
      </c>
      <c r="L486" s="37">
        <f t="shared" si="21"/>
        <v>0</v>
      </c>
    </row>
    <row r="487" spans="1:12" x14ac:dyDescent="0.2">
      <c r="A487" s="418"/>
      <c r="D487" s="416">
        <f>_xlfn.XLOOKUP(C:C,Table1[for Import to Bank Register dropdown],Table1[for Pivot],0,0,1)</f>
        <v>0</v>
      </c>
      <c r="E487" s="419"/>
      <c r="F487" s="160">
        <f t="shared" si="23"/>
        <v>1111111</v>
      </c>
      <c r="G487" s="394">
        <f t="shared" si="22"/>
        <v>0</v>
      </c>
      <c r="I487" s="397">
        <f>IF(OR(C487="150 Directors advances", C487="120 accounts receivable", C487="720.2 Automobile - Insurance", C487="720.3 Automobile - License", C487="870.4 Rent - Insurance", C487="870.6 Rent - Property Tax", C487="870.7 Rent - Homeoffice", C487="870.9 Rent - Water"),
   0,
   IF(Dashboard!$F$5="Quick",
      IF(OR(C487="190 Automobile",C487="200 computer hardware",C487="210 Computer software",C487="220 Quickbooks software",C487="230 Office equipment",C487="240 Office furniture"),
         E487-(E487/(1+Dashboard!$F$4)),
         0
      ),
      IF(C487="750 Business promotion",
         E487-(E487/(1+4.793/100)),
         E487-(E487/(1+Dashboard!$F$4))
      )
   )
)</f>
        <v>0</v>
      </c>
      <c r="J487" s="39">
        <f>Bank1[[#This Row],[Money in/ (Money out)]]-Bank1[[#This Row],[GST/HST]]</f>
        <v>0</v>
      </c>
      <c r="L487" s="37">
        <f t="shared" si="21"/>
        <v>0</v>
      </c>
    </row>
    <row r="488" spans="1:12" x14ac:dyDescent="0.2">
      <c r="A488" s="418"/>
      <c r="D488" s="416">
        <f>_xlfn.XLOOKUP(C:C,Table1[for Import to Bank Register dropdown],Table1[for Pivot],0,0,1)</f>
        <v>0</v>
      </c>
      <c r="E488" s="419"/>
      <c r="F488" s="160">
        <f t="shared" si="23"/>
        <v>1111111</v>
      </c>
      <c r="G488" s="394">
        <f t="shared" si="22"/>
        <v>0</v>
      </c>
      <c r="I488" s="397">
        <f>IF(OR(C488="150 Directors advances", C488="120 accounts receivable", C488="720.2 Automobile - Insurance", C488="720.3 Automobile - License", C488="870.4 Rent - Insurance", C488="870.6 Rent - Property Tax", C488="870.7 Rent - Homeoffice", C488="870.9 Rent - Water"),
   0,
   IF(Dashboard!$F$5="Quick",
      IF(OR(C488="190 Automobile",C488="200 computer hardware",C488="210 Computer software",C488="220 Quickbooks software",C488="230 Office equipment",C488="240 Office furniture"),
         E488-(E488/(1+Dashboard!$F$4)),
         0
      ),
      IF(C488="750 Business promotion",
         E488-(E488/(1+4.793/100)),
         E488-(E488/(1+Dashboard!$F$4))
      )
   )
)</f>
        <v>0</v>
      </c>
      <c r="J488" s="39">
        <f>Bank1[[#This Row],[Money in/ (Money out)]]-Bank1[[#This Row],[GST/HST]]</f>
        <v>0</v>
      </c>
      <c r="L488" s="37">
        <f t="shared" si="21"/>
        <v>0</v>
      </c>
    </row>
    <row r="489" spans="1:12" x14ac:dyDescent="0.2">
      <c r="A489" s="418"/>
      <c r="D489" s="416">
        <f>_xlfn.XLOOKUP(C:C,Table1[for Import to Bank Register dropdown],Table1[for Pivot],0,0,1)</f>
        <v>0</v>
      </c>
      <c r="E489" s="419"/>
      <c r="F489" s="160">
        <f t="shared" si="23"/>
        <v>1111111</v>
      </c>
      <c r="G489" s="394">
        <f t="shared" si="22"/>
        <v>0</v>
      </c>
      <c r="I489" s="397">
        <f>IF(OR(C489="150 Directors advances", C489="120 accounts receivable", C489="720.2 Automobile - Insurance", C489="720.3 Automobile - License", C489="870.4 Rent - Insurance", C489="870.6 Rent - Property Tax", C489="870.7 Rent - Homeoffice", C489="870.9 Rent - Water"),
   0,
   IF(Dashboard!$F$5="Quick",
      IF(OR(C489="190 Automobile",C489="200 computer hardware",C489="210 Computer software",C489="220 Quickbooks software",C489="230 Office equipment",C489="240 Office furniture"),
         E489-(E489/(1+Dashboard!$F$4)),
         0
      ),
      IF(C489="750 Business promotion",
         E489-(E489/(1+4.793/100)),
         E489-(E489/(1+Dashboard!$F$4))
      )
   )
)</f>
        <v>0</v>
      </c>
      <c r="J489" s="39">
        <f>Bank1[[#This Row],[Money in/ (Money out)]]-Bank1[[#This Row],[GST/HST]]</f>
        <v>0</v>
      </c>
      <c r="L489" s="37">
        <f t="shared" si="21"/>
        <v>0</v>
      </c>
    </row>
    <row r="490" spans="1:12" x14ac:dyDescent="0.2">
      <c r="A490" s="418"/>
      <c r="D490" s="416">
        <f>_xlfn.XLOOKUP(C:C,Table1[for Import to Bank Register dropdown],Table1[for Pivot],0,0,1)</f>
        <v>0</v>
      </c>
      <c r="E490" s="419"/>
      <c r="F490" s="160">
        <f t="shared" si="23"/>
        <v>1111111</v>
      </c>
      <c r="G490" s="394">
        <f t="shared" si="22"/>
        <v>0</v>
      </c>
      <c r="I490" s="397">
        <f>IF(OR(C490="150 Directors advances", C490="120 accounts receivable", C490="720.2 Automobile - Insurance", C490="720.3 Automobile - License", C490="870.4 Rent - Insurance", C490="870.6 Rent - Property Tax", C490="870.7 Rent - Homeoffice", C490="870.9 Rent - Water"),
   0,
   IF(Dashboard!$F$5="Quick",
      IF(OR(C490="190 Automobile",C490="200 computer hardware",C490="210 Computer software",C490="220 Quickbooks software",C490="230 Office equipment",C490="240 Office furniture"),
         E490-(E490/(1+Dashboard!$F$4)),
         0
      ),
      IF(C490="750 Business promotion",
         E490-(E490/(1+4.793/100)),
         E490-(E490/(1+Dashboard!$F$4))
      )
   )
)</f>
        <v>0</v>
      </c>
      <c r="J490" s="39">
        <f>Bank1[[#This Row],[Money in/ (Money out)]]-Bank1[[#This Row],[GST/HST]]</f>
        <v>0</v>
      </c>
      <c r="L490" s="37">
        <f t="shared" si="21"/>
        <v>0</v>
      </c>
    </row>
    <row r="491" spans="1:12" x14ac:dyDescent="0.2">
      <c r="A491" s="418"/>
      <c r="D491" s="416">
        <f>_xlfn.XLOOKUP(C:C,Table1[for Import to Bank Register dropdown],Table1[for Pivot],0,0,1)</f>
        <v>0</v>
      </c>
      <c r="E491" s="419"/>
      <c r="F491" s="160">
        <f t="shared" si="23"/>
        <v>1111111</v>
      </c>
      <c r="G491" s="394">
        <f t="shared" si="22"/>
        <v>0</v>
      </c>
      <c r="I491" s="397">
        <f>IF(OR(C491="150 Directors advances", C491="120 accounts receivable", C491="720.2 Automobile - Insurance", C491="720.3 Automobile - License", C491="870.4 Rent - Insurance", C491="870.6 Rent - Property Tax", C491="870.7 Rent - Homeoffice", C491="870.9 Rent - Water"),
   0,
   IF(Dashboard!$F$5="Quick",
      IF(OR(C491="190 Automobile",C491="200 computer hardware",C491="210 Computer software",C491="220 Quickbooks software",C491="230 Office equipment",C491="240 Office furniture"),
         E491-(E491/(1+Dashboard!$F$4)),
         0
      ),
      IF(C491="750 Business promotion",
         E491-(E491/(1+4.793/100)),
         E491-(E491/(1+Dashboard!$F$4))
      )
   )
)</f>
        <v>0</v>
      </c>
      <c r="J491" s="39">
        <f>Bank1[[#This Row],[Money in/ (Money out)]]-Bank1[[#This Row],[GST/HST]]</f>
        <v>0</v>
      </c>
      <c r="L491" s="37">
        <f t="shared" si="21"/>
        <v>0</v>
      </c>
    </row>
    <row r="492" spans="1:12" x14ac:dyDescent="0.2">
      <c r="A492" s="418"/>
      <c r="D492" s="416">
        <f>_xlfn.XLOOKUP(C:C,Table1[for Import to Bank Register dropdown],Table1[for Pivot],0,0,1)</f>
        <v>0</v>
      </c>
      <c r="E492" s="419"/>
      <c r="F492" s="160">
        <f t="shared" si="23"/>
        <v>1111111</v>
      </c>
      <c r="G492" s="394">
        <f t="shared" si="22"/>
        <v>0</v>
      </c>
      <c r="I492" s="397">
        <f>IF(OR(C492="150 Directors advances", C492="120 accounts receivable", C492="720.2 Automobile - Insurance", C492="720.3 Automobile - License", C492="870.4 Rent - Insurance", C492="870.6 Rent - Property Tax", C492="870.7 Rent - Homeoffice", C492="870.9 Rent - Water"),
   0,
   IF(Dashboard!$F$5="Quick",
      IF(OR(C492="190 Automobile",C492="200 computer hardware",C492="210 Computer software",C492="220 Quickbooks software",C492="230 Office equipment",C492="240 Office furniture"),
         E492-(E492/(1+Dashboard!$F$4)),
         0
      ),
      IF(C492="750 Business promotion",
         E492-(E492/(1+4.793/100)),
         E492-(E492/(1+Dashboard!$F$4))
      )
   )
)</f>
        <v>0</v>
      </c>
      <c r="J492" s="39">
        <f>Bank1[[#This Row],[Money in/ (Money out)]]-Bank1[[#This Row],[GST/HST]]</f>
        <v>0</v>
      </c>
      <c r="L492" s="37">
        <f t="shared" si="21"/>
        <v>0</v>
      </c>
    </row>
    <row r="493" spans="1:12" x14ac:dyDescent="0.2">
      <c r="A493" s="418"/>
      <c r="D493" s="416">
        <f>_xlfn.XLOOKUP(C:C,Table1[for Import to Bank Register dropdown],Table1[for Pivot],0,0,1)</f>
        <v>0</v>
      </c>
      <c r="E493" s="419"/>
      <c r="F493" s="160">
        <f t="shared" si="23"/>
        <v>1111111</v>
      </c>
      <c r="G493" s="394">
        <f t="shared" si="22"/>
        <v>0</v>
      </c>
      <c r="I493" s="397">
        <f>IF(OR(C493="150 Directors advances", C493="120 accounts receivable", C493="720.2 Automobile - Insurance", C493="720.3 Automobile - License", C493="870.4 Rent - Insurance", C493="870.6 Rent - Property Tax", C493="870.7 Rent - Homeoffice", C493="870.9 Rent - Water"),
   0,
   IF(Dashboard!$F$5="Quick",
      IF(OR(C493="190 Automobile",C493="200 computer hardware",C493="210 Computer software",C493="220 Quickbooks software",C493="230 Office equipment",C493="240 Office furniture"),
         E493-(E493/(1+Dashboard!$F$4)),
         0
      ),
      IF(C493="750 Business promotion",
         E493-(E493/(1+4.793/100)),
         E493-(E493/(1+Dashboard!$F$4))
      )
   )
)</f>
        <v>0</v>
      </c>
      <c r="J493" s="39">
        <f>Bank1[[#This Row],[Money in/ (Money out)]]-Bank1[[#This Row],[GST/HST]]</f>
        <v>0</v>
      </c>
      <c r="L493" s="37">
        <f t="shared" si="21"/>
        <v>0</v>
      </c>
    </row>
    <row r="494" spans="1:12" x14ac:dyDescent="0.2">
      <c r="A494" s="418"/>
      <c r="D494" s="416">
        <f>_xlfn.XLOOKUP(C:C,Table1[for Import to Bank Register dropdown],Table1[for Pivot],0,0,1)</f>
        <v>0</v>
      </c>
      <c r="E494" s="419"/>
      <c r="F494" s="160">
        <f t="shared" si="23"/>
        <v>1111111</v>
      </c>
      <c r="G494" s="394">
        <f t="shared" si="22"/>
        <v>0</v>
      </c>
      <c r="I494" s="397">
        <f>IF(OR(C494="150 Directors advances", C494="120 accounts receivable", C494="720.2 Automobile - Insurance", C494="720.3 Automobile - License", C494="870.4 Rent - Insurance", C494="870.6 Rent - Property Tax", C494="870.7 Rent - Homeoffice", C494="870.9 Rent - Water"),
   0,
   IF(Dashboard!$F$5="Quick",
      IF(OR(C494="190 Automobile",C494="200 computer hardware",C494="210 Computer software",C494="220 Quickbooks software",C494="230 Office equipment",C494="240 Office furniture"),
         E494-(E494/(1+Dashboard!$F$4)),
         0
      ),
      IF(C494="750 Business promotion",
         E494-(E494/(1+4.793/100)),
         E494-(E494/(1+Dashboard!$F$4))
      )
   )
)</f>
        <v>0</v>
      </c>
      <c r="J494" s="39">
        <f>Bank1[[#This Row],[Money in/ (Money out)]]-Bank1[[#This Row],[GST/HST]]</f>
        <v>0</v>
      </c>
      <c r="L494" s="37">
        <f t="shared" si="21"/>
        <v>0</v>
      </c>
    </row>
    <row r="495" spans="1:12" x14ac:dyDescent="0.2">
      <c r="A495" s="418"/>
      <c r="D495" s="416">
        <f>_xlfn.XLOOKUP(C:C,Table1[for Import to Bank Register dropdown],Table1[for Pivot],0,0,1)</f>
        <v>0</v>
      </c>
      <c r="E495" s="419"/>
      <c r="F495" s="160">
        <f t="shared" si="23"/>
        <v>1111111</v>
      </c>
      <c r="G495" s="394">
        <f t="shared" si="22"/>
        <v>0</v>
      </c>
      <c r="I495" s="397">
        <f>IF(OR(C495="150 Directors advances", C495="120 accounts receivable", C495="720.2 Automobile - Insurance", C495="720.3 Automobile - License", C495="870.4 Rent - Insurance", C495="870.6 Rent - Property Tax", C495="870.7 Rent - Homeoffice", C495="870.9 Rent - Water"),
   0,
   IF(Dashboard!$F$5="Quick",
      IF(OR(C495="190 Automobile",C495="200 computer hardware",C495="210 Computer software",C495="220 Quickbooks software",C495="230 Office equipment",C495="240 Office furniture"),
         E495-(E495/(1+Dashboard!$F$4)),
         0
      ),
      IF(C495="750 Business promotion",
         E495-(E495/(1+4.793/100)),
         E495-(E495/(1+Dashboard!$F$4))
      )
   )
)</f>
        <v>0</v>
      </c>
      <c r="J495" s="39">
        <f>Bank1[[#This Row],[Money in/ (Money out)]]-Bank1[[#This Row],[GST/HST]]</f>
        <v>0</v>
      </c>
      <c r="L495" s="37">
        <f t="shared" si="21"/>
        <v>0</v>
      </c>
    </row>
    <row r="496" spans="1:12" x14ac:dyDescent="0.2">
      <c r="A496" s="418"/>
      <c r="D496" s="416">
        <f>_xlfn.XLOOKUP(C:C,Table1[for Import to Bank Register dropdown],Table1[for Pivot],0,0,1)</f>
        <v>0</v>
      </c>
      <c r="E496" s="419"/>
      <c r="F496" s="160">
        <f t="shared" si="23"/>
        <v>1111111</v>
      </c>
      <c r="G496" s="394">
        <f t="shared" si="22"/>
        <v>0</v>
      </c>
      <c r="I496" s="397">
        <f>IF(OR(C496="150 Directors advances", C496="120 accounts receivable", C496="720.2 Automobile - Insurance", C496="720.3 Automobile - License", C496="870.4 Rent - Insurance", C496="870.6 Rent - Property Tax", C496="870.7 Rent - Homeoffice", C496="870.9 Rent - Water"),
   0,
   IF(Dashboard!$F$5="Quick",
      IF(OR(C496="190 Automobile",C496="200 computer hardware",C496="210 Computer software",C496="220 Quickbooks software",C496="230 Office equipment",C496="240 Office furniture"),
         E496-(E496/(1+Dashboard!$F$4)),
         0
      ),
      IF(C496="750 Business promotion",
         E496-(E496/(1+4.793/100)),
         E496-(E496/(1+Dashboard!$F$4))
      )
   )
)</f>
        <v>0</v>
      </c>
      <c r="J496" s="39">
        <f>Bank1[[#This Row],[Money in/ (Money out)]]-Bank1[[#This Row],[GST/HST]]</f>
        <v>0</v>
      </c>
      <c r="L496" s="37">
        <f t="shared" si="21"/>
        <v>0</v>
      </c>
    </row>
    <row r="497" spans="1:12" x14ac:dyDescent="0.2">
      <c r="A497" s="418"/>
      <c r="D497" s="416">
        <f>_xlfn.XLOOKUP(C:C,Table1[for Import to Bank Register dropdown],Table1[for Pivot],0,0,1)</f>
        <v>0</v>
      </c>
      <c r="E497" s="419"/>
      <c r="F497" s="160">
        <f t="shared" si="23"/>
        <v>1111111</v>
      </c>
      <c r="G497" s="394">
        <f t="shared" si="22"/>
        <v>0</v>
      </c>
      <c r="I497" s="397">
        <f>IF(OR(C497="150 Directors advances", C497="120 accounts receivable", C497="720.2 Automobile - Insurance", C497="720.3 Automobile - License", C497="870.4 Rent - Insurance", C497="870.6 Rent - Property Tax", C497="870.7 Rent - Homeoffice", C497="870.9 Rent - Water"),
   0,
   IF(Dashboard!$F$5="Quick",
      IF(OR(C497="190 Automobile",C497="200 computer hardware",C497="210 Computer software",C497="220 Quickbooks software",C497="230 Office equipment",C497="240 Office furniture"),
         E497-(E497/(1+Dashboard!$F$4)),
         0
      ),
      IF(C497="750 Business promotion",
         E497-(E497/(1+4.793/100)),
         E497-(E497/(1+Dashboard!$F$4))
      )
   )
)</f>
        <v>0</v>
      </c>
      <c r="J497" s="39">
        <f>Bank1[[#This Row],[Money in/ (Money out)]]-Bank1[[#This Row],[GST/HST]]</f>
        <v>0</v>
      </c>
      <c r="L497" s="37">
        <f t="shared" si="21"/>
        <v>0</v>
      </c>
    </row>
    <row r="498" spans="1:12" x14ac:dyDescent="0.2">
      <c r="A498" s="418"/>
      <c r="D498" s="416">
        <f>_xlfn.XLOOKUP(C:C,Table1[for Import to Bank Register dropdown],Table1[for Pivot],0,0,1)</f>
        <v>0</v>
      </c>
      <c r="E498" s="419"/>
      <c r="F498" s="160">
        <f t="shared" si="23"/>
        <v>1111111</v>
      </c>
      <c r="G498" s="394">
        <f t="shared" si="22"/>
        <v>0</v>
      </c>
      <c r="I498" s="397">
        <f>IF(OR(C498="150 Directors advances", C498="120 accounts receivable", C498="720.2 Automobile - Insurance", C498="720.3 Automobile - License", C498="870.4 Rent - Insurance", C498="870.6 Rent - Property Tax", C498="870.7 Rent - Homeoffice", C498="870.9 Rent - Water"),
   0,
   IF(Dashboard!$F$5="Quick",
      IF(OR(C498="190 Automobile",C498="200 computer hardware",C498="210 Computer software",C498="220 Quickbooks software",C498="230 Office equipment",C498="240 Office furniture"),
         E498-(E498/(1+Dashboard!$F$4)),
         0
      ),
      IF(C498="750 Business promotion",
         E498-(E498/(1+4.793/100)),
         E498-(E498/(1+Dashboard!$F$4))
      )
   )
)</f>
        <v>0</v>
      </c>
      <c r="J498" s="39">
        <f>Bank1[[#This Row],[Money in/ (Money out)]]-Bank1[[#This Row],[GST/HST]]</f>
        <v>0</v>
      </c>
      <c r="L498" s="37">
        <f t="shared" si="21"/>
        <v>0</v>
      </c>
    </row>
    <row r="499" spans="1:12" x14ac:dyDescent="0.2">
      <c r="A499" s="418"/>
      <c r="D499" s="416">
        <f>_xlfn.XLOOKUP(C:C,Table1[for Import to Bank Register dropdown],Table1[for Pivot],0,0,1)</f>
        <v>0</v>
      </c>
      <c r="E499" s="419"/>
      <c r="F499" s="160">
        <f t="shared" si="23"/>
        <v>1111111</v>
      </c>
      <c r="G499" s="394">
        <f t="shared" si="22"/>
        <v>0</v>
      </c>
      <c r="I499" s="397">
        <f>IF(OR(C499="150 Directors advances", C499="120 accounts receivable", C499="720.2 Automobile - Insurance", C499="720.3 Automobile - License", C499="870.4 Rent - Insurance", C499="870.6 Rent - Property Tax", C499="870.7 Rent - Homeoffice", C499="870.9 Rent - Water"),
   0,
   IF(Dashboard!$F$5="Quick",
      IF(OR(C499="190 Automobile",C499="200 computer hardware",C499="210 Computer software",C499="220 Quickbooks software",C499="230 Office equipment",C499="240 Office furniture"),
         E499-(E499/(1+Dashboard!$F$4)),
         0
      ),
      IF(C499="750 Business promotion",
         E499-(E499/(1+4.793/100)),
         E499-(E499/(1+Dashboard!$F$4))
      )
   )
)</f>
        <v>0</v>
      </c>
      <c r="J499" s="39">
        <f>Bank1[[#This Row],[Money in/ (Money out)]]-Bank1[[#This Row],[GST/HST]]</f>
        <v>0</v>
      </c>
      <c r="L499" s="37">
        <f t="shared" si="21"/>
        <v>0</v>
      </c>
    </row>
    <row r="500" spans="1:12" x14ac:dyDescent="0.2">
      <c r="A500" s="418"/>
      <c r="D500" s="416">
        <f>_xlfn.XLOOKUP(C:C,Table1[for Import to Bank Register dropdown],Table1[for Pivot],0,0,1)</f>
        <v>0</v>
      </c>
      <c r="E500" s="419"/>
      <c r="F500" s="160">
        <f t="shared" si="23"/>
        <v>1111111</v>
      </c>
      <c r="G500" s="394">
        <f t="shared" si="22"/>
        <v>0</v>
      </c>
      <c r="I500" s="397">
        <f>IF(OR(C500="150 Directors advances", C500="120 accounts receivable", C500="720.2 Automobile - Insurance", C500="720.3 Automobile - License", C500="870.4 Rent - Insurance", C500="870.6 Rent - Property Tax", C500="870.7 Rent - Homeoffice", C500="870.9 Rent - Water"),
   0,
   IF(Dashboard!$F$5="Quick",
      IF(OR(C500="190 Automobile",C500="200 computer hardware",C500="210 Computer software",C500="220 Quickbooks software",C500="230 Office equipment",C500="240 Office furniture"),
         E500-(E500/(1+Dashboard!$F$4)),
         0
      ),
      IF(C500="750 Business promotion",
         E500-(E500/(1+4.793/100)),
         E500-(E500/(1+Dashboard!$F$4))
      )
   )
)</f>
        <v>0</v>
      </c>
      <c r="J500" s="39">
        <f>Bank1[[#This Row],[Money in/ (Money out)]]-Bank1[[#This Row],[GST/HST]]</f>
        <v>0</v>
      </c>
      <c r="L500" s="37">
        <f t="shared" si="21"/>
        <v>0</v>
      </c>
    </row>
    <row r="501" spans="1:12" x14ac:dyDescent="0.2">
      <c r="A501" s="418"/>
      <c r="D501" s="416">
        <f>_xlfn.XLOOKUP(C:C,Table1[for Import to Bank Register dropdown],Table1[for Pivot],0,0,1)</f>
        <v>0</v>
      </c>
      <c r="E501" s="419"/>
      <c r="F501" s="160">
        <f t="shared" si="23"/>
        <v>1111111</v>
      </c>
      <c r="G501" s="394">
        <f t="shared" si="22"/>
        <v>0</v>
      </c>
      <c r="I501" s="397">
        <f>IF(OR(C501="150 Directors advances", C501="120 accounts receivable", C501="720.2 Automobile - Insurance", C501="720.3 Automobile - License", C501="870.4 Rent - Insurance", C501="870.6 Rent - Property Tax", C501="870.7 Rent - Homeoffice", C501="870.9 Rent - Water"),
   0,
   IF(Dashboard!$F$5="Quick",
      IF(OR(C501="190 Automobile",C501="200 computer hardware",C501="210 Computer software",C501="220 Quickbooks software",C501="230 Office equipment",C501="240 Office furniture"),
         E501-(E501/(1+Dashboard!$F$4)),
         0
      ),
      IF(C501="750 Business promotion",
         E501-(E501/(1+4.793/100)),
         E501-(E501/(1+Dashboard!$F$4))
      )
   )
)</f>
        <v>0</v>
      </c>
      <c r="J501" s="39">
        <f>Bank1[[#This Row],[Money in/ (Money out)]]-Bank1[[#This Row],[GST/HST]]</f>
        <v>0</v>
      </c>
      <c r="L501" s="37">
        <f t="shared" si="21"/>
        <v>0</v>
      </c>
    </row>
    <row r="502" spans="1:12" x14ac:dyDescent="0.2">
      <c r="A502" s="418"/>
      <c r="D502" s="416">
        <f>_xlfn.XLOOKUP(C:C,Table1[for Import to Bank Register dropdown],Table1[for Pivot],0,0,1)</f>
        <v>0</v>
      </c>
      <c r="E502" s="419"/>
      <c r="F502" s="160">
        <f t="shared" si="23"/>
        <v>1111111</v>
      </c>
      <c r="G502" s="394">
        <f t="shared" si="22"/>
        <v>0</v>
      </c>
      <c r="I502" s="397">
        <f>IF(OR(C502="150 Directors advances", C502="120 accounts receivable", C502="720.2 Automobile - Insurance", C502="720.3 Automobile - License", C502="870.4 Rent - Insurance", C502="870.6 Rent - Property Tax", C502="870.7 Rent - Homeoffice", C502="870.9 Rent - Water"),
   0,
   IF(Dashboard!$F$5="Quick",
      IF(OR(C502="190 Automobile",C502="200 computer hardware",C502="210 Computer software",C502="220 Quickbooks software",C502="230 Office equipment",C502="240 Office furniture"),
         E502-(E502/(1+Dashboard!$F$4)),
         0
      ),
      IF(C502="750 Business promotion",
         E502-(E502/(1+4.793/100)),
         E502-(E502/(1+Dashboard!$F$4))
      )
   )
)</f>
        <v>0</v>
      </c>
      <c r="J502" s="39">
        <f>Bank1[[#This Row],[Money in/ (Money out)]]-Bank1[[#This Row],[GST/HST]]</f>
        <v>0</v>
      </c>
      <c r="L502" s="37">
        <f t="shared" si="21"/>
        <v>0</v>
      </c>
    </row>
    <row r="503" spans="1:12" x14ac:dyDescent="0.2">
      <c r="A503" s="418"/>
      <c r="D503" s="416">
        <f>_xlfn.XLOOKUP(C:C,Table1[for Import to Bank Register dropdown],Table1[for Pivot],0,0,1)</f>
        <v>0</v>
      </c>
      <c r="E503" s="419"/>
      <c r="F503" s="160">
        <f t="shared" si="23"/>
        <v>1111111</v>
      </c>
      <c r="G503" s="394">
        <f t="shared" si="22"/>
        <v>0</v>
      </c>
      <c r="I503" s="397">
        <f>IF(OR(C503="150 Directors advances", C503="120 accounts receivable", C503="720.2 Automobile - Insurance", C503="720.3 Automobile - License", C503="870.4 Rent - Insurance", C503="870.6 Rent - Property Tax", C503="870.7 Rent - Homeoffice", C503="870.9 Rent - Water"),
   0,
   IF(Dashboard!$F$5="Quick",
      IF(OR(C503="190 Automobile",C503="200 computer hardware",C503="210 Computer software",C503="220 Quickbooks software",C503="230 Office equipment",C503="240 Office furniture"),
         E503-(E503/(1+Dashboard!$F$4)),
         0
      ),
      IF(C503="750 Business promotion",
         E503-(E503/(1+4.793/100)),
         E503-(E503/(1+Dashboard!$F$4))
      )
   )
)</f>
        <v>0</v>
      </c>
      <c r="J503" s="39">
        <f>Bank1[[#This Row],[Money in/ (Money out)]]-Bank1[[#This Row],[GST/HST]]</f>
        <v>0</v>
      </c>
      <c r="L503" s="37">
        <f t="shared" si="21"/>
        <v>0</v>
      </c>
    </row>
    <row r="504" spans="1:12" x14ac:dyDescent="0.2">
      <c r="A504" s="418"/>
      <c r="D504" s="416">
        <f>_xlfn.XLOOKUP(C:C,Table1[for Import to Bank Register dropdown],Table1[for Pivot],0,0,1)</f>
        <v>0</v>
      </c>
      <c r="E504" s="419"/>
      <c r="F504" s="160">
        <f t="shared" si="23"/>
        <v>1111111</v>
      </c>
      <c r="G504" s="394">
        <f t="shared" si="22"/>
        <v>0</v>
      </c>
      <c r="I504" s="397">
        <f>IF(OR(C504="150 Directors advances", C504="120 accounts receivable", C504="720.2 Automobile - Insurance", C504="720.3 Automobile - License", C504="870.4 Rent - Insurance", C504="870.6 Rent - Property Tax", C504="870.7 Rent - Homeoffice", C504="870.9 Rent - Water"),
   0,
   IF(Dashboard!$F$5="Quick",
      IF(OR(C504="190 Automobile",C504="200 computer hardware",C504="210 Computer software",C504="220 Quickbooks software",C504="230 Office equipment",C504="240 Office furniture"),
         E504-(E504/(1+Dashboard!$F$4)),
         0
      ),
      IF(C504="750 Business promotion",
         E504-(E504/(1+4.793/100)),
         E504-(E504/(1+Dashboard!$F$4))
      )
   )
)</f>
        <v>0</v>
      </c>
      <c r="J504" s="39">
        <f>Bank1[[#This Row],[Money in/ (Money out)]]-Bank1[[#This Row],[GST/HST]]</f>
        <v>0</v>
      </c>
      <c r="L504" s="37">
        <f t="shared" si="21"/>
        <v>0</v>
      </c>
    </row>
    <row r="505" spans="1:12" x14ac:dyDescent="0.2">
      <c r="A505" s="418"/>
      <c r="D505" s="416">
        <f>_xlfn.XLOOKUP(C:C,Table1[for Import to Bank Register dropdown],Table1[for Pivot],0,0,1)</f>
        <v>0</v>
      </c>
      <c r="E505" s="419"/>
      <c r="F505" s="160">
        <f t="shared" si="23"/>
        <v>1111111</v>
      </c>
      <c r="G505" s="394">
        <f t="shared" si="22"/>
        <v>0</v>
      </c>
      <c r="I505" s="397">
        <f>IF(OR(C505="150 Directors advances", C505="120 accounts receivable", C505="720.2 Automobile - Insurance", C505="720.3 Automobile - License", C505="870.4 Rent - Insurance", C505="870.6 Rent - Property Tax", C505="870.7 Rent - Homeoffice", C505="870.9 Rent - Water"),
   0,
   IF(Dashboard!$F$5="Quick",
      IF(OR(C505="190 Automobile",C505="200 computer hardware",C505="210 Computer software",C505="220 Quickbooks software",C505="230 Office equipment",C505="240 Office furniture"),
         E505-(E505/(1+Dashboard!$F$4)),
         0
      ),
      IF(C505="750 Business promotion",
         E505-(E505/(1+4.793/100)),
         E505-(E505/(1+Dashboard!$F$4))
      )
   )
)</f>
        <v>0</v>
      </c>
      <c r="J505" s="39">
        <f>Bank1[[#This Row],[Money in/ (Money out)]]-Bank1[[#This Row],[GST/HST]]</f>
        <v>0</v>
      </c>
      <c r="L505" s="37">
        <f t="shared" si="21"/>
        <v>0</v>
      </c>
    </row>
    <row r="506" spans="1:12" x14ac:dyDescent="0.2">
      <c r="A506" s="418"/>
      <c r="D506" s="416">
        <f>_xlfn.XLOOKUP(C:C,Table1[for Import to Bank Register dropdown],Table1[for Pivot],0,0,1)</f>
        <v>0</v>
      </c>
      <c r="E506" s="419"/>
      <c r="F506" s="160">
        <f t="shared" si="23"/>
        <v>1111111</v>
      </c>
      <c r="G506" s="394">
        <f t="shared" si="22"/>
        <v>0</v>
      </c>
      <c r="I506" s="397">
        <f>IF(OR(C506="150 Directors advances", C506="120 accounts receivable", C506="720.2 Automobile - Insurance", C506="720.3 Automobile - License", C506="870.4 Rent - Insurance", C506="870.6 Rent - Property Tax", C506="870.7 Rent - Homeoffice", C506="870.9 Rent - Water"),
   0,
   IF(Dashboard!$F$5="Quick",
      IF(OR(C506="190 Automobile",C506="200 computer hardware",C506="210 Computer software",C506="220 Quickbooks software",C506="230 Office equipment",C506="240 Office furniture"),
         E506-(E506/(1+Dashboard!$F$4)),
         0
      ),
      IF(C506="750 Business promotion",
         E506-(E506/(1+4.793/100)),
         E506-(E506/(1+Dashboard!$F$4))
      )
   )
)</f>
        <v>0</v>
      </c>
      <c r="J506" s="39">
        <f>Bank1[[#This Row],[Money in/ (Money out)]]-Bank1[[#This Row],[GST/HST]]</f>
        <v>0</v>
      </c>
      <c r="L506" s="37">
        <f t="shared" si="21"/>
        <v>0</v>
      </c>
    </row>
    <row r="507" spans="1:12" x14ac:dyDescent="0.2">
      <c r="A507" s="418"/>
      <c r="D507" s="416">
        <f>_xlfn.XLOOKUP(C:C,Table1[for Import to Bank Register dropdown],Table1[for Pivot],0,0,1)</f>
        <v>0</v>
      </c>
      <c r="E507" s="419"/>
      <c r="F507" s="160">
        <f t="shared" si="23"/>
        <v>1111111</v>
      </c>
      <c r="G507" s="394">
        <f t="shared" si="22"/>
        <v>0</v>
      </c>
      <c r="I507" s="397">
        <f>IF(OR(C507="150 Directors advances", C507="120 accounts receivable", C507="720.2 Automobile - Insurance", C507="720.3 Automobile - License", C507="870.4 Rent - Insurance", C507="870.6 Rent - Property Tax", C507="870.7 Rent - Homeoffice", C507="870.9 Rent - Water"),
   0,
   IF(Dashboard!$F$5="Quick",
      IF(OR(C507="190 Automobile",C507="200 computer hardware",C507="210 Computer software",C507="220 Quickbooks software",C507="230 Office equipment",C507="240 Office furniture"),
         E507-(E507/(1+Dashboard!$F$4)),
         0
      ),
      IF(C507="750 Business promotion",
         E507-(E507/(1+4.793/100)),
         E507-(E507/(1+Dashboard!$F$4))
      )
   )
)</f>
        <v>0</v>
      </c>
      <c r="J507" s="39">
        <f>Bank1[[#This Row],[Money in/ (Money out)]]-Bank1[[#This Row],[GST/HST]]</f>
        <v>0</v>
      </c>
      <c r="L507" s="37">
        <f t="shared" si="21"/>
        <v>0</v>
      </c>
    </row>
    <row r="508" spans="1:12" x14ac:dyDescent="0.2">
      <c r="A508" s="418"/>
      <c r="D508" s="416">
        <f>_xlfn.XLOOKUP(C:C,Table1[for Import to Bank Register dropdown],Table1[for Pivot],0,0,1)</f>
        <v>0</v>
      </c>
      <c r="E508" s="419"/>
      <c r="F508" s="160">
        <f t="shared" si="23"/>
        <v>1111111</v>
      </c>
      <c r="G508" s="394">
        <f t="shared" si="22"/>
        <v>0</v>
      </c>
      <c r="I508" s="397">
        <f>IF(OR(C508="150 Directors advances", C508="120 accounts receivable", C508="720.2 Automobile - Insurance", C508="720.3 Automobile - License", C508="870.4 Rent - Insurance", C508="870.6 Rent - Property Tax", C508="870.7 Rent - Homeoffice", C508="870.9 Rent - Water"),
   0,
   IF(Dashboard!$F$5="Quick",
      IF(OR(C508="190 Automobile",C508="200 computer hardware",C508="210 Computer software",C508="220 Quickbooks software",C508="230 Office equipment",C508="240 Office furniture"),
         E508-(E508/(1+Dashboard!$F$4)),
         0
      ),
      IF(C508="750 Business promotion",
         E508-(E508/(1+4.793/100)),
         E508-(E508/(1+Dashboard!$F$4))
      )
   )
)</f>
        <v>0</v>
      </c>
      <c r="J508" s="39">
        <f>Bank1[[#This Row],[Money in/ (Money out)]]-Bank1[[#This Row],[GST/HST]]</f>
        <v>0</v>
      </c>
      <c r="L508" s="37">
        <f t="shared" si="21"/>
        <v>0</v>
      </c>
    </row>
    <row r="509" spans="1:12" x14ac:dyDescent="0.2">
      <c r="A509" s="418"/>
      <c r="D509" s="416">
        <f>_xlfn.XLOOKUP(C:C,Table1[for Import to Bank Register dropdown],Table1[for Pivot],0,0,1)</f>
        <v>0</v>
      </c>
      <c r="E509" s="419"/>
      <c r="F509" s="160">
        <f t="shared" si="23"/>
        <v>1111111</v>
      </c>
      <c r="G509" s="394">
        <f t="shared" si="22"/>
        <v>0</v>
      </c>
      <c r="I509" s="397">
        <f>IF(OR(C509="150 Directors advances", C509="120 accounts receivable", C509="720.2 Automobile - Insurance", C509="720.3 Automobile - License", C509="870.4 Rent - Insurance", C509="870.6 Rent - Property Tax", C509="870.7 Rent - Homeoffice", C509="870.9 Rent - Water"),
   0,
   IF(Dashboard!$F$5="Quick",
      IF(OR(C509="190 Automobile",C509="200 computer hardware",C509="210 Computer software",C509="220 Quickbooks software",C509="230 Office equipment",C509="240 Office furniture"),
         E509-(E509/(1+Dashboard!$F$4)),
         0
      ),
      IF(C509="750 Business promotion",
         E509-(E509/(1+4.793/100)),
         E509-(E509/(1+Dashboard!$F$4))
      )
   )
)</f>
        <v>0</v>
      </c>
      <c r="J509" s="39">
        <f>Bank1[[#This Row],[Money in/ (Money out)]]-Bank1[[#This Row],[GST/HST]]</f>
        <v>0</v>
      </c>
      <c r="L509" s="37">
        <f t="shared" si="21"/>
        <v>0</v>
      </c>
    </row>
    <row r="510" spans="1:12" x14ac:dyDescent="0.2">
      <c r="A510" s="418"/>
      <c r="D510" s="416">
        <f>_xlfn.XLOOKUP(C:C,Table1[for Import to Bank Register dropdown],Table1[for Pivot],0,0,1)</f>
        <v>0</v>
      </c>
      <c r="E510" s="419"/>
      <c r="F510" s="160">
        <f t="shared" si="23"/>
        <v>1111111</v>
      </c>
      <c r="G510" s="394">
        <f t="shared" si="22"/>
        <v>0</v>
      </c>
      <c r="I510" s="397">
        <f>IF(OR(C510="150 Directors advances", C510="120 accounts receivable", C510="720.2 Automobile - Insurance", C510="720.3 Automobile - License", C510="870.4 Rent - Insurance", C510="870.6 Rent - Property Tax", C510="870.7 Rent - Homeoffice", C510="870.9 Rent - Water"),
   0,
   IF(Dashboard!$F$5="Quick",
      IF(OR(C510="190 Automobile",C510="200 computer hardware",C510="210 Computer software",C510="220 Quickbooks software",C510="230 Office equipment",C510="240 Office furniture"),
         E510-(E510/(1+Dashboard!$F$4)),
         0
      ),
      IF(C510="750 Business promotion",
         E510-(E510/(1+4.793/100)),
         E510-(E510/(1+Dashboard!$F$4))
      )
   )
)</f>
        <v>0</v>
      </c>
      <c r="J510" s="39">
        <f>Bank1[[#This Row],[Money in/ (Money out)]]-Bank1[[#This Row],[GST/HST]]</f>
        <v>0</v>
      </c>
      <c r="L510" s="37">
        <f t="shared" si="21"/>
        <v>0</v>
      </c>
    </row>
    <row r="511" spans="1:12" x14ac:dyDescent="0.2">
      <c r="A511" s="418"/>
      <c r="D511" s="416">
        <f>_xlfn.XLOOKUP(C:C,Table1[for Import to Bank Register dropdown],Table1[for Pivot],0,0,1)</f>
        <v>0</v>
      </c>
      <c r="E511" s="419"/>
      <c r="F511" s="160">
        <f t="shared" si="23"/>
        <v>1111111</v>
      </c>
      <c r="G511" s="394">
        <f t="shared" si="22"/>
        <v>0</v>
      </c>
      <c r="I511" s="397">
        <f>IF(OR(C511="150 Directors advances", C511="120 accounts receivable", C511="720.2 Automobile - Insurance", C511="720.3 Automobile - License", C511="870.4 Rent - Insurance", C511="870.6 Rent - Property Tax", C511="870.7 Rent - Homeoffice", C511="870.9 Rent - Water"),
   0,
   IF(Dashboard!$F$5="Quick",
      IF(OR(C511="190 Automobile",C511="200 computer hardware",C511="210 Computer software",C511="220 Quickbooks software",C511="230 Office equipment",C511="240 Office furniture"),
         E511-(E511/(1+Dashboard!$F$4)),
         0
      ),
      IF(C511="750 Business promotion",
         E511-(E511/(1+4.793/100)),
         E511-(E511/(1+Dashboard!$F$4))
      )
   )
)</f>
        <v>0</v>
      </c>
      <c r="J511" s="39">
        <f>Bank1[[#This Row],[Money in/ (Money out)]]-Bank1[[#This Row],[GST/HST]]</f>
        <v>0</v>
      </c>
      <c r="L511" s="37">
        <f t="shared" si="21"/>
        <v>0</v>
      </c>
    </row>
    <row r="512" spans="1:12" x14ac:dyDescent="0.2">
      <c r="A512" s="418"/>
      <c r="D512" s="416">
        <f>_xlfn.XLOOKUP(C:C,Table1[for Import to Bank Register dropdown],Table1[for Pivot],0,0,1)</f>
        <v>0</v>
      </c>
      <c r="E512" s="419"/>
      <c r="F512" s="160">
        <f t="shared" si="23"/>
        <v>1111111</v>
      </c>
      <c r="G512" s="394">
        <f t="shared" si="22"/>
        <v>0</v>
      </c>
      <c r="I512" s="397">
        <f>IF(OR(C512="150 Directors advances", C512="120 accounts receivable", C512="720.2 Automobile - Insurance", C512="720.3 Automobile - License", C512="870.4 Rent - Insurance", C512="870.6 Rent - Property Tax", C512="870.7 Rent - Homeoffice", C512="870.9 Rent - Water"),
   0,
   IF(Dashboard!$F$5="Quick",
      IF(OR(C512="190 Automobile",C512="200 computer hardware",C512="210 Computer software",C512="220 Quickbooks software",C512="230 Office equipment",C512="240 Office furniture"),
         E512-(E512/(1+Dashboard!$F$4)),
         0
      ),
      IF(C512="750 Business promotion",
         E512-(E512/(1+4.793/100)),
         E512-(E512/(1+Dashboard!$F$4))
      )
   )
)</f>
        <v>0</v>
      </c>
      <c r="J512" s="39">
        <f>Bank1[[#This Row],[Money in/ (Money out)]]-Bank1[[#This Row],[GST/HST]]</f>
        <v>0</v>
      </c>
      <c r="L512" s="37">
        <f t="shared" si="21"/>
        <v>0</v>
      </c>
    </row>
    <row r="513" spans="1:12" x14ac:dyDescent="0.2">
      <c r="A513" s="418"/>
      <c r="D513" s="416">
        <f>_xlfn.XLOOKUP(C:C,Table1[for Import to Bank Register dropdown],Table1[for Pivot],0,0,1)</f>
        <v>0</v>
      </c>
      <c r="E513" s="419"/>
      <c r="F513" s="160">
        <f t="shared" si="23"/>
        <v>1111111</v>
      </c>
      <c r="G513" s="394">
        <f t="shared" si="22"/>
        <v>0</v>
      </c>
      <c r="I513" s="397">
        <f>IF(OR(C513="150 Directors advances", C513="120 accounts receivable", C513="720.2 Automobile - Insurance", C513="720.3 Automobile - License", C513="870.4 Rent - Insurance", C513="870.6 Rent - Property Tax", C513="870.7 Rent - Homeoffice", C513="870.9 Rent - Water"),
   0,
   IF(Dashboard!$F$5="Quick",
      IF(OR(C513="190 Automobile",C513="200 computer hardware",C513="210 Computer software",C513="220 Quickbooks software",C513="230 Office equipment",C513="240 Office furniture"),
         E513-(E513/(1+Dashboard!$F$4)),
         0
      ),
      IF(C513="750 Business promotion",
         E513-(E513/(1+4.793/100)),
         E513-(E513/(1+Dashboard!$F$4))
      )
   )
)</f>
        <v>0</v>
      </c>
      <c r="J513" s="39">
        <f>Bank1[[#This Row],[Money in/ (Money out)]]-Bank1[[#This Row],[GST/HST]]</f>
        <v>0</v>
      </c>
      <c r="L513" s="37">
        <f t="shared" si="21"/>
        <v>0</v>
      </c>
    </row>
    <row r="514" spans="1:12" x14ac:dyDescent="0.2">
      <c r="A514" s="418"/>
      <c r="D514" s="416">
        <f>_xlfn.XLOOKUP(C:C,Table1[for Import to Bank Register dropdown],Table1[for Pivot],0,0,1)</f>
        <v>0</v>
      </c>
      <c r="E514" s="419"/>
      <c r="F514" s="160">
        <f t="shared" si="23"/>
        <v>1111111</v>
      </c>
      <c r="G514" s="394">
        <f t="shared" si="22"/>
        <v>0</v>
      </c>
      <c r="I514" s="397">
        <f>IF(OR(C514="150 Directors advances", C514="120 accounts receivable", C514="720.2 Automobile - Insurance", C514="720.3 Automobile - License", C514="870.4 Rent - Insurance", C514="870.6 Rent - Property Tax", C514="870.7 Rent - Homeoffice", C514="870.9 Rent - Water"),
   0,
   IF(Dashboard!$F$5="Quick",
      IF(OR(C514="190 Automobile",C514="200 computer hardware",C514="210 Computer software",C514="220 Quickbooks software",C514="230 Office equipment",C514="240 Office furniture"),
         E514-(E514/(1+Dashboard!$F$4)),
         0
      ),
      IF(C514="750 Business promotion",
         E514-(E514/(1+4.793/100)),
         E514-(E514/(1+Dashboard!$F$4))
      )
   )
)</f>
        <v>0</v>
      </c>
      <c r="J514" s="39">
        <f>Bank1[[#This Row],[Money in/ (Money out)]]-Bank1[[#This Row],[GST/HST]]</f>
        <v>0</v>
      </c>
      <c r="L514" s="37">
        <f t="shared" si="21"/>
        <v>0</v>
      </c>
    </row>
    <row r="515" spans="1:12" x14ac:dyDescent="0.2">
      <c r="A515" s="418"/>
      <c r="D515" s="416">
        <f>_xlfn.XLOOKUP(C:C,Table1[for Import to Bank Register dropdown],Table1[for Pivot],0,0,1)</f>
        <v>0</v>
      </c>
      <c r="E515" s="419"/>
      <c r="F515" s="160">
        <f t="shared" si="23"/>
        <v>1111111</v>
      </c>
      <c r="G515" s="394">
        <f t="shared" si="22"/>
        <v>0</v>
      </c>
      <c r="I515" s="397">
        <f>IF(OR(C515="150 Directors advances", C515="120 accounts receivable", C515="720.2 Automobile - Insurance", C515="720.3 Automobile - License", C515="870.4 Rent - Insurance", C515="870.6 Rent - Property Tax", C515="870.7 Rent - Homeoffice", C515="870.9 Rent - Water"),
   0,
   IF(Dashboard!$F$5="Quick",
      IF(OR(C515="190 Automobile",C515="200 computer hardware",C515="210 Computer software",C515="220 Quickbooks software",C515="230 Office equipment",C515="240 Office furniture"),
         E515-(E515/(1+Dashboard!$F$4)),
         0
      ),
      IF(C515="750 Business promotion",
         E515-(E515/(1+4.793/100)),
         E515-(E515/(1+Dashboard!$F$4))
      )
   )
)</f>
        <v>0</v>
      </c>
      <c r="J515" s="39">
        <f>Bank1[[#This Row],[Money in/ (Money out)]]-Bank1[[#This Row],[GST/HST]]</f>
        <v>0</v>
      </c>
      <c r="L515" s="37">
        <f t="shared" si="21"/>
        <v>0</v>
      </c>
    </row>
    <row r="516" spans="1:12" x14ac:dyDescent="0.2">
      <c r="A516" s="418"/>
      <c r="D516" s="416">
        <f>_xlfn.XLOOKUP(C:C,Table1[for Import to Bank Register dropdown],Table1[for Pivot],0,0,1)</f>
        <v>0</v>
      </c>
      <c r="E516" s="419"/>
      <c r="F516" s="160">
        <f t="shared" si="23"/>
        <v>1111111</v>
      </c>
      <c r="G516" s="394">
        <f t="shared" si="22"/>
        <v>0</v>
      </c>
      <c r="I516" s="397">
        <f>IF(OR(C516="150 Directors advances", C516="120 accounts receivable", C516="720.2 Automobile - Insurance", C516="720.3 Automobile - License", C516="870.4 Rent - Insurance", C516="870.6 Rent - Property Tax", C516="870.7 Rent - Homeoffice", C516="870.9 Rent - Water"),
   0,
   IF(Dashboard!$F$5="Quick",
      IF(OR(C516="190 Automobile",C516="200 computer hardware",C516="210 Computer software",C516="220 Quickbooks software",C516="230 Office equipment",C516="240 Office furniture"),
         E516-(E516/(1+Dashboard!$F$4)),
         0
      ),
      IF(C516="750 Business promotion",
         E516-(E516/(1+4.793/100)),
         E516-(E516/(1+Dashboard!$F$4))
      )
   )
)</f>
        <v>0</v>
      </c>
      <c r="J516" s="39">
        <f>Bank1[[#This Row],[Money in/ (Money out)]]-Bank1[[#This Row],[GST/HST]]</f>
        <v>0</v>
      </c>
      <c r="L516" s="37">
        <f t="shared" si="21"/>
        <v>0</v>
      </c>
    </row>
    <row r="517" spans="1:12" x14ac:dyDescent="0.2">
      <c r="A517" s="418"/>
      <c r="D517" s="416">
        <f>_xlfn.XLOOKUP(C:C,Table1[for Import to Bank Register dropdown],Table1[for Pivot],0,0,1)</f>
        <v>0</v>
      </c>
      <c r="E517" s="419"/>
      <c r="F517" s="160">
        <f t="shared" si="23"/>
        <v>1111111</v>
      </c>
      <c r="G517" s="394">
        <f t="shared" si="22"/>
        <v>0</v>
      </c>
      <c r="I517" s="397">
        <f>IF(OR(C517="150 Directors advances", C517="120 accounts receivable", C517="720.2 Automobile - Insurance", C517="720.3 Automobile - License", C517="870.4 Rent - Insurance", C517="870.6 Rent - Property Tax", C517="870.7 Rent - Homeoffice", C517="870.9 Rent - Water"),
   0,
   IF(Dashboard!$F$5="Quick",
      IF(OR(C517="190 Automobile",C517="200 computer hardware",C517="210 Computer software",C517="220 Quickbooks software",C517="230 Office equipment",C517="240 Office furniture"),
         E517-(E517/(1+Dashboard!$F$4)),
         0
      ),
      IF(C517="750 Business promotion",
         E517-(E517/(1+4.793/100)),
         E517-(E517/(1+Dashboard!$F$4))
      )
   )
)</f>
        <v>0</v>
      </c>
      <c r="J517" s="39">
        <f>Bank1[[#This Row],[Money in/ (Money out)]]-Bank1[[#This Row],[GST/HST]]</f>
        <v>0</v>
      </c>
      <c r="L517" s="37">
        <f t="shared" si="21"/>
        <v>0</v>
      </c>
    </row>
    <row r="518" spans="1:12" x14ac:dyDescent="0.2">
      <c r="A518" s="418"/>
      <c r="D518" s="416">
        <f>_xlfn.XLOOKUP(C:C,Table1[for Import to Bank Register dropdown],Table1[for Pivot],0,0,1)</f>
        <v>0</v>
      </c>
      <c r="E518" s="419"/>
      <c r="F518" s="160">
        <f t="shared" si="23"/>
        <v>1111111</v>
      </c>
      <c r="G518" s="394">
        <f t="shared" si="22"/>
        <v>0</v>
      </c>
      <c r="I518" s="397">
        <f>IF(OR(C518="150 Directors advances", C518="120 accounts receivable", C518="720.2 Automobile - Insurance", C518="720.3 Automobile - License", C518="870.4 Rent - Insurance", C518="870.6 Rent - Property Tax", C518="870.7 Rent - Homeoffice", C518="870.9 Rent - Water"),
   0,
   IF(Dashboard!$F$5="Quick",
      IF(OR(C518="190 Automobile",C518="200 computer hardware",C518="210 Computer software",C518="220 Quickbooks software",C518="230 Office equipment",C518="240 Office furniture"),
         E518-(E518/(1+Dashboard!$F$4)),
         0
      ),
      IF(C518="750 Business promotion",
         E518-(E518/(1+4.793/100)),
         E518-(E518/(1+Dashboard!$F$4))
      )
   )
)</f>
        <v>0</v>
      </c>
      <c r="J518" s="39">
        <f>Bank1[[#This Row],[Money in/ (Money out)]]-Bank1[[#This Row],[GST/HST]]</f>
        <v>0</v>
      </c>
      <c r="L518" s="37">
        <f t="shared" ref="L518:L581" si="24">$L$3</f>
        <v>0</v>
      </c>
    </row>
    <row r="519" spans="1:12" x14ac:dyDescent="0.2">
      <c r="A519" s="418"/>
      <c r="D519" s="416">
        <f>_xlfn.XLOOKUP(C:C,Table1[for Import to Bank Register dropdown],Table1[for Pivot],0,0,1)</f>
        <v>0</v>
      </c>
      <c r="E519" s="419"/>
      <c r="F519" s="160">
        <f t="shared" si="23"/>
        <v>1111111</v>
      </c>
      <c r="G519" s="394">
        <f t="shared" ref="G519:G582" si="25">G518+E519</f>
        <v>0</v>
      </c>
      <c r="I519" s="397">
        <f>IF(OR(C519="150 Directors advances", C519="120 accounts receivable", C519="720.2 Automobile - Insurance", C519="720.3 Automobile - License", C519="870.4 Rent - Insurance", C519="870.6 Rent - Property Tax", C519="870.7 Rent - Homeoffice", C519="870.9 Rent - Water"),
   0,
   IF(Dashboard!$F$5="Quick",
      IF(OR(C519="190 Automobile",C519="200 computer hardware",C519="210 Computer software",C519="220 Quickbooks software",C519="230 Office equipment",C519="240 Office furniture"),
         E519-(E519/(1+Dashboard!$F$4)),
         0
      ),
      IF(C519="750 Business promotion",
         E519-(E519/(1+4.793/100)),
         E519-(E519/(1+Dashboard!$F$4))
      )
   )
)</f>
        <v>0</v>
      </c>
      <c r="J519" s="39">
        <f>Bank1[[#This Row],[Money in/ (Money out)]]-Bank1[[#This Row],[GST/HST]]</f>
        <v>0</v>
      </c>
      <c r="L519" s="37">
        <f t="shared" si="24"/>
        <v>0</v>
      </c>
    </row>
    <row r="520" spans="1:12" x14ac:dyDescent="0.2">
      <c r="A520" s="418"/>
      <c r="D520" s="416">
        <f>_xlfn.XLOOKUP(C:C,Table1[for Import to Bank Register dropdown],Table1[for Pivot],0,0,1)</f>
        <v>0</v>
      </c>
      <c r="E520" s="419"/>
      <c r="F520" s="160">
        <f t="shared" ref="F520:F583" si="26">$E$2</f>
        <v>1111111</v>
      </c>
      <c r="G520" s="394">
        <f t="shared" si="25"/>
        <v>0</v>
      </c>
      <c r="I520" s="397">
        <f>IF(OR(C520="150 Directors advances", C520="120 accounts receivable", C520="720.2 Automobile - Insurance", C520="720.3 Automobile - License", C520="870.4 Rent - Insurance", C520="870.6 Rent - Property Tax", C520="870.7 Rent - Homeoffice", C520="870.9 Rent - Water"),
   0,
   IF(Dashboard!$F$5="Quick",
      IF(OR(C520="190 Automobile",C520="200 computer hardware",C520="210 Computer software",C520="220 Quickbooks software",C520="230 Office equipment",C520="240 Office furniture"),
         E520-(E520/(1+Dashboard!$F$4)),
         0
      ),
      IF(C520="750 Business promotion",
         E520-(E520/(1+4.793/100)),
         E520-(E520/(1+Dashboard!$F$4))
      )
   )
)</f>
        <v>0</v>
      </c>
      <c r="J520" s="39">
        <f>Bank1[[#This Row],[Money in/ (Money out)]]-Bank1[[#This Row],[GST/HST]]</f>
        <v>0</v>
      </c>
      <c r="L520" s="37">
        <f t="shared" si="24"/>
        <v>0</v>
      </c>
    </row>
    <row r="521" spans="1:12" x14ac:dyDescent="0.2">
      <c r="A521" s="418"/>
      <c r="D521" s="416">
        <f>_xlfn.XLOOKUP(C:C,Table1[for Import to Bank Register dropdown],Table1[for Pivot],0,0,1)</f>
        <v>0</v>
      </c>
      <c r="E521" s="419"/>
      <c r="F521" s="160">
        <f t="shared" si="26"/>
        <v>1111111</v>
      </c>
      <c r="G521" s="394">
        <f t="shared" si="25"/>
        <v>0</v>
      </c>
      <c r="I521" s="397">
        <f>IF(OR(C521="150 Directors advances", C521="120 accounts receivable", C521="720.2 Automobile - Insurance", C521="720.3 Automobile - License", C521="870.4 Rent - Insurance", C521="870.6 Rent - Property Tax", C521="870.7 Rent - Homeoffice", C521="870.9 Rent - Water"),
   0,
   IF(Dashboard!$F$5="Quick",
      IF(OR(C521="190 Automobile",C521="200 computer hardware",C521="210 Computer software",C521="220 Quickbooks software",C521="230 Office equipment",C521="240 Office furniture"),
         E521-(E521/(1+Dashboard!$F$4)),
         0
      ),
      IF(C521="750 Business promotion",
         E521-(E521/(1+4.793/100)),
         E521-(E521/(1+Dashboard!$F$4))
      )
   )
)</f>
        <v>0</v>
      </c>
      <c r="J521" s="39">
        <f>Bank1[[#This Row],[Money in/ (Money out)]]-Bank1[[#This Row],[GST/HST]]</f>
        <v>0</v>
      </c>
      <c r="L521" s="37">
        <f t="shared" si="24"/>
        <v>0</v>
      </c>
    </row>
    <row r="522" spans="1:12" x14ac:dyDescent="0.2">
      <c r="A522" s="418"/>
      <c r="D522" s="416">
        <f>_xlfn.XLOOKUP(C:C,Table1[for Import to Bank Register dropdown],Table1[for Pivot],0,0,1)</f>
        <v>0</v>
      </c>
      <c r="E522" s="419"/>
      <c r="F522" s="160">
        <f t="shared" si="26"/>
        <v>1111111</v>
      </c>
      <c r="G522" s="394">
        <f t="shared" si="25"/>
        <v>0</v>
      </c>
      <c r="I522" s="397">
        <f>IF(OR(C522="150 Directors advances", C522="120 accounts receivable", C522="720.2 Automobile - Insurance", C522="720.3 Automobile - License", C522="870.4 Rent - Insurance", C522="870.6 Rent - Property Tax", C522="870.7 Rent - Homeoffice", C522="870.9 Rent - Water"),
   0,
   IF(Dashboard!$F$5="Quick",
      IF(OR(C522="190 Automobile",C522="200 computer hardware",C522="210 Computer software",C522="220 Quickbooks software",C522="230 Office equipment",C522="240 Office furniture"),
         E522-(E522/(1+Dashboard!$F$4)),
         0
      ),
      IF(C522="750 Business promotion",
         E522-(E522/(1+4.793/100)),
         E522-(E522/(1+Dashboard!$F$4))
      )
   )
)</f>
        <v>0</v>
      </c>
      <c r="J522" s="39">
        <f>Bank1[[#This Row],[Money in/ (Money out)]]-Bank1[[#This Row],[GST/HST]]</f>
        <v>0</v>
      </c>
      <c r="L522" s="37">
        <f t="shared" si="24"/>
        <v>0</v>
      </c>
    </row>
    <row r="523" spans="1:12" x14ac:dyDescent="0.2">
      <c r="A523" s="418"/>
      <c r="D523" s="416">
        <f>_xlfn.XLOOKUP(C:C,Table1[for Import to Bank Register dropdown],Table1[for Pivot],0,0,1)</f>
        <v>0</v>
      </c>
      <c r="E523" s="419"/>
      <c r="F523" s="160">
        <f t="shared" si="26"/>
        <v>1111111</v>
      </c>
      <c r="G523" s="394">
        <f t="shared" si="25"/>
        <v>0</v>
      </c>
      <c r="I523" s="397">
        <f>IF(OR(C523="150 Directors advances", C523="120 accounts receivable", C523="720.2 Automobile - Insurance", C523="720.3 Automobile - License", C523="870.4 Rent - Insurance", C523="870.6 Rent - Property Tax", C523="870.7 Rent - Homeoffice", C523="870.9 Rent - Water"),
   0,
   IF(Dashboard!$F$5="Quick",
      IF(OR(C523="190 Automobile",C523="200 computer hardware",C523="210 Computer software",C523="220 Quickbooks software",C523="230 Office equipment",C523="240 Office furniture"),
         E523-(E523/(1+Dashboard!$F$4)),
         0
      ),
      IF(C523="750 Business promotion",
         E523-(E523/(1+4.793/100)),
         E523-(E523/(1+Dashboard!$F$4))
      )
   )
)</f>
        <v>0</v>
      </c>
      <c r="J523" s="39">
        <f>Bank1[[#This Row],[Money in/ (Money out)]]-Bank1[[#This Row],[GST/HST]]</f>
        <v>0</v>
      </c>
      <c r="L523" s="37">
        <f t="shared" si="24"/>
        <v>0</v>
      </c>
    </row>
    <row r="524" spans="1:12" x14ac:dyDescent="0.2">
      <c r="A524" s="418"/>
      <c r="D524" s="416">
        <f>_xlfn.XLOOKUP(C:C,Table1[for Import to Bank Register dropdown],Table1[for Pivot],0,0,1)</f>
        <v>0</v>
      </c>
      <c r="E524" s="419"/>
      <c r="F524" s="160">
        <f t="shared" si="26"/>
        <v>1111111</v>
      </c>
      <c r="G524" s="394">
        <f t="shared" si="25"/>
        <v>0</v>
      </c>
      <c r="I524" s="397">
        <f>IF(OR(C524="150 Directors advances", C524="120 accounts receivable", C524="720.2 Automobile - Insurance", C524="720.3 Automobile - License", C524="870.4 Rent - Insurance", C524="870.6 Rent - Property Tax", C524="870.7 Rent - Homeoffice", C524="870.9 Rent - Water"),
   0,
   IF(Dashboard!$F$5="Quick",
      IF(OR(C524="190 Automobile",C524="200 computer hardware",C524="210 Computer software",C524="220 Quickbooks software",C524="230 Office equipment",C524="240 Office furniture"),
         E524-(E524/(1+Dashboard!$F$4)),
         0
      ),
      IF(C524="750 Business promotion",
         E524-(E524/(1+4.793/100)),
         E524-(E524/(1+Dashboard!$F$4))
      )
   )
)</f>
        <v>0</v>
      </c>
      <c r="J524" s="39">
        <f>Bank1[[#This Row],[Money in/ (Money out)]]-Bank1[[#This Row],[GST/HST]]</f>
        <v>0</v>
      </c>
      <c r="L524" s="37">
        <f t="shared" si="24"/>
        <v>0</v>
      </c>
    </row>
    <row r="525" spans="1:12" x14ac:dyDescent="0.2">
      <c r="A525" s="418"/>
      <c r="D525" s="416">
        <f>_xlfn.XLOOKUP(C:C,Table1[for Import to Bank Register dropdown],Table1[for Pivot],0,0,1)</f>
        <v>0</v>
      </c>
      <c r="E525" s="419"/>
      <c r="F525" s="160">
        <f t="shared" si="26"/>
        <v>1111111</v>
      </c>
      <c r="G525" s="394">
        <f t="shared" si="25"/>
        <v>0</v>
      </c>
      <c r="I525" s="397">
        <f>IF(OR(C525="150 Directors advances", C525="120 accounts receivable", C525="720.2 Automobile - Insurance", C525="720.3 Automobile - License", C525="870.4 Rent - Insurance", C525="870.6 Rent - Property Tax", C525="870.7 Rent - Homeoffice", C525="870.9 Rent - Water"),
   0,
   IF(Dashboard!$F$5="Quick",
      IF(OR(C525="190 Automobile",C525="200 computer hardware",C525="210 Computer software",C525="220 Quickbooks software",C525="230 Office equipment",C525="240 Office furniture"),
         E525-(E525/(1+Dashboard!$F$4)),
         0
      ),
      IF(C525="750 Business promotion",
         E525-(E525/(1+4.793/100)),
         E525-(E525/(1+Dashboard!$F$4))
      )
   )
)</f>
        <v>0</v>
      </c>
      <c r="J525" s="39">
        <f>Bank1[[#This Row],[Money in/ (Money out)]]-Bank1[[#This Row],[GST/HST]]</f>
        <v>0</v>
      </c>
      <c r="L525" s="37">
        <f t="shared" si="24"/>
        <v>0</v>
      </c>
    </row>
    <row r="526" spans="1:12" x14ac:dyDescent="0.2">
      <c r="A526" s="418"/>
      <c r="D526" s="416">
        <f>_xlfn.XLOOKUP(C:C,Table1[for Import to Bank Register dropdown],Table1[for Pivot],0,0,1)</f>
        <v>0</v>
      </c>
      <c r="E526" s="419"/>
      <c r="F526" s="160">
        <f t="shared" si="26"/>
        <v>1111111</v>
      </c>
      <c r="G526" s="394">
        <f t="shared" si="25"/>
        <v>0</v>
      </c>
      <c r="I526" s="397">
        <f>IF(OR(C526="150 Directors advances", C526="120 accounts receivable", C526="720.2 Automobile - Insurance", C526="720.3 Automobile - License", C526="870.4 Rent - Insurance", C526="870.6 Rent - Property Tax", C526="870.7 Rent - Homeoffice", C526="870.9 Rent - Water"),
   0,
   IF(Dashboard!$F$5="Quick",
      IF(OR(C526="190 Automobile",C526="200 computer hardware",C526="210 Computer software",C526="220 Quickbooks software",C526="230 Office equipment",C526="240 Office furniture"),
         E526-(E526/(1+Dashboard!$F$4)),
         0
      ),
      IF(C526="750 Business promotion",
         E526-(E526/(1+4.793/100)),
         E526-(E526/(1+Dashboard!$F$4))
      )
   )
)</f>
        <v>0</v>
      </c>
      <c r="J526" s="39">
        <f>Bank1[[#This Row],[Money in/ (Money out)]]-Bank1[[#This Row],[GST/HST]]</f>
        <v>0</v>
      </c>
      <c r="L526" s="37">
        <f t="shared" si="24"/>
        <v>0</v>
      </c>
    </row>
    <row r="527" spans="1:12" x14ac:dyDescent="0.2">
      <c r="A527" s="418"/>
      <c r="D527" s="416">
        <f>_xlfn.XLOOKUP(C:C,Table1[for Import to Bank Register dropdown],Table1[for Pivot],0,0,1)</f>
        <v>0</v>
      </c>
      <c r="E527" s="419"/>
      <c r="F527" s="160">
        <f t="shared" si="26"/>
        <v>1111111</v>
      </c>
      <c r="G527" s="394">
        <f t="shared" si="25"/>
        <v>0</v>
      </c>
      <c r="I527" s="397">
        <f>IF(OR(C527="150 Directors advances", C527="120 accounts receivable", C527="720.2 Automobile - Insurance", C527="720.3 Automobile - License", C527="870.4 Rent - Insurance", C527="870.6 Rent - Property Tax", C527="870.7 Rent - Homeoffice", C527="870.9 Rent - Water"),
   0,
   IF(Dashboard!$F$5="Quick",
      IF(OR(C527="190 Automobile",C527="200 computer hardware",C527="210 Computer software",C527="220 Quickbooks software",C527="230 Office equipment",C527="240 Office furniture"),
         E527-(E527/(1+Dashboard!$F$4)),
         0
      ),
      IF(C527="750 Business promotion",
         E527-(E527/(1+4.793/100)),
         E527-(E527/(1+Dashboard!$F$4))
      )
   )
)</f>
        <v>0</v>
      </c>
      <c r="J527" s="39">
        <f>Bank1[[#This Row],[Money in/ (Money out)]]-Bank1[[#This Row],[GST/HST]]</f>
        <v>0</v>
      </c>
      <c r="L527" s="37">
        <f t="shared" si="24"/>
        <v>0</v>
      </c>
    </row>
    <row r="528" spans="1:12" x14ac:dyDescent="0.2">
      <c r="A528" s="418"/>
      <c r="D528" s="416">
        <f>_xlfn.XLOOKUP(C:C,Table1[for Import to Bank Register dropdown],Table1[for Pivot],0,0,1)</f>
        <v>0</v>
      </c>
      <c r="E528" s="419"/>
      <c r="F528" s="160">
        <f t="shared" si="26"/>
        <v>1111111</v>
      </c>
      <c r="G528" s="394">
        <f t="shared" si="25"/>
        <v>0</v>
      </c>
      <c r="I528" s="397">
        <f>IF(OR(C528="150 Directors advances", C528="120 accounts receivable", C528="720.2 Automobile - Insurance", C528="720.3 Automobile - License", C528="870.4 Rent - Insurance", C528="870.6 Rent - Property Tax", C528="870.7 Rent - Homeoffice", C528="870.9 Rent - Water"),
   0,
   IF(Dashboard!$F$5="Quick",
      IF(OR(C528="190 Automobile",C528="200 computer hardware",C528="210 Computer software",C528="220 Quickbooks software",C528="230 Office equipment",C528="240 Office furniture"),
         E528-(E528/(1+Dashboard!$F$4)),
         0
      ),
      IF(C528="750 Business promotion",
         E528-(E528/(1+4.793/100)),
         E528-(E528/(1+Dashboard!$F$4))
      )
   )
)</f>
        <v>0</v>
      </c>
      <c r="J528" s="39">
        <f>Bank1[[#This Row],[Money in/ (Money out)]]-Bank1[[#This Row],[GST/HST]]</f>
        <v>0</v>
      </c>
      <c r="L528" s="37">
        <f t="shared" si="24"/>
        <v>0</v>
      </c>
    </row>
    <row r="529" spans="1:12" x14ac:dyDescent="0.2">
      <c r="A529" s="418"/>
      <c r="D529" s="416">
        <f>_xlfn.XLOOKUP(C:C,Table1[for Import to Bank Register dropdown],Table1[for Pivot],0,0,1)</f>
        <v>0</v>
      </c>
      <c r="E529" s="419"/>
      <c r="F529" s="160">
        <f t="shared" si="26"/>
        <v>1111111</v>
      </c>
      <c r="G529" s="394">
        <f t="shared" si="25"/>
        <v>0</v>
      </c>
      <c r="I529" s="397">
        <f>IF(OR(C529="150 Directors advances", C529="120 accounts receivable", C529="720.2 Automobile - Insurance", C529="720.3 Automobile - License", C529="870.4 Rent - Insurance", C529="870.6 Rent - Property Tax", C529="870.7 Rent - Homeoffice", C529="870.9 Rent - Water"),
   0,
   IF(Dashboard!$F$5="Quick",
      IF(OR(C529="190 Automobile",C529="200 computer hardware",C529="210 Computer software",C529="220 Quickbooks software",C529="230 Office equipment",C529="240 Office furniture"),
         E529-(E529/(1+Dashboard!$F$4)),
         0
      ),
      IF(C529="750 Business promotion",
         E529-(E529/(1+4.793/100)),
         E529-(E529/(1+Dashboard!$F$4))
      )
   )
)</f>
        <v>0</v>
      </c>
      <c r="J529" s="39">
        <f>Bank1[[#This Row],[Money in/ (Money out)]]-Bank1[[#This Row],[GST/HST]]</f>
        <v>0</v>
      </c>
      <c r="L529" s="37">
        <f t="shared" si="24"/>
        <v>0</v>
      </c>
    </row>
    <row r="530" spans="1:12" x14ac:dyDescent="0.2">
      <c r="A530" s="418"/>
      <c r="D530" s="416">
        <f>_xlfn.XLOOKUP(C:C,Table1[for Import to Bank Register dropdown],Table1[for Pivot],0,0,1)</f>
        <v>0</v>
      </c>
      <c r="E530" s="419"/>
      <c r="F530" s="160">
        <f t="shared" si="26"/>
        <v>1111111</v>
      </c>
      <c r="G530" s="394">
        <f t="shared" si="25"/>
        <v>0</v>
      </c>
      <c r="I530" s="397">
        <f>IF(OR(C530="150 Directors advances", C530="120 accounts receivable", C530="720.2 Automobile - Insurance", C530="720.3 Automobile - License", C530="870.4 Rent - Insurance", C530="870.6 Rent - Property Tax", C530="870.7 Rent - Homeoffice", C530="870.9 Rent - Water"),
   0,
   IF(Dashboard!$F$5="Quick",
      IF(OR(C530="190 Automobile",C530="200 computer hardware",C530="210 Computer software",C530="220 Quickbooks software",C530="230 Office equipment",C530="240 Office furniture"),
         E530-(E530/(1+Dashboard!$F$4)),
         0
      ),
      IF(C530="750 Business promotion",
         E530-(E530/(1+4.793/100)),
         E530-(E530/(1+Dashboard!$F$4))
      )
   )
)</f>
        <v>0</v>
      </c>
      <c r="J530" s="39">
        <f>Bank1[[#This Row],[Money in/ (Money out)]]-Bank1[[#This Row],[GST/HST]]</f>
        <v>0</v>
      </c>
      <c r="L530" s="37">
        <f t="shared" si="24"/>
        <v>0</v>
      </c>
    </row>
    <row r="531" spans="1:12" x14ac:dyDescent="0.2">
      <c r="A531" s="418"/>
      <c r="D531" s="416">
        <f>_xlfn.XLOOKUP(C:C,Table1[for Import to Bank Register dropdown],Table1[for Pivot],0,0,1)</f>
        <v>0</v>
      </c>
      <c r="E531" s="419"/>
      <c r="F531" s="160">
        <f t="shared" si="26"/>
        <v>1111111</v>
      </c>
      <c r="G531" s="394">
        <f t="shared" si="25"/>
        <v>0</v>
      </c>
      <c r="I531" s="397">
        <f>IF(OR(C531="150 Directors advances", C531="120 accounts receivable", C531="720.2 Automobile - Insurance", C531="720.3 Automobile - License", C531="870.4 Rent - Insurance", C531="870.6 Rent - Property Tax", C531="870.7 Rent - Homeoffice", C531="870.9 Rent - Water"),
   0,
   IF(Dashboard!$F$5="Quick",
      IF(OR(C531="190 Automobile",C531="200 computer hardware",C531="210 Computer software",C531="220 Quickbooks software",C531="230 Office equipment",C531="240 Office furniture"),
         E531-(E531/(1+Dashboard!$F$4)),
         0
      ),
      IF(C531="750 Business promotion",
         E531-(E531/(1+4.793/100)),
         E531-(E531/(1+Dashboard!$F$4))
      )
   )
)</f>
        <v>0</v>
      </c>
      <c r="J531" s="39">
        <f>Bank1[[#This Row],[Money in/ (Money out)]]-Bank1[[#This Row],[GST/HST]]</f>
        <v>0</v>
      </c>
      <c r="L531" s="37">
        <f t="shared" si="24"/>
        <v>0</v>
      </c>
    </row>
    <row r="532" spans="1:12" x14ac:dyDescent="0.2">
      <c r="A532" s="418"/>
      <c r="D532" s="416">
        <f>_xlfn.XLOOKUP(C:C,Table1[for Import to Bank Register dropdown],Table1[for Pivot],0,0,1)</f>
        <v>0</v>
      </c>
      <c r="E532" s="419"/>
      <c r="F532" s="160">
        <f t="shared" si="26"/>
        <v>1111111</v>
      </c>
      <c r="G532" s="394">
        <f t="shared" si="25"/>
        <v>0</v>
      </c>
      <c r="I532" s="397">
        <f>IF(OR(C532="150 Directors advances", C532="120 accounts receivable", C532="720.2 Automobile - Insurance", C532="720.3 Automobile - License", C532="870.4 Rent - Insurance", C532="870.6 Rent - Property Tax", C532="870.7 Rent - Homeoffice", C532="870.9 Rent - Water"),
   0,
   IF(Dashboard!$F$5="Quick",
      IF(OR(C532="190 Automobile",C532="200 computer hardware",C532="210 Computer software",C532="220 Quickbooks software",C532="230 Office equipment",C532="240 Office furniture"),
         E532-(E532/(1+Dashboard!$F$4)),
         0
      ),
      IF(C532="750 Business promotion",
         E532-(E532/(1+4.793/100)),
         E532-(E532/(1+Dashboard!$F$4))
      )
   )
)</f>
        <v>0</v>
      </c>
      <c r="J532" s="39">
        <f>Bank1[[#This Row],[Money in/ (Money out)]]-Bank1[[#This Row],[GST/HST]]</f>
        <v>0</v>
      </c>
      <c r="L532" s="37">
        <f t="shared" si="24"/>
        <v>0</v>
      </c>
    </row>
    <row r="533" spans="1:12" x14ac:dyDescent="0.2">
      <c r="A533" s="418"/>
      <c r="D533" s="416">
        <f>_xlfn.XLOOKUP(C:C,Table1[for Import to Bank Register dropdown],Table1[for Pivot],0,0,1)</f>
        <v>0</v>
      </c>
      <c r="E533" s="419"/>
      <c r="F533" s="160">
        <f t="shared" si="26"/>
        <v>1111111</v>
      </c>
      <c r="G533" s="394">
        <f t="shared" si="25"/>
        <v>0</v>
      </c>
      <c r="I533" s="397">
        <f>IF(OR(C533="150 Directors advances", C533="120 accounts receivable", C533="720.2 Automobile - Insurance", C533="720.3 Automobile - License", C533="870.4 Rent - Insurance", C533="870.6 Rent - Property Tax", C533="870.7 Rent - Homeoffice", C533="870.9 Rent - Water"),
   0,
   IF(Dashboard!$F$5="Quick",
      IF(OR(C533="190 Automobile",C533="200 computer hardware",C533="210 Computer software",C533="220 Quickbooks software",C533="230 Office equipment",C533="240 Office furniture"),
         E533-(E533/(1+Dashboard!$F$4)),
         0
      ),
      IF(C533="750 Business promotion",
         E533-(E533/(1+4.793/100)),
         E533-(E533/(1+Dashboard!$F$4))
      )
   )
)</f>
        <v>0</v>
      </c>
      <c r="J533" s="39">
        <f>Bank1[[#This Row],[Money in/ (Money out)]]-Bank1[[#This Row],[GST/HST]]</f>
        <v>0</v>
      </c>
      <c r="L533" s="37">
        <f t="shared" si="24"/>
        <v>0</v>
      </c>
    </row>
    <row r="534" spans="1:12" x14ac:dyDescent="0.2">
      <c r="A534" s="418"/>
      <c r="D534" s="416">
        <f>_xlfn.XLOOKUP(C:C,Table1[for Import to Bank Register dropdown],Table1[for Pivot],0,0,1)</f>
        <v>0</v>
      </c>
      <c r="E534" s="419"/>
      <c r="F534" s="160">
        <f t="shared" si="26"/>
        <v>1111111</v>
      </c>
      <c r="G534" s="394">
        <f t="shared" si="25"/>
        <v>0</v>
      </c>
      <c r="I534" s="397">
        <f>IF(OR(C534="150 Directors advances", C534="120 accounts receivable", C534="720.2 Automobile - Insurance", C534="720.3 Automobile - License", C534="870.4 Rent - Insurance", C534="870.6 Rent - Property Tax", C534="870.7 Rent - Homeoffice", C534="870.9 Rent - Water"),
   0,
   IF(Dashboard!$F$5="Quick",
      IF(OR(C534="190 Automobile",C534="200 computer hardware",C534="210 Computer software",C534="220 Quickbooks software",C534="230 Office equipment",C534="240 Office furniture"),
         E534-(E534/(1+Dashboard!$F$4)),
         0
      ),
      IF(C534="750 Business promotion",
         E534-(E534/(1+4.793/100)),
         E534-(E534/(1+Dashboard!$F$4))
      )
   )
)</f>
        <v>0</v>
      </c>
      <c r="J534" s="39">
        <f>Bank1[[#This Row],[Money in/ (Money out)]]-Bank1[[#This Row],[GST/HST]]</f>
        <v>0</v>
      </c>
      <c r="L534" s="37">
        <f t="shared" si="24"/>
        <v>0</v>
      </c>
    </row>
    <row r="535" spans="1:12" x14ac:dyDescent="0.2">
      <c r="A535" s="418"/>
      <c r="D535" s="416">
        <f>_xlfn.XLOOKUP(C:C,Table1[for Import to Bank Register dropdown],Table1[for Pivot],0,0,1)</f>
        <v>0</v>
      </c>
      <c r="E535" s="419"/>
      <c r="F535" s="160">
        <f t="shared" si="26"/>
        <v>1111111</v>
      </c>
      <c r="G535" s="394">
        <f t="shared" si="25"/>
        <v>0</v>
      </c>
      <c r="I535" s="397">
        <f>IF(OR(C535="150 Directors advances", C535="120 accounts receivable", C535="720.2 Automobile - Insurance", C535="720.3 Automobile - License", C535="870.4 Rent - Insurance", C535="870.6 Rent - Property Tax", C535="870.7 Rent - Homeoffice", C535="870.9 Rent - Water"),
   0,
   IF(Dashboard!$F$5="Quick",
      IF(OR(C535="190 Automobile",C535="200 computer hardware",C535="210 Computer software",C535="220 Quickbooks software",C535="230 Office equipment",C535="240 Office furniture"),
         E535-(E535/(1+Dashboard!$F$4)),
         0
      ),
      IF(C535="750 Business promotion",
         E535-(E535/(1+4.793/100)),
         E535-(E535/(1+Dashboard!$F$4))
      )
   )
)</f>
        <v>0</v>
      </c>
      <c r="J535" s="39">
        <f>Bank1[[#This Row],[Money in/ (Money out)]]-Bank1[[#This Row],[GST/HST]]</f>
        <v>0</v>
      </c>
      <c r="L535" s="37">
        <f t="shared" si="24"/>
        <v>0</v>
      </c>
    </row>
    <row r="536" spans="1:12" x14ac:dyDescent="0.2">
      <c r="A536" s="418"/>
      <c r="D536" s="416">
        <f>_xlfn.XLOOKUP(C:C,Table1[for Import to Bank Register dropdown],Table1[for Pivot],0,0,1)</f>
        <v>0</v>
      </c>
      <c r="E536" s="419"/>
      <c r="F536" s="160">
        <f t="shared" si="26"/>
        <v>1111111</v>
      </c>
      <c r="G536" s="394">
        <f t="shared" si="25"/>
        <v>0</v>
      </c>
      <c r="I536" s="397">
        <f>IF(OR(C536="150 Directors advances", C536="120 accounts receivable", C536="720.2 Automobile - Insurance", C536="720.3 Automobile - License", C536="870.4 Rent - Insurance", C536="870.6 Rent - Property Tax", C536="870.7 Rent - Homeoffice", C536="870.9 Rent - Water"),
   0,
   IF(Dashboard!$F$5="Quick",
      IF(OR(C536="190 Automobile",C536="200 computer hardware",C536="210 Computer software",C536="220 Quickbooks software",C536="230 Office equipment",C536="240 Office furniture"),
         E536-(E536/(1+Dashboard!$F$4)),
         0
      ),
      IF(C536="750 Business promotion",
         E536-(E536/(1+4.793/100)),
         E536-(E536/(1+Dashboard!$F$4))
      )
   )
)</f>
        <v>0</v>
      </c>
      <c r="J536" s="39">
        <f>Bank1[[#This Row],[Money in/ (Money out)]]-Bank1[[#This Row],[GST/HST]]</f>
        <v>0</v>
      </c>
      <c r="L536" s="37">
        <f t="shared" si="24"/>
        <v>0</v>
      </c>
    </row>
    <row r="537" spans="1:12" x14ac:dyDescent="0.2">
      <c r="A537" s="418"/>
      <c r="D537" s="416">
        <f>_xlfn.XLOOKUP(C:C,Table1[for Import to Bank Register dropdown],Table1[for Pivot],0,0,1)</f>
        <v>0</v>
      </c>
      <c r="E537" s="419"/>
      <c r="F537" s="160">
        <f t="shared" si="26"/>
        <v>1111111</v>
      </c>
      <c r="G537" s="394">
        <f t="shared" si="25"/>
        <v>0</v>
      </c>
      <c r="I537" s="397">
        <f>IF(OR(C537="150 Directors advances", C537="120 accounts receivable", C537="720.2 Automobile - Insurance", C537="720.3 Automobile - License", C537="870.4 Rent - Insurance", C537="870.6 Rent - Property Tax", C537="870.7 Rent - Homeoffice", C537="870.9 Rent - Water"),
   0,
   IF(Dashboard!$F$5="Quick",
      IF(OR(C537="190 Automobile",C537="200 computer hardware",C537="210 Computer software",C537="220 Quickbooks software",C537="230 Office equipment",C537="240 Office furniture"),
         E537-(E537/(1+Dashboard!$F$4)),
         0
      ),
      IF(C537="750 Business promotion",
         E537-(E537/(1+4.793/100)),
         E537-(E537/(1+Dashboard!$F$4))
      )
   )
)</f>
        <v>0</v>
      </c>
      <c r="J537" s="39">
        <f>Bank1[[#This Row],[Money in/ (Money out)]]-Bank1[[#This Row],[GST/HST]]</f>
        <v>0</v>
      </c>
      <c r="L537" s="37">
        <f t="shared" si="24"/>
        <v>0</v>
      </c>
    </row>
    <row r="538" spans="1:12" x14ac:dyDescent="0.2">
      <c r="A538" s="418"/>
      <c r="D538" s="416">
        <f>_xlfn.XLOOKUP(C:C,Table1[for Import to Bank Register dropdown],Table1[for Pivot],0,0,1)</f>
        <v>0</v>
      </c>
      <c r="E538" s="419"/>
      <c r="F538" s="160">
        <f t="shared" si="26"/>
        <v>1111111</v>
      </c>
      <c r="G538" s="394">
        <f t="shared" si="25"/>
        <v>0</v>
      </c>
      <c r="I538" s="397">
        <f>IF(OR(C538="150 Directors advances", C538="120 accounts receivable", C538="720.2 Automobile - Insurance", C538="720.3 Automobile - License", C538="870.4 Rent - Insurance", C538="870.6 Rent - Property Tax", C538="870.7 Rent - Homeoffice", C538="870.9 Rent - Water"),
   0,
   IF(Dashboard!$F$5="Quick",
      IF(OR(C538="190 Automobile",C538="200 computer hardware",C538="210 Computer software",C538="220 Quickbooks software",C538="230 Office equipment",C538="240 Office furniture"),
         E538-(E538/(1+Dashboard!$F$4)),
         0
      ),
      IF(C538="750 Business promotion",
         E538-(E538/(1+4.793/100)),
         E538-(E538/(1+Dashboard!$F$4))
      )
   )
)</f>
        <v>0</v>
      </c>
      <c r="J538" s="39">
        <f>Bank1[[#This Row],[Money in/ (Money out)]]-Bank1[[#This Row],[GST/HST]]</f>
        <v>0</v>
      </c>
      <c r="L538" s="37">
        <f t="shared" si="24"/>
        <v>0</v>
      </c>
    </row>
    <row r="539" spans="1:12" x14ac:dyDescent="0.2">
      <c r="A539" s="418"/>
      <c r="D539" s="416">
        <f>_xlfn.XLOOKUP(C:C,Table1[for Import to Bank Register dropdown],Table1[for Pivot],0,0,1)</f>
        <v>0</v>
      </c>
      <c r="E539" s="419"/>
      <c r="F539" s="160">
        <f t="shared" si="26"/>
        <v>1111111</v>
      </c>
      <c r="G539" s="394">
        <f t="shared" si="25"/>
        <v>0</v>
      </c>
      <c r="I539" s="397">
        <f>IF(OR(C539="150 Directors advances", C539="120 accounts receivable", C539="720.2 Automobile - Insurance", C539="720.3 Automobile - License", C539="870.4 Rent - Insurance", C539="870.6 Rent - Property Tax", C539="870.7 Rent - Homeoffice", C539="870.9 Rent - Water"),
   0,
   IF(Dashboard!$F$5="Quick",
      IF(OR(C539="190 Automobile",C539="200 computer hardware",C539="210 Computer software",C539="220 Quickbooks software",C539="230 Office equipment",C539="240 Office furniture"),
         E539-(E539/(1+Dashboard!$F$4)),
         0
      ),
      IF(C539="750 Business promotion",
         E539-(E539/(1+4.793/100)),
         E539-(E539/(1+Dashboard!$F$4))
      )
   )
)</f>
        <v>0</v>
      </c>
      <c r="J539" s="39">
        <f>Bank1[[#This Row],[Money in/ (Money out)]]-Bank1[[#This Row],[GST/HST]]</f>
        <v>0</v>
      </c>
      <c r="L539" s="37">
        <f t="shared" si="24"/>
        <v>0</v>
      </c>
    </row>
    <row r="540" spans="1:12" x14ac:dyDescent="0.2">
      <c r="A540" s="418"/>
      <c r="D540" s="416">
        <f>_xlfn.XLOOKUP(C:C,Table1[for Import to Bank Register dropdown],Table1[for Pivot],0,0,1)</f>
        <v>0</v>
      </c>
      <c r="E540" s="419"/>
      <c r="F540" s="160">
        <f t="shared" si="26"/>
        <v>1111111</v>
      </c>
      <c r="G540" s="394">
        <f t="shared" si="25"/>
        <v>0</v>
      </c>
      <c r="I540" s="397">
        <f>IF(OR(C540="150 Directors advances", C540="120 accounts receivable", C540="720.2 Automobile - Insurance", C540="720.3 Automobile - License", C540="870.4 Rent - Insurance", C540="870.6 Rent - Property Tax", C540="870.7 Rent - Homeoffice", C540="870.9 Rent - Water"),
   0,
   IF(Dashboard!$F$5="Quick",
      IF(OR(C540="190 Automobile",C540="200 computer hardware",C540="210 Computer software",C540="220 Quickbooks software",C540="230 Office equipment",C540="240 Office furniture"),
         E540-(E540/(1+Dashboard!$F$4)),
         0
      ),
      IF(C540="750 Business promotion",
         E540-(E540/(1+4.793/100)),
         E540-(E540/(1+Dashboard!$F$4))
      )
   )
)</f>
        <v>0</v>
      </c>
      <c r="J540" s="39">
        <f>Bank1[[#This Row],[Money in/ (Money out)]]-Bank1[[#This Row],[GST/HST]]</f>
        <v>0</v>
      </c>
      <c r="L540" s="37">
        <f t="shared" si="24"/>
        <v>0</v>
      </c>
    </row>
    <row r="541" spans="1:12" x14ac:dyDescent="0.2">
      <c r="A541" s="418"/>
      <c r="D541" s="416">
        <f>_xlfn.XLOOKUP(C:C,Table1[for Import to Bank Register dropdown],Table1[for Pivot],0,0,1)</f>
        <v>0</v>
      </c>
      <c r="E541" s="419"/>
      <c r="F541" s="160">
        <f t="shared" si="26"/>
        <v>1111111</v>
      </c>
      <c r="G541" s="394">
        <f t="shared" si="25"/>
        <v>0</v>
      </c>
      <c r="I541" s="397">
        <f>IF(OR(C541="150 Directors advances", C541="120 accounts receivable", C541="720.2 Automobile - Insurance", C541="720.3 Automobile - License", C541="870.4 Rent - Insurance", C541="870.6 Rent - Property Tax", C541="870.7 Rent - Homeoffice", C541="870.9 Rent - Water"),
   0,
   IF(Dashboard!$F$5="Quick",
      IF(OR(C541="190 Automobile",C541="200 computer hardware",C541="210 Computer software",C541="220 Quickbooks software",C541="230 Office equipment",C541="240 Office furniture"),
         E541-(E541/(1+Dashboard!$F$4)),
         0
      ),
      IF(C541="750 Business promotion",
         E541-(E541/(1+4.793/100)),
         E541-(E541/(1+Dashboard!$F$4))
      )
   )
)</f>
        <v>0</v>
      </c>
      <c r="J541" s="39">
        <f>Bank1[[#This Row],[Money in/ (Money out)]]-Bank1[[#This Row],[GST/HST]]</f>
        <v>0</v>
      </c>
      <c r="L541" s="37">
        <f t="shared" si="24"/>
        <v>0</v>
      </c>
    </row>
    <row r="542" spans="1:12" x14ac:dyDescent="0.2">
      <c r="A542" s="418"/>
      <c r="D542" s="416">
        <f>_xlfn.XLOOKUP(C:C,Table1[for Import to Bank Register dropdown],Table1[for Pivot],0,0,1)</f>
        <v>0</v>
      </c>
      <c r="E542" s="419"/>
      <c r="F542" s="160">
        <f t="shared" si="26"/>
        <v>1111111</v>
      </c>
      <c r="G542" s="394">
        <f t="shared" si="25"/>
        <v>0</v>
      </c>
      <c r="I542" s="397">
        <f>IF(OR(C542="150 Directors advances", C542="120 accounts receivable", C542="720.2 Automobile - Insurance", C542="720.3 Automobile - License", C542="870.4 Rent - Insurance", C542="870.6 Rent - Property Tax", C542="870.7 Rent - Homeoffice", C542="870.9 Rent - Water"),
   0,
   IF(Dashboard!$F$5="Quick",
      IF(OR(C542="190 Automobile",C542="200 computer hardware",C542="210 Computer software",C542="220 Quickbooks software",C542="230 Office equipment",C542="240 Office furniture"),
         E542-(E542/(1+Dashboard!$F$4)),
         0
      ),
      IF(C542="750 Business promotion",
         E542-(E542/(1+4.793/100)),
         E542-(E542/(1+Dashboard!$F$4))
      )
   )
)</f>
        <v>0</v>
      </c>
      <c r="J542" s="39">
        <f>Bank1[[#This Row],[Money in/ (Money out)]]-Bank1[[#This Row],[GST/HST]]</f>
        <v>0</v>
      </c>
      <c r="L542" s="37">
        <f t="shared" si="24"/>
        <v>0</v>
      </c>
    </row>
    <row r="543" spans="1:12" x14ac:dyDescent="0.2">
      <c r="A543" s="418"/>
      <c r="D543" s="416">
        <f>_xlfn.XLOOKUP(C:C,Table1[for Import to Bank Register dropdown],Table1[for Pivot],0,0,1)</f>
        <v>0</v>
      </c>
      <c r="E543" s="419"/>
      <c r="F543" s="160">
        <f t="shared" si="26"/>
        <v>1111111</v>
      </c>
      <c r="G543" s="394">
        <f t="shared" si="25"/>
        <v>0</v>
      </c>
      <c r="I543" s="397">
        <f>IF(OR(C543="150 Directors advances", C543="120 accounts receivable", C543="720.2 Automobile - Insurance", C543="720.3 Automobile - License", C543="870.4 Rent - Insurance", C543="870.6 Rent - Property Tax", C543="870.7 Rent - Homeoffice", C543="870.9 Rent - Water"),
   0,
   IF(Dashboard!$F$5="Quick",
      IF(OR(C543="190 Automobile",C543="200 computer hardware",C543="210 Computer software",C543="220 Quickbooks software",C543="230 Office equipment",C543="240 Office furniture"),
         E543-(E543/(1+Dashboard!$F$4)),
         0
      ),
      IF(C543="750 Business promotion",
         E543-(E543/(1+4.793/100)),
         E543-(E543/(1+Dashboard!$F$4))
      )
   )
)</f>
        <v>0</v>
      </c>
      <c r="J543" s="39">
        <f>Bank1[[#This Row],[Money in/ (Money out)]]-Bank1[[#This Row],[GST/HST]]</f>
        <v>0</v>
      </c>
      <c r="L543" s="37">
        <f t="shared" si="24"/>
        <v>0</v>
      </c>
    </row>
    <row r="544" spans="1:12" x14ac:dyDescent="0.2">
      <c r="A544" s="418"/>
      <c r="D544" s="416">
        <f>_xlfn.XLOOKUP(C:C,Table1[for Import to Bank Register dropdown],Table1[for Pivot],0,0,1)</f>
        <v>0</v>
      </c>
      <c r="E544" s="419"/>
      <c r="F544" s="160">
        <f t="shared" si="26"/>
        <v>1111111</v>
      </c>
      <c r="G544" s="394">
        <f t="shared" si="25"/>
        <v>0</v>
      </c>
      <c r="I544" s="397">
        <f>IF(OR(C544="150 Directors advances", C544="120 accounts receivable", C544="720.2 Automobile - Insurance", C544="720.3 Automobile - License", C544="870.4 Rent - Insurance", C544="870.6 Rent - Property Tax", C544="870.7 Rent - Homeoffice", C544="870.9 Rent - Water"),
   0,
   IF(Dashboard!$F$5="Quick",
      IF(OR(C544="190 Automobile",C544="200 computer hardware",C544="210 Computer software",C544="220 Quickbooks software",C544="230 Office equipment",C544="240 Office furniture"),
         E544-(E544/(1+Dashboard!$F$4)),
         0
      ),
      IF(C544="750 Business promotion",
         E544-(E544/(1+4.793/100)),
         E544-(E544/(1+Dashboard!$F$4))
      )
   )
)</f>
        <v>0</v>
      </c>
      <c r="J544" s="39">
        <f>Bank1[[#This Row],[Money in/ (Money out)]]-Bank1[[#This Row],[GST/HST]]</f>
        <v>0</v>
      </c>
      <c r="L544" s="37">
        <f t="shared" si="24"/>
        <v>0</v>
      </c>
    </row>
    <row r="545" spans="1:12" x14ac:dyDescent="0.2">
      <c r="A545" s="418"/>
      <c r="D545" s="416">
        <f>_xlfn.XLOOKUP(C:C,Table1[for Import to Bank Register dropdown],Table1[for Pivot],0,0,1)</f>
        <v>0</v>
      </c>
      <c r="E545" s="419"/>
      <c r="F545" s="160">
        <f t="shared" si="26"/>
        <v>1111111</v>
      </c>
      <c r="G545" s="394">
        <f t="shared" si="25"/>
        <v>0</v>
      </c>
      <c r="I545" s="397">
        <f>IF(OR(C545="150 Directors advances", C545="120 accounts receivable", C545="720.2 Automobile - Insurance", C545="720.3 Automobile - License", C545="870.4 Rent - Insurance", C545="870.6 Rent - Property Tax", C545="870.7 Rent - Homeoffice", C545="870.9 Rent - Water"),
   0,
   IF(Dashboard!$F$5="Quick",
      IF(OR(C545="190 Automobile",C545="200 computer hardware",C545="210 Computer software",C545="220 Quickbooks software",C545="230 Office equipment",C545="240 Office furniture"),
         E545-(E545/(1+Dashboard!$F$4)),
         0
      ),
      IF(C545="750 Business promotion",
         E545-(E545/(1+4.793/100)),
         E545-(E545/(1+Dashboard!$F$4))
      )
   )
)</f>
        <v>0</v>
      </c>
      <c r="J545" s="39">
        <f>Bank1[[#This Row],[Money in/ (Money out)]]-Bank1[[#This Row],[GST/HST]]</f>
        <v>0</v>
      </c>
      <c r="L545" s="37">
        <f t="shared" si="24"/>
        <v>0</v>
      </c>
    </row>
    <row r="546" spans="1:12" x14ac:dyDescent="0.2">
      <c r="A546" s="418"/>
      <c r="D546" s="416">
        <f>_xlfn.XLOOKUP(C:C,Table1[for Import to Bank Register dropdown],Table1[for Pivot],0,0,1)</f>
        <v>0</v>
      </c>
      <c r="E546" s="419"/>
      <c r="F546" s="160">
        <f t="shared" si="26"/>
        <v>1111111</v>
      </c>
      <c r="G546" s="394">
        <f t="shared" si="25"/>
        <v>0</v>
      </c>
      <c r="I546" s="397">
        <f>IF(OR(C546="150 Directors advances", C546="120 accounts receivable", C546="720.2 Automobile - Insurance", C546="720.3 Automobile - License", C546="870.4 Rent - Insurance", C546="870.6 Rent - Property Tax", C546="870.7 Rent - Homeoffice", C546="870.9 Rent - Water"),
   0,
   IF(Dashboard!$F$5="Quick",
      IF(OR(C546="190 Automobile",C546="200 computer hardware",C546="210 Computer software",C546="220 Quickbooks software",C546="230 Office equipment",C546="240 Office furniture"),
         E546-(E546/(1+Dashboard!$F$4)),
         0
      ),
      IF(C546="750 Business promotion",
         E546-(E546/(1+4.793/100)),
         E546-(E546/(1+Dashboard!$F$4))
      )
   )
)</f>
        <v>0</v>
      </c>
      <c r="J546" s="39">
        <f>Bank1[[#This Row],[Money in/ (Money out)]]-Bank1[[#This Row],[GST/HST]]</f>
        <v>0</v>
      </c>
      <c r="L546" s="37">
        <f t="shared" si="24"/>
        <v>0</v>
      </c>
    </row>
    <row r="547" spans="1:12" x14ac:dyDescent="0.2">
      <c r="A547" s="418"/>
      <c r="D547" s="416">
        <f>_xlfn.XLOOKUP(C:C,Table1[for Import to Bank Register dropdown],Table1[for Pivot],0,0,1)</f>
        <v>0</v>
      </c>
      <c r="E547" s="419"/>
      <c r="F547" s="160">
        <f t="shared" si="26"/>
        <v>1111111</v>
      </c>
      <c r="G547" s="394">
        <f t="shared" si="25"/>
        <v>0</v>
      </c>
      <c r="I547" s="397">
        <f>IF(OR(C547="150 Directors advances", C547="120 accounts receivable", C547="720.2 Automobile - Insurance", C547="720.3 Automobile - License", C547="870.4 Rent - Insurance", C547="870.6 Rent - Property Tax", C547="870.7 Rent - Homeoffice", C547="870.9 Rent - Water"),
   0,
   IF(Dashboard!$F$5="Quick",
      IF(OR(C547="190 Automobile",C547="200 computer hardware",C547="210 Computer software",C547="220 Quickbooks software",C547="230 Office equipment",C547="240 Office furniture"),
         E547-(E547/(1+Dashboard!$F$4)),
         0
      ),
      IF(C547="750 Business promotion",
         E547-(E547/(1+4.793/100)),
         E547-(E547/(1+Dashboard!$F$4))
      )
   )
)</f>
        <v>0</v>
      </c>
      <c r="J547" s="39">
        <f>Bank1[[#This Row],[Money in/ (Money out)]]-Bank1[[#This Row],[GST/HST]]</f>
        <v>0</v>
      </c>
      <c r="L547" s="37">
        <f t="shared" si="24"/>
        <v>0</v>
      </c>
    </row>
    <row r="548" spans="1:12" x14ac:dyDescent="0.2">
      <c r="A548" s="418"/>
      <c r="D548" s="416">
        <f>_xlfn.XLOOKUP(C:C,Table1[for Import to Bank Register dropdown],Table1[for Pivot],0,0,1)</f>
        <v>0</v>
      </c>
      <c r="E548" s="419"/>
      <c r="F548" s="160">
        <f t="shared" si="26"/>
        <v>1111111</v>
      </c>
      <c r="G548" s="394">
        <f t="shared" si="25"/>
        <v>0</v>
      </c>
      <c r="I548" s="397">
        <f>IF(OR(C548="150 Directors advances", C548="120 accounts receivable", C548="720.2 Automobile - Insurance", C548="720.3 Automobile - License", C548="870.4 Rent - Insurance", C548="870.6 Rent - Property Tax", C548="870.7 Rent - Homeoffice", C548="870.9 Rent - Water"),
   0,
   IF(Dashboard!$F$5="Quick",
      IF(OR(C548="190 Automobile",C548="200 computer hardware",C548="210 Computer software",C548="220 Quickbooks software",C548="230 Office equipment",C548="240 Office furniture"),
         E548-(E548/(1+Dashboard!$F$4)),
         0
      ),
      IF(C548="750 Business promotion",
         E548-(E548/(1+4.793/100)),
         E548-(E548/(1+Dashboard!$F$4))
      )
   )
)</f>
        <v>0</v>
      </c>
      <c r="J548" s="39">
        <f>Bank1[[#This Row],[Money in/ (Money out)]]-Bank1[[#This Row],[GST/HST]]</f>
        <v>0</v>
      </c>
      <c r="L548" s="37">
        <f t="shared" si="24"/>
        <v>0</v>
      </c>
    </row>
    <row r="549" spans="1:12" x14ac:dyDescent="0.2">
      <c r="A549" s="418"/>
      <c r="D549" s="416">
        <f>_xlfn.XLOOKUP(C:C,Table1[for Import to Bank Register dropdown],Table1[for Pivot],0,0,1)</f>
        <v>0</v>
      </c>
      <c r="E549" s="419"/>
      <c r="F549" s="160">
        <f t="shared" si="26"/>
        <v>1111111</v>
      </c>
      <c r="G549" s="394">
        <f t="shared" si="25"/>
        <v>0</v>
      </c>
      <c r="I549" s="397">
        <f>IF(OR(C549="150 Directors advances", C549="120 accounts receivable", C549="720.2 Automobile - Insurance", C549="720.3 Automobile - License", C549="870.4 Rent - Insurance", C549="870.6 Rent - Property Tax", C549="870.7 Rent - Homeoffice", C549="870.9 Rent - Water"),
   0,
   IF(Dashboard!$F$5="Quick",
      IF(OR(C549="190 Automobile",C549="200 computer hardware",C549="210 Computer software",C549="220 Quickbooks software",C549="230 Office equipment",C549="240 Office furniture"),
         E549-(E549/(1+Dashboard!$F$4)),
         0
      ),
      IF(C549="750 Business promotion",
         E549-(E549/(1+4.793/100)),
         E549-(E549/(1+Dashboard!$F$4))
      )
   )
)</f>
        <v>0</v>
      </c>
      <c r="J549" s="39">
        <f>Bank1[[#This Row],[Money in/ (Money out)]]-Bank1[[#This Row],[GST/HST]]</f>
        <v>0</v>
      </c>
      <c r="L549" s="37">
        <f t="shared" si="24"/>
        <v>0</v>
      </c>
    </row>
    <row r="550" spans="1:12" x14ac:dyDescent="0.2">
      <c r="A550" s="418"/>
      <c r="D550" s="416">
        <f>_xlfn.XLOOKUP(C:C,Table1[for Import to Bank Register dropdown],Table1[for Pivot],0,0,1)</f>
        <v>0</v>
      </c>
      <c r="E550" s="419"/>
      <c r="F550" s="160">
        <f t="shared" si="26"/>
        <v>1111111</v>
      </c>
      <c r="G550" s="394">
        <f t="shared" si="25"/>
        <v>0</v>
      </c>
      <c r="I550" s="397">
        <f>IF(OR(C550="150 Directors advances", C550="120 accounts receivable", C550="720.2 Automobile - Insurance", C550="720.3 Automobile - License", C550="870.4 Rent - Insurance", C550="870.6 Rent - Property Tax", C550="870.7 Rent - Homeoffice", C550="870.9 Rent - Water"),
   0,
   IF(Dashboard!$F$5="Quick",
      IF(OR(C550="190 Automobile",C550="200 computer hardware",C550="210 Computer software",C550="220 Quickbooks software",C550="230 Office equipment",C550="240 Office furniture"),
         E550-(E550/(1+Dashboard!$F$4)),
         0
      ),
      IF(C550="750 Business promotion",
         E550-(E550/(1+4.793/100)),
         E550-(E550/(1+Dashboard!$F$4))
      )
   )
)</f>
        <v>0</v>
      </c>
      <c r="J550" s="39">
        <f>Bank1[[#This Row],[Money in/ (Money out)]]-Bank1[[#This Row],[GST/HST]]</f>
        <v>0</v>
      </c>
      <c r="L550" s="37">
        <f t="shared" si="24"/>
        <v>0</v>
      </c>
    </row>
    <row r="551" spans="1:12" x14ac:dyDescent="0.2">
      <c r="A551" s="418"/>
      <c r="D551" s="416">
        <f>_xlfn.XLOOKUP(C:C,Table1[for Import to Bank Register dropdown],Table1[for Pivot],0,0,1)</f>
        <v>0</v>
      </c>
      <c r="E551" s="419"/>
      <c r="F551" s="160">
        <f t="shared" si="26"/>
        <v>1111111</v>
      </c>
      <c r="G551" s="394">
        <f t="shared" si="25"/>
        <v>0</v>
      </c>
      <c r="I551" s="397">
        <f>IF(OR(C551="150 Directors advances", C551="120 accounts receivable", C551="720.2 Automobile - Insurance", C551="720.3 Automobile - License", C551="870.4 Rent - Insurance", C551="870.6 Rent - Property Tax", C551="870.7 Rent - Homeoffice", C551="870.9 Rent - Water"),
   0,
   IF(Dashboard!$F$5="Quick",
      IF(OR(C551="190 Automobile",C551="200 computer hardware",C551="210 Computer software",C551="220 Quickbooks software",C551="230 Office equipment",C551="240 Office furniture"),
         E551-(E551/(1+Dashboard!$F$4)),
         0
      ),
      IF(C551="750 Business promotion",
         E551-(E551/(1+4.793/100)),
         E551-(E551/(1+Dashboard!$F$4))
      )
   )
)</f>
        <v>0</v>
      </c>
      <c r="J551" s="39">
        <f>Bank1[[#This Row],[Money in/ (Money out)]]-Bank1[[#This Row],[GST/HST]]</f>
        <v>0</v>
      </c>
      <c r="L551" s="37">
        <f t="shared" si="24"/>
        <v>0</v>
      </c>
    </row>
    <row r="552" spans="1:12" x14ac:dyDescent="0.2">
      <c r="A552" s="418"/>
      <c r="D552" s="416">
        <f>_xlfn.XLOOKUP(C:C,Table1[for Import to Bank Register dropdown],Table1[for Pivot],0,0,1)</f>
        <v>0</v>
      </c>
      <c r="E552" s="419"/>
      <c r="F552" s="160">
        <f t="shared" si="26"/>
        <v>1111111</v>
      </c>
      <c r="G552" s="394">
        <f t="shared" si="25"/>
        <v>0</v>
      </c>
      <c r="I552" s="397">
        <f>IF(OR(C552="150 Directors advances", C552="120 accounts receivable", C552="720.2 Automobile - Insurance", C552="720.3 Automobile - License", C552="870.4 Rent - Insurance", C552="870.6 Rent - Property Tax", C552="870.7 Rent - Homeoffice", C552="870.9 Rent - Water"),
   0,
   IF(Dashboard!$F$5="Quick",
      IF(OR(C552="190 Automobile",C552="200 computer hardware",C552="210 Computer software",C552="220 Quickbooks software",C552="230 Office equipment",C552="240 Office furniture"),
         E552-(E552/(1+Dashboard!$F$4)),
         0
      ),
      IF(C552="750 Business promotion",
         E552-(E552/(1+4.793/100)),
         E552-(E552/(1+Dashboard!$F$4))
      )
   )
)</f>
        <v>0</v>
      </c>
      <c r="J552" s="39">
        <f>Bank1[[#This Row],[Money in/ (Money out)]]-Bank1[[#This Row],[GST/HST]]</f>
        <v>0</v>
      </c>
      <c r="L552" s="37">
        <f t="shared" si="24"/>
        <v>0</v>
      </c>
    </row>
    <row r="553" spans="1:12" x14ac:dyDescent="0.2">
      <c r="A553" s="418"/>
      <c r="D553" s="416">
        <f>_xlfn.XLOOKUP(C:C,Table1[for Import to Bank Register dropdown],Table1[for Pivot],0,0,1)</f>
        <v>0</v>
      </c>
      <c r="E553" s="419"/>
      <c r="F553" s="160">
        <f t="shared" si="26"/>
        <v>1111111</v>
      </c>
      <c r="G553" s="394">
        <f t="shared" si="25"/>
        <v>0</v>
      </c>
      <c r="I553" s="397">
        <f>IF(OR(C553="150 Directors advances", C553="120 accounts receivable", C553="720.2 Automobile - Insurance", C553="720.3 Automobile - License", C553="870.4 Rent - Insurance", C553="870.6 Rent - Property Tax", C553="870.7 Rent - Homeoffice", C553="870.9 Rent - Water"),
   0,
   IF(Dashboard!$F$5="Quick",
      IF(OR(C553="190 Automobile",C553="200 computer hardware",C553="210 Computer software",C553="220 Quickbooks software",C553="230 Office equipment",C553="240 Office furniture"),
         E553-(E553/(1+Dashboard!$F$4)),
         0
      ),
      IF(C553="750 Business promotion",
         E553-(E553/(1+4.793/100)),
         E553-(E553/(1+Dashboard!$F$4))
      )
   )
)</f>
        <v>0</v>
      </c>
      <c r="J553" s="39">
        <f>Bank1[[#This Row],[Money in/ (Money out)]]-Bank1[[#This Row],[GST/HST]]</f>
        <v>0</v>
      </c>
      <c r="L553" s="37">
        <f t="shared" si="24"/>
        <v>0</v>
      </c>
    </row>
    <row r="554" spans="1:12" x14ac:dyDescent="0.2">
      <c r="A554" s="418"/>
      <c r="D554" s="416">
        <f>_xlfn.XLOOKUP(C:C,Table1[for Import to Bank Register dropdown],Table1[for Pivot],0,0,1)</f>
        <v>0</v>
      </c>
      <c r="E554" s="419"/>
      <c r="F554" s="160">
        <f t="shared" si="26"/>
        <v>1111111</v>
      </c>
      <c r="G554" s="394">
        <f t="shared" si="25"/>
        <v>0</v>
      </c>
      <c r="I554" s="397">
        <f>IF(OR(C554="150 Directors advances", C554="120 accounts receivable", C554="720.2 Automobile - Insurance", C554="720.3 Automobile - License", C554="870.4 Rent - Insurance", C554="870.6 Rent - Property Tax", C554="870.7 Rent - Homeoffice", C554="870.9 Rent - Water"),
   0,
   IF(Dashboard!$F$5="Quick",
      IF(OR(C554="190 Automobile",C554="200 computer hardware",C554="210 Computer software",C554="220 Quickbooks software",C554="230 Office equipment",C554="240 Office furniture"),
         E554-(E554/(1+Dashboard!$F$4)),
         0
      ),
      IF(C554="750 Business promotion",
         E554-(E554/(1+4.793/100)),
         E554-(E554/(1+Dashboard!$F$4))
      )
   )
)</f>
        <v>0</v>
      </c>
      <c r="J554" s="39">
        <f>Bank1[[#This Row],[Money in/ (Money out)]]-Bank1[[#This Row],[GST/HST]]</f>
        <v>0</v>
      </c>
      <c r="L554" s="37">
        <f t="shared" si="24"/>
        <v>0</v>
      </c>
    </row>
    <row r="555" spans="1:12" x14ac:dyDescent="0.2">
      <c r="A555" s="418"/>
      <c r="D555" s="416">
        <f>_xlfn.XLOOKUP(C:C,Table1[for Import to Bank Register dropdown],Table1[for Pivot],0,0,1)</f>
        <v>0</v>
      </c>
      <c r="E555" s="419"/>
      <c r="F555" s="160">
        <f t="shared" si="26"/>
        <v>1111111</v>
      </c>
      <c r="G555" s="394">
        <f t="shared" si="25"/>
        <v>0</v>
      </c>
      <c r="I555" s="397">
        <f>IF(OR(C555="150 Directors advances", C555="120 accounts receivable", C555="720.2 Automobile - Insurance", C555="720.3 Automobile - License", C555="870.4 Rent - Insurance", C555="870.6 Rent - Property Tax", C555="870.7 Rent - Homeoffice", C555="870.9 Rent - Water"),
   0,
   IF(Dashboard!$F$5="Quick",
      IF(OR(C555="190 Automobile",C555="200 computer hardware",C555="210 Computer software",C555="220 Quickbooks software",C555="230 Office equipment",C555="240 Office furniture"),
         E555-(E555/(1+Dashboard!$F$4)),
         0
      ),
      IF(C555="750 Business promotion",
         E555-(E555/(1+4.793/100)),
         E555-(E555/(1+Dashboard!$F$4))
      )
   )
)</f>
        <v>0</v>
      </c>
      <c r="J555" s="39">
        <f>Bank1[[#This Row],[Money in/ (Money out)]]-Bank1[[#This Row],[GST/HST]]</f>
        <v>0</v>
      </c>
      <c r="L555" s="37">
        <f t="shared" si="24"/>
        <v>0</v>
      </c>
    </row>
    <row r="556" spans="1:12" x14ac:dyDescent="0.2">
      <c r="A556" s="418"/>
      <c r="D556" s="416">
        <f>_xlfn.XLOOKUP(C:C,Table1[for Import to Bank Register dropdown],Table1[for Pivot],0,0,1)</f>
        <v>0</v>
      </c>
      <c r="E556" s="419"/>
      <c r="F556" s="160">
        <f t="shared" si="26"/>
        <v>1111111</v>
      </c>
      <c r="G556" s="394">
        <f t="shared" si="25"/>
        <v>0</v>
      </c>
      <c r="I556" s="397">
        <f>IF(OR(C556="150 Directors advances", C556="120 accounts receivable", C556="720.2 Automobile - Insurance", C556="720.3 Automobile - License", C556="870.4 Rent - Insurance", C556="870.6 Rent - Property Tax", C556="870.7 Rent - Homeoffice", C556="870.9 Rent - Water"),
   0,
   IF(Dashboard!$F$5="Quick",
      IF(OR(C556="190 Automobile",C556="200 computer hardware",C556="210 Computer software",C556="220 Quickbooks software",C556="230 Office equipment",C556="240 Office furniture"),
         E556-(E556/(1+Dashboard!$F$4)),
         0
      ),
      IF(C556="750 Business promotion",
         E556-(E556/(1+4.793/100)),
         E556-(E556/(1+Dashboard!$F$4))
      )
   )
)</f>
        <v>0</v>
      </c>
      <c r="J556" s="39">
        <f>Bank1[[#This Row],[Money in/ (Money out)]]-Bank1[[#This Row],[GST/HST]]</f>
        <v>0</v>
      </c>
      <c r="L556" s="37">
        <f t="shared" si="24"/>
        <v>0</v>
      </c>
    </row>
    <row r="557" spans="1:12" x14ac:dyDescent="0.2">
      <c r="A557" s="418"/>
      <c r="D557" s="416">
        <f>_xlfn.XLOOKUP(C:C,Table1[for Import to Bank Register dropdown],Table1[for Pivot],0,0,1)</f>
        <v>0</v>
      </c>
      <c r="E557" s="419"/>
      <c r="F557" s="160">
        <f t="shared" si="26"/>
        <v>1111111</v>
      </c>
      <c r="G557" s="394">
        <f t="shared" si="25"/>
        <v>0</v>
      </c>
      <c r="I557" s="397">
        <f>IF(OR(C557="150 Directors advances", C557="120 accounts receivable", C557="720.2 Automobile - Insurance", C557="720.3 Automobile - License", C557="870.4 Rent - Insurance", C557="870.6 Rent - Property Tax", C557="870.7 Rent - Homeoffice", C557="870.9 Rent - Water"),
   0,
   IF(Dashboard!$F$5="Quick",
      IF(OR(C557="190 Automobile",C557="200 computer hardware",C557="210 Computer software",C557="220 Quickbooks software",C557="230 Office equipment",C557="240 Office furniture"),
         E557-(E557/(1+Dashboard!$F$4)),
         0
      ),
      IF(C557="750 Business promotion",
         E557-(E557/(1+4.793/100)),
         E557-(E557/(1+Dashboard!$F$4))
      )
   )
)</f>
        <v>0</v>
      </c>
      <c r="J557" s="39">
        <f>Bank1[[#This Row],[Money in/ (Money out)]]-Bank1[[#This Row],[GST/HST]]</f>
        <v>0</v>
      </c>
      <c r="L557" s="37">
        <f t="shared" si="24"/>
        <v>0</v>
      </c>
    </row>
    <row r="558" spans="1:12" x14ac:dyDescent="0.2">
      <c r="A558" s="418"/>
      <c r="D558" s="416">
        <f>_xlfn.XLOOKUP(C:C,Table1[for Import to Bank Register dropdown],Table1[for Pivot],0,0,1)</f>
        <v>0</v>
      </c>
      <c r="E558" s="419"/>
      <c r="F558" s="160">
        <f t="shared" si="26"/>
        <v>1111111</v>
      </c>
      <c r="G558" s="394">
        <f t="shared" si="25"/>
        <v>0</v>
      </c>
      <c r="I558" s="397">
        <f>IF(OR(C558="150 Directors advances", C558="120 accounts receivable", C558="720.2 Automobile - Insurance", C558="720.3 Automobile - License", C558="870.4 Rent - Insurance", C558="870.6 Rent - Property Tax", C558="870.7 Rent - Homeoffice", C558="870.9 Rent - Water"),
   0,
   IF(Dashboard!$F$5="Quick",
      IF(OR(C558="190 Automobile",C558="200 computer hardware",C558="210 Computer software",C558="220 Quickbooks software",C558="230 Office equipment",C558="240 Office furniture"),
         E558-(E558/(1+Dashboard!$F$4)),
         0
      ),
      IF(C558="750 Business promotion",
         E558-(E558/(1+4.793/100)),
         E558-(E558/(1+Dashboard!$F$4))
      )
   )
)</f>
        <v>0</v>
      </c>
      <c r="J558" s="39">
        <f>Bank1[[#This Row],[Money in/ (Money out)]]-Bank1[[#This Row],[GST/HST]]</f>
        <v>0</v>
      </c>
      <c r="L558" s="37">
        <f t="shared" si="24"/>
        <v>0</v>
      </c>
    </row>
    <row r="559" spans="1:12" x14ac:dyDescent="0.2">
      <c r="A559" s="418"/>
      <c r="D559" s="416">
        <f>_xlfn.XLOOKUP(C:C,Table1[for Import to Bank Register dropdown],Table1[for Pivot],0,0,1)</f>
        <v>0</v>
      </c>
      <c r="E559" s="419"/>
      <c r="F559" s="160">
        <f t="shared" si="26"/>
        <v>1111111</v>
      </c>
      <c r="G559" s="394">
        <f t="shared" si="25"/>
        <v>0</v>
      </c>
      <c r="I559" s="397">
        <f>IF(OR(C559="150 Directors advances", C559="120 accounts receivable", C559="720.2 Automobile - Insurance", C559="720.3 Automobile - License", C559="870.4 Rent - Insurance", C559="870.6 Rent - Property Tax", C559="870.7 Rent - Homeoffice", C559="870.9 Rent - Water"),
   0,
   IF(Dashboard!$F$5="Quick",
      IF(OR(C559="190 Automobile",C559="200 computer hardware",C559="210 Computer software",C559="220 Quickbooks software",C559="230 Office equipment",C559="240 Office furniture"),
         E559-(E559/(1+Dashboard!$F$4)),
         0
      ),
      IF(C559="750 Business promotion",
         E559-(E559/(1+4.793/100)),
         E559-(E559/(1+Dashboard!$F$4))
      )
   )
)</f>
        <v>0</v>
      </c>
      <c r="J559" s="39">
        <f>Bank1[[#This Row],[Money in/ (Money out)]]-Bank1[[#This Row],[GST/HST]]</f>
        <v>0</v>
      </c>
      <c r="L559" s="37">
        <f t="shared" si="24"/>
        <v>0</v>
      </c>
    </row>
    <row r="560" spans="1:12" x14ac:dyDescent="0.2">
      <c r="A560" s="418"/>
      <c r="D560" s="416">
        <f>_xlfn.XLOOKUP(C:C,Table1[for Import to Bank Register dropdown],Table1[for Pivot],0,0,1)</f>
        <v>0</v>
      </c>
      <c r="E560" s="419"/>
      <c r="F560" s="160">
        <f t="shared" si="26"/>
        <v>1111111</v>
      </c>
      <c r="G560" s="394">
        <f t="shared" si="25"/>
        <v>0</v>
      </c>
      <c r="I560" s="397">
        <f>IF(OR(C560="150 Directors advances", C560="120 accounts receivable", C560="720.2 Automobile - Insurance", C560="720.3 Automobile - License", C560="870.4 Rent - Insurance", C560="870.6 Rent - Property Tax", C560="870.7 Rent - Homeoffice", C560="870.9 Rent - Water"),
   0,
   IF(Dashboard!$F$5="Quick",
      IF(OR(C560="190 Automobile",C560="200 computer hardware",C560="210 Computer software",C560="220 Quickbooks software",C560="230 Office equipment",C560="240 Office furniture"),
         E560-(E560/(1+Dashboard!$F$4)),
         0
      ),
      IF(C560="750 Business promotion",
         E560-(E560/(1+4.793/100)),
         E560-(E560/(1+Dashboard!$F$4))
      )
   )
)</f>
        <v>0</v>
      </c>
      <c r="J560" s="39">
        <f>Bank1[[#This Row],[Money in/ (Money out)]]-Bank1[[#This Row],[GST/HST]]</f>
        <v>0</v>
      </c>
      <c r="L560" s="37">
        <f t="shared" si="24"/>
        <v>0</v>
      </c>
    </row>
    <row r="561" spans="1:12" x14ac:dyDescent="0.2">
      <c r="A561" s="418"/>
      <c r="D561" s="416">
        <f>_xlfn.XLOOKUP(C:C,Table1[for Import to Bank Register dropdown],Table1[for Pivot],0,0,1)</f>
        <v>0</v>
      </c>
      <c r="E561" s="419"/>
      <c r="F561" s="160">
        <f t="shared" si="26"/>
        <v>1111111</v>
      </c>
      <c r="G561" s="394">
        <f t="shared" si="25"/>
        <v>0</v>
      </c>
      <c r="I561" s="397">
        <f>IF(OR(C561="150 Directors advances", C561="120 accounts receivable", C561="720.2 Automobile - Insurance", C561="720.3 Automobile - License", C561="870.4 Rent - Insurance", C561="870.6 Rent - Property Tax", C561="870.7 Rent - Homeoffice", C561="870.9 Rent - Water"),
   0,
   IF(Dashboard!$F$5="Quick",
      IF(OR(C561="190 Automobile",C561="200 computer hardware",C561="210 Computer software",C561="220 Quickbooks software",C561="230 Office equipment",C561="240 Office furniture"),
         E561-(E561/(1+Dashboard!$F$4)),
         0
      ),
      IF(C561="750 Business promotion",
         E561-(E561/(1+4.793/100)),
         E561-(E561/(1+Dashboard!$F$4))
      )
   )
)</f>
        <v>0</v>
      </c>
      <c r="J561" s="39">
        <f>Bank1[[#This Row],[Money in/ (Money out)]]-Bank1[[#This Row],[GST/HST]]</f>
        <v>0</v>
      </c>
      <c r="L561" s="37">
        <f t="shared" si="24"/>
        <v>0</v>
      </c>
    </row>
    <row r="562" spans="1:12" x14ac:dyDescent="0.2">
      <c r="A562" s="418"/>
      <c r="D562" s="416">
        <f>_xlfn.XLOOKUP(C:C,Table1[for Import to Bank Register dropdown],Table1[for Pivot],0,0,1)</f>
        <v>0</v>
      </c>
      <c r="E562" s="419"/>
      <c r="F562" s="160">
        <f t="shared" si="26"/>
        <v>1111111</v>
      </c>
      <c r="G562" s="394">
        <f t="shared" si="25"/>
        <v>0</v>
      </c>
      <c r="I562" s="397">
        <f>IF(OR(C562="150 Directors advances", C562="120 accounts receivable", C562="720.2 Automobile - Insurance", C562="720.3 Automobile - License", C562="870.4 Rent - Insurance", C562="870.6 Rent - Property Tax", C562="870.7 Rent - Homeoffice", C562="870.9 Rent - Water"),
   0,
   IF(Dashboard!$F$5="Quick",
      IF(OR(C562="190 Automobile",C562="200 computer hardware",C562="210 Computer software",C562="220 Quickbooks software",C562="230 Office equipment",C562="240 Office furniture"),
         E562-(E562/(1+Dashboard!$F$4)),
         0
      ),
      IF(C562="750 Business promotion",
         E562-(E562/(1+4.793/100)),
         E562-(E562/(1+Dashboard!$F$4))
      )
   )
)</f>
        <v>0</v>
      </c>
      <c r="J562" s="39">
        <f>Bank1[[#This Row],[Money in/ (Money out)]]-Bank1[[#This Row],[GST/HST]]</f>
        <v>0</v>
      </c>
      <c r="L562" s="37">
        <f t="shared" si="24"/>
        <v>0</v>
      </c>
    </row>
    <row r="563" spans="1:12" x14ac:dyDescent="0.2">
      <c r="A563" s="418"/>
      <c r="D563" s="416">
        <f>_xlfn.XLOOKUP(C:C,Table1[for Import to Bank Register dropdown],Table1[for Pivot],0,0,1)</f>
        <v>0</v>
      </c>
      <c r="E563" s="419"/>
      <c r="F563" s="160">
        <f t="shared" si="26"/>
        <v>1111111</v>
      </c>
      <c r="G563" s="394">
        <f t="shared" si="25"/>
        <v>0</v>
      </c>
      <c r="I563" s="397">
        <f>IF(OR(C563="150 Directors advances", C563="120 accounts receivable", C563="720.2 Automobile - Insurance", C563="720.3 Automobile - License", C563="870.4 Rent - Insurance", C563="870.6 Rent - Property Tax", C563="870.7 Rent - Homeoffice", C563="870.9 Rent - Water"),
   0,
   IF(Dashboard!$F$5="Quick",
      IF(OR(C563="190 Automobile",C563="200 computer hardware",C563="210 Computer software",C563="220 Quickbooks software",C563="230 Office equipment",C563="240 Office furniture"),
         E563-(E563/(1+Dashboard!$F$4)),
         0
      ),
      IF(C563="750 Business promotion",
         E563-(E563/(1+4.793/100)),
         E563-(E563/(1+Dashboard!$F$4))
      )
   )
)</f>
        <v>0</v>
      </c>
      <c r="J563" s="39">
        <f>Bank1[[#This Row],[Money in/ (Money out)]]-Bank1[[#This Row],[GST/HST]]</f>
        <v>0</v>
      </c>
      <c r="L563" s="37">
        <f t="shared" si="24"/>
        <v>0</v>
      </c>
    </row>
    <row r="564" spans="1:12" x14ac:dyDescent="0.2">
      <c r="A564" s="418"/>
      <c r="D564" s="416">
        <f>_xlfn.XLOOKUP(C:C,Table1[for Import to Bank Register dropdown],Table1[for Pivot],0,0,1)</f>
        <v>0</v>
      </c>
      <c r="E564" s="419"/>
      <c r="F564" s="160">
        <f t="shared" si="26"/>
        <v>1111111</v>
      </c>
      <c r="G564" s="394">
        <f t="shared" si="25"/>
        <v>0</v>
      </c>
      <c r="I564" s="397">
        <f>IF(OR(C564="150 Directors advances", C564="120 accounts receivable", C564="720.2 Automobile - Insurance", C564="720.3 Automobile - License", C564="870.4 Rent - Insurance", C564="870.6 Rent - Property Tax", C564="870.7 Rent - Homeoffice", C564="870.9 Rent - Water"),
   0,
   IF(Dashboard!$F$5="Quick",
      IF(OR(C564="190 Automobile",C564="200 computer hardware",C564="210 Computer software",C564="220 Quickbooks software",C564="230 Office equipment",C564="240 Office furniture"),
         E564-(E564/(1+Dashboard!$F$4)),
         0
      ),
      IF(C564="750 Business promotion",
         E564-(E564/(1+4.793/100)),
         E564-(E564/(1+Dashboard!$F$4))
      )
   )
)</f>
        <v>0</v>
      </c>
      <c r="J564" s="39">
        <f>Bank1[[#This Row],[Money in/ (Money out)]]-Bank1[[#This Row],[GST/HST]]</f>
        <v>0</v>
      </c>
      <c r="L564" s="37">
        <f t="shared" si="24"/>
        <v>0</v>
      </c>
    </row>
    <row r="565" spans="1:12" x14ac:dyDescent="0.2">
      <c r="A565" s="418"/>
      <c r="D565" s="416">
        <f>_xlfn.XLOOKUP(C:C,Table1[for Import to Bank Register dropdown],Table1[for Pivot],0,0,1)</f>
        <v>0</v>
      </c>
      <c r="E565" s="419"/>
      <c r="F565" s="160">
        <f t="shared" si="26"/>
        <v>1111111</v>
      </c>
      <c r="G565" s="394">
        <f t="shared" si="25"/>
        <v>0</v>
      </c>
      <c r="I565" s="397">
        <f>IF(OR(C565="150 Directors advances", C565="120 accounts receivable", C565="720.2 Automobile - Insurance", C565="720.3 Automobile - License", C565="870.4 Rent - Insurance", C565="870.6 Rent - Property Tax", C565="870.7 Rent - Homeoffice", C565="870.9 Rent - Water"),
   0,
   IF(Dashboard!$F$5="Quick",
      IF(OR(C565="190 Automobile",C565="200 computer hardware",C565="210 Computer software",C565="220 Quickbooks software",C565="230 Office equipment",C565="240 Office furniture"),
         E565-(E565/(1+Dashboard!$F$4)),
         0
      ),
      IF(C565="750 Business promotion",
         E565-(E565/(1+4.793/100)),
         E565-(E565/(1+Dashboard!$F$4))
      )
   )
)</f>
        <v>0</v>
      </c>
      <c r="J565" s="39">
        <f>Bank1[[#This Row],[Money in/ (Money out)]]-Bank1[[#This Row],[GST/HST]]</f>
        <v>0</v>
      </c>
      <c r="L565" s="37">
        <f t="shared" si="24"/>
        <v>0</v>
      </c>
    </row>
    <row r="566" spans="1:12" x14ac:dyDescent="0.2">
      <c r="A566" s="418"/>
      <c r="D566" s="416">
        <f>_xlfn.XLOOKUP(C:C,Table1[for Import to Bank Register dropdown],Table1[for Pivot],0,0,1)</f>
        <v>0</v>
      </c>
      <c r="E566" s="419"/>
      <c r="F566" s="160">
        <f t="shared" si="26"/>
        <v>1111111</v>
      </c>
      <c r="G566" s="394">
        <f t="shared" si="25"/>
        <v>0</v>
      </c>
      <c r="I566" s="397">
        <f>IF(OR(C566="150 Directors advances", C566="120 accounts receivable", C566="720.2 Automobile - Insurance", C566="720.3 Automobile - License", C566="870.4 Rent - Insurance", C566="870.6 Rent - Property Tax", C566="870.7 Rent - Homeoffice", C566="870.9 Rent - Water"),
   0,
   IF(Dashboard!$F$5="Quick",
      IF(OR(C566="190 Automobile",C566="200 computer hardware",C566="210 Computer software",C566="220 Quickbooks software",C566="230 Office equipment",C566="240 Office furniture"),
         E566-(E566/(1+Dashboard!$F$4)),
         0
      ),
      IF(C566="750 Business promotion",
         E566-(E566/(1+4.793/100)),
         E566-(E566/(1+Dashboard!$F$4))
      )
   )
)</f>
        <v>0</v>
      </c>
      <c r="J566" s="39">
        <f>Bank1[[#This Row],[Money in/ (Money out)]]-Bank1[[#This Row],[GST/HST]]</f>
        <v>0</v>
      </c>
      <c r="L566" s="37">
        <f t="shared" si="24"/>
        <v>0</v>
      </c>
    </row>
    <row r="567" spans="1:12" x14ac:dyDescent="0.2">
      <c r="A567" s="418"/>
      <c r="D567" s="416">
        <f>_xlfn.XLOOKUP(C:C,Table1[for Import to Bank Register dropdown],Table1[for Pivot],0,0,1)</f>
        <v>0</v>
      </c>
      <c r="E567" s="419"/>
      <c r="F567" s="160">
        <f t="shared" si="26"/>
        <v>1111111</v>
      </c>
      <c r="G567" s="394">
        <f t="shared" si="25"/>
        <v>0</v>
      </c>
      <c r="I567" s="397">
        <f>IF(OR(C567="150 Directors advances", C567="120 accounts receivable", C567="720.2 Automobile - Insurance", C567="720.3 Automobile - License", C567="870.4 Rent - Insurance", C567="870.6 Rent - Property Tax", C567="870.7 Rent - Homeoffice", C567="870.9 Rent - Water"),
   0,
   IF(Dashboard!$F$5="Quick",
      IF(OR(C567="190 Automobile",C567="200 computer hardware",C567="210 Computer software",C567="220 Quickbooks software",C567="230 Office equipment",C567="240 Office furniture"),
         E567-(E567/(1+Dashboard!$F$4)),
         0
      ),
      IF(C567="750 Business promotion",
         E567-(E567/(1+4.793/100)),
         E567-(E567/(1+Dashboard!$F$4))
      )
   )
)</f>
        <v>0</v>
      </c>
      <c r="J567" s="39">
        <f>Bank1[[#This Row],[Money in/ (Money out)]]-Bank1[[#This Row],[GST/HST]]</f>
        <v>0</v>
      </c>
      <c r="L567" s="37">
        <f t="shared" si="24"/>
        <v>0</v>
      </c>
    </row>
    <row r="568" spans="1:12" x14ac:dyDescent="0.2">
      <c r="A568" s="418"/>
      <c r="D568" s="416">
        <f>_xlfn.XLOOKUP(C:C,Table1[for Import to Bank Register dropdown],Table1[for Pivot],0,0,1)</f>
        <v>0</v>
      </c>
      <c r="E568" s="419"/>
      <c r="F568" s="160">
        <f t="shared" si="26"/>
        <v>1111111</v>
      </c>
      <c r="G568" s="394">
        <f t="shared" si="25"/>
        <v>0</v>
      </c>
      <c r="I568" s="397">
        <f>IF(OR(C568="150 Directors advances", C568="120 accounts receivable", C568="720.2 Automobile - Insurance", C568="720.3 Automobile - License", C568="870.4 Rent - Insurance", C568="870.6 Rent - Property Tax", C568="870.7 Rent - Homeoffice", C568="870.9 Rent - Water"),
   0,
   IF(Dashboard!$F$5="Quick",
      IF(OR(C568="190 Automobile",C568="200 computer hardware",C568="210 Computer software",C568="220 Quickbooks software",C568="230 Office equipment",C568="240 Office furniture"),
         E568-(E568/(1+Dashboard!$F$4)),
         0
      ),
      IF(C568="750 Business promotion",
         E568-(E568/(1+4.793/100)),
         E568-(E568/(1+Dashboard!$F$4))
      )
   )
)</f>
        <v>0</v>
      </c>
      <c r="J568" s="39">
        <f>Bank1[[#This Row],[Money in/ (Money out)]]-Bank1[[#This Row],[GST/HST]]</f>
        <v>0</v>
      </c>
      <c r="L568" s="37">
        <f t="shared" si="24"/>
        <v>0</v>
      </c>
    </row>
    <row r="569" spans="1:12" x14ac:dyDescent="0.2">
      <c r="A569" s="418"/>
      <c r="D569" s="416">
        <f>_xlfn.XLOOKUP(C:C,Table1[for Import to Bank Register dropdown],Table1[for Pivot],0,0,1)</f>
        <v>0</v>
      </c>
      <c r="E569" s="419"/>
      <c r="F569" s="160">
        <f t="shared" si="26"/>
        <v>1111111</v>
      </c>
      <c r="G569" s="394">
        <f t="shared" si="25"/>
        <v>0</v>
      </c>
      <c r="I569" s="397">
        <f>IF(OR(C569="150 Directors advances", C569="120 accounts receivable", C569="720.2 Automobile - Insurance", C569="720.3 Automobile - License", C569="870.4 Rent - Insurance", C569="870.6 Rent - Property Tax", C569="870.7 Rent - Homeoffice", C569="870.9 Rent - Water"),
   0,
   IF(Dashboard!$F$5="Quick",
      IF(OR(C569="190 Automobile",C569="200 computer hardware",C569="210 Computer software",C569="220 Quickbooks software",C569="230 Office equipment",C569="240 Office furniture"),
         E569-(E569/(1+Dashboard!$F$4)),
         0
      ),
      IF(C569="750 Business promotion",
         E569-(E569/(1+4.793/100)),
         E569-(E569/(1+Dashboard!$F$4))
      )
   )
)</f>
        <v>0</v>
      </c>
      <c r="J569" s="39">
        <f>Bank1[[#This Row],[Money in/ (Money out)]]-Bank1[[#This Row],[GST/HST]]</f>
        <v>0</v>
      </c>
      <c r="L569" s="37">
        <f t="shared" si="24"/>
        <v>0</v>
      </c>
    </row>
    <row r="570" spans="1:12" x14ac:dyDescent="0.2">
      <c r="A570" s="418"/>
      <c r="D570" s="416">
        <f>_xlfn.XLOOKUP(C:C,Table1[for Import to Bank Register dropdown],Table1[for Pivot],0,0,1)</f>
        <v>0</v>
      </c>
      <c r="E570" s="419"/>
      <c r="F570" s="160">
        <f t="shared" si="26"/>
        <v>1111111</v>
      </c>
      <c r="G570" s="394">
        <f t="shared" si="25"/>
        <v>0</v>
      </c>
      <c r="I570" s="397">
        <f>IF(OR(C570="150 Directors advances", C570="120 accounts receivable", C570="720.2 Automobile - Insurance", C570="720.3 Automobile - License", C570="870.4 Rent - Insurance", C570="870.6 Rent - Property Tax", C570="870.7 Rent - Homeoffice", C570="870.9 Rent - Water"),
   0,
   IF(Dashboard!$F$5="Quick",
      IF(OR(C570="190 Automobile",C570="200 computer hardware",C570="210 Computer software",C570="220 Quickbooks software",C570="230 Office equipment",C570="240 Office furniture"),
         E570-(E570/(1+Dashboard!$F$4)),
         0
      ),
      IF(C570="750 Business promotion",
         E570-(E570/(1+4.793/100)),
         E570-(E570/(1+Dashboard!$F$4))
      )
   )
)</f>
        <v>0</v>
      </c>
      <c r="J570" s="39">
        <f>Bank1[[#This Row],[Money in/ (Money out)]]-Bank1[[#This Row],[GST/HST]]</f>
        <v>0</v>
      </c>
      <c r="L570" s="37">
        <f t="shared" si="24"/>
        <v>0</v>
      </c>
    </row>
    <row r="571" spans="1:12" x14ac:dyDescent="0.2">
      <c r="A571" s="418"/>
      <c r="D571" s="416">
        <f>_xlfn.XLOOKUP(C:C,Table1[for Import to Bank Register dropdown],Table1[for Pivot],0,0,1)</f>
        <v>0</v>
      </c>
      <c r="E571" s="419"/>
      <c r="F571" s="160">
        <f t="shared" si="26"/>
        <v>1111111</v>
      </c>
      <c r="G571" s="394">
        <f t="shared" si="25"/>
        <v>0</v>
      </c>
      <c r="I571" s="397">
        <f>IF(OR(C571="150 Directors advances", C571="120 accounts receivable", C571="720.2 Automobile - Insurance", C571="720.3 Automobile - License", C571="870.4 Rent - Insurance", C571="870.6 Rent - Property Tax", C571="870.7 Rent - Homeoffice", C571="870.9 Rent - Water"),
   0,
   IF(Dashboard!$F$5="Quick",
      IF(OR(C571="190 Automobile",C571="200 computer hardware",C571="210 Computer software",C571="220 Quickbooks software",C571="230 Office equipment",C571="240 Office furniture"),
         E571-(E571/(1+Dashboard!$F$4)),
         0
      ),
      IF(C571="750 Business promotion",
         E571-(E571/(1+4.793/100)),
         E571-(E571/(1+Dashboard!$F$4))
      )
   )
)</f>
        <v>0</v>
      </c>
      <c r="J571" s="39">
        <f>Bank1[[#This Row],[Money in/ (Money out)]]-Bank1[[#This Row],[GST/HST]]</f>
        <v>0</v>
      </c>
      <c r="L571" s="37">
        <f t="shared" si="24"/>
        <v>0</v>
      </c>
    </row>
    <row r="572" spans="1:12" x14ac:dyDescent="0.2">
      <c r="A572" s="418"/>
      <c r="D572" s="416">
        <f>_xlfn.XLOOKUP(C:C,Table1[for Import to Bank Register dropdown],Table1[for Pivot],0,0,1)</f>
        <v>0</v>
      </c>
      <c r="E572" s="419"/>
      <c r="F572" s="160">
        <f t="shared" si="26"/>
        <v>1111111</v>
      </c>
      <c r="G572" s="394">
        <f t="shared" si="25"/>
        <v>0</v>
      </c>
      <c r="I572" s="397">
        <f>IF(OR(C572="150 Directors advances", C572="120 accounts receivable", C572="720.2 Automobile - Insurance", C572="720.3 Automobile - License", C572="870.4 Rent - Insurance", C572="870.6 Rent - Property Tax", C572="870.7 Rent - Homeoffice", C572="870.9 Rent - Water"),
   0,
   IF(Dashboard!$F$5="Quick",
      IF(OR(C572="190 Automobile",C572="200 computer hardware",C572="210 Computer software",C572="220 Quickbooks software",C572="230 Office equipment",C572="240 Office furniture"),
         E572-(E572/(1+Dashboard!$F$4)),
         0
      ),
      IF(C572="750 Business promotion",
         E572-(E572/(1+4.793/100)),
         E572-(E572/(1+Dashboard!$F$4))
      )
   )
)</f>
        <v>0</v>
      </c>
      <c r="J572" s="39">
        <f>Bank1[[#This Row],[Money in/ (Money out)]]-Bank1[[#This Row],[GST/HST]]</f>
        <v>0</v>
      </c>
      <c r="L572" s="37">
        <f t="shared" si="24"/>
        <v>0</v>
      </c>
    </row>
    <row r="573" spans="1:12" x14ac:dyDescent="0.2">
      <c r="A573" s="418"/>
      <c r="D573" s="416">
        <f>_xlfn.XLOOKUP(C:C,Table1[for Import to Bank Register dropdown],Table1[for Pivot],0,0,1)</f>
        <v>0</v>
      </c>
      <c r="E573" s="419"/>
      <c r="F573" s="160">
        <f t="shared" si="26"/>
        <v>1111111</v>
      </c>
      <c r="G573" s="394">
        <f t="shared" si="25"/>
        <v>0</v>
      </c>
      <c r="I573" s="397">
        <f>IF(OR(C573="150 Directors advances", C573="120 accounts receivable", C573="720.2 Automobile - Insurance", C573="720.3 Automobile - License", C573="870.4 Rent - Insurance", C573="870.6 Rent - Property Tax", C573="870.7 Rent - Homeoffice", C573="870.9 Rent - Water"),
   0,
   IF(Dashboard!$F$5="Quick",
      IF(OR(C573="190 Automobile",C573="200 computer hardware",C573="210 Computer software",C573="220 Quickbooks software",C573="230 Office equipment",C573="240 Office furniture"),
         E573-(E573/(1+Dashboard!$F$4)),
         0
      ),
      IF(C573="750 Business promotion",
         E573-(E573/(1+4.793/100)),
         E573-(E573/(1+Dashboard!$F$4))
      )
   )
)</f>
        <v>0</v>
      </c>
      <c r="J573" s="39">
        <f>Bank1[[#This Row],[Money in/ (Money out)]]-Bank1[[#This Row],[GST/HST]]</f>
        <v>0</v>
      </c>
      <c r="L573" s="37">
        <f t="shared" si="24"/>
        <v>0</v>
      </c>
    </row>
    <row r="574" spans="1:12" x14ac:dyDescent="0.2">
      <c r="A574" s="418"/>
      <c r="D574" s="416">
        <f>_xlfn.XLOOKUP(C:C,Table1[for Import to Bank Register dropdown],Table1[for Pivot],0,0,1)</f>
        <v>0</v>
      </c>
      <c r="E574" s="419"/>
      <c r="F574" s="160">
        <f t="shared" si="26"/>
        <v>1111111</v>
      </c>
      <c r="G574" s="394">
        <f t="shared" si="25"/>
        <v>0</v>
      </c>
      <c r="I574" s="397">
        <f>IF(OR(C574="150 Directors advances", C574="120 accounts receivable", C574="720.2 Automobile - Insurance", C574="720.3 Automobile - License", C574="870.4 Rent - Insurance", C574="870.6 Rent - Property Tax", C574="870.7 Rent - Homeoffice", C574="870.9 Rent - Water"),
   0,
   IF(Dashboard!$F$5="Quick",
      IF(OR(C574="190 Automobile",C574="200 computer hardware",C574="210 Computer software",C574="220 Quickbooks software",C574="230 Office equipment",C574="240 Office furniture"),
         E574-(E574/(1+Dashboard!$F$4)),
         0
      ),
      IF(C574="750 Business promotion",
         E574-(E574/(1+4.793/100)),
         E574-(E574/(1+Dashboard!$F$4))
      )
   )
)</f>
        <v>0</v>
      </c>
      <c r="J574" s="39">
        <f>Bank1[[#This Row],[Money in/ (Money out)]]-Bank1[[#This Row],[GST/HST]]</f>
        <v>0</v>
      </c>
      <c r="L574" s="37">
        <f t="shared" si="24"/>
        <v>0</v>
      </c>
    </row>
    <row r="575" spans="1:12" x14ac:dyDescent="0.2">
      <c r="A575" s="418"/>
      <c r="D575" s="416">
        <f>_xlfn.XLOOKUP(C:C,Table1[for Import to Bank Register dropdown],Table1[for Pivot],0,0,1)</f>
        <v>0</v>
      </c>
      <c r="E575" s="419"/>
      <c r="F575" s="160">
        <f t="shared" si="26"/>
        <v>1111111</v>
      </c>
      <c r="G575" s="394">
        <f t="shared" si="25"/>
        <v>0</v>
      </c>
      <c r="I575" s="397">
        <f>IF(OR(C575="150 Directors advances", C575="120 accounts receivable", C575="720.2 Automobile - Insurance", C575="720.3 Automobile - License", C575="870.4 Rent - Insurance", C575="870.6 Rent - Property Tax", C575="870.7 Rent - Homeoffice", C575="870.9 Rent - Water"),
   0,
   IF(Dashboard!$F$5="Quick",
      IF(OR(C575="190 Automobile",C575="200 computer hardware",C575="210 Computer software",C575="220 Quickbooks software",C575="230 Office equipment",C575="240 Office furniture"),
         E575-(E575/(1+Dashboard!$F$4)),
         0
      ),
      IF(C575="750 Business promotion",
         E575-(E575/(1+4.793/100)),
         E575-(E575/(1+Dashboard!$F$4))
      )
   )
)</f>
        <v>0</v>
      </c>
      <c r="J575" s="39">
        <f>Bank1[[#This Row],[Money in/ (Money out)]]-Bank1[[#This Row],[GST/HST]]</f>
        <v>0</v>
      </c>
      <c r="L575" s="37">
        <f t="shared" si="24"/>
        <v>0</v>
      </c>
    </row>
    <row r="576" spans="1:12" x14ac:dyDescent="0.2">
      <c r="A576" s="418"/>
      <c r="D576" s="416">
        <f>_xlfn.XLOOKUP(C:C,Table1[for Import to Bank Register dropdown],Table1[for Pivot],0,0,1)</f>
        <v>0</v>
      </c>
      <c r="E576" s="419"/>
      <c r="F576" s="160">
        <f t="shared" si="26"/>
        <v>1111111</v>
      </c>
      <c r="G576" s="394">
        <f t="shared" si="25"/>
        <v>0</v>
      </c>
      <c r="I576" s="397">
        <f>IF(OR(C576="150 Directors advances", C576="120 accounts receivable", C576="720.2 Automobile - Insurance", C576="720.3 Automobile - License", C576="870.4 Rent - Insurance", C576="870.6 Rent - Property Tax", C576="870.7 Rent - Homeoffice", C576="870.9 Rent - Water"),
   0,
   IF(Dashboard!$F$5="Quick",
      IF(OR(C576="190 Automobile",C576="200 computer hardware",C576="210 Computer software",C576="220 Quickbooks software",C576="230 Office equipment",C576="240 Office furniture"),
         E576-(E576/(1+Dashboard!$F$4)),
         0
      ),
      IF(C576="750 Business promotion",
         E576-(E576/(1+4.793/100)),
         E576-(E576/(1+Dashboard!$F$4))
      )
   )
)</f>
        <v>0</v>
      </c>
      <c r="J576" s="39">
        <f>Bank1[[#This Row],[Money in/ (Money out)]]-Bank1[[#This Row],[GST/HST]]</f>
        <v>0</v>
      </c>
      <c r="L576" s="37">
        <f t="shared" si="24"/>
        <v>0</v>
      </c>
    </row>
    <row r="577" spans="1:12" x14ac:dyDescent="0.2">
      <c r="A577" s="418"/>
      <c r="D577" s="416">
        <f>_xlfn.XLOOKUP(C:C,Table1[for Import to Bank Register dropdown],Table1[for Pivot],0,0,1)</f>
        <v>0</v>
      </c>
      <c r="E577" s="419"/>
      <c r="F577" s="160">
        <f t="shared" si="26"/>
        <v>1111111</v>
      </c>
      <c r="G577" s="394">
        <f t="shared" si="25"/>
        <v>0</v>
      </c>
      <c r="I577" s="397">
        <f>IF(OR(C577="150 Directors advances", C577="120 accounts receivable", C577="720.2 Automobile - Insurance", C577="720.3 Automobile - License", C577="870.4 Rent - Insurance", C577="870.6 Rent - Property Tax", C577="870.7 Rent - Homeoffice", C577="870.9 Rent - Water"),
   0,
   IF(Dashboard!$F$5="Quick",
      IF(OR(C577="190 Automobile",C577="200 computer hardware",C577="210 Computer software",C577="220 Quickbooks software",C577="230 Office equipment",C577="240 Office furniture"),
         E577-(E577/(1+Dashboard!$F$4)),
         0
      ),
      IF(C577="750 Business promotion",
         E577-(E577/(1+4.793/100)),
         E577-(E577/(1+Dashboard!$F$4))
      )
   )
)</f>
        <v>0</v>
      </c>
      <c r="J577" s="39">
        <f>Bank1[[#This Row],[Money in/ (Money out)]]-Bank1[[#This Row],[GST/HST]]</f>
        <v>0</v>
      </c>
      <c r="L577" s="37">
        <f t="shared" si="24"/>
        <v>0</v>
      </c>
    </row>
    <row r="578" spans="1:12" x14ac:dyDescent="0.2">
      <c r="A578" s="418"/>
      <c r="D578" s="416">
        <f>_xlfn.XLOOKUP(C:C,Table1[for Import to Bank Register dropdown],Table1[for Pivot],0,0,1)</f>
        <v>0</v>
      </c>
      <c r="E578" s="419"/>
      <c r="F578" s="160">
        <f t="shared" si="26"/>
        <v>1111111</v>
      </c>
      <c r="G578" s="394">
        <f t="shared" si="25"/>
        <v>0</v>
      </c>
      <c r="I578" s="397">
        <f>IF(OR(C578="150 Directors advances", C578="120 accounts receivable", C578="720.2 Automobile - Insurance", C578="720.3 Automobile - License", C578="870.4 Rent - Insurance", C578="870.6 Rent - Property Tax", C578="870.7 Rent - Homeoffice", C578="870.9 Rent - Water"),
   0,
   IF(Dashboard!$F$5="Quick",
      IF(OR(C578="190 Automobile",C578="200 computer hardware",C578="210 Computer software",C578="220 Quickbooks software",C578="230 Office equipment",C578="240 Office furniture"),
         E578-(E578/(1+Dashboard!$F$4)),
         0
      ),
      IF(C578="750 Business promotion",
         E578-(E578/(1+4.793/100)),
         E578-(E578/(1+Dashboard!$F$4))
      )
   )
)</f>
        <v>0</v>
      </c>
      <c r="J578" s="39">
        <f>Bank1[[#This Row],[Money in/ (Money out)]]-Bank1[[#This Row],[GST/HST]]</f>
        <v>0</v>
      </c>
      <c r="L578" s="37">
        <f t="shared" si="24"/>
        <v>0</v>
      </c>
    </row>
    <row r="579" spans="1:12" x14ac:dyDescent="0.2">
      <c r="A579" s="418"/>
      <c r="D579" s="416">
        <f>_xlfn.XLOOKUP(C:C,Table1[for Import to Bank Register dropdown],Table1[for Pivot],0,0,1)</f>
        <v>0</v>
      </c>
      <c r="E579" s="419"/>
      <c r="F579" s="160">
        <f t="shared" si="26"/>
        <v>1111111</v>
      </c>
      <c r="G579" s="394">
        <f t="shared" si="25"/>
        <v>0</v>
      </c>
      <c r="I579" s="397">
        <f>IF(OR(C579="150 Directors advances", C579="120 accounts receivable", C579="720.2 Automobile - Insurance", C579="720.3 Automobile - License", C579="870.4 Rent - Insurance", C579="870.6 Rent - Property Tax", C579="870.7 Rent - Homeoffice", C579="870.9 Rent - Water"),
   0,
   IF(Dashboard!$F$5="Quick",
      IF(OR(C579="190 Automobile",C579="200 computer hardware",C579="210 Computer software",C579="220 Quickbooks software",C579="230 Office equipment",C579="240 Office furniture"),
         E579-(E579/(1+Dashboard!$F$4)),
         0
      ),
      IF(C579="750 Business promotion",
         E579-(E579/(1+4.793/100)),
         E579-(E579/(1+Dashboard!$F$4))
      )
   )
)</f>
        <v>0</v>
      </c>
      <c r="J579" s="39">
        <f>Bank1[[#This Row],[Money in/ (Money out)]]-Bank1[[#This Row],[GST/HST]]</f>
        <v>0</v>
      </c>
      <c r="L579" s="37">
        <f t="shared" si="24"/>
        <v>0</v>
      </c>
    </row>
    <row r="580" spans="1:12" x14ac:dyDescent="0.2">
      <c r="A580" s="418"/>
      <c r="D580" s="416">
        <f>_xlfn.XLOOKUP(C:C,Table1[for Import to Bank Register dropdown],Table1[for Pivot],0,0,1)</f>
        <v>0</v>
      </c>
      <c r="E580" s="419"/>
      <c r="F580" s="160">
        <f t="shared" si="26"/>
        <v>1111111</v>
      </c>
      <c r="G580" s="394">
        <f t="shared" si="25"/>
        <v>0</v>
      </c>
      <c r="I580" s="397">
        <f>IF(OR(C580="150 Directors advances", C580="120 accounts receivable", C580="720.2 Automobile - Insurance", C580="720.3 Automobile - License", C580="870.4 Rent - Insurance", C580="870.6 Rent - Property Tax", C580="870.7 Rent - Homeoffice", C580="870.9 Rent - Water"),
   0,
   IF(Dashboard!$F$5="Quick",
      IF(OR(C580="190 Automobile",C580="200 computer hardware",C580="210 Computer software",C580="220 Quickbooks software",C580="230 Office equipment",C580="240 Office furniture"),
         E580-(E580/(1+Dashboard!$F$4)),
         0
      ),
      IF(C580="750 Business promotion",
         E580-(E580/(1+4.793/100)),
         E580-(E580/(1+Dashboard!$F$4))
      )
   )
)</f>
        <v>0</v>
      </c>
      <c r="J580" s="39">
        <f>Bank1[[#This Row],[Money in/ (Money out)]]-Bank1[[#This Row],[GST/HST]]</f>
        <v>0</v>
      </c>
      <c r="L580" s="37">
        <f t="shared" si="24"/>
        <v>0</v>
      </c>
    </row>
    <row r="581" spans="1:12" x14ac:dyDescent="0.2">
      <c r="A581" s="418"/>
      <c r="D581" s="416">
        <f>_xlfn.XLOOKUP(C:C,Table1[for Import to Bank Register dropdown],Table1[for Pivot],0,0,1)</f>
        <v>0</v>
      </c>
      <c r="E581" s="419"/>
      <c r="F581" s="160">
        <f t="shared" si="26"/>
        <v>1111111</v>
      </c>
      <c r="G581" s="394">
        <f t="shared" si="25"/>
        <v>0</v>
      </c>
      <c r="I581" s="397">
        <f>IF(OR(C581="150 Directors advances", C581="120 accounts receivable", C581="720.2 Automobile - Insurance", C581="720.3 Automobile - License", C581="870.4 Rent - Insurance", C581="870.6 Rent - Property Tax", C581="870.7 Rent - Homeoffice", C581="870.9 Rent - Water"),
   0,
   IF(Dashboard!$F$5="Quick",
      IF(OR(C581="190 Automobile",C581="200 computer hardware",C581="210 Computer software",C581="220 Quickbooks software",C581="230 Office equipment",C581="240 Office furniture"),
         E581-(E581/(1+Dashboard!$F$4)),
         0
      ),
      IF(C581="750 Business promotion",
         E581-(E581/(1+4.793/100)),
         E581-(E581/(1+Dashboard!$F$4))
      )
   )
)</f>
        <v>0</v>
      </c>
      <c r="J581" s="39">
        <f>Bank1[[#This Row],[Money in/ (Money out)]]-Bank1[[#This Row],[GST/HST]]</f>
        <v>0</v>
      </c>
      <c r="L581" s="37">
        <f t="shared" si="24"/>
        <v>0</v>
      </c>
    </row>
    <row r="582" spans="1:12" x14ac:dyDescent="0.2">
      <c r="A582" s="418"/>
      <c r="D582" s="416">
        <f>_xlfn.XLOOKUP(C:C,Table1[for Import to Bank Register dropdown],Table1[for Pivot],0,0,1)</f>
        <v>0</v>
      </c>
      <c r="E582" s="419"/>
      <c r="F582" s="160">
        <f t="shared" si="26"/>
        <v>1111111</v>
      </c>
      <c r="G582" s="394">
        <f t="shared" si="25"/>
        <v>0</v>
      </c>
      <c r="I582" s="397">
        <f>IF(OR(C582="150 Directors advances", C582="120 accounts receivable", C582="720.2 Automobile - Insurance", C582="720.3 Automobile - License", C582="870.4 Rent - Insurance", C582="870.6 Rent - Property Tax", C582="870.7 Rent - Homeoffice", C582="870.9 Rent - Water"),
   0,
   IF(Dashboard!$F$5="Quick",
      IF(OR(C582="190 Automobile",C582="200 computer hardware",C582="210 Computer software",C582="220 Quickbooks software",C582="230 Office equipment",C582="240 Office furniture"),
         E582-(E582/(1+Dashboard!$F$4)),
         0
      ),
      IF(C582="750 Business promotion",
         E582-(E582/(1+4.793/100)),
         E582-(E582/(1+Dashboard!$F$4))
      )
   )
)</f>
        <v>0</v>
      </c>
      <c r="J582" s="39">
        <f>Bank1[[#This Row],[Money in/ (Money out)]]-Bank1[[#This Row],[GST/HST]]</f>
        <v>0</v>
      </c>
      <c r="L582" s="37">
        <f t="shared" ref="L582:L645" si="27">$L$3</f>
        <v>0</v>
      </c>
    </row>
    <row r="583" spans="1:12" x14ac:dyDescent="0.2">
      <c r="A583" s="418"/>
      <c r="D583" s="416">
        <f>_xlfn.XLOOKUP(C:C,Table1[for Import to Bank Register dropdown],Table1[for Pivot],0,0,1)</f>
        <v>0</v>
      </c>
      <c r="E583" s="419"/>
      <c r="F583" s="160">
        <f t="shared" si="26"/>
        <v>1111111</v>
      </c>
      <c r="G583" s="394">
        <f t="shared" ref="G583:G646" si="28">G582+E583</f>
        <v>0</v>
      </c>
      <c r="I583" s="397">
        <f>IF(OR(C583="150 Directors advances", C583="120 accounts receivable", C583="720.2 Automobile - Insurance", C583="720.3 Automobile - License", C583="870.4 Rent - Insurance", C583="870.6 Rent - Property Tax", C583="870.7 Rent - Homeoffice", C583="870.9 Rent - Water"),
   0,
   IF(Dashboard!$F$5="Quick",
      IF(OR(C583="190 Automobile",C583="200 computer hardware",C583="210 Computer software",C583="220 Quickbooks software",C583="230 Office equipment",C583="240 Office furniture"),
         E583-(E583/(1+Dashboard!$F$4)),
         0
      ),
      IF(C583="750 Business promotion",
         E583-(E583/(1+4.793/100)),
         E583-(E583/(1+Dashboard!$F$4))
      )
   )
)</f>
        <v>0</v>
      </c>
      <c r="J583" s="39">
        <f>Bank1[[#This Row],[Money in/ (Money out)]]-Bank1[[#This Row],[GST/HST]]</f>
        <v>0</v>
      </c>
      <c r="L583" s="37">
        <f t="shared" si="27"/>
        <v>0</v>
      </c>
    </row>
    <row r="584" spans="1:12" x14ac:dyDescent="0.2">
      <c r="A584" s="418"/>
      <c r="D584" s="416">
        <f>_xlfn.XLOOKUP(C:C,Table1[for Import to Bank Register dropdown],Table1[for Pivot],0,0,1)</f>
        <v>0</v>
      </c>
      <c r="E584" s="419"/>
      <c r="F584" s="160">
        <f t="shared" ref="F584:F647" si="29">$E$2</f>
        <v>1111111</v>
      </c>
      <c r="G584" s="394">
        <f t="shared" si="28"/>
        <v>0</v>
      </c>
      <c r="I584" s="397">
        <f>IF(OR(C584="150 Directors advances", C584="120 accounts receivable", C584="720.2 Automobile - Insurance", C584="720.3 Automobile - License", C584="870.4 Rent - Insurance", C584="870.6 Rent - Property Tax", C584="870.7 Rent - Homeoffice", C584="870.9 Rent - Water"),
   0,
   IF(Dashboard!$F$5="Quick",
      IF(OR(C584="190 Automobile",C584="200 computer hardware",C584="210 Computer software",C584="220 Quickbooks software",C584="230 Office equipment",C584="240 Office furniture"),
         E584-(E584/(1+Dashboard!$F$4)),
         0
      ),
      IF(C584="750 Business promotion",
         E584-(E584/(1+4.793/100)),
         E584-(E584/(1+Dashboard!$F$4))
      )
   )
)</f>
        <v>0</v>
      </c>
      <c r="J584" s="39">
        <f>Bank1[[#This Row],[Money in/ (Money out)]]-Bank1[[#This Row],[GST/HST]]</f>
        <v>0</v>
      </c>
      <c r="L584" s="37">
        <f t="shared" si="27"/>
        <v>0</v>
      </c>
    </row>
    <row r="585" spans="1:12" x14ac:dyDescent="0.2">
      <c r="A585" s="418"/>
      <c r="D585" s="416">
        <f>_xlfn.XLOOKUP(C:C,Table1[for Import to Bank Register dropdown],Table1[for Pivot],0,0,1)</f>
        <v>0</v>
      </c>
      <c r="E585" s="419"/>
      <c r="F585" s="160">
        <f t="shared" si="29"/>
        <v>1111111</v>
      </c>
      <c r="G585" s="394">
        <f t="shared" si="28"/>
        <v>0</v>
      </c>
      <c r="I585" s="397">
        <f>IF(OR(C585="150 Directors advances", C585="120 accounts receivable", C585="720.2 Automobile - Insurance", C585="720.3 Automobile - License", C585="870.4 Rent - Insurance", C585="870.6 Rent - Property Tax", C585="870.7 Rent - Homeoffice", C585="870.9 Rent - Water"),
   0,
   IF(Dashboard!$F$5="Quick",
      IF(OR(C585="190 Automobile",C585="200 computer hardware",C585="210 Computer software",C585="220 Quickbooks software",C585="230 Office equipment",C585="240 Office furniture"),
         E585-(E585/(1+Dashboard!$F$4)),
         0
      ),
      IF(C585="750 Business promotion",
         E585-(E585/(1+4.793/100)),
         E585-(E585/(1+Dashboard!$F$4))
      )
   )
)</f>
        <v>0</v>
      </c>
      <c r="J585" s="39">
        <f>Bank1[[#This Row],[Money in/ (Money out)]]-Bank1[[#This Row],[GST/HST]]</f>
        <v>0</v>
      </c>
      <c r="L585" s="37">
        <f t="shared" si="27"/>
        <v>0</v>
      </c>
    </row>
    <row r="586" spans="1:12" x14ac:dyDescent="0.2">
      <c r="A586" s="418"/>
      <c r="D586" s="416">
        <f>_xlfn.XLOOKUP(C:C,Table1[for Import to Bank Register dropdown],Table1[for Pivot],0,0,1)</f>
        <v>0</v>
      </c>
      <c r="E586" s="419"/>
      <c r="F586" s="160">
        <f t="shared" si="29"/>
        <v>1111111</v>
      </c>
      <c r="G586" s="394">
        <f t="shared" si="28"/>
        <v>0</v>
      </c>
      <c r="I586" s="397">
        <f>IF(OR(C586="150 Directors advances", C586="120 accounts receivable", C586="720.2 Automobile - Insurance", C586="720.3 Automobile - License", C586="870.4 Rent - Insurance", C586="870.6 Rent - Property Tax", C586="870.7 Rent - Homeoffice", C586="870.9 Rent - Water"),
   0,
   IF(Dashboard!$F$5="Quick",
      IF(OR(C586="190 Automobile",C586="200 computer hardware",C586="210 Computer software",C586="220 Quickbooks software",C586="230 Office equipment",C586="240 Office furniture"),
         E586-(E586/(1+Dashboard!$F$4)),
         0
      ),
      IF(C586="750 Business promotion",
         E586-(E586/(1+4.793/100)),
         E586-(E586/(1+Dashboard!$F$4))
      )
   )
)</f>
        <v>0</v>
      </c>
      <c r="J586" s="39">
        <f>Bank1[[#This Row],[Money in/ (Money out)]]-Bank1[[#This Row],[GST/HST]]</f>
        <v>0</v>
      </c>
      <c r="L586" s="37">
        <f t="shared" si="27"/>
        <v>0</v>
      </c>
    </row>
    <row r="587" spans="1:12" x14ac:dyDescent="0.2">
      <c r="A587" s="418"/>
      <c r="D587" s="416">
        <f>_xlfn.XLOOKUP(C:C,Table1[for Import to Bank Register dropdown],Table1[for Pivot],0,0,1)</f>
        <v>0</v>
      </c>
      <c r="E587" s="419"/>
      <c r="F587" s="160">
        <f t="shared" si="29"/>
        <v>1111111</v>
      </c>
      <c r="G587" s="394">
        <f t="shared" si="28"/>
        <v>0</v>
      </c>
      <c r="I587" s="397">
        <f>IF(OR(C587="150 Directors advances", C587="120 accounts receivable", C587="720.2 Automobile - Insurance", C587="720.3 Automobile - License", C587="870.4 Rent - Insurance", C587="870.6 Rent - Property Tax", C587="870.7 Rent - Homeoffice", C587="870.9 Rent - Water"),
   0,
   IF(Dashboard!$F$5="Quick",
      IF(OR(C587="190 Automobile",C587="200 computer hardware",C587="210 Computer software",C587="220 Quickbooks software",C587="230 Office equipment",C587="240 Office furniture"),
         E587-(E587/(1+Dashboard!$F$4)),
         0
      ),
      IF(C587="750 Business promotion",
         E587-(E587/(1+4.793/100)),
         E587-(E587/(1+Dashboard!$F$4))
      )
   )
)</f>
        <v>0</v>
      </c>
      <c r="J587" s="39">
        <f>Bank1[[#This Row],[Money in/ (Money out)]]-Bank1[[#This Row],[GST/HST]]</f>
        <v>0</v>
      </c>
      <c r="L587" s="37">
        <f t="shared" si="27"/>
        <v>0</v>
      </c>
    </row>
    <row r="588" spans="1:12" x14ac:dyDescent="0.2">
      <c r="A588" s="418"/>
      <c r="D588" s="416">
        <f>_xlfn.XLOOKUP(C:C,Table1[for Import to Bank Register dropdown],Table1[for Pivot],0,0,1)</f>
        <v>0</v>
      </c>
      <c r="E588" s="419"/>
      <c r="F588" s="160">
        <f t="shared" si="29"/>
        <v>1111111</v>
      </c>
      <c r="G588" s="394">
        <f t="shared" si="28"/>
        <v>0</v>
      </c>
      <c r="I588" s="397">
        <f>IF(OR(C588="150 Directors advances", C588="120 accounts receivable", C588="720.2 Automobile - Insurance", C588="720.3 Automobile - License", C588="870.4 Rent - Insurance", C588="870.6 Rent - Property Tax", C588="870.7 Rent - Homeoffice", C588="870.9 Rent - Water"),
   0,
   IF(Dashboard!$F$5="Quick",
      IF(OR(C588="190 Automobile",C588="200 computer hardware",C588="210 Computer software",C588="220 Quickbooks software",C588="230 Office equipment",C588="240 Office furniture"),
         E588-(E588/(1+Dashboard!$F$4)),
         0
      ),
      IF(C588="750 Business promotion",
         E588-(E588/(1+4.793/100)),
         E588-(E588/(1+Dashboard!$F$4))
      )
   )
)</f>
        <v>0</v>
      </c>
      <c r="J588" s="39">
        <f>Bank1[[#This Row],[Money in/ (Money out)]]-Bank1[[#This Row],[GST/HST]]</f>
        <v>0</v>
      </c>
      <c r="L588" s="37">
        <f t="shared" si="27"/>
        <v>0</v>
      </c>
    </row>
    <row r="589" spans="1:12" x14ac:dyDescent="0.2">
      <c r="A589" s="418"/>
      <c r="D589" s="416">
        <f>_xlfn.XLOOKUP(C:C,Table1[for Import to Bank Register dropdown],Table1[for Pivot],0,0,1)</f>
        <v>0</v>
      </c>
      <c r="E589" s="419"/>
      <c r="F589" s="160">
        <f t="shared" si="29"/>
        <v>1111111</v>
      </c>
      <c r="G589" s="394">
        <f t="shared" si="28"/>
        <v>0</v>
      </c>
      <c r="I589" s="397">
        <f>IF(OR(C589="150 Directors advances", C589="120 accounts receivable", C589="720.2 Automobile - Insurance", C589="720.3 Automobile - License", C589="870.4 Rent - Insurance", C589="870.6 Rent - Property Tax", C589="870.7 Rent - Homeoffice", C589="870.9 Rent - Water"),
   0,
   IF(Dashboard!$F$5="Quick",
      IF(OR(C589="190 Automobile",C589="200 computer hardware",C589="210 Computer software",C589="220 Quickbooks software",C589="230 Office equipment",C589="240 Office furniture"),
         E589-(E589/(1+Dashboard!$F$4)),
         0
      ),
      IF(C589="750 Business promotion",
         E589-(E589/(1+4.793/100)),
         E589-(E589/(1+Dashboard!$F$4))
      )
   )
)</f>
        <v>0</v>
      </c>
      <c r="J589" s="39">
        <f>Bank1[[#This Row],[Money in/ (Money out)]]-Bank1[[#This Row],[GST/HST]]</f>
        <v>0</v>
      </c>
      <c r="L589" s="37">
        <f t="shared" si="27"/>
        <v>0</v>
      </c>
    </row>
    <row r="590" spans="1:12" x14ac:dyDescent="0.2">
      <c r="A590" s="418"/>
      <c r="D590" s="416">
        <f>_xlfn.XLOOKUP(C:C,Table1[for Import to Bank Register dropdown],Table1[for Pivot],0,0,1)</f>
        <v>0</v>
      </c>
      <c r="E590" s="419"/>
      <c r="F590" s="160">
        <f t="shared" si="29"/>
        <v>1111111</v>
      </c>
      <c r="G590" s="394">
        <f t="shared" si="28"/>
        <v>0</v>
      </c>
      <c r="I590" s="397">
        <f>IF(OR(C590="150 Directors advances", C590="120 accounts receivable", C590="720.2 Automobile - Insurance", C590="720.3 Automobile - License", C590="870.4 Rent - Insurance", C590="870.6 Rent - Property Tax", C590="870.7 Rent - Homeoffice", C590="870.9 Rent - Water"),
   0,
   IF(Dashboard!$F$5="Quick",
      IF(OR(C590="190 Automobile",C590="200 computer hardware",C590="210 Computer software",C590="220 Quickbooks software",C590="230 Office equipment",C590="240 Office furniture"),
         E590-(E590/(1+Dashboard!$F$4)),
         0
      ),
      IF(C590="750 Business promotion",
         E590-(E590/(1+4.793/100)),
         E590-(E590/(1+Dashboard!$F$4))
      )
   )
)</f>
        <v>0</v>
      </c>
      <c r="J590" s="39">
        <f>Bank1[[#This Row],[Money in/ (Money out)]]-Bank1[[#This Row],[GST/HST]]</f>
        <v>0</v>
      </c>
      <c r="L590" s="37">
        <f t="shared" si="27"/>
        <v>0</v>
      </c>
    </row>
    <row r="591" spans="1:12" x14ac:dyDescent="0.2">
      <c r="A591" s="418"/>
      <c r="D591" s="416">
        <f>_xlfn.XLOOKUP(C:C,Table1[for Import to Bank Register dropdown],Table1[for Pivot],0,0,1)</f>
        <v>0</v>
      </c>
      <c r="E591" s="419"/>
      <c r="F591" s="160">
        <f t="shared" si="29"/>
        <v>1111111</v>
      </c>
      <c r="G591" s="394">
        <f t="shared" si="28"/>
        <v>0</v>
      </c>
      <c r="I591" s="397">
        <f>IF(OR(C591="150 Directors advances", C591="120 accounts receivable", C591="720.2 Automobile - Insurance", C591="720.3 Automobile - License", C591="870.4 Rent - Insurance", C591="870.6 Rent - Property Tax", C591="870.7 Rent - Homeoffice", C591="870.9 Rent - Water"),
   0,
   IF(Dashboard!$F$5="Quick",
      IF(OR(C591="190 Automobile",C591="200 computer hardware",C591="210 Computer software",C591="220 Quickbooks software",C591="230 Office equipment",C591="240 Office furniture"),
         E591-(E591/(1+Dashboard!$F$4)),
         0
      ),
      IF(C591="750 Business promotion",
         E591-(E591/(1+4.793/100)),
         E591-(E591/(1+Dashboard!$F$4))
      )
   )
)</f>
        <v>0</v>
      </c>
      <c r="J591" s="39">
        <f>Bank1[[#This Row],[Money in/ (Money out)]]-Bank1[[#This Row],[GST/HST]]</f>
        <v>0</v>
      </c>
      <c r="L591" s="37">
        <f t="shared" si="27"/>
        <v>0</v>
      </c>
    </row>
    <row r="592" spans="1:12" x14ac:dyDescent="0.2">
      <c r="A592" s="418"/>
      <c r="D592" s="416">
        <f>_xlfn.XLOOKUP(C:C,Table1[for Import to Bank Register dropdown],Table1[for Pivot],0,0,1)</f>
        <v>0</v>
      </c>
      <c r="E592" s="419"/>
      <c r="F592" s="160">
        <f t="shared" si="29"/>
        <v>1111111</v>
      </c>
      <c r="G592" s="394">
        <f t="shared" si="28"/>
        <v>0</v>
      </c>
      <c r="I592" s="397">
        <f>IF(OR(C592="150 Directors advances", C592="120 accounts receivable", C592="720.2 Automobile - Insurance", C592="720.3 Automobile - License", C592="870.4 Rent - Insurance", C592="870.6 Rent - Property Tax", C592="870.7 Rent - Homeoffice", C592="870.9 Rent - Water"),
   0,
   IF(Dashboard!$F$5="Quick",
      IF(OR(C592="190 Automobile",C592="200 computer hardware",C592="210 Computer software",C592="220 Quickbooks software",C592="230 Office equipment",C592="240 Office furniture"),
         E592-(E592/(1+Dashboard!$F$4)),
         0
      ),
      IF(C592="750 Business promotion",
         E592-(E592/(1+4.793/100)),
         E592-(E592/(1+Dashboard!$F$4))
      )
   )
)</f>
        <v>0</v>
      </c>
      <c r="J592" s="39">
        <f>Bank1[[#This Row],[Money in/ (Money out)]]-Bank1[[#This Row],[GST/HST]]</f>
        <v>0</v>
      </c>
      <c r="L592" s="37">
        <f t="shared" si="27"/>
        <v>0</v>
      </c>
    </row>
    <row r="593" spans="1:12" x14ac:dyDescent="0.2">
      <c r="A593" s="418"/>
      <c r="D593" s="416">
        <f>_xlfn.XLOOKUP(C:C,Table1[for Import to Bank Register dropdown],Table1[for Pivot],0,0,1)</f>
        <v>0</v>
      </c>
      <c r="E593" s="419"/>
      <c r="F593" s="160">
        <f t="shared" si="29"/>
        <v>1111111</v>
      </c>
      <c r="G593" s="394">
        <f t="shared" si="28"/>
        <v>0</v>
      </c>
      <c r="I593" s="397">
        <f>IF(OR(C593="150 Directors advances", C593="120 accounts receivable", C593="720.2 Automobile - Insurance", C593="720.3 Automobile - License", C593="870.4 Rent - Insurance", C593="870.6 Rent - Property Tax", C593="870.7 Rent - Homeoffice", C593="870.9 Rent - Water"),
   0,
   IF(Dashboard!$F$5="Quick",
      IF(OR(C593="190 Automobile",C593="200 computer hardware",C593="210 Computer software",C593="220 Quickbooks software",C593="230 Office equipment",C593="240 Office furniture"),
         E593-(E593/(1+Dashboard!$F$4)),
         0
      ),
      IF(C593="750 Business promotion",
         E593-(E593/(1+4.793/100)),
         E593-(E593/(1+Dashboard!$F$4))
      )
   )
)</f>
        <v>0</v>
      </c>
      <c r="J593" s="39">
        <f>Bank1[[#This Row],[Money in/ (Money out)]]-Bank1[[#This Row],[GST/HST]]</f>
        <v>0</v>
      </c>
      <c r="L593" s="37">
        <f t="shared" si="27"/>
        <v>0</v>
      </c>
    </row>
    <row r="594" spans="1:12" x14ac:dyDescent="0.2">
      <c r="A594" s="418"/>
      <c r="D594" s="416">
        <f>_xlfn.XLOOKUP(C:C,Table1[for Import to Bank Register dropdown],Table1[for Pivot],0,0,1)</f>
        <v>0</v>
      </c>
      <c r="E594" s="419"/>
      <c r="F594" s="160">
        <f t="shared" si="29"/>
        <v>1111111</v>
      </c>
      <c r="G594" s="394">
        <f t="shared" si="28"/>
        <v>0</v>
      </c>
      <c r="I594" s="397">
        <f>IF(OR(C594="150 Directors advances", C594="120 accounts receivable", C594="720.2 Automobile - Insurance", C594="720.3 Automobile - License", C594="870.4 Rent - Insurance", C594="870.6 Rent - Property Tax", C594="870.7 Rent - Homeoffice", C594="870.9 Rent - Water"),
   0,
   IF(Dashboard!$F$5="Quick",
      IF(OR(C594="190 Automobile",C594="200 computer hardware",C594="210 Computer software",C594="220 Quickbooks software",C594="230 Office equipment",C594="240 Office furniture"),
         E594-(E594/(1+Dashboard!$F$4)),
         0
      ),
      IF(C594="750 Business promotion",
         E594-(E594/(1+4.793/100)),
         E594-(E594/(1+Dashboard!$F$4))
      )
   )
)</f>
        <v>0</v>
      </c>
      <c r="J594" s="39">
        <f>Bank1[[#This Row],[Money in/ (Money out)]]-Bank1[[#This Row],[GST/HST]]</f>
        <v>0</v>
      </c>
      <c r="L594" s="37">
        <f t="shared" si="27"/>
        <v>0</v>
      </c>
    </row>
    <row r="595" spans="1:12" x14ac:dyDescent="0.2">
      <c r="A595" s="418"/>
      <c r="D595" s="416">
        <f>_xlfn.XLOOKUP(C:C,Table1[for Import to Bank Register dropdown],Table1[for Pivot],0,0,1)</f>
        <v>0</v>
      </c>
      <c r="E595" s="419"/>
      <c r="F595" s="160">
        <f t="shared" si="29"/>
        <v>1111111</v>
      </c>
      <c r="G595" s="394">
        <f t="shared" si="28"/>
        <v>0</v>
      </c>
      <c r="I595" s="397">
        <f>IF(OR(C595="150 Directors advances", C595="120 accounts receivable", C595="720.2 Automobile - Insurance", C595="720.3 Automobile - License", C595="870.4 Rent - Insurance", C595="870.6 Rent - Property Tax", C595="870.7 Rent - Homeoffice", C595="870.9 Rent - Water"),
   0,
   IF(Dashboard!$F$5="Quick",
      IF(OR(C595="190 Automobile",C595="200 computer hardware",C595="210 Computer software",C595="220 Quickbooks software",C595="230 Office equipment",C595="240 Office furniture"),
         E595-(E595/(1+Dashboard!$F$4)),
         0
      ),
      IF(C595="750 Business promotion",
         E595-(E595/(1+4.793/100)),
         E595-(E595/(1+Dashboard!$F$4))
      )
   )
)</f>
        <v>0</v>
      </c>
      <c r="J595" s="39">
        <f>Bank1[[#This Row],[Money in/ (Money out)]]-Bank1[[#This Row],[GST/HST]]</f>
        <v>0</v>
      </c>
      <c r="L595" s="37">
        <f t="shared" si="27"/>
        <v>0</v>
      </c>
    </row>
    <row r="596" spans="1:12" x14ac:dyDescent="0.2">
      <c r="A596" s="418"/>
      <c r="D596" s="416">
        <f>_xlfn.XLOOKUP(C:C,Table1[for Import to Bank Register dropdown],Table1[for Pivot],0,0,1)</f>
        <v>0</v>
      </c>
      <c r="E596" s="419"/>
      <c r="F596" s="160">
        <f t="shared" si="29"/>
        <v>1111111</v>
      </c>
      <c r="G596" s="394">
        <f t="shared" si="28"/>
        <v>0</v>
      </c>
      <c r="I596" s="397">
        <f>IF(OR(C596="150 Directors advances", C596="120 accounts receivable", C596="720.2 Automobile - Insurance", C596="720.3 Automobile - License", C596="870.4 Rent - Insurance", C596="870.6 Rent - Property Tax", C596="870.7 Rent - Homeoffice", C596="870.9 Rent - Water"),
   0,
   IF(Dashboard!$F$5="Quick",
      IF(OR(C596="190 Automobile",C596="200 computer hardware",C596="210 Computer software",C596="220 Quickbooks software",C596="230 Office equipment",C596="240 Office furniture"),
         E596-(E596/(1+Dashboard!$F$4)),
         0
      ),
      IF(C596="750 Business promotion",
         E596-(E596/(1+4.793/100)),
         E596-(E596/(1+Dashboard!$F$4))
      )
   )
)</f>
        <v>0</v>
      </c>
      <c r="J596" s="39">
        <f>Bank1[[#This Row],[Money in/ (Money out)]]-Bank1[[#This Row],[GST/HST]]</f>
        <v>0</v>
      </c>
      <c r="L596" s="37">
        <f t="shared" si="27"/>
        <v>0</v>
      </c>
    </row>
    <row r="597" spans="1:12" x14ac:dyDescent="0.2">
      <c r="A597" s="418"/>
      <c r="D597" s="416">
        <f>_xlfn.XLOOKUP(C:C,Table1[for Import to Bank Register dropdown],Table1[for Pivot],0,0,1)</f>
        <v>0</v>
      </c>
      <c r="E597" s="419"/>
      <c r="F597" s="160">
        <f t="shared" si="29"/>
        <v>1111111</v>
      </c>
      <c r="G597" s="394">
        <f t="shared" si="28"/>
        <v>0</v>
      </c>
      <c r="I597" s="397">
        <f>IF(OR(C597="150 Directors advances", C597="120 accounts receivable", C597="720.2 Automobile - Insurance", C597="720.3 Automobile - License", C597="870.4 Rent - Insurance", C597="870.6 Rent - Property Tax", C597="870.7 Rent - Homeoffice", C597="870.9 Rent - Water"),
   0,
   IF(Dashboard!$F$5="Quick",
      IF(OR(C597="190 Automobile",C597="200 computer hardware",C597="210 Computer software",C597="220 Quickbooks software",C597="230 Office equipment",C597="240 Office furniture"),
         E597-(E597/(1+Dashboard!$F$4)),
         0
      ),
      IF(C597="750 Business promotion",
         E597-(E597/(1+4.793/100)),
         E597-(E597/(1+Dashboard!$F$4))
      )
   )
)</f>
        <v>0</v>
      </c>
      <c r="J597" s="39">
        <f>Bank1[[#This Row],[Money in/ (Money out)]]-Bank1[[#This Row],[GST/HST]]</f>
        <v>0</v>
      </c>
      <c r="L597" s="37">
        <f t="shared" si="27"/>
        <v>0</v>
      </c>
    </row>
    <row r="598" spans="1:12" x14ac:dyDescent="0.2">
      <c r="A598" s="418"/>
      <c r="D598" s="416">
        <f>_xlfn.XLOOKUP(C:C,Table1[for Import to Bank Register dropdown],Table1[for Pivot],0,0,1)</f>
        <v>0</v>
      </c>
      <c r="E598" s="419"/>
      <c r="F598" s="160">
        <f t="shared" si="29"/>
        <v>1111111</v>
      </c>
      <c r="G598" s="394">
        <f t="shared" si="28"/>
        <v>0</v>
      </c>
      <c r="I598" s="397">
        <f>IF(OR(C598="150 Directors advances", C598="120 accounts receivable", C598="720.2 Automobile - Insurance", C598="720.3 Automobile - License", C598="870.4 Rent - Insurance", C598="870.6 Rent - Property Tax", C598="870.7 Rent - Homeoffice", C598="870.9 Rent - Water"),
   0,
   IF(Dashboard!$F$5="Quick",
      IF(OR(C598="190 Automobile",C598="200 computer hardware",C598="210 Computer software",C598="220 Quickbooks software",C598="230 Office equipment",C598="240 Office furniture"),
         E598-(E598/(1+Dashboard!$F$4)),
         0
      ),
      IF(C598="750 Business promotion",
         E598-(E598/(1+4.793/100)),
         E598-(E598/(1+Dashboard!$F$4))
      )
   )
)</f>
        <v>0</v>
      </c>
      <c r="J598" s="39">
        <f>Bank1[[#This Row],[Money in/ (Money out)]]-Bank1[[#This Row],[GST/HST]]</f>
        <v>0</v>
      </c>
      <c r="L598" s="37">
        <f t="shared" si="27"/>
        <v>0</v>
      </c>
    </row>
    <row r="599" spans="1:12" x14ac:dyDescent="0.2">
      <c r="A599" s="418"/>
      <c r="D599" s="416">
        <f>_xlfn.XLOOKUP(C:C,Table1[for Import to Bank Register dropdown],Table1[for Pivot],0,0,1)</f>
        <v>0</v>
      </c>
      <c r="E599" s="419"/>
      <c r="F599" s="160">
        <f t="shared" si="29"/>
        <v>1111111</v>
      </c>
      <c r="G599" s="394">
        <f t="shared" si="28"/>
        <v>0</v>
      </c>
      <c r="I599" s="397">
        <f>IF(OR(C599="150 Directors advances", C599="120 accounts receivable", C599="720.2 Automobile - Insurance", C599="720.3 Automobile - License", C599="870.4 Rent - Insurance", C599="870.6 Rent - Property Tax", C599="870.7 Rent - Homeoffice", C599="870.9 Rent - Water"),
   0,
   IF(Dashboard!$F$5="Quick",
      IF(OR(C599="190 Automobile",C599="200 computer hardware",C599="210 Computer software",C599="220 Quickbooks software",C599="230 Office equipment",C599="240 Office furniture"),
         E599-(E599/(1+Dashboard!$F$4)),
         0
      ),
      IF(C599="750 Business promotion",
         E599-(E599/(1+4.793/100)),
         E599-(E599/(1+Dashboard!$F$4))
      )
   )
)</f>
        <v>0</v>
      </c>
      <c r="J599" s="39">
        <f>Bank1[[#This Row],[Money in/ (Money out)]]-Bank1[[#This Row],[GST/HST]]</f>
        <v>0</v>
      </c>
      <c r="L599" s="37">
        <f t="shared" si="27"/>
        <v>0</v>
      </c>
    </row>
    <row r="600" spans="1:12" x14ac:dyDescent="0.2">
      <c r="A600" s="418"/>
      <c r="D600" s="416">
        <f>_xlfn.XLOOKUP(C:C,Table1[for Import to Bank Register dropdown],Table1[for Pivot],0,0,1)</f>
        <v>0</v>
      </c>
      <c r="E600" s="419"/>
      <c r="F600" s="160">
        <f t="shared" si="29"/>
        <v>1111111</v>
      </c>
      <c r="G600" s="394">
        <f t="shared" si="28"/>
        <v>0</v>
      </c>
      <c r="I600" s="397">
        <f>IF(OR(C600="150 Directors advances", C600="120 accounts receivable", C600="720.2 Automobile - Insurance", C600="720.3 Automobile - License", C600="870.4 Rent - Insurance", C600="870.6 Rent - Property Tax", C600="870.7 Rent - Homeoffice", C600="870.9 Rent - Water"),
   0,
   IF(Dashboard!$F$5="Quick",
      IF(OR(C600="190 Automobile",C600="200 computer hardware",C600="210 Computer software",C600="220 Quickbooks software",C600="230 Office equipment",C600="240 Office furniture"),
         E600-(E600/(1+Dashboard!$F$4)),
         0
      ),
      IF(C600="750 Business promotion",
         E600-(E600/(1+4.793/100)),
         E600-(E600/(1+Dashboard!$F$4))
      )
   )
)</f>
        <v>0</v>
      </c>
      <c r="J600" s="39">
        <f>Bank1[[#This Row],[Money in/ (Money out)]]-Bank1[[#This Row],[GST/HST]]</f>
        <v>0</v>
      </c>
      <c r="L600" s="37">
        <f t="shared" si="27"/>
        <v>0</v>
      </c>
    </row>
    <row r="601" spans="1:12" x14ac:dyDescent="0.2">
      <c r="A601" s="418"/>
      <c r="D601" s="416">
        <f>_xlfn.XLOOKUP(C:C,Table1[for Import to Bank Register dropdown],Table1[for Pivot],0,0,1)</f>
        <v>0</v>
      </c>
      <c r="E601" s="419"/>
      <c r="F601" s="160">
        <f t="shared" si="29"/>
        <v>1111111</v>
      </c>
      <c r="G601" s="394">
        <f t="shared" si="28"/>
        <v>0</v>
      </c>
      <c r="I601" s="397">
        <f>IF(OR(C601="150 Directors advances", C601="120 accounts receivable", C601="720.2 Automobile - Insurance", C601="720.3 Automobile - License", C601="870.4 Rent - Insurance", C601="870.6 Rent - Property Tax", C601="870.7 Rent - Homeoffice", C601="870.9 Rent - Water"),
   0,
   IF(Dashboard!$F$5="Quick",
      IF(OR(C601="190 Automobile",C601="200 computer hardware",C601="210 Computer software",C601="220 Quickbooks software",C601="230 Office equipment",C601="240 Office furniture"),
         E601-(E601/(1+Dashboard!$F$4)),
         0
      ),
      IF(C601="750 Business promotion",
         E601-(E601/(1+4.793/100)),
         E601-(E601/(1+Dashboard!$F$4))
      )
   )
)</f>
        <v>0</v>
      </c>
      <c r="J601" s="39">
        <f>Bank1[[#This Row],[Money in/ (Money out)]]-Bank1[[#This Row],[GST/HST]]</f>
        <v>0</v>
      </c>
      <c r="L601" s="37">
        <f t="shared" si="27"/>
        <v>0</v>
      </c>
    </row>
    <row r="602" spans="1:12" x14ac:dyDescent="0.2">
      <c r="A602" s="418"/>
      <c r="D602" s="416">
        <f>_xlfn.XLOOKUP(C:C,Table1[for Import to Bank Register dropdown],Table1[for Pivot],0,0,1)</f>
        <v>0</v>
      </c>
      <c r="E602" s="419"/>
      <c r="F602" s="160">
        <f t="shared" si="29"/>
        <v>1111111</v>
      </c>
      <c r="G602" s="394">
        <f t="shared" si="28"/>
        <v>0</v>
      </c>
      <c r="I602" s="397">
        <f>IF(OR(C602="150 Directors advances", C602="120 accounts receivable", C602="720.2 Automobile - Insurance", C602="720.3 Automobile - License", C602="870.4 Rent - Insurance", C602="870.6 Rent - Property Tax", C602="870.7 Rent - Homeoffice", C602="870.9 Rent - Water"),
   0,
   IF(Dashboard!$F$5="Quick",
      IF(OR(C602="190 Automobile",C602="200 computer hardware",C602="210 Computer software",C602="220 Quickbooks software",C602="230 Office equipment",C602="240 Office furniture"),
         E602-(E602/(1+Dashboard!$F$4)),
         0
      ),
      IF(C602="750 Business promotion",
         E602-(E602/(1+4.793/100)),
         E602-(E602/(1+Dashboard!$F$4))
      )
   )
)</f>
        <v>0</v>
      </c>
      <c r="J602" s="39">
        <f>Bank1[[#This Row],[Money in/ (Money out)]]-Bank1[[#This Row],[GST/HST]]</f>
        <v>0</v>
      </c>
      <c r="L602" s="37">
        <f t="shared" si="27"/>
        <v>0</v>
      </c>
    </row>
    <row r="603" spans="1:12" x14ac:dyDescent="0.2">
      <c r="A603" s="418"/>
      <c r="D603" s="416">
        <f>_xlfn.XLOOKUP(C:C,Table1[for Import to Bank Register dropdown],Table1[for Pivot],0,0,1)</f>
        <v>0</v>
      </c>
      <c r="E603" s="419"/>
      <c r="F603" s="160">
        <f t="shared" si="29"/>
        <v>1111111</v>
      </c>
      <c r="G603" s="394">
        <f t="shared" si="28"/>
        <v>0</v>
      </c>
      <c r="I603" s="397">
        <f>IF(OR(C603="150 Directors advances", C603="120 accounts receivable", C603="720.2 Automobile - Insurance", C603="720.3 Automobile - License", C603="870.4 Rent - Insurance", C603="870.6 Rent - Property Tax", C603="870.7 Rent - Homeoffice", C603="870.9 Rent - Water"),
   0,
   IF(Dashboard!$F$5="Quick",
      IF(OR(C603="190 Automobile",C603="200 computer hardware",C603="210 Computer software",C603="220 Quickbooks software",C603="230 Office equipment",C603="240 Office furniture"),
         E603-(E603/(1+Dashboard!$F$4)),
         0
      ),
      IF(C603="750 Business promotion",
         E603-(E603/(1+4.793/100)),
         E603-(E603/(1+Dashboard!$F$4))
      )
   )
)</f>
        <v>0</v>
      </c>
      <c r="J603" s="39">
        <f>Bank1[[#This Row],[Money in/ (Money out)]]-Bank1[[#This Row],[GST/HST]]</f>
        <v>0</v>
      </c>
      <c r="L603" s="37">
        <f t="shared" si="27"/>
        <v>0</v>
      </c>
    </row>
    <row r="604" spans="1:12" x14ac:dyDescent="0.2">
      <c r="A604" s="418"/>
      <c r="D604" s="416">
        <f>_xlfn.XLOOKUP(C:C,Table1[for Import to Bank Register dropdown],Table1[for Pivot],0,0,1)</f>
        <v>0</v>
      </c>
      <c r="E604" s="419"/>
      <c r="F604" s="160">
        <f t="shared" si="29"/>
        <v>1111111</v>
      </c>
      <c r="G604" s="394">
        <f t="shared" si="28"/>
        <v>0</v>
      </c>
      <c r="I604" s="397">
        <f>IF(OR(C604="150 Directors advances", C604="120 accounts receivable", C604="720.2 Automobile - Insurance", C604="720.3 Automobile - License", C604="870.4 Rent - Insurance", C604="870.6 Rent - Property Tax", C604="870.7 Rent - Homeoffice", C604="870.9 Rent - Water"),
   0,
   IF(Dashboard!$F$5="Quick",
      IF(OR(C604="190 Automobile",C604="200 computer hardware",C604="210 Computer software",C604="220 Quickbooks software",C604="230 Office equipment",C604="240 Office furniture"),
         E604-(E604/(1+Dashboard!$F$4)),
         0
      ),
      IF(C604="750 Business promotion",
         E604-(E604/(1+4.793/100)),
         E604-(E604/(1+Dashboard!$F$4))
      )
   )
)</f>
        <v>0</v>
      </c>
      <c r="J604" s="39">
        <f>Bank1[[#This Row],[Money in/ (Money out)]]-Bank1[[#This Row],[GST/HST]]</f>
        <v>0</v>
      </c>
      <c r="L604" s="37">
        <f t="shared" si="27"/>
        <v>0</v>
      </c>
    </row>
    <row r="605" spans="1:12" x14ac:dyDescent="0.2">
      <c r="A605" s="418"/>
      <c r="D605" s="416">
        <f>_xlfn.XLOOKUP(C:C,Table1[for Import to Bank Register dropdown],Table1[for Pivot],0,0,1)</f>
        <v>0</v>
      </c>
      <c r="E605" s="419"/>
      <c r="F605" s="160">
        <f t="shared" si="29"/>
        <v>1111111</v>
      </c>
      <c r="G605" s="394">
        <f t="shared" si="28"/>
        <v>0</v>
      </c>
      <c r="I605" s="397">
        <f>IF(OR(C605="150 Directors advances", C605="120 accounts receivable", C605="720.2 Automobile - Insurance", C605="720.3 Automobile - License", C605="870.4 Rent - Insurance", C605="870.6 Rent - Property Tax", C605="870.7 Rent - Homeoffice", C605="870.9 Rent - Water"),
   0,
   IF(Dashboard!$F$5="Quick",
      IF(OR(C605="190 Automobile",C605="200 computer hardware",C605="210 Computer software",C605="220 Quickbooks software",C605="230 Office equipment",C605="240 Office furniture"),
         E605-(E605/(1+Dashboard!$F$4)),
         0
      ),
      IF(C605="750 Business promotion",
         E605-(E605/(1+4.793/100)),
         E605-(E605/(1+Dashboard!$F$4))
      )
   )
)</f>
        <v>0</v>
      </c>
      <c r="J605" s="39">
        <f>Bank1[[#This Row],[Money in/ (Money out)]]-Bank1[[#This Row],[GST/HST]]</f>
        <v>0</v>
      </c>
      <c r="L605" s="37">
        <f t="shared" si="27"/>
        <v>0</v>
      </c>
    </row>
    <row r="606" spans="1:12" x14ac:dyDescent="0.2">
      <c r="A606" s="418"/>
      <c r="D606" s="416">
        <f>_xlfn.XLOOKUP(C:C,Table1[for Import to Bank Register dropdown],Table1[for Pivot],0,0,1)</f>
        <v>0</v>
      </c>
      <c r="E606" s="419"/>
      <c r="F606" s="160">
        <f t="shared" si="29"/>
        <v>1111111</v>
      </c>
      <c r="G606" s="394">
        <f t="shared" si="28"/>
        <v>0</v>
      </c>
      <c r="I606" s="397">
        <f>IF(OR(C606="150 Directors advances", C606="120 accounts receivable", C606="720.2 Automobile - Insurance", C606="720.3 Automobile - License", C606="870.4 Rent - Insurance", C606="870.6 Rent - Property Tax", C606="870.7 Rent - Homeoffice", C606="870.9 Rent - Water"),
   0,
   IF(Dashboard!$F$5="Quick",
      IF(OR(C606="190 Automobile",C606="200 computer hardware",C606="210 Computer software",C606="220 Quickbooks software",C606="230 Office equipment",C606="240 Office furniture"),
         E606-(E606/(1+Dashboard!$F$4)),
         0
      ),
      IF(C606="750 Business promotion",
         E606-(E606/(1+4.793/100)),
         E606-(E606/(1+Dashboard!$F$4))
      )
   )
)</f>
        <v>0</v>
      </c>
      <c r="J606" s="39">
        <f>Bank1[[#This Row],[Money in/ (Money out)]]-Bank1[[#This Row],[GST/HST]]</f>
        <v>0</v>
      </c>
      <c r="L606" s="37">
        <f t="shared" si="27"/>
        <v>0</v>
      </c>
    </row>
    <row r="607" spans="1:12" x14ac:dyDescent="0.2">
      <c r="A607" s="418"/>
      <c r="D607" s="416">
        <f>_xlfn.XLOOKUP(C:C,Table1[for Import to Bank Register dropdown],Table1[for Pivot],0,0,1)</f>
        <v>0</v>
      </c>
      <c r="E607" s="419"/>
      <c r="F607" s="160">
        <f t="shared" si="29"/>
        <v>1111111</v>
      </c>
      <c r="G607" s="394">
        <f t="shared" si="28"/>
        <v>0</v>
      </c>
      <c r="I607" s="397">
        <f>IF(OR(C607="150 Directors advances", C607="120 accounts receivable", C607="720.2 Automobile - Insurance", C607="720.3 Automobile - License", C607="870.4 Rent - Insurance", C607="870.6 Rent - Property Tax", C607="870.7 Rent - Homeoffice", C607="870.9 Rent - Water"),
   0,
   IF(Dashboard!$F$5="Quick",
      IF(OR(C607="190 Automobile",C607="200 computer hardware",C607="210 Computer software",C607="220 Quickbooks software",C607="230 Office equipment",C607="240 Office furniture"),
         E607-(E607/(1+Dashboard!$F$4)),
         0
      ),
      IF(C607="750 Business promotion",
         E607-(E607/(1+4.793/100)),
         E607-(E607/(1+Dashboard!$F$4))
      )
   )
)</f>
        <v>0</v>
      </c>
      <c r="J607" s="39">
        <f>Bank1[[#This Row],[Money in/ (Money out)]]-Bank1[[#This Row],[GST/HST]]</f>
        <v>0</v>
      </c>
      <c r="L607" s="37">
        <f t="shared" si="27"/>
        <v>0</v>
      </c>
    </row>
    <row r="608" spans="1:12" x14ac:dyDescent="0.2">
      <c r="A608" s="418"/>
      <c r="D608" s="416">
        <f>_xlfn.XLOOKUP(C:C,Table1[for Import to Bank Register dropdown],Table1[for Pivot],0,0,1)</f>
        <v>0</v>
      </c>
      <c r="E608" s="419"/>
      <c r="F608" s="160">
        <f t="shared" si="29"/>
        <v>1111111</v>
      </c>
      <c r="G608" s="394">
        <f t="shared" si="28"/>
        <v>0</v>
      </c>
      <c r="I608" s="397">
        <f>IF(OR(C608="150 Directors advances", C608="120 accounts receivable", C608="720.2 Automobile - Insurance", C608="720.3 Automobile - License", C608="870.4 Rent - Insurance", C608="870.6 Rent - Property Tax", C608="870.7 Rent - Homeoffice", C608="870.9 Rent - Water"),
   0,
   IF(Dashboard!$F$5="Quick",
      IF(OR(C608="190 Automobile",C608="200 computer hardware",C608="210 Computer software",C608="220 Quickbooks software",C608="230 Office equipment",C608="240 Office furniture"),
         E608-(E608/(1+Dashboard!$F$4)),
         0
      ),
      IF(C608="750 Business promotion",
         E608-(E608/(1+4.793/100)),
         E608-(E608/(1+Dashboard!$F$4))
      )
   )
)</f>
        <v>0</v>
      </c>
      <c r="J608" s="39">
        <f>Bank1[[#This Row],[Money in/ (Money out)]]-Bank1[[#This Row],[GST/HST]]</f>
        <v>0</v>
      </c>
      <c r="L608" s="37">
        <f t="shared" si="27"/>
        <v>0</v>
      </c>
    </row>
    <row r="609" spans="1:12" x14ac:dyDescent="0.2">
      <c r="A609" s="418"/>
      <c r="D609" s="416">
        <f>_xlfn.XLOOKUP(C:C,Table1[for Import to Bank Register dropdown],Table1[for Pivot],0,0,1)</f>
        <v>0</v>
      </c>
      <c r="E609" s="419"/>
      <c r="F609" s="160">
        <f t="shared" si="29"/>
        <v>1111111</v>
      </c>
      <c r="G609" s="394">
        <f t="shared" si="28"/>
        <v>0</v>
      </c>
      <c r="I609" s="397">
        <f>IF(OR(C609="150 Directors advances", C609="120 accounts receivable", C609="720.2 Automobile - Insurance", C609="720.3 Automobile - License", C609="870.4 Rent - Insurance", C609="870.6 Rent - Property Tax", C609="870.7 Rent - Homeoffice", C609="870.9 Rent - Water"),
   0,
   IF(Dashboard!$F$5="Quick",
      IF(OR(C609="190 Automobile",C609="200 computer hardware",C609="210 Computer software",C609="220 Quickbooks software",C609="230 Office equipment",C609="240 Office furniture"),
         E609-(E609/(1+Dashboard!$F$4)),
         0
      ),
      IF(C609="750 Business promotion",
         E609-(E609/(1+4.793/100)),
         E609-(E609/(1+Dashboard!$F$4))
      )
   )
)</f>
        <v>0</v>
      </c>
      <c r="J609" s="39">
        <f>Bank1[[#This Row],[Money in/ (Money out)]]-Bank1[[#This Row],[GST/HST]]</f>
        <v>0</v>
      </c>
      <c r="L609" s="37">
        <f t="shared" si="27"/>
        <v>0</v>
      </c>
    </row>
    <row r="610" spans="1:12" x14ac:dyDescent="0.2">
      <c r="A610" s="418"/>
      <c r="D610" s="416">
        <f>_xlfn.XLOOKUP(C:C,Table1[for Import to Bank Register dropdown],Table1[for Pivot],0,0,1)</f>
        <v>0</v>
      </c>
      <c r="E610" s="419"/>
      <c r="F610" s="160">
        <f t="shared" si="29"/>
        <v>1111111</v>
      </c>
      <c r="G610" s="394">
        <f t="shared" si="28"/>
        <v>0</v>
      </c>
      <c r="I610" s="397">
        <f>IF(OR(C610="150 Directors advances", C610="120 accounts receivable", C610="720.2 Automobile - Insurance", C610="720.3 Automobile - License", C610="870.4 Rent - Insurance", C610="870.6 Rent - Property Tax", C610="870.7 Rent - Homeoffice", C610="870.9 Rent - Water"),
   0,
   IF(Dashboard!$F$5="Quick",
      IF(OR(C610="190 Automobile",C610="200 computer hardware",C610="210 Computer software",C610="220 Quickbooks software",C610="230 Office equipment",C610="240 Office furniture"),
         E610-(E610/(1+Dashboard!$F$4)),
         0
      ),
      IF(C610="750 Business promotion",
         E610-(E610/(1+4.793/100)),
         E610-(E610/(1+Dashboard!$F$4))
      )
   )
)</f>
        <v>0</v>
      </c>
      <c r="J610" s="39">
        <f>Bank1[[#This Row],[Money in/ (Money out)]]-Bank1[[#This Row],[GST/HST]]</f>
        <v>0</v>
      </c>
      <c r="L610" s="37">
        <f t="shared" si="27"/>
        <v>0</v>
      </c>
    </row>
    <row r="611" spans="1:12" x14ac:dyDescent="0.2">
      <c r="A611" s="418"/>
      <c r="D611" s="416">
        <f>_xlfn.XLOOKUP(C:C,Table1[for Import to Bank Register dropdown],Table1[for Pivot],0,0,1)</f>
        <v>0</v>
      </c>
      <c r="E611" s="419"/>
      <c r="F611" s="160">
        <f t="shared" si="29"/>
        <v>1111111</v>
      </c>
      <c r="G611" s="394">
        <f t="shared" si="28"/>
        <v>0</v>
      </c>
      <c r="I611" s="397">
        <f>IF(OR(C611="150 Directors advances", C611="120 accounts receivable", C611="720.2 Automobile - Insurance", C611="720.3 Automobile - License", C611="870.4 Rent - Insurance", C611="870.6 Rent - Property Tax", C611="870.7 Rent - Homeoffice", C611="870.9 Rent - Water"),
   0,
   IF(Dashboard!$F$5="Quick",
      IF(OR(C611="190 Automobile",C611="200 computer hardware",C611="210 Computer software",C611="220 Quickbooks software",C611="230 Office equipment",C611="240 Office furniture"),
         E611-(E611/(1+Dashboard!$F$4)),
         0
      ),
      IF(C611="750 Business promotion",
         E611-(E611/(1+4.793/100)),
         E611-(E611/(1+Dashboard!$F$4))
      )
   )
)</f>
        <v>0</v>
      </c>
      <c r="J611" s="39">
        <f>Bank1[[#This Row],[Money in/ (Money out)]]-Bank1[[#This Row],[GST/HST]]</f>
        <v>0</v>
      </c>
      <c r="L611" s="37">
        <f t="shared" si="27"/>
        <v>0</v>
      </c>
    </row>
    <row r="612" spans="1:12" x14ac:dyDescent="0.2">
      <c r="A612" s="418"/>
      <c r="D612" s="416">
        <f>_xlfn.XLOOKUP(C:C,Table1[for Import to Bank Register dropdown],Table1[for Pivot],0,0,1)</f>
        <v>0</v>
      </c>
      <c r="E612" s="419"/>
      <c r="F612" s="160">
        <f t="shared" si="29"/>
        <v>1111111</v>
      </c>
      <c r="G612" s="394">
        <f t="shared" si="28"/>
        <v>0</v>
      </c>
      <c r="I612" s="397">
        <f>IF(OR(C612="150 Directors advances", C612="120 accounts receivable", C612="720.2 Automobile - Insurance", C612="720.3 Automobile - License", C612="870.4 Rent - Insurance", C612="870.6 Rent - Property Tax", C612="870.7 Rent - Homeoffice", C612="870.9 Rent - Water"),
   0,
   IF(Dashboard!$F$5="Quick",
      IF(OR(C612="190 Automobile",C612="200 computer hardware",C612="210 Computer software",C612="220 Quickbooks software",C612="230 Office equipment",C612="240 Office furniture"),
         E612-(E612/(1+Dashboard!$F$4)),
         0
      ),
      IF(C612="750 Business promotion",
         E612-(E612/(1+4.793/100)),
         E612-(E612/(1+Dashboard!$F$4))
      )
   )
)</f>
        <v>0</v>
      </c>
      <c r="J612" s="39">
        <f>Bank1[[#This Row],[Money in/ (Money out)]]-Bank1[[#This Row],[GST/HST]]</f>
        <v>0</v>
      </c>
      <c r="L612" s="37">
        <f t="shared" si="27"/>
        <v>0</v>
      </c>
    </row>
    <row r="613" spans="1:12" x14ac:dyDescent="0.2">
      <c r="A613" s="418"/>
      <c r="D613" s="416">
        <f>_xlfn.XLOOKUP(C:C,Table1[for Import to Bank Register dropdown],Table1[for Pivot],0,0,1)</f>
        <v>0</v>
      </c>
      <c r="E613" s="419"/>
      <c r="F613" s="160">
        <f t="shared" si="29"/>
        <v>1111111</v>
      </c>
      <c r="G613" s="394">
        <f t="shared" si="28"/>
        <v>0</v>
      </c>
      <c r="I613" s="397">
        <f>IF(OR(C613="150 Directors advances", C613="120 accounts receivable", C613="720.2 Automobile - Insurance", C613="720.3 Automobile - License", C613="870.4 Rent - Insurance", C613="870.6 Rent - Property Tax", C613="870.7 Rent - Homeoffice", C613="870.9 Rent - Water"),
   0,
   IF(Dashboard!$F$5="Quick",
      IF(OR(C613="190 Automobile",C613="200 computer hardware",C613="210 Computer software",C613="220 Quickbooks software",C613="230 Office equipment",C613="240 Office furniture"),
         E613-(E613/(1+Dashboard!$F$4)),
         0
      ),
      IF(C613="750 Business promotion",
         E613-(E613/(1+4.793/100)),
         E613-(E613/(1+Dashboard!$F$4))
      )
   )
)</f>
        <v>0</v>
      </c>
      <c r="J613" s="39">
        <f>Bank1[[#This Row],[Money in/ (Money out)]]-Bank1[[#This Row],[GST/HST]]</f>
        <v>0</v>
      </c>
      <c r="L613" s="37">
        <f t="shared" si="27"/>
        <v>0</v>
      </c>
    </row>
    <row r="614" spans="1:12" x14ac:dyDescent="0.2">
      <c r="A614" s="418"/>
      <c r="D614" s="416">
        <f>_xlfn.XLOOKUP(C:C,Table1[for Import to Bank Register dropdown],Table1[for Pivot],0,0,1)</f>
        <v>0</v>
      </c>
      <c r="E614" s="419"/>
      <c r="F614" s="160">
        <f t="shared" si="29"/>
        <v>1111111</v>
      </c>
      <c r="G614" s="394">
        <f t="shared" si="28"/>
        <v>0</v>
      </c>
      <c r="I614" s="397">
        <f>IF(OR(C614="150 Directors advances", C614="120 accounts receivable", C614="720.2 Automobile - Insurance", C614="720.3 Automobile - License", C614="870.4 Rent - Insurance", C614="870.6 Rent - Property Tax", C614="870.7 Rent - Homeoffice", C614="870.9 Rent - Water"),
   0,
   IF(Dashboard!$F$5="Quick",
      IF(OR(C614="190 Automobile",C614="200 computer hardware",C614="210 Computer software",C614="220 Quickbooks software",C614="230 Office equipment",C614="240 Office furniture"),
         E614-(E614/(1+Dashboard!$F$4)),
         0
      ),
      IF(C614="750 Business promotion",
         E614-(E614/(1+4.793/100)),
         E614-(E614/(1+Dashboard!$F$4))
      )
   )
)</f>
        <v>0</v>
      </c>
      <c r="J614" s="39">
        <f>Bank1[[#This Row],[Money in/ (Money out)]]-Bank1[[#This Row],[GST/HST]]</f>
        <v>0</v>
      </c>
      <c r="L614" s="37">
        <f t="shared" si="27"/>
        <v>0</v>
      </c>
    </row>
    <row r="615" spans="1:12" x14ac:dyDescent="0.2">
      <c r="A615" s="418"/>
      <c r="D615" s="416">
        <f>_xlfn.XLOOKUP(C:C,Table1[for Import to Bank Register dropdown],Table1[for Pivot],0,0,1)</f>
        <v>0</v>
      </c>
      <c r="E615" s="419"/>
      <c r="F615" s="160">
        <f t="shared" si="29"/>
        <v>1111111</v>
      </c>
      <c r="G615" s="394">
        <f t="shared" si="28"/>
        <v>0</v>
      </c>
      <c r="I615" s="397">
        <f>IF(OR(C615="150 Directors advances", C615="120 accounts receivable", C615="720.2 Automobile - Insurance", C615="720.3 Automobile - License", C615="870.4 Rent - Insurance", C615="870.6 Rent - Property Tax", C615="870.7 Rent - Homeoffice", C615="870.9 Rent - Water"),
   0,
   IF(Dashboard!$F$5="Quick",
      IF(OR(C615="190 Automobile",C615="200 computer hardware",C615="210 Computer software",C615="220 Quickbooks software",C615="230 Office equipment",C615="240 Office furniture"),
         E615-(E615/(1+Dashboard!$F$4)),
         0
      ),
      IF(C615="750 Business promotion",
         E615-(E615/(1+4.793/100)),
         E615-(E615/(1+Dashboard!$F$4))
      )
   )
)</f>
        <v>0</v>
      </c>
      <c r="J615" s="39">
        <f>Bank1[[#This Row],[Money in/ (Money out)]]-Bank1[[#This Row],[GST/HST]]</f>
        <v>0</v>
      </c>
      <c r="L615" s="37">
        <f t="shared" si="27"/>
        <v>0</v>
      </c>
    </row>
    <row r="616" spans="1:12" x14ac:dyDescent="0.2">
      <c r="A616" s="418"/>
      <c r="D616" s="416">
        <f>_xlfn.XLOOKUP(C:C,Table1[for Import to Bank Register dropdown],Table1[for Pivot],0,0,1)</f>
        <v>0</v>
      </c>
      <c r="E616" s="419"/>
      <c r="F616" s="160">
        <f t="shared" si="29"/>
        <v>1111111</v>
      </c>
      <c r="G616" s="394">
        <f t="shared" si="28"/>
        <v>0</v>
      </c>
      <c r="I616" s="397">
        <f>IF(OR(C616="150 Directors advances", C616="120 accounts receivable", C616="720.2 Automobile - Insurance", C616="720.3 Automobile - License", C616="870.4 Rent - Insurance", C616="870.6 Rent - Property Tax", C616="870.7 Rent - Homeoffice", C616="870.9 Rent - Water"),
   0,
   IF(Dashboard!$F$5="Quick",
      IF(OR(C616="190 Automobile",C616="200 computer hardware",C616="210 Computer software",C616="220 Quickbooks software",C616="230 Office equipment",C616="240 Office furniture"),
         E616-(E616/(1+Dashboard!$F$4)),
         0
      ),
      IF(C616="750 Business promotion",
         E616-(E616/(1+4.793/100)),
         E616-(E616/(1+Dashboard!$F$4))
      )
   )
)</f>
        <v>0</v>
      </c>
      <c r="J616" s="39">
        <f>Bank1[[#This Row],[Money in/ (Money out)]]-Bank1[[#This Row],[GST/HST]]</f>
        <v>0</v>
      </c>
      <c r="L616" s="37">
        <f t="shared" si="27"/>
        <v>0</v>
      </c>
    </row>
    <row r="617" spans="1:12" x14ac:dyDescent="0.2">
      <c r="A617" s="418"/>
      <c r="D617" s="416">
        <f>_xlfn.XLOOKUP(C:C,Table1[for Import to Bank Register dropdown],Table1[for Pivot],0,0,1)</f>
        <v>0</v>
      </c>
      <c r="E617" s="419"/>
      <c r="F617" s="160">
        <f t="shared" si="29"/>
        <v>1111111</v>
      </c>
      <c r="G617" s="394">
        <f t="shared" si="28"/>
        <v>0</v>
      </c>
      <c r="I617" s="397">
        <f>IF(OR(C617="150 Directors advances", C617="120 accounts receivable", C617="720.2 Automobile - Insurance", C617="720.3 Automobile - License", C617="870.4 Rent - Insurance", C617="870.6 Rent - Property Tax", C617="870.7 Rent - Homeoffice", C617="870.9 Rent - Water"),
   0,
   IF(Dashboard!$F$5="Quick",
      IF(OR(C617="190 Automobile",C617="200 computer hardware",C617="210 Computer software",C617="220 Quickbooks software",C617="230 Office equipment",C617="240 Office furniture"),
         E617-(E617/(1+Dashboard!$F$4)),
         0
      ),
      IF(C617="750 Business promotion",
         E617-(E617/(1+4.793/100)),
         E617-(E617/(1+Dashboard!$F$4))
      )
   )
)</f>
        <v>0</v>
      </c>
      <c r="J617" s="39">
        <f>Bank1[[#This Row],[Money in/ (Money out)]]-Bank1[[#This Row],[GST/HST]]</f>
        <v>0</v>
      </c>
      <c r="L617" s="37">
        <f t="shared" si="27"/>
        <v>0</v>
      </c>
    </row>
    <row r="618" spans="1:12" x14ac:dyDescent="0.2">
      <c r="A618" s="418"/>
      <c r="D618" s="416">
        <f>_xlfn.XLOOKUP(C:C,Table1[for Import to Bank Register dropdown],Table1[for Pivot],0,0,1)</f>
        <v>0</v>
      </c>
      <c r="E618" s="419"/>
      <c r="F618" s="160">
        <f t="shared" si="29"/>
        <v>1111111</v>
      </c>
      <c r="G618" s="394">
        <f t="shared" si="28"/>
        <v>0</v>
      </c>
      <c r="I618" s="397">
        <f>IF(OR(C618="150 Directors advances", C618="120 accounts receivable", C618="720.2 Automobile - Insurance", C618="720.3 Automobile - License", C618="870.4 Rent - Insurance", C618="870.6 Rent - Property Tax", C618="870.7 Rent - Homeoffice", C618="870.9 Rent - Water"),
   0,
   IF(Dashboard!$F$5="Quick",
      IF(OR(C618="190 Automobile",C618="200 computer hardware",C618="210 Computer software",C618="220 Quickbooks software",C618="230 Office equipment",C618="240 Office furniture"),
         E618-(E618/(1+Dashboard!$F$4)),
         0
      ),
      IF(C618="750 Business promotion",
         E618-(E618/(1+4.793/100)),
         E618-(E618/(1+Dashboard!$F$4))
      )
   )
)</f>
        <v>0</v>
      </c>
      <c r="J618" s="39">
        <f>Bank1[[#This Row],[Money in/ (Money out)]]-Bank1[[#This Row],[GST/HST]]</f>
        <v>0</v>
      </c>
      <c r="L618" s="37">
        <f t="shared" si="27"/>
        <v>0</v>
      </c>
    </row>
    <row r="619" spans="1:12" x14ac:dyDescent="0.2">
      <c r="A619" s="418"/>
      <c r="D619" s="416">
        <f>_xlfn.XLOOKUP(C:C,Table1[for Import to Bank Register dropdown],Table1[for Pivot],0,0,1)</f>
        <v>0</v>
      </c>
      <c r="E619" s="419"/>
      <c r="F619" s="160">
        <f t="shared" si="29"/>
        <v>1111111</v>
      </c>
      <c r="G619" s="394">
        <f t="shared" si="28"/>
        <v>0</v>
      </c>
      <c r="I619" s="397">
        <f>IF(OR(C619="150 Directors advances", C619="120 accounts receivable", C619="720.2 Automobile - Insurance", C619="720.3 Automobile - License", C619="870.4 Rent - Insurance", C619="870.6 Rent - Property Tax", C619="870.7 Rent - Homeoffice", C619="870.9 Rent - Water"),
   0,
   IF(Dashboard!$F$5="Quick",
      IF(OR(C619="190 Automobile",C619="200 computer hardware",C619="210 Computer software",C619="220 Quickbooks software",C619="230 Office equipment",C619="240 Office furniture"),
         E619-(E619/(1+Dashboard!$F$4)),
         0
      ),
      IF(C619="750 Business promotion",
         E619-(E619/(1+4.793/100)),
         E619-(E619/(1+Dashboard!$F$4))
      )
   )
)</f>
        <v>0</v>
      </c>
      <c r="J619" s="39">
        <f>Bank1[[#This Row],[Money in/ (Money out)]]-Bank1[[#This Row],[GST/HST]]</f>
        <v>0</v>
      </c>
      <c r="L619" s="37">
        <f t="shared" si="27"/>
        <v>0</v>
      </c>
    </row>
    <row r="620" spans="1:12" x14ac:dyDescent="0.2">
      <c r="A620" s="418"/>
      <c r="D620" s="416">
        <f>_xlfn.XLOOKUP(C:C,Table1[for Import to Bank Register dropdown],Table1[for Pivot],0,0,1)</f>
        <v>0</v>
      </c>
      <c r="E620" s="419"/>
      <c r="F620" s="160">
        <f t="shared" si="29"/>
        <v>1111111</v>
      </c>
      <c r="G620" s="394">
        <f t="shared" si="28"/>
        <v>0</v>
      </c>
      <c r="I620" s="397">
        <f>IF(OR(C620="150 Directors advances", C620="120 accounts receivable", C620="720.2 Automobile - Insurance", C620="720.3 Automobile - License", C620="870.4 Rent - Insurance", C620="870.6 Rent - Property Tax", C620="870.7 Rent - Homeoffice", C620="870.9 Rent - Water"),
   0,
   IF(Dashboard!$F$5="Quick",
      IF(OR(C620="190 Automobile",C620="200 computer hardware",C620="210 Computer software",C620="220 Quickbooks software",C620="230 Office equipment",C620="240 Office furniture"),
         E620-(E620/(1+Dashboard!$F$4)),
         0
      ),
      IF(C620="750 Business promotion",
         E620-(E620/(1+4.793/100)),
         E620-(E620/(1+Dashboard!$F$4))
      )
   )
)</f>
        <v>0</v>
      </c>
      <c r="J620" s="39">
        <f>Bank1[[#This Row],[Money in/ (Money out)]]-Bank1[[#This Row],[GST/HST]]</f>
        <v>0</v>
      </c>
      <c r="L620" s="37">
        <f t="shared" si="27"/>
        <v>0</v>
      </c>
    </row>
    <row r="621" spans="1:12" x14ac:dyDescent="0.2">
      <c r="A621" s="418"/>
      <c r="D621" s="416">
        <f>_xlfn.XLOOKUP(C:C,Table1[for Import to Bank Register dropdown],Table1[for Pivot],0,0,1)</f>
        <v>0</v>
      </c>
      <c r="E621" s="419"/>
      <c r="F621" s="160">
        <f t="shared" si="29"/>
        <v>1111111</v>
      </c>
      <c r="G621" s="394">
        <f t="shared" si="28"/>
        <v>0</v>
      </c>
      <c r="I621" s="397">
        <f>IF(OR(C621="150 Directors advances", C621="120 accounts receivable", C621="720.2 Automobile - Insurance", C621="720.3 Automobile - License", C621="870.4 Rent - Insurance", C621="870.6 Rent - Property Tax", C621="870.7 Rent - Homeoffice", C621="870.9 Rent - Water"),
   0,
   IF(Dashboard!$F$5="Quick",
      IF(OR(C621="190 Automobile",C621="200 computer hardware",C621="210 Computer software",C621="220 Quickbooks software",C621="230 Office equipment",C621="240 Office furniture"),
         E621-(E621/(1+Dashboard!$F$4)),
         0
      ),
      IF(C621="750 Business promotion",
         E621-(E621/(1+4.793/100)),
         E621-(E621/(1+Dashboard!$F$4))
      )
   )
)</f>
        <v>0</v>
      </c>
      <c r="J621" s="39">
        <f>Bank1[[#This Row],[Money in/ (Money out)]]-Bank1[[#This Row],[GST/HST]]</f>
        <v>0</v>
      </c>
      <c r="L621" s="37">
        <f t="shared" si="27"/>
        <v>0</v>
      </c>
    </row>
    <row r="622" spans="1:12" x14ac:dyDescent="0.2">
      <c r="A622" s="418"/>
      <c r="D622" s="416">
        <f>_xlfn.XLOOKUP(C:C,Table1[for Import to Bank Register dropdown],Table1[for Pivot],0,0,1)</f>
        <v>0</v>
      </c>
      <c r="E622" s="419"/>
      <c r="F622" s="160">
        <f t="shared" si="29"/>
        <v>1111111</v>
      </c>
      <c r="G622" s="394">
        <f t="shared" si="28"/>
        <v>0</v>
      </c>
      <c r="I622" s="397">
        <f>IF(OR(C622="150 Directors advances", C622="120 accounts receivable", C622="720.2 Automobile - Insurance", C622="720.3 Automobile - License", C622="870.4 Rent - Insurance", C622="870.6 Rent - Property Tax", C622="870.7 Rent - Homeoffice", C622="870.9 Rent - Water"),
   0,
   IF(Dashboard!$F$5="Quick",
      IF(OR(C622="190 Automobile",C622="200 computer hardware",C622="210 Computer software",C622="220 Quickbooks software",C622="230 Office equipment",C622="240 Office furniture"),
         E622-(E622/(1+Dashboard!$F$4)),
         0
      ),
      IF(C622="750 Business promotion",
         E622-(E622/(1+4.793/100)),
         E622-(E622/(1+Dashboard!$F$4))
      )
   )
)</f>
        <v>0</v>
      </c>
      <c r="J622" s="39">
        <f>Bank1[[#This Row],[Money in/ (Money out)]]-Bank1[[#This Row],[GST/HST]]</f>
        <v>0</v>
      </c>
      <c r="L622" s="37">
        <f t="shared" si="27"/>
        <v>0</v>
      </c>
    </row>
    <row r="623" spans="1:12" x14ac:dyDescent="0.2">
      <c r="A623" s="418"/>
      <c r="D623" s="416">
        <f>_xlfn.XLOOKUP(C:C,Table1[for Import to Bank Register dropdown],Table1[for Pivot],0,0,1)</f>
        <v>0</v>
      </c>
      <c r="E623" s="419"/>
      <c r="F623" s="160">
        <f t="shared" si="29"/>
        <v>1111111</v>
      </c>
      <c r="G623" s="394">
        <f t="shared" si="28"/>
        <v>0</v>
      </c>
      <c r="I623" s="397">
        <f>IF(OR(C623="150 Directors advances", C623="120 accounts receivable", C623="720.2 Automobile - Insurance", C623="720.3 Automobile - License", C623="870.4 Rent - Insurance", C623="870.6 Rent - Property Tax", C623="870.7 Rent - Homeoffice", C623="870.9 Rent - Water"),
   0,
   IF(Dashboard!$F$5="Quick",
      IF(OR(C623="190 Automobile",C623="200 computer hardware",C623="210 Computer software",C623="220 Quickbooks software",C623="230 Office equipment",C623="240 Office furniture"),
         E623-(E623/(1+Dashboard!$F$4)),
         0
      ),
      IF(C623="750 Business promotion",
         E623-(E623/(1+4.793/100)),
         E623-(E623/(1+Dashboard!$F$4))
      )
   )
)</f>
        <v>0</v>
      </c>
      <c r="J623" s="39">
        <f>Bank1[[#This Row],[Money in/ (Money out)]]-Bank1[[#This Row],[GST/HST]]</f>
        <v>0</v>
      </c>
      <c r="L623" s="37">
        <f t="shared" si="27"/>
        <v>0</v>
      </c>
    </row>
    <row r="624" spans="1:12" x14ac:dyDescent="0.2">
      <c r="A624" s="418"/>
      <c r="D624" s="416">
        <f>_xlfn.XLOOKUP(C:C,Table1[for Import to Bank Register dropdown],Table1[for Pivot],0,0,1)</f>
        <v>0</v>
      </c>
      <c r="E624" s="419"/>
      <c r="F624" s="160">
        <f t="shared" si="29"/>
        <v>1111111</v>
      </c>
      <c r="G624" s="394">
        <f t="shared" si="28"/>
        <v>0</v>
      </c>
      <c r="I624" s="397">
        <f>IF(OR(C624="150 Directors advances", C624="120 accounts receivable", C624="720.2 Automobile - Insurance", C624="720.3 Automobile - License", C624="870.4 Rent - Insurance", C624="870.6 Rent - Property Tax", C624="870.7 Rent - Homeoffice", C624="870.9 Rent - Water"),
   0,
   IF(Dashboard!$F$5="Quick",
      IF(OR(C624="190 Automobile",C624="200 computer hardware",C624="210 Computer software",C624="220 Quickbooks software",C624="230 Office equipment",C624="240 Office furniture"),
         E624-(E624/(1+Dashboard!$F$4)),
         0
      ),
      IF(C624="750 Business promotion",
         E624-(E624/(1+4.793/100)),
         E624-(E624/(1+Dashboard!$F$4))
      )
   )
)</f>
        <v>0</v>
      </c>
      <c r="J624" s="39">
        <f>Bank1[[#This Row],[Money in/ (Money out)]]-Bank1[[#This Row],[GST/HST]]</f>
        <v>0</v>
      </c>
      <c r="L624" s="37">
        <f t="shared" si="27"/>
        <v>0</v>
      </c>
    </row>
    <row r="625" spans="1:12" x14ac:dyDescent="0.2">
      <c r="A625" s="418"/>
      <c r="D625" s="416">
        <f>_xlfn.XLOOKUP(C:C,Table1[for Import to Bank Register dropdown],Table1[for Pivot],0,0,1)</f>
        <v>0</v>
      </c>
      <c r="E625" s="419"/>
      <c r="F625" s="160">
        <f t="shared" si="29"/>
        <v>1111111</v>
      </c>
      <c r="G625" s="394">
        <f t="shared" si="28"/>
        <v>0</v>
      </c>
      <c r="I625" s="397">
        <f>IF(OR(C625="150 Directors advances", C625="120 accounts receivable", C625="720.2 Automobile - Insurance", C625="720.3 Automobile - License", C625="870.4 Rent - Insurance", C625="870.6 Rent - Property Tax", C625="870.7 Rent - Homeoffice", C625="870.9 Rent - Water"),
   0,
   IF(Dashboard!$F$5="Quick",
      IF(OR(C625="190 Automobile",C625="200 computer hardware",C625="210 Computer software",C625="220 Quickbooks software",C625="230 Office equipment",C625="240 Office furniture"),
         E625-(E625/(1+Dashboard!$F$4)),
         0
      ),
      IF(C625="750 Business promotion",
         E625-(E625/(1+4.793/100)),
         E625-(E625/(1+Dashboard!$F$4))
      )
   )
)</f>
        <v>0</v>
      </c>
      <c r="J625" s="39">
        <f>Bank1[[#This Row],[Money in/ (Money out)]]-Bank1[[#This Row],[GST/HST]]</f>
        <v>0</v>
      </c>
      <c r="L625" s="37">
        <f t="shared" si="27"/>
        <v>0</v>
      </c>
    </row>
    <row r="626" spans="1:12" x14ac:dyDescent="0.2">
      <c r="A626" s="418"/>
      <c r="D626" s="416">
        <f>_xlfn.XLOOKUP(C:C,Table1[for Import to Bank Register dropdown],Table1[for Pivot],0,0,1)</f>
        <v>0</v>
      </c>
      <c r="E626" s="419"/>
      <c r="F626" s="160">
        <f t="shared" si="29"/>
        <v>1111111</v>
      </c>
      <c r="G626" s="394">
        <f t="shared" si="28"/>
        <v>0</v>
      </c>
      <c r="I626" s="397">
        <f>IF(OR(C626="150 Directors advances", C626="120 accounts receivable", C626="720.2 Automobile - Insurance", C626="720.3 Automobile - License", C626="870.4 Rent - Insurance", C626="870.6 Rent - Property Tax", C626="870.7 Rent - Homeoffice", C626="870.9 Rent - Water"),
   0,
   IF(Dashboard!$F$5="Quick",
      IF(OR(C626="190 Automobile",C626="200 computer hardware",C626="210 Computer software",C626="220 Quickbooks software",C626="230 Office equipment",C626="240 Office furniture"),
         E626-(E626/(1+Dashboard!$F$4)),
         0
      ),
      IF(C626="750 Business promotion",
         E626-(E626/(1+4.793/100)),
         E626-(E626/(1+Dashboard!$F$4))
      )
   )
)</f>
        <v>0</v>
      </c>
      <c r="J626" s="39">
        <f>Bank1[[#This Row],[Money in/ (Money out)]]-Bank1[[#This Row],[GST/HST]]</f>
        <v>0</v>
      </c>
      <c r="L626" s="37">
        <f t="shared" si="27"/>
        <v>0</v>
      </c>
    </row>
    <row r="627" spans="1:12" x14ac:dyDescent="0.2">
      <c r="A627" s="418"/>
      <c r="D627" s="416">
        <f>_xlfn.XLOOKUP(C:C,Table1[for Import to Bank Register dropdown],Table1[for Pivot],0,0,1)</f>
        <v>0</v>
      </c>
      <c r="E627" s="419"/>
      <c r="F627" s="160">
        <f t="shared" si="29"/>
        <v>1111111</v>
      </c>
      <c r="G627" s="394">
        <f t="shared" si="28"/>
        <v>0</v>
      </c>
      <c r="I627" s="397">
        <f>IF(OR(C627="150 Directors advances", C627="120 accounts receivable", C627="720.2 Automobile - Insurance", C627="720.3 Automobile - License", C627="870.4 Rent - Insurance", C627="870.6 Rent - Property Tax", C627="870.7 Rent - Homeoffice", C627="870.9 Rent - Water"),
   0,
   IF(Dashboard!$F$5="Quick",
      IF(OR(C627="190 Automobile",C627="200 computer hardware",C627="210 Computer software",C627="220 Quickbooks software",C627="230 Office equipment",C627="240 Office furniture"),
         E627-(E627/(1+Dashboard!$F$4)),
         0
      ),
      IF(C627="750 Business promotion",
         E627-(E627/(1+4.793/100)),
         E627-(E627/(1+Dashboard!$F$4))
      )
   )
)</f>
        <v>0</v>
      </c>
      <c r="J627" s="39">
        <f>Bank1[[#This Row],[Money in/ (Money out)]]-Bank1[[#This Row],[GST/HST]]</f>
        <v>0</v>
      </c>
      <c r="L627" s="37">
        <f t="shared" si="27"/>
        <v>0</v>
      </c>
    </row>
    <row r="628" spans="1:12" x14ac:dyDescent="0.2">
      <c r="A628" s="418"/>
      <c r="D628" s="416">
        <f>_xlfn.XLOOKUP(C:C,Table1[for Import to Bank Register dropdown],Table1[for Pivot],0,0,1)</f>
        <v>0</v>
      </c>
      <c r="E628" s="419"/>
      <c r="F628" s="160">
        <f t="shared" si="29"/>
        <v>1111111</v>
      </c>
      <c r="G628" s="394">
        <f t="shared" si="28"/>
        <v>0</v>
      </c>
      <c r="I628" s="397">
        <f>IF(OR(C628="150 Directors advances", C628="120 accounts receivable", C628="720.2 Automobile - Insurance", C628="720.3 Automobile - License", C628="870.4 Rent - Insurance", C628="870.6 Rent - Property Tax", C628="870.7 Rent - Homeoffice", C628="870.9 Rent - Water"),
   0,
   IF(Dashboard!$F$5="Quick",
      IF(OR(C628="190 Automobile",C628="200 computer hardware",C628="210 Computer software",C628="220 Quickbooks software",C628="230 Office equipment",C628="240 Office furniture"),
         E628-(E628/(1+Dashboard!$F$4)),
         0
      ),
      IF(C628="750 Business promotion",
         E628-(E628/(1+4.793/100)),
         E628-(E628/(1+Dashboard!$F$4))
      )
   )
)</f>
        <v>0</v>
      </c>
      <c r="J628" s="39">
        <f>Bank1[[#This Row],[Money in/ (Money out)]]-Bank1[[#This Row],[GST/HST]]</f>
        <v>0</v>
      </c>
      <c r="L628" s="37">
        <f t="shared" si="27"/>
        <v>0</v>
      </c>
    </row>
    <row r="629" spans="1:12" x14ac:dyDescent="0.2">
      <c r="A629" s="418"/>
      <c r="D629" s="416">
        <f>_xlfn.XLOOKUP(C:C,Table1[for Import to Bank Register dropdown],Table1[for Pivot],0,0,1)</f>
        <v>0</v>
      </c>
      <c r="E629" s="419"/>
      <c r="F629" s="160">
        <f t="shared" si="29"/>
        <v>1111111</v>
      </c>
      <c r="G629" s="394">
        <f t="shared" si="28"/>
        <v>0</v>
      </c>
      <c r="I629" s="397">
        <f>IF(OR(C629="150 Directors advances", C629="120 accounts receivable", C629="720.2 Automobile - Insurance", C629="720.3 Automobile - License", C629="870.4 Rent - Insurance", C629="870.6 Rent - Property Tax", C629="870.7 Rent - Homeoffice", C629="870.9 Rent - Water"),
   0,
   IF(Dashboard!$F$5="Quick",
      IF(OR(C629="190 Automobile",C629="200 computer hardware",C629="210 Computer software",C629="220 Quickbooks software",C629="230 Office equipment",C629="240 Office furniture"),
         E629-(E629/(1+Dashboard!$F$4)),
         0
      ),
      IF(C629="750 Business promotion",
         E629-(E629/(1+4.793/100)),
         E629-(E629/(1+Dashboard!$F$4))
      )
   )
)</f>
        <v>0</v>
      </c>
      <c r="J629" s="39">
        <f>Bank1[[#This Row],[Money in/ (Money out)]]-Bank1[[#This Row],[GST/HST]]</f>
        <v>0</v>
      </c>
      <c r="L629" s="37">
        <f t="shared" si="27"/>
        <v>0</v>
      </c>
    </row>
    <row r="630" spans="1:12" x14ac:dyDescent="0.2">
      <c r="A630" s="418"/>
      <c r="D630" s="416">
        <f>_xlfn.XLOOKUP(C:C,Table1[for Import to Bank Register dropdown],Table1[for Pivot],0,0,1)</f>
        <v>0</v>
      </c>
      <c r="E630" s="419"/>
      <c r="F630" s="160">
        <f t="shared" si="29"/>
        <v>1111111</v>
      </c>
      <c r="G630" s="394">
        <f t="shared" si="28"/>
        <v>0</v>
      </c>
      <c r="I630" s="397">
        <f>IF(OR(C630="150 Directors advances", C630="120 accounts receivable", C630="720.2 Automobile - Insurance", C630="720.3 Automobile - License", C630="870.4 Rent - Insurance", C630="870.6 Rent - Property Tax", C630="870.7 Rent - Homeoffice", C630="870.9 Rent - Water"),
   0,
   IF(Dashboard!$F$5="Quick",
      IF(OR(C630="190 Automobile",C630="200 computer hardware",C630="210 Computer software",C630="220 Quickbooks software",C630="230 Office equipment",C630="240 Office furniture"),
         E630-(E630/(1+Dashboard!$F$4)),
         0
      ),
      IF(C630="750 Business promotion",
         E630-(E630/(1+4.793/100)),
         E630-(E630/(1+Dashboard!$F$4))
      )
   )
)</f>
        <v>0</v>
      </c>
      <c r="J630" s="39">
        <f>Bank1[[#This Row],[Money in/ (Money out)]]-Bank1[[#This Row],[GST/HST]]</f>
        <v>0</v>
      </c>
      <c r="L630" s="37">
        <f t="shared" si="27"/>
        <v>0</v>
      </c>
    </row>
    <row r="631" spans="1:12" x14ac:dyDescent="0.2">
      <c r="A631" s="418"/>
      <c r="D631" s="416">
        <f>_xlfn.XLOOKUP(C:C,Table1[for Import to Bank Register dropdown],Table1[for Pivot],0,0,1)</f>
        <v>0</v>
      </c>
      <c r="E631" s="419"/>
      <c r="F631" s="160">
        <f t="shared" si="29"/>
        <v>1111111</v>
      </c>
      <c r="G631" s="394">
        <f t="shared" si="28"/>
        <v>0</v>
      </c>
      <c r="I631" s="397">
        <f>IF(OR(C631="150 Directors advances", C631="120 accounts receivable", C631="720.2 Automobile - Insurance", C631="720.3 Automobile - License", C631="870.4 Rent - Insurance", C631="870.6 Rent - Property Tax", C631="870.7 Rent - Homeoffice", C631="870.9 Rent - Water"),
   0,
   IF(Dashboard!$F$5="Quick",
      IF(OR(C631="190 Automobile",C631="200 computer hardware",C631="210 Computer software",C631="220 Quickbooks software",C631="230 Office equipment",C631="240 Office furniture"),
         E631-(E631/(1+Dashboard!$F$4)),
         0
      ),
      IF(C631="750 Business promotion",
         E631-(E631/(1+4.793/100)),
         E631-(E631/(1+Dashboard!$F$4))
      )
   )
)</f>
        <v>0</v>
      </c>
      <c r="J631" s="39">
        <f>Bank1[[#This Row],[Money in/ (Money out)]]-Bank1[[#This Row],[GST/HST]]</f>
        <v>0</v>
      </c>
      <c r="L631" s="37">
        <f t="shared" si="27"/>
        <v>0</v>
      </c>
    </row>
    <row r="632" spans="1:12" x14ac:dyDescent="0.2">
      <c r="A632" s="418"/>
      <c r="D632" s="416">
        <f>_xlfn.XLOOKUP(C:C,Table1[for Import to Bank Register dropdown],Table1[for Pivot],0,0,1)</f>
        <v>0</v>
      </c>
      <c r="E632" s="419"/>
      <c r="F632" s="160">
        <f t="shared" si="29"/>
        <v>1111111</v>
      </c>
      <c r="G632" s="394">
        <f t="shared" si="28"/>
        <v>0</v>
      </c>
      <c r="I632" s="397">
        <f>IF(OR(C632="150 Directors advances", C632="120 accounts receivable", C632="720.2 Automobile - Insurance", C632="720.3 Automobile - License", C632="870.4 Rent - Insurance", C632="870.6 Rent - Property Tax", C632="870.7 Rent - Homeoffice", C632="870.9 Rent - Water"),
   0,
   IF(Dashboard!$F$5="Quick",
      IF(OR(C632="190 Automobile",C632="200 computer hardware",C632="210 Computer software",C632="220 Quickbooks software",C632="230 Office equipment",C632="240 Office furniture"),
         E632-(E632/(1+Dashboard!$F$4)),
         0
      ),
      IF(C632="750 Business promotion",
         E632-(E632/(1+4.793/100)),
         E632-(E632/(1+Dashboard!$F$4))
      )
   )
)</f>
        <v>0</v>
      </c>
      <c r="J632" s="39">
        <f>Bank1[[#This Row],[Money in/ (Money out)]]-Bank1[[#This Row],[GST/HST]]</f>
        <v>0</v>
      </c>
      <c r="L632" s="37">
        <f t="shared" si="27"/>
        <v>0</v>
      </c>
    </row>
    <row r="633" spans="1:12" x14ac:dyDescent="0.2">
      <c r="A633" s="418"/>
      <c r="D633" s="416">
        <f>_xlfn.XLOOKUP(C:C,Table1[for Import to Bank Register dropdown],Table1[for Pivot],0,0,1)</f>
        <v>0</v>
      </c>
      <c r="E633" s="419"/>
      <c r="F633" s="160">
        <f t="shared" si="29"/>
        <v>1111111</v>
      </c>
      <c r="G633" s="394">
        <f t="shared" si="28"/>
        <v>0</v>
      </c>
      <c r="I633" s="397">
        <f>IF(OR(C633="150 Directors advances", C633="120 accounts receivable", C633="720.2 Automobile - Insurance", C633="720.3 Automobile - License", C633="870.4 Rent - Insurance", C633="870.6 Rent - Property Tax", C633="870.7 Rent - Homeoffice", C633="870.9 Rent - Water"),
   0,
   IF(Dashboard!$F$5="Quick",
      IF(OR(C633="190 Automobile",C633="200 computer hardware",C633="210 Computer software",C633="220 Quickbooks software",C633="230 Office equipment",C633="240 Office furniture"),
         E633-(E633/(1+Dashboard!$F$4)),
         0
      ),
      IF(C633="750 Business promotion",
         E633-(E633/(1+4.793/100)),
         E633-(E633/(1+Dashboard!$F$4))
      )
   )
)</f>
        <v>0</v>
      </c>
      <c r="J633" s="39">
        <f>Bank1[[#This Row],[Money in/ (Money out)]]-Bank1[[#This Row],[GST/HST]]</f>
        <v>0</v>
      </c>
      <c r="L633" s="37">
        <f t="shared" si="27"/>
        <v>0</v>
      </c>
    </row>
    <row r="634" spans="1:12" x14ac:dyDescent="0.2">
      <c r="A634" s="418"/>
      <c r="D634" s="416">
        <f>_xlfn.XLOOKUP(C:C,Table1[for Import to Bank Register dropdown],Table1[for Pivot],0,0,1)</f>
        <v>0</v>
      </c>
      <c r="E634" s="419"/>
      <c r="F634" s="160">
        <f t="shared" si="29"/>
        <v>1111111</v>
      </c>
      <c r="G634" s="394">
        <f t="shared" si="28"/>
        <v>0</v>
      </c>
      <c r="I634" s="397">
        <f>IF(OR(C634="150 Directors advances", C634="120 accounts receivable", C634="720.2 Automobile - Insurance", C634="720.3 Automobile - License", C634="870.4 Rent - Insurance", C634="870.6 Rent - Property Tax", C634="870.7 Rent - Homeoffice", C634="870.9 Rent - Water"),
   0,
   IF(Dashboard!$F$5="Quick",
      IF(OR(C634="190 Automobile",C634="200 computer hardware",C634="210 Computer software",C634="220 Quickbooks software",C634="230 Office equipment",C634="240 Office furniture"),
         E634-(E634/(1+Dashboard!$F$4)),
         0
      ),
      IF(C634="750 Business promotion",
         E634-(E634/(1+4.793/100)),
         E634-(E634/(1+Dashboard!$F$4))
      )
   )
)</f>
        <v>0</v>
      </c>
      <c r="J634" s="39">
        <f>Bank1[[#This Row],[Money in/ (Money out)]]-Bank1[[#This Row],[GST/HST]]</f>
        <v>0</v>
      </c>
      <c r="L634" s="37">
        <f t="shared" si="27"/>
        <v>0</v>
      </c>
    </row>
    <row r="635" spans="1:12" x14ac:dyDescent="0.2">
      <c r="A635" s="418"/>
      <c r="D635" s="416">
        <f>_xlfn.XLOOKUP(C:C,Table1[for Import to Bank Register dropdown],Table1[for Pivot],0,0,1)</f>
        <v>0</v>
      </c>
      <c r="E635" s="419"/>
      <c r="F635" s="160">
        <f t="shared" si="29"/>
        <v>1111111</v>
      </c>
      <c r="G635" s="394">
        <f t="shared" si="28"/>
        <v>0</v>
      </c>
      <c r="I635" s="397">
        <f>IF(OR(C635="150 Directors advances", C635="120 accounts receivable", C635="720.2 Automobile - Insurance", C635="720.3 Automobile - License", C635="870.4 Rent - Insurance", C635="870.6 Rent - Property Tax", C635="870.7 Rent - Homeoffice", C635="870.9 Rent - Water"),
   0,
   IF(Dashboard!$F$5="Quick",
      IF(OR(C635="190 Automobile",C635="200 computer hardware",C635="210 Computer software",C635="220 Quickbooks software",C635="230 Office equipment",C635="240 Office furniture"),
         E635-(E635/(1+Dashboard!$F$4)),
         0
      ),
      IF(C635="750 Business promotion",
         E635-(E635/(1+4.793/100)),
         E635-(E635/(1+Dashboard!$F$4))
      )
   )
)</f>
        <v>0</v>
      </c>
      <c r="J635" s="39">
        <f>Bank1[[#This Row],[Money in/ (Money out)]]-Bank1[[#This Row],[GST/HST]]</f>
        <v>0</v>
      </c>
      <c r="L635" s="37">
        <f t="shared" si="27"/>
        <v>0</v>
      </c>
    </row>
    <row r="636" spans="1:12" x14ac:dyDescent="0.2">
      <c r="A636" s="418"/>
      <c r="D636" s="416">
        <f>_xlfn.XLOOKUP(C:C,Table1[for Import to Bank Register dropdown],Table1[for Pivot],0,0,1)</f>
        <v>0</v>
      </c>
      <c r="E636" s="419"/>
      <c r="F636" s="160">
        <f t="shared" si="29"/>
        <v>1111111</v>
      </c>
      <c r="G636" s="394">
        <f t="shared" si="28"/>
        <v>0</v>
      </c>
      <c r="I636" s="397">
        <f>IF(OR(C636="150 Directors advances", C636="120 accounts receivable", C636="720.2 Automobile - Insurance", C636="720.3 Automobile - License", C636="870.4 Rent - Insurance", C636="870.6 Rent - Property Tax", C636="870.7 Rent - Homeoffice", C636="870.9 Rent - Water"),
   0,
   IF(Dashboard!$F$5="Quick",
      IF(OR(C636="190 Automobile",C636="200 computer hardware",C636="210 Computer software",C636="220 Quickbooks software",C636="230 Office equipment",C636="240 Office furniture"),
         E636-(E636/(1+Dashboard!$F$4)),
         0
      ),
      IF(C636="750 Business promotion",
         E636-(E636/(1+4.793/100)),
         E636-(E636/(1+Dashboard!$F$4))
      )
   )
)</f>
        <v>0</v>
      </c>
      <c r="J636" s="39">
        <f>Bank1[[#This Row],[Money in/ (Money out)]]-Bank1[[#This Row],[GST/HST]]</f>
        <v>0</v>
      </c>
      <c r="L636" s="37">
        <f t="shared" si="27"/>
        <v>0</v>
      </c>
    </row>
    <row r="637" spans="1:12" x14ac:dyDescent="0.2">
      <c r="A637" s="418"/>
      <c r="D637" s="416">
        <f>_xlfn.XLOOKUP(C:C,Table1[for Import to Bank Register dropdown],Table1[for Pivot],0,0,1)</f>
        <v>0</v>
      </c>
      <c r="E637" s="419"/>
      <c r="F637" s="160">
        <f t="shared" si="29"/>
        <v>1111111</v>
      </c>
      <c r="G637" s="394">
        <f t="shared" si="28"/>
        <v>0</v>
      </c>
      <c r="I637" s="397">
        <f>IF(OR(C637="150 Directors advances", C637="120 accounts receivable", C637="720.2 Automobile - Insurance", C637="720.3 Automobile - License", C637="870.4 Rent - Insurance", C637="870.6 Rent - Property Tax", C637="870.7 Rent - Homeoffice", C637="870.9 Rent - Water"),
   0,
   IF(Dashboard!$F$5="Quick",
      IF(OR(C637="190 Automobile",C637="200 computer hardware",C637="210 Computer software",C637="220 Quickbooks software",C637="230 Office equipment",C637="240 Office furniture"),
         E637-(E637/(1+Dashboard!$F$4)),
         0
      ),
      IF(C637="750 Business promotion",
         E637-(E637/(1+4.793/100)),
         E637-(E637/(1+Dashboard!$F$4))
      )
   )
)</f>
        <v>0</v>
      </c>
      <c r="J637" s="39">
        <f>Bank1[[#This Row],[Money in/ (Money out)]]-Bank1[[#This Row],[GST/HST]]</f>
        <v>0</v>
      </c>
      <c r="L637" s="37">
        <f t="shared" si="27"/>
        <v>0</v>
      </c>
    </row>
    <row r="638" spans="1:12" x14ac:dyDescent="0.2">
      <c r="A638" s="418"/>
      <c r="D638" s="416">
        <f>_xlfn.XLOOKUP(C:C,Table1[for Import to Bank Register dropdown],Table1[for Pivot],0,0,1)</f>
        <v>0</v>
      </c>
      <c r="E638" s="419"/>
      <c r="F638" s="160">
        <f t="shared" si="29"/>
        <v>1111111</v>
      </c>
      <c r="G638" s="394">
        <f t="shared" si="28"/>
        <v>0</v>
      </c>
      <c r="I638" s="397">
        <f>IF(OR(C638="150 Directors advances", C638="120 accounts receivable", C638="720.2 Automobile - Insurance", C638="720.3 Automobile - License", C638="870.4 Rent - Insurance", C638="870.6 Rent - Property Tax", C638="870.7 Rent - Homeoffice", C638="870.9 Rent - Water"),
   0,
   IF(Dashboard!$F$5="Quick",
      IF(OR(C638="190 Automobile",C638="200 computer hardware",C638="210 Computer software",C638="220 Quickbooks software",C638="230 Office equipment",C638="240 Office furniture"),
         E638-(E638/(1+Dashboard!$F$4)),
         0
      ),
      IF(C638="750 Business promotion",
         E638-(E638/(1+4.793/100)),
         E638-(E638/(1+Dashboard!$F$4))
      )
   )
)</f>
        <v>0</v>
      </c>
      <c r="J638" s="39">
        <f>Bank1[[#This Row],[Money in/ (Money out)]]-Bank1[[#This Row],[GST/HST]]</f>
        <v>0</v>
      </c>
      <c r="L638" s="37">
        <f t="shared" si="27"/>
        <v>0</v>
      </c>
    </row>
    <row r="639" spans="1:12" x14ac:dyDescent="0.2">
      <c r="A639" s="418"/>
      <c r="D639" s="416">
        <f>_xlfn.XLOOKUP(C:C,Table1[for Import to Bank Register dropdown],Table1[for Pivot],0,0,1)</f>
        <v>0</v>
      </c>
      <c r="E639" s="419"/>
      <c r="F639" s="160">
        <f t="shared" si="29"/>
        <v>1111111</v>
      </c>
      <c r="G639" s="394">
        <f t="shared" si="28"/>
        <v>0</v>
      </c>
      <c r="I639" s="397">
        <f>IF(OR(C639="150 Directors advances", C639="120 accounts receivable", C639="720.2 Automobile - Insurance", C639="720.3 Automobile - License", C639="870.4 Rent - Insurance", C639="870.6 Rent - Property Tax", C639="870.7 Rent - Homeoffice", C639="870.9 Rent - Water"),
   0,
   IF(Dashboard!$F$5="Quick",
      IF(OR(C639="190 Automobile",C639="200 computer hardware",C639="210 Computer software",C639="220 Quickbooks software",C639="230 Office equipment",C639="240 Office furniture"),
         E639-(E639/(1+Dashboard!$F$4)),
         0
      ),
      IF(C639="750 Business promotion",
         E639-(E639/(1+4.793/100)),
         E639-(E639/(1+Dashboard!$F$4))
      )
   )
)</f>
        <v>0</v>
      </c>
      <c r="J639" s="39">
        <f>Bank1[[#This Row],[Money in/ (Money out)]]-Bank1[[#This Row],[GST/HST]]</f>
        <v>0</v>
      </c>
      <c r="L639" s="37">
        <f t="shared" si="27"/>
        <v>0</v>
      </c>
    </row>
    <row r="640" spans="1:12" x14ac:dyDescent="0.2">
      <c r="A640" s="418"/>
      <c r="D640" s="416">
        <f>_xlfn.XLOOKUP(C:C,Table1[for Import to Bank Register dropdown],Table1[for Pivot],0,0,1)</f>
        <v>0</v>
      </c>
      <c r="E640" s="419"/>
      <c r="F640" s="160">
        <f t="shared" si="29"/>
        <v>1111111</v>
      </c>
      <c r="G640" s="394">
        <f t="shared" si="28"/>
        <v>0</v>
      </c>
      <c r="I640" s="397">
        <f>IF(OR(C640="150 Directors advances", C640="120 accounts receivable", C640="720.2 Automobile - Insurance", C640="720.3 Automobile - License", C640="870.4 Rent - Insurance", C640="870.6 Rent - Property Tax", C640="870.7 Rent - Homeoffice", C640="870.9 Rent - Water"),
   0,
   IF(Dashboard!$F$5="Quick",
      IF(OR(C640="190 Automobile",C640="200 computer hardware",C640="210 Computer software",C640="220 Quickbooks software",C640="230 Office equipment",C640="240 Office furniture"),
         E640-(E640/(1+Dashboard!$F$4)),
         0
      ),
      IF(C640="750 Business promotion",
         E640-(E640/(1+4.793/100)),
         E640-(E640/(1+Dashboard!$F$4))
      )
   )
)</f>
        <v>0</v>
      </c>
      <c r="J640" s="39">
        <f>Bank1[[#This Row],[Money in/ (Money out)]]-Bank1[[#This Row],[GST/HST]]</f>
        <v>0</v>
      </c>
      <c r="L640" s="37">
        <f t="shared" si="27"/>
        <v>0</v>
      </c>
    </row>
    <row r="641" spans="1:12" x14ac:dyDescent="0.2">
      <c r="A641" s="418"/>
      <c r="D641" s="416">
        <f>_xlfn.XLOOKUP(C:C,Table1[for Import to Bank Register dropdown],Table1[for Pivot],0,0,1)</f>
        <v>0</v>
      </c>
      <c r="E641" s="419"/>
      <c r="F641" s="160">
        <f t="shared" si="29"/>
        <v>1111111</v>
      </c>
      <c r="G641" s="394">
        <f t="shared" si="28"/>
        <v>0</v>
      </c>
      <c r="I641" s="397">
        <f>IF(OR(C641="150 Directors advances", C641="120 accounts receivable", C641="720.2 Automobile - Insurance", C641="720.3 Automobile - License", C641="870.4 Rent - Insurance", C641="870.6 Rent - Property Tax", C641="870.7 Rent - Homeoffice", C641="870.9 Rent - Water"),
   0,
   IF(Dashboard!$F$5="Quick",
      IF(OR(C641="190 Automobile",C641="200 computer hardware",C641="210 Computer software",C641="220 Quickbooks software",C641="230 Office equipment",C641="240 Office furniture"),
         E641-(E641/(1+Dashboard!$F$4)),
         0
      ),
      IF(C641="750 Business promotion",
         E641-(E641/(1+4.793/100)),
         E641-(E641/(1+Dashboard!$F$4))
      )
   )
)</f>
        <v>0</v>
      </c>
      <c r="J641" s="39">
        <f>Bank1[[#This Row],[Money in/ (Money out)]]-Bank1[[#This Row],[GST/HST]]</f>
        <v>0</v>
      </c>
      <c r="L641" s="37">
        <f t="shared" si="27"/>
        <v>0</v>
      </c>
    </row>
    <row r="642" spans="1:12" x14ac:dyDescent="0.2">
      <c r="A642" s="418"/>
      <c r="D642" s="416">
        <f>_xlfn.XLOOKUP(C:C,Table1[for Import to Bank Register dropdown],Table1[for Pivot],0,0,1)</f>
        <v>0</v>
      </c>
      <c r="E642" s="419"/>
      <c r="F642" s="160">
        <f t="shared" si="29"/>
        <v>1111111</v>
      </c>
      <c r="G642" s="394">
        <f t="shared" si="28"/>
        <v>0</v>
      </c>
      <c r="I642" s="397">
        <f>IF(OR(C642="150 Directors advances", C642="120 accounts receivable", C642="720.2 Automobile - Insurance", C642="720.3 Automobile - License", C642="870.4 Rent - Insurance", C642="870.6 Rent - Property Tax", C642="870.7 Rent - Homeoffice", C642="870.9 Rent - Water"),
   0,
   IF(Dashboard!$F$5="Quick",
      IF(OR(C642="190 Automobile",C642="200 computer hardware",C642="210 Computer software",C642="220 Quickbooks software",C642="230 Office equipment",C642="240 Office furniture"),
         E642-(E642/(1+Dashboard!$F$4)),
         0
      ),
      IF(C642="750 Business promotion",
         E642-(E642/(1+4.793/100)),
         E642-(E642/(1+Dashboard!$F$4))
      )
   )
)</f>
        <v>0</v>
      </c>
      <c r="J642" s="39">
        <f>Bank1[[#This Row],[Money in/ (Money out)]]-Bank1[[#This Row],[GST/HST]]</f>
        <v>0</v>
      </c>
      <c r="L642" s="37">
        <f t="shared" si="27"/>
        <v>0</v>
      </c>
    </row>
    <row r="643" spans="1:12" x14ac:dyDescent="0.2">
      <c r="A643" s="418"/>
      <c r="D643" s="416">
        <f>_xlfn.XLOOKUP(C:C,Table1[for Import to Bank Register dropdown],Table1[for Pivot],0,0,1)</f>
        <v>0</v>
      </c>
      <c r="E643" s="419"/>
      <c r="F643" s="160">
        <f t="shared" si="29"/>
        <v>1111111</v>
      </c>
      <c r="G643" s="394">
        <f t="shared" si="28"/>
        <v>0</v>
      </c>
      <c r="I643" s="397">
        <f>IF(OR(C643="150 Directors advances", C643="120 accounts receivable", C643="720.2 Automobile - Insurance", C643="720.3 Automobile - License", C643="870.4 Rent - Insurance", C643="870.6 Rent - Property Tax", C643="870.7 Rent - Homeoffice", C643="870.9 Rent - Water"),
   0,
   IF(Dashboard!$F$5="Quick",
      IF(OR(C643="190 Automobile",C643="200 computer hardware",C643="210 Computer software",C643="220 Quickbooks software",C643="230 Office equipment",C643="240 Office furniture"),
         E643-(E643/(1+Dashboard!$F$4)),
         0
      ),
      IF(C643="750 Business promotion",
         E643-(E643/(1+4.793/100)),
         E643-(E643/(1+Dashboard!$F$4))
      )
   )
)</f>
        <v>0</v>
      </c>
      <c r="J643" s="39">
        <f>Bank1[[#This Row],[Money in/ (Money out)]]-Bank1[[#This Row],[GST/HST]]</f>
        <v>0</v>
      </c>
      <c r="L643" s="37">
        <f t="shared" si="27"/>
        <v>0</v>
      </c>
    </row>
    <row r="644" spans="1:12" x14ac:dyDescent="0.2">
      <c r="A644" s="418"/>
      <c r="D644" s="416">
        <f>_xlfn.XLOOKUP(C:C,Table1[for Import to Bank Register dropdown],Table1[for Pivot],0,0,1)</f>
        <v>0</v>
      </c>
      <c r="E644" s="419"/>
      <c r="F644" s="160">
        <f t="shared" si="29"/>
        <v>1111111</v>
      </c>
      <c r="G644" s="394">
        <f t="shared" si="28"/>
        <v>0</v>
      </c>
      <c r="I644" s="397">
        <f>IF(OR(C644="150 Directors advances", C644="120 accounts receivable", C644="720.2 Automobile - Insurance", C644="720.3 Automobile - License", C644="870.4 Rent - Insurance", C644="870.6 Rent - Property Tax", C644="870.7 Rent - Homeoffice", C644="870.9 Rent - Water"),
   0,
   IF(Dashboard!$F$5="Quick",
      IF(OR(C644="190 Automobile",C644="200 computer hardware",C644="210 Computer software",C644="220 Quickbooks software",C644="230 Office equipment",C644="240 Office furniture"),
         E644-(E644/(1+Dashboard!$F$4)),
         0
      ),
      IF(C644="750 Business promotion",
         E644-(E644/(1+4.793/100)),
         E644-(E644/(1+Dashboard!$F$4))
      )
   )
)</f>
        <v>0</v>
      </c>
      <c r="J644" s="39">
        <f>Bank1[[#This Row],[Money in/ (Money out)]]-Bank1[[#This Row],[GST/HST]]</f>
        <v>0</v>
      </c>
      <c r="L644" s="37">
        <f t="shared" si="27"/>
        <v>0</v>
      </c>
    </row>
    <row r="645" spans="1:12" x14ac:dyDescent="0.2">
      <c r="A645" s="418"/>
      <c r="D645" s="416">
        <f>_xlfn.XLOOKUP(C:C,Table1[for Import to Bank Register dropdown],Table1[for Pivot],0,0,1)</f>
        <v>0</v>
      </c>
      <c r="E645" s="419"/>
      <c r="F645" s="160">
        <f t="shared" si="29"/>
        <v>1111111</v>
      </c>
      <c r="G645" s="394">
        <f t="shared" si="28"/>
        <v>0</v>
      </c>
      <c r="I645" s="397">
        <f>IF(OR(C645="150 Directors advances", C645="120 accounts receivable", C645="720.2 Automobile - Insurance", C645="720.3 Automobile - License", C645="870.4 Rent - Insurance", C645="870.6 Rent - Property Tax", C645="870.7 Rent - Homeoffice", C645="870.9 Rent - Water"),
   0,
   IF(Dashboard!$F$5="Quick",
      IF(OR(C645="190 Automobile",C645="200 computer hardware",C645="210 Computer software",C645="220 Quickbooks software",C645="230 Office equipment",C645="240 Office furniture"),
         E645-(E645/(1+Dashboard!$F$4)),
         0
      ),
      IF(C645="750 Business promotion",
         E645-(E645/(1+4.793/100)),
         E645-(E645/(1+Dashboard!$F$4))
      )
   )
)</f>
        <v>0</v>
      </c>
      <c r="J645" s="39">
        <f>Bank1[[#This Row],[Money in/ (Money out)]]-Bank1[[#This Row],[GST/HST]]</f>
        <v>0</v>
      </c>
      <c r="L645" s="37">
        <f t="shared" si="27"/>
        <v>0</v>
      </c>
    </row>
    <row r="646" spans="1:12" x14ac:dyDescent="0.2">
      <c r="A646" s="418"/>
      <c r="D646" s="416">
        <f>_xlfn.XLOOKUP(C:C,Table1[for Import to Bank Register dropdown],Table1[for Pivot],0,0,1)</f>
        <v>0</v>
      </c>
      <c r="E646" s="419"/>
      <c r="F646" s="160">
        <f t="shared" si="29"/>
        <v>1111111</v>
      </c>
      <c r="G646" s="394">
        <f t="shared" si="28"/>
        <v>0</v>
      </c>
      <c r="I646" s="397">
        <f>IF(OR(C646="150 Directors advances", C646="120 accounts receivable", C646="720.2 Automobile - Insurance", C646="720.3 Automobile - License", C646="870.4 Rent - Insurance", C646="870.6 Rent - Property Tax", C646="870.7 Rent - Homeoffice", C646="870.9 Rent - Water"),
   0,
   IF(Dashboard!$F$5="Quick",
      IF(OR(C646="190 Automobile",C646="200 computer hardware",C646="210 Computer software",C646="220 Quickbooks software",C646="230 Office equipment",C646="240 Office furniture"),
         E646-(E646/(1+Dashboard!$F$4)),
         0
      ),
      IF(C646="750 Business promotion",
         E646-(E646/(1+4.793/100)),
         E646-(E646/(1+Dashboard!$F$4))
      )
   )
)</f>
        <v>0</v>
      </c>
      <c r="J646" s="39">
        <f>Bank1[[#This Row],[Money in/ (Money out)]]-Bank1[[#This Row],[GST/HST]]</f>
        <v>0</v>
      </c>
      <c r="L646" s="37">
        <f t="shared" ref="L646:L709" si="30">$L$3</f>
        <v>0</v>
      </c>
    </row>
    <row r="647" spans="1:12" x14ac:dyDescent="0.2">
      <c r="A647" s="418"/>
      <c r="D647" s="416">
        <f>_xlfn.XLOOKUP(C:C,Table1[for Import to Bank Register dropdown],Table1[for Pivot],0,0,1)</f>
        <v>0</v>
      </c>
      <c r="E647" s="419"/>
      <c r="F647" s="160">
        <f t="shared" si="29"/>
        <v>1111111</v>
      </c>
      <c r="G647" s="394">
        <f t="shared" ref="G647:G710" si="31">G646+E647</f>
        <v>0</v>
      </c>
      <c r="I647" s="397">
        <f>IF(OR(C647="150 Directors advances", C647="120 accounts receivable", C647="720.2 Automobile - Insurance", C647="720.3 Automobile - License", C647="870.4 Rent - Insurance", C647="870.6 Rent - Property Tax", C647="870.7 Rent - Homeoffice", C647="870.9 Rent - Water"),
   0,
   IF(Dashboard!$F$5="Quick",
      IF(OR(C647="190 Automobile",C647="200 computer hardware",C647="210 Computer software",C647="220 Quickbooks software",C647="230 Office equipment",C647="240 Office furniture"),
         E647-(E647/(1+Dashboard!$F$4)),
         0
      ),
      IF(C647="750 Business promotion",
         E647-(E647/(1+4.793/100)),
         E647-(E647/(1+Dashboard!$F$4))
      )
   )
)</f>
        <v>0</v>
      </c>
      <c r="J647" s="39">
        <f>Bank1[[#This Row],[Money in/ (Money out)]]-Bank1[[#This Row],[GST/HST]]</f>
        <v>0</v>
      </c>
      <c r="L647" s="37">
        <f t="shared" si="30"/>
        <v>0</v>
      </c>
    </row>
    <row r="648" spans="1:12" x14ac:dyDescent="0.2">
      <c r="A648" s="418"/>
      <c r="D648" s="416">
        <f>_xlfn.XLOOKUP(C:C,Table1[for Import to Bank Register dropdown],Table1[for Pivot],0,0,1)</f>
        <v>0</v>
      </c>
      <c r="E648" s="419"/>
      <c r="F648" s="160">
        <f t="shared" ref="F648:F711" si="32">$E$2</f>
        <v>1111111</v>
      </c>
      <c r="G648" s="394">
        <f t="shared" si="31"/>
        <v>0</v>
      </c>
      <c r="I648" s="397">
        <f>IF(OR(C648="150 Directors advances", C648="120 accounts receivable", C648="720.2 Automobile - Insurance", C648="720.3 Automobile - License", C648="870.4 Rent - Insurance", C648="870.6 Rent - Property Tax", C648="870.7 Rent - Homeoffice", C648="870.9 Rent - Water"),
   0,
   IF(Dashboard!$F$5="Quick",
      IF(OR(C648="190 Automobile",C648="200 computer hardware",C648="210 Computer software",C648="220 Quickbooks software",C648="230 Office equipment",C648="240 Office furniture"),
         E648-(E648/(1+Dashboard!$F$4)),
         0
      ),
      IF(C648="750 Business promotion",
         E648-(E648/(1+4.793/100)),
         E648-(E648/(1+Dashboard!$F$4))
      )
   )
)</f>
        <v>0</v>
      </c>
      <c r="J648" s="39">
        <f>Bank1[[#This Row],[Money in/ (Money out)]]-Bank1[[#This Row],[GST/HST]]</f>
        <v>0</v>
      </c>
      <c r="L648" s="37">
        <f t="shared" si="30"/>
        <v>0</v>
      </c>
    </row>
    <row r="649" spans="1:12" x14ac:dyDescent="0.2">
      <c r="A649" s="418"/>
      <c r="D649" s="416">
        <f>_xlfn.XLOOKUP(C:C,Table1[for Import to Bank Register dropdown],Table1[for Pivot],0,0,1)</f>
        <v>0</v>
      </c>
      <c r="E649" s="419"/>
      <c r="F649" s="160">
        <f t="shared" si="32"/>
        <v>1111111</v>
      </c>
      <c r="G649" s="394">
        <f t="shared" si="31"/>
        <v>0</v>
      </c>
      <c r="I649" s="397">
        <f>IF(OR(C649="150 Directors advances", C649="120 accounts receivable", C649="720.2 Automobile - Insurance", C649="720.3 Automobile - License", C649="870.4 Rent - Insurance", C649="870.6 Rent - Property Tax", C649="870.7 Rent - Homeoffice", C649="870.9 Rent - Water"),
   0,
   IF(Dashboard!$F$5="Quick",
      IF(OR(C649="190 Automobile",C649="200 computer hardware",C649="210 Computer software",C649="220 Quickbooks software",C649="230 Office equipment",C649="240 Office furniture"),
         E649-(E649/(1+Dashboard!$F$4)),
         0
      ),
      IF(C649="750 Business promotion",
         E649-(E649/(1+4.793/100)),
         E649-(E649/(1+Dashboard!$F$4))
      )
   )
)</f>
        <v>0</v>
      </c>
      <c r="J649" s="39">
        <f>Bank1[[#This Row],[Money in/ (Money out)]]-Bank1[[#This Row],[GST/HST]]</f>
        <v>0</v>
      </c>
      <c r="L649" s="37">
        <f t="shared" si="30"/>
        <v>0</v>
      </c>
    </row>
    <row r="650" spans="1:12" x14ac:dyDescent="0.2">
      <c r="A650" s="418"/>
      <c r="D650" s="416">
        <f>_xlfn.XLOOKUP(C:C,Table1[for Import to Bank Register dropdown],Table1[for Pivot],0,0,1)</f>
        <v>0</v>
      </c>
      <c r="E650" s="419"/>
      <c r="F650" s="160">
        <f t="shared" si="32"/>
        <v>1111111</v>
      </c>
      <c r="G650" s="394">
        <f t="shared" si="31"/>
        <v>0</v>
      </c>
      <c r="I650" s="397">
        <f>IF(OR(C650="150 Directors advances", C650="120 accounts receivable", C650="720.2 Automobile - Insurance", C650="720.3 Automobile - License", C650="870.4 Rent - Insurance", C650="870.6 Rent - Property Tax", C650="870.7 Rent - Homeoffice", C650="870.9 Rent - Water"),
   0,
   IF(Dashboard!$F$5="Quick",
      IF(OR(C650="190 Automobile",C650="200 computer hardware",C650="210 Computer software",C650="220 Quickbooks software",C650="230 Office equipment",C650="240 Office furniture"),
         E650-(E650/(1+Dashboard!$F$4)),
         0
      ),
      IF(C650="750 Business promotion",
         E650-(E650/(1+4.793/100)),
         E650-(E650/(1+Dashboard!$F$4))
      )
   )
)</f>
        <v>0</v>
      </c>
      <c r="J650" s="39">
        <f>Bank1[[#This Row],[Money in/ (Money out)]]-Bank1[[#This Row],[GST/HST]]</f>
        <v>0</v>
      </c>
      <c r="L650" s="37">
        <f t="shared" si="30"/>
        <v>0</v>
      </c>
    </row>
    <row r="651" spans="1:12" x14ac:dyDescent="0.2">
      <c r="A651" s="418"/>
      <c r="D651" s="416">
        <f>_xlfn.XLOOKUP(C:C,Table1[for Import to Bank Register dropdown],Table1[for Pivot],0,0,1)</f>
        <v>0</v>
      </c>
      <c r="E651" s="419"/>
      <c r="F651" s="160">
        <f t="shared" si="32"/>
        <v>1111111</v>
      </c>
      <c r="G651" s="394">
        <f t="shared" si="31"/>
        <v>0</v>
      </c>
      <c r="I651" s="397">
        <f>IF(OR(C651="150 Directors advances", C651="120 accounts receivable", C651="720.2 Automobile - Insurance", C651="720.3 Automobile - License", C651="870.4 Rent - Insurance", C651="870.6 Rent - Property Tax", C651="870.7 Rent - Homeoffice", C651="870.9 Rent - Water"),
   0,
   IF(Dashboard!$F$5="Quick",
      IF(OR(C651="190 Automobile",C651="200 computer hardware",C651="210 Computer software",C651="220 Quickbooks software",C651="230 Office equipment",C651="240 Office furniture"),
         E651-(E651/(1+Dashboard!$F$4)),
         0
      ),
      IF(C651="750 Business promotion",
         E651-(E651/(1+4.793/100)),
         E651-(E651/(1+Dashboard!$F$4))
      )
   )
)</f>
        <v>0</v>
      </c>
      <c r="J651" s="39">
        <f>Bank1[[#This Row],[Money in/ (Money out)]]-Bank1[[#This Row],[GST/HST]]</f>
        <v>0</v>
      </c>
      <c r="L651" s="37">
        <f t="shared" si="30"/>
        <v>0</v>
      </c>
    </row>
    <row r="652" spans="1:12" x14ac:dyDescent="0.2">
      <c r="A652" s="418"/>
      <c r="D652" s="416">
        <f>_xlfn.XLOOKUP(C:C,Table1[for Import to Bank Register dropdown],Table1[for Pivot],0,0,1)</f>
        <v>0</v>
      </c>
      <c r="E652" s="419"/>
      <c r="F652" s="160">
        <f t="shared" si="32"/>
        <v>1111111</v>
      </c>
      <c r="G652" s="394">
        <f t="shared" si="31"/>
        <v>0</v>
      </c>
      <c r="I652" s="397">
        <f>IF(OR(C652="150 Directors advances", C652="120 accounts receivable", C652="720.2 Automobile - Insurance", C652="720.3 Automobile - License", C652="870.4 Rent - Insurance", C652="870.6 Rent - Property Tax", C652="870.7 Rent - Homeoffice", C652="870.9 Rent - Water"),
   0,
   IF(Dashboard!$F$5="Quick",
      IF(OR(C652="190 Automobile",C652="200 computer hardware",C652="210 Computer software",C652="220 Quickbooks software",C652="230 Office equipment",C652="240 Office furniture"),
         E652-(E652/(1+Dashboard!$F$4)),
         0
      ),
      IF(C652="750 Business promotion",
         E652-(E652/(1+4.793/100)),
         E652-(E652/(1+Dashboard!$F$4))
      )
   )
)</f>
        <v>0</v>
      </c>
      <c r="J652" s="39">
        <f>Bank1[[#This Row],[Money in/ (Money out)]]-Bank1[[#This Row],[GST/HST]]</f>
        <v>0</v>
      </c>
      <c r="L652" s="37">
        <f t="shared" si="30"/>
        <v>0</v>
      </c>
    </row>
    <row r="653" spans="1:12" x14ac:dyDescent="0.2">
      <c r="A653" s="418"/>
      <c r="D653" s="416">
        <f>_xlfn.XLOOKUP(C:C,Table1[for Import to Bank Register dropdown],Table1[for Pivot],0,0,1)</f>
        <v>0</v>
      </c>
      <c r="E653" s="419"/>
      <c r="F653" s="160">
        <f t="shared" si="32"/>
        <v>1111111</v>
      </c>
      <c r="G653" s="394">
        <f t="shared" si="31"/>
        <v>0</v>
      </c>
      <c r="I653" s="397">
        <f>IF(OR(C653="150 Directors advances", C653="120 accounts receivable", C653="720.2 Automobile - Insurance", C653="720.3 Automobile - License", C653="870.4 Rent - Insurance", C653="870.6 Rent - Property Tax", C653="870.7 Rent - Homeoffice", C653="870.9 Rent - Water"),
   0,
   IF(Dashboard!$F$5="Quick",
      IF(OR(C653="190 Automobile",C653="200 computer hardware",C653="210 Computer software",C653="220 Quickbooks software",C653="230 Office equipment",C653="240 Office furniture"),
         E653-(E653/(1+Dashboard!$F$4)),
         0
      ),
      IF(C653="750 Business promotion",
         E653-(E653/(1+4.793/100)),
         E653-(E653/(1+Dashboard!$F$4))
      )
   )
)</f>
        <v>0</v>
      </c>
      <c r="J653" s="39">
        <f>Bank1[[#This Row],[Money in/ (Money out)]]-Bank1[[#This Row],[GST/HST]]</f>
        <v>0</v>
      </c>
      <c r="L653" s="37">
        <f t="shared" si="30"/>
        <v>0</v>
      </c>
    </row>
    <row r="654" spans="1:12" x14ac:dyDescent="0.2">
      <c r="A654" s="418"/>
      <c r="D654" s="416">
        <f>_xlfn.XLOOKUP(C:C,Table1[for Import to Bank Register dropdown],Table1[for Pivot],0,0,1)</f>
        <v>0</v>
      </c>
      <c r="E654" s="419"/>
      <c r="F654" s="160">
        <f t="shared" si="32"/>
        <v>1111111</v>
      </c>
      <c r="G654" s="394">
        <f t="shared" si="31"/>
        <v>0</v>
      </c>
      <c r="I654" s="397">
        <f>IF(OR(C654="150 Directors advances", C654="120 accounts receivable", C654="720.2 Automobile - Insurance", C654="720.3 Automobile - License", C654="870.4 Rent - Insurance", C654="870.6 Rent - Property Tax", C654="870.7 Rent - Homeoffice", C654="870.9 Rent - Water"),
   0,
   IF(Dashboard!$F$5="Quick",
      IF(OR(C654="190 Automobile",C654="200 computer hardware",C654="210 Computer software",C654="220 Quickbooks software",C654="230 Office equipment",C654="240 Office furniture"),
         E654-(E654/(1+Dashboard!$F$4)),
         0
      ),
      IF(C654="750 Business promotion",
         E654-(E654/(1+4.793/100)),
         E654-(E654/(1+Dashboard!$F$4))
      )
   )
)</f>
        <v>0</v>
      </c>
      <c r="J654" s="39">
        <f>Bank1[[#This Row],[Money in/ (Money out)]]-Bank1[[#This Row],[GST/HST]]</f>
        <v>0</v>
      </c>
      <c r="L654" s="37">
        <f t="shared" si="30"/>
        <v>0</v>
      </c>
    </row>
    <row r="655" spans="1:12" x14ac:dyDescent="0.2">
      <c r="A655" s="418"/>
      <c r="D655" s="416">
        <f>_xlfn.XLOOKUP(C:C,Table1[for Import to Bank Register dropdown],Table1[for Pivot],0,0,1)</f>
        <v>0</v>
      </c>
      <c r="E655" s="419"/>
      <c r="F655" s="160">
        <f t="shared" si="32"/>
        <v>1111111</v>
      </c>
      <c r="G655" s="394">
        <f t="shared" si="31"/>
        <v>0</v>
      </c>
      <c r="I655" s="397">
        <f>IF(OR(C655="150 Directors advances", C655="120 accounts receivable", C655="720.2 Automobile - Insurance", C655="720.3 Automobile - License", C655="870.4 Rent - Insurance", C655="870.6 Rent - Property Tax", C655="870.7 Rent - Homeoffice", C655="870.9 Rent - Water"),
   0,
   IF(Dashboard!$F$5="Quick",
      IF(OR(C655="190 Automobile",C655="200 computer hardware",C655="210 Computer software",C655="220 Quickbooks software",C655="230 Office equipment",C655="240 Office furniture"),
         E655-(E655/(1+Dashboard!$F$4)),
         0
      ),
      IF(C655="750 Business promotion",
         E655-(E655/(1+4.793/100)),
         E655-(E655/(1+Dashboard!$F$4))
      )
   )
)</f>
        <v>0</v>
      </c>
      <c r="J655" s="39">
        <f>Bank1[[#This Row],[Money in/ (Money out)]]-Bank1[[#This Row],[GST/HST]]</f>
        <v>0</v>
      </c>
      <c r="L655" s="37">
        <f t="shared" si="30"/>
        <v>0</v>
      </c>
    </row>
    <row r="656" spans="1:12" x14ac:dyDescent="0.2">
      <c r="A656" s="418"/>
      <c r="D656" s="416">
        <f>_xlfn.XLOOKUP(C:C,Table1[for Import to Bank Register dropdown],Table1[for Pivot],0,0,1)</f>
        <v>0</v>
      </c>
      <c r="E656" s="419"/>
      <c r="F656" s="160">
        <f t="shared" si="32"/>
        <v>1111111</v>
      </c>
      <c r="G656" s="394">
        <f t="shared" si="31"/>
        <v>0</v>
      </c>
      <c r="I656" s="397">
        <f>IF(OR(C656="150 Directors advances", C656="120 accounts receivable", C656="720.2 Automobile - Insurance", C656="720.3 Automobile - License", C656="870.4 Rent - Insurance", C656="870.6 Rent - Property Tax", C656="870.7 Rent - Homeoffice", C656="870.9 Rent - Water"),
   0,
   IF(Dashboard!$F$5="Quick",
      IF(OR(C656="190 Automobile",C656="200 computer hardware",C656="210 Computer software",C656="220 Quickbooks software",C656="230 Office equipment",C656="240 Office furniture"),
         E656-(E656/(1+Dashboard!$F$4)),
         0
      ),
      IF(C656="750 Business promotion",
         E656-(E656/(1+4.793/100)),
         E656-(E656/(1+Dashboard!$F$4))
      )
   )
)</f>
        <v>0</v>
      </c>
      <c r="J656" s="39">
        <f>Bank1[[#This Row],[Money in/ (Money out)]]-Bank1[[#This Row],[GST/HST]]</f>
        <v>0</v>
      </c>
      <c r="L656" s="37">
        <f t="shared" si="30"/>
        <v>0</v>
      </c>
    </row>
    <row r="657" spans="1:12" x14ac:dyDescent="0.2">
      <c r="A657" s="418"/>
      <c r="D657" s="416">
        <f>_xlfn.XLOOKUP(C:C,Table1[for Import to Bank Register dropdown],Table1[for Pivot],0,0,1)</f>
        <v>0</v>
      </c>
      <c r="E657" s="419"/>
      <c r="F657" s="160">
        <f t="shared" si="32"/>
        <v>1111111</v>
      </c>
      <c r="G657" s="394">
        <f t="shared" si="31"/>
        <v>0</v>
      </c>
      <c r="I657" s="397">
        <f>IF(OR(C657="150 Directors advances", C657="120 accounts receivable", C657="720.2 Automobile - Insurance", C657="720.3 Automobile - License", C657="870.4 Rent - Insurance", C657="870.6 Rent - Property Tax", C657="870.7 Rent - Homeoffice", C657="870.9 Rent - Water"),
   0,
   IF(Dashboard!$F$5="Quick",
      IF(OR(C657="190 Automobile",C657="200 computer hardware",C657="210 Computer software",C657="220 Quickbooks software",C657="230 Office equipment",C657="240 Office furniture"),
         E657-(E657/(1+Dashboard!$F$4)),
         0
      ),
      IF(C657="750 Business promotion",
         E657-(E657/(1+4.793/100)),
         E657-(E657/(1+Dashboard!$F$4))
      )
   )
)</f>
        <v>0</v>
      </c>
      <c r="J657" s="39">
        <f>Bank1[[#This Row],[Money in/ (Money out)]]-Bank1[[#This Row],[GST/HST]]</f>
        <v>0</v>
      </c>
      <c r="L657" s="37">
        <f t="shared" si="30"/>
        <v>0</v>
      </c>
    </row>
    <row r="658" spans="1:12" x14ac:dyDescent="0.2">
      <c r="A658" s="418"/>
      <c r="D658" s="416">
        <f>_xlfn.XLOOKUP(C:C,Table1[for Import to Bank Register dropdown],Table1[for Pivot],0,0,1)</f>
        <v>0</v>
      </c>
      <c r="E658" s="419"/>
      <c r="F658" s="160">
        <f t="shared" si="32"/>
        <v>1111111</v>
      </c>
      <c r="G658" s="394">
        <f t="shared" si="31"/>
        <v>0</v>
      </c>
      <c r="I658" s="397">
        <f>IF(OR(C658="150 Directors advances", C658="120 accounts receivable", C658="720.2 Automobile - Insurance", C658="720.3 Automobile - License", C658="870.4 Rent - Insurance", C658="870.6 Rent - Property Tax", C658="870.7 Rent - Homeoffice", C658="870.9 Rent - Water"),
   0,
   IF(Dashboard!$F$5="Quick",
      IF(OR(C658="190 Automobile",C658="200 computer hardware",C658="210 Computer software",C658="220 Quickbooks software",C658="230 Office equipment",C658="240 Office furniture"),
         E658-(E658/(1+Dashboard!$F$4)),
         0
      ),
      IF(C658="750 Business promotion",
         E658-(E658/(1+4.793/100)),
         E658-(E658/(1+Dashboard!$F$4))
      )
   )
)</f>
        <v>0</v>
      </c>
      <c r="J658" s="39">
        <f>Bank1[[#This Row],[Money in/ (Money out)]]-Bank1[[#This Row],[GST/HST]]</f>
        <v>0</v>
      </c>
      <c r="L658" s="37">
        <f t="shared" si="30"/>
        <v>0</v>
      </c>
    </row>
    <row r="659" spans="1:12" x14ac:dyDescent="0.2">
      <c r="A659" s="418"/>
      <c r="D659" s="416">
        <f>_xlfn.XLOOKUP(C:C,Table1[for Import to Bank Register dropdown],Table1[for Pivot],0,0,1)</f>
        <v>0</v>
      </c>
      <c r="E659" s="419"/>
      <c r="F659" s="160">
        <f t="shared" si="32"/>
        <v>1111111</v>
      </c>
      <c r="G659" s="394">
        <f t="shared" si="31"/>
        <v>0</v>
      </c>
      <c r="I659" s="397">
        <f>IF(OR(C659="150 Directors advances", C659="120 accounts receivable", C659="720.2 Automobile - Insurance", C659="720.3 Automobile - License", C659="870.4 Rent - Insurance", C659="870.6 Rent - Property Tax", C659="870.7 Rent - Homeoffice", C659="870.9 Rent - Water"),
   0,
   IF(Dashboard!$F$5="Quick",
      IF(OR(C659="190 Automobile",C659="200 computer hardware",C659="210 Computer software",C659="220 Quickbooks software",C659="230 Office equipment",C659="240 Office furniture"),
         E659-(E659/(1+Dashboard!$F$4)),
         0
      ),
      IF(C659="750 Business promotion",
         E659-(E659/(1+4.793/100)),
         E659-(E659/(1+Dashboard!$F$4))
      )
   )
)</f>
        <v>0</v>
      </c>
      <c r="J659" s="39">
        <f>Bank1[[#This Row],[Money in/ (Money out)]]-Bank1[[#This Row],[GST/HST]]</f>
        <v>0</v>
      </c>
      <c r="L659" s="37">
        <f t="shared" si="30"/>
        <v>0</v>
      </c>
    </row>
    <row r="660" spans="1:12" x14ac:dyDescent="0.2">
      <c r="A660" s="418"/>
      <c r="D660" s="416">
        <f>_xlfn.XLOOKUP(C:C,Table1[for Import to Bank Register dropdown],Table1[for Pivot],0,0,1)</f>
        <v>0</v>
      </c>
      <c r="E660" s="419"/>
      <c r="F660" s="160">
        <f t="shared" si="32"/>
        <v>1111111</v>
      </c>
      <c r="G660" s="394">
        <f t="shared" si="31"/>
        <v>0</v>
      </c>
      <c r="I660" s="397">
        <f>IF(OR(C660="150 Directors advances", C660="120 accounts receivable", C660="720.2 Automobile - Insurance", C660="720.3 Automobile - License", C660="870.4 Rent - Insurance", C660="870.6 Rent - Property Tax", C660="870.7 Rent - Homeoffice", C660="870.9 Rent - Water"),
   0,
   IF(Dashboard!$F$5="Quick",
      IF(OR(C660="190 Automobile",C660="200 computer hardware",C660="210 Computer software",C660="220 Quickbooks software",C660="230 Office equipment",C660="240 Office furniture"),
         E660-(E660/(1+Dashboard!$F$4)),
         0
      ),
      IF(C660="750 Business promotion",
         E660-(E660/(1+4.793/100)),
         E660-(E660/(1+Dashboard!$F$4))
      )
   )
)</f>
        <v>0</v>
      </c>
      <c r="J660" s="39">
        <f>Bank1[[#This Row],[Money in/ (Money out)]]-Bank1[[#This Row],[GST/HST]]</f>
        <v>0</v>
      </c>
      <c r="L660" s="37">
        <f t="shared" si="30"/>
        <v>0</v>
      </c>
    </row>
    <row r="661" spans="1:12" x14ac:dyDescent="0.2">
      <c r="A661" s="418"/>
      <c r="D661" s="416">
        <f>_xlfn.XLOOKUP(C:C,Table1[for Import to Bank Register dropdown],Table1[for Pivot],0,0,1)</f>
        <v>0</v>
      </c>
      <c r="E661" s="419"/>
      <c r="F661" s="160">
        <f t="shared" si="32"/>
        <v>1111111</v>
      </c>
      <c r="G661" s="394">
        <f t="shared" si="31"/>
        <v>0</v>
      </c>
      <c r="I661" s="397">
        <f>IF(OR(C661="150 Directors advances", C661="120 accounts receivable", C661="720.2 Automobile - Insurance", C661="720.3 Automobile - License", C661="870.4 Rent - Insurance", C661="870.6 Rent - Property Tax", C661="870.7 Rent - Homeoffice", C661="870.9 Rent - Water"),
   0,
   IF(Dashboard!$F$5="Quick",
      IF(OR(C661="190 Automobile",C661="200 computer hardware",C661="210 Computer software",C661="220 Quickbooks software",C661="230 Office equipment",C661="240 Office furniture"),
         E661-(E661/(1+Dashboard!$F$4)),
         0
      ),
      IF(C661="750 Business promotion",
         E661-(E661/(1+4.793/100)),
         E661-(E661/(1+Dashboard!$F$4))
      )
   )
)</f>
        <v>0</v>
      </c>
      <c r="J661" s="39">
        <f>Bank1[[#This Row],[Money in/ (Money out)]]-Bank1[[#This Row],[GST/HST]]</f>
        <v>0</v>
      </c>
      <c r="L661" s="37">
        <f t="shared" si="30"/>
        <v>0</v>
      </c>
    </row>
    <row r="662" spans="1:12" x14ac:dyDescent="0.2">
      <c r="A662" s="418"/>
      <c r="D662" s="416">
        <f>_xlfn.XLOOKUP(C:C,Table1[for Import to Bank Register dropdown],Table1[for Pivot],0,0,1)</f>
        <v>0</v>
      </c>
      <c r="E662" s="419"/>
      <c r="F662" s="160">
        <f t="shared" si="32"/>
        <v>1111111</v>
      </c>
      <c r="G662" s="394">
        <f t="shared" si="31"/>
        <v>0</v>
      </c>
      <c r="I662" s="397">
        <f>IF(OR(C662="150 Directors advances", C662="120 accounts receivable", C662="720.2 Automobile - Insurance", C662="720.3 Automobile - License", C662="870.4 Rent - Insurance", C662="870.6 Rent - Property Tax", C662="870.7 Rent - Homeoffice", C662="870.9 Rent - Water"),
   0,
   IF(Dashboard!$F$5="Quick",
      IF(OR(C662="190 Automobile",C662="200 computer hardware",C662="210 Computer software",C662="220 Quickbooks software",C662="230 Office equipment",C662="240 Office furniture"),
         E662-(E662/(1+Dashboard!$F$4)),
         0
      ),
      IF(C662="750 Business promotion",
         E662-(E662/(1+4.793/100)),
         E662-(E662/(1+Dashboard!$F$4))
      )
   )
)</f>
        <v>0</v>
      </c>
      <c r="J662" s="39">
        <f>Bank1[[#This Row],[Money in/ (Money out)]]-Bank1[[#This Row],[GST/HST]]</f>
        <v>0</v>
      </c>
      <c r="L662" s="37">
        <f t="shared" si="30"/>
        <v>0</v>
      </c>
    </row>
    <row r="663" spans="1:12" x14ac:dyDescent="0.2">
      <c r="A663" s="418"/>
      <c r="D663" s="416">
        <f>_xlfn.XLOOKUP(C:C,Table1[for Import to Bank Register dropdown],Table1[for Pivot],0,0,1)</f>
        <v>0</v>
      </c>
      <c r="E663" s="419"/>
      <c r="F663" s="160">
        <f t="shared" si="32"/>
        <v>1111111</v>
      </c>
      <c r="G663" s="394">
        <f t="shared" si="31"/>
        <v>0</v>
      </c>
      <c r="I663" s="397">
        <f>IF(OR(C663="150 Directors advances", C663="120 accounts receivable", C663="720.2 Automobile - Insurance", C663="720.3 Automobile - License", C663="870.4 Rent - Insurance", C663="870.6 Rent - Property Tax", C663="870.7 Rent - Homeoffice", C663="870.9 Rent - Water"),
   0,
   IF(Dashboard!$F$5="Quick",
      IF(OR(C663="190 Automobile",C663="200 computer hardware",C663="210 Computer software",C663="220 Quickbooks software",C663="230 Office equipment",C663="240 Office furniture"),
         E663-(E663/(1+Dashboard!$F$4)),
         0
      ),
      IF(C663="750 Business promotion",
         E663-(E663/(1+4.793/100)),
         E663-(E663/(1+Dashboard!$F$4))
      )
   )
)</f>
        <v>0</v>
      </c>
      <c r="J663" s="39">
        <f>Bank1[[#This Row],[Money in/ (Money out)]]-Bank1[[#This Row],[GST/HST]]</f>
        <v>0</v>
      </c>
      <c r="L663" s="37">
        <f t="shared" si="30"/>
        <v>0</v>
      </c>
    </row>
    <row r="664" spans="1:12" x14ac:dyDescent="0.2">
      <c r="A664" s="418"/>
      <c r="D664" s="416">
        <f>_xlfn.XLOOKUP(C:C,Table1[for Import to Bank Register dropdown],Table1[for Pivot],0,0,1)</f>
        <v>0</v>
      </c>
      <c r="E664" s="419"/>
      <c r="F664" s="160">
        <f t="shared" si="32"/>
        <v>1111111</v>
      </c>
      <c r="G664" s="394">
        <f t="shared" si="31"/>
        <v>0</v>
      </c>
      <c r="I664" s="397">
        <f>IF(OR(C664="150 Directors advances", C664="120 accounts receivable", C664="720.2 Automobile - Insurance", C664="720.3 Automobile - License", C664="870.4 Rent - Insurance", C664="870.6 Rent - Property Tax", C664="870.7 Rent - Homeoffice", C664="870.9 Rent - Water"),
   0,
   IF(Dashboard!$F$5="Quick",
      IF(OR(C664="190 Automobile",C664="200 computer hardware",C664="210 Computer software",C664="220 Quickbooks software",C664="230 Office equipment",C664="240 Office furniture"),
         E664-(E664/(1+Dashboard!$F$4)),
         0
      ),
      IF(C664="750 Business promotion",
         E664-(E664/(1+4.793/100)),
         E664-(E664/(1+Dashboard!$F$4))
      )
   )
)</f>
        <v>0</v>
      </c>
      <c r="J664" s="39">
        <f>Bank1[[#This Row],[Money in/ (Money out)]]-Bank1[[#This Row],[GST/HST]]</f>
        <v>0</v>
      </c>
      <c r="L664" s="37">
        <f t="shared" si="30"/>
        <v>0</v>
      </c>
    </row>
    <row r="665" spans="1:12" x14ac:dyDescent="0.2">
      <c r="A665" s="418"/>
      <c r="D665" s="416">
        <f>_xlfn.XLOOKUP(C:C,Table1[for Import to Bank Register dropdown],Table1[for Pivot],0,0,1)</f>
        <v>0</v>
      </c>
      <c r="E665" s="419"/>
      <c r="F665" s="160">
        <f t="shared" si="32"/>
        <v>1111111</v>
      </c>
      <c r="G665" s="394">
        <f t="shared" si="31"/>
        <v>0</v>
      </c>
      <c r="I665" s="397">
        <f>IF(OR(C665="150 Directors advances", C665="120 accounts receivable", C665="720.2 Automobile - Insurance", C665="720.3 Automobile - License", C665="870.4 Rent - Insurance", C665="870.6 Rent - Property Tax", C665="870.7 Rent - Homeoffice", C665="870.9 Rent - Water"),
   0,
   IF(Dashboard!$F$5="Quick",
      IF(OR(C665="190 Automobile",C665="200 computer hardware",C665="210 Computer software",C665="220 Quickbooks software",C665="230 Office equipment",C665="240 Office furniture"),
         E665-(E665/(1+Dashboard!$F$4)),
         0
      ),
      IF(C665="750 Business promotion",
         E665-(E665/(1+4.793/100)),
         E665-(E665/(1+Dashboard!$F$4))
      )
   )
)</f>
        <v>0</v>
      </c>
      <c r="J665" s="39">
        <f>Bank1[[#This Row],[Money in/ (Money out)]]-Bank1[[#This Row],[GST/HST]]</f>
        <v>0</v>
      </c>
      <c r="L665" s="37">
        <f t="shared" si="30"/>
        <v>0</v>
      </c>
    </row>
    <row r="666" spans="1:12" x14ac:dyDescent="0.2">
      <c r="A666" s="418"/>
      <c r="D666" s="416">
        <f>_xlfn.XLOOKUP(C:C,Table1[for Import to Bank Register dropdown],Table1[for Pivot],0,0,1)</f>
        <v>0</v>
      </c>
      <c r="E666" s="419"/>
      <c r="F666" s="160">
        <f t="shared" si="32"/>
        <v>1111111</v>
      </c>
      <c r="G666" s="394">
        <f t="shared" si="31"/>
        <v>0</v>
      </c>
      <c r="I666" s="397">
        <f>IF(OR(C666="150 Directors advances", C666="120 accounts receivable", C666="720.2 Automobile - Insurance", C666="720.3 Automobile - License", C666="870.4 Rent - Insurance", C666="870.6 Rent - Property Tax", C666="870.7 Rent - Homeoffice", C666="870.9 Rent - Water"),
   0,
   IF(Dashboard!$F$5="Quick",
      IF(OR(C666="190 Automobile",C666="200 computer hardware",C666="210 Computer software",C666="220 Quickbooks software",C666="230 Office equipment",C666="240 Office furniture"),
         E666-(E666/(1+Dashboard!$F$4)),
         0
      ),
      IF(C666="750 Business promotion",
         E666-(E666/(1+4.793/100)),
         E666-(E666/(1+Dashboard!$F$4))
      )
   )
)</f>
        <v>0</v>
      </c>
      <c r="J666" s="39">
        <f>Bank1[[#This Row],[Money in/ (Money out)]]-Bank1[[#This Row],[GST/HST]]</f>
        <v>0</v>
      </c>
      <c r="L666" s="37">
        <f t="shared" si="30"/>
        <v>0</v>
      </c>
    </row>
    <row r="667" spans="1:12" x14ac:dyDescent="0.2">
      <c r="A667" s="418"/>
      <c r="D667" s="416">
        <f>_xlfn.XLOOKUP(C:C,Table1[for Import to Bank Register dropdown],Table1[for Pivot],0,0,1)</f>
        <v>0</v>
      </c>
      <c r="E667" s="419"/>
      <c r="F667" s="160">
        <f t="shared" si="32"/>
        <v>1111111</v>
      </c>
      <c r="G667" s="394">
        <f t="shared" si="31"/>
        <v>0</v>
      </c>
      <c r="I667" s="397">
        <f>IF(OR(C667="150 Directors advances", C667="120 accounts receivable", C667="720.2 Automobile - Insurance", C667="720.3 Automobile - License", C667="870.4 Rent - Insurance", C667="870.6 Rent - Property Tax", C667="870.7 Rent - Homeoffice", C667="870.9 Rent - Water"),
   0,
   IF(Dashboard!$F$5="Quick",
      IF(OR(C667="190 Automobile",C667="200 computer hardware",C667="210 Computer software",C667="220 Quickbooks software",C667="230 Office equipment",C667="240 Office furniture"),
         E667-(E667/(1+Dashboard!$F$4)),
         0
      ),
      IF(C667="750 Business promotion",
         E667-(E667/(1+4.793/100)),
         E667-(E667/(1+Dashboard!$F$4))
      )
   )
)</f>
        <v>0</v>
      </c>
      <c r="J667" s="39">
        <f>Bank1[[#This Row],[Money in/ (Money out)]]-Bank1[[#This Row],[GST/HST]]</f>
        <v>0</v>
      </c>
      <c r="L667" s="37">
        <f t="shared" si="30"/>
        <v>0</v>
      </c>
    </row>
    <row r="668" spans="1:12" x14ac:dyDescent="0.2">
      <c r="A668" s="418"/>
      <c r="D668" s="416">
        <f>_xlfn.XLOOKUP(C:C,Table1[for Import to Bank Register dropdown],Table1[for Pivot],0,0,1)</f>
        <v>0</v>
      </c>
      <c r="E668" s="419"/>
      <c r="F668" s="160">
        <f t="shared" si="32"/>
        <v>1111111</v>
      </c>
      <c r="G668" s="394">
        <f t="shared" si="31"/>
        <v>0</v>
      </c>
      <c r="I668" s="397">
        <f>IF(OR(C668="150 Directors advances", C668="120 accounts receivable", C668="720.2 Automobile - Insurance", C668="720.3 Automobile - License", C668="870.4 Rent - Insurance", C668="870.6 Rent - Property Tax", C668="870.7 Rent - Homeoffice", C668="870.9 Rent - Water"),
   0,
   IF(Dashboard!$F$5="Quick",
      IF(OR(C668="190 Automobile",C668="200 computer hardware",C668="210 Computer software",C668="220 Quickbooks software",C668="230 Office equipment",C668="240 Office furniture"),
         E668-(E668/(1+Dashboard!$F$4)),
         0
      ),
      IF(C668="750 Business promotion",
         E668-(E668/(1+4.793/100)),
         E668-(E668/(1+Dashboard!$F$4))
      )
   )
)</f>
        <v>0</v>
      </c>
      <c r="J668" s="39">
        <f>Bank1[[#This Row],[Money in/ (Money out)]]-Bank1[[#This Row],[GST/HST]]</f>
        <v>0</v>
      </c>
      <c r="L668" s="37">
        <f t="shared" si="30"/>
        <v>0</v>
      </c>
    </row>
    <row r="669" spans="1:12" x14ac:dyDescent="0.2">
      <c r="A669" s="418"/>
      <c r="D669" s="416">
        <f>_xlfn.XLOOKUP(C:C,Table1[for Import to Bank Register dropdown],Table1[for Pivot],0,0,1)</f>
        <v>0</v>
      </c>
      <c r="E669" s="419"/>
      <c r="F669" s="160">
        <f t="shared" si="32"/>
        <v>1111111</v>
      </c>
      <c r="G669" s="394">
        <f t="shared" si="31"/>
        <v>0</v>
      </c>
      <c r="I669" s="397">
        <f>IF(OR(C669="150 Directors advances", C669="120 accounts receivable", C669="720.2 Automobile - Insurance", C669="720.3 Automobile - License", C669="870.4 Rent - Insurance", C669="870.6 Rent - Property Tax", C669="870.7 Rent - Homeoffice", C669="870.9 Rent - Water"),
   0,
   IF(Dashboard!$F$5="Quick",
      IF(OR(C669="190 Automobile",C669="200 computer hardware",C669="210 Computer software",C669="220 Quickbooks software",C669="230 Office equipment",C669="240 Office furniture"),
         E669-(E669/(1+Dashboard!$F$4)),
         0
      ),
      IF(C669="750 Business promotion",
         E669-(E669/(1+4.793/100)),
         E669-(E669/(1+Dashboard!$F$4))
      )
   )
)</f>
        <v>0</v>
      </c>
      <c r="J669" s="39">
        <f>Bank1[[#This Row],[Money in/ (Money out)]]-Bank1[[#This Row],[GST/HST]]</f>
        <v>0</v>
      </c>
      <c r="L669" s="37">
        <f t="shared" si="30"/>
        <v>0</v>
      </c>
    </row>
    <row r="670" spans="1:12" x14ac:dyDescent="0.2">
      <c r="A670" s="418"/>
      <c r="D670" s="416">
        <f>_xlfn.XLOOKUP(C:C,Table1[for Import to Bank Register dropdown],Table1[for Pivot],0,0,1)</f>
        <v>0</v>
      </c>
      <c r="E670" s="419"/>
      <c r="F670" s="160">
        <f t="shared" si="32"/>
        <v>1111111</v>
      </c>
      <c r="G670" s="394">
        <f t="shared" si="31"/>
        <v>0</v>
      </c>
      <c r="I670" s="397">
        <f>IF(OR(C670="150 Directors advances", C670="120 accounts receivable", C670="720.2 Automobile - Insurance", C670="720.3 Automobile - License", C670="870.4 Rent - Insurance", C670="870.6 Rent - Property Tax", C670="870.7 Rent - Homeoffice", C670="870.9 Rent - Water"),
   0,
   IF(Dashboard!$F$5="Quick",
      IF(OR(C670="190 Automobile",C670="200 computer hardware",C670="210 Computer software",C670="220 Quickbooks software",C670="230 Office equipment",C670="240 Office furniture"),
         E670-(E670/(1+Dashboard!$F$4)),
         0
      ),
      IF(C670="750 Business promotion",
         E670-(E670/(1+4.793/100)),
         E670-(E670/(1+Dashboard!$F$4))
      )
   )
)</f>
        <v>0</v>
      </c>
      <c r="J670" s="39">
        <f>Bank1[[#This Row],[Money in/ (Money out)]]-Bank1[[#This Row],[GST/HST]]</f>
        <v>0</v>
      </c>
      <c r="L670" s="37">
        <f t="shared" si="30"/>
        <v>0</v>
      </c>
    </row>
    <row r="671" spans="1:12" x14ac:dyDescent="0.2">
      <c r="A671" s="418"/>
      <c r="D671" s="416">
        <f>_xlfn.XLOOKUP(C:C,Table1[for Import to Bank Register dropdown],Table1[for Pivot],0,0,1)</f>
        <v>0</v>
      </c>
      <c r="E671" s="419"/>
      <c r="F671" s="160">
        <f t="shared" si="32"/>
        <v>1111111</v>
      </c>
      <c r="G671" s="394">
        <f t="shared" si="31"/>
        <v>0</v>
      </c>
      <c r="I671" s="397">
        <f>IF(OR(C671="150 Directors advances", C671="120 accounts receivable", C671="720.2 Automobile - Insurance", C671="720.3 Automobile - License", C671="870.4 Rent - Insurance", C671="870.6 Rent - Property Tax", C671="870.7 Rent - Homeoffice", C671="870.9 Rent - Water"),
   0,
   IF(Dashboard!$F$5="Quick",
      IF(OR(C671="190 Automobile",C671="200 computer hardware",C671="210 Computer software",C671="220 Quickbooks software",C671="230 Office equipment",C671="240 Office furniture"),
         E671-(E671/(1+Dashboard!$F$4)),
         0
      ),
      IF(C671="750 Business promotion",
         E671-(E671/(1+4.793/100)),
         E671-(E671/(1+Dashboard!$F$4))
      )
   )
)</f>
        <v>0</v>
      </c>
      <c r="J671" s="39">
        <f>Bank1[[#This Row],[Money in/ (Money out)]]-Bank1[[#This Row],[GST/HST]]</f>
        <v>0</v>
      </c>
      <c r="L671" s="37">
        <f t="shared" si="30"/>
        <v>0</v>
      </c>
    </row>
    <row r="672" spans="1:12" x14ac:dyDescent="0.2">
      <c r="A672" s="418"/>
      <c r="D672" s="416">
        <f>_xlfn.XLOOKUP(C:C,Table1[for Import to Bank Register dropdown],Table1[for Pivot],0,0,1)</f>
        <v>0</v>
      </c>
      <c r="E672" s="419"/>
      <c r="F672" s="160">
        <f t="shared" si="32"/>
        <v>1111111</v>
      </c>
      <c r="G672" s="394">
        <f t="shared" si="31"/>
        <v>0</v>
      </c>
      <c r="I672" s="397">
        <f>IF(OR(C672="150 Directors advances", C672="120 accounts receivable", C672="720.2 Automobile - Insurance", C672="720.3 Automobile - License", C672="870.4 Rent - Insurance", C672="870.6 Rent - Property Tax", C672="870.7 Rent - Homeoffice", C672="870.9 Rent - Water"),
   0,
   IF(Dashboard!$F$5="Quick",
      IF(OR(C672="190 Automobile",C672="200 computer hardware",C672="210 Computer software",C672="220 Quickbooks software",C672="230 Office equipment",C672="240 Office furniture"),
         E672-(E672/(1+Dashboard!$F$4)),
         0
      ),
      IF(C672="750 Business promotion",
         E672-(E672/(1+4.793/100)),
         E672-(E672/(1+Dashboard!$F$4))
      )
   )
)</f>
        <v>0</v>
      </c>
      <c r="J672" s="39">
        <f>Bank1[[#This Row],[Money in/ (Money out)]]-Bank1[[#This Row],[GST/HST]]</f>
        <v>0</v>
      </c>
      <c r="L672" s="37">
        <f t="shared" si="30"/>
        <v>0</v>
      </c>
    </row>
    <row r="673" spans="1:12" x14ac:dyDescent="0.2">
      <c r="A673" s="418"/>
      <c r="D673" s="416">
        <f>_xlfn.XLOOKUP(C:C,Table1[for Import to Bank Register dropdown],Table1[for Pivot],0,0,1)</f>
        <v>0</v>
      </c>
      <c r="E673" s="419"/>
      <c r="F673" s="160">
        <f t="shared" si="32"/>
        <v>1111111</v>
      </c>
      <c r="G673" s="394">
        <f t="shared" si="31"/>
        <v>0</v>
      </c>
      <c r="I673" s="397">
        <f>IF(OR(C673="150 Directors advances", C673="120 accounts receivable", C673="720.2 Automobile - Insurance", C673="720.3 Automobile - License", C673="870.4 Rent - Insurance", C673="870.6 Rent - Property Tax", C673="870.7 Rent - Homeoffice", C673="870.9 Rent - Water"),
   0,
   IF(Dashboard!$F$5="Quick",
      IF(OR(C673="190 Automobile",C673="200 computer hardware",C673="210 Computer software",C673="220 Quickbooks software",C673="230 Office equipment",C673="240 Office furniture"),
         E673-(E673/(1+Dashboard!$F$4)),
         0
      ),
      IF(C673="750 Business promotion",
         E673-(E673/(1+4.793/100)),
         E673-(E673/(1+Dashboard!$F$4))
      )
   )
)</f>
        <v>0</v>
      </c>
      <c r="J673" s="39">
        <f>Bank1[[#This Row],[Money in/ (Money out)]]-Bank1[[#This Row],[GST/HST]]</f>
        <v>0</v>
      </c>
      <c r="L673" s="37">
        <f t="shared" si="30"/>
        <v>0</v>
      </c>
    </row>
    <row r="674" spans="1:12" x14ac:dyDescent="0.2">
      <c r="A674" s="418"/>
      <c r="D674" s="416">
        <f>_xlfn.XLOOKUP(C:C,Table1[for Import to Bank Register dropdown],Table1[for Pivot],0,0,1)</f>
        <v>0</v>
      </c>
      <c r="E674" s="419"/>
      <c r="F674" s="160">
        <f t="shared" si="32"/>
        <v>1111111</v>
      </c>
      <c r="G674" s="394">
        <f t="shared" si="31"/>
        <v>0</v>
      </c>
      <c r="I674" s="397">
        <f>IF(OR(C674="150 Directors advances", C674="120 accounts receivable", C674="720.2 Automobile - Insurance", C674="720.3 Automobile - License", C674="870.4 Rent - Insurance", C674="870.6 Rent - Property Tax", C674="870.7 Rent - Homeoffice", C674="870.9 Rent - Water"),
   0,
   IF(Dashboard!$F$5="Quick",
      IF(OR(C674="190 Automobile",C674="200 computer hardware",C674="210 Computer software",C674="220 Quickbooks software",C674="230 Office equipment",C674="240 Office furniture"),
         E674-(E674/(1+Dashboard!$F$4)),
         0
      ),
      IF(C674="750 Business promotion",
         E674-(E674/(1+4.793/100)),
         E674-(E674/(1+Dashboard!$F$4))
      )
   )
)</f>
        <v>0</v>
      </c>
      <c r="J674" s="39">
        <f>Bank1[[#This Row],[Money in/ (Money out)]]-Bank1[[#This Row],[GST/HST]]</f>
        <v>0</v>
      </c>
      <c r="L674" s="37">
        <f t="shared" si="30"/>
        <v>0</v>
      </c>
    </row>
    <row r="675" spans="1:12" x14ac:dyDescent="0.2">
      <c r="A675" s="418"/>
      <c r="D675" s="416">
        <f>_xlfn.XLOOKUP(C:C,Table1[for Import to Bank Register dropdown],Table1[for Pivot],0,0,1)</f>
        <v>0</v>
      </c>
      <c r="E675" s="419"/>
      <c r="F675" s="160">
        <f t="shared" si="32"/>
        <v>1111111</v>
      </c>
      <c r="G675" s="394">
        <f t="shared" si="31"/>
        <v>0</v>
      </c>
      <c r="I675" s="397">
        <f>IF(OR(C675="150 Directors advances", C675="120 accounts receivable", C675="720.2 Automobile - Insurance", C675="720.3 Automobile - License", C675="870.4 Rent - Insurance", C675="870.6 Rent - Property Tax", C675="870.7 Rent - Homeoffice", C675="870.9 Rent - Water"),
   0,
   IF(Dashboard!$F$5="Quick",
      IF(OR(C675="190 Automobile",C675="200 computer hardware",C675="210 Computer software",C675="220 Quickbooks software",C675="230 Office equipment",C675="240 Office furniture"),
         E675-(E675/(1+Dashboard!$F$4)),
         0
      ),
      IF(C675="750 Business promotion",
         E675-(E675/(1+4.793/100)),
         E675-(E675/(1+Dashboard!$F$4))
      )
   )
)</f>
        <v>0</v>
      </c>
      <c r="J675" s="39">
        <f>Bank1[[#This Row],[Money in/ (Money out)]]-Bank1[[#This Row],[GST/HST]]</f>
        <v>0</v>
      </c>
      <c r="L675" s="37">
        <f t="shared" si="30"/>
        <v>0</v>
      </c>
    </row>
    <row r="676" spans="1:12" x14ac:dyDescent="0.2">
      <c r="A676" s="418"/>
      <c r="D676" s="416">
        <f>_xlfn.XLOOKUP(C:C,Table1[for Import to Bank Register dropdown],Table1[for Pivot],0,0,1)</f>
        <v>0</v>
      </c>
      <c r="E676" s="419"/>
      <c r="F676" s="160">
        <f t="shared" si="32"/>
        <v>1111111</v>
      </c>
      <c r="G676" s="394">
        <f t="shared" si="31"/>
        <v>0</v>
      </c>
      <c r="I676" s="397">
        <f>IF(OR(C676="150 Directors advances", C676="120 accounts receivable", C676="720.2 Automobile - Insurance", C676="720.3 Automobile - License", C676="870.4 Rent - Insurance", C676="870.6 Rent - Property Tax", C676="870.7 Rent - Homeoffice", C676="870.9 Rent - Water"),
   0,
   IF(Dashboard!$F$5="Quick",
      IF(OR(C676="190 Automobile",C676="200 computer hardware",C676="210 Computer software",C676="220 Quickbooks software",C676="230 Office equipment",C676="240 Office furniture"),
         E676-(E676/(1+Dashboard!$F$4)),
         0
      ),
      IF(C676="750 Business promotion",
         E676-(E676/(1+4.793/100)),
         E676-(E676/(1+Dashboard!$F$4))
      )
   )
)</f>
        <v>0</v>
      </c>
      <c r="J676" s="39">
        <f>Bank1[[#This Row],[Money in/ (Money out)]]-Bank1[[#This Row],[GST/HST]]</f>
        <v>0</v>
      </c>
      <c r="L676" s="37">
        <f t="shared" si="30"/>
        <v>0</v>
      </c>
    </row>
    <row r="677" spans="1:12" x14ac:dyDescent="0.2">
      <c r="A677" s="418"/>
      <c r="D677" s="416">
        <f>_xlfn.XLOOKUP(C:C,Table1[for Import to Bank Register dropdown],Table1[for Pivot],0,0,1)</f>
        <v>0</v>
      </c>
      <c r="E677" s="419"/>
      <c r="F677" s="160">
        <f t="shared" si="32"/>
        <v>1111111</v>
      </c>
      <c r="G677" s="394">
        <f t="shared" si="31"/>
        <v>0</v>
      </c>
      <c r="I677" s="397">
        <f>IF(OR(C677="150 Directors advances", C677="120 accounts receivable", C677="720.2 Automobile - Insurance", C677="720.3 Automobile - License", C677="870.4 Rent - Insurance", C677="870.6 Rent - Property Tax", C677="870.7 Rent - Homeoffice", C677="870.9 Rent - Water"),
   0,
   IF(Dashboard!$F$5="Quick",
      IF(OR(C677="190 Automobile",C677="200 computer hardware",C677="210 Computer software",C677="220 Quickbooks software",C677="230 Office equipment",C677="240 Office furniture"),
         E677-(E677/(1+Dashboard!$F$4)),
         0
      ),
      IF(C677="750 Business promotion",
         E677-(E677/(1+4.793/100)),
         E677-(E677/(1+Dashboard!$F$4))
      )
   )
)</f>
        <v>0</v>
      </c>
      <c r="J677" s="39">
        <f>Bank1[[#This Row],[Money in/ (Money out)]]-Bank1[[#This Row],[GST/HST]]</f>
        <v>0</v>
      </c>
      <c r="L677" s="37">
        <f t="shared" si="30"/>
        <v>0</v>
      </c>
    </row>
    <row r="678" spans="1:12" x14ac:dyDescent="0.2">
      <c r="A678" s="418"/>
      <c r="D678" s="416">
        <f>_xlfn.XLOOKUP(C:C,Table1[for Import to Bank Register dropdown],Table1[for Pivot],0,0,1)</f>
        <v>0</v>
      </c>
      <c r="E678" s="419"/>
      <c r="F678" s="160">
        <f t="shared" si="32"/>
        <v>1111111</v>
      </c>
      <c r="G678" s="394">
        <f t="shared" si="31"/>
        <v>0</v>
      </c>
      <c r="I678" s="397">
        <f>IF(OR(C678="150 Directors advances", C678="120 accounts receivable", C678="720.2 Automobile - Insurance", C678="720.3 Automobile - License", C678="870.4 Rent - Insurance", C678="870.6 Rent - Property Tax", C678="870.7 Rent - Homeoffice", C678="870.9 Rent - Water"),
   0,
   IF(Dashboard!$F$5="Quick",
      IF(OR(C678="190 Automobile",C678="200 computer hardware",C678="210 Computer software",C678="220 Quickbooks software",C678="230 Office equipment",C678="240 Office furniture"),
         E678-(E678/(1+Dashboard!$F$4)),
         0
      ),
      IF(C678="750 Business promotion",
         E678-(E678/(1+4.793/100)),
         E678-(E678/(1+Dashboard!$F$4))
      )
   )
)</f>
        <v>0</v>
      </c>
      <c r="J678" s="39">
        <f>Bank1[[#This Row],[Money in/ (Money out)]]-Bank1[[#This Row],[GST/HST]]</f>
        <v>0</v>
      </c>
      <c r="L678" s="37">
        <f t="shared" si="30"/>
        <v>0</v>
      </c>
    </row>
    <row r="679" spans="1:12" x14ac:dyDescent="0.2">
      <c r="A679" s="418"/>
      <c r="D679" s="416">
        <f>_xlfn.XLOOKUP(C:C,Table1[for Import to Bank Register dropdown],Table1[for Pivot],0,0,1)</f>
        <v>0</v>
      </c>
      <c r="E679" s="419"/>
      <c r="F679" s="160">
        <f t="shared" si="32"/>
        <v>1111111</v>
      </c>
      <c r="G679" s="394">
        <f t="shared" si="31"/>
        <v>0</v>
      </c>
      <c r="I679" s="397">
        <f>IF(OR(C679="150 Directors advances", C679="120 accounts receivable", C679="720.2 Automobile - Insurance", C679="720.3 Automobile - License", C679="870.4 Rent - Insurance", C679="870.6 Rent - Property Tax", C679="870.7 Rent - Homeoffice", C679="870.9 Rent - Water"),
   0,
   IF(Dashboard!$F$5="Quick",
      IF(OR(C679="190 Automobile",C679="200 computer hardware",C679="210 Computer software",C679="220 Quickbooks software",C679="230 Office equipment",C679="240 Office furniture"),
         E679-(E679/(1+Dashboard!$F$4)),
         0
      ),
      IF(C679="750 Business promotion",
         E679-(E679/(1+4.793/100)),
         E679-(E679/(1+Dashboard!$F$4))
      )
   )
)</f>
        <v>0</v>
      </c>
      <c r="J679" s="39">
        <f>Bank1[[#This Row],[Money in/ (Money out)]]-Bank1[[#This Row],[GST/HST]]</f>
        <v>0</v>
      </c>
      <c r="L679" s="37">
        <f t="shared" si="30"/>
        <v>0</v>
      </c>
    </row>
    <row r="680" spans="1:12" x14ac:dyDescent="0.2">
      <c r="A680" s="418"/>
      <c r="D680" s="416">
        <f>_xlfn.XLOOKUP(C:C,Table1[for Import to Bank Register dropdown],Table1[for Pivot],0,0,1)</f>
        <v>0</v>
      </c>
      <c r="E680" s="419"/>
      <c r="F680" s="160">
        <f t="shared" si="32"/>
        <v>1111111</v>
      </c>
      <c r="G680" s="394">
        <f t="shared" si="31"/>
        <v>0</v>
      </c>
      <c r="I680" s="397">
        <f>IF(OR(C680="150 Directors advances", C680="120 accounts receivable", C680="720.2 Automobile - Insurance", C680="720.3 Automobile - License", C680="870.4 Rent - Insurance", C680="870.6 Rent - Property Tax", C680="870.7 Rent - Homeoffice", C680="870.9 Rent - Water"),
   0,
   IF(Dashboard!$F$5="Quick",
      IF(OR(C680="190 Automobile",C680="200 computer hardware",C680="210 Computer software",C680="220 Quickbooks software",C680="230 Office equipment",C680="240 Office furniture"),
         E680-(E680/(1+Dashboard!$F$4)),
         0
      ),
      IF(C680="750 Business promotion",
         E680-(E680/(1+4.793/100)),
         E680-(E680/(1+Dashboard!$F$4))
      )
   )
)</f>
        <v>0</v>
      </c>
      <c r="J680" s="39">
        <f>Bank1[[#This Row],[Money in/ (Money out)]]-Bank1[[#This Row],[GST/HST]]</f>
        <v>0</v>
      </c>
      <c r="L680" s="37">
        <f t="shared" si="30"/>
        <v>0</v>
      </c>
    </row>
    <row r="681" spans="1:12" x14ac:dyDescent="0.2">
      <c r="A681" s="418"/>
      <c r="D681" s="416">
        <f>_xlfn.XLOOKUP(C:C,Table1[for Import to Bank Register dropdown],Table1[for Pivot],0,0,1)</f>
        <v>0</v>
      </c>
      <c r="E681" s="419"/>
      <c r="F681" s="160">
        <f t="shared" si="32"/>
        <v>1111111</v>
      </c>
      <c r="G681" s="394">
        <f t="shared" si="31"/>
        <v>0</v>
      </c>
      <c r="I681" s="397">
        <f>IF(OR(C681="150 Directors advances", C681="120 accounts receivable", C681="720.2 Automobile - Insurance", C681="720.3 Automobile - License", C681="870.4 Rent - Insurance", C681="870.6 Rent - Property Tax", C681="870.7 Rent - Homeoffice", C681="870.9 Rent - Water"),
   0,
   IF(Dashboard!$F$5="Quick",
      IF(OR(C681="190 Automobile",C681="200 computer hardware",C681="210 Computer software",C681="220 Quickbooks software",C681="230 Office equipment",C681="240 Office furniture"),
         E681-(E681/(1+Dashboard!$F$4)),
         0
      ),
      IF(C681="750 Business promotion",
         E681-(E681/(1+4.793/100)),
         E681-(E681/(1+Dashboard!$F$4))
      )
   )
)</f>
        <v>0</v>
      </c>
      <c r="J681" s="39">
        <f>Bank1[[#This Row],[Money in/ (Money out)]]-Bank1[[#This Row],[GST/HST]]</f>
        <v>0</v>
      </c>
      <c r="L681" s="37">
        <f t="shared" si="30"/>
        <v>0</v>
      </c>
    </row>
    <row r="682" spans="1:12" x14ac:dyDescent="0.2">
      <c r="A682" s="418"/>
      <c r="D682" s="416">
        <f>_xlfn.XLOOKUP(C:C,Table1[for Import to Bank Register dropdown],Table1[for Pivot],0,0,1)</f>
        <v>0</v>
      </c>
      <c r="E682" s="419"/>
      <c r="F682" s="160">
        <f t="shared" si="32"/>
        <v>1111111</v>
      </c>
      <c r="G682" s="394">
        <f t="shared" si="31"/>
        <v>0</v>
      </c>
      <c r="I682" s="397">
        <f>IF(OR(C682="150 Directors advances", C682="120 accounts receivable", C682="720.2 Automobile - Insurance", C682="720.3 Automobile - License", C682="870.4 Rent - Insurance", C682="870.6 Rent - Property Tax", C682="870.7 Rent - Homeoffice", C682="870.9 Rent - Water"),
   0,
   IF(Dashboard!$F$5="Quick",
      IF(OR(C682="190 Automobile",C682="200 computer hardware",C682="210 Computer software",C682="220 Quickbooks software",C682="230 Office equipment",C682="240 Office furniture"),
         E682-(E682/(1+Dashboard!$F$4)),
         0
      ),
      IF(C682="750 Business promotion",
         E682-(E682/(1+4.793/100)),
         E682-(E682/(1+Dashboard!$F$4))
      )
   )
)</f>
        <v>0</v>
      </c>
      <c r="J682" s="39">
        <f>Bank1[[#This Row],[Money in/ (Money out)]]-Bank1[[#This Row],[GST/HST]]</f>
        <v>0</v>
      </c>
      <c r="L682" s="37">
        <f t="shared" si="30"/>
        <v>0</v>
      </c>
    </row>
    <row r="683" spans="1:12" x14ac:dyDescent="0.2">
      <c r="A683" s="418"/>
      <c r="D683" s="416">
        <f>_xlfn.XLOOKUP(C:C,Table1[for Import to Bank Register dropdown],Table1[for Pivot],0,0,1)</f>
        <v>0</v>
      </c>
      <c r="E683" s="419"/>
      <c r="F683" s="160">
        <f t="shared" si="32"/>
        <v>1111111</v>
      </c>
      <c r="G683" s="394">
        <f t="shared" si="31"/>
        <v>0</v>
      </c>
      <c r="I683" s="397">
        <f>IF(OR(C683="150 Directors advances", C683="120 accounts receivable", C683="720.2 Automobile - Insurance", C683="720.3 Automobile - License", C683="870.4 Rent - Insurance", C683="870.6 Rent - Property Tax", C683="870.7 Rent - Homeoffice", C683="870.9 Rent - Water"),
   0,
   IF(Dashboard!$F$5="Quick",
      IF(OR(C683="190 Automobile",C683="200 computer hardware",C683="210 Computer software",C683="220 Quickbooks software",C683="230 Office equipment",C683="240 Office furniture"),
         E683-(E683/(1+Dashboard!$F$4)),
         0
      ),
      IF(C683="750 Business promotion",
         E683-(E683/(1+4.793/100)),
         E683-(E683/(1+Dashboard!$F$4))
      )
   )
)</f>
        <v>0</v>
      </c>
      <c r="J683" s="39">
        <f>Bank1[[#This Row],[Money in/ (Money out)]]-Bank1[[#This Row],[GST/HST]]</f>
        <v>0</v>
      </c>
      <c r="L683" s="37">
        <f t="shared" si="30"/>
        <v>0</v>
      </c>
    </row>
    <row r="684" spans="1:12" x14ac:dyDescent="0.2">
      <c r="A684" s="418"/>
      <c r="D684" s="416">
        <f>_xlfn.XLOOKUP(C:C,Table1[for Import to Bank Register dropdown],Table1[for Pivot],0,0,1)</f>
        <v>0</v>
      </c>
      <c r="E684" s="419"/>
      <c r="F684" s="160">
        <f t="shared" si="32"/>
        <v>1111111</v>
      </c>
      <c r="G684" s="394">
        <f t="shared" si="31"/>
        <v>0</v>
      </c>
      <c r="I684" s="397">
        <f>IF(OR(C684="150 Directors advances", C684="120 accounts receivable", C684="720.2 Automobile - Insurance", C684="720.3 Automobile - License", C684="870.4 Rent - Insurance", C684="870.6 Rent - Property Tax", C684="870.7 Rent - Homeoffice", C684="870.9 Rent - Water"),
   0,
   IF(Dashboard!$F$5="Quick",
      IF(OR(C684="190 Automobile",C684="200 computer hardware",C684="210 Computer software",C684="220 Quickbooks software",C684="230 Office equipment",C684="240 Office furniture"),
         E684-(E684/(1+Dashboard!$F$4)),
         0
      ),
      IF(C684="750 Business promotion",
         E684-(E684/(1+4.793/100)),
         E684-(E684/(1+Dashboard!$F$4))
      )
   )
)</f>
        <v>0</v>
      </c>
      <c r="J684" s="39">
        <f>Bank1[[#This Row],[Money in/ (Money out)]]-Bank1[[#This Row],[GST/HST]]</f>
        <v>0</v>
      </c>
      <c r="L684" s="37">
        <f t="shared" si="30"/>
        <v>0</v>
      </c>
    </row>
    <row r="685" spans="1:12" x14ac:dyDescent="0.2">
      <c r="A685" s="418"/>
      <c r="D685" s="416">
        <f>_xlfn.XLOOKUP(C:C,Table1[for Import to Bank Register dropdown],Table1[for Pivot],0,0,1)</f>
        <v>0</v>
      </c>
      <c r="E685" s="419"/>
      <c r="F685" s="160">
        <f t="shared" si="32"/>
        <v>1111111</v>
      </c>
      <c r="G685" s="394">
        <f t="shared" si="31"/>
        <v>0</v>
      </c>
      <c r="I685" s="397">
        <f>IF(OR(C685="150 Directors advances", C685="120 accounts receivable", C685="720.2 Automobile - Insurance", C685="720.3 Automobile - License", C685="870.4 Rent - Insurance", C685="870.6 Rent - Property Tax", C685="870.7 Rent - Homeoffice", C685="870.9 Rent - Water"),
   0,
   IF(Dashboard!$F$5="Quick",
      IF(OR(C685="190 Automobile",C685="200 computer hardware",C685="210 Computer software",C685="220 Quickbooks software",C685="230 Office equipment",C685="240 Office furniture"),
         E685-(E685/(1+Dashboard!$F$4)),
         0
      ),
      IF(C685="750 Business promotion",
         E685-(E685/(1+4.793/100)),
         E685-(E685/(1+Dashboard!$F$4))
      )
   )
)</f>
        <v>0</v>
      </c>
      <c r="J685" s="39">
        <f>Bank1[[#This Row],[Money in/ (Money out)]]-Bank1[[#This Row],[GST/HST]]</f>
        <v>0</v>
      </c>
      <c r="L685" s="37">
        <f t="shared" si="30"/>
        <v>0</v>
      </c>
    </row>
    <row r="686" spans="1:12" x14ac:dyDescent="0.2">
      <c r="A686" s="418"/>
      <c r="D686" s="416">
        <f>_xlfn.XLOOKUP(C:C,Table1[for Import to Bank Register dropdown],Table1[for Pivot],0,0,1)</f>
        <v>0</v>
      </c>
      <c r="E686" s="419"/>
      <c r="F686" s="160">
        <f t="shared" si="32"/>
        <v>1111111</v>
      </c>
      <c r="G686" s="394">
        <f t="shared" si="31"/>
        <v>0</v>
      </c>
      <c r="I686" s="397">
        <f>IF(OR(C686="150 Directors advances", C686="120 accounts receivable", C686="720.2 Automobile - Insurance", C686="720.3 Automobile - License", C686="870.4 Rent - Insurance", C686="870.6 Rent - Property Tax", C686="870.7 Rent - Homeoffice", C686="870.9 Rent - Water"),
   0,
   IF(Dashboard!$F$5="Quick",
      IF(OR(C686="190 Automobile",C686="200 computer hardware",C686="210 Computer software",C686="220 Quickbooks software",C686="230 Office equipment",C686="240 Office furniture"),
         E686-(E686/(1+Dashboard!$F$4)),
         0
      ),
      IF(C686="750 Business promotion",
         E686-(E686/(1+4.793/100)),
         E686-(E686/(1+Dashboard!$F$4))
      )
   )
)</f>
        <v>0</v>
      </c>
      <c r="J686" s="39">
        <f>Bank1[[#This Row],[Money in/ (Money out)]]-Bank1[[#This Row],[GST/HST]]</f>
        <v>0</v>
      </c>
      <c r="L686" s="37">
        <f t="shared" si="30"/>
        <v>0</v>
      </c>
    </row>
    <row r="687" spans="1:12" x14ac:dyDescent="0.2">
      <c r="A687" s="418"/>
      <c r="D687" s="416">
        <f>_xlfn.XLOOKUP(C:C,Table1[for Import to Bank Register dropdown],Table1[for Pivot],0,0,1)</f>
        <v>0</v>
      </c>
      <c r="E687" s="419"/>
      <c r="F687" s="160">
        <f t="shared" si="32"/>
        <v>1111111</v>
      </c>
      <c r="G687" s="394">
        <f t="shared" si="31"/>
        <v>0</v>
      </c>
      <c r="I687" s="397">
        <f>IF(OR(C687="150 Directors advances", C687="120 accounts receivable", C687="720.2 Automobile - Insurance", C687="720.3 Automobile - License", C687="870.4 Rent - Insurance", C687="870.6 Rent - Property Tax", C687="870.7 Rent - Homeoffice", C687="870.9 Rent - Water"),
   0,
   IF(Dashboard!$F$5="Quick",
      IF(OR(C687="190 Automobile",C687="200 computer hardware",C687="210 Computer software",C687="220 Quickbooks software",C687="230 Office equipment",C687="240 Office furniture"),
         E687-(E687/(1+Dashboard!$F$4)),
         0
      ),
      IF(C687="750 Business promotion",
         E687-(E687/(1+4.793/100)),
         E687-(E687/(1+Dashboard!$F$4))
      )
   )
)</f>
        <v>0</v>
      </c>
      <c r="J687" s="39">
        <f>Bank1[[#This Row],[Money in/ (Money out)]]-Bank1[[#This Row],[GST/HST]]</f>
        <v>0</v>
      </c>
      <c r="L687" s="37">
        <f t="shared" si="30"/>
        <v>0</v>
      </c>
    </row>
    <row r="688" spans="1:12" x14ac:dyDescent="0.2">
      <c r="A688" s="418"/>
      <c r="D688" s="416">
        <f>_xlfn.XLOOKUP(C:C,Table1[for Import to Bank Register dropdown],Table1[for Pivot],0,0,1)</f>
        <v>0</v>
      </c>
      <c r="E688" s="419"/>
      <c r="F688" s="160">
        <f t="shared" si="32"/>
        <v>1111111</v>
      </c>
      <c r="G688" s="394">
        <f t="shared" si="31"/>
        <v>0</v>
      </c>
      <c r="I688" s="397">
        <f>IF(OR(C688="150 Directors advances", C688="120 accounts receivable", C688="720.2 Automobile - Insurance", C688="720.3 Automobile - License", C688="870.4 Rent - Insurance", C688="870.6 Rent - Property Tax", C688="870.7 Rent - Homeoffice", C688="870.9 Rent - Water"),
   0,
   IF(Dashboard!$F$5="Quick",
      IF(OR(C688="190 Automobile",C688="200 computer hardware",C688="210 Computer software",C688="220 Quickbooks software",C688="230 Office equipment",C688="240 Office furniture"),
         E688-(E688/(1+Dashboard!$F$4)),
         0
      ),
      IF(C688="750 Business promotion",
         E688-(E688/(1+4.793/100)),
         E688-(E688/(1+Dashboard!$F$4))
      )
   )
)</f>
        <v>0</v>
      </c>
      <c r="J688" s="39">
        <f>Bank1[[#This Row],[Money in/ (Money out)]]-Bank1[[#This Row],[GST/HST]]</f>
        <v>0</v>
      </c>
      <c r="L688" s="37">
        <f t="shared" si="30"/>
        <v>0</v>
      </c>
    </row>
    <row r="689" spans="1:12" x14ac:dyDescent="0.2">
      <c r="A689" s="418"/>
      <c r="D689" s="416">
        <f>_xlfn.XLOOKUP(C:C,Table1[for Import to Bank Register dropdown],Table1[for Pivot],0,0,1)</f>
        <v>0</v>
      </c>
      <c r="E689" s="419"/>
      <c r="F689" s="160">
        <f t="shared" si="32"/>
        <v>1111111</v>
      </c>
      <c r="G689" s="394">
        <f t="shared" si="31"/>
        <v>0</v>
      </c>
      <c r="I689" s="397">
        <f>IF(OR(C689="150 Directors advances", C689="120 accounts receivable", C689="720.2 Automobile - Insurance", C689="720.3 Automobile - License", C689="870.4 Rent - Insurance", C689="870.6 Rent - Property Tax", C689="870.7 Rent - Homeoffice", C689="870.9 Rent - Water"),
   0,
   IF(Dashboard!$F$5="Quick",
      IF(OR(C689="190 Automobile",C689="200 computer hardware",C689="210 Computer software",C689="220 Quickbooks software",C689="230 Office equipment",C689="240 Office furniture"),
         E689-(E689/(1+Dashboard!$F$4)),
         0
      ),
      IF(C689="750 Business promotion",
         E689-(E689/(1+4.793/100)),
         E689-(E689/(1+Dashboard!$F$4))
      )
   )
)</f>
        <v>0</v>
      </c>
      <c r="J689" s="39">
        <f>Bank1[[#This Row],[Money in/ (Money out)]]-Bank1[[#This Row],[GST/HST]]</f>
        <v>0</v>
      </c>
      <c r="L689" s="37">
        <f t="shared" si="30"/>
        <v>0</v>
      </c>
    </row>
    <row r="690" spans="1:12" x14ac:dyDescent="0.2">
      <c r="A690" s="418"/>
      <c r="D690" s="416">
        <f>_xlfn.XLOOKUP(C:C,Table1[for Import to Bank Register dropdown],Table1[for Pivot],0,0,1)</f>
        <v>0</v>
      </c>
      <c r="E690" s="419"/>
      <c r="F690" s="160">
        <f t="shared" si="32"/>
        <v>1111111</v>
      </c>
      <c r="G690" s="394">
        <f t="shared" si="31"/>
        <v>0</v>
      </c>
      <c r="I690" s="397">
        <f>IF(OR(C690="150 Directors advances", C690="120 accounts receivable", C690="720.2 Automobile - Insurance", C690="720.3 Automobile - License", C690="870.4 Rent - Insurance", C690="870.6 Rent - Property Tax", C690="870.7 Rent - Homeoffice", C690="870.9 Rent - Water"),
   0,
   IF(Dashboard!$F$5="Quick",
      IF(OR(C690="190 Automobile",C690="200 computer hardware",C690="210 Computer software",C690="220 Quickbooks software",C690="230 Office equipment",C690="240 Office furniture"),
         E690-(E690/(1+Dashboard!$F$4)),
         0
      ),
      IF(C690="750 Business promotion",
         E690-(E690/(1+4.793/100)),
         E690-(E690/(1+Dashboard!$F$4))
      )
   )
)</f>
        <v>0</v>
      </c>
      <c r="J690" s="39">
        <f>Bank1[[#This Row],[Money in/ (Money out)]]-Bank1[[#This Row],[GST/HST]]</f>
        <v>0</v>
      </c>
      <c r="L690" s="37">
        <f t="shared" si="30"/>
        <v>0</v>
      </c>
    </row>
    <row r="691" spans="1:12" x14ac:dyDescent="0.2">
      <c r="A691" s="418"/>
      <c r="D691" s="416">
        <f>_xlfn.XLOOKUP(C:C,Table1[for Import to Bank Register dropdown],Table1[for Pivot],0,0,1)</f>
        <v>0</v>
      </c>
      <c r="E691" s="419"/>
      <c r="F691" s="160">
        <f t="shared" si="32"/>
        <v>1111111</v>
      </c>
      <c r="G691" s="394">
        <f t="shared" si="31"/>
        <v>0</v>
      </c>
      <c r="I691" s="397">
        <f>IF(OR(C691="150 Directors advances", C691="120 accounts receivable", C691="720.2 Automobile - Insurance", C691="720.3 Automobile - License", C691="870.4 Rent - Insurance", C691="870.6 Rent - Property Tax", C691="870.7 Rent - Homeoffice", C691="870.9 Rent - Water"),
   0,
   IF(Dashboard!$F$5="Quick",
      IF(OR(C691="190 Automobile",C691="200 computer hardware",C691="210 Computer software",C691="220 Quickbooks software",C691="230 Office equipment",C691="240 Office furniture"),
         E691-(E691/(1+Dashboard!$F$4)),
         0
      ),
      IF(C691="750 Business promotion",
         E691-(E691/(1+4.793/100)),
         E691-(E691/(1+Dashboard!$F$4))
      )
   )
)</f>
        <v>0</v>
      </c>
      <c r="J691" s="39">
        <f>Bank1[[#This Row],[Money in/ (Money out)]]-Bank1[[#This Row],[GST/HST]]</f>
        <v>0</v>
      </c>
      <c r="L691" s="37">
        <f t="shared" si="30"/>
        <v>0</v>
      </c>
    </row>
    <row r="692" spans="1:12" x14ac:dyDescent="0.2">
      <c r="A692" s="418"/>
      <c r="D692" s="416">
        <f>_xlfn.XLOOKUP(C:C,Table1[for Import to Bank Register dropdown],Table1[for Pivot],0,0,1)</f>
        <v>0</v>
      </c>
      <c r="E692" s="419"/>
      <c r="F692" s="160">
        <f t="shared" si="32"/>
        <v>1111111</v>
      </c>
      <c r="G692" s="394">
        <f t="shared" si="31"/>
        <v>0</v>
      </c>
      <c r="I692" s="397">
        <f>IF(OR(C692="150 Directors advances", C692="120 accounts receivable", C692="720.2 Automobile - Insurance", C692="720.3 Automobile - License", C692="870.4 Rent - Insurance", C692="870.6 Rent - Property Tax", C692="870.7 Rent - Homeoffice", C692="870.9 Rent - Water"),
   0,
   IF(Dashboard!$F$5="Quick",
      IF(OR(C692="190 Automobile",C692="200 computer hardware",C692="210 Computer software",C692="220 Quickbooks software",C692="230 Office equipment",C692="240 Office furniture"),
         E692-(E692/(1+Dashboard!$F$4)),
         0
      ),
      IF(C692="750 Business promotion",
         E692-(E692/(1+4.793/100)),
         E692-(E692/(1+Dashboard!$F$4))
      )
   )
)</f>
        <v>0</v>
      </c>
      <c r="J692" s="39">
        <f>Bank1[[#This Row],[Money in/ (Money out)]]-Bank1[[#This Row],[GST/HST]]</f>
        <v>0</v>
      </c>
      <c r="L692" s="37">
        <f t="shared" si="30"/>
        <v>0</v>
      </c>
    </row>
    <row r="693" spans="1:12" x14ac:dyDescent="0.2">
      <c r="A693" s="418"/>
      <c r="D693" s="416">
        <f>_xlfn.XLOOKUP(C:C,Table1[for Import to Bank Register dropdown],Table1[for Pivot],0,0,1)</f>
        <v>0</v>
      </c>
      <c r="E693" s="419"/>
      <c r="F693" s="160">
        <f t="shared" si="32"/>
        <v>1111111</v>
      </c>
      <c r="G693" s="394">
        <f t="shared" si="31"/>
        <v>0</v>
      </c>
      <c r="I693" s="397">
        <f>IF(OR(C693="150 Directors advances", C693="120 accounts receivable", C693="720.2 Automobile - Insurance", C693="720.3 Automobile - License", C693="870.4 Rent - Insurance", C693="870.6 Rent - Property Tax", C693="870.7 Rent - Homeoffice", C693="870.9 Rent - Water"),
   0,
   IF(Dashboard!$F$5="Quick",
      IF(OR(C693="190 Automobile",C693="200 computer hardware",C693="210 Computer software",C693="220 Quickbooks software",C693="230 Office equipment",C693="240 Office furniture"),
         E693-(E693/(1+Dashboard!$F$4)),
         0
      ),
      IF(C693="750 Business promotion",
         E693-(E693/(1+4.793/100)),
         E693-(E693/(1+Dashboard!$F$4))
      )
   )
)</f>
        <v>0</v>
      </c>
      <c r="J693" s="39">
        <f>Bank1[[#This Row],[Money in/ (Money out)]]-Bank1[[#This Row],[GST/HST]]</f>
        <v>0</v>
      </c>
      <c r="L693" s="37">
        <f t="shared" si="30"/>
        <v>0</v>
      </c>
    </row>
    <row r="694" spans="1:12" x14ac:dyDescent="0.2">
      <c r="A694" s="418"/>
      <c r="D694" s="416">
        <f>_xlfn.XLOOKUP(C:C,Table1[for Import to Bank Register dropdown],Table1[for Pivot],0,0,1)</f>
        <v>0</v>
      </c>
      <c r="E694" s="419"/>
      <c r="F694" s="160">
        <f t="shared" si="32"/>
        <v>1111111</v>
      </c>
      <c r="G694" s="394">
        <f t="shared" si="31"/>
        <v>0</v>
      </c>
      <c r="I694" s="397">
        <f>IF(OR(C694="150 Directors advances", C694="120 accounts receivable", C694="720.2 Automobile - Insurance", C694="720.3 Automobile - License", C694="870.4 Rent - Insurance", C694="870.6 Rent - Property Tax", C694="870.7 Rent - Homeoffice", C694="870.9 Rent - Water"),
   0,
   IF(Dashboard!$F$5="Quick",
      IF(OR(C694="190 Automobile",C694="200 computer hardware",C694="210 Computer software",C694="220 Quickbooks software",C694="230 Office equipment",C694="240 Office furniture"),
         E694-(E694/(1+Dashboard!$F$4)),
         0
      ),
      IF(C694="750 Business promotion",
         E694-(E694/(1+4.793/100)),
         E694-(E694/(1+Dashboard!$F$4))
      )
   )
)</f>
        <v>0</v>
      </c>
      <c r="J694" s="39">
        <f>Bank1[[#This Row],[Money in/ (Money out)]]-Bank1[[#This Row],[GST/HST]]</f>
        <v>0</v>
      </c>
      <c r="L694" s="37">
        <f t="shared" si="30"/>
        <v>0</v>
      </c>
    </row>
    <row r="695" spans="1:12" x14ac:dyDescent="0.2">
      <c r="A695" s="418"/>
      <c r="D695" s="416">
        <f>_xlfn.XLOOKUP(C:C,Table1[for Import to Bank Register dropdown],Table1[for Pivot],0,0,1)</f>
        <v>0</v>
      </c>
      <c r="E695" s="419"/>
      <c r="F695" s="160">
        <f t="shared" si="32"/>
        <v>1111111</v>
      </c>
      <c r="G695" s="394">
        <f t="shared" si="31"/>
        <v>0</v>
      </c>
      <c r="I695" s="397">
        <f>IF(OR(C695="150 Directors advances", C695="120 accounts receivable", C695="720.2 Automobile - Insurance", C695="720.3 Automobile - License", C695="870.4 Rent - Insurance", C695="870.6 Rent - Property Tax", C695="870.7 Rent - Homeoffice", C695="870.9 Rent - Water"),
   0,
   IF(Dashboard!$F$5="Quick",
      IF(OR(C695="190 Automobile",C695="200 computer hardware",C695="210 Computer software",C695="220 Quickbooks software",C695="230 Office equipment",C695="240 Office furniture"),
         E695-(E695/(1+Dashboard!$F$4)),
         0
      ),
      IF(C695="750 Business promotion",
         E695-(E695/(1+4.793/100)),
         E695-(E695/(1+Dashboard!$F$4))
      )
   )
)</f>
        <v>0</v>
      </c>
      <c r="J695" s="39">
        <f>Bank1[[#This Row],[Money in/ (Money out)]]-Bank1[[#This Row],[GST/HST]]</f>
        <v>0</v>
      </c>
      <c r="L695" s="37">
        <f t="shared" si="30"/>
        <v>0</v>
      </c>
    </row>
    <row r="696" spans="1:12" x14ac:dyDescent="0.2">
      <c r="A696" s="418"/>
      <c r="D696" s="416">
        <f>_xlfn.XLOOKUP(C:C,Table1[for Import to Bank Register dropdown],Table1[for Pivot],0,0,1)</f>
        <v>0</v>
      </c>
      <c r="E696" s="419"/>
      <c r="F696" s="160">
        <f t="shared" si="32"/>
        <v>1111111</v>
      </c>
      <c r="G696" s="394">
        <f t="shared" si="31"/>
        <v>0</v>
      </c>
      <c r="I696" s="397">
        <f>IF(OR(C696="150 Directors advances", C696="120 accounts receivable", C696="720.2 Automobile - Insurance", C696="720.3 Automobile - License", C696="870.4 Rent - Insurance", C696="870.6 Rent - Property Tax", C696="870.7 Rent - Homeoffice", C696="870.9 Rent - Water"),
   0,
   IF(Dashboard!$F$5="Quick",
      IF(OR(C696="190 Automobile",C696="200 computer hardware",C696="210 Computer software",C696="220 Quickbooks software",C696="230 Office equipment",C696="240 Office furniture"),
         E696-(E696/(1+Dashboard!$F$4)),
         0
      ),
      IF(C696="750 Business promotion",
         E696-(E696/(1+4.793/100)),
         E696-(E696/(1+Dashboard!$F$4))
      )
   )
)</f>
        <v>0</v>
      </c>
      <c r="J696" s="39">
        <f>Bank1[[#This Row],[Money in/ (Money out)]]-Bank1[[#This Row],[GST/HST]]</f>
        <v>0</v>
      </c>
      <c r="L696" s="37">
        <f t="shared" si="30"/>
        <v>0</v>
      </c>
    </row>
    <row r="697" spans="1:12" x14ac:dyDescent="0.2">
      <c r="A697" s="418"/>
      <c r="D697" s="416">
        <f>_xlfn.XLOOKUP(C:C,Table1[for Import to Bank Register dropdown],Table1[for Pivot],0,0,1)</f>
        <v>0</v>
      </c>
      <c r="E697" s="419"/>
      <c r="F697" s="160">
        <f t="shared" si="32"/>
        <v>1111111</v>
      </c>
      <c r="G697" s="394">
        <f t="shared" si="31"/>
        <v>0</v>
      </c>
      <c r="I697" s="397">
        <f>IF(OR(C697="150 Directors advances", C697="120 accounts receivable", C697="720.2 Automobile - Insurance", C697="720.3 Automobile - License", C697="870.4 Rent - Insurance", C697="870.6 Rent - Property Tax", C697="870.7 Rent - Homeoffice", C697="870.9 Rent - Water"),
   0,
   IF(Dashboard!$F$5="Quick",
      IF(OR(C697="190 Automobile",C697="200 computer hardware",C697="210 Computer software",C697="220 Quickbooks software",C697="230 Office equipment",C697="240 Office furniture"),
         E697-(E697/(1+Dashboard!$F$4)),
         0
      ),
      IF(C697="750 Business promotion",
         E697-(E697/(1+4.793/100)),
         E697-(E697/(1+Dashboard!$F$4))
      )
   )
)</f>
        <v>0</v>
      </c>
      <c r="J697" s="39">
        <f>Bank1[[#This Row],[Money in/ (Money out)]]-Bank1[[#This Row],[GST/HST]]</f>
        <v>0</v>
      </c>
      <c r="L697" s="37">
        <f t="shared" si="30"/>
        <v>0</v>
      </c>
    </row>
    <row r="698" spans="1:12" x14ac:dyDescent="0.2">
      <c r="A698" s="418"/>
      <c r="D698" s="416">
        <f>_xlfn.XLOOKUP(C:C,Table1[for Import to Bank Register dropdown],Table1[for Pivot],0,0,1)</f>
        <v>0</v>
      </c>
      <c r="E698" s="419"/>
      <c r="F698" s="160">
        <f t="shared" si="32"/>
        <v>1111111</v>
      </c>
      <c r="G698" s="394">
        <f t="shared" si="31"/>
        <v>0</v>
      </c>
      <c r="I698" s="397">
        <f>IF(OR(C698="150 Directors advances", C698="120 accounts receivable", C698="720.2 Automobile - Insurance", C698="720.3 Automobile - License", C698="870.4 Rent - Insurance", C698="870.6 Rent - Property Tax", C698="870.7 Rent - Homeoffice", C698="870.9 Rent - Water"),
   0,
   IF(Dashboard!$F$5="Quick",
      IF(OR(C698="190 Automobile",C698="200 computer hardware",C698="210 Computer software",C698="220 Quickbooks software",C698="230 Office equipment",C698="240 Office furniture"),
         E698-(E698/(1+Dashboard!$F$4)),
         0
      ),
      IF(C698="750 Business promotion",
         E698-(E698/(1+4.793/100)),
         E698-(E698/(1+Dashboard!$F$4))
      )
   )
)</f>
        <v>0</v>
      </c>
      <c r="J698" s="39">
        <f>Bank1[[#This Row],[Money in/ (Money out)]]-Bank1[[#This Row],[GST/HST]]</f>
        <v>0</v>
      </c>
      <c r="L698" s="37">
        <f t="shared" si="30"/>
        <v>0</v>
      </c>
    </row>
    <row r="699" spans="1:12" x14ac:dyDescent="0.2">
      <c r="A699" s="418"/>
      <c r="D699" s="416">
        <f>_xlfn.XLOOKUP(C:C,Table1[for Import to Bank Register dropdown],Table1[for Pivot],0,0,1)</f>
        <v>0</v>
      </c>
      <c r="E699" s="419"/>
      <c r="F699" s="160">
        <f t="shared" si="32"/>
        <v>1111111</v>
      </c>
      <c r="G699" s="394">
        <f t="shared" si="31"/>
        <v>0</v>
      </c>
      <c r="I699" s="397">
        <f>IF(OR(C699="150 Directors advances", C699="120 accounts receivable", C699="720.2 Automobile - Insurance", C699="720.3 Automobile - License", C699="870.4 Rent - Insurance", C699="870.6 Rent - Property Tax", C699="870.7 Rent - Homeoffice", C699="870.9 Rent - Water"),
   0,
   IF(Dashboard!$F$5="Quick",
      IF(OR(C699="190 Automobile",C699="200 computer hardware",C699="210 Computer software",C699="220 Quickbooks software",C699="230 Office equipment",C699="240 Office furniture"),
         E699-(E699/(1+Dashboard!$F$4)),
         0
      ),
      IF(C699="750 Business promotion",
         E699-(E699/(1+4.793/100)),
         E699-(E699/(1+Dashboard!$F$4))
      )
   )
)</f>
        <v>0</v>
      </c>
      <c r="J699" s="39">
        <f>Bank1[[#This Row],[Money in/ (Money out)]]-Bank1[[#This Row],[GST/HST]]</f>
        <v>0</v>
      </c>
      <c r="L699" s="37">
        <f t="shared" si="30"/>
        <v>0</v>
      </c>
    </row>
    <row r="700" spans="1:12" x14ac:dyDescent="0.2">
      <c r="A700" s="418"/>
      <c r="D700" s="416">
        <f>_xlfn.XLOOKUP(C:C,Table1[for Import to Bank Register dropdown],Table1[for Pivot],0,0,1)</f>
        <v>0</v>
      </c>
      <c r="E700" s="419"/>
      <c r="F700" s="160">
        <f t="shared" si="32"/>
        <v>1111111</v>
      </c>
      <c r="G700" s="394">
        <f t="shared" si="31"/>
        <v>0</v>
      </c>
      <c r="I700" s="397">
        <f>IF(OR(C700="150 Directors advances", C700="120 accounts receivable", C700="720.2 Automobile - Insurance", C700="720.3 Automobile - License", C700="870.4 Rent - Insurance", C700="870.6 Rent - Property Tax", C700="870.7 Rent - Homeoffice", C700="870.9 Rent - Water"),
   0,
   IF(Dashboard!$F$5="Quick",
      IF(OR(C700="190 Automobile",C700="200 computer hardware",C700="210 Computer software",C700="220 Quickbooks software",C700="230 Office equipment",C700="240 Office furniture"),
         E700-(E700/(1+Dashboard!$F$4)),
         0
      ),
      IF(C700="750 Business promotion",
         E700-(E700/(1+4.793/100)),
         E700-(E700/(1+Dashboard!$F$4))
      )
   )
)</f>
        <v>0</v>
      </c>
      <c r="J700" s="39">
        <f>Bank1[[#This Row],[Money in/ (Money out)]]-Bank1[[#This Row],[GST/HST]]</f>
        <v>0</v>
      </c>
      <c r="L700" s="37">
        <f t="shared" si="30"/>
        <v>0</v>
      </c>
    </row>
    <row r="701" spans="1:12" x14ac:dyDescent="0.2">
      <c r="A701" s="418"/>
      <c r="D701" s="416">
        <f>_xlfn.XLOOKUP(C:C,Table1[for Import to Bank Register dropdown],Table1[for Pivot],0,0,1)</f>
        <v>0</v>
      </c>
      <c r="E701" s="419"/>
      <c r="F701" s="160">
        <f t="shared" si="32"/>
        <v>1111111</v>
      </c>
      <c r="G701" s="394">
        <f t="shared" si="31"/>
        <v>0</v>
      </c>
      <c r="I701" s="397">
        <f>IF(OR(C701="150 Directors advances", C701="120 accounts receivable", C701="720.2 Automobile - Insurance", C701="720.3 Automobile - License", C701="870.4 Rent - Insurance", C701="870.6 Rent - Property Tax", C701="870.7 Rent - Homeoffice", C701="870.9 Rent - Water"),
   0,
   IF(Dashboard!$F$5="Quick",
      IF(OR(C701="190 Automobile",C701="200 computer hardware",C701="210 Computer software",C701="220 Quickbooks software",C701="230 Office equipment",C701="240 Office furniture"),
         E701-(E701/(1+Dashboard!$F$4)),
         0
      ),
      IF(C701="750 Business promotion",
         E701-(E701/(1+4.793/100)),
         E701-(E701/(1+Dashboard!$F$4))
      )
   )
)</f>
        <v>0</v>
      </c>
      <c r="J701" s="39">
        <f>Bank1[[#This Row],[Money in/ (Money out)]]-Bank1[[#This Row],[GST/HST]]</f>
        <v>0</v>
      </c>
      <c r="L701" s="37">
        <f t="shared" si="30"/>
        <v>0</v>
      </c>
    </row>
    <row r="702" spans="1:12" x14ac:dyDescent="0.2">
      <c r="A702" s="418"/>
      <c r="D702" s="416">
        <f>_xlfn.XLOOKUP(C:C,Table1[for Import to Bank Register dropdown],Table1[for Pivot],0,0,1)</f>
        <v>0</v>
      </c>
      <c r="E702" s="419"/>
      <c r="F702" s="160">
        <f t="shared" si="32"/>
        <v>1111111</v>
      </c>
      <c r="G702" s="394">
        <f t="shared" si="31"/>
        <v>0</v>
      </c>
      <c r="I702" s="397">
        <f>IF(OR(C702="150 Directors advances", C702="120 accounts receivable", C702="720.2 Automobile - Insurance", C702="720.3 Automobile - License", C702="870.4 Rent - Insurance", C702="870.6 Rent - Property Tax", C702="870.7 Rent - Homeoffice", C702="870.9 Rent - Water"),
   0,
   IF(Dashboard!$F$5="Quick",
      IF(OR(C702="190 Automobile",C702="200 computer hardware",C702="210 Computer software",C702="220 Quickbooks software",C702="230 Office equipment",C702="240 Office furniture"),
         E702-(E702/(1+Dashboard!$F$4)),
         0
      ),
      IF(C702="750 Business promotion",
         E702-(E702/(1+4.793/100)),
         E702-(E702/(1+Dashboard!$F$4))
      )
   )
)</f>
        <v>0</v>
      </c>
      <c r="J702" s="39">
        <f>Bank1[[#This Row],[Money in/ (Money out)]]-Bank1[[#This Row],[GST/HST]]</f>
        <v>0</v>
      </c>
      <c r="L702" s="37">
        <f t="shared" si="30"/>
        <v>0</v>
      </c>
    </row>
    <row r="703" spans="1:12" x14ac:dyDescent="0.2">
      <c r="A703" s="418"/>
      <c r="D703" s="416">
        <f>_xlfn.XLOOKUP(C:C,Table1[for Import to Bank Register dropdown],Table1[for Pivot],0,0,1)</f>
        <v>0</v>
      </c>
      <c r="E703" s="419"/>
      <c r="F703" s="160">
        <f t="shared" si="32"/>
        <v>1111111</v>
      </c>
      <c r="G703" s="394">
        <f t="shared" si="31"/>
        <v>0</v>
      </c>
      <c r="I703" s="397">
        <f>IF(OR(C703="150 Directors advances", C703="120 accounts receivable", C703="720.2 Automobile - Insurance", C703="720.3 Automobile - License", C703="870.4 Rent - Insurance", C703="870.6 Rent - Property Tax", C703="870.7 Rent - Homeoffice", C703="870.9 Rent - Water"),
   0,
   IF(Dashboard!$F$5="Quick",
      IF(OR(C703="190 Automobile",C703="200 computer hardware",C703="210 Computer software",C703="220 Quickbooks software",C703="230 Office equipment",C703="240 Office furniture"),
         E703-(E703/(1+Dashboard!$F$4)),
         0
      ),
      IF(C703="750 Business promotion",
         E703-(E703/(1+4.793/100)),
         E703-(E703/(1+Dashboard!$F$4))
      )
   )
)</f>
        <v>0</v>
      </c>
      <c r="J703" s="39">
        <f>Bank1[[#This Row],[Money in/ (Money out)]]-Bank1[[#This Row],[GST/HST]]</f>
        <v>0</v>
      </c>
      <c r="L703" s="37">
        <f t="shared" si="30"/>
        <v>0</v>
      </c>
    </row>
    <row r="704" spans="1:12" x14ac:dyDescent="0.2">
      <c r="A704" s="418"/>
      <c r="D704" s="416">
        <f>_xlfn.XLOOKUP(C:C,Table1[for Import to Bank Register dropdown],Table1[for Pivot],0,0,1)</f>
        <v>0</v>
      </c>
      <c r="E704" s="419"/>
      <c r="F704" s="160">
        <f t="shared" si="32"/>
        <v>1111111</v>
      </c>
      <c r="G704" s="394">
        <f t="shared" si="31"/>
        <v>0</v>
      </c>
      <c r="I704" s="397">
        <f>IF(OR(C704="150 Directors advances", C704="120 accounts receivable", C704="720.2 Automobile - Insurance", C704="720.3 Automobile - License", C704="870.4 Rent - Insurance", C704="870.6 Rent - Property Tax", C704="870.7 Rent - Homeoffice", C704="870.9 Rent - Water"),
   0,
   IF(Dashboard!$F$5="Quick",
      IF(OR(C704="190 Automobile",C704="200 computer hardware",C704="210 Computer software",C704="220 Quickbooks software",C704="230 Office equipment",C704="240 Office furniture"),
         E704-(E704/(1+Dashboard!$F$4)),
         0
      ),
      IF(C704="750 Business promotion",
         E704-(E704/(1+4.793/100)),
         E704-(E704/(1+Dashboard!$F$4))
      )
   )
)</f>
        <v>0</v>
      </c>
      <c r="J704" s="39">
        <f>Bank1[[#This Row],[Money in/ (Money out)]]-Bank1[[#This Row],[GST/HST]]</f>
        <v>0</v>
      </c>
      <c r="L704" s="37">
        <f t="shared" si="30"/>
        <v>0</v>
      </c>
    </row>
    <row r="705" spans="1:12" x14ac:dyDescent="0.2">
      <c r="A705" s="418"/>
      <c r="D705" s="416">
        <f>_xlfn.XLOOKUP(C:C,Table1[for Import to Bank Register dropdown],Table1[for Pivot],0,0,1)</f>
        <v>0</v>
      </c>
      <c r="E705" s="419"/>
      <c r="F705" s="160">
        <f t="shared" si="32"/>
        <v>1111111</v>
      </c>
      <c r="G705" s="394">
        <f t="shared" si="31"/>
        <v>0</v>
      </c>
      <c r="I705" s="397">
        <f>IF(OR(C705="150 Directors advances", C705="120 accounts receivable", C705="720.2 Automobile - Insurance", C705="720.3 Automobile - License", C705="870.4 Rent - Insurance", C705="870.6 Rent - Property Tax", C705="870.7 Rent - Homeoffice", C705="870.9 Rent - Water"),
   0,
   IF(Dashboard!$F$5="Quick",
      IF(OR(C705="190 Automobile",C705="200 computer hardware",C705="210 Computer software",C705="220 Quickbooks software",C705="230 Office equipment",C705="240 Office furniture"),
         E705-(E705/(1+Dashboard!$F$4)),
         0
      ),
      IF(C705="750 Business promotion",
         E705-(E705/(1+4.793/100)),
         E705-(E705/(1+Dashboard!$F$4))
      )
   )
)</f>
        <v>0</v>
      </c>
      <c r="J705" s="39">
        <f>Bank1[[#This Row],[Money in/ (Money out)]]-Bank1[[#This Row],[GST/HST]]</f>
        <v>0</v>
      </c>
      <c r="L705" s="37">
        <f t="shared" si="30"/>
        <v>0</v>
      </c>
    </row>
    <row r="706" spans="1:12" x14ac:dyDescent="0.2">
      <c r="A706" s="418"/>
      <c r="D706" s="416">
        <f>_xlfn.XLOOKUP(C:C,Table1[for Import to Bank Register dropdown],Table1[for Pivot],0,0,1)</f>
        <v>0</v>
      </c>
      <c r="E706" s="419"/>
      <c r="F706" s="160">
        <f t="shared" si="32"/>
        <v>1111111</v>
      </c>
      <c r="G706" s="394">
        <f t="shared" si="31"/>
        <v>0</v>
      </c>
      <c r="I706" s="397">
        <f>IF(OR(C706="150 Directors advances", C706="120 accounts receivable", C706="720.2 Automobile - Insurance", C706="720.3 Automobile - License", C706="870.4 Rent - Insurance", C706="870.6 Rent - Property Tax", C706="870.7 Rent - Homeoffice", C706="870.9 Rent - Water"),
   0,
   IF(Dashboard!$F$5="Quick",
      IF(OR(C706="190 Automobile",C706="200 computer hardware",C706="210 Computer software",C706="220 Quickbooks software",C706="230 Office equipment",C706="240 Office furniture"),
         E706-(E706/(1+Dashboard!$F$4)),
         0
      ),
      IF(C706="750 Business promotion",
         E706-(E706/(1+4.793/100)),
         E706-(E706/(1+Dashboard!$F$4))
      )
   )
)</f>
        <v>0</v>
      </c>
      <c r="J706" s="39">
        <f>Bank1[[#This Row],[Money in/ (Money out)]]-Bank1[[#This Row],[GST/HST]]</f>
        <v>0</v>
      </c>
      <c r="L706" s="37">
        <f t="shared" si="30"/>
        <v>0</v>
      </c>
    </row>
    <row r="707" spans="1:12" x14ac:dyDescent="0.2">
      <c r="A707" s="418"/>
      <c r="D707" s="416">
        <f>_xlfn.XLOOKUP(C:C,Table1[for Import to Bank Register dropdown],Table1[for Pivot],0,0,1)</f>
        <v>0</v>
      </c>
      <c r="E707" s="419"/>
      <c r="F707" s="160">
        <f t="shared" si="32"/>
        <v>1111111</v>
      </c>
      <c r="G707" s="394">
        <f t="shared" si="31"/>
        <v>0</v>
      </c>
      <c r="I707" s="397">
        <f>IF(OR(C707="150 Directors advances", C707="120 accounts receivable", C707="720.2 Automobile - Insurance", C707="720.3 Automobile - License", C707="870.4 Rent - Insurance", C707="870.6 Rent - Property Tax", C707="870.7 Rent - Homeoffice", C707="870.9 Rent - Water"),
   0,
   IF(Dashboard!$F$5="Quick",
      IF(OR(C707="190 Automobile",C707="200 computer hardware",C707="210 Computer software",C707="220 Quickbooks software",C707="230 Office equipment",C707="240 Office furniture"),
         E707-(E707/(1+Dashboard!$F$4)),
         0
      ),
      IF(C707="750 Business promotion",
         E707-(E707/(1+4.793/100)),
         E707-(E707/(1+Dashboard!$F$4))
      )
   )
)</f>
        <v>0</v>
      </c>
      <c r="J707" s="39">
        <f>Bank1[[#This Row],[Money in/ (Money out)]]-Bank1[[#This Row],[GST/HST]]</f>
        <v>0</v>
      </c>
      <c r="L707" s="37">
        <f t="shared" si="30"/>
        <v>0</v>
      </c>
    </row>
    <row r="708" spans="1:12" x14ac:dyDescent="0.2">
      <c r="A708" s="418"/>
      <c r="D708" s="416">
        <f>_xlfn.XLOOKUP(C:C,Table1[for Import to Bank Register dropdown],Table1[for Pivot],0,0,1)</f>
        <v>0</v>
      </c>
      <c r="E708" s="419"/>
      <c r="F708" s="160">
        <f t="shared" si="32"/>
        <v>1111111</v>
      </c>
      <c r="G708" s="394">
        <f t="shared" si="31"/>
        <v>0</v>
      </c>
      <c r="I708" s="397">
        <f>IF(OR(C708="150 Directors advances", C708="120 accounts receivable", C708="720.2 Automobile - Insurance", C708="720.3 Automobile - License", C708="870.4 Rent - Insurance", C708="870.6 Rent - Property Tax", C708="870.7 Rent - Homeoffice", C708="870.9 Rent - Water"),
   0,
   IF(Dashboard!$F$5="Quick",
      IF(OR(C708="190 Automobile",C708="200 computer hardware",C708="210 Computer software",C708="220 Quickbooks software",C708="230 Office equipment",C708="240 Office furniture"),
         E708-(E708/(1+Dashboard!$F$4)),
         0
      ),
      IF(C708="750 Business promotion",
         E708-(E708/(1+4.793/100)),
         E708-(E708/(1+Dashboard!$F$4))
      )
   )
)</f>
        <v>0</v>
      </c>
      <c r="J708" s="39">
        <f>Bank1[[#This Row],[Money in/ (Money out)]]-Bank1[[#This Row],[GST/HST]]</f>
        <v>0</v>
      </c>
      <c r="L708" s="37">
        <f t="shared" si="30"/>
        <v>0</v>
      </c>
    </row>
    <row r="709" spans="1:12" x14ac:dyDescent="0.2">
      <c r="A709" s="418"/>
      <c r="D709" s="416">
        <f>_xlfn.XLOOKUP(C:C,Table1[for Import to Bank Register dropdown],Table1[for Pivot],0,0,1)</f>
        <v>0</v>
      </c>
      <c r="E709" s="419"/>
      <c r="F709" s="160">
        <f t="shared" si="32"/>
        <v>1111111</v>
      </c>
      <c r="G709" s="394">
        <f t="shared" si="31"/>
        <v>0</v>
      </c>
      <c r="I709" s="397">
        <f>IF(OR(C709="150 Directors advances", C709="120 accounts receivable", C709="720.2 Automobile - Insurance", C709="720.3 Automobile - License", C709="870.4 Rent - Insurance", C709="870.6 Rent - Property Tax", C709="870.7 Rent - Homeoffice", C709="870.9 Rent - Water"),
   0,
   IF(Dashboard!$F$5="Quick",
      IF(OR(C709="190 Automobile",C709="200 computer hardware",C709="210 Computer software",C709="220 Quickbooks software",C709="230 Office equipment",C709="240 Office furniture"),
         E709-(E709/(1+Dashboard!$F$4)),
         0
      ),
      IF(C709="750 Business promotion",
         E709-(E709/(1+4.793/100)),
         E709-(E709/(1+Dashboard!$F$4))
      )
   )
)</f>
        <v>0</v>
      </c>
      <c r="J709" s="39">
        <f>Bank1[[#This Row],[Money in/ (Money out)]]-Bank1[[#This Row],[GST/HST]]</f>
        <v>0</v>
      </c>
      <c r="L709" s="37">
        <f t="shared" si="30"/>
        <v>0</v>
      </c>
    </row>
    <row r="710" spans="1:12" x14ac:dyDescent="0.2">
      <c r="A710" s="418"/>
      <c r="D710" s="416">
        <f>_xlfn.XLOOKUP(C:C,Table1[for Import to Bank Register dropdown],Table1[for Pivot],0,0,1)</f>
        <v>0</v>
      </c>
      <c r="E710" s="419"/>
      <c r="F710" s="160">
        <f t="shared" si="32"/>
        <v>1111111</v>
      </c>
      <c r="G710" s="394">
        <f t="shared" si="31"/>
        <v>0</v>
      </c>
      <c r="I710" s="397">
        <f>IF(OR(C710="150 Directors advances", C710="120 accounts receivable", C710="720.2 Automobile - Insurance", C710="720.3 Automobile - License", C710="870.4 Rent - Insurance", C710="870.6 Rent - Property Tax", C710="870.7 Rent - Homeoffice", C710="870.9 Rent - Water"),
   0,
   IF(Dashboard!$F$5="Quick",
      IF(OR(C710="190 Automobile",C710="200 computer hardware",C710="210 Computer software",C710="220 Quickbooks software",C710="230 Office equipment",C710="240 Office furniture"),
         E710-(E710/(1+Dashboard!$F$4)),
         0
      ),
      IF(C710="750 Business promotion",
         E710-(E710/(1+4.793/100)),
         E710-(E710/(1+Dashboard!$F$4))
      )
   )
)</f>
        <v>0</v>
      </c>
      <c r="J710" s="39">
        <f>Bank1[[#This Row],[Money in/ (Money out)]]-Bank1[[#This Row],[GST/HST]]</f>
        <v>0</v>
      </c>
      <c r="L710" s="37">
        <f t="shared" ref="L710:L773" si="33">$L$3</f>
        <v>0</v>
      </c>
    </row>
    <row r="711" spans="1:12" x14ac:dyDescent="0.2">
      <c r="A711" s="418"/>
      <c r="D711" s="416">
        <f>_xlfn.XLOOKUP(C:C,Table1[for Import to Bank Register dropdown],Table1[for Pivot],0,0,1)</f>
        <v>0</v>
      </c>
      <c r="E711" s="419"/>
      <c r="F711" s="160">
        <f t="shared" si="32"/>
        <v>1111111</v>
      </c>
      <c r="G711" s="394">
        <f t="shared" ref="G711:G774" si="34">G710+E711</f>
        <v>0</v>
      </c>
      <c r="I711" s="397">
        <f>IF(OR(C711="150 Directors advances", C711="120 accounts receivable", C711="720.2 Automobile - Insurance", C711="720.3 Automobile - License", C711="870.4 Rent - Insurance", C711="870.6 Rent - Property Tax", C711="870.7 Rent - Homeoffice", C711="870.9 Rent - Water"),
   0,
   IF(Dashboard!$F$5="Quick",
      IF(OR(C711="190 Automobile",C711="200 computer hardware",C711="210 Computer software",C711="220 Quickbooks software",C711="230 Office equipment",C711="240 Office furniture"),
         E711-(E711/(1+Dashboard!$F$4)),
         0
      ),
      IF(C711="750 Business promotion",
         E711-(E711/(1+4.793/100)),
         E711-(E711/(1+Dashboard!$F$4))
      )
   )
)</f>
        <v>0</v>
      </c>
      <c r="J711" s="39">
        <f>Bank1[[#This Row],[Money in/ (Money out)]]-Bank1[[#This Row],[GST/HST]]</f>
        <v>0</v>
      </c>
      <c r="L711" s="37">
        <f t="shared" si="33"/>
        <v>0</v>
      </c>
    </row>
    <row r="712" spans="1:12" x14ac:dyDescent="0.2">
      <c r="A712" s="418"/>
      <c r="D712" s="416">
        <f>_xlfn.XLOOKUP(C:C,Table1[for Import to Bank Register dropdown],Table1[for Pivot],0,0,1)</f>
        <v>0</v>
      </c>
      <c r="E712" s="419"/>
      <c r="F712" s="160">
        <f t="shared" ref="F712:F775" si="35">$E$2</f>
        <v>1111111</v>
      </c>
      <c r="G712" s="394">
        <f t="shared" si="34"/>
        <v>0</v>
      </c>
      <c r="I712" s="397">
        <f>IF(OR(C712="150 Directors advances", C712="120 accounts receivable", C712="720.2 Automobile - Insurance", C712="720.3 Automobile - License", C712="870.4 Rent - Insurance", C712="870.6 Rent - Property Tax", C712="870.7 Rent - Homeoffice", C712="870.9 Rent - Water"),
   0,
   IF(Dashboard!$F$5="Quick",
      IF(OR(C712="190 Automobile",C712="200 computer hardware",C712="210 Computer software",C712="220 Quickbooks software",C712="230 Office equipment",C712="240 Office furniture"),
         E712-(E712/(1+Dashboard!$F$4)),
         0
      ),
      IF(C712="750 Business promotion",
         E712-(E712/(1+4.793/100)),
         E712-(E712/(1+Dashboard!$F$4))
      )
   )
)</f>
        <v>0</v>
      </c>
      <c r="J712" s="39">
        <f>Bank1[[#This Row],[Money in/ (Money out)]]-Bank1[[#This Row],[GST/HST]]</f>
        <v>0</v>
      </c>
      <c r="L712" s="37">
        <f t="shared" si="33"/>
        <v>0</v>
      </c>
    </row>
    <row r="713" spans="1:12" x14ac:dyDescent="0.2">
      <c r="A713" s="418"/>
      <c r="D713" s="416">
        <f>_xlfn.XLOOKUP(C:C,Table1[for Import to Bank Register dropdown],Table1[for Pivot],0,0,1)</f>
        <v>0</v>
      </c>
      <c r="E713" s="419"/>
      <c r="F713" s="160">
        <f t="shared" si="35"/>
        <v>1111111</v>
      </c>
      <c r="G713" s="394">
        <f t="shared" si="34"/>
        <v>0</v>
      </c>
      <c r="I713" s="397">
        <f>IF(OR(C713="150 Directors advances", C713="120 accounts receivable", C713="720.2 Automobile - Insurance", C713="720.3 Automobile - License", C713="870.4 Rent - Insurance", C713="870.6 Rent - Property Tax", C713="870.7 Rent - Homeoffice", C713="870.9 Rent - Water"),
   0,
   IF(Dashboard!$F$5="Quick",
      IF(OR(C713="190 Automobile",C713="200 computer hardware",C713="210 Computer software",C713="220 Quickbooks software",C713="230 Office equipment",C713="240 Office furniture"),
         E713-(E713/(1+Dashboard!$F$4)),
         0
      ),
      IF(C713="750 Business promotion",
         E713-(E713/(1+4.793/100)),
         E713-(E713/(1+Dashboard!$F$4))
      )
   )
)</f>
        <v>0</v>
      </c>
      <c r="J713" s="39">
        <f>Bank1[[#This Row],[Money in/ (Money out)]]-Bank1[[#This Row],[GST/HST]]</f>
        <v>0</v>
      </c>
      <c r="L713" s="37">
        <f t="shared" si="33"/>
        <v>0</v>
      </c>
    </row>
    <row r="714" spans="1:12" x14ac:dyDescent="0.2">
      <c r="A714" s="418"/>
      <c r="D714" s="416">
        <f>_xlfn.XLOOKUP(C:C,Table1[for Import to Bank Register dropdown],Table1[for Pivot],0,0,1)</f>
        <v>0</v>
      </c>
      <c r="E714" s="419"/>
      <c r="F714" s="160">
        <f t="shared" si="35"/>
        <v>1111111</v>
      </c>
      <c r="G714" s="394">
        <f t="shared" si="34"/>
        <v>0</v>
      </c>
      <c r="I714" s="397">
        <f>IF(OR(C714="150 Directors advances", C714="120 accounts receivable", C714="720.2 Automobile - Insurance", C714="720.3 Automobile - License", C714="870.4 Rent - Insurance", C714="870.6 Rent - Property Tax", C714="870.7 Rent - Homeoffice", C714="870.9 Rent - Water"),
   0,
   IF(Dashboard!$F$5="Quick",
      IF(OR(C714="190 Automobile",C714="200 computer hardware",C714="210 Computer software",C714="220 Quickbooks software",C714="230 Office equipment",C714="240 Office furniture"),
         E714-(E714/(1+Dashboard!$F$4)),
         0
      ),
      IF(C714="750 Business promotion",
         E714-(E714/(1+4.793/100)),
         E714-(E714/(1+Dashboard!$F$4))
      )
   )
)</f>
        <v>0</v>
      </c>
      <c r="J714" s="39">
        <f>Bank1[[#This Row],[Money in/ (Money out)]]-Bank1[[#This Row],[GST/HST]]</f>
        <v>0</v>
      </c>
      <c r="L714" s="37">
        <f t="shared" si="33"/>
        <v>0</v>
      </c>
    </row>
    <row r="715" spans="1:12" x14ac:dyDescent="0.2">
      <c r="A715" s="418"/>
      <c r="D715" s="416">
        <f>_xlfn.XLOOKUP(C:C,Table1[for Import to Bank Register dropdown],Table1[for Pivot],0,0,1)</f>
        <v>0</v>
      </c>
      <c r="E715" s="419"/>
      <c r="F715" s="160">
        <f t="shared" si="35"/>
        <v>1111111</v>
      </c>
      <c r="G715" s="394">
        <f t="shared" si="34"/>
        <v>0</v>
      </c>
      <c r="I715" s="397">
        <f>IF(OR(C715="150 Directors advances", C715="120 accounts receivable", C715="720.2 Automobile - Insurance", C715="720.3 Automobile - License", C715="870.4 Rent - Insurance", C715="870.6 Rent - Property Tax", C715="870.7 Rent - Homeoffice", C715="870.9 Rent - Water"),
   0,
   IF(Dashboard!$F$5="Quick",
      IF(OR(C715="190 Automobile",C715="200 computer hardware",C715="210 Computer software",C715="220 Quickbooks software",C715="230 Office equipment",C715="240 Office furniture"),
         E715-(E715/(1+Dashboard!$F$4)),
         0
      ),
      IF(C715="750 Business promotion",
         E715-(E715/(1+4.793/100)),
         E715-(E715/(1+Dashboard!$F$4))
      )
   )
)</f>
        <v>0</v>
      </c>
      <c r="J715" s="39">
        <f>Bank1[[#This Row],[Money in/ (Money out)]]-Bank1[[#This Row],[GST/HST]]</f>
        <v>0</v>
      </c>
      <c r="L715" s="37">
        <f t="shared" si="33"/>
        <v>0</v>
      </c>
    </row>
    <row r="716" spans="1:12" x14ac:dyDescent="0.2">
      <c r="A716" s="418"/>
      <c r="D716" s="416">
        <f>_xlfn.XLOOKUP(C:C,Table1[for Import to Bank Register dropdown],Table1[for Pivot],0,0,1)</f>
        <v>0</v>
      </c>
      <c r="E716" s="419"/>
      <c r="F716" s="160">
        <f t="shared" si="35"/>
        <v>1111111</v>
      </c>
      <c r="G716" s="394">
        <f t="shared" si="34"/>
        <v>0</v>
      </c>
      <c r="I716" s="397">
        <f>IF(OR(C716="150 Directors advances", C716="120 accounts receivable", C716="720.2 Automobile - Insurance", C716="720.3 Automobile - License", C716="870.4 Rent - Insurance", C716="870.6 Rent - Property Tax", C716="870.7 Rent - Homeoffice", C716="870.9 Rent - Water"),
   0,
   IF(Dashboard!$F$5="Quick",
      IF(OR(C716="190 Automobile",C716="200 computer hardware",C716="210 Computer software",C716="220 Quickbooks software",C716="230 Office equipment",C716="240 Office furniture"),
         E716-(E716/(1+Dashboard!$F$4)),
         0
      ),
      IF(C716="750 Business promotion",
         E716-(E716/(1+4.793/100)),
         E716-(E716/(1+Dashboard!$F$4))
      )
   )
)</f>
        <v>0</v>
      </c>
      <c r="J716" s="39">
        <f>Bank1[[#This Row],[Money in/ (Money out)]]-Bank1[[#This Row],[GST/HST]]</f>
        <v>0</v>
      </c>
      <c r="L716" s="37">
        <f t="shared" si="33"/>
        <v>0</v>
      </c>
    </row>
    <row r="717" spans="1:12" x14ac:dyDescent="0.2">
      <c r="A717" s="418"/>
      <c r="D717" s="416">
        <f>_xlfn.XLOOKUP(C:C,Table1[for Import to Bank Register dropdown],Table1[for Pivot],0,0,1)</f>
        <v>0</v>
      </c>
      <c r="E717" s="419"/>
      <c r="F717" s="160">
        <f t="shared" si="35"/>
        <v>1111111</v>
      </c>
      <c r="G717" s="394">
        <f t="shared" si="34"/>
        <v>0</v>
      </c>
      <c r="I717" s="397">
        <f>IF(OR(C717="150 Directors advances", C717="120 accounts receivable", C717="720.2 Automobile - Insurance", C717="720.3 Automobile - License", C717="870.4 Rent - Insurance", C717="870.6 Rent - Property Tax", C717="870.7 Rent - Homeoffice", C717="870.9 Rent - Water"),
   0,
   IF(Dashboard!$F$5="Quick",
      IF(OR(C717="190 Automobile",C717="200 computer hardware",C717="210 Computer software",C717="220 Quickbooks software",C717="230 Office equipment",C717="240 Office furniture"),
         E717-(E717/(1+Dashboard!$F$4)),
         0
      ),
      IF(C717="750 Business promotion",
         E717-(E717/(1+4.793/100)),
         E717-(E717/(1+Dashboard!$F$4))
      )
   )
)</f>
        <v>0</v>
      </c>
      <c r="J717" s="39">
        <f>Bank1[[#This Row],[Money in/ (Money out)]]-Bank1[[#This Row],[GST/HST]]</f>
        <v>0</v>
      </c>
      <c r="L717" s="37">
        <f t="shared" si="33"/>
        <v>0</v>
      </c>
    </row>
    <row r="718" spans="1:12" x14ac:dyDescent="0.2">
      <c r="A718" s="418"/>
      <c r="D718" s="416">
        <f>_xlfn.XLOOKUP(C:C,Table1[for Import to Bank Register dropdown],Table1[for Pivot],0,0,1)</f>
        <v>0</v>
      </c>
      <c r="E718" s="419"/>
      <c r="F718" s="160">
        <f t="shared" si="35"/>
        <v>1111111</v>
      </c>
      <c r="G718" s="394">
        <f t="shared" si="34"/>
        <v>0</v>
      </c>
      <c r="I718" s="397">
        <f>IF(OR(C718="150 Directors advances", C718="120 accounts receivable", C718="720.2 Automobile - Insurance", C718="720.3 Automobile - License", C718="870.4 Rent - Insurance", C718="870.6 Rent - Property Tax", C718="870.7 Rent - Homeoffice", C718="870.9 Rent - Water"),
   0,
   IF(Dashboard!$F$5="Quick",
      IF(OR(C718="190 Automobile",C718="200 computer hardware",C718="210 Computer software",C718="220 Quickbooks software",C718="230 Office equipment",C718="240 Office furniture"),
         E718-(E718/(1+Dashboard!$F$4)),
         0
      ),
      IF(C718="750 Business promotion",
         E718-(E718/(1+4.793/100)),
         E718-(E718/(1+Dashboard!$F$4))
      )
   )
)</f>
        <v>0</v>
      </c>
      <c r="J718" s="39">
        <f>Bank1[[#This Row],[Money in/ (Money out)]]-Bank1[[#This Row],[GST/HST]]</f>
        <v>0</v>
      </c>
      <c r="L718" s="37">
        <f t="shared" si="33"/>
        <v>0</v>
      </c>
    </row>
    <row r="719" spans="1:12" x14ac:dyDescent="0.2">
      <c r="A719" s="418"/>
      <c r="D719" s="416">
        <f>_xlfn.XLOOKUP(C:C,Table1[for Import to Bank Register dropdown],Table1[for Pivot],0,0,1)</f>
        <v>0</v>
      </c>
      <c r="E719" s="419"/>
      <c r="F719" s="160">
        <f t="shared" si="35"/>
        <v>1111111</v>
      </c>
      <c r="G719" s="394">
        <f t="shared" si="34"/>
        <v>0</v>
      </c>
      <c r="I719" s="397">
        <f>IF(OR(C719="150 Directors advances", C719="120 accounts receivable", C719="720.2 Automobile - Insurance", C719="720.3 Automobile - License", C719="870.4 Rent - Insurance", C719="870.6 Rent - Property Tax", C719="870.7 Rent - Homeoffice", C719="870.9 Rent - Water"),
   0,
   IF(Dashboard!$F$5="Quick",
      IF(OR(C719="190 Automobile",C719="200 computer hardware",C719="210 Computer software",C719="220 Quickbooks software",C719="230 Office equipment",C719="240 Office furniture"),
         E719-(E719/(1+Dashboard!$F$4)),
         0
      ),
      IF(C719="750 Business promotion",
         E719-(E719/(1+4.793/100)),
         E719-(E719/(1+Dashboard!$F$4))
      )
   )
)</f>
        <v>0</v>
      </c>
      <c r="J719" s="39">
        <f>Bank1[[#This Row],[Money in/ (Money out)]]-Bank1[[#This Row],[GST/HST]]</f>
        <v>0</v>
      </c>
      <c r="L719" s="37">
        <f t="shared" si="33"/>
        <v>0</v>
      </c>
    </row>
    <row r="720" spans="1:12" x14ac:dyDescent="0.2">
      <c r="A720" s="418"/>
      <c r="D720" s="416">
        <f>_xlfn.XLOOKUP(C:C,Table1[for Import to Bank Register dropdown],Table1[for Pivot],0,0,1)</f>
        <v>0</v>
      </c>
      <c r="E720" s="419"/>
      <c r="F720" s="160">
        <f t="shared" si="35"/>
        <v>1111111</v>
      </c>
      <c r="G720" s="394">
        <f t="shared" si="34"/>
        <v>0</v>
      </c>
      <c r="I720" s="397">
        <f>IF(OR(C720="150 Directors advances", C720="120 accounts receivable", C720="720.2 Automobile - Insurance", C720="720.3 Automobile - License", C720="870.4 Rent - Insurance", C720="870.6 Rent - Property Tax", C720="870.7 Rent - Homeoffice", C720="870.9 Rent - Water"),
   0,
   IF(Dashboard!$F$5="Quick",
      IF(OR(C720="190 Automobile",C720="200 computer hardware",C720="210 Computer software",C720="220 Quickbooks software",C720="230 Office equipment",C720="240 Office furniture"),
         E720-(E720/(1+Dashboard!$F$4)),
         0
      ),
      IF(C720="750 Business promotion",
         E720-(E720/(1+4.793/100)),
         E720-(E720/(1+Dashboard!$F$4))
      )
   )
)</f>
        <v>0</v>
      </c>
      <c r="J720" s="39">
        <f>Bank1[[#This Row],[Money in/ (Money out)]]-Bank1[[#This Row],[GST/HST]]</f>
        <v>0</v>
      </c>
      <c r="L720" s="37">
        <f t="shared" si="33"/>
        <v>0</v>
      </c>
    </row>
    <row r="721" spans="1:12" x14ac:dyDescent="0.2">
      <c r="A721" s="418"/>
      <c r="D721" s="416">
        <f>_xlfn.XLOOKUP(C:C,Table1[for Import to Bank Register dropdown],Table1[for Pivot],0,0,1)</f>
        <v>0</v>
      </c>
      <c r="E721" s="419"/>
      <c r="F721" s="160">
        <f t="shared" si="35"/>
        <v>1111111</v>
      </c>
      <c r="G721" s="394">
        <f t="shared" si="34"/>
        <v>0</v>
      </c>
      <c r="I721" s="397">
        <f>IF(OR(C721="150 Directors advances", C721="120 accounts receivable", C721="720.2 Automobile - Insurance", C721="720.3 Automobile - License", C721="870.4 Rent - Insurance", C721="870.6 Rent - Property Tax", C721="870.7 Rent - Homeoffice", C721="870.9 Rent - Water"),
   0,
   IF(Dashboard!$F$5="Quick",
      IF(OR(C721="190 Automobile",C721="200 computer hardware",C721="210 Computer software",C721="220 Quickbooks software",C721="230 Office equipment",C721="240 Office furniture"),
         E721-(E721/(1+Dashboard!$F$4)),
         0
      ),
      IF(C721="750 Business promotion",
         E721-(E721/(1+4.793/100)),
         E721-(E721/(1+Dashboard!$F$4))
      )
   )
)</f>
        <v>0</v>
      </c>
      <c r="J721" s="39">
        <f>Bank1[[#This Row],[Money in/ (Money out)]]-Bank1[[#This Row],[GST/HST]]</f>
        <v>0</v>
      </c>
      <c r="L721" s="37">
        <f t="shared" si="33"/>
        <v>0</v>
      </c>
    </row>
    <row r="722" spans="1:12" x14ac:dyDescent="0.2">
      <c r="A722" s="418"/>
      <c r="D722" s="416">
        <f>_xlfn.XLOOKUP(C:C,Table1[for Import to Bank Register dropdown],Table1[for Pivot],0,0,1)</f>
        <v>0</v>
      </c>
      <c r="E722" s="419"/>
      <c r="F722" s="160">
        <f t="shared" si="35"/>
        <v>1111111</v>
      </c>
      <c r="G722" s="394">
        <f t="shared" si="34"/>
        <v>0</v>
      </c>
      <c r="I722" s="397">
        <f>IF(OR(C722="150 Directors advances", C722="120 accounts receivable", C722="720.2 Automobile - Insurance", C722="720.3 Automobile - License", C722="870.4 Rent - Insurance", C722="870.6 Rent - Property Tax", C722="870.7 Rent - Homeoffice", C722="870.9 Rent - Water"),
   0,
   IF(Dashboard!$F$5="Quick",
      IF(OR(C722="190 Automobile",C722="200 computer hardware",C722="210 Computer software",C722="220 Quickbooks software",C722="230 Office equipment",C722="240 Office furniture"),
         E722-(E722/(1+Dashboard!$F$4)),
         0
      ),
      IF(C722="750 Business promotion",
         E722-(E722/(1+4.793/100)),
         E722-(E722/(1+Dashboard!$F$4))
      )
   )
)</f>
        <v>0</v>
      </c>
      <c r="J722" s="39">
        <f>Bank1[[#This Row],[Money in/ (Money out)]]-Bank1[[#This Row],[GST/HST]]</f>
        <v>0</v>
      </c>
      <c r="L722" s="37">
        <f t="shared" si="33"/>
        <v>0</v>
      </c>
    </row>
    <row r="723" spans="1:12" x14ac:dyDescent="0.2">
      <c r="A723" s="418"/>
      <c r="D723" s="416">
        <f>_xlfn.XLOOKUP(C:C,Table1[for Import to Bank Register dropdown],Table1[for Pivot],0,0,1)</f>
        <v>0</v>
      </c>
      <c r="E723" s="419"/>
      <c r="F723" s="160">
        <f t="shared" si="35"/>
        <v>1111111</v>
      </c>
      <c r="G723" s="394">
        <f t="shared" si="34"/>
        <v>0</v>
      </c>
      <c r="I723" s="397">
        <f>IF(OR(C723="150 Directors advances", C723="120 accounts receivable", C723="720.2 Automobile - Insurance", C723="720.3 Automobile - License", C723="870.4 Rent - Insurance", C723="870.6 Rent - Property Tax", C723="870.7 Rent - Homeoffice", C723="870.9 Rent - Water"),
   0,
   IF(Dashboard!$F$5="Quick",
      IF(OR(C723="190 Automobile",C723="200 computer hardware",C723="210 Computer software",C723="220 Quickbooks software",C723="230 Office equipment",C723="240 Office furniture"),
         E723-(E723/(1+Dashboard!$F$4)),
         0
      ),
      IF(C723="750 Business promotion",
         E723-(E723/(1+4.793/100)),
         E723-(E723/(1+Dashboard!$F$4))
      )
   )
)</f>
        <v>0</v>
      </c>
      <c r="J723" s="39">
        <f>Bank1[[#This Row],[Money in/ (Money out)]]-Bank1[[#This Row],[GST/HST]]</f>
        <v>0</v>
      </c>
      <c r="L723" s="37">
        <f t="shared" si="33"/>
        <v>0</v>
      </c>
    </row>
    <row r="724" spans="1:12" x14ac:dyDescent="0.2">
      <c r="A724" s="418"/>
      <c r="D724" s="416">
        <f>_xlfn.XLOOKUP(C:C,Table1[for Import to Bank Register dropdown],Table1[for Pivot],0,0,1)</f>
        <v>0</v>
      </c>
      <c r="E724" s="419"/>
      <c r="F724" s="160">
        <f t="shared" si="35"/>
        <v>1111111</v>
      </c>
      <c r="G724" s="394">
        <f t="shared" si="34"/>
        <v>0</v>
      </c>
      <c r="I724" s="397">
        <f>IF(OR(C724="150 Directors advances", C724="120 accounts receivable", C724="720.2 Automobile - Insurance", C724="720.3 Automobile - License", C724="870.4 Rent - Insurance", C724="870.6 Rent - Property Tax", C724="870.7 Rent - Homeoffice", C724="870.9 Rent - Water"),
   0,
   IF(Dashboard!$F$5="Quick",
      IF(OR(C724="190 Automobile",C724="200 computer hardware",C724="210 Computer software",C724="220 Quickbooks software",C724="230 Office equipment",C724="240 Office furniture"),
         E724-(E724/(1+Dashboard!$F$4)),
         0
      ),
      IF(C724="750 Business promotion",
         E724-(E724/(1+4.793/100)),
         E724-(E724/(1+Dashboard!$F$4))
      )
   )
)</f>
        <v>0</v>
      </c>
      <c r="J724" s="39">
        <f>Bank1[[#This Row],[Money in/ (Money out)]]-Bank1[[#This Row],[GST/HST]]</f>
        <v>0</v>
      </c>
      <c r="L724" s="37">
        <f t="shared" si="33"/>
        <v>0</v>
      </c>
    </row>
    <row r="725" spans="1:12" x14ac:dyDescent="0.2">
      <c r="A725" s="418"/>
      <c r="D725" s="416">
        <f>_xlfn.XLOOKUP(C:C,Table1[for Import to Bank Register dropdown],Table1[for Pivot],0,0,1)</f>
        <v>0</v>
      </c>
      <c r="E725" s="419"/>
      <c r="F725" s="160">
        <f t="shared" si="35"/>
        <v>1111111</v>
      </c>
      <c r="G725" s="394">
        <f t="shared" si="34"/>
        <v>0</v>
      </c>
      <c r="I725" s="397">
        <f>IF(OR(C725="150 Directors advances", C725="120 accounts receivable", C725="720.2 Automobile - Insurance", C725="720.3 Automobile - License", C725="870.4 Rent - Insurance", C725="870.6 Rent - Property Tax", C725="870.7 Rent - Homeoffice", C725="870.9 Rent - Water"),
   0,
   IF(Dashboard!$F$5="Quick",
      IF(OR(C725="190 Automobile",C725="200 computer hardware",C725="210 Computer software",C725="220 Quickbooks software",C725="230 Office equipment",C725="240 Office furniture"),
         E725-(E725/(1+Dashboard!$F$4)),
         0
      ),
      IF(C725="750 Business promotion",
         E725-(E725/(1+4.793/100)),
         E725-(E725/(1+Dashboard!$F$4))
      )
   )
)</f>
        <v>0</v>
      </c>
      <c r="J725" s="39">
        <f>Bank1[[#This Row],[Money in/ (Money out)]]-Bank1[[#This Row],[GST/HST]]</f>
        <v>0</v>
      </c>
      <c r="L725" s="37">
        <f t="shared" si="33"/>
        <v>0</v>
      </c>
    </row>
    <row r="726" spans="1:12" x14ac:dyDescent="0.2">
      <c r="A726" s="418"/>
      <c r="D726" s="416">
        <f>_xlfn.XLOOKUP(C:C,Table1[for Import to Bank Register dropdown],Table1[for Pivot],0,0,1)</f>
        <v>0</v>
      </c>
      <c r="E726" s="419"/>
      <c r="F726" s="160">
        <f t="shared" si="35"/>
        <v>1111111</v>
      </c>
      <c r="G726" s="394">
        <f t="shared" si="34"/>
        <v>0</v>
      </c>
      <c r="I726" s="397">
        <f>IF(OR(C726="150 Directors advances", C726="120 accounts receivable", C726="720.2 Automobile - Insurance", C726="720.3 Automobile - License", C726="870.4 Rent - Insurance", C726="870.6 Rent - Property Tax", C726="870.7 Rent - Homeoffice", C726="870.9 Rent - Water"),
   0,
   IF(Dashboard!$F$5="Quick",
      IF(OR(C726="190 Automobile",C726="200 computer hardware",C726="210 Computer software",C726="220 Quickbooks software",C726="230 Office equipment",C726="240 Office furniture"),
         E726-(E726/(1+Dashboard!$F$4)),
         0
      ),
      IF(C726="750 Business promotion",
         E726-(E726/(1+4.793/100)),
         E726-(E726/(1+Dashboard!$F$4))
      )
   )
)</f>
        <v>0</v>
      </c>
      <c r="J726" s="39">
        <f>Bank1[[#This Row],[Money in/ (Money out)]]-Bank1[[#This Row],[GST/HST]]</f>
        <v>0</v>
      </c>
      <c r="L726" s="37">
        <f t="shared" si="33"/>
        <v>0</v>
      </c>
    </row>
    <row r="727" spans="1:12" x14ac:dyDescent="0.2">
      <c r="A727" s="418"/>
      <c r="D727" s="416">
        <f>_xlfn.XLOOKUP(C:C,Table1[for Import to Bank Register dropdown],Table1[for Pivot],0,0,1)</f>
        <v>0</v>
      </c>
      <c r="E727" s="419"/>
      <c r="F727" s="160">
        <f t="shared" si="35"/>
        <v>1111111</v>
      </c>
      <c r="G727" s="394">
        <f t="shared" si="34"/>
        <v>0</v>
      </c>
      <c r="I727" s="397">
        <f>IF(OR(C727="150 Directors advances", C727="120 accounts receivable", C727="720.2 Automobile - Insurance", C727="720.3 Automobile - License", C727="870.4 Rent - Insurance", C727="870.6 Rent - Property Tax", C727="870.7 Rent - Homeoffice", C727="870.9 Rent - Water"),
   0,
   IF(Dashboard!$F$5="Quick",
      IF(OR(C727="190 Automobile",C727="200 computer hardware",C727="210 Computer software",C727="220 Quickbooks software",C727="230 Office equipment",C727="240 Office furniture"),
         E727-(E727/(1+Dashboard!$F$4)),
         0
      ),
      IF(C727="750 Business promotion",
         E727-(E727/(1+4.793/100)),
         E727-(E727/(1+Dashboard!$F$4))
      )
   )
)</f>
        <v>0</v>
      </c>
      <c r="J727" s="39">
        <f>Bank1[[#This Row],[Money in/ (Money out)]]-Bank1[[#This Row],[GST/HST]]</f>
        <v>0</v>
      </c>
      <c r="L727" s="37">
        <f t="shared" si="33"/>
        <v>0</v>
      </c>
    </row>
    <row r="728" spans="1:12" x14ac:dyDescent="0.2">
      <c r="A728" s="418"/>
      <c r="D728" s="416">
        <f>_xlfn.XLOOKUP(C:C,Table1[for Import to Bank Register dropdown],Table1[for Pivot],0,0,1)</f>
        <v>0</v>
      </c>
      <c r="E728" s="419"/>
      <c r="F728" s="160">
        <f t="shared" si="35"/>
        <v>1111111</v>
      </c>
      <c r="G728" s="394">
        <f t="shared" si="34"/>
        <v>0</v>
      </c>
      <c r="I728" s="397">
        <f>IF(OR(C728="150 Directors advances", C728="120 accounts receivable", C728="720.2 Automobile - Insurance", C728="720.3 Automobile - License", C728="870.4 Rent - Insurance", C728="870.6 Rent - Property Tax", C728="870.7 Rent - Homeoffice", C728="870.9 Rent - Water"),
   0,
   IF(Dashboard!$F$5="Quick",
      IF(OR(C728="190 Automobile",C728="200 computer hardware",C728="210 Computer software",C728="220 Quickbooks software",C728="230 Office equipment",C728="240 Office furniture"),
         E728-(E728/(1+Dashboard!$F$4)),
         0
      ),
      IF(C728="750 Business promotion",
         E728-(E728/(1+4.793/100)),
         E728-(E728/(1+Dashboard!$F$4))
      )
   )
)</f>
        <v>0</v>
      </c>
      <c r="J728" s="39">
        <f>Bank1[[#This Row],[Money in/ (Money out)]]-Bank1[[#This Row],[GST/HST]]</f>
        <v>0</v>
      </c>
      <c r="L728" s="37">
        <f t="shared" si="33"/>
        <v>0</v>
      </c>
    </row>
    <row r="729" spans="1:12" x14ac:dyDescent="0.2">
      <c r="A729" s="418"/>
      <c r="D729" s="416">
        <f>_xlfn.XLOOKUP(C:C,Table1[for Import to Bank Register dropdown],Table1[for Pivot],0,0,1)</f>
        <v>0</v>
      </c>
      <c r="E729" s="419"/>
      <c r="F729" s="160">
        <f t="shared" si="35"/>
        <v>1111111</v>
      </c>
      <c r="G729" s="394">
        <f t="shared" si="34"/>
        <v>0</v>
      </c>
      <c r="I729" s="397">
        <f>IF(OR(C729="150 Directors advances", C729="120 accounts receivable", C729="720.2 Automobile - Insurance", C729="720.3 Automobile - License", C729="870.4 Rent - Insurance", C729="870.6 Rent - Property Tax", C729="870.7 Rent - Homeoffice", C729="870.9 Rent - Water"),
   0,
   IF(Dashboard!$F$5="Quick",
      IF(OR(C729="190 Automobile",C729="200 computer hardware",C729="210 Computer software",C729="220 Quickbooks software",C729="230 Office equipment",C729="240 Office furniture"),
         E729-(E729/(1+Dashboard!$F$4)),
         0
      ),
      IF(C729="750 Business promotion",
         E729-(E729/(1+4.793/100)),
         E729-(E729/(1+Dashboard!$F$4))
      )
   )
)</f>
        <v>0</v>
      </c>
      <c r="J729" s="39">
        <f>Bank1[[#This Row],[Money in/ (Money out)]]-Bank1[[#This Row],[GST/HST]]</f>
        <v>0</v>
      </c>
      <c r="L729" s="37">
        <f t="shared" si="33"/>
        <v>0</v>
      </c>
    </row>
    <row r="730" spans="1:12" x14ac:dyDescent="0.2">
      <c r="A730" s="418"/>
      <c r="D730" s="416">
        <f>_xlfn.XLOOKUP(C:C,Table1[for Import to Bank Register dropdown],Table1[for Pivot],0,0,1)</f>
        <v>0</v>
      </c>
      <c r="E730" s="419"/>
      <c r="F730" s="160">
        <f t="shared" si="35"/>
        <v>1111111</v>
      </c>
      <c r="G730" s="394">
        <f t="shared" si="34"/>
        <v>0</v>
      </c>
      <c r="I730" s="397">
        <f>IF(OR(C730="150 Directors advances", C730="120 accounts receivable", C730="720.2 Automobile - Insurance", C730="720.3 Automobile - License", C730="870.4 Rent - Insurance", C730="870.6 Rent - Property Tax", C730="870.7 Rent - Homeoffice", C730="870.9 Rent - Water"),
   0,
   IF(Dashboard!$F$5="Quick",
      IF(OR(C730="190 Automobile",C730="200 computer hardware",C730="210 Computer software",C730="220 Quickbooks software",C730="230 Office equipment",C730="240 Office furniture"),
         E730-(E730/(1+Dashboard!$F$4)),
         0
      ),
      IF(C730="750 Business promotion",
         E730-(E730/(1+4.793/100)),
         E730-(E730/(1+Dashboard!$F$4))
      )
   )
)</f>
        <v>0</v>
      </c>
      <c r="J730" s="39">
        <f>Bank1[[#This Row],[Money in/ (Money out)]]-Bank1[[#This Row],[GST/HST]]</f>
        <v>0</v>
      </c>
      <c r="L730" s="37">
        <f t="shared" si="33"/>
        <v>0</v>
      </c>
    </row>
    <row r="731" spans="1:12" x14ac:dyDescent="0.2">
      <c r="A731" s="418"/>
      <c r="D731" s="416">
        <f>_xlfn.XLOOKUP(C:C,Table1[for Import to Bank Register dropdown],Table1[for Pivot],0,0,1)</f>
        <v>0</v>
      </c>
      <c r="E731" s="419"/>
      <c r="F731" s="160">
        <f t="shared" si="35"/>
        <v>1111111</v>
      </c>
      <c r="G731" s="394">
        <f t="shared" si="34"/>
        <v>0</v>
      </c>
      <c r="I731" s="397">
        <f>IF(OR(C731="150 Directors advances", C731="120 accounts receivable", C731="720.2 Automobile - Insurance", C731="720.3 Automobile - License", C731="870.4 Rent - Insurance", C731="870.6 Rent - Property Tax", C731="870.7 Rent - Homeoffice", C731="870.9 Rent - Water"),
   0,
   IF(Dashboard!$F$5="Quick",
      IF(OR(C731="190 Automobile",C731="200 computer hardware",C731="210 Computer software",C731="220 Quickbooks software",C731="230 Office equipment",C731="240 Office furniture"),
         E731-(E731/(1+Dashboard!$F$4)),
         0
      ),
      IF(C731="750 Business promotion",
         E731-(E731/(1+4.793/100)),
         E731-(E731/(1+Dashboard!$F$4))
      )
   )
)</f>
        <v>0</v>
      </c>
      <c r="J731" s="39">
        <f>Bank1[[#This Row],[Money in/ (Money out)]]-Bank1[[#This Row],[GST/HST]]</f>
        <v>0</v>
      </c>
      <c r="L731" s="37">
        <f t="shared" si="33"/>
        <v>0</v>
      </c>
    </row>
    <row r="732" spans="1:12" x14ac:dyDescent="0.2">
      <c r="A732" s="418"/>
      <c r="D732" s="416">
        <f>_xlfn.XLOOKUP(C:C,Table1[for Import to Bank Register dropdown],Table1[for Pivot],0,0,1)</f>
        <v>0</v>
      </c>
      <c r="E732" s="419"/>
      <c r="F732" s="160">
        <f t="shared" si="35"/>
        <v>1111111</v>
      </c>
      <c r="G732" s="394">
        <f t="shared" si="34"/>
        <v>0</v>
      </c>
      <c r="I732" s="397">
        <f>IF(OR(C732="150 Directors advances", C732="120 accounts receivable", C732="720.2 Automobile - Insurance", C732="720.3 Automobile - License", C732="870.4 Rent - Insurance", C732="870.6 Rent - Property Tax", C732="870.7 Rent - Homeoffice", C732="870.9 Rent - Water"),
   0,
   IF(Dashboard!$F$5="Quick",
      IF(OR(C732="190 Automobile",C732="200 computer hardware",C732="210 Computer software",C732="220 Quickbooks software",C732="230 Office equipment",C732="240 Office furniture"),
         E732-(E732/(1+Dashboard!$F$4)),
         0
      ),
      IF(C732="750 Business promotion",
         E732-(E732/(1+4.793/100)),
         E732-(E732/(1+Dashboard!$F$4))
      )
   )
)</f>
        <v>0</v>
      </c>
      <c r="J732" s="39">
        <f>Bank1[[#This Row],[Money in/ (Money out)]]-Bank1[[#This Row],[GST/HST]]</f>
        <v>0</v>
      </c>
      <c r="L732" s="37">
        <f t="shared" si="33"/>
        <v>0</v>
      </c>
    </row>
    <row r="733" spans="1:12" x14ac:dyDescent="0.2">
      <c r="A733" s="418"/>
      <c r="D733" s="416">
        <f>_xlfn.XLOOKUP(C:C,Table1[for Import to Bank Register dropdown],Table1[for Pivot],0,0,1)</f>
        <v>0</v>
      </c>
      <c r="E733" s="419"/>
      <c r="F733" s="160">
        <f t="shared" si="35"/>
        <v>1111111</v>
      </c>
      <c r="G733" s="394">
        <f t="shared" si="34"/>
        <v>0</v>
      </c>
      <c r="I733" s="397">
        <f>IF(OR(C733="150 Directors advances", C733="120 accounts receivable", C733="720.2 Automobile - Insurance", C733="720.3 Automobile - License", C733="870.4 Rent - Insurance", C733="870.6 Rent - Property Tax", C733="870.7 Rent - Homeoffice", C733="870.9 Rent - Water"),
   0,
   IF(Dashboard!$F$5="Quick",
      IF(OR(C733="190 Automobile",C733="200 computer hardware",C733="210 Computer software",C733="220 Quickbooks software",C733="230 Office equipment",C733="240 Office furniture"),
         E733-(E733/(1+Dashboard!$F$4)),
         0
      ),
      IF(C733="750 Business promotion",
         E733-(E733/(1+4.793/100)),
         E733-(E733/(1+Dashboard!$F$4))
      )
   )
)</f>
        <v>0</v>
      </c>
      <c r="J733" s="39">
        <f>Bank1[[#This Row],[Money in/ (Money out)]]-Bank1[[#This Row],[GST/HST]]</f>
        <v>0</v>
      </c>
      <c r="L733" s="37">
        <f t="shared" si="33"/>
        <v>0</v>
      </c>
    </row>
    <row r="734" spans="1:12" x14ac:dyDescent="0.2">
      <c r="A734" s="418"/>
      <c r="D734" s="416">
        <f>_xlfn.XLOOKUP(C:C,Table1[for Import to Bank Register dropdown],Table1[for Pivot],0,0,1)</f>
        <v>0</v>
      </c>
      <c r="E734" s="419"/>
      <c r="F734" s="160">
        <f t="shared" si="35"/>
        <v>1111111</v>
      </c>
      <c r="G734" s="394">
        <f t="shared" si="34"/>
        <v>0</v>
      </c>
      <c r="I734" s="397">
        <f>IF(OR(C734="150 Directors advances", C734="120 accounts receivable", C734="720.2 Automobile - Insurance", C734="720.3 Automobile - License", C734="870.4 Rent - Insurance", C734="870.6 Rent - Property Tax", C734="870.7 Rent - Homeoffice", C734="870.9 Rent - Water"),
   0,
   IF(Dashboard!$F$5="Quick",
      IF(OR(C734="190 Automobile",C734="200 computer hardware",C734="210 Computer software",C734="220 Quickbooks software",C734="230 Office equipment",C734="240 Office furniture"),
         E734-(E734/(1+Dashboard!$F$4)),
         0
      ),
      IF(C734="750 Business promotion",
         E734-(E734/(1+4.793/100)),
         E734-(E734/(1+Dashboard!$F$4))
      )
   )
)</f>
        <v>0</v>
      </c>
      <c r="J734" s="39">
        <f>Bank1[[#This Row],[Money in/ (Money out)]]-Bank1[[#This Row],[GST/HST]]</f>
        <v>0</v>
      </c>
      <c r="L734" s="37">
        <f t="shared" si="33"/>
        <v>0</v>
      </c>
    </row>
    <row r="735" spans="1:12" x14ac:dyDescent="0.2">
      <c r="A735" s="418"/>
      <c r="D735" s="416">
        <f>_xlfn.XLOOKUP(C:C,Table1[for Import to Bank Register dropdown],Table1[for Pivot],0,0,1)</f>
        <v>0</v>
      </c>
      <c r="E735" s="419"/>
      <c r="F735" s="160">
        <f t="shared" si="35"/>
        <v>1111111</v>
      </c>
      <c r="G735" s="394">
        <f t="shared" si="34"/>
        <v>0</v>
      </c>
      <c r="I735" s="397">
        <f>IF(OR(C735="150 Directors advances", C735="120 accounts receivable", C735="720.2 Automobile - Insurance", C735="720.3 Automobile - License", C735="870.4 Rent - Insurance", C735="870.6 Rent - Property Tax", C735="870.7 Rent - Homeoffice", C735="870.9 Rent - Water"),
   0,
   IF(Dashboard!$F$5="Quick",
      IF(OR(C735="190 Automobile",C735="200 computer hardware",C735="210 Computer software",C735="220 Quickbooks software",C735="230 Office equipment",C735="240 Office furniture"),
         E735-(E735/(1+Dashboard!$F$4)),
         0
      ),
      IF(C735="750 Business promotion",
         E735-(E735/(1+4.793/100)),
         E735-(E735/(1+Dashboard!$F$4))
      )
   )
)</f>
        <v>0</v>
      </c>
      <c r="J735" s="39">
        <f>Bank1[[#This Row],[Money in/ (Money out)]]-Bank1[[#This Row],[GST/HST]]</f>
        <v>0</v>
      </c>
      <c r="L735" s="37">
        <f t="shared" si="33"/>
        <v>0</v>
      </c>
    </row>
    <row r="736" spans="1:12" x14ac:dyDescent="0.2">
      <c r="A736" s="418"/>
      <c r="D736" s="416">
        <f>_xlfn.XLOOKUP(C:C,Table1[for Import to Bank Register dropdown],Table1[for Pivot],0,0,1)</f>
        <v>0</v>
      </c>
      <c r="E736" s="419"/>
      <c r="F736" s="160">
        <f t="shared" si="35"/>
        <v>1111111</v>
      </c>
      <c r="G736" s="394">
        <f t="shared" si="34"/>
        <v>0</v>
      </c>
      <c r="I736" s="397">
        <f>IF(OR(C736="150 Directors advances", C736="120 accounts receivable", C736="720.2 Automobile - Insurance", C736="720.3 Automobile - License", C736="870.4 Rent - Insurance", C736="870.6 Rent - Property Tax", C736="870.7 Rent - Homeoffice", C736="870.9 Rent - Water"),
   0,
   IF(Dashboard!$F$5="Quick",
      IF(OR(C736="190 Automobile",C736="200 computer hardware",C736="210 Computer software",C736="220 Quickbooks software",C736="230 Office equipment",C736="240 Office furniture"),
         E736-(E736/(1+Dashboard!$F$4)),
         0
      ),
      IF(C736="750 Business promotion",
         E736-(E736/(1+4.793/100)),
         E736-(E736/(1+Dashboard!$F$4))
      )
   )
)</f>
        <v>0</v>
      </c>
      <c r="J736" s="39">
        <f>Bank1[[#This Row],[Money in/ (Money out)]]-Bank1[[#This Row],[GST/HST]]</f>
        <v>0</v>
      </c>
      <c r="L736" s="37">
        <f t="shared" si="33"/>
        <v>0</v>
      </c>
    </row>
    <row r="737" spans="1:12" x14ac:dyDescent="0.2">
      <c r="A737" s="418"/>
      <c r="D737" s="416">
        <f>_xlfn.XLOOKUP(C:C,Table1[for Import to Bank Register dropdown],Table1[for Pivot],0,0,1)</f>
        <v>0</v>
      </c>
      <c r="E737" s="419"/>
      <c r="F737" s="160">
        <f t="shared" si="35"/>
        <v>1111111</v>
      </c>
      <c r="G737" s="394">
        <f t="shared" si="34"/>
        <v>0</v>
      </c>
      <c r="I737" s="397">
        <f>IF(OR(C737="150 Directors advances", C737="120 accounts receivable", C737="720.2 Automobile - Insurance", C737="720.3 Automobile - License", C737="870.4 Rent - Insurance", C737="870.6 Rent - Property Tax", C737="870.7 Rent - Homeoffice", C737="870.9 Rent - Water"),
   0,
   IF(Dashboard!$F$5="Quick",
      IF(OR(C737="190 Automobile",C737="200 computer hardware",C737="210 Computer software",C737="220 Quickbooks software",C737="230 Office equipment",C737="240 Office furniture"),
         E737-(E737/(1+Dashboard!$F$4)),
         0
      ),
      IF(C737="750 Business promotion",
         E737-(E737/(1+4.793/100)),
         E737-(E737/(1+Dashboard!$F$4))
      )
   )
)</f>
        <v>0</v>
      </c>
      <c r="J737" s="39">
        <f>Bank1[[#This Row],[Money in/ (Money out)]]-Bank1[[#This Row],[GST/HST]]</f>
        <v>0</v>
      </c>
      <c r="L737" s="37">
        <f t="shared" si="33"/>
        <v>0</v>
      </c>
    </row>
    <row r="738" spans="1:12" x14ac:dyDescent="0.2">
      <c r="A738" s="418"/>
      <c r="D738" s="416">
        <f>_xlfn.XLOOKUP(C:C,Table1[for Import to Bank Register dropdown],Table1[for Pivot],0,0,1)</f>
        <v>0</v>
      </c>
      <c r="E738" s="419"/>
      <c r="F738" s="160">
        <f t="shared" si="35"/>
        <v>1111111</v>
      </c>
      <c r="G738" s="394">
        <f t="shared" si="34"/>
        <v>0</v>
      </c>
      <c r="I738" s="397">
        <f>IF(OR(C738="150 Directors advances", C738="120 accounts receivable", C738="720.2 Automobile - Insurance", C738="720.3 Automobile - License", C738="870.4 Rent - Insurance", C738="870.6 Rent - Property Tax", C738="870.7 Rent - Homeoffice", C738="870.9 Rent - Water"),
   0,
   IF(Dashboard!$F$5="Quick",
      IF(OR(C738="190 Automobile",C738="200 computer hardware",C738="210 Computer software",C738="220 Quickbooks software",C738="230 Office equipment",C738="240 Office furniture"),
         E738-(E738/(1+Dashboard!$F$4)),
         0
      ),
      IF(C738="750 Business promotion",
         E738-(E738/(1+4.793/100)),
         E738-(E738/(1+Dashboard!$F$4))
      )
   )
)</f>
        <v>0</v>
      </c>
      <c r="J738" s="39">
        <f>Bank1[[#This Row],[Money in/ (Money out)]]-Bank1[[#This Row],[GST/HST]]</f>
        <v>0</v>
      </c>
      <c r="L738" s="37">
        <f t="shared" si="33"/>
        <v>0</v>
      </c>
    </row>
    <row r="739" spans="1:12" x14ac:dyDescent="0.2">
      <c r="A739" s="418"/>
      <c r="D739" s="416">
        <f>_xlfn.XLOOKUP(C:C,Table1[for Import to Bank Register dropdown],Table1[for Pivot],0,0,1)</f>
        <v>0</v>
      </c>
      <c r="E739" s="419"/>
      <c r="F739" s="160">
        <f t="shared" si="35"/>
        <v>1111111</v>
      </c>
      <c r="G739" s="394">
        <f t="shared" si="34"/>
        <v>0</v>
      </c>
      <c r="I739" s="397">
        <f>IF(OR(C739="150 Directors advances", C739="120 accounts receivable", C739="720.2 Automobile - Insurance", C739="720.3 Automobile - License", C739="870.4 Rent - Insurance", C739="870.6 Rent - Property Tax", C739="870.7 Rent - Homeoffice", C739="870.9 Rent - Water"),
   0,
   IF(Dashboard!$F$5="Quick",
      IF(OR(C739="190 Automobile",C739="200 computer hardware",C739="210 Computer software",C739="220 Quickbooks software",C739="230 Office equipment",C739="240 Office furniture"),
         E739-(E739/(1+Dashboard!$F$4)),
         0
      ),
      IF(C739="750 Business promotion",
         E739-(E739/(1+4.793/100)),
         E739-(E739/(1+Dashboard!$F$4))
      )
   )
)</f>
        <v>0</v>
      </c>
      <c r="J739" s="39">
        <f>Bank1[[#This Row],[Money in/ (Money out)]]-Bank1[[#This Row],[GST/HST]]</f>
        <v>0</v>
      </c>
      <c r="L739" s="37">
        <f t="shared" si="33"/>
        <v>0</v>
      </c>
    </row>
    <row r="740" spans="1:12" x14ac:dyDescent="0.2">
      <c r="A740" s="418"/>
      <c r="D740" s="416">
        <f>_xlfn.XLOOKUP(C:C,Table1[for Import to Bank Register dropdown],Table1[for Pivot],0,0,1)</f>
        <v>0</v>
      </c>
      <c r="E740" s="419"/>
      <c r="F740" s="160">
        <f t="shared" si="35"/>
        <v>1111111</v>
      </c>
      <c r="G740" s="394">
        <f t="shared" si="34"/>
        <v>0</v>
      </c>
      <c r="I740" s="397">
        <f>IF(OR(C740="150 Directors advances", C740="120 accounts receivable", C740="720.2 Automobile - Insurance", C740="720.3 Automobile - License", C740="870.4 Rent - Insurance", C740="870.6 Rent - Property Tax", C740="870.7 Rent - Homeoffice", C740="870.9 Rent - Water"),
   0,
   IF(Dashboard!$F$5="Quick",
      IF(OR(C740="190 Automobile",C740="200 computer hardware",C740="210 Computer software",C740="220 Quickbooks software",C740="230 Office equipment",C740="240 Office furniture"),
         E740-(E740/(1+Dashboard!$F$4)),
         0
      ),
      IF(C740="750 Business promotion",
         E740-(E740/(1+4.793/100)),
         E740-(E740/(1+Dashboard!$F$4))
      )
   )
)</f>
        <v>0</v>
      </c>
      <c r="J740" s="39">
        <f>Bank1[[#This Row],[Money in/ (Money out)]]-Bank1[[#This Row],[GST/HST]]</f>
        <v>0</v>
      </c>
      <c r="L740" s="37">
        <f t="shared" si="33"/>
        <v>0</v>
      </c>
    </row>
    <row r="741" spans="1:12" x14ac:dyDescent="0.2">
      <c r="A741" s="418"/>
      <c r="D741" s="416">
        <f>_xlfn.XLOOKUP(C:C,Table1[for Import to Bank Register dropdown],Table1[for Pivot],0,0,1)</f>
        <v>0</v>
      </c>
      <c r="E741" s="419"/>
      <c r="F741" s="160">
        <f t="shared" si="35"/>
        <v>1111111</v>
      </c>
      <c r="G741" s="394">
        <f t="shared" si="34"/>
        <v>0</v>
      </c>
      <c r="I741" s="397">
        <f>IF(OR(C741="150 Directors advances", C741="120 accounts receivable", C741="720.2 Automobile - Insurance", C741="720.3 Automobile - License", C741="870.4 Rent - Insurance", C741="870.6 Rent - Property Tax", C741="870.7 Rent - Homeoffice", C741="870.9 Rent - Water"),
   0,
   IF(Dashboard!$F$5="Quick",
      IF(OR(C741="190 Automobile",C741="200 computer hardware",C741="210 Computer software",C741="220 Quickbooks software",C741="230 Office equipment",C741="240 Office furniture"),
         E741-(E741/(1+Dashboard!$F$4)),
         0
      ),
      IF(C741="750 Business promotion",
         E741-(E741/(1+4.793/100)),
         E741-(E741/(1+Dashboard!$F$4))
      )
   )
)</f>
        <v>0</v>
      </c>
      <c r="J741" s="39">
        <f>Bank1[[#This Row],[Money in/ (Money out)]]-Bank1[[#This Row],[GST/HST]]</f>
        <v>0</v>
      </c>
      <c r="L741" s="37">
        <f t="shared" si="33"/>
        <v>0</v>
      </c>
    </row>
    <row r="742" spans="1:12" x14ac:dyDescent="0.2">
      <c r="A742" s="418"/>
      <c r="D742" s="416">
        <f>_xlfn.XLOOKUP(C:C,Table1[for Import to Bank Register dropdown],Table1[for Pivot],0,0,1)</f>
        <v>0</v>
      </c>
      <c r="E742" s="419"/>
      <c r="F742" s="160">
        <f t="shared" si="35"/>
        <v>1111111</v>
      </c>
      <c r="G742" s="394">
        <f t="shared" si="34"/>
        <v>0</v>
      </c>
      <c r="I742" s="397">
        <f>IF(OR(C742="150 Directors advances", C742="120 accounts receivable", C742="720.2 Automobile - Insurance", C742="720.3 Automobile - License", C742="870.4 Rent - Insurance", C742="870.6 Rent - Property Tax", C742="870.7 Rent - Homeoffice", C742="870.9 Rent - Water"),
   0,
   IF(Dashboard!$F$5="Quick",
      IF(OR(C742="190 Automobile",C742="200 computer hardware",C742="210 Computer software",C742="220 Quickbooks software",C742="230 Office equipment",C742="240 Office furniture"),
         E742-(E742/(1+Dashboard!$F$4)),
         0
      ),
      IF(C742="750 Business promotion",
         E742-(E742/(1+4.793/100)),
         E742-(E742/(1+Dashboard!$F$4))
      )
   )
)</f>
        <v>0</v>
      </c>
      <c r="J742" s="39">
        <f>Bank1[[#This Row],[Money in/ (Money out)]]-Bank1[[#This Row],[GST/HST]]</f>
        <v>0</v>
      </c>
      <c r="L742" s="37">
        <f t="shared" si="33"/>
        <v>0</v>
      </c>
    </row>
    <row r="743" spans="1:12" x14ac:dyDescent="0.2">
      <c r="A743" s="418"/>
      <c r="D743" s="416">
        <f>_xlfn.XLOOKUP(C:C,Table1[for Import to Bank Register dropdown],Table1[for Pivot],0,0,1)</f>
        <v>0</v>
      </c>
      <c r="E743" s="419"/>
      <c r="F743" s="160">
        <f t="shared" si="35"/>
        <v>1111111</v>
      </c>
      <c r="G743" s="394">
        <f t="shared" si="34"/>
        <v>0</v>
      </c>
      <c r="I743" s="397">
        <f>IF(OR(C743="150 Directors advances", C743="120 accounts receivable", C743="720.2 Automobile - Insurance", C743="720.3 Automobile - License", C743="870.4 Rent - Insurance", C743="870.6 Rent - Property Tax", C743="870.7 Rent - Homeoffice", C743="870.9 Rent - Water"),
   0,
   IF(Dashboard!$F$5="Quick",
      IF(OR(C743="190 Automobile",C743="200 computer hardware",C743="210 Computer software",C743="220 Quickbooks software",C743="230 Office equipment",C743="240 Office furniture"),
         E743-(E743/(1+Dashboard!$F$4)),
         0
      ),
      IF(C743="750 Business promotion",
         E743-(E743/(1+4.793/100)),
         E743-(E743/(1+Dashboard!$F$4))
      )
   )
)</f>
        <v>0</v>
      </c>
      <c r="J743" s="39">
        <f>Bank1[[#This Row],[Money in/ (Money out)]]-Bank1[[#This Row],[GST/HST]]</f>
        <v>0</v>
      </c>
      <c r="L743" s="37">
        <f t="shared" si="33"/>
        <v>0</v>
      </c>
    </row>
    <row r="744" spans="1:12" x14ac:dyDescent="0.2">
      <c r="A744" s="418"/>
      <c r="D744" s="416">
        <f>_xlfn.XLOOKUP(C:C,Table1[for Import to Bank Register dropdown],Table1[for Pivot],0,0,1)</f>
        <v>0</v>
      </c>
      <c r="E744" s="419"/>
      <c r="F744" s="160">
        <f t="shared" si="35"/>
        <v>1111111</v>
      </c>
      <c r="G744" s="394">
        <f t="shared" si="34"/>
        <v>0</v>
      </c>
      <c r="I744" s="397">
        <f>IF(OR(C744="150 Directors advances", C744="120 accounts receivable", C744="720.2 Automobile - Insurance", C744="720.3 Automobile - License", C744="870.4 Rent - Insurance", C744="870.6 Rent - Property Tax", C744="870.7 Rent - Homeoffice", C744="870.9 Rent - Water"),
   0,
   IF(Dashboard!$F$5="Quick",
      IF(OR(C744="190 Automobile",C744="200 computer hardware",C744="210 Computer software",C744="220 Quickbooks software",C744="230 Office equipment",C744="240 Office furniture"),
         E744-(E744/(1+Dashboard!$F$4)),
         0
      ),
      IF(C744="750 Business promotion",
         E744-(E744/(1+4.793/100)),
         E744-(E744/(1+Dashboard!$F$4))
      )
   )
)</f>
        <v>0</v>
      </c>
      <c r="J744" s="39">
        <f>Bank1[[#This Row],[Money in/ (Money out)]]-Bank1[[#This Row],[GST/HST]]</f>
        <v>0</v>
      </c>
      <c r="L744" s="37">
        <f t="shared" si="33"/>
        <v>0</v>
      </c>
    </row>
    <row r="745" spans="1:12" x14ac:dyDescent="0.2">
      <c r="A745" s="418"/>
      <c r="D745" s="416">
        <f>_xlfn.XLOOKUP(C:C,Table1[for Import to Bank Register dropdown],Table1[for Pivot],0,0,1)</f>
        <v>0</v>
      </c>
      <c r="E745" s="419"/>
      <c r="F745" s="160">
        <f t="shared" si="35"/>
        <v>1111111</v>
      </c>
      <c r="G745" s="394">
        <f t="shared" si="34"/>
        <v>0</v>
      </c>
      <c r="I745" s="397">
        <f>IF(OR(C745="150 Directors advances", C745="120 accounts receivable", C745="720.2 Automobile - Insurance", C745="720.3 Automobile - License", C745="870.4 Rent - Insurance", C745="870.6 Rent - Property Tax", C745="870.7 Rent - Homeoffice", C745="870.9 Rent - Water"),
   0,
   IF(Dashboard!$F$5="Quick",
      IF(OR(C745="190 Automobile",C745="200 computer hardware",C745="210 Computer software",C745="220 Quickbooks software",C745="230 Office equipment",C745="240 Office furniture"),
         E745-(E745/(1+Dashboard!$F$4)),
         0
      ),
      IF(C745="750 Business promotion",
         E745-(E745/(1+4.793/100)),
         E745-(E745/(1+Dashboard!$F$4))
      )
   )
)</f>
        <v>0</v>
      </c>
      <c r="J745" s="39">
        <f>Bank1[[#This Row],[Money in/ (Money out)]]-Bank1[[#This Row],[GST/HST]]</f>
        <v>0</v>
      </c>
      <c r="L745" s="37">
        <f t="shared" si="33"/>
        <v>0</v>
      </c>
    </row>
    <row r="746" spans="1:12" x14ac:dyDescent="0.2">
      <c r="A746" s="418"/>
      <c r="D746" s="416">
        <f>_xlfn.XLOOKUP(C:C,Table1[for Import to Bank Register dropdown],Table1[for Pivot],0,0,1)</f>
        <v>0</v>
      </c>
      <c r="E746" s="419"/>
      <c r="F746" s="160">
        <f t="shared" si="35"/>
        <v>1111111</v>
      </c>
      <c r="G746" s="394">
        <f t="shared" si="34"/>
        <v>0</v>
      </c>
      <c r="I746" s="397">
        <f>IF(OR(C746="150 Directors advances", C746="120 accounts receivable", C746="720.2 Automobile - Insurance", C746="720.3 Automobile - License", C746="870.4 Rent - Insurance", C746="870.6 Rent - Property Tax", C746="870.7 Rent - Homeoffice", C746="870.9 Rent - Water"),
   0,
   IF(Dashboard!$F$5="Quick",
      IF(OR(C746="190 Automobile",C746="200 computer hardware",C746="210 Computer software",C746="220 Quickbooks software",C746="230 Office equipment",C746="240 Office furniture"),
         E746-(E746/(1+Dashboard!$F$4)),
         0
      ),
      IF(C746="750 Business promotion",
         E746-(E746/(1+4.793/100)),
         E746-(E746/(1+Dashboard!$F$4))
      )
   )
)</f>
        <v>0</v>
      </c>
      <c r="J746" s="39">
        <f>Bank1[[#This Row],[Money in/ (Money out)]]-Bank1[[#This Row],[GST/HST]]</f>
        <v>0</v>
      </c>
      <c r="L746" s="37">
        <f t="shared" si="33"/>
        <v>0</v>
      </c>
    </row>
    <row r="747" spans="1:12" x14ac:dyDescent="0.2">
      <c r="A747" s="418"/>
      <c r="D747" s="416">
        <f>_xlfn.XLOOKUP(C:C,Table1[for Import to Bank Register dropdown],Table1[for Pivot],0,0,1)</f>
        <v>0</v>
      </c>
      <c r="E747" s="419"/>
      <c r="F747" s="160">
        <f t="shared" si="35"/>
        <v>1111111</v>
      </c>
      <c r="G747" s="394">
        <f t="shared" si="34"/>
        <v>0</v>
      </c>
      <c r="I747" s="397">
        <f>IF(OR(C747="150 Directors advances", C747="120 accounts receivable", C747="720.2 Automobile - Insurance", C747="720.3 Automobile - License", C747="870.4 Rent - Insurance", C747="870.6 Rent - Property Tax", C747="870.7 Rent - Homeoffice", C747="870.9 Rent - Water"),
   0,
   IF(Dashboard!$F$5="Quick",
      IF(OR(C747="190 Automobile",C747="200 computer hardware",C747="210 Computer software",C747="220 Quickbooks software",C747="230 Office equipment",C747="240 Office furniture"),
         E747-(E747/(1+Dashboard!$F$4)),
         0
      ),
      IF(C747="750 Business promotion",
         E747-(E747/(1+4.793/100)),
         E747-(E747/(1+Dashboard!$F$4))
      )
   )
)</f>
        <v>0</v>
      </c>
      <c r="J747" s="39">
        <f>Bank1[[#This Row],[Money in/ (Money out)]]-Bank1[[#This Row],[GST/HST]]</f>
        <v>0</v>
      </c>
      <c r="L747" s="37">
        <f t="shared" si="33"/>
        <v>0</v>
      </c>
    </row>
    <row r="748" spans="1:12" x14ac:dyDescent="0.2">
      <c r="A748" s="418"/>
      <c r="D748" s="416">
        <f>_xlfn.XLOOKUP(C:C,Table1[for Import to Bank Register dropdown],Table1[for Pivot],0,0,1)</f>
        <v>0</v>
      </c>
      <c r="E748" s="419"/>
      <c r="F748" s="160">
        <f t="shared" si="35"/>
        <v>1111111</v>
      </c>
      <c r="G748" s="394">
        <f t="shared" si="34"/>
        <v>0</v>
      </c>
      <c r="I748" s="397">
        <f>IF(OR(C748="150 Directors advances", C748="120 accounts receivable", C748="720.2 Automobile - Insurance", C748="720.3 Automobile - License", C748="870.4 Rent - Insurance", C748="870.6 Rent - Property Tax", C748="870.7 Rent - Homeoffice", C748="870.9 Rent - Water"),
   0,
   IF(Dashboard!$F$5="Quick",
      IF(OR(C748="190 Automobile",C748="200 computer hardware",C748="210 Computer software",C748="220 Quickbooks software",C748="230 Office equipment",C748="240 Office furniture"),
         E748-(E748/(1+Dashboard!$F$4)),
         0
      ),
      IF(C748="750 Business promotion",
         E748-(E748/(1+4.793/100)),
         E748-(E748/(1+Dashboard!$F$4))
      )
   )
)</f>
        <v>0</v>
      </c>
      <c r="J748" s="39">
        <f>Bank1[[#This Row],[Money in/ (Money out)]]-Bank1[[#This Row],[GST/HST]]</f>
        <v>0</v>
      </c>
      <c r="L748" s="37">
        <f t="shared" si="33"/>
        <v>0</v>
      </c>
    </row>
    <row r="749" spans="1:12" x14ac:dyDescent="0.2">
      <c r="A749" s="418"/>
      <c r="D749" s="416">
        <f>_xlfn.XLOOKUP(C:C,Table1[for Import to Bank Register dropdown],Table1[for Pivot],0,0,1)</f>
        <v>0</v>
      </c>
      <c r="E749" s="419"/>
      <c r="F749" s="160">
        <f t="shared" si="35"/>
        <v>1111111</v>
      </c>
      <c r="G749" s="394">
        <f t="shared" si="34"/>
        <v>0</v>
      </c>
      <c r="I749" s="397">
        <f>IF(OR(C749="150 Directors advances", C749="120 accounts receivable", C749="720.2 Automobile - Insurance", C749="720.3 Automobile - License", C749="870.4 Rent - Insurance", C749="870.6 Rent - Property Tax", C749="870.7 Rent - Homeoffice", C749="870.9 Rent - Water"),
   0,
   IF(Dashboard!$F$5="Quick",
      IF(OR(C749="190 Automobile",C749="200 computer hardware",C749="210 Computer software",C749="220 Quickbooks software",C749="230 Office equipment",C749="240 Office furniture"),
         E749-(E749/(1+Dashboard!$F$4)),
         0
      ),
      IF(C749="750 Business promotion",
         E749-(E749/(1+4.793/100)),
         E749-(E749/(1+Dashboard!$F$4))
      )
   )
)</f>
        <v>0</v>
      </c>
      <c r="J749" s="39">
        <f>Bank1[[#This Row],[Money in/ (Money out)]]-Bank1[[#This Row],[GST/HST]]</f>
        <v>0</v>
      </c>
      <c r="L749" s="37">
        <f t="shared" si="33"/>
        <v>0</v>
      </c>
    </row>
    <row r="750" spans="1:12" x14ac:dyDescent="0.2">
      <c r="A750" s="418"/>
      <c r="D750" s="416">
        <f>_xlfn.XLOOKUP(C:C,Table1[for Import to Bank Register dropdown],Table1[for Pivot],0,0,1)</f>
        <v>0</v>
      </c>
      <c r="E750" s="419"/>
      <c r="F750" s="160">
        <f t="shared" si="35"/>
        <v>1111111</v>
      </c>
      <c r="G750" s="394">
        <f t="shared" si="34"/>
        <v>0</v>
      </c>
      <c r="I750" s="397">
        <f>IF(OR(C750="150 Directors advances", C750="120 accounts receivable", C750="720.2 Automobile - Insurance", C750="720.3 Automobile - License", C750="870.4 Rent - Insurance", C750="870.6 Rent - Property Tax", C750="870.7 Rent - Homeoffice", C750="870.9 Rent - Water"),
   0,
   IF(Dashboard!$F$5="Quick",
      IF(OR(C750="190 Automobile",C750="200 computer hardware",C750="210 Computer software",C750="220 Quickbooks software",C750="230 Office equipment",C750="240 Office furniture"),
         E750-(E750/(1+Dashboard!$F$4)),
         0
      ),
      IF(C750="750 Business promotion",
         E750-(E750/(1+4.793/100)),
         E750-(E750/(1+Dashboard!$F$4))
      )
   )
)</f>
        <v>0</v>
      </c>
      <c r="J750" s="39">
        <f>Bank1[[#This Row],[Money in/ (Money out)]]-Bank1[[#This Row],[GST/HST]]</f>
        <v>0</v>
      </c>
      <c r="L750" s="37">
        <f t="shared" si="33"/>
        <v>0</v>
      </c>
    </row>
    <row r="751" spans="1:12" x14ac:dyDescent="0.2">
      <c r="A751" s="418"/>
      <c r="D751" s="416">
        <f>_xlfn.XLOOKUP(C:C,Table1[for Import to Bank Register dropdown],Table1[for Pivot],0,0,1)</f>
        <v>0</v>
      </c>
      <c r="E751" s="419"/>
      <c r="F751" s="160">
        <f t="shared" si="35"/>
        <v>1111111</v>
      </c>
      <c r="G751" s="394">
        <f t="shared" si="34"/>
        <v>0</v>
      </c>
      <c r="I751" s="397">
        <f>IF(OR(C751="150 Directors advances", C751="120 accounts receivable", C751="720.2 Automobile - Insurance", C751="720.3 Automobile - License", C751="870.4 Rent - Insurance", C751="870.6 Rent - Property Tax", C751="870.7 Rent - Homeoffice", C751="870.9 Rent - Water"),
   0,
   IF(Dashboard!$F$5="Quick",
      IF(OR(C751="190 Automobile",C751="200 computer hardware",C751="210 Computer software",C751="220 Quickbooks software",C751="230 Office equipment",C751="240 Office furniture"),
         E751-(E751/(1+Dashboard!$F$4)),
         0
      ),
      IF(C751="750 Business promotion",
         E751-(E751/(1+4.793/100)),
         E751-(E751/(1+Dashboard!$F$4))
      )
   )
)</f>
        <v>0</v>
      </c>
      <c r="J751" s="39">
        <f>Bank1[[#This Row],[Money in/ (Money out)]]-Bank1[[#This Row],[GST/HST]]</f>
        <v>0</v>
      </c>
      <c r="L751" s="37">
        <f t="shared" si="33"/>
        <v>0</v>
      </c>
    </row>
    <row r="752" spans="1:12" x14ac:dyDescent="0.2">
      <c r="A752" s="418"/>
      <c r="D752" s="416">
        <f>_xlfn.XLOOKUP(C:C,Table1[for Import to Bank Register dropdown],Table1[for Pivot],0,0,1)</f>
        <v>0</v>
      </c>
      <c r="E752" s="419"/>
      <c r="F752" s="160">
        <f t="shared" si="35"/>
        <v>1111111</v>
      </c>
      <c r="G752" s="394">
        <f t="shared" si="34"/>
        <v>0</v>
      </c>
      <c r="I752" s="397">
        <f>IF(OR(C752="150 Directors advances", C752="120 accounts receivable", C752="720.2 Automobile - Insurance", C752="720.3 Automobile - License", C752="870.4 Rent - Insurance", C752="870.6 Rent - Property Tax", C752="870.7 Rent - Homeoffice", C752="870.9 Rent - Water"),
   0,
   IF(Dashboard!$F$5="Quick",
      IF(OR(C752="190 Automobile",C752="200 computer hardware",C752="210 Computer software",C752="220 Quickbooks software",C752="230 Office equipment",C752="240 Office furniture"),
         E752-(E752/(1+Dashboard!$F$4)),
         0
      ),
      IF(C752="750 Business promotion",
         E752-(E752/(1+4.793/100)),
         E752-(E752/(1+Dashboard!$F$4))
      )
   )
)</f>
        <v>0</v>
      </c>
      <c r="J752" s="39">
        <f>Bank1[[#This Row],[Money in/ (Money out)]]-Bank1[[#This Row],[GST/HST]]</f>
        <v>0</v>
      </c>
      <c r="L752" s="37">
        <f t="shared" si="33"/>
        <v>0</v>
      </c>
    </row>
    <row r="753" spans="1:12" x14ac:dyDescent="0.2">
      <c r="A753" s="418"/>
      <c r="D753" s="416">
        <f>_xlfn.XLOOKUP(C:C,Table1[for Import to Bank Register dropdown],Table1[for Pivot],0,0,1)</f>
        <v>0</v>
      </c>
      <c r="E753" s="419"/>
      <c r="F753" s="160">
        <f t="shared" si="35"/>
        <v>1111111</v>
      </c>
      <c r="G753" s="394">
        <f t="shared" si="34"/>
        <v>0</v>
      </c>
      <c r="I753" s="397">
        <f>IF(OR(C753="150 Directors advances", C753="120 accounts receivable", C753="720.2 Automobile - Insurance", C753="720.3 Automobile - License", C753="870.4 Rent - Insurance", C753="870.6 Rent - Property Tax", C753="870.7 Rent - Homeoffice", C753="870.9 Rent - Water"),
   0,
   IF(Dashboard!$F$5="Quick",
      IF(OR(C753="190 Automobile",C753="200 computer hardware",C753="210 Computer software",C753="220 Quickbooks software",C753="230 Office equipment",C753="240 Office furniture"),
         E753-(E753/(1+Dashboard!$F$4)),
         0
      ),
      IF(C753="750 Business promotion",
         E753-(E753/(1+4.793/100)),
         E753-(E753/(1+Dashboard!$F$4))
      )
   )
)</f>
        <v>0</v>
      </c>
      <c r="J753" s="39">
        <f>Bank1[[#This Row],[Money in/ (Money out)]]-Bank1[[#This Row],[GST/HST]]</f>
        <v>0</v>
      </c>
      <c r="L753" s="37">
        <f t="shared" si="33"/>
        <v>0</v>
      </c>
    </row>
    <row r="754" spans="1:12" x14ac:dyDescent="0.2">
      <c r="A754" s="418"/>
      <c r="D754" s="416">
        <f>_xlfn.XLOOKUP(C:C,Table1[for Import to Bank Register dropdown],Table1[for Pivot],0,0,1)</f>
        <v>0</v>
      </c>
      <c r="E754" s="419"/>
      <c r="F754" s="160">
        <f t="shared" si="35"/>
        <v>1111111</v>
      </c>
      <c r="G754" s="394">
        <f t="shared" si="34"/>
        <v>0</v>
      </c>
      <c r="I754" s="397">
        <f>IF(OR(C754="150 Directors advances", C754="120 accounts receivable", C754="720.2 Automobile - Insurance", C754="720.3 Automobile - License", C754="870.4 Rent - Insurance", C754="870.6 Rent - Property Tax", C754="870.7 Rent - Homeoffice", C754="870.9 Rent - Water"),
   0,
   IF(Dashboard!$F$5="Quick",
      IF(OR(C754="190 Automobile",C754="200 computer hardware",C754="210 Computer software",C754="220 Quickbooks software",C754="230 Office equipment",C754="240 Office furniture"),
         E754-(E754/(1+Dashboard!$F$4)),
         0
      ),
      IF(C754="750 Business promotion",
         E754-(E754/(1+4.793/100)),
         E754-(E754/(1+Dashboard!$F$4))
      )
   )
)</f>
        <v>0</v>
      </c>
      <c r="J754" s="39">
        <f>Bank1[[#This Row],[Money in/ (Money out)]]-Bank1[[#This Row],[GST/HST]]</f>
        <v>0</v>
      </c>
      <c r="L754" s="37">
        <f t="shared" si="33"/>
        <v>0</v>
      </c>
    </row>
    <row r="755" spans="1:12" x14ac:dyDescent="0.2">
      <c r="A755" s="418"/>
      <c r="D755" s="416">
        <f>_xlfn.XLOOKUP(C:C,Table1[for Import to Bank Register dropdown],Table1[for Pivot],0,0,1)</f>
        <v>0</v>
      </c>
      <c r="E755" s="419"/>
      <c r="F755" s="160">
        <f t="shared" si="35"/>
        <v>1111111</v>
      </c>
      <c r="G755" s="394">
        <f t="shared" si="34"/>
        <v>0</v>
      </c>
      <c r="I755" s="397">
        <f>IF(OR(C755="150 Directors advances", C755="120 accounts receivable", C755="720.2 Automobile - Insurance", C755="720.3 Automobile - License", C755="870.4 Rent - Insurance", C755="870.6 Rent - Property Tax", C755="870.7 Rent - Homeoffice", C755="870.9 Rent - Water"),
   0,
   IF(Dashboard!$F$5="Quick",
      IF(OR(C755="190 Automobile",C755="200 computer hardware",C755="210 Computer software",C755="220 Quickbooks software",C755="230 Office equipment",C755="240 Office furniture"),
         E755-(E755/(1+Dashboard!$F$4)),
         0
      ),
      IF(C755="750 Business promotion",
         E755-(E755/(1+4.793/100)),
         E755-(E755/(1+Dashboard!$F$4))
      )
   )
)</f>
        <v>0</v>
      </c>
      <c r="J755" s="39">
        <f>Bank1[[#This Row],[Money in/ (Money out)]]-Bank1[[#This Row],[GST/HST]]</f>
        <v>0</v>
      </c>
      <c r="L755" s="37">
        <f t="shared" si="33"/>
        <v>0</v>
      </c>
    </row>
    <row r="756" spans="1:12" x14ac:dyDescent="0.2">
      <c r="A756" s="418"/>
      <c r="D756" s="416">
        <f>_xlfn.XLOOKUP(C:C,Table1[for Import to Bank Register dropdown],Table1[for Pivot],0,0,1)</f>
        <v>0</v>
      </c>
      <c r="E756" s="419"/>
      <c r="F756" s="160">
        <f t="shared" si="35"/>
        <v>1111111</v>
      </c>
      <c r="G756" s="394">
        <f t="shared" si="34"/>
        <v>0</v>
      </c>
      <c r="I756" s="397">
        <f>IF(OR(C756="150 Directors advances", C756="120 accounts receivable", C756="720.2 Automobile - Insurance", C756="720.3 Automobile - License", C756="870.4 Rent - Insurance", C756="870.6 Rent - Property Tax", C756="870.7 Rent - Homeoffice", C756="870.9 Rent - Water"),
   0,
   IF(Dashboard!$F$5="Quick",
      IF(OR(C756="190 Automobile",C756="200 computer hardware",C756="210 Computer software",C756="220 Quickbooks software",C756="230 Office equipment",C756="240 Office furniture"),
         E756-(E756/(1+Dashboard!$F$4)),
         0
      ),
      IF(C756="750 Business promotion",
         E756-(E756/(1+4.793/100)),
         E756-(E756/(1+Dashboard!$F$4))
      )
   )
)</f>
        <v>0</v>
      </c>
      <c r="J756" s="39">
        <f>Bank1[[#This Row],[Money in/ (Money out)]]-Bank1[[#This Row],[GST/HST]]</f>
        <v>0</v>
      </c>
      <c r="L756" s="37">
        <f t="shared" si="33"/>
        <v>0</v>
      </c>
    </row>
    <row r="757" spans="1:12" x14ac:dyDescent="0.2">
      <c r="A757" s="418"/>
      <c r="D757" s="416">
        <f>_xlfn.XLOOKUP(C:C,Table1[for Import to Bank Register dropdown],Table1[for Pivot],0,0,1)</f>
        <v>0</v>
      </c>
      <c r="E757" s="419"/>
      <c r="F757" s="160">
        <f t="shared" si="35"/>
        <v>1111111</v>
      </c>
      <c r="G757" s="394">
        <f t="shared" si="34"/>
        <v>0</v>
      </c>
      <c r="I757" s="397">
        <f>IF(OR(C757="150 Directors advances", C757="120 accounts receivable", C757="720.2 Automobile - Insurance", C757="720.3 Automobile - License", C757="870.4 Rent - Insurance", C757="870.6 Rent - Property Tax", C757="870.7 Rent - Homeoffice", C757="870.9 Rent - Water"),
   0,
   IF(Dashboard!$F$5="Quick",
      IF(OR(C757="190 Automobile",C757="200 computer hardware",C757="210 Computer software",C757="220 Quickbooks software",C757="230 Office equipment",C757="240 Office furniture"),
         E757-(E757/(1+Dashboard!$F$4)),
         0
      ),
      IF(C757="750 Business promotion",
         E757-(E757/(1+4.793/100)),
         E757-(E757/(1+Dashboard!$F$4))
      )
   )
)</f>
        <v>0</v>
      </c>
      <c r="J757" s="39">
        <f>Bank1[[#This Row],[Money in/ (Money out)]]-Bank1[[#This Row],[GST/HST]]</f>
        <v>0</v>
      </c>
      <c r="L757" s="37">
        <f t="shared" si="33"/>
        <v>0</v>
      </c>
    </row>
    <row r="758" spans="1:12" x14ac:dyDescent="0.2">
      <c r="A758" s="418"/>
      <c r="D758" s="416">
        <f>_xlfn.XLOOKUP(C:C,Table1[for Import to Bank Register dropdown],Table1[for Pivot],0,0,1)</f>
        <v>0</v>
      </c>
      <c r="E758" s="419"/>
      <c r="F758" s="160">
        <f t="shared" si="35"/>
        <v>1111111</v>
      </c>
      <c r="G758" s="394">
        <f t="shared" si="34"/>
        <v>0</v>
      </c>
      <c r="I758" s="397">
        <f>IF(OR(C758="150 Directors advances", C758="120 accounts receivable", C758="720.2 Automobile - Insurance", C758="720.3 Automobile - License", C758="870.4 Rent - Insurance", C758="870.6 Rent - Property Tax", C758="870.7 Rent - Homeoffice", C758="870.9 Rent - Water"),
   0,
   IF(Dashboard!$F$5="Quick",
      IF(OR(C758="190 Automobile",C758="200 computer hardware",C758="210 Computer software",C758="220 Quickbooks software",C758="230 Office equipment",C758="240 Office furniture"),
         E758-(E758/(1+Dashboard!$F$4)),
         0
      ),
      IF(C758="750 Business promotion",
         E758-(E758/(1+4.793/100)),
         E758-(E758/(1+Dashboard!$F$4))
      )
   )
)</f>
        <v>0</v>
      </c>
      <c r="J758" s="39">
        <f>Bank1[[#This Row],[Money in/ (Money out)]]-Bank1[[#This Row],[GST/HST]]</f>
        <v>0</v>
      </c>
      <c r="L758" s="37">
        <f t="shared" si="33"/>
        <v>0</v>
      </c>
    </row>
    <row r="759" spans="1:12" x14ac:dyDescent="0.2">
      <c r="A759" s="418"/>
      <c r="D759" s="416">
        <f>_xlfn.XLOOKUP(C:C,Table1[for Import to Bank Register dropdown],Table1[for Pivot],0,0,1)</f>
        <v>0</v>
      </c>
      <c r="E759" s="419"/>
      <c r="F759" s="160">
        <f t="shared" si="35"/>
        <v>1111111</v>
      </c>
      <c r="G759" s="394">
        <f t="shared" si="34"/>
        <v>0</v>
      </c>
      <c r="I759" s="397">
        <f>IF(OR(C759="150 Directors advances", C759="120 accounts receivable", C759="720.2 Automobile - Insurance", C759="720.3 Automobile - License", C759="870.4 Rent - Insurance", C759="870.6 Rent - Property Tax", C759="870.7 Rent - Homeoffice", C759="870.9 Rent - Water"),
   0,
   IF(Dashboard!$F$5="Quick",
      IF(OR(C759="190 Automobile",C759="200 computer hardware",C759="210 Computer software",C759="220 Quickbooks software",C759="230 Office equipment",C759="240 Office furniture"),
         E759-(E759/(1+Dashboard!$F$4)),
         0
      ),
      IF(C759="750 Business promotion",
         E759-(E759/(1+4.793/100)),
         E759-(E759/(1+Dashboard!$F$4))
      )
   )
)</f>
        <v>0</v>
      </c>
      <c r="J759" s="39">
        <f>Bank1[[#This Row],[Money in/ (Money out)]]-Bank1[[#This Row],[GST/HST]]</f>
        <v>0</v>
      </c>
      <c r="L759" s="37">
        <f t="shared" si="33"/>
        <v>0</v>
      </c>
    </row>
    <row r="760" spans="1:12" x14ac:dyDescent="0.2">
      <c r="A760" s="418"/>
      <c r="D760" s="416">
        <f>_xlfn.XLOOKUP(C:C,Table1[for Import to Bank Register dropdown],Table1[for Pivot],0,0,1)</f>
        <v>0</v>
      </c>
      <c r="E760" s="419"/>
      <c r="F760" s="160">
        <f t="shared" si="35"/>
        <v>1111111</v>
      </c>
      <c r="G760" s="394">
        <f t="shared" si="34"/>
        <v>0</v>
      </c>
      <c r="I760" s="397">
        <f>IF(OR(C760="150 Directors advances", C760="120 accounts receivable", C760="720.2 Automobile - Insurance", C760="720.3 Automobile - License", C760="870.4 Rent - Insurance", C760="870.6 Rent - Property Tax", C760="870.7 Rent - Homeoffice", C760="870.9 Rent - Water"),
   0,
   IF(Dashboard!$F$5="Quick",
      IF(OR(C760="190 Automobile",C760="200 computer hardware",C760="210 Computer software",C760="220 Quickbooks software",C760="230 Office equipment",C760="240 Office furniture"),
         E760-(E760/(1+Dashboard!$F$4)),
         0
      ),
      IF(C760="750 Business promotion",
         E760-(E760/(1+4.793/100)),
         E760-(E760/(1+Dashboard!$F$4))
      )
   )
)</f>
        <v>0</v>
      </c>
      <c r="J760" s="39">
        <f>Bank1[[#This Row],[Money in/ (Money out)]]-Bank1[[#This Row],[GST/HST]]</f>
        <v>0</v>
      </c>
      <c r="L760" s="37">
        <f t="shared" si="33"/>
        <v>0</v>
      </c>
    </row>
    <row r="761" spans="1:12" x14ac:dyDescent="0.2">
      <c r="A761" s="418"/>
      <c r="D761" s="416">
        <f>_xlfn.XLOOKUP(C:C,Table1[for Import to Bank Register dropdown],Table1[for Pivot],0,0,1)</f>
        <v>0</v>
      </c>
      <c r="E761" s="419"/>
      <c r="F761" s="160">
        <f t="shared" si="35"/>
        <v>1111111</v>
      </c>
      <c r="G761" s="394">
        <f t="shared" si="34"/>
        <v>0</v>
      </c>
      <c r="I761" s="397">
        <f>IF(OR(C761="150 Directors advances", C761="120 accounts receivable", C761="720.2 Automobile - Insurance", C761="720.3 Automobile - License", C761="870.4 Rent - Insurance", C761="870.6 Rent - Property Tax", C761="870.7 Rent - Homeoffice", C761="870.9 Rent - Water"),
   0,
   IF(Dashboard!$F$5="Quick",
      IF(OR(C761="190 Automobile",C761="200 computer hardware",C761="210 Computer software",C761="220 Quickbooks software",C761="230 Office equipment",C761="240 Office furniture"),
         E761-(E761/(1+Dashboard!$F$4)),
         0
      ),
      IF(C761="750 Business promotion",
         E761-(E761/(1+4.793/100)),
         E761-(E761/(1+Dashboard!$F$4))
      )
   )
)</f>
        <v>0</v>
      </c>
      <c r="J761" s="39">
        <f>Bank1[[#This Row],[Money in/ (Money out)]]-Bank1[[#This Row],[GST/HST]]</f>
        <v>0</v>
      </c>
      <c r="L761" s="37">
        <f t="shared" si="33"/>
        <v>0</v>
      </c>
    </row>
    <row r="762" spans="1:12" x14ac:dyDescent="0.2">
      <c r="A762" s="418"/>
      <c r="D762" s="416">
        <f>_xlfn.XLOOKUP(C:C,Table1[for Import to Bank Register dropdown],Table1[for Pivot],0,0,1)</f>
        <v>0</v>
      </c>
      <c r="E762" s="419"/>
      <c r="F762" s="160">
        <f t="shared" si="35"/>
        <v>1111111</v>
      </c>
      <c r="G762" s="394">
        <f t="shared" si="34"/>
        <v>0</v>
      </c>
      <c r="I762" s="397">
        <f>IF(OR(C762="150 Directors advances", C762="120 accounts receivable", C762="720.2 Automobile - Insurance", C762="720.3 Automobile - License", C762="870.4 Rent - Insurance", C762="870.6 Rent - Property Tax", C762="870.7 Rent - Homeoffice", C762="870.9 Rent - Water"),
   0,
   IF(Dashboard!$F$5="Quick",
      IF(OR(C762="190 Automobile",C762="200 computer hardware",C762="210 Computer software",C762="220 Quickbooks software",C762="230 Office equipment",C762="240 Office furniture"),
         E762-(E762/(1+Dashboard!$F$4)),
         0
      ),
      IF(C762="750 Business promotion",
         E762-(E762/(1+4.793/100)),
         E762-(E762/(1+Dashboard!$F$4))
      )
   )
)</f>
        <v>0</v>
      </c>
      <c r="J762" s="39">
        <f>Bank1[[#This Row],[Money in/ (Money out)]]-Bank1[[#This Row],[GST/HST]]</f>
        <v>0</v>
      </c>
      <c r="L762" s="37">
        <f t="shared" si="33"/>
        <v>0</v>
      </c>
    </row>
    <row r="763" spans="1:12" x14ac:dyDescent="0.2">
      <c r="A763" s="418"/>
      <c r="D763" s="416">
        <f>_xlfn.XLOOKUP(C:C,Table1[for Import to Bank Register dropdown],Table1[for Pivot],0,0,1)</f>
        <v>0</v>
      </c>
      <c r="E763" s="419"/>
      <c r="F763" s="160">
        <f t="shared" si="35"/>
        <v>1111111</v>
      </c>
      <c r="G763" s="394">
        <f t="shared" si="34"/>
        <v>0</v>
      </c>
      <c r="I763" s="397">
        <f>IF(OR(C763="150 Directors advances", C763="120 accounts receivable", C763="720.2 Automobile - Insurance", C763="720.3 Automobile - License", C763="870.4 Rent - Insurance", C763="870.6 Rent - Property Tax", C763="870.7 Rent - Homeoffice", C763="870.9 Rent - Water"),
   0,
   IF(Dashboard!$F$5="Quick",
      IF(OR(C763="190 Automobile",C763="200 computer hardware",C763="210 Computer software",C763="220 Quickbooks software",C763="230 Office equipment",C763="240 Office furniture"),
         E763-(E763/(1+Dashboard!$F$4)),
         0
      ),
      IF(C763="750 Business promotion",
         E763-(E763/(1+4.793/100)),
         E763-(E763/(1+Dashboard!$F$4))
      )
   )
)</f>
        <v>0</v>
      </c>
      <c r="J763" s="39">
        <f>Bank1[[#This Row],[Money in/ (Money out)]]-Bank1[[#This Row],[GST/HST]]</f>
        <v>0</v>
      </c>
      <c r="L763" s="37">
        <f t="shared" si="33"/>
        <v>0</v>
      </c>
    </row>
    <row r="764" spans="1:12" x14ac:dyDescent="0.2">
      <c r="A764" s="418"/>
      <c r="D764" s="416">
        <f>_xlfn.XLOOKUP(C:C,Table1[for Import to Bank Register dropdown],Table1[for Pivot],0,0,1)</f>
        <v>0</v>
      </c>
      <c r="E764" s="419"/>
      <c r="F764" s="160">
        <f t="shared" si="35"/>
        <v>1111111</v>
      </c>
      <c r="G764" s="394">
        <f t="shared" si="34"/>
        <v>0</v>
      </c>
      <c r="I764" s="397">
        <f>IF(OR(C764="150 Directors advances", C764="120 accounts receivable", C764="720.2 Automobile - Insurance", C764="720.3 Automobile - License", C764="870.4 Rent - Insurance", C764="870.6 Rent - Property Tax", C764="870.7 Rent - Homeoffice", C764="870.9 Rent - Water"),
   0,
   IF(Dashboard!$F$5="Quick",
      IF(OR(C764="190 Automobile",C764="200 computer hardware",C764="210 Computer software",C764="220 Quickbooks software",C764="230 Office equipment",C764="240 Office furniture"),
         E764-(E764/(1+Dashboard!$F$4)),
         0
      ),
      IF(C764="750 Business promotion",
         E764-(E764/(1+4.793/100)),
         E764-(E764/(1+Dashboard!$F$4))
      )
   )
)</f>
        <v>0</v>
      </c>
      <c r="J764" s="39">
        <f>Bank1[[#This Row],[Money in/ (Money out)]]-Bank1[[#This Row],[GST/HST]]</f>
        <v>0</v>
      </c>
      <c r="L764" s="37">
        <f t="shared" si="33"/>
        <v>0</v>
      </c>
    </row>
    <row r="765" spans="1:12" x14ac:dyDescent="0.2">
      <c r="A765" s="418"/>
      <c r="D765" s="416">
        <f>_xlfn.XLOOKUP(C:C,Table1[for Import to Bank Register dropdown],Table1[for Pivot],0,0,1)</f>
        <v>0</v>
      </c>
      <c r="E765" s="419"/>
      <c r="F765" s="160">
        <f t="shared" si="35"/>
        <v>1111111</v>
      </c>
      <c r="G765" s="394">
        <f t="shared" si="34"/>
        <v>0</v>
      </c>
      <c r="I765" s="397">
        <f>IF(OR(C765="150 Directors advances", C765="120 accounts receivable", C765="720.2 Automobile - Insurance", C765="720.3 Automobile - License", C765="870.4 Rent - Insurance", C765="870.6 Rent - Property Tax", C765="870.7 Rent - Homeoffice", C765="870.9 Rent - Water"),
   0,
   IF(Dashboard!$F$5="Quick",
      IF(OR(C765="190 Automobile",C765="200 computer hardware",C765="210 Computer software",C765="220 Quickbooks software",C765="230 Office equipment",C765="240 Office furniture"),
         E765-(E765/(1+Dashboard!$F$4)),
         0
      ),
      IF(C765="750 Business promotion",
         E765-(E765/(1+4.793/100)),
         E765-(E765/(1+Dashboard!$F$4))
      )
   )
)</f>
        <v>0</v>
      </c>
      <c r="J765" s="39">
        <f>Bank1[[#This Row],[Money in/ (Money out)]]-Bank1[[#This Row],[GST/HST]]</f>
        <v>0</v>
      </c>
      <c r="L765" s="37">
        <f t="shared" si="33"/>
        <v>0</v>
      </c>
    </row>
    <row r="766" spans="1:12" x14ac:dyDescent="0.2">
      <c r="A766" s="418"/>
      <c r="D766" s="416">
        <f>_xlfn.XLOOKUP(C:C,Table1[for Import to Bank Register dropdown],Table1[for Pivot],0,0,1)</f>
        <v>0</v>
      </c>
      <c r="E766" s="419"/>
      <c r="F766" s="160">
        <f t="shared" si="35"/>
        <v>1111111</v>
      </c>
      <c r="G766" s="394">
        <f t="shared" si="34"/>
        <v>0</v>
      </c>
      <c r="I766" s="397">
        <f>IF(OR(C766="150 Directors advances", C766="120 accounts receivable", C766="720.2 Automobile - Insurance", C766="720.3 Automobile - License", C766="870.4 Rent - Insurance", C766="870.6 Rent - Property Tax", C766="870.7 Rent - Homeoffice", C766="870.9 Rent - Water"),
   0,
   IF(Dashboard!$F$5="Quick",
      IF(OR(C766="190 Automobile",C766="200 computer hardware",C766="210 Computer software",C766="220 Quickbooks software",C766="230 Office equipment",C766="240 Office furniture"),
         E766-(E766/(1+Dashboard!$F$4)),
         0
      ),
      IF(C766="750 Business promotion",
         E766-(E766/(1+4.793/100)),
         E766-(E766/(1+Dashboard!$F$4))
      )
   )
)</f>
        <v>0</v>
      </c>
      <c r="J766" s="39">
        <f>Bank1[[#This Row],[Money in/ (Money out)]]-Bank1[[#This Row],[GST/HST]]</f>
        <v>0</v>
      </c>
      <c r="L766" s="37">
        <f t="shared" si="33"/>
        <v>0</v>
      </c>
    </row>
    <row r="767" spans="1:12" x14ac:dyDescent="0.2">
      <c r="A767" s="418"/>
      <c r="D767" s="416">
        <f>_xlfn.XLOOKUP(C:C,Table1[for Import to Bank Register dropdown],Table1[for Pivot],0,0,1)</f>
        <v>0</v>
      </c>
      <c r="E767" s="419"/>
      <c r="F767" s="160">
        <f t="shared" si="35"/>
        <v>1111111</v>
      </c>
      <c r="G767" s="394">
        <f t="shared" si="34"/>
        <v>0</v>
      </c>
      <c r="I767" s="397">
        <f>IF(OR(C767="150 Directors advances", C767="120 accounts receivable", C767="720.2 Automobile - Insurance", C767="720.3 Automobile - License", C767="870.4 Rent - Insurance", C767="870.6 Rent - Property Tax", C767="870.7 Rent - Homeoffice", C767="870.9 Rent - Water"),
   0,
   IF(Dashboard!$F$5="Quick",
      IF(OR(C767="190 Automobile",C767="200 computer hardware",C767="210 Computer software",C767="220 Quickbooks software",C767="230 Office equipment",C767="240 Office furniture"),
         E767-(E767/(1+Dashboard!$F$4)),
         0
      ),
      IF(C767="750 Business promotion",
         E767-(E767/(1+4.793/100)),
         E767-(E767/(1+Dashboard!$F$4))
      )
   )
)</f>
        <v>0</v>
      </c>
      <c r="J767" s="39">
        <f>Bank1[[#This Row],[Money in/ (Money out)]]-Bank1[[#This Row],[GST/HST]]</f>
        <v>0</v>
      </c>
      <c r="L767" s="37">
        <f t="shared" si="33"/>
        <v>0</v>
      </c>
    </row>
    <row r="768" spans="1:12" x14ac:dyDescent="0.2">
      <c r="A768" s="418"/>
      <c r="D768" s="416">
        <f>_xlfn.XLOOKUP(C:C,Table1[for Import to Bank Register dropdown],Table1[for Pivot],0,0,1)</f>
        <v>0</v>
      </c>
      <c r="E768" s="419"/>
      <c r="F768" s="160">
        <f t="shared" si="35"/>
        <v>1111111</v>
      </c>
      <c r="G768" s="394">
        <f t="shared" si="34"/>
        <v>0</v>
      </c>
      <c r="I768" s="397">
        <f>IF(OR(C768="150 Directors advances", C768="120 accounts receivable", C768="720.2 Automobile - Insurance", C768="720.3 Automobile - License", C768="870.4 Rent - Insurance", C768="870.6 Rent - Property Tax", C768="870.7 Rent - Homeoffice", C768="870.9 Rent - Water"),
   0,
   IF(Dashboard!$F$5="Quick",
      IF(OR(C768="190 Automobile",C768="200 computer hardware",C768="210 Computer software",C768="220 Quickbooks software",C768="230 Office equipment",C768="240 Office furniture"),
         E768-(E768/(1+Dashboard!$F$4)),
         0
      ),
      IF(C768="750 Business promotion",
         E768-(E768/(1+4.793/100)),
         E768-(E768/(1+Dashboard!$F$4))
      )
   )
)</f>
        <v>0</v>
      </c>
      <c r="J768" s="39">
        <f>Bank1[[#This Row],[Money in/ (Money out)]]-Bank1[[#This Row],[GST/HST]]</f>
        <v>0</v>
      </c>
      <c r="L768" s="37">
        <f t="shared" si="33"/>
        <v>0</v>
      </c>
    </row>
    <row r="769" spans="1:12" x14ac:dyDescent="0.2">
      <c r="A769" s="418"/>
      <c r="D769" s="416">
        <f>_xlfn.XLOOKUP(C:C,Table1[for Import to Bank Register dropdown],Table1[for Pivot],0,0,1)</f>
        <v>0</v>
      </c>
      <c r="E769" s="419"/>
      <c r="F769" s="160">
        <f t="shared" si="35"/>
        <v>1111111</v>
      </c>
      <c r="G769" s="394">
        <f t="shared" si="34"/>
        <v>0</v>
      </c>
      <c r="I769" s="397">
        <f>IF(OR(C769="150 Directors advances", C769="120 accounts receivable", C769="720.2 Automobile - Insurance", C769="720.3 Automobile - License", C769="870.4 Rent - Insurance", C769="870.6 Rent - Property Tax", C769="870.7 Rent - Homeoffice", C769="870.9 Rent - Water"),
   0,
   IF(Dashboard!$F$5="Quick",
      IF(OR(C769="190 Automobile",C769="200 computer hardware",C769="210 Computer software",C769="220 Quickbooks software",C769="230 Office equipment",C769="240 Office furniture"),
         E769-(E769/(1+Dashboard!$F$4)),
         0
      ),
      IF(C769="750 Business promotion",
         E769-(E769/(1+4.793/100)),
         E769-(E769/(1+Dashboard!$F$4))
      )
   )
)</f>
        <v>0</v>
      </c>
      <c r="J769" s="39">
        <f>Bank1[[#This Row],[Money in/ (Money out)]]-Bank1[[#This Row],[GST/HST]]</f>
        <v>0</v>
      </c>
      <c r="L769" s="37">
        <f t="shared" si="33"/>
        <v>0</v>
      </c>
    </row>
    <row r="770" spans="1:12" x14ac:dyDescent="0.2">
      <c r="A770" s="418"/>
      <c r="D770" s="416">
        <f>_xlfn.XLOOKUP(C:C,Table1[for Import to Bank Register dropdown],Table1[for Pivot],0,0,1)</f>
        <v>0</v>
      </c>
      <c r="E770" s="419"/>
      <c r="F770" s="160">
        <f t="shared" si="35"/>
        <v>1111111</v>
      </c>
      <c r="G770" s="394">
        <f t="shared" si="34"/>
        <v>0</v>
      </c>
      <c r="I770" s="397">
        <f>IF(OR(C770="150 Directors advances", C770="120 accounts receivable", C770="720.2 Automobile - Insurance", C770="720.3 Automobile - License", C770="870.4 Rent - Insurance", C770="870.6 Rent - Property Tax", C770="870.7 Rent - Homeoffice", C770="870.9 Rent - Water"),
   0,
   IF(Dashboard!$F$5="Quick",
      IF(OR(C770="190 Automobile",C770="200 computer hardware",C770="210 Computer software",C770="220 Quickbooks software",C770="230 Office equipment",C770="240 Office furniture"),
         E770-(E770/(1+Dashboard!$F$4)),
         0
      ),
      IF(C770="750 Business promotion",
         E770-(E770/(1+4.793/100)),
         E770-(E770/(1+Dashboard!$F$4))
      )
   )
)</f>
        <v>0</v>
      </c>
      <c r="J770" s="39">
        <f>Bank1[[#This Row],[Money in/ (Money out)]]-Bank1[[#This Row],[GST/HST]]</f>
        <v>0</v>
      </c>
      <c r="L770" s="37">
        <f t="shared" si="33"/>
        <v>0</v>
      </c>
    </row>
    <row r="771" spans="1:12" x14ac:dyDescent="0.2">
      <c r="A771" s="418"/>
      <c r="D771" s="416">
        <f>_xlfn.XLOOKUP(C:C,Table1[for Import to Bank Register dropdown],Table1[for Pivot],0,0,1)</f>
        <v>0</v>
      </c>
      <c r="E771" s="419"/>
      <c r="F771" s="160">
        <f t="shared" si="35"/>
        <v>1111111</v>
      </c>
      <c r="G771" s="394">
        <f t="shared" si="34"/>
        <v>0</v>
      </c>
      <c r="I771" s="397">
        <f>IF(OR(C771="150 Directors advances", C771="120 accounts receivable", C771="720.2 Automobile - Insurance", C771="720.3 Automobile - License", C771="870.4 Rent - Insurance", C771="870.6 Rent - Property Tax", C771="870.7 Rent - Homeoffice", C771="870.9 Rent - Water"),
   0,
   IF(Dashboard!$F$5="Quick",
      IF(OR(C771="190 Automobile",C771="200 computer hardware",C771="210 Computer software",C771="220 Quickbooks software",C771="230 Office equipment",C771="240 Office furniture"),
         E771-(E771/(1+Dashboard!$F$4)),
         0
      ),
      IF(C771="750 Business promotion",
         E771-(E771/(1+4.793/100)),
         E771-(E771/(1+Dashboard!$F$4))
      )
   )
)</f>
        <v>0</v>
      </c>
      <c r="J771" s="39">
        <f>Bank1[[#This Row],[Money in/ (Money out)]]-Bank1[[#This Row],[GST/HST]]</f>
        <v>0</v>
      </c>
      <c r="L771" s="37">
        <f t="shared" si="33"/>
        <v>0</v>
      </c>
    </row>
    <row r="772" spans="1:12" x14ac:dyDescent="0.2">
      <c r="A772" s="418"/>
      <c r="D772" s="416">
        <f>_xlfn.XLOOKUP(C:C,Table1[for Import to Bank Register dropdown],Table1[for Pivot],0,0,1)</f>
        <v>0</v>
      </c>
      <c r="E772" s="419"/>
      <c r="F772" s="160">
        <f t="shared" si="35"/>
        <v>1111111</v>
      </c>
      <c r="G772" s="394">
        <f t="shared" si="34"/>
        <v>0</v>
      </c>
      <c r="I772" s="397">
        <f>IF(OR(C772="150 Directors advances", C772="120 accounts receivable", C772="720.2 Automobile - Insurance", C772="720.3 Automobile - License", C772="870.4 Rent - Insurance", C772="870.6 Rent - Property Tax", C772="870.7 Rent - Homeoffice", C772="870.9 Rent - Water"),
   0,
   IF(Dashboard!$F$5="Quick",
      IF(OR(C772="190 Automobile",C772="200 computer hardware",C772="210 Computer software",C772="220 Quickbooks software",C772="230 Office equipment",C772="240 Office furniture"),
         E772-(E772/(1+Dashboard!$F$4)),
         0
      ),
      IF(C772="750 Business promotion",
         E772-(E772/(1+4.793/100)),
         E772-(E772/(1+Dashboard!$F$4))
      )
   )
)</f>
        <v>0</v>
      </c>
      <c r="J772" s="39">
        <f>Bank1[[#This Row],[Money in/ (Money out)]]-Bank1[[#This Row],[GST/HST]]</f>
        <v>0</v>
      </c>
      <c r="L772" s="37">
        <f t="shared" si="33"/>
        <v>0</v>
      </c>
    </row>
    <row r="773" spans="1:12" x14ac:dyDescent="0.2">
      <c r="A773" s="418"/>
      <c r="D773" s="416">
        <f>_xlfn.XLOOKUP(C:C,Table1[for Import to Bank Register dropdown],Table1[for Pivot],0,0,1)</f>
        <v>0</v>
      </c>
      <c r="E773" s="419"/>
      <c r="F773" s="160">
        <f t="shared" si="35"/>
        <v>1111111</v>
      </c>
      <c r="G773" s="394">
        <f t="shared" si="34"/>
        <v>0</v>
      </c>
      <c r="I773" s="397">
        <f>IF(OR(C773="150 Directors advances", C773="120 accounts receivable", C773="720.2 Automobile - Insurance", C773="720.3 Automobile - License", C773="870.4 Rent - Insurance", C773="870.6 Rent - Property Tax", C773="870.7 Rent - Homeoffice", C773="870.9 Rent - Water"),
   0,
   IF(Dashboard!$F$5="Quick",
      IF(OR(C773="190 Automobile",C773="200 computer hardware",C773="210 Computer software",C773="220 Quickbooks software",C773="230 Office equipment",C773="240 Office furniture"),
         E773-(E773/(1+Dashboard!$F$4)),
         0
      ),
      IF(C773="750 Business promotion",
         E773-(E773/(1+4.793/100)),
         E773-(E773/(1+Dashboard!$F$4))
      )
   )
)</f>
        <v>0</v>
      </c>
      <c r="J773" s="39">
        <f>Bank1[[#This Row],[Money in/ (Money out)]]-Bank1[[#This Row],[GST/HST]]</f>
        <v>0</v>
      </c>
      <c r="L773" s="37">
        <f t="shared" si="33"/>
        <v>0</v>
      </c>
    </row>
    <row r="774" spans="1:12" x14ac:dyDescent="0.2">
      <c r="A774" s="418"/>
      <c r="D774" s="416">
        <f>_xlfn.XLOOKUP(C:C,Table1[for Import to Bank Register dropdown],Table1[for Pivot],0,0,1)</f>
        <v>0</v>
      </c>
      <c r="E774" s="419"/>
      <c r="F774" s="160">
        <f t="shared" si="35"/>
        <v>1111111</v>
      </c>
      <c r="G774" s="394">
        <f t="shared" si="34"/>
        <v>0</v>
      </c>
      <c r="I774" s="397">
        <f>IF(OR(C774="150 Directors advances", C774="120 accounts receivable", C774="720.2 Automobile - Insurance", C774="720.3 Automobile - License", C774="870.4 Rent - Insurance", C774="870.6 Rent - Property Tax", C774="870.7 Rent - Homeoffice", C774="870.9 Rent - Water"),
   0,
   IF(Dashboard!$F$5="Quick",
      IF(OR(C774="190 Automobile",C774="200 computer hardware",C774="210 Computer software",C774="220 Quickbooks software",C774="230 Office equipment",C774="240 Office furniture"),
         E774-(E774/(1+Dashboard!$F$4)),
         0
      ),
      IF(C774="750 Business promotion",
         E774-(E774/(1+4.793/100)),
         E774-(E774/(1+Dashboard!$F$4))
      )
   )
)</f>
        <v>0</v>
      </c>
      <c r="J774" s="39">
        <f>Bank1[[#This Row],[Money in/ (Money out)]]-Bank1[[#This Row],[GST/HST]]</f>
        <v>0</v>
      </c>
      <c r="L774" s="37">
        <f t="shared" ref="L774:L837" si="36">$L$3</f>
        <v>0</v>
      </c>
    </row>
    <row r="775" spans="1:12" x14ac:dyDescent="0.2">
      <c r="A775" s="418"/>
      <c r="D775" s="416">
        <f>_xlfn.XLOOKUP(C:C,Table1[for Import to Bank Register dropdown],Table1[for Pivot],0,0,1)</f>
        <v>0</v>
      </c>
      <c r="E775" s="419"/>
      <c r="F775" s="160">
        <f t="shared" si="35"/>
        <v>1111111</v>
      </c>
      <c r="G775" s="394">
        <f t="shared" ref="G775:G838" si="37">G774+E775</f>
        <v>0</v>
      </c>
      <c r="I775" s="397">
        <f>IF(OR(C775="150 Directors advances", C775="120 accounts receivable", C775="720.2 Automobile - Insurance", C775="720.3 Automobile - License", C775="870.4 Rent - Insurance", C775="870.6 Rent - Property Tax", C775="870.7 Rent - Homeoffice", C775="870.9 Rent - Water"),
   0,
   IF(Dashboard!$F$5="Quick",
      IF(OR(C775="190 Automobile",C775="200 computer hardware",C775="210 Computer software",C775="220 Quickbooks software",C775="230 Office equipment",C775="240 Office furniture"),
         E775-(E775/(1+Dashboard!$F$4)),
         0
      ),
      IF(C775="750 Business promotion",
         E775-(E775/(1+4.793/100)),
         E775-(E775/(1+Dashboard!$F$4))
      )
   )
)</f>
        <v>0</v>
      </c>
      <c r="J775" s="39">
        <f>Bank1[[#This Row],[Money in/ (Money out)]]-Bank1[[#This Row],[GST/HST]]</f>
        <v>0</v>
      </c>
      <c r="L775" s="37">
        <f t="shared" si="36"/>
        <v>0</v>
      </c>
    </row>
    <row r="776" spans="1:12" x14ac:dyDescent="0.2">
      <c r="A776" s="418"/>
      <c r="D776" s="416">
        <f>_xlfn.XLOOKUP(C:C,Table1[for Import to Bank Register dropdown],Table1[for Pivot],0,0,1)</f>
        <v>0</v>
      </c>
      <c r="E776" s="419"/>
      <c r="F776" s="160">
        <f t="shared" ref="F776:F839" si="38">$E$2</f>
        <v>1111111</v>
      </c>
      <c r="G776" s="394">
        <f t="shared" si="37"/>
        <v>0</v>
      </c>
      <c r="I776" s="397">
        <f>IF(OR(C776="150 Directors advances", C776="120 accounts receivable", C776="720.2 Automobile - Insurance", C776="720.3 Automobile - License", C776="870.4 Rent - Insurance", C776="870.6 Rent - Property Tax", C776="870.7 Rent - Homeoffice", C776="870.9 Rent - Water"),
   0,
   IF(Dashboard!$F$5="Quick",
      IF(OR(C776="190 Automobile",C776="200 computer hardware",C776="210 Computer software",C776="220 Quickbooks software",C776="230 Office equipment",C776="240 Office furniture"),
         E776-(E776/(1+Dashboard!$F$4)),
         0
      ),
      IF(C776="750 Business promotion",
         E776-(E776/(1+4.793/100)),
         E776-(E776/(1+Dashboard!$F$4))
      )
   )
)</f>
        <v>0</v>
      </c>
      <c r="J776" s="39">
        <f>Bank1[[#This Row],[Money in/ (Money out)]]-Bank1[[#This Row],[GST/HST]]</f>
        <v>0</v>
      </c>
      <c r="L776" s="37">
        <f t="shared" si="36"/>
        <v>0</v>
      </c>
    </row>
    <row r="777" spans="1:12" x14ac:dyDescent="0.2">
      <c r="A777" s="418"/>
      <c r="D777" s="416">
        <f>_xlfn.XLOOKUP(C:C,Table1[for Import to Bank Register dropdown],Table1[for Pivot],0,0,1)</f>
        <v>0</v>
      </c>
      <c r="E777" s="419"/>
      <c r="F777" s="160">
        <f t="shared" si="38"/>
        <v>1111111</v>
      </c>
      <c r="G777" s="394">
        <f t="shared" si="37"/>
        <v>0</v>
      </c>
      <c r="I777" s="397">
        <f>IF(OR(C777="150 Directors advances", C777="120 accounts receivable", C777="720.2 Automobile - Insurance", C777="720.3 Automobile - License", C777="870.4 Rent - Insurance", C777="870.6 Rent - Property Tax", C777="870.7 Rent - Homeoffice", C777="870.9 Rent - Water"),
   0,
   IF(Dashboard!$F$5="Quick",
      IF(OR(C777="190 Automobile",C777="200 computer hardware",C777="210 Computer software",C777="220 Quickbooks software",C777="230 Office equipment",C777="240 Office furniture"),
         E777-(E777/(1+Dashboard!$F$4)),
         0
      ),
      IF(C777="750 Business promotion",
         E777-(E777/(1+4.793/100)),
         E777-(E777/(1+Dashboard!$F$4))
      )
   )
)</f>
        <v>0</v>
      </c>
      <c r="J777" s="39">
        <f>Bank1[[#This Row],[Money in/ (Money out)]]-Bank1[[#This Row],[GST/HST]]</f>
        <v>0</v>
      </c>
      <c r="L777" s="37">
        <f t="shared" si="36"/>
        <v>0</v>
      </c>
    </row>
    <row r="778" spans="1:12" x14ac:dyDescent="0.2">
      <c r="A778" s="418"/>
      <c r="D778" s="416">
        <f>_xlfn.XLOOKUP(C:C,Table1[for Import to Bank Register dropdown],Table1[for Pivot],0,0,1)</f>
        <v>0</v>
      </c>
      <c r="E778" s="419"/>
      <c r="F778" s="160">
        <f t="shared" si="38"/>
        <v>1111111</v>
      </c>
      <c r="G778" s="394">
        <f t="shared" si="37"/>
        <v>0</v>
      </c>
      <c r="I778" s="397">
        <f>IF(OR(C778="150 Directors advances", C778="120 accounts receivable", C778="720.2 Automobile - Insurance", C778="720.3 Automobile - License", C778="870.4 Rent - Insurance", C778="870.6 Rent - Property Tax", C778="870.7 Rent - Homeoffice", C778="870.9 Rent - Water"),
   0,
   IF(Dashboard!$F$5="Quick",
      IF(OR(C778="190 Automobile",C778="200 computer hardware",C778="210 Computer software",C778="220 Quickbooks software",C778="230 Office equipment",C778="240 Office furniture"),
         E778-(E778/(1+Dashboard!$F$4)),
         0
      ),
      IF(C778="750 Business promotion",
         E778-(E778/(1+4.793/100)),
         E778-(E778/(1+Dashboard!$F$4))
      )
   )
)</f>
        <v>0</v>
      </c>
      <c r="J778" s="39">
        <f>Bank1[[#This Row],[Money in/ (Money out)]]-Bank1[[#This Row],[GST/HST]]</f>
        <v>0</v>
      </c>
      <c r="L778" s="37">
        <f t="shared" si="36"/>
        <v>0</v>
      </c>
    </row>
    <row r="779" spans="1:12" x14ac:dyDescent="0.2">
      <c r="A779" s="418"/>
      <c r="D779" s="416">
        <f>_xlfn.XLOOKUP(C:C,Table1[for Import to Bank Register dropdown],Table1[for Pivot],0,0,1)</f>
        <v>0</v>
      </c>
      <c r="E779" s="419"/>
      <c r="F779" s="160">
        <f t="shared" si="38"/>
        <v>1111111</v>
      </c>
      <c r="G779" s="394">
        <f t="shared" si="37"/>
        <v>0</v>
      </c>
      <c r="I779" s="397">
        <f>IF(OR(C779="150 Directors advances", C779="120 accounts receivable", C779="720.2 Automobile - Insurance", C779="720.3 Automobile - License", C779="870.4 Rent - Insurance", C779="870.6 Rent - Property Tax", C779="870.7 Rent - Homeoffice", C779="870.9 Rent - Water"),
   0,
   IF(Dashboard!$F$5="Quick",
      IF(OR(C779="190 Automobile",C779="200 computer hardware",C779="210 Computer software",C779="220 Quickbooks software",C779="230 Office equipment",C779="240 Office furniture"),
         E779-(E779/(1+Dashboard!$F$4)),
         0
      ),
      IF(C779="750 Business promotion",
         E779-(E779/(1+4.793/100)),
         E779-(E779/(1+Dashboard!$F$4))
      )
   )
)</f>
        <v>0</v>
      </c>
      <c r="J779" s="39">
        <f>Bank1[[#This Row],[Money in/ (Money out)]]-Bank1[[#This Row],[GST/HST]]</f>
        <v>0</v>
      </c>
      <c r="L779" s="37">
        <f t="shared" si="36"/>
        <v>0</v>
      </c>
    </row>
    <row r="780" spans="1:12" x14ac:dyDescent="0.2">
      <c r="A780" s="418"/>
      <c r="D780" s="416">
        <f>_xlfn.XLOOKUP(C:C,Table1[for Import to Bank Register dropdown],Table1[for Pivot],0,0,1)</f>
        <v>0</v>
      </c>
      <c r="E780" s="419"/>
      <c r="F780" s="160">
        <f t="shared" si="38"/>
        <v>1111111</v>
      </c>
      <c r="G780" s="394">
        <f t="shared" si="37"/>
        <v>0</v>
      </c>
      <c r="I780" s="397">
        <f>IF(OR(C780="150 Directors advances", C780="120 accounts receivable", C780="720.2 Automobile - Insurance", C780="720.3 Automobile - License", C780="870.4 Rent - Insurance", C780="870.6 Rent - Property Tax", C780="870.7 Rent - Homeoffice", C780="870.9 Rent - Water"),
   0,
   IF(Dashboard!$F$5="Quick",
      IF(OR(C780="190 Automobile",C780="200 computer hardware",C780="210 Computer software",C780="220 Quickbooks software",C780="230 Office equipment",C780="240 Office furniture"),
         E780-(E780/(1+Dashboard!$F$4)),
         0
      ),
      IF(C780="750 Business promotion",
         E780-(E780/(1+4.793/100)),
         E780-(E780/(1+Dashboard!$F$4))
      )
   )
)</f>
        <v>0</v>
      </c>
      <c r="J780" s="39">
        <f>Bank1[[#This Row],[Money in/ (Money out)]]-Bank1[[#This Row],[GST/HST]]</f>
        <v>0</v>
      </c>
      <c r="L780" s="37">
        <f t="shared" si="36"/>
        <v>0</v>
      </c>
    </row>
    <row r="781" spans="1:12" x14ac:dyDescent="0.2">
      <c r="A781" s="418"/>
      <c r="D781" s="416">
        <f>_xlfn.XLOOKUP(C:C,Table1[for Import to Bank Register dropdown],Table1[for Pivot],0,0,1)</f>
        <v>0</v>
      </c>
      <c r="E781" s="419"/>
      <c r="F781" s="160">
        <f t="shared" si="38"/>
        <v>1111111</v>
      </c>
      <c r="G781" s="394">
        <f t="shared" si="37"/>
        <v>0</v>
      </c>
      <c r="I781" s="397">
        <f>IF(OR(C781="150 Directors advances", C781="120 accounts receivable", C781="720.2 Automobile - Insurance", C781="720.3 Automobile - License", C781="870.4 Rent - Insurance", C781="870.6 Rent - Property Tax", C781="870.7 Rent - Homeoffice", C781="870.9 Rent - Water"),
   0,
   IF(Dashboard!$F$5="Quick",
      IF(OR(C781="190 Automobile",C781="200 computer hardware",C781="210 Computer software",C781="220 Quickbooks software",C781="230 Office equipment",C781="240 Office furniture"),
         E781-(E781/(1+Dashboard!$F$4)),
         0
      ),
      IF(C781="750 Business promotion",
         E781-(E781/(1+4.793/100)),
         E781-(E781/(1+Dashboard!$F$4))
      )
   )
)</f>
        <v>0</v>
      </c>
      <c r="J781" s="39">
        <f>Bank1[[#This Row],[Money in/ (Money out)]]-Bank1[[#This Row],[GST/HST]]</f>
        <v>0</v>
      </c>
      <c r="L781" s="37">
        <f t="shared" si="36"/>
        <v>0</v>
      </c>
    </row>
    <row r="782" spans="1:12" x14ac:dyDescent="0.2">
      <c r="A782" s="418"/>
      <c r="D782" s="416">
        <f>_xlfn.XLOOKUP(C:C,Table1[for Import to Bank Register dropdown],Table1[for Pivot],0,0,1)</f>
        <v>0</v>
      </c>
      <c r="E782" s="419"/>
      <c r="F782" s="160">
        <f t="shared" si="38"/>
        <v>1111111</v>
      </c>
      <c r="G782" s="394">
        <f t="shared" si="37"/>
        <v>0</v>
      </c>
      <c r="I782" s="397">
        <f>IF(OR(C782="150 Directors advances", C782="120 accounts receivable", C782="720.2 Automobile - Insurance", C782="720.3 Automobile - License", C782="870.4 Rent - Insurance", C782="870.6 Rent - Property Tax", C782="870.7 Rent - Homeoffice", C782="870.9 Rent - Water"),
   0,
   IF(Dashboard!$F$5="Quick",
      IF(OR(C782="190 Automobile",C782="200 computer hardware",C782="210 Computer software",C782="220 Quickbooks software",C782="230 Office equipment",C782="240 Office furniture"),
         E782-(E782/(1+Dashboard!$F$4)),
         0
      ),
      IF(C782="750 Business promotion",
         E782-(E782/(1+4.793/100)),
         E782-(E782/(1+Dashboard!$F$4))
      )
   )
)</f>
        <v>0</v>
      </c>
      <c r="J782" s="39">
        <f>Bank1[[#This Row],[Money in/ (Money out)]]-Bank1[[#This Row],[GST/HST]]</f>
        <v>0</v>
      </c>
      <c r="L782" s="37">
        <f t="shared" si="36"/>
        <v>0</v>
      </c>
    </row>
    <row r="783" spans="1:12" x14ac:dyDescent="0.2">
      <c r="A783" s="418"/>
      <c r="D783" s="416">
        <f>_xlfn.XLOOKUP(C:C,Table1[for Import to Bank Register dropdown],Table1[for Pivot],0,0,1)</f>
        <v>0</v>
      </c>
      <c r="E783" s="419"/>
      <c r="F783" s="160">
        <f t="shared" si="38"/>
        <v>1111111</v>
      </c>
      <c r="G783" s="394">
        <f t="shared" si="37"/>
        <v>0</v>
      </c>
      <c r="I783" s="397">
        <f>IF(OR(C783="150 Directors advances", C783="120 accounts receivable", C783="720.2 Automobile - Insurance", C783="720.3 Automobile - License", C783="870.4 Rent - Insurance", C783="870.6 Rent - Property Tax", C783="870.7 Rent - Homeoffice", C783="870.9 Rent - Water"),
   0,
   IF(Dashboard!$F$5="Quick",
      IF(OR(C783="190 Automobile",C783="200 computer hardware",C783="210 Computer software",C783="220 Quickbooks software",C783="230 Office equipment",C783="240 Office furniture"),
         E783-(E783/(1+Dashboard!$F$4)),
         0
      ),
      IF(C783="750 Business promotion",
         E783-(E783/(1+4.793/100)),
         E783-(E783/(1+Dashboard!$F$4))
      )
   )
)</f>
        <v>0</v>
      </c>
      <c r="J783" s="39">
        <f>Bank1[[#This Row],[Money in/ (Money out)]]-Bank1[[#This Row],[GST/HST]]</f>
        <v>0</v>
      </c>
      <c r="L783" s="37">
        <f t="shared" si="36"/>
        <v>0</v>
      </c>
    </row>
    <row r="784" spans="1:12" x14ac:dyDescent="0.2">
      <c r="A784" s="418"/>
      <c r="D784" s="416">
        <f>_xlfn.XLOOKUP(C:C,Table1[for Import to Bank Register dropdown],Table1[for Pivot],0,0,1)</f>
        <v>0</v>
      </c>
      <c r="E784" s="419"/>
      <c r="F784" s="160">
        <f t="shared" si="38"/>
        <v>1111111</v>
      </c>
      <c r="G784" s="394">
        <f t="shared" si="37"/>
        <v>0</v>
      </c>
      <c r="I784" s="397">
        <f>IF(OR(C784="150 Directors advances", C784="120 accounts receivable", C784="720.2 Automobile - Insurance", C784="720.3 Automobile - License", C784="870.4 Rent - Insurance", C784="870.6 Rent - Property Tax", C784="870.7 Rent - Homeoffice", C784="870.9 Rent - Water"),
   0,
   IF(Dashboard!$F$5="Quick",
      IF(OR(C784="190 Automobile",C784="200 computer hardware",C784="210 Computer software",C784="220 Quickbooks software",C784="230 Office equipment",C784="240 Office furniture"),
         E784-(E784/(1+Dashboard!$F$4)),
         0
      ),
      IF(C784="750 Business promotion",
         E784-(E784/(1+4.793/100)),
         E784-(E784/(1+Dashboard!$F$4))
      )
   )
)</f>
        <v>0</v>
      </c>
      <c r="J784" s="39">
        <f>Bank1[[#This Row],[Money in/ (Money out)]]-Bank1[[#This Row],[GST/HST]]</f>
        <v>0</v>
      </c>
      <c r="L784" s="37">
        <f t="shared" si="36"/>
        <v>0</v>
      </c>
    </row>
    <row r="785" spans="1:12" x14ac:dyDescent="0.2">
      <c r="A785" s="418"/>
      <c r="D785" s="416">
        <f>_xlfn.XLOOKUP(C:C,Table1[for Import to Bank Register dropdown],Table1[for Pivot],0,0,1)</f>
        <v>0</v>
      </c>
      <c r="E785" s="419"/>
      <c r="F785" s="160">
        <f t="shared" si="38"/>
        <v>1111111</v>
      </c>
      <c r="G785" s="394">
        <f t="shared" si="37"/>
        <v>0</v>
      </c>
      <c r="I785" s="397">
        <f>IF(OR(C785="150 Directors advances", C785="120 accounts receivable", C785="720.2 Automobile - Insurance", C785="720.3 Automobile - License", C785="870.4 Rent - Insurance", C785="870.6 Rent - Property Tax", C785="870.7 Rent - Homeoffice", C785="870.9 Rent - Water"),
   0,
   IF(Dashboard!$F$5="Quick",
      IF(OR(C785="190 Automobile",C785="200 computer hardware",C785="210 Computer software",C785="220 Quickbooks software",C785="230 Office equipment",C785="240 Office furniture"),
         E785-(E785/(1+Dashboard!$F$4)),
         0
      ),
      IF(C785="750 Business promotion",
         E785-(E785/(1+4.793/100)),
         E785-(E785/(1+Dashboard!$F$4))
      )
   )
)</f>
        <v>0</v>
      </c>
      <c r="J785" s="39">
        <f>Bank1[[#This Row],[Money in/ (Money out)]]-Bank1[[#This Row],[GST/HST]]</f>
        <v>0</v>
      </c>
      <c r="L785" s="37">
        <f t="shared" si="36"/>
        <v>0</v>
      </c>
    </row>
    <row r="786" spans="1:12" x14ac:dyDescent="0.2">
      <c r="A786" s="418"/>
      <c r="D786" s="416">
        <f>_xlfn.XLOOKUP(C:C,Table1[for Import to Bank Register dropdown],Table1[for Pivot],0,0,1)</f>
        <v>0</v>
      </c>
      <c r="E786" s="419"/>
      <c r="F786" s="160">
        <f t="shared" si="38"/>
        <v>1111111</v>
      </c>
      <c r="G786" s="394">
        <f t="shared" si="37"/>
        <v>0</v>
      </c>
      <c r="I786" s="397">
        <f>IF(OR(C786="150 Directors advances", C786="120 accounts receivable", C786="720.2 Automobile - Insurance", C786="720.3 Automobile - License", C786="870.4 Rent - Insurance", C786="870.6 Rent - Property Tax", C786="870.7 Rent - Homeoffice", C786="870.9 Rent - Water"),
   0,
   IF(Dashboard!$F$5="Quick",
      IF(OR(C786="190 Automobile",C786="200 computer hardware",C786="210 Computer software",C786="220 Quickbooks software",C786="230 Office equipment",C786="240 Office furniture"),
         E786-(E786/(1+Dashboard!$F$4)),
         0
      ),
      IF(C786="750 Business promotion",
         E786-(E786/(1+4.793/100)),
         E786-(E786/(1+Dashboard!$F$4))
      )
   )
)</f>
        <v>0</v>
      </c>
      <c r="J786" s="39">
        <f>Bank1[[#This Row],[Money in/ (Money out)]]-Bank1[[#This Row],[GST/HST]]</f>
        <v>0</v>
      </c>
      <c r="L786" s="37">
        <f t="shared" si="36"/>
        <v>0</v>
      </c>
    </row>
    <row r="787" spans="1:12" x14ac:dyDescent="0.2">
      <c r="A787" s="418"/>
      <c r="D787" s="416">
        <f>_xlfn.XLOOKUP(C:C,Table1[for Import to Bank Register dropdown],Table1[for Pivot],0,0,1)</f>
        <v>0</v>
      </c>
      <c r="E787" s="419"/>
      <c r="F787" s="160">
        <f t="shared" si="38"/>
        <v>1111111</v>
      </c>
      <c r="G787" s="394">
        <f t="shared" si="37"/>
        <v>0</v>
      </c>
      <c r="I787" s="397">
        <f>IF(OR(C787="150 Directors advances", C787="120 accounts receivable", C787="720.2 Automobile - Insurance", C787="720.3 Automobile - License", C787="870.4 Rent - Insurance", C787="870.6 Rent - Property Tax", C787="870.7 Rent - Homeoffice", C787="870.9 Rent - Water"),
   0,
   IF(Dashboard!$F$5="Quick",
      IF(OR(C787="190 Automobile",C787="200 computer hardware",C787="210 Computer software",C787="220 Quickbooks software",C787="230 Office equipment",C787="240 Office furniture"),
         E787-(E787/(1+Dashboard!$F$4)),
         0
      ),
      IF(C787="750 Business promotion",
         E787-(E787/(1+4.793/100)),
         E787-(E787/(1+Dashboard!$F$4))
      )
   )
)</f>
        <v>0</v>
      </c>
      <c r="J787" s="39">
        <f>Bank1[[#This Row],[Money in/ (Money out)]]-Bank1[[#This Row],[GST/HST]]</f>
        <v>0</v>
      </c>
      <c r="L787" s="37">
        <f t="shared" si="36"/>
        <v>0</v>
      </c>
    </row>
    <row r="788" spans="1:12" x14ac:dyDescent="0.2">
      <c r="A788" s="418"/>
      <c r="D788" s="416">
        <f>_xlfn.XLOOKUP(C:C,Table1[for Import to Bank Register dropdown],Table1[for Pivot],0,0,1)</f>
        <v>0</v>
      </c>
      <c r="E788" s="419"/>
      <c r="F788" s="160">
        <f t="shared" si="38"/>
        <v>1111111</v>
      </c>
      <c r="G788" s="394">
        <f t="shared" si="37"/>
        <v>0</v>
      </c>
      <c r="I788" s="397">
        <f>IF(OR(C788="150 Directors advances", C788="120 accounts receivable", C788="720.2 Automobile - Insurance", C788="720.3 Automobile - License", C788="870.4 Rent - Insurance", C788="870.6 Rent - Property Tax", C788="870.7 Rent - Homeoffice", C788="870.9 Rent - Water"),
   0,
   IF(Dashboard!$F$5="Quick",
      IF(OR(C788="190 Automobile",C788="200 computer hardware",C788="210 Computer software",C788="220 Quickbooks software",C788="230 Office equipment",C788="240 Office furniture"),
         E788-(E788/(1+Dashboard!$F$4)),
         0
      ),
      IF(C788="750 Business promotion",
         E788-(E788/(1+4.793/100)),
         E788-(E788/(1+Dashboard!$F$4))
      )
   )
)</f>
        <v>0</v>
      </c>
      <c r="J788" s="39">
        <f>Bank1[[#This Row],[Money in/ (Money out)]]-Bank1[[#This Row],[GST/HST]]</f>
        <v>0</v>
      </c>
      <c r="L788" s="37">
        <f t="shared" si="36"/>
        <v>0</v>
      </c>
    </row>
    <row r="789" spans="1:12" x14ac:dyDescent="0.2">
      <c r="A789" s="418"/>
      <c r="D789" s="416">
        <f>_xlfn.XLOOKUP(C:C,Table1[for Import to Bank Register dropdown],Table1[for Pivot],0,0,1)</f>
        <v>0</v>
      </c>
      <c r="E789" s="419"/>
      <c r="F789" s="160">
        <f t="shared" si="38"/>
        <v>1111111</v>
      </c>
      <c r="G789" s="394">
        <f t="shared" si="37"/>
        <v>0</v>
      </c>
      <c r="I789" s="397">
        <f>IF(OR(C789="150 Directors advances", C789="120 accounts receivable", C789="720.2 Automobile - Insurance", C789="720.3 Automobile - License", C789="870.4 Rent - Insurance", C789="870.6 Rent - Property Tax", C789="870.7 Rent - Homeoffice", C789="870.9 Rent - Water"),
   0,
   IF(Dashboard!$F$5="Quick",
      IF(OR(C789="190 Automobile",C789="200 computer hardware",C789="210 Computer software",C789="220 Quickbooks software",C789="230 Office equipment",C789="240 Office furniture"),
         E789-(E789/(1+Dashboard!$F$4)),
         0
      ),
      IF(C789="750 Business promotion",
         E789-(E789/(1+4.793/100)),
         E789-(E789/(1+Dashboard!$F$4))
      )
   )
)</f>
        <v>0</v>
      </c>
      <c r="J789" s="39">
        <f>Bank1[[#This Row],[Money in/ (Money out)]]-Bank1[[#This Row],[GST/HST]]</f>
        <v>0</v>
      </c>
      <c r="L789" s="37">
        <f t="shared" si="36"/>
        <v>0</v>
      </c>
    </row>
    <row r="790" spans="1:12" x14ac:dyDescent="0.2">
      <c r="A790" s="418"/>
      <c r="D790" s="416">
        <f>_xlfn.XLOOKUP(C:C,Table1[for Import to Bank Register dropdown],Table1[for Pivot],0,0,1)</f>
        <v>0</v>
      </c>
      <c r="E790" s="419"/>
      <c r="F790" s="160">
        <f t="shared" si="38"/>
        <v>1111111</v>
      </c>
      <c r="G790" s="394">
        <f t="shared" si="37"/>
        <v>0</v>
      </c>
      <c r="I790" s="397">
        <f>IF(OR(C790="150 Directors advances", C790="120 accounts receivable", C790="720.2 Automobile - Insurance", C790="720.3 Automobile - License", C790="870.4 Rent - Insurance", C790="870.6 Rent - Property Tax", C790="870.7 Rent - Homeoffice", C790="870.9 Rent - Water"),
   0,
   IF(Dashboard!$F$5="Quick",
      IF(OR(C790="190 Automobile",C790="200 computer hardware",C790="210 Computer software",C790="220 Quickbooks software",C790="230 Office equipment",C790="240 Office furniture"),
         E790-(E790/(1+Dashboard!$F$4)),
         0
      ),
      IF(C790="750 Business promotion",
         E790-(E790/(1+4.793/100)),
         E790-(E790/(1+Dashboard!$F$4))
      )
   )
)</f>
        <v>0</v>
      </c>
      <c r="J790" s="39">
        <f>Bank1[[#This Row],[Money in/ (Money out)]]-Bank1[[#This Row],[GST/HST]]</f>
        <v>0</v>
      </c>
      <c r="L790" s="37">
        <f t="shared" si="36"/>
        <v>0</v>
      </c>
    </row>
    <row r="791" spans="1:12" x14ac:dyDescent="0.2">
      <c r="A791" s="418"/>
      <c r="D791" s="416">
        <f>_xlfn.XLOOKUP(C:C,Table1[for Import to Bank Register dropdown],Table1[for Pivot],0,0,1)</f>
        <v>0</v>
      </c>
      <c r="E791" s="419"/>
      <c r="F791" s="160">
        <f t="shared" si="38"/>
        <v>1111111</v>
      </c>
      <c r="G791" s="394">
        <f t="shared" si="37"/>
        <v>0</v>
      </c>
      <c r="I791" s="397">
        <f>IF(OR(C791="150 Directors advances", C791="120 accounts receivable", C791="720.2 Automobile - Insurance", C791="720.3 Automobile - License", C791="870.4 Rent - Insurance", C791="870.6 Rent - Property Tax", C791="870.7 Rent - Homeoffice", C791="870.9 Rent - Water"),
   0,
   IF(Dashboard!$F$5="Quick",
      IF(OR(C791="190 Automobile",C791="200 computer hardware",C791="210 Computer software",C791="220 Quickbooks software",C791="230 Office equipment",C791="240 Office furniture"),
         E791-(E791/(1+Dashboard!$F$4)),
         0
      ),
      IF(C791="750 Business promotion",
         E791-(E791/(1+4.793/100)),
         E791-(E791/(1+Dashboard!$F$4))
      )
   )
)</f>
        <v>0</v>
      </c>
      <c r="J791" s="39">
        <f>Bank1[[#This Row],[Money in/ (Money out)]]-Bank1[[#This Row],[GST/HST]]</f>
        <v>0</v>
      </c>
      <c r="L791" s="37">
        <f t="shared" si="36"/>
        <v>0</v>
      </c>
    </row>
    <row r="792" spans="1:12" x14ac:dyDescent="0.2">
      <c r="A792" s="418"/>
      <c r="D792" s="416">
        <f>_xlfn.XLOOKUP(C:C,Table1[for Import to Bank Register dropdown],Table1[for Pivot],0,0,1)</f>
        <v>0</v>
      </c>
      <c r="E792" s="419"/>
      <c r="F792" s="160">
        <f t="shared" si="38"/>
        <v>1111111</v>
      </c>
      <c r="G792" s="394">
        <f t="shared" si="37"/>
        <v>0</v>
      </c>
      <c r="I792" s="397">
        <f>IF(OR(C792="150 Directors advances", C792="120 accounts receivable", C792="720.2 Automobile - Insurance", C792="720.3 Automobile - License", C792="870.4 Rent - Insurance", C792="870.6 Rent - Property Tax", C792="870.7 Rent - Homeoffice", C792="870.9 Rent - Water"),
   0,
   IF(Dashboard!$F$5="Quick",
      IF(OR(C792="190 Automobile",C792="200 computer hardware",C792="210 Computer software",C792="220 Quickbooks software",C792="230 Office equipment",C792="240 Office furniture"),
         E792-(E792/(1+Dashboard!$F$4)),
         0
      ),
      IF(C792="750 Business promotion",
         E792-(E792/(1+4.793/100)),
         E792-(E792/(1+Dashboard!$F$4))
      )
   )
)</f>
        <v>0</v>
      </c>
      <c r="J792" s="39">
        <f>Bank1[[#This Row],[Money in/ (Money out)]]-Bank1[[#This Row],[GST/HST]]</f>
        <v>0</v>
      </c>
      <c r="L792" s="37">
        <f t="shared" si="36"/>
        <v>0</v>
      </c>
    </row>
    <row r="793" spans="1:12" x14ac:dyDescent="0.2">
      <c r="A793" s="418"/>
      <c r="D793" s="416">
        <f>_xlfn.XLOOKUP(C:C,Table1[for Import to Bank Register dropdown],Table1[for Pivot],0,0,1)</f>
        <v>0</v>
      </c>
      <c r="E793" s="419"/>
      <c r="F793" s="160">
        <f t="shared" si="38"/>
        <v>1111111</v>
      </c>
      <c r="G793" s="394">
        <f t="shared" si="37"/>
        <v>0</v>
      </c>
      <c r="I793" s="397">
        <f>IF(OR(C793="150 Directors advances", C793="120 accounts receivable", C793="720.2 Automobile - Insurance", C793="720.3 Automobile - License", C793="870.4 Rent - Insurance", C793="870.6 Rent - Property Tax", C793="870.7 Rent - Homeoffice", C793="870.9 Rent - Water"),
   0,
   IF(Dashboard!$F$5="Quick",
      IF(OR(C793="190 Automobile",C793="200 computer hardware",C793="210 Computer software",C793="220 Quickbooks software",C793="230 Office equipment",C793="240 Office furniture"),
         E793-(E793/(1+Dashboard!$F$4)),
         0
      ),
      IF(C793="750 Business promotion",
         E793-(E793/(1+4.793/100)),
         E793-(E793/(1+Dashboard!$F$4))
      )
   )
)</f>
        <v>0</v>
      </c>
      <c r="J793" s="39">
        <f>Bank1[[#This Row],[Money in/ (Money out)]]-Bank1[[#This Row],[GST/HST]]</f>
        <v>0</v>
      </c>
      <c r="L793" s="37">
        <f t="shared" si="36"/>
        <v>0</v>
      </c>
    </row>
    <row r="794" spans="1:12" x14ac:dyDescent="0.2">
      <c r="A794" s="418"/>
      <c r="D794" s="416">
        <f>_xlfn.XLOOKUP(C:C,Table1[for Import to Bank Register dropdown],Table1[for Pivot],0,0,1)</f>
        <v>0</v>
      </c>
      <c r="E794" s="419"/>
      <c r="F794" s="160">
        <f t="shared" si="38"/>
        <v>1111111</v>
      </c>
      <c r="G794" s="394">
        <f t="shared" si="37"/>
        <v>0</v>
      </c>
      <c r="I794" s="397">
        <f>IF(OR(C794="150 Directors advances", C794="120 accounts receivable", C794="720.2 Automobile - Insurance", C794="720.3 Automobile - License", C794="870.4 Rent - Insurance", C794="870.6 Rent - Property Tax", C794="870.7 Rent - Homeoffice", C794="870.9 Rent - Water"),
   0,
   IF(Dashboard!$F$5="Quick",
      IF(OR(C794="190 Automobile",C794="200 computer hardware",C794="210 Computer software",C794="220 Quickbooks software",C794="230 Office equipment",C794="240 Office furniture"),
         E794-(E794/(1+Dashboard!$F$4)),
         0
      ),
      IF(C794="750 Business promotion",
         E794-(E794/(1+4.793/100)),
         E794-(E794/(1+Dashboard!$F$4))
      )
   )
)</f>
        <v>0</v>
      </c>
      <c r="J794" s="39">
        <f>Bank1[[#This Row],[Money in/ (Money out)]]-Bank1[[#This Row],[GST/HST]]</f>
        <v>0</v>
      </c>
      <c r="L794" s="37">
        <f t="shared" si="36"/>
        <v>0</v>
      </c>
    </row>
    <row r="795" spans="1:12" x14ac:dyDescent="0.2">
      <c r="A795" s="418"/>
      <c r="D795" s="416">
        <f>_xlfn.XLOOKUP(C:C,Table1[for Import to Bank Register dropdown],Table1[for Pivot],0,0,1)</f>
        <v>0</v>
      </c>
      <c r="E795" s="419"/>
      <c r="F795" s="160">
        <f t="shared" si="38"/>
        <v>1111111</v>
      </c>
      <c r="G795" s="394">
        <f t="shared" si="37"/>
        <v>0</v>
      </c>
      <c r="I795" s="397">
        <f>IF(OR(C795="150 Directors advances", C795="120 accounts receivable", C795="720.2 Automobile - Insurance", C795="720.3 Automobile - License", C795="870.4 Rent - Insurance", C795="870.6 Rent - Property Tax", C795="870.7 Rent - Homeoffice", C795="870.9 Rent - Water"),
   0,
   IF(Dashboard!$F$5="Quick",
      IF(OR(C795="190 Automobile",C795="200 computer hardware",C795="210 Computer software",C795="220 Quickbooks software",C795="230 Office equipment",C795="240 Office furniture"),
         E795-(E795/(1+Dashboard!$F$4)),
         0
      ),
      IF(C795="750 Business promotion",
         E795-(E795/(1+4.793/100)),
         E795-(E795/(1+Dashboard!$F$4))
      )
   )
)</f>
        <v>0</v>
      </c>
      <c r="J795" s="39">
        <f>Bank1[[#This Row],[Money in/ (Money out)]]-Bank1[[#This Row],[GST/HST]]</f>
        <v>0</v>
      </c>
      <c r="L795" s="37">
        <f t="shared" si="36"/>
        <v>0</v>
      </c>
    </row>
    <row r="796" spans="1:12" x14ac:dyDescent="0.2">
      <c r="A796" s="418"/>
      <c r="D796" s="416">
        <f>_xlfn.XLOOKUP(C:C,Table1[for Import to Bank Register dropdown],Table1[for Pivot],0,0,1)</f>
        <v>0</v>
      </c>
      <c r="E796" s="419"/>
      <c r="F796" s="160">
        <f t="shared" si="38"/>
        <v>1111111</v>
      </c>
      <c r="G796" s="394">
        <f t="shared" si="37"/>
        <v>0</v>
      </c>
      <c r="I796" s="397">
        <f>IF(OR(C796="150 Directors advances", C796="120 accounts receivable", C796="720.2 Automobile - Insurance", C796="720.3 Automobile - License", C796="870.4 Rent - Insurance", C796="870.6 Rent - Property Tax", C796="870.7 Rent - Homeoffice", C796="870.9 Rent - Water"),
   0,
   IF(Dashboard!$F$5="Quick",
      IF(OR(C796="190 Automobile",C796="200 computer hardware",C796="210 Computer software",C796="220 Quickbooks software",C796="230 Office equipment",C796="240 Office furniture"),
         E796-(E796/(1+Dashboard!$F$4)),
         0
      ),
      IF(C796="750 Business promotion",
         E796-(E796/(1+4.793/100)),
         E796-(E796/(1+Dashboard!$F$4))
      )
   )
)</f>
        <v>0</v>
      </c>
      <c r="J796" s="39">
        <f>Bank1[[#This Row],[Money in/ (Money out)]]-Bank1[[#This Row],[GST/HST]]</f>
        <v>0</v>
      </c>
      <c r="L796" s="37">
        <f t="shared" si="36"/>
        <v>0</v>
      </c>
    </row>
    <row r="797" spans="1:12" x14ac:dyDescent="0.2">
      <c r="A797" s="418"/>
      <c r="D797" s="416">
        <f>_xlfn.XLOOKUP(C:C,Table1[for Import to Bank Register dropdown],Table1[for Pivot],0,0,1)</f>
        <v>0</v>
      </c>
      <c r="E797" s="419"/>
      <c r="F797" s="160">
        <f t="shared" si="38"/>
        <v>1111111</v>
      </c>
      <c r="G797" s="394">
        <f t="shared" si="37"/>
        <v>0</v>
      </c>
      <c r="I797" s="397">
        <f>IF(OR(C797="150 Directors advances", C797="120 accounts receivable", C797="720.2 Automobile - Insurance", C797="720.3 Automobile - License", C797="870.4 Rent - Insurance", C797="870.6 Rent - Property Tax", C797="870.7 Rent - Homeoffice", C797="870.9 Rent - Water"),
   0,
   IF(Dashboard!$F$5="Quick",
      IF(OR(C797="190 Automobile",C797="200 computer hardware",C797="210 Computer software",C797="220 Quickbooks software",C797="230 Office equipment",C797="240 Office furniture"),
         E797-(E797/(1+Dashboard!$F$4)),
         0
      ),
      IF(C797="750 Business promotion",
         E797-(E797/(1+4.793/100)),
         E797-(E797/(1+Dashboard!$F$4))
      )
   )
)</f>
        <v>0</v>
      </c>
      <c r="J797" s="39">
        <f>Bank1[[#This Row],[Money in/ (Money out)]]-Bank1[[#This Row],[GST/HST]]</f>
        <v>0</v>
      </c>
      <c r="L797" s="37">
        <f t="shared" si="36"/>
        <v>0</v>
      </c>
    </row>
    <row r="798" spans="1:12" x14ac:dyDescent="0.2">
      <c r="A798" s="418"/>
      <c r="D798" s="416">
        <f>_xlfn.XLOOKUP(C:C,Table1[for Import to Bank Register dropdown],Table1[for Pivot],0,0,1)</f>
        <v>0</v>
      </c>
      <c r="E798" s="419"/>
      <c r="F798" s="160">
        <f t="shared" si="38"/>
        <v>1111111</v>
      </c>
      <c r="G798" s="394">
        <f t="shared" si="37"/>
        <v>0</v>
      </c>
      <c r="I798" s="397">
        <f>IF(OR(C798="150 Directors advances", C798="120 accounts receivable", C798="720.2 Automobile - Insurance", C798="720.3 Automobile - License", C798="870.4 Rent - Insurance", C798="870.6 Rent - Property Tax", C798="870.7 Rent - Homeoffice", C798="870.9 Rent - Water"),
   0,
   IF(Dashboard!$F$5="Quick",
      IF(OR(C798="190 Automobile",C798="200 computer hardware",C798="210 Computer software",C798="220 Quickbooks software",C798="230 Office equipment",C798="240 Office furniture"),
         E798-(E798/(1+Dashboard!$F$4)),
         0
      ),
      IF(C798="750 Business promotion",
         E798-(E798/(1+4.793/100)),
         E798-(E798/(1+Dashboard!$F$4))
      )
   )
)</f>
        <v>0</v>
      </c>
      <c r="J798" s="39">
        <f>Bank1[[#This Row],[Money in/ (Money out)]]-Bank1[[#This Row],[GST/HST]]</f>
        <v>0</v>
      </c>
      <c r="L798" s="37">
        <f t="shared" si="36"/>
        <v>0</v>
      </c>
    </row>
    <row r="799" spans="1:12" x14ac:dyDescent="0.2">
      <c r="A799" s="418"/>
      <c r="D799" s="416">
        <f>_xlfn.XLOOKUP(C:C,Table1[for Import to Bank Register dropdown],Table1[for Pivot],0,0,1)</f>
        <v>0</v>
      </c>
      <c r="E799" s="419"/>
      <c r="F799" s="160">
        <f t="shared" si="38"/>
        <v>1111111</v>
      </c>
      <c r="G799" s="394">
        <f t="shared" si="37"/>
        <v>0</v>
      </c>
      <c r="I799" s="397">
        <f>IF(OR(C799="150 Directors advances", C799="120 accounts receivable", C799="720.2 Automobile - Insurance", C799="720.3 Automobile - License", C799="870.4 Rent - Insurance", C799="870.6 Rent - Property Tax", C799="870.7 Rent - Homeoffice", C799="870.9 Rent - Water"),
   0,
   IF(Dashboard!$F$5="Quick",
      IF(OR(C799="190 Automobile",C799="200 computer hardware",C799="210 Computer software",C799="220 Quickbooks software",C799="230 Office equipment",C799="240 Office furniture"),
         E799-(E799/(1+Dashboard!$F$4)),
         0
      ),
      IF(C799="750 Business promotion",
         E799-(E799/(1+4.793/100)),
         E799-(E799/(1+Dashboard!$F$4))
      )
   )
)</f>
        <v>0</v>
      </c>
      <c r="J799" s="39">
        <f>Bank1[[#This Row],[Money in/ (Money out)]]-Bank1[[#This Row],[GST/HST]]</f>
        <v>0</v>
      </c>
      <c r="L799" s="37">
        <f t="shared" si="36"/>
        <v>0</v>
      </c>
    </row>
    <row r="800" spans="1:12" x14ac:dyDescent="0.2">
      <c r="A800" s="418"/>
      <c r="D800" s="416">
        <f>_xlfn.XLOOKUP(C:C,Table1[for Import to Bank Register dropdown],Table1[for Pivot],0,0,1)</f>
        <v>0</v>
      </c>
      <c r="E800" s="419"/>
      <c r="F800" s="160">
        <f t="shared" si="38"/>
        <v>1111111</v>
      </c>
      <c r="G800" s="394">
        <f t="shared" si="37"/>
        <v>0</v>
      </c>
      <c r="I800" s="397">
        <f>IF(OR(C800="150 Directors advances", C800="120 accounts receivable", C800="720.2 Automobile - Insurance", C800="720.3 Automobile - License", C800="870.4 Rent - Insurance", C800="870.6 Rent - Property Tax", C800="870.7 Rent - Homeoffice", C800="870.9 Rent - Water"),
   0,
   IF(Dashboard!$F$5="Quick",
      IF(OR(C800="190 Automobile",C800="200 computer hardware",C800="210 Computer software",C800="220 Quickbooks software",C800="230 Office equipment",C800="240 Office furniture"),
         E800-(E800/(1+Dashboard!$F$4)),
         0
      ),
      IF(C800="750 Business promotion",
         E800-(E800/(1+4.793/100)),
         E800-(E800/(1+Dashboard!$F$4))
      )
   )
)</f>
        <v>0</v>
      </c>
      <c r="J800" s="39">
        <f>Bank1[[#This Row],[Money in/ (Money out)]]-Bank1[[#This Row],[GST/HST]]</f>
        <v>0</v>
      </c>
      <c r="L800" s="37">
        <f t="shared" si="36"/>
        <v>0</v>
      </c>
    </row>
    <row r="801" spans="1:12" x14ac:dyDescent="0.2">
      <c r="A801" s="418"/>
      <c r="D801" s="416">
        <f>_xlfn.XLOOKUP(C:C,Table1[for Import to Bank Register dropdown],Table1[for Pivot],0,0,1)</f>
        <v>0</v>
      </c>
      <c r="E801" s="419"/>
      <c r="F801" s="160">
        <f t="shared" si="38"/>
        <v>1111111</v>
      </c>
      <c r="G801" s="394">
        <f t="shared" si="37"/>
        <v>0</v>
      </c>
      <c r="I801" s="397">
        <f>IF(OR(C801="150 Directors advances", C801="120 accounts receivable", C801="720.2 Automobile - Insurance", C801="720.3 Automobile - License", C801="870.4 Rent - Insurance", C801="870.6 Rent - Property Tax", C801="870.7 Rent - Homeoffice", C801="870.9 Rent - Water"),
   0,
   IF(Dashboard!$F$5="Quick",
      IF(OR(C801="190 Automobile",C801="200 computer hardware",C801="210 Computer software",C801="220 Quickbooks software",C801="230 Office equipment",C801="240 Office furniture"),
         E801-(E801/(1+Dashboard!$F$4)),
         0
      ),
      IF(C801="750 Business promotion",
         E801-(E801/(1+4.793/100)),
         E801-(E801/(1+Dashboard!$F$4))
      )
   )
)</f>
        <v>0</v>
      </c>
      <c r="J801" s="39">
        <f>Bank1[[#This Row],[Money in/ (Money out)]]-Bank1[[#This Row],[GST/HST]]</f>
        <v>0</v>
      </c>
      <c r="L801" s="37">
        <f t="shared" si="36"/>
        <v>0</v>
      </c>
    </row>
    <row r="802" spans="1:12" x14ac:dyDescent="0.2">
      <c r="A802" s="418"/>
      <c r="D802" s="416">
        <f>_xlfn.XLOOKUP(C:C,Table1[for Import to Bank Register dropdown],Table1[for Pivot],0,0,1)</f>
        <v>0</v>
      </c>
      <c r="E802" s="419"/>
      <c r="F802" s="160">
        <f t="shared" si="38"/>
        <v>1111111</v>
      </c>
      <c r="G802" s="394">
        <f t="shared" si="37"/>
        <v>0</v>
      </c>
      <c r="I802" s="397">
        <f>IF(OR(C802="150 Directors advances", C802="120 accounts receivable", C802="720.2 Automobile - Insurance", C802="720.3 Automobile - License", C802="870.4 Rent - Insurance", C802="870.6 Rent - Property Tax", C802="870.7 Rent - Homeoffice", C802="870.9 Rent - Water"),
   0,
   IF(Dashboard!$F$5="Quick",
      IF(OR(C802="190 Automobile",C802="200 computer hardware",C802="210 Computer software",C802="220 Quickbooks software",C802="230 Office equipment",C802="240 Office furniture"),
         E802-(E802/(1+Dashboard!$F$4)),
         0
      ),
      IF(C802="750 Business promotion",
         E802-(E802/(1+4.793/100)),
         E802-(E802/(1+Dashboard!$F$4))
      )
   )
)</f>
        <v>0</v>
      </c>
      <c r="J802" s="39">
        <f>Bank1[[#This Row],[Money in/ (Money out)]]-Bank1[[#This Row],[GST/HST]]</f>
        <v>0</v>
      </c>
      <c r="L802" s="37">
        <f t="shared" si="36"/>
        <v>0</v>
      </c>
    </row>
    <row r="803" spans="1:12" x14ac:dyDescent="0.2">
      <c r="A803" s="418"/>
      <c r="D803" s="416">
        <f>_xlfn.XLOOKUP(C:C,Table1[for Import to Bank Register dropdown],Table1[for Pivot],0,0,1)</f>
        <v>0</v>
      </c>
      <c r="E803" s="419"/>
      <c r="F803" s="160">
        <f t="shared" si="38"/>
        <v>1111111</v>
      </c>
      <c r="G803" s="394">
        <f t="shared" si="37"/>
        <v>0</v>
      </c>
      <c r="I803" s="397">
        <f>IF(OR(C803="150 Directors advances", C803="120 accounts receivable", C803="720.2 Automobile - Insurance", C803="720.3 Automobile - License", C803="870.4 Rent - Insurance", C803="870.6 Rent - Property Tax", C803="870.7 Rent - Homeoffice", C803="870.9 Rent - Water"),
   0,
   IF(Dashboard!$F$5="Quick",
      IF(OR(C803="190 Automobile",C803="200 computer hardware",C803="210 Computer software",C803="220 Quickbooks software",C803="230 Office equipment",C803="240 Office furniture"),
         E803-(E803/(1+Dashboard!$F$4)),
         0
      ),
      IF(C803="750 Business promotion",
         E803-(E803/(1+4.793/100)),
         E803-(E803/(1+Dashboard!$F$4))
      )
   )
)</f>
        <v>0</v>
      </c>
      <c r="J803" s="39">
        <f>Bank1[[#This Row],[Money in/ (Money out)]]-Bank1[[#This Row],[GST/HST]]</f>
        <v>0</v>
      </c>
      <c r="L803" s="37">
        <f t="shared" si="36"/>
        <v>0</v>
      </c>
    </row>
    <row r="804" spans="1:12" x14ac:dyDescent="0.2">
      <c r="A804" s="418"/>
      <c r="D804" s="416">
        <f>_xlfn.XLOOKUP(C:C,Table1[for Import to Bank Register dropdown],Table1[for Pivot],0,0,1)</f>
        <v>0</v>
      </c>
      <c r="E804" s="419"/>
      <c r="F804" s="160">
        <f t="shared" si="38"/>
        <v>1111111</v>
      </c>
      <c r="G804" s="394">
        <f t="shared" si="37"/>
        <v>0</v>
      </c>
      <c r="I804" s="397">
        <f>IF(OR(C804="150 Directors advances", C804="120 accounts receivable", C804="720.2 Automobile - Insurance", C804="720.3 Automobile - License", C804="870.4 Rent - Insurance", C804="870.6 Rent - Property Tax", C804="870.7 Rent - Homeoffice", C804="870.9 Rent - Water"),
   0,
   IF(Dashboard!$F$5="Quick",
      IF(OR(C804="190 Automobile",C804="200 computer hardware",C804="210 Computer software",C804="220 Quickbooks software",C804="230 Office equipment",C804="240 Office furniture"),
         E804-(E804/(1+Dashboard!$F$4)),
         0
      ),
      IF(C804="750 Business promotion",
         E804-(E804/(1+4.793/100)),
         E804-(E804/(1+Dashboard!$F$4))
      )
   )
)</f>
        <v>0</v>
      </c>
      <c r="J804" s="39">
        <f>Bank1[[#This Row],[Money in/ (Money out)]]-Bank1[[#This Row],[GST/HST]]</f>
        <v>0</v>
      </c>
      <c r="L804" s="37">
        <f t="shared" si="36"/>
        <v>0</v>
      </c>
    </row>
    <row r="805" spans="1:12" x14ac:dyDescent="0.2">
      <c r="A805" s="418"/>
      <c r="D805" s="416">
        <f>_xlfn.XLOOKUP(C:C,Table1[for Import to Bank Register dropdown],Table1[for Pivot],0,0,1)</f>
        <v>0</v>
      </c>
      <c r="E805" s="419"/>
      <c r="F805" s="160">
        <f t="shared" si="38"/>
        <v>1111111</v>
      </c>
      <c r="G805" s="394">
        <f t="shared" si="37"/>
        <v>0</v>
      </c>
      <c r="I805" s="397">
        <f>IF(OR(C805="150 Directors advances", C805="120 accounts receivable", C805="720.2 Automobile - Insurance", C805="720.3 Automobile - License", C805="870.4 Rent - Insurance", C805="870.6 Rent - Property Tax", C805="870.7 Rent - Homeoffice", C805="870.9 Rent - Water"),
   0,
   IF(Dashboard!$F$5="Quick",
      IF(OR(C805="190 Automobile",C805="200 computer hardware",C805="210 Computer software",C805="220 Quickbooks software",C805="230 Office equipment",C805="240 Office furniture"),
         E805-(E805/(1+Dashboard!$F$4)),
         0
      ),
      IF(C805="750 Business promotion",
         E805-(E805/(1+4.793/100)),
         E805-(E805/(1+Dashboard!$F$4))
      )
   )
)</f>
        <v>0</v>
      </c>
      <c r="J805" s="39">
        <f>Bank1[[#This Row],[Money in/ (Money out)]]-Bank1[[#This Row],[GST/HST]]</f>
        <v>0</v>
      </c>
      <c r="L805" s="37">
        <f t="shared" si="36"/>
        <v>0</v>
      </c>
    </row>
    <row r="806" spans="1:12" x14ac:dyDescent="0.2">
      <c r="A806" s="418"/>
      <c r="D806" s="416">
        <f>_xlfn.XLOOKUP(C:C,Table1[for Import to Bank Register dropdown],Table1[for Pivot],0,0,1)</f>
        <v>0</v>
      </c>
      <c r="E806" s="419"/>
      <c r="F806" s="160">
        <f t="shared" si="38"/>
        <v>1111111</v>
      </c>
      <c r="G806" s="394">
        <f t="shared" si="37"/>
        <v>0</v>
      </c>
      <c r="I806" s="397">
        <f>IF(OR(C806="150 Directors advances", C806="120 accounts receivable", C806="720.2 Automobile - Insurance", C806="720.3 Automobile - License", C806="870.4 Rent - Insurance", C806="870.6 Rent - Property Tax", C806="870.7 Rent - Homeoffice", C806="870.9 Rent - Water"),
   0,
   IF(Dashboard!$F$5="Quick",
      IF(OR(C806="190 Automobile",C806="200 computer hardware",C806="210 Computer software",C806="220 Quickbooks software",C806="230 Office equipment",C806="240 Office furniture"),
         E806-(E806/(1+Dashboard!$F$4)),
         0
      ),
      IF(C806="750 Business promotion",
         E806-(E806/(1+4.793/100)),
         E806-(E806/(1+Dashboard!$F$4))
      )
   )
)</f>
        <v>0</v>
      </c>
      <c r="J806" s="39">
        <f>Bank1[[#This Row],[Money in/ (Money out)]]-Bank1[[#This Row],[GST/HST]]</f>
        <v>0</v>
      </c>
      <c r="L806" s="37">
        <f t="shared" si="36"/>
        <v>0</v>
      </c>
    </row>
    <row r="807" spans="1:12" x14ac:dyDescent="0.2">
      <c r="A807" s="418"/>
      <c r="D807" s="416">
        <f>_xlfn.XLOOKUP(C:C,Table1[for Import to Bank Register dropdown],Table1[for Pivot],0,0,1)</f>
        <v>0</v>
      </c>
      <c r="E807" s="419"/>
      <c r="F807" s="160">
        <f t="shared" si="38"/>
        <v>1111111</v>
      </c>
      <c r="G807" s="394">
        <f t="shared" si="37"/>
        <v>0</v>
      </c>
      <c r="I807" s="397">
        <f>IF(OR(C807="150 Directors advances", C807="120 accounts receivable", C807="720.2 Automobile - Insurance", C807="720.3 Automobile - License", C807="870.4 Rent - Insurance", C807="870.6 Rent - Property Tax", C807="870.7 Rent - Homeoffice", C807="870.9 Rent - Water"),
   0,
   IF(Dashboard!$F$5="Quick",
      IF(OR(C807="190 Automobile",C807="200 computer hardware",C807="210 Computer software",C807="220 Quickbooks software",C807="230 Office equipment",C807="240 Office furniture"),
         E807-(E807/(1+Dashboard!$F$4)),
         0
      ),
      IF(C807="750 Business promotion",
         E807-(E807/(1+4.793/100)),
         E807-(E807/(1+Dashboard!$F$4))
      )
   )
)</f>
        <v>0</v>
      </c>
      <c r="J807" s="39">
        <f>Bank1[[#This Row],[Money in/ (Money out)]]-Bank1[[#This Row],[GST/HST]]</f>
        <v>0</v>
      </c>
      <c r="L807" s="37">
        <f t="shared" si="36"/>
        <v>0</v>
      </c>
    </row>
    <row r="808" spans="1:12" x14ac:dyDescent="0.2">
      <c r="A808" s="418"/>
      <c r="D808" s="416">
        <f>_xlfn.XLOOKUP(C:C,Table1[for Import to Bank Register dropdown],Table1[for Pivot],0,0,1)</f>
        <v>0</v>
      </c>
      <c r="E808" s="419"/>
      <c r="F808" s="160">
        <f t="shared" si="38"/>
        <v>1111111</v>
      </c>
      <c r="G808" s="394">
        <f t="shared" si="37"/>
        <v>0</v>
      </c>
      <c r="I808" s="397">
        <f>IF(OR(C808="150 Directors advances", C808="120 accounts receivable", C808="720.2 Automobile - Insurance", C808="720.3 Automobile - License", C808="870.4 Rent - Insurance", C808="870.6 Rent - Property Tax", C808="870.7 Rent - Homeoffice", C808="870.9 Rent - Water"),
   0,
   IF(Dashboard!$F$5="Quick",
      IF(OR(C808="190 Automobile",C808="200 computer hardware",C808="210 Computer software",C808="220 Quickbooks software",C808="230 Office equipment",C808="240 Office furniture"),
         E808-(E808/(1+Dashboard!$F$4)),
         0
      ),
      IF(C808="750 Business promotion",
         E808-(E808/(1+4.793/100)),
         E808-(E808/(1+Dashboard!$F$4))
      )
   )
)</f>
        <v>0</v>
      </c>
      <c r="J808" s="39">
        <f>Bank1[[#This Row],[Money in/ (Money out)]]-Bank1[[#This Row],[GST/HST]]</f>
        <v>0</v>
      </c>
      <c r="L808" s="37">
        <f t="shared" si="36"/>
        <v>0</v>
      </c>
    </row>
    <row r="809" spans="1:12" x14ac:dyDescent="0.2">
      <c r="A809" s="418"/>
      <c r="D809" s="416">
        <f>_xlfn.XLOOKUP(C:C,Table1[for Import to Bank Register dropdown],Table1[for Pivot],0,0,1)</f>
        <v>0</v>
      </c>
      <c r="E809" s="419"/>
      <c r="F809" s="160">
        <f t="shared" si="38"/>
        <v>1111111</v>
      </c>
      <c r="G809" s="394">
        <f t="shared" si="37"/>
        <v>0</v>
      </c>
      <c r="I809" s="397">
        <f>IF(OR(C809="150 Directors advances", C809="120 accounts receivable", C809="720.2 Automobile - Insurance", C809="720.3 Automobile - License", C809="870.4 Rent - Insurance", C809="870.6 Rent - Property Tax", C809="870.7 Rent - Homeoffice", C809="870.9 Rent - Water"),
   0,
   IF(Dashboard!$F$5="Quick",
      IF(OR(C809="190 Automobile",C809="200 computer hardware",C809="210 Computer software",C809="220 Quickbooks software",C809="230 Office equipment",C809="240 Office furniture"),
         E809-(E809/(1+Dashboard!$F$4)),
         0
      ),
      IF(C809="750 Business promotion",
         E809-(E809/(1+4.793/100)),
         E809-(E809/(1+Dashboard!$F$4))
      )
   )
)</f>
        <v>0</v>
      </c>
      <c r="J809" s="39">
        <f>Bank1[[#This Row],[Money in/ (Money out)]]-Bank1[[#This Row],[GST/HST]]</f>
        <v>0</v>
      </c>
      <c r="L809" s="37">
        <f t="shared" si="36"/>
        <v>0</v>
      </c>
    </row>
    <row r="810" spans="1:12" x14ac:dyDescent="0.2">
      <c r="A810" s="418"/>
      <c r="D810" s="416">
        <f>_xlfn.XLOOKUP(C:C,Table1[for Import to Bank Register dropdown],Table1[for Pivot],0,0,1)</f>
        <v>0</v>
      </c>
      <c r="E810" s="419"/>
      <c r="F810" s="160">
        <f t="shared" si="38"/>
        <v>1111111</v>
      </c>
      <c r="G810" s="394">
        <f t="shared" si="37"/>
        <v>0</v>
      </c>
      <c r="I810" s="397">
        <f>IF(OR(C810="150 Directors advances", C810="120 accounts receivable", C810="720.2 Automobile - Insurance", C810="720.3 Automobile - License", C810="870.4 Rent - Insurance", C810="870.6 Rent - Property Tax", C810="870.7 Rent - Homeoffice", C810="870.9 Rent - Water"),
   0,
   IF(Dashboard!$F$5="Quick",
      IF(OR(C810="190 Automobile",C810="200 computer hardware",C810="210 Computer software",C810="220 Quickbooks software",C810="230 Office equipment",C810="240 Office furniture"),
         E810-(E810/(1+Dashboard!$F$4)),
         0
      ),
      IF(C810="750 Business promotion",
         E810-(E810/(1+4.793/100)),
         E810-(E810/(1+Dashboard!$F$4))
      )
   )
)</f>
        <v>0</v>
      </c>
      <c r="J810" s="39">
        <f>Bank1[[#This Row],[Money in/ (Money out)]]-Bank1[[#This Row],[GST/HST]]</f>
        <v>0</v>
      </c>
      <c r="L810" s="37">
        <f t="shared" si="36"/>
        <v>0</v>
      </c>
    </row>
    <row r="811" spans="1:12" x14ac:dyDescent="0.2">
      <c r="A811" s="418"/>
      <c r="D811" s="416">
        <f>_xlfn.XLOOKUP(C:C,Table1[for Import to Bank Register dropdown],Table1[for Pivot],0,0,1)</f>
        <v>0</v>
      </c>
      <c r="E811" s="419"/>
      <c r="F811" s="160">
        <f t="shared" si="38"/>
        <v>1111111</v>
      </c>
      <c r="G811" s="394">
        <f t="shared" si="37"/>
        <v>0</v>
      </c>
      <c r="I811" s="397">
        <f>IF(OR(C811="150 Directors advances", C811="120 accounts receivable", C811="720.2 Automobile - Insurance", C811="720.3 Automobile - License", C811="870.4 Rent - Insurance", C811="870.6 Rent - Property Tax", C811="870.7 Rent - Homeoffice", C811="870.9 Rent - Water"),
   0,
   IF(Dashboard!$F$5="Quick",
      IF(OR(C811="190 Automobile",C811="200 computer hardware",C811="210 Computer software",C811="220 Quickbooks software",C811="230 Office equipment",C811="240 Office furniture"),
         E811-(E811/(1+Dashboard!$F$4)),
         0
      ),
      IF(C811="750 Business promotion",
         E811-(E811/(1+4.793/100)),
         E811-(E811/(1+Dashboard!$F$4))
      )
   )
)</f>
        <v>0</v>
      </c>
      <c r="J811" s="39">
        <f>Bank1[[#This Row],[Money in/ (Money out)]]-Bank1[[#This Row],[GST/HST]]</f>
        <v>0</v>
      </c>
      <c r="L811" s="37">
        <f t="shared" si="36"/>
        <v>0</v>
      </c>
    </row>
    <row r="812" spans="1:12" x14ac:dyDescent="0.2">
      <c r="A812" s="418"/>
      <c r="D812" s="416">
        <f>_xlfn.XLOOKUP(C:C,Table1[for Import to Bank Register dropdown],Table1[for Pivot],0,0,1)</f>
        <v>0</v>
      </c>
      <c r="E812" s="419"/>
      <c r="F812" s="160">
        <f t="shared" si="38"/>
        <v>1111111</v>
      </c>
      <c r="G812" s="394">
        <f t="shared" si="37"/>
        <v>0</v>
      </c>
      <c r="I812" s="397">
        <f>IF(OR(C812="150 Directors advances", C812="120 accounts receivable", C812="720.2 Automobile - Insurance", C812="720.3 Automobile - License", C812="870.4 Rent - Insurance", C812="870.6 Rent - Property Tax", C812="870.7 Rent - Homeoffice", C812="870.9 Rent - Water"),
   0,
   IF(Dashboard!$F$5="Quick",
      IF(OR(C812="190 Automobile",C812="200 computer hardware",C812="210 Computer software",C812="220 Quickbooks software",C812="230 Office equipment",C812="240 Office furniture"),
         E812-(E812/(1+Dashboard!$F$4)),
         0
      ),
      IF(C812="750 Business promotion",
         E812-(E812/(1+4.793/100)),
         E812-(E812/(1+Dashboard!$F$4))
      )
   )
)</f>
        <v>0</v>
      </c>
      <c r="J812" s="39">
        <f>Bank1[[#This Row],[Money in/ (Money out)]]-Bank1[[#This Row],[GST/HST]]</f>
        <v>0</v>
      </c>
      <c r="L812" s="37">
        <f t="shared" si="36"/>
        <v>0</v>
      </c>
    </row>
    <row r="813" spans="1:12" x14ac:dyDescent="0.2">
      <c r="A813" s="418"/>
      <c r="D813" s="416">
        <f>_xlfn.XLOOKUP(C:C,Table1[for Import to Bank Register dropdown],Table1[for Pivot],0,0,1)</f>
        <v>0</v>
      </c>
      <c r="E813" s="419"/>
      <c r="F813" s="160">
        <f t="shared" si="38"/>
        <v>1111111</v>
      </c>
      <c r="G813" s="394">
        <f t="shared" si="37"/>
        <v>0</v>
      </c>
      <c r="I813" s="397">
        <f>IF(OR(C813="150 Directors advances", C813="120 accounts receivable", C813="720.2 Automobile - Insurance", C813="720.3 Automobile - License", C813="870.4 Rent - Insurance", C813="870.6 Rent - Property Tax", C813="870.7 Rent - Homeoffice", C813="870.9 Rent - Water"),
   0,
   IF(Dashboard!$F$5="Quick",
      IF(OR(C813="190 Automobile",C813="200 computer hardware",C813="210 Computer software",C813="220 Quickbooks software",C813="230 Office equipment",C813="240 Office furniture"),
         E813-(E813/(1+Dashboard!$F$4)),
         0
      ),
      IF(C813="750 Business promotion",
         E813-(E813/(1+4.793/100)),
         E813-(E813/(1+Dashboard!$F$4))
      )
   )
)</f>
        <v>0</v>
      </c>
      <c r="J813" s="39">
        <f>Bank1[[#This Row],[Money in/ (Money out)]]-Bank1[[#This Row],[GST/HST]]</f>
        <v>0</v>
      </c>
      <c r="L813" s="37">
        <f t="shared" si="36"/>
        <v>0</v>
      </c>
    </row>
    <row r="814" spans="1:12" x14ac:dyDescent="0.2">
      <c r="A814" s="418"/>
      <c r="D814" s="416">
        <f>_xlfn.XLOOKUP(C:C,Table1[for Import to Bank Register dropdown],Table1[for Pivot],0,0,1)</f>
        <v>0</v>
      </c>
      <c r="E814" s="419"/>
      <c r="F814" s="160">
        <f t="shared" si="38"/>
        <v>1111111</v>
      </c>
      <c r="G814" s="394">
        <f t="shared" si="37"/>
        <v>0</v>
      </c>
      <c r="I814" s="397">
        <f>IF(OR(C814="150 Directors advances", C814="120 accounts receivable", C814="720.2 Automobile - Insurance", C814="720.3 Automobile - License", C814="870.4 Rent - Insurance", C814="870.6 Rent - Property Tax", C814="870.7 Rent - Homeoffice", C814="870.9 Rent - Water"),
   0,
   IF(Dashboard!$F$5="Quick",
      IF(OR(C814="190 Automobile",C814="200 computer hardware",C814="210 Computer software",C814="220 Quickbooks software",C814="230 Office equipment",C814="240 Office furniture"),
         E814-(E814/(1+Dashboard!$F$4)),
         0
      ),
      IF(C814="750 Business promotion",
         E814-(E814/(1+4.793/100)),
         E814-(E814/(1+Dashboard!$F$4))
      )
   )
)</f>
        <v>0</v>
      </c>
      <c r="J814" s="39">
        <f>Bank1[[#This Row],[Money in/ (Money out)]]-Bank1[[#This Row],[GST/HST]]</f>
        <v>0</v>
      </c>
      <c r="L814" s="37">
        <f t="shared" si="36"/>
        <v>0</v>
      </c>
    </row>
    <row r="815" spans="1:12" x14ac:dyDescent="0.2">
      <c r="A815" s="418"/>
      <c r="D815" s="416">
        <f>_xlfn.XLOOKUP(C:C,Table1[for Import to Bank Register dropdown],Table1[for Pivot],0,0,1)</f>
        <v>0</v>
      </c>
      <c r="E815" s="419"/>
      <c r="F815" s="160">
        <f t="shared" si="38"/>
        <v>1111111</v>
      </c>
      <c r="G815" s="394">
        <f t="shared" si="37"/>
        <v>0</v>
      </c>
      <c r="I815" s="397">
        <f>IF(OR(C815="150 Directors advances", C815="120 accounts receivable", C815="720.2 Automobile - Insurance", C815="720.3 Automobile - License", C815="870.4 Rent - Insurance", C815="870.6 Rent - Property Tax", C815="870.7 Rent - Homeoffice", C815="870.9 Rent - Water"),
   0,
   IF(Dashboard!$F$5="Quick",
      IF(OR(C815="190 Automobile",C815="200 computer hardware",C815="210 Computer software",C815="220 Quickbooks software",C815="230 Office equipment",C815="240 Office furniture"),
         E815-(E815/(1+Dashboard!$F$4)),
         0
      ),
      IF(C815="750 Business promotion",
         E815-(E815/(1+4.793/100)),
         E815-(E815/(1+Dashboard!$F$4))
      )
   )
)</f>
        <v>0</v>
      </c>
      <c r="J815" s="39">
        <f>Bank1[[#This Row],[Money in/ (Money out)]]-Bank1[[#This Row],[GST/HST]]</f>
        <v>0</v>
      </c>
      <c r="L815" s="37">
        <f t="shared" si="36"/>
        <v>0</v>
      </c>
    </row>
    <row r="816" spans="1:12" x14ac:dyDescent="0.2">
      <c r="A816" s="418"/>
      <c r="D816" s="416">
        <f>_xlfn.XLOOKUP(C:C,Table1[for Import to Bank Register dropdown],Table1[for Pivot],0,0,1)</f>
        <v>0</v>
      </c>
      <c r="E816" s="419"/>
      <c r="F816" s="160">
        <f t="shared" si="38"/>
        <v>1111111</v>
      </c>
      <c r="G816" s="394">
        <f t="shared" si="37"/>
        <v>0</v>
      </c>
      <c r="I816" s="397">
        <f>IF(OR(C816="150 Directors advances", C816="120 accounts receivable", C816="720.2 Automobile - Insurance", C816="720.3 Automobile - License", C816="870.4 Rent - Insurance", C816="870.6 Rent - Property Tax", C816="870.7 Rent - Homeoffice", C816="870.9 Rent - Water"),
   0,
   IF(Dashboard!$F$5="Quick",
      IF(OR(C816="190 Automobile",C816="200 computer hardware",C816="210 Computer software",C816="220 Quickbooks software",C816="230 Office equipment",C816="240 Office furniture"),
         E816-(E816/(1+Dashboard!$F$4)),
         0
      ),
      IF(C816="750 Business promotion",
         E816-(E816/(1+4.793/100)),
         E816-(E816/(1+Dashboard!$F$4))
      )
   )
)</f>
        <v>0</v>
      </c>
      <c r="J816" s="39">
        <f>Bank1[[#This Row],[Money in/ (Money out)]]-Bank1[[#This Row],[GST/HST]]</f>
        <v>0</v>
      </c>
      <c r="L816" s="37">
        <f t="shared" si="36"/>
        <v>0</v>
      </c>
    </row>
    <row r="817" spans="1:12" x14ac:dyDescent="0.2">
      <c r="A817" s="418"/>
      <c r="D817" s="416">
        <f>_xlfn.XLOOKUP(C:C,Table1[for Import to Bank Register dropdown],Table1[for Pivot],0,0,1)</f>
        <v>0</v>
      </c>
      <c r="E817" s="419"/>
      <c r="F817" s="160">
        <f t="shared" si="38"/>
        <v>1111111</v>
      </c>
      <c r="G817" s="394">
        <f t="shared" si="37"/>
        <v>0</v>
      </c>
      <c r="I817" s="397">
        <f>IF(OR(C817="150 Directors advances", C817="120 accounts receivable", C817="720.2 Automobile - Insurance", C817="720.3 Automobile - License", C817="870.4 Rent - Insurance", C817="870.6 Rent - Property Tax", C817="870.7 Rent - Homeoffice", C817="870.9 Rent - Water"),
   0,
   IF(Dashboard!$F$5="Quick",
      IF(OR(C817="190 Automobile",C817="200 computer hardware",C817="210 Computer software",C817="220 Quickbooks software",C817="230 Office equipment",C817="240 Office furniture"),
         E817-(E817/(1+Dashboard!$F$4)),
         0
      ),
      IF(C817="750 Business promotion",
         E817-(E817/(1+4.793/100)),
         E817-(E817/(1+Dashboard!$F$4))
      )
   )
)</f>
        <v>0</v>
      </c>
      <c r="J817" s="39">
        <f>Bank1[[#This Row],[Money in/ (Money out)]]-Bank1[[#This Row],[GST/HST]]</f>
        <v>0</v>
      </c>
      <c r="L817" s="37">
        <f t="shared" si="36"/>
        <v>0</v>
      </c>
    </row>
    <row r="818" spans="1:12" x14ac:dyDescent="0.2">
      <c r="A818" s="418"/>
      <c r="D818" s="416">
        <f>_xlfn.XLOOKUP(C:C,Table1[for Import to Bank Register dropdown],Table1[for Pivot],0,0,1)</f>
        <v>0</v>
      </c>
      <c r="E818" s="419"/>
      <c r="F818" s="160">
        <f t="shared" si="38"/>
        <v>1111111</v>
      </c>
      <c r="G818" s="394">
        <f t="shared" si="37"/>
        <v>0</v>
      </c>
      <c r="I818" s="397">
        <f>IF(OR(C818="150 Directors advances", C818="120 accounts receivable", C818="720.2 Automobile - Insurance", C818="720.3 Automobile - License", C818="870.4 Rent - Insurance", C818="870.6 Rent - Property Tax", C818="870.7 Rent - Homeoffice", C818="870.9 Rent - Water"),
   0,
   IF(Dashboard!$F$5="Quick",
      IF(OR(C818="190 Automobile",C818="200 computer hardware",C818="210 Computer software",C818="220 Quickbooks software",C818="230 Office equipment",C818="240 Office furniture"),
         E818-(E818/(1+Dashboard!$F$4)),
         0
      ),
      IF(C818="750 Business promotion",
         E818-(E818/(1+4.793/100)),
         E818-(E818/(1+Dashboard!$F$4))
      )
   )
)</f>
        <v>0</v>
      </c>
      <c r="J818" s="39">
        <f>Bank1[[#This Row],[Money in/ (Money out)]]-Bank1[[#This Row],[GST/HST]]</f>
        <v>0</v>
      </c>
      <c r="L818" s="37">
        <f t="shared" si="36"/>
        <v>0</v>
      </c>
    </row>
    <row r="819" spans="1:12" x14ac:dyDescent="0.2">
      <c r="A819" s="418"/>
      <c r="D819" s="416">
        <f>_xlfn.XLOOKUP(C:C,Table1[for Import to Bank Register dropdown],Table1[for Pivot],0,0,1)</f>
        <v>0</v>
      </c>
      <c r="E819" s="419"/>
      <c r="F819" s="160">
        <f t="shared" si="38"/>
        <v>1111111</v>
      </c>
      <c r="G819" s="394">
        <f t="shared" si="37"/>
        <v>0</v>
      </c>
      <c r="I819" s="397">
        <f>IF(OR(C819="150 Directors advances", C819="120 accounts receivable", C819="720.2 Automobile - Insurance", C819="720.3 Automobile - License", C819="870.4 Rent - Insurance", C819="870.6 Rent - Property Tax", C819="870.7 Rent - Homeoffice", C819="870.9 Rent - Water"),
   0,
   IF(Dashboard!$F$5="Quick",
      IF(OR(C819="190 Automobile",C819="200 computer hardware",C819="210 Computer software",C819="220 Quickbooks software",C819="230 Office equipment",C819="240 Office furniture"),
         E819-(E819/(1+Dashboard!$F$4)),
         0
      ),
      IF(C819="750 Business promotion",
         E819-(E819/(1+4.793/100)),
         E819-(E819/(1+Dashboard!$F$4))
      )
   )
)</f>
        <v>0</v>
      </c>
      <c r="J819" s="39">
        <f>Bank1[[#This Row],[Money in/ (Money out)]]-Bank1[[#This Row],[GST/HST]]</f>
        <v>0</v>
      </c>
      <c r="L819" s="37">
        <f t="shared" si="36"/>
        <v>0</v>
      </c>
    </row>
    <row r="820" spans="1:12" x14ac:dyDescent="0.2">
      <c r="A820" s="418"/>
      <c r="D820" s="416">
        <f>_xlfn.XLOOKUP(C:C,Table1[for Import to Bank Register dropdown],Table1[for Pivot],0,0,1)</f>
        <v>0</v>
      </c>
      <c r="E820" s="419"/>
      <c r="F820" s="160">
        <f t="shared" si="38"/>
        <v>1111111</v>
      </c>
      <c r="G820" s="394">
        <f t="shared" si="37"/>
        <v>0</v>
      </c>
      <c r="I820" s="397">
        <f>IF(OR(C820="150 Directors advances", C820="120 accounts receivable", C820="720.2 Automobile - Insurance", C820="720.3 Automobile - License", C820="870.4 Rent - Insurance", C820="870.6 Rent - Property Tax", C820="870.7 Rent - Homeoffice", C820="870.9 Rent - Water"),
   0,
   IF(Dashboard!$F$5="Quick",
      IF(OR(C820="190 Automobile",C820="200 computer hardware",C820="210 Computer software",C820="220 Quickbooks software",C820="230 Office equipment",C820="240 Office furniture"),
         E820-(E820/(1+Dashboard!$F$4)),
         0
      ),
      IF(C820="750 Business promotion",
         E820-(E820/(1+4.793/100)),
         E820-(E820/(1+Dashboard!$F$4))
      )
   )
)</f>
        <v>0</v>
      </c>
      <c r="J820" s="39">
        <f>Bank1[[#This Row],[Money in/ (Money out)]]-Bank1[[#This Row],[GST/HST]]</f>
        <v>0</v>
      </c>
      <c r="L820" s="37">
        <f t="shared" si="36"/>
        <v>0</v>
      </c>
    </row>
    <row r="821" spans="1:12" x14ac:dyDescent="0.2">
      <c r="A821" s="418"/>
      <c r="D821" s="416">
        <f>_xlfn.XLOOKUP(C:C,Table1[for Import to Bank Register dropdown],Table1[for Pivot],0,0,1)</f>
        <v>0</v>
      </c>
      <c r="E821" s="419"/>
      <c r="F821" s="160">
        <f t="shared" si="38"/>
        <v>1111111</v>
      </c>
      <c r="G821" s="394">
        <f t="shared" si="37"/>
        <v>0</v>
      </c>
      <c r="I821" s="397">
        <f>IF(OR(C821="150 Directors advances", C821="120 accounts receivable", C821="720.2 Automobile - Insurance", C821="720.3 Automobile - License", C821="870.4 Rent - Insurance", C821="870.6 Rent - Property Tax", C821="870.7 Rent - Homeoffice", C821="870.9 Rent - Water"),
   0,
   IF(Dashboard!$F$5="Quick",
      IF(OR(C821="190 Automobile",C821="200 computer hardware",C821="210 Computer software",C821="220 Quickbooks software",C821="230 Office equipment",C821="240 Office furniture"),
         E821-(E821/(1+Dashboard!$F$4)),
         0
      ),
      IF(C821="750 Business promotion",
         E821-(E821/(1+4.793/100)),
         E821-(E821/(1+Dashboard!$F$4))
      )
   )
)</f>
        <v>0</v>
      </c>
      <c r="J821" s="39">
        <f>Bank1[[#This Row],[Money in/ (Money out)]]-Bank1[[#This Row],[GST/HST]]</f>
        <v>0</v>
      </c>
      <c r="L821" s="37">
        <f t="shared" si="36"/>
        <v>0</v>
      </c>
    </row>
    <row r="822" spans="1:12" x14ac:dyDescent="0.2">
      <c r="A822" s="418"/>
      <c r="D822" s="416">
        <f>_xlfn.XLOOKUP(C:C,Table1[for Import to Bank Register dropdown],Table1[for Pivot],0,0,1)</f>
        <v>0</v>
      </c>
      <c r="E822" s="419"/>
      <c r="F822" s="160">
        <f t="shared" si="38"/>
        <v>1111111</v>
      </c>
      <c r="G822" s="394">
        <f t="shared" si="37"/>
        <v>0</v>
      </c>
      <c r="I822" s="397">
        <f>IF(OR(C822="150 Directors advances", C822="120 accounts receivable", C822="720.2 Automobile - Insurance", C822="720.3 Automobile - License", C822="870.4 Rent - Insurance", C822="870.6 Rent - Property Tax", C822="870.7 Rent - Homeoffice", C822="870.9 Rent - Water"),
   0,
   IF(Dashboard!$F$5="Quick",
      IF(OR(C822="190 Automobile",C822="200 computer hardware",C822="210 Computer software",C822="220 Quickbooks software",C822="230 Office equipment",C822="240 Office furniture"),
         E822-(E822/(1+Dashboard!$F$4)),
         0
      ),
      IF(C822="750 Business promotion",
         E822-(E822/(1+4.793/100)),
         E822-(E822/(1+Dashboard!$F$4))
      )
   )
)</f>
        <v>0</v>
      </c>
      <c r="J822" s="39">
        <f>Bank1[[#This Row],[Money in/ (Money out)]]-Bank1[[#This Row],[GST/HST]]</f>
        <v>0</v>
      </c>
      <c r="L822" s="37">
        <f t="shared" si="36"/>
        <v>0</v>
      </c>
    </row>
    <row r="823" spans="1:12" x14ac:dyDescent="0.2">
      <c r="A823" s="418"/>
      <c r="D823" s="416">
        <f>_xlfn.XLOOKUP(C:C,Table1[for Import to Bank Register dropdown],Table1[for Pivot],0,0,1)</f>
        <v>0</v>
      </c>
      <c r="E823" s="419"/>
      <c r="F823" s="160">
        <f t="shared" si="38"/>
        <v>1111111</v>
      </c>
      <c r="G823" s="394">
        <f t="shared" si="37"/>
        <v>0</v>
      </c>
      <c r="I823" s="397">
        <f>IF(OR(C823="150 Directors advances", C823="120 accounts receivable", C823="720.2 Automobile - Insurance", C823="720.3 Automobile - License", C823="870.4 Rent - Insurance", C823="870.6 Rent - Property Tax", C823="870.7 Rent - Homeoffice", C823="870.9 Rent - Water"),
   0,
   IF(Dashboard!$F$5="Quick",
      IF(OR(C823="190 Automobile",C823="200 computer hardware",C823="210 Computer software",C823="220 Quickbooks software",C823="230 Office equipment",C823="240 Office furniture"),
         E823-(E823/(1+Dashboard!$F$4)),
         0
      ),
      IF(C823="750 Business promotion",
         E823-(E823/(1+4.793/100)),
         E823-(E823/(1+Dashboard!$F$4))
      )
   )
)</f>
        <v>0</v>
      </c>
      <c r="J823" s="39">
        <f>Bank1[[#This Row],[Money in/ (Money out)]]-Bank1[[#This Row],[GST/HST]]</f>
        <v>0</v>
      </c>
      <c r="L823" s="37">
        <f t="shared" si="36"/>
        <v>0</v>
      </c>
    </row>
    <row r="824" spans="1:12" x14ac:dyDescent="0.2">
      <c r="A824" s="418"/>
      <c r="D824" s="416">
        <f>_xlfn.XLOOKUP(C:C,Table1[for Import to Bank Register dropdown],Table1[for Pivot],0,0,1)</f>
        <v>0</v>
      </c>
      <c r="E824" s="419"/>
      <c r="F824" s="160">
        <f t="shared" si="38"/>
        <v>1111111</v>
      </c>
      <c r="G824" s="394">
        <f t="shared" si="37"/>
        <v>0</v>
      </c>
      <c r="I824" s="397">
        <f>IF(OR(C824="150 Directors advances", C824="120 accounts receivable", C824="720.2 Automobile - Insurance", C824="720.3 Automobile - License", C824="870.4 Rent - Insurance", C824="870.6 Rent - Property Tax", C824="870.7 Rent - Homeoffice", C824="870.9 Rent - Water"),
   0,
   IF(Dashboard!$F$5="Quick",
      IF(OR(C824="190 Automobile",C824="200 computer hardware",C824="210 Computer software",C824="220 Quickbooks software",C824="230 Office equipment",C824="240 Office furniture"),
         E824-(E824/(1+Dashboard!$F$4)),
         0
      ),
      IF(C824="750 Business promotion",
         E824-(E824/(1+4.793/100)),
         E824-(E824/(1+Dashboard!$F$4))
      )
   )
)</f>
        <v>0</v>
      </c>
      <c r="J824" s="39">
        <f>Bank1[[#This Row],[Money in/ (Money out)]]-Bank1[[#This Row],[GST/HST]]</f>
        <v>0</v>
      </c>
      <c r="L824" s="37">
        <f t="shared" si="36"/>
        <v>0</v>
      </c>
    </row>
    <row r="825" spans="1:12" x14ac:dyDescent="0.2">
      <c r="A825" s="418"/>
      <c r="D825" s="416">
        <f>_xlfn.XLOOKUP(C:C,Table1[for Import to Bank Register dropdown],Table1[for Pivot],0,0,1)</f>
        <v>0</v>
      </c>
      <c r="E825" s="419"/>
      <c r="F825" s="160">
        <f t="shared" si="38"/>
        <v>1111111</v>
      </c>
      <c r="G825" s="394">
        <f t="shared" si="37"/>
        <v>0</v>
      </c>
      <c r="I825" s="397">
        <f>IF(OR(C825="150 Directors advances", C825="120 accounts receivable", C825="720.2 Automobile - Insurance", C825="720.3 Automobile - License", C825="870.4 Rent - Insurance", C825="870.6 Rent - Property Tax", C825="870.7 Rent - Homeoffice", C825="870.9 Rent - Water"),
   0,
   IF(Dashboard!$F$5="Quick",
      IF(OR(C825="190 Automobile",C825="200 computer hardware",C825="210 Computer software",C825="220 Quickbooks software",C825="230 Office equipment",C825="240 Office furniture"),
         E825-(E825/(1+Dashboard!$F$4)),
         0
      ),
      IF(C825="750 Business promotion",
         E825-(E825/(1+4.793/100)),
         E825-(E825/(1+Dashboard!$F$4))
      )
   )
)</f>
        <v>0</v>
      </c>
      <c r="J825" s="39">
        <f>Bank1[[#This Row],[Money in/ (Money out)]]-Bank1[[#This Row],[GST/HST]]</f>
        <v>0</v>
      </c>
      <c r="L825" s="37">
        <f t="shared" si="36"/>
        <v>0</v>
      </c>
    </row>
    <row r="826" spans="1:12" x14ac:dyDescent="0.2">
      <c r="A826" s="418"/>
      <c r="D826" s="416">
        <f>_xlfn.XLOOKUP(C:C,Table1[for Import to Bank Register dropdown],Table1[for Pivot],0,0,1)</f>
        <v>0</v>
      </c>
      <c r="E826" s="419"/>
      <c r="F826" s="160">
        <f t="shared" si="38"/>
        <v>1111111</v>
      </c>
      <c r="G826" s="394">
        <f t="shared" si="37"/>
        <v>0</v>
      </c>
      <c r="I826" s="397">
        <f>IF(OR(C826="150 Directors advances", C826="120 accounts receivable", C826="720.2 Automobile - Insurance", C826="720.3 Automobile - License", C826="870.4 Rent - Insurance", C826="870.6 Rent - Property Tax", C826="870.7 Rent - Homeoffice", C826="870.9 Rent - Water"),
   0,
   IF(Dashboard!$F$5="Quick",
      IF(OR(C826="190 Automobile",C826="200 computer hardware",C826="210 Computer software",C826="220 Quickbooks software",C826="230 Office equipment",C826="240 Office furniture"),
         E826-(E826/(1+Dashboard!$F$4)),
         0
      ),
      IF(C826="750 Business promotion",
         E826-(E826/(1+4.793/100)),
         E826-(E826/(1+Dashboard!$F$4))
      )
   )
)</f>
        <v>0</v>
      </c>
      <c r="J826" s="39">
        <f>Bank1[[#This Row],[Money in/ (Money out)]]-Bank1[[#This Row],[GST/HST]]</f>
        <v>0</v>
      </c>
      <c r="L826" s="37">
        <f t="shared" si="36"/>
        <v>0</v>
      </c>
    </row>
    <row r="827" spans="1:12" x14ac:dyDescent="0.2">
      <c r="A827" s="418"/>
      <c r="D827" s="416">
        <f>_xlfn.XLOOKUP(C:C,Table1[for Import to Bank Register dropdown],Table1[for Pivot],0,0,1)</f>
        <v>0</v>
      </c>
      <c r="E827" s="419"/>
      <c r="F827" s="160">
        <f t="shared" si="38"/>
        <v>1111111</v>
      </c>
      <c r="G827" s="394">
        <f t="shared" si="37"/>
        <v>0</v>
      </c>
      <c r="I827" s="397">
        <f>IF(OR(C827="150 Directors advances", C827="120 accounts receivable", C827="720.2 Automobile - Insurance", C827="720.3 Automobile - License", C827="870.4 Rent - Insurance", C827="870.6 Rent - Property Tax", C827="870.7 Rent - Homeoffice", C827="870.9 Rent - Water"),
   0,
   IF(Dashboard!$F$5="Quick",
      IF(OR(C827="190 Automobile",C827="200 computer hardware",C827="210 Computer software",C827="220 Quickbooks software",C827="230 Office equipment",C827="240 Office furniture"),
         E827-(E827/(1+Dashboard!$F$4)),
         0
      ),
      IF(C827="750 Business promotion",
         E827-(E827/(1+4.793/100)),
         E827-(E827/(1+Dashboard!$F$4))
      )
   )
)</f>
        <v>0</v>
      </c>
      <c r="J827" s="39">
        <f>Bank1[[#This Row],[Money in/ (Money out)]]-Bank1[[#This Row],[GST/HST]]</f>
        <v>0</v>
      </c>
      <c r="L827" s="37">
        <f t="shared" si="36"/>
        <v>0</v>
      </c>
    </row>
    <row r="828" spans="1:12" x14ac:dyDescent="0.2">
      <c r="A828" s="418"/>
      <c r="D828" s="416">
        <f>_xlfn.XLOOKUP(C:C,Table1[for Import to Bank Register dropdown],Table1[for Pivot],0,0,1)</f>
        <v>0</v>
      </c>
      <c r="E828" s="419"/>
      <c r="F828" s="160">
        <f t="shared" si="38"/>
        <v>1111111</v>
      </c>
      <c r="G828" s="394">
        <f t="shared" si="37"/>
        <v>0</v>
      </c>
      <c r="I828" s="397">
        <f>IF(OR(C828="150 Directors advances", C828="120 accounts receivable", C828="720.2 Automobile - Insurance", C828="720.3 Automobile - License", C828="870.4 Rent - Insurance", C828="870.6 Rent - Property Tax", C828="870.7 Rent - Homeoffice", C828="870.9 Rent - Water"),
   0,
   IF(Dashboard!$F$5="Quick",
      IF(OR(C828="190 Automobile",C828="200 computer hardware",C828="210 Computer software",C828="220 Quickbooks software",C828="230 Office equipment",C828="240 Office furniture"),
         E828-(E828/(1+Dashboard!$F$4)),
         0
      ),
      IF(C828="750 Business promotion",
         E828-(E828/(1+4.793/100)),
         E828-(E828/(1+Dashboard!$F$4))
      )
   )
)</f>
        <v>0</v>
      </c>
      <c r="J828" s="39">
        <f>Bank1[[#This Row],[Money in/ (Money out)]]-Bank1[[#This Row],[GST/HST]]</f>
        <v>0</v>
      </c>
      <c r="L828" s="37">
        <f t="shared" si="36"/>
        <v>0</v>
      </c>
    </row>
    <row r="829" spans="1:12" x14ac:dyDescent="0.2">
      <c r="A829" s="418"/>
      <c r="D829" s="416">
        <f>_xlfn.XLOOKUP(C:C,Table1[for Import to Bank Register dropdown],Table1[for Pivot],0,0,1)</f>
        <v>0</v>
      </c>
      <c r="E829" s="419"/>
      <c r="F829" s="160">
        <f t="shared" si="38"/>
        <v>1111111</v>
      </c>
      <c r="G829" s="394">
        <f t="shared" si="37"/>
        <v>0</v>
      </c>
      <c r="I829" s="397">
        <f>IF(OR(C829="150 Directors advances", C829="120 accounts receivable", C829="720.2 Automobile - Insurance", C829="720.3 Automobile - License", C829="870.4 Rent - Insurance", C829="870.6 Rent - Property Tax", C829="870.7 Rent - Homeoffice", C829="870.9 Rent - Water"),
   0,
   IF(Dashboard!$F$5="Quick",
      IF(OR(C829="190 Automobile",C829="200 computer hardware",C829="210 Computer software",C829="220 Quickbooks software",C829="230 Office equipment",C829="240 Office furniture"),
         E829-(E829/(1+Dashboard!$F$4)),
         0
      ),
      IF(C829="750 Business promotion",
         E829-(E829/(1+4.793/100)),
         E829-(E829/(1+Dashboard!$F$4))
      )
   )
)</f>
        <v>0</v>
      </c>
      <c r="J829" s="39">
        <f>Bank1[[#This Row],[Money in/ (Money out)]]-Bank1[[#This Row],[GST/HST]]</f>
        <v>0</v>
      </c>
      <c r="L829" s="37">
        <f t="shared" si="36"/>
        <v>0</v>
      </c>
    </row>
    <row r="830" spans="1:12" x14ac:dyDescent="0.2">
      <c r="A830" s="418"/>
      <c r="D830" s="416">
        <f>_xlfn.XLOOKUP(C:C,Table1[for Import to Bank Register dropdown],Table1[for Pivot],0,0,1)</f>
        <v>0</v>
      </c>
      <c r="E830" s="419"/>
      <c r="F830" s="160">
        <f t="shared" si="38"/>
        <v>1111111</v>
      </c>
      <c r="G830" s="394">
        <f t="shared" si="37"/>
        <v>0</v>
      </c>
      <c r="I830" s="397">
        <f>IF(OR(C830="150 Directors advances", C830="120 accounts receivable", C830="720.2 Automobile - Insurance", C830="720.3 Automobile - License", C830="870.4 Rent - Insurance", C830="870.6 Rent - Property Tax", C830="870.7 Rent - Homeoffice", C830="870.9 Rent - Water"),
   0,
   IF(Dashboard!$F$5="Quick",
      IF(OR(C830="190 Automobile",C830="200 computer hardware",C830="210 Computer software",C830="220 Quickbooks software",C830="230 Office equipment",C830="240 Office furniture"),
         E830-(E830/(1+Dashboard!$F$4)),
         0
      ),
      IF(C830="750 Business promotion",
         E830-(E830/(1+4.793/100)),
         E830-(E830/(1+Dashboard!$F$4))
      )
   )
)</f>
        <v>0</v>
      </c>
      <c r="J830" s="39">
        <f>Bank1[[#This Row],[Money in/ (Money out)]]-Bank1[[#This Row],[GST/HST]]</f>
        <v>0</v>
      </c>
      <c r="L830" s="37">
        <f t="shared" si="36"/>
        <v>0</v>
      </c>
    </row>
    <row r="831" spans="1:12" x14ac:dyDescent="0.2">
      <c r="A831" s="418"/>
      <c r="D831" s="416">
        <f>_xlfn.XLOOKUP(C:C,Table1[for Import to Bank Register dropdown],Table1[for Pivot],0,0,1)</f>
        <v>0</v>
      </c>
      <c r="E831" s="419"/>
      <c r="F831" s="160">
        <f t="shared" si="38"/>
        <v>1111111</v>
      </c>
      <c r="G831" s="394">
        <f t="shared" si="37"/>
        <v>0</v>
      </c>
      <c r="I831" s="397">
        <f>IF(OR(C831="150 Directors advances", C831="120 accounts receivable", C831="720.2 Automobile - Insurance", C831="720.3 Automobile - License", C831="870.4 Rent - Insurance", C831="870.6 Rent - Property Tax", C831="870.7 Rent - Homeoffice", C831="870.9 Rent - Water"),
   0,
   IF(Dashboard!$F$5="Quick",
      IF(OR(C831="190 Automobile",C831="200 computer hardware",C831="210 Computer software",C831="220 Quickbooks software",C831="230 Office equipment",C831="240 Office furniture"),
         E831-(E831/(1+Dashboard!$F$4)),
         0
      ),
      IF(C831="750 Business promotion",
         E831-(E831/(1+4.793/100)),
         E831-(E831/(1+Dashboard!$F$4))
      )
   )
)</f>
        <v>0</v>
      </c>
      <c r="J831" s="39">
        <f>Bank1[[#This Row],[Money in/ (Money out)]]-Bank1[[#This Row],[GST/HST]]</f>
        <v>0</v>
      </c>
      <c r="L831" s="37">
        <f t="shared" si="36"/>
        <v>0</v>
      </c>
    </row>
    <row r="832" spans="1:12" x14ac:dyDescent="0.2">
      <c r="A832" s="418"/>
      <c r="D832" s="416">
        <f>_xlfn.XLOOKUP(C:C,Table1[for Import to Bank Register dropdown],Table1[for Pivot],0,0,1)</f>
        <v>0</v>
      </c>
      <c r="E832" s="419"/>
      <c r="F832" s="160">
        <f t="shared" si="38"/>
        <v>1111111</v>
      </c>
      <c r="G832" s="394">
        <f t="shared" si="37"/>
        <v>0</v>
      </c>
      <c r="I832" s="397">
        <f>IF(OR(C832="150 Directors advances", C832="120 accounts receivable", C832="720.2 Automobile - Insurance", C832="720.3 Automobile - License", C832="870.4 Rent - Insurance", C832="870.6 Rent - Property Tax", C832="870.7 Rent - Homeoffice", C832="870.9 Rent - Water"),
   0,
   IF(Dashboard!$F$5="Quick",
      IF(OR(C832="190 Automobile",C832="200 computer hardware",C832="210 Computer software",C832="220 Quickbooks software",C832="230 Office equipment",C832="240 Office furniture"),
         E832-(E832/(1+Dashboard!$F$4)),
         0
      ),
      IF(C832="750 Business promotion",
         E832-(E832/(1+4.793/100)),
         E832-(E832/(1+Dashboard!$F$4))
      )
   )
)</f>
        <v>0</v>
      </c>
      <c r="J832" s="39">
        <f>Bank1[[#This Row],[Money in/ (Money out)]]-Bank1[[#This Row],[GST/HST]]</f>
        <v>0</v>
      </c>
      <c r="L832" s="37">
        <f t="shared" si="36"/>
        <v>0</v>
      </c>
    </row>
    <row r="833" spans="1:12" x14ac:dyDescent="0.2">
      <c r="A833" s="418"/>
      <c r="D833" s="416">
        <f>_xlfn.XLOOKUP(C:C,Table1[for Import to Bank Register dropdown],Table1[for Pivot],0,0,1)</f>
        <v>0</v>
      </c>
      <c r="E833" s="419"/>
      <c r="F833" s="160">
        <f t="shared" si="38"/>
        <v>1111111</v>
      </c>
      <c r="G833" s="394">
        <f t="shared" si="37"/>
        <v>0</v>
      </c>
      <c r="I833" s="397">
        <f>IF(OR(C833="150 Directors advances", C833="120 accounts receivable", C833="720.2 Automobile - Insurance", C833="720.3 Automobile - License", C833="870.4 Rent - Insurance", C833="870.6 Rent - Property Tax", C833="870.7 Rent - Homeoffice", C833="870.9 Rent - Water"),
   0,
   IF(Dashboard!$F$5="Quick",
      IF(OR(C833="190 Automobile",C833="200 computer hardware",C833="210 Computer software",C833="220 Quickbooks software",C833="230 Office equipment",C833="240 Office furniture"),
         E833-(E833/(1+Dashboard!$F$4)),
         0
      ),
      IF(C833="750 Business promotion",
         E833-(E833/(1+4.793/100)),
         E833-(E833/(1+Dashboard!$F$4))
      )
   )
)</f>
        <v>0</v>
      </c>
      <c r="J833" s="39">
        <f>Bank1[[#This Row],[Money in/ (Money out)]]-Bank1[[#This Row],[GST/HST]]</f>
        <v>0</v>
      </c>
      <c r="L833" s="37">
        <f t="shared" si="36"/>
        <v>0</v>
      </c>
    </row>
    <row r="834" spans="1:12" x14ac:dyDescent="0.2">
      <c r="A834" s="418"/>
      <c r="D834" s="416">
        <f>_xlfn.XLOOKUP(C:C,Table1[for Import to Bank Register dropdown],Table1[for Pivot],0,0,1)</f>
        <v>0</v>
      </c>
      <c r="E834" s="419"/>
      <c r="F834" s="160">
        <f t="shared" si="38"/>
        <v>1111111</v>
      </c>
      <c r="G834" s="394">
        <f t="shared" si="37"/>
        <v>0</v>
      </c>
      <c r="I834" s="397">
        <f>IF(OR(C834="150 Directors advances", C834="120 accounts receivable", C834="720.2 Automobile - Insurance", C834="720.3 Automobile - License", C834="870.4 Rent - Insurance", C834="870.6 Rent - Property Tax", C834="870.7 Rent - Homeoffice", C834="870.9 Rent - Water"),
   0,
   IF(Dashboard!$F$5="Quick",
      IF(OR(C834="190 Automobile",C834="200 computer hardware",C834="210 Computer software",C834="220 Quickbooks software",C834="230 Office equipment",C834="240 Office furniture"),
         E834-(E834/(1+Dashboard!$F$4)),
         0
      ),
      IF(C834="750 Business promotion",
         E834-(E834/(1+4.793/100)),
         E834-(E834/(1+Dashboard!$F$4))
      )
   )
)</f>
        <v>0</v>
      </c>
      <c r="J834" s="39">
        <f>Bank1[[#This Row],[Money in/ (Money out)]]-Bank1[[#This Row],[GST/HST]]</f>
        <v>0</v>
      </c>
      <c r="L834" s="37">
        <f t="shared" si="36"/>
        <v>0</v>
      </c>
    </row>
    <row r="835" spans="1:12" x14ac:dyDescent="0.2">
      <c r="A835" s="418"/>
      <c r="D835" s="416">
        <f>_xlfn.XLOOKUP(C:C,Table1[for Import to Bank Register dropdown],Table1[for Pivot],0,0,1)</f>
        <v>0</v>
      </c>
      <c r="E835" s="419"/>
      <c r="F835" s="160">
        <f t="shared" si="38"/>
        <v>1111111</v>
      </c>
      <c r="G835" s="394">
        <f t="shared" si="37"/>
        <v>0</v>
      </c>
      <c r="I835" s="397">
        <f>IF(OR(C835="150 Directors advances", C835="120 accounts receivable", C835="720.2 Automobile - Insurance", C835="720.3 Automobile - License", C835="870.4 Rent - Insurance", C835="870.6 Rent - Property Tax", C835="870.7 Rent - Homeoffice", C835="870.9 Rent - Water"),
   0,
   IF(Dashboard!$F$5="Quick",
      IF(OR(C835="190 Automobile",C835="200 computer hardware",C835="210 Computer software",C835="220 Quickbooks software",C835="230 Office equipment",C835="240 Office furniture"),
         E835-(E835/(1+Dashboard!$F$4)),
         0
      ),
      IF(C835="750 Business promotion",
         E835-(E835/(1+4.793/100)),
         E835-(E835/(1+Dashboard!$F$4))
      )
   )
)</f>
        <v>0</v>
      </c>
      <c r="J835" s="39">
        <f>Bank1[[#This Row],[Money in/ (Money out)]]-Bank1[[#This Row],[GST/HST]]</f>
        <v>0</v>
      </c>
      <c r="L835" s="37">
        <f t="shared" si="36"/>
        <v>0</v>
      </c>
    </row>
    <row r="836" spans="1:12" x14ac:dyDescent="0.2">
      <c r="A836" s="418"/>
      <c r="D836" s="416">
        <f>_xlfn.XLOOKUP(C:C,Table1[for Import to Bank Register dropdown],Table1[for Pivot],0,0,1)</f>
        <v>0</v>
      </c>
      <c r="E836" s="419"/>
      <c r="F836" s="160">
        <f t="shared" si="38"/>
        <v>1111111</v>
      </c>
      <c r="G836" s="394">
        <f t="shared" si="37"/>
        <v>0</v>
      </c>
      <c r="I836" s="397">
        <f>IF(OR(C836="150 Directors advances", C836="120 accounts receivable", C836="720.2 Automobile - Insurance", C836="720.3 Automobile - License", C836="870.4 Rent - Insurance", C836="870.6 Rent - Property Tax", C836="870.7 Rent - Homeoffice", C836="870.9 Rent - Water"),
   0,
   IF(Dashboard!$F$5="Quick",
      IF(OR(C836="190 Automobile",C836="200 computer hardware",C836="210 Computer software",C836="220 Quickbooks software",C836="230 Office equipment",C836="240 Office furniture"),
         E836-(E836/(1+Dashboard!$F$4)),
         0
      ),
      IF(C836="750 Business promotion",
         E836-(E836/(1+4.793/100)),
         E836-(E836/(1+Dashboard!$F$4))
      )
   )
)</f>
        <v>0</v>
      </c>
      <c r="J836" s="39">
        <f>Bank1[[#This Row],[Money in/ (Money out)]]-Bank1[[#This Row],[GST/HST]]</f>
        <v>0</v>
      </c>
      <c r="L836" s="37">
        <f t="shared" si="36"/>
        <v>0</v>
      </c>
    </row>
    <row r="837" spans="1:12" x14ac:dyDescent="0.2">
      <c r="A837" s="418"/>
      <c r="D837" s="416">
        <f>_xlfn.XLOOKUP(C:C,Table1[for Import to Bank Register dropdown],Table1[for Pivot],0,0,1)</f>
        <v>0</v>
      </c>
      <c r="E837" s="419"/>
      <c r="F837" s="160">
        <f t="shared" si="38"/>
        <v>1111111</v>
      </c>
      <c r="G837" s="394">
        <f t="shared" si="37"/>
        <v>0</v>
      </c>
      <c r="I837" s="397">
        <f>IF(OR(C837="150 Directors advances", C837="120 accounts receivable", C837="720.2 Automobile - Insurance", C837="720.3 Automobile - License", C837="870.4 Rent - Insurance", C837="870.6 Rent - Property Tax", C837="870.7 Rent - Homeoffice", C837="870.9 Rent - Water"),
   0,
   IF(Dashboard!$F$5="Quick",
      IF(OR(C837="190 Automobile",C837="200 computer hardware",C837="210 Computer software",C837="220 Quickbooks software",C837="230 Office equipment",C837="240 Office furniture"),
         E837-(E837/(1+Dashboard!$F$4)),
         0
      ),
      IF(C837="750 Business promotion",
         E837-(E837/(1+4.793/100)),
         E837-(E837/(1+Dashboard!$F$4))
      )
   )
)</f>
        <v>0</v>
      </c>
      <c r="J837" s="39">
        <f>Bank1[[#This Row],[Money in/ (Money out)]]-Bank1[[#This Row],[GST/HST]]</f>
        <v>0</v>
      </c>
      <c r="L837" s="37">
        <f t="shared" si="36"/>
        <v>0</v>
      </c>
    </row>
    <row r="838" spans="1:12" x14ac:dyDescent="0.2">
      <c r="A838" s="418"/>
      <c r="D838" s="416">
        <f>_xlfn.XLOOKUP(C:C,Table1[for Import to Bank Register dropdown],Table1[for Pivot],0,0,1)</f>
        <v>0</v>
      </c>
      <c r="E838" s="419"/>
      <c r="F838" s="160">
        <f t="shared" si="38"/>
        <v>1111111</v>
      </c>
      <c r="G838" s="394">
        <f t="shared" si="37"/>
        <v>0</v>
      </c>
      <c r="I838" s="397">
        <f>IF(OR(C838="150 Directors advances", C838="120 accounts receivable", C838="720.2 Automobile - Insurance", C838="720.3 Automobile - License", C838="870.4 Rent - Insurance", C838="870.6 Rent - Property Tax", C838="870.7 Rent - Homeoffice", C838="870.9 Rent - Water"),
   0,
   IF(Dashboard!$F$5="Quick",
      IF(OR(C838="190 Automobile",C838="200 computer hardware",C838="210 Computer software",C838="220 Quickbooks software",C838="230 Office equipment",C838="240 Office furniture"),
         E838-(E838/(1+Dashboard!$F$4)),
         0
      ),
      IF(C838="750 Business promotion",
         E838-(E838/(1+4.793/100)),
         E838-(E838/(1+Dashboard!$F$4))
      )
   )
)</f>
        <v>0</v>
      </c>
      <c r="J838" s="39">
        <f>Bank1[[#This Row],[Money in/ (Money out)]]-Bank1[[#This Row],[GST/HST]]</f>
        <v>0</v>
      </c>
      <c r="L838" s="37">
        <f t="shared" ref="L838:L901" si="39">$L$3</f>
        <v>0</v>
      </c>
    </row>
    <row r="839" spans="1:12" x14ac:dyDescent="0.2">
      <c r="A839" s="418"/>
      <c r="D839" s="416">
        <f>_xlfn.XLOOKUP(C:C,Table1[for Import to Bank Register dropdown],Table1[for Pivot],0,0,1)</f>
        <v>0</v>
      </c>
      <c r="E839" s="419"/>
      <c r="F839" s="160">
        <f t="shared" si="38"/>
        <v>1111111</v>
      </c>
      <c r="G839" s="394">
        <f t="shared" ref="G839:G902" si="40">G838+E839</f>
        <v>0</v>
      </c>
      <c r="I839" s="397">
        <f>IF(OR(C839="150 Directors advances", C839="120 accounts receivable", C839="720.2 Automobile - Insurance", C839="720.3 Automobile - License", C839="870.4 Rent - Insurance", C839="870.6 Rent - Property Tax", C839="870.7 Rent - Homeoffice", C839="870.9 Rent - Water"),
   0,
   IF(Dashboard!$F$5="Quick",
      IF(OR(C839="190 Automobile",C839="200 computer hardware",C839="210 Computer software",C839="220 Quickbooks software",C839="230 Office equipment",C839="240 Office furniture"),
         E839-(E839/(1+Dashboard!$F$4)),
         0
      ),
      IF(C839="750 Business promotion",
         E839-(E839/(1+4.793/100)),
         E839-(E839/(1+Dashboard!$F$4))
      )
   )
)</f>
        <v>0</v>
      </c>
      <c r="J839" s="39">
        <f>Bank1[[#This Row],[Money in/ (Money out)]]-Bank1[[#This Row],[GST/HST]]</f>
        <v>0</v>
      </c>
      <c r="L839" s="37">
        <f t="shared" si="39"/>
        <v>0</v>
      </c>
    </row>
    <row r="840" spans="1:12" x14ac:dyDescent="0.2">
      <c r="A840" s="418"/>
      <c r="D840" s="416">
        <f>_xlfn.XLOOKUP(C:C,Table1[for Import to Bank Register dropdown],Table1[for Pivot],0,0,1)</f>
        <v>0</v>
      </c>
      <c r="E840" s="419"/>
      <c r="F840" s="160">
        <f t="shared" ref="F840:F903" si="41">$E$2</f>
        <v>1111111</v>
      </c>
      <c r="G840" s="394">
        <f t="shared" si="40"/>
        <v>0</v>
      </c>
      <c r="I840" s="397">
        <f>IF(OR(C840="150 Directors advances", C840="120 accounts receivable", C840="720.2 Automobile - Insurance", C840="720.3 Automobile - License", C840="870.4 Rent - Insurance", C840="870.6 Rent - Property Tax", C840="870.7 Rent - Homeoffice", C840="870.9 Rent - Water"),
   0,
   IF(Dashboard!$F$5="Quick",
      IF(OR(C840="190 Automobile",C840="200 computer hardware",C840="210 Computer software",C840="220 Quickbooks software",C840="230 Office equipment",C840="240 Office furniture"),
         E840-(E840/(1+Dashboard!$F$4)),
         0
      ),
      IF(C840="750 Business promotion",
         E840-(E840/(1+4.793/100)),
         E840-(E840/(1+Dashboard!$F$4))
      )
   )
)</f>
        <v>0</v>
      </c>
      <c r="J840" s="39">
        <f>Bank1[[#This Row],[Money in/ (Money out)]]-Bank1[[#This Row],[GST/HST]]</f>
        <v>0</v>
      </c>
      <c r="L840" s="37">
        <f t="shared" si="39"/>
        <v>0</v>
      </c>
    </row>
    <row r="841" spans="1:12" x14ac:dyDescent="0.2">
      <c r="A841" s="418"/>
      <c r="D841" s="416">
        <f>_xlfn.XLOOKUP(C:C,Table1[for Import to Bank Register dropdown],Table1[for Pivot],0,0,1)</f>
        <v>0</v>
      </c>
      <c r="E841" s="419"/>
      <c r="F841" s="160">
        <f t="shared" si="41"/>
        <v>1111111</v>
      </c>
      <c r="G841" s="394">
        <f t="shared" si="40"/>
        <v>0</v>
      </c>
      <c r="I841" s="397">
        <f>IF(OR(C841="150 Directors advances", C841="120 accounts receivable", C841="720.2 Automobile - Insurance", C841="720.3 Automobile - License", C841="870.4 Rent - Insurance", C841="870.6 Rent - Property Tax", C841="870.7 Rent - Homeoffice", C841="870.9 Rent - Water"),
   0,
   IF(Dashboard!$F$5="Quick",
      IF(OR(C841="190 Automobile",C841="200 computer hardware",C841="210 Computer software",C841="220 Quickbooks software",C841="230 Office equipment",C841="240 Office furniture"),
         E841-(E841/(1+Dashboard!$F$4)),
         0
      ),
      IF(C841="750 Business promotion",
         E841-(E841/(1+4.793/100)),
         E841-(E841/(1+Dashboard!$F$4))
      )
   )
)</f>
        <v>0</v>
      </c>
      <c r="J841" s="39">
        <f>Bank1[[#This Row],[Money in/ (Money out)]]-Bank1[[#This Row],[GST/HST]]</f>
        <v>0</v>
      </c>
      <c r="L841" s="37">
        <f t="shared" si="39"/>
        <v>0</v>
      </c>
    </row>
    <row r="842" spans="1:12" x14ac:dyDescent="0.2">
      <c r="A842" s="418"/>
      <c r="D842" s="416">
        <f>_xlfn.XLOOKUP(C:C,Table1[for Import to Bank Register dropdown],Table1[for Pivot],0,0,1)</f>
        <v>0</v>
      </c>
      <c r="E842" s="419"/>
      <c r="F842" s="160">
        <f t="shared" si="41"/>
        <v>1111111</v>
      </c>
      <c r="G842" s="394">
        <f t="shared" si="40"/>
        <v>0</v>
      </c>
      <c r="I842" s="397">
        <f>IF(OR(C842="150 Directors advances", C842="120 accounts receivable", C842="720.2 Automobile - Insurance", C842="720.3 Automobile - License", C842="870.4 Rent - Insurance", C842="870.6 Rent - Property Tax", C842="870.7 Rent - Homeoffice", C842="870.9 Rent - Water"),
   0,
   IF(Dashboard!$F$5="Quick",
      IF(OR(C842="190 Automobile",C842="200 computer hardware",C842="210 Computer software",C842="220 Quickbooks software",C842="230 Office equipment",C842="240 Office furniture"),
         E842-(E842/(1+Dashboard!$F$4)),
         0
      ),
      IF(C842="750 Business promotion",
         E842-(E842/(1+4.793/100)),
         E842-(E842/(1+Dashboard!$F$4))
      )
   )
)</f>
        <v>0</v>
      </c>
      <c r="J842" s="39">
        <f>Bank1[[#This Row],[Money in/ (Money out)]]-Bank1[[#This Row],[GST/HST]]</f>
        <v>0</v>
      </c>
      <c r="L842" s="37">
        <f t="shared" si="39"/>
        <v>0</v>
      </c>
    </row>
    <row r="843" spans="1:12" x14ac:dyDescent="0.2">
      <c r="A843" s="418"/>
      <c r="D843" s="416">
        <f>_xlfn.XLOOKUP(C:C,Table1[for Import to Bank Register dropdown],Table1[for Pivot],0,0,1)</f>
        <v>0</v>
      </c>
      <c r="E843" s="419"/>
      <c r="F843" s="160">
        <f t="shared" si="41"/>
        <v>1111111</v>
      </c>
      <c r="G843" s="394">
        <f t="shared" si="40"/>
        <v>0</v>
      </c>
      <c r="I843" s="397">
        <f>IF(OR(C843="150 Directors advances", C843="120 accounts receivable", C843="720.2 Automobile - Insurance", C843="720.3 Automobile - License", C843="870.4 Rent - Insurance", C843="870.6 Rent - Property Tax", C843="870.7 Rent - Homeoffice", C843="870.9 Rent - Water"),
   0,
   IF(Dashboard!$F$5="Quick",
      IF(OR(C843="190 Automobile",C843="200 computer hardware",C843="210 Computer software",C843="220 Quickbooks software",C843="230 Office equipment",C843="240 Office furniture"),
         E843-(E843/(1+Dashboard!$F$4)),
         0
      ),
      IF(C843="750 Business promotion",
         E843-(E843/(1+4.793/100)),
         E843-(E843/(1+Dashboard!$F$4))
      )
   )
)</f>
        <v>0</v>
      </c>
      <c r="J843" s="39">
        <f>Bank1[[#This Row],[Money in/ (Money out)]]-Bank1[[#This Row],[GST/HST]]</f>
        <v>0</v>
      </c>
      <c r="L843" s="37">
        <f t="shared" si="39"/>
        <v>0</v>
      </c>
    </row>
    <row r="844" spans="1:12" x14ac:dyDescent="0.2">
      <c r="A844" s="418"/>
      <c r="D844" s="416">
        <f>_xlfn.XLOOKUP(C:C,Table1[for Import to Bank Register dropdown],Table1[for Pivot],0,0,1)</f>
        <v>0</v>
      </c>
      <c r="E844" s="419"/>
      <c r="F844" s="160">
        <f t="shared" si="41"/>
        <v>1111111</v>
      </c>
      <c r="G844" s="394">
        <f t="shared" si="40"/>
        <v>0</v>
      </c>
      <c r="I844" s="397">
        <f>IF(OR(C844="150 Directors advances", C844="120 accounts receivable", C844="720.2 Automobile - Insurance", C844="720.3 Automobile - License", C844="870.4 Rent - Insurance", C844="870.6 Rent - Property Tax", C844="870.7 Rent - Homeoffice", C844="870.9 Rent - Water"),
   0,
   IF(Dashboard!$F$5="Quick",
      IF(OR(C844="190 Automobile",C844="200 computer hardware",C844="210 Computer software",C844="220 Quickbooks software",C844="230 Office equipment",C844="240 Office furniture"),
         E844-(E844/(1+Dashboard!$F$4)),
         0
      ),
      IF(C844="750 Business promotion",
         E844-(E844/(1+4.793/100)),
         E844-(E844/(1+Dashboard!$F$4))
      )
   )
)</f>
        <v>0</v>
      </c>
      <c r="J844" s="39">
        <f>Bank1[[#This Row],[Money in/ (Money out)]]-Bank1[[#This Row],[GST/HST]]</f>
        <v>0</v>
      </c>
      <c r="L844" s="37">
        <f t="shared" si="39"/>
        <v>0</v>
      </c>
    </row>
    <row r="845" spans="1:12" x14ac:dyDescent="0.2">
      <c r="A845" s="418"/>
      <c r="D845" s="416">
        <f>_xlfn.XLOOKUP(C:C,Table1[for Import to Bank Register dropdown],Table1[for Pivot],0,0,1)</f>
        <v>0</v>
      </c>
      <c r="E845" s="419"/>
      <c r="F845" s="160">
        <f t="shared" si="41"/>
        <v>1111111</v>
      </c>
      <c r="G845" s="394">
        <f t="shared" si="40"/>
        <v>0</v>
      </c>
      <c r="I845" s="397">
        <f>IF(OR(C845="150 Directors advances", C845="120 accounts receivable", C845="720.2 Automobile - Insurance", C845="720.3 Automobile - License", C845="870.4 Rent - Insurance", C845="870.6 Rent - Property Tax", C845="870.7 Rent - Homeoffice", C845="870.9 Rent - Water"),
   0,
   IF(Dashboard!$F$5="Quick",
      IF(OR(C845="190 Automobile",C845="200 computer hardware",C845="210 Computer software",C845="220 Quickbooks software",C845="230 Office equipment",C845="240 Office furniture"),
         E845-(E845/(1+Dashboard!$F$4)),
         0
      ),
      IF(C845="750 Business promotion",
         E845-(E845/(1+4.793/100)),
         E845-(E845/(1+Dashboard!$F$4))
      )
   )
)</f>
        <v>0</v>
      </c>
      <c r="J845" s="39">
        <f>Bank1[[#This Row],[Money in/ (Money out)]]-Bank1[[#This Row],[GST/HST]]</f>
        <v>0</v>
      </c>
      <c r="L845" s="37">
        <f t="shared" si="39"/>
        <v>0</v>
      </c>
    </row>
    <row r="846" spans="1:12" x14ac:dyDescent="0.2">
      <c r="A846" s="418"/>
      <c r="D846" s="416">
        <f>_xlfn.XLOOKUP(C:C,Table1[for Import to Bank Register dropdown],Table1[for Pivot],0,0,1)</f>
        <v>0</v>
      </c>
      <c r="E846" s="419"/>
      <c r="F846" s="160">
        <f t="shared" si="41"/>
        <v>1111111</v>
      </c>
      <c r="G846" s="394">
        <f t="shared" si="40"/>
        <v>0</v>
      </c>
      <c r="I846" s="397">
        <f>IF(OR(C846="150 Directors advances", C846="120 accounts receivable", C846="720.2 Automobile - Insurance", C846="720.3 Automobile - License", C846="870.4 Rent - Insurance", C846="870.6 Rent - Property Tax", C846="870.7 Rent - Homeoffice", C846="870.9 Rent - Water"),
   0,
   IF(Dashboard!$F$5="Quick",
      IF(OR(C846="190 Automobile",C846="200 computer hardware",C846="210 Computer software",C846="220 Quickbooks software",C846="230 Office equipment",C846="240 Office furniture"),
         E846-(E846/(1+Dashboard!$F$4)),
         0
      ),
      IF(C846="750 Business promotion",
         E846-(E846/(1+4.793/100)),
         E846-(E846/(1+Dashboard!$F$4))
      )
   )
)</f>
        <v>0</v>
      </c>
      <c r="J846" s="39">
        <f>Bank1[[#This Row],[Money in/ (Money out)]]-Bank1[[#This Row],[GST/HST]]</f>
        <v>0</v>
      </c>
      <c r="L846" s="37">
        <f t="shared" si="39"/>
        <v>0</v>
      </c>
    </row>
    <row r="847" spans="1:12" x14ac:dyDescent="0.2">
      <c r="A847" s="418"/>
      <c r="D847" s="416">
        <f>_xlfn.XLOOKUP(C:C,Table1[for Import to Bank Register dropdown],Table1[for Pivot],0,0,1)</f>
        <v>0</v>
      </c>
      <c r="E847" s="419"/>
      <c r="F847" s="160">
        <f t="shared" si="41"/>
        <v>1111111</v>
      </c>
      <c r="G847" s="394">
        <f t="shared" si="40"/>
        <v>0</v>
      </c>
      <c r="I847" s="397">
        <f>IF(OR(C847="150 Directors advances", C847="120 accounts receivable", C847="720.2 Automobile - Insurance", C847="720.3 Automobile - License", C847="870.4 Rent - Insurance", C847="870.6 Rent - Property Tax", C847="870.7 Rent - Homeoffice", C847="870.9 Rent - Water"),
   0,
   IF(Dashboard!$F$5="Quick",
      IF(OR(C847="190 Automobile",C847="200 computer hardware",C847="210 Computer software",C847="220 Quickbooks software",C847="230 Office equipment",C847="240 Office furniture"),
         E847-(E847/(1+Dashboard!$F$4)),
         0
      ),
      IF(C847="750 Business promotion",
         E847-(E847/(1+4.793/100)),
         E847-(E847/(1+Dashboard!$F$4))
      )
   )
)</f>
        <v>0</v>
      </c>
      <c r="J847" s="39">
        <f>Bank1[[#This Row],[Money in/ (Money out)]]-Bank1[[#This Row],[GST/HST]]</f>
        <v>0</v>
      </c>
      <c r="L847" s="37">
        <f t="shared" si="39"/>
        <v>0</v>
      </c>
    </row>
    <row r="848" spans="1:12" x14ac:dyDescent="0.2">
      <c r="A848" s="418"/>
      <c r="D848" s="416">
        <f>_xlfn.XLOOKUP(C:C,Table1[for Import to Bank Register dropdown],Table1[for Pivot],0,0,1)</f>
        <v>0</v>
      </c>
      <c r="E848" s="419"/>
      <c r="F848" s="160">
        <f t="shared" si="41"/>
        <v>1111111</v>
      </c>
      <c r="G848" s="394">
        <f t="shared" si="40"/>
        <v>0</v>
      </c>
      <c r="I848" s="397">
        <f>IF(OR(C848="150 Directors advances", C848="120 accounts receivable", C848="720.2 Automobile - Insurance", C848="720.3 Automobile - License", C848="870.4 Rent - Insurance", C848="870.6 Rent - Property Tax", C848="870.7 Rent - Homeoffice", C848="870.9 Rent - Water"),
   0,
   IF(Dashboard!$F$5="Quick",
      IF(OR(C848="190 Automobile",C848="200 computer hardware",C848="210 Computer software",C848="220 Quickbooks software",C848="230 Office equipment",C848="240 Office furniture"),
         E848-(E848/(1+Dashboard!$F$4)),
         0
      ),
      IF(C848="750 Business promotion",
         E848-(E848/(1+4.793/100)),
         E848-(E848/(1+Dashboard!$F$4))
      )
   )
)</f>
        <v>0</v>
      </c>
      <c r="J848" s="39">
        <f>Bank1[[#This Row],[Money in/ (Money out)]]-Bank1[[#This Row],[GST/HST]]</f>
        <v>0</v>
      </c>
      <c r="L848" s="37">
        <f t="shared" si="39"/>
        <v>0</v>
      </c>
    </row>
    <row r="849" spans="1:12" x14ac:dyDescent="0.2">
      <c r="A849" s="418"/>
      <c r="D849" s="416">
        <f>_xlfn.XLOOKUP(C:C,Table1[for Import to Bank Register dropdown],Table1[for Pivot],0,0,1)</f>
        <v>0</v>
      </c>
      <c r="E849" s="419"/>
      <c r="F849" s="160">
        <f t="shared" si="41"/>
        <v>1111111</v>
      </c>
      <c r="G849" s="394">
        <f t="shared" si="40"/>
        <v>0</v>
      </c>
      <c r="I849" s="397">
        <f>IF(OR(C849="150 Directors advances", C849="120 accounts receivable", C849="720.2 Automobile - Insurance", C849="720.3 Automobile - License", C849="870.4 Rent - Insurance", C849="870.6 Rent - Property Tax", C849="870.7 Rent - Homeoffice", C849="870.9 Rent - Water"),
   0,
   IF(Dashboard!$F$5="Quick",
      IF(OR(C849="190 Automobile",C849="200 computer hardware",C849="210 Computer software",C849="220 Quickbooks software",C849="230 Office equipment",C849="240 Office furniture"),
         E849-(E849/(1+Dashboard!$F$4)),
         0
      ),
      IF(C849="750 Business promotion",
         E849-(E849/(1+4.793/100)),
         E849-(E849/(1+Dashboard!$F$4))
      )
   )
)</f>
        <v>0</v>
      </c>
      <c r="J849" s="39">
        <f>Bank1[[#This Row],[Money in/ (Money out)]]-Bank1[[#This Row],[GST/HST]]</f>
        <v>0</v>
      </c>
      <c r="L849" s="37">
        <f t="shared" si="39"/>
        <v>0</v>
      </c>
    </row>
    <row r="850" spans="1:12" x14ac:dyDescent="0.2">
      <c r="A850" s="418"/>
      <c r="D850" s="416">
        <f>_xlfn.XLOOKUP(C:C,Table1[for Import to Bank Register dropdown],Table1[for Pivot],0,0,1)</f>
        <v>0</v>
      </c>
      <c r="E850" s="419"/>
      <c r="F850" s="160">
        <f t="shared" si="41"/>
        <v>1111111</v>
      </c>
      <c r="G850" s="394">
        <f t="shared" si="40"/>
        <v>0</v>
      </c>
      <c r="I850" s="397">
        <f>IF(OR(C850="150 Directors advances", C850="120 accounts receivable", C850="720.2 Automobile - Insurance", C850="720.3 Automobile - License", C850="870.4 Rent - Insurance", C850="870.6 Rent - Property Tax", C850="870.7 Rent - Homeoffice", C850="870.9 Rent - Water"),
   0,
   IF(Dashboard!$F$5="Quick",
      IF(OR(C850="190 Automobile",C850="200 computer hardware",C850="210 Computer software",C850="220 Quickbooks software",C850="230 Office equipment",C850="240 Office furniture"),
         E850-(E850/(1+Dashboard!$F$4)),
         0
      ),
      IF(C850="750 Business promotion",
         E850-(E850/(1+4.793/100)),
         E850-(E850/(1+Dashboard!$F$4))
      )
   )
)</f>
        <v>0</v>
      </c>
      <c r="J850" s="39">
        <f>Bank1[[#This Row],[Money in/ (Money out)]]-Bank1[[#This Row],[GST/HST]]</f>
        <v>0</v>
      </c>
      <c r="L850" s="37">
        <f t="shared" si="39"/>
        <v>0</v>
      </c>
    </row>
    <row r="851" spans="1:12" x14ac:dyDescent="0.2">
      <c r="A851" s="418"/>
      <c r="D851" s="416">
        <f>_xlfn.XLOOKUP(C:C,Table1[for Import to Bank Register dropdown],Table1[for Pivot],0,0,1)</f>
        <v>0</v>
      </c>
      <c r="E851" s="419"/>
      <c r="F851" s="160">
        <f t="shared" si="41"/>
        <v>1111111</v>
      </c>
      <c r="G851" s="394">
        <f t="shared" si="40"/>
        <v>0</v>
      </c>
      <c r="I851" s="397">
        <f>IF(OR(C851="150 Directors advances", C851="120 accounts receivable", C851="720.2 Automobile - Insurance", C851="720.3 Automobile - License", C851="870.4 Rent - Insurance", C851="870.6 Rent - Property Tax", C851="870.7 Rent - Homeoffice", C851="870.9 Rent - Water"),
   0,
   IF(Dashboard!$F$5="Quick",
      IF(OR(C851="190 Automobile",C851="200 computer hardware",C851="210 Computer software",C851="220 Quickbooks software",C851="230 Office equipment",C851="240 Office furniture"),
         E851-(E851/(1+Dashboard!$F$4)),
         0
      ),
      IF(C851="750 Business promotion",
         E851-(E851/(1+4.793/100)),
         E851-(E851/(1+Dashboard!$F$4))
      )
   )
)</f>
        <v>0</v>
      </c>
      <c r="J851" s="39">
        <f>Bank1[[#This Row],[Money in/ (Money out)]]-Bank1[[#This Row],[GST/HST]]</f>
        <v>0</v>
      </c>
      <c r="L851" s="37">
        <f t="shared" si="39"/>
        <v>0</v>
      </c>
    </row>
    <row r="852" spans="1:12" x14ac:dyDescent="0.2">
      <c r="A852" s="418"/>
      <c r="D852" s="416">
        <f>_xlfn.XLOOKUP(C:C,Table1[for Import to Bank Register dropdown],Table1[for Pivot],0,0,1)</f>
        <v>0</v>
      </c>
      <c r="E852" s="419"/>
      <c r="F852" s="160">
        <f t="shared" si="41"/>
        <v>1111111</v>
      </c>
      <c r="G852" s="394">
        <f t="shared" si="40"/>
        <v>0</v>
      </c>
      <c r="I852" s="397">
        <f>IF(OR(C852="150 Directors advances", C852="120 accounts receivable", C852="720.2 Automobile - Insurance", C852="720.3 Automobile - License", C852="870.4 Rent - Insurance", C852="870.6 Rent - Property Tax", C852="870.7 Rent - Homeoffice", C852="870.9 Rent - Water"),
   0,
   IF(Dashboard!$F$5="Quick",
      IF(OR(C852="190 Automobile",C852="200 computer hardware",C852="210 Computer software",C852="220 Quickbooks software",C852="230 Office equipment",C852="240 Office furniture"),
         E852-(E852/(1+Dashboard!$F$4)),
         0
      ),
      IF(C852="750 Business promotion",
         E852-(E852/(1+4.793/100)),
         E852-(E852/(1+Dashboard!$F$4))
      )
   )
)</f>
        <v>0</v>
      </c>
      <c r="J852" s="39">
        <f>Bank1[[#This Row],[Money in/ (Money out)]]-Bank1[[#This Row],[GST/HST]]</f>
        <v>0</v>
      </c>
      <c r="L852" s="37">
        <f t="shared" si="39"/>
        <v>0</v>
      </c>
    </row>
    <row r="853" spans="1:12" x14ac:dyDescent="0.2">
      <c r="A853" s="418"/>
      <c r="D853" s="416">
        <f>_xlfn.XLOOKUP(C:C,Table1[for Import to Bank Register dropdown],Table1[for Pivot],0,0,1)</f>
        <v>0</v>
      </c>
      <c r="E853" s="419"/>
      <c r="F853" s="160">
        <f t="shared" si="41"/>
        <v>1111111</v>
      </c>
      <c r="G853" s="394">
        <f t="shared" si="40"/>
        <v>0</v>
      </c>
      <c r="I853" s="397">
        <f>IF(OR(C853="150 Directors advances", C853="120 accounts receivable", C853="720.2 Automobile - Insurance", C853="720.3 Automobile - License", C853="870.4 Rent - Insurance", C853="870.6 Rent - Property Tax", C853="870.7 Rent - Homeoffice", C853="870.9 Rent - Water"),
   0,
   IF(Dashboard!$F$5="Quick",
      IF(OR(C853="190 Automobile",C853="200 computer hardware",C853="210 Computer software",C853="220 Quickbooks software",C853="230 Office equipment",C853="240 Office furniture"),
         E853-(E853/(1+Dashboard!$F$4)),
         0
      ),
      IF(C853="750 Business promotion",
         E853-(E853/(1+4.793/100)),
         E853-(E853/(1+Dashboard!$F$4))
      )
   )
)</f>
        <v>0</v>
      </c>
      <c r="J853" s="39">
        <f>Bank1[[#This Row],[Money in/ (Money out)]]-Bank1[[#This Row],[GST/HST]]</f>
        <v>0</v>
      </c>
      <c r="L853" s="37">
        <f t="shared" si="39"/>
        <v>0</v>
      </c>
    </row>
    <row r="854" spans="1:12" x14ac:dyDescent="0.2">
      <c r="A854" s="418"/>
      <c r="D854" s="416">
        <f>_xlfn.XLOOKUP(C:C,Table1[for Import to Bank Register dropdown],Table1[for Pivot],0,0,1)</f>
        <v>0</v>
      </c>
      <c r="E854" s="419"/>
      <c r="F854" s="160">
        <f t="shared" si="41"/>
        <v>1111111</v>
      </c>
      <c r="G854" s="394">
        <f t="shared" si="40"/>
        <v>0</v>
      </c>
      <c r="I854" s="397">
        <f>IF(OR(C854="150 Directors advances", C854="120 accounts receivable", C854="720.2 Automobile - Insurance", C854="720.3 Automobile - License", C854="870.4 Rent - Insurance", C854="870.6 Rent - Property Tax", C854="870.7 Rent - Homeoffice", C854="870.9 Rent - Water"),
   0,
   IF(Dashboard!$F$5="Quick",
      IF(OR(C854="190 Automobile",C854="200 computer hardware",C854="210 Computer software",C854="220 Quickbooks software",C854="230 Office equipment",C854="240 Office furniture"),
         E854-(E854/(1+Dashboard!$F$4)),
         0
      ),
      IF(C854="750 Business promotion",
         E854-(E854/(1+4.793/100)),
         E854-(E854/(1+Dashboard!$F$4))
      )
   )
)</f>
        <v>0</v>
      </c>
      <c r="J854" s="39">
        <f>Bank1[[#This Row],[Money in/ (Money out)]]-Bank1[[#This Row],[GST/HST]]</f>
        <v>0</v>
      </c>
      <c r="L854" s="37">
        <f t="shared" si="39"/>
        <v>0</v>
      </c>
    </row>
    <row r="855" spans="1:12" x14ac:dyDescent="0.2">
      <c r="A855" s="418"/>
      <c r="D855" s="416">
        <f>_xlfn.XLOOKUP(C:C,Table1[for Import to Bank Register dropdown],Table1[for Pivot],0,0,1)</f>
        <v>0</v>
      </c>
      <c r="E855" s="419"/>
      <c r="F855" s="160">
        <f t="shared" si="41"/>
        <v>1111111</v>
      </c>
      <c r="G855" s="394">
        <f t="shared" si="40"/>
        <v>0</v>
      </c>
      <c r="I855" s="397">
        <f>IF(OR(C855="150 Directors advances", C855="120 accounts receivable", C855="720.2 Automobile - Insurance", C855="720.3 Automobile - License", C855="870.4 Rent - Insurance", C855="870.6 Rent - Property Tax", C855="870.7 Rent - Homeoffice", C855="870.9 Rent - Water"),
   0,
   IF(Dashboard!$F$5="Quick",
      IF(OR(C855="190 Automobile",C855="200 computer hardware",C855="210 Computer software",C855="220 Quickbooks software",C855="230 Office equipment",C855="240 Office furniture"),
         E855-(E855/(1+Dashboard!$F$4)),
         0
      ),
      IF(C855="750 Business promotion",
         E855-(E855/(1+4.793/100)),
         E855-(E855/(1+Dashboard!$F$4))
      )
   )
)</f>
        <v>0</v>
      </c>
      <c r="J855" s="39">
        <f>Bank1[[#This Row],[Money in/ (Money out)]]-Bank1[[#This Row],[GST/HST]]</f>
        <v>0</v>
      </c>
      <c r="L855" s="37">
        <f t="shared" si="39"/>
        <v>0</v>
      </c>
    </row>
    <row r="856" spans="1:12" x14ac:dyDescent="0.2">
      <c r="A856" s="418"/>
      <c r="D856" s="416">
        <f>_xlfn.XLOOKUP(C:C,Table1[for Import to Bank Register dropdown],Table1[for Pivot],0,0,1)</f>
        <v>0</v>
      </c>
      <c r="E856" s="419"/>
      <c r="F856" s="160">
        <f t="shared" si="41"/>
        <v>1111111</v>
      </c>
      <c r="G856" s="394">
        <f t="shared" si="40"/>
        <v>0</v>
      </c>
      <c r="I856" s="397">
        <f>IF(OR(C856="150 Directors advances", C856="120 accounts receivable", C856="720.2 Automobile - Insurance", C856="720.3 Automobile - License", C856="870.4 Rent - Insurance", C856="870.6 Rent - Property Tax", C856="870.7 Rent - Homeoffice", C856="870.9 Rent - Water"),
   0,
   IF(Dashboard!$F$5="Quick",
      IF(OR(C856="190 Automobile",C856="200 computer hardware",C856="210 Computer software",C856="220 Quickbooks software",C856="230 Office equipment",C856="240 Office furniture"),
         E856-(E856/(1+Dashboard!$F$4)),
         0
      ),
      IF(C856="750 Business promotion",
         E856-(E856/(1+4.793/100)),
         E856-(E856/(1+Dashboard!$F$4))
      )
   )
)</f>
        <v>0</v>
      </c>
      <c r="J856" s="39">
        <f>Bank1[[#This Row],[Money in/ (Money out)]]-Bank1[[#This Row],[GST/HST]]</f>
        <v>0</v>
      </c>
      <c r="L856" s="37">
        <f t="shared" si="39"/>
        <v>0</v>
      </c>
    </row>
    <row r="857" spans="1:12" x14ac:dyDescent="0.2">
      <c r="A857" s="418"/>
      <c r="D857" s="416">
        <f>_xlfn.XLOOKUP(C:C,Table1[for Import to Bank Register dropdown],Table1[for Pivot],0,0,1)</f>
        <v>0</v>
      </c>
      <c r="E857" s="419"/>
      <c r="F857" s="160">
        <f t="shared" si="41"/>
        <v>1111111</v>
      </c>
      <c r="G857" s="394">
        <f t="shared" si="40"/>
        <v>0</v>
      </c>
      <c r="I857" s="397">
        <f>IF(OR(C857="150 Directors advances", C857="120 accounts receivable", C857="720.2 Automobile - Insurance", C857="720.3 Automobile - License", C857="870.4 Rent - Insurance", C857="870.6 Rent - Property Tax", C857="870.7 Rent - Homeoffice", C857="870.9 Rent - Water"),
   0,
   IF(Dashboard!$F$5="Quick",
      IF(OR(C857="190 Automobile",C857="200 computer hardware",C857="210 Computer software",C857="220 Quickbooks software",C857="230 Office equipment",C857="240 Office furniture"),
         E857-(E857/(1+Dashboard!$F$4)),
         0
      ),
      IF(C857="750 Business promotion",
         E857-(E857/(1+4.793/100)),
         E857-(E857/(1+Dashboard!$F$4))
      )
   )
)</f>
        <v>0</v>
      </c>
      <c r="J857" s="39">
        <f>Bank1[[#This Row],[Money in/ (Money out)]]-Bank1[[#This Row],[GST/HST]]</f>
        <v>0</v>
      </c>
      <c r="L857" s="37">
        <f t="shared" si="39"/>
        <v>0</v>
      </c>
    </row>
    <row r="858" spans="1:12" x14ac:dyDescent="0.2">
      <c r="A858" s="418"/>
      <c r="D858" s="416">
        <f>_xlfn.XLOOKUP(C:C,Table1[for Import to Bank Register dropdown],Table1[for Pivot],0,0,1)</f>
        <v>0</v>
      </c>
      <c r="E858" s="419"/>
      <c r="F858" s="160">
        <f t="shared" si="41"/>
        <v>1111111</v>
      </c>
      <c r="G858" s="394">
        <f t="shared" si="40"/>
        <v>0</v>
      </c>
      <c r="I858" s="397">
        <f>IF(OR(C858="150 Directors advances", C858="120 accounts receivable", C858="720.2 Automobile - Insurance", C858="720.3 Automobile - License", C858="870.4 Rent - Insurance", C858="870.6 Rent - Property Tax", C858="870.7 Rent - Homeoffice", C858="870.9 Rent - Water"),
   0,
   IF(Dashboard!$F$5="Quick",
      IF(OR(C858="190 Automobile",C858="200 computer hardware",C858="210 Computer software",C858="220 Quickbooks software",C858="230 Office equipment",C858="240 Office furniture"),
         E858-(E858/(1+Dashboard!$F$4)),
         0
      ),
      IF(C858="750 Business promotion",
         E858-(E858/(1+4.793/100)),
         E858-(E858/(1+Dashboard!$F$4))
      )
   )
)</f>
        <v>0</v>
      </c>
      <c r="J858" s="39">
        <f>Bank1[[#This Row],[Money in/ (Money out)]]-Bank1[[#This Row],[GST/HST]]</f>
        <v>0</v>
      </c>
      <c r="L858" s="37">
        <f t="shared" si="39"/>
        <v>0</v>
      </c>
    </row>
    <row r="859" spans="1:12" x14ac:dyDescent="0.2">
      <c r="A859" s="418"/>
      <c r="D859" s="416">
        <f>_xlfn.XLOOKUP(C:C,Table1[for Import to Bank Register dropdown],Table1[for Pivot],0,0,1)</f>
        <v>0</v>
      </c>
      <c r="E859" s="419"/>
      <c r="F859" s="160">
        <f t="shared" si="41"/>
        <v>1111111</v>
      </c>
      <c r="G859" s="394">
        <f t="shared" si="40"/>
        <v>0</v>
      </c>
      <c r="I859" s="397">
        <f>IF(OR(C859="150 Directors advances", C859="120 accounts receivable", C859="720.2 Automobile - Insurance", C859="720.3 Automobile - License", C859="870.4 Rent - Insurance", C859="870.6 Rent - Property Tax", C859="870.7 Rent - Homeoffice", C859="870.9 Rent - Water"),
   0,
   IF(Dashboard!$F$5="Quick",
      IF(OR(C859="190 Automobile",C859="200 computer hardware",C859="210 Computer software",C859="220 Quickbooks software",C859="230 Office equipment",C859="240 Office furniture"),
         E859-(E859/(1+Dashboard!$F$4)),
         0
      ),
      IF(C859="750 Business promotion",
         E859-(E859/(1+4.793/100)),
         E859-(E859/(1+Dashboard!$F$4))
      )
   )
)</f>
        <v>0</v>
      </c>
      <c r="J859" s="39">
        <f>Bank1[[#This Row],[Money in/ (Money out)]]-Bank1[[#This Row],[GST/HST]]</f>
        <v>0</v>
      </c>
      <c r="L859" s="37">
        <f t="shared" si="39"/>
        <v>0</v>
      </c>
    </row>
    <row r="860" spans="1:12" x14ac:dyDescent="0.2">
      <c r="A860" s="418"/>
      <c r="D860" s="416">
        <f>_xlfn.XLOOKUP(C:C,Table1[for Import to Bank Register dropdown],Table1[for Pivot],0,0,1)</f>
        <v>0</v>
      </c>
      <c r="E860" s="419"/>
      <c r="F860" s="160">
        <f t="shared" si="41"/>
        <v>1111111</v>
      </c>
      <c r="G860" s="394">
        <f t="shared" si="40"/>
        <v>0</v>
      </c>
      <c r="I860" s="397">
        <f>IF(OR(C860="150 Directors advances", C860="120 accounts receivable", C860="720.2 Automobile - Insurance", C860="720.3 Automobile - License", C860="870.4 Rent - Insurance", C860="870.6 Rent - Property Tax", C860="870.7 Rent - Homeoffice", C860="870.9 Rent - Water"),
   0,
   IF(Dashboard!$F$5="Quick",
      IF(OR(C860="190 Automobile",C860="200 computer hardware",C860="210 Computer software",C860="220 Quickbooks software",C860="230 Office equipment",C860="240 Office furniture"),
         E860-(E860/(1+Dashboard!$F$4)),
         0
      ),
      IF(C860="750 Business promotion",
         E860-(E860/(1+4.793/100)),
         E860-(E860/(1+Dashboard!$F$4))
      )
   )
)</f>
        <v>0</v>
      </c>
      <c r="J860" s="39">
        <f>Bank1[[#This Row],[Money in/ (Money out)]]-Bank1[[#This Row],[GST/HST]]</f>
        <v>0</v>
      </c>
      <c r="L860" s="37">
        <f t="shared" si="39"/>
        <v>0</v>
      </c>
    </row>
    <row r="861" spans="1:12" x14ac:dyDescent="0.2">
      <c r="A861" s="418"/>
      <c r="D861" s="416">
        <f>_xlfn.XLOOKUP(C:C,Table1[for Import to Bank Register dropdown],Table1[for Pivot],0,0,1)</f>
        <v>0</v>
      </c>
      <c r="E861" s="419"/>
      <c r="F861" s="160">
        <f t="shared" si="41"/>
        <v>1111111</v>
      </c>
      <c r="G861" s="394">
        <f t="shared" si="40"/>
        <v>0</v>
      </c>
      <c r="I861" s="397">
        <f>IF(OR(C861="150 Directors advances", C861="120 accounts receivable", C861="720.2 Automobile - Insurance", C861="720.3 Automobile - License", C861="870.4 Rent - Insurance", C861="870.6 Rent - Property Tax", C861="870.7 Rent - Homeoffice", C861="870.9 Rent - Water"),
   0,
   IF(Dashboard!$F$5="Quick",
      IF(OR(C861="190 Automobile",C861="200 computer hardware",C861="210 Computer software",C861="220 Quickbooks software",C861="230 Office equipment",C861="240 Office furniture"),
         E861-(E861/(1+Dashboard!$F$4)),
         0
      ),
      IF(C861="750 Business promotion",
         E861-(E861/(1+4.793/100)),
         E861-(E861/(1+Dashboard!$F$4))
      )
   )
)</f>
        <v>0</v>
      </c>
      <c r="J861" s="39">
        <f>Bank1[[#This Row],[Money in/ (Money out)]]-Bank1[[#This Row],[GST/HST]]</f>
        <v>0</v>
      </c>
      <c r="L861" s="37">
        <f t="shared" si="39"/>
        <v>0</v>
      </c>
    </row>
    <row r="862" spans="1:12" x14ac:dyDescent="0.2">
      <c r="A862" s="418"/>
      <c r="D862" s="416">
        <f>_xlfn.XLOOKUP(C:C,Table1[for Import to Bank Register dropdown],Table1[for Pivot],0,0,1)</f>
        <v>0</v>
      </c>
      <c r="E862" s="419"/>
      <c r="F862" s="160">
        <f t="shared" si="41"/>
        <v>1111111</v>
      </c>
      <c r="G862" s="394">
        <f t="shared" si="40"/>
        <v>0</v>
      </c>
      <c r="I862" s="397">
        <f>IF(OR(C862="150 Directors advances", C862="120 accounts receivable", C862="720.2 Automobile - Insurance", C862="720.3 Automobile - License", C862="870.4 Rent - Insurance", C862="870.6 Rent - Property Tax", C862="870.7 Rent - Homeoffice", C862="870.9 Rent - Water"),
   0,
   IF(Dashboard!$F$5="Quick",
      IF(OR(C862="190 Automobile",C862="200 computer hardware",C862="210 Computer software",C862="220 Quickbooks software",C862="230 Office equipment",C862="240 Office furniture"),
         E862-(E862/(1+Dashboard!$F$4)),
         0
      ),
      IF(C862="750 Business promotion",
         E862-(E862/(1+4.793/100)),
         E862-(E862/(1+Dashboard!$F$4))
      )
   )
)</f>
        <v>0</v>
      </c>
      <c r="J862" s="39">
        <f>Bank1[[#This Row],[Money in/ (Money out)]]-Bank1[[#This Row],[GST/HST]]</f>
        <v>0</v>
      </c>
      <c r="L862" s="37">
        <f t="shared" si="39"/>
        <v>0</v>
      </c>
    </row>
    <row r="863" spans="1:12" x14ac:dyDescent="0.2">
      <c r="A863" s="418"/>
      <c r="D863" s="416">
        <f>_xlfn.XLOOKUP(C:C,Table1[for Import to Bank Register dropdown],Table1[for Pivot],0,0,1)</f>
        <v>0</v>
      </c>
      <c r="E863" s="419"/>
      <c r="F863" s="160">
        <f t="shared" si="41"/>
        <v>1111111</v>
      </c>
      <c r="G863" s="394">
        <f t="shared" si="40"/>
        <v>0</v>
      </c>
      <c r="I863" s="397">
        <f>IF(OR(C863="150 Directors advances", C863="120 accounts receivable", C863="720.2 Automobile - Insurance", C863="720.3 Automobile - License", C863="870.4 Rent - Insurance", C863="870.6 Rent - Property Tax", C863="870.7 Rent - Homeoffice", C863="870.9 Rent - Water"),
   0,
   IF(Dashboard!$F$5="Quick",
      IF(OR(C863="190 Automobile",C863="200 computer hardware",C863="210 Computer software",C863="220 Quickbooks software",C863="230 Office equipment",C863="240 Office furniture"),
         E863-(E863/(1+Dashboard!$F$4)),
         0
      ),
      IF(C863="750 Business promotion",
         E863-(E863/(1+4.793/100)),
         E863-(E863/(1+Dashboard!$F$4))
      )
   )
)</f>
        <v>0</v>
      </c>
      <c r="J863" s="39">
        <f>Bank1[[#This Row],[Money in/ (Money out)]]-Bank1[[#This Row],[GST/HST]]</f>
        <v>0</v>
      </c>
      <c r="L863" s="37">
        <f t="shared" si="39"/>
        <v>0</v>
      </c>
    </row>
    <row r="864" spans="1:12" x14ac:dyDescent="0.2">
      <c r="A864" s="418"/>
      <c r="D864" s="416">
        <f>_xlfn.XLOOKUP(C:C,Table1[for Import to Bank Register dropdown],Table1[for Pivot],0,0,1)</f>
        <v>0</v>
      </c>
      <c r="E864" s="419"/>
      <c r="F864" s="160">
        <f t="shared" si="41"/>
        <v>1111111</v>
      </c>
      <c r="G864" s="394">
        <f t="shared" si="40"/>
        <v>0</v>
      </c>
      <c r="I864" s="397">
        <f>IF(OR(C864="150 Directors advances", C864="120 accounts receivable", C864="720.2 Automobile - Insurance", C864="720.3 Automobile - License", C864="870.4 Rent - Insurance", C864="870.6 Rent - Property Tax", C864="870.7 Rent - Homeoffice", C864="870.9 Rent - Water"),
   0,
   IF(Dashboard!$F$5="Quick",
      IF(OR(C864="190 Automobile",C864="200 computer hardware",C864="210 Computer software",C864="220 Quickbooks software",C864="230 Office equipment",C864="240 Office furniture"),
         E864-(E864/(1+Dashboard!$F$4)),
         0
      ),
      IF(C864="750 Business promotion",
         E864-(E864/(1+4.793/100)),
         E864-(E864/(1+Dashboard!$F$4))
      )
   )
)</f>
        <v>0</v>
      </c>
      <c r="J864" s="39">
        <f>Bank1[[#This Row],[Money in/ (Money out)]]-Bank1[[#This Row],[GST/HST]]</f>
        <v>0</v>
      </c>
      <c r="L864" s="37">
        <f t="shared" si="39"/>
        <v>0</v>
      </c>
    </row>
    <row r="865" spans="1:12" x14ac:dyDescent="0.2">
      <c r="A865" s="418"/>
      <c r="D865" s="416">
        <f>_xlfn.XLOOKUP(C:C,Table1[for Import to Bank Register dropdown],Table1[for Pivot],0,0,1)</f>
        <v>0</v>
      </c>
      <c r="E865" s="419"/>
      <c r="F865" s="160">
        <f t="shared" si="41"/>
        <v>1111111</v>
      </c>
      <c r="G865" s="394">
        <f t="shared" si="40"/>
        <v>0</v>
      </c>
      <c r="I865" s="397">
        <f>IF(OR(C865="150 Directors advances", C865="120 accounts receivable", C865="720.2 Automobile - Insurance", C865="720.3 Automobile - License", C865="870.4 Rent - Insurance", C865="870.6 Rent - Property Tax", C865="870.7 Rent - Homeoffice", C865="870.9 Rent - Water"),
   0,
   IF(Dashboard!$F$5="Quick",
      IF(OR(C865="190 Automobile",C865="200 computer hardware",C865="210 Computer software",C865="220 Quickbooks software",C865="230 Office equipment",C865="240 Office furniture"),
         E865-(E865/(1+Dashboard!$F$4)),
         0
      ),
      IF(C865="750 Business promotion",
         E865-(E865/(1+4.793/100)),
         E865-(E865/(1+Dashboard!$F$4))
      )
   )
)</f>
        <v>0</v>
      </c>
      <c r="J865" s="39">
        <f>Bank1[[#This Row],[Money in/ (Money out)]]-Bank1[[#This Row],[GST/HST]]</f>
        <v>0</v>
      </c>
      <c r="L865" s="37">
        <f t="shared" si="39"/>
        <v>0</v>
      </c>
    </row>
    <row r="866" spans="1:12" x14ac:dyDescent="0.2">
      <c r="A866" s="418"/>
      <c r="D866" s="416">
        <f>_xlfn.XLOOKUP(C:C,Table1[for Import to Bank Register dropdown],Table1[for Pivot],0,0,1)</f>
        <v>0</v>
      </c>
      <c r="E866" s="419"/>
      <c r="F866" s="160">
        <f t="shared" si="41"/>
        <v>1111111</v>
      </c>
      <c r="G866" s="394">
        <f t="shared" si="40"/>
        <v>0</v>
      </c>
      <c r="I866" s="397">
        <f>IF(OR(C866="150 Directors advances", C866="120 accounts receivable", C866="720.2 Automobile - Insurance", C866="720.3 Automobile - License", C866="870.4 Rent - Insurance", C866="870.6 Rent - Property Tax", C866="870.7 Rent - Homeoffice", C866="870.9 Rent - Water"),
   0,
   IF(Dashboard!$F$5="Quick",
      IF(OR(C866="190 Automobile",C866="200 computer hardware",C866="210 Computer software",C866="220 Quickbooks software",C866="230 Office equipment",C866="240 Office furniture"),
         E866-(E866/(1+Dashboard!$F$4)),
         0
      ),
      IF(C866="750 Business promotion",
         E866-(E866/(1+4.793/100)),
         E866-(E866/(1+Dashboard!$F$4))
      )
   )
)</f>
        <v>0</v>
      </c>
      <c r="J866" s="39">
        <f>Bank1[[#This Row],[Money in/ (Money out)]]-Bank1[[#This Row],[GST/HST]]</f>
        <v>0</v>
      </c>
      <c r="L866" s="37">
        <f t="shared" si="39"/>
        <v>0</v>
      </c>
    </row>
    <row r="867" spans="1:12" x14ac:dyDescent="0.2">
      <c r="A867" s="418"/>
      <c r="D867" s="416">
        <f>_xlfn.XLOOKUP(C:C,Table1[for Import to Bank Register dropdown],Table1[for Pivot],0,0,1)</f>
        <v>0</v>
      </c>
      <c r="E867" s="419"/>
      <c r="F867" s="160">
        <f t="shared" si="41"/>
        <v>1111111</v>
      </c>
      <c r="G867" s="394">
        <f t="shared" si="40"/>
        <v>0</v>
      </c>
      <c r="I867" s="397">
        <f>IF(OR(C867="150 Directors advances", C867="120 accounts receivable", C867="720.2 Automobile - Insurance", C867="720.3 Automobile - License", C867="870.4 Rent - Insurance", C867="870.6 Rent - Property Tax", C867="870.7 Rent - Homeoffice", C867="870.9 Rent - Water"),
   0,
   IF(Dashboard!$F$5="Quick",
      IF(OR(C867="190 Automobile",C867="200 computer hardware",C867="210 Computer software",C867="220 Quickbooks software",C867="230 Office equipment",C867="240 Office furniture"),
         E867-(E867/(1+Dashboard!$F$4)),
         0
      ),
      IF(C867="750 Business promotion",
         E867-(E867/(1+4.793/100)),
         E867-(E867/(1+Dashboard!$F$4))
      )
   )
)</f>
        <v>0</v>
      </c>
      <c r="J867" s="39">
        <f>Bank1[[#This Row],[Money in/ (Money out)]]-Bank1[[#This Row],[GST/HST]]</f>
        <v>0</v>
      </c>
      <c r="L867" s="37">
        <f t="shared" si="39"/>
        <v>0</v>
      </c>
    </row>
    <row r="868" spans="1:12" x14ac:dyDescent="0.2">
      <c r="A868" s="418"/>
      <c r="D868" s="416">
        <f>_xlfn.XLOOKUP(C:C,Table1[for Import to Bank Register dropdown],Table1[for Pivot],0,0,1)</f>
        <v>0</v>
      </c>
      <c r="E868" s="419"/>
      <c r="F868" s="160">
        <f t="shared" si="41"/>
        <v>1111111</v>
      </c>
      <c r="G868" s="394">
        <f t="shared" si="40"/>
        <v>0</v>
      </c>
      <c r="I868" s="397">
        <f>IF(OR(C868="150 Directors advances", C868="120 accounts receivable", C868="720.2 Automobile - Insurance", C868="720.3 Automobile - License", C868="870.4 Rent - Insurance", C868="870.6 Rent - Property Tax", C868="870.7 Rent - Homeoffice", C868="870.9 Rent - Water"),
   0,
   IF(Dashboard!$F$5="Quick",
      IF(OR(C868="190 Automobile",C868="200 computer hardware",C868="210 Computer software",C868="220 Quickbooks software",C868="230 Office equipment",C868="240 Office furniture"),
         E868-(E868/(1+Dashboard!$F$4)),
         0
      ),
      IF(C868="750 Business promotion",
         E868-(E868/(1+4.793/100)),
         E868-(E868/(1+Dashboard!$F$4))
      )
   )
)</f>
        <v>0</v>
      </c>
      <c r="J868" s="39">
        <f>Bank1[[#This Row],[Money in/ (Money out)]]-Bank1[[#This Row],[GST/HST]]</f>
        <v>0</v>
      </c>
      <c r="L868" s="37">
        <f t="shared" si="39"/>
        <v>0</v>
      </c>
    </row>
    <row r="869" spans="1:12" x14ac:dyDescent="0.2">
      <c r="A869" s="418"/>
      <c r="D869" s="416">
        <f>_xlfn.XLOOKUP(C:C,Table1[for Import to Bank Register dropdown],Table1[for Pivot],0,0,1)</f>
        <v>0</v>
      </c>
      <c r="E869" s="419"/>
      <c r="F869" s="160">
        <f t="shared" si="41"/>
        <v>1111111</v>
      </c>
      <c r="G869" s="394">
        <f t="shared" si="40"/>
        <v>0</v>
      </c>
      <c r="I869" s="397">
        <f>IF(OR(C869="150 Directors advances", C869="120 accounts receivable", C869="720.2 Automobile - Insurance", C869="720.3 Automobile - License", C869="870.4 Rent - Insurance", C869="870.6 Rent - Property Tax", C869="870.7 Rent - Homeoffice", C869="870.9 Rent - Water"),
   0,
   IF(Dashboard!$F$5="Quick",
      IF(OR(C869="190 Automobile",C869="200 computer hardware",C869="210 Computer software",C869="220 Quickbooks software",C869="230 Office equipment",C869="240 Office furniture"),
         E869-(E869/(1+Dashboard!$F$4)),
         0
      ),
      IF(C869="750 Business promotion",
         E869-(E869/(1+4.793/100)),
         E869-(E869/(1+Dashboard!$F$4))
      )
   )
)</f>
        <v>0</v>
      </c>
      <c r="J869" s="39">
        <f>Bank1[[#This Row],[Money in/ (Money out)]]-Bank1[[#This Row],[GST/HST]]</f>
        <v>0</v>
      </c>
      <c r="L869" s="37">
        <f t="shared" si="39"/>
        <v>0</v>
      </c>
    </row>
    <row r="870" spans="1:12" x14ac:dyDescent="0.2">
      <c r="A870" s="418"/>
      <c r="D870" s="416">
        <f>_xlfn.XLOOKUP(C:C,Table1[for Import to Bank Register dropdown],Table1[for Pivot],0,0,1)</f>
        <v>0</v>
      </c>
      <c r="E870" s="419"/>
      <c r="F870" s="160">
        <f t="shared" si="41"/>
        <v>1111111</v>
      </c>
      <c r="G870" s="394">
        <f t="shared" si="40"/>
        <v>0</v>
      </c>
      <c r="I870" s="397">
        <f>IF(OR(C870="150 Directors advances", C870="120 accounts receivable", C870="720.2 Automobile - Insurance", C870="720.3 Automobile - License", C870="870.4 Rent - Insurance", C870="870.6 Rent - Property Tax", C870="870.7 Rent - Homeoffice", C870="870.9 Rent - Water"),
   0,
   IF(Dashboard!$F$5="Quick",
      IF(OR(C870="190 Automobile",C870="200 computer hardware",C870="210 Computer software",C870="220 Quickbooks software",C870="230 Office equipment",C870="240 Office furniture"),
         E870-(E870/(1+Dashboard!$F$4)),
         0
      ),
      IF(C870="750 Business promotion",
         E870-(E870/(1+4.793/100)),
         E870-(E870/(1+Dashboard!$F$4))
      )
   )
)</f>
        <v>0</v>
      </c>
      <c r="J870" s="39">
        <f>Bank1[[#This Row],[Money in/ (Money out)]]-Bank1[[#This Row],[GST/HST]]</f>
        <v>0</v>
      </c>
      <c r="L870" s="37">
        <f t="shared" si="39"/>
        <v>0</v>
      </c>
    </row>
    <row r="871" spans="1:12" x14ac:dyDescent="0.2">
      <c r="A871" s="418"/>
      <c r="D871" s="416">
        <f>_xlfn.XLOOKUP(C:C,Table1[for Import to Bank Register dropdown],Table1[for Pivot],0,0,1)</f>
        <v>0</v>
      </c>
      <c r="E871" s="419"/>
      <c r="F871" s="160">
        <f t="shared" si="41"/>
        <v>1111111</v>
      </c>
      <c r="G871" s="394">
        <f t="shared" si="40"/>
        <v>0</v>
      </c>
      <c r="I871" s="397">
        <f>IF(OR(C871="150 Directors advances", C871="120 accounts receivable", C871="720.2 Automobile - Insurance", C871="720.3 Automobile - License", C871="870.4 Rent - Insurance", C871="870.6 Rent - Property Tax", C871="870.7 Rent - Homeoffice", C871="870.9 Rent - Water"),
   0,
   IF(Dashboard!$F$5="Quick",
      IF(OR(C871="190 Automobile",C871="200 computer hardware",C871="210 Computer software",C871="220 Quickbooks software",C871="230 Office equipment",C871="240 Office furniture"),
         E871-(E871/(1+Dashboard!$F$4)),
         0
      ),
      IF(C871="750 Business promotion",
         E871-(E871/(1+4.793/100)),
         E871-(E871/(1+Dashboard!$F$4))
      )
   )
)</f>
        <v>0</v>
      </c>
      <c r="J871" s="39">
        <f>Bank1[[#This Row],[Money in/ (Money out)]]-Bank1[[#This Row],[GST/HST]]</f>
        <v>0</v>
      </c>
      <c r="L871" s="37">
        <f t="shared" si="39"/>
        <v>0</v>
      </c>
    </row>
    <row r="872" spans="1:12" x14ac:dyDescent="0.2">
      <c r="A872" s="418"/>
      <c r="D872" s="416">
        <f>_xlfn.XLOOKUP(C:C,Table1[for Import to Bank Register dropdown],Table1[for Pivot],0,0,1)</f>
        <v>0</v>
      </c>
      <c r="E872" s="419"/>
      <c r="F872" s="160">
        <f t="shared" si="41"/>
        <v>1111111</v>
      </c>
      <c r="G872" s="394">
        <f t="shared" si="40"/>
        <v>0</v>
      </c>
      <c r="I872" s="397">
        <f>IF(OR(C872="150 Directors advances", C872="120 accounts receivable", C872="720.2 Automobile - Insurance", C872="720.3 Automobile - License", C872="870.4 Rent - Insurance", C872="870.6 Rent - Property Tax", C872="870.7 Rent - Homeoffice", C872="870.9 Rent - Water"),
   0,
   IF(Dashboard!$F$5="Quick",
      IF(OR(C872="190 Automobile",C872="200 computer hardware",C872="210 Computer software",C872="220 Quickbooks software",C872="230 Office equipment",C872="240 Office furniture"),
         E872-(E872/(1+Dashboard!$F$4)),
         0
      ),
      IF(C872="750 Business promotion",
         E872-(E872/(1+4.793/100)),
         E872-(E872/(1+Dashboard!$F$4))
      )
   )
)</f>
        <v>0</v>
      </c>
      <c r="J872" s="39">
        <f>Bank1[[#This Row],[Money in/ (Money out)]]-Bank1[[#This Row],[GST/HST]]</f>
        <v>0</v>
      </c>
      <c r="L872" s="37">
        <f t="shared" si="39"/>
        <v>0</v>
      </c>
    </row>
    <row r="873" spans="1:12" x14ac:dyDescent="0.2">
      <c r="A873" s="418"/>
      <c r="D873" s="416">
        <f>_xlfn.XLOOKUP(C:C,Table1[for Import to Bank Register dropdown],Table1[for Pivot],0,0,1)</f>
        <v>0</v>
      </c>
      <c r="E873" s="419"/>
      <c r="F873" s="160">
        <f t="shared" si="41"/>
        <v>1111111</v>
      </c>
      <c r="G873" s="394">
        <f t="shared" si="40"/>
        <v>0</v>
      </c>
      <c r="I873" s="397">
        <f>IF(OR(C873="150 Directors advances", C873="120 accounts receivable", C873="720.2 Automobile - Insurance", C873="720.3 Automobile - License", C873="870.4 Rent - Insurance", C873="870.6 Rent - Property Tax", C873="870.7 Rent - Homeoffice", C873="870.9 Rent - Water"),
   0,
   IF(Dashboard!$F$5="Quick",
      IF(OR(C873="190 Automobile",C873="200 computer hardware",C873="210 Computer software",C873="220 Quickbooks software",C873="230 Office equipment",C873="240 Office furniture"),
         E873-(E873/(1+Dashboard!$F$4)),
         0
      ),
      IF(C873="750 Business promotion",
         E873-(E873/(1+4.793/100)),
         E873-(E873/(1+Dashboard!$F$4))
      )
   )
)</f>
        <v>0</v>
      </c>
      <c r="J873" s="39">
        <f>Bank1[[#This Row],[Money in/ (Money out)]]-Bank1[[#This Row],[GST/HST]]</f>
        <v>0</v>
      </c>
      <c r="L873" s="37">
        <f t="shared" si="39"/>
        <v>0</v>
      </c>
    </row>
    <row r="874" spans="1:12" x14ac:dyDescent="0.2">
      <c r="A874" s="418"/>
      <c r="D874" s="416">
        <f>_xlfn.XLOOKUP(C:C,Table1[for Import to Bank Register dropdown],Table1[for Pivot],0,0,1)</f>
        <v>0</v>
      </c>
      <c r="E874" s="419"/>
      <c r="F874" s="160">
        <f t="shared" si="41"/>
        <v>1111111</v>
      </c>
      <c r="G874" s="394">
        <f t="shared" si="40"/>
        <v>0</v>
      </c>
      <c r="I874" s="397">
        <f>IF(OR(C874="150 Directors advances", C874="120 accounts receivable", C874="720.2 Automobile - Insurance", C874="720.3 Automobile - License", C874="870.4 Rent - Insurance", C874="870.6 Rent - Property Tax", C874="870.7 Rent - Homeoffice", C874="870.9 Rent - Water"),
   0,
   IF(Dashboard!$F$5="Quick",
      IF(OR(C874="190 Automobile",C874="200 computer hardware",C874="210 Computer software",C874="220 Quickbooks software",C874="230 Office equipment",C874="240 Office furniture"),
         E874-(E874/(1+Dashboard!$F$4)),
         0
      ),
      IF(C874="750 Business promotion",
         E874-(E874/(1+4.793/100)),
         E874-(E874/(1+Dashboard!$F$4))
      )
   )
)</f>
        <v>0</v>
      </c>
      <c r="J874" s="39">
        <f>Bank1[[#This Row],[Money in/ (Money out)]]-Bank1[[#This Row],[GST/HST]]</f>
        <v>0</v>
      </c>
      <c r="L874" s="37">
        <f t="shared" si="39"/>
        <v>0</v>
      </c>
    </row>
    <row r="875" spans="1:12" x14ac:dyDescent="0.2">
      <c r="A875" s="418"/>
      <c r="D875" s="416">
        <f>_xlfn.XLOOKUP(C:C,Table1[for Import to Bank Register dropdown],Table1[for Pivot],0,0,1)</f>
        <v>0</v>
      </c>
      <c r="E875" s="419"/>
      <c r="F875" s="160">
        <f t="shared" si="41"/>
        <v>1111111</v>
      </c>
      <c r="G875" s="394">
        <f t="shared" si="40"/>
        <v>0</v>
      </c>
      <c r="I875" s="397">
        <f>IF(OR(C875="150 Directors advances", C875="120 accounts receivable", C875="720.2 Automobile - Insurance", C875="720.3 Automobile - License", C875="870.4 Rent - Insurance", C875="870.6 Rent - Property Tax", C875="870.7 Rent - Homeoffice", C875="870.9 Rent - Water"),
   0,
   IF(Dashboard!$F$5="Quick",
      IF(OR(C875="190 Automobile",C875="200 computer hardware",C875="210 Computer software",C875="220 Quickbooks software",C875="230 Office equipment",C875="240 Office furniture"),
         E875-(E875/(1+Dashboard!$F$4)),
         0
      ),
      IF(C875="750 Business promotion",
         E875-(E875/(1+4.793/100)),
         E875-(E875/(1+Dashboard!$F$4))
      )
   )
)</f>
        <v>0</v>
      </c>
      <c r="J875" s="39">
        <f>Bank1[[#This Row],[Money in/ (Money out)]]-Bank1[[#This Row],[GST/HST]]</f>
        <v>0</v>
      </c>
      <c r="L875" s="37">
        <f t="shared" si="39"/>
        <v>0</v>
      </c>
    </row>
    <row r="876" spans="1:12" x14ac:dyDescent="0.2">
      <c r="A876" s="418"/>
      <c r="D876" s="416">
        <f>_xlfn.XLOOKUP(C:C,Table1[for Import to Bank Register dropdown],Table1[for Pivot],0,0,1)</f>
        <v>0</v>
      </c>
      <c r="E876" s="419"/>
      <c r="F876" s="160">
        <f t="shared" si="41"/>
        <v>1111111</v>
      </c>
      <c r="G876" s="394">
        <f t="shared" si="40"/>
        <v>0</v>
      </c>
      <c r="I876" s="397">
        <f>IF(OR(C876="150 Directors advances", C876="120 accounts receivable", C876="720.2 Automobile - Insurance", C876="720.3 Automobile - License", C876="870.4 Rent - Insurance", C876="870.6 Rent - Property Tax", C876="870.7 Rent - Homeoffice", C876="870.9 Rent - Water"),
   0,
   IF(Dashboard!$F$5="Quick",
      IF(OR(C876="190 Automobile",C876="200 computer hardware",C876="210 Computer software",C876="220 Quickbooks software",C876="230 Office equipment",C876="240 Office furniture"),
         E876-(E876/(1+Dashboard!$F$4)),
         0
      ),
      IF(C876="750 Business promotion",
         E876-(E876/(1+4.793/100)),
         E876-(E876/(1+Dashboard!$F$4))
      )
   )
)</f>
        <v>0</v>
      </c>
      <c r="J876" s="39">
        <f>Bank1[[#This Row],[Money in/ (Money out)]]-Bank1[[#This Row],[GST/HST]]</f>
        <v>0</v>
      </c>
      <c r="L876" s="37">
        <f t="shared" si="39"/>
        <v>0</v>
      </c>
    </row>
    <row r="877" spans="1:12" x14ac:dyDescent="0.2">
      <c r="A877" s="418"/>
      <c r="D877" s="416">
        <f>_xlfn.XLOOKUP(C:C,Table1[for Import to Bank Register dropdown],Table1[for Pivot],0,0,1)</f>
        <v>0</v>
      </c>
      <c r="E877" s="419"/>
      <c r="F877" s="160">
        <f t="shared" si="41"/>
        <v>1111111</v>
      </c>
      <c r="G877" s="394">
        <f t="shared" si="40"/>
        <v>0</v>
      </c>
      <c r="I877" s="397">
        <f>IF(OR(C877="150 Directors advances", C877="120 accounts receivable", C877="720.2 Automobile - Insurance", C877="720.3 Automobile - License", C877="870.4 Rent - Insurance", C877="870.6 Rent - Property Tax", C877="870.7 Rent - Homeoffice", C877="870.9 Rent - Water"),
   0,
   IF(Dashboard!$F$5="Quick",
      IF(OR(C877="190 Automobile",C877="200 computer hardware",C877="210 Computer software",C877="220 Quickbooks software",C877="230 Office equipment",C877="240 Office furniture"),
         E877-(E877/(1+Dashboard!$F$4)),
         0
      ),
      IF(C877="750 Business promotion",
         E877-(E877/(1+4.793/100)),
         E877-(E877/(1+Dashboard!$F$4))
      )
   )
)</f>
        <v>0</v>
      </c>
      <c r="J877" s="39">
        <f>Bank1[[#This Row],[Money in/ (Money out)]]-Bank1[[#This Row],[GST/HST]]</f>
        <v>0</v>
      </c>
      <c r="L877" s="37">
        <f t="shared" si="39"/>
        <v>0</v>
      </c>
    </row>
    <row r="878" spans="1:12" x14ac:dyDescent="0.2">
      <c r="A878" s="418"/>
      <c r="D878" s="416">
        <f>_xlfn.XLOOKUP(C:C,Table1[for Import to Bank Register dropdown],Table1[for Pivot],0,0,1)</f>
        <v>0</v>
      </c>
      <c r="E878" s="419"/>
      <c r="F878" s="160">
        <f t="shared" si="41"/>
        <v>1111111</v>
      </c>
      <c r="G878" s="394">
        <f t="shared" si="40"/>
        <v>0</v>
      </c>
      <c r="I878" s="397">
        <f>IF(OR(C878="150 Directors advances", C878="120 accounts receivable", C878="720.2 Automobile - Insurance", C878="720.3 Automobile - License", C878="870.4 Rent - Insurance", C878="870.6 Rent - Property Tax", C878="870.7 Rent - Homeoffice", C878="870.9 Rent - Water"),
   0,
   IF(Dashboard!$F$5="Quick",
      IF(OR(C878="190 Automobile",C878="200 computer hardware",C878="210 Computer software",C878="220 Quickbooks software",C878="230 Office equipment",C878="240 Office furniture"),
         E878-(E878/(1+Dashboard!$F$4)),
         0
      ),
      IF(C878="750 Business promotion",
         E878-(E878/(1+4.793/100)),
         E878-(E878/(1+Dashboard!$F$4))
      )
   )
)</f>
        <v>0</v>
      </c>
      <c r="J878" s="39">
        <f>Bank1[[#This Row],[Money in/ (Money out)]]-Bank1[[#This Row],[GST/HST]]</f>
        <v>0</v>
      </c>
      <c r="L878" s="37">
        <f t="shared" si="39"/>
        <v>0</v>
      </c>
    </row>
    <row r="879" spans="1:12" x14ac:dyDescent="0.2">
      <c r="A879" s="418"/>
      <c r="D879" s="416">
        <f>_xlfn.XLOOKUP(C:C,Table1[for Import to Bank Register dropdown],Table1[for Pivot],0,0,1)</f>
        <v>0</v>
      </c>
      <c r="E879" s="419"/>
      <c r="F879" s="160">
        <f t="shared" si="41"/>
        <v>1111111</v>
      </c>
      <c r="G879" s="394">
        <f t="shared" si="40"/>
        <v>0</v>
      </c>
      <c r="I879" s="397">
        <f>IF(OR(C879="150 Directors advances", C879="120 accounts receivable", C879="720.2 Automobile - Insurance", C879="720.3 Automobile - License", C879="870.4 Rent - Insurance", C879="870.6 Rent - Property Tax", C879="870.7 Rent - Homeoffice", C879="870.9 Rent - Water"),
   0,
   IF(Dashboard!$F$5="Quick",
      IF(OR(C879="190 Automobile",C879="200 computer hardware",C879="210 Computer software",C879="220 Quickbooks software",C879="230 Office equipment",C879="240 Office furniture"),
         E879-(E879/(1+Dashboard!$F$4)),
         0
      ),
      IF(C879="750 Business promotion",
         E879-(E879/(1+4.793/100)),
         E879-(E879/(1+Dashboard!$F$4))
      )
   )
)</f>
        <v>0</v>
      </c>
      <c r="J879" s="39">
        <f>Bank1[[#This Row],[Money in/ (Money out)]]-Bank1[[#This Row],[GST/HST]]</f>
        <v>0</v>
      </c>
      <c r="L879" s="37">
        <f t="shared" si="39"/>
        <v>0</v>
      </c>
    </row>
    <row r="880" spans="1:12" x14ac:dyDescent="0.2">
      <c r="A880" s="418"/>
      <c r="D880" s="416">
        <f>_xlfn.XLOOKUP(C:C,Table1[for Import to Bank Register dropdown],Table1[for Pivot],0,0,1)</f>
        <v>0</v>
      </c>
      <c r="E880" s="419"/>
      <c r="F880" s="160">
        <f t="shared" si="41"/>
        <v>1111111</v>
      </c>
      <c r="G880" s="394">
        <f t="shared" si="40"/>
        <v>0</v>
      </c>
      <c r="I880" s="397">
        <f>IF(OR(C880="150 Directors advances", C880="120 accounts receivable", C880="720.2 Automobile - Insurance", C880="720.3 Automobile - License", C880="870.4 Rent - Insurance", C880="870.6 Rent - Property Tax", C880="870.7 Rent - Homeoffice", C880="870.9 Rent - Water"),
   0,
   IF(Dashboard!$F$5="Quick",
      IF(OR(C880="190 Automobile",C880="200 computer hardware",C880="210 Computer software",C880="220 Quickbooks software",C880="230 Office equipment",C880="240 Office furniture"),
         E880-(E880/(1+Dashboard!$F$4)),
         0
      ),
      IF(C880="750 Business promotion",
         E880-(E880/(1+4.793/100)),
         E880-(E880/(1+Dashboard!$F$4))
      )
   )
)</f>
        <v>0</v>
      </c>
      <c r="J880" s="39">
        <f>Bank1[[#This Row],[Money in/ (Money out)]]-Bank1[[#This Row],[GST/HST]]</f>
        <v>0</v>
      </c>
      <c r="L880" s="37">
        <f t="shared" si="39"/>
        <v>0</v>
      </c>
    </row>
    <row r="881" spans="1:12" x14ac:dyDescent="0.2">
      <c r="A881" s="418"/>
      <c r="D881" s="416">
        <f>_xlfn.XLOOKUP(C:C,Table1[for Import to Bank Register dropdown],Table1[for Pivot],0,0,1)</f>
        <v>0</v>
      </c>
      <c r="E881" s="419"/>
      <c r="F881" s="160">
        <f t="shared" si="41"/>
        <v>1111111</v>
      </c>
      <c r="G881" s="394">
        <f t="shared" si="40"/>
        <v>0</v>
      </c>
      <c r="I881" s="397">
        <f>IF(OR(C881="150 Directors advances", C881="120 accounts receivable", C881="720.2 Automobile - Insurance", C881="720.3 Automobile - License", C881="870.4 Rent - Insurance", C881="870.6 Rent - Property Tax", C881="870.7 Rent - Homeoffice", C881="870.9 Rent - Water"),
   0,
   IF(Dashboard!$F$5="Quick",
      IF(OR(C881="190 Automobile",C881="200 computer hardware",C881="210 Computer software",C881="220 Quickbooks software",C881="230 Office equipment",C881="240 Office furniture"),
         E881-(E881/(1+Dashboard!$F$4)),
         0
      ),
      IF(C881="750 Business promotion",
         E881-(E881/(1+4.793/100)),
         E881-(E881/(1+Dashboard!$F$4))
      )
   )
)</f>
        <v>0</v>
      </c>
      <c r="J881" s="39">
        <f>Bank1[[#This Row],[Money in/ (Money out)]]-Bank1[[#This Row],[GST/HST]]</f>
        <v>0</v>
      </c>
      <c r="L881" s="37">
        <f t="shared" si="39"/>
        <v>0</v>
      </c>
    </row>
    <row r="882" spans="1:12" x14ac:dyDescent="0.2">
      <c r="A882" s="418"/>
      <c r="D882" s="416">
        <f>_xlfn.XLOOKUP(C:C,Table1[for Import to Bank Register dropdown],Table1[for Pivot],0,0,1)</f>
        <v>0</v>
      </c>
      <c r="E882" s="419"/>
      <c r="F882" s="160">
        <f t="shared" si="41"/>
        <v>1111111</v>
      </c>
      <c r="G882" s="394">
        <f t="shared" si="40"/>
        <v>0</v>
      </c>
      <c r="I882" s="397">
        <f>IF(OR(C882="150 Directors advances", C882="120 accounts receivable", C882="720.2 Automobile - Insurance", C882="720.3 Automobile - License", C882="870.4 Rent - Insurance", C882="870.6 Rent - Property Tax", C882="870.7 Rent - Homeoffice", C882="870.9 Rent - Water"),
   0,
   IF(Dashboard!$F$5="Quick",
      IF(OR(C882="190 Automobile",C882="200 computer hardware",C882="210 Computer software",C882="220 Quickbooks software",C882="230 Office equipment",C882="240 Office furniture"),
         E882-(E882/(1+Dashboard!$F$4)),
         0
      ),
      IF(C882="750 Business promotion",
         E882-(E882/(1+4.793/100)),
         E882-(E882/(1+Dashboard!$F$4))
      )
   )
)</f>
        <v>0</v>
      </c>
      <c r="J882" s="39">
        <f>Bank1[[#This Row],[Money in/ (Money out)]]-Bank1[[#This Row],[GST/HST]]</f>
        <v>0</v>
      </c>
      <c r="L882" s="37">
        <f t="shared" si="39"/>
        <v>0</v>
      </c>
    </row>
    <row r="883" spans="1:12" x14ac:dyDescent="0.2">
      <c r="A883" s="418"/>
      <c r="D883" s="416">
        <f>_xlfn.XLOOKUP(C:C,Table1[for Import to Bank Register dropdown],Table1[for Pivot],0,0,1)</f>
        <v>0</v>
      </c>
      <c r="E883" s="419"/>
      <c r="F883" s="160">
        <f t="shared" si="41"/>
        <v>1111111</v>
      </c>
      <c r="G883" s="394">
        <f t="shared" si="40"/>
        <v>0</v>
      </c>
      <c r="I883" s="397">
        <f>IF(OR(C883="150 Directors advances", C883="120 accounts receivable", C883="720.2 Automobile - Insurance", C883="720.3 Automobile - License", C883="870.4 Rent - Insurance", C883="870.6 Rent - Property Tax", C883="870.7 Rent - Homeoffice", C883="870.9 Rent - Water"),
   0,
   IF(Dashboard!$F$5="Quick",
      IF(OR(C883="190 Automobile",C883="200 computer hardware",C883="210 Computer software",C883="220 Quickbooks software",C883="230 Office equipment",C883="240 Office furniture"),
         E883-(E883/(1+Dashboard!$F$4)),
         0
      ),
      IF(C883="750 Business promotion",
         E883-(E883/(1+4.793/100)),
         E883-(E883/(1+Dashboard!$F$4))
      )
   )
)</f>
        <v>0</v>
      </c>
      <c r="J883" s="39">
        <f>Bank1[[#This Row],[Money in/ (Money out)]]-Bank1[[#This Row],[GST/HST]]</f>
        <v>0</v>
      </c>
      <c r="L883" s="37">
        <f t="shared" si="39"/>
        <v>0</v>
      </c>
    </row>
    <row r="884" spans="1:12" x14ac:dyDescent="0.2">
      <c r="A884" s="418"/>
      <c r="D884" s="416">
        <f>_xlfn.XLOOKUP(C:C,Table1[for Import to Bank Register dropdown],Table1[for Pivot],0,0,1)</f>
        <v>0</v>
      </c>
      <c r="E884" s="419"/>
      <c r="F884" s="160">
        <f t="shared" si="41"/>
        <v>1111111</v>
      </c>
      <c r="G884" s="394">
        <f t="shared" si="40"/>
        <v>0</v>
      </c>
      <c r="I884" s="397">
        <f>IF(OR(C884="150 Directors advances", C884="120 accounts receivable", C884="720.2 Automobile - Insurance", C884="720.3 Automobile - License", C884="870.4 Rent - Insurance", C884="870.6 Rent - Property Tax", C884="870.7 Rent - Homeoffice", C884="870.9 Rent - Water"),
   0,
   IF(Dashboard!$F$5="Quick",
      IF(OR(C884="190 Automobile",C884="200 computer hardware",C884="210 Computer software",C884="220 Quickbooks software",C884="230 Office equipment",C884="240 Office furniture"),
         E884-(E884/(1+Dashboard!$F$4)),
         0
      ),
      IF(C884="750 Business promotion",
         E884-(E884/(1+4.793/100)),
         E884-(E884/(1+Dashboard!$F$4))
      )
   )
)</f>
        <v>0</v>
      </c>
      <c r="J884" s="39">
        <f>Bank1[[#This Row],[Money in/ (Money out)]]-Bank1[[#This Row],[GST/HST]]</f>
        <v>0</v>
      </c>
      <c r="L884" s="37">
        <f t="shared" si="39"/>
        <v>0</v>
      </c>
    </row>
    <row r="885" spans="1:12" x14ac:dyDescent="0.2">
      <c r="A885" s="418"/>
      <c r="D885" s="416">
        <f>_xlfn.XLOOKUP(C:C,Table1[for Import to Bank Register dropdown],Table1[for Pivot],0,0,1)</f>
        <v>0</v>
      </c>
      <c r="E885" s="419"/>
      <c r="F885" s="160">
        <f t="shared" si="41"/>
        <v>1111111</v>
      </c>
      <c r="G885" s="394">
        <f t="shared" si="40"/>
        <v>0</v>
      </c>
      <c r="I885" s="397">
        <f>IF(OR(C885="150 Directors advances", C885="120 accounts receivable", C885="720.2 Automobile - Insurance", C885="720.3 Automobile - License", C885="870.4 Rent - Insurance", C885="870.6 Rent - Property Tax", C885="870.7 Rent - Homeoffice", C885="870.9 Rent - Water"),
   0,
   IF(Dashboard!$F$5="Quick",
      IF(OR(C885="190 Automobile",C885="200 computer hardware",C885="210 Computer software",C885="220 Quickbooks software",C885="230 Office equipment",C885="240 Office furniture"),
         E885-(E885/(1+Dashboard!$F$4)),
         0
      ),
      IF(C885="750 Business promotion",
         E885-(E885/(1+4.793/100)),
         E885-(E885/(1+Dashboard!$F$4))
      )
   )
)</f>
        <v>0</v>
      </c>
      <c r="J885" s="39">
        <f>Bank1[[#This Row],[Money in/ (Money out)]]-Bank1[[#This Row],[GST/HST]]</f>
        <v>0</v>
      </c>
      <c r="L885" s="37">
        <f t="shared" si="39"/>
        <v>0</v>
      </c>
    </row>
    <row r="886" spans="1:12" x14ac:dyDescent="0.2">
      <c r="A886" s="418"/>
      <c r="D886" s="416">
        <f>_xlfn.XLOOKUP(C:C,Table1[for Import to Bank Register dropdown],Table1[for Pivot],0,0,1)</f>
        <v>0</v>
      </c>
      <c r="E886" s="419"/>
      <c r="F886" s="160">
        <f t="shared" si="41"/>
        <v>1111111</v>
      </c>
      <c r="G886" s="394">
        <f t="shared" si="40"/>
        <v>0</v>
      </c>
      <c r="I886" s="397">
        <f>IF(OR(C886="150 Directors advances", C886="120 accounts receivable", C886="720.2 Automobile - Insurance", C886="720.3 Automobile - License", C886="870.4 Rent - Insurance", C886="870.6 Rent - Property Tax", C886="870.7 Rent - Homeoffice", C886="870.9 Rent - Water"),
   0,
   IF(Dashboard!$F$5="Quick",
      IF(OR(C886="190 Automobile",C886="200 computer hardware",C886="210 Computer software",C886="220 Quickbooks software",C886="230 Office equipment",C886="240 Office furniture"),
         E886-(E886/(1+Dashboard!$F$4)),
         0
      ),
      IF(C886="750 Business promotion",
         E886-(E886/(1+4.793/100)),
         E886-(E886/(1+Dashboard!$F$4))
      )
   )
)</f>
        <v>0</v>
      </c>
      <c r="J886" s="39">
        <f>Bank1[[#This Row],[Money in/ (Money out)]]-Bank1[[#This Row],[GST/HST]]</f>
        <v>0</v>
      </c>
      <c r="L886" s="37">
        <f t="shared" si="39"/>
        <v>0</v>
      </c>
    </row>
    <row r="887" spans="1:12" x14ac:dyDescent="0.2">
      <c r="A887" s="418"/>
      <c r="D887" s="416">
        <f>_xlfn.XLOOKUP(C:C,Table1[for Import to Bank Register dropdown],Table1[for Pivot],0,0,1)</f>
        <v>0</v>
      </c>
      <c r="E887" s="419"/>
      <c r="F887" s="160">
        <f t="shared" si="41"/>
        <v>1111111</v>
      </c>
      <c r="G887" s="394">
        <f t="shared" si="40"/>
        <v>0</v>
      </c>
      <c r="I887" s="397">
        <f>IF(OR(C887="150 Directors advances", C887="120 accounts receivable", C887="720.2 Automobile - Insurance", C887="720.3 Automobile - License", C887="870.4 Rent - Insurance", C887="870.6 Rent - Property Tax", C887="870.7 Rent - Homeoffice", C887="870.9 Rent - Water"),
   0,
   IF(Dashboard!$F$5="Quick",
      IF(OR(C887="190 Automobile",C887="200 computer hardware",C887="210 Computer software",C887="220 Quickbooks software",C887="230 Office equipment",C887="240 Office furniture"),
         E887-(E887/(1+Dashboard!$F$4)),
         0
      ),
      IF(C887="750 Business promotion",
         E887-(E887/(1+4.793/100)),
         E887-(E887/(1+Dashboard!$F$4))
      )
   )
)</f>
        <v>0</v>
      </c>
      <c r="J887" s="39">
        <f>Bank1[[#This Row],[Money in/ (Money out)]]-Bank1[[#This Row],[GST/HST]]</f>
        <v>0</v>
      </c>
      <c r="L887" s="37">
        <f t="shared" si="39"/>
        <v>0</v>
      </c>
    </row>
    <row r="888" spans="1:12" x14ac:dyDescent="0.2">
      <c r="A888" s="418"/>
      <c r="D888" s="416">
        <f>_xlfn.XLOOKUP(C:C,Table1[for Import to Bank Register dropdown],Table1[for Pivot],0,0,1)</f>
        <v>0</v>
      </c>
      <c r="E888" s="419"/>
      <c r="F888" s="160">
        <f t="shared" si="41"/>
        <v>1111111</v>
      </c>
      <c r="G888" s="394">
        <f t="shared" si="40"/>
        <v>0</v>
      </c>
      <c r="I888" s="397">
        <f>IF(OR(C888="150 Directors advances", C888="120 accounts receivable", C888="720.2 Automobile - Insurance", C888="720.3 Automobile - License", C888="870.4 Rent - Insurance", C888="870.6 Rent - Property Tax", C888="870.7 Rent - Homeoffice", C888="870.9 Rent - Water"),
   0,
   IF(Dashboard!$F$5="Quick",
      IF(OR(C888="190 Automobile",C888="200 computer hardware",C888="210 Computer software",C888="220 Quickbooks software",C888="230 Office equipment",C888="240 Office furniture"),
         E888-(E888/(1+Dashboard!$F$4)),
         0
      ),
      IF(C888="750 Business promotion",
         E888-(E888/(1+4.793/100)),
         E888-(E888/(1+Dashboard!$F$4))
      )
   )
)</f>
        <v>0</v>
      </c>
      <c r="J888" s="39">
        <f>Bank1[[#This Row],[Money in/ (Money out)]]-Bank1[[#This Row],[GST/HST]]</f>
        <v>0</v>
      </c>
      <c r="L888" s="37">
        <f t="shared" si="39"/>
        <v>0</v>
      </c>
    </row>
    <row r="889" spans="1:12" x14ac:dyDescent="0.2">
      <c r="A889" s="418"/>
      <c r="D889" s="416">
        <f>_xlfn.XLOOKUP(C:C,Table1[for Import to Bank Register dropdown],Table1[for Pivot],0,0,1)</f>
        <v>0</v>
      </c>
      <c r="E889" s="419"/>
      <c r="F889" s="160">
        <f t="shared" si="41"/>
        <v>1111111</v>
      </c>
      <c r="G889" s="394">
        <f t="shared" si="40"/>
        <v>0</v>
      </c>
      <c r="I889" s="397">
        <f>IF(OR(C889="150 Directors advances", C889="120 accounts receivable", C889="720.2 Automobile - Insurance", C889="720.3 Automobile - License", C889="870.4 Rent - Insurance", C889="870.6 Rent - Property Tax", C889="870.7 Rent - Homeoffice", C889="870.9 Rent - Water"),
   0,
   IF(Dashboard!$F$5="Quick",
      IF(OR(C889="190 Automobile",C889="200 computer hardware",C889="210 Computer software",C889="220 Quickbooks software",C889="230 Office equipment",C889="240 Office furniture"),
         E889-(E889/(1+Dashboard!$F$4)),
         0
      ),
      IF(C889="750 Business promotion",
         E889-(E889/(1+4.793/100)),
         E889-(E889/(1+Dashboard!$F$4))
      )
   )
)</f>
        <v>0</v>
      </c>
      <c r="J889" s="39">
        <f>Bank1[[#This Row],[Money in/ (Money out)]]-Bank1[[#This Row],[GST/HST]]</f>
        <v>0</v>
      </c>
      <c r="L889" s="37">
        <f t="shared" si="39"/>
        <v>0</v>
      </c>
    </row>
    <row r="890" spans="1:12" x14ac:dyDescent="0.2">
      <c r="A890" s="418"/>
      <c r="D890" s="416">
        <f>_xlfn.XLOOKUP(C:C,Table1[for Import to Bank Register dropdown],Table1[for Pivot],0,0,1)</f>
        <v>0</v>
      </c>
      <c r="E890" s="419"/>
      <c r="F890" s="160">
        <f t="shared" si="41"/>
        <v>1111111</v>
      </c>
      <c r="G890" s="394">
        <f t="shared" si="40"/>
        <v>0</v>
      </c>
      <c r="I890" s="397">
        <f>IF(OR(C890="150 Directors advances", C890="120 accounts receivable", C890="720.2 Automobile - Insurance", C890="720.3 Automobile - License", C890="870.4 Rent - Insurance", C890="870.6 Rent - Property Tax", C890="870.7 Rent - Homeoffice", C890="870.9 Rent - Water"),
   0,
   IF(Dashboard!$F$5="Quick",
      IF(OR(C890="190 Automobile",C890="200 computer hardware",C890="210 Computer software",C890="220 Quickbooks software",C890="230 Office equipment",C890="240 Office furniture"),
         E890-(E890/(1+Dashboard!$F$4)),
         0
      ),
      IF(C890="750 Business promotion",
         E890-(E890/(1+4.793/100)),
         E890-(E890/(1+Dashboard!$F$4))
      )
   )
)</f>
        <v>0</v>
      </c>
      <c r="J890" s="39">
        <f>Bank1[[#This Row],[Money in/ (Money out)]]-Bank1[[#This Row],[GST/HST]]</f>
        <v>0</v>
      </c>
      <c r="L890" s="37">
        <f t="shared" si="39"/>
        <v>0</v>
      </c>
    </row>
    <row r="891" spans="1:12" x14ac:dyDescent="0.2">
      <c r="A891" s="418"/>
      <c r="D891" s="416">
        <f>_xlfn.XLOOKUP(C:C,Table1[for Import to Bank Register dropdown],Table1[for Pivot],0,0,1)</f>
        <v>0</v>
      </c>
      <c r="E891" s="419"/>
      <c r="F891" s="160">
        <f t="shared" si="41"/>
        <v>1111111</v>
      </c>
      <c r="G891" s="394">
        <f t="shared" si="40"/>
        <v>0</v>
      </c>
      <c r="I891" s="397">
        <f>IF(OR(C891="150 Directors advances", C891="120 accounts receivable", C891="720.2 Automobile - Insurance", C891="720.3 Automobile - License", C891="870.4 Rent - Insurance", C891="870.6 Rent - Property Tax", C891="870.7 Rent - Homeoffice", C891="870.9 Rent - Water"),
   0,
   IF(Dashboard!$F$5="Quick",
      IF(OR(C891="190 Automobile",C891="200 computer hardware",C891="210 Computer software",C891="220 Quickbooks software",C891="230 Office equipment",C891="240 Office furniture"),
         E891-(E891/(1+Dashboard!$F$4)),
         0
      ),
      IF(C891="750 Business promotion",
         E891-(E891/(1+4.793/100)),
         E891-(E891/(1+Dashboard!$F$4))
      )
   )
)</f>
        <v>0</v>
      </c>
      <c r="J891" s="39">
        <f>Bank1[[#This Row],[Money in/ (Money out)]]-Bank1[[#This Row],[GST/HST]]</f>
        <v>0</v>
      </c>
      <c r="L891" s="37">
        <f t="shared" si="39"/>
        <v>0</v>
      </c>
    </row>
    <row r="892" spans="1:12" x14ac:dyDescent="0.2">
      <c r="A892" s="418"/>
      <c r="D892" s="416">
        <f>_xlfn.XLOOKUP(C:C,Table1[for Import to Bank Register dropdown],Table1[for Pivot],0,0,1)</f>
        <v>0</v>
      </c>
      <c r="E892" s="419"/>
      <c r="F892" s="160">
        <f t="shared" si="41"/>
        <v>1111111</v>
      </c>
      <c r="G892" s="394">
        <f t="shared" si="40"/>
        <v>0</v>
      </c>
      <c r="I892" s="397">
        <f>IF(OR(C892="150 Directors advances", C892="120 accounts receivable", C892="720.2 Automobile - Insurance", C892="720.3 Automobile - License", C892="870.4 Rent - Insurance", C892="870.6 Rent - Property Tax", C892="870.7 Rent - Homeoffice", C892="870.9 Rent - Water"),
   0,
   IF(Dashboard!$F$5="Quick",
      IF(OR(C892="190 Automobile",C892="200 computer hardware",C892="210 Computer software",C892="220 Quickbooks software",C892="230 Office equipment",C892="240 Office furniture"),
         E892-(E892/(1+Dashboard!$F$4)),
         0
      ),
      IF(C892="750 Business promotion",
         E892-(E892/(1+4.793/100)),
         E892-(E892/(1+Dashboard!$F$4))
      )
   )
)</f>
        <v>0</v>
      </c>
      <c r="J892" s="39">
        <f>Bank1[[#This Row],[Money in/ (Money out)]]-Bank1[[#This Row],[GST/HST]]</f>
        <v>0</v>
      </c>
      <c r="L892" s="37">
        <f t="shared" si="39"/>
        <v>0</v>
      </c>
    </row>
    <row r="893" spans="1:12" x14ac:dyDescent="0.2">
      <c r="A893" s="418"/>
      <c r="D893" s="416">
        <f>_xlfn.XLOOKUP(C:C,Table1[for Import to Bank Register dropdown],Table1[for Pivot],0,0,1)</f>
        <v>0</v>
      </c>
      <c r="E893" s="419"/>
      <c r="F893" s="160">
        <f t="shared" si="41"/>
        <v>1111111</v>
      </c>
      <c r="G893" s="394">
        <f t="shared" si="40"/>
        <v>0</v>
      </c>
      <c r="I893" s="397">
        <f>IF(OR(C893="150 Directors advances", C893="120 accounts receivable", C893="720.2 Automobile - Insurance", C893="720.3 Automobile - License", C893="870.4 Rent - Insurance", C893="870.6 Rent - Property Tax", C893="870.7 Rent - Homeoffice", C893="870.9 Rent - Water"),
   0,
   IF(Dashboard!$F$5="Quick",
      IF(OR(C893="190 Automobile",C893="200 computer hardware",C893="210 Computer software",C893="220 Quickbooks software",C893="230 Office equipment",C893="240 Office furniture"),
         E893-(E893/(1+Dashboard!$F$4)),
         0
      ),
      IF(C893="750 Business promotion",
         E893-(E893/(1+4.793/100)),
         E893-(E893/(1+Dashboard!$F$4))
      )
   )
)</f>
        <v>0</v>
      </c>
      <c r="J893" s="39">
        <f>Bank1[[#This Row],[Money in/ (Money out)]]-Bank1[[#This Row],[GST/HST]]</f>
        <v>0</v>
      </c>
      <c r="L893" s="37">
        <f t="shared" si="39"/>
        <v>0</v>
      </c>
    </row>
    <row r="894" spans="1:12" x14ac:dyDescent="0.2">
      <c r="A894" s="418"/>
      <c r="D894" s="416">
        <f>_xlfn.XLOOKUP(C:C,Table1[for Import to Bank Register dropdown],Table1[for Pivot],0,0,1)</f>
        <v>0</v>
      </c>
      <c r="E894" s="419"/>
      <c r="F894" s="160">
        <f t="shared" si="41"/>
        <v>1111111</v>
      </c>
      <c r="G894" s="394">
        <f t="shared" si="40"/>
        <v>0</v>
      </c>
      <c r="I894" s="397">
        <f>IF(OR(C894="150 Directors advances", C894="120 accounts receivable", C894="720.2 Automobile - Insurance", C894="720.3 Automobile - License", C894="870.4 Rent - Insurance", C894="870.6 Rent - Property Tax", C894="870.7 Rent - Homeoffice", C894="870.9 Rent - Water"),
   0,
   IF(Dashboard!$F$5="Quick",
      IF(OR(C894="190 Automobile",C894="200 computer hardware",C894="210 Computer software",C894="220 Quickbooks software",C894="230 Office equipment",C894="240 Office furniture"),
         E894-(E894/(1+Dashboard!$F$4)),
         0
      ),
      IF(C894="750 Business promotion",
         E894-(E894/(1+4.793/100)),
         E894-(E894/(1+Dashboard!$F$4))
      )
   )
)</f>
        <v>0</v>
      </c>
      <c r="J894" s="39">
        <f>Bank1[[#This Row],[Money in/ (Money out)]]-Bank1[[#This Row],[GST/HST]]</f>
        <v>0</v>
      </c>
      <c r="L894" s="37">
        <f t="shared" si="39"/>
        <v>0</v>
      </c>
    </row>
    <row r="895" spans="1:12" x14ac:dyDescent="0.2">
      <c r="A895" s="418"/>
      <c r="D895" s="416">
        <f>_xlfn.XLOOKUP(C:C,Table1[for Import to Bank Register dropdown],Table1[for Pivot],0,0,1)</f>
        <v>0</v>
      </c>
      <c r="E895" s="419"/>
      <c r="F895" s="160">
        <f t="shared" si="41"/>
        <v>1111111</v>
      </c>
      <c r="G895" s="394">
        <f t="shared" si="40"/>
        <v>0</v>
      </c>
      <c r="I895" s="397">
        <f>IF(OR(C895="150 Directors advances", C895="120 accounts receivable", C895="720.2 Automobile - Insurance", C895="720.3 Automobile - License", C895="870.4 Rent - Insurance", C895="870.6 Rent - Property Tax", C895="870.7 Rent - Homeoffice", C895="870.9 Rent - Water"),
   0,
   IF(Dashboard!$F$5="Quick",
      IF(OR(C895="190 Automobile",C895="200 computer hardware",C895="210 Computer software",C895="220 Quickbooks software",C895="230 Office equipment",C895="240 Office furniture"),
         E895-(E895/(1+Dashboard!$F$4)),
         0
      ),
      IF(C895="750 Business promotion",
         E895-(E895/(1+4.793/100)),
         E895-(E895/(1+Dashboard!$F$4))
      )
   )
)</f>
        <v>0</v>
      </c>
      <c r="J895" s="39">
        <f>Bank1[[#This Row],[Money in/ (Money out)]]-Bank1[[#This Row],[GST/HST]]</f>
        <v>0</v>
      </c>
      <c r="L895" s="37">
        <f t="shared" si="39"/>
        <v>0</v>
      </c>
    </row>
    <row r="896" spans="1:12" x14ac:dyDescent="0.2">
      <c r="A896" s="418"/>
      <c r="D896" s="416">
        <f>_xlfn.XLOOKUP(C:C,Table1[for Import to Bank Register dropdown],Table1[for Pivot],0,0,1)</f>
        <v>0</v>
      </c>
      <c r="E896" s="419"/>
      <c r="F896" s="160">
        <f t="shared" si="41"/>
        <v>1111111</v>
      </c>
      <c r="G896" s="394">
        <f t="shared" si="40"/>
        <v>0</v>
      </c>
      <c r="I896" s="397">
        <f>IF(OR(C896="150 Directors advances", C896="120 accounts receivable", C896="720.2 Automobile - Insurance", C896="720.3 Automobile - License", C896="870.4 Rent - Insurance", C896="870.6 Rent - Property Tax", C896="870.7 Rent - Homeoffice", C896="870.9 Rent - Water"),
   0,
   IF(Dashboard!$F$5="Quick",
      IF(OR(C896="190 Automobile",C896="200 computer hardware",C896="210 Computer software",C896="220 Quickbooks software",C896="230 Office equipment",C896="240 Office furniture"),
         E896-(E896/(1+Dashboard!$F$4)),
         0
      ),
      IF(C896="750 Business promotion",
         E896-(E896/(1+4.793/100)),
         E896-(E896/(1+Dashboard!$F$4))
      )
   )
)</f>
        <v>0</v>
      </c>
      <c r="J896" s="39">
        <f>Bank1[[#This Row],[Money in/ (Money out)]]-Bank1[[#This Row],[GST/HST]]</f>
        <v>0</v>
      </c>
      <c r="L896" s="37">
        <f t="shared" si="39"/>
        <v>0</v>
      </c>
    </row>
    <row r="897" spans="1:12" x14ac:dyDescent="0.2">
      <c r="A897" s="418"/>
      <c r="D897" s="416">
        <f>_xlfn.XLOOKUP(C:C,Table1[for Import to Bank Register dropdown],Table1[for Pivot],0,0,1)</f>
        <v>0</v>
      </c>
      <c r="E897" s="419"/>
      <c r="F897" s="160">
        <f t="shared" si="41"/>
        <v>1111111</v>
      </c>
      <c r="G897" s="394">
        <f t="shared" si="40"/>
        <v>0</v>
      </c>
      <c r="I897" s="397">
        <f>IF(OR(C897="150 Directors advances", C897="120 accounts receivable", C897="720.2 Automobile - Insurance", C897="720.3 Automobile - License", C897="870.4 Rent - Insurance", C897="870.6 Rent - Property Tax", C897="870.7 Rent - Homeoffice", C897="870.9 Rent - Water"),
   0,
   IF(Dashboard!$F$5="Quick",
      IF(OR(C897="190 Automobile",C897="200 computer hardware",C897="210 Computer software",C897="220 Quickbooks software",C897="230 Office equipment",C897="240 Office furniture"),
         E897-(E897/(1+Dashboard!$F$4)),
         0
      ),
      IF(C897="750 Business promotion",
         E897-(E897/(1+4.793/100)),
         E897-(E897/(1+Dashboard!$F$4))
      )
   )
)</f>
        <v>0</v>
      </c>
      <c r="J897" s="39">
        <f>Bank1[[#This Row],[Money in/ (Money out)]]-Bank1[[#This Row],[GST/HST]]</f>
        <v>0</v>
      </c>
      <c r="L897" s="37">
        <f t="shared" si="39"/>
        <v>0</v>
      </c>
    </row>
    <row r="898" spans="1:12" x14ac:dyDescent="0.2">
      <c r="A898" s="418"/>
      <c r="D898" s="416">
        <f>_xlfn.XLOOKUP(C:C,Table1[for Import to Bank Register dropdown],Table1[for Pivot],0,0,1)</f>
        <v>0</v>
      </c>
      <c r="E898" s="419"/>
      <c r="F898" s="160">
        <f t="shared" si="41"/>
        <v>1111111</v>
      </c>
      <c r="G898" s="394">
        <f t="shared" si="40"/>
        <v>0</v>
      </c>
      <c r="I898" s="397">
        <f>IF(OR(C898="150 Directors advances", C898="120 accounts receivable", C898="720.2 Automobile - Insurance", C898="720.3 Automobile - License", C898="870.4 Rent - Insurance", C898="870.6 Rent - Property Tax", C898="870.7 Rent - Homeoffice", C898="870.9 Rent - Water"),
   0,
   IF(Dashboard!$F$5="Quick",
      IF(OR(C898="190 Automobile",C898="200 computer hardware",C898="210 Computer software",C898="220 Quickbooks software",C898="230 Office equipment",C898="240 Office furniture"),
         E898-(E898/(1+Dashboard!$F$4)),
         0
      ),
      IF(C898="750 Business promotion",
         E898-(E898/(1+4.793/100)),
         E898-(E898/(1+Dashboard!$F$4))
      )
   )
)</f>
        <v>0</v>
      </c>
      <c r="J898" s="39">
        <f>Bank1[[#This Row],[Money in/ (Money out)]]-Bank1[[#This Row],[GST/HST]]</f>
        <v>0</v>
      </c>
      <c r="L898" s="37">
        <f t="shared" si="39"/>
        <v>0</v>
      </c>
    </row>
    <row r="899" spans="1:12" x14ac:dyDescent="0.2">
      <c r="A899" s="418"/>
      <c r="D899" s="416">
        <f>_xlfn.XLOOKUP(C:C,Table1[for Import to Bank Register dropdown],Table1[for Pivot],0,0,1)</f>
        <v>0</v>
      </c>
      <c r="E899" s="419"/>
      <c r="F899" s="160">
        <f t="shared" si="41"/>
        <v>1111111</v>
      </c>
      <c r="G899" s="394">
        <f t="shared" si="40"/>
        <v>0</v>
      </c>
      <c r="I899" s="397">
        <f>IF(OR(C899="150 Directors advances", C899="120 accounts receivable", C899="720.2 Automobile - Insurance", C899="720.3 Automobile - License", C899="870.4 Rent - Insurance", C899="870.6 Rent - Property Tax", C899="870.7 Rent - Homeoffice", C899="870.9 Rent - Water"),
   0,
   IF(Dashboard!$F$5="Quick",
      IF(OR(C899="190 Automobile",C899="200 computer hardware",C899="210 Computer software",C899="220 Quickbooks software",C899="230 Office equipment",C899="240 Office furniture"),
         E899-(E899/(1+Dashboard!$F$4)),
         0
      ),
      IF(C899="750 Business promotion",
         E899-(E899/(1+4.793/100)),
         E899-(E899/(1+Dashboard!$F$4))
      )
   )
)</f>
        <v>0</v>
      </c>
      <c r="J899" s="39">
        <f>Bank1[[#This Row],[Money in/ (Money out)]]-Bank1[[#This Row],[GST/HST]]</f>
        <v>0</v>
      </c>
      <c r="L899" s="37">
        <f t="shared" si="39"/>
        <v>0</v>
      </c>
    </row>
    <row r="900" spans="1:12" x14ac:dyDescent="0.2">
      <c r="A900" s="418"/>
      <c r="D900" s="416">
        <f>_xlfn.XLOOKUP(C:C,Table1[for Import to Bank Register dropdown],Table1[for Pivot],0,0,1)</f>
        <v>0</v>
      </c>
      <c r="E900" s="419"/>
      <c r="F900" s="160">
        <f t="shared" si="41"/>
        <v>1111111</v>
      </c>
      <c r="G900" s="394">
        <f t="shared" si="40"/>
        <v>0</v>
      </c>
      <c r="I900" s="397">
        <f>IF(OR(C900="150 Directors advances", C900="120 accounts receivable", C900="720.2 Automobile - Insurance", C900="720.3 Automobile - License", C900="870.4 Rent - Insurance", C900="870.6 Rent - Property Tax", C900="870.7 Rent - Homeoffice", C900="870.9 Rent - Water"),
   0,
   IF(Dashboard!$F$5="Quick",
      IF(OR(C900="190 Automobile",C900="200 computer hardware",C900="210 Computer software",C900="220 Quickbooks software",C900="230 Office equipment",C900="240 Office furniture"),
         E900-(E900/(1+Dashboard!$F$4)),
         0
      ),
      IF(C900="750 Business promotion",
         E900-(E900/(1+4.793/100)),
         E900-(E900/(1+Dashboard!$F$4))
      )
   )
)</f>
        <v>0</v>
      </c>
      <c r="J900" s="39">
        <f>Bank1[[#This Row],[Money in/ (Money out)]]-Bank1[[#This Row],[GST/HST]]</f>
        <v>0</v>
      </c>
      <c r="L900" s="37">
        <f t="shared" si="39"/>
        <v>0</v>
      </c>
    </row>
    <row r="901" spans="1:12" x14ac:dyDescent="0.2">
      <c r="A901" s="418"/>
      <c r="D901" s="416">
        <f>_xlfn.XLOOKUP(C:C,Table1[for Import to Bank Register dropdown],Table1[for Pivot],0,0,1)</f>
        <v>0</v>
      </c>
      <c r="E901" s="419"/>
      <c r="F901" s="160">
        <f t="shared" si="41"/>
        <v>1111111</v>
      </c>
      <c r="G901" s="394">
        <f t="shared" si="40"/>
        <v>0</v>
      </c>
      <c r="I901" s="397">
        <f>IF(OR(C901="150 Directors advances", C901="120 accounts receivable", C901="720.2 Automobile - Insurance", C901="720.3 Automobile - License", C901="870.4 Rent - Insurance", C901="870.6 Rent - Property Tax", C901="870.7 Rent - Homeoffice", C901="870.9 Rent - Water"),
   0,
   IF(Dashboard!$F$5="Quick",
      IF(OR(C901="190 Automobile",C901="200 computer hardware",C901="210 Computer software",C901="220 Quickbooks software",C901="230 Office equipment",C901="240 Office furniture"),
         E901-(E901/(1+Dashboard!$F$4)),
         0
      ),
      IF(C901="750 Business promotion",
         E901-(E901/(1+4.793/100)),
         E901-(E901/(1+Dashboard!$F$4))
      )
   )
)</f>
        <v>0</v>
      </c>
      <c r="J901" s="39">
        <f>Bank1[[#This Row],[Money in/ (Money out)]]-Bank1[[#This Row],[GST/HST]]</f>
        <v>0</v>
      </c>
      <c r="L901" s="37">
        <f t="shared" si="39"/>
        <v>0</v>
      </c>
    </row>
    <row r="902" spans="1:12" x14ac:dyDescent="0.2">
      <c r="A902" s="418"/>
      <c r="D902" s="416">
        <f>_xlfn.XLOOKUP(C:C,Table1[for Import to Bank Register dropdown],Table1[for Pivot],0,0,1)</f>
        <v>0</v>
      </c>
      <c r="E902" s="419"/>
      <c r="F902" s="160">
        <f t="shared" si="41"/>
        <v>1111111</v>
      </c>
      <c r="G902" s="394">
        <f t="shared" si="40"/>
        <v>0</v>
      </c>
      <c r="I902" s="397">
        <f>IF(OR(C902="150 Directors advances", C902="120 accounts receivable", C902="720.2 Automobile - Insurance", C902="720.3 Automobile - License", C902="870.4 Rent - Insurance", C902="870.6 Rent - Property Tax", C902="870.7 Rent - Homeoffice", C902="870.9 Rent - Water"),
   0,
   IF(Dashboard!$F$5="Quick",
      IF(OR(C902="190 Automobile",C902="200 computer hardware",C902="210 Computer software",C902="220 Quickbooks software",C902="230 Office equipment",C902="240 Office furniture"),
         E902-(E902/(1+Dashboard!$F$4)),
         0
      ),
      IF(C902="750 Business promotion",
         E902-(E902/(1+4.793/100)),
         E902-(E902/(1+Dashboard!$F$4))
      )
   )
)</f>
        <v>0</v>
      </c>
      <c r="J902" s="39">
        <f>Bank1[[#This Row],[Money in/ (Money out)]]-Bank1[[#This Row],[GST/HST]]</f>
        <v>0</v>
      </c>
      <c r="L902" s="37">
        <f t="shared" ref="L902:L965" si="42">$L$3</f>
        <v>0</v>
      </c>
    </row>
    <row r="903" spans="1:12" x14ac:dyDescent="0.2">
      <c r="A903" s="418"/>
      <c r="D903" s="416">
        <f>_xlfn.XLOOKUP(C:C,Table1[for Import to Bank Register dropdown],Table1[for Pivot],0,0,1)</f>
        <v>0</v>
      </c>
      <c r="E903" s="419"/>
      <c r="F903" s="160">
        <f t="shared" si="41"/>
        <v>1111111</v>
      </c>
      <c r="G903" s="394">
        <f t="shared" ref="G903:G966" si="43">G902+E903</f>
        <v>0</v>
      </c>
      <c r="I903" s="397">
        <f>IF(OR(C903="150 Directors advances", C903="120 accounts receivable", C903="720.2 Automobile - Insurance", C903="720.3 Automobile - License", C903="870.4 Rent - Insurance", C903="870.6 Rent - Property Tax", C903="870.7 Rent - Homeoffice", C903="870.9 Rent - Water"),
   0,
   IF(Dashboard!$F$5="Quick",
      IF(OR(C903="190 Automobile",C903="200 computer hardware",C903="210 Computer software",C903="220 Quickbooks software",C903="230 Office equipment",C903="240 Office furniture"),
         E903-(E903/(1+Dashboard!$F$4)),
         0
      ),
      IF(C903="750 Business promotion",
         E903-(E903/(1+4.793/100)),
         E903-(E903/(1+Dashboard!$F$4))
      )
   )
)</f>
        <v>0</v>
      </c>
      <c r="J903" s="39">
        <f>Bank1[[#This Row],[Money in/ (Money out)]]-Bank1[[#This Row],[GST/HST]]</f>
        <v>0</v>
      </c>
      <c r="L903" s="37">
        <f t="shared" si="42"/>
        <v>0</v>
      </c>
    </row>
    <row r="904" spans="1:12" x14ac:dyDescent="0.2">
      <c r="A904" s="418"/>
      <c r="D904" s="416">
        <f>_xlfn.XLOOKUP(C:C,Table1[for Import to Bank Register dropdown],Table1[for Pivot],0,0,1)</f>
        <v>0</v>
      </c>
      <c r="E904" s="419"/>
      <c r="F904" s="160">
        <f t="shared" ref="F904:F967" si="44">$E$2</f>
        <v>1111111</v>
      </c>
      <c r="G904" s="394">
        <f t="shared" si="43"/>
        <v>0</v>
      </c>
      <c r="I904" s="397">
        <f>IF(OR(C904="150 Directors advances", C904="120 accounts receivable", C904="720.2 Automobile - Insurance", C904="720.3 Automobile - License", C904="870.4 Rent - Insurance", C904="870.6 Rent - Property Tax", C904="870.7 Rent - Homeoffice", C904="870.9 Rent - Water"),
   0,
   IF(Dashboard!$F$5="Quick",
      IF(OR(C904="190 Automobile",C904="200 computer hardware",C904="210 Computer software",C904="220 Quickbooks software",C904="230 Office equipment",C904="240 Office furniture"),
         E904-(E904/(1+Dashboard!$F$4)),
         0
      ),
      IF(C904="750 Business promotion",
         E904-(E904/(1+4.793/100)),
         E904-(E904/(1+Dashboard!$F$4))
      )
   )
)</f>
        <v>0</v>
      </c>
      <c r="J904" s="39">
        <f>Bank1[[#This Row],[Money in/ (Money out)]]-Bank1[[#This Row],[GST/HST]]</f>
        <v>0</v>
      </c>
      <c r="L904" s="37">
        <f t="shared" si="42"/>
        <v>0</v>
      </c>
    </row>
    <row r="905" spans="1:12" x14ac:dyDescent="0.2">
      <c r="A905" s="418"/>
      <c r="D905" s="416">
        <f>_xlfn.XLOOKUP(C:C,Table1[for Import to Bank Register dropdown],Table1[for Pivot],0,0,1)</f>
        <v>0</v>
      </c>
      <c r="E905" s="419"/>
      <c r="F905" s="160">
        <f t="shared" si="44"/>
        <v>1111111</v>
      </c>
      <c r="G905" s="394">
        <f t="shared" si="43"/>
        <v>0</v>
      </c>
      <c r="I905" s="397">
        <f>IF(OR(C905="150 Directors advances", C905="120 accounts receivable", C905="720.2 Automobile - Insurance", C905="720.3 Automobile - License", C905="870.4 Rent - Insurance", C905="870.6 Rent - Property Tax", C905="870.7 Rent - Homeoffice", C905="870.9 Rent - Water"),
   0,
   IF(Dashboard!$F$5="Quick",
      IF(OR(C905="190 Automobile",C905="200 computer hardware",C905="210 Computer software",C905="220 Quickbooks software",C905="230 Office equipment",C905="240 Office furniture"),
         E905-(E905/(1+Dashboard!$F$4)),
         0
      ),
      IF(C905="750 Business promotion",
         E905-(E905/(1+4.793/100)),
         E905-(E905/(1+Dashboard!$F$4))
      )
   )
)</f>
        <v>0</v>
      </c>
      <c r="J905" s="39">
        <f>Bank1[[#This Row],[Money in/ (Money out)]]-Bank1[[#This Row],[GST/HST]]</f>
        <v>0</v>
      </c>
      <c r="L905" s="37">
        <f t="shared" si="42"/>
        <v>0</v>
      </c>
    </row>
    <row r="906" spans="1:12" x14ac:dyDescent="0.2">
      <c r="A906" s="418"/>
      <c r="D906" s="416">
        <f>_xlfn.XLOOKUP(C:C,Table1[for Import to Bank Register dropdown],Table1[for Pivot],0,0,1)</f>
        <v>0</v>
      </c>
      <c r="E906" s="419"/>
      <c r="F906" s="160">
        <f t="shared" si="44"/>
        <v>1111111</v>
      </c>
      <c r="G906" s="394">
        <f t="shared" si="43"/>
        <v>0</v>
      </c>
      <c r="I906" s="397">
        <f>IF(OR(C906="150 Directors advances", C906="120 accounts receivable", C906="720.2 Automobile - Insurance", C906="720.3 Automobile - License", C906="870.4 Rent - Insurance", C906="870.6 Rent - Property Tax", C906="870.7 Rent - Homeoffice", C906="870.9 Rent - Water"),
   0,
   IF(Dashboard!$F$5="Quick",
      IF(OR(C906="190 Automobile",C906="200 computer hardware",C906="210 Computer software",C906="220 Quickbooks software",C906="230 Office equipment",C906="240 Office furniture"),
         E906-(E906/(1+Dashboard!$F$4)),
         0
      ),
      IF(C906="750 Business promotion",
         E906-(E906/(1+4.793/100)),
         E906-(E906/(1+Dashboard!$F$4))
      )
   )
)</f>
        <v>0</v>
      </c>
      <c r="J906" s="39">
        <f>Bank1[[#This Row],[Money in/ (Money out)]]-Bank1[[#This Row],[GST/HST]]</f>
        <v>0</v>
      </c>
      <c r="L906" s="37">
        <f t="shared" si="42"/>
        <v>0</v>
      </c>
    </row>
    <row r="907" spans="1:12" x14ac:dyDescent="0.2">
      <c r="A907" s="418"/>
      <c r="D907" s="416">
        <f>_xlfn.XLOOKUP(C:C,Table1[for Import to Bank Register dropdown],Table1[for Pivot],0,0,1)</f>
        <v>0</v>
      </c>
      <c r="E907" s="419"/>
      <c r="F907" s="160">
        <f t="shared" si="44"/>
        <v>1111111</v>
      </c>
      <c r="G907" s="394">
        <f t="shared" si="43"/>
        <v>0</v>
      </c>
      <c r="I907" s="397">
        <f>IF(OR(C907="150 Directors advances", C907="120 accounts receivable", C907="720.2 Automobile - Insurance", C907="720.3 Automobile - License", C907="870.4 Rent - Insurance", C907="870.6 Rent - Property Tax", C907="870.7 Rent - Homeoffice", C907="870.9 Rent - Water"),
   0,
   IF(Dashboard!$F$5="Quick",
      IF(OR(C907="190 Automobile",C907="200 computer hardware",C907="210 Computer software",C907="220 Quickbooks software",C907="230 Office equipment",C907="240 Office furniture"),
         E907-(E907/(1+Dashboard!$F$4)),
         0
      ),
      IF(C907="750 Business promotion",
         E907-(E907/(1+4.793/100)),
         E907-(E907/(1+Dashboard!$F$4))
      )
   )
)</f>
        <v>0</v>
      </c>
      <c r="J907" s="39">
        <f>Bank1[[#This Row],[Money in/ (Money out)]]-Bank1[[#This Row],[GST/HST]]</f>
        <v>0</v>
      </c>
      <c r="L907" s="37">
        <f t="shared" si="42"/>
        <v>0</v>
      </c>
    </row>
    <row r="908" spans="1:12" x14ac:dyDescent="0.2">
      <c r="A908" s="418"/>
      <c r="D908" s="416">
        <f>_xlfn.XLOOKUP(C:C,Table1[for Import to Bank Register dropdown],Table1[for Pivot],0,0,1)</f>
        <v>0</v>
      </c>
      <c r="E908" s="419"/>
      <c r="F908" s="160">
        <f t="shared" si="44"/>
        <v>1111111</v>
      </c>
      <c r="G908" s="394">
        <f t="shared" si="43"/>
        <v>0</v>
      </c>
      <c r="I908" s="397">
        <f>IF(OR(C908="150 Directors advances", C908="120 accounts receivable", C908="720.2 Automobile - Insurance", C908="720.3 Automobile - License", C908="870.4 Rent - Insurance", C908="870.6 Rent - Property Tax", C908="870.7 Rent - Homeoffice", C908="870.9 Rent - Water"),
   0,
   IF(Dashboard!$F$5="Quick",
      IF(OR(C908="190 Automobile",C908="200 computer hardware",C908="210 Computer software",C908="220 Quickbooks software",C908="230 Office equipment",C908="240 Office furniture"),
         E908-(E908/(1+Dashboard!$F$4)),
         0
      ),
      IF(C908="750 Business promotion",
         E908-(E908/(1+4.793/100)),
         E908-(E908/(1+Dashboard!$F$4))
      )
   )
)</f>
        <v>0</v>
      </c>
      <c r="J908" s="39">
        <f>Bank1[[#This Row],[Money in/ (Money out)]]-Bank1[[#This Row],[GST/HST]]</f>
        <v>0</v>
      </c>
      <c r="L908" s="37">
        <f t="shared" si="42"/>
        <v>0</v>
      </c>
    </row>
    <row r="909" spans="1:12" x14ac:dyDescent="0.2">
      <c r="A909" s="418"/>
      <c r="D909" s="416">
        <f>_xlfn.XLOOKUP(C:C,Table1[for Import to Bank Register dropdown],Table1[for Pivot],0,0,1)</f>
        <v>0</v>
      </c>
      <c r="E909" s="419"/>
      <c r="F909" s="160">
        <f t="shared" si="44"/>
        <v>1111111</v>
      </c>
      <c r="G909" s="394">
        <f t="shared" si="43"/>
        <v>0</v>
      </c>
      <c r="I909" s="397">
        <f>IF(OR(C909="150 Directors advances", C909="120 accounts receivable", C909="720.2 Automobile - Insurance", C909="720.3 Automobile - License", C909="870.4 Rent - Insurance", C909="870.6 Rent - Property Tax", C909="870.7 Rent - Homeoffice", C909="870.9 Rent - Water"),
   0,
   IF(Dashboard!$F$5="Quick",
      IF(OR(C909="190 Automobile",C909="200 computer hardware",C909="210 Computer software",C909="220 Quickbooks software",C909="230 Office equipment",C909="240 Office furniture"),
         E909-(E909/(1+Dashboard!$F$4)),
         0
      ),
      IF(C909="750 Business promotion",
         E909-(E909/(1+4.793/100)),
         E909-(E909/(1+Dashboard!$F$4))
      )
   )
)</f>
        <v>0</v>
      </c>
      <c r="J909" s="39">
        <f>Bank1[[#This Row],[Money in/ (Money out)]]-Bank1[[#This Row],[GST/HST]]</f>
        <v>0</v>
      </c>
      <c r="L909" s="37">
        <f t="shared" si="42"/>
        <v>0</v>
      </c>
    </row>
    <row r="910" spans="1:12" x14ac:dyDescent="0.2">
      <c r="A910" s="418"/>
      <c r="D910" s="416">
        <f>_xlfn.XLOOKUP(C:C,Table1[for Import to Bank Register dropdown],Table1[for Pivot],0,0,1)</f>
        <v>0</v>
      </c>
      <c r="E910" s="419"/>
      <c r="F910" s="160">
        <f t="shared" si="44"/>
        <v>1111111</v>
      </c>
      <c r="G910" s="394">
        <f t="shared" si="43"/>
        <v>0</v>
      </c>
      <c r="I910" s="397">
        <f>IF(OR(C910="150 Directors advances", C910="120 accounts receivable", C910="720.2 Automobile - Insurance", C910="720.3 Automobile - License", C910="870.4 Rent - Insurance", C910="870.6 Rent - Property Tax", C910="870.7 Rent - Homeoffice", C910="870.9 Rent - Water"),
   0,
   IF(Dashboard!$F$5="Quick",
      IF(OR(C910="190 Automobile",C910="200 computer hardware",C910="210 Computer software",C910="220 Quickbooks software",C910="230 Office equipment",C910="240 Office furniture"),
         E910-(E910/(1+Dashboard!$F$4)),
         0
      ),
      IF(C910="750 Business promotion",
         E910-(E910/(1+4.793/100)),
         E910-(E910/(1+Dashboard!$F$4))
      )
   )
)</f>
        <v>0</v>
      </c>
      <c r="J910" s="39">
        <f>Bank1[[#This Row],[Money in/ (Money out)]]-Bank1[[#This Row],[GST/HST]]</f>
        <v>0</v>
      </c>
      <c r="L910" s="37">
        <f t="shared" si="42"/>
        <v>0</v>
      </c>
    </row>
    <row r="911" spans="1:12" x14ac:dyDescent="0.2">
      <c r="A911" s="418"/>
      <c r="D911" s="416">
        <f>_xlfn.XLOOKUP(C:C,Table1[for Import to Bank Register dropdown],Table1[for Pivot],0,0,1)</f>
        <v>0</v>
      </c>
      <c r="E911" s="419"/>
      <c r="F911" s="160">
        <f t="shared" si="44"/>
        <v>1111111</v>
      </c>
      <c r="G911" s="394">
        <f t="shared" si="43"/>
        <v>0</v>
      </c>
      <c r="I911" s="397">
        <f>IF(OR(C911="150 Directors advances", C911="120 accounts receivable", C911="720.2 Automobile - Insurance", C911="720.3 Automobile - License", C911="870.4 Rent - Insurance", C911="870.6 Rent - Property Tax", C911="870.7 Rent - Homeoffice", C911="870.9 Rent - Water"),
   0,
   IF(Dashboard!$F$5="Quick",
      IF(OR(C911="190 Automobile",C911="200 computer hardware",C911="210 Computer software",C911="220 Quickbooks software",C911="230 Office equipment",C911="240 Office furniture"),
         E911-(E911/(1+Dashboard!$F$4)),
         0
      ),
      IF(C911="750 Business promotion",
         E911-(E911/(1+4.793/100)),
         E911-(E911/(1+Dashboard!$F$4))
      )
   )
)</f>
        <v>0</v>
      </c>
      <c r="J911" s="39">
        <f>Bank1[[#This Row],[Money in/ (Money out)]]-Bank1[[#This Row],[GST/HST]]</f>
        <v>0</v>
      </c>
      <c r="L911" s="37">
        <f t="shared" si="42"/>
        <v>0</v>
      </c>
    </row>
    <row r="912" spans="1:12" x14ac:dyDescent="0.2">
      <c r="A912" s="418"/>
      <c r="D912" s="416">
        <f>_xlfn.XLOOKUP(C:C,Table1[for Import to Bank Register dropdown],Table1[for Pivot],0,0,1)</f>
        <v>0</v>
      </c>
      <c r="E912" s="419"/>
      <c r="F912" s="160">
        <f t="shared" si="44"/>
        <v>1111111</v>
      </c>
      <c r="G912" s="394">
        <f t="shared" si="43"/>
        <v>0</v>
      </c>
      <c r="I912" s="397">
        <f>IF(OR(C912="150 Directors advances", C912="120 accounts receivable", C912="720.2 Automobile - Insurance", C912="720.3 Automobile - License", C912="870.4 Rent - Insurance", C912="870.6 Rent - Property Tax", C912="870.7 Rent - Homeoffice", C912="870.9 Rent - Water"),
   0,
   IF(Dashboard!$F$5="Quick",
      IF(OR(C912="190 Automobile",C912="200 computer hardware",C912="210 Computer software",C912="220 Quickbooks software",C912="230 Office equipment",C912="240 Office furniture"),
         E912-(E912/(1+Dashboard!$F$4)),
         0
      ),
      IF(C912="750 Business promotion",
         E912-(E912/(1+4.793/100)),
         E912-(E912/(1+Dashboard!$F$4))
      )
   )
)</f>
        <v>0</v>
      </c>
      <c r="J912" s="39">
        <f>Bank1[[#This Row],[Money in/ (Money out)]]-Bank1[[#This Row],[GST/HST]]</f>
        <v>0</v>
      </c>
      <c r="L912" s="37">
        <f t="shared" si="42"/>
        <v>0</v>
      </c>
    </row>
    <row r="913" spans="1:12" x14ac:dyDescent="0.2">
      <c r="A913" s="418"/>
      <c r="D913" s="416">
        <f>_xlfn.XLOOKUP(C:C,Table1[for Import to Bank Register dropdown],Table1[for Pivot],0,0,1)</f>
        <v>0</v>
      </c>
      <c r="E913" s="419"/>
      <c r="F913" s="160">
        <f t="shared" si="44"/>
        <v>1111111</v>
      </c>
      <c r="G913" s="394">
        <f t="shared" si="43"/>
        <v>0</v>
      </c>
      <c r="I913" s="397">
        <f>IF(OR(C913="150 Directors advances", C913="120 accounts receivable", C913="720.2 Automobile - Insurance", C913="720.3 Automobile - License", C913="870.4 Rent - Insurance", C913="870.6 Rent - Property Tax", C913="870.7 Rent - Homeoffice", C913="870.9 Rent - Water"),
   0,
   IF(Dashboard!$F$5="Quick",
      IF(OR(C913="190 Automobile",C913="200 computer hardware",C913="210 Computer software",C913="220 Quickbooks software",C913="230 Office equipment",C913="240 Office furniture"),
         E913-(E913/(1+Dashboard!$F$4)),
         0
      ),
      IF(C913="750 Business promotion",
         E913-(E913/(1+4.793/100)),
         E913-(E913/(1+Dashboard!$F$4))
      )
   )
)</f>
        <v>0</v>
      </c>
      <c r="J913" s="39">
        <f>Bank1[[#This Row],[Money in/ (Money out)]]-Bank1[[#This Row],[GST/HST]]</f>
        <v>0</v>
      </c>
      <c r="L913" s="37">
        <f t="shared" si="42"/>
        <v>0</v>
      </c>
    </row>
    <row r="914" spans="1:12" x14ac:dyDescent="0.2">
      <c r="A914" s="418"/>
      <c r="D914" s="416">
        <f>_xlfn.XLOOKUP(C:C,Table1[for Import to Bank Register dropdown],Table1[for Pivot],0,0,1)</f>
        <v>0</v>
      </c>
      <c r="E914" s="419"/>
      <c r="F914" s="160">
        <f t="shared" si="44"/>
        <v>1111111</v>
      </c>
      <c r="G914" s="394">
        <f t="shared" si="43"/>
        <v>0</v>
      </c>
      <c r="I914" s="397">
        <f>IF(OR(C914="150 Directors advances", C914="120 accounts receivable", C914="720.2 Automobile - Insurance", C914="720.3 Automobile - License", C914="870.4 Rent - Insurance", C914="870.6 Rent - Property Tax", C914="870.7 Rent - Homeoffice", C914="870.9 Rent - Water"),
   0,
   IF(Dashboard!$F$5="Quick",
      IF(OR(C914="190 Automobile",C914="200 computer hardware",C914="210 Computer software",C914="220 Quickbooks software",C914="230 Office equipment",C914="240 Office furniture"),
         E914-(E914/(1+Dashboard!$F$4)),
         0
      ),
      IF(C914="750 Business promotion",
         E914-(E914/(1+4.793/100)),
         E914-(E914/(1+Dashboard!$F$4))
      )
   )
)</f>
        <v>0</v>
      </c>
      <c r="J914" s="39">
        <f>Bank1[[#This Row],[Money in/ (Money out)]]-Bank1[[#This Row],[GST/HST]]</f>
        <v>0</v>
      </c>
      <c r="L914" s="37">
        <f t="shared" si="42"/>
        <v>0</v>
      </c>
    </row>
    <row r="915" spans="1:12" x14ac:dyDescent="0.2">
      <c r="A915" s="418"/>
      <c r="D915" s="416">
        <f>_xlfn.XLOOKUP(C:C,Table1[for Import to Bank Register dropdown],Table1[for Pivot],0,0,1)</f>
        <v>0</v>
      </c>
      <c r="E915" s="419"/>
      <c r="F915" s="160">
        <f t="shared" si="44"/>
        <v>1111111</v>
      </c>
      <c r="G915" s="394">
        <f t="shared" si="43"/>
        <v>0</v>
      </c>
      <c r="I915" s="397">
        <f>IF(OR(C915="150 Directors advances", C915="120 accounts receivable", C915="720.2 Automobile - Insurance", C915="720.3 Automobile - License", C915="870.4 Rent - Insurance", C915="870.6 Rent - Property Tax", C915="870.7 Rent - Homeoffice", C915="870.9 Rent - Water"),
   0,
   IF(Dashboard!$F$5="Quick",
      IF(OR(C915="190 Automobile",C915="200 computer hardware",C915="210 Computer software",C915="220 Quickbooks software",C915="230 Office equipment",C915="240 Office furniture"),
         E915-(E915/(1+Dashboard!$F$4)),
         0
      ),
      IF(C915="750 Business promotion",
         E915-(E915/(1+4.793/100)),
         E915-(E915/(1+Dashboard!$F$4))
      )
   )
)</f>
        <v>0</v>
      </c>
      <c r="J915" s="39">
        <f>Bank1[[#This Row],[Money in/ (Money out)]]-Bank1[[#This Row],[GST/HST]]</f>
        <v>0</v>
      </c>
      <c r="L915" s="37">
        <f t="shared" si="42"/>
        <v>0</v>
      </c>
    </row>
    <row r="916" spans="1:12" x14ac:dyDescent="0.2">
      <c r="A916" s="418"/>
      <c r="D916" s="416">
        <f>_xlfn.XLOOKUP(C:C,Table1[for Import to Bank Register dropdown],Table1[for Pivot],0,0,1)</f>
        <v>0</v>
      </c>
      <c r="E916" s="419"/>
      <c r="F916" s="160">
        <f t="shared" si="44"/>
        <v>1111111</v>
      </c>
      <c r="G916" s="394">
        <f t="shared" si="43"/>
        <v>0</v>
      </c>
      <c r="I916" s="397">
        <f>IF(OR(C916="150 Directors advances", C916="120 accounts receivable", C916="720.2 Automobile - Insurance", C916="720.3 Automobile - License", C916="870.4 Rent - Insurance", C916="870.6 Rent - Property Tax", C916="870.7 Rent - Homeoffice", C916="870.9 Rent - Water"),
   0,
   IF(Dashboard!$F$5="Quick",
      IF(OR(C916="190 Automobile",C916="200 computer hardware",C916="210 Computer software",C916="220 Quickbooks software",C916="230 Office equipment",C916="240 Office furniture"),
         E916-(E916/(1+Dashboard!$F$4)),
         0
      ),
      IF(C916="750 Business promotion",
         E916-(E916/(1+4.793/100)),
         E916-(E916/(1+Dashboard!$F$4))
      )
   )
)</f>
        <v>0</v>
      </c>
      <c r="J916" s="39">
        <f>Bank1[[#This Row],[Money in/ (Money out)]]-Bank1[[#This Row],[GST/HST]]</f>
        <v>0</v>
      </c>
      <c r="L916" s="37">
        <f t="shared" si="42"/>
        <v>0</v>
      </c>
    </row>
    <row r="917" spans="1:12" x14ac:dyDescent="0.2">
      <c r="A917" s="418"/>
      <c r="D917" s="416">
        <f>_xlfn.XLOOKUP(C:C,Table1[for Import to Bank Register dropdown],Table1[for Pivot],0,0,1)</f>
        <v>0</v>
      </c>
      <c r="E917" s="419"/>
      <c r="F917" s="160">
        <f t="shared" si="44"/>
        <v>1111111</v>
      </c>
      <c r="G917" s="394">
        <f t="shared" si="43"/>
        <v>0</v>
      </c>
      <c r="I917" s="397">
        <f>IF(OR(C917="150 Directors advances", C917="120 accounts receivable", C917="720.2 Automobile - Insurance", C917="720.3 Automobile - License", C917="870.4 Rent - Insurance", C917="870.6 Rent - Property Tax", C917="870.7 Rent - Homeoffice", C917="870.9 Rent - Water"),
   0,
   IF(Dashboard!$F$5="Quick",
      IF(OR(C917="190 Automobile",C917="200 computer hardware",C917="210 Computer software",C917="220 Quickbooks software",C917="230 Office equipment",C917="240 Office furniture"),
         E917-(E917/(1+Dashboard!$F$4)),
         0
      ),
      IF(C917="750 Business promotion",
         E917-(E917/(1+4.793/100)),
         E917-(E917/(1+Dashboard!$F$4))
      )
   )
)</f>
        <v>0</v>
      </c>
      <c r="J917" s="39">
        <f>Bank1[[#This Row],[Money in/ (Money out)]]-Bank1[[#This Row],[GST/HST]]</f>
        <v>0</v>
      </c>
      <c r="L917" s="37">
        <f t="shared" si="42"/>
        <v>0</v>
      </c>
    </row>
    <row r="918" spans="1:12" x14ac:dyDescent="0.2">
      <c r="A918" s="418"/>
      <c r="D918" s="416">
        <f>_xlfn.XLOOKUP(C:C,Table1[for Import to Bank Register dropdown],Table1[for Pivot],0,0,1)</f>
        <v>0</v>
      </c>
      <c r="E918" s="419"/>
      <c r="F918" s="160">
        <f t="shared" si="44"/>
        <v>1111111</v>
      </c>
      <c r="G918" s="394">
        <f t="shared" si="43"/>
        <v>0</v>
      </c>
      <c r="I918" s="397">
        <f>IF(OR(C918="150 Directors advances", C918="120 accounts receivable", C918="720.2 Automobile - Insurance", C918="720.3 Automobile - License", C918="870.4 Rent - Insurance", C918="870.6 Rent - Property Tax", C918="870.7 Rent - Homeoffice", C918="870.9 Rent - Water"),
   0,
   IF(Dashboard!$F$5="Quick",
      IF(OR(C918="190 Automobile",C918="200 computer hardware",C918="210 Computer software",C918="220 Quickbooks software",C918="230 Office equipment",C918="240 Office furniture"),
         E918-(E918/(1+Dashboard!$F$4)),
         0
      ),
      IF(C918="750 Business promotion",
         E918-(E918/(1+4.793/100)),
         E918-(E918/(1+Dashboard!$F$4))
      )
   )
)</f>
        <v>0</v>
      </c>
      <c r="J918" s="39">
        <f>Bank1[[#This Row],[Money in/ (Money out)]]-Bank1[[#This Row],[GST/HST]]</f>
        <v>0</v>
      </c>
      <c r="L918" s="37">
        <f t="shared" si="42"/>
        <v>0</v>
      </c>
    </row>
    <row r="919" spans="1:12" x14ac:dyDescent="0.2">
      <c r="A919" s="418"/>
      <c r="D919" s="416">
        <f>_xlfn.XLOOKUP(C:C,Table1[for Import to Bank Register dropdown],Table1[for Pivot],0,0,1)</f>
        <v>0</v>
      </c>
      <c r="E919" s="419"/>
      <c r="F919" s="160">
        <f t="shared" si="44"/>
        <v>1111111</v>
      </c>
      <c r="G919" s="394">
        <f t="shared" si="43"/>
        <v>0</v>
      </c>
      <c r="I919" s="397">
        <f>IF(OR(C919="150 Directors advances", C919="120 accounts receivable", C919="720.2 Automobile - Insurance", C919="720.3 Automobile - License", C919="870.4 Rent - Insurance", C919="870.6 Rent - Property Tax", C919="870.7 Rent - Homeoffice", C919="870.9 Rent - Water"),
   0,
   IF(Dashboard!$F$5="Quick",
      IF(OR(C919="190 Automobile",C919="200 computer hardware",C919="210 Computer software",C919="220 Quickbooks software",C919="230 Office equipment",C919="240 Office furniture"),
         E919-(E919/(1+Dashboard!$F$4)),
         0
      ),
      IF(C919="750 Business promotion",
         E919-(E919/(1+4.793/100)),
         E919-(E919/(1+Dashboard!$F$4))
      )
   )
)</f>
        <v>0</v>
      </c>
      <c r="J919" s="39">
        <f>Bank1[[#This Row],[Money in/ (Money out)]]-Bank1[[#This Row],[GST/HST]]</f>
        <v>0</v>
      </c>
      <c r="L919" s="37">
        <f t="shared" si="42"/>
        <v>0</v>
      </c>
    </row>
    <row r="920" spans="1:12" x14ac:dyDescent="0.2">
      <c r="A920" s="418"/>
      <c r="D920" s="416">
        <f>_xlfn.XLOOKUP(C:C,Table1[for Import to Bank Register dropdown],Table1[for Pivot],0,0,1)</f>
        <v>0</v>
      </c>
      <c r="E920" s="419"/>
      <c r="F920" s="160">
        <f t="shared" si="44"/>
        <v>1111111</v>
      </c>
      <c r="G920" s="394">
        <f t="shared" si="43"/>
        <v>0</v>
      </c>
      <c r="I920" s="397">
        <f>IF(OR(C920="150 Directors advances", C920="120 accounts receivable", C920="720.2 Automobile - Insurance", C920="720.3 Automobile - License", C920="870.4 Rent - Insurance", C920="870.6 Rent - Property Tax", C920="870.7 Rent - Homeoffice", C920="870.9 Rent - Water"),
   0,
   IF(Dashboard!$F$5="Quick",
      IF(OR(C920="190 Automobile",C920="200 computer hardware",C920="210 Computer software",C920="220 Quickbooks software",C920="230 Office equipment",C920="240 Office furniture"),
         E920-(E920/(1+Dashboard!$F$4)),
         0
      ),
      IF(C920="750 Business promotion",
         E920-(E920/(1+4.793/100)),
         E920-(E920/(1+Dashboard!$F$4))
      )
   )
)</f>
        <v>0</v>
      </c>
      <c r="J920" s="39">
        <f>Bank1[[#This Row],[Money in/ (Money out)]]-Bank1[[#This Row],[GST/HST]]</f>
        <v>0</v>
      </c>
      <c r="L920" s="37">
        <f t="shared" si="42"/>
        <v>0</v>
      </c>
    </row>
    <row r="921" spans="1:12" x14ac:dyDescent="0.2">
      <c r="A921" s="418"/>
      <c r="D921" s="416">
        <f>_xlfn.XLOOKUP(C:C,Table1[for Import to Bank Register dropdown],Table1[for Pivot],0,0,1)</f>
        <v>0</v>
      </c>
      <c r="E921" s="419"/>
      <c r="F921" s="160">
        <f t="shared" si="44"/>
        <v>1111111</v>
      </c>
      <c r="G921" s="394">
        <f t="shared" si="43"/>
        <v>0</v>
      </c>
      <c r="I921" s="397">
        <f>IF(OR(C921="150 Directors advances", C921="120 accounts receivable", C921="720.2 Automobile - Insurance", C921="720.3 Automobile - License", C921="870.4 Rent - Insurance", C921="870.6 Rent - Property Tax", C921="870.7 Rent - Homeoffice", C921="870.9 Rent - Water"),
   0,
   IF(Dashboard!$F$5="Quick",
      IF(OR(C921="190 Automobile",C921="200 computer hardware",C921="210 Computer software",C921="220 Quickbooks software",C921="230 Office equipment",C921="240 Office furniture"),
         E921-(E921/(1+Dashboard!$F$4)),
         0
      ),
      IF(C921="750 Business promotion",
         E921-(E921/(1+4.793/100)),
         E921-(E921/(1+Dashboard!$F$4))
      )
   )
)</f>
        <v>0</v>
      </c>
      <c r="J921" s="39">
        <f>Bank1[[#This Row],[Money in/ (Money out)]]-Bank1[[#This Row],[GST/HST]]</f>
        <v>0</v>
      </c>
      <c r="L921" s="37">
        <f t="shared" si="42"/>
        <v>0</v>
      </c>
    </row>
    <row r="922" spans="1:12" x14ac:dyDescent="0.2">
      <c r="A922" s="418"/>
      <c r="D922" s="416">
        <f>_xlfn.XLOOKUP(C:C,Table1[for Import to Bank Register dropdown],Table1[for Pivot],0,0,1)</f>
        <v>0</v>
      </c>
      <c r="E922" s="419"/>
      <c r="F922" s="160">
        <f t="shared" si="44"/>
        <v>1111111</v>
      </c>
      <c r="G922" s="394">
        <f t="shared" si="43"/>
        <v>0</v>
      </c>
      <c r="I922" s="397">
        <f>IF(OR(C922="150 Directors advances", C922="120 accounts receivable", C922="720.2 Automobile - Insurance", C922="720.3 Automobile - License", C922="870.4 Rent - Insurance", C922="870.6 Rent - Property Tax", C922="870.7 Rent - Homeoffice", C922="870.9 Rent - Water"),
   0,
   IF(Dashboard!$F$5="Quick",
      IF(OR(C922="190 Automobile",C922="200 computer hardware",C922="210 Computer software",C922="220 Quickbooks software",C922="230 Office equipment",C922="240 Office furniture"),
         E922-(E922/(1+Dashboard!$F$4)),
         0
      ),
      IF(C922="750 Business promotion",
         E922-(E922/(1+4.793/100)),
         E922-(E922/(1+Dashboard!$F$4))
      )
   )
)</f>
        <v>0</v>
      </c>
      <c r="J922" s="39">
        <f>Bank1[[#This Row],[Money in/ (Money out)]]-Bank1[[#This Row],[GST/HST]]</f>
        <v>0</v>
      </c>
      <c r="L922" s="37">
        <f t="shared" si="42"/>
        <v>0</v>
      </c>
    </row>
    <row r="923" spans="1:12" x14ac:dyDescent="0.2">
      <c r="A923" s="418"/>
      <c r="D923" s="416">
        <f>_xlfn.XLOOKUP(C:C,Table1[for Import to Bank Register dropdown],Table1[for Pivot],0,0,1)</f>
        <v>0</v>
      </c>
      <c r="E923" s="419"/>
      <c r="F923" s="160">
        <f t="shared" si="44"/>
        <v>1111111</v>
      </c>
      <c r="G923" s="394">
        <f t="shared" si="43"/>
        <v>0</v>
      </c>
      <c r="I923" s="397">
        <f>IF(OR(C923="150 Directors advances", C923="120 accounts receivable", C923="720.2 Automobile - Insurance", C923="720.3 Automobile - License", C923="870.4 Rent - Insurance", C923="870.6 Rent - Property Tax", C923="870.7 Rent - Homeoffice", C923="870.9 Rent - Water"),
   0,
   IF(Dashboard!$F$5="Quick",
      IF(OR(C923="190 Automobile",C923="200 computer hardware",C923="210 Computer software",C923="220 Quickbooks software",C923="230 Office equipment",C923="240 Office furniture"),
         E923-(E923/(1+Dashboard!$F$4)),
         0
      ),
      IF(C923="750 Business promotion",
         E923-(E923/(1+4.793/100)),
         E923-(E923/(1+Dashboard!$F$4))
      )
   )
)</f>
        <v>0</v>
      </c>
      <c r="J923" s="39">
        <f>Bank1[[#This Row],[Money in/ (Money out)]]-Bank1[[#This Row],[GST/HST]]</f>
        <v>0</v>
      </c>
      <c r="L923" s="37">
        <f t="shared" si="42"/>
        <v>0</v>
      </c>
    </row>
    <row r="924" spans="1:12" x14ac:dyDescent="0.2">
      <c r="A924" s="418"/>
      <c r="D924" s="416">
        <f>_xlfn.XLOOKUP(C:C,Table1[for Import to Bank Register dropdown],Table1[for Pivot],0,0,1)</f>
        <v>0</v>
      </c>
      <c r="E924" s="419"/>
      <c r="F924" s="160">
        <f t="shared" si="44"/>
        <v>1111111</v>
      </c>
      <c r="G924" s="394">
        <f t="shared" si="43"/>
        <v>0</v>
      </c>
      <c r="I924" s="397">
        <f>IF(OR(C924="150 Directors advances", C924="120 accounts receivable", C924="720.2 Automobile - Insurance", C924="720.3 Automobile - License", C924="870.4 Rent - Insurance", C924="870.6 Rent - Property Tax", C924="870.7 Rent - Homeoffice", C924="870.9 Rent - Water"),
   0,
   IF(Dashboard!$F$5="Quick",
      IF(OR(C924="190 Automobile",C924="200 computer hardware",C924="210 Computer software",C924="220 Quickbooks software",C924="230 Office equipment",C924="240 Office furniture"),
         E924-(E924/(1+Dashboard!$F$4)),
         0
      ),
      IF(C924="750 Business promotion",
         E924-(E924/(1+4.793/100)),
         E924-(E924/(1+Dashboard!$F$4))
      )
   )
)</f>
        <v>0</v>
      </c>
      <c r="J924" s="39">
        <f>Bank1[[#This Row],[Money in/ (Money out)]]-Bank1[[#This Row],[GST/HST]]</f>
        <v>0</v>
      </c>
      <c r="L924" s="37">
        <f t="shared" si="42"/>
        <v>0</v>
      </c>
    </row>
    <row r="925" spans="1:12" x14ac:dyDescent="0.2">
      <c r="A925" s="418"/>
      <c r="D925" s="416">
        <f>_xlfn.XLOOKUP(C:C,Table1[for Import to Bank Register dropdown],Table1[for Pivot],0,0,1)</f>
        <v>0</v>
      </c>
      <c r="E925" s="419"/>
      <c r="F925" s="160">
        <f t="shared" si="44"/>
        <v>1111111</v>
      </c>
      <c r="G925" s="394">
        <f t="shared" si="43"/>
        <v>0</v>
      </c>
      <c r="I925" s="397">
        <f>IF(OR(C925="150 Directors advances", C925="120 accounts receivable", C925="720.2 Automobile - Insurance", C925="720.3 Automobile - License", C925="870.4 Rent - Insurance", C925="870.6 Rent - Property Tax", C925="870.7 Rent - Homeoffice", C925="870.9 Rent - Water"),
   0,
   IF(Dashboard!$F$5="Quick",
      IF(OR(C925="190 Automobile",C925="200 computer hardware",C925="210 Computer software",C925="220 Quickbooks software",C925="230 Office equipment",C925="240 Office furniture"),
         E925-(E925/(1+Dashboard!$F$4)),
         0
      ),
      IF(C925="750 Business promotion",
         E925-(E925/(1+4.793/100)),
         E925-(E925/(1+Dashboard!$F$4))
      )
   )
)</f>
        <v>0</v>
      </c>
      <c r="J925" s="39">
        <f>Bank1[[#This Row],[Money in/ (Money out)]]-Bank1[[#This Row],[GST/HST]]</f>
        <v>0</v>
      </c>
      <c r="L925" s="37">
        <f t="shared" si="42"/>
        <v>0</v>
      </c>
    </row>
    <row r="926" spans="1:12" x14ac:dyDescent="0.2">
      <c r="A926" s="418"/>
      <c r="D926" s="416">
        <f>_xlfn.XLOOKUP(C:C,Table1[for Import to Bank Register dropdown],Table1[for Pivot],0,0,1)</f>
        <v>0</v>
      </c>
      <c r="E926" s="419"/>
      <c r="F926" s="160">
        <f t="shared" si="44"/>
        <v>1111111</v>
      </c>
      <c r="G926" s="394">
        <f t="shared" si="43"/>
        <v>0</v>
      </c>
      <c r="I926" s="397">
        <f>IF(OR(C926="150 Directors advances", C926="120 accounts receivable", C926="720.2 Automobile - Insurance", C926="720.3 Automobile - License", C926="870.4 Rent - Insurance", C926="870.6 Rent - Property Tax", C926="870.7 Rent - Homeoffice", C926="870.9 Rent - Water"),
   0,
   IF(Dashboard!$F$5="Quick",
      IF(OR(C926="190 Automobile",C926="200 computer hardware",C926="210 Computer software",C926="220 Quickbooks software",C926="230 Office equipment",C926="240 Office furniture"),
         E926-(E926/(1+Dashboard!$F$4)),
         0
      ),
      IF(C926="750 Business promotion",
         E926-(E926/(1+4.793/100)),
         E926-(E926/(1+Dashboard!$F$4))
      )
   )
)</f>
        <v>0</v>
      </c>
      <c r="J926" s="39">
        <f>Bank1[[#This Row],[Money in/ (Money out)]]-Bank1[[#This Row],[GST/HST]]</f>
        <v>0</v>
      </c>
      <c r="L926" s="37">
        <f t="shared" si="42"/>
        <v>0</v>
      </c>
    </row>
    <row r="927" spans="1:12" x14ac:dyDescent="0.2">
      <c r="A927" s="418"/>
      <c r="D927" s="416">
        <f>_xlfn.XLOOKUP(C:C,Table1[for Import to Bank Register dropdown],Table1[for Pivot],0,0,1)</f>
        <v>0</v>
      </c>
      <c r="E927" s="419"/>
      <c r="F927" s="160">
        <f t="shared" si="44"/>
        <v>1111111</v>
      </c>
      <c r="G927" s="394">
        <f t="shared" si="43"/>
        <v>0</v>
      </c>
      <c r="I927" s="397">
        <f>IF(OR(C927="150 Directors advances", C927="120 accounts receivable", C927="720.2 Automobile - Insurance", C927="720.3 Automobile - License", C927="870.4 Rent - Insurance", C927="870.6 Rent - Property Tax", C927="870.7 Rent - Homeoffice", C927="870.9 Rent - Water"),
   0,
   IF(Dashboard!$F$5="Quick",
      IF(OR(C927="190 Automobile",C927="200 computer hardware",C927="210 Computer software",C927="220 Quickbooks software",C927="230 Office equipment",C927="240 Office furniture"),
         E927-(E927/(1+Dashboard!$F$4)),
         0
      ),
      IF(C927="750 Business promotion",
         E927-(E927/(1+4.793/100)),
         E927-(E927/(1+Dashboard!$F$4))
      )
   )
)</f>
        <v>0</v>
      </c>
      <c r="J927" s="39">
        <f>Bank1[[#This Row],[Money in/ (Money out)]]-Bank1[[#This Row],[GST/HST]]</f>
        <v>0</v>
      </c>
      <c r="L927" s="37">
        <f t="shared" si="42"/>
        <v>0</v>
      </c>
    </row>
    <row r="928" spans="1:12" x14ac:dyDescent="0.2">
      <c r="A928" s="418"/>
      <c r="D928" s="416">
        <f>_xlfn.XLOOKUP(C:C,Table1[for Import to Bank Register dropdown],Table1[for Pivot],0,0,1)</f>
        <v>0</v>
      </c>
      <c r="E928" s="419"/>
      <c r="F928" s="160">
        <f t="shared" si="44"/>
        <v>1111111</v>
      </c>
      <c r="G928" s="394">
        <f t="shared" si="43"/>
        <v>0</v>
      </c>
      <c r="I928" s="397">
        <f>IF(OR(C928="150 Directors advances", C928="120 accounts receivable", C928="720.2 Automobile - Insurance", C928="720.3 Automobile - License", C928="870.4 Rent - Insurance", C928="870.6 Rent - Property Tax", C928="870.7 Rent - Homeoffice", C928="870.9 Rent - Water"),
   0,
   IF(Dashboard!$F$5="Quick",
      IF(OR(C928="190 Automobile",C928="200 computer hardware",C928="210 Computer software",C928="220 Quickbooks software",C928="230 Office equipment",C928="240 Office furniture"),
         E928-(E928/(1+Dashboard!$F$4)),
         0
      ),
      IF(C928="750 Business promotion",
         E928-(E928/(1+4.793/100)),
         E928-(E928/(1+Dashboard!$F$4))
      )
   )
)</f>
        <v>0</v>
      </c>
      <c r="J928" s="39">
        <f>Bank1[[#This Row],[Money in/ (Money out)]]-Bank1[[#This Row],[GST/HST]]</f>
        <v>0</v>
      </c>
      <c r="L928" s="37">
        <f t="shared" si="42"/>
        <v>0</v>
      </c>
    </row>
    <row r="929" spans="1:12" x14ac:dyDescent="0.2">
      <c r="A929" s="418"/>
      <c r="D929" s="416">
        <f>_xlfn.XLOOKUP(C:C,Table1[for Import to Bank Register dropdown],Table1[for Pivot],0,0,1)</f>
        <v>0</v>
      </c>
      <c r="E929" s="419"/>
      <c r="F929" s="160">
        <f t="shared" si="44"/>
        <v>1111111</v>
      </c>
      <c r="G929" s="394">
        <f t="shared" si="43"/>
        <v>0</v>
      </c>
      <c r="I929" s="397">
        <f>IF(OR(C929="150 Directors advances", C929="120 accounts receivable", C929="720.2 Automobile - Insurance", C929="720.3 Automobile - License", C929="870.4 Rent - Insurance", C929="870.6 Rent - Property Tax", C929="870.7 Rent - Homeoffice", C929="870.9 Rent - Water"),
   0,
   IF(Dashboard!$F$5="Quick",
      IF(OR(C929="190 Automobile",C929="200 computer hardware",C929="210 Computer software",C929="220 Quickbooks software",C929="230 Office equipment",C929="240 Office furniture"),
         E929-(E929/(1+Dashboard!$F$4)),
         0
      ),
      IF(C929="750 Business promotion",
         E929-(E929/(1+4.793/100)),
         E929-(E929/(1+Dashboard!$F$4))
      )
   )
)</f>
        <v>0</v>
      </c>
      <c r="J929" s="39">
        <f>Bank1[[#This Row],[Money in/ (Money out)]]-Bank1[[#This Row],[GST/HST]]</f>
        <v>0</v>
      </c>
      <c r="L929" s="37">
        <f t="shared" si="42"/>
        <v>0</v>
      </c>
    </row>
    <row r="930" spans="1:12" x14ac:dyDescent="0.2">
      <c r="A930" s="418"/>
      <c r="D930" s="416">
        <f>_xlfn.XLOOKUP(C:C,Table1[for Import to Bank Register dropdown],Table1[for Pivot],0,0,1)</f>
        <v>0</v>
      </c>
      <c r="E930" s="419"/>
      <c r="F930" s="160">
        <f t="shared" si="44"/>
        <v>1111111</v>
      </c>
      <c r="G930" s="394">
        <f t="shared" si="43"/>
        <v>0</v>
      </c>
      <c r="I930" s="397">
        <f>IF(OR(C930="150 Directors advances", C930="120 accounts receivable", C930="720.2 Automobile - Insurance", C930="720.3 Automobile - License", C930="870.4 Rent - Insurance", C930="870.6 Rent - Property Tax", C930="870.7 Rent - Homeoffice", C930="870.9 Rent - Water"),
   0,
   IF(Dashboard!$F$5="Quick",
      IF(OR(C930="190 Automobile",C930="200 computer hardware",C930="210 Computer software",C930="220 Quickbooks software",C930="230 Office equipment",C930="240 Office furniture"),
         E930-(E930/(1+Dashboard!$F$4)),
         0
      ),
      IF(C930="750 Business promotion",
         E930-(E930/(1+4.793/100)),
         E930-(E930/(1+Dashboard!$F$4))
      )
   )
)</f>
        <v>0</v>
      </c>
      <c r="J930" s="39">
        <f>Bank1[[#This Row],[Money in/ (Money out)]]-Bank1[[#This Row],[GST/HST]]</f>
        <v>0</v>
      </c>
      <c r="L930" s="37">
        <f t="shared" si="42"/>
        <v>0</v>
      </c>
    </row>
    <row r="931" spans="1:12" x14ac:dyDescent="0.2">
      <c r="A931" s="418"/>
      <c r="D931" s="416">
        <f>_xlfn.XLOOKUP(C:C,Table1[for Import to Bank Register dropdown],Table1[for Pivot],0,0,1)</f>
        <v>0</v>
      </c>
      <c r="E931" s="419"/>
      <c r="F931" s="160">
        <f t="shared" si="44"/>
        <v>1111111</v>
      </c>
      <c r="G931" s="394">
        <f t="shared" si="43"/>
        <v>0</v>
      </c>
      <c r="I931" s="397">
        <f>IF(OR(C931="150 Directors advances", C931="120 accounts receivable", C931="720.2 Automobile - Insurance", C931="720.3 Automobile - License", C931="870.4 Rent - Insurance", C931="870.6 Rent - Property Tax", C931="870.7 Rent - Homeoffice", C931="870.9 Rent - Water"),
   0,
   IF(Dashboard!$F$5="Quick",
      IF(OR(C931="190 Automobile",C931="200 computer hardware",C931="210 Computer software",C931="220 Quickbooks software",C931="230 Office equipment",C931="240 Office furniture"),
         E931-(E931/(1+Dashboard!$F$4)),
         0
      ),
      IF(C931="750 Business promotion",
         E931-(E931/(1+4.793/100)),
         E931-(E931/(1+Dashboard!$F$4))
      )
   )
)</f>
        <v>0</v>
      </c>
      <c r="J931" s="39">
        <f>Bank1[[#This Row],[Money in/ (Money out)]]-Bank1[[#This Row],[GST/HST]]</f>
        <v>0</v>
      </c>
      <c r="L931" s="37">
        <f t="shared" si="42"/>
        <v>0</v>
      </c>
    </row>
    <row r="932" spans="1:12" x14ac:dyDescent="0.2">
      <c r="A932" s="418"/>
      <c r="D932" s="416">
        <f>_xlfn.XLOOKUP(C:C,Table1[for Import to Bank Register dropdown],Table1[for Pivot],0,0,1)</f>
        <v>0</v>
      </c>
      <c r="E932" s="419"/>
      <c r="F932" s="160">
        <f t="shared" si="44"/>
        <v>1111111</v>
      </c>
      <c r="G932" s="394">
        <f t="shared" si="43"/>
        <v>0</v>
      </c>
      <c r="I932" s="397">
        <f>IF(OR(C932="150 Directors advances", C932="120 accounts receivable", C932="720.2 Automobile - Insurance", C932="720.3 Automobile - License", C932="870.4 Rent - Insurance", C932="870.6 Rent - Property Tax", C932="870.7 Rent - Homeoffice", C932="870.9 Rent - Water"),
   0,
   IF(Dashboard!$F$5="Quick",
      IF(OR(C932="190 Automobile",C932="200 computer hardware",C932="210 Computer software",C932="220 Quickbooks software",C932="230 Office equipment",C932="240 Office furniture"),
         E932-(E932/(1+Dashboard!$F$4)),
         0
      ),
      IF(C932="750 Business promotion",
         E932-(E932/(1+4.793/100)),
         E932-(E932/(1+Dashboard!$F$4))
      )
   )
)</f>
        <v>0</v>
      </c>
      <c r="J932" s="39">
        <f>Bank1[[#This Row],[Money in/ (Money out)]]-Bank1[[#This Row],[GST/HST]]</f>
        <v>0</v>
      </c>
      <c r="L932" s="37">
        <f t="shared" si="42"/>
        <v>0</v>
      </c>
    </row>
    <row r="933" spans="1:12" x14ac:dyDescent="0.2">
      <c r="A933" s="418"/>
      <c r="D933" s="416">
        <f>_xlfn.XLOOKUP(C:C,Table1[for Import to Bank Register dropdown],Table1[for Pivot],0,0,1)</f>
        <v>0</v>
      </c>
      <c r="E933" s="419"/>
      <c r="F933" s="160">
        <f t="shared" si="44"/>
        <v>1111111</v>
      </c>
      <c r="G933" s="394">
        <f t="shared" si="43"/>
        <v>0</v>
      </c>
      <c r="I933" s="397">
        <f>IF(OR(C933="150 Directors advances", C933="120 accounts receivable", C933="720.2 Automobile - Insurance", C933="720.3 Automobile - License", C933="870.4 Rent - Insurance", C933="870.6 Rent - Property Tax", C933="870.7 Rent - Homeoffice", C933="870.9 Rent - Water"),
   0,
   IF(Dashboard!$F$5="Quick",
      IF(OR(C933="190 Automobile",C933="200 computer hardware",C933="210 Computer software",C933="220 Quickbooks software",C933="230 Office equipment",C933="240 Office furniture"),
         E933-(E933/(1+Dashboard!$F$4)),
         0
      ),
      IF(C933="750 Business promotion",
         E933-(E933/(1+4.793/100)),
         E933-(E933/(1+Dashboard!$F$4))
      )
   )
)</f>
        <v>0</v>
      </c>
      <c r="J933" s="39">
        <f>Bank1[[#This Row],[Money in/ (Money out)]]-Bank1[[#This Row],[GST/HST]]</f>
        <v>0</v>
      </c>
      <c r="L933" s="37">
        <f t="shared" si="42"/>
        <v>0</v>
      </c>
    </row>
    <row r="934" spans="1:12" x14ac:dyDescent="0.2">
      <c r="A934" s="418"/>
      <c r="D934" s="416">
        <f>_xlfn.XLOOKUP(C:C,Table1[for Import to Bank Register dropdown],Table1[for Pivot],0,0,1)</f>
        <v>0</v>
      </c>
      <c r="E934" s="419"/>
      <c r="F934" s="160">
        <f t="shared" si="44"/>
        <v>1111111</v>
      </c>
      <c r="G934" s="394">
        <f t="shared" si="43"/>
        <v>0</v>
      </c>
      <c r="I934" s="397">
        <f>IF(OR(C934="150 Directors advances", C934="120 accounts receivable", C934="720.2 Automobile - Insurance", C934="720.3 Automobile - License", C934="870.4 Rent - Insurance", C934="870.6 Rent - Property Tax", C934="870.7 Rent - Homeoffice", C934="870.9 Rent - Water"),
   0,
   IF(Dashboard!$F$5="Quick",
      IF(OR(C934="190 Automobile",C934="200 computer hardware",C934="210 Computer software",C934="220 Quickbooks software",C934="230 Office equipment",C934="240 Office furniture"),
         E934-(E934/(1+Dashboard!$F$4)),
         0
      ),
      IF(C934="750 Business promotion",
         E934-(E934/(1+4.793/100)),
         E934-(E934/(1+Dashboard!$F$4))
      )
   )
)</f>
        <v>0</v>
      </c>
      <c r="J934" s="39">
        <f>Bank1[[#This Row],[Money in/ (Money out)]]-Bank1[[#This Row],[GST/HST]]</f>
        <v>0</v>
      </c>
      <c r="L934" s="37">
        <f t="shared" si="42"/>
        <v>0</v>
      </c>
    </row>
    <row r="935" spans="1:12" x14ac:dyDescent="0.2">
      <c r="A935" s="418"/>
      <c r="D935" s="416">
        <f>_xlfn.XLOOKUP(C:C,Table1[for Import to Bank Register dropdown],Table1[for Pivot],0,0,1)</f>
        <v>0</v>
      </c>
      <c r="E935" s="419"/>
      <c r="F935" s="160">
        <f t="shared" si="44"/>
        <v>1111111</v>
      </c>
      <c r="G935" s="394">
        <f t="shared" si="43"/>
        <v>0</v>
      </c>
      <c r="I935" s="397">
        <f>IF(OR(C935="150 Directors advances", C935="120 accounts receivable", C935="720.2 Automobile - Insurance", C935="720.3 Automobile - License", C935="870.4 Rent - Insurance", C935="870.6 Rent - Property Tax", C935="870.7 Rent - Homeoffice", C935="870.9 Rent - Water"),
   0,
   IF(Dashboard!$F$5="Quick",
      IF(OR(C935="190 Automobile",C935="200 computer hardware",C935="210 Computer software",C935="220 Quickbooks software",C935="230 Office equipment",C935="240 Office furniture"),
         E935-(E935/(1+Dashboard!$F$4)),
         0
      ),
      IF(C935="750 Business promotion",
         E935-(E935/(1+4.793/100)),
         E935-(E935/(1+Dashboard!$F$4))
      )
   )
)</f>
        <v>0</v>
      </c>
      <c r="J935" s="39">
        <f>Bank1[[#This Row],[Money in/ (Money out)]]-Bank1[[#This Row],[GST/HST]]</f>
        <v>0</v>
      </c>
      <c r="L935" s="37">
        <f t="shared" si="42"/>
        <v>0</v>
      </c>
    </row>
    <row r="936" spans="1:12" x14ac:dyDescent="0.2">
      <c r="A936" s="418"/>
      <c r="D936" s="416">
        <f>_xlfn.XLOOKUP(C:C,Table1[for Import to Bank Register dropdown],Table1[for Pivot],0,0,1)</f>
        <v>0</v>
      </c>
      <c r="E936" s="419"/>
      <c r="F936" s="160">
        <f t="shared" si="44"/>
        <v>1111111</v>
      </c>
      <c r="G936" s="394">
        <f t="shared" si="43"/>
        <v>0</v>
      </c>
      <c r="I936" s="397">
        <f>IF(OR(C936="150 Directors advances", C936="120 accounts receivable", C936="720.2 Automobile - Insurance", C936="720.3 Automobile - License", C936="870.4 Rent - Insurance", C936="870.6 Rent - Property Tax", C936="870.7 Rent - Homeoffice", C936="870.9 Rent - Water"),
   0,
   IF(Dashboard!$F$5="Quick",
      IF(OR(C936="190 Automobile",C936="200 computer hardware",C936="210 Computer software",C936="220 Quickbooks software",C936="230 Office equipment",C936="240 Office furniture"),
         E936-(E936/(1+Dashboard!$F$4)),
         0
      ),
      IF(C936="750 Business promotion",
         E936-(E936/(1+4.793/100)),
         E936-(E936/(1+Dashboard!$F$4))
      )
   )
)</f>
        <v>0</v>
      </c>
      <c r="J936" s="39">
        <f>Bank1[[#This Row],[Money in/ (Money out)]]-Bank1[[#This Row],[GST/HST]]</f>
        <v>0</v>
      </c>
      <c r="L936" s="37">
        <f t="shared" si="42"/>
        <v>0</v>
      </c>
    </row>
    <row r="937" spans="1:12" x14ac:dyDescent="0.2">
      <c r="A937" s="418"/>
      <c r="D937" s="416">
        <f>_xlfn.XLOOKUP(C:C,Table1[for Import to Bank Register dropdown],Table1[for Pivot],0,0,1)</f>
        <v>0</v>
      </c>
      <c r="E937" s="419"/>
      <c r="F937" s="160">
        <f t="shared" si="44"/>
        <v>1111111</v>
      </c>
      <c r="G937" s="394">
        <f t="shared" si="43"/>
        <v>0</v>
      </c>
      <c r="I937" s="397">
        <f>IF(OR(C937="150 Directors advances", C937="120 accounts receivable", C937="720.2 Automobile - Insurance", C937="720.3 Automobile - License", C937="870.4 Rent - Insurance", C937="870.6 Rent - Property Tax", C937="870.7 Rent - Homeoffice", C937="870.9 Rent - Water"),
   0,
   IF(Dashboard!$F$5="Quick",
      IF(OR(C937="190 Automobile",C937="200 computer hardware",C937="210 Computer software",C937="220 Quickbooks software",C937="230 Office equipment",C937="240 Office furniture"),
         E937-(E937/(1+Dashboard!$F$4)),
         0
      ),
      IF(C937="750 Business promotion",
         E937-(E937/(1+4.793/100)),
         E937-(E937/(1+Dashboard!$F$4))
      )
   )
)</f>
        <v>0</v>
      </c>
      <c r="J937" s="39">
        <f>Bank1[[#This Row],[Money in/ (Money out)]]-Bank1[[#This Row],[GST/HST]]</f>
        <v>0</v>
      </c>
      <c r="L937" s="37">
        <f t="shared" si="42"/>
        <v>0</v>
      </c>
    </row>
    <row r="938" spans="1:12" x14ac:dyDescent="0.2">
      <c r="A938" s="418"/>
      <c r="D938" s="416">
        <f>_xlfn.XLOOKUP(C:C,Table1[for Import to Bank Register dropdown],Table1[for Pivot],0,0,1)</f>
        <v>0</v>
      </c>
      <c r="E938" s="419"/>
      <c r="F938" s="160">
        <f t="shared" si="44"/>
        <v>1111111</v>
      </c>
      <c r="G938" s="394">
        <f t="shared" si="43"/>
        <v>0</v>
      </c>
      <c r="I938" s="397">
        <f>IF(OR(C938="150 Directors advances", C938="120 accounts receivable", C938="720.2 Automobile - Insurance", C938="720.3 Automobile - License", C938="870.4 Rent - Insurance", C938="870.6 Rent - Property Tax", C938="870.7 Rent - Homeoffice", C938="870.9 Rent - Water"),
   0,
   IF(Dashboard!$F$5="Quick",
      IF(OR(C938="190 Automobile",C938="200 computer hardware",C938="210 Computer software",C938="220 Quickbooks software",C938="230 Office equipment",C938="240 Office furniture"),
         E938-(E938/(1+Dashboard!$F$4)),
         0
      ),
      IF(C938="750 Business promotion",
         E938-(E938/(1+4.793/100)),
         E938-(E938/(1+Dashboard!$F$4))
      )
   )
)</f>
        <v>0</v>
      </c>
      <c r="J938" s="39">
        <f>Bank1[[#This Row],[Money in/ (Money out)]]-Bank1[[#This Row],[GST/HST]]</f>
        <v>0</v>
      </c>
      <c r="L938" s="37">
        <f t="shared" si="42"/>
        <v>0</v>
      </c>
    </row>
    <row r="939" spans="1:12" x14ac:dyDescent="0.2">
      <c r="A939" s="418"/>
      <c r="D939" s="416">
        <f>_xlfn.XLOOKUP(C:C,Table1[for Import to Bank Register dropdown],Table1[for Pivot],0,0,1)</f>
        <v>0</v>
      </c>
      <c r="E939" s="419"/>
      <c r="F939" s="160">
        <f t="shared" si="44"/>
        <v>1111111</v>
      </c>
      <c r="G939" s="394">
        <f t="shared" si="43"/>
        <v>0</v>
      </c>
      <c r="I939" s="397">
        <f>IF(OR(C939="150 Directors advances", C939="120 accounts receivable", C939="720.2 Automobile - Insurance", C939="720.3 Automobile - License", C939="870.4 Rent - Insurance", C939="870.6 Rent - Property Tax", C939="870.7 Rent - Homeoffice", C939="870.9 Rent - Water"),
   0,
   IF(Dashboard!$F$5="Quick",
      IF(OR(C939="190 Automobile",C939="200 computer hardware",C939="210 Computer software",C939="220 Quickbooks software",C939="230 Office equipment",C939="240 Office furniture"),
         E939-(E939/(1+Dashboard!$F$4)),
         0
      ),
      IF(C939="750 Business promotion",
         E939-(E939/(1+4.793/100)),
         E939-(E939/(1+Dashboard!$F$4))
      )
   )
)</f>
        <v>0</v>
      </c>
      <c r="J939" s="39">
        <f>Bank1[[#This Row],[Money in/ (Money out)]]-Bank1[[#This Row],[GST/HST]]</f>
        <v>0</v>
      </c>
      <c r="L939" s="37">
        <f t="shared" si="42"/>
        <v>0</v>
      </c>
    </row>
    <row r="940" spans="1:12" x14ac:dyDescent="0.2">
      <c r="A940" s="418"/>
      <c r="D940" s="416">
        <f>_xlfn.XLOOKUP(C:C,Table1[for Import to Bank Register dropdown],Table1[for Pivot],0,0,1)</f>
        <v>0</v>
      </c>
      <c r="E940" s="419"/>
      <c r="F940" s="160">
        <f t="shared" si="44"/>
        <v>1111111</v>
      </c>
      <c r="G940" s="394">
        <f t="shared" si="43"/>
        <v>0</v>
      </c>
      <c r="I940" s="397">
        <f>IF(OR(C940="150 Directors advances", C940="120 accounts receivable", C940="720.2 Automobile - Insurance", C940="720.3 Automobile - License", C940="870.4 Rent - Insurance", C940="870.6 Rent - Property Tax", C940="870.7 Rent - Homeoffice", C940="870.9 Rent - Water"),
   0,
   IF(Dashboard!$F$5="Quick",
      IF(OR(C940="190 Automobile",C940="200 computer hardware",C940="210 Computer software",C940="220 Quickbooks software",C940="230 Office equipment",C940="240 Office furniture"),
         E940-(E940/(1+Dashboard!$F$4)),
         0
      ),
      IF(C940="750 Business promotion",
         E940-(E940/(1+4.793/100)),
         E940-(E940/(1+Dashboard!$F$4))
      )
   )
)</f>
        <v>0</v>
      </c>
      <c r="J940" s="39">
        <f>Bank1[[#This Row],[Money in/ (Money out)]]-Bank1[[#This Row],[GST/HST]]</f>
        <v>0</v>
      </c>
      <c r="L940" s="37">
        <f t="shared" si="42"/>
        <v>0</v>
      </c>
    </row>
    <row r="941" spans="1:12" x14ac:dyDescent="0.2">
      <c r="A941" s="418"/>
      <c r="D941" s="416">
        <f>_xlfn.XLOOKUP(C:C,Table1[for Import to Bank Register dropdown],Table1[for Pivot],0,0,1)</f>
        <v>0</v>
      </c>
      <c r="E941" s="419"/>
      <c r="F941" s="160">
        <f t="shared" si="44"/>
        <v>1111111</v>
      </c>
      <c r="G941" s="394">
        <f t="shared" si="43"/>
        <v>0</v>
      </c>
      <c r="I941" s="397">
        <f>IF(OR(C941="150 Directors advances", C941="120 accounts receivable", C941="720.2 Automobile - Insurance", C941="720.3 Automobile - License", C941="870.4 Rent - Insurance", C941="870.6 Rent - Property Tax", C941="870.7 Rent - Homeoffice", C941="870.9 Rent - Water"),
   0,
   IF(Dashboard!$F$5="Quick",
      IF(OR(C941="190 Automobile",C941="200 computer hardware",C941="210 Computer software",C941="220 Quickbooks software",C941="230 Office equipment",C941="240 Office furniture"),
         E941-(E941/(1+Dashboard!$F$4)),
         0
      ),
      IF(C941="750 Business promotion",
         E941-(E941/(1+4.793/100)),
         E941-(E941/(1+Dashboard!$F$4))
      )
   )
)</f>
        <v>0</v>
      </c>
      <c r="J941" s="39">
        <f>Bank1[[#This Row],[Money in/ (Money out)]]-Bank1[[#This Row],[GST/HST]]</f>
        <v>0</v>
      </c>
      <c r="L941" s="37">
        <f t="shared" si="42"/>
        <v>0</v>
      </c>
    </row>
    <row r="942" spans="1:12" x14ac:dyDescent="0.2">
      <c r="A942" s="418"/>
      <c r="D942" s="416">
        <f>_xlfn.XLOOKUP(C:C,Table1[for Import to Bank Register dropdown],Table1[for Pivot],0,0,1)</f>
        <v>0</v>
      </c>
      <c r="E942" s="419"/>
      <c r="F942" s="160">
        <f t="shared" si="44"/>
        <v>1111111</v>
      </c>
      <c r="G942" s="394">
        <f t="shared" si="43"/>
        <v>0</v>
      </c>
      <c r="I942" s="397">
        <f>IF(OR(C942="150 Directors advances", C942="120 accounts receivable", C942="720.2 Automobile - Insurance", C942="720.3 Automobile - License", C942="870.4 Rent - Insurance", C942="870.6 Rent - Property Tax", C942="870.7 Rent - Homeoffice", C942="870.9 Rent - Water"),
   0,
   IF(Dashboard!$F$5="Quick",
      IF(OR(C942="190 Automobile",C942="200 computer hardware",C942="210 Computer software",C942="220 Quickbooks software",C942="230 Office equipment",C942="240 Office furniture"),
         E942-(E942/(1+Dashboard!$F$4)),
         0
      ),
      IF(C942="750 Business promotion",
         E942-(E942/(1+4.793/100)),
         E942-(E942/(1+Dashboard!$F$4))
      )
   )
)</f>
        <v>0</v>
      </c>
      <c r="J942" s="39">
        <f>Bank1[[#This Row],[Money in/ (Money out)]]-Bank1[[#This Row],[GST/HST]]</f>
        <v>0</v>
      </c>
      <c r="L942" s="37">
        <f t="shared" si="42"/>
        <v>0</v>
      </c>
    </row>
    <row r="943" spans="1:12" x14ac:dyDescent="0.2">
      <c r="A943" s="418"/>
      <c r="D943" s="416">
        <f>_xlfn.XLOOKUP(C:C,Table1[for Import to Bank Register dropdown],Table1[for Pivot],0,0,1)</f>
        <v>0</v>
      </c>
      <c r="E943" s="419"/>
      <c r="F943" s="160">
        <f t="shared" si="44"/>
        <v>1111111</v>
      </c>
      <c r="G943" s="394">
        <f t="shared" si="43"/>
        <v>0</v>
      </c>
      <c r="I943" s="397">
        <f>IF(OR(C943="150 Directors advances", C943="120 accounts receivable", C943="720.2 Automobile - Insurance", C943="720.3 Automobile - License", C943="870.4 Rent - Insurance", C943="870.6 Rent - Property Tax", C943="870.7 Rent - Homeoffice", C943="870.9 Rent - Water"),
   0,
   IF(Dashboard!$F$5="Quick",
      IF(OR(C943="190 Automobile",C943="200 computer hardware",C943="210 Computer software",C943="220 Quickbooks software",C943="230 Office equipment",C943="240 Office furniture"),
         E943-(E943/(1+Dashboard!$F$4)),
         0
      ),
      IF(C943="750 Business promotion",
         E943-(E943/(1+4.793/100)),
         E943-(E943/(1+Dashboard!$F$4))
      )
   )
)</f>
        <v>0</v>
      </c>
      <c r="J943" s="39">
        <f>Bank1[[#This Row],[Money in/ (Money out)]]-Bank1[[#This Row],[GST/HST]]</f>
        <v>0</v>
      </c>
      <c r="L943" s="37">
        <f t="shared" si="42"/>
        <v>0</v>
      </c>
    </row>
    <row r="944" spans="1:12" x14ac:dyDescent="0.2">
      <c r="A944" s="418"/>
      <c r="D944" s="416">
        <f>_xlfn.XLOOKUP(C:C,Table1[for Import to Bank Register dropdown],Table1[for Pivot],0,0,1)</f>
        <v>0</v>
      </c>
      <c r="E944" s="419"/>
      <c r="F944" s="160">
        <f t="shared" si="44"/>
        <v>1111111</v>
      </c>
      <c r="G944" s="394">
        <f t="shared" si="43"/>
        <v>0</v>
      </c>
      <c r="I944" s="397">
        <f>IF(OR(C944="150 Directors advances", C944="120 accounts receivable", C944="720.2 Automobile - Insurance", C944="720.3 Automobile - License", C944="870.4 Rent - Insurance", C944="870.6 Rent - Property Tax", C944="870.7 Rent - Homeoffice", C944="870.9 Rent - Water"),
   0,
   IF(Dashboard!$F$5="Quick",
      IF(OR(C944="190 Automobile",C944="200 computer hardware",C944="210 Computer software",C944="220 Quickbooks software",C944="230 Office equipment",C944="240 Office furniture"),
         E944-(E944/(1+Dashboard!$F$4)),
         0
      ),
      IF(C944="750 Business promotion",
         E944-(E944/(1+4.793/100)),
         E944-(E944/(1+Dashboard!$F$4))
      )
   )
)</f>
        <v>0</v>
      </c>
      <c r="J944" s="39">
        <f>Bank1[[#This Row],[Money in/ (Money out)]]-Bank1[[#This Row],[GST/HST]]</f>
        <v>0</v>
      </c>
      <c r="L944" s="37">
        <f t="shared" si="42"/>
        <v>0</v>
      </c>
    </row>
    <row r="945" spans="1:12" x14ac:dyDescent="0.2">
      <c r="A945" s="418"/>
      <c r="D945" s="416">
        <f>_xlfn.XLOOKUP(C:C,Table1[for Import to Bank Register dropdown],Table1[for Pivot],0,0,1)</f>
        <v>0</v>
      </c>
      <c r="E945" s="419"/>
      <c r="F945" s="160">
        <f t="shared" si="44"/>
        <v>1111111</v>
      </c>
      <c r="G945" s="394">
        <f t="shared" si="43"/>
        <v>0</v>
      </c>
      <c r="I945" s="397">
        <f>IF(OR(C945="150 Directors advances", C945="120 accounts receivable", C945="720.2 Automobile - Insurance", C945="720.3 Automobile - License", C945="870.4 Rent - Insurance", C945="870.6 Rent - Property Tax", C945="870.7 Rent - Homeoffice", C945="870.9 Rent - Water"),
   0,
   IF(Dashboard!$F$5="Quick",
      IF(OR(C945="190 Automobile",C945="200 computer hardware",C945="210 Computer software",C945="220 Quickbooks software",C945="230 Office equipment",C945="240 Office furniture"),
         E945-(E945/(1+Dashboard!$F$4)),
         0
      ),
      IF(C945="750 Business promotion",
         E945-(E945/(1+4.793/100)),
         E945-(E945/(1+Dashboard!$F$4))
      )
   )
)</f>
        <v>0</v>
      </c>
      <c r="J945" s="39">
        <f>Bank1[[#This Row],[Money in/ (Money out)]]-Bank1[[#This Row],[GST/HST]]</f>
        <v>0</v>
      </c>
      <c r="L945" s="37">
        <f t="shared" si="42"/>
        <v>0</v>
      </c>
    </row>
    <row r="946" spans="1:12" x14ac:dyDescent="0.2">
      <c r="A946" s="418"/>
      <c r="D946" s="416">
        <f>_xlfn.XLOOKUP(C:C,Table1[for Import to Bank Register dropdown],Table1[for Pivot],0,0,1)</f>
        <v>0</v>
      </c>
      <c r="E946" s="419"/>
      <c r="F946" s="160">
        <f t="shared" si="44"/>
        <v>1111111</v>
      </c>
      <c r="G946" s="394">
        <f t="shared" si="43"/>
        <v>0</v>
      </c>
      <c r="I946" s="397">
        <f>IF(OR(C946="150 Directors advances", C946="120 accounts receivable", C946="720.2 Automobile - Insurance", C946="720.3 Automobile - License", C946="870.4 Rent - Insurance", C946="870.6 Rent - Property Tax", C946="870.7 Rent - Homeoffice", C946="870.9 Rent - Water"),
   0,
   IF(Dashboard!$F$5="Quick",
      IF(OR(C946="190 Automobile",C946="200 computer hardware",C946="210 Computer software",C946="220 Quickbooks software",C946="230 Office equipment",C946="240 Office furniture"),
         E946-(E946/(1+Dashboard!$F$4)),
         0
      ),
      IF(C946="750 Business promotion",
         E946-(E946/(1+4.793/100)),
         E946-(E946/(1+Dashboard!$F$4))
      )
   )
)</f>
        <v>0</v>
      </c>
      <c r="J946" s="39">
        <f>Bank1[[#This Row],[Money in/ (Money out)]]-Bank1[[#This Row],[GST/HST]]</f>
        <v>0</v>
      </c>
      <c r="L946" s="37">
        <f t="shared" si="42"/>
        <v>0</v>
      </c>
    </row>
    <row r="947" spans="1:12" x14ac:dyDescent="0.2">
      <c r="A947" s="418"/>
      <c r="D947" s="416">
        <f>_xlfn.XLOOKUP(C:C,Table1[for Import to Bank Register dropdown],Table1[for Pivot],0,0,1)</f>
        <v>0</v>
      </c>
      <c r="E947" s="419"/>
      <c r="F947" s="160">
        <f t="shared" si="44"/>
        <v>1111111</v>
      </c>
      <c r="G947" s="394">
        <f t="shared" si="43"/>
        <v>0</v>
      </c>
      <c r="I947" s="397">
        <f>IF(OR(C947="150 Directors advances", C947="120 accounts receivable", C947="720.2 Automobile - Insurance", C947="720.3 Automobile - License", C947="870.4 Rent - Insurance", C947="870.6 Rent - Property Tax", C947="870.7 Rent - Homeoffice", C947="870.9 Rent - Water"),
   0,
   IF(Dashboard!$F$5="Quick",
      IF(OR(C947="190 Automobile",C947="200 computer hardware",C947="210 Computer software",C947="220 Quickbooks software",C947="230 Office equipment",C947="240 Office furniture"),
         E947-(E947/(1+Dashboard!$F$4)),
         0
      ),
      IF(C947="750 Business promotion",
         E947-(E947/(1+4.793/100)),
         E947-(E947/(1+Dashboard!$F$4))
      )
   )
)</f>
        <v>0</v>
      </c>
      <c r="J947" s="39">
        <f>Bank1[[#This Row],[Money in/ (Money out)]]-Bank1[[#This Row],[GST/HST]]</f>
        <v>0</v>
      </c>
      <c r="L947" s="37">
        <f t="shared" si="42"/>
        <v>0</v>
      </c>
    </row>
    <row r="948" spans="1:12" x14ac:dyDescent="0.2">
      <c r="A948" s="418"/>
      <c r="D948" s="416">
        <f>_xlfn.XLOOKUP(C:C,Table1[for Import to Bank Register dropdown],Table1[for Pivot],0,0,1)</f>
        <v>0</v>
      </c>
      <c r="E948" s="419"/>
      <c r="F948" s="160">
        <f t="shared" si="44"/>
        <v>1111111</v>
      </c>
      <c r="G948" s="394">
        <f t="shared" si="43"/>
        <v>0</v>
      </c>
      <c r="I948" s="397">
        <f>IF(OR(C948="150 Directors advances", C948="120 accounts receivable", C948="720.2 Automobile - Insurance", C948="720.3 Automobile - License", C948="870.4 Rent - Insurance", C948="870.6 Rent - Property Tax", C948="870.7 Rent - Homeoffice", C948="870.9 Rent - Water"),
   0,
   IF(Dashboard!$F$5="Quick",
      IF(OR(C948="190 Automobile",C948="200 computer hardware",C948="210 Computer software",C948="220 Quickbooks software",C948="230 Office equipment",C948="240 Office furniture"),
         E948-(E948/(1+Dashboard!$F$4)),
         0
      ),
      IF(C948="750 Business promotion",
         E948-(E948/(1+4.793/100)),
         E948-(E948/(1+Dashboard!$F$4))
      )
   )
)</f>
        <v>0</v>
      </c>
      <c r="J948" s="39">
        <f>Bank1[[#This Row],[Money in/ (Money out)]]-Bank1[[#This Row],[GST/HST]]</f>
        <v>0</v>
      </c>
      <c r="L948" s="37">
        <f t="shared" si="42"/>
        <v>0</v>
      </c>
    </row>
    <row r="949" spans="1:12" x14ac:dyDescent="0.2">
      <c r="A949" s="418"/>
      <c r="D949" s="416">
        <f>_xlfn.XLOOKUP(C:C,Table1[for Import to Bank Register dropdown],Table1[for Pivot],0,0,1)</f>
        <v>0</v>
      </c>
      <c r="E949" s="419"/>
      <c r="F949" s="160">
        <f t="shared" si="44"/>
        <v>1111111</v>
      </c>
      <c r="G949" s="394">
        <f t="shared" si="43"/>
        <v>0</v>
      </c>
      <c r="I949" s="397">
        <f>IF(OR(C949="150 Directors advances", C949="120 accounts receivable", C949="720.2 Automobile - Insurance", C949="720.3 Automobile - License", C949="870.4 Rent - Insurance", C949="870.6 Rent - Property Tax", C949="870.7 Rent - Homeoffice", C949="870.9 Rent - Water"),
   0,
   IF(Dashboard!$F$5="Quick",
      IF(OR(C949="190 Automobile",C949="200 computer hardware",C949="210 Computer software",C949="220 Quickbooks software",C949="230 Office equipment",C949="240 Office furniture"),
         E949-(E949/(1+Dashboard!$F$4)),
         0
      ),
      IF(C949="750 Business promotion",
         E949-(E949/(1+4.793/100)),
         E949-(E949/(1+Dashboard!$F$4))
      )
   )
)</f>
        <v>0</v>
      </c>
      <c r="J949" s="39">
        <f>Bank1[[#This Row],[Money in/ (Money out)]]-Bank1[[#This Row],[GST/HST]]</f>
        <v>0</v>
      </c>
      <c r="L949" s="37">
        <f t="shared" si="42"/>
        <v>0</v>
      </c>
    </row>
    <row r="950" spans="1:12" x14ac:dyDescent="0.2">
      <c r="A950" s="418"/>
      <c r="D950" s="416">
        <f>_xlfn.XLOOKUP(C:C,Table1[for Import to Bank Register dropdown],Table1[for Pivot],0,0,1)</f>
        <v>0</v>
      </c>
      <c r="E950" s="419"/>
      <c r="F950" s="160">
        <f t="shared" si="44"/>
        <v>1111111</v>
      </c>
      <c r="G950" s="394">
        <f t="shared" si="43"/>
        <v>0</v>
      </c>
      <c r="I950" s="397">
        <f>IF(OR(C950="150 Directors advances", C950="120 accounts receivable", C950="720.2 Automobile - Insurance", C950="720.3 Automobile - License", C950="870.4 Rent - Insurance", C950="870.6 Rent - Property Tax", C950="870.7 Rent - Homeoffice", C950="870.9 Rent - Water"),
   0,
   IF(Dashboard!$F$5="Quick",
      IF(OR(C950="190 Automobile",C950="200 computer hardware",C950="210 Computer software",C950="220 Quickbooks software",C950="230 Office equipment",C950="240 Office furniture"),
         E950-(E950/(1+Dashboard!$F$4)),
         0
      ),
      IF(C950="750 Business promotion",
         E950-(E950/(1+4.793/100)),
         E950-(E950/(1+Dashboard!$F$4))
      )
   )
)</f>
        <v>0</v>
      </c>
      <c r="J950" s="39">
        <f>Bank1[[#This Row],[Money in/ (Money out)]]-Bank1[[#This Row],[GST/HST]]</f>
        <v>0</v>
      </c>
      <c r="L950" s="37">
        <f t="shared" si="42"/>
        <v>0</v>
      </c>
    </row>
    <row r="951" spans="1:12" x14ac:dyDescent="0.2">
      <c r="A951" s="418"/>
      <c r="D951" s="416">
        <f>_xlfn.XLOOKUP(C:C,Table1[for Import to Bank Register dropdown],Table1[for Pivot],0,0,1)</f>
        <v>0</v>
      </c>
      <c r="E951" s="419"/>
      <c r="F951" s="160">
        <f t="shared" si="44"/>
        <v>1111111</v>
      </c>
      <c r="G951" s="394">
        <f t="shared" si="43"/>
        <v>0</v>
      </c>
      <c r="I951" s="397">
        <f>IF(OR(C951="150 Directors advances", C951="120 accounts receivable", C951="720.2 Automobile - Insurance", C951="720.3 Automobile - License", C951="870.4 Rent - Insurance", C951="870.6 Rent - Property Tax", C951="870.7 Rent - Homeoffice", C951="870.9 Rent - Water"),
   0,
   IF(Dashboard!$F$5="Quick",
      IF(OR(C951="190 Automobile",C951="200 computer hardware",C951="210 Computer software",C951="220 Quickbooks software",C951="230 Office equipment",C951="240 Office furniture"),
         E951-(E951/(1+Dashboard!$F$4)),
         0
      ),
      IF(C951="750 Business promotion",
         E951-(E951/(1+4.793/100)),
         E951-(E951/(1+Dashboard!$F$4))
      )
   )
)</f>
        <v>0</v>
      </c>
      <c r="J951" s="39">
        <f>Bank1[[#This Row],[Money in/ (Money out)]]-Bank1[[#This Row],[GST/HST]]</f>
        <v>0</v>
      </c>
      <c r="L951" s="37">
        <f t="shared" si="42"/>
        <v>0</v>
      </c>
    </row>
    <row r="952" spans="1:12" x14ac:dyDescent="0.2">
      <c r="A952" s="418"/>
      <c r="D952" s="416">
        <f>_xlfn.XLOOKUP(C:C,Table1[for Import to Bank Register dropdown],Table1[for Pivot],0,0,1)</f>
        <v>0</v>
      </c>
      <c r="E952" s="419"/>
      <c r="F952" s="160">
        <f t="shared" si="44"/>
        <v>1111111</v>
      </c>
      <c r="G952" s="394">
        <f t="shared" si="43"/>
        <v>0</v>
      </c>
      <c r="I952" s="397">
        <f>IF(OR(C952="150 Directors advances", C952="120 accounts receivable", C952="720.2 Automobile - Insurance", C952="720.3 Automobile - License", C952="870.4 Rent - Insurance", C952="870.6 Rent - Property Tax", C952="870.7 Rent - Homeoffice", C952="870.9 Rent - Water"),
   0,
   IF(Dashboard!$F$5="Quick",
      IF(OR(C952="190 Automobile",C952="200 computer hardware",C952="210 Computer software",C952="220 Quickbooks software",C952="230 Office equipment",C952="240 Office furniture"),
         E952-(E952/(1+Dashboard!$F$4)),
         0
      ),
      IF(C952="750 Business promotion",
         E952-(E952/(1+4.793/100)),
         E952-(E952/(1+Dashboard!$F$4))
      )
   )
)</f>
        <v>0</v>
      </c>
      <c r="J952" s="39">
        <f>Bank1[[#This Row],[Money in/ (Money out)]]-Bank1[[#This Row],[GST/HST]]</f>
        <v>0</v>
      </c>
      <c r="L952" s="37">
        <f t="shared" si="42"/>
        <v>0</v>
      </c>
    </row>
    <row r="953" spans="1:12" x14ac:dyDescent="0.2">
      <c r="A953" s="418"/>
      <c r="D953" s="416">
        <f>_xlfn.XLOOKUP(C:C,Table1[for Import to Bank Register dropdown],Table1[for Pivot],0,0,1)</f>
        <v>0</v>
      </c>
      <c r="E953" s="419"/>
      <c r="F953" s="160">
        <f t="shared" si="44"/>
        <v>1111111</v>
      </c>
      <c r="G953" s="394">
        <f t="shared" si="43"/>
        <v>0</v>
      </c>
      <c r="I953" s="397">
        <f>IF(OR(C953="150 Directors advances", C953="120 accounts receivable", C953="720.2 Automobile - Insurance", C953="720.3 Automobile - License", C953="870.4 Rent - Insurance", C953="870.6 Rent - Property Tax", C953="870.7 Rent - Homeoffice", C953="870.9 Rent - Water"),
   0,
   IF(Dashboard!$F$5="Quick",
      IF(OR(C953="190 Automobile",C953="200 computer hardware",C953="210 Computer software",C953="220 Quickbooks software",C953="230 Office equipment",C953="240 Office furniture"),
         E953-(E953/(1+Dashboard!$F$4)),
         0
      ),
      IF(C953="750 Business promotion",
         E953-(E953/(1+4.793/100)),
         E953-(E953/(1+Dashboard!$F$4))
      )
   )
)</f>
        <v>0</v>
      </c>
      <c r="J953" s="39">
        <f>Bank1[[#This Row],[Money in/ (Money out)]]-Bank1[[#This Row],[GST/HST]]</f>
        <v>0</v>
      </c>
      <c r="L953" s="37">
        <f t="shared" si="42"/>
        <v>0</v>
      </c>
    </row>
    <row r="954" spans="1:12" x14ac:dyDescent="0.2">
      <c r="A954" s="418"/>
      <c r="D954" s="416">
        <f>_xlfn.XLOOKUP(C:C,Table1[for Import to Bank Register dropdown],Table1[for Pivot],0,0,1)</f>
        <v>0</v>
      </c>
      <c r="E954" s="419"/>
      <c r="F954" s="160">
        <f t="shared" si="44"/>
        <v>1111111</v>
      </c>
      <c r="G954" s="394">
        <f t="shared" si="43"/>
        <v>0</v>
      </c>
      <c r="I954" s="397">
        <f>IF(OR(C954="150 Directors advances", C954="120 accounts receivable", C954="720.2 Automobile - Insurance", C954="720.3 Automobile - License", C954="870.4 Rent - Insurance", C954="870.6 Rent - Property Tax", C954="870.7 Rent - Homeoffice", C954="870.9 Rent - Water"),
   0,
   IF(Dashboard!$F$5="Quick",
      IF(OR(C954="190 Automobile",C954="200 computer hardware",C954="210 Computer software",C954="220 Quickbooks software",C954="230 Office equipment",C954="240 Office furniture"),
         E954-(E954/(1+Dashboard!$F$4)),
         0
      ),
      IF(C954="750 Business promotion",
         E954-(E954/(1+4.793/100)),
         E954-(E954/(1+Dashboard!$F$4))
      )
   )
)</f>
        <v>0</v>
      </c>
      <c r="J954" s="39">
        <f>Bank1[[#This Row],[Money in/ (Money out)]]-Bank1[[#This Row],[GST/HST]]</f>
        <v>0</v>
      </c>
      <c r="L954" s="37">
        <f t="shared" si="42"/>
        <v>0</v>
      </c>
    </row>
    <row r="955" spans="1:12" x14ac:dyDescent="0.2">
      <c r="A955" s="418"/>
      <c r="D955" s="416">
        <f>_xlfn.XLOOKUP(C:C,Table1[for Import to Bank Register dropdown],Table1[for Pivot],0,0,1)</f>
        <v>0</v>
      </c>
      <c r="E955" s="419"/>
      <c r="F955" s="160">
        <f t="shared" si="44"/>
        <v>1111111</v>
      </c>
      <c r="G955" s="394">
        <f t="shared" si="43"/>
        <v>0</v>
      </c>
      <c r="I955" s="397">
        <f>IF(OR(C955="150 Directors advances", C955="120 accounts receivable", C955="720.2 Automobile - Insurance", C955="720.3 Automobile - License", C955="870.4 Rent - Insurance", C955="870.6 Rent - Property Tax", C955="870.7 Rent - Homeoffice", C955="870.9 Rent - Water"),
   0,
   IF(Dashboard!$F$5="Quick",
      IF(OR(C955="190 Automobile",C955="200 computer hardware",C955="210 Computer software",C955="220 Quickbooks software",C955="230 Office equipment",C955="240 Office furniture"),
         E955-(E955/(1+Dashboard!$F$4)),
         0
      ),
      IF(C955="750 Business promotion",
         E955-(E955/(1+4.793/100)),
         E955-(E955/(1+Dashboard!$F$4))
      )
   )
)</f>
        <v>0</v>
      </c>
      <c r="J955" s="39">
        <f>Bank1[[#This Row],[Money in/ (Money out)]]-Bank1[[#This Row],[GST/HST]]</f>
        <v>0</v>
      </c>
      <c r="L955" s="37">
        <f t="shared" si="42"/>
        <v>0</v>
      </c>
    </row>
    <row r="956" spans="1:12" x14ac:dyDescent="0.2">
      <c r="A956" s="418"/>
      <c r="D956" s="416">
        <f>_xlfn.XLOOKUP(C:C,Table1[for Import to Bank Register dropdown],Table1[for Pivot],0,0,1)</f>
        <v>0</v>
      </c>
      <c r="E956" s="419"/>
      <c r="F956" s="160">
        <f t="shared" si="44"/>
        <v>1111111</v>
      </c>
      <c r="G956" s="394">
        <f t="shared" si="43"/>
        <v>0</v>
      </c>
      <c r="I956" s="397">
        <f>IF(OR(C956="150 Directors advances", C956="120 accounts receivable", C956="720.2 Automobile - Insurance", C956="720.3 Automobile - License", C956="870.4 Rent - Insurance", C956="870.6 Rent - Property Tax", C956="870.7 Rent - Homeoffice", C956="870.9 Rent - Water"),
   0,
   IF(Dashboard!$F$5="Quick",
      IF(OR(C956="190 Automobile",C956="200 computer hardware",C956="210 Computer software",C956="220 Quickbooks software",C956="230 Office equipment",C956="240 Office furniture"),
         E956-(E956/(1+Dashboard!$F$4)),
         0
      ),
      IF(C956="750 Business promotion",
         E956-(E956/(1+4.793/100)),
         E956-(E956/(1+Dashboard!$F$4))
      )
   )
)</f>
        <v>0</v>
      </c>
      <c r="J956" s="39">
        <f>Bank1[[#This Row],[Money in/ (Money out)]]-Bank1[[#This Row],[GST/HST]]</f>
        <v>0</v>
      </c>
      <c r="L956" s="37">
        <f t="shared" si="42"/>
        <v>0</v>
      </c>
    </row>
    <row r="957" spans="1:12" x14ac:dyDescent="0.2">
      <c r="A957" s="418"/>
      <c r="D957" s="416">
        <f>_xlfn.XLOOKUP(C:C,Table1[for Import to Bank Register dropdown],Table1[for Pivot],0,0,1)</f>
        <v>0</v>
      </c>
      <c r="E957" s="419"/>
      <c r="F957" s="160">
        <f t="shared" si="44"/>
        <v>1111111</v>
      </c>
      <c r="G957" s="394">
        <f t="shared" si="43"/>
        <v>0</v>
      </c>
      <c r="I957" s="397">
        <f>IF(OR(C957="150 Directors advances", C957="120 accounts receivable", C957="720.2 Automobile - Insurance", C957="720.3 Automobile - License", C957="870.4 Rent - Insurance", C957="870.6 Rent - Property Tax", C957="870.7 Rent - Homeoffice", C957="870.9 Rent - Water"),
   0,
   IF(Dashboard!$F$5="Quick",
      IF(OR(C957="190 Automobile",C957="200 computer hardware",C957="210 Computer software",C957="220 Quickbooks software",C957="230 Office equipment",C957="240 Office furniture"),
         E957-(E957/(1+Dashboard!$F$4)),
         0
      ),
      IF(C957="750 Business promotion",
         E957-(E957/(1+4.793/100)),
         E957-(E957/(1+Dashboard!$F$4))
      )
   )
)</f>
        <v>0</v>
      </c>
      <c r="J957" s="39">
        <f>Bank1[[#This Row],[Money in/ (Money out)]]-Bank1[[#This Row],[GST/HST]]</f>
        <v>0</v>
      </c>
      <c r="L957" s="37">
        <f t="shared" si="42"/>
        <v>0</v>
      </c>
    </row>
    <row r="958" spans="1:12" x14ac:dyDescent="0.2">
      <c r="A958" s="418"/>
      <c r="D958" s="416">
        <f>_xlfn.XLOOKUP(C:C,Table1[for Import to Bank Register dropdown],Table1[for Pivot],0,0,1)</f>
        <v>0</v>
      </c>
      <c r="E958" s="419"/>
      <c r="F958" s="160">
        <f t="shared" si="44"/>
        <v>1111111</v>
      </c>
      <c r="G958" s="394">
        <f t="shared" si="43"/>
        <v>0</v>
      </c>
      <c r="I958" s="397">
        <f>IF(OR(C958="150 Directors advances", C958="120 accounts receivable", C958="720.2 Automobile - Insurance", C958="720.3 Automobile - License", C958="870.4 Rent - Insurance", C958="870.6 Rent - Property Tax", C958="870.7 Rent - Homeoffice", C958="870.9 Rent - Water"),
   0,
   IF(Dashboard!$F$5="Quick",
      IF(OR(C958="190 Automobile",C958="200 computer hardware",C958="210 Computer software",C958="220 Quickbooks software",C958="230 Office equipment",C958="240 Office furniture"),
         E958-(E958/(1+Dashboard!$F$4)),
         0
      ),
      IF(C958="750 Business promotion",
         E958-(E958/(1+4.793/100)),
         E958-(E958/(1+Dashboard!$F$4))
      )
   )
)</f>
        <v>0</v>
      </c>
      <c r="J958" s="39">
        <f>Bank1[[#This Row],[Money in/ (Money out)]]-Bank1[[#This Row],[GST/HST]]</f>
        <v>0</v>
      </c>
      <c r="L958" s="37">
        <f t="shared" si="42"/>
        <v>0</v>
      </c>
    </row>
    <row r="959" spans="1:12" x14ac:dyDescent="0.2">
      <c r="A959" s="418"/>
      <c r="D959" s="416">
        <f>_xlfn.XLOOKUP(C:C,Table1[for Import to Bank Register dropdown],Table1[for Pivot],0,0,1)</f>
        <v>0</v>
      </c>
      <c r="E959" s="419"/>
      <c r="F959" s="160">
        <f t="shared" si="44"/>
        <v>1111111</v>
      </c>
      <c r="G959" s="394">
        <f t="shared" si="43"/>
        <v>0</v>
      </c>
      <c r="I959" s="397">
        <f>IF(OR(C959="150 Directors advances", C959="120 accounts receivable", C959="720.2 Automobile - Insurance", C959="720.3 Automobile - License", C959="870.4 Rent - Insurance", C959="870.6 Rent - Property Tax", C959="870.7 Rent - Homeoffice", C959="870.9 Rent - Water"),
   0,
   IF(Dashboard!$F$5="Quick",
      IF(OR(C959="190 Automobile",C959="200 computer hardware",C959="210 Computer software",C959="220 Quickbooks software",C959="230 Office equipment",C959="240 Office furniture"),
         E959-(E959/(1+Dashboard!$F$4)),
         0
      ),
      IF(C959="750 Business promotion",
         E959-(E959/(1+4.793/100)),
         E959-(E959/(1+Dashboard!$F$4))
      )
   )
)</f>
        <v>0</v>
      </c>
      <c r="J959" s="39">
        <f>Bank1[[#This Row],[Money in/ (Money out)]]-Bank1[[#This Row],[GST/HST]]</f>
        <v>0</v>
      </c>
      <c r="L959" s="37">
        <f t="shared" si="42"/>
        <v>0</v>
      </c>
    </row>
    <row r="960" spans="1:12" x14ac:dyDescent="0.2">
      <c r="A960" s="418"/>
      <c r="D960" s="416">
        <f>_xlfn.XLOOKUP(C:C,Table1[for Import to Bank Register dropdown],Table1[for Pivot],0,0,1)</f>
        <v>0</v>
      </c>
      <c r="E960" s="419"/>
      <c r="F960" s="160">
        <f t="shared" si="44"/>
        <v>1111111</v>
      </c>
      <c r="G960" s="394">
        <f t="shared" si="43"/>
        <v>0</v>
      </c>
      <c r="I960" s="397">
        <f>IF(OR(C960="150 Directors advances", C960="120 accounts receivable", C960="720.2 Automobile - Insurance", C960="720.3 Automobile - License", C960="870.4 Rent - Insurance", C960="870.6 Rent - Property Tax", C960="870.7 Rent - Homeoffice", C960="870.9 Rent - Water"),
   0,
   IF(Dashboard!$F$5="Quick",
      IF(OR(C960="190 Automobile",C960="200 computer hardware",C960="210 Computer software",C960="220 Quickbooks software",C960="230 Office equipment",C960="240 Office furniture"),
         E960-(E960/(1+Dashboard!$F$4)),
         0
      ),
      IF(C960="750 Business promotion",
         E960-(E960/(1+4.793/100)),
         E960-(E960/(1+Dashboard!$F$4))
      )
   )
)</f>
        <v>0</v>
      </c>
      <c r="J960" s="39">
        <f>Bank1[[#This Row],[Money in/ (Money out)]]-Bank1[[#This Row],[GST/HST]]</f>
        <v>0</v>
      </c>
      <c r="L960" s="37">
        <f t="shared" si="42"/>
        <v>0</v>
      </c>
    </row>
    <row r="961" spans="1:12" x14ac:dyDescent="0.2">
      <c r="A961" s="418"/>
      <c r="D961" s="416">
        <f>_xlfn.XLOOKUP(C:C,Table1[for Import to Bank Register dropdown],Table1[for Pivot],0,0,1)</f>
        <v>0</v>
      </c>
      <c r="E961" s="419"/>
      <c r="F961" s="160">
        <f t="shared" si="44"/>
        <v>1111111</v>
      </c>
      <c r="G961" s="394">
        <f t="shared" si="43"/>
        <v>0</v>
      </c>
      <c r="I961" s="397">
        <f>IF(OR(C961="150 Directors advances", C961="120 accounts receivable", C961="720.2 Automobile - Insurance", C961="720.3 Automobile - License", C961="870.4 Rent - Insurance", C961="870.6 Rent - Property Tax", C961="870.7 Rent - Homeoffice", C961="870.9 Rent - Water"),
   0,
   IF(Dashboard!$F$5="Quick",
      IF(OR(C961="190 Automobile",C961="200 computer hardware",C961="210 Computer software",C961="220 Quickbooks software",C961="230 Office equipment",C961="240 Office furniture"),
         E961-(E961/(1+Dashboard!$F$4)),
         0
      ),
      IF(C961="750 Business promotion",
         E961-(E961/(1+4.793/100)),
         E961-(E961/(1+Dashboard!$F$4))
      )
   )
)</f>
        <v>0</v>
      </c>
      <c r="J961" s="39">
        <f>Bank1[[#This Row],[Money in/ (Money out)]]-Bank1[[#This Row],[GST/HST]]</f>
        <v>0</v>
      </c>
      <c r="L961" s="37">
        <f t="shared" si="42"/>
        <v>0</v>
      </c>
    </row>
    <row r="962" spans="1:12" x14ac:dyDescent="0.2">
      <c r="A962" s="418"/>
      <c r="D962" s="416">
        <f>_xlfn.XLOOKUP(C:C,Table1[for Import to Bank Register dropdown],Table1[for Pivot],0,0,1)</f>
        <v>0</v>
      </c>
      <c r="E962" s="419"/>
      <c r="F962" s="160">
        <f t="shared" si="44"/>
        <v>1111111</v>
      </c>
      <c r="G962" s="394">
        <f t="shared" si="43"/>
        <v>0</v>
      </c>
      <c r="I962" s="397">
        <f>IF(OR(C962="150 Directors advances", C962="120 accounts receivable", C962="720.2 Automobile - Insurance", C962="720.3 Automobile - License", C962="870.4 Rent - Insurance", C962="870.6 Rent - Property Tax", C962="870.7 Rent - Homeoffice", C962="870.9 Rent - Water"),
   0,
   IF(Dashboard!$F$5="Quick",
      IF(OR(C962="190 Automobile",C962="200 computer hardware",C962="210 Computer software",C962="220 Quickbooks software",C962="230 Office equipment",C962="240 Office furniture"),
         E962-(E962/(1+Dashboard!$F$4)),
         0
      ),
      IF(C962="750 Business promotion",
         E962-(E962/(1+4.793/100)),
         E962-(E962/(1+Dashboard!$F$4))
      )
   )
)</f>
        <v>0</v>
      </c>
      <c r="J962" s="39">
        <f>Bank1[[#This Row],[Money in/ (Money out)]]-Bank1[[#This Row],[GST/HST]]</f>
        <v>0</v>
      </c>
      <c r="L962" s="37">
        <f t="shared" si="42"/>
        <v>0</v>
      </c>
    </row>
    <row r="963" spans="1:12" x14ac:dyDescent="0.2">
      <c r="A963" s="418"/>
      <c r="D963" s="416">
        <f>_xlfn.XLOOKUP(C:C,Table1[for Import to Bank Register dropdown],Table1[for Pivot],0,0,1)</f>
        <v>0</v>
      </c>
      <c r="E963" s="419"/>
      <c r="F963" s="160">
        <f t="shared" si="44"/>
        <v>1111111</v>
      </c>
      <c r="G963" s="394">
        <f t="shared" si="43"/>
        <v>0</v>
      </c>
      <c r="I963" s="397">
        <f>IF(OR(C963="150 Directors advances", C963="120 accounts receivable", C963="720.2 Automobile - Insurance", C963="720.3 Automobile - License", C963="870.4 Rent - Insurance", C963="870.6 Rent - Property Tax", C963="870.7 Rent - Homeoffice", C963="870.9 Rent - Water"),
   0,
   IF(Dashboard!$F$5="Quick",
      IF(OR(C963="190 Automobile",C963="200 computer hardware",C963="210 Computer software",C963="220 Quickbooks software",C963="230 Office equipment",C963="240 Office furniture"),
         E963-(E963/(1+Dashboard!$F$4)),
         0
      ),
      IF(C963="750 Business promotion",
         E963-(E963/(1+4.793/100)),
         E963-(E963/(1+Dashboard!$F$4))
      )
   )
)</f>
        <v>0</v>
      </c>
      <c r="J963" s="39">
        <f>Bank1[[#This Row],[Money in/ (Money out)]]-Bank1[[#This Row],[GST/HST]]</f>
        <v>0</v>
      </c>
      <c r="L963" s="37">
        <f t="shared" si="42"/>
        <v>0</v>
      </c>
    </row>
    <row r="964" spans="1:12" x14ac:dyDescent="0.2">
      <c r="A964" s="418"/>
      <c r="D964" s="416">
        <f>_xlfn.XLOOKUP(C:C,Table1[for Import to Bank Register dropdown],Table1[for Pivot],0,0,1)</f>
        <v>0</v>
      </c>
      <c r="E964" s="419"/>
      <c r="F964" s="160">
        <f t="shared" si="44"/>
        <v>1111111</v>
      </c>
      <c r="G964" s="394">
        <f t="shared" si="43"/>
        <v>0</v>
      </c>
      <c r="I964" s="397">
        <f>IF(OR(C964="150 Directors advances", C964="120 accounts receivable", C964="720.2 Automobile - Insurance", C964="720.3 Automobile - License", C964="870.4 Rent - Insurance", C964="870.6 Rent - Property Tax", C964="870.7 Rent - Homeoffice", C964="870.9 Rent - Water"),
   0,
   IF(Dashboard!$F$5="Quick",
      IF(OR(C964="190 Automobile",C964="200 computer hardware",C964="210 Computer software",C964="220 Quickbooks software",C964="230 Office equipment",C964="240 Office furniture"),
         E964-(E964/(1+Dashboard!$F$4)),
         0
      ),
      IF(C964="750 Business promotion",
         E964-(E964/(1+4.793/100)),
         E964-(E964/(1+Dashboard!$F$4))
      )
   )
)</f>
        <v>0</v>
      </c>
      <c r="J964" s="39">
        <f>Bank1[[#This Row],[Money in/ (Money out)]]-Bank1[[#This Row],[GST/HST]]</f>
        <v>0</v>
      </c>
      <c r="L964" s="37">
        <f t="shared" si="42"/>
        <v>0</v>
      </c>
    </row>
    <row r="965" spans="1:12" x14ac:dyDescent="0.2">
      <c r="A965" s="418"/>
      <c r="D965" s="416">
        <f>_xlfn.XLOOKUP(C:C,Table1[for Import to Bank Register dropdown],Table1[for Pivot],0,0,1)</f>
        <v>0</v>
      </c>
      <c r="E965" s="419"/>
      <c r="F965" s="160">
        <f t="shared" si="44"/>
        <v>1111111</v>
      </c>
      <c r="G965" s="394">
        <f t="shared" si="43"/>
        <v>0</v>
      </c>
      <c r="I965" s="397">
        <f>IF(OR(C965="150 Directors advances", C965="120 accounts receivable", C965="720.2 Automobile - Insurance", C965="720.3 Automobile - License", C965="870.4 Rent - Insurance", C965="870.6 Rent - Property Tax", C965="870.7 Rent - Homeoffice", C965="870.9 Rent - Water"),
   0,
   IF(Dashboard!$F$5="Quick",
      IF(OR(C965="190 Automobile",C965="200 computer hardware",C965="210 Computer software",C965="220 Quickbooks software",C965="230 Office equipment",C965="240 Office furniture"),
         E965-(E965/(1+Dashboard!$F$4)),
         0
      ),
      IF(C965="750 Business promotion",
         E965-(E965/(1+4.793/100)),
         E965-(E965/(1+Dashboard!$F$4))
      )
   )
)</f>
        <v>0</v>
      </c>
      <c r="J965" s="39">
        <f>Bank1[[#This Row],[Money in/ (Money out)]]-Bank1[[#This Row],[GST/HST]]</f>
        <v>0</v>
      </c>
      <c r="L965" s="37">
        <f t="shared" si="42"/>
        <v>0</v>
      </c>
    </row>
    <row r="966" spans="1:12" x14ac:dyDescent="0.2">
      <c r="A966" s="418"/>
      <c r="D966" s="416">
        <f>_xlfn.XLOOKUP(C:C,Table1[for Import to Bank Register dropdown],Table1[for Pivot],0,0,1)</f>
        <v>0</v>
      </c>
      <c r="E966" s="419"/>
      <c r="F966" s="160">
        <f t="shared" si="44"/>
        <v>1111111</v>
      </c>
      <c r="G966" s="394">
        <f t="shared" si="43"/>
        <v>0</v>
      </c>
      <c r="I966" s="397">
        <f>IF(OR(C966="150 Directors advances", C966="120 accounts receivable", C966="720.2 Automobile - Insurance", C966="720.3 Automobile - License", C966="870.4 Rent - Insurance", C966="870.6 Rent - Property Tax", C966="870.7 Rent - Homeoffice", C966="870.9 Rent - Water"),
   0,
   IF(Dashboard!$F$5="Quick",
      IF(OR(C966="190 Automobile",C966="200 computer hardware",C966="210 Computer software",C966="220 Quickbooks software",C966="230 Office equipment",C966="240 Office furniture"),
         E966-(E966/(1+Dashboard!$F$4)),
         0
      ),
      IF(C966="750 Business promotion",
         E966-(E966/(1+4.793/100)),
         E966-(E966/(1+Dashboard!$F$4))
      )
   )
)</f>
        <v>0</v>
      </c>
      <c r="J966" s="39">
        <f>Bank1[[#This Row],[Money in/ (Money out)]]-Bank1[[#This Row],[GST/HST]]</f>
        <v>0</v>
      </c>
      <c r="L966" s="37">
        <f t="shared" ref="L966:L1029" si="45">$L$3</f>
        <v>0</v>
      </c>
    </row>
    <row r="967" spans="1:12" x14ac:dyDescent="0.2">
      <c r="A967" s="418"/>
      <c r="D967" s="416">
        <f>_xlfn.XLOOKUP(C:C,Table1[for Import to Bank Register dropdown],Table1[for Pivot],0,0,1)</f>
        <v>0</v>
      </c>
      <c r="E967" s="419"/>
      <c r="F967" s="160">
        <f t="shared" si="44"/>
        <v>1111111</v>
      </c>
      <c r="G967" s="394">
        <f t="shared" ref="G967:G1030" si="46">G966+E967</f>
        <v>0</v>
      </c>
      <c r="I967" s="397">
        <f>IF(OR(C967="150 Directors advances", C967="120 accounts receivable", C967="720.2 Automobile - Insurance", C967="720.3 Automobile - License", C967="870.4 Rent - Insurance", C967="870.6 Rent - Property Tax", C967="870.7 Rent - Homeoffice", C967="870.9 Rent - Water"),
   0,
   IF(Dashboard!$F$5="Quick",
      IF(OR(C967="190 Automobile",C967="200 computer hardware",C967="210 Computer software",C967="220 Quickbooks software",C967="230 Office equipment",C967="240 Office furniture"),
         E967-(E967/(1+Dashboard!$F$4)),
         0
      ),
      IF(C967="750 Business promotion",
         E967-(E967/(1+4.793/100)),
         E967-(E967/(1+Dashboard!$F$4))
      )
   )
)</f>
        <v>0</v>
      </c>
      <c r="J967" s="39">
        <f>Bank1[[#This Row],[Money in/ (Money out)]]-Bank1[[#This Row],[GST/HST]]</f>
        <v>0</v>
      </c>
      <c r="L967" s="37">
        <f t="shared" si="45"/>
        <v>0</v>
      </c>
    </row>
    <row r="968" spans="1:12" x14ac:dyDescent="0.2">
      <c r="A968" s="418"/>
      <c r="D968" s="416">
        <f>_xlfn.XLOOKUP(C:C,Table1[for Import to Bank Register dropdown],Table1[for Pivot],0,0,1)</f>
        <v>0</v>
      </c>
      <c r="E968" s="419"/>
      <c r="F968" s="160">
        <f t="shared" ref="F968:F1031" si="47">$E$2</f>
        <v>1111111</v>
      </c>
      <c r="G968" s="394">
        <f t="shared" si="46"/>
        <v>0</v>
      </c>
      <c r="I968" s="397">
        <f>IF(OR(C968="150 Directors advances", C968="120 accounts receivable", C968="720.2 Automobile - Insurance", C968="720.3 Automobile - License", C968="870.4 Rent - Insurance", C968="870.6 Rent - Property Tax", C968="870.7 Rent - Homeoffice", C968="870.9 Rent - Water"),
   0,
   IF(Dashboard!$F$5="Quick",
      IF(OR(C968="190 Automobile",C968="200 computer hardware",C968="210 Computer software",C968="220 Quickbooks software",C968="230 Office equipment",C968="240 Office furniture"),
         E968-(E968/(1+Dashboard!$F$4)),
         0
      ),
      IF(C968="750 Business promotion",
         E968-(E968/(1+4.793/100)),
         E968-(E968/(1+Dashboard!$F$4))
      )
   )
)</f>
        <v>0</v>
      </c>
      <c r="J968" s="39">
        <f>Bank1[[#This Row],[Money in/ (Money out)]]-Bank1[[#This Row],[GST/HST]]</f>
        <v>0</v>
      </c>
      <c r="L968" s="37">
        <f t="shared" si="45"/>
        <v>0</v>
      </c>
    </row>
    <row r="969" spans="1:12" x14ac:dyDescent="0.2">
      <c r="A969" s="418"/>
      <c r="D969" s="416">
        <f>_xlfn.XLOOKUP(C:C,Table1[for Import to Bank Register dropdown],Table1[for Pivot],0,0,1)</f>
        <v>0</v>
      </c>
      <c r="E969" s="419"/>
      <c r="F969" s="160">
        <f t="shared" si="47"/>
        <v>1111111</v>
      </c>
      <c r="G969" s="394">
        <f t="shared" si="46"/>
        <v>0</v>
      </c>
      <c r="I969" s="397">
        <f>IF(OR(C969="150 Directors advances", C969="120 accounts receivable", C969="720.2 Automobile - Insurance", C969="720.3 Automobile - License", C969="870.4 Rent - Insurance", C969="870.6 Rent - Property Tax", C969="870.7 Rent - Homeoffice", C969="870.9 Rent - Water"),
   0,
   IF(Dashboard!$F$5="Quick",
      IF(OR(C969="190 Automobile",C969="200 computer hardware",C969="210 Computer software",C969="220 Quickbooks software",C969="230 Office equipment",C969="240 Office furniture"),
         E969-(E969/(1+Dashboard!$F$4)),
         0
      ),
      IF(C969="750 Business promotion",
         E969-(E969/(1+4.793/100)),
         E969-(E969/(1+Dashboard!$F$4))
      )
   )
)</f>
        <v>0</v>
      </c>
      <c r="J969" s="39">
        <f>Bank1[[#This Row],[Money in/ (Money out)]]-Bank1[[#This Row],[GST/HST]]</f>
        <v>0</v>
      </c>
      <c r="L969" s="37">
        <f t="shared" si="45"/>
        <v>0</v>
      </c>
    </row>
    <row r="970" spans="1:12" x14ac:dyDescent="0.2">
      <c r="A970" s="418"/>
      <c r="D970" s="416">
        <f>_xlfn.XLOOKUP(C:C,Table1[for Import to Bank Register dropdown],Table1[for Pivot],0,0,1)</f>
        <v>0</v>
      </c>
      <c r="E970" s="419"/>
      <c r="F970" s="160">
        <f t="shared" si="47"/>
        <v>1111111</v>
      </c>
      <c r="G970" s="394">
        <f t="shared" si="46"/>
        <v>0</v>
      </c>
      <c r="I970" s="397">
        <f>IF(OR(C970="150 Directors advances", C970="120 accounts receivable", C970="720.2 Automobile - Insurance", C970="720.3 Automobile - License", C970="870.4 Rent - Insurance", C970="870.6 Rent - Property Tax", C970="870.7 Rent - Homeoffice", C970="870.9 Rent - Water"),
   0,
   IF(Dashboard!$F$5="Quick",
      IF(OR(C970="190 Automobile",C970="200 computer hardware",C970="210 Computer software",C970="220 Quickbooks software",C970="230 Office equipment",C970="240 Office furniture"),
         E970-(E970/(1+Dashboard!$F$4)),
         0
      ),
      IF(C970="750 Business promotion",
         E970-(E970/(1+4.793/100)),
         E970-(E970/(1+Dashboard!$F$4))
      )
   )
)</f>
        <v>0</v>
      </c>
      <c r="J970" s="39">
        <f>Bank1[[#This Row],[Money in/ (Money out)]]-Bank1[[#This Row],[GST/HST]]</f>
        <v>0</v>
      </c>
      <c r="L970" s="37">
        <f t="shared" si="45"/>
        <v>0</v>
      </c>
    </row>
    <row r="971" spans="1:12" x14ac:dyDescent="0.2">
      <c r="A971" s="418"/>
      <c r="D971" s="416">
        <f>_xlfn.XLOOKUP(C:C,Table1[for Import to Bank Register dropdown],Table1[for Pivot],0,0,1)</f>
        <v>0</v>
      </c>
      <c r="E971" s="419"/>
      <c r="F971" s="160">
        <f t="shared" si="47"/>
        <v>1111111</v>
      </c>
      <c r="G971" s="394">
        <f t="shared" si="46"/>
        <v>0</v>
      </c>
      <c r="I971" s="397">
        <f>IF(OR(C971="150 Directors advances", C971="120 accounts receivable", C971="720.2 Automobile - Insurance", C971="720.3 Automobile - License", C971="870.4 Rent - Insurance", C971="870.6 Rent - Property Tax", C971="870.7 Rent - Homeoffice", C971="870.9 Rent - Water"),
   0,
   IF(Dashboard!$F$5="Quick",
      IF(OR(C971="190 Automobile",C971="200 computer hardware",C971="210 Computer software",C971="220 Quickbooks software",C971="230 Office equipment",C971="240 Office furniture"),
         E971-(E971/(1+Dashboard!$F$4)),
         0
      ),
      IF(C971="750 Business promotion",
         E971-(E971/(1+4.793/100)),
         E971-(E971/(1+Dashboard!$F$4))
      )
   )
)</f>
        <v>0</v>
      </c>
      <c r="J971" s="39">
        <f>Bank1[[#This Row],[Money in/ (Money out)]]-Bank1[[#This Row],[GST/HST]]</f>
        <v>0</v>
      </c>
      <c r="L971" s="37">
        <f t="shared" si="45"/>
        <v>0</v>
      </c>
    </row>
    <row r="972" spans="1:12" x14ac:dyDescent="0.2">
      <c r="A972" s="418"/>
      <c r="D972" s="416">
        <f>_xlfn.XLOOKUP(C:C,Table1[for Import to Bank Register dropdown],Table1[for Pivot],0,0,1)</f>
        <v>0</v>
      </c>
      <c r="E972" s="419"/>
      <c r="F972" s="160">
        <f t="shared" si="47"/>
        <v>1111111</v>
      </c>
      <c r="G972" s="394">
        <f t="shared" si="46"/>
        <v>0</v>
      </c>
      <c r="I972" s="397">
        <f>IF(OR(C972="150 Directors advances", C972="120 accounts receivable", C972="720.2 Automobile - Insurance", C972="720.3 Automobile - License", C972="870.4 Rent - Insurance", C972="870.6 Rent - Property Tax", C972="870.7 Rent - Homeoffice", C972="870.9 Rent - Water"),
   0,
   IF(Dashboard!$F$5="Quick",
      IF(OR(C972="190 Automobile",C972="200 computer hardware",C972="210 Computer software",C972="220 Quickbooks software",C972="230 Office equipment",C972="240 Office furniture"),
         E972-(E972/(1+Dashboard!$F$4)),
         0
      ),
      IF(C972="750 Business promotion",
         E972-(E972/(1+4.793/100)),
         E972-(E972/(1+Dashboard!$F$4))
      )
   )
)</f>
        <v>0</v>
      </c>
      <c r="J972" s="39">
        <f>Bank1[[#This Row],[Money in/ (Money out)]]-Bank1[[#This Row],[GST/HST]]</f>
        <v>0</v>
      </c>
      <c r="L972" s="37">
        <f t="shared" si="45"/>
        <v>0</v>
      </c>
    </row>
    <row r="973" spans="1:12" x14ac:dyDescent="0.2">
      <c r="A973" s="418"/>
      <c r="D973" s="416">
        <f>_xlfn.XLOOKUP(C:C,Table1[for Import to Bank Register dropdown],Table1[for Pivot],0,0,1)</f>
        <v>0</v>
      </c>
      <c r="E973" s="419"/>
      <c r="F973" s="160">
        <f t="shared" si="47"/>
        <v>1111111</v>
      </c>
      <c r="G973" s="394">
        <f t="shared" si="46"/>
        <v>0</v>
      </c>
      <c r="I973" s="397">
        <f>IF(OR(C973="150 Directors advances", C973="120 accounts receivable", C973="720.2 Automobile - Insurance", C973="720.3 Automobile - License", C973="870.4 Rent - Insurance", C973="870.6 Rent - Property Tax", C973="870.7 Rent - Homeoffice", C973="870.9 Rent - Water"),
   0,
   IF(Dashboard!$F$5="Quick",
      IF(OR(C973="190 Automobile",C973="200 computer hardware",C973="210 Computer software",C973="220 Quickbooks software",C973="230 Office equipment",C973="240 Office furniture"),
         E973-(E973/(1+Dashboard!$F$4)),
         0
      ),
      IF(C973="750 Business promotion",
         E973-(E973/(1+4.793/100)),
         E973-(E973/(1+Dashboard!$F$4))
      )
   )
)</f>
        <v>0</v>
      </c>
      <c r="J973" s="39">
        <f>Bank1[[#This Row],[Money in/ (Money out)]]-Bank1[[#This Row],[GST/HST]]</f>
        <v>0</v>
      </c>
      <c r="L973" s="37">
        <f t="shared" si="45"/>
        <v>0</v>
      </c>
    </row>
    <row r="974" spans="1:12" x14ac:dyDescent="0.2">
      <c r="A974" s="418"/>
      <c r="D974" s="416">
        <f>_xlfn.XLOOKUP(C:C,Table1[for Import to Bank Register dropdown],Table1[for Pivot],0,0,1)</f>
        <v>0</v>
      </c>
      <c r="E974" s="419"/>
      <c r="F974" s="160">
        <f t="shared" si="47"/>
        <v>1111111</v>
      </c>
      <c r="G974" s="394">
        <f t="shared" si="46"/>
        <v>0</v>
      </c>
      <c r="I974" s="397">
        <f>IF(OR(C974="150 Directors advances", C974="120 accounts receivable", C974="720.2 Automobile - Insurance", C974="720.3 Automobile - License", C974="870.4 Rent - Insurance", C974="870.6 Rent - Property Tax", C974="870.7 Rent - Homeoffice", C974="870.9 Rent - Water"),
   0,
   IF(Dashboard!$F$5="Quick",
      IF(OR(C974="190 Automobile",C974="200 computer hardware",C974="210 Computer software",C974="220 Quickbooks software",C974="230 Office equipment",C974="240 Office furniture"),
         E974-(E974/(1+Dashboard!$F$4)),
         0
      ),
      IF(C974="750 Business promotion",
         E974-(E974/(1+4.793/100)),
         E974-(E974/(1+Dashboard!$F$4))
      )
   )
)</f>
        <v>0</v>
      </c>
      <c r="J974" s="39">
        <f>Bank1[[#This Row],[Money in/ (Money out)]]-Bank1[[#This Row],[GST/HST]]</f>
        <v>0</v>
      </c>
      <c r="L974" s="37">
        <f t="shared" si="45"/>
        <v>0</v>
      </c>
    </row>
    <row r="975" spans="1:12" x14ac:dyDescent="0.2">
      <c r="A975" s="418"/>
      <c r="D975" s="416">
        <f>_xlfn.XLOOKUP(C:C,Table1[for Import to Bank Register dropdown],Table1[for Pivot],0,0,1)</f>
        <v>0</v>
      </c>
      <c r="E975" s="419"/>
      <c r="F975" s="160">
        <f t="shared" si="47"/>
        <v>1111111</v>
      </c>
      <c r="G975" s="394">
        <f t="shared" si="46"/>
        <v>0</v>
      </c>
      <c r="I975" s="397">
        <f>IF(OR(C975="150 Directors advances", C975="120 accounts receivable", C975="720.2 Automobile - Insurance", C975="720.3 Automobile - License", C975="870.4 Rent - Insurance", C975="870.6 Rent - Property Tax", C975="870.7 Rent - Homeoffice", C975="870.9 Rent - Water"),
   0,
   IF(Dashboard!$F$5="Quick",
      IF(OR(C975="190 Automobile",C975="200 computer hardware",C975="210 Computer software",C975="220 Quickbooks software",C975="230 Office equipment",C975="240 Office furniture"),
         E975-(E975/(1+Dashboard!$F$4)),
         0
      ),
      IF(C975="750 Business promotion",
         E975-(E975/(1+4.793/100)),
         E975-(E975/(1+Dashboard!$F$4))
      )
   )
)</f>
        <v>0</v>
      </c>
      <c r="J975" s="39">
        <f>Bank1[[#This Row],[Money in/ (Money out)]]-Bank1[[#This Row],[GST/HST]]</f>
        <v>0</v>
      </c>
      <c r="L975" s="37">
        <f t="shared" si="45"/>
        <v>0</v>
      </c>
    </row>
    <row r="976" spans="1:12" x14ac:dyDescent="0.2">
      <c r="A976" s="418"/>
      <c r="D976" s="416">
        <f>_xlfn.XLOOKUP(C:C,Table1[for Import to Bank Register dropdown],Table1[for Pivot],0,0,1)</f>
        <v>0</v>
      </c>
      <c r="E976" s="419"/>
      <c r="F976" s="160">
        <f t="shared" si="47"/>
        <v>1111111</v>
      </c>
      <c r="G976" s="394">
        <f t="shared" si="46"/>
        <v>0</v>
      </c>
      <c r="I976" s="397">
        <f>IF(OR(C976="150 Directors advances", C976="120 accounts receivable", C976="720.2 Automobile - Insurance", C976="720.3 Automobile - License", C976="870.4 Rent - Insurance", C976="870.6 Rent - Property Tax", C976="870.7 Rent - Homeoffice", C976="870.9 Rent - Water"),
   0,
   IF(Dashboard!$F$5="Quick",
      IF(OR(C976="190 Automobile",C976="200 computer hardware",C976="210 Computer software",C976="220 Quickbooks software",C976="230 Office equipment",C976="240 Office furniture"),
         E976-(E976/(1+Dashboard!$F$4)),
         0
      ),
      IF(C976="750 Business promotion",
         E976-(E976/(1+4.793/100)),
         E976-(E976/(1+Dashboard!$F$4))
      )
   )
)</f>
        <v>0</v>
      </c>
      <c r="J976" s="39">
        <f>Bank1[[#This Row],[Money in/ (Money out)]]-Bank1[[#This Row],[GST/HST]]</f>
        <v>0</v>
      </c>
      <c r="L976" s="37">
        <f t="shared" si="45"/>
        <v>0</v>
      </c>
    </row>
    <row r="977" spans="1:12" x14ac:dyDescent="0.2">
      <c r="A977" s="418"/>
      <c r="D977" s="416">
        <f>_xlfn.XLOOKUP(C:C,Table1[for Import to Bank Register dropdown],Table1[for Pivot],0,0,1)</f>
        <v>0</v>
      </c>
      <c r="E977" s="419"/>
      <c r="F977" s="160">
        <f t="shared" si="47"/>
        <v>1111111</v>
      </c>
      <c r="G977" s="394">
        <f t="shared" si="46"/>
        <v>0</v>
      </c>
      <c r="I977" s="397">
        <f>IF(OR(C977="150 Directors advances", C977="120 accounts receivable", C977="720.2 Automobile - Insurance", C977="720.3 Automobile - License", C977="870.4 Rent - Insurance", C977="870.6 Rent - Property Tax", C977="870.7 Rent - Homeoffice", C977="870.9 Rent - Water"),
   0,
   IF(Dashboard!$F$5="Quick",
      IF(OR(C977="190 Automobile",C977="200 computer hardware",C977="210 Computer software",C977="220 Quickbooks software",C977="230 Office equipment",C977="240 Office furniture"),
         E977-(E977/(1+Dashboard!$F$4)),
         0
      ),
      IF(C977="750 Business promotion",
         E977-(E977/(1+4.793/100)),
         E977-(E977/(1+Dashboard!$F$4))
      )
   )
)</f>
        <v>0</v>
      </c>
      <c r="J977" s="39">
        <f>Bank1[[#This Row],[Money in/ (Money out)]]-Bank1[[#This Row],[GST/HST]]</f>
        <v>0</v>
      </c>
      <c r="L977" s="37">
        <f t="shared" si="45"/>
        <v>0</v>
      </c>
    </row>
    <row r="978" spans="1:12" x14ac:dyDescent="0.2">
      <c r="A978" s="418"/>
      <c r="D978" s="416">
        <f>_xlfn.XLOOKUP(C:C,Table1[for Import to Bank Register dropdown],Table1[for Pivot],0,0,1)</f>
        <v>0</v>
      </c>
      <c r="E978" s="419"/>
      <c r="F978" s="160">
        <f t="shared" si="47"/>
        <v>1111111</v>
      </c>
      <c r="G978" s="394">
        <f t="shared" si="46"/>
        <v>0</v>
      </c>
      <c r="I978" s="397">
        <f>IF(OR(C978="150 Directors advances", C978="120 accounts receivable", C978="720.2 Automobile - Insurance", C978="720.3 Automobile - License", C978="870.4 Rent - Insurance", C978="870.6 Rent - Property Tax", C978="870.7 Rent - Homeoffice", C978="870.9 Rent - Water"),
   0,
   IF(Dashboard!$F$5="Quick",
      IF(OR(C978="190 Automobile",C978="200 computer hardware",C978="210 Computer software",C978="220 Quickbooks software",C978="230 Office equipment",C978="240 Office furniture"),
         E978-(E978/(1+Dashboard!$F$4)),
         0
      ),
      IF(C978="750 Business promotion",
         E978-(E978/(1+4.793/100)),
         E978-(E978/(1+Dashboard!$F$4))
      )
   )
)</f>
        <v>0</v>
      </c>
      <c r="J978" s="39">
        <f>Bank1[[#This Row],[Money in/ (Money out)]]-Bank1[[#This Row],[GST/HST]]</f>
        <v>0</v>
      </c>
      <c r="L978" s="37">
        <f t="shared" si="45"/>
        <v>0</v>
      </c>
    </row>
    <row r="979" spans="1:12" x14ac:dyDescent="0.2">
      <c r="A979" s="418"/>
      <c r="D979" s="416">
        <f>_xlfn.XLOOKUP(C:C,Table1[for Import to Bank Register dropdown],Table1[for Pivot],0,0,1)</f>
        <v>0</v>
      </c>
      <c r="E979" s="419"/>
      <c r="F979" s="160">
        <f t="shared" si="47"/>
        <v>1111111</v>
      </c>
      <c r="G979" s="394">
        <f t="shared" si="46"/>
        <v>0</v>
      </c>
      <c r="I979" s="397">
        <f>IF(OR(C979="150 Directors advances", C979="120 accounts receivable", C979="720.2 Automobile - Insurance", C979="720.3 Automobile - License", C979="870.4 Rent - Insurance", C979="870.6 Rent - Property Tax", C979="870.7 Rent - Homeoffice", C979="870.9 Rent - Water"),
   0,
   IF(Dashboard!$F$5="Quick",
      IF(OR(C979="190 Automobile",C979="200 computer hardware",C979="210 Computer software",C979="220 Quickbooks software",C979="230 Office equipment",C979="240 Office furniture"),
         E979-(E979/(1+Dashboard!$F$4)),
         0
      ),
      IF(C979="750 Business promotion",
         E979-(E979/(1+4.793/100)),
         E979-(E979/(1+Dashboard!$F$4))
      )
   )
)</f>
        <v>0</v>
      </c>
      <c r="J979" s="39">
        <f>Bank1[[#This Row],[Money in/ (Money out)]]-Bank1[[#This Row],[GST/HST]]</f>
        <v>0</v>
      </c>
      <c r="L979" s="37">
        <f t="shared" si="45"/>
        <v>0</v>
      </c>
    </row>
    <row r="980" spans="1:12" x14ac:dyDescent="0.2">
      <c r="A980" s="418"/>
      <c r="D980" s="416">
        <f>_xlfn.XLOOKUP(C:C,Table1[for Import to Bank Register dropdown],Table1[for Pivot],0,0,1)</f>
        <v>0</v>
      </c>
      <c r="E980" s="419"/>
      <c r="F980" s="160">
        <f t="shared" si="47"/>
        <v>1111111</v>
      </c>
      <c r="G980" s="394">
        <f t="shared" si="46"/>
        <v>0</v>
      </c>
      <c r="I980" s="397">
        <f>IF(OR(C980="150 Directors advances", C980="120 accounts receivable", C980="720.2 Automobile - Insurance", C980="720.3 Automobile - License", C980="870.4 Rent - Insurance", C980="870.6 Rent - Property Tax", C980="870.7 Rent - Homeoffice", C980="870.9 Rent - Water"),
   0,
   IF(Dashboard!$F$5="Quick",
      IF(OR(C980="190 Automobile",C980="200 computer hardware",C980="210 Computer software",C980="220 Quickbooks software",C980="230 Office equipment",C980="240 Office furniture"),
         E980-(E980/(1+Dashboard!$F$4)),
         0
      ),
      IF(C980="750 Business promotion",
         E980-(E980/(1+4.793/100)),
         E980-(E980/(1+Dashboard!$F$4))
      )
   )
)</f>
        <v>0</v>
      </c>
      <c r="J980" s="39">
        <f>Bank1[[#This Row],[Money in/ (Money out)]]-Bank1[[#This Row],[GST/HST]]</f>
        <v>0</v>
      </c>
      <c r="L980" s="37">
        <f t="shared" si="45"/>
        <v>0</v>
      </c>
    </row>
    <row r="981" spans="1:12" x14ac:dyDescent="0.2">
      <c r="A981" s="418"/>
      <c r="D981" s="416">
        <f>_xlfn.XLOOKUP(C:C,Table1[for Import to Bank Register dropdown],Table1[for Pivot],0,0,1)</f>
        <v>0</v>
      </c>
      <c r="E981" s="419"/>
      <c r="F981" s="160">
        <f t="shared" si="47"/>
        <v>1111111</v>
      </c>
      <c r="G981" s="394">
        <f t="shared" si="46"/>
        <v>0</v>
      </c>
      <c r="I981" s="397">
        <f>IF(OR(C981="150 Directors advances", C981="120 accounts receivable", C981="720.2 Automobile - Insurance", C981="720.3 Automobile - License", C981="870.4 Rent - Insurance", C981="870.6 Rent - Property Tax", C981="870.7 Rent - Homeoffice", C981="870.9 Rent - Water"),
   0,
   IF(Dashboard!$F$5="Quick",
      IF(OR(C981="190 Automobile",C981="200 computer hardware",C981="210 Computer software",C981="220 Quickbooks software",C981="230 Office equipment",C981="240 Office furniture"),
         E981-(E981/(1+Dashboard!$F$4)),
         0
      ),
      IF(C981="750 Business promotion",
         E981-(E981/(1+4.793/100)),
         E981-(E981/(1+Dashboard!$F$4))
      )
   )
)</f>
        <v>0</v>
      </c>
      <c r="J981" s="39">
        <f>Bank1[[#This Row],[Money in/ (Money out)]]-Bank1[[#This Row],[GST/HST]]</f>
        <v>0</v>
      </c>
      <c r="L981" s="37">
        <f t="shared" si="45"/>
        <v>0</v>
      </c>
    </row>
    <row r="982" spans="1:12" x14ac:dyDescent="0.2">
      <c r="A982" s="418"/>
      <c r="D982" s="416">
        <f>_xlfn.XLOOKUP(C:C,Table1[for Import to Bank Register dropdown],Table1[for Pivot],0,0,1)</f>
        <v>0</v>
      </c>
      <c r="E982" s="419"/>
      <c r="F982" s="160">
        <f t="shared" si="47"/>
        <v>1111111</v>
      </c>
      <c r="G982" s="394">
        <f t="shared" si="46"/>
        <v>0</v>
      </c>
      <c r="I982" s="397">
        <f>IF(OR(C982="150 Directors advances", C982="120 accounts receivable", C982="720.2 Automobile - Insurance", C982="720.3 Automobile - License", C982="870.4 Rent - Insurance", C982="870.6 Rent - Property Tax", C982="870.7 Rent - Homeoffice", C982="870.9 Rent - Water"),
   0,
   IF(Dashboard!$F$5="Quick",
      IF(OR(C982="190 Automobile",C982="200 computer hardware",C982="210 Computer software",C982="220 Quickbooks software",C982="230 Office equipment",C982="240 Office furniture"),
         E982-(E982/(1+Dashboard!$F$4)),
         0
      ),
      IF(C982="750 Business promotion",
         E982-(E982/(1+4.793/100)),
         E982-(E982/(1+Dashboard!$F$4))
      )
   )
)</f>
        <v>0</v>
      </c>
      <c r="J982" s="39">
        <f>Bank1[[#This Row],[Money in/ (Money out)]]-Bank1[[#This Row],[GST/HST]]</f>
        <v>0</v>
      </c>
      <c r="L982" s="37">
        <f t="shared" si="45"/>
        <v>0</v>
      </c>
    </row>
    <row r="983" spans="1:12" x14ac:dyDescent="0.2">
      <c r="A983" s="418"/>
      <c r="D983" s="416">
        <f>_xlfn.XLOOKUP(C:C,Table1[for Import to Bank Register dropdown],Table1[for Pivot],0,0,1)</f>
        <v>0</v>
      </c>
      <c r="E983" s="419"/>
      <c r="F983" s="160">
        <f t="shared" si="47"/>
        <v>1111111</v>
      </c>
      <c r="G983" s="394">
        <f t="shared" si="46"/>
        <v>0</v>
      </c>
      <c r="I983" s="397">
        <f>IF(OR(C983="150 Directors advances", C983="120 accounts receivable", C983="720.2 Automobile - Insurance", C983="720.3 Automobile - License", C983="870.4 Rent - Insurance", C983="870.6 Rent - Property Tax", C983="870.7 Rent - Homeoffice", C983="870.9 Rent - Water"),
   0,
   IF(Dashboard!$F$5="Quick",
      IF(OR(C983="190 Automobile",C983="200 computer hardware",C983="210 Computer software",C983="220 Quickbooks software",C983="230 Office equipment",C983="240 Office furniture"),
         E983-(E983/(1+Dashboard!$F$4)),
         0
      ),
      IF(C983="750 Business promotion",
         E983-(E983/(1+4.793/100)),
         E983-(E983/(1+Dashboard!$F$4))
      )
   )
)</f>
        <v>0</v>
      </c>
      <c r="J983" s="39">
        <f>Bank1[[#This Row],[Money in/ (Money out)]]-Bank1[[#This Row],[GST/HST]]</f>
        <v>0</v>
      </c>
      <c r="L983" s="37">
        <f t="shared" si="45"/>
        <v>0</v>
      </c>
    </row>
    <row r="984" spans="1:12" x14ac:dyDescent="0.2">
      <c r="A984" s="418"/>
      <c r="D984" s="416">
        <f>_xlfn.XLOOKUP(C:C,Table1[for Import to Bank Register dropdown],Table1[for Pivot],0,0,1)</f>
        <v>0</v>
      </c>
      <c r="E984" s="419"/>
      <c r="F984" s="160">
        <f t="shared" si="47"/>
        <v>1111111</v>
      </c>
      <c r="G984" s="394">
        <f t="shared" si="46"/>
        <v>0</v>
      </c>
      <c r="I984" s="397">
        <f>IF(OR(C984="150 Directors advances", C984="120 accounts receivable", C984="720.2 Automobile - Insurance", C984="720.3 Automobile - License", C984="870.4 Rent - Insurance", C984="870.6 Rent - Property Tax", C984="870.7 Rent - Homeoffice", C984="870.9 Rent - Water"),
   0,
   IF(Dashboard!$F$5="Quick",
      IF(OR(C984="190 Automobile",C984="200 computer hardware",C984="210 Computer software",C984="220 Quickbooks software",C984="230 Office equipment",C984="240 Office furniture"),
         E984-(E984/(1+Dashboard!$F$4)),
         0
      ),
      IF(C984="750 Business promotion",
         E984-(E984/(1+4.793/100)),
         E984-(E984/(1+Dashboard!$F$4))
      )
   )
)</f>
        <v>0</v>
      </c>
      <c r="J984" s="39">
        <f>Bank1[[#This Row],[Money in/ (Money out)]]-Bank1[[#This Row],[GST/HST]]</f>
        <v>0</v>
      </c>
      <c r="L984" s="37">
        <f t="shared" si="45"/>
        <v>0</v>
      </c>
    </row>
    <row r="985" spans="1:12" x14ac:dyDescent="0.2">
      <c r="A985" s="418"/>
      <c r="D985" s="416">
        <f>_xlfn.XLOOKUP(C:C,Table1[for Import to Bank Register dropdown],Table1[for Pivot],0,0,1)</f>
        <v>0</v>
      </c>
      <c r="E985" s="419"/>
      <c r="F985" s="160">
        <f t="shared" si="47"/>
        <v>1111111</v>
      </c>
      <c r="G985" s="394">
        <f t="shared" si="46"/>
        <v>0</v>
      </c>
      <c r="I985" s="397">
        <f>IF(OR(C985="150 Directors advances", C985="120 accounts receivable", C985="720.2 Automobile - Insurance", C985="720.3 Automobile - License", C985="870.4 Rent - Insurance", C985="870.6 Rent - Property Tax", C985="870.7 Rent - Homeoffice", C985="870.9 Rent - Water"),
   0,
   IF(Dashboard!$F$5="Quick",
      IF(OR(C985="190 Automobile",C985="200 computer hardware",C985="210 Computer software",C985="220 Quickbooks software",C985="230 Office equipment",C985="240 Office furniture"),
         E985-(E985/(1+Dashboard!$F$4)),
         0
      ),
      IF(C985="750 Business promotion",
         E985-(E985/(1+4.793/100)),
         E985-(E985/(1+Dashboard!$F$4))
      )
   )
)</f>
        <v>0</v>
      </c>
      <c r="J985" s="39">
        <f>Bank1[[#This Row],[Money in/ (Money out)]]-Bank1[[#This Row],[GST/HST]]</f>
        <v>0</v>
      </c>
      <c r="L985" s="37">
        <f t="shared" si="45"/>
        <v>0</v>
      </c>
    </row>
    <row r="986" spans="1:12" x14ac:dyDescent="0.2">
      <c r="A986" s="418"/>
      <c r="D986" s="416">
        <f>_xlfn.XLOOKUP(C:C,Table1[for Import to Bank Register dropdown],Table1[for Pivot],0,0,1)</f>
        <v>0</v>
      </c>
      <c r="E986" s="419"/>
      <c r="F986" s="160">
        <f t="shared" si="47"/>
        <v>1111111</v>
      </c>
      <c r="G986" s="394">
        <f t="shared" si="46"/>
        <v>0</v>
      </c>
      <c r="I986" s="397">
        <f>IF(OR(C986="150 Directors advances", C986="120 accounts receivable", C986="720.2 Automobile - Insurance", C986="720.3 Automobile - License", C986="870.4 Rent - Insurance", C986="870.6 Rent - Property Tax", C986="870.7 Rent - Homeoffice", C986="870.9 Rent - Water"),
   0,
   IF(Dashboard!$F$5="Quick",
      IF(OR(C986="190 Automobile",C986="200 computer hardware",C986="210 Computer software",C986="220 Quickbooks software",C986="230 Office equipment",C986="240 Office furniture"),
         E986-(E986/(1+Dashboard!$F$4)),
         0
      ),
      IF(C986="750 Business promotion",
         E986-(E986/(1+4.793/100)),
         E986-(E986/(1+Dashboard!$F$4))
      )
   )
)</f>
        <v>0</v>
      </c>
      <c r="J986" s="39">
        <f>Bank1[[#This Row],[Money in/ (Money out)]]-Bank1[[#This Row],[GST/HST]]</f>
        <v>0</v>
      </c>
      <c r="L986" s="37">
        <f t="shared" si="45"/>
        <v>0</v>
      </c>
    </row>
    <row r="987" spans="1:12" x14ac:dyDescent="0.2">
      <c r="A987" s="418"/>
      <c r="D987" s="416">
        <f>_xlfn.XLOOKUP(C:C,Table1[for Import to Bank Register dropdown],Table1[for Pivot],0,0,1)</f>
        <v>0</v>
      </c>
      <c r="E987" s="419"/>
      <c r="F987" s="160">
        <f t="shared" si="47"/>
        <v>1111111</v>
      </c>
      <c r="G987" s="394">
        <f t="shared" si="46"/>
        <v>0</v>
      </c>
      <c r="I987" s="397">
        <f>IF(OR(C987="150 Directors advances", C987="120 accounts receivable", C987="720.2 Automobile - Insurance", C987="720.3 Automobile - License", C987="870.4 Rent - Insurance", C987="870.6 Rent - Property Tax", C987="870.7 Rent - Homeoffice", C987="870.9 Rent - Water"),
   0,
   IF(Dashboard!$F$5="Quick",
      IF(OR(C987="190 Automobile",C987="200 computer hardware",C987="210 Computer software",C987="220 Quickbooks software",C987="230 Office equipment",C987="240 Office furniture"),
         E987-(E987/(1+Dashboard!$F$4)),
         0
      ),
      IF(C987="750 Business promotion",
         E987-(E987/(1+4.793/100)),
         E987-(E987/(1+Dashboard!$F$4))
      )
   )
)</f>
        <v>0</v>
      </c>
      <c r="J987" s="39">
        <f>Bank1[[#This Row],[Money in/ (Money out)]]-Bank1[[#This Row],[GST/HST]]</f>
        <v>0</v>
      </c>
      <c r="L987" s="37">
        <f t="shared" si="45"/>
        <v>0</v>
      </c>
    </row>
    <row r="988" spans="1:12" x14ac:dyDescent="0.2">
      <c r="A988" s="418"/>
      <c r="D988" s="416">
        <f>_xlfn.XLOOKUP(C:C,Table1[for Import to Bank Register dropdown],Table1[for Pivot],0,0,1)</f>
        <v>0</v>
      </c>
      <c r="E988" s="419"/>
      <c r="F988" s="160">
        <f t="shared" si="47"/>
        <v>1111111</v>
      </c>
      <c r="G988" s="394">
        <f t="shared" si="46"/>
        <v>0</v>
      </c>
      <c r="I988" s="397">
        <f>IF(OR(C988="150 Directors advances", C988="120 accounts receivable", C988="720.2 Automobile - Insurance", C988="720.3 Automobile - License", C988="870.4 Rent - Insurance", C988="870.6 Rent - Property Tax", C988="870.7 Rent - Homeoffice", C988="870.9 Rent - Water"),
   0,
   IF(Dashboard!$F$5="Quick",
      IF(OR(C988="190 Automobile",C988="200 computer hardware",C988="210 Computer software",C988="220 Quickbooks software",C988="230 Office equipment",C988="240 Office furniture"),
         E988-(E988/(1+Dashboard!$F$4)),
         0
      ),
      IF(C988="750 Business promotion",
         E988-(E988/(1+4.793/100)),
         E988-(E988/(1+Dashboard!$F$4))
      )
   )
)</f>
        <v>0</v>
      </c>
      <c r="J988" s="39">
        <f>Bank1[[#This Row],[Money in/ (Money out)]]-Bank1[[#This Row],[GST/HST]]</f>
        <v>0</v>
      </c>
      <c r="L988" s="37">
        <f t="shared" si="45"/>
        <v>0</v>
      </c>
    </row>
    <row r="989" spans="1:12" x14ac:dyDescent="0.2">
      <c r="A989" s="418"/>
      <c r="D989" s="416">
        <f>_xlfn.XLOOKUP(C:C,Table1[for Import to Bank Register dropdown],Table1[for Pivot],0,0,1)</f>
        <v>0</v>
      </c>
      <c r="E989" s="419"/>
      <c r="F989" s="160">
        <f t="shared" si="47"/>
        <v>1111111</v>
      </c>
      <c r="G989" s="394">
        <f t="shared" si="46"/>
        <v>0</v>
      </c>
      <c r="I989" s="397">
        <f>IF(OR(C989="150 Directors advances", C989="120 accounts receivable", C989="720.2 Automobile - Insurance", C989="720.3 Automobile - License", C989="870.4 Rent - Insurance", C989="870.6 Rent - Property Tax", C989="870.7 Rent - Homeoffice", C989="870.9 Rent - Water"),
   0,
   IF(Dashboard!$F$5="Quick",
      IF(OR(C989="190 Automobile",C989="200 computer hardware",C989="210 Computer software",C989="220 Quickbooks software",C989="230 Office equipment",C989="240 Office furniture"),
         E989-(E989/(1+Dashboard!$F$4)),
         0
      ),
      IF(C989="750 Business promotion",
         E989-(E989/(1+4.793/100)),
         E989-(E989/(1+Dashboard!$F$4))
      )
   )
)</f>
        <v>0</v>
      </c>
      <c r="J989" s="39">
        <f>Bank1[[#This Row],[Money in/ (Money out)]]-Bank1[[#This Row],[GST/HST]]</f>
        <v>0</v>
      </c>
      <c r="L989" s="37">
        <f t="shared" si="45"/>
        <v>0</v>
      </c>
    </row>
    <row r="990" spans="1:12" x14ac:dyDescent="0.2">
      <c r="A990" s="418"/>
      <c r="D990" s="416">
        <f>_xlfn.XLOOKUP(C:C,Table1[for Import to Bank Register dropdown],Table1[for Pivot],0,0,1)</f>
        <v>0</v>
      </c>
      <c r="E990" s="419"/>
      <c r="F990" s="160">
        <f t="shared" si="47"/>
        <v>1111111</v>
      </c>
      <c r="G990" s="394">
        <f t="shared" si="46"/>
        <v>0</v>
      </c>
      <c r="I990" s="397">
        <f>IF(OR(C990="150 Directors advances", C990="120 accounts receivable", C990="720.2 Automobile - Insurance", C990="720.3 Automobile - License", C990="870.4 Rent - Insurance", C990="870.6 Rent - Property Tax", C990="870.7 Rent - Homeoffice", C990="870.9 Rent - Water"),
   0,
   IF(Dashboard!$F$5="Quick",
      IF(OR(C990="190 Automobile",C990="200 computer hardware",C990="210 Computer software",C990="220 Quickbooks software",C990="230 Office equipment",C990="240 Office furniture"),
         E990-(E990/(1+Dashboard!$F$4)),
         0
      ),
      IF(C990="750 Business promotion",
         E990-(E990/(1+4.793/100)),
         E990-(E990/(1+Dashboard!$F$4))
      )
   )
)</f>
        <v>0</v>
      </c>
      <c r="J990" s="39">
        <f>Bank1[[#This Row],[Money in/ (Money out)]]-Bank1[[#This Row],[GST/HST]]</f>
        <v>0</v>
      </c>
      <c r="L990" s="37">
        <f t="shared" si="45"/>
        <v>0</v>
      </c>
    </row>
    <row r="991" spans="1:12" x14ac:dyDescent="0.2">
      <c r="A991" s="418"/>
      <c r="D991" s="416">
        <f>_xlfn.XLOOKUP(C:C,Table1[for Import to Bank Register dropdown],Table1[for Pivot],0,0,1)</f>
        <v>0</v>
      </c>
      <c r="E991" s="419"/>
      <c r="F991" s="160">
        <f t="shared" si="47"/>
        <v>1111111</v>
      </c>
      <c r="G991" s="394">
        <f t="shared" si="46"/>
        <v>0</v>
      </c>
      <c r="I991" s="397">
        <f>IF(OR(C991="150 Directors advances", C991="120 accounts receivable", C991="720.2 Automobile - Insurance", C991="720.3 Automobile - License", C991="870.4 Rent - Insurance", C991="870.6 Rent - Property Tax", C991="870.7 Rent - Homeoffice", C991="870.9 Rent - Water"),
   0,
   IF(Dashboard!$F$5="Quick",
      IF(OR(C991="190 Automobile",C991="200 computer hardware",C991="210 Computer software",C991="220 Quickbooks software",C991="230 Office equipment",C991="240 Office furniture"),
         E991-(E991/(1+Dashboard!$F$4)),
         0
      ),
      IF(C991="750 Business promotion",
         E991-(E991/(1+4.793/100)),
         E991-(E991/(1+Dashboard!$F$4))
      )
   )
)</f>
        <v>0</v>
      </c>
      <c r="J991" s="39">
        <f>Bank1[[#This Row],[Money in/ (Money out)]]-Bank1[[#This Row],[GST/HST]]</f>
        <v>0</v>
      </c>
      <c r="L991" s="37">
        <f t="shared" si="45"/>
        <v>0</v>
      </c>
    </row>
    <row r="992" spans="1:12" x14ac:dyDescent="0.2">
      <c r="A992" s="418"/>
      <c r="D992" s="416">
        <f>_xlfn.XLOOKUP(C:C,Table1[for Import to Bank Register dropdown],Table1[for Pivot],0,0,1)</f>
        <v>0</v>
      </c>
      <c r="E992" s="419"/>
      <c r="F992" s="160">
        <f t="shared" si="47"/>
        <v>1111111</v>
      </c>
      <c r="G992" s="394">
        <f t="shared" si="46"/>
        <v>0</v>
      </c>
      <c r="I992" s="397">
        <f>IF(OR(C992="150 Directors advances", C992="120 accounts receivable", C992="720.2 Automobile - Insurance", C992="720.3 Automobile - License", C992="870.4 Rent - Insurance", C992="870.6 Rent - Property Tax", C992="870.7 Rent - Homeoffice", C992="870.9 Rent - Water"),
   0,
   IF(Dashboard!$F$5="Quick",
      IF(OR(C992="190 Automobile",C992="200 computer hardware",C992="210 Computer software",C992="220 Quickbooks software",C992="230 Office equipment",C992="240 Office furniture"),
         E992-(E992/(1+Dashboard!$F$4)),
         0
      ),
      IF(C992="750 Business promotion",
         E992-(E992/(1+4.793/100)),
         E992-(E992/(1+Dashboard!$F$4))
      )
   )
)</f>
        <v>0</v>
      </c>
      <c r="J992" s="39">
        <f>Bank1[[#This Row],[Money in/ (Money out)]]-Bank1[[#This Row],[GST/HST]]</f>
        <v>0</v>
      </c>
      <c r="L992" s="37">
        <f t="shared" si="45"/>
        <v>0</v>
      </c>
    </row>
    <row r="993" spans="1:12" x14ac:dyDescent="0.2">
      <c r="A993" s="418"/>
      <c r="D993" s="416">
        <f>_xlfn.XLOOKUP(C:C,Table1[for Import to Bank Register dropdown],Table1[for Pivot],0,0,1)</f>
        <v>0</v>
      </c>
      <c r="E993" s="419"/>
      <c r="F993" s="160">
        <f t="shared" si="47"/>
        <v>1111111</v>
      </c>
      <c r="G993" s="394">
        <f t="shared" si="46"/>
        <v>0</v>
      </c>
      <c r="I993" s="397">
        <f>IF(OR(C993="150 Directors advances", C993="120 accounts receivable", C993="720.2 Automobile - Insurance", C993="720.3 Automobile - License", C993="870.4 Rent - Insurance", C993="870.6 Rent - Property Tax", C993="870.7 Rent - Homeoffice", C993="870.9 Rent - Water"),
   0,
   IF(Dashboard!$F$5="Quick",
      IF(OR(C993="190 Automobile",C993="200 computer hardware",C993="210 Computer software",C993="220 Quickbooks software",C993="230 Office equipment",C993="240 Office furniture"),
         E993-(E993/(1+Dashboard!$F$4)),
         0
      ),
      IF(C993="750 Business promotion",
         E993-(E993/(1+4.793/100)),
         E993-(E993/(1+Dashboard!$F$4))
      )
   )
)</f>
        <v>0</v>
      </c>
      <c r="J993" s="39">
        <f>Bank1[[#This Row],[Money in/ (Money out)]]-Bank1[[#This Row],[GST/HST]]</f>
        <v>0</v>
      </c>
      <c r="L993" s="37">
        <f t="shared" si="45"/>
        <v>0</v>
      </c>
    </row>
    <row r="994" spans="1:12" x14ac:dyDescent="0.2">
      <c r="A994" s="418"/>
      <c r="D994" s="416">
        <f>_xlfn.XLOOKUP(C:C,Table1[for Import to Bank Register dropdown],Table1[for Pivot],0,0,1)</f>
        <v>0</v>
      </c>
      <c r="E994" s="419"/>
      <c r="F994" s="160">
        <f t="shared" si="47"/>
        <v>1111111</v>
      </c>
      <c r="G994" s="394">
        <f t="shared" si="46"/>
        <v>0</v>
      </c>
      <c r="I994" s="397">
        <f>IF(OR(C994="150 Directors advances", C994="120 accounts receivable", C994="720.2 Automobile - Insurance", C994="720.3 Automobile - License", C994="870.4 Rent - Insurance", C994="870.6 Rent - Property Tax", C994="870.7 Rent - Homeoffice", C994="870.9 Rent - Water"),
   0,
   IF(Dashboard!$F$5="Quick",
      IF(OR(C994="190 Automobile",C994="200 computer hardware",C994="210 Computer software",C994="220 Quickbooks software",C994="230 Office equipment",C994="240 Office furniture"),
         E994-(E994/(1+Dashboard!$F$4)),
         0
      ),
      IF(C994="750 Business promotion",
         E994-(E994/(1+4.793/100)),
         E994-(E994/(1+Dashboard!$F$4))
      )
   )
)</f>
        <v>0</v>
      </c>
      <c r="J994" s="39">
        <f>Bank1[[#This Row],[Money in/ (Money out)]]-Bank1[[#This Row],[GST/HST]]</f>
        <v>0</v>
      </c>
      <c r="L994" s="37">
        <f t="shared" si="45"/>
        <v>0</v>
      </c>
    </row>
    <row r="995" spans="1:12" x14ac:dyDescent="0.2">
      <c r="A995" s="418"/>
      <c r="D995" s="416">
        <f>_xlfn.XLOOKUP(C:C,Table1[for Import to Bank Register dropdown],Table1[for Pivot],0,0,1)</f>
        <v>0</v>
      </c>
      <c r="E995" s="419"/>
      <c r="F995" s="160">
        <f t="shared" si="47"/>
        <v>1111111</v>
      </c>
      <c r="G995" s="394">
        <f t="shared" si="46"/>
        <v>0</v>
      </c>
      <c r="I995" s="397">
        <f>IF(OR(C995="150 Directors advances", C995="120 accounts receivable", C995="720.2 Automobile - Insurance", C995="720.3 Automobile - License", C995="870.4 Rent - Insurance", C995="870.6 Rent - Property Tax", C995="870.7 Rent - Homeoffice", C995="870.9 Rent - Water"),
   0,
   IF(Dashboard!$F$5="Quick",
      IF(OR(C995="190 Automobile",C995="200 computer hardware",C995="210 Computer software",C995="220 Quickbooks software",C995="230 Office equipment",C995="240 Office furniture"),
         E995-(E995/(1+Dashboard!$F$4)),
         0
      ),
      IF(C995="750 Business promotion",
         E995-(E995/(1+4.793/100)),
         E995-(E995/(1+Dashboard!$F$4))
      )
   )
)</f>
        <v>0</v>
      </c>
      <c r="J995" s="39">
        <f>Bank1[[#This Row],[Money in/ (Money out)]]-Bank1[[#This Row],[GST/HST]]</f>
        <v>0</v>
      </c>
      <c r="L995" s="37">
        <f t="shared" si="45"/>
        <v>0</v>
      </c>
    </row>
    <row r="996" spans="1:12" x14ac:dyDescent="0.2">
      <c r="A996" s="418"/>
      <c r="D996" s="416">
        <f>_xlfn.XLOOKUP(C:C,Table1[for Import to Bank Register dropdown],Table1[for Pivot],0,0,1)</f>
        <v>0</v>
      </c>
      <c r="E996" s="419"/>
      <c r="F996" s="160">
        <f t="shared" si="47"/>
        <v>1111111</v>
      </c>
      <c r="G996" s="394">
        <f t="shared" si="46"/>
        <v>0</v>
      </c>
      <c r="I996" s="397">
        <f>IF(OR(C996="150 Directors advances", C996="120 accounts receivable", C996="720.2 Automobile - Insurance", C996="720.3 Automobile - License", C996="870.4 Rent - Insurance", C996="870.6 Rent - Property Tax", C996="870.7 Rent - Homeoffice", C996="870.9 Rent - Water"),
   0,
   IF(Dashboard!$F$5="Quick",
      IF(OR(C996="190 Automobile",C996="200 computer hardware",C996="210 Computer software",C996="220 Quickbooks software",C996="230 Office equipment",C996="240 Office furniture"),
         E996-(E996/(1+Dashboard!$F$4)),
         0
      ),
      IF(C996="750 Business promotion",
         E996-(E996/(1+4.793/100)),
         E996-(E996/(1+Dashboard!$F$4))
      )
   )
)</f>
        <v>0</v>
      </c>
      <c r="J996" s="39">
        <f>Bank1[[#This Row],[Money in/ (Money out)]]-Bank1[[#This Row],[GST/HST]]</f>
        <v>0</v>
      </c>
      <c r="L996" s="37">
        <f t="shared" si="45"/>
        <v>0</v>
      </c>
    </row>
    <row r="997" spans="1:12" x14ac:dyDescent="0.2">
      <c r="A997" s="418"/>
      <c r="D997" s="416">
        <f>_xlfn.XLOOKUP(C:C,Table1[for Import to Bank Register dropdown],Table1[for Pivot],0,0,1)</f>
        <v>0</v>
      </c>
      <c r="E997" s="419"/>
      <c r="F997" s="160">
        <f t="shared" si="47"/>
        <v>1111111</v>
      </c>
      <c r="G997" s="394">
        <f t="shared" si="46"/>
        <v>0</v>
      </c>
      <c r="I997" s="397">
        <f>IF(OR(C997="150 Directors advances", C997="120 accounts receivable", C997="720.2 Automobile - Insurance", C997="720.3 Automobile - License", C997="870.4 Rent - Insurance", C997="870.6 Rent - Property Tax", C997="870.7 Rent - Homeoffice", C997="870.9 Rent - Water"),
   0,
   IF(Dashboard!$F$5="Quick",
      IF(OR(C997="190 Automobile",C997="200 computer hardware",C997="210 Computer software",C997="220 Quickbooks software",C997="230 Office equipment",C997="240 Office furniture"),
         E997-(E997/(1+Dashboard!$F$4)),
         0
      ),
      IF(C997="750 Business promotion",
         E997-(E997/(1+4.793/100)),
         E997-(E997/(1+Dashboard!$F$4))
      )
   )
)</f>
        <v>0</v>
      </c>
      <c r="J997" s="39">
        <f>Bank1[[#This Row],[Money in/ (Money out)]]-Bank1[[#This Row],[GST/HST]]</f>
        <v>0</v>
      </c>
      <c r="L997" s="37">
        <f t="shared" si="45"/>
        <v>0</v>
      </c>
    </row>
    <row r="998" spans="1:12" x14ac:dyDescent="0.2">
      <c r="A998" s="418"/>
      <c r="D998" s="416">
        <f>_xlfn.XLOOKUP(C:C,Table1[for Import to Bank Register dropdown],Table1[for Pivot],0,0,1)</f>
        <v>0</v>
      </c>
      <c r="E998" s="419"/>
      <c r="F998" s="160">
        <f t="shared" si="47"/>
        <v>1111111</v>
      </c>
      <c r="G998" s="394">
        <f t="shared" si="46"/>
        <v>0</v>
      </c>
      <c r="I998" s="397">
        <f>IF(OR(C998="150 Directors advances", C998="120 accounts receivable", C998="720.2 Automobile - Insurance", C998="720.3 Automobile - License", C998="870.4 Rent - Insurance", C998="870.6 Rent - Property Tax", C998="870.7 Rent - Homeoffice", C998="870.9 Rent - Water"),
   0,
   IF(Dashboard!$F$5="Quick",
      IF(OR(C998="190 Automobile",C998="200 computer hardware",C998="210 Computer software",C998="220 Quickbooks software",C998="230 Office equipment",C998="240 Office furniture"),
         E998-(E998/(1+Dashboard!$F$4)),
         0
      ),
      IF(C998="750 Business promotion",
         E998-(E998/(1+4.793/100)),
         E998-(E998/(1+Dashboard!$F$4))
      )
   )
)</f>
        <v>0</v>
      </c>
      <c r="J998" s="39">
        <f>Bank1[[#This Row],[Money in/ (Money out)]]-Bank1[[#This Row],[GST/HST]]</f>
        <v>0</v>
      </c>
      <c r="L998" s="37">
        <f t="shared" si="45"/>
        <v>0</v>
      </c>
    </row>
    <row r="999" spans="1:12" x14ac:dyDescent="0.2">
      <c r="A999" s="418"/>
      <c r="D999" s="416">
        <f>_xlfn.XLOOKUP(C:C,Table1[for Import to Bank Register dropdown],Table1[for Pivot],0,0,1)</f>
        <v>0</v>
      </c>
      <c r="E999" s="419"/>
      <c r="F999" s="160">
        <f t="shared" si="47"/>
        <v>1111111</v>
      </c>
      <c r="G999" s="394">
        <f t="shared" si="46"/>
        <v>0</v>
      </c>
      <c r="I999" s="397">
        <f>IF(OR(C999="150 Directors advances", C999="120 accounts receivable", C999="720.2 Automobile - Insurance", C999="720.3 Automobile - License", C999="870.4 Rent - Insurance", C999="870.6 Rent - Property Tax", C999="870.7 Rent - Homeoffice", C999="870.9 Rent - Water"),
   0,
   IF(Dashboard!$F$5="Quick",
      IF(OR(C999="190 Automobile",C999="200 computer hardware",C999="210 Computer software",C999="220 Quickbooks software",C999="230 Office equipment",C999="240 Office furniture"),
         E999-(E999/(1+Dashboard!$F$4)),
         0
      ),
      IF(C999="750 Business promotion",
         E999-(E999/(1+4.793/100)),
         E999-(E999/(1+Dashboard!$F$4))
      )
   )
)</f>
        <v>0</v>
      </c>
      <c r="J999" s="39">
        <f>Bank1[[#This Row],[Money in/ (Money out)]]-Bank1[[#This Row],[GST/HST]]</f>
        <v>0</v>
      </c>
      <c r="L999" s="37">
        <f t="shared" si="45"/>
        <v>0</v>
      </c>
    </row>
    <row r="1000" spans="1:12" x14ac:dyDescent="0.2">
      <c r="A1000" s="418"/>
      <c r="D1000" s="416">
        <f>_xlfn.XLOOKUP(C:C,Table1[for Import to Bank Register dropdown],Table1[for Pivot],0,0,1)</f>
        <v>0</v>
      </c>
      <c r="E1000" s="419"/>
      <c r="F1000" s="160">
        <f t="shared" si="47"/>
        <v>1111111</v>
      </c>
      <c r="G1000" s="394">
        <f t="shared" si="46"/>
        <v>0</v>
      </c>
      <c r="I1000" s="397">
        <f>IF(OR(C1000="150 Directors advances", C1000="120 accounts receivable", C1000="720.2 Automobile - Insurance", C1000="720.3 Automobile - License", C1000="870.4 Rent - Insurance", C1000="870.6 Rent - Property Tax", C1000="870.7 Rent - Homeoffice", C1000="870.9 Rent - Water"),
   0,
   IF(Dashboard!$F$5="Quick",
      IF(OR(C1000="190 Automobile",C1000="200 computer hardware",C1000="210 Computer software",C1000="220 Quickbooks software",C1000="230 Office equipment",C1000="240 Office furniture"),
         E1000-(E1000/(1+Dashboard!$F$4)),
         0
      ),
      IF(C1000="750 Business promotion",
         E1000-(E1000/(1+4.793/100)),
         E1000-(E1000/(1+Dashboard!$F$4))
      )
   )
)</f>
        <v>0</v>
      </c>
      <c r="J1000" s="39">
        <f>Bank1[[#This Row],[Money in/ (Money out)]]-Bank1[[#This Row],[GST/HST]]</f>
        <v>0</v>
      </c>
      <c r="L1000" s="37">
        <f t="shared" si="45"/>
        <v>0</v>
      </c>
    </row>
    <row r="1001" spans="1:12" x14ac:dyDescent="0.2">
      <c r="A1001" s="418"/>
      <c r="D1001" s="416">
        <f>_xlfn.XLOOKUP(C:C,Table1[for Import to Bank Register dropdown],Table1[for Pivot],0,0,1)</f>
        <v>0</v>
      </c>
      <c r="E1001" s="419"/>
      <c r="F1001" s="160">
        <f t="shared" si="47"/>
        <v>1111111</v>
      </c>
      <c r="G1001" s="394">
        <f t="shared" si="46"/>
        <v>0</v>
      </c>
      <c r="I1001" s="397">
        <f>IF(OR(C1001="150 Directors advances", C1001="120 accounts receivable", C1001="720.2 Automobile - Insurance", C1001="720.3 Automobile - License", C1001="870.4 Rent - Insurance", C1001="870.6 Rent - Property Tax", C1001="870.7 Rent - Homeoffice", C1001="870.9 Rent - Water"),
   0,
   IF(Dashboard!$F$5="Quick",
      IF(OR(C1001="190 Automobile",C1001="200 computer hardware",C1001="210 Computer software",C1001="220 Quickbooks software",C1001="230 Office equipment",C1001="240 Office furniture"),
         E1001-(E1001/(1+Dashboard!$F$4)),
         0
      ),
      IF(C1001="750 Business promotion",
         E1001-(E1001/(1+4.793/100)),
         E1001-(E1001/(1+Dashboard!$F$4))
      )
   )
)</f>
        <v>0</v>
      </c>
      <c r="J1001" s="39">
        <f>Bank1[[#This Row],[Money in/ (Money out)]]-Bank1[[#This Row],[GST/HST]]</f>
        <v>0</v>
      </c>
      <c r="L1001" s="37">
        <f t="shared" si="45"/>
        <v>0</v>
      </c>
    </row>
    <row r="1002" spans="1:12" x14ac:dyDescent="0.2">
      <c r="A1002" s="418"/>
      <c r="D1002" s="416">
        <f>_xlfn.XLOOKUP(C:C,Table1[for Import to Bank Register dropdown],Table1[for Pivot],0,0,1)</f>
        <v>0</v>
      </c>
      <c r="E1002" s="419"/>
      <c r="F1002" s="160">
        <f t="shared" si="47"/>
        <v>1111111</v>
      </c>
      <c r="G1002" s="394">
        <f t="shared" si="46"/>
        <v>0</v>
      </c>
      <c r="I1002" s="397">
        <f>IF(OR(C1002="150 Directors advances", C1002="120 accounts receivable", C1002="720.2 Automobile - Insurance", C1002="720.3 Automobile - License", C1002="870.4 Rent - Insurance", C1002="870.6 Rent - Property Tax", C1002="870.7 Rent - Homeoffice", C1002="870.9 Rent - Water"),
   0,
   IF(Dashboard!$F$5="Quick",
      IF(OR(C1002="190 Automobile",C1002="200 computer hardware",C1002="210 Computer software",C1002="220 Quickbooks software",C1002="230 Office equipment",C1002="240 Office furniture"),
         E1002-(E1002/(1+Dashboard!$F$4)),
         0
      ),
      IF(C1002="750 Business promotion",
         E1002-(E1002/(1+4.793/100)),
         E1002-(E1002/(1+Dashboard!$F$4))
      )
   )
)</f>
        <v>0</v>
      </c>
      <c r="J1002" s="39">
        <f>Bank1[[#This Row],[Money in/ (Money out)]]-Bank1[[#This Row],[GST/HST]]</f>
        <v>0</v>
      </c>
      <c r="L1002" s="37">
        <f t="shared" si="45"/>
        <v>0</v>
      </c>
    </row>
    <row r="1003" spans="1:12" x14ac:dyDescent="0.2">
      <c r="A1003" s="418"/>
      <c r="D1003" s="416">
        <f>_xlfn.XLOOKUP(C:C,Table1[for Import to Bank Register dropdown],Table1[for Pivot],0,0,1)</f>
        <v>0</v>
      </c>
      <c r="E1003" s="419"/>
      <c r="F1003" s="160">
        <f t="shared" si="47"/>
        <v>1111111</v>
      </c>
      <c r="G1003" s="394">
        <f t="shared" si="46"/>
        <v>0</v>
      </c>
      <c r="I1003" s="397">
        <f>IF(OR(C1003="150 Directors advances", C1003="120 accounts receivable", C1003="720.2 Automobile - Insurance", C1003="720.3 Automobile - License", C1003="870.4 Rent - Insurance", C1003="870.6 Rent - Property Tax", C1003="870.7 Rent - Homeoffice", C1003="870.9 Rent - Water"),
   0,
   IF(Dashboard!$F$5="Quick",
      IF(OR(C1003="190 Automobile",C1003="200 computer hardware",C1003="210 Computer software",C1003="220 Quickbooks software",C1003="230 Office equipment",C1003="240 Office furniture"),
         E1003-(E1003/(1+Dashboard!$F$4)),
         0
      ),
      IF(C1003="750 Business promotion",
         E1003-(E1003/(1+4.793/100)),
         E1003-(E1003/(1+Dashboard!$F$4))
      )
   )
)</f>
        <v>0</v>
      </c>
      <c r="J1003" s="39">
        <f>Bank1[[#This Row],[Money in/ (Money out)]]-Bank1[[#This Row],[GST/HST]]</f>
        <v>0</v>
      </c>
      <c r="L1003" s="37">
        <f t="shared" si="45"/>
        <v>0</v>
      </c>
    </row>
    <row r="1004" spans="1:12" x14ac:dyDescent="0.2">
      <c r="A1004" s="418"/>
      <c r="D1004" s="416">
        <f>_xlfn.XLOOKUP(C:C,Table1[for Import to Bank Register dropdown],Table1[for Pivot],0,0,1)</f>
        <v>0</v>
      </c>
      <c r="E1004" s="419"/>
      <c r="F1004" s="160">
        <f t="shared" si="47"/>
        <v>1111111</v>
      </c>
      <c r="G1004" s="394">
        <f t="shared" si="46"/>
        <v>0</v>
      </c>
      <c r="I1004" s="397">
        <f>IF(OR(C1004="150 Directors advances", C1004="120 accounts receivable", C1004="720.2 Automobile - Insurance", C1004="720.3 Automobile - License", C1004="870.4 Rent - Insurance", C1004="870.6 Rent - Property Tax", C1004="870.7 Rent - Homeoffice", C1004="870.9 Rent - Water"),
   0,
   IF(Dashboard!$F$5="Quick",
      IF(OR(C1004="190 Automobile",C1004="200 computer hardware",C1004="210 Computer software",C1004="220 Quickbooks software",C1004="230 Office equipment",C1004="240 Office furniture"),
         E1004-(E1004/(1+Dashboard!$F$4)),
         0
      ),
      IF(C1004="750 Business promotion",
         E1004-(E1004/(1+4.793/100)),
         E1004-(E1004/(1+Dashboard!$F$4))
      )
   )
)</f>
        <v>0</v>
      </c>
      <c r="J1004" s="39">
        <f>Bank1[[#This Row],[Money in/ (Money out)]]-Bank1[[#This Row],[GST/HST]]</f>
        <v>0</v>
      </c>
      <c r="L1004" s="37">
        <f t="shared" si="45"/>
        <v>0</v>
      </c>
    </row>
    <row r="1005" spans="1:12" x14ac:dyDescent="0.2">
      <c r="A1005" s="418"/>
      <c r="D1005" s="416">
        <f>_xlfn.XLOOKUP(C:C,Table1[for Import to Bank Register dropdown],Table1[for Pivot],0,0,1)</f>
        <v>0</v>
      </c>
      <c r="E1005" s="419"/>
      <c r="F1005" s="160">
        <f t="shared" si="47"/>
        <v>1111111</v>
      </c>
      <c r="G1005" s="394">
        <f t="shared" si="46"/>
        <v>0</v>
      </c>
      <c r="I1005" s="397">
        <f>IF(OR(C1005="150 Directors advances", C1005="120 accounts receivable", C1005="720.2 Automobile - Insurance", C1005="720.3 Automobile - License", C1005="870.4 Rent - Insurance", C1005="870.6 Rent - Property Tax", C1005="870.7 Rent - Homeoffice", C1005="870.9 Rent - Water"),
   0,
   IF(Dashboard!$F$5="Quick",
      IF(OR(C1005="190 Automobile",C1005="200 computer hardware",C1005="210 Computer software",C1005="220 Quickbooks software",C1005="230 Office equipment",C1005="240 Office furniture"),
         E1005-(E1005/(1+Dashboard!$F$4)),
         0
      ),
      IF(C1005="750 Business promotion",
         E1005-(E1005/(1+4.793/100)),
         E1005-(E1005/(1+Dashboard!$F$4))
      )
   )
)</f>
        <v>0</v>
      </c>
      <c r="J1005" s="39">
        <f>Bank1[[#This Row],[Money in/ (Money out)]]-Bank1[[#This Row],[GST/HST]]</f>
        <v>0</v>
      </c>
      <c r="L1005" s="37">
        <f t="shared" si="45"/>
        <v>0</v>
      </c>
    </row>
    <row r="1006" spans="1:12" x14ac:dyDescent="0.2">
      <c r="A1006" s="418"/>
      <c r="D1006" s="416">
        <f>_xlfn.XLOOKUP(C:C,Table1[for Import to Bank Register dropdown],Table1[for Pivot],0,0,1)</f>
        <v>0</v>
      </c>
      <c r="E1006" s="419"/>
      <c r="F1006" s="160">
        <f t="shared" si="47"/>
        <v>1111111</v>
      </c>
      <c r="G1006" s="394">
        <f t="shared" si="46"/>
        <v>0</v>
      </c>
      <c r="I1006" s="397">
        <f>IF(OR(C1006="150 Directors advances", C1006="120 accounts receivable", C1006="720.2 Automobile - Insurance", C1006="720.3 Automobile - License", C1006="870.4 Rent - Insurance", C1006="870.6 Rent - Property Tax", C1006="870.7 Rent - Homeoffice", C1006="870.9 Rent - Water"),
   0,
   IF(Dashboard!$F$5="Quick",
      IF(OR(C1006="190 Automobile",C1006="200 computer hardware",C1006="210 Computer software",C1006="220 Quickbooks software",C1006="230 Office equipment",C1006="240 Office furniture"),
         E1006-(E1006/(1+Dashboard!$F$4)),
         0
      ),
      IF(C1006="750 Business promotion",
         E1006-(E1006/(1+4.793/100)),
         E1006-(E1006/(1+Dashboard!$F$4))
      )
   )
)</f>
        <v>0</v>
      </c>
      <c r="J1006" s="39">
        <f>Bank1[[#This Row],[Money in/ (Money out)]]-Bank1[[#This Row],[GST/HST]]</f>
        <v>0</v>
      </c>
      <c r="L1006" s="37">
        <f t="shared" si="45"/>
        <v>0</v>
      </c>
    </row>
    <row r="1007" spans="1:12" x14ac:dyDescent="0.2">
      <c r="A1007" s="418"/>
      <c r="D1007" s="416">
        <f>_xlfn.XLOOKUP(C:C,Table1[for Import to Bank Register dropdown],Table1[for Pivot],0,0,1)</f>
        <v>0</v>
      </c>
      <c r="E1007" s="419"/>
      <c r="F1007" s="160">
        <f t="shared" si="47"/>
        <v>1111111</v>
      </c>
      <c r="G1007" s="394">
        <f t="shared" si="46"/>
        <v>0</v>
      </c>
      <c r="I1007" s="397">
        <f>IF(OR(C1007="150 Directors advances", C1007="120 accounts receivable", C1007="720.2 Automobile - Insurance", C1007="720.3 Automobile - License", C1007="870.4 Rent - Insurance", C1007="870.6 Rent - Property Tax", C1007="870.7 Rent - Homeoffice", C1007="870.9 Rent - Water"),
   0,
   IF(Dashboard!$F$5="Quick",
      IF(OR(C1007="190 Automobile",C1007="200 computer hardware",C1007="210 Computer software",C1007="220 Quickbooks software",C1007="230 Office equipment",C1007="240 Office furniture"),
         E1007-(E1007/(1+Dashboard!$F$4)),
         0
      ),
      IF(C1007="750 Business promotion",
         E1007-(E1007/(1+4.793/100)),
         E1007-(E1007/(1+Dashboard!$F$4))
      )
   )
)</f>
        <v>0</v>
      </c>
      <c r="J1007" s="39">
        <f>Bank1[[#This Row],[Money in/ (Money out)]]-Bank1[[#This Row],[GST/HST]]</f>
        <v>0</v>
      </c>
      <c r="L1007" s="37">
        <f t="shared" si="45"/>
        <v>0</v>
      </c>
    </row>
    <row r="1008" spans="1:12" x14ac:dyDescent="0.2">
      <c r="A1008" s="418"/>
      <c r="D1008" s="416">
        <f>_xlfn.XLOOKUP(C:C,Table1[for Import to Bank Register dropdown],Table1[for Pivot],0,0,1)</f>
        <v>0</v>
      </c>
      <c r="E1008" s="419"/>
      <c r="F1008" s="160">
        <f t="shared" si="47"/>
        <v>1111111</v>
      </c>
      <c r="G1008" s="394">
        <f t="shared" si="46"/>
        <v>0</v>
      </c>
      <c r="I1008" s="397">
        <f>IF(OR(C1008="150 Directors advances", C1008="120 accounts receivable", C1008="720.2 Automobile - Insurance", C1008="720.3 Automobile - License", C1008="870.4 Rent - Insurance", C1008="870.6 Rent - Property Tax", C1008="870.7 Rent - Homeoffice", C1008="870.9 Rent - Water"),
   0,
   IF(Dashboard!$F$5="Quick",
      IF(OR(C1008="190 Automobile",C1008="200 computer hardware",C1008="210 Computer software",C1008="220 Quickbooks software",C1008="230 Office equipment",C1008="240 Office furniture"),
         E1008-(E1008/(1+Dashboard!$F$4)),
         0
      ),
      IF(C1008="750 Business promotion",
         E1008-(E1008/(1+4.793/100)),
         E1008-(E1008/(1+Dashboard!$F$4))
      )
   )
)</f>
        <v>0</v>
      </c>
      <c r="J1008" s="39">
        <f>Bank1[[#This Row],[Money in/ (Money out)]]-Bank1[[#This Row],[GST/HST]]</f>
        <v>0</v>
      </c>
      <c r="L1008" s="37">
        <f t="shared" si="45"/>
        <v>0</v>
      </c>
    </row>
    <row r="1009" spans="1:12" x14ac:dyDescent="0.2">
      <c r="A1009" s="418"/>
      <c r="D1009" s="416">
        <f>_xlfn.XLOOKUP(C:C,Table1[for Import to Bank Register dropdown],Table1[for Pivot],0,0,1)</f>
        <v>0</v>
      </c>
      <c r="E1009" s="419"/>
      <c r="F1009" s="160">
        <f t="shared" si="47"/>
        <v>1111111</v>
      </c>
      <c r="G1009" s="394">
        <f t="shared" si="46"/>
        <v>0</v>
      </c>
      <c r="I1009" s="397">
        <f>IF(OR(C1009="150 Directors advances", C1009="120 accounts receivable", C1009="720.2 Automobile - Insurance", C1009="720.3 Automobile - License", C1009="870.4 Rent - Insurance", C1009="870.6 Rent - Property Tax", C1009="870.7 Rent - Homeoffice", C1009="870.9 Rent - Water"),
   0,
   IF(Dashboard!$F$5="Quick",
      IF(OR(C1009="190 Automobile",C1009="200 computer hardware",C1009="210 Computer software",C1009="220 Quickbooks software",C1009="230 Office equipment",C1009="240 Office furniture"),
         E1009-(E1009/(1+Dashboard!$F$4)),
         0
      ),
      IF(C1009="750 Business promotion",
         E1009-(E1009/(1+4.793/100)),
         E1009-(E1009/(1+Dashboard!$F$4))
      )
   )
)</f>
        <v>0</v>
      </c>
      <c r="J1009" s="39">
        <f>Bank1[[#This Row],[Money in/ (Money out)]]-Bank1[[#This Row],[GST/HST]]</f>
        <v>0</v>
      </c>
      <c r="L1009" s="37">
        <f t="shared" si="45"/>
        <v>0</v>
      </c>
    </row>
    <row r="1010" spans="1:12" x14ac:dyDescent="0.2">
      <c r="A1010" s="418"/>
      <c r="D1010" s="416">
        <f>_xlfn.XLOOKUP(C:C,Table1[for Import to Bank Register dropdown],Table1[for Pivot],0,0,1)</f>
        <v>0</v>
      </c>
      <c r="E1010" s="419"/>
      <c r="F1010" s="160">
        <f t="shared" si="47"/>
        <v>1111111</v>
      </c>
      <c r="G1010" s="394">
        <f t="shared" si="46"/>
        <v>0</v>
      </c>
      <c r="I1010" s="397">
        <f>IF(OR(C1010="150 Directors advances", C1010="120 accounts receivable", C1010="720.2 Automobile - Insurance", C1010="720.3 Automobile - License", C1010="870.4 Rent - Insurance", C1010="870.6 Rent - Property Tax", C1010="870.7 Rent - Homeoffice", C1010="870.9 Rent - Water"),
   0,
   IF(Dashboard!$F$5="Quick",
      IF(OR(C1010="190 Automobile",C1010="200 computer hardware",C1010="210 Computer software",C1010="220 Quickbooks software",C1010="230 Office equipment",C1010="240 Office furniture"),
         E1010-(E1010/(1+Dashboard!$F$4)),
         0
      ),
      IF(C1010="750 Business promotion",
         E1010-(E1010/(1+4.793/100)),
         E1010-(E1010/(1+Dashboard!$F$4))
      )
   )
)</f>
        <v>0</v>
      </c>
      <c r="J1010" s="39">
        <f>Bank1[[#This Row],[Money in/ (Money out)]]-Bank1[[#This Row],[GST/HST]]</f>
        <v>0</v>
      </c>
      <c r="L1010" s="37">
        <f t="shared" si="45"/>
        <v>0</v>
      </c>
    </row>
    <row r="1011" spans="1:12" x14ac:dyDescent="0.2">
      <c r="A1011" s="418"/>
      <c r="D1011" s="416">
        <f>_xlfn.XLOOKUP(C:C,Table1[for Import to Bank Register dropdown],Table1[for Pivot],0,0,1)</f>
        <v>0</v>
      </c>
      <c r="E1011" s="419"/>
      <c r="F1011" s="160">
        <f t="shared" si="47"/>
        <v>1111111</v>
      </c>
      <c r="G1011" s="394">
        <f t="shared" si="46"/>
        <v>0</v>
      </c>
      <c r="I1011" s="397">
        <f>IF(OR(C1011="150 Directors advances", C1011="120 accounts receivable", C1011="720.2 Automobile - Insurance", C1011="720.3 Automobile - License", C1011="870.4 Rent - Insurance", C1011="870.6 Rent - Property Tax", C1011="870.7 Rent - Homeoffice", C1011="870.9 Rent - Water"),
   0,
   IF(Dashboard!$F$5="Quick",
      IF(OR(C1011="190 Automobile",C1011="200 computer hardware",C1011="210 Computer software",C1011="220 Quickbooks software",C1011="230 Office equipment",C1011="240 Office furniture"),
         E1011-(E1011/(1+Dashboard!$F$4)),
         0
      ),
      IF(C1011="750 Business promotion",
         E1011-(E1011/(1+4.793/100)),
         E1011-(E1011/(1+Dashboard!$F$4))
      )
   )
)</f>
        <v>0</v>
      </c>
      <c r="J1011" s="39">
        <f>Bank1[[#This Row],[Money in/ (Money out)]]-Bank1[[#This Row],[GST/HST]]</f>
        <v>0</v>
      </c>
      <c r="L1011" s="37">
        <f t="shared" si="45"/>
        <v>0</v>
      </c>
    </row>
    <row r="1012" spans="1:12" x14ac:dyDescent="0.2">
      <c r="A1012" s="418"/>
      <c r="D1012" s="416">
        <f>_xlfn.XLOOKUP(C:C,Table1[for Import to Bank Register dropdown],Table1[for Pivot],0,0,1)</f>
        <v>0</v>
      </c>
      <c r="E1012" s="419"/>
      <c r="F1012" s="160">
        <f t="shared" si="47"/>
        <v>1111111</v>
      </c>
      <c r="G1012" s="394">
        <f t="shared" si="46"/>
        <v>0</v>
      </c>
      <c r="I1012" s="397">
        <f>IF(OR(C1012="150 Directors advances", C1012="120 accounts receivable", C1012="720.2 Automobile - Insurance", C1012="720.3 Automobile - License", C1012="870.4 Rent - Insurance", C1012="870.6 Rent - Property Tax", C1012="870.7 Rent - Homeoffice", C1012="870.9 Rent - Water"),
   0,
   IF(Dashboard!$F$5="Quick",
      IF(OR(C1012="190 Automobile",C1012="200 computer hardware",C1012="210 Computer software",C1012="220 Quickbooks software",C1012="230 Office equipment",C1012="240 Office furniture"),
         E1012-(E1012/(1+Dashboard!$F$4)),
         0
      ),
      IF(C1012="750 Business promotion",
         E1012-(E1012/(1+4.793/100)),
         E1012-(E1012/(1+Dashboard!$F$4))
      )
   )
)</f>
        <v>0</v>
      </c>
      <c r="J1012" s="39">
        <f>Bank1[[#This Row],[Money in/ (Money out)]]-Bank1[[#This Row],[GST/HST]]</f>
        <v>0</v>
      </c>
      <c r="L1012" s="37">
        <f t="shared" si="45"/>
        <v>0</v>
      </c>
    </row>
    <row r="1013" spans="1:12" x14ac:dyDescent="0.2">
      <c r="A1013" s="418"/>
      <c r="D1013" s="416">
        <f>_xlfn.XLOOKUP(C:C,Table1[for Import to Bank Register dropdown],Table1[for Pivot],0,0,1)</f>
        <v>0</v>
      </c>
      <c r="E1013" s="419"/>
      <c r="F1013" s="160">
        <f t="shared" si="47"/>
        <v>1111111</v>
      </c>
      <c r="G1013" s="394">
        <f t="shared" si="46"/>
        <v>0</v>
      </c>
      <c r="I1013" s="397">
        <f>IF(OR(C1013="150 Directors advances", C1013="120 accounts receivable", C1013="720.2 Automobile - Insurance", C1013="720.3 Automobile - License", C1013="870.4 Rent - Insurance", C1013="870.6 Rent - Property Tax", C1013="870.7 Rent - Homeoffice", C1013="870.9 Rent - Water"),
   0,
   IF(Dashboard!$F$5="Quick",
      IF(OR(C1013="190 Automobile",C1013="200 computer hardware",C1013="210 Computer software",C1013="220 Quickbooks software",C1013="230 Office equipment",C1013="240 Office furniture"),
         E1013-(E1013/(1+Dashboard!$F$4)),
         0
      ),
      IF(C1013="750 Business promotion",
         E1013-(E1013/(1+4.793/100)),
         E1013-(E1013/(1+Dashboard!$F$4))
      )
   )
)</f>
        <v>0</v>
      </c>
      <c r="J1013" s="39">
        <f>Bank1[[#This Row],[Money in/ (Money out)]]-Bank1[[#This Row],[GST/HST]]</f>
        <v>0</v>
      </c>
      <c r="L1013" s="37">
        <f t="shared" si="45"/>
        <v>0</v>
      </c>
    </row>
    <row r="1014" spans="1:12" x14ac:dyDescent="0.2">
      <c r="A1014" s="418"/>
      <c r="D1014" s="416">
        <f>_xlfn.XLOOKUP(C:C,Table1[for Import to Bank Register dropdown],Table1[for Pivot],0,0,1)</f>
        <v>0</v>
      </c>
      <c r="E1014" s="419"/>
      <c r="F1014" s="160">
        <f t="shared" si="47"/>
        <v>1111111</v>
      </c>
      <c r="G1014" s="394">
        <f t="shared" si="46"/>
        <v>0</v>
      </c>
      <c r="I1014" s="397">
        <f>IF(OR(C1014="150 Directors advances", C1014="120 accounts receivable", C1014="720.2 Automobile - Insurance", C1014="720.3 Automobile - License", C1014="870.4 Rent - Insurance", C1014="870.6 Rent - Property Tax", C1014="870.7 Rent - Homeoffice", C1014="870.9 Rent - Water"),
   0,
   IF(Dashboard!$F$5="Quick",
      IF(OR(C1014="190 Automobile",C1014="200 computer hardware",C1014="210 Computer software",C1014="220 Quickbooks software",C1014="230 Office equipment",C1014="240 Office furniture"),
         E1014-(E1014/(1+Dashboard!$F$4)),
         0
      ),
      IF(C1014="750 Business promotion",
         E1014-(E1014/(1+4.793/100)),
         E1014-(E1014/(1+Dashboard!$F$4))
      )
   )
)</f>
        <v>0</v>
      </c>
      <c r="J1014" s="39">
        <f>Bank1[[#This Row],[Money in/ (Money out)]]-Bank1[[#This Row],[GST/HST]]</f>
        <v>0</v>
      </c>
      <c r="L1014" s="37">
        <f t="shared" si="45"/>
        <v>0</v>
      </c>
    </row>
    <row r="1015" spans="1:12" x14ac:dyDescent="0.2">
      <c r="A1015" s="418"/>
      <c r="D1015" s="416">
        <f>_xlfn.XLOOKUP(C:C,Table1[for Import to Bank Register dropdown],Table1[for Pivot],0,0,1)</f>
        <v>0</v>
      </c>
      <c r="E1015" s="419"/>
      <c r="F1015" s="160">
        <f t="shared" si="47"/>
        <v>1111111</v>
      </c>
      <c r="G1015" s="394">
        <f t="shared" si="46"/>
        <v>0</v>
      </c>
      <c r="I1015" s="397">
        <f>IF(OR(C1015="150 Directors advances", C1015="120 accounts receivable", C1015="720.2 Automobile - Insurance", C1015="720.3 Automobile - License", C1015="870.4 Rent - Insurance", C1015="870.6 Rent - Property Tax", C1015="870.7 Rent - Homeoffice", C1015="870.9 Rent - Water"),
   0,
   IF(Dashboard!$F$5="Quick",
      IF(OR(C1015="190 Automobile",C1015="200 computer hardware",C1015="210 Computer software",C1015="220 Quickbooks software",C1015="230 Office equipment",C1015="240 Office furniture"),
         E1015-(E1015/(1+Dashboard!$F$4)),
         0
      ),
      IF(C1015="750 Business promotion",
         E1015-(E1015/(1+4.793/100)),
         E1015-(E1015/(1+Dashboard!$F$4))
      )
   )
)</f>
        <v>0</v>
      </c>
      <c r="J1015" s="39">
        <f>Bank1[[#This Row],[Money in/ (Money out)]]-Bank1[[#This Row],[GST/HST]]</f>
        <v>0</v>
      </c>
      <c r="L1015" s="37">
        <f t="shared" si="45"/>
        <v>0</v>
      </c>
    </row>
    <row r="1016" spans="1:12" x14ac:dyDescent="0.2">
      <c r="A1016" s="418"/>
      <c r="D1016" s="416">
        <f>_xlfn.XLOOKUP(C:C,Table1[for Import to Bank Register dropdown],Table1[for Pivot],0,0,1)</f>
        <v>0</v>
      </c>
      <c r="E1016" s="419"/>
      <c r="F1016" s="160">
        <f t="shared" si="47"/>
        <v>1111111</v>
      </c>
      <c r="G1016" s="394">
        <f t="shared" si="46"/>
        <v>0</v>
      </c>
      <c r="I1016" s="397">
        <f>IF(OR(C1016="150 Directors advances", C1016="120 accounts receivable", C1016="720.2 Automobile - Insurance", C1016="720.3 Automobile - License", C1016="870.4 Rent - Insurance", C1016="870.6 Rent - Property Tax", C1016="870.7 Rent - Homeoffice", C1016="870.9 Rent - Water"),
   0,
   IF(Dashboard!$F$5="Quick",
      IF(OR(C1016="190 Automobile",C1016="200 computer hardware",C1016="210 Computer software",C1016="220 Quickbooks software",C1016="230 Office equipment",C1016="240 Office furniture"),
         E1016-(E1016/(1+Dashboard!$F$4)),
         0
      ),
      IF(C1016="750 Business promotion",
         E1016-(E1016/(1+4.793/100)),
         E1016-(E1016/(1+Dashboard!$F$4))
      )
   )
)</f>
        <v>0</v>
      </c>
      <c r="J1016" s="39">
        <f>Bank1[[#This Row],[Money in/ (Money out)]]-Bank1[[#This Row],[GST/HST]]</f>
        <v>0</v>
      </c>
      <c r="L1016" s="37">
        <f t="shared" si="45"/>
        <v>0</v>
      </c>
    </row>
    <row r="1017" spans="1:12" x14ac:dyDescent="0.2">
      <c r="A1017" s="418"/>
      <c r="D1017" s="416">
        <f>_xlfn.XLOOKUP(C:C,Table1[for Import to Bank Register dropdown],Table1[for Pivot],0,0,1)</f>
        <v>0</v>
      </c>
      <c r="E1017" s="419"/>
      <c r="F1017" s="160">
        <f t="shared" si="47"/>
        <v>1111111</v>
      </c>
      <c r="G1017" s="394">
        <f t="shared" si="46"/>
        <v>0</v>
      </c>
      <c r="I1017" s="397">
        <f>IF(OR(C1017="150 Directors advances", C1017="120 accounts receivable", C1017="720.2 Automobile - Insurance", C1017="720.3 Automobile - License", C1017="870.4 Rent - Insurance", C1017="870.6 Rent - Property Tax", C1017="870.7 Rent - Homeoffice", C1017="870.9 Rent - Water"),
   0,
   IF(Dashboard!$F$5="Quick",
      IF(OR(C1017="190 Automobile",C1017="200 computer hardware",C1017="210 Computer software",C1017="220 Quickbooks software",C1017="230 Office equipment",C1017="240 Office furniture"),
         E1017-(E1017/(1+Dashboard!$F$4)),
         0
      ),
      IF(C1017="750 Business promotion",
         E1017-(E1017/(1+4.793/100)),
         E1017-(E1017/(1+Dashboard!$F$4))
      )
   )
)</f>
        <v>0</v>
      </c>
      <c r="J1017" s="39">
        <f>Bank1[[#This Row],[Money in/ (Money out)]]-Bank1[[#This Row],[GST/HST]]</f>
        <v>0</v>
      </c>
      <c r="L1017" s="37">
        <f t="shared" si="45"/>
        <v>0</v>
      </c>
    </row>
    <row r="1018" spans="1:12" x14ac:dyDescent="0.2">
      <c r="A1018" s="418"/>
      <c r="D1018" s="416">
        <f>_xlfn.XLOOKUP(C:C,Table1[for Import to Bank Register dropdown],Table1[for Pivot],0,0,1)</f>
        <v>0</v>
      </c>
      <c r="E1018" s="419"/>
      <c r="F1018" s="160">
        <f t="shared" si="47"/>
        <v>1111111</v>
      </c>
      <c r="G1018" s="394">
        <f t="shared" si="46"/>
        <v>0</v>
      </c>
      <c r="I1018" s="397">
        <f>IF(OR(C1018="150 Directors advances", C1018="120 accounts receivable", C1018="720.2 Automobile - Insurance", C1018="720.3 Automobile - License", C1018="870.4 Rent - Insurance", C1018="870.6 Rent - Property Tax", C1018="870.7 Rent - Homeoffice", C1018="870.9 Rent - Water"),
   0,
   IF(Dashboard!$F$5="Quick",
      IF(OR(C1018="190 Automobile",C1018="200 computer hardware",C1018="210 Computer software",C1018="220 Quickbooks software",C1018="230 Office equipment",C1018="240 Office furniture"),
         E1018-(E1018/(1+Dashboard!$F$4)),
         0
      ),
      IF(C1018="750 Business promotion",
         E1018-(E1018/(1+4.793/100)),
         E1018-(E1018/(1+Dashboard!$F$4))
      )
   )
)</f>
        <v>0</v>
      </c>
      <c r="J1018" s="39">
        <f>Bank1[[#This Row],[Money in/ (Money out)]]-Bank1[[#This Row],[GST/HST]]</f>
        <v>0</v>
      </c>
      <c r="L1018" s="37">
        <f t="shared" si="45"/>
        <v>0</v>
      </c>
    </row>
    <row r="1019" spans="1:12" x14ac:dyDescent="0.2">
      <c r="A1019" s="418"/>
      <c r="D1019" s="416">
        <f>_xlfn.XLOOKUP(C:C,Table1[for Import to Bank Register dropdown],Table1[for Pivot],0,0,1)</f>
        <v>0</v>
      </c>
      <c r="E1019" s="419"/>
      <c r="F1019" s="160">
        <f t="shared" si="47"/>
        <v>1111111</v>
      </c>
      <c r="G1019" s="394">
        <f t="shared" si="46"/>
        <v>0</v>
      </c>
      <c r="I1019" s="397">
        <f>IF(OR(C1019="150 Directors advances", C1019="120 accounts receivable", C1019="720.2 Automobile - Insurance", C1019="720.3 Automobile - License", C1019="870.4 Rent - Insurance", C1019="870.6 Rent - Property Tax", C1019="870.7 Rent - Homeoffice", C1019="870.9 Rent - Water"),
   0,
   IF(Dashboard!$F$5="Quick",
      IF(OR(C1019="190 Automobile",C1019="200 computer hardware",C1019="210 Computer software",C1019="220 Quickbooks software",C1019="230 Office equipment",C1019="240 Office furniture"),
         E1019-(E1019/(1+Dashboard!$F$4)),
         0
      ),
      IF(C1019="750 Business promotion",
         E1019-(E1019/(1+4.793/100)),
         E1019-(E1019/(1+Dashboard!$F$4))
      )
   )
)</f>
        <v>0</v>
      </c>
      <c r="J1019" s="39">
        <f>Bank1[[#This Row],[Money in/ (Money out)]]-Bank1[[#This Row],[GST/HST]]</f>
        <v>0</v>
      </c>
      <c r="L1019" s="37">
        <f t="shared" si="45"/>
        <v>0</v>
      </c>
    </row>
    <row r="1020" spans="1:12" x14ac:dyDescent="0.2">
      <c r="A1020" s="418"/>
      <c r="D1020" s="416">
        <f>_xlfn.XLOOKUP(C:C,Table1[for Import to Bank Register dropdown],Table1[for Pivot],0,0,1)</f>
        <v>0</v>
      </c>
      <c r="E1020" s="419"/>
      <c r="F1020" s="160">
        <f t="shared" si="47"/>
        <v>1111111</v>
      </c>
      <c r="G1020" s="394">
        <f t="shared" si="46"/>
        <v>0</v>
      </c>
      <c r="I1020" s="397">
        <f>IF(OR(C1020="150 Directors advances", C1020="120 accounts receivable", C1020="720.2 Automobile - Insurance", C1020="720.3 Automobile - License", C1020="870.4 Rent - Insurance", C1020="870.6 Rent - Property Tax", C1020="870.7 Rent - Homeoffice", C1020="870.9 Rent - Water"),
   0,
   IF(Dashboard!$F$5="Quick",
      IF(OR(C1020="190 Automobile",C1020="200 computer hardware",C1020="210 Computer software",C1020="220 Quickbooks software",C1020="230 Office equipment",C1020="240 Office furniture"),
         E1020-(E1020/(1+Dashboard!$F$4)),
         0
      ),
      IF(C1020="750 Business promotion",
         E1020-(E1020/(1+4.793/100)),
         E1020-(E1020/(1+Dashboard!$F$4))
      )
   )
)</f>
        <v>0</v>
      </c>
      <c r="J1020" s="39">
        <f>Bank1[[#This Row],[Money in/ (Money out)]]-Bank1[[#This Row],[GST/HST]]</f>
        <v>0</v>
      </c>
      <c r="L1020" s="37">
        <f t="shared" si="45"/>
        <v>0</v>
      </c>
    </row>
    <row r="1021" spans="1:12" x14ac:dyDescent="0.2">
      <c r="A1021" s="418"/>
      <c r="D1021" s="416">
        <f>_xlfn.XLOOKUP(C:C,Table1[for Import to Bank Register dropdown],Table1[for Pivot],0,0,1)</f>
        <v>0</v>
      </c>
      <c r="E1021" s="419"/>
      <c r="F1021" s="160">
        <f t="shared" si="47"/>
        <v>1111111</v>
      </c>
      <c r="G1021" s="394">
        <f t="shared" si="46"/>
        <v>0</v>
      </c>
      <c r="I1021" s="397">
        <f>IF(OR(C1021="150 Directors advances", C1021="120 accounts receivable", C1021="720.2 Automobile - Insurance", C1021="720.3 Automobile - License", C1021="870.4 Rent - Insurance", C1021="870.6 Rent - Property Tax", C1021="870.7 Rent - Homeoffice", C1021="870.9 Rent - Water"),
   0,
   IF(Dashboard!$F$5="Quick",
      IF(OR(C1021="190 Automobile",C1021="200 computer hardware",C1021="210 Computer software",C1021="220 Quickbooks software",C1021="230 Office equipment",C1021="240 Office furniture"),
         E1021-(E1021/(1+Dashboard!$F$4)),
         0
      ),
      IF(C1021="750 Business promotion",
         E1021-(E1021/(1+4.793/100)),
         E1021-(E1021/(1+Dashboard!$F$4))
      )
   )
)</f>
        <v>0</v>
      </c>
      <c r="J1021" s="39">
        <f>Bank1[[#This Row],[Money in/ (Money out)]]-Bank1[[#This Row],[GST/HST]]</f>
        <v>0</v>
      </c>
      <c r="L1021" s="37">
        <f t="shared" si="45"/>
        <v>0</v>
      </c>
    </row>
    <row r="1022" spans="1:12" x14ac:dyDescent="0.2">
      <c r="A1022" s="418"/>
      <c r="D1022" s="416">
        <f>_xlfn.XLOOKUP(C:C,Table1[for Import to Bank Register dropdown],Table1[for Pivot],0,0,1)</f>
        <v>0</v>
      </c>
      <c r="E1022" s="419"/>
      <c r="F1022" s="160">
        <f t="shared" si="47"/>
        <v>1111111</v>
      </c>
      <c r="G1022" s="394">
        <f t="shared" si="46"/>
        <v>0</v>
      </c>
      <c r="I1022" s="397">
        <f>IF(OR(C1022="150 Directors advances", C1022="120 accounts receivable", C1022="720.2 Automobile - Insurance", C1022="720.3 Automobile - License", C1022="870.4 Rent - Insurance", C1022="870.6 Rent - Property Tax", C1022="870.7 Rent - Homeoffice", C1022="870.9 Rent - Water"),
   0,
   IF(Dashboard!$F$5="Quick",
      IF(OR(C1022="190 Automobile",C1022="200 computer hardware",C1022="210 Computer software",C1022="220 Quickbooks software",C1022="230 Office equipment",C1022="240 Office furniture"),
         E1022-(E1022/(1+Dashboard!$F$4)),
         0
      ),
      IF(C1022="750 Business promotion",
         E1022-(E1022/(1+4.793/100)),
         E1022-(E1022/(1+Dashboard!$F$4))
      )
   )
)</f>
        <v>0</v>
      </c>
      <c r="J1022" s="39">
        <f>Bank1[[#This Row],[Money in/ (Money out)]]-Bank1[[#This Row],[GST/HST]]</f>
        <v>0</v>
      </c>
      <c r="L1022" s="37">
        <f t="shared" si="45"/>
        <v>0</v>
      </c>
    </row>
    <row r="1023" spans="1:12" x14ac:dyDescent="0.2">
      <c r="A1023" s="418"/>
      <c r="D1023" s="416">
        <f>_xlfn.XLOOKUP(C:C,Table1[for Import to Bank Register dropdown],Table1[for Pivot],0,0,1)</f>
        <v>0</v>
      </c>
      <c r="E1023" s="419"/>
      <c r="F1023" s="160">
        <f t="shared" si="47"/>
        <v>1111111</v>
      </c>
      <c r="G1023" s="394">
        <f t="shared" si="46"/>
        <v>0</v>
      </c>
      <c r="I1023" s="397">
        <f>IF(OR(C1023="150 Directors advances", C1023="120 accounts receivable", C1023="720.2 Automobile - Insurance", C1023="720.3 Automobile - License", C1023="870.4 Rent - Insurance", C1023="870.6 Rent - Property Tax", C1023="870.7 Rent - Homeoffice", C1023="870.9 Rent - Water"),
   0,
   IF(Dashboard!$F$5="Quick",
      IF(OR(C1023="190 Automobile",C1023="200 computer hardware",C1023="210 Computer software",C1023="220 Quickbooks software",C1023="230 Office equipment",C1023="240 Office furniture"),
         E1023-(E1023/(1+Dashboard!$F$4)),
         0
      ),
      IF(C1023="750 Business promotion",
         E1023-(E1023/(1+4.793/100)),
         E1023-(E1023/(1+Dashboard!$F$4))
      )
   )
)</f>
        <v>0</v>
      </c>
      <c r="J1023" s="39">
        <f>Bank1[[#This Row],[Money in/ (Money out)]]-Bank1[[#This Row],[GST/HST]]</f>
        <v>0</v>
      </c>
      <c r="L1023" s="37">
        <f t="shared" si="45"/>
        <v>0</v>
      </c>
    </row>
    <row r="1024" spans="1:12" x14ac:dyDescent="0.2">
      <c r="A1024" s="418"/>
      <c r="D1024" s="416">
        <f>_xlfn.XLOOKUP(C:C,Table1[for Import to Bank Register dropdown],Table1[for Pivot],0,0,1)</f>
        <v>0</v>
      </c>
      <c r="E1024" s="419"/>
      <c r="F1024" s="160">
        <f t="shared" si="47"/>
        <v>1111111</v>
      </c>
      <c r="G1024" s="394">
        <f t="shared" si="46"/>
        <v>0</v>
      </c>
      <c r="I1024" s="397">
        <f>IF(OR(C1024="150 Directors advances", C1024="120 accounts receivable", C1024="720.2 Automobile - Insurance", C1024="720.3 Automobile - License", C1024="870.4 Rent - Insurance", C1024="870.6 Rent - Property Tax", C1024="870.7 Rent - Homeoffice", C1024="870.9 Rent - Water"),
   0,
   IF(Dashboard!$F$5="Quick",
      IF(OR(C1024="190 Automobile",C1024="200 computer hardware",C1024="210 Computer software",C1024="220 Quickbooks software",C1024="230 Office equipment",C1024="240 Office furniture"),
         E1024-(E1024/(1+Dashboard!$F$4)),
         0
      ),
      IF(C1024="750 Business promotion",
         E1024-(E1024/(1+4.793/100)),
         E1024-(E1024/(1+Dashboard!$F$4))
      )
   )
)</f>
        <v>0</v>
      </c>
      <c r="J1024" s="39">
        <f>Bank1[[#This Row],[Money in/ (Money out)]]-Bank1[[#This Row],[GST/HST]]</f>
        <v>0</v>
      </c>
      <c r="L1024" s="37">
        <f t="shared" si="45"/>
        <v>0</v>
      </c>
    </row>
    <row r="1025" spans="1:12" x14ac:dyDescent="0.2">
      <c r="A1025" s="418"/>
      <c r="D1025" s="416">
        <f>_xlfn.XLOOKUP(C:C,Table1[for Import to Bank Register dropdown],Table1[for Pivot],0,0,1)</f>
        <v>0</v>
      </c>
      <c r="E1025" s="419"/>
      <c r="F1025" s="160">
        <f t="shared" si="47"/>
        <v>1111111</v>
      </c>
      <c r="G1025" s="394">
        <f t="shared" si="46"/>
        <v>0</v>
      </c>
      <c r="I1025" s="397">
        <f>IF(OR(C1025="150 Directors advances", C1025="120 accounts receivable", C1025="720.2 Automobile - Insurance", C1025="720.3 Automobile - License", C1025="870.4 Rent - Insurance", C1025="870.6 Rent - Property Tax", C1025="870.7 Rent - Homeoffice", C1025="870.9 Rent - Water"),
   0,
   IF(Dashboard!$F$5="Quick",
      IF(OR(C1025="190 Automobile",C1025="200 computer hardware",C1025="210 Computer software",C1025="220 Quickbooks software",C1025="230 Office equipment",C1025="240 Office furniture"),
         E1025-(E1025/(1+Dashboard!$F$4)),
         0
      ),
      IF(C1025="750 Business promotion",
         E1025-(E1025/(1+4.793/100)),
         E1025-(E1025/(1+Dashboard!$F$4))
      )
   )
)</f>
        <v>0</v>
      </c>
      <c r="J1025" s="39">
        <f>Bank1[[#This Row],[Money in/ (Money out)]]-Bank1[[#This Row],[GST/HST]]</f>
        <v>0</v>
      </c>
      <c r="L1025" s="37">
        <f t="shared" si="45"/>
        <v>0</v>
      </c>
    </row>
    <row r="1026" spans="1:12" x14ac:dyDescent="0.2">
      <c r="A1026" s="418"/>
      <c r="D1026" s="416">
        <f>_xlfn.XLOOKUP(C:C,Table1[for Import to Bank Register dropdown],Table1[for Pivot],0,0,1)</f>
        <v>0</v>
      </c>
      <c r="E1026" s="419"/>
      <c r="F1026" s="160">
        <f t="shared" si="47"/>
        <v>1111111</v>
      </c>
      <c r="G1026" s="394">
        <f t="shared" si="46"/>
        <v>0</v>
      </c>
      <c r="I1026" s="397">
        <f>IF(OR(C1026="150 Directors advances", C1026="120 accounts receivable", C1026="720.2 Automobile - Insurance", C1026="720.3 Automobile - License", C1026="870.4 Rent - Insurance", C1026="870.6 Rent - Property Tax", C1026="870.7 Rent - Homeoffice", C1026="870.9 Rent - Water"),
   0,
   IF(Dashboard!$F$5="Quick",
      IF(OR(C1026="190 Automobile",C1026="200 computer hardware",C1026="210 Computer software",C1026="220 Quickbooks software",C1026="230 Office equipment",C1026="240 Office furniture"),
         E1026-(E1026/(1+Dashboard!$F$4)),
         0
      ),
      IF(C1026="750 Business promotion",
         E1026-(E1026/(1+4.793/100)),
         E1026-(E1026/(1+Dashboard!$F$4))
      )
   )
)</f>
        <v>0</v>
      </c>
      <c r="J1026" s="39">
        <f>Bank1[[#This Row],[Money in/ (Money out)]]-Bank1[[#This Row],[GST/HST]]</f>
        <v>0</v>
      </c>
      <c r="L1026" s="37">
        <f t="shared" si="45"/>
        <v>0</v>
      </c>
    </row>
    <row r="1027" spans="1:12" x14ac:dyDescent="0.2">
      <c r="A1027" s="418"/>
      <c r="D1027" s="416">
        <f>_xlfn.XLOOKUP(C:C,Table1[for Import to Bank Register dropdown],Table1[for Pivot],0,0,1)</f>
        <v>0</v>
      </c>
      <c r="E1027" s="419"/>
      <c r="F1027" s="160">
        <f t="shared" si="47"/>
        <v>1111111</v>
      </c>
      <c r="G1027" s="394">
        <f t="shared" si="46"/>
        <v>0</v>
      </c>
      <c r="I1027" s="397">
        <f>IF(OR(C1027="150 Directors advances", C1027="120 accounts receivable", C1027="720.2 Automobile - Insurance", C1027="720.3 Automobile - License", C1027="870.4 Rent - Insurance", C1027="870.6 Rent - Property Tax", C1027="870.7 Rent - Homeoffice", C1027="870.9 Rent - Water"),
   0,
   IF(Dashboard!$F$5="Quick",
      IF(OR(C1027="190 Automobile",C1027="200 computer hardware",C1027="210 Computer software",C1027="220 Quickbooks software",C1027="230 Office equipment",C1027="240 Office furniture"),
         E1027-(E1027/(1+Dashboard!$F$4)),
         0
      ),
      IF(C1027="750 Business promotion",
         E1027-(E1027/(1+4.793/100)),
         E1027-(E1027/(1+Dashboard!$F$4))
      )
   )
)</f>
        <v>0</v>
      </c>
      <c r="J1027" s="39">
        <f>Bank1[[#This Row],[Money in/ (Money out)]]-Bank1[[#This Row],[GST/HST]]</f>
        <v>0</v>
      </c>
      <c r="L1027" s="37">
        <f t="shared" si="45"/>
        <v>0</v>
      </c>
    </row>
    <row r="1028" spans="1:12" x14ac:dyDescent="0.2">
      <c r="A1028" s="418"/>
      <c r="D1028" s="416">
        <f>_xlfn.XLOOKUP(C:C,Table1[for Import to Bank Register dropdown],Table1[for Pivot],0,0,1)</f>
        <v>0</v>
      </c>
      <c r="E1028" s="419"/>
      <c r="F1028" s="160">
        <f t="shared" si="47"/>
        <v>1111111</v>
      </c>
      <c r="G1028" s="394">
        <f t="shared" si="46"/>
        <v>0</v>
      </c>
      <c r="I1028" s="397">
        <f>IF(OR(C1028="150 Directors advances", C1028="120 accounts receivable", C1028="720.2 Automobile - Insurance", C1028="720.3 Automobile - License", C1028="870.4 Rent - Insurance", C1028="870.6 Rent - Property Tax", C1028="870.7 Rent - Homeoffice", C1028="870.9 Rent - Water"),
   0,
   IF(Dashboard!$F$5="Quick",
      IF(OR(C1028="190 Automobile",C1028="200 computer hardware",C1028="210 Computer software",C1028="220 Quickbooks software",C1028="230 Office equipment",C1028="240 Office furniture"),
         E1028-(E1028/(1+Dashboard!$F$4)),
         0
      ),
      IF(C1028="750 Business promotion",
         E1028-(E1028/(1+4.793/100)),
         E1028-(E1028/(1+Dashboard!$F$4))
      )
   )
)</f>
        <v>0</v>
      </c>
      <c r="J1028" s="39">
        <f>Bank1[[#This Row],[Money in/ (Money out)]]-Bank1[[#This Row],[GST/HST]]</f>
        <v>0</v>
      </c>
      <c r="L1028" s="37">
        <f t="shared" si="45"/>
        <v>0</v>
      </c>
    </row>
    <row r="1029" spans="1:12" x14ac:dyDescent="0.2">
      <c r="A1029" s="418"/>
      <c r="D1029" s="416">
        <f>_xlfn.XLOOKUP(C:C,Table1[for Import to Bank Register dropdown],Table1[for Pivot],0,0,1)</f>
        <v>0</v>
      </c>
      <c r="E1029" s="419"/>
      <c r="F1029" s="160">
        <f t="shared" si="47"/>
        <v>1111111</v>
      </c>
      <c r="G1029" s="394">
        <f t="shared" si="46"/>
        <v>0</v>
      </c>
      <c r="I1029" s="397">
        <f>IF(OR(C1029="150 Directors advances", C1029="120 accounts receivable", C1029="720.2 Automobile - Insurance", C1029="720.3 Automobile - License", C1029="870.4 Rent - Insurance", C1029="870.6 Rent - Property Tax", C1029="870.7 Rent - Homeoffice", C1029="870.9 Rent - Water"),
   0,
   IF(Dashboard!$F$5="Quick",
      IF(OR(C1029="190 Automobile",C1029="200 computer hardware",C1029="210 Computer software",C1029="220 Quickbooks software",C1029="230 Office equipment",C1029="240 Office furniture"),
         E1029-(E1029/(1+Dashboard!$F$4)),
         0
      ),
      IF(C1029="750 Business promotion",
         E1029-(E1029/(1+4.793/100)),
         E1029-(E1029/(1+Dashboard!$F$4))
      )
   )
)</f>
        <v>0</v>
      </c>
      <c r="J1029" s="39">
        <f>Bank1[[#This Row],[Money in/ (Money out)]]-Bank1[[#This Row],[GST/HST]]</f>
        <v>0</v>
      </c>
      <c r="L1029" s="37">
        <f t="shared" si="45"/>
        <v>0</v>
      </c>
    </row>
    <row r="1030" spans="1:12" x14ac:dyDescent="0.2">
      <c r="A1030" s="418"/>
      <c r="D1030" s="416">
        <f>_xlfn.XLOOKUP(C:C,Table1[for Import to Bank Register dropdown],Table1[for Pivot],0,0,1)</f>
        <v>0</v>
      </c>
      <c r="E1030" s="419"/>
      <c r="F1030" s="160">
        <f t="shared" si="47"/>
        <v>1111111</v>
      </c>
      <c r="G1030" s="394">
        <f t="shared" si="46"/>
        <v>0</v>
      </c>
      <c r="I1030" s="397">
        <f>IF(OR(C1030="150 Directors advances", C1030="120 accounts receivable", C1030="720.2 Automobile - Insurance", C1030="720.3 Automobile - License", C1030="870.4 Rent - Insurance", C1030="870.6 Rent - Property Tax", C1030="870.7 Rent - Homeoffice", C1030="870.9 Rent - Water"),
   0,
   IF(Dashboard!$F$5="Quick",
      IF(OR(C1030="190 Automobile",C1030="200 computer hardware",C1030="210 Computer software",C1030="220 Quickbooks software",C1030="230 Office equipment",C1030="240 Office furniture"),
         E1030-(E1030/(1+Dashboard!$F$4)),
         0
      ),
      IF(C1030="750 Business promotion",
         E1030-(E1030/(1+4.793/100)),
         E1030-(E1030/(1+Dashboard!$F$4))
      )
   )
)</f>
        <v>0</v>
      </c>
      <c r="J1030" s="39">
        <f>Bank1[[#This Row],[Money in/ (Money out)]]-Bank1[[#This Row],[GST/HST]]</f>
        <v>0</v>
      </c>
      <c r="L1030" s="37">
        <f t="shared" ref="L1030:L1093" si="48">$L$3</f>
        <v>0</v>
      </c>
    </row>
    <row r="1031" spans="1:12" x14ac:dyDescent="0.2">
      <c r="A1031" s="418"/>
      <c r="D1031" s="416">
        <f>_xlfn.XLOOKUP(C:C,Table1[for Import to Bank Register dropdown],Table1[for Pivot],0,0,1)</f>
        <v>0</v>
      </c>
      <c r="E1031" s="419"/>
      <c r="F1031" s="160">
        <f t="shared" si="47"/>
        <v>1111111</v>
      </c>
      <c r="G1031" s="394">
        <f t="shared" ref="G1031:G1094" si="49">G1030+E1031</f>
        <v>0</v>
      </c>
      <c r="I1031" s="397">
        <f>IF(OR(C1031="150 Directors advances", C1031="120 accounts receivable", C1031="720.2 Automobile - Insurance", C1031="720.3 Automobile - License", C1031="870.4 Rent - Insurance", C1031="870.6 Rent - Property Tax", C1031="870.7 Rent - Homeoffice", C1031="870.9 Rent - Water"),
   0,
   IF(Dashboard!$F$5="Quick",
      IF(OR(C1031="190 Automobile",C1031="200 computer hardware",C1031="210 Computer software",C1031="220 Quickbooks software",C1031="230 Office equipment",C1031="240 Office furniture"),
         E1031-(E1031/(1+Dashboard!$F$4)),
         0
      ),
      IF(C1031="750 Business promotion",
         E1031-(E1031/(1+4.793/100)),
         E1031-(E1031/(1+Dashboard!$F$4))
      )
   )
)</f>
        <v>0</v>
      </c>
      <c r="J1031" s="39">
        <f>Bank1[[#This Row],[Money in/ (Money out)]]-Bank1[[#This Row],[GST/HST]]</f>
        <v>0</v>
      </c>
      <c r="L1031" s="37">
        <f t="shared" si="48"/>
        <v>0</v>
      </c>
    </row>
    <row r="1032" spans="1:12" x14ac:dyDescent="0.2">
      <c r="A1032" s="418"/>
      <c r="D1032" s="416">
        <f>_xlfn.XLOOKUP(C:C,Table1[for Import to Bank Register dropdown],Table1[for Pivot],0,0,1)</f>
        <v>0</v>
      </c>
      <c r="E1032" s="419"/>
      <c r="F1032" s="160">
        <f t="shared" ref="F1032:F1095" si="50">$E$2</f>
        <v>1111111</v>
      </c>
      <c r="G1032" s="394">
        <f t="shared" si="49"/>
        <v>0</v>
      </c>
      <c r="I1032" s="397">
        <f>IF(OR(C1032="150 Directors advances", C1032="120 accounts receivable", C1032="720.2 Automobile - Insurance", C1032="720.3 Automobile - License", C1032="870.4 Rent - Insurance", C1032="870.6 Rent - Property Tax", C1032="870.7 Rent - Homeoffice", C1032="870.9 Rent - Water"),
   0,
   IF(Dashboard!$F$5="Quick",
      IF(OR(C1032="190 Automobile",C1032="200 computer hardware",C1032="210 Computer software",C1032="220 Quickbooks software",C1032="230 Office equipment",C1032="240 Office furniture"),
         E1032-(E1032/(1+Dashboard!$F$4)),
         0
      ),
      IF(C1032="750 Business promotion",
         E1032-(E1032/(1+4.793/100)),
         E1032-(E1032/(1+Dashboard!$F$4))
      )
   )
)</f>
        <v>0</v>
      </c>
      <c r="J1032" s="39">
        <f>Bank1[[#This Row],[Money in/ (Money out)]]-Bank1[[#This Row],[GST/HST]]</f>
        <v>0</v>
      </c>
      <c r="L1032" s="37">
        <f t="shared" si="48"/>
        <v>0</v>
      </c>
    </row>
    <row r="1033" spans="1:12" x14ac:dyDescent="0.2">
      <c r="A1033" s="418"/>
      <c r="D1033" s="416">
        <f>_xlfn.XLOOKUP(C:C,Table1[for Import to Bank Register dropdown],Table1[for Pivot],0,0,1)</f>
        <v>0</v>
      </c>
      <c r="E1033" s="419"/>
      <c r="F1033" s="160">
        <f t="shared" si="50"/>
        <v>1111111</v>
      </c>
      <c r="G1033" s="394">
        <f t="shared" si="49"/>
        <v>0</v>
      </c>
      <c r="I1033" s="397">
        <f>IF(OR(C1033="150 Directors advances", C1033="120 accounts receivable", C1033="720.2 Automobile - Insurance", C1033="720.3 Automobile - License", C1033="870.4 Rent - Insurance", C1033="870.6 Rent - Property Tax", C1033="870.7 Rent - Homeoffice", C1033="870.9 Rent - Water"),
   0,
   IF(Dashboard!$F$5="Quick",
      IF(OR(C1033="190 Automobile",C1033="200 computer hardware",C1033="210 Computer software",C1033="220 Quickbooks software",C1033="230 Office equipment",C1033="240 Office furniture"),
         E1033-(E1033/(1+Dashboard!$F$4)),
         0
      ),
      IF(C1033="750 Business promotion",
         E1033-(E1033/(1+4.793/100)),
         E1033-(E1033/(1+Dashboard!$F$4))
      )
   )
)</f>
        <v>0</v>
      </c>
      <c r="J1033" s="39">
        <f>Bank1[[#This Row],[Money in/ (Money out)]]-Bank1[[#This Row],[GST/HST]]</f>
        <v>0</v>
      </c>
      <c r="L1033" s="37">
        <f t="shared" si="48"/>
        <v>0</v>
      </c>
    </row>
    <row r="1034" spans="1:12" x14ac:dyDescent="0.2">
      <c r="A1034" s="418"/>
      <c r="D1034" s="416">
        <f>_xlfn.XLOOKUP(C:C,Table1[for Import to Bank Register dropdown],Table1[for Pivot],0,0,1)</f>
        <v>0</v>
      </c>
      <c r="E1034" s="419"/>
      <c r="F1034" s="160">
        <f t="shared" si="50"/>
        <v>1111111</v>
      </c>
      <c r="G1034" s="394">
        <f t="shared" si="49"/>
        <v>0</v>
      </c>
      <c r="I1034" s="397">
        <f>IF(OR(C1034="150 Directors advances", C1034="120 accounts receivable", C1034="720.2 Automobile - Insurance", C1034="720.3 Automobile - License", C1034="870.4 Rent - Insurance", C1034="870.6 Rent - Property Tax", C1034="870.7 Rent - Homeoffice", C1034="870.9 Rent - Water"),
   0,
   IF(Dashboard!$F$5="Quick",
      IF(OR(C1034="190 Automobile",C1034="200 computer hardware",C1034="210 Computer software",C1034="220 Quickbooks software",C1034="230 Office equipment",C1034="240 Office furniture"),
         E1034-(E1034/(1+Dashboard!$F$4)),
         0
      ),
      IF(C1034="750 Business promotion",
         E1034-(E1034/(1+4.793/100)),
         E1034-(E1034/(1+Dashboard!$F$4))
      )
   )
)</f>
        <v>0</v>
      </c>
      <c r="J1034" s="39">
        <f>Bank1[[#This Row],[Money in/ (Money out)]]-Bank1[[#This Row],[GST/HST]]</f>
        <v>0</v>
      </c>
      <c r="L1034" s="37">
        <f t="shared" si="48"/>
        <v>0</v>
      </c>
    </row>
    <row r="1035" spans="1:12" x14ac:dyDescent="0.2">
      <c r="A1035" s="418"/>
      <c r="D1035" s="416">
        <f>_xlfn.XLOOKUP(C:C,Table1[for Import to Bank Register dropdown],Table1[for Pivot],0,0,1)</f>
        <v>0</v>
      </c>
      <c r="E1035" s="419"/>
      <c r="F1035" s="160">
        <f t="shared" si="50"/>
        <v>1111111</v>
      </c>
      <c r="G1035" s="394">
        <f t="shared" si="49"/>
        <v>0</v>
      </c>
      <c r="I1035" s="397">
        <f>IF(OR(C1035="150 Directors advances", C1035="120 accounts receivable", C1035="720.2 Automobile - Insurance", C1035="720.3 Automobile - License", C1035="870.4 Rent - Insurance", C1035="870.6 Rent - Property Tax", C1035="870.7 Rent - Homeoffice", C1035="870.9 Rent - Water"),
   0,
   IF(Dashboard!$F$5="Quick",
      IF(OR(C1035="190 Automobile",C1035="200 computer hardware",C1035="210 Computer software",C1035="220 Quickbooks software",C1035="230 Office equipment",C1035="240 Office furniture"),
         E1035-(E1035/(1+Dashboard!$F$4)),
         0
      ),
      IF(C1035="750 Business promotion",
         E1035-(E1035/(1+4.793/100)),
         E1035-(E1035/(1+Dashboard!$F$4))
      )
   )
)</f>
        <v>0</v>
      </c>
      <c r="J1035" s="39">
        <f>Bank1[[#This Row],[Money in/ (Money out)]]-Bank1[[#This Row],[GST/HST]]</f>
        <v>0</v>
      </c>
      <c r="L1035" s="37">
        <f t="shared" si="48"/>
        <v>0</v>
      </c>
    </row>
    <row r="1036" spans="1:12" x14ac:dyDescent="0.2">
      <c r="A1036" s="418"/>
      <c r="D1036" s="416">
        <f>_xlfn.XLOOKUP(C:C,Table1[for Import to Bank Register dropdown],Table1[for Pivot],0,0,1)</f>
        <v>0</v>
      </c>
      <c r="E1036" s="419"/>
      <c r="F1036" s="160">
        <f t="shared" si="50"/>
        <v>1111111</v>
      </c>
      <c r="G1036" s="394">
        <f t="shared" si="49"/>
        <v>0</v>
      </c>
      <c r="I1036" s="397">
        <f>IF(OR(C1036="150 Directors advances", C1036="120 accounts receivable", C1036="720.2 Automobile - Insurance", C1036="720.3 Automobile - License", C1036="870.4 Rent - Insurance", C1036="870.6 Rent - Property Tax", C1036="870.7 Rent - Homeoffice", C1036="870.9 Rent - Water"),
   0,
   IF(Dashboard!$F$5="Quick",
      IF(OR(C1036="190 Automobile",C1036="200 computer hardware",C1036="210 Computer software",C1036="220 Quickbooks software",C1036="230 Office equipment",C1036="240 Office furniture"),
         E1036-(E1036/(1+Dashboard!$F$4)),
         0
      ),
      IF(C1036="750 Business promotion",
         E1036-(E1036/(1+4.793/100)),
         E1036-(E1036/(1+Dashboard!$F$4))
      )
   )
)</f>
        <v>0</v>
      </c>
      <c r="J1036" s="39">
        <f>Bank1[[#This Row],[Money in/ (Money out)]]-Bank1[[#This Row],[GST/HST]]</f>
        <v>0</v>
      </c>
      <c r="L1036" s="37">
        <f t="shared" si="48"/>
        <v>0</v>
      </c>
    </row>
    <row r="1037" spans="1:12" x14ac:dyDescent="0.2">
      <c r="A1037" s="418"/>
      <c r="D1037" s="416">
        <f>_xlfn.XLOOKUP(C:C,Table1[for Import to Bank Register dropdown],Table1[for Pivot],0,0,1)</f>
        <v>0</v>
      </c>
      <c r="E1037" s="419"/>
      <c r="F1037" s="160">
        <f t="shared" si="50"/>
        <v>1111111</v>
      </c>
      <c r="G1037" s="394">
        <f t="shared" si="49"/>
        <v>0</v>
      </c>
      <c r="I1037" s="397">
        <f>IF(OR(C1037="150 Directors advances", C1037="120 accounts receivable", C1037="720.2 Automobile - Insurance", C1037="720.3 Automobile - License", C1037="870.4 Rent - Insurance", C1037="870.6 Rent - Property Tax", C1037="870.7 Rent - Homeoffice", C1037="870.9 Rent - Water"),
   0,
   IF(Dashboard!$F$5="Quick",
      IF(OR(C1037="190 Automobile",C1037="200 computer hardware",C1037="210 Computer software",C1037="220 Quickbooks software",C1037="230 Office equipment",C1037="240 Office furniture"),
         E1037-(E1037/(1+Dashboard!$F$4)),
         0
      ),
      IF(C1037="750 Business promotion",
         E1037-(E1037/(1+4.793/100)),
         E1037-(E1037/(1+Dashboard!$F$4))
      )
   )
)</f>
        <v>0</v>
      </c>
      <c r="J1037" s="39">
        <f>Bank1[[#This Row],[Money in/ (Money out)]]-Bank1[[#This Row],[GST/HST]]</f>
        <v>0</v>
      </c>
      <c r="L1037" s="37">
        <f t="shared" si="48"/>
        <v>0</v>
      </c>
    </row>
    <row r="1038" spans="1:12" x14ac:dyDescent="0.2">
      <c r="A1038" s="418"/>
      <c r="D1038" s="416">
        <f>_xlfn.XLOOKUP(C:C,Table1[for Import to Bank Register dropdown],Table1[for Pivot],0,0,1)</f>
        <v>0</v>
      </c>
      <c r="E1038" s="419"/>
      <c r="F1038" s="160">
        <f t="shared" si="50"/>
        <v>1111111</v>
      </c>
      <c r="G1038" s="394">
        <f t="shared" si="49"/>
        <v>0</v>
      </c>
      <c r="I1038" s="397">
        <f>IF(OR(C1038="150 Directors advances", C1038="120 accounts receivable", C1038="720.2 Automobile - Insurance", C1038="720.3 Automobile - License", C1038="870.4 Rent - Insurance", C1038="870.6 Rent - Property Tax", C1038="870.7 Rent - Homeoffice", C1038="870.9 Rent - Water"),
   0,
   IF(Dashboard!$F$5="Quick",
      IF(OR(C1038="190 Automobile",C1038="200 computer hardware",C1038="210 Computer software",C1038="220 Quickbooks software",C1038="230 Office equipment",C1038="240 Office furniture"),
         E1038-(E1038/(1+Dashboard!$F$4)),
         0
      ),
      IF(C1038="750 Business promotion",
         E1038-(E1038/(1+4.793/100)),
         E1038-(E1038/(1+Dashboard!$F$4))
      )
   )
)</f>
        <v>0</v>
      </c>
      <c r="J1038" s="39">
        <f>Bank1[[#This Row],[Money in/ (Money out)]]-Bank1[[#This Row],[GST/HST]]</f>
        <v>0</v>
      </c>
      <c r="L1038" s="37">
        <f t="shared" si="48"/>
        <v>0</v>
      </c>
    </row>
    <row r="1039" spans="1:12" x14ac:dyDescent="0.2">
      <c r="A1039" s="418"/>
      <c r="D1039" s="416">
        <f>_xlfn.XLOOKUP(C:C,Table1[for Import to Bank Register dropdown],Table1[for Pivot],0,0,1)</f>
        <v>0</v>
      </c>
      <c r="E1039" s="419"/>
      <c r="F1039" s="160">
        <f t="shared" si="50"/>
        <v>1111111</v>
      </c>
      <c r="G1039" s="394">
        <f t="shared" si="49"/>
        <v>0</v>
      </c>
      <c r="I1039" s="397">
        <f>IF(OR(C1039="150 Directors advances", C1039="120 accounts receivable", C1039="720.2 Automobile - Insurance", C1039="720.3 Automobile - License", C1039="870.4 Rent - Insurance", C1039="870.6 Rent - Property Tax", C1039="870.7 Rent - Homeoffice", C1039="870.9 Rent - Water"),
   0,
   IF(Dashboard!$F$5="Quick",
      IF(OR(C1039="190 Automobile",C1039="200 computer hardware",C1039="210 Computer software",C1039="220 Quickbooks software",C1039="230 Office equipment",C1039="240 Office furniture"),
         E1039-(E1039/(1+Dashboard!$F$4)),
         0
      ),
      IF(C1039="750 Business promotion",
         E1039-(E1039/(1+4.793/100)),
         E1039-(E1039/(1+Dashboard!$F$4))
      )
   )
)</f>
        <v>0</v>
      </c>
      <c r="J1039" s="39">
        <f>Bank1[[#This Row],[Money in/ (Money out)]]-Bank1[[#This Row],[GST/HST]]</f>
        <v>0</v>
      </c>
      <c r="L1039" s="37">
        <f t="shared" si="48"/>
        <v>0</v>
      </c>
    </row>
    <row r="1040" spans="1:12" x14ac:dyDescent="0.2">
      <c r="A1040" s="418"/>
      <c r="D1040" s="416">
        <f>_xlfn.XLOOKUP(C:C,Table1[for Import to Bank Register dropdown],Table1[for Pivot],0,0,1)</f>
        <v>0</v>
      </c>
      <c r="E1040" s="419"/>
      <c r="F1040" s="160">
        <f t="shared" si="50"/>
        <v>1111111</v>
      </c>
      <c r="G1040" s="394">
        <f t="shared" si="49"/>
        <v>0</v>
      </c>
      <c r="I1040" s="397">
        <f>IF(OR(C1040="150 Directors advances", C1040="120 accounts receivable", C1040="720.2 Automobile - Insurance", C1040="720.3 Automobile - License", C1040="870.4 Rent - Insurance", C1040="870.6 Rent - Property Tax", C1040="870.7 Rent - Homeoffice", C1040="870.9 Rent - Water"),
   0,
   IF(Dashboard!$F$5="Quick",
      IF(OR(C1040="190 Automobile",C1040="200 computer hardware",C1040="210 Computer software",C1040="220 Quickbooks software",C1040="230 Office equipment",C1040="240 Office furniture"),
         E1040-(E1040/(1+Dashboard!$F$4)),
         0
      ),
      IF(C1040="750 Business promotion",
         E1040-(E1040/(1+4.793/100)),
         E1040-(E1040/(1+Dashboard!$F$4))
      )
   )
)</f>
        <v>0</v>
      </c>
      <c r="J1040" s="39">
        <f>Bank1[[#This Row],[Money in/ (Money out)]]-Bank1[[#This Row],[GST/HST]]</f>
        <v>0</v>
      </c>
      <c r="L1040" s="37">
        <f t="shared" si="48"/>
        <v>0</v>
      </c>
    </row>
    <row r="1041" spans="1:12" x14ac:dyDescent="0.2">
      <c r="A1041" s="418"/>
      <c r="D1041" s="416">
        <f>_xlfn.XLOOKUP(C:C,Table1[for Import to Bank Register dropdown],Table1[for Pivot],0,0,1)</f>
        <v>0</v>
      </c>
      <c r="E1041" s="419"/>
      <c r="F1041" s="160">
        <f t="shared" si="50"/>
        <v>1111111</v>
      </c>
      <c r="G1041" s="394">
        <f t="shared" si="49"/>
        <v>0</v>
      </c>
      <c r="I1041" s="397">
        <f>IF(OR(C1041="150 Directors advances", C1041="120 accounts receivable", C1041="720.2 Automobile - Insurance", C1041="720.3 Automobile - License", C1041="870.4 Rent - Insurance", C1041="870.6 Rent - Property Tax", C1041="870.7 Rent - Homeoffice", C1041="870.9 Rent - Water"),
   0,
   IF(Dashboard!$F$5="Quick",
      IF(OR(C1041="190 Automobile",C1041="200 computer hardware",C1041="210 Computer software",C1041="220 Quickbooks software",C1041="230 Office equipment",C1041="240 Office furniture"),
         E1041-(E1041/(1+Dashboard!$F$4)),
         0
      ),
      IF(C1041="750 Business promotion",
         E1041-(E1041/(1+4.793/100)),
         E1041-(E1041/(1+Dashboard!$F$4))
      )
   )
)</f>
        <v>0</v>
      </c>
      <c r="J1041" s="39">
        <f>Bank1[[#This Row],[Money in/ (Money out)]]-Bank1[[#This Row],[GST/HST]]</f>
        <v>0</v>
      </c>
      <c r="L1041" s="37">
        <f t="shared" si="48"/>
        <v>0</v>
      </c>
    </row>
    <row r="1042" spans="1:12" x14ac:dyDescent="0.2">
      <c r="A1042" s="418"/>
      <c r="D1042" s="416">
        <f>_xlfn.XLOOKUP(C:C,Table1[for Import to Bank Register dropdown],Table1[for Pivot],0,0,1)</f>
        <v>0</v>
      </c>
      <c r="E1042" s="419"/>
      <c r="F1042" s="160">
        <f t="shared" si="50"/>
        <v>1111111</v>
      </c>
      <c r="G1042" s="394">
        <f t="shared" si="49"/>
        <v>0</v>
      </c>
      <c r="I1042" s="397">
        <f>IF(OR(C1042="150 Directors advances", C1042="120 accounts receivable", C1042="720.2 Automobile - Insurance", C1042="720.3 Automobile - License", C1042="870.4 Rent - Insurance", C1042="870.6 Rent - Property Tax", C1042="870.7 Rent - Homeoffice", C1042="870.9 Rent - Water"),
   0,
   IF(Dashboard!$F$5="Quick",
      IF(OR(C1042="190 Automobile",C1042="200 computer hardware",C1042="210 Computer software",C1042="220 Quickbooks software",C1042="230 Office equipment",C1042="240 Office furniture"),
         E1042-(E1042/(1+Dashboard!$F$4)),
         0
      ),
      IF(C1042="750 Business promotion",
         E1042-(E1042/(1+4.793/100)),
         E1042-(E1042/(1+Dashboard!$F$4))
      )
   )
)</f>
        <v>0</v>
      </c>
      <c r="J1042" s="39">
        <f>Bank1[[#This Row],[Money in/ (Money out)]]-Bank1[[#This Row],[GST/HST]]</f>
        <v>0</v>
      </c>
      <c r="L1042" s="37">
        <f t="shared" si="48"/>
        <v>0</v>
      </c>
    </row>
    <row r="1043" spans="1:12" x14ac:dyDescent="0.2">
      <c r="A1043" s="418"/>
      <c r="D1043" s="416">
        <f>_xlfn.XLOOKUP(C:C,Table1[for Import to Bank Register dropdown],Table1[for Pivot],0,0,1)</f>
        <v>0</v>
      </c>
      <c r="E1043" s="419"/>
      <c r="F1043" s="160">
        <f t="shared" si="50"/>
        <v>1111111</v>
      </c>
      <c r="G1043" s="394">
        <f t="shared" si="49"/>
        <v>0</v>
      </c>
      <c r="I1043" s="397">
        <f>IF(OR(C1043="150 Directors advances", C1043="120 accounts receivable", C1043="720.2 Automobile - Insurance", C1043="720.3 Automobile - License", C1043="870.4 Rent - Insurance", C1043="870.6 Rent - Property Tax", C1043="870.7 Rent - Homeoffice", C1043="870.9 Rent - Water"),
   0,
   IF(Dashboard!$F$5="Quick",
      IF(OR(C1043="190 Automobile",C1043="200 computer hardware",C1043="210 Computer software",C1043="220 Quickbooks software",C1043="230 Office equipment",C1043="240 Office furniture"),
         E1043-(E1043/(1+Dashboard!$F$4)),
         0
      ),
      IF(C1043="750 Business promotion",
         E1043-(E1043/(1+4.793/100)),
         E1043-(E1043/(1+Dashboard!$F$4))
      )
   )
)</f>
        <v>0</v>
      </c>
      <c r="J1043" s="39">
        <f>Bank1[[#This Row],[Money in/ (Money out)]]-Bank1[[#This Row],[GST/HST]]</f>
        <v>0</v>
      </c>
      <c r="L1043" s="37">
        <f t="shared" si="48"/>
        <v>0</v>
      </c>
    </row>
    <row r="1044" spans="1:12" x14ac:dyDescent="0.2">
      <c r="A1044" s="418"/>
      <c r="D1044" s="416">
        <f>_xlfn.XLOOKUP(C:C,Table1[for Import to Bank Register dropdown],Table1[for Pivot],0,0,1)</f>
        <v>0</v>
      </c>
      <c r="E1044" s="419"/>
      <c r="F1044" s="160">
        <f t="shared" si="50"/>
        <v>1111111</v>
      </c>
      <c r="G1044" s="394">
        <f t="shared" si="49"/>
        <v>0</v>
      </c>
      <c r="I1044" s="397">
        <f>IF(OR(C1044="150 Directors advances", C1044="120 accounts receivable", C1044="720.2 Automobile - Insurance", C1044="720.3 Automobile - License", C1044="870.4 Rent - Insurance", C1044="870.6 Rent - Property Tax", C1044="870.7 Rent - Homeoffice", C1044="870.9 Rent - Water"),
   0,
   IF(Dashboard!$F$5="Quick",
      IF(OR(C1044="190 Automobile",C1044="200 computer hardware",C1044="210 Computer software",C1044="220 Quickbooks software",C1044="230 Office equipment",C1044="240 Office furniture"),
         E1044-(E1044/(1+Dashboard!$F$4)),
         0
      ),
      IF(C1044="750 Business promotion",
         E1044-(E1044/(1+4.793/100)),
         E1044-(E1044/(1+Dashboard!$F$4))
      )
   )
)</f>
        <v>0</v>
      </c>
      <c r="J1044" s="39">
        <f>Bank1[[#This Row],[Money in/ (Money out)]]-Bank1[[#This Row],[GST/HST]]</f>
        <v>0</v>
      </c>
      <c r="L1044" s="37">
        <f t="shared" si="48"/>
        <v>0</v>
      </c>
    </row>
    <row r="1045" spans="1:12" x14ac:dyDescent="0.2">
      <c r="A1045" s="418"/>
      <c r="D1045" s="416">
        <f>_xlfn.XLOOKUP(C:C,Table1[for Import to Bank Register dropdown],Table1[for Pivot],0,0,1)</f>
        <v>0</v>
      </c>
      <c r="E1045" s="419"/>
      <c r="F1045" s="160">
        <f t="shared" si="50"/>
        <v>1111111</v>
      </c>
      <c r="G1045" s="394">
        <f t="shared" si="49"/>
        <v>0</v>
      </c>
      <c r="I1045" s="397">
        <f>IF(OR(C1045="150 Directors advances", C1045="120 accounts receivable", C1045="720.2 Automobile - Insurance", C1045="720.3 Automobile - License", C1045="870.4 Rent - Insurance", C1045="870.6 Rent - Property Tax", C1045="870.7 Rent - Homeoffice", C1045="870.9 Rent - Water"),
   0,
   IF(Dashboard!$F$5="Quick",
      IF(OR(C1045="190 Automobile",C1045="200 computer hardware",C1045="210 Computer software",C1045="220 Quickbooks software",C1045="230 Office equipment",C1045="240 Office furniture"),
         E1045-(E1045/(1+Dashboard!$F$4)),
         0
      ),
      IF(C1045="750 Business promotion",
         E1045-(E1045/(1+4.793/100)),
         E1045-(E1045/(1+Dashboard!$F$4))
      )
   )
)</f>
        <v>0</v>
      </c>
      <c r="J1045" s="39">
        <f>Bank1[[#This Row],[Money in/ (Money out)]]-Bank1[[#This Row],[GST/HST]]</f>
        <v>0</v>
      </c>
      <c r="L1045" s="37">
        <f t="shared" si="48"/>
        <v>0</v>
      </c>
    </row>
    <row r="1046" spans="1:12" x14ac:dyDescent="0.2">
      <c r="A1046" s="418"/>
      <c r="D1046" s="416">
        <f>_xlfn.XLOOKUP(C:C,Table1[for Import to Bank Register dropdown],Table1[for Pivot],0,0,1)</f>
        <v>0</v>
      </c>
      <c r="E1046" s="419"/>
      <c r="F1046" s="160">
        <f t="shared" si="50"/>
        <v>1111111</v>
      </c>
      <c r="G1046" s="394">
        <f t="shared" si="49"/>
        <v>0</v>
      </c>
      <c r="I1046" s="397">
        <f>IF(OR(C1046="150 Directors advances", C1046="120 accounts receivable", C1046="720.2 Automobile - Insurance", C1046="720.3 Automobile - License", C1046="870.4 Rent - Insurance", C1046="870.6 Rent - Property Tax", C1046="870.7 Rent - Homeoffice", C1046="870.9 Rent - Water"),
   0,
   IF(Dashboard!$F$5="Quick",
      IF(OR(C1046="190 Automobile",C1046="200 computer hardware",C1046="210 Computer software",C1046="220 Quickbooks software",C1046="230 Office equipment",C1046="240 Office furniture"),
         E1046-(E1046/(1+Dashboard!$F$4)),
         0
      ),
      IF(C1046="750 Business promotion",
         E1046-(E1046/(1+4.793/100)),
         E1046-(E1046/(1+Dashboard!$F$4))
      )
   )
)</f>
        <v>0</v>
      </c>
      <c r="J1046" s="39">
        <f>Bank1[[#This Row],[Money in/ (Money out)]]-Bank1[[#This Row],[GST/HST]]</f>
        <v>0</v>
      </c>
      <c r="L1046" s="37">
        <f t="shared" si="48"/>
        <v>0</v>
      </c>
    </row>
    <row r="1047" spans="1:12" x14ac:dyDescent="0.2">
      <c r="A1047" s="418"/>
      <c r="D1047" s="416">
        <f>_xlfn.XLOOKUP(C:C,Table1[for Import to Bank Register dropdown],Table1[for Pivot],0,0,1)</f>
        <v>0</v>
      </c>
      <c r="E1047" s="419"/>
      <c r="F1047" s="160">
        <f t="shared" si="50"/>
        <v>1111111</v>
      </c>
      <c r="G1047" s="394">
        <f t="shared" si="49"/>
        <v>0</v>
      </c>
      <c r="I1047" s="397">
        <f>IF(OR(C1047="150 Directors advances", C1047="120 accounts receivable", C1047="720.2 Automobile - Insurance", C1047="720.3 Automobile - License", C1047="870.4 Rent - Insurance", C1047="870.6 Rent - Property Tax", C1047="870.7 Rent - Homeoffice", C1047="870.9 Rent - Water"),
   0,
   IF(Dashboard!$F$5="Quick",
      IF(OR(C1047="190 Automobile",C1047="200 computer hardware",C1047="210 Computer software",C1047="220 Quickbooks software",C1047="230 Office equipment",C1047="240 Office furniture"),
         E1047-(E1047/(1+Dashboard!$F$4)),
         0
      ),
      IF(C1047="750 Business promotion",
         E1047-(E1047/(1+4.793/100)),
         E1047-(E1047/(1+Dashboard!$F$4))
      )
   )
)</f>
        <v>0</v>
      </c>
      <c r="J1047" s="39">
        <f>Bank1[[#This Row],[Money in/ (Money out)]]-Bank1[[#This Row],[GST/HST]]</f>
        <v>0</v>
      </c>
      <c r="L1047" s="37">
        <f t="shared" si="48"/>
        <v>0</v>
      </c>
    </row>
    <row r="1048" spans="1:12" x14ac:dyDescent="0.2">
      <c r="A1048" s="418"/>
      <c r="D1048" s="416">
        <f>_xlfn.XLOOKUP(C:C,Table1[for Import to Bank Register dropdown],Table1[for Pivot],0,0,1)</f>
        <v>0</v>
      </c>
      <c r="E1048" s="419"/>
      <c r="F1048" s="160">
        <f t="shared" si="50"/>
        <v>1111111</v>
      </c>
      <c r="G1048" s="394">
        <f t="shared" si="49"/>
        <v>0</v>
      </c>
      <c r="I1048" s="397">
        <f>IF(OR(C1048="150 Directors advances", C1048="120 accounts receivable", C1048="720.2 Automobile - Insurance", C1048="720.3 Automobile - License", C1048="870.4 Rent - Insurance", C1048="870.6 Rent - Property Tax", C1048="870.7 Rent - Homeoffice", C1048="870.9 Rent - Water"),
   0,
   IF(Dashboard!$F$5="Quick",
      IF(OR(C1048="190 Automobile",C1048="200 computer hardware",C1048="210 Computer software",C1048="220 Quickbooks software",C1048="230 Office equipment",C1048="240 Office furniture"),
         E1048-(E1048/(1+Dashboard!$F$4)),
         0
      ),
      IF(C1048="750 Business promotion",
         E1048-(E1048/(1+4.793/100)),
         E1048-(E1048/(1+Dashboard!$F$4))
      )
   )
)</f>
        <v>0</v>
      </c>
      <c r="J1048" s="39">
        <f>Bank1[[#This Row],[Money in/ (Money out)]]-Bank1[[#This Row],[GST/HST]]</f>
        <v>0</v>
      </c>
      <c r="L1048" s="37">
        <f t="shared" si="48"/>
        <v>0</v>
      </c>
    </row>
    <row r="1049" spans="1:12" x14ac:dyDescent="0.2">
      <c r="A1049" s="418"/>
      <c r="D1049" s="416">
        <f>_xlfn.XLOOKUP(C:C,Table1[for Import to Bank Register dropdown],Table1[for Pivot],0,0,1)</f>
        <v>0</v>
      </c>
      <c r="E1049" s="419"/>
      <c r="F1049" s="160">
        <f t="shared" si="50"/>
        <v>1111111</v>
      </c>
      <c r="G1049" s="394">
        <f t="shared" si="49"/>
        <v>0</v>
      </c>
      <c r="I1049" s="397">
        <f>IF(OR(C1049="150 Directors advances", C1049="120 accounts receivable", C1049="720.2 Automobile - Insurance", C1049="720.3 Automobile - License", C1049="870.4 Rent - Insurance", C1049="870.6 Rent - Property Tax", C1049="870.7 Rent - Homeoffice", C1049="870.9 Rent - Water"),
   0,
   IF(Dashboard!$F$5="Quick",
      IF(OR(C1049="190 Automobile",C1049="200 computer hardware",C1049="210 Computer software",C1049="220 Quickbooks software",C1049="230 Office equipment",C1049="240 Office furniture"),
         E1049-(E1049/(1+Dashboard!$F$4)),
         0
      ),
      IF(C1049="750 Business promotion",
         E1049-(E1049/(1+4.793/100)),
         E1049-(E1049/(1+Dashboard!$F$4))
      )
   )
)</f>
        <v>0</v>
      </c>
      <c r="J1049" s="39">
        <f>Bank1[[#This Row],[Money in/ (Money out)]]-Bank1[[#This Row],[GST/HST]]</f>
        <v>0</v>
      </c>
      <c r="L1049" s="37">
        <f t="shared" si="48"/>
        <v>0</v>
      </c>
    </row>
    <row r="1050" spans="1:12" x14ac:dyDescent="0.2">
      <c r="A1050" s="418"/>
      <c r="D1050" s="416">
        <f>_xlfn.XLOOKUP(C:C,Table1[for Import to Bank Register dropdown],Table1[for Pivot],0,0,1)</f>
        <v>0</v>
      </c>
      <c r="E1050" s="419"/>
      <c r="F1050" s="160">
        <f t="shared" si="50"/>
        <v>1111111</v>
      </c>
      <c r="G1050" s="394">
        <f t="shared" si="49"/>
        <v>0</v>
      </c>
      <c r="I1050" s="397">
        <f>IF(OR(C1050="150 Directors advances", C1050="120 accounts receivable", C1050="720.2 Automobile - Insurance", C1050="720.3 Automobile - License", C1050="870.4 Rent - Insurance", C1050="870.6 Rent - Property Tax", C1050="870.7 Rent - Homeoffice", C1050="870.9 Rent - Water"),
   0,
   IF(Dashboard!$F$5="Quick",
      IF(OR(C1050="190 Automobile",C1050="200 computer hardware",C1050="210 Computer software",C1050="220 Quickbooks software",C1050="230 Office equipment",C1050="240 Office furniture"),
         E1050-(E1050/(1+Dashboard!$F$4)),
         0
      ),
      IF(C1050="750 Business promotion",
         E1050-(E1050/(1+4.793/100)),
         E1050-(E1050/(1+Dashboard!$F$4))
      )
   )
)</f>
        <v>0</v>
      </c>
      <c r="J1050" s="39">
        <f>Bank1[[#This Row],[Money in/ (Money out)]]-Bank1[[#This Row],[GST/HST]]</f>
        <v>0</v>
      </c>
      <c r="L1050" s="37">
        <f t="shared" si="48"/>
        <v>0</v>
      </c>
    </row>
    <row r="1051" spans="1:12" x14ac:dyDescent="0.2">
      <c r="A1051" s="418"/>
      <c r="D1051" s="416">
        <f>_xlfn.XLOOKUP(C:C,Table1[for Import to Bank Register dropdown],Table1[for Pivot],0,0,1)</f>
        <v>0</v>
      </c>
      <c r="E1051" s="419"/>
      <c r="F1051" s="160">
        <f t="shared" si="50"/>
        <v>1111111</v>
      </c>
      <c r="G1051" s="394">
        <f t="shared" si="49"/>
        <v>0</v>
      </c>
      <c r="I1051" s="397">
        <f>IF(OR(C1051="150 Directors advances", C1051="120 accounts receivable", C1051="720.2 Automobile - Insurance", C1051="720.3 Automobile - License", C1051="870.4 Rent - Insurance", C1051="870.6 Rent - Property Tax", C1051="870.7 Rent - Homeoffice", C1051="870.9 Rent - Water"),
   0,
   IF(Dashboard!$F$5="Quick",
      IF(OR(C1051="190 Automobile",C1051="200 computer hardware",C1051="210 Computer software",C1051="220 Quickbooks software",C1051="230 Office equipment",C1051="240 Office furniture"),
         E1051-(E1051/(1+Dashboard!$F$4)),
         0
      ),
      IF(C1051="750 Business promotion",
         E1051-(E1051/(1+4.793/100)),
         E1051-(E1051/(1+Dashboard!$F$4))
      )
   )
)</f>
        <v>0</v>
      </c>
      <c r="J1051" s="39">
        <f>Bank1[[#This Row],[Money in/ (Money out)]]-Bank1[[#This Row],[GST/HST]]</f>
        <v>0</v>
      </c>
      <c r="L1051" s="37">
        <f t="shared" si="48"/>
        <v>0</v>
      </c>
    </row>
    <row r="1052" spans="1:12" x14ac:dyDescent="0.2">
      <c r="A1052" s="418"/>
      <c r="D1052" s="416">
        <f>_xlfn.XLOOKUP(C:C,Table1[for Import to Bank Register dropdown],Table1[for Pivot],0,0,1)</f>
        <v>0</v>
      </c>
      <c r="E1052" s="419"/>
      <c r="F1052" s="160">
        <f t="shared" si="50"/>
        <v>1111111</v>
      </c>
      <c r="G1052" s="394">
        <f t="shared" si="49"/>
        <v>0</v>
      </c>
      <c r="I1052" s="397">
        <f>IF(OR(C1052="150 Directors advances", C1052="120 accounts receivable", C1052="720.2 Automobile - Insurance", C1052="720.3 Automobile - License", C1052="870.4 Rent - Insurance", C1052="870.6 Rent - Property Tax", C1052="870.7 Rent - Homeoffice", C1052="870.9 Rent - Water"),
   0,
   IF(Dashboard!$F$5="Quick",
      IF(OR(C1052="190 Automobile",C1052="200 computer hardware",C1052="210 Computer software",C1052="220 Quickbooks software",C1052="230 Office equipment",C1052="240 Office furniture"),
         E1052-(E1052/(1+Dashboard!$F$4)),
         0
      ),
      IF(C1052="750 Business promotion",
         E1052-(E1052/(1+4.793/100)),
         E1052-(E1052/(1+Dashboard!$F$4))
      )
   )
)</f>
        <v>0</v>
      </c>
      <c r="J1052" s="39">
        <f>Bank1[[#This Row],[Money in/ (Money out)]]-Bank1[[#This Row],[GST/HST]]</f>
        <v>0</v>
      </c>
      <c r="L1052" s="37">
        <f t="shared" si="48"/>
        <v>0</v>
      </c>
    </row>
    <row r="1053" spans="1:12" x14ac:dyDescent="0.2">
      <c r="A1053" s="418"/>
      <c r="D1053" s="416">
        <f>_xlfn.XLOOKUP(C:C,Table1[for Import to Bank Register dropdown],Table1[for Pivot],0,0,1)</f>
        <v>0</v>
      </c>
      <c r="E1053" s="419"/>
      <c r="F1053" s="160">
        <f t="shared" si="50"/>
        <v>1111111</v>
      </c>
      <c r="G1053" s="394">
        <f t="shared" si="49"/>
        <v>0</v>
      </c>
      <c r="I1053" s="397">
        <f>IF(OR(C1053="150 Directors advances", C1053="120 accounts receivable", C1053="720.2 Automobile - Insurance", C1053="720.3 Automobile - License", C1053="870.4 Rent - Insurance", C1053="870.6 Rent - Property Tax", C1053="870.7 Rent - Homeoffice", C1053="870.9 Rent - Water"),
   0,
   IF(Dashboard!$F$5="Quick",
      IF(OR(C1053="190 Automobile",C1053="200 computer hardware",C1053="210 Computer software",C1053="220 Quickbooks software",C1053="230 Office equipment",C1053="240 Office furniture"),
         E1053-(E1053/(1+Dashboard!$F$4)),
         0
      ),
      IF(C1053="750 Business promotion",
         E1053-(E1053/(1+4.793/100)),
         E1053-(E1053/(1+Dashboard!$F$4))
      )
   )
)</f>
        <v>0</v>
      </c>
      <c r="J1053" s="39">
        <f>Bank1[[#This Row],[Money in/ (Money out)]]-Bank1[[#This Row],[GST/HST]]</f>
        <v>0</v>
      </c>
      <c r="L1053" s="37">
        <f t="shared" si="48"/>
        <v>0</v>
      </c>
    </row>
    <row r="1054" spans="1:12" x14ac:dyDescent="0.2">
      <c r="A1054" s="418"/>
      <c r="D1054" s="416">
        <f>_xlfn.XLOOKUP(C:C,Table1[for Import to Bank Register dropdown],Table1[for Pivot],0,0,1)</f>
        <v>0</v>
      </c>
      <c r="E1054" s="419"/>
      <c r="F1054" s="160">
        <f t="shared" si="50"/>
        <v>1111111</v>
      </c>
      <c r="G1054" s="394">
        <f t="shared" si="49"/>
        <v>0</v>
      </c>
      <c r="I1054" s="397">
        <f>IF(OR(C1054="150 Directors advances", C1054="120 accounts receivable", C1054="720.2 Automobile - Insurance", C1054="720.3 Automobile - License", C1054="870.4 Rent - Insurance", C1054="870.6 Rent - Property Tax", C1054="870.7 Rent - Homeoffice", C1054="870.9 Rent - Water"),
   0,
   IF(Dashboard!$F$5="Quick",
      IF(OR(C1054="190 Automobile",C1054="200 computer hardware",C1054="210 Computer software",C1054="220 Quickbooks software",C1054="230 Office equipment",C1054="240 Office furniture"),
         E1054-(E1054/(1+Dashboard!$F$4)),
         0
      ),
      IF(C1054="750 Business promotion",
         E1054-(E1054/(1+4.793/100)),
         E1054-(E1054/(1+Dashboard!$F$4))
      )
   )
)</f>
        <v>0</v>
      </c>
      <c r="J1054" s="39">
        <f>Bank1[[#This Row],[Money in/ (Money out)]]-Bank1[[#This Row],[GST/HST]]</f>
        <v>0</v>
      </c>
      <c r="L1054" s="37">
        <f t="shared" si="48"/>
        <v>0</v>
      </c>
    </row>
    <row r="1055" spans="1:12" x14ac:dyDescent="0.2">
      <c r="A1055" s="418"/>
      <c r="D1055" s="416">
        <f>_xlfn.XLOOKUP(C:C,Table1[for Import to Bank Register dropdown],Table1[for Pivot],0,0,1)</f>
        <v>0</v>
      </c>
      <c r="E1055" s="419"/>
      <c r="F1055" s="160">
        <f t="shared" si="50"/>
        <v>1111111</v>
      </c>
      <c r="G1055" s="394">
        <f t="shared" si="49"/>
        <v>0</v>
      </c>
      <c r="I1055" s="397">
        <f>IF(OR(C1055="150 Directors advances", C1055="120 accounts receivable", C1055="720.2 Automobile - Insurance", C1055="720.3 Automobile - License", C1055="870.4 Rent - Insurance", C1055="870.6 Rent - Property Tax", C1055="870.7 Rent - Homeoffice", C1055="870.9 Rent - Water"),
   0,
   IF(Dashboard!$F$5="Quick",
      IF(OR(C1055="190 Automobile",C1055="200 computer hardware",C1055="210 Computer software",C1055="220 Quickbooks software",C1055="230 Office equipment",C1055="240 Office furniture"),
         E1055-(E1055/(1+Dashboard!$F$4)),
         0
      ),
      IF(C1055="750 Business promotion",
         E1055-(E1055/(1+4.793/100)),
         E1055-(E1055/(1+Dashboard!$F$4))
      )
   )
)</f>
        <v>0</v>
      </c>
      <c r="J1055" s="39">
        <f>Bank1[[#This Row],[Money in/ (Money out)]]-Bank1[[#This Row],[GST/HST]]</f>
        <v>0</v>
      </c>
      <c r="L1055" s="37">
        <f t="shared" si="48"/>
        <v>0</v>
      </c>
    </row>
    <row r="1056" spans="1:12" x14ac:dyDescent="0.2">
      <c r="A1056" s="418"/>
      <c r="D1056" s="416">
        <f>_xlfn.XLOOKUP(C:C,Table1[for Import to Bank Register dropdown],Table1[for Pivot],0,0,1)</f>
        <v>0</v>
      </c>
      <c r="E1056" s="419"/>
      <c r="F1056" s="160">
        <f t="shared" si="50"/>
        <v>1111111</v>
      </c>
      <c r="G1056" s="394">
        <f t="shared" si="49"/>
        <v>0</v>
      </c>
      <c r="I1056" s="397">
        <f>IF(OR(C1056="150 Directors advances", C1056="120 accounts receivable", C1056="720.2 Automobile - Insurance", C1056="720.3 Automobile - License", C1056="870.4 Rent - Insurance", C1056="870.6 Rent - Property Tax", C1056="870.7 Rent - Homeoffice", C1056="870.9 Rent - Water"),
   0,
   IF(Dashboard!$F$5="Quick",
      IF(OR(C1056="190 Automobile",C1056="200 computer hardware",C1056="210 Computer software",C1056="220 Quickbooks software",C1056="230 Office equipment",C1056="240 Office furniture"),
         E1056-(E1056/(1+Dashboard!$F$4)),
         0
      ),
      IF(C1056="750 Business promotion",
         E1056-(E1056/(1+4.793/100)),
         E1056-(E1056/(1+Dashboard!$F$4))
      )
   )
)</f>
        <v>0</v>
      </c>
      <c r="J1056" s="39">
        <f>Bank1[[#This Row],[Money in/ (Money out)]]-Bank1[[#This Row],[GST/HST]]</f>
        <v>0</v>
      </c>
      <c r="L1056" s="37">
        <f t="shared" si="48"/>
        <v>0</v>
      </c>
    </row>
    <row r="1057" spans="1:12" x14ac:dyDescent="0.2">
      <c r="A1057" s="418"/>
      <c r="D1057" s="416">
        <f>_xlfn.XLOOKUP(C:C,Table1[for Import to Bank Register dropdown],Table1[for Pivot],0,0,1)</f>
        <v>0</v>
      </c>
      <c r="E1057" s="419"/>
      <c r="F1057" s="160">
        <f t="shared" si="50"/>
        <v>1111111</v>
      </c>
      <c r="G1057" s="394">
        <f t="shared" si="49"/>
        <v>0</v>
      </c>
      <c r="I1057" s="397">
        <f>IF(OR(C1057="150 Directors advances", C1057="120 accounts receivable", C1057="720.2 Automobile - Insurance", C1057="720.3 Automobile - License", C1057="870.4 Rent - Insurance", C1057="870.6 Rent - Property Tax", C1057="870.7 Rent - Homeoffice", C1057="870.9 Rent - Water"),
   0,
   IF(Dashboard!$F$5="Quick",
      IF(OR(C1057="190 Automobile",C1057="200 computer hardware",C1057="210 Computer software",C1057="220 Quickbooks software",C1057="230 Office equipment",C1057="240 Office furniture"),
         E1057-(E1057/(1+Dashboard!$F$4)),
         0
      ),
      IF(C1057="750 Business promotion",
         E1057-(E1057/(1+4.793/100)),
         E1057-(E1057/(1+Dashboard!$F$4))
      )
   )
)</f>
        <v>0</v>
      </c>
      <c r="J1057" s="39">
        <f>Bank1[[#This Row],[Money in/ (Money out)]]-Bank1[[#This Row],[GST/HST]]</f>
        <v>0</v>
      </c>
      <c r="L1057" s="37">
        <f t="shared" si="48"/>
        <v>0</v>
      </c>
    </row>
    <row r="1058" spans="1:12" x14ac:dyDescent="0.2">
      <c r="A1058" s="418"/>
      <c r="D1058" s="416">
        <f>_xlfn.XLOOKUP(C:C,Table1[for Import to Bank Register dropdown],Table1[for Pivot],0,0,1)</f>
        <v>0</v>
      </c>
      <c r="E1058" s="419"/>
      <c r="F1058" s="160">
        <f t="shared" si="50"/>
        <v>1111111</v>
      </c>
      <c r="G1058" s="394">
        <f t="shared" si="49"/>
        <v>0</v>
      </c>
      <c r="I1058" s="397">
        <f>IF(OR(C1058="150 Directors advances", C1058="120 accounts receivable", C1058="720.2 Automobile - Insurance", C1058="720.3 Automobile - License", C1058="870.4 Rent - Insurance", C1058="870.6 Rent - Property Tax", C1058="870.7 Rent - Homeoffice", C1058="870.9 Rent - Water"),
   0,
   IF(Dashboard!$F$5="Quick",
      IF(OR(C1058="190 Automobile",C1058="200 computer hardware",C1058="210 Computer software",C1058="220 Quickbooks software",C1058="230 Office equipment",C1058="240 Office furniture"),
         E1058-(E1058/(1+Dashboard!$F$4)),
         0
      ),
      IF(C1058="750 Business promotion",
         E1058-(E1058/(1+4.793/100)),
         E1058-(E1058/(1+Dashboard!$F$4))
      )
   )
)</f>
        <v>0</v>
      </c>
      <c r="J1058" s="39">
        <f>Bank1[[#This Row],[Money in/ (Money out)]]-Bank1[[#This Row],[GST/HST]]</f>
        <v>0</v>
      </c>
      <c r="L1058" s="37">
        <f t="shared" si="48"/>
        <v>0</v>
      </c>
    </row>
    <row r="1059" spans="1:12" x14ac:dyDescent="0.2">
      <c r="A1059" s="418"/>
      <c r="D1059" s="416">
        <f>_xlfn.XLOOKUP(C:C,Table1[for Import to Bank Register dropdown],Table1[for Pivot],0,0,1)</f>
        <v>0</v>
      </c>
      <c r="E1059" s="419"/>
      <c r="F1059" s="160">
        <f t="shared" si="50"/>
        <v>1111111</v>
      </c>
      <c r="G1059" s="394">
        <f t="shared" si="49"/>
        <v>0</v>
      </c>
      <c r="I1059" s="397">
        <f>IF(OR(C1059="150 Directors advances", C1059="120 accounts receivable", C1059="720.2 Automobile - Insurance", C1059="720.3 Automobile - License", C1059="870.4 Rent - Insurance", C1059="870.6 Rent - Property Tax", C1059="870.7 Rent - Homeoffice", C1059="870.9 Rent - Water"),
   0,
   IF(Dashboard!$F$5="Quick",
      IF(OR(C1059="190 Automobile",C1059="200 computer hardware",C1059="210 Computer software",C1059="220 Quickbooks software",C1059="230 Office equipment",C1059="240 Office furniture"),
         E1059-(E1059/(1+Dashboard!$F$4)),
         0
      ),
      IF(C1059="750 Business promotion",
         E1059-(E1059/(1+4.793/100)),
         E1059-(E1059/(1+Dashboard!$F$4))
      )
   )
)</f>
        <v>0</v>
      </c>
      <c r="J1059" s="39">
        <f>Bank1[[#This Row],[Money in/ (Money out)]]-Bank1[[#This Row],[GST/HST]]</f>
        <v>0</v>
      </c>
      <c r="L1059" s="37">
        <f t="shared" si="48"/>
        <v>0</v>
      </c>
    </row>
    <row r="1060" spans="1:12" x14ac:dyDescent="0.2">
      <c r="A1060" s="418"/>
      <c r="D1060" s="416">
        <f>_xlfn.XLOOKUP(C:C,Table1[for Import to Bank Register dropdown],Table1[for Pivot],0,0,1)</f>
        <v>0</v>
      </c>
      <c r="E1060" s="419"/>
      <c r="F1060" s="160">
        <f t="shared" si="50"/>
        <v>1111111</v>
      </c>
      <c r="G1060" s="394">
        <f t="shared" si="49"/>
        <v>0</v>
      </c>
      <c r="I1060" s="397">
        <f>IF(OR(C1060="150 Directors advances", C1060="120 accounts receivable", C1060="720.2 Automobile - Insurance", C1060="720.3 Automobile - License", C1060="870.4 Rent - Insurance", C1060="870.6 Rent - Property Tax", C1060="870.7 Rent - Homeoffice", C1060="870.9 Rent - Water"),
   0,
   IF(Dashboard!$F$5="Quick",
      IF(OR(C1060="190 Automobile",C1060="200 computer hardware",C1060="210 Computer software",C1060="220 Quickbooks software",C1060="230 Office equipment",C1060="240 Office furniture"),
         E1060-(E1060/(1+Dashboard!$F$4)),
         0
      ),
      IF(C1060="750 Business promotion",
         E1060-(E1060/(1+4.793/100)),
         E1060-(E1060/(1+Dashboard!$F$4))
      )
   )
)</f>
        <v>0</v>
      </c>
      <c r="J1060" s="39">
        <f>Bank1[[#This Row],[Money in/ (Money out)]]-Bank1[[#This Row],[GST/HST]]</f>
        <v>0</v>
      </c>
      <c r="L1060" s="37">
        <f t="shared" si="48"/>
        <v>0</v>
      </c>
    </row>
    <row r="1061" spans="1:12" x14ac:dyDescent="0.2">
      <c r="A1061" s="418"/>
      <c r="D1061" s="416">
        <f>_xlfn.XLOOKUP(C:C,Table1[for Import to Bank Register dropdown],Table1[for Pivot],0,0,1)</f>
        <v>0</v>
      </c>
      <c r="E1061" s="419"/>
      <c r="F1061" s="160">
        <f t="shared" si="50"/>
        <v>1111111</v>
      </c>
      <c r="G1061" s="394">
        <f t="shared" si="49"/>
        <v>0</v>
      </c>
      <c r="I1061" s="397">
        <f>IF(OR(C1061="150 Directors advances", C1061="120 accounts receivable", C1061="720.2 Automobile - Insurance", C1061="720.3 Automobile - License", C1061="870.4 Rent - Insurance", C1061="870.6 Rent - Property Tax", C1061="870.7 Rent - Homeoffice", C1061="870.9 Rent - Water"),
   0,
   IF(Dashboard!$F$5="Quick",
      IF(OR(C1061="190 Automobile",C1061="200 computer hardware",C1061="210 Computer software",C1061="220 Quickbooks software",C1061="230 Office equipment",C1061="240 Office furniture"),
         E1061-(E1061/(1+Dashboard!$F$4)),
         0
      ),
      IF(C1061="750 Business promotion",
         E1061-(E1061/(1+4.793/100)),
         E1061-(E1061/(1+Dashboard!$F$4))
      )
   )
)</f>
        <v>0</v>
      </c>
      <c r="J1061" s="39">
        <f>Bank1[[#This Row],[Money in/ (Money out)]]-Bank1[[#This Row],[GST/HST]]</f>
        <v>0</v>
      </c>
      <c r="L1061" s="37">
        <f t="shared" si="48"/>
        <v>0</v>
      </c>
    </row>
    <row r="1062" spans="1:12" x14ac:dyDescent="0.2">
      <c r="A1062" s="418"/>
      <c r="D1062" s="416">
        <f>_xlfn.XLOOKUP(C:C,Table1[for Import to Bank Register dropdown],Table1[for Pivot],0,0,1)</f>
        <v>0</v>
      </c>
      <c r="E1062" s="419"/>
      <c r="F1062" s="160">
        <f t="shared" si="50"/>
        <v>1111111</v>
      </c>
      <c r="G1062" s="394">
        <f t="shared" si="49"/>
        <v>0</v>
      </c>
      <c r="I1062" s="397">
        <f>IF(OR(C1062="150 Directors advances", C1062="120 accounts receivable", C1062="720.2 Automobile - Insurance", C1062="720.3 Automobile - License", C1062="870.4 Rent - Insurance", C1062="870.6 Rent - Property Tax", C1062="870.7 Rent - Homeoffice", C1062="870.9 Rent - Water"),
   0,
   IF(Dashboard!$F$5="Quick",
      IF(OR(C1062="190 Automobile",C1062="200 computer hardware",C1062="210 Computer software",C1062="220 Quickbooks software",C1062="230 Office equipment",C1062="240 Office furniture"),
         E1062-(E1062/(1+Dashboard!$F$4)),
         0
      ),
      IF(C1062="750 Business promotion",
         E1062-(E1062/(1+4.793/100)),
         E1062-(E1062/(1+Dashboard!$F$4))
      )
   )
)</f>
        <v>0</v>
      </c>
      <c r="J1062" s="39">
        <f>Bank1[[#This Row],[Money in/ (Money out)]]-Bank1[[#This Row],[GST/HST]]</f>
        <v>0</v>
      </c>
      <c r="L1062" s="37">
        <f t="shared" si="48"/>
        <v>0</v>
      </c>
    </row>
    <row r="1063" spans="1:12" x14ac:dyDescent="0.2">
      <c r="A1063" s="418"/>
      <c r="D1063" s="416">
        <f>_xlfn.XLOOKUP(C:C,Table1[for Import to Bank Register dropdown],Table1[for Pivot],0,0,1)</f>
        <v>0</v>
      </c>
      <c r="E1063" s="419"/>
      <c r="F1063" s="160">
        <f t="shared" si="50"/>
        <v>1111111</v>
      </c>
      <c r="G1063" s="394">
        <f t="shared" si="49"/>
        <v>0</v>
      </c>
      <c r="I1063" s="397">
        <f>IF(OR(C1063="150 Directors advances", C1063="120 accounts receivable", C1063="720.2 Automobile - Insurance", C1063="720.3 Automobile - License", C1063="870.4 Rent - Insurance", C1063="870.6 Rent - Property Tax", C1063="870.7 Rent - Homeoffice", C1063="870.9 Rent - Water"),
   0,
   IF(Dashboard!$F$5="Quick",
      IF(OR(C1063="190 Automobile",C1063="200 computer hardware",C1063="210 Computer software",C1063="220 Quickbooks software",C1063="230 Office equipment",C1063="240 Office furniture"),
         E1063-(E1063/(1+Dashboard!$F$4)),
         0
      ),
      IF(C1063="750 Business promotion",
         E1063-(E1063/(1+4.793/100)),
         E1063-(E1063/(1+Dashboard!$F$4))
      )
   )
)</f>
        <v>0</v>
      </c>
      <c r="J1063" s="39">
        <f>Bank1[[#This Row],[Money in/ (Money out)]]-Bank1[[#This Row],[GST/HST]]</f>
        <v>0</v>
      </c>
      <c r="L1063" s="37">
        <f t="shared" si="48"/>
        <v>0</v>
      </c>
    </row>
    <row r="1064" spans="1:12" x14ac:dyDescent="0.2">
      <c r="A1064" s="418"/>
      <c r="D1064" s="416">
        <f>_xlfn.XLOOKUP(C:C,Table1[for Import to Bank Register dropdown],Table1[for Pivot],0,0,1)</f>
        <v>0</v>
      </c>
      <c r="E1064" s="419"/>
      <c r="F1064" s="160">
        <f t="shared" si="50"/>
        <v>1111111</v>
      </c>
      <c r="G1064" s="394">
        <f t="shared" si="49"/>
        <v>0</v>
      </c>
      <c r="I1064" s="397">
        <f>IF(OR(C1064="150 Directors advances", C1064="120 accounts receivable", C1064="720.2 Automobile - Insurance", C1064="720.3 Automobile - License", C1064="870.4 Rent - Insurance", C1064="870.6 Rent - Property Tax", C1064="870.7 Rent - Homeoffice", C1064="870.9 Rent - Water"),
   0,
   IF(Dashboard!$F$5="Quick",
      IF(OR(C1064="190 Automobile",C1064="200 computer hardware",C1064="210 Computer software",C1064="220 Quickbooks software",C1064="230 Office equipment",C1064="240 Office furniture"),
         E1064-(E1064/(1+Dashboard!$F$4)),
         0
      ),
      IF(C1064="750 Business promotion",
         E1064-(E1064/(1+4.793/100)),
         E1064-(E1064/(1+Dashboard!$F$4))
      )
   )
)</f>
        <v>0</v>
      </c>
      <c r="J1064" s="39">
        <f>Bank1[[#This Row],[Money in/ (Money out)]]-Bank1[[#This Row],[GST/HST]]</f>
        <v>0</v>
      </c>
      <c r="L1064" s="37">
        <f t="shared" si="48"/>
        <v>0</v>
      </c>
    </row>
    <row r="1065" spans="1:12" x14ac:dyDescent="0.2">
      <c r="A1065" s="418"/>
      <c r="D1065" s="416">
        <f>_xlfn.XLOOKUP(C:C,Table1[for Import to Bank Register dropdown],Table1[for Pivot],0,0,1)</f>
        <v>0</v>
      </c>
      <c r="E1065" s="419"/>
      <c r="F1065" s="160">
        <f t="shared" si="50"/>
        <v>1111111</v>
      </c>
      <c r="G1065" s="394">
        <f t="shared" si="49"/>
        <v>0</v>
      </c>
      <c r="I1065" s="397">
        <f>IF(OR(C1065="150 Directors advances", C1065="120 accounts receivable", C1065="720.2 Automobile - Insurance", C1065="720.3 Automobile - License", C1065="870.4 Rent - Insurance", C1065="870.6 Rent - Property Tax", C1065="870.7 Rent - Homeoffice", C1065="870.9 Rent - Water"),
   0,
   IF(Dashboard!$F$5="Quick",
      IF(OR(C1065="190 Automobile",C1065="200 computer hardware",C1065="210 Computer software",C1065="220 Quickbooks software",C1065="230 Office equipment",C1065="240 Office furniture"),
         E1065-(E1065/(1+Dashboard!$F$4)),
         0
      ),
      IF(C1065="750 Business promotion",
         E1065-(E1065/(1+4.793/100)),
         E1065-(E1065/(1+Dashboard!$F$4))
      )
   )
)</f>
        <v>0</v>
      </c>
      <c r="J1065" s="39">
        <f>Bank1[[#This Row],[Money in/ (Money out)]]-Bank1[[#This Row],[GST/HST]]</f>
        <v>0</v>
      </c>
      <c r="L1065" s="37">
        <f t="shared" si="48"/>
        <v>0</v>
      </c>
    </row>
    <row r="1066" spans="1:12" x14ac:dyDescent="0.2">
      <c r="A1066" s="418"/>
      <c r="D1066" s="416">
        <f>_xlfn.XLOOKUP(C:C,Table1[for Import to Bank Register dropdown],Table1[for Pivot],0,0,1)</f>
        <v>0</v>
      </c>
      <c r="E1066" s="419"/>
      <c r="F1066" s="160">
        <f t="shared" si="50"/>
        <v>1111111</v>
      </c>
      <c r="G1066" s="394">
        <f t="shared" si="49"/>
        <v>0</v>
      </c>
      <c r="I1066" s="397">
        <f>IF(OR(C1066="150 Directors advances", C1066="120 accounts receivable", C1066="720.2 Automobile - Insurance", C1066="720.3 Automobile - License", C1066="870.4 Rent - Insurance", C1066="870.6 Rent - Property Tax", C1066="870.7 Rent - Homeoffice", C1066="870.9 Rent - Water"),
   0,
   IF(Dashboard!$F$5="Quick",
      IF(OR(C1066="190 Automobile",C1066="200 computer hardware",C1066="210 Computer software",C1066="220 Quickbooks software",C1066="230 Office equipment",C1066="240 Office furniture"),
         E1066-(E1066/(1+Dashboard!$F$4)),
         0
      ),
      IF(C1066="750 Business promotion",
         E1066-(E1066/(1+4.793/100)),
         E1066-(E1066/(1+Dashboard!$F$4))
      )
   )
)</f>
        <v>0</v>
      </c>
      <c r="J1066" s="39">
        <f>Bank1[[#This Row],[Money in/ (Money out)]]-Bank1[[#This Row],[GST/HST]]</f>
        <v>0</v>
      </c>
      <c r="L1066" s="37">
        <f t="shared" si="48"/>
        <v>0</v>
      </c>
    </row>
    <row r="1067" spans="1:12" x14ac:dyDescent="0.2">
      <c r="A1067" s="418"/>
      <c r="D1067" s="416">
        <f>_xlfn.XLOOKUP(C:C,Table1[for Import to Bank Register dropdown],Table1[for Pivot],0,0,1)</f>
        <v>0</v>
      </c>
      <c r="E1067" s="419"/>
      <c r="F1067" s="160">
        <f t="shared" si="50"/>
        <v>1111111</v>
      </c>
      <c r="G1067" s="394">
        <f t="shared" si="49"/>
        <v>0</v>
      </c>
      <c r="I1067" s="397">
        <f>IF(OR(C1067="150 Directors advances", C1067="120 accounts receivable", C1067="720.2 Automobile - Insurance", C1067="720.3 Automobile - License", C1067="870.4 Rent - Insurance", C1067="870.6 Rent - Property Tax", C1067="870.7 Rent - Homeoffice", C1067="870.9 Rent - Water"),
   0,
   IF(Dashboard!$F$5="Quick",
      IF(OR(C1067="190 Automobile",C1067="200 computer hardware",C1067="210 Computer software",C1067="220 Quickbooks software",C1067="230 Office equipment",C1067="240 Office furniture"),
         E1067-(E1067/(1+Dashboard!$F$4)),
         0
      ),
      IF(C1067="750 Business promotion",
         E1067-(E1067/(1+4.793/100)),
         E1067-(E1067/(1+Dashboard!$F$4))
      )
   )
)</f>
        <v>0</v>
      </c>
      <c r="J1067" s="39">
        <f>Bank1[[#This Row],[Money in/ (Money out)]]-Bank1[[#This Row],[GST/HST]]</f>
        <v>0</v>
      </c>
      <c r="L1067" s="37">
        <f t="shared" si="48"/>
        <v>0</v>
      </c>
    </row>
    <row r="1068" spans="1:12" x14ac:dyDescent="0.2">
      <c r="A1068" s="418"/>
      <c r="D1068" s="416">
        <f>_xlfn.XLOOKUP(C:C,Table1[for Import to Bank Register dropdown],Table1[for Pivot],0,0,1)</f>
        <v>0</v>
      </c>
      <c r="E1068" s="419"/>
      <c r="F1068" s="160">
        <f t="shared" si="50"/>
        <v>1111111</v>
      </c>
      <c r="G1068" s="394">
        <f t="shared" si="49"/>
        <v>0</v>
      </c>
      <c r="I1068" s="397">
        <f>IF(OR(C1068="150 Directors advances", C1068="120 accounts receivable", C1068="720.2 Automobile - Insurance", C1068="720.3 Automobile - License", C1068="870.4 Rent - Insurance", C1068="870.6 Rent - Property Tax", C1068="870.7 Rent - Homeoffice", C1068="870.9 Rent - Water"),
   0,
   IF(Dashboard!$F$5="Quick",
      IF(OR(C1068="190 Automobile",C1068="200 computer hardware",C1068="210 Computer software",C1068="220 Quickbooks software",C1068="230 Office equipment",C1068="240 Office furniture"),
         E1068-(E1068/(1+Dashboard!$F$4)),
         0
      ),
      IF(C1068="750 Business promotion",
         E1068-(E1068/(1+4.793/100)),
         E1068-(E1068/(1+Dashboard!$F$4))
      )
   )
)</f>
        <v>0</v>
      </c>
      <c r="J1068" s="39">
        <f>Bank1[[#This Row],[Money in/ (Money out)]]-Bank1[[#This Row],[GST/HST]]</f>
        <v>0</v>
      </c>
      <c r="L1068" s="37">
        <f t="shared" si="48"/>
        <v>0</v>
      </c>
    </row>
    <row r="1069" spans="1:12" x14ac:dyDescent="0.2">
      <c r="A1069" s="418"/>
      <c r="D1069" s="416">
        <f>_xlfn.XLOOKUP(C:C,Table1[for Import to Bank Register dropdown],Table1[for Pivot],0,0,1)</f>
        <v>0</v>
      </c>
      <c r="E1069" s="419"/>
      <c r="F1069" s="160">
        <f t="shared" si="50"/>
        <v>1111111</v>
      </c>
      <c r="G1069" s="394">
        <f t="shared" si="49"/>
        <v>0</v>
      </c>
      <c r="I1069" s="397">
        <f>IF(OR(C1069="150 Directors advances", C1069="120 accounts receivable", C1069="720.2 Automobile - Insurance", C1069="720.3 Automobile - License", C1069="870.4 Rent - Insurance", C1069="870.6 Rent - Property Tax", C1069="870.7 Rent - Homeoffice", C1069="870.9 Rent - Water"),
   0,
   IF(Dashboard!$F$5="Quick",
      IF(OR(C1069="190 Automobile",C1069="200 computer hardware",C1069="210 Computer software",C1069="220 Quickbooks software",C1069="230 Office equipment",C1069="240 Office furniture"),
         E1069-(E1069/(1+Dashboard!$F$4)),
         0
      ),
      IF(C1069="750 Business promotion",
         E1069-(E1069/(1+4.793/100)),
         E1069-(E1069/(1+Dashboard!$F$4))
      )
   )
)</f>
        <v>0</v>
      </c>
      <c r="J1069" s="39">
        <f>Bank1[[#This Row],[Money in/ (Money out)]]-Bank1[[#This Row],[GST/HST]]</f>
        <v>0</v>
      </c>
      <c r="L1069" s="37">
        <f t="shared" si="48"/>
        <v>0</v>
      </c>
    </row>
    <row r="1070" spans="1:12" x14ac:dyDescent="0.2">
      <c r="A1070" s="418"/>
      <c r="D1070" s="416">
        <f>_xlfn.XLOOKUP(C:C,Table1[for Import to Bank Register dropdown],Table1[for Pivot],0,0,1)</f>
        <v>0</v>
      </c>
      <c r="E1070" s="419"/>
      <c r="F1070" s="160">
        <f t="shared" si="50"/>
        <v>1111111</v>
      </c>
      <c r="G1070" s="394">
        <f t="shared" si="49"/>
        <v>0</v>
      </c>
      <c r="I1070" s="397">
        <f>IF(OR(C1070="150 Directors advances", C1070="120 accounts receivable", C1070="720.2 Automobile - Insurance", C1070="720.3 Automobile - License", C1070="870.4 Rent - Insurance", C1070="870.6 Rent - Property Tax", C1070="870.7 Rent - Homeoffice", C1070="870.9 Rent - Water"),
   0,
   IF(Dashboard!$F$5="Quick",
      IF(OR(C1070="190 Automobile",C1070="200 computer hardware",C1070="210 Computer software",C1070="220 Quickbooks software",C1070="230 Office equipment",C1070="240 Office furniture"),
         E1070-(E1070/(1+Dashboard!$F$4)),
         0
      ),
      IF(C1070="750 Business promotion",
         E1070-(E1070/(1+4.793/100)),
         E1070-(E1070/(1+Dashboard!$F$4))
      )
   )
)</f>
        <v>0</v>
      </c>
      <c r="J1070" s="39">
        <f>Bank1[[#This Row],[Money in/ (Money out)]]-Bank1[[#This Row],[GST/HST]]</f>
        <v>0</v>
      </c>
      <c r="L1070" s="37">
        <f t="shared" si="48"/>
        <v>0</v>
      </c>
    </row>
    <row r="1071" spans="1:12" x14ac:dyDescent="0.2">
      <c r="A1071" s="418"/>
      <c r="D1071" s="416">
        <f>_xlfn.XLOOKUP(C:C,Table1[for Import to Bank Register dropdown],Table1[for Pivot],0,0,1)</f>
        <v>0</v>
      </c>
      <c r="E1071" s="419"/>
      <c r="F1071" s="160">
        <f t="shared" si="50"/>
        <v>1111111</v>
      </c>
      <c r="G1071" s="394">
        <f t="shared" si="49"/>
        <v>0</v>
      </c>
      <c r="I1071" s="397">
        <f>IF(OR(C1071="150 Directors advances", C1071="120 accounts receivable", C1071="720.2 Automobile - Insurance", C1071="720.3 Automobile - License", C1071="870.4 Rent - Insurance", C1071="870.6 Rent - Property Tax", C1071="870.7 Rent - Homeoffice", C1071="870.9 Rent - Water"),
   0,
   IF(Dashboard!$F$5="Quick",
      IF(OR(C1071="190 Automobile",C1071="200 computer hardware",C1071="210 Computer software",C1071="220 Quickbooks software",C1071="230 Office equipment",C1071="240 Office furniture"),
         E1071-(E1071/(1+Dashboard!$F$4)),
         0
      ),
      IF(C1071="750 Business promotion",
         E1071-(E1071/(1+4.793/100)),
         E1071-(E1071/(1+Dashboard!$F$4))
      )
   )
)</f>
        <v>0</v>
      </c>
      <c r="J1071" s="39">
        <f>Bank1[[#This Row],[Money in/ (Money out)]]-Bank1[[#This Row],[GST/HST]]</f>
        <v>0</v>
      </c>
      <c r="L1071" s="37">
        <f t="shared" si="48"/>
        <v>0</v>
      </c>
    </row>
    <row r="1072" spans="1:12" x14ac:dyDescent="0.2">
      <c r="A1072" s="418"/>
      <c r="D1072" s="416">
        <f>_xlfn.XLOOKUP(C:C,Table1[for Import to Bank Register dropdown],Table1[for Pivot],0,0,1)</f>
        <v>0</v>
      </c>
      <c r="E1072" s="419"/>
      <c r="F1072" s="160">
        <f t="shared" si="50"/>
        <v>1111111</v>
      </c>
      <c r="G1072" s="394">
        <f t="shared" si="49"/>
        <v>0</v>
      </c>
      <c r="I1072" s="397">
        <f>IF(OR(C1072="150 Directors advances", C1072="120 accounts receivable", C1072="720.2 Automobile - Insurance", C1072="720.3 Automobile - License", C1072="870.4 Rent - Insurance", C1072="870.6 Rent - Property Tax", C1072="870.7 Rent - Homeoffice", C1072="870.9 Rent - Water"),
   0,
   IF(Dashboard!$F$5="Quick",
      IF(OR(C1072="190 Automobile",C1072="200 computer hardware",C1072="210 Computer software",C1072="220 Quickbooks software",C1072="230 Office equipment",C1072="240 Office furniture"),
         E1072-(E1072/(1+Dashboard!$F$4)),
         0
      ),
      IF(C1072="750 Business promotion",
         E1072-(E1072/(1+4.793/100)),
         E1072-(E1072/(1+Dashboard!$F$4))
      )
   )
)</f>
        <v>0</v>
      </c>
      <c r="J1072" s="39">
        <f>Bank1[[#This Row],[Money in/ (Money out)]]-Bank1[[#This Row],[GST/HST]]</f>
        <v>0</v>
      </c>
      <c r="L1072" s="37">
        <f t="shared" si="48"/>
        <v>0</v>
      </c>
    </row>
    <row r="1073" spans="1:12" x14ac:dyDescent="0.2">
      <c r="A1073" s="418"/>
      <c r="D1073" s="416">
        <f>_xlfn.XLOOKUP(C:C,Table1[for Import to Bank Register dropdown],Table1[for Pivot],0,0,1)</f>
        <v>0</v>
      </c>
      <c r="E1073" s="419"/>
      <c r="F1073" s="160">
        <f t="shared" si="50"/>
        <v>1111111</v>
      </c>
      <c r="G1073" s="394">
        <f t="shared" si="49"/>
        <v>0</v>
      </c>
      <c r="I1073" s="397">
        <f>IF(OR(C1073="150 Directors advances", C1073="120 accounts receivable", C1073="720.2 Automobile - Insurance", C1073="720.3 Automobile - License", C1073="870.4 Rent - Insurance", C1073="870.6 Rent - Property Tax", C1073="870.7 Rent - Homeoffice", C1073="870.9 Rent - Water"),
   0,
   IF(Dashboard!$F$5="Quick",
      IF(OR(C1073="190 Automobile",C1073="200 computer hardware",C1073="210 Computer software",C1073="220 Quickbooks software",C1073="230 Office equipment",C1073="240 Office furniture"),
         E1073-(E1073/(1+Dashboard!$F$4)),
         0
      ),
      IF(C1073="750 Business promotion",
         E1073-(E1073/(1+4.793/100)),
         E1073-(E1073/(1+Dashboard!$F$4))
      )
   )
)</f>
        <v>0</v>
      </c>
      <c r="J1073" s="39">
        <f>Bank1[[#This Row],[Money in/ (Money out)]]-Bank1[[#This Row],[GST/HST]]</f>
        <v>0</v>
      </c>
      <c r="L1073" s="37">
        <f t="shared" si="48"/>
        <v>0</v>
      </c>
    </row>
    <row r="1074" spans="1:12" x14ac:dyDescent="0.2">
      <c r="A1074" s="418"/>
      <c r="D1074" s="416">
        <f>_xlfn.XLOOKUP(C:C,Table1[for Import to Bank Register dropdown],Table1[for Pivot],0,0,1)</f>
        <v>0</v>
      </c>
      <c r="E1074" s="419"/>
      <c r="F1074" s="160">
        <f t="shared" si="50"/>
        <v>1111111</v>
      </c>
      <c r="G1074" s="394">
        <f t="shared" si="49"/>
        <v>0</v>
      </c>
      <c r="I1074" s="397">
        <f>IF(OR(C1074="150 Directors advances", C1074="120 accounts receivable", C1074="720.2 Automobile - Insurance", C1074="720.3 Automobile - License", C1074="870.4 Rent - Insurance", C1074="870.6 Rent - Property Tax", C1074="870.7 Rent - Homeoffice", C1074="870.9 Rent - Water"),
   0,
   IF(Dashboard!$F$5="Quick",
      IF(OR(C1074="190 Automobile",C1074="200 computer hardware",C1074="210 Computer software",C1074="220 Quickbooks software",C1074="230 Office equipment",C1074="240 Office furniture"),
         E1074-(E1074/(1+Dashboard!$F$4)),
         0
      ),
      IF(C1074="750 Business promotion",
         E1074-(E1074/(1+4.793/100)),
         E1074-(E1074/(1+Dashboard!$F$4))
      )
   )
)</f>
        <v>0</v>
      </c>
      <c r="J1074" s="39">
        <f>Bank1[[#This Row],[Money in/ (Money out)]]-Bank1[[#This Row],[GST/HST]]</f>
        <v>0</v>
      </c>
      <c r="L1074" s="37">
        <f t="shared" si="48"/>
        <v>0</v>
      </c>
    </row>
    <row r="1075" spans="1:12" x14ac:dyDescent="0.2">
      <c r="A1075" s="418"/>
      <c r="D1075" s="416">
        <f>_xlfn.XLOOKUP(C:C,Table1[for Import to Bank Register dropdown],Table1[for Pivot],0,0,1)</f>
        <v>0</v>
      </c>
      <c r="E1075" s="419"/>
      <c r="F1075" s="160">
        <f t="shared" si="50"/>
        <v>1111111</v>
      </c>
      <c r="G1075" s="394">
        <f t="shared" si="49"/>
        <v>0</v>
      </c>
      <c r="I1075" s="397">
        <f>IF(OR(C1075="150 Directors advances", C1075="120 accounts receivable", C1075="720.2 Automobile - Insurance", C1075="720.3 Automobile - License", C1075="870.4 Rent - Insurance", C1075="870.6 Rent - Property Tax", C1075="870.7 Rent - Homeoffice", C1075="870.9 Rent - Water"),
   0,
   IF(Dashboard!$F$5="Quick",
      IF(OR(C1075="190 Automobile",C1075="200 computer hardware",C1075="210 Computer software",C1075="220 Quickbooks software",C1075="230 Office equipment",C1075="240 Office furniture"),
         E1075-(E1075/(1+Dashboard!$F$4)),
         0
      ),
      IF(C1075="750 Business promotion",
         E1075-(E1075/(1+4.793/100)),
         E1075-(E1075/(1+Dashboard!$F$4))
      )
   )
)</f>
        <v>0</v>
      </c>
      <c r="J1075" s="39">
        <f>Bank1[[#This Row],[Money in/ (Money out)]]-Bank1[[#This Row],[GST/HST]]</f>
        <v>0</v>
      </c>
      <c r="L1075" s="37">
        <f t="shared" si="48"/>
        <v>0</v>
      </c>
    </row>
    <row r="1076" spans="1:12" x14ac:dyDescent="0.2">
      <c r="A1076" s="418"/>
      <c r="D1076" s="416">
        <f>_xlfn.XLOOKUP(C:C,Table1[for Import to Bank Register dropdown],Table1[for Pivot],0,0,1)</f>
        <v>0</v>
      </c>
      <c r="E1076" s="419"/>
      <c r="F1076" s="160">
        <f t="shared" si="50"/>
        <v>1111111</v>
      </c>
      <c r="G1076" s="394">
        <f t="shared" si="49"/>
        <v>0</v>
      </c>
      <c r="I1076" s="397">
        <f>IF(OR(C1076="150 Directors advances", C1076="120 accounts receivable", C1076="720.2 Automobile - Insurance", C1076="720.3 Automobile - License", C1076="870.4 Rent - Insurance", C1076="870.6 Rent - Property Tax", C1076="870.7 Rent - Homeoffice", C1076="870.9 Rent - Water"),
   0,
   IF(Dashboard!$F$5="Quick",
      IF(OR(C1076="190 Automobile",C1076="200 computer hardware",C1076="210 Computer software",C1076="220 Quickbooks software",C1076="230 Office equipment",C1076="240 Office furniture"),
         E1076-(E1076/(1+Dashboard!$F$4)),
         0
      ),
      IF(C1076="750 Business promotion",
         E1076-(E1076/(1+4.793/100)),
         E1076-(E1076/(1+Dashboard!$F$4))
      )
   )
)</f>
        <v>0</v>
      </c>
      <c r="J1076" s="39">
        <f>Bank1[[#This Row],[Money in/ (Money out)]]-Bank1[[#This Row],[GST/HST]]</f>
        <v>0</v>
      </c>
      <c r="L1076" s="37">
        <f t="shared" si="48"/>
        <v>0</v>
      </c>
    </row>
    <row r="1077" spans="1:12" x14ac:dyDescent="0.2">
      <c r="A1077" s="418"/>
      <c r="D1077" s="416">
        <f>_xlfn.XLOOKUP(C:C,Table1[for Import to Bank Register dropdown],Table1[for Pivot],0,0,1)</f>
        <v>0</v>
      </c>
      <c r="E1077" s="419"/>
      <c r="F1077" s="160">
        <f t="shared" si="50"/>
        <v>1111111</v>
      </c>
      <c r="G1077" s="394">
        <f t="shared" si="49"/>
        <v>0</v>
      </c>
      <c r="I1077" s="397">
        <f>IF(OR(C1077="150 Directors advances", C1077="120 accounts receivable", C1077="720.2 Automobile - Insurance", C1077="720.3 Automobile - License", C1077="870.4 Rent - Insurance", C1077="870.6 Rent - Property Tax", C1077="870.7 Rent - Homeoffice", C1077="870.9 Rent - Water"),
   0,
   IF(Dashboard!$F$5="Quick",
      IF(OR(C1077="190 Automobile",C1077="200 computer hardware",C1077="210 Computer software",C1077="220 Quickbooks software",C1077="230 Office equipment",C1077="240 Office furniture"),
         E1077-(E1077/(1+Dashboard!$F$4)),
         0
      ),
      IF(C1077="750 Business promotion",
         E1077-(E1077/(1+4.793/100)),
         E1077-(E1077/(1+Dashboard!$F$4))
      )
   )
)</f>
        <v>0</v>
      </c>
      <c r="J1077" s="39">
        <f>Bank1[[#This Row],[Money in/ (Money out)]]-Bank1[[#This Row],[GST/HST]]</f>
        <v>0</v>
      </c>
      <c r="L1077" s="37">
        <f t="shared" si="48"/>
        <v>0</v>
      </c>
    </row>
    <row r="1078" spans="1:12" x14ac:dyDescent="0.2">
      <c r="A1078" s="418"/>
      <c r="D1078" s="416">
        <f>_xlfn.XLOOKUP(C:C,Table1[for Import to Bank Register dropdown],Table1[for Pivot],0,0,1)</f>
        <v>0</v>
      </c>
      <c r="E1078" s="419"/>
      <c r="F1078" s="160">
        <f t="shared" si="50"/>
        <v>1111111</v>
      </c>
      <c r="G1078" s="394">
        <f t="shared" si="49"/>
        <v>0</v>
      </c>
      <c r="I1078" s="397">
        <f>IF(OR(C1078="150 Directors advances", C1078="120 accounts receivable", C1078="720.2 Automobile - Insurance", C1078="720.3 Automobile - License", C1078="870.4 Rent - Insurance", C1078="870.6 Rent - Property Tax", C1078="870.7 Rent - Homeoffice", C1078="870.9 Rent - Water"),
   0,
   IF(Dashboard!$F$5="Quick",
      IF(OR(C1078="190 Automobile",C1078="200 computer hardware",C1078="210 Computer software",C1078="220 Quickbooks software",C1078="230 Office equipment",C1078="240 Office furniture"),
         E1078-(E1078/(1+Dashboard!$F$4)),
         0
      ),
      IF(C1078="750 Business promotion",
         E1078-(E1078/(1+4.793/100)),
         E1078-(E1078/(1+Dashboard!$F$4))
      )
   )
)</f>
        <v>0</v>
      </c>
      <c r="J1078" s="39">
        <f>Bank1[[#This Row],[Money in/ (Money out)]]-Bank1[[#This Row],[GST/HST]]</f>
        <v>0</v>
      </c>
      <c r="L1078" s="37">
        <f t="shared" si="48"/>
        <v>0</v>
      </c>
    </row>
    <row r="1079" spans="1:12" x14ac:dyDescent="0.2">
      <c r="A1079" s="418"/>
      <c r="D1079" s="416">
        <f>_xlfn.XLOOKUP(C:C,Table1[for Import to Bank Register dropdown],Table1[for Pivot],0,0,1)</f>
        <v>0</v>
      </c>
      <c r="E1079" s="419"/>
      <c r="F1079" s="160">
        <f t="shared" si="50"/>
        <v>1111111</v>
      </c>
      <c r="G1079" s="394">
        <f t="shared" si="49"/>
        <v>0</v>
      </c>
      <c r="I1079" s="397">
        <f>IF(OR(C1079="150 Directors advances", C1079="120 accounts receivable", C1079="720.2 Automobile - Insurance", C1079="720.3 Automobile - License", C1079="870.4 Rent - Insurance", C1079="870.6 Rent - Property Tax", C1079="870.7 Rent - Homeoffice", C1079="870.9 Rent - Water"),
   0,
   IF(Dashboard!$F$5="Quick",
      IF(OR(C1079="190 Automobile",C1079="200 computer hardware",C1079="210 Computer software",C1079="220 Quickbooks software",C1079="230 Office equipment",C1079="240 Office furniture"),
         E1079-(E1079/(1+Dashboard!$F$4)),
         0
      ),
      IF(C1079="750 Business promotion",
         E1079-(E1079/(1+4.793/100)),
         E1079-(E1079/(1+Dashboard!$F$4))
      )
   )
)</f>
        <v>0</v>
      </c>
      <c r="J1079" s="39">
        <f>Bank1[[#This Row],[Money in/ (Money out)]]-Bank1[[#This Row],[GST/HST]]</f>
        <v>0</v>
      </c>
      <c r="L1079" s="37">
        <f t="shared" si="48"/>
        <v>0</v>
      </c>
    </row>
    <row r="1080" spans="1:12" x14ac:dyDescent="0.2">
      <c r="A1080" s="418"/>
      <c r="D1080" s="416">
        <f>_xlfn.XLOOKUP(C:C,Table1[for Import to Bank Register dropdown],Table1[for Pivot],0,0,1)</f>
        <v>0</v>
      </c>
      <c r="E1080" s="419"/>
      <c r="F1080" s="160">
        <f t="shared" si="50"/>
        <v>1111111</v>
      </c>
      <c r="G1080" s="394">
        <f t="shared" si="49"/>
        <v>0</v>
      </c>
      <c r="I1080" s="397">
        <f>IF(OR(C1080="150 Directors advances", C1080="120 accounts receivable", C1080="720.2 Automobile - Insurance", C1080="720.3 Automobile - License", C1080="870.4 Rent - Insurance", C1080="870.6 Rent - Property Tax", C1080="870.7 Rent - Homeoffice", C1080="870.9 Rent - Water"),
   0,
   IF(Dashboard!$F$5="Quick",
      IF(OR(C1080="190 Automobile",C1080="200 computer hardware",C1080="210 Computer software",C1080="220 Quickbooks software",C1080="230 Office equipment",C1080="240 Office furniture"),
         E1080-(E1080/(1+Dashboard!$F$4)),
         0
      ),
      IF(C1080="750 Business promotion",
         E1080-(E1080/(1+4.793/100)),
         E1080-(E1080/(1+Dashboard!$F$4))
      )
   )
)</f>
        <v>0</v>
      </c>
      <c r="J1080" s="39">
        <f>Bank1[[#This Row],[Money in/ (Money out)]]-Bank1[[#This Row],[GST/HST]]</f>
        <v>0</v>
      </c>
      <c r="L1080" s="37">
        <f t="shared" si="48"/>
        <v>0</v>
      </c>
    </row>
    <row r="1081" spans="1:12" x14ac:dyDescent="0.2">
      <c r="A1081" s="418"/>
      <c r="D1081" s="416">
        <f>_xlfn.XLOOKUP(C:C,Table1[for Import to Bank Register dropdown],Table1[for Pivot],0,0,1)</f>
        <v>0</v>
      </c>
      <c r="E1081" s="419"/>
      <c r="F1081" s="160">
        <f t="shared" si="50"/>
        <v>1111111</v>
      </c>
      <c r="G1081" s="394">
        <f t="shared" si="49"/>
        <v>0</v>
      </c>
      <c r="I1081" s="397">
        <f>IF(OR(C1081="150 Directors advances", C1081="120 accounts receivable", C1081="720.2 Automobile - Insurance", C1081="720.3 Automobile - License", C1081="870.4 Rent - Insurance", C1081="870.6 Rent - Property Tax", C1081="870.7 Rent - Homeoffice", C1081="870.9 Rent - Water"),
   0,
   IF(Dashboard!$F$5="Quick",
      IF(OR(C1081="190 Automobile",C1081="200 computer hardware",C1081="210 Computer software",C1081="220 Quickbooks software",C1081="230 Office equipment",C1081="240 Office furniture"),
         E1081-(E1081/(1+Dashboard!$F$4)),
         0
      ),
      IF(C1081="750 Business promotion",
         E1081-(E1081/(1+4.793/100)),
         E1081-(E1081/(1+Dashboard!$F$4))
      )
   )
)</f>
        <v>0</v>
      </c>
      <c r="J1081" s="39">
        <f>Bank1[[#This Row],[Money in/ (Money out)]]-Bank1[[#This Row],[GST/HST]]</f>
        <v>0</v>
      </c>
      <c r="L1081" s="37">
        <f t="shared" si="48"/>
        <v>0</v>
      </c>
    </row>
    <row r="1082" spans="1:12" x14ac:dyDescent="0.2">
      <c r="A1082" s="418"/>
      <c r="D1082" s="416">
        <f>_xlfn.XLOOKUP(C:C,Table1[for Import to Bank Register dropdown],Table1[for Pivot],0,0,1)</f>
        <v>0</v>
      </c>
      <c r="E1082" s="419"/>
      <c r="F1082" s="160">
        <f t="shared" si="50"/>
        <v>1111111</v>
      </c>
      <c r="G1082" s="394">
        <f t="shared" si="49"/>
        <v>0</v>
      </c>
      <c r="I1082" s="397">
        <f>IF(OR(C1082="150 Directors advances", C1082="120 accounts receivable", C1082="720.2 Automobile - Insurance", C1082="720.3 Automobile - License", C1082="870.4 Rent - Insurance", C1082="870.6 Rent - Property Tax", C1082="870.7 Rent - Homeoffice", C1082="870.9 Rent - Water"),
   0,
   IF(Dashboard!$F$5="Quick",
      IF(OR(C1082="190 Automobile",C1082="200 computer hardware",C1082="210 Computer software",C1082="220 Quickbooks software",C1082="230 Office equipment",C1082="240 Office furniture"),
         E1082-(E1082/(1+Dashboard!$F$4)),
         0
      ),
      IF(C1082="750 Business promotion",
         E1082-(E1082/(1+4.793/100)),
         E1082-(E1082/(1+Dashboard!$F$4))
      )
   )
)</f>
        <v>0</v>
      </c>
      <c r="J1082" s="39">
        <f>Bank1[[#This Row],[Money in/ (Money out)]]-Bank1[[#This Row],[GST/HST]]</f>
        <v>0</v>
      </c>
      <c r="L1082" s="37">
        <f t="shared" si="48"/>
        <v>0</v>
      </c>
    </row>
    <row r="1083" spans="1:12" x14ac:dyDescent="0.2">
      <c r="A1083" s="418"/>
      <c r="D1083" s="416">
        <f>_xlfn.XLOOKUP(C:C,Table1[for Import to Bank Register dropdown],Table1[for Pivot],0,0,1)</f>
        <v>0</v>
      </c>
      <c r="E1083" s="419"/>
      <c r="F1083" s="160">
        <f t="shared" si="50"/>
        <v>1111111</v>
      </c>
      <c r="G1083" s="394">
        <f t="shared" si="49"/>
        <v>0</v>
      </c>
      <c r="I1083" s="397">
        <f>IF(OR(C1083="150 Directors advances", C1083="120 accounts receivable", C1083="720.2 Automobile - Insurance", C1083="720.3 Automobile - License", C1083="870.4 Rent - Insurance", C1083="870.6 Rent - Property Tax", C1083="870.7 Rent - Homeoffice", C1083="870.9 Rent - Water"),
   0,
   IF(Dashboard!$F$5="Quick",
      IF(OR(C1083="190 Automobile",C1083="200 computer hardware",C1083="210 Computer software",C1083="220 Quickbooks software",C1083="230 Office equipment",C1083="240 Office furniture"),
         E1083-(E1083/(1+Dashboard!$F$4)),
         0
      ),
      IF(C1083="750 Business promotion",
         E1083-(E1083/(1+4.793/100)),
         E1083-(E1083/(1+Dashboard!$F$4))
      )
   )
)</f>
        <v>0</v>
      </c>
      <c r="J1083" s="39">
        <f>Bank1[[#This Row],[Money in/ (Money out)]]-Bank1[[#This Row],[GST/HST]]</f>
        <v>0</v>
      </c>
      <c r="L1083" s="37">
        <f t="shared" si="48"/>
        <v>0</v>
      </c>
    </row>
    <row r="1084" spans="1:12" x14ac:dyDescent="0.2">
      <c r="A1084" s="418"/>
      <c r="D1084" s="416">
        <f>_xlfn.XLOOKUP(C:C,Table1[for Import to Bank Register dropdown],Table1[for Pivot],0,0,1)</f>
        <v>0</v>
      </c>
      <c r="E1084" s="419"/>
      <c r="F1084" s="160">
        <f t="shared" si="50"/>
        <v>1111111</v>
      </c>
      <c r="G1084" s="394">
        <f t="shared" si="49"/>
        <v>0</v>
      </c>
      <c r="I1084" s="397">
        <f>IF(OR(C1084="150 Directors advances", C1084="120 accounts receivable", C1084="720.2 Automobile - Insurance", C1084="720.3 Automobile - License", C1084="870.4 Rent - Insurance", C1084="870.6 Rent - Property Tax", C1084="870.7 Rent - Homeoffice", C1084="870.9 Rent - Water"),
   0,
   IF(Dashboard!$F$5="Quick",
      IF(OR(C1084="190 Automobile",C1084="200 computer hardware",C1084="210 Computer software",C1084="220 Quickbooks software",C1084="230 Office equipment",C1084="240 Office furniture"),
         E1084-(E1084/(1+Dashboard!$F$4)),
         0
      ),
      IF(C1084="750 Business promotion",
         E1084-(E1084/(1+4.793/100)),
         E1084-(E1084/(1+Dashboard!$F$4))
      )
   )
)</f>
        <v>0</v>
      </c>
      <c r="J1084" s="39">
        <f>Bank1[[#This Row],[Money in/ (Money out)]]-Bank1[[#This Row],[GST/HST]]</f>
        <v>0</v>
      </c>
      <c r="L1084" s="37">
        <f t="shared" si="48"/>
        <v>0</v>
      </c>
    </row>
    <row r="1085" spans="1:12" x14ac:dyDescent="0.2">
      <c r="A1085" s="418"/>
      <c r="D1085" s="416">
        <f>_xlfn.XLOOKUP(C:C,Table1[for Import to Bank Register dropdown],Table1[for Pivot],0,0,1)</f>
        <v>0</v>
      </c>
      <c r="E1085" s="419"/>
      <c r="F1085" s="160">
        <f t="shared" si="50"/>
        <v>1111111</v>
      </c>
      <c r="G1085" s="394">
        <f t="shared" si="49"/>
        <v>0</v>
      </c>
      <c r="I1085" s="397">
        <f>IF(OR(C1085="150 Directors advances", C1085="120 accounts receivable", C1085="720.2 Automobile - Insurance", C1085="720.3 Automobile - License", C1085="870.4 Rent - Insurance", C1085="870.6 Rent - Property Tax", C1085="870.7 Rent - Homeoffice", C1085="870.9 Rent - Water"),
   0,
   IF(Dashboard!$F$5="Quick",
      IF(OR(C1085="190 Automobile",C1085="200 computer hardware",C1085="210 Computer software",C1085="220 Quickbooks software",C1085="230 Office equipment",C1085="240 Office furniture"),
         E1085-(E1085/(1+Dashboard!$F$4)),
         0
      ),
      IF(C1085="750 Business promotion",
         E1085-(E1085/(1+4.793/100)),
         E1085-(E1085/(1+Dashboard!$F$4))
      )
   )
)</f>
        <v>0</v>
      </c>
      <c r="J1085" s="39">
        <f>Bank1[[#This Row],[Money in/ (Money out)]]-Bank1[[#This Row],[GST/HST]]</f>
        <v>0</v>
      </c>
      <c r="L1085" s="37">
        <f t="shared" si="48"/>
        <v>0</v>
      </c>
    </row>
    <row r="1086" spans="1:12" x14ac:dyDescent="0.2">
      <c r="A1086" s="418"/>
      <c r="D1086" s="416">
        <f>_xlfn.XLOOKUP(C:C,Table1[for Import to Bank Register dropdown],Table1[for Pivot],0,0,1)</f>
        <v>0</v>
      </c>
      <c r="E1086" s="419"/>
      <c r="F1086" s="160">
        <f t="shared" si="50"/>
        <v>1111111</v>
      </c>
      <c r="G1086" s="394">
        <f t="shared" si="49"/>
        <v>0</v>
      </c>
      <c r="I1086" s="397">
        <f>IF(OR(C1086="150 Directors advances", C1086="120 accounts receivable", C1086="720.2 Automobile - Insurance", C1086="720.3 Automobile - License", C1086="870.4 Rent - Insurance", C1086="870.6 Rent - Property Tax", C1086="870.7 Rent - Homeoffice", C1086="870.9 Rent - Water"),
   0,
   IF(Dashboard!$F$5="Quick",
      IF(OR(C1086="190 Automobile",C1086="200 computer hardware",C1086="210 Computer software",C1086="220 Quickbooks software",C1086="230 Office equipment",C1086="240 Office furniture"),
         E1086-(E1086/(1+Dashboard!$F$4)),
         0
      ),
      IF(C1086="750 Business promotion",
         E1086-(E1086/(1+4.793/100)),
         E1086-(E1086/(1+Dashboard!$F$4))
      )
   )
)</f>
        <v>0</v>
      </c>
      <c r="J1086" s="39">
        <f>Bank1[[#This Row],[Money in/ (Money out)]]-Bank1[[#This Row],[GST/HST]]</f>
        <v>0</v>
      </c>
      <c r="L1086" s="37">
        <f t="shared" si="48"/>
        <v>0</v>
      </c>
    </row>
    <row r="1087" spans="1:12" x14ac:dyDescent="0.2">
      <c r="A1087" s="418"/>
      <c r="D1087" s="416">
        <f>_xlfn.XLOOKUP(C:C,Table1[for Import to Bank Register dropdown],Table1[for Pivot],0,0,1)</f>
        <v>0</v>
      </c>
      <c r="E1087" s="419"/>
      <c r="F1087" s="160">
        <f t="shared" si="50"/>
        <v>1111111</v>
      </c>
      <c r="G1087" s="394">
        <f t="shared" si="49"/>
        <v>0</v>
      </c>
      <c r="I1087" s="397">
        <f>IF(OR(C1087="150 Directors advances", C1087="120 accounts receivable", C1087="720.2 Automobile - Insurance", C1087="720.3 Automobile - License", C1087="870.4 Rent - Insurance", C1087="870.6 Rent - Property Tax", C1087="870.7 Rent - Homeoffice", C1087="870.9 Rent - Water"),
   0,
   IF(Dashboard!$F$5="Quick",
      IF(OR(C1087="190 Automobile",C1087="200 computer hardware",C1087="210 Computer software",C1087="220 Quickbooks software",C1087="230 Office equipment",C1087="240 Office furniture"),
         E1087-(E1087/(1+Dashboard!$F$4)),
         0
      ),
      IF(C1087="750 Business promotion",
         E1087-(E1087/(1+4.793/100)),
         E1087-(E1087/(1+Dashboard!$F$4))
      )
   )
)</f>
        <v>0</v>
      </c>
      <c r="J1087" s="39">
        <f>Bank1[[#This Row],[Money in/ (Money out)]]-Bank1[[#This Row],[GST/HST]]</f>
        <v>0</v>
      </c>
      <c r="L1087" s="37">
        <f t="shared" si="48"/>
        <v>0</v>
      </c>
    </row>
    <row r="1088" spans="1:12" x14ac:dyDescent="0.2">
      <c r="A1088" s="418"/>
      <c r="D1088" s="416">
        <f>_xlfn.XLOOKUP(C:C,Table1[for Import to Bank Register dropdown],Table1[for Pivot],0,0,1)</f>
        <v>0</v>
      </c>
      <c r="E1088" s="419"/>
      <c r="F1088" s="160">
        <f t="shared" si="50"/>
        <v>1111111</v>
      </c>
      <c r="G1088" s="394">
        <f t="shared" si="49"/>
        <v>0</v>
      </c>
      <c r="I1088" s="397">
        <f>IF(OR(C1088="150 Directors advances", C1088="120 accounts receivable", C1088="720.2 Automobile - Insurance", C1088="720.3 Automobile - License", C1088="870.4 Rent - Insurance", C1088="870.6 Rent - Property Tax", C1088="870.7 Rent - Homeoffice", C1088="870.9 Rent - Water"),
   0,
   IF(Dashboard!$F$5="Quick",
      IF(OR(C1088="190 Automobile",C1088="200 computer hardware",C1088="210 Computer software",C1088="220 Quickbooks software",C1088="230 Office equipment",C1088="240 Office furniture"),
         E1088-(E1088/(1+Dashboard!$F$4)),
         0
      ),
      IF(C1088="750 Business promotion",
         E1088-(E1088/(1+4.793/100)),
         E1088-(E1088/(1+Dashboard!$F$4))
      )
   )
)</f>
        <v>0</v>
      </c>
      <c r="J1088" s="39">
        <f>Bank1[[#This Row],[Money in/ (Money out)]]-Bank1[[#This Row],[GST/HST]]</f>
        <v>0</v>
      </c>
      <c r="L1088" s="37">
        <f t="shared" si="48"/>
        <v>0</v>
      </c>
    </row>
    <row r="1089" spans="1:12" x14ac:dyDescent="0.2">
      <c r="A1089" s="418"/>
      <c r="D1089" s="416">
        <f>_xlfn.XLOOKUP(C:C,Table1[for Import to Bank Register dropdown],Table1[for Pivot],0,0,1)</f>
        <v>0</v>
      </c>
      <c r="E1089" s="419"/>
      <c r="F1089" s="160">
        <f t="shared" si="50"/>
        <v>1111111</v>
      </c>
      <c r="G1089" s="394">
        <f t="shared" si="49"/>
        <v>0</v>
      </c>
      <c r="I1089" s="397">
        <f>IF(OR(C1089="150 Directors advances", C1089="120 accounts receivable", C1089="720.2 Automobile - Insurance", C1089="720.3 Automobile - License", C1089="870.4 Rent - Insurance", C1089="870.6 Rent - Property Tax", C1089="870.7 Rent - Homeoffice", C1089="870.9 Rent - Water"),
   0,
   IF(Dashboard!$F$5="Quick",
      IF(OR(C1089="190 Automobile",C1089="200 computer hardware",C1089="210 Computer software",C1089="220 Quickbooks software",C1089="230 Office equipment",C1089="240 Office furniture"),
         E1089-(E1089/(1+Dashboard!$F$4)),
         0
      ),
      IF(C1089="750 Business promotion",
         E1089-(E1089/(1+4.793/100)),
         E1089-(E1089/(1+Dashboard!$F$4))
      )
   )
)</f>
        <v>0</v>
      </c>
      <c r="J1089" s="39">
        <f>Bank1[[#This Row],[Money in/ (Money out)]]-Bank1[[#This Row],[GST/HST]]</f>
        <v>0</v>
      </c>
      <c r="L1089" s="37">
        <f t="shared" si="48"/>
        <v>0</v>
      </c>
    </row>
    <row r="1090" spans="1:12" x14ac:dyDescent="0.2">
      <c r="A1090" s="418"/>
      <c r="D1090" s="416">
        <f>_xlfn.XLOOKUP(C:C,Table1[for Import to Bank Register dropdown],Table1[for Pivot],0,0,1)</f>
        <v>0</v>
      </c>
      <c r="E1090" s="419"/>
      <c r="F1090" s="160">
        <f t="shared" si="50"/>
        <v>1111111</v>
      </c>
      <c r="G1090" s="394">
        <f t="shared" si="49"/>
        <v>0</v>
      </c>
      <c r="I1090" s="397">
        <f>IF(OR(C1090="150 Directors advances", C1090="120 accounts receivable", C1090="720.2 Automobile - Insurance", C1090="720.3 Automobile - License", C1090="870.4 Rent - Insurance", C1090="870.6 Rent - Property Tax", C1090="870.7 Rent - Homeoffice", C1090="870.9 Rent - Water"),
   0,
   IF(Dashboard!$F$5="Quick",
      IF(OR(C1090="190 Automobile",C1090="200 computer hardware",C1090="210 Computer software",C1090="220 Quickbooks software",C1090="230 Office equipment",C1090="240 Office furniture"),
         E1090-(E1090/(1+Dashboard!$F$4)),
         0
      ),
      IF(C1090="750 Business promotion",
         E1090-(E1090/(1+4.793/100)),
         E1090-(E1090/(1+Dashboard!$F$4))
      )
   )
)</f>
        <v>0</v>
      </c>
      <c r="J1090" s="39">
        <f>Bank1[[#This Row],[Money in/ (Money out)]]-Bank1[[#This Row],[GST/HST]]</f>
        <v>0</v>
      </c>
      <c r="L1090" s="37">
        <f t="shared" si="48"/>
        <v>0</v>
      </c>
    </row>
    <row r="1091" spans="1:12" x14ac:dyDescent="0.2">
      <c r="A1091" s="418"/>
      <c r="D1091" s="416">
        <f>_xlfn.XLOOKUP(C:C,Table1[for Import to Bank Register dropdown],Table1[for Pivot],0,0,1)</f>
        <v>0</v>
      </c>
      <c r="E1091" s="419"/>
      <c r="F1091" s="160">
        <f t="shared" si="50"/>
        <v>1111111</v>
      </c>
      <c r="G1091" s="394">
        <f t="shared" si="49"/>
        <v>0</v>
      </c>
      <c r="I1091" s="397">
        <f>IF(OR(C1091="150 Directors advances", C1091="120 accounts receivable", C1091="720.2 Automobile - Insurance", C1091="720.3 Automobile - License", C1091="870.4 Rent - Insurance", C1091="870.6 Rent - Property Tax", C1091="870.7 Rent - Homeoffice", C1091="870.9 Rent - Water"),
   0,
   IF(Dashboard!$F$5="Quick",
      IF(OR(C1091="190 Automobile",C1091="200 computer hardware",C1091="210 Computer software",C1091="220 Quickbooks software",C1091="230 Office equipment",C1091="240 Office furniture"),
         E1091-(E1091/(1+Dashboard!$F$4)),
         0
      ),
      IF(C1091="750 Business promotion",
         E1091-(E1091/(1+4.793/100)),
         E1091-(E1091/(1+Dashboard!$F$4))
      )
   )
)</f>
        <v>0</v>
      </c>
      <c r="J1091" s="39">
        <f>Bank1[[#This Row],[Money in/ (Money out)]]-Bank1[[#This Row],[GST/HST]]</f>
        <v>0</v>
      </c>
      <c r="L1091" s="37">
        <f t="shared" si="48"/>
        <v>0</v>
      </c>
    </row>
    <row r="1092" spans="1:12" x14ac:dyDescent="0.2">
      <c r="A1092" s="418"/>
      <c r="D1092" s="416">
        <f>_xlfn.XLOOKUP(C:C,Table1[for Import to Bank Register dropdown],Table1[for Pivot],0,0,1)</f>
        <v>0</v>
      </c>
      <c r="E1092" s="419"/>
      <c r="F1092" s="160">
        <f t="shared" si="50"/>
        <v>1111111</v>
      </c>
      <c r="G1092" s="394">
        <f t="shared" si="49"/>
        <v>0</v>
      </c>
      <c r="I1092" s="397">
        <f>IF(OR(C1092="150 Directors advances", C1092="120 accounts receivable", C1092="720.2 Automobile - Insurance", C1092="720.3 Automobile - License", C1092="870.4 Rent - Insurance", C1092="870.6 Rent - Property Tax", C1092="870.7 Rent - Homeoffice", C1092="870.9 Rent - Water"),
   0,
   IF(Dashboard!$F$5="Quick",
      IF(OR(C1092="190 Automobile",C1092="200 computer hardware",C1092="210 Computer software",C1092="220 Quickbooks software",C1092="230 Office equipment",C1092="240 Office furniture"),
         E1092-(E1092/(1+Dashboard!$F$4)),
         0
      ),
      IF(C1092="750 Business promotion",
         E1092-(E1092/(1+4.793/100)),
         E1092-(E1092/(1+Dashboard!$F$4))
      )
   )
)</f>
        <v>0</v>
      </c>
      <c r="J1092" s="39">
        <f>Bank1[[#This Row],[Money in/ (Money out)]]-Bank1[[#This Row],[GST/HST]]</f>
        <v>0</v>
      </c>
      <c r="L1092" s="37">
        <f t="shared" si="48"/>
        <v>0</v>
      </c>
    </row>
    <row r="1093" spans="1:12" x14ac:dyDescent="0.2">
      <c r="A1093" s="418"/>
      <c r="D1093" s="416">
        <f>_xlfn.XLOOKUP(C:C,Table1[for Import to Bank Register dropdown],Table1[for Pivot],0,0,1)</f>
        <v>0</v>
      </c>
      <c r="E1093" s="419"/>
      <c r="F1093" s="160">
        <f t="shared" si="50"/>
        <v>1111111</v>
      </c>
      <c r="G1093" s="394">
        <f t="shared" si="49"/>
        <v>0</v>
      </c>
      <c r="I1093" s="397">
        <f>IF(OR(C1093="150 Directors advances", C1093="120 accounts receivable", C1093="720.2 Automobile - Insurance", C1093="720.3 Automobile - License", C1093="870.4 Rent - Insurance", C1093="870.6 Rent - Property Tax", C1093="870.7 Rent - Homeoffice", C1093="870.9 Rent - Water"),
   0,
   IF(Dashboard!$F$5="Quick",
      IF(OR(C1093="190 Automobile",C1093="200 computer hardware",C1093="210 Computer software",C1093="220 Quickbooks software",C1093="230 Office equipment",C1093="240 Office furniture"),
         E1093-(E1093/(1+Dashboard!$F$4)),
         0
      ),
      IF(C1093="750 Business promotion",
         E1093-(E1093/(1+4.793/100)),
         E1093-(E1093/(1+Dashboard!$F$4))
      )
   )
)</f>
        <v>0</v>
      </c>
      <c r="J1093" s="39">
        <f>Bank1[[#This Row],[Money in/ (Money out)]]-Bank1[[#This Row],[GST/HST]]</f>
        <v>0</v>
      </c>
      <c r="L1093" s="37">
        <f t="shared" si="48"/>
        <v>0</v>
      </c>
    </row>
    <row r="1094" spans="1:12" x14ac:dyDescent="0.2">
      <c r="A1094" s="418"/>
      <c r="D1094" s="416">
        <f>_xlfn.XLOOKUP(C:C,Table1[for Import to Bank Register dropdown],Table1[for Pivot],0,0,1)</f>
        <v>0</v>
      </c>
      <c r="E1094" s="419"/>
      <c r="F1094" s="160">
        <f t="shared" si="50"/>
        <v>1111111</v>
      </c>
      <c r="G1094" s="394">
        <f t="shared" si="49"/>
        <v>0</v>
      </c>
      <c r="I1094" s="397">
        <f>IF(OR(C1094="150 Directors advances", C1094="120 accounts receivable", C1094="720.2 Automobile - Insurance", C1094="720.3 Automobile - License", C1094="870.4 Rent - Insurance", C1094="870.6 Rent - Property Tax", C1094="870.7 Rent - Homeoffice", C1094="870.9 Rent - Water"),
   0,
   IF(Dashboard!$F$5="Quick",
      IF(OR(C1094="190 Automobile",C1094="200 computer hardware",C1094="210 Computer software",C1094="220 Quickbooks software",C1094="230 Office equipment",C1094="240 Office furniture"),
         E1094-(E1094/(1+Dashboard!$F$4)),
         0
      ),
      IF(C1094="750 Business promotion",
         E1094-(E1094/(1+4.793/100)),
         E1094-(E1094/(1+Dashboard!$F$4))
      )
   )
)</f>
        <v>0</v>
      </c>
      <c r="J1094" s="39">
        <f>Bank1[[#This Row],[Money in/ (Money out)]]-Bank1[[#This Row],[GST/HST]]</f>
        <v>0</v>
      </c>
      <c r="L1094" s="37">
        <f t="shared" ref="L1094:L1157" si="51">$L$3</f>
        <v>0</v>
      </c>
    </row>
    <row r="1095" spans="1:12" x14ac:dyDescent="0.2">
      <c r="A1095" s="418"/>
      <c r="D1095" s="416">
        <f>_xlfn.XLOOKUP(C:C,Table1[for Import to Bank Register dropdown],Table1[for Pivot],0,0,1)</f>
        <v>0</v>
      </c>
      <c r="E1095" s="419"/>
      <c r="F1095" s="160">
        <f t="shared" si="50"/>
        <v>1111111</v>
      </c>
      <c r="G1095" s="394">
        <f t="shared" ref="G1095:G1158" si="52">G1094+E1095</f>
        <v>0</v>
      </c>
      <c r="I1095" s="397">
        <f>IF(OR(C1095="150 Directors advances", C1095="120 accounts receivable", C1095="720.2 Automobile - Insurance", C1095="720.3 Automobile - License", C1095="870.4 Rent - Insurance", C1095="870.6 Rent - Property Tax", C1095="870.7 Rent - Homeoffice", C1095="870.9 Rent - Water"),
   0,
   IF(Dashboard!$F$5="Quick",
      IF(OR(C1095="190 Automobile",C1095="200 computer hardware",C1095="210 Computer software",C1095="220 Quickbooks software",C1095="230 Office equipment",C1095="240 Office furniture"),
         E1095-(E1095/(1+Dashboard!$F$4)),
         0
      ),
      IF(C1095="750 Business promotion",
         E1095-(E1095/(1+4.793/100)),
         E1095-(E1095/(1+Dashboard!$F$4))
      )
   )
)</f>
        <v>0</v>
      </c>
      <c r="J1095" s="39">
        <f>Bank1[[#This Row],[Money in/ (Money out)]]-Bank1[[#This Row],[GST/HST]]</f>
        <v>0</v>
      </c>
      <c r="L1095" s="37">
        <f t="shared" si="51"/>
        <v>0</v>
      </c>
    </row>
    <row r="1096" spans="1:12" x14ac:dyDescent="0.2">
      <c r="A1096" s="418"/>
      <c r="D1096" s="416">
        <f>_xlfn.XLOOKUP(C:C,Table1[for Import to Bank Register dropdown],Table1[for Pivot],0,0,1)</f>
        <v>0</v>
      </c>
      <c r="E1096" s="419"/>
      <c r="F1096" s="160">
        <f t="shared" ref="F1096:F1159" si="53">$E$2</f>
        <v>1111111</v>
      </c>
      <c r="G1096" s="394">
        <f t="shared" si="52"/>
        <v>0</v>
      </c>
      <c r="I1096" s="397">
        <f>IF(OR(C1096="150 Directors advances", C1096="120 accounts receivable", C1096="720.2 Automobile - Insurance", C1096="720.3 Automobile - License", C1096="870.4 Rent - Insurance", C1096="870.6 Rent - Property Tax", C1096="870.7 Rent - Homeoffice", C1096="870.9 Rent - Water"),
   0,
   IF(Dashboard!$F$5="Quick",
      IF(OR(C1096="190 Automobile",C1096="200 computer hardware",C1096="210 Computer software",C1096="220 Quickbooks software",C1096="230 Office equipment",C1096="240 Office furniture"),
         E1096-(E1096/(1+Dashboard!$F$4)),
         0
      ),
      IF(C1096="750 Business promotion",
         E1096-(E1096/(1+4.793/100)),
         E1096-(E1096/(1+Dashboard!$F$4))
      )
   )
)</f>
        <v>0</v>
      </c>
      <c r="J1096" s="39">
        <f>Bank1[[#This Row],[Money in/ (Money out)]]-Bank1[[#This Row],[GST/HST]]</f>
        <v>0</v>
      </c>
      <c r="L1096" s="37">
        <f t="shared" si="51"/>
        <v>0</v>
      </c>
    </row>
    <row r="1097" spans="1:12" x14ac:dyDescent="0.2">
      <c r="A1097" s="418"/>
      <c r="D1097" s="416">
        <f>_xlfn.XLOOKUP(C:C,Table1[for Import to Bank Register dropdown],Table1[for Pivot],0,0,1)</f>
        <v>0</v>
      </c>
      <c r="E1097" s="419"/>
      <c r="F1097" s="160">
        <f t="shared" si="53"/>
        <v>1111111</v>
      </c>
      <c r="G1097" s="394">
        <f t="shared" si="52"/>
        <v>0</v>
      </c>
      <c r="I1097" s="397">
        <f>IF(OR(C1097="150 Directors advances", C1097="120 accounts receivable", C1097="720.2 Automobile - Insurance", C1097="720.3 Automobile - License", C1097="870.4 Rent - Insurance", C1097="870.6 Rent - Property Tax", C1097="870.7 Rent - Homeoffice", C1097="870.9 Rent - Water"),
   0,
   IF(Dashboard!$F$5="Quick",
      IF(OR(C1097="190 Automobile",C1097="200 computer hardware",C1097="210 Computer software",C1097="220 Quickbooks software",C1097="230 Office equipment",C1097="240 Office furniture"),
         E1097-(E1097/(1+Dashboard!$F$4)),
         0
      ),
      IF(C1097="750 Business promotion",
         E1097-(E1097/(1+4.793/100)),
         E1097-(E1097/(1+Dashboard!$F$4))
      )
   )
)</f>
        <v>0</v>
      </c>
      <c r="J1097" s="39">
        <f>Bank1[[#This Row],[Money in/ (Money out)]]-Bank1[[#This Row],[GST/HST]]</f>
        <v>0</v>
      </c>
      <c r="L1097" s="37">
        <f t="shared" si="51"/>
        <v>0</v>
      </c>
    </row>
    <row r="1098" spans="1:12" x14ac:dyDescent="0.2">
      <c r="A1098" s="418"/>
      <c r="D1098" s="416">
        <f>_xlfn.XLOOKUP(C:C,Table1[for Import to Bank Register dropdown],Table1[for Pivot],0,0,1)</f>
        <v>0</v>
      </c>
      <c r="E1098" s="419"/>
      <c r="F1098" s="160">
        <f t="shared" si="53"/>
        <v>1111111</v>
      </c>
      <c r="G1098" s="394">
        <f t="shared" si="52"/>
        <v>0</v>
      </c>
      <c r="I1098" s="397">
        <f>IF(OR(C1098="150 Directors advances", C1098="120 accounts receivable", C1098="720.2 Automobile - Insurance", C1098="720.3 Automobile - License", C1098="870.4 Rent - Insurance", C1098="870.6 Rent - Property Tax", C1098="870.7 Rent - Homeoffice", C1098="870.9 Rent - Water"),
   0,
   IF(Dashboard!$F$5="Quick",
      IF(OR(C1098="190 Automobile",C1098="200 computer hardware",C1098="210 Computer software",C1098="220 Quickbooks software",C1098="230 Office equipment",C1098="240 Office furniture"),
         E1098-(E1098/(1+Dashboard!$F$4)),
         0
      ),
      IF(C1098="750 Business promotion",
         E1098-(E1098/(1+4.793/100)),
         E1098-(E1098/(1+Dashboard!$F$4))
      )
   )
)</f>
        <v>0</v>
      </c>
      <c r="J1098" s="39">
        <f>Bank1[[#This Row],[Money in/ (Money out)]]-Bank1[[#This Row],[GST/HST]]</f>
        <v>0</v>
      </c>
      <c r="L1098" s="37">
        <f t="shared" si="51"/>
        <v>0</v>
      </c>
    </row>
    <row r="1099" spans="1:12" x14ac:dyDescent="0.2">
      <c r="A1099" s="418"/>
      <c r="D1099" s="416">
        <f>_xlfn.XLOOKUP(C:C,Table1[for Import to Bank Register dropdown],Table1[for Pivot],0,0,1)</f>
        <v>0</v>
      </c>
      <c r="E1099" s="419"/>
      <c r="F1099" s="160">
        <f t="shared" si="53"/>
        <v>1111111</v>
      </c>
      <c r="G1099" s="394">
        <f t="shared" si="52"/>
        <v>0</v>
      </c>
      <c r="I1099" s="397">
        <f>IF(OR(C1099="150 Directors advances", C1099="120 accounts receivable", C1099="720.2 Automobile - Insurance", C1099="720.3 Automobile - License", C1099="870.4 Rent - Insurance", C1099="870.6 Rent - Property Tax", C1099="870.7 Rent - Homeoffice", C1099="870.9 Rent - Water"),
   0,
   IF(Dashboard!$F$5="Quick",
      IF(OR(C1099="190 Automobile",C1099="200 computer hardware",C1099="210 Computer software",C1099="220 Quickbooks software",C1099="230 Office equipment",C1099="240 Office furniture"),
         E1099-(E1099/(1+Dashboard!$F$4)),
         0
      ),
      IF(C1099="750 Business promotion",
         E1099-(E1099/(1+4.793/100)),
         E1099-(E1099/(1+Dashboard!$F$4))
      )
   )
)</f>
        <v>0</v>
      </c>
      <c r="J1099" s="39">
        <f>Bank1[[#This Row],[Money in/ (Money out)]]-Bank1[[#This Row],[GST/HST]]</f>
        <v>0</v>
      </c>
      <c r="L1099" s="37">
        <f t="shared" si="51"/>
        <v>0</v>
      </c>
    </row>
    <row r="1100" spans="1:12" x14ac:dyDescent="0.2">
      <c r="A1100" s="418"/>
      <c r="D1100" s="416">
        <f>_xlfn.XLOOKUP(C:C,Table1[for Import to Bank Register dropdown],Table1[for Pivot],0,0,1)</f>
        <v>0</v>
      </c>
      <c r="E1100" s="419"/>
      <c r="F1100" s="160">
        <f t="shared" si="53"/>
        <v>1111111</v>
      </c>
      <c r="G1100" s="394">
        <f t="shared" si="52"/>
        <v>0</v>
      </c>
      <c r="I1100" s="397">
        <f>IF(OR(C1100="150 Directors advances", C1100="120 accounts receivable", C1100="720.2 Automobile - Insurance", C1100="720.3 Automobile - License", C1100="870.4 Rent - Insurance", C1100="870.6 Rent - Property Tax", C1100="870.7 Rent - Homeoffice", C1100="870.9 Rent - Water"),
   0,
   IF(Dashboard!$F$5="Quick",
      IF(OR(C1100="190 Automobile",C1100="200 computer hardware",C1100="210 Computer software",C1100="220 Quickbooks software",C1100="230 Office equipment",C1100="240 Office furniture"),
         E1100-(E1100/(1+Dashboard!$F$4)),
         0
      ),
      IF(C1100="750 Business promotion",
         E1100-(E1100/(1+4.793/100)),
         E1100-(E1100/(1+Dashboard!$F$4))
      )
   )
)</f>
        <v>0</v>
      </c>
      <c r="J1100" s="39">
        <f>Bank1[[#This Row],[Money in/ (Money out)]]-Bank1[[#This Row],[GST/HST]]</f>
        <v>0</v>
      </c>
      <c r="L1100" s="37">
        <f t="shared" si="51"/>
        <v>0</v>
      </c>
    </row>
    <row r="1101" spans="1:12" x14ac:dyDescent="0.2">
      <c r="A1101" s="418"/>
      <c r="D1101" s="416">
        <f>_xlfn.XLOOKUP(C:C,Table1[for Import to Bank Register dropdown],Table1[for Pivot],0,0,1)</f>
        <v>0</v>
      </c>
      <c r="E1101" s="419"/>
      <c r="F1101" s="160">
        <f t="shared" si="53"/>
        <v>1111111</v>
      </c>
      <c r="G1101" s="394">
        <f t="shared" si="52"/>
        <v>0</v>
      </c>
      <c r="I1101" s="397">
        <f>IF(OR(C1101="150 Directors advances", C1101="120 accounts receivable", C1101="720.2 Automobile - Insurance", C1101="720.3 Automobile - License", C1101="870.4 Rent - Insurance", C1101="870.6 Rent - Property Tax", C1101="870.7 Rent - Homeoffice", C1101="870.9 Rent - Water"),
   0,
   IF(Dashboard!$F$5="Quick",
      IF(OR(C1101="190 Automobile",C1101="200 computer hardware",C1101="210 Computer software",C1101="220 Quickbooks software",C1101="230 Office equipment",C1101="240 Office furniture"),
         E1101-(E1101/(1+Dashboard!$F$4)),
         0
      ),
      IF(C1101="750 Business promotion",
         E1101-(E1101/(1+4.793/100)),
         E1101-(E1101/(1+Dashboard!$F$4))
      )
   )
)</f>
        <v>0</v>
      </c>
      <c r="J1101" s="39">
        <f>Bank1[[#This Row],[Money in/ (Money out)]]-Bank1[[#This Row],[GST/HST]]</f>
        <v>0</v>
      </c>
      <c r="L1101" s="37">
        <f t="shared" si="51"/>
        <v>0</v>
      </c>
    </row>
    <row r="1102" spans="1:12" x14ac:dyDescent="0.2">
      <c r="A1102" s="418"/>
      <c r="D1102" s="416">
        <f>_xlfn.XLOOKUP(C:C,Table1[for Import to Bank Register dropdown],Table1[for Pivot],0,0,1)</f>
        <v>0</v>
      </c>
      <c r="E1102" s="419"/>
      <c r="F1102" s="160">
        <f t="shared" si="53"/>
        <v>1111111</v>
      </c>
      <c r="G1102" s="394">
        <f t="shared" si="52"/>
        <v>0</v>
      </c>
      <c r="I1102" s="397">
        <f>IF(OR(C1102="150 Directors advances", C1102="120 accounts receivable", C1102="720.2 Automobile - Insurance", C1102="720.3 Automobile - License", C1102="870.4 Rent - Insurance", C1102="870.6 Rent - Property Tax", C1102="870.7 Rent - Homeoffice", C1102="870.9 Rent - Water"),
   0,
   IF(Dashboard!$F$5="Quick",
      IF(OR(C1102="190 Automobile",C1102="200 computer hardware",C1102="210 Computer software",C1102="220 Quickbooks software",C1102="230 Office equipment",C1102="240 Office furniture"),
         E1102-(E1102/(1+Dashboard!$F$4)),
         0
      ),
      IF(C1102="750 Business promotion",
         E1102-(E1102/(1+4.793/100)),
         E1102-(E1102/(1+Dashboard!$F$4))
      )
   )
)</f>
        <v>0</v>
      </c>
      <c r="J1102" s="39">
        <f>Bank1[[#This Row],[Money in/ (Money out)]]-Bank1[[#This Row],[GST/HST]]</f>
        <v>0</v>
      </c>
      <c r="L1102" s="37">
        <f t="shared" si="51"/>
        <v>0</v>
      </c>
    </row>
    <row r="1103" spans="1:12" x14ac:dyDescent="0.2">
      <c r="A1103" s="418"/>
      <c r="D1103" s="416">
        <f>_xlfn.XLOOKUP(C:C,Table1[for Import to Bank Register dropdown],Table1[for Pivot],0,0,1)</f>
        <v>0</v>
      </c>
      <c r="E1103" s="419"/>
      <c r="F1103" s="160">
        <f t="shared" si="53"/>
        <v>1111111</v>
      </c>
      <c r="G1103" s="394">
        <f t="shared" si="52"/>
        <v>0</v>
      </c>
      <c r="I1103" s="397">
        <f>IF(OR(C1103="150 Directors advances", C1103="120 accounts receivable", C1103="720.2 Automobile - Insurance", C1103="720.3 Automobile - License", C1103="870.4 Rent - Insurance", C1103="870.6 Rent - Property Tax", C1103="870.7 Rent - Homeoffice", C1103="870.9 Rent - Water"),
   0,
   IF(Dashboard!$F$5="Quick",
      IF(OR(C1103="190 Automobile",C1103="200 computer hardware",C1103="210 Computer software",C1103="220 Quickbooks software",C1103="230 Office equipment",C1103="240 Office furniture"),
         E1103-(E1103/(1+Dashboard!$F$4)),
         0
      ),
      IF(C1103="750 Business promotion",
         E1103-(E1103/(1+4.793/100)),
         E1103-(E1103/(1+Dashboard!$F$4))
      )
   )
)</f>
        <v>0</v>
      </c>
      <c r="J1103" s="39">
        <f>Bank1[[#This Row],[Money in/ (Money out)]]-Bank1[[#This Row],[GST/HST]]</f>
        <v>0</v>
      </c>
      <c r="L1103" s="37">
        <f t="shared" si="51"/>
        <v>0</v>
      </c>
    </row>
    <row r="1104" spans="1:12" x14ac:dyDescent="0.2">
      <c r="A1104" s="418"/>
      <c r="D1104" s="416">
        <f>_xlfn.XLOOKUP(C:C,Table1[for Import to Bank Register dropdown],Table1[for Pivot],0,0,1)</f>
        <v>0</v>
      </c>
      <c r="E1104" s="419"/>
      <c r="F1104" s="160">
        <f t="shared" si="53"/>
        <v>1111111</v>
      </c>
      <c r="G1104" s="394">
        <f t="shared" si="52"/>
        <v>0</v>
      </c>
      <c r="I1104" s="397">
        <f>IF(OR(C1104="150 Directors advances", C1104="120 accounts receivable", C1104="720.2 Automobile - Insurance", C1104="720.3 Automobile - License", C1104="870.4 Rent - Insurance", C1104="870.6 Rent - Property Tax", C1104="870.7 Rent - Homeoffice", C1104="870.9 Rent - Water"),
   0,
   IF(Dashboard!$F$5="Quick",
      IF(OR(C1104="190 Automobile",C1104="200 computer hardware",C1104="210 Computer software",C1104="220 Quickbooks software",C1104="230 Office equipment",C1104="240 Office furniture"),
         E1104-(E1104/(1+Dashboard!$F$4)),
         0
      ),
      IF(C1104="750 Business promotion",
         E1104-(E1104/(1+4.793/100)),
         E1104-(E1104/(1+Dashboard!$F$4))
      )
   )
)</f>
        <v>0</v>
      </c>
      <c r="J1104" s="39">
        <f>Bank1[[#This Row],[Money in/ (Money out)]]-Bank1[[#This Row],[GST/HST]]</f>
        <v>0</v>
      </c>
      <c r="L1104" s="37">
        <f t="shared" si="51"/>
        <v>0</v>
      </c>
    </row>
    <row r="1105" spans="1:12" x14ac:dyDescent="0.2">
      <c r="A1105" s="418"/>
      <c r="D1105" s="416">
        <f>_xlfn.XLOOKUP(C:C,Table1[for Import to Bank Register dropdown],Table1[for Pivot],0,0,1)</f>
        <v>0</v>
      </c>
      <c r="E1105" s="419"/>
      <c r="F1105" s="160">
        <f t="shared" si="53"/>
        <v>1111111</v>
      </c>
      <c r="G1105" s="394">
        <f t="shared" si="52"/>
        <v>0</v>
      </c>
      <c r="I1105" s="397">
        <f>IF(OR(C1105="150 Directors advances", C1105="120 accounts receivable", C1105="720.2 Automobile - Insurance", C1105="720.3 Automobile - License", C1105="870.4 Rent - Insurance", C1105="870.6 Rent - Property Tax", C1105="870.7 Rent - Homeoffice", C1105="870.9 Rent - Water"),
   0,
   IF(Dashboard!$F$5="Quick",
      IF(OR(C1105="190 Automobile",C1105="200 computer hardware",C1105="210 Computer software",C1105="220 Quickbooks software",C1105="230 Office equipment",C1105="240 Office furniture"),
         E1105-(E1105/(1+Dashboard!$F$4)),
         0
      ),
      IF(C1105="750 Business promotion",
         E1105-(E1105/(1+4.793/100)),
         E1105-(E1105/(1+Dashboard!$F$4))
      )
   )
)</f>
        <v>0</v>
      </c>
      <c r="J1105" s="39">
        <f>Bank1[[#This Row],[Money in/ (Money out)]]-Bank1[[#This Row],[GST/HST]]</f>
        <v>0</v>
      </c>
      <c r="L1105" s="37">
        <f t="shared" si="51"/>
        <v>0</v>
      </c>
    </row>
    <row r="1106" spans="1:12" x14ac:dyDescent="0.2">
      <c r="A1106" s="418"/>
      <c r="D1106" s="416">
        <f>_xlfn.XLOOKUP(C:C,Table1[for Import to Bank Register dropdown],Table1[for Pivot],0,0,1)</f>
        <v>0</v>
      </c>
      <c r="E1106" s="419"/>
      <c r="F1106" s="160">
        <f t="shared" si="53"/>
        <v>1111111</v>
      </c>
      <c r="G1106" s="394">
        <f t="shared" si="52"/>
        <v>0</v>
      </c>
      <c r="I1106" s="397">
        <f>IF(OR(C1106="150 Directors advances", C1106="120 accounts receivable", C1106="720.2 Automobile - Insurance", C1106="720.3 Automobile - License", C1106="870.4 Rent - Insurance", C1106="870.6 Rent - Property Tax", C1106="870.7 Rent - Homeoffice", C1106="870.9 Rent - Water"),
   0,
   IF(Dashboard!$F$5="Quick",
      IF(OR(C1106="190 Automobile",C1106="200 computer hardware",C1106="210 Computer software",C1106="220 Quickbooks software",C1106="230 Office equipment",C1106="240 Office furniture"),
         E1106-(E1106/(1+Dashboard!$F$4)),
         0
      ),
      IF(C1106="750 Business promotion",
         E1106-(E1106/(1+4.793/100)),
         E1106-(E1106/(1+Dashboard!$F$4))
      )
   )
)</f>
        <v>0</v>
      </c>
      <c r="J1106" s="39">
        <f>Bank1[[#This Row],[Money in/ (Money out)]]-Bank1[[#This Row],[GST/HST]]</f>
        <v>0</v>
      </c>
      <c r="L1106" s="37">
        <f t="shared" si="51"/>
        <v>0</v>
      </c>
    </row>
    <row r="1107" spans="1:12" x14ac:dyDescent="0.2">
      <c r="A1107" s="418"/>
      <c r="D1107" s="416">
        <f>_xlfn.XLOOKUP(C:C,Table1[for Import to Bank Register dropdown],Table1[for Pivot],0,0,1)</f>
        <v>0</v>
      </c>
      <c r="E1107" s="419"/>
      <c r="F1107" s="160">
        <f t="shared" si="53"/>
        <v>1111111</v>
      </c>
      <c r="G1107" s="394">
        <f t="shared" si="52"/>
        <v>0</v>
      </c>
      <c r="I1107" s="397">
        <f>IF(OR(C1107="150 Directors advances", C1107="120 accounts receivable", C1107="720.2 Automobile - Insurance", C1107="720.3 Automobile - License", C1107="870.4 Rent - Insurance", C1107="870.6 Rent - Property Tax", C1107="870.7 Rent - Homeoffice", C1107="870.9 Rent - Water"),
   0,
   IF(Dashboard!$F$5="Quick",
      IF(OR(C1107="190 Automobile",C1107="200 computer hardware",C1107="210 Computer software",C1107="220 Quickbooks software",C1107="230 Office equipment",C1107="240 Office furniture"),
         E1107-(E1107/(1+Dashboard!$F$4)),
         0
      ),
      IF(C1107="750 Business promotion",
         E1107-(E1107/(1+4.793/100)),
         E1107-(E1107/(1+Dashboard!$F$4))
      )
   )
)</f>
        <v>0</v>
      </c>
      <c r="J1107" s="39">
        <f>Bank1[[#This Row],[Money in/ (Money out)]]-Bank1[[#This Row],[GST/HST]]</f>
        <v>0</v>
      </c>
      <c r="L1107" s="37">
        <f t="shared" si="51"/>
        <v>0</v>
      </c>
    </row>
    <row r="1108" spans="1:12" x14ac:dyDescent="0.2">
      <c r="A1108" s="418"/>
      <c r="D1108" s="416">
        <f>_xlfn.XLOOKUP(C:C,Table1[for Import to Bank Register dropdown],Table1[for Pivot],0,0,1)</f>
        <v>0</v>
      </c>
      <c r="E1108" s="419"/>
      <c r="F1108" s="160">
        <f t="shared" si="53"/>
        <v>1111111</v>
      </c>
      <c r="G1108" s="394">
        <f t="shared" si="52"/>
        <v>0</v>
      </c>
      <c r="I1108" s="397">
        <f>IF(OR(C1108="150 Directors advances", C1108="120 accounts receivable", C1108="720.2 Automobile - Insurance", C1108="720.3 Automobile - License", C1108="870.4 Rent - Insurance", C1108="870.6 Rent - Property Tax", C1108="870.7 Rent - Homeoffice", C1108="870.9 Rent - Water"),
   0,
   IF(Dashboard!$F$5="Quick",
      IF(OR(C1108="190 Automobile",C1108="200 computer hardware",C1108="210 Computer software",C1108="220 Quickbooks software",C1108="230 Office equipment",C1108="240 Office furniture"),
         E1108-(E1108/(1+Dashboard!$F$4)),
         0
      ),
      IF(C1108="750 Business promotion",
         E1108-(E1108/(1+4.793/100)),
         E1108-(E1108/(1+Dashboard!$F$4))
      )
   )
)</f>
        <v>0</v>
      </c>
      <c r="J1108" s="39">
        <f>Bank1[[#This Row],[Money in/ (Money out)]]-Bank1[[#This Row],[GST/HST]]</f>
        <v>0</v>
      </c>
      <c r="L1108" s="37">
        <f t="shared" si="51"/>
        <v>0</v>
      </c>
    </row>
    <row r="1109" spans="1:12" x14ac:dyDescent="0.2">
      <c r="A1109" s="418"/>
      <c r="D1109" s="416">
        <f>_xlfn.XLOOKUP(C:C,Table1[for Import to Bank Register dropdown],Table1[for Pivot],0,0,1)</f>
        <v>0</v>
      </c>
      <c r="E1109" s="419"/>
      <c r="F1109" s="160">
        <f t="shared" si="53"/>
        <v>1111111</v>
      </c>
      <c r="G1109" s="394">
        <f t="shared" si="52"/>
        <v>0</v>
      </c>
      <c r="I1109" s="397">
        <f>IF(OR(C1109="150 Directors advances", C1109="120 accounts receivable", C1109="720.2 Automobile - Insurance", C1109="720.3 Automobile - License", C1109="870.4 Rent - Insurance", C1109="870.6 Rent - Property Tax", C1109="870.7 Rent - Homeoffice", C1109="870.9 Rent - Water"),
   0,
   IF(Dashboard!$F$5="Quick",
      IF(OR(C1109="190 Automobile",C1109="200 computer hardware",C1109="210 Computer software",C1109="220 Quickbooks software",C1109="230 Office equipment",C1109="240 Office furniture"),
         E1109-(E1109/(1+Dashboard!$F$4)),
         0
      ),
      IF(C1109="750 Business promotion",
         E1109-(E1109/(1+4.793/100)),
         E1109-(E1109/(1+Dashboard!$F$4))
      )
   )
)</f>
        <v>0</v>
      </c>
      <c r="J1109" s="39">
        <f>Bank1[[#This Row],[Money in/ (Money out)]]-Bank1[[#This Row],[GST/HST]]</f>
        <v>0</v>
      </c>
      <c r="L1109" s="37">
        <f t="shared" si="51"/>
        <v>0</v>
      </c>
    </row>
    <row r="1110" spans="1:12" x14ac:dyDescent="0.2">
      <c r="A1110" s="418"/>
      <c r="D1110" s="416">
        <f>_xlfn.XLOOKUP(C:C,Table1[for Import to Bank Register dropdown],Table1[for Pivot],0,0,1)</f>
        <v>0</v>
      </c>
      <c r="E1110" s="419"/>
      <c r="F1110" s="160">
        <f t="shared" si="53"/>
        <v>1111111</v>
      </c>
      <c r="G1110" s="394">
        <f t="shared" si="52"/>
        <v>0</v>
      </c>
      <c r="I1110" s="397">
        <f>IF(OR(C1110="150 Directors advances", C1110="120 accounts receivable", C1110="720.2 Automobile - Insurance", C1110="720.3 Automobile - License", C1110="870.4 Rent - Insurance", C1110="870.6 Rent - Property Tax", C1110="870.7 Rent - Homeoffice", C1110="870.9 Rent - Water"),
   0,
   IF(Dashboard!$F$5="Quick",
      IF(OR(C1110="190 Automobile",C1110="200 computer hardware",C1110="210 Computer software",C1110="220 Quickbooks software",C1110="230 Office equipment",C1110="240 Office furniture"),
         E1110-(E1110/(1+Dashboard!$F$4)),
         0
      ),
      IF(C1110="750 Business promotion",
         E1110-(E1110/(1+4.793/100)),
         E1110-(E1110/(1+Dashboard!$F$4))
      )
   )
)</f>
        <v>0</v>
      </c>
      <c r="J1110" s="39">
        <f>Bank1[[#This Row],[Money in/ (Money out)]]-Bank1[[#This Row],[GST/HST]]</f>
        <v>0</v>
      </c>
      <c r="L1110" s="37">
        <f t="shared" si="51"/>
        <v>0</v>
      </c>
    </row>
    <row r="1111" spans="1:12" x14ac:dyDescent="0.2">
      <c r="A1111" s="418"/>
      <c r="D1111" s="416">
        <f>_xlfn.XLOOKUP(C:C,Table1[for Import to Bank Register dropdown],Table1[for Pivot],0,0,1)</f>
        <v>0</v>
      </c>
      <c r="E1111" s="419"/>
      <c r="F1111" s="160">
        <f t="shared" si="53"/>
        <v>1111111</v>
      </c>
      <c r="G1111" s="394">
        <f t="shared" si="52"/>
        <v>0</v>
      </c>
      <c r="I1111" s="397">
        <f>IF(OR(C1111="150 Directors advances", C1111="120 accounts receivable", C1111="720.2 Automobile - Insurance", C1111="720.3 Automobile - License", C1111="870.4 Rent - Insurance", C1111="870.6 Rent - Property Tax", C1111="870.7 Rent - Homeoffice", C1111="870.9 Rent - Water"),
   0,
   IF(Dashboard!$F$5="Quick",
      IF(OR(C1111="190 Automobile",C1111="200 computer hardware",C1111="210 Computer software",C1111="220 Quickbooks software",C1111="230 Office equipment",C1111="240 Office furniture"),
         E1111-(E1111/(1+Dashboard!$F$4)),
         0
      ),
      IF(C1111="750 Business promotion",
         E1111-(E1111/(1+4.793/100)),
         E1111-(E1111/(1+Dashboard!$F$4))
      )
   )
)</f>
        <v>0</v>
      </c>
      <c r="J1111" s="39">
        <f>Bank1[[#This Row],[Money in/ (Money out)]]-Bank1[[#This Row],[GST/HST]]</f>
        <v>0</v>
      </c>
      <c r="L1111" s="37">
        <f t="shared" si="51"/>
        <v>0</v>
      </c>
    </row>
    <row r="1112" spans="1:12" x14ac:dyDescent="0.2">
      <c r="A1112" s="418"/>
      <c r="D1112" s="416">
        <f>_xlfn.XLOOKUP(C:C,Table1[for Import to Bank Register dropdown],Table1[for Pivot],0,0,1)</f>
        <v>0</v>
      </c>
      <c r="E1112" s="419"/>
      <c r="F1112" s="160">
        <f t="shared" si="53"/>
        <v>1111111</v>
      </c>
      <c r="G1112" s="394">
        <f t="shared" si="52"/>
        <v>0</v>
      </c>
      <c r="I1112" s="397">
        <f>IF(OR(C1112="150 Directors advances", C1112="120 accounts receivable", C1112="720.2 Automobile - Insurance", C1112="720.3 Automobile - License", C1112="870.4 Rent - Insurance", C1112="870.6 Rent - Property Tax", C1112="870.7 Rent - Homeoffice", C1112="870.9 Rent - Water"),
   0,
   IF(Dashboard!$F$5="Quick",
      IF(OR(C1112="190 Automobile",C1112="200 computer hardware",C1112="210 Computer software",C1112="220 Quickbooks software",C1112="230 Office equipment",C1112="240 Office furniture"),
         E1112-(E1112/(1+Dashboard!$F$4)),
         0
      ),
      IF(C1112="750 Business promotion",
         E1112-(E1112/(1+4.793/100)),
         E1112-(E1112/(1+Dashboard!$F$4))
      )
   )
)</f>
        <v>0</v>
      </c>
      <c r="J1112" s="39">
        <f>Bank1[[#This Row],[Money in/ (Money out)]]-Bank1[[#This Row],[GST/HST]]</f>
        <v>0</v>
      </c>
      <c r="L1112" s="37">
        <f t="shared" si="51"/>
        <v>0</v>
      </c>
    </row>
    <row r="1113" spans="1:12" x14ac:dyDescent="0.2">
      <c r="A1113" s="418"/>
      <c r="D1113" s="416">
        <f>_xlfn.XLOOKUP(C:C,Table1[for Import to Bank Register dropdown],Table1[for Pivot],0,0,1)</f>
        <v>0</v>
      </c>
      <c r="E1113" s="419"/>
      <c r="F1113" s="160">
        <f t="shared" si="53"/>
        <v>1111111</v>
      </c>
      <c r="G1113" s="394">
        <f t="shared" si="52"/>
        <v>0</v>
      </c>
      <c r="I1113" s="397">
        <f>IF(OR(C1113="150 Directors advances", C1113="120 accounts receivable", C1113="720.2 Automobile - Insurance", C1113="720.3 Automobile - License", C1113="870.4 Rent - Insurance", C1113="870.6 Rent - Property Tax", C1113="870.7 Rent - Homeoffice", C1113="870.9 Rent - Water"),
   0,
   IF(Dashboard!$F$5="Quick",
      IF(OR(C1113="190 Automobile",C1113="200 computer hardware",C1113="210 Computer software",C1113="220 Quickbooks software",C1113="230 Office equipment",C1113="240 Office furniture"),
         E1113-(E1113/(1+Dashboard!$F$4)),
         0
      ),
      IF(C1113="750 Business promotion",
         E1113-(E1113/(1+4.793/100)),
         E1113-(E1113/(1+Dashboard!$F$4))
      )
   )
)</f>
        <v>0</v>
      </c>
      <c r="J1113" s="39">
        <f>Bank1[[#This Row],[Money in/ (Money out)]]-Bank1[[#This Row],[GST/HST]]</f>
        <v>0</v>
      </c>
      <c r="L1113" s="37">
        <f t="shared" si="51"/>
        <v>0</v>
      </c>
    </row>
    <row r="1114" spans="1:12" x14ac:dyDescent="0.2">
      <c r="A1114" s="418"/>
      <c r="D1114" s="416">
        <f>_xlfn.XLOOKUP(C:C,Table1[for Import to Bank Register dropdown],Table1[for Pivot],0,0,1)</f>
        <v>0</v>
      </c>
      <c r="E1114" s="419"/>
      <c r="F1114" s="160">
        <f t="shared" si="53"/>
        <v>1111111</v>
      </c>
      <c r="G1114" s="394">
        <f t="shared" si="52"/>
        <v>0</v>
      </c>
      <c r="I1114" s="397">
        <f>IF(OR(C1114="150 Directors advances", C1114="120 accounts receivable", C1114="720.2 Automobile - Insurance", C1114="720.3 Automobile - License", C1114="870.4 Rent - Insurance", C1114="870.6 Rent - Property Tax", C1114="870.7 Rent - Homeoffice", C1114="870.9 Rent - Water"),
   0,
   IF(Dashboard!$F$5="Quick",
      IF(OR(C1114="190 Automobile",C1114="200 computer hardware",C1114="210 Computer software",C1114="220 Quickbooks software",C1114="230 Office equipment",C1114="240 Office furniture"),
         E1114-(E1114/(1+Dashboard!$F$4)),
         0
      ),
      IF(C1114="750 Business promotion",
         E1114-(E1114/(1+4.793/100)),
         E1114-(E1114/(1+Dashboard!$F$4))
      )
   )
)</f>
        <v>0</v>
      </c>
      <c r="J1114" s="39">
        <f>Bank1[[#This Row],[Money in/ (Money out)]]-Bank1[[#This Row],[GST/HST]]</f>
        <v>0</v>
      </c>
      <c r="L1114" s="37">
        <f t="shared" si="51"/>
        <v>0</v>
      </c>
    </row>
    <row r="1115" spans="1:12" x14ac:dyDescent="0.2">
      <c r="A1115" s="418"/>
      <c r="D1115" s="416">
        <f>_xlfn.XLOOKUP(C:C,Table1[for Import to Bank Register dropdown],Table1[for Pivot],0,0,1)</f>
        <v>0</v>
      </c>
      <c r="E1115" s="419"/>
      <c r="F1115" s="160">
        <f t="shared" si="53"/>
        <v>1111111</v>
      </c>
      <c r="G1115" s="394">
        <f t="shared" si="52"/>
        <v>0</v>
      </c>
      <c r="I1115" s="397">
        <f>IF(OR(C1115="150 Directors advances", C1115="120 accounts receivable", C1115="720.2 Automobile - Insurance", C1115="720.3 Automobile - License", C1115="870.4 Rent - Insurance", C1115="870.6 Rent - Property Tax", C1115="870.7 Rent - Homeoffice", C1115="870.9 Rent - Water"),
   0,
   IF(Dashboard!$F$5="Quick",
      IF(OR(C1115="190 Automobile",C1115="200 computer hardware",C1115="210 Computer software",C1115="220 Quickbooks software",C1115="230 Office equipment",C1115="240 Office furniture"),
         E1115-(E1115/(1+Dashboard!$F$4)),
         0
      ),
      IF(C1115="750 Business promotion",
         E1115-(E1115/(1+4.793/100)),
         E1115-(E1115/(1+Dashboard!$F$4))
      )
   )
)</f>
        <v>0</v>
      </c>
      <c r="J1115" s="39">
        <f>Bank1[[#This Row],[Money in/ (Money out)]]-Bank1[[#This Row],[GST/HST]]</f>
        <v>0</v>
      </c>
      <c r="L1115" s="37">
        <f t="shared" si="51"/>
        <v>0</v>
      </c>
    </row>
    <row r="1116" spans="1:12" x14ac:dyDescent="0.2">
      <c r="A1116" s="418"/>
      <c r="D1116" s="416">
        <f>_xlfn.XLOOKUP(C:C,Table1[for Import to Bank Register dropdown],Table1[for Pivot],0,0,1)</f>
        <v>0</v>
      </c>
      <c r="E1116" s="419"/>
      <c r="F1116" s="160">
        <f t="shared" si="53"/>
        <v>1111111</v>
      </c>
      <c r="G1116" s="394">
        <f t="shared" si="52"/>
        <v>0</v>
      </c>
      <c r="I1116" s="397">
        <f>IF(OR(C1116="150 Directors advances", C1116="120 accounts receivable", C1116="720.2 Automobile - Insurance", C1116="720.3 Automobile - License", C1116="870.4 Rent - Insurance", C1116="870.6 Rent - Property Tax", C1116="870.7 Rent - Homeoffice", C1116="870.9 Rent - Water"),
   0,
   IF(Dashboard!$F$5="Quick",
      IF(OR(C1116="190 Automobile",C1116="200 computer hardware",C1116="210 Computer software",C1116="220 Quickbooks software",C1116="230 Office equipment",C1116="240 Office furniture"),
         E1116-(E1116/(1+Dashboard!$F$4)),
         0
      ),
      IF(C1116="750 Business promotion",
         E1116-(E1116/(1+4.793/100)),
         E1116-(E1116/(1+Dashboard!$F$4))
      )
   )
)</f>
        <v>0</v>
      </c>
      <c r="J1116" s="39">
        <f>Bank1[[#This Row],[Money in/ (Money out)]]-Bank1[[#This Row],[GST/HST]]</f>
        <v>0</v>
      </c>
      <c r="L1116" s="37">
        <f t="shared" si="51"/>
        <v>0</v>
      </c>
    </row>
    <row r="1117" spans="1:12" x14ac:dyDescent="0.2">
      <c r="A1117" s="418"/>
      <c r="D1117" s="416">
        <f>_xlfn.XLOOKUP(C:C,Table1[for Import to Bank Register dropdown],Table1[for Pivot],0,0,1)</f>
        <v>0</v>
      </c>
      <c r="E1117" s="419"/>
      <c r="F1117" s="160">
        <f t="shared" si="53"/>
        <v>1111111</v>
      </c>
      <c r="G1117" s="394">
        <f t="shared" si="52"/>
        <v>0</v>
      </c>
      <c r="I1117" s="397">
        <f>IF(OR(C1117="150 Directors advances", C1117="120 accounts receivable", C1117="720.2 Automobile - Insurance", C1117="720.3 Automobile - License", C1117="870.4 Rent - Insurance", C1117="870.6 Rent - Property Tax", C1117="870.7 Rent - Homeoffice", C1117="870.9 Rent - Water"),
   0,
   IF(Dashboard!$F$5="Quick",
      IF(OR(C1117="190 Automobile",C1117="200 computer hardware",C1117="210 Computer software",C1117="220 Quickbooks software",C1117="230 Office equipment",C1117="240 Office furniture"),
         E1117-(E1117/(1+Dashboard!$F$4)),
         0
      ),
      IF(C1117="750 Business promotion",
         E1117-(E1117/(1+4.793/100)),
         E1117-(E1117/(1+Dashboard!$F$4))
      )
   )
)</f>
        <v>0</v>
      </c>
      <c r="J1117" s="39">
        <f>Bank1[[#This Row],[Money in/ (Money out)]]-Bank1[[#This Row],[GST/HST]]</f>
        <v>0</v>
      </c>
      <c r="L1117" s="37">
        <f t="shared" si="51"/>
        <v>0</v>
      </c>
    </row>
    <row r="1118" spans="1:12" x14ac:dyDescent="0.2">
      <c r="A1118" s="418"/>
      <c r="D1118" s="416">
        <f>_xlfn.XLOOKUP(C:C,Table1[for Import to Bank Register dropdown],Table1[for Pivot],0,0,1)</f>
        <v>0</v>
      </c>
      <c r="E1118" s="419"/>
      <c r="F1118" s="160">
        <f t="shared" si="53"/>
        <v>1111111</v>
      </c>
      <c r="G1118" s="394">
        <f t="shared" si="52"/>
        <v>0</v>
      </c>
      <c r="I1118" s="397">
        <f>IF(OR(C1118="150 Directors advances", C1118="120 accounts receivable", C1118="720.2 Automobile - Insurance", C1118="720.3 Automobile - License", C1118="870.4 Rent - Insurance", C1118="870.6 Rent - Property Tax", C1118="870.7 Rent - Homeoffice", C1118="870.9 Rent - Water"),
   0,
   IF(Dashboard!$F$5="Quick",
      IF(OR(C1118="190 Automobile",C1118="200 computer hardware",C1118="210 Computer software",C1118="220 Quickbooks software",C1118="230 Office equipment",C1118="240 Office furniture"),
         E1118-(E1118/(1+Dashboard!$F$4)),
         0
      ),
      IF(C1118="750 Business promotion",
         E1118-(E1118/(1+4.793/100)),
         E1118-(E1118/(1+Dashboard!$F$4))
      )
   )
)</f>
        <v>0</v>
      </c>
      <c r="J1118" s="39">
        <f>Bank1[[#This Row],[Money in/ (Money out)]]-Bank1[[#This Row],[GST/HST]]</f>
        <v>0</v>
      </c>
      <c r="L1118" s="37">
        <f t="shared" si="51"/>
        <v>0</v>
      </c>
    </row>
    <row r="1119" spans="1:12" x14ac:dyDescent="0.2">
      <c r="A1119" s="418"/>
      <c r="D1119" s="416">
        <f>_xlfn.XLOOKUP(C:C,Table1[for Import to Bank Register dropdown],Table1[for Pivot],0,0,1)</f>
        <v>0</v>
      </c>
      <c r="E1119" s="419"/>
      <c r="F1119" s="160">
        <f t="shared" si="53"/>
        <v>1111111</v>
      </c>
      <c r="G1119" s="394">
        <f t="shared" si="52"/>
        <v>0</v>
      </c>
      <c r="I1119" s="397">
        <f>IF(OR(C1119="150 Directors advances", C1119="120 accounts receivable", C1119="720.2 Automobile - Insurance", C1119="720.3 Automobile - License", C1119="870.4 Rent - Insurance", C1119="870.6 Rent - Property Tax", C1119="870.7 Rent - Homeoffice", C1119="870.9 Rent - Water"),
   0,
   IF(Dashboard!$F$5="Quick",
      IF(OR(C1119="190 Automobile",C1119="200 computer hardware",C1119="210 Computer software",C1119="220 Quickbooks software",C1119="230 Office equipment",C1119="240 Office furniture"),
         E1119-(E1119/(1+Dashboard!$F$4)),
         0
      ),
      IF(C1119="750 Business promotion",
         E1119-(E1119/(1+4.793/100)),
         E1119-(E1119/(1+Dashboard!$F$4))
      )
   )
)</f>
        <v>0</v>
      </c>
      <c r="J1119" s="39">
        <f>Bank1[[#This Row],[Money in/ (Money out)]]-Bank1[[#This Row],[GST/HST]]</f>
        <v>0</v>
      </c>
      <c r="L1119" s="37">
        <f t="shared" si="51"/>
        <v>0</v>
      </c>
    </row>
    <row r="1120" spans="1:12" x14ac:dyDescent="0.2">
      <c r="A1120" s="418"/>
      <c r="D1120" s="416">
        <f>_xlfn.XLOOKUP(C:C,Table1[for Import to Bank Register dropdown],Table1[for Pivot],0,0,1)</f>
        <v>0</v>
      </c>
      <c r="E1120" s="419"/>
      <c r="F1120" s="160">
        <f t="shared" si="53"/>
        <v>1111111</v>
      </c>
      <c r="G1120" s="394">
        <f t="shared" si="52"/>
        <v>0</v>
      </c>
      <c r="I1120" s="397">
        <f>IF(OR(C1120="150 Directors advances", C1120="120 accounts receivable", C1120="720.2 Automobile - Insurance", C1120="720.3 Automobile - License", C1120="870.4 Rent - Insurance", C1120="870.6 Rent - Property Tax", C1120="870.7 Rent - Homeoffice", C1120="870.9 Rent - Water"),
   0,
   IF(Dashboard!$F$5="Quick",
      IF(OR(C1120="190 Automobile",C1120="200 computer hardware",C1120="210 Computer software",C1120="220 Quickbooks software",C1120="230 Office equipment",C1120="240 Office furniture"),
         E1120-(E1120/(1+Dashboard!$F$4)),
         0
      ),
      IF(C1120="750 Business promotion",
         E1120-(E1120/(1+4.793/100)),
         E1120-(E1120/(1+Dashboard!$F$4))
      )
   )
)</f>
        <v>0</v>
      </c>
      <c r="J1120" s="39">
        <f>Bank1[[#This Row],[Money in/ (Money out)]]-Bank1[[#This Row],[GST/HST]]</f>
        <v>0</v>
      </c>
      <c r="L1120" s="37">
        <f t="shared" si="51"/>
        <v>0</v>
      </c>
    </row>
    <row r="1121" spans="1:12" x14ac:dyDescent="0.2">
      <c r="A1121" s="418"/>
      <c r="D1121" s="416">
        <f>_xlfn.XLOOKUP(C:C,Table1[for Import to Bank Register dropdown],Table1[for Pivot],0,0,1)</f>
        <v>0</v>
      </c>
      <c r="E1121" s="419"/>
      <c r="F1121" s="160">
        <f t="shared" si="53"/>
        <v>1111111</v>
      </c>
      <c r="G1121" s="394">
        <f t="shared" si="52"/>
        <v>0</v>
      </c>
      <c r="I1121" s="397">
        <f>IF(OR(C1121="150 Directors advances", C1121="120 accounts receivable", C1121="720.2 Automobile - Insurance", C1121="720.3 Automobile - License", C1121="870.4 Rent - Insurance", C1121="870.6 Rent - Property Tax", C1121="870.7 Rent - Homeoffice", C1121="870.9 Rent - Water"),
   0,
   IF(Dashboard!$F$5="Quick",
      IF(OR(C1121="190 Automobile",C1121="200 computer hardware",C1121="210 Computer software",C1121="220 Quickbooks software",C1121="230 Office equipment",C1121="240 Office furniture"),
         E1121-(E1121/(1+Dashboard!$F$4)),
         0
      ),
      IF(C1121="750 Business promotion",
         E1121-(E1121/(1+4.793/100)),
         E1121-(E1121/(1+Dashboard!$F$4))
      )
   )
)</f>
        <v>0</v>
      </c>
      <c r="J1121" s="39">
        <f>Bank1[[#This Row],[Money in/ (Money out)]]-Bank1[[#This Row],[GST/HST]]</f>
        <v>0</v>
      </c>
      <c r="L1121" s="37">
        <f t="shared" si="51"/>
        <v>0</v>
      </c>
    </row>
    <row r="1122" spans="1:12" x14ac:dyDescent="0.2">
      <c r="A1122" s="418"/>
      <c r="D1122" s="416">
        <f>_xlfn.XLOOKUP(C:C,Table1[for Import to Bank Register dropdown],Table1[for Pivot],0,0,1)</f>
        <v>0</v>
      </c>
      <c r="E1122" s="419"/>
      <c r="F1122" s="160">
        <f t="shared" si="53"/>
        <v>1111111</v>
      </c>
      <c r="G1122" s="394">
        <f t="shared" si="52"/>
        <v>0</v>
      </c>
      <c r="I1122" s="397">
        <f>IF(OR(C1122="150 Directors advances", C1122="120 accounts receivable", C1122="720.2 Automobile - Insurance", C1122="720.3 Automobile - License", C1122="870.4 Rent - Insurance", C1122="870.6 Rent - Property Tax", C1122="870.7 Rent - Homeoffice", C1122="870.9 Rent - Water"),
   0,
   IF(Dashboard!$F$5="Quick",
      IF(OR(C1122="190 Automobile",C1122="200 computer hardware",C1122="210 Computer software",C1122="220 Quickbooks software",C1122="230 Office equipment",C1122="240 Office furniture"),
         E1122-(E1122/(1+Dashboard!$F$4)),
         0
      ),
      IF(C1122="750 Business promotion",
         E1122-(E1122/(1+4.793/100)),
         E1122-(E1122/(1+Dashboard!$F$4))
      )
   )
)</f>
        <v>0</v>
      </c>
      <c r="J1122" s="39">
        <f>Bank1[[#This Row],[Money in/ (Money out)]]-Bank1[[#This Row],[GST/HST]]</f>
        <v>0</v>
      </c>
      <c r="L1122" s="37">
        <f t="shared" si="51"/>
        <v>0</v>
      </c>
    </row>
    <row r="1123" spans="1:12" x14ac:dyDescent="0.2">
      <c r="A1123" s="418"/>
      <c r="D1123" s="416">
        <f>_xlfn.XLOOKUP(C:C,Table1[for Import to Bank Register dropdown],Table1[for Pivot],0,0,1)</f>
        <v>0</v>
      </c>
      <c r="E1123" s="419"/>
      <c r="F1123" s="160">
        <f t="shared" si="53"/>
        <v>1111111</v>
      </c>
      <c r="G1123" s="394">
        <f t="shared" si="52"/>
        <v>0</v>
      </c>
      <c r="I1123" s="397">
        <f>IF(OR(C1123="150 Directors advances", C1123="120 accounts receivable", C1123="720.2 Automobile - Insurance", C1123="720.3 Automobile - License", C1123="870.4 Rent - Insurance", C1123="870.6 Rent - Property Tax", C1123="870.7 Rent - Homeoffice", C1123="870.9 Rent - Water"),
   0,
   IF(Dashboard!$F$5="Quick",
      IF(OR(C1123="190 Automobile",C1123="200 computer hardware",C1123="210 Computer software",C1123="220 Quickbooks software",C1123="230 Office equipment",C1123="240 Office furniture"),
         E1123-(E1123/(1+Dashboard!$F$4)),
         0
      ),
      IF(C1123="750 Business promotion",
         E1123-(E1123/(1+4.793/100)),
         E1123-(E1123/(1+Dashboard!$F$4))
      )
   )
)</f>
        <v>0</v>
      </c>
      <c r="J1123" s="39">
        <f>Bank1[[#This Row],[Money in/ (Money out)]]-Bank1[[#This Row],[GST/HST]]</f>
        <v>0</v>
      </c>
      <c r="L1123" s="37">
        <f t="shared" si="51"/>
        <v>0</v>
      </c>
    </row>
    <row r="1124" spans="1:12" x14ac:dyDescent="0.2">
      <c r="A1124" s="418"/>
      <c r="D1124" s="416">
        <f>_xlfn.XLOOKUP(C:C,Table1[for Import to Bank Register dropdown],Table1[for Pivot],0,0,1)</f>
        <v>0</v>
      </c>
      <c r="E1124" s="419"/>
      <c r="F1124" s="160">
        <f t="shared" si="53"/>
        <v>1111111</v>
      </c>
      <c r="G1124" s="394">
        <f t="shared" si="52"/>
        <v>0</v>
      </c>
      <c r="I1124" s="397">
        <f>IF(OR(C1124="150 Directors advances", C1124="120 accounts receivable", C1124="720.2 Automobile - Insurance", C1124="720.3 Automobile - License", C1124="870.4 Rent - Insurance", C1124="870.6 Rent - Property Tax", C1124="870.7 Rent - Homeoffice", C1124="870.9 Rent - Water"),
   0,
   IF(Dashboard!$F$5="Quick",
      IF(OR(C1124="190 Automobile",C1124="200 computer hardware",C1124="210 Computer software",C1124="220 Quickbooks software",C1124="230 Office equipment",C1124="240 Office furniture"),
         E1124-(E1124/(1+Dashboard!$F$4)),
         0
      ),
      IF(C1124="750 Business promotion",
         E1124-(E1124/(1+4.793/100)),
         E1124-(E1124/(1+Dashboard!$F$4))
      )
   )
)</f>
        <v>0</v>
      </c>
      <c r="J1124" s="39">
        <f>Bank1[[#This Row],[Money in/ (Money out)]]-Bank1[[#This Row],[GST/HST]]</f>
        <v>0</v>
      </c>
      <c r="L1124" s="37">
        <f t="shared" si="51"/>
        <v>0</v>
      </c>
    </row>
    <row r="1125" spans="1:12" x14ac:dyDescent="0.2">
      <c r="A1125" s="418"/>
      <c r="D1125" s="416">
        <f>_xlfn.XLOOKUP(C:C,Table1[for Import to Bank Register dropdown],Table1[for Pivot],0,0,1)</f>
        <v>0</v>
      </c>
      <c r="E1125" s="419"/>
      <c r="F1125" s="160">
        <f t="shared" si="53"/>
        <v>1111111</v>
      </c>
      <c r="G1125" s="394">
        <f t="shared" si="52"/>
        <v>0</v>
      </c>
      <c r="I1125" s="397">
        <f>IF(OR(C1125="150 Directors advances", C1125="120 accounts receivable", C1125="720.2 Automobile - Insurance", C1125="720.3 Automobile - License", C1125="870.4 Rent - Insurance", C1125="870.6 Rent - Property Tax", C1125="870.7 Rent - Homeoffice", C1125="870.9 Rent - Water"),
   0,
   IF(Dashboard!$F$5="Quick",
      IF(OR(C1125="190 Automobile",C1125="200 computer hardware",C1125="210 Computer software",C1125="220 Quickbooks software",C1125="230 Office equipment",C1125="240 Office furniture"),
         E1125-(E1125/(1+Dashboard!$F$4)),
         0
      ),
      IF(C1125="750 Business promotion",
         E1125-(E1125/(1+4.793/100)),
         E1125-(E1125/(1+Dashboard!$F$4))
      )
   )
)</f>
        <v>0</v>
      </c>
      <c r="J1125" s="39">
        <f>Bank1[[#This Row],[Money in/ (Money out)]]-Bank1[[#This Row],[GST/HST]]</f>
        <v>0</v>
      </c>
      <c r="L1125" s="37">
        <f t="shared" si="51"/>
        <v>0</v>
      </c>
    </row>
    <row r="1126" spans="1:12" x14ac:dyDescent="0.2">
      <c r="A1126" s="418"/>
      <c r="D1126" s="416">
        <f>_xlfn.XLOOKUP(C:C,Table1[for Import to Bank Register dropdown],Table1[for Pivot],0,0,1)</f>
        <v>0</v>
      </c>
      <c r="E1126" s="419"/>
      <c r="F1126" s="160">
        <f t="shared" si="53"/>
        <v>1111111</v>
      </c>
      <c r="G1126" s="394">
        <f t="shared" si="52"/>
        <v>0</v>
      </c>
      <c r="I1126" s="397">
        <f>IF(OR(C1126="150 Directors advances", C1126="120 accounts receivable", C1126="720.2 Automobile - Insurance", C1126="720.3 Automobile - License", C1126="870.4 Rent - Insurance", C1126="870.6 Rent - Property Tax", C1126="870.7 Rent - Homeoffice", C1126="870.9 Rent - Water"),
   0,
   IF(Dashboard!$F$5="Quick",
      IF(OR(C1126="190 Automobile",C1126="200 computer hardware",C1126="210 Computer software",C1126="220 Quickbooks software",C1126="230 Office equipment",C1126="240 Office furniture"),
         E1126-(E1126/(1+Dashboard!$F$4)),
         0
      ),
      IF(C1126="750 Business promotion",
         E1126-(E1126/(1+4.793/100)),
         E1126-(E1126/(1+Dashboard!$F$4))
      )
   )
)</f>
        <v>0</v>
      </c>
      <c r="J1126" s="39">
        <f>Bank1[[#This Row],[Money in/ (Money out)]]-Bank1[[#This Row],[GST/HST]]</f>
        <v>0</v>
      </c>
      <c r="L1126" s="37">
        <f t="shared" si="51"/>
        <v>0</v>
      </c>
    </row>
    <row r="1127" spans="1:12" x14ac:dyDescent="0.2">
      <c r="A1127" s="418"/>
      <c r="D1127" s="416">
        <f>_xlfn.XLOOKUP(C:C,Table1[for Import to Bank Register dropdown],Table1[for Pivot],0,0,1)</f>
        <v>0</v>
      </c>
      <c r="E1127" s="419"/>
      <c r="F1127" s="160">
        <f t="shared" si="53"/>
        <v>1111111</v>
      </c>
      <c r="G1127" s="394">
        <f t="shared" si="52"/>
        <v>0</v>
      </c>
      <c r="I1127" s="397">
        <f>IF(OR(C1127="150 Directors advances", C1127="120 accounts receivable", C1127="720.2 Automobile - Insurance", C1127="720.3 Automobile - License", C1127="870.4 Rent - Insurance", C1127="870.6 Rent - Property Tax", C1127="870.7 Rent - Homeoffice", C1127="870.9 Rent - Water"),
   0,
   IF(Dashboard!$F$5="Quick",
      IF(OR(C1127="190 Automobile",C1127="200 computer hardware",C1127="210 Computer software",C1127="220 Quickbooks software",C1127="230 Office equipment",C1127="240 Office furniture"),
         E1127-(E1127/(1+Dashboard!$F$4)),
         0
      ),
      IF(C1127="750 Business promotion",
         E1127-(E1127/(1+4.793/100)),
         E1127-(E1127/(1+Dashboard!$F$4))
      )
   )
)</f>
        <v>0</v>
      </c>
      <c r="J1127" s="39">
        <f>Bank1[[#This Row],[Money in/ (Money out)]]-Bank1[[#This Row],[GST/HST]]</f>
        <v>0</v>
      </c>
      <c r="L1127" s="37">
        <f t="shared" si="51"/>
        <v>0</v>
      </c>
    </row>
    <row r="1128" spans="1:12" x14ac:dyDescent="0.2">
      <c r="A1128" s="418"/>
      <c r="D1128" s="416">
        <f>_xlfn.XLOOKUP(C:C,Table1[for Import to Bank Register dropdown],Table1[for Pivot],0,0,1)</f>
        <v>0</v>
      </c>
      <c r="E1128" s="419"/>
      <c r="F1128" s="160">
        <f t="shared" si="53"/>
        <v>1111111</v>
      </c>
      <c r="G1128" s="394">
        <f t="shared" si="52"/>
        <v>0</v>
      </c>
      <c r="I1128" s="397">
        <f>IF(OR(C1128="150 Directors advances", C1128="120 accounts receivable", C1128="720.2 Automobile - Insurance", C1128="720.3 Automobile - License", C1128="870.4 Rent - Insurance", C1128="870.6 Rent - Property Tax", C1128="870.7 Rent - Homeoffice", C1128="870.9 Rent - Water"),
   0,
   IF(Dashboard!$F$5="Quick",
      IF(OR(C1128="190 Automobile",C1128="200 computer hardware",C1128="210 Computer software",C1128="220 Quickbooks software",C1128="230 Office equipment",C1128="240 Office furniture"),
         E1128-(E1128/(1+Dashboard!$F$4)),
         0
      ),
      IF(C1128="750 Business promotion",
         E1128-(E1128/(1+4.793/100)),
         E1128-(E1128/(1+Dashboard!$F$4))
      )
   )
)</f>
        <v>0</v>
      </c>
      <c r="J1128" s="39">
        <f>Bank1[[#This Row],[Money in/ (Money out)]]-Bank1[[#This Row],[GST/HST]]</f>
        <v>0</v>
      </c>
      <c r="L1128" s="37">
        <f t="shared" si="51"/>
        <v>0</v>
      </c>
    </row>
    <row r="1129" spans="1:12" x14ac:dyDescent="0.2">
      <c r="A1129" s="418"/>
      <c r="D1129" s="416">
        <f>_xlfn.XLOOKUP(C:C,Table1[for Import to Bank Register dropdown],Table1[for Pivot],0,0,1)</f>
        <v>0</v>
      </c>
      <c r="E1129" s="419"/>
      <c r="F1129" s="160">
        <f t="shared" si="53"/>
        <v>1111111</v>
      </c>
      <c r="G1129" s="394">
        <f t="shared" si="52"/>
        <v>0</v>
      </c>
      <c r="I1129" s="397">
        <f>IF(OR(C1129="150 Directors advances", C1129="120 accounts receivable", C1129="720.2 Automobile - Insurance", C1129="720.3 Automobile - License", C1129="870.4 Rent - Insurance", C1129="870.6 Rent - Property Tax", C1129="870.7 Rent - Homeoffice", C1129="870.9 Rent - Water"),
   0,
   IF(Dashboard!$F$5="Quick",
      IF(OR(C1129="190 Automobile",C1129="200 computer hardware",C1129="210 Computer software",C1129="220 Quickbooks software",C1129="230 Office equipment",C1129="240 Office furniture"),
         E1129-(E1129/(1+Dashboard!$F$4)),
         0
      ),
      IF(C1129="750 Business promotion",
         E1129-(E1129/(1+4.793/100)),
         E1129-(E1129/(1+Dashboard!$F$4))
      )
   )
)</f>
        <v>0</v>
      </c>
      <c r="J1129" s="39">
        <f>Bank1[[#This Row],[Money in/ (Money out)]]-Bank1[[#This Row],[GST/HST]]</f>
        <v>0</v>
      </c>
      <c r="L1129" s="37">
        <f t="shared" si="51"/>
        <v>0</v>
      </c>
    </row>
    <row r="1130" spans="1:12" x14ac:dyDescent="0.2">
      <c r="A1130" s="418"/>
      <c r="D1130" s="416">
        <f>_xlfn.XLOOKUP(C:C,Table1[for Import to Bank Register dropdown],Table1[for Pivot],0,0,1)</f>
        <v>0</v>
      </c>
      <c r="E1130" s="419"/>
      <c r="F1130" s="160">
        <f t="shared" si="53"/>
        <v>1111111</v>
      </c>
      <c r="G1130" s="394">
        <f t="shared" si="52"/>
        <v>0</v>
      </c>
      <c r="I1130" s="397">
        <f>IF(OR(C1130="150 Directors advances", C1130="120 accounts receivable", C1130="720.2 Automobile - Insurance", C1130="720.3 Automobile - License", C1130="870.4 Rent - Insurance", C1130="870.6 Rent - Property Tax", C1130="870.7 Rent - Homeoffice", C1130="870.9 Rent - Water"),
   0,
   IF(Dashboard!$F$5="Quick",
      IF(OR(C1130="190 Automobile",C1130="200 computer hardware",C1130="210 Computer software",C1130="220 Quickbooks software",C1130="230 Office equipment",C1130="240 Office furniture"),
         E1130-(E1130/(1+Dashboard!$F$4)),
         0
      ),
      IF(C1130="750 Business promotion",
         E1130-(E1130/(1+4.793/100)),
         E1130-(E1130/(1+Dashboard!$F$4))
      )
   )
)</f>
        <v>0</v>
      </c>
      <c r="J1130" s="39">
        <f>Bank1[[#This Row],[Money in/ (Money out)]]-Bank1[[#This Row],[GST/HST]]</f>
        <v>0</v>
      </c>
      <c r="L1130" s="37">
        <f t="shared" si="51"/>
        <v>0</v>
      </c>
    </row>
    <row r="1131" spans="1:12" x14ac:dyDescent="0.2">
      <c r="A1131" s="418"/>
      <c r="D1131" s="416">
        <f>_xlfn.XLOOKUP(C:C,Table1[for Import to Bank Register dropdown],Table1[for Pivot],0,0,1)</f>
        <v>0</v>
      </c>
      <c r="E1131" s="419"/>
      <c r="F1131" s="160">
        <f t="shared" si="53"/>
        <v>1111111</v>
      </c>
      <c r="G1131" s="394">
        <f t="shared" si="52"/>
        <v>0</v>
      </c>
      <c r="I1131" s="397">
        <f>IF(OR(C1131="150 Directors advances", C1131="120 accounts receivable", C1131="720.2 Automobile - Insurance", C1131="720.3 Automobile - License", C1131="870.4 Rent - Insurance", C1131="870.6 Rent - Property Tax", C1131="870.7 Rent - Homeoffice", C1131="870.9 Rent - Water"),
   0,
   IF(Dashboard!$F$5="Quick",
      IF(OR(C1131="190 Automobile",C1131="200 computer hardware",C1131="210 Computer software",C1131="220 Quickbooks software",C1131="230 Office equipment",C1131="240 Office furniture"),
         E1131-(E1131/(1+Dashboard!$F$4)),
         0
      ),
      IF(C1131="750 Business promotion",
         E1131-(E1131/(1+4.793/100)),
         E1131-(E1131/(1+Dashboard!$F$4))
      )
   )
)</f>
        <v>0</v>
      </c>
      <c r="J1131" s="39">
        <f>Bank1[[#This Row],[Money in/ (Money out)]]-Bank1[[#This Row],[GST/HST]]</f>
        <v>0</v>
      </c>
      <c r="L1131" s="37">
        <f t="shared" si="51"/>
        <v>0</v>
      </c>
    </row>
    <row r="1132" spans="1:12" x14ac:dyDescent="0.2">
      <c r="A1132" s="418"/>
      <c r="D1132" s="416">
        <f>_xlfn.XLOOKUP(C:C,Table1[for Import to Bank Register dropdown],Table1[for Pivot],0,0,1)</f>
        <v>0</v>
      </c>
      <c r="E1132" s="419"/>
      <c r="F1132" s="160">
        <f t="shared" si="53"/>
        <v>1111111</v>
      </c>
      <c r="G1132" s="394">
        <f t="shared" si="52"/>
        <v>0</v>
      </c>
      <c r="I1132" s="397">
        <f>IF(OR(C1132="150 Directors advances", C1132="120 accounts receivable", C1132="720.2 Automobile - Insurance", C1132="720.3 Automobile - License", C1132="870.4 Rent - Insurance", C1132="870.6 Rent - Property Tax", C1132="870.7 Rent - Homeoffice", C1132="870.9 Rent - Water"),
   0,
   IF(Dashboard!$F$5="Quick",
      IF(OR(C1132="190 Automobile",C1132="200 computer hardware",C1132="210 Computer software",C1132="220 Quickbooks software",C1132="230 Office equipment",C1132="240 Office furniture"),
         E1132-(E1132/(1+Dashboard!$F$4)),
         0
      ),
      IF(C1132="750 Business promotion",
         E1132-(E1132/(1+4.793/100)),
         E1132-(E1132/(1+Dashboard!$F$4))
      )
   )
)</f>
        <v>0</v>
      </c>
      <c r="J1132" s="39">
        <f>Bank1[[#This Row],[Money in/ (Money out)]]-Bank1[[#This Row],[GST/HST]]</f>
        <v>0</v>
      </c>
      <c r="L1132" s="37">
        <f t="shared" si="51"/>
        <v>0</v>
      </c>
    </row>
    <row r="1133" spans="1:12" x14ac:dyDescent="0.2">
      <c r="A1133" s="418"/>
      <c r="D1133" s="416">
        <f>_xlfn.XLOOKUP(C:C,Table1[for Import to Bank Register dropdown],Table1[for Pivot],0,0,1)</f>
        <v>0</v>
      </c>
      <c r="E1133" s="419"/>
      <c r="F1133" s="160">
        <f t="shared" si="53"/>
        <v>1111111</v>
      </c>
      <c r="G1133" s="394">
        <f t="shared" si="52"/>
        <v>0</v>
      </c>
      <c r="I1133" s="397">
        <f>IF(OR(C1133="150 Directors advances", C1133="120 accounts receivable", C1133="720.2 Automobile - Insurance", C1133="720.3 Automobile - License", C1133="870.4 Rent - Insurance", C1133="870.6 Rent - Property Tax", C1133="870.7 Rent - Homeoffice", C1133="870.9 Rent - Water"),
   0,
   IF(Dashboard!$F$5="Quick",
      IF(OR(C1133="190 Automobile",C1133="200 computer hardware",C1133="210 Computer software",C1133="220 Quickbooks software",C1133="230 Office equipment",C1133="240 Office furniture"),
         E1133-(E1133/(1+Dashboard!$F$4)),
         0
      ),
      IF(C1133="750 Business promotion",
         E1133-(E1133/(1+4.793/100)),
         E1133-(E1133/(1+Dashboard!$F$4))
      )
   )
)</f>
        <v>0</v>
      </c>
      <c r="J1133" s="39">
        <f>Bank1[[#This Row],[Money in/ (Money out)]]-Bank1[[#This Row],[GST/HST]]</f>
        <v>0</v>
      </c>
      <c r="L1133" s="37">
        <f t="shared" si="51"/>
        <v>0</v>
      </c>
    </row>
    <row r="1134" spans="1:12" x14ac:dyDescent="0.2">
      <c r="A1134" s="418"/>
      <c r="D1134" s="416">
        <f>_xlfn.XLOOKUP(C:C,Table1[for Import to Bank Register dropdown],Table1[for Pivot],0,0,1)</f>
        <v>0</v>
      </c>
      <c r="E1134" s="419"/>
      <c r="F1134" s="160">
        <f t="shared" si="53"/>
        <v>1111111</v>
      </c>
      <c r="G1134" s="394">
        <f t="shared" si="52"/>
        <v>0</v>
      </c>
      <c r="I1134" s="397">
        <f>IF(OR(C1134="150 Directors advances", C1134="120 accounts receivable", C1134="720.2 Automobile - Insurance", C1134="720.3 Automobile - License", C1134="870.4 Rent - Insurance", C1134="870.6 Rent - Property Tax", C1134="870.7 Rent - Homeoffice", C1134="870.9 Rent - Water"),
   0,
   IF(Dashboard!$F$5="Quick",
      IF(OR(C1134="190 Automobile",C1134="200 computer hardware",C1134="210 Computer software",C1134="220 Quickbooks software",C1134="230 Office equipment",C1134="240 Office furniture"),
         E1134-(E1134/(1+Dashboard!$F$4)),
         0
      ),
      IF(C1134="750 Business promotion",
         E1134-(E1134/(1+4.793/100)),
         E1134-(E1134/(1+Dashboard!$F$4))
      )
   )
)</f>
        <v>0</v>
      </c>
      <c r="J1134" s="39">
        <f>Bank1[[#This Row],[Money in/ (Money out)]]-Bank1[[#This Row],[GST/HST]]</f>
        <v>0</v>
      </c>
      <c r="L1134" s="37">
        <f t="shared" si="51"/>
        <v>0</v>
      </c>
    </row>
    <row r="1135" spans="1:12" x14ac:dyDescent="0.2">
      <c r="A1135" s="418"/>
      <c r="D1135" s="416">
        <f>_xlfn.XLOOKUP(C:C,Table1[for Import to Bank Register dropdown],Table1[for Pivot],0,0,1)</f>
        <v>0</v>
      </c>
      <c r="E1135" s="419"/>
      <c r="F1135" s="160">
        <f t="shared" si="53"/>
        <v>1111111</v>
      </c>
      <c r="G1135" s="394">
        <f t="shared" si="52"/>
        <v>0</v>
      </c>
      <c r="I1135" s="397">
        <f>IF(OR(C1135="150 Directors advances", C1135="120 accounts receivable", C1135="720.2 Automobile - Insurance", C1135="720.3 Automobile - License", C1135="870.4 Rent - Insurance", C1135="870.6 Rent - Property Tax", C1135="870.7 Rent - Homeoffice", C1135="870.9 Rent - Water"),
   0,
   IF(Dashboard!$F$5="Quick",
      IF(OR(C1135="190 Automobile",C1135="200 computer hardware",C1135="210 Computer software",C1135="220 Quickbooks software",C1135="230 Office equipment",C1135="240 Office furniture"),
         E1135-(E1135/(1+Dashboard!$F$4)),
         0
      ),
      IF(C1135="750 Business promotion",
         E1135-(E1135/(1+4.793/100)),
         E1135-(E1135/(1+Dashboard!$F$4))
      )
   )
)</f>
        <v>0</v>
      </c>
      <c r="J1135" s="39">
        <f>Bank1[[#This Row],[Money in/ (Money out)]]-Bank1[[#This Row],[GST/HST]]</f>
        <v>0</v>
      </c>
      <c r="L1135" s="37">
        <f t="shared" si="51"/>
        <v>0</v>
      </c>
    </row>
    <row r="1136" spans="1:12" x14ac:dyDescent="0.2">
      <c r="A1136" s="418"/>
      <c r="D1136" s="416">
        <f>_xlfn.XLOOKUP(C:C,Table1[for Import to Bank Register dropdown],Table1[for Pivot],0,0,1)</f>
        <v>0</v>
      </c>
      <c r="E1136" s="419"/>
      <c r="F1136" s="160">
        <f t="shared" si="53"/>
        <v>1111111</v>
      </c>
      <c r="G1136" s="394">
        <f t="shared" si="52"/>
        <v>0</v>
      </c>
      <c r="I1136" s="397">
        <f>IF(OR(C1136="150 Directors advances", C1136="120 accounts receivable", C1136="720.2 Automobile - Insurance", C1136="720.3 Automobile - License", C1136="870.4 Rent - Insurance", C1136="870.6 Rent - Property Tax", C1136="870.7 Rent - Homeoffice", C1136="870.9 Rent - Water"),
   0,
   IF(Dashboard!$F$5="Quick",
      IF(OR(C1136="190 Automobile",C1136="200 computer hardware",C1136="210 Computer software",C1136="220 Quickbooks software",C1136="230 Office equipment",C1136="240 Office furniture"),
         E1136-(E1136/(1+Dashboard!$F$4)),
         0
      ),
      IF(C1136="750 Business promotion",
         E1136-(E1136/(1+4.793/100)),
         E1136-(E1136/(1+Dashboard!$F$4))
      )
   )
)</f>
        <v>0</v>
      </c>
      <c r="J1136" s="39">
        <f>Bank1[[#This Row],[Money in/ (Money out)]]-Bank1[[#This Row],[GST/HST]]</f>
        <v>0</v>
      </c>
      <c r="L1136" s="37">
        <f t="shared" si="51"/>
        <v>0</v>
      </c>
    </row>
    <row r="1137" spans="1:12" x14ac:dyDescent="0.2">
      <c r="A1137" s="418"/>
      <c r="D1137" s="416">
        <f>_xlfn.XLOOKUP(C:C,Table1[for Import to Bank Register dropdown],Table1[for Pivot],0,0,1)</f>
        <v>0</v>
      </c>
      <c r="E1137" s="419"/>
      <c r="F1137" s="160">
        <f t="shared" si="53"/>
        <v>1111111</v>
      </c>
      <c r="G1137" s="394">
        <f t="shared" si="52"/>
        <v>0</v>
      </c>
      <c r="I1137" s="397">
        <f>IF(OR(C1137="150 Directors advances", C1137="120 accounts receivable", C1137="720.2 Automobile - Insurance", C1137="720.3 Automobile - License", C1137="870.4 Rent - Insurance", C1137="870.6 Rent - Property Tax", C1137="870.7 Rent - Homeoffice", C1137="870.9 Rent - Water"),
   0,
   IF(Dashboard!$F$5="Quick",
      IF(OR(C1137="190 Automobile",C1137="200 computer hardware",C1137="210 Computer software",C1137="220 Quickbooks software",C1137="230 Office equipment",C1137="240 Office furniture"),
         E1137-(E1137/(1+Dashboard!$F$4)),
         0
      ),
      IF(C1137="750 Business promotion",
         E1137-(E1137/(1+4.793/100)),
         E1137-(E1137/(1+Dashboard!$F$4))
      )
   )
)</f>
        <v>0</v>
      </c>
      <c r="J1137" s="39">
        <f>Bank1[[#This Row],[Money in/ (Money out)]]-Bank1[[#This Row],[GST/HST]]</f>
        <v>0</v>
      </c>
      <c r="L1137" s="37">
        <f t="shared" si="51"/>
        <v>0</v>
      </c>
    </row>
    <row r="1138" spans="1:12" x14ac:dyDescent="0.2">
      <c r="A1138" s="418"/>
      <c r="D1138" s="416">
        <f>_xlfn.XLOOKUP(C:C,Table1[for Import to Bank Register dropdown],Table1[for Pivot],0,0,1)</f>
        <v>0</v>
      </c>
      <c r="E1138" s="419"/>
      <c r="F1138" s="160">
        <f t="shared" si="53"/>
        <v>1111111</v>
      </c>
      <c r="G1138" s="394">
        <f t="shared" si="52"/>
        <v>0</v>
      </c>
      <c r="I1138" s="397">
        <f>IF(OR(C1138="150 Directors advances", C1138="120 accounts receivable", C1138="720.2 Automobile - Insurance", C1138="720.3 Automobile - License", C1138="870.4 Rent - Insurance", C1138="870.6 Rent - Property Tax", C1138="870.7 Rent - Homeoffice", C1138="870.9 Rent - Water"),
   0,
   IF(Dashboard!$F$5="Quick",
      IF(OR(C1138="190 Automobile",C1138="200 computer hardware",C1138="210 Computer software",C1138="220 Quickbooks software",C1138="230 Office equipment",C1138="240 Office furniture"),
         E1138-(E1138/(1+Dashboard!$F$4)),
         0
      ),
      IF(C1138="750 Business promotion",
         E1138-(E1138/(1+4.793/100)),
         E1138-(E1138/(1+Dashboard!$F$4))
      )
   )
)</f>
        <v>0</v>
      </c>
      <c r="J1138" s="39">
        <f>Bank1[[#This Row],[Money in/ (Money out)]]-Bank1[[#This Row],[GST/HST]]</f>
        <v>0</v>
      </c>
      <c r="L1138" s="37">
        <f t="shared" si="51"/>
        <v>0</v>
      </c>
    </row>
    <row r="1139" spans="1:12" x14ac:dyDescent="0.2">
      <c r="A1139" s="418"/>
      <c r="D1139" s="416">
        <f>_xlfn.XLOOKUP(C:C,Table1[for Import to Bank Register dropdown],Table1[for Pivot],0,0,1)</f>
        <v>0</v>
      </c>
      <c r="E1139" s="419"/>
      <c r="F1139" s="160">
        <f t="shared" si="53"/>
        <v>1111111</v>
      </c>
      <c r="G1139" s="394">
        <f t="shared" si="52"/>
        <v>0</v>
      </c>
      <c r="I1139" s="397">
        <f>IF(OR(C1139="150 Directors advances", C1139="120 accounts receivable", C1139="720.2 Automobile - Insurance", C1139="720.3 Automobile - License", C1139="870.4 Rent - Insurance", C1139="870.6 Rent - Property Tax", C1139="870.7 Rent - Homeoffice", C1139="870.9 Rent - Water"),
   0,
   IF(Dashboard!$F$5="Quick",
      IF(OR(C1139="190 Automobile",C1139="200 computer hardware",C1139="210 Computer software",C1139="220 Quickbooks software",C1139="230 Office equipment",C1139="240 Office furniture"),
         E1139-(E1139/(1+Dashboard!$F$4)),
         0
      ),
      IF(C1139="750 Business promotion",
         E1139-(E1139/(1+4.793/100)),
         E1139-(E1139/(1+Dashboard!$F$4))
      )
   )
)</f>
        <v>0</v>
      </c>
      <c r="J1139" s="39">
        <f>Bank1[[#This Row],[Money in/ (Money out)]]-Bank1[[#This Row],[GST/HST]]</f>
        <v>0</v>
      </c>
      <c r="L1139" s="37">
        <f t="shared" si="51"/>
        <v>0</v>
      </c>
    </row>
    <row r="1140" spans="1:12" x14ac:dyDescent="0.2">
      <c r="A1140" s="418"/>
      <c r="D1140" s="416">
        <f>_xlfn.XLOOKUP(C:C,Table1[for Import to Bank Register dropdown],Table1[for Pivot],0,0,1)</f>
        <v>0</v>
      </c>
      <c r="E1140" s="419"/>
      <c r="F1140" s="160">
        <f t="shared" si="53"/>
        <v>1111111</v>
      </c>
      <c r="G1140" s="394">
        <f t="shared" si="52"/>
        <v>0</v>
      </c>
      <c r="I1140" s="397">
        <f>IF(OR(C1140="150 Directors advances", C1140="120 accounts receivable", C1140="720.2 Automobile - Insurance", C1140="720.3 Automobile - License", C1140="870.4 Rent - Insurance", C1140="870.6 Rent - Property Tax", C1140="870.7 Rent - Homeoffice", C1140="870.9 Rent - Water"),
   0,
   IF(Dashboard!$F$5="Quick",
      IF(OR(C1140="190 Automobile",C1140="200 computer hardware",C1140="210 Computer software",C1140="220 Quickbooks software",C1140="230 Office equipment",C1140="240 Office furniture"),
         E1140-(E1140/(1+Dashboard!$F$4)),
         0
      ),
      IF(C1140="750 Business promotion",
         E1140-(E1140/(1+4.793/100)),
         E1140-(E1140/(1+Dashboard!$F$4))
      )
   )
)</f>
        <v>0</v>
      </c>
      <c r="J1140" s="39">
        <f>Bank1[[#This Row],[Money in/ (Money out)]]-Bank1[[#This Row],[GST/HST]]</f>
        <v>0</v>
      </c>
      <c r="L1140" s="37">
        <f t="shared" si="51"/>
        <v>0</v>
      </c>
    </row>
    <row r="1141" spans="1:12" x14ac:dyDescent="0.2">
      <c r="A1141" s="418"/>
      <c r="D1141" s="416">
        <f>_xlfn.XLOOKUP(C:C,Table1[for Import to Bank Register dropdown],Table1[for Pivot],0,0,1)</f>
        <v>0</v>
      </c>
      <c r="E1141" s="419"/>
      <c r="F1141" s="160">
        <f t="shared" si="53"/>
        <v>1111111</v>
      </c>
      <c r="G1141" s="394">
        <f t="shared" si="52"/>
        <v>0</v>
      </c>
      <c r="I1141" s="397">
        <f>IF(OR(C1141="150 Directors advances", C1141="120 accounts receivable", C1141="720.2 Automobile - Insurance", C1141="720.3 Automobile - License", C1141="870.4 Rent - Insurance", C1141="870.6 Rent - Property Tax", C1141="870.7 Rent - Homeoffice", C1141="870.9 Rent - Water"),
   0,
   IF(Dashboard!$F$5="Quick",
      IF(OR(C1141="190 Automobile",C1141="200 computer hardware",C1141="210 Computer software",C1141="220 Quickbooks software",C1141="230 Office equipment",C1141="240 Office furniture"),
         E1141-(E1141/(1+Dashboard!$F$4)),
         0
      ),
      IF(C1141="750 Business promotion",
         E1141-(E1141/(1+4.793/100)),
         E1141-(E1141/(1+Dashboard!$F$4))
      )
   )
)</f>
        <v>0</v>
      </c>
      <c r="J1141" s="39">
        <f>Bank1[[#This Row],[Money in/ (Money out)]]-Bank1[[#This Row],[GST/HST]]</f>
        <v>0</v>
      </c>
      <c r="L1141" s="37">
        <f t="shared" si="51"/>
        <v>0</v>
      </c>
    </row>
    <row r="1142" spans="1:12" x14ac:dyDescent="0.2">
      <c r="A1142" s="418"/>
      <c r="D1142" s="416">
        <f>_xlfn.XLOOKUP(C:C,Table1[for Import to Bank Register dropdown],Table1[for Pivot],0,0,1)</f>
        <v>0</v>
      </c>
      <c r="E1142" s="419"/>
      <c r="F1142" s="160">
        <f t="shared" si="53"/>
        <v>1111111</v>
      </c>
      <c r="G1142" s="394">
        <f t="shared" si="52"/>
        <v>0</v>
      </c>
      <c r="I1142" s="397">
        <f>IF(OR(C1142="150 Directors advances", C1142="120 accounts receivable", C1142="720.2 Automobile - Insurance", C1142="720.3 Automobile - License", C1142="870.4 Rent - Insurance", C1142="870.6 Rent - Property Tax", C1142="870.7 Rent - Homeoffice", C1142="870.9 Rent - Water"),
   0,
   IF(Dashboard!$F$5="Quick",
      IF(OR(C1142="190 Automobile",C1142="200 computer hardware",C1142="210 Computer software",C1142="220 Quickbooks software",C1142="230 Office equipment",C1142="240 Office furniture"),
         E1142-(E1142/(1+Dashboard!$F$4)),
         0
      ),
      IF(C1142="750 Business promotion",
         E1142-(E1142/(1+4.793/100)),
         E1142-(E1142/(1+Dashboard!$F$4))
      )
   )
)</f>
        <v>0</v>
      </c>
      <c r="J1142" s="39">
        <f>Bank1[[#This Row],[Money in/ (Money out)]]-Bank1[[#This Row],[GST/HST]]</f>
        <v>0</v>
      </c>
      <c r="L1142" s="37">
        <f t="shared" si="51"/>
        <v>0</v>
      </c>
    </row>
    <row r="1143" spans="1:12" x14ac:dyDescent="0.2">
      <c r="A1143" s="418"/>
      <c r="D1143" s="416">
        <f>_xlfn.XLOOKUP(C:C,Table1[for Import to Bank Register dropdown],Table1[for Pivot],0,0,1)</f>
        <v>0</v>
      </c>
      <c r="E1143" s="419"/>
      <c r="F1143" s="160">
        <f t="shared" si="53"/>
        <v>1111111</v>
      </c>
      <c r="G1143" s="394">
        <f t="shared" si="52"/>
        <v>0</v>
      </c>
      <c r="I1143" s="397">
        <f>IF(OR(C1143="150 Directors advances", C1143="120 accounts receivable", C1143="720.2 Automobile - Insurance", C1143="720.3 Automobile - License", C1143="870.4 Rent - Insurance", C1143="870.6 Rent - Property Tax", C1143="870.7 Rent - Homeoffice", C1143="870.9 Rent - Water"),
   0,
   IF(Dashboard!$F$5="Quick",
      IF(OR(C1143="190 Automobile",C1143="200 computer hardware",C1143="210 Computer software",C1143="220 Quickbooks software",C1143="230 Office equipment",C1143="240 Office furniture"),
         E1143-(E1143/(1+Dashboard!$F$4)),
         0
      ),
      IF(C1143="750 Business promotion",
         E1143-(E1143/(1+4.793/100)),
         E1143-(E1143/(1+Dashboard!$F$4))
      )
   )
)</f>
        <v>0</v>
      </c>
      <c r="J1143" s="39">
        <f>Bank1[[#This Row],[Money in/ (Money out)]]-Bank1[[#This Row],[GST/HST]]</f>
        <v>0</v>
      </c>
      <c r="L1143" s="37">
        <f t="shared" si="51"/>
        <v>0</v>
      </c>
    </row>
    <row r="1144" spans="1:12" x14ac:dyDescent="0.2">
      <c r="A1144" s="418"/>
      <c r="D1144" s="416">
        <f>_xlfn.XLOOKUP(C:C,Table1[for Import to Bank Register dropdown],Table1[for Pivot],0,0,1)</f>
        <v>0</v>
      </c>
      <c r="E1144" s="419"/>
      <c r="F1144" s="160">
        <f t="shared" si="53"/>
        <v>1111111</v>
      </c>
      <c r="G1144" s="394">
        <f t="shared" si="52"/>
        <v>0</v>
      </c>
      <c r="I1144" s="397">
        <f>IF(OR(C1144="150 Directors advances", C1144="120 accounts receivable", C1144="720.2 Automobile - Insurance", C1144="720.3 Automobile - License", C1144="870.4 Rent - Insurance", C1144="870.6 Rent - Property Tax", C1144="870.7 Rent - Homeoffice", C1144="870.9 Rent - Water"),
   0,
   IF(Dashboard!$F$5="Quick",
      IF(OR(C1144="190 Automobile",C1144="200 computer hardware",C1144="210 Computer software",C1144="220 Quickbooks software",C1144="230 Office equipment",C1144="240 Office furniture"),
         E1144-(E1144/(1+Dashboard!$F$4)),
         0
      ),
      IF(C1144="750 Business promotion",
         E1144-(E1144/(1+4.793/100)),
         E1144-(E1144/(1+Dashboard!$F$4))
      )
   )
)</f>
        <v>0</v>
      </c>
      <c r="J1144" s="39">
        <f>Bank1[[#This Row],[Money in/ (Money out)]]-Bank1[[#This Row],[GST/HST]]</f>
        <v>0</v>
      </c>
      <c r="L1144" s="37">
        <f t="shared" si="51"/>
        <v>0</v>
      </c>
    </row>
    <row r="1145" spans="1:12" x14ac:dyDescent="0.2">
      <c r="A1145" s="418"/>
      <c r="D1145" s="416">
        <f>_xlfn.XLOOKUP(C:C,Table1[for Import to Bank Register dropdown],Table1[for Pivot],0,0,1)</f>
        <v>0</v>
      </c>
      <c r="E1145" s="419"/>
      <c r="F1145" s="160">
        <f t="shared" si="53"/>
        <v>1111111</v>
      </c>
      <c r="G1145" s="394">
        <f t="shared" si="52"/>
        <v>0</v>
      </c>
      <c r="I1145" s="397">
        <f>IF(OR(C1145="150 Directors advances", C1145="120 accounts receivable", C1145="720.2 Automobile - Insurance", C1145="720.3 Automobile - License", C1145="870.4 Rent - Insurance", C1145="870.6 Rent - Property Tax", C1145="870.7 Rent - Homeoffice", C1145="870.9 Rent - Water"),
   0,
   IF(Dashboard!$F$5="Quick",
      IF(OR(C1145="190 Automobile",C1145="200 computer hardware",C1145="210 Computer software",C1145="220 Quickbooks software",C1145="230 Office equipment",C1145="240 Office furniture"),
         E1145-(E1145/(1+Dashboard!$F$4)),
         0
      ),
      IF(C1145="750 Business promotion",
         E1145-(E1145/(1+4.793/100)),
         E1145-(E1145/(1+Dashboard!$F$4))
      )
   )
)</f>
        <v>0</v>
      </c>
      <c r="J1145" s="39">
        <f>Bank1[[#This Row],[Money in/ (Money out)]]-Bank1[[#This Row],[GST/HST]]</f>
        <v>0</v>
      </c>
      <c r="L1145" s="37">
        <f t="shared" si="51"/>
        <v>0</v>
      </c>
    </row>
    <row r="1146" spans="1:12" x14ac:dyDescent="0.2">
      <c r="A1146" s="418"/>
      <c r="D1146" s="416">
        <f>_xlfn.XLOOKUP(C:C,Table1[for Import to Bank Register dropdown],Table1[for Pivot],0,0,1)</f>
        <v>0</v>
      </c>
      <c r="E1146" s="419"/>
      <c r="F1146" s="160">
        <f t="shared" si="53"/>
        <v>1111111</v>
      </c>
      <c r="G1146" s="394">
        <f t="shared" si="52"/>
        <v>0</v>
      </c>
      <c r="I1146" s="397">
        <f>IF(OR(C1146="150 Directors advances", C1146="120 accounts receivable", C1146="720.2 Automobile - Insurance", C1146="720.3 Automobile - License", C1146="870.4 Rent - Insurance", C1146="870.6 Rent - Property Tax", C1146="870.7 Rent - Homeoffice", C1146="870.9 Rent - Water"),
   0,
   IF(Dashboard!$F$5="Quick",
      IF(OR(C1146="190 Automobile",C1146="200 computer hardware",C1146="210 Computer software",C1146="220 Quickbooks software",C1146="230 Office equipment",C1146="240 Office furniture"),
         E1146-(E1146/(1+Dashboard!$F$4)),
         0
      ),
      IF(C1146="750 Business promotion",
         E1146-(E1146/(1+4.793/100)),
         E1146-(E1146/(1+Dashboard!$F$4))
      )
   )
)</f>
        <v>0</v>
      </c>
      <c r="J1146" s="39">
        <f>Bank1[[#This Row],[Money in/ (Money out)]]-Bank1[[#This Row],[GST/HST]]</f>
        <v>0</v>
      </c>
      <c r="L1146" s="37">
        <f t="shared" si="51"/>
        <v>0</v>
      </c>
    </row>
    <row r="1147" spans="1:12" x14ac:dyDescent="0.2">
      <c r="A1147" s="418"/>
      <c r="D1147" s="416">
        <f>_xlfn.XLOOKUP(C:C,Table1[for Import to Bank Register dropdown],Table1[for Pivot],0,0,1)</f>
        <v>0</v>
      </c>
      <c r="E1147" s="419"/>
      <c r="F1147" s="160">
        <f t="shared" si="53"/>
        <v>1111111</v>
      </c>
      <c r="G1147" s="394">
        <f t="shared" si="52"/>
        <v>0</v>
      </c>
      <c r="I1147" s="397">
        <f>IF(OR(C1147="150 Directors advances", C1147="120 accounts receivable", C1147="720.2 Automobile - Insurance", C1147="720.3 Automobile - License", C1147="870.4 Rent - Insurance", C1147="870.6 Rent - Property Tax", C1147="870.7 Rent - Homeoffice", C1147="870.9 Rent - Water"),
   0,
   IF(Dashboard!$F$5="Quick",
      IF(OR(C1147="190 Automobile",C1147="200 computer hardware",C1147="210 Computer software",C1147="220 Quickbooks software",C1147="230 Office equipment",C1147="240 Office furniture"),
         E1147-(E1147/(1+Dashboard!$F$4)),
         0
      ),
      IF(C1147="750 Business promotion",
         E1147-(E1147/(1+4.793/100)),
         E1147-(E1147/(1+Dashboard!$F$4))
      )
   )
)</f>
        <v>0</v>
      </c>
      <c r="J1147" s="39">
        <f>Bank1[[#This Row],[Money in/ (Money out)]]-Bank1[[#This Row],[GST/HST]]</f>
        <v>0</v>
      </c>
      <c r="L1147" s="37">
        <f t="shared" si="51"/>
        <v>0</v>
      </c>
    </row>
    <row r="1148" spans="1:12" x14ac:dyDescent="0.2">
      <c r="A1148" s="418"/>
      <c r="D1148" s="416">
        <f>_xlfn.XLOOKUP(C:C,Table1[for Import to Bank Register dropdown],Table1[for Pivot],0,0,1)</f>
        <v>0</v>
      </c>
      <c r="E1148" s="419"/>
      <c r="F1148" s="160">
        <f t="shared" si="53"/>
        <v>1111111</v>
      </c>
      <c r="G1148" s="394">
        <f t="shared" si="52"/>
        <v>0</v>
      </c>
      <c r="I1148" s="397">
        <f>IF(OR(C1148="150 Directors advances", C1148="120 accounts receivable", C1148="720.2 Automobile - Insurance", C1148="720.3 Automobile - License", C1148="870.4 Rent - Insurance", C1148="870.6 Rent - Property Tax", C1148="870.7 Rent - Homeoffice", C1148="870.9 Rent - Water"),
   0,
   IF(Dashboard!$F$5="Quick",
      IF(OR(C1148="190 Automobile",C1148="200 computer hardware",C1148="210 Computer software",C1148="220 Quickbooks software",C1148="230 Office equipment",C1148="240 Office furniture"),
         E1148-(E1148/(1+Dashboard!$F$4)),
         0
      ),
      IF(C1148="750 Business promotion",
         E1148-(E1148/(1+4.793/100)),
         E1148-(E1148/(1+Dashboard!$F$4))
      )
   )
)</f>
        <v>0</v>
      </c>
      <c r="J1148" s="39">
        <f>Bank1[[#This Row],[Money in/ (Money out)]]-Bank1[[#This Row],[GST/HST]]</f>
        <v>0</v>
      </c>
      <c r="L1148" s="37">
        <f t="shared" si="51"/>
        <v>0</v>
      </c>
    </row>
    <row r="1149" spans="1:12" x14ac:dyDescent="0.2">
      <c r="A1149" s="418"/>
      <c r="D1149" s="416">
        <f>_xlfn.XLOOKUP(C:C,Table1[for Import to Bank Register dropdown],Table1[for Pivot],0,0,1)</f>
        <v>0</v>
      </c>
      <c r="E1149" s="419"/>
      <c r="F1149" s="160">
        <f t="shared" si="53"/>
        <v>1111111</v>
      </c>
      <c r="G1149" s="394">
        <f t="shared" si="52"/>
        <v>0</v>
      </c>
      <c r="I1149" s="397">
        <f>IF(OR(C1149="150 Directors advances", C1149="120 accounts receivable", C1149="720.2 Automobile - Insurance", C1149="720.3 Automobile - License", C1149="870.4 Rent - Insurance", C1149="870.6 Rent - Property Tax", C1149="870.7 Rent - Homeoffice", C1149="870.9 Rent - Water"),
   0,
   IF(Dashboard!$F$5="Quick",
      IF(OR(C1149="190 Automobile",C1149="200 computer hardware",C1149="210 Computer software",C1149="220 Quickbooks software",C1149="230 Office equipment",C1149="240 Office furniture"),
         E1149-(E1149/(1+Dashboard!$F$4)),
         0
      ),
      IF(C1149="750 Business promotion",
         E1149-(E1149/(1+4.793/100)),
         E1149-(E1149/(1+Dashboard!$F$4))
      )
   )
)</f>
        <v>0</v>
      </c>
      <c r="J1149" s="39">
        <f>Bank1[[#This Row],[Money in/ (Money out)]]-Bank1[[#This Row],[GST/HST]]</f>
        <v>0</v>
      </c>
      <c r="L1149" s="37">
        <f t="shared" si="51"/>
        <v>0</v>
      </c>
    </row>
    <row r="1150" spans="1:12" x14ac:dyDescent="0.2">
      <c r="A1150" s="418"/>
      <c r="D1150" s="416">
        <f>_xlfn.XLOOKUP(C:C,Table1[for Import to Bank Register dropdown],Table1[for Pivot],0,0,1)</f>
        <v>0</v>
      </c>
      <c r="E1150" s="419"/>
      <c r="F1150" s="160">
        <f t="shared" si="53"/>
        <v>1111111</v>
      </c>
      <c r="G1150" s="394">
        <f t="shared" si="52"/>
        <v>0</v>
      </c>
      <c r="I1150" s="397">
        <f>IF(OR(C1150="150 Directors advances", C1150="120 accounts receivable", C1150="720.2 Automobile - Insurance", C1150="720.3 Automobile - License", C1150="870.4 Rent - Insurance", C1150="870.6 Rent - Property Tax", C1150="870.7 Rent - Homeoffice", C1150="870.9 Rent - Water"),
   0,
   IF(Dashboard!$F$5="Quick",
      IF(OR(C1150="190 Automobile",C1150="200 computer hardware",C1150="210 Computer software",C1150="220 Quickbooks software",C1150="230 Office equipment",C1150="240 Office furniture"),
         E1150-(E1150/(1+Dashboard!$F$4)),
         0
      ),
      IF(C1150="750 Business promotion",
         E1150-(E1150/(1+4.793/100)),
         E1150-(E1150/(1+Dashboard!$F$4))
      )
   )
)</f>
        <v>0</v>
      </c>
      <c r="J1150" s="39">
        <f>Bank1[[#This Row],[Money in/ (Money out)]]-Bank1[[#This Row],[GST/HST]]</f>
        <v>0</v>
      </c>
      <c r="L1150" s="37">
        <f t="shared" si="51"/>
        <v>0</v>
      </c>
    </row>
    <row r="1151" spans="1:12" x14ac:dyDescent="0.2">
      <c r="A1151" s="418"/>
      <c r="D1151" s="416">
        <f>_xlfn.XLOOKUP(C:C,Table1[for Import to Bank Register dropdown],Table1[for Pivot],0,0,1)</f>
        <v>0</v>
      </c>
      <c r="E1151" s="419"/>
      <c r="F1151" s="160">
        <f t="shared" si="53"/>
        <v>1111111</v>
      </c>
      <c r="G1151" s="394">
        <f t="shared" si="52"/>
        <v>0</v>
      </c>
      <c r="I1151" s="397">
        <f>IF(OR(C1151="150 Directors advances", C1151="120 accounts receivable", C1151="720.2 Automobile - Insurance", C1151="720.3 Automobile - License", C1151="870.4 Rent - Insurance", C1151="870.6 Rent - Property Tax", C1151="870.7 Rent - Homeoffice", C1151="870.9 Rent - Water"),
   0,
   IF(Dashboard!$F$5="Quick",
      IF(OR(C1151="190 Automobile",C1151="200 computer hardware",C1151="210 Computer software",C1151="220 Quickbooks software",C1151="230 Office equipment",C1151="240 Office furniture"),
         E1151-(E1151/(1+Dashboard!$F$4)),
         0
      ),
      IF(C1151="750 Business promotion",
         E1151-(E1151/(1+4.793/100)),
         E1151-(E1151/(1+Dashboard!$F$4))
      )
   )
)</f>
        <v>0</v>
      </c>
      <c r="J1151" s="39">
        <f>Bank1[[#This Row],[Money in/ (Money out)]]-Bank1[[#This Row],[GST/HST]]</f>
        <v>0</v>
      </c>
      <c r="L1151" s="37">
        <f t="shared" si="51"/>
        <v>0</v>
      </c>
    </row>
    <row r="1152" spans="1:12" x14ac:dyDescent="0.2">
      <c r="A1152" s="418"/>
      <c r="D1152" s="416">
        <f>_xlfn.XLOOKUP(C:C,Table1[for Import to Bank Register dropdown],Table1[for Pivot],0,0,1)</f>
        <v>0</v>
      </c>
      <c r="E1152" s="419"/>
      <c r="F1152" s="160">
        <f t="shared" si="53"/>
        <v>1111111</v>
      </c>
      <c r="G1152" s="394">
        <f t="shared" si="52"/>
        <v>0</v>
      </c>
      <c r="I1152" s="397">
        <f>IF(OR(C1152="150 Directors advances", C1152="120 accounts receivable", C1152="720.2 Automobile - Insurance", C1152="720.3 Automobile - License", C1152="870.4 Rent - Insurance", C1152="870.6 Rent - Property Tax", C1152="870.7 Rent - Homeoffice", C1152="870.9 Rent - Water"),
   0,
   IF(Dashboard!$F$5="Quick",
      IF(OR(C1152="190 Automobile",C1152="200 computer hardware",C1152="210 Computer software",C1152="220 Quickbooks software",C1152="230 Office equipment",C1152="240 Office furniture"),
         E1152-(E1152/(1+Dashboard!$F$4)),
         0
      ),
      IF(C1152="750 Business promotion",
         E1152-(E1152/(1+4.793/100)),
         E1152-(E1152/(1+Dashboard!$F$4))
      )
   )
)</f>
        <v>0</v>
      </c>
      <c r="J1152" s="39">
        <f>Bank1[[#This Row],[Money in/ (Money out)]]-Bank1[[#This Row],[GST/HST]]</f>
        <v>0</v>
      </c>
      <c r="L1152" s="37">
        <f t="shared" si="51"/>
        <v>0</v>
      </c>
    </row>
    <row r="1153" spans="1:12" x14ac:dyDescent="0.2">
      <c r="A1153" s="418"/>
      <c r="D1153" s="416">
        <f>_xlfn.XLOOKUP(C:C,Table1[for Import to Bank Register dropdown],Table1[for Pivot],0,0,1)</f>
        <v>0</v>
      </c>
      <c r="E1153" s="419"/>
      <c r="F1153" s="160">
        <f t="shared" si="53"/>
        <v>1111111</v>
      </c>
      <c r="G1153" s="394">
        <f t="shared" si="52"/>
        <v>0</v>
      </c>
      <c r="I1153" s="397">
        <f>IF(OR(C1153="150 Directors advances", C1153="120 accounts receivable", C1153="720.2 Automobile - Insurance", C1153="720.3 Automobile - License", C1153="870.4 Rent - Insurance", C1153="870.6 Rent - Property Tax", C1153="870.7 Rent - Homeoffice", C1153="870.9 Rent - Water"),
   0,
   IF(Dashboard!$F$5="Quick",
      IF(OR(C1153="190 Automobile",C1153="200 computer hardware",C1153="210 Computer software",C1153="220 Quickbooks software",C1153="230 Office equipment",C1153="240 Office furniture"),
         E1153-(E1153/(1+Dashboard!$F$4)),
         0
      ),
      IF(C1153="750 Business promotion",
         E1153-(E1153/(1+4.793/100)),
         E1153-(E1153/(1+Dashboard!$F$4))
      )
   )
)</f>
        <v>0</v>
      </c>
      <c r="J1153" s="39">
        <f>Bank1[[#This Row],[Money in/ (Money out)]]-Bank1[[#This Row],[GST/HST]]</f>
        <v>0</v>
      </c>
      <c r="L1153" s="37">
        <f t="shared" si="51"/>
        <v>0</v>
      </c>
    </row>
    <row r="1154" spans="1:12" x14ac:dyDescent="0.2">
      <c r="A1154" s="418"/>
      <c r="D1154" s="416">
        <f>_xlfn.XLOOKUP(C:C,Table1[for Import to Bank Register dropdown],Table1[for Pivot],0,0,1)</f>
        <v>0</v>
      </c>
      <c r="E1154" s="419"/>
      <c r="F1154" s="160">
        <f t="shared" si="53"/>
        <v>1111111</v>
      </c>
      <c r="G1154" s="394">
        <f t="shared" si="52"/>
        <v>0</v>
      </c>
      <c r="I1154" s="397">
        <f>IF(OR(C1154="150 Directors advances", C1154="120 accounts receivable", C1154="720.2 Automobile - Insurance", C1154="720.3 Automobile - License", C1154="870.4 Rent - Insurance", C1154="870.6 Rent - Property Tax", C1154="870.7 Rent - Homeoffice", C1154="870.9 Rent - Water"),
   0,
   IF(Dashboard!$F$5="Quick",
      IF(OR(C1154="190 Automobile",C1154="200 computer hardware",C1154="210 Computer software",C1154="220 Quickbooks software",C1154="230 Office equipment",C1154="240 Office furniture"),
         E1154-(E1154/(1+Dashboard!$F$4)),
         0
      ),
      IF(C1154="750 Business promotion",
         E1154-(E1154/(1+4.793/100)),
         E1154-(E1154/(1+Dashboard!$F$4))
      )
   )
)</f>
        <v>0</v>
      </c>
      <c r="J1154" s="39">
        <f>Bank1[[#This Row],[Money in/ (Money out)]]-Bank1[[#This Row],[GST/HST]]</f>
        <v>0</v>
      </c>
      <c r="L1154" s="37">
        <f t="shared" si="51"/>
        <v>0</v>
      </c>
    </row>
    <row r="1155" spans="1:12" x14ac:dyDescent="0.2">
      <c r="A1155" s="418"/>
      <c r="D1155" s="416">
        <f>_xlfn.XLOOKUP(C:C,Table1[for Import to Bank Register dropdown],Table1[for Pivot],0,0,1)</f>
        <v>0</v>
      </c>
      <c r="E1155" s="419"/>
      <c r="F1155" s="160">
        <f t="shared" si="53"/>
        <v>1111111</v>
      </c>
      <c r="G1155" s="394">
        <f t="shared" si="52"/>
        <v>0</v>
      </c>
      <c r="I1155" s="397">
        <f>IF(OR(C1155="150 Directors advances", C1155="120 accounts receivable", C1155="720.2 Automobile - Insurance", C1155="720.3 Automobile - License", C1155="870.4 Rent - Insurance", C1155="870.6 Rent - Property Tax", C1155="870.7 Rent - Homeoffice", C1155="870.9 Rent - Water"),
   0,
   IF(Dashboard!$F$5="Quick",
      IF(OR(C1155="190 Automobile",C1155="200 computer hardware",C1155="210 Computer software",C1155="220 Quickbooks software",C1155="230 Office equipment",C1155="240 Office furniture"),
         E1155-(E1155/(1+Dashboard!$F$4)),
         0
      ),
      IF(C1155="750 Business promotion",
         E1155-(E1155/(1+4.793/100)),
         E1155-(E1155/(1+Dashboard!$F$4))
      )
   )
)</f>
        <v>0</v>
      </c>
      <c r="J1155" s="39">
        <f>Bank1[[#This Row],[Money in/ (Money out)]]-Bank1[[#This Row],[GST/HST]]</f>
        <v>0</v>
      </c>
      <c r="L1155" s="37">
        <f t="shared" si="51"/>
        <v>0</v>
      </c>
    </row>
    <row r="1156" spans="1:12" x14ac:dyDescent="0.2">
      <c r="A1156" s="418"/>
      <c r="D1156" s="416">
        <f>_xlfn.XLOOKUP(C:C,Table1[for Import to Bank Register dropdown],Table1[for Pivot],0,0,1)</f>
        <v>0</v>
      </c>
      <c r="E1156" s="419"/>
      <c r="F1156" s="160">
        <f t="shared" si="53"/>
        <v>1111111</v>
      </c>
      <c r="G1156" s="394">
        <f t="shared" si="52"/>
        <v>0</v>
      </c>
      <c r="I1156" s="397">
        <f>IF(OR(C1156="150 Directors advances", C1156="120 accounts receivable", C1156="720.2 Automobile - Insurance", C1156="720.3 Automobile - License", C1156="870.4 Rent - Insurance", C1156="870.6 Rent - Property Tax", C1156="870.7 Rent - Homeoffice", C1156="870.9 Rent - Water"),
   0,
   IF(Dashboard!$F$5="Quick",
      IF(OR(C1156="190 Automobile",C1156="200 computer hardware",C1156="210 Computer software",C1156="220 Quickbooks software",C1156="230 Office equipment",C1156="240 Office furniture"),
         E1156-(E1156/(1+Dashboard!$F$4)),
         0
      ),
      IF(C1156="750 Business promotion",
         E1156-(E1156/(1+4.793/100)),
         E1156-(E1156/(1+Dashboard!$F$4))
      )
   )
)</f>
        <v>0</v>
      </c>
      <c r="J1156" s="39">
        <f>Bank1[[#This Row],[Money in/ (Money out)]]-Bank1[[#This Row],[GST/HST]]</f>
        <v>0</v>
      </c>
      <c r="L1156" s="37">
        <f t="shared" si="51"/>
        <v>0</v>
      </c>
    </row>
    <row r="1157" spans="1:12" x14ac:dyDescent="0.2">
      <c r="A1157" s="418"/>
      <c r="D1157" s="416">
        <f>_xlfn.XLOOKUP(C:C,Table1[for Import to Bank Register dropdown],Table1[for Pivot],0,0,1)</f>
        <v>0</v>
      </c>
      <c r="E1157" s="419"/>
      <c r="F1157" s="160">
        <f t="shared" si="53"/>
        <v>1111111</v>
      </c>
      <c r="G1157" s="394">
        <f t="shared" si="52"/>
        <v>0</v>
      </c>
      <c r="I1157" s="397">
        <f>IF(OR(C1157="150 Directors advances", C1157="120 accounts receivable", C1157="720.2 Automobile - Insurance", C1157="720.3 Automobile - License", C1157="870.4 Rent - Insurance", C1157="870.6 Rent - Property Tax", C1157="870.7 Rent - Homeoffice", C1157="870.9 Rent - Water"),
   0,
   IF(Dashboard!$F$5="Quick",
      IF(OR(C1157="190 Automobile",C1157="200 computer hardware",C1157="210 Computer software",C1157="220 Quickbooks software",C1157="230 Office equipment",C1157="240 Office furniture"),
         E1157-(E1157/(1+Dashboard!$F$4)),
         0
      ),
      IF(C1157="750 Business promotion",
         E1157-(E1157/(1+4.793/100)),
         E1157-(E1157/(1+Dashboard!$F$4))
      )
   )
)</f>
        <v>0</v>
      </c>
      <c r="J1157" s="39">
        <f>Bank1[[#This Row],[Money in/ (Money out)]]-Bank1[[#This Row],[GST/HST]]</f>
        <v>0</v>
      </c>
      <c r="L1157" s="37">
        <f t="shared" si="51"/>
        <v>0</v>
      </c>
    </row>
    <row r="1158" spans="1:12" x14ac:dyDescent="0.2">
      <c r="A1158" s="418"/>
      <c r="D1158" s="416">
        <f>_xlfn.XLOOKUP(C:C,Table1[for Import to Bank Register dropdown],Table1[for Pivot],0,0,1)</f>
        <v>0</v>
      </c>
      <c r="E1158" s="419"/>
      <c r="F1158" s="160">
        <f t="shared" si="53"/>
        <v>1111111</v>
      </c>
      <c r="G1158" s="394">
        <f t="shared" si="52"/>
        <v>0</v>
      </c>
      <c r="I1158" s="397">
        <f>IF(OR(C1158="150 Directors advances", C1158="120 accounts receivable", C1158="720.2 Automobile - Insurance", C1158="720.3 Automobile - License", C1158="870.4 Rent - Insurance", C1158="870.6 Rent - Property Tax", C1158="870.7 Rent - Homeoffice", C1158="870.9 Rent - Water"),
   0,
   IF(Dashboard!$F$5="Quick",
      IF(OR(C1158="190 Automobile",C1158="200 computer hardware",C1158="210 Computer software",C1158="220 Quickbooks software",C1158="230 Office equipment",C1158="240 Office furniture"),
         E1158-(E1158/(1+Dashboard!$F$4)),
         0
      ),
      IF(C1158="750 Business promotion",
         E1158-(E1158/(1+4.793/100)),
         E1158-(E1158/(1+Dashboard!$F$4))
      )
   )
)</f>
        <v>0</v>
      </c>
      <c r="J1158" s="39">
        <f>Bank1[[#This Row],[Money in/ (Money out)]]-Bank1[[#This Row],[GST/HST]]</f>
        <v>0</v>
      </c>
      <c r="L1158" s="37">
        <f t="shared" ref="L1158:L1221" si="54">$L$3</f>
        <v>0</v>
      </c>
    </row>
    <row r="1159" spans="1:12" x14ac:dyDescent="0.2">
      <c r="A1159" s="418"/>
      <c r="D1159" s="416">
        <f>_xlfn.XLOOKUP(C:C,Table1[for Import to Bank Register dropdown],Table1[for Pivot],0,0,1)</f>
        <v>0</v>
      </c>
      <c r="E1159" s="419"/>
      <c r="F1159" s="160">
        <f t="shared" si="53"/>
        <v>1111111</v>
      </c>
      <c r="G1159" s="394">
        <f t="shared" ref="G1159:G1222" si="55">G1158+E1159</f>
        <v>0</v>
      </c>
      <c r="I1159" s="397">
        <f>IF(OR(C1159="150 Directors advances", C1159="120 accounts receivable", C1159="720.2 Automobile - Insurance", C1159="720.3 Automobile - License", C1159="870.4 Rent - Insurance", C1159="870.6 Rent - Property Tax", C1159="870.7 Rent - Homeoffice", C1159="870.9 Rent - Water"),
   0,
   IF(Dashboard!$F$5="Quick",
      IF(OR(C1159="190 Automobile",C1159="200 computer hardware",C1159="210 Computer software",C1159="220 Quickbooks software",C1159="230 Office equipment",C1159="240 Office furniture"),
         E1159-(E1159/(1+Dashboard!$F$4)),
         0
      ),
      IF(C1159="750 Business promotion",
         E1159-(E1159/(1+4.793/100)),
         E1159-(E1159/(1+Dashboard!$F$4))
      )
   )
)</f>
        <v>0</v>
      </c>
      <c r="J1159" s="39">
        <f>Bank1[[#This Row],[Money in/ (Money out)]]-Bank1[[#This Row],[GST/HST]]</f>
        <v>0</v>
      </c>
      <c r="L1159" s="37">
        <f t="shared" si="54"/>
        <v>0</v>
      </c>
    </row>
    <row r="1160" spans="1:12" x14ac:dyDescent="0.2">
      <c r="A1160" s="418"/>
      <c r="D1160" s="416">
        <f>_xlfn.XLOOKUP(C:C,Table1[for Import to Bank Register dropdown],Table1[for Pivot],0,0,1)</f>
        <v>0</v>
      </c>
      <c r="E1160" s="419"/>
      <c r="F1160" s="160">
        <f t="shared" ref="F1160:F1223" si="56">$E$2</f>
        <v>1111111</v>
      </c>
      <c r="G1160" s="394">
        <f t="shared" si="55"/>
        <v>0</v>
      </c>
      <c r="I1160" s="397">
        <f>IF(OR(C1160="150 Directors advances", C1160="120 accounts receivable", C1160="720.2 Automobile - Insurance", C1160="720.3 Automobile - License", C1160="870.4 Rent - Insurance", C1160="870.6 Rent - Property Tax", C1160="870.7 Rent - Homeoffice", C1160="870.9 Rent - Water"),
   0,
   IF(Dashboard!$F$5="Quick",
      IF(OR(C1160="190 Automobile",C1160="200 computer hardware",C1160="210 Computer software",C1160="220 Quickbooks software",C1160="230 Office equipment",C1160="240 Office furniture"),
         E1160-(E1160/(1+Dashboard!$F$4)),
         0
      ),
      IF(C1160="750 Business promotion",
         E1160-(E1160/(1+4.793/100)),
         E1160-(E1160/(1+Dashboard!$F$4))
      )
   )
)</f>
        <v>0</v>
      </c>
      <c r="J1160" s="39">
        <f>Bank1[[#This Row],[Money in/ (Money out)]]-Bank1[[#This Row],[GST/HST]]</f>
        <v>0</v>
      </c>
      <c r="L1160" s="37">
        <f t="shared" si="54"/>
        <v>0</v>
      </c>
    </row>
    <row r="1161" spans="1:12" x14ac:dyDescent="0.2">
      <c r="A1161" s="418"/>
      <c r="D1161" s="416">
        <f>_xlfn.XLOOKUP(C:C,Table1[for Import to Bank Register dropdown],Table1[for Pivot],0,0,1)</f>
        <v>0</v>
      </c>
      <c r="E1161" s="419"/>
      <c r="F1161" s="160">
        <f t="shared" si="56"/>
        <v>1111111</v>
      </c>
      <c r="G1161" s="394">
        <f t="shared" si="55"/>
        <v>0</v>
      </c>
      <c r="I1161" s="397">
        <f>IF(OR(C1161="150 Directors advances", C1161="120 accounts receivable", C1161="720.2 Automobile - Insurance", C1161="720.3 Automobile - License", C1161="870.4 Rent - Insurance", C1161="870.6 Rent - Property Tax", C1161="870.7 Rent - Homeoffice", C1161="870.9 Rent - Water"),
   0,
   IF(Dashboard!$F$5="Quick",
      IF(OR(C1161="190 Automobile",C1161="200 computer hardware",C1161="210 Computer software",C1161="220 Quickbooks software",C1161="230 Office equipment",C1161="240 Office furniture"),
         E1161-(E1161/(1+Dashboard!$F$4)),
         0
      ),
      IF(C1161="750 Business promotion",
         E1161-(E1161/(1+4.793/100)),
         E1161-(E1161/(1+Dashboard!$F$4))
      )
   )
)</f>
        <v>0</v>
      </c>
      <c r="J1161" s="39">
        <f>Bank1[[#This Row],[Money in/ (Money out)]]-Bank1[[#This Row],[GST/HST]]</f>
        <v>0</v>
      </c>
      <c r="L1161" s="37">
        <f t="shared" si="54"/>
        <v>0</v>
      </c>
    </row>
    <row r="1162" spans="1:12" x14ac:dyDescent="0.2">
      <c r="A1162" s="418"/>
      <c r="D1162" s="416">
        <f>_xlfn.XLOOKUP(C:C,Table1[for Import to Bank Register dropdown],Table1[for Pivot],0,0,1)</f>
        <v>0</v>
      </c>
      <c r="E1162" s="419"/>
      <c r="F1162" s="160">
        <f t="shared" si="56"/>
        <v>1111111</v>
      </c>
      <c r="G1162" s="394">
        <f t="shared" si="55"/>
        <v>0</v>
      </c>
      <c r="I1162" s="397">
        <f>IF(OR(C1162="150 Directors advances", C1162="120 accounts receivable", C1162="720.2 Automobile - Insurance", C1162="720.3 Automobile - License", C1162="870.4 Rent - Insurance", C1162="870.6 Rent - Property Tax", C1162="870.7 Rent - Homeoffice", C1162="870.9 Rent - Water"),
   0,
   IF(Dashboard!$F$5="Quick",
      IF(OR(C1162="190 Automobile",C1162="200 computer hardware",C1162="210 Computer software",C1162="220 Quickbooks software",C1162="230 Office equipment",C1162="240 Office furniture"),
         E1162-(E1162/(1+Dashboard!$F$4)),
         0
      ),
      IF(C1162="750 Business promotion",
         E1162-(E1162/(1+4.793/100)),
         E1162-(E1162/(1+Dashboard!$F$4))
      )
   )
)</f>
        <v>0</v>
      </c>
      <c r="J1162" s="39">
        <f>Bank1[[#This Row],[Money in/ (Money out)]]-Bank1[[#This Row],[GST/HST]]</f>
        <v>0</v>
      </c>
      <c r="L1162" s="37">
        <f t="shared" si="54"/>
        <v>0</v>
      </c>
    </row>
    <row r="1163" spans="1:12" x14ac:dyDescent="0.2">
      <c r="A1163" s="418"/>
      <c r="D1163" s="416">
        <f>_xlfn.XLOOKUP(C:C,Table1[for Import to Bank Register dropdown],Table1[for Pivot],0,0,1)</f>
        <v>0</v>
      </c>
      <c r="E1163" s="419"/>
      <c r="F1163" s="160">
        <f t="shared" si="56"/>
        <v>1111111</v>
      </c>
      <c r="G1163" s="394">
        <f t="shared" si="55"/>
        <v>0</v>
      </c>
      <c r="I1163" s="397">
        <f>IF(OR(C1163="150 Directors advances", C1163="120 accounts receivable", C1163="720.2 Automobile - Insurance", C1163="720.3 Automobile - License", C1163="870.4 Rent - Insurance", C1163="870.6 Rent - Property Tax", C1163="870.7 Rent - Homeoffice", C1163="870.9 Rent - Water"),
   0,
   IF(Dashboard!$F$5="Quick",
      IF(OR(C1163="190 Automobile",C1163="200 computer hardware",C1163="210 Computer software",C1163="220 Quickbooks software",C1163="230 Office equipment",C1163="240 Office furniture"),
         E1163-(E1163/(1+Dashboard!$F$4)),
         0
      ),
      IF(C1163="750 Business promotion",
         E1163-(E1163/(1+4.793/100)),
         E1163-(E1163/(1+Dashboard!$F$4))
      )
   )
)</f>
        <v>0</v>
      </c>
      <c r="J1163" s="39">
        <f>Bank1[[#This Row],[Money in/ (Money out)]]-Bank1[[#This Row],[GST/HST]]</f>
        <v>0</v>
      </c>
      <c r="L1163" s="37">
        <f t="shared" si="54"/>
        <v>0</v>
      </c>
    </row>
    <row r="1164" spans="1:12" x14ac:dyDescent="0.2">
      <c r="A1164" s="418"/>
      <c r="D1164" s="416">
        <f>_xlfn.XLOOKUP(C:C,Table1[for Import to Bank Register dropdown],Table1[for Pivot],0,0,1)</f>
        <v>0</v>
      </c>
      <c r="E1164" s="419"/>
      <c r="F1164" s="160">
        <f t="shared" si="56"/>
        <v>1111111</v>
      </c>
      <c r="G1164" s="394">
        <f t="shared" si="55"/>
        <v>0</v>
      </c>
      <c r="I1164" s="397">
        <f>IF(OR(C1164="150 Directors advances", C1164="120 accounts receivable", C1164="720.2 Automobile - Insurance", C1164="720.3 Automobile - License", C1164="870.4 Rent - Insurance", C1164="870.6 Rent - Property Tax", C1164="870.7 Rent - Homeoffice", C1164="870.9 Rent - Water"),
   0,
   IF(Dashboard!$F$5="Quick",
      IF(OR(C1164="190 Automobile",C1164="200 computer hardware",C1164="210 Computer software",C1164="220 Quickbooks software",C1164="230 Office equipment",C1164="240 Office furniture"),
         E1164-(E1164/(1+Dashboard!$F$4)),
         0
      ),
      IF(C1164="750 Business promotion",
         E1164-(E1164/(1+4.793/100)),
         E1164-(E1164/(1+Dashboard!$F$4))
      )
   )
)</f>
        <v>0</v>
      </c>
      <c r="J1164" s="39">
        <f>Bank1[[#This Row],[Money in/ (Money out)]]-Bank1[[#This Row],[GST/HST]]</f>
        <v>0</v>
      </c>
      <c r="L1164" s="37">
        <f t="shared" si="54"/>
        <v>0</v>
      </c>
    </row>
    <row r="1165" spans="1:12" x14ac:dyDescent="0.2">
      <c r="A1165" s="418"/>
      <c r="D1165" s="416">
        <f>_xlfn.XLOOKUP(C:C,Table1[for Import to Bank Register dropdown],Table1[for Pivot],0,0,1)</f>
        <v>0</v>
      </c>
      <c r="E1165" s="419"/>
      <c r="F1165" s="160">
        <f t="shared" si="56"/>
        <v>1111111</v>
      </c>
      <c r="G1165" s="394">
        <f t="shared" si="55"/>
        <v>0</v>
      </c>
      <c r="I1165" s="397">
        <f>IF(OR(C1165="150 Directors advances", C1165="120 accounts receivable", C1165="720.2 Automobile - Insurance", C1165="720.3 Automobile - License", C1165="870.4 Rent - Insurance", C1165="870.6 Rent - Property Tax", C1165="870.7 Rent - Homeoffice", C1165="870.9 Rent - Water"),
   0,
   IF(Dashboard!$F$5="Quick",
      IF(OR(C1165="190 Automobile",C1165="200 computer hardware",C1165="210 Computer software",C1165="220 Quickbooks software",C1165="230 Office equipment",C1165="240 Office furniture"),
         E1165-(E1165/(1+Dashboard!$F$4)),
         0
      ),
      IF(C1165="750 Business promotion",
         E1165-(E1165/(1+4.793/100)),
         E1165-(E1165/(1+Dashboard!$F$4))
      )
   )
)</f>
        <v>0</v>
      </c>
      <c r="J1165" s="39">
        <f>Bank1[[#This Row],[Money in/ (Money out)]]-Bank1[[#This Row],[GST/HST]]</f>
        <v>0</v>
      </c>
      <c r="L1165" s="37">
        <f t="shared" si="54"/>
        <v>0</v>
      </c>
    </row>
    <row r="1166" spans="1:12" x14ac:dyDescent="0.2">
      <c r="A1166" s="418"/>
      <c r="D1166" s="416">
        <f>_xlfn.XLOOKUP(C:C,Table1[for Import to Bank Register dropdown],Table1[for Pivot],0,0,1)</f>
        <v>0</v>
      </c>
      <c r="E1166" s="419"/>
      <c r="F1166" s="160">
        <f t="shared" si="56"/>
        <v>1111111</v>
      </c>
      <c r="G1166" s="394">
        <f t="shared" si="55"/>
        <v>0</v>
      </c>
      <c r="I1166" s="397">
        <f>IF(OR(C1166="150 Directors advances", C1166="120 accounts receivable", C1166="720.2 Automobile - Insurance", C1166="720.3 Automobile - License", C1166="870.4 Rent - Insurance", C1166="870.6 Rent - Property Tax", C1166="870.7 Rent - Homeoffice", C1166="870.9 Rent - Water"),
   0,
   IF(Dashboard!$F$5="Quick",
      IF(OR(C1166="190 Automobile",C1166="200 computer hardware",C1166="210 Computer software",C1166="220 Quickbooks software",C1166="230 Office equipment",C1166="240 Office furniture"),
         E1166-(E1166/(1+Dashboard!$F$4)),
         0
      ),
      IF(C1166="750 Business promotion",
         E1166-(E1166/(1+4.793/100)),
         E1166-(E1166/(1+Dashboard!$F$4))
      )
   )
)</f>
        <v>0</v>
      </c>
      <c r="J1166" s="39">
        <f>Bank1[[#This Row],[Money in/ (Money out)]]-Bank1[[#This Row],[GST/HST]]</f>
        <v>0</v>
      </c>
      <c r="L1166" s="37">
        <f t="shared" si="54"/>
        <v>0</v>
      </c>
    </row>
    <row r="1167" spans="1:12" x14ac:dyDescent="0.2">
      <c r="A1167" s="418"/>
      <c r="D1167" s="416">
        <f>_xlfn.XLOOKUP(C:C,Table1[for Import to Bank Register dropdown],Table1[for Pivot],0,0,1)</f>
        <v>0</v>
      </c>
      <c r="E1167" s="419"/>
      <c r="F1167" s="160">
        <f t="shared" si="56"/>
        <v>1111111</v>
      </c>
      <c r="G1167" s="394">
        <f t="shared" si="55"/>
        <v>0</v>
      </c>
      <c r="I1167" s="397">
        <f>IF(OR(C1167="150 Directors advances", C1167="120 accounts receivable", C1167="720.2 Automobile - Insurance", C1167="720.3 Automobile - License", C1167="870.4 Rent - Insurance", C1167="870.6 Rent - Property Tax", C1167="870.7 Rent - Homeoffice", C1167="870.9 Rent - Water"),
   0,
   IF(Dashboard!$F$5="Quick",
      IF(OR(C1167="190 Automobile",C1167="200 computer hardware",C1167="210 Computer software",C1167="220 Quickbooks software",C1167="230 Office equipment",C1167="240 Office furniture"),
         E1167-(E1167/(1+Dashboard!$F$4)),
         0
      ),
      IF(C1167="750 Business promotion",
         E1167-(E1167/(1+4.793/100)),
         E1167-(E1167/(1+Dashboard!$F$4))
      )
   )
)</f>
        <v>0</v>
      </c>
      <c r="J1167" s="39">
        <f>Bank1[[#This Row],[Money in/ (Money out)]]-Bank1[[#This Row],[GST/HST]]</f>
        <v>0</v>
      </c>
      <c r="L1167" s="37">
        <f t="shared" si="54"/>
        <v>0</v>
      </c>
    </row>
    <row r="1168" spans="1:12" x14ac:dyDescent="0.2">
      <c r="A1168" s="418"/>
      <c r="D1168" s="416">
        <f>_xlfn.XLOOKUP(C:C,Table1[for Import to Bank Register dropdown],Table1[for Pivot],0,0,1)</f>
        <v>0</v>
      </c>
      <c r="E1168" s="419"/>
      <c r="F1168" s="160">
        <f t="shared" si="56"/>
        <v>1111111</v>
      </c>
      <c r="G1168" s="394">
        <f t="shared" si="55"/>
        <v>0</v>
      </c>
      <c r="I1168" s="397">
        <f>IF(OR(C1168="150 Directors advances", C1168="120 accounts receivable", C1168="720.2 Automobile - Insurance", C1168="720.3 Automobile - License", C1168="870.4 Rent - Insurance", C1168="870.6 Rent - Property Tax", C1168="870.7 Rent - Homeoffice", C1168="870.9 Rent - Water"),
   0,
   IF(Dashboard!$F$5="Quick",
      IF(OR(C1168="190 Automobile",C1168="200 computer hardware",C1168="210 Computer software",C1168="220 Quickbooks software",C1168="230 Office equipment",C1168="240 Office furniture"),
         E1168-(E1168/(1+Dashboard!$F$4)),
         0
      ),
      IF(C1168="750 Business promotion",
         E1168-(E1168/(1+4.793/100)),
         E1168-(E1168/(1+Dashboard!$F$4))
      )
   )
)</f>
        <v>0</v>
      </c>
      <c r="J1168" s="39">
        <f>Bank1[[#This Row],[Money in/ (Money out)]]-Bank1[[#This Row],[GST/HST]]</f>
        <v>0</v>
      </c>
      <c r="L1168" s="37">
        <f t="shared" si="54"/>
        <v>0</v>
      </c>
    </row>
    <row r="1169" spans="1:12" x14ac:dyDescent="0.2">
      <c r="A1169" s="418"/>
      <c r="D1169" s="416">
        <f>_xlfn.XLOOKUP(C:C,Table1[for Import to Bank Register dropdown],Table1[for Pivot],0,0,1)</f>
        <v>0</v>
      </c>
      <c r="E1169" s="419"/>
      <c r="F1169" s="160">
        <f t="shared" si="56"/>
        <v>1111111</v>
      </c>
      <c r="G1169" s="394">
        <f t="shared" si="55"/>
        <v>0</v>
      </c>
      <c r="I1169" s="397">
        <f>IF(OR(C1169="150 Directors advances", C1169="120 accounts receivable", C1169="720.2 Automobile - Insurance", C1169="720.3 Automobile - License", C1169="870.4 Rent - Insurance", C1169="870.6 Rent - Property Tax", C1169="870.7 Rent - Homeoffice", C1169="870.9 Rent - Water"),
   0,
   IF(Dashboard!$F$5="Quick",
      IF(OR(C1169="190 Automobile",C1169="200 computer hardware",C1169="210 Computer software",C1169="220 Quickbooks software",C1169="230 Office equipment",C1169="240 Office furniture"),
         E1169-(E1169/(1+Dashboard!$F$4)),
         0
      ),
      IF(C1169="750 Business promotion",
         E1169-(E1169/(1+4.793/100)),
         E1169-(E1169/(1+Dashboard!$F$4))
      )
   )
)</f>
        <v>0</v>
      </c>
      <c r="J1169" s="39">
        <f>Bank1[[#This Row],[Money in/ (Money out)]]-Bank1[[#This Row],[GST/HST]]</f>
        <v>0</v>
      </c>
      <c r="L1169" s="37">
        <f t="shared" si="54"/>
        <v>0</v>
      </c>
    </row>
    <row r="1170" spans="1:12" x14ac:dyDescent="0.2">
      <c r="A1170" s="418"/>
      <c r="D1170" s="416">
        <f>_xlfn.XLOOKUP(C:C,Table1[for Import to Bank Register dropdown],Table1[for Pivot],0,0,1)</f>
        <v>0</v>
      </c>
      <c r="E1170" s="419"/>
      <c r="F1170" s="160">
        <f t="shared" si="56"/>
        <v>1111111</v>
      </c>
      <c r="G1170" s="394">
        <f t="shared" si="55"/>
        <v>0</v>
      </c>
      <c r="I1170" s="397">
        <f>IF(OR(C1170="150 Directors advances", C1170="120 accounts receivable", C1170="720.2 Automobile - Insurance", C1170="720.3 Automobile - License", C1170="870.4 Rent - Insurance", C1170="870.6 Rent - Property Tax", C1170="870.7 Rent - Homeoffice", C1170="870.9 Rent - Water"),
   0,
   IF(Dashboard!$F$5="Quick",
      IF(OR(C1170="190 Automobile",C1170="200 computer hardware",C1170="210 Computer software",C1170="220 Quickbooks software",C1170="230 Office equipment",C1170="240 Office furniture"),
         E1170-(E1170/(1+Dashboard!$F$4)),
         0
      ),
      IF(C1170="750 Business promotion",
         E1170-(E1170/(1+4.793/100)),
         E1170-(E1170/(1+Dashboard!$F$4))
      )
   )
)</f>
        <v>0</v>
      </c>
      <c r="J1170" s="39">
        <f>Bank1[[#This Row],[Money in/ (Money out)]]-Bank1[[#This Row],[GST/HST]]</f>
        <v>0</v>
      </c>
      <c r="L1170" s="37">
        <f t="shared" si="54"/>
        <v>0</v>
      </c>
    </row>
    <row r="1171" spans="1:12" x14ac:dyDescent="0.2">
      <c r="A1171" s="418"/>
      <c r="D1171" s="416">
        <f>_xlfn.XLOOKUP(C:C,Table1[for Import to Bank Register dropdown],Table1[for Pivot],0,0,1)</f>
        <v>0</v>
      </c>
      <c r="E1171" s="419"/>
      <c r="F1171" s="160">
        <f t="shared" si="56"/>
        <v>1111111</v>
      </c>
      <c r="G1171" s="394">
        <f t="shared" si="55"/>
        <v>0</v>
      </c>
      <c r="I1171" s="397">
        <f>IF(OR(C1171="150 Directors advances", C1171="120 accounts receivable", C1171="720.2 Automobile - Insurance", C1171="720.3 Automobile - License", C1171="870.4 Rent - Insurance", C1171="870.6 Rent - Property Tax", C1171="870.7 Rent - Homeoffice", C1171="870.9 Rent - Water"),
   0,
   IF(Dashboard!$F$5="Quick",
      IF(OR(C1171="190 Automobile",C1171="200 computer hardware",C1171="210 Computer software",C1171="220 Quickbooks software",C1171="230 Office equipment",C1171="240 Office furniture"),
         E1171-(E1171/(1+Dashboard!$F$4)),
         0
      ),
      IF(C1171="750 Business promotion",
         E1171-(E1171/(1+4.793/100)),
         E1171-(E1171/(1+Dashboard!$F$4))
      )
   )
)</f>
        <v>0</v>
      </c>
      <c r="J1171" s="39">
        <f>Bank1[[#This Row],[Money in/ (Money out)]]-Bank1[[#This Row],[GST/HST]]</f>
        <v>0</v>
      </c>
      <c r="L1171" s="37">
        <f t="shared" si="54"/>
        <v>0</v>
      </c>
    </row>
    <row r="1172" spans="1:12" x14ac:dyDescent="0.2">
      <c r="A1172" s="418"/>
      <c r="D1172" s="416">
        <f>_xlfn.XLOOKUP(C:C,Table1[for Import to Bank Register dropdown],Table1[for Pivot],0,0,1)</f>
        <v>0</v>
      </c>
      <c r="E1172" s="419"/>
      <c r="F1172" s="160">
        <f t="shared" si="56"/>
        <v>1111111</v>
      </c>
      <c r="G1172" s="394">
        <f t="shared" si="55"/>
        <v>0</v>
      </c>
      <c r="I1172" s="397">
        <f>IF(OR(C1172="150 Directors advances", C1172="120 accounts receivable", C1172="720.2 Automobile - Insurance", C1172="720.3 Automobile - License", C1172="870.4 Rent - Insurance", C1172="870.6 Rent - Property Tax", C1172="870.7 Rent - Homeoffice", C1172="870.9 Rent - Water"),
   0,
   IF(Dashboard!$F$5="Quick",
      IF(OR(C1172="190 Automobile",C1172="200 computer hardware",C1172="210 Computer software",C1172="220 Quickbooks software",C1172="230 Office equipment",C1172="240 Office furniture"),
         E1172-(E1172/(1+Dashboard!$F$4)),
         0
      ),
      IF(C1172="750 Business promotion",
         E1172-(E1172/(1+4.793/100)),
         E1172-(E1172/(1+Dashboard!$F$4))
      )
   )
)</f>
        <v>0</v>
      </c>
      <c r="J1172" s="39">
        <f>Bank1[[#This Row],[Money in/ (Money out)]]-Bank1[[#This Row],[GST/HST]]</f>
        <v>0</v>
      </c>
      <c r="L1172" s="37">
        <f t="shared" si="54"/>
        <v>0</v>
      </c>
    </row>
    <row r="1173" spans="1:12" x14ac:dyDescent="0.2">
      <c r="A1173" s="418"/>
      <c r="D1173" s="416">
        <f>_xlfn.XLOOKUP(C:C,Table1[for Import to Bank Register dropdown],Table1[for Pivot],0,0,1)</f>
        <v>0</v>
      </c>
      <c r="E1173" s="419"/>
      <c r="F1173" s="160">
        <f t="shared" si="56"/>
        <v>1111111</v>
      </c>
      <c r="G1173" s="394">
        <f t="shared" si="55"/>
        <v>0</v>
      </c>
      <c r="I1173" s="397">
        <f>IF(OR(C1173="150 Directors advances", C1173="120 accounts receivable", C1173="720.2 Automobile - Insurance", C1173="720.3 Automobile - License", C1173="870.4 Rent - Insurance", C1173="870.6 Rent - Property Tax", C1173="870.7 Rent - Homeoffice", C1173="870.9 Rent - Water"),
   0,
   IF(Dashboard!$F$5="Quick",
      IF(OR(C1173="190 Automobile",C1173="200 computer hardware",C1173="210 Computer software",C1173="220 Quickbooks software",C1173="230 Office equipment",C1173="240 Office furniture"),
         E1173-(E1173/(1+Dashboard!$F$4)),
         0
      ),
      IF(C1173="750 Business promotion",
         E1173-(E1173/(1+4.793/100)),
         E1173-(E1173/(1+Dashboard!$F$4))
      )
   )
)</f>
        <v>0</v>
      </c>
      <c r="J1173" s="39">
        <f>Bank1[[#This Row],[Money in/ (Money out)]]-Bank1[[#This Row],[GST/HST]]</f>
        <v>0</v>
      </c>
      <c r="L1173" s="37">
        <f t="shared" si="54"/>
        <v>0</v>
      </c>
    </row>
    <row r="1174" spans="1:12" x14ac:dyDescent="0.2">
      <c r="A1174" s="418"/>
      <c r="D1174" s="416">
        <f>_xlfn.XLOOKUP(C:C,Table1[for Import to Bank Register dropdown],Table1[for Pivot],0,0,1)</f>
        <v>0</v>
      </c>
      <c r="E1174" s="419"/>
      <c r="F1174" s="160">
        <f t="shared" si="56"/>
        <v>1111111</v>
      </c>
      <c r="G1174" s="394">
        <f t="shared" si="55"/>
        <v>0</v>
      </c>
      <c r="I1174" s="397">
        <f>IF(OR(C1174="150 Directors advances", C1174="120 accounts receivable", C1174="720.2 Automobile - Insurance", C1174="720.3 Automobile - License", C1174="870.4 Rent - Insurance", C1174="870.6 Rent - Property Tax", C1174="870.7 Rent - Homeoffice", C1174="870.9 Rent - Water"),
   0,
   IF(Dashboard!$F$5="Quick",
      IF(OR(C1174="190 Automobile",C1174="200 computer hardware",C1174="210 Computer software",C1174="220 Quickbooks software",C1174="230 Office equipment",C1174="240 Office furniture"),
         E1174-(E1174/(1+Dashboard!$F$4)),
         0
      ),
      IF(C1174="750 Business promotion",
         E1174-(E1174/(1+4.793/100)),
         E1174-(E1174/(1+Dashboard!$F$4))
      )
   )
)</f>
        <v>0</v>
      </c>
      <c r="J1174" s="39">
        <f>Bank1[[#This Row],[Money in/ (Money out)]]-Bank1[[#This Row],[GST/HST]]</f>
        <v>0</v>
      </c>
      <c r="L1174" s="37">
        <f t="shared" si="54"/>
        <v>0</v>
      </c>
    </row>
    <row r="1175" spans="1:12" x14ac:dyDescent="0.2">
      <c r="A1175" s="418"/>
      <c r="D1175" s="416">
        <f>_xlfn.XLOOKUP(C:C,Table1[for Import to Bank Register dropdown],Table1[for Pivot],0,0,1)</f>
        <v>0</v>
      </c>
      <c r="E1175" s="419"/>
      <c r="F1175" s="160">
        <f t="shared" si="56"/>
        <v>1111111</v>
      </c>
      <c r="G1175" s="394">
        <f t="shared" si="55"/>
        <v>0</v>
      </c>
      <c r="I1175" s="397">
        <f>IF(OR(C1175="150 Directors advances", C1175="120 accounts receivable", C1175="720.2 Automobile - Insurance", C1175="720.3 Automobile - License", C1175="870.4 Rent - Insurance", C1175="870.6 Rent - Property Tax", C1175="870.7 Rent - Homeoffice", C1175="870.9 Rent - Water"),
   0,
   IF(Dashboard!$F$5="Quick",
      IF(OR(C1175="190 Automobile",C1175="200 computer hardware",C1175="210 Computer software",C1175="220 Quickbooks software",C1175="230 Office equipment",C1175="240 Office furniture"),
         E1175-(E1175/(1+Dashboard!$F$4)),
         0
      ),
      IF(C1175="750 Business promotion",
         E1175-(E1175/(1+4.793/100)),
         E1175-(E1175/(1+Dashboard!$F$4))
      )
   )
)</f>
        <v>0</v>
      </c>
      <c r="J1175" s="39">
        <f>Bank1[[#This Row],[Money in/ (Money out)]]-Bank1[[#This Row],[GST/HST]]</f>
        <v>0</v>
      </c>
      <c r="L1175" s="37">
        <f t="shared" si="54"/>
        <v>0</v>
      </c>
    </row>
    <row r="1176" spans="1:12" x14ac:dyDescent="0.2">
      <c r="A1176" s="418"/>
      <c r="D1176" s="416">
        <f>_xlfn.XLOOKUP(C:C,Table1[for Import to Bank Register dropdown],Table1[for Pivot],0,0,1)</f>
        <v>0</v>
      </c>
      <c r="E1176" s="419"/>
      <c r="F1176" s="160">
        <f t="shared" si="56"/>
        <v>1111111</v>
      </c>
      <c r="G1176" s="394">
        <f t="shared" si="55"/>
        <v>0</v>
      </c>
      <c r="I1176" s="397">
        <f>IF(OR(C1176="150 Directors advances", C1176="120 accounts receivable", C1176="720.2 Automobile - Insurance", C1176="720.3 Automobile - License", C1176="870.4 Rent - Insurance", C1176="870.6 Rent - Property Tax", C1176="870.7 Rent - Homeoffice", C1176="870.9 Rent - Water"),
   0,
   IF(Dashboard!$F$5="Quick",
      IF(OR(C1176="190 Automobile",C1176="200 computer hardware",C1176="210 Computer software",C1176="220 Quickbooks software",C1176="230 Office equipment",C1176="240 Office furniture"),
         E1176-(E1176/(1+Dashboard!$F$4)),
         0
      ),
      IF(C1176="750 Business promotion",
         E1176-(E1176/(1+4.793/100)),
         E1176-(E1176/(1+Dashboard!$F$4))
      )
   )
)</f>
        <v>0</v>
      </c>
      <c r="J1176" s="39">
        <f>Bank1[[#This Row],[Money in/ (Money out)]]-Bank1[[#This Row],[GST/HST]]</f>
        <v>0</v>
      </c>
      <c r="L1176" s="37">
        <f t="shared" si="54"/>
        <v>0</v>
      </c>
    </row>
    <row r="1177" spans="1:12" x14ac:dyDescent="0.2">
      <c r="A1177" s="418"/>
      <c r="D1177" s="416">
        <f>_xlfn.XLOOKUP(C:C,Table1[for Import to Bank Register dropdown],Table1[for Pivot],0,0,1)</f>
        <v>0</v>
      </c>
      <c r="E1177" s="419"/>
      <c r="F1177" s="160">
        <f t="shared" si="56"/>
        <v>1111111</v>
      </c>
      <c r="G1177" s="394">
        <f t="shared" si="55"/>
        <v>0</v>
      </c>
      <c r="I1177" s="397">
        <f>IF(OR(C1177="150 Directors advances", C1177="120 accounts receivable", C1177="720.2 Automobile - Insurance", C1177="720.3 Automobile - License", C1177="870.4 Rent - Insurance", C1177="870.6 Rent - Property Tax", C1177="870.7 Rent - Homeoffice", C1177="870.9 Rent - Water"),
   0,
   IF(Dashboard!$F$5="Quick",
      IF(OR(C1177="190 Automobile",C1177="200 computer hardware",C1177="210 Computer software",C1177="220 Quickbooks software",C1177="230 Office equipment",C1177="240 Office furniture"),
         E1177-(E1177/(1+Dashboard!$F$4)),
         0
      ),
      IF(C1177="750 Business promotion",
         E1177-(E1177/(1+4.793/100)),
         E1177-(E1177/(1+Dashboard!$F$4))
      )
   )
)</f>
        <v>0</v>
      </c>
      <c r="J1177" s="39">
        <f>Bank1[[#This Row],[Money in/ (Money out)]]-Bank1[[#This Row],[GST/HST]]</f>
        <v>0</v>
      </c>
      <c r="L1177" s="37">
        <f t="shared" si="54"/>
        <v>0</v>
      </c>
    </row>
    <row r="1178" spans="1:12" x14ac:dyDescent="0.2">
      <c r="A1178" s="418"/>
      <c r="D1178" s="416">
        <f>_xlfn.XLOOKUP(C:C,Table1[for Import to Bank Register dropdown],Table1[for Pivot],0,0,1)</f>
        <v>0</v>
      </c>
      <c r="E1178" s="419"/>
      <c r="F1178" s="160">
        <f t="shared" si="56"/>
        <v>1111111</v>
      </c>
      <c r="G1178" s="394">
        <f t="shared" si="55"/>
        <v>0</v>
      </c>
      <c r="I1178" s="397">
        <f>IF(OR(C1178="150 Directors advances", C1178="120 accounts receivable", C1178="720.2 Automobile - Insurance", C1178="720.3 Automobile - License", C1178="870.4 Rent - Insurance", C1178="870.6 Rent - Property Tax", C1178="870.7 Rent - Homeoffice", C1178="870.9 Rent - Water"),
   0,
   IF(Dashboard!$F$5="Quick",
      IF(OR(C1178="190 Automobile",C1178="200 computer hardware",C1178="210 Computer software",C1178="220 Quickbooks software",C1178="230 Office equipment",C1178="240 Office furniture"),
         E1178-(E1178/(1+Dashboard!$F$4)),
         0
      ),
      IF(C1178="750 Business promotion",
         E1178-(E1178/(1+4.793/100)),
         E1178-(E1178/(1+Dashboard!$F$4))
      )
   )
)</f>
        <v>0</v>
      </c>
      <c r="J1178" s="39">
        <f>Bank1[[#This Row],[Money in/ (Money out)]]-Bank1[[#This Row],[GST/HST]]</f>
        <v>0</v>
      </c>
      <c r="L1178" s="37">
        <f t="shared" si="54"/>
        <v>0</v>
      </c>
    </row>
    <row r="1179" spans="1:12" x14ac:dyDescent="0.2">
      <c r="A1179" s="418"/>
      <c r="D1179" s="416">
        <f>_xlfn.XLOOKUP(C:C,Table1[for Import to Bank Register dropdown],Table1[for Pivot],0,0,1)</f>
        <v>0</v>
      </c>
      <c r="E1179" s="419"/>
      <c r="F1179" s="160">
        <f t="shared" si="56"/>
        <v>1111111</v>
      </c>
      <c r="G1179" s="394">
        <f t="shared" si="55"/>
        <v>0</v>
      </c>
      <c r="I1179" s="397">
        <f>IF(OR(C1179="150 Directors advances", C1179="120 accounts receivable", C1179="720.2 Automobile - Insurance", C1179="720.3 Automobile - License", C1179="870.4 Rent - Insurance", C1179="870.6 Rent - Property Tax", C1179="870.7 Rent - Homeoffice", C1179="870.9 Rent - Water"),
   0,
   IF(Dashboard!$F$5="Quick",
      IF(OR(C1179="190 Automobile",C1179="200 computer hardware",C1179="210 Computer software",C1179="220 Quickbooks software",C1179="230 Office equipment",C1179="240 Office furniture"),
         E1179-(E1179/(1+Dashboard!$F$4)),
         0
      ),
      IF(C1179="750 Business promotion",
         E1179-(E1179/(1+4.793/100)),
         E1179-(E1179/(1+Dashboard!$F$4))
      )
   )
)</f>
        <v>0</v>
      </c>
      <c r="J1179" s="39">
        <f>Bank1[[#This Row],[Money in/ (Money out)]]-Bank1[[#This Row],[GST/HST]]</f>
        <v>0</v>
      </c>
      <c r="L1179" s="37">
        <f t="shared" si="54"/>
        <v>0</v>
      </c>
    </row>
    <row r="1180" spans="1:12" x14ac:dyDescent="0.2">
      <c r="A1180" s="418"/>
      <c r="D1180" s="416">
        <f>_xlfn.XLOOKUP(C:C,Table1[for Import to Bank Register dropdown],Table1[for Pivot],0,0,1)</f>
        <v>0</v>
      </c>
      <c r="E1180" s="419"/>
      <c r="F1180" s="160">
        <f t="shared" si="56"/>
        <v>1111111</v>
      </c>
      <c r="G1180" s="394">
        <f t="shared" si="55"/>
        <v>0</v>
      </c>
      <c r="I1180" s="397">
        <f>IF(OR(C1180="150 Directors advances", C1180="120 accounts receivable", C1180="720.2 Automobile - Insurance", C1180="720.3 Automobile - License", C1180="870.4 Rent - Insurance", C1180="870.6 Rent - Property Tax", C1180="870.7 Rent - Homeoffice", C1180="870.9 Rent - Water"),
   0,
   IF(Dashboard!$F$5="Quick",
      IF(OR(C1180="190 Automobile",C1180="200 computer hardware",C1180="210 Computer software",C1180="220 Quickbooks software",C1180="230 Office equipment",C1180="240 Office furniture"),
         E1180-(E1180/(1+Dashboard!$F$4)),
         0
      ),
      IF(C1180="750 Business promotion",
         E1180-(E1180/(1+4.793/100)),
         E1180-(E1180/(1+Dashboard!$F$4))
      )
   )
)</f>
        <v>0</v>
      </c>
      <c r="J1180" s="39">
        <f>Bank1[[#This Row],[Money in/ (Money out)]]-Bank1[[#This Row],[GST/HST]]</f>
        <v>0</v>
      </c>
      <c r="L1180" s="37">
        <f t="shared" si="54"/>
        <v>0</v>
      </c>
    </row>
    <row r="1181" spans="1:12" x14ac:dyDescent="0.2">
      <c r="A1181" s="418"/>
      <c r="D1181" s="416">
        <f>_xlfn.XLOOKUP(C:C,Table1[for Import to Bank Register dropdown],Table1[for Pivot],0,0,1)</f>
        <v>0</v>
      </c>
      <c r="E1181" s="419"/>
      <c r="F1181" s="160">
        <f t="shared" si="56"/>
        <v>1111111</v>
      </c>
      <c r="G1181" s="394">
        <f t="shared" si="55"/>
        <v>0</v>
      </c>
      <c r="I1181" s="397">
        <f>IF(OR(C1181="150 Directors advances", C1181="120 accounts receivable", C1181="720.2 Automobile - Insurance", C1181="720.3 Automobile - License", C1181="870.4 Rent - Insurance", C1181="870.6 Rent - Property Tax", C1181="870.7 Rent - Homeoffice", C1181="870.9 Rent - Water"),
   0,
   IF(Dashboard!$F$5="Quick",
      IF(OR(C1181="190 Automobile",C1181="200 computer hardware",C1181="210 Computer software",C1181="220 Quickbooks software",C1181="230 Office equipment",C1181="240 Office furniture"),
         E1181-(E1181/(1+Dashboard!$F$4)),
         0
      ),
      IF(C1181="750 Business promotion",
         E1181-(E1181/(1+4.793/100)),
         E1181-(E1181/(1+Dashboard!$F$4))
      )
   )
)</f>
        <v>0</v>
      </c>
      <c r="J1181" s="39">
        <f>Bank1[[#This Row],[Money in/ (Money out)]]-Bank1[[#This Row],[GST/HST]]</f>
        <v>0</v>
      </c>
      <c r="L1181" s="37">
        <f t="shared" si="54"/>
        <v>0</v>
      </c>
    </row>
    <row r="1182" spans="1:12" x14ac:dyDescent="0.2">
      <c r="A1182" s="418"/>
      <c r="D1182" s="416">
        <f>_xlfn.XLOOKUP(C:C,Table1[for Import to Bank Register dropdown],Table1[for Pivot],0,0,1)</f>
        <v>0</v>
      </c>
      <c r="E1182" s="419"/>
      <c r="F1182" s="160">
        <f t="shared" si="56"/>
        <v>1111111</v>
      </c>
      <c r="G1182" s="394">
        <f t="shared" si="55"/>
        <v>0</v>
      </c>
      <c r="I1182" s="397">
        <f>IF(OR(C1182="150 Directors advances", C1182="120 accounts receivable", C1182="720.2 Automobile - Insurance", C1182="720.3 Automobile - License", C1182="870.4 Rent - Insurance", C1182="870.6 Rent - Property Tax", C1182="870.7 Rent - Homeoffice", C1182="870.9 Rent - Water"),
   0,
   IF(Dashboard!$F$5="Quick",
      IF(OR(C1182="190 Automobile",C1182="200 computer hardware",C1182="210 Computer software",C1182="220 Quickbooks software",C1182="230 Office equipment",C1182="240 Office furniture"),
         E1182-(E1182/(1+Dashboard!$F$4)),
         0
      ),
      IF(C1182="750 Business promotion",
         E1182-(E1182/(1+4.793/100)),
         E1182-(E1182/(1+Dashboard!$F$4))
      )
   )
)</f>
        <v>0</v>
      </c>
      <c r="J1182" s="39">
        <f>Bank1[[#This Row],[Money in/ (Money out)]]-Bank1[[#This Row],[GST/HST]]</f>
        <v>0</v>
      </c>
      <c r="L1182" s="37">
        <f t="shared" si="54"/>
        <v>0</v>
      </c>
    </row>
    <row r="1183" spans="1:12" x14ac:dyDescent="0.2">
      <c r="A1183" s="418"/>
      <c r="D1183" s="416">
        <f>_xlfn.XLOOKUP(C:C,Table1[for Import to Bank Register dropdown],Table1[for Pivot],0,0,1)</f>
        <v>0</v>
      </c>
      <c r="E1183" s="419"/>
      <c r="F1183" s="160">
        <f t="shared" si="56"/>
        <v>1111111</v>
      </c>
      <c r="G1183" s="394">
        <f t="shared" si="55"/>
        <v>0</v>
      </c>
      <c r="I1183" s="397">
        <f>IF(OR(C1183="150 Directors advances", C1183="120 accounts receivable", C1183="720.2 Automobile - Insurance", C1183="720.3 Automobile - License", C1183="870.4 Rent - Insurance", C1183="870.6 Rent - Property Tax", C1183="870.7 Rent - Homeoffice", C1183="870.9 Rent - Water"),
   0,
   IF(Dashboard!$F$5="Quick",
      IF(OR(C1183="190 Automobile",C1183="200 computer hardware",C1183="210 Computer software",C1183="220 Quickbooks software",C1183="230 Office equipment",C1183="240 Office furniture"),
         E1183-(E1183/(1+Dashboard!$F$4)),
         0
      ),
      IF(C1183="750 Business promotion",
         E1183-(E1183/(1+4.793/100)),
         E1183-(E1183/(1+Dashboard!$F$4))
      )
   )
)</f>
        <v>0</v>
      </c>
      <c r="J1183" s="39">
        <f>Bank1[[#This Row],[Money in/ (Money out)]]-Bank1[[#This Row],[GST/HST]]</f>
        <v>0</v>
      </c>
      <c r="L1183" s="37">
        <f t="shared" si="54"/>
        <v>0</v>
      </c>
    </row>
    <row r="1184" spans="1:12" x14ac:dyDescent="0.2">
      <c r="A1184" s="418"/>
      <c r="D1184" s="416">
        <f>_xlfn.XLOOKUP(C:C,Table1[for Import to Bank Register dropdown],Table1[for Pivot],0,0,1)</f>
        <v>0</v>
      </c>
      <c r="E1184" s="419"/>
      <c r="F1184" s="160">
        <f t="shared" si="56"/>
        <v>1111111</v>
      </c>
      <c r="G1184" s="394">
        <f t="shared" si="55"/>
        <v>0</v>
      </c>
      <c r="I1184" s="397">
        <f>IF(OR(C1184="150 Directors advances", C1184="120 accounts receivable", C1184="720.2 Automobile - Insurance", C1184="720.3 Automobile - License", C1184="870.4 Rent - Insurance", C1184="870.6 Rent - Property Tax", C1184="870.7 Rent - Homeoffice", C1184="870.9 Rent - Water"),
   0,
   IF(Dashboard!$F$5="Quick",
      IF(OR(C1184="190 Automobile",C1184="200 computer hardware",C1184="210 Computer software",C1184="220 Quickbooks software",C1184="230 Office equipment",C1184="240 Office furniture"),
         E1184-(E1184/(1+Dashboard!$F$4)),
         0
      ),
      IF(C1184="750 Business promotion",
         E1184-(E1184/(1+4.793/100)),
         E1184-(E1184/(1+Dashboard!$F$4))
      )
   )
)</f>
        <v>0</v>
      </c>
      <c r="J1184" s="39">
        <f>Bank1[[#This Row],[Money in/ (Money out)]]-Bank1[[#This Row],[GST/HST]]</f>
        <v>0</v>
      </c>
      <c r="L1184" s="37">
        <f t="shared" si="54"/>
        <v>0</v>
      </c>
    </row>
    <row r="1185" spans="1:12" x14ac:dyDescent="0.2">
      <c r="A1185" s="418"/>
      <c r="D1185" s="416">
        <f>_xlfn.XLOOKUP(C:C,Table1[for Import to Bank Register dropdown],Table1[for Pivot],0,0,1)</f>
        <v>0</v>
      </c>
      <c r="E1185" s="419"/>
      <c r="F1185" s="160">
        <f t="shared" si="56"/>
        <v>1111111</v>
      </c>
      <c r="G1185" s="394">
        <f t="shared" si="55"/>
        <v>0</v>
      </c>
      <c r="I1185" s="397">
        <f>IF(OR(C1185="150 Directors advances", C1185="120 accounts receivable", C1185="720.2 Automobile - Insurance", C1185="720.3 Automobile - License", C1185="870.4 Rent - Insurance", C1185="870.6 Rent - Property Tax", C1185="870.7 Rent - Homeoffice", C1185="870.9 Rent - Water"),
   0,
   IF(Dashboard!$F$5="Quick",
      IF(OR(C1185="190 Automobile",C1185="200 computer hardware",C1185="210 Computer software",C1185="220 Quickbooks software",C1185="230 Office equipment",C1185="240 Office furniture"),
         E1185-(E1185/(1+Dashboard!$F$4)),
         0
      ),
      IF(C1185="750 Business promotion",
         E1185-(E1185/(1+4.793/100)),
         E1185-(E1185/(1+Dashboard!$F$4))
      )
   )
)</f>
        <v>0</v>
      </c>
      <c r="J1185" s="39">
        <f>Bank1[[#This Row],[Money in/ (Money out)]]-Bank1[[#This Row],[GST/HST]]</f>
        <v>0</v>
      </c>
      <c r="L1185" s="37">
        <f t="shared" si="54"/>
        <v>0</v>
      </c>
    </row>
    <row r="1186" spans="1:12" x14ac:dyDescent="0.2">
      <c r="A1186" s="418"/>
      <c r="D1186" s="416">
        <f>_xlfn.XLOOKUP(C:C,Table1[for Import to Bank Register dropdown],Table1[for Pivot],0,0,1)</f>
        <v>0</v>
      </c>
      <c r="E1186" s="419"/>
      <c r="F1186" s="160">
        <f t="shared" si="56"/>
        <v>1111111</v>
      </c>
      <c r="G1186" s="394">
        <f t="shared" si="55"/>
        <v>0</v>
      </c>
      <c r="I1186" s="397">
        <f>IF(OR(C1186="150 Directors advances", C1186="120 accounts receivable", C1186="720.2 Automobile - Insurance", C1186="720.3 Automobile - License", C1186="870.4 Rent - Insurance", C1186="870.6 Rent - Property Tax", C1186="870.7 Rent - Homeoffice", C1186="870.9 Rent - Water"),
   0,
   IF(Dashboard!$F$5="Quick",
      IF(OR(C1186="190 Automobile",C1186="200 computer hardware",C1186="210 Computer software",C1186="220 Quickbooks software",C1186="230 Office equipment",C1186="240 Office furniture"),
         E1186-(E1186/(1+Dashboard!$F$4)),
         0
      ),
      IF(C1186="750 Business promotion",
         E1186-(E1186/(1+4.793/100)),
         E1186-(E1186/(1+Dashboard!$F$4))
      )
   )
)</f>
        <v>0</v>
      </c>
      <c r="J1186" s="39">
        <f>Bank1[[#This Row],[Money in/ (Money out)]]-Bank1[[#This Row],[GST/HST]]</f>
        <v>0</v>
      </c>
      <c r="L1186" s="37">
        <f t="shared" si="54"/>
        <v>0</v>
      </c>
    </row>
    <row r="1187" spans="1:12" x14ac:dyDescent="0.2">
      <c r="A1187" s="418"/>
      <c r="D1187" s="416">
        <f>_xlfn.XLOOKUP(C:C,Table1[for Import to Bank Register dropdown],Table1[for Pivot],0,0,1)</f>
        <v>0</v>
      </c>
      <c r="E1187" s="419"/>
      <c r="F1187" s="160">
        <f t="shared" si="56"/>
        <v>1111111</v>
      </c>
      <c r="G1187" s="394">
        <f t="shared" si="55"/>
        <v>0</v>
      </c>
      <c r="I1187" s="397">
        <f>IF(OR(C1187="150 Directors advances", C1187="120 accounts receivable", C1187="720.2 Automobile - Insurance", C1187="720.3 Automobile - License", C1187="870.4 Rent - Insurance", C1187="870.6 Rent - Property Tax", C1187="870.7 Rent - Homeoffice", C1187="870.9 Rent - Water"),
   0,
   IF(Dashboard!$F$5="Quick",
      IF(OR(C1187="190 Automobile",C1187="200 computer hardware",C1187="210 Computer software",C1187="220 Quickbooks software",C1187="230 Office equipment",C1187="240 Office furniture"),
         E1187-(E1187/(1+Dashboard!$F$4)),
         0
      ),
      IF(C1187="750 Business promotion",
         E1187-(E1187/(1+4.793/100)),
         E1187-(E1187/(1+Dashboard!$F$4))
      )
   )
)</f>
        <v>0</v>
      </c>
      <c r="J1187" s="39">
        <f>Bank1[[#This Row],[Money in/ (Money out)]]-Bank1[[#This Row],[GST/HST]]</f>
        <v>0</v>
      </c>
      <c r="L1187" s="37">
        <f t="shared" si="54"/>
        <v>0</v>
      </c>
    </row>
    <row r="1188" spans="1:12" x14ac:dyDescent="0.2">
      <c r="A1188" s="418"/>
      <c r="D1188" s="416">
        <f>_xlfn.XLOOKUP(C:C,Table1[for Import to Bank Register dropdown],Table1[for Pivot],0,0,1)</f>
        <v>0</v>
      </c>
      <c r="E1188" s="419"/>
      <c r="F1188" s="160">
        <f t="shared" si="56"/>
        <v>1111111</v>
      </c>
      <c r="G1188" s="394">
        <f t="shared" si="55"/>
        <v>0</v>
      </c>
      <c r="I1188" s="397">
        <f>IF(OR(C1188="150 Directors advances", C1188="120 accounts receivable", C1188="720.2 Automobile - Insurance", C1188="720.3 Automobile - License", C1188="870.4 Rent - Insurance", C1188="870.6 Rent - Property Tax", C1188="870.7 Rent - Homeoffice", C1188="870.9 Rent - Water"),
   0,
   IF(Dashboard!$F$5="Quick",
      IF(OR(C1188="190 Automobile",C1188="200 computer hardware",C1188="210 Computer software",C1188="220 Quickbooks software",C1188="230 Office equipment",C1188="240 Office furniture"),
         E1188-(E1188/(1+Dashboard!$F$4)),
         0
      ),
      IF(C1188="750 Business promotion",
         E1188-(E1188/(1+4.793/100)),
         E1188-(E1188/(1+Dashboard!$F$4))
      )
   )
)</f>
        <v>0</v>
      </c>
      <c r="J1188" s="39">
        <f>Bank1[[#This Row],[Money in/ (Money out)]]-Bank1[[#This Row],[GST/HST]]</f>
        <v>0</v>
      </c>
      <c r="L1188" s="37">
        <f t="shared" si="54"/>
        <v>0</v>
      </c>
    </row>
    <row r="1189" spans="1:12" x14ac:dyDescent="0.2">
      <c r="A1189" s="418"/>
      <c r="D1189" s="416">
        <f>_xlfn.XLOOKUP(C:C,Table1[for Import to Bank Register dropdown],Table1[for Pivot],0,0,1)</f>
        <v>0</v>
      </c>
      <c r="E1189" s="419"/>
      <c r="F1189" s="160">
        <f t="shared" si="56"/>
        <v>1111111</v>
      </c>
      <c r="G1189" s="394">
        <f t="shared" si="55"/>
        <v>0</v>
      </c>
      <c r="I1189" s="397">
        <f>IF(OR(C1189="150 Directors advances", C1189="120 accounts receivable", C1189="720.2 Automobile - Insurance", C1189="720.3 Automobile - License", C1189="870.4 Rent - Insurance", C1189="870.6 Rent - Property Tax", C1189="870.7 Rent - Homeoffice", C1189="870.9 Rent - Water"),
   0,
   IF(Dashboard!$F$5="Quick",
      IF(OR(C1189="190 Automobile",C1189="200 computer hardware",C1189="210 Computer software",C1189="220 Quickbooks software",C1189="230 Office equipment",C1189="240 Office furniture"),
         E1189-(E1189/(1+Dashboard!$F$4)),
         0
      ),
      IF(C1189="750 Business promotion",
         E1189-(E1189/(1+4.793/100)),
         E1189-(E1189/(1+Dashboard!$F$4))
      )
   )
)</f>
        <v>0</v>
      </c>
      <c r="J1189" s="39">
        <f>Bank1[[#This Row],[Money in/ (Money out)]]-Bank1[[#This Row],[GST/HST]]</f>
        <v>0</v>
      </c>
      <c r="L1189" s="37">
        <f t="shared" si="54"/>
        <v>0</v>
      </c>
    </row>
    <row r="1190" spans="1:12" x14ac:dyDescent="0.2">
      <c r="A1190" s="418"/>
      <c r="D1190" s="416">
        <f>_xlfn.XLOOKUP(C:C,Table1[for Import to Bank Register dropdown],Table1[for Pivot],0,0,1)</f>
        <v>0</v>
      </c>
      <c r="E1190" s="419"/>
      <c r="F1190" s="160">
        <f t="shared" si="56"/>
        <v>1111111</v>
      </c>
      <c r="G1190" s="394">
        <f t="shared" si="55"/>
        <v>0</v>
      </c>
      <c r="I1190" s="397">
        <f>IF(OR(C1190="150 Directors advances", C1190="120 accounts receivable", C1190="720.2 Automobile - Insurance", C1190="720.3 Automobile - License", C1190="870.4 Rent - Insurance", C1190="870.6 Rent - Property Tax", C1190="870.7 Rent - Homeoffice", C1190="870.9 Rent - Water"),
   0,
   IF(Dashboard!$F$5="Quick",
      IF(OR(C1190="190 Automobile",C1190="200 computer hardware",C1190="210 Computer software",C1190="220 Quickbooks software",C1190="230 Office equipment",C1190="240 Office furniture"),
         E1190-(E1190/(1+Dashboard!$F$4)),
         0
      ),
      IF(C1190="750 Business promotion",
         E1190-(E1190/(1+4.793/100)),
         E1190-(E1190/(1+Dashboard!$F$4))
      )
   )
)</f>
        <v>0</v>
      </c>
      <c r="J1190" s="39">
        <f>Bank1[[#This Row],[Money in/ (Money out)]]-Bank1[[#This Row],[GST/HST]]</f>
        <v>0</v>
      </c>
      <c r="L1190" s="37">
        <f t="shared" si="54"/>
        <v>0</v>
      </c>
    </row>
    <row r="1191" spans="1:12" x14ac:dyDescent="0.2">
      <c r="A1191" s="418"/>
      <c r="D1191" s="416">
        <f>_xlfn.XLOOKUP(C:C,Table1[for Import to Bank Register dropdown],Table1[for Pivot],0,0,1)</f>
        <v>0</v>
      </c>
      <c r="E1191" s="419"/>
      <c r="F1191" s="160">
        <f t="shared" si="56"/>
        <v>1111111</v>
      </c>
      <c r="G1191" s="394">
        <f t="shared" si="55"/>
        <v>0</v>
      </c>
      <c r="I1191" s="397">
        <f>IF(OR(C1191="150 Directors advances", C1191="120 accounts receivable", C1191="720.2 Automobile - Insurance", C1191="720.3 Automobile - License", C1191="870.4 Rent - Insurance", C1191="870.6 Rent - Property Tax", C1191="870.7 Rent - Homeoffice", C1191="870.9 Rent - Water"),
   0,
   IF(Dashboard!$F$5="Quick",
      IF(OR(C1191="190 Automobile",C1191="200 computer hardware",C1191="210 Computer software",C1191="220 Quickbooks software",C1191="230 Office equipment",C1191="240 Office furniture"),
         E1191-(E1191/(1+Dashboard!$F$4)),
         0
      ),
      IF(C1191="750 Business promotion",
         E1191-(E1191/(1+4.793/100)),
         E1191-(E1191/(1+Dashboard!$F$4))
      )
   )
)</f>
        <v>0</v>
      </c>
      <c r="J1191" s="39">
        <f>Bank1[[#This Row],[Money in/ (Money out)]]-Bank1[[#This Row],[GST/HST]]</f>
        <v>0</v>
      </c>
      <c r="L1191" s="37">
        <f t="shared" si="54"/>
        <v>0</v>
      </c>
    </row>
    <row r="1192" spans="1:12" x14ac:dyDescent="0.2">
      <c r="A1192" s="418"/>
      <c r="D1192" s="416">
        <f>_xlfn.XLOOKUP(C:C,Table1[for Import to Bank Register dropdown],Table1[for Pivot],0,0,1)</f>
        <v>0</v>
      </c>
      <c r="E1192" s="419"/>
      <c r="F1192" s="160">
        <f t="shared" si="56"/>
        <v>1111111</v>
      </c>
      <c r="G1192" s="394">
        <f t="shared" si="55"/>
        <v>0</v>
      </c>
      <c r="I1192" s="397">
        <f>IF(OR(C1192="150 Directors advances", C1192="120 accounts receivable", C1192="720.2 Automobile - Insurance", C1192="720.3 Automobile - License", C1192="870.4 Rent - Insurance", C1192="870.6 Rent - Property Tax", C1192="870.7 Rent - Homeoffice", C1192="870.9 Rent - Water"),
   0,
   IF(Dashboard!$F$5="Quick",
      IF(OR(C1192="190 Automobile",C1192="200 computer hardware",C1192="210 Computer software",C1192="220 Quickbooks software",C1192="230 Office equipment",C1192="240 Office furniture"),
         E1192-(E1192/(1+Dashboard!$F$4)),
         0
      ),
      IF(C1192="750 Business promotion",
         E1192-(E1192/(1+4.793/100)),
         E1192-(E1192/(1+Dashboard!$F$4))
      )
   )
)</f>
        <v>0</v>
      </c>
      <c r="J1192" s="39">
        <f>Bank1[[#This Row],[Money in/ (Money out)]]-Bank1[[#This Row],[GST/HST]]</f>
        <v>0</v>
      </c>
      <c r="L1192" s="37">
        <f t="shared" si="54"/>
        <v>0</v>
      </c>
    </row>
    <row r="1193" spans="1:12" x14ac:dyDescent="0.2">
      <c r="A1193" s="418"/>
      <c r="D1193" s="416">
        <f>_xlfn.XLOOKUP(C:C,Table1[for Import to Bank Register dropdown],Table1[for Pivot],0,0,1)</f>
        <v>0</v>
      </c>
      <c r="E1193" s="419"/>
      <c r="F1193" s="160">
        <f t="shared" si="56"/>
        <v>1111111</v>
      </c>
      <c r="G1193" s="394">
        <f t="shared" si="55"/>
        <v>0</v>
      </c>
      <c r="I1193" s="397">
        <f>IF(OR(C1193="150 Directors advances", C1193="120 accounts receivable", C1193="720.2 Automobile - Insurance", C1193="720.3 Automobile - License", C1193="870.4 Rent - Insurance", C1193="870.6 Rent - Property Tax", C1193="870.7 Rent - Homeoffice", C1193="870.9 Rent - Water"),
   0,
   IF(Dashboard!$F$5="Quick",
      IF(OR(C1193="190 Automobile",C1193="200 computer hardware",C1193="210 Computer software",C1193="220 Quickbooks software",C1193="230 Office equipment",C1193="240 Office furniture"),
         E1193-(E1193/(1+Dashboard!$F$4)),
         0
      ),
      IF(C1193="750 Business promotion",
         E1193-(E1193/(1+4.793/100)),
         E1193-(E1193/(1+Dashboard!$F$4))
      )
   )
)</f>
        <v>0</v>
      </c>
      <c r="J1193" s="39">
        <f>Bank1[[#This Row],[Money in/ (Money out)]]-Bank1[[#This Row],[GST/HST]]</f>
        <v>0</v>
      </c>
      <c r="L1193" s="37">
        <f t="shared" si="54"/>
        <v>0</v>
      </c>
    </row>
    <row r="1194" spans="1:12" x14ac:dyDescent="0.2">
      <c r="A1194" s="418"/>
      <c r="D1194" s="416">
        <f>_xlfn.XLOOKUP(C:C,Table1[for Import to Bank Register dropdown],Table1[for Pivot],0,0,1)</f>
        <v>0</v>
      </c>
      <c r="E1194" s="419"/>
      <c r="F1194" s="160">
        <f t="shared" si="56"/>
        <v>1111111</v>
      </c>
      <c r="G1194" s="394">
        <f t="shared" si="55"/>
        <v>0</v>
      </c>
      <c r="I1194" s="397">
        <f>IF(OR(C1194="150 Directors advances", C1194="120 accounts receivable", C1194="720.2 Automobile - Insurance", C1194="720.3 Automobile - License", C1194="870.4 Rent - Insurance", C1194="870.6 Rent - Property Tax", C1194="870.7 Rent - Homeoffice", C1194="870.9 Rent - Water"),
   0,
   IF(Dashboard!$F$5="Quick",
      IF(OR(C1194="190 Automobile",C1194="200 computer hardware",C1194="210 Computer software",C1194="220 Quickbooks software",C1194="230 Office equipment",C1194="240 Office furniture"),
         E1194-(E1194/(1+Dashboard!$F$4)),
         0
      ),
      IF(C1194="750 Business promotion",
         E1194-(E1194/(1+4.793/100)),
         E1194-(E1194/(1+Dashboard!$F$4))
      )
   )
)</f>
        <v>0</v>
      </c>
      <c r="J1194" s="39">
        <f>Bank1[[#This Row],[Money in/ (Money out)]]-Bank1[[#This Row],[GST/HST]]</f>
        <v>0</v>
      </c>
      <c r="L1194" s="37">
        <f t="shared" si="54"/>
        <v>0</v>
      </c>
    </row>
    <row r="1195" spans="1:12" x14ac:dyDescent="0.2">
      <c r="A1195" s="418"/>
      <c r="D1195" s="416">
        <f>_xlfn.XLOOKUP(C:C,Table1[for Import to Bank Register dropdown],Table1[for Pivot],0,0,1)</f>
        <v>0</v>
      </c>
      <c r="E1195" s="419"/>
      <c r="F1195" s="160">
        <f t="shared" si="56"/>
        <v>1111111</v>
      </c>
      <c r="G1195" s="394">
        <f t="shared" si="55"/>
        <v>0</v>
      </c>
      <c r="I1195" s="397">
        <f>IF(OR(C1195="150 Directors advances", C1195="120 accounts receivable", C1195="720.2 Automobile - Insurance", C1195="720.3 Automobile - License", C1195="870.4 Rent - Insurance", C1195="870.6 Rent - Property Tax", C1195="870.7 Rent - Homeoffice", C1195="870.9 Rent - Water"),
   0,
   IF(Dashboard!$F$5="Quick",
      IF(OR(C1195="190 Automobile",C1195="200 computer hardware",C1195="210 Computer software",C1195="220 Quickbooks software",C1195="230 Office equipment",C1195="240 Office furniture"),
         E1195-(E1195/(1+Dashboard!$F$4)),
         0
      ),
      IF(C1195="750 Business promotion",
         E1195-(E1195/(1+4.793/100)),
         E1195-(E1195/(1+Dashboard!$F$4))
      )
   )
)</f>
        <v>0</v>
      </c>
      <c r="J1195" s="39">
        <f>Bank1[[#This Row],[Money in/ (Money out)]]-Bank1[[#This Row],[GST/HST]]</f>
        <v>0</v>
      </c>
      <c r="L1195" s="37">
        <f t="shared" si="54"/>
        <v>0</v>
      </c>
    </row>
    <row r="1196" spans="1:12" x14ac:dyDescent="0.2">
      <c r="A1196" s="418"/>
      <c r="D1196" s="416">
        <f>_xlfn.XLOOKUP(C:C,Table1[for Import to Bank Register dropdown],Table1[for Pivot],0,0,1)</f>
        <v>0</v>
      </c>
      <c r="E1196" s="419"/>
      <c r="F1196" s="160">
        <f t="shared" si="56"/>
        <v>1111111</v>
      </c>
      <c r="G1196" s="394">
        <f t="shared" si="55"/>
        <v>0</v>
      </c>
      <c r="I1196" s="397">
        <f>IF(OR(C1196="150 Directors advances", C1196="120 accounts receivable", C1196="720.2 Automobile - Insurance", C1196="720.3 Automobile - License", C1196="870.4 Rent - Insurance", C1196="870.6 Rent - Property Tax", C1196="870.7 Rent - Homeoffice", C1196="870.9 Rent - Water"),
   0,
   IF(Dashboard!$F$5="Quick",
      IF(OR(C1196="190 Automobile",C1196="200 computer hardware",C1196="210 Computer software",C1196="220 Quickbooks software",C1196="230 Office equipment",C1196="240 Office furniture"),
         E1196-(E1196/(1+Dashboard!$F$4)),
         0
      ),
      IF(C1196="750 Business promotion",
         E1196-(E1196/(1+4.793/100)),
         E1196-(E1196/(1+Dashboard!$F$4))
      )
   )
)</f>
        <v>0</v>
      </c>
      <c r="J1196" s="39">
        <f>Bank1[[#This Row],[Money in/ (Money out)]]-Bank1[[#This Row],[GST/HST]]</f>
        <v>0</v>
      </c>
      <c r="L1196" s="37">
        <f t="shared" si="54"/>
        <v>0</v>
      </c>
    </row>
    <row r="1197" spans="1:12" x14ac:dyDescent="0.2">
      <c r="A1197" s="418"/>
      <c r="D1197" s="416">
        <f>_xlfn.XLOOKUP(C:C,Table1[for Import to Bank Register dropdown],Table1[for Pivot],0,0,1)</f>
        <v>0</v>
      </c>
      <c r="E1197" s="419"/>
      <c r="F1197" s="160">
        <f t="shared" si="56"/>
        <v>1111111</v>
      </c>
      <c r="G1197" s="394">
        <f t="shared" si="55"/>
        <v>0</v>
      </c>
      <c r="I1197" s="397">
        <f>IF(OR(C1197="150 Directors advances", C1197="120 accounts receivable", C1197="720.2 Automobile - Insurance", C1197="720.3 Automobile - License", C1197="870.4 Rent - Insurance", C1197="870.6 Rent - Property Tax", C1197="870.7 Rent - Homeoffice", C1197="870.9 Rent - Water"),
   0,
   IF(Dashboard!$F$5="Quick",
      IF(OR(C1197="190 Automobile",C1197="200 computer hardware",C1197="210 Computer software",C1197="220 Quickbooks software",C1197="230 Office equipment",C1197="240 Office furniture"),
         E1197-(E1197/(1+Dashboard!$F$4)),
         0
      ),
      IF(C1197="750 Business promotion",
         E1197-(E1197/(1+4.793/100)),
         E1197-(E1197/(1+Dashboard!$F$4))
      )
   )
)</f>
        <v>0</v>
      </c>
      <c r="J1197" s="39">
        <f>Bank1[[#This Row],[Money in/ (Money out)]]-Bank1[[#This Row],[GST/HST]]</f>
        <v>0</v>
      </c>
      <c r="L1197" s="37">
        <f t="shared" si="54"/>
        <v>0</v>
      </c>
    </row>
    <row r="1198" spans="1:12" x14ac:dyDescent="0.2">
      <c r="A1198" s="418"/>
      <c r="D1198" s="416">
        <f>_xlfn.XLOOKUP(C:C,Table1[for Import to Bank Register dropdown],Table1[for Pivot],0,0,1)</f>
        <v>0</v>
      </c>
      <c r="E1198" s="419"/>
      <c r="F1198" s="160">
        <f t="shared" si="56"/>
        <v>1111111</v>
      </c>
      <c r="G1198" s="394">
        <f t="shared" si="55"/>
        <v>0</v>
      </c>
      <c r="I1198" s="397">
        <f>IF(OR(C1198="150 Directors advances", C1198="120 accounts receivable", C1198="720.2 Automobile - Insurance", C1198="720.3 Automobile - License", C1198="870.4 Rent - Insurance", C1198="870.6 Rent - Property Tax", C1198="870.7 Rent - Homeoffice", C1198="870.9 Rent - Water"),
   0,
   IF(Dashboard!$F$5="Quick",
      IF(OR(C1198="190 Automobile",C1198="200 computer hardware",C1198="210 Computer software",C1198="220 Quickbooks software",C1198="230 Office equipment",C1198="240 Office furniture"),
         E1198-(E1198/(1+Dashboard!$F$4)),
         0
      ),
      IF(C1198="750 Business promotion",
         E1198-(E1198/(1+4.793/100)),
         E1198-(E1198/(1+Dashboard!$F$4))
      )
   )
)</f>
        <v>0</v>
      </c>
      <c r="J1198" s="39">
        <f>Bank1[[#This Row],[Money in/ (Money out)]]-Bank1[[#This Row],[GST/HST]]</f>
        <v>0</v>
      </c>
      <c r="L1198" s="37">
        <f t="shared" si="54"/>
        <v>0</v>
      </c>
    </row>
    <row r="1199" spans="1:12" x14ac:dyDescent="0.2">
      <c r="A1199" s="418"/>
      <c r="D1199" s="416">
        <f>_xlfn.XLOOKUP(C:C,Table1[for Import to Bank Register dropdown],Table1[for Pivot],0,0,1)</f>
        <v>0</v>
      </c>
      <c r="E1199" s="419"/>
      <c r="F1199" s="160">
        <f t="shared" si="56"/>
        <v>1111111</v>
      </c>
      <c r="G1199" s="394">
        <f t="shared" si="55"/>
        <v>0</v>
      </c>
      <c r="I1199" s="397">
        <f>IF(OR(C1199="150 Directors advances", C1199="120 accounts receivable", C1199="720.2 Automobile - Insurance", C1199="720.3 Automobile - License", C1199="870.4 Rent - Insurance", C1199="870.6 Rent - Property Tax", C1199="870.7 Rent - Homeoffice", C1199="870.9 Rent - Water"),
   0,
   IF(Dashboard!$F$5="Quick",
      IF(OR(C1199="190 Automobile",C1199="200 computer hardware",C1199="210 Computer software",C1199="220 Quickbooks software",C1199="230 Office equipment",C1199="240 Office furniture"),
         E1199-(E1199/(1+Dashboard!$F$4)),
         0
      ),
      IF(C1199="750 Business promotion",
         E1199-(E1199/(1+4.793/100)),
         E1199-(E1199/(1+Dashboard!$F$4))
      )
   )
)</f>
        <v>0</v>
      </c>
      <c r="J1199" s="39">
        <f>Bank1[[#This Row],[Money in/ (Money out)]]-Bank1[[#This Row],[GST/HST]]</f>
        <v>0</v>
      </c>
      <c r="L1199" s="37">
        <f t="shared" si="54"/>
        <v>0</v>
      </c>
    </row>
    <row r="1200" spans="1:12" x14ac:dyDescent="0.2">
      <c r="A1200" s="418"/>
      <c r="D1200" s="416">
        <f>_xlfn.XLOOKUP(C:C,Table1[for Import to Bank Register dropdown],Table1[for Pivot],0,0,1)</f>
        <v>0</v>
      </c>
      <c r="E1200" s="419"/>
      <c r="F1200" s="160">
        <f t="shared" si="56"/>
        <v>1111111</v>
      </c>
      <c r="G1200" s="394">
        <f t="shared" si="55"/>
        <v>0</v>
      </c>
      <c r="I1200" s="397">
        <f>IF(OR(C1200="150 Directors advances", C1200="120 accounts receivable", C1200="720.2 Automobile - Insurance", C1200="720.3 Automobile - License", C1200="870.4 Rent - Insurance", C1200="870.6 Rent - Property Tax", C1200="870.7 Rent - Homeoffice", C1200="870.9 Rent - Water"),
   0,
   IF(Dashboard!$F$5="Quick",
      IF(OR(C1200="190 Automobile",C1200="200 computer hardware",C1200="210 Computer software",C1200="220 Quickbooks software",C1200="230 Office equipment",C1200="240 Office furniture"),
         E1200-(E1200/(1+Dashboard!$F$4)),
         0
      ),
      IF(C1200="750 Business promotion",
         E1200-(E1200/(1+4.793/100)),
         E1200-(E1200/(1+Dashboard!$F$4))
      )
   )
)</f>
        <v>0</v>
      </c>
      <c r="J1200" s="39">
        <f>Bank1[[#This Row],[Money in/ (Money out)]]-Bank1[[#This Row],[GST/HST]]</f>
        <v>0</v>
      </c>
      <c r="L1200" s="37">
        <f t="shared" si="54"/>
        <v>0</v>
      </c>
    </row>
    <row r="1201" spans="1:12" x14ac:dyDescent="0.2">
      <c r="A1201" s="418"/>
      <c r="D1201" s="416">
        <f>_xlfn.XLOOKUP(C:C,Table1[for Import to Bank Register dropdown],Table1[for Pivot],0,0,1)</f>
        <v>0</v>
      </c>
      <c r="E1201" s="419"/>
      <c r="F1201" s="160">
        <f t="shared" si="56"/>
        <v>1111111</v>
      </c>
      <c r="G1201" s="394">
        <f t="shared" si="55"/>
        <v>0</v>
      </c>
      <c r="I1201" s="397">
        <f>IF(OR(C1201="150 Directors advances", C1201="120 accounts receivable", C1201="720.2 Automobile - Insurance", C1201="720.3 Automobile - License", C1201="870.4 Rent - Insurance", C1201="870.6 Rent - Property Tax", C1201="870.7 Rent - Homeoffice", C1201="870.9 Rent - Water"),
   0,
   IF(Dashboard!$F$5="Quick",
      IF(OR(C1201="190 Automobile",C1201="200 computer hardware",C1201="210 Computer software",C1201="220 Quickbooks software",C1201="230 Office equipment",C1201="240 Office furniture"),
         E1201-(E1201/(1+Dashboard!$F$4)),
         0
      ),
      IF(C1201="750 Business promotion",
         E1201-(E1201/(1+4.793/100)),
         E1201-(E1201/(1+Dashboard!$F$4))
      )
   )
)</f>
        <v>0</v>
      </c>
      <c r="J1201" s="39">
        <f>Bank1[[#This Row],[Money in/ (Money out)]]-Bank1[[#This Row],[GST/HST]]</f>
        <v>0</v>
      </c>
      <c r="L1201" s="37">
        <f t="shared" si="54"/>
        <v>0</v>
      </c>
    </row>
    <row r="1202" spans="1:12" x14ac:dyDescent="0.2">
      <c r="A1202" s="418"/>
      <c r="D1202" s="416">
        <f>_xlfn.XLOOKUP(C:C,Table1[for Import to Bank Register dropdown],Table1[for Pivot],0,0,1)</f>
        <v>0</v>
      </c>
      <c r="E1202" s="419"/>
      <c r="F1202" s="160">
        <f t="shared" si="56"/>
        <v>1111111</v>
      </c>
      <c r="G1202" s="394">
        <f t="shared" si="55"/>
        <v>0</v>
      </c>
      <c r="I1202" s="397">
        <f>IF(OR(C1202="150 Directors advances", C1202="120 accounts receivable", C1202="720.2 Automobile - Insurance", C1202="720.3 Automobile - License", C1202="870.4 Rent - Insurance", C1202="870.6 Rent - Property Tax", C1202="870.7 Rent - Homeoffice", C1202="870.9 Rent - Water"),
   0,
   IF(Dashboard!$F$5="Quick",
      IF(OR(C1202="190 Automobile",C1202="200 computer hardware",C1202="210 Computer software",C1202="220 Quickbooks software",C1202="230 Office equipment",C1202="240 Office furniture"),
         E1202-(E1202/(1+Dashboard!$F$4)),
         0
      ),
      IF(C1202="750 Business promotion",
         E1202-(E1202/(1+4.793/100)),
         E1202-(E1202/(1+Dashboard!$F$4))
      )
   )
)</f>
        <v>0</v>
      </c>
      <c r="J1202" s="39">
        <f>Bank1[[#This Row],[Money in/ (Money out)]]-Bank1[[#This Row],[GST/HST]]</f>
        <v>0</v>
      </c>
      <c r="L1202" s="37">
        <f t="shared" si="54"/>
        <v>0</v>
      </c>
    </row>
    <row r="1203" spans="1:12" x14ac:dyDescent="0.2">
      <c r="A1203" s="418"/>
      <c r="D1203" s="416">
        <f>_xlfn.XLOOKUP(C:C,Table1[for Import to Bank Register dropdown],Table1[for Pivot],0,0,1)</f>
        <v>0</v>
      </c>
      <c r="E1203" s="419"/>
      <c r="F1203" s="160">
        <f t="shared" si="56"/>
        <v>1111111</v>
      </c>
      <c r="G1203" s="394">
        <f t="shared" si="55"/>
        <v>0</v>
      </c>
      <c r="I1203" s="397">
        <f>IF(OR(C1203="150 Directors advances", C1203="120 accounts receivable", C1203="720.2 Automobile - Insurance", C1203="720.3 Automobile - License", C1203="870.4 Rent - Insurance", C1203="870.6 Rent - Property Tax", C1203="870.7 Rent - Homeoffice", C1203="870.9 Rent - Water"),
   0,
   IF(Dashboard!$F$5="Quick",
      IF(OR(C1203="190 Automobile",C1203="200 computer hardware",C1203="210 Computer software",C1203="220 Quickbooks software",C1203="230 Office equipment",C1203="240 Office furniture"),
         E1203-(E1203/(1+Dashboard!$F$4)),
         0
      ),
      IF(C1203="750 Business promotion",
         E1203-(E1203/(1+4.793/100)),
         E1203-(E1203/(1+Dashboard!$F$4))
      )
   )
)</f>
        <v>0</v>
      </c>
      <c r="J1203" s="39">
        <f>Bank1[[#This Row],[Money in/ (Money out)]]-Bank1[[#This Row],[GST/HST]]</f>
        <v>0</v>
      </c>
      <c r="L1203" s="37">
        <f t="shared" si="54"/>
        <v>0</v>
      </c>
    </row>
    <row r="1204" spans="1:12" x14ac:dyDescent="0.2">
      <c r="A1204" s="418"/>
      <c r="D1204" s="416">
        <f>_xlfn.XLOOKUP(C:C,Table1[for Import to Bank Register dropdown],Table1[for Pivot],0,0,1)</f>
        <v>0</v>
      </c>
      <c r="E1204" s="419"/>
      <c r="F1204" s="160">
        <f t="shared" si="56"/>
        <v>1111111</v>
      </c>
      <c r="G1204" s="394">
        <f t="shared" si="55"/>
        <v>0</v>
      </c>
      <c r="I1204" s="397">
        <f>IF(OR(C1204="150 Directors advances", C1204="120 accounts receivable", C1204="720.2 Automobile - Insurance", C1204="720.3 Automobile - License", C1204="870.4 Rent - Insurance", C1204="870.6 Rent - Property Tax", C1204="870.7 Rent - Homeoffice", C1204="870.9 Rent - Water"),
   0,
   IF(Dashboard!$F$5="Quick",
      IF(OR(C1204="190 Automobile",C1204="200 computer hardware",C1204="210 Computer software",C1204="220 Quickbooks software",C1204="230 Office equipment",C1204="240 Office furniture"),
         E1204-(E1204/(1+Dashboard!$F$4)),
         0
      ),
      IF(C1204="750 Business promotion",
         E1204-(E1204/(1+4.793/100)),
         E1204-(E1204/(1+Dashboard!$F$4))
      )
   )
)</f>
        <v>0</v>
      </c>
      <c r="J1204" s="39">
        <f>Bank1[[#This Row],[Money in/ (Money out)]]-Bank1[[#This Row],[GST/HST]]</f>
        <v>0</v>
      </c>
      <c r="L1204" s="37">
        <f t="shared" si="54"/>
        <v>0</v>
      </c>
    </row>
    <row r="1205" spans="1:12" x14ac:dyDescent="0.2">
      <c r="A1205" s="418"/>
      <c r="D1205" s="416">
        <f>_xlfn.XLOOKUP(C:C,Table1[for Import to Bank Register dropdown],Table1[for Pivot],0,0,1)</f>
        <v>0</v>
      </c>
      <c r="E1205" s="419"/>
      <c r="F1205" s="160">
        <f t="shared" si="56"/>
        <v>1111111</v>
      </c>
      <c r="G1205" s="394">
        <f t="shared" si="55"/>
        <v>0</v>
      </c>
      <c r="I1205" s="397">
        <f>IF(OR(C1205="150 Directors advances", C1205="120 accounts receivable", C1205="720.2 Automobile - Insurance", C1205="720.3 Automobile - License", C1205="870.4 Rent - Insurance", C1205="870.6 Rent - Property Tax", C1205="870.7 Rent - Homeoffice", C1205="870.9 Rent - Water"),
   0,
   IF(Dashboard!$F$5="Quick",
      IF(OR(C1205="190 Automobile",C1205="200 computer hardware",C1205="210 Computer software",C1205="220 Quickbooks software",C1205="230 Office equipment",C1205="240 Office furniture"),
         E1205-(E1205/(1+Dashboard!$F$4)),
         0
      ),
      IF(C1205="750 Business promotion",
         E1205-(E1205/(1+4.793/100)),
         E1205-(E1205/(1+Dashboard!$F$4))
      )
   )
)</f>
        <v>0</v>
      </c>
      <c r="J1205" s="39">
        <f>Bank1[[#This Row],[Money in/ (Money out)]]-Bank1[[#This Row],[GST/HST]]</f>
        <v>0</v>
      </c>
      <c r="L1205" s="37">
        <f t="shared" si="54"/>
        <v>0</v>
      </c>
    </row>
    <row r="1206" spans="1:12" x14ac:dyDescent="0.2">
      <c r="A1206" s="418"/>
      <c r="D1206" s="416">
        <f>_xlfn.XLOOKUP(C:C,Table1[for Import to Bank Register dropdown],Table1[for Pivot],0,0,1)</f>
        <v>0</v>
      </c>
      <c r="E1206" s="419"/>
      <c r="F1206" s="160">
        <f t="shared" si="56"/>
        <v>1111111</v>
      </c>
      <c r="G1206" s="394">
        <f t="shared" si="55"/>
        <v>0</v>
      </c>
      <c r="I1206" s="397">
        <f>IF(OR(C1206="150 Directors advances", C1206="120 accounts receivable", C1206="720.2 Automobile - Insurance", C1206="720.3 Automobile - License", C1206="870.4 Rent - Insurance", C1206="870.6 Rent - Property Tax", C1206="870.7 Rent - Homeoffice", C1206="870.9 Rent - Water"),
   0,
   IF(Dashboard!$F$5="Quick",
      IF(OR(C1206="190 Automobile",C1206="200 computer hardware",C1206="210 Computer software",C1206="220 Quickbooks software",C1206="230 Office equipment",C1206="240 Office furniture"),
         E1206-(E1206/(1+Dashboard!$F$4)),
         0
      ),
      IF(C1206="750 Business promotion",
         E1206-(E1206/(1+4.793/100)),
         E1206-(E1206/(1+Dashboard!$F$4))
      )
   )
)</f>
        <v>0</v>
      </c>
      <c r="J1206" s="39">
        <f>Bank1[[#This Row],[Money in/ (Money out)]]-Bank1[[#This Row],[GST/HST]]</f>
        <v>0</v>
      </c>
      <c r="L1206" s="37">
        <f t="shared" si="54"/>
        <v>0</v>
      </c>
    </row>
    <row r="1207" spans="1:12" x14ac:dyDescent="0.2">
      <c r="A1207" s="418"/>
      <c r="D1207" s="416">
        <f>_xlfn.XLOOKUP(C:C,Table1[for Import to Bank Register dropdown],Table1[for Pivot],0,0,1)</f>
        <v>0</v>
      </c>
      <c r="E1207" s="419"/>
      <c r="F1207" s="160">
        <f t="shared" si="56"/>
        <v>1111111</v>
      </c>
      <c r="G1207" s="394">
        <f t="shared" si="55"/>
        <v>0</v>
      </c>
      <c r="I1207" s="397">
        <f>IF(OR(C1207="150 Directors advances", C1207="120 accounts receivable", C1207="720.2 Automobile - Insurance", C1207="720.3 Automobile - License", C1207="870.4 Rent - Insurance", C1207="870.6 Rent - Property Tax", C1207="870.7 Rent - Homeoffice", C1207="870.9 Rent - Water"),
   0,
   IF(Dashboard!$F$5="Quick",
      IF(OR(C1207="190 Automobile",C1207="200 computer hardware",C1207="210 Computer software",C1207="220 Quickbooks software",C1207="230 Office equipment",C1207="240 Office furniture"),
         E1207-(E1207/(1+Dashboard!$F$4)),
         0
      ),
      IF(C1207="750 Business promotion",
         E1207-(E1207/(1+4.793/100)),
         E1207-(E1207/(1+Dashboard!$F$4))
      )
   )
)</f>
        <v>0</v>
      </c>
      <c r="J1207" s="39">
        <f>Bank1[[#This Row],[Money in/ (Money out)]]-Bank1[[#This Row],[GST/HST]]</f>
        <v>0</v>
      </c>
      <c r="L1207" s="37">
        <f t="shared" si="54"/>
        <v>0</v>
      </c>
    </row>
    <row r="1208" spans="1:12" x14ac:dyDescent="0.2">
      <c r="A1208" s="418"/>
      <c r="D1208" s="416">
        <f>_xlfn.XLOOKUP(C:C,Table1[for Import to Bank Register dropdown],Table1[for Pivot],0,0,1)</f>
        <v>0</v>
      </c>
      <c r="E1208" s="419"/>
      <c r="F1208" s="160">
        <f t="shared" si="56"/>
        <v>1111111</v>
      </c>
      <c r="G1208" s="394">
        <f t="shared" si="55"/>
        <v>0</v>
      </c>
      <c r="I1208" s="397">
        <f>IF(OR(C1208="150 Directors advances", C1208="120 accounts receivable", C1208="720.2 Automobile - Insurance", C1208="720.3 Automobile - License", C1208="870.4 Rent - Insurance", C1208="870.6 Rent - Property Tax", C1208="870.7 Rent - Homeoffice", C1208="870.9 Rent - Water"),
   0,
   IF(Dashboard!$F$5="Quick",
      IF(OR(C1208="190 Automobile",C1208="200 computer hardware",C1208="210 Computer software",C1208="220 Quickbooks software",C1208="230 Office equipment",C1208="240 Office furniture"),
         E1208-(E1208/(1+Dashboard!$F$4)),
         0
      ),
      IF(C1208="750 Business promotion",
         E1208-(E1208/(1+4.793/100)),
         E1208-(E1208/(1+Dashboard!$F$4))
      )
   )
)</f>
        <v>0</v>
      </c>
      <c r="J1208" s="39">
        <f>Bank1[[#This Row],[Money in/ (Money out)]]-Bank1[[#This Row],[GST/HST]]</f>
        <v>0</v>
      </c>
      <c r="L1208" s="37">
        <f t="shared" si="54"/>
        <v>0</v>
      </c>
    </row>
    <row r="1209" spans="1:12" x14ac:dyDescent="0.2">
      <c r="A1209" s="418"/>
      <c r="D1209" s="416">
        <f>_xlfn.XLOOKUP(C:C,Table1[for Import to Bank Register dropdown],Table1[for Pivot],0,0,1)</f>
        <v>0</v>
      </c>
      <c r="E1209" s="419"/>
      <c r="F1209" s="160">
        <f t="shared" si="56"/>
        <v>1111111</v>
      </c>
      <c r="G1209" s="394">
        <f t="shared" si="55"/>
        <v>0</v>
      </c>
      <c r="I1209" s="397">
        <f>IF(OR(C1209="150 Directors advances", C1209="120 accounts receivable", C1209="720.2 Automobile - Insurance", C1209="720.3 Automobile - License", C1209="870.4 Rent - Insurance", C1209="870.6 Rent - Property Tax", C1209="870.7 Rent - Homeoffice", C1209="870.9 Rent - Water"),
   0,
   IF(Dashboard!$F$5="Quick",
      IF(OR(C1209="190 Automobile",C1209="200 computer hardware",C1209="210 Computer software",C1209="220 Quickbooks software",C1209="230 Office equipment",C1209="240 Office furniture"),
         E1209-(E1209/(1+Dashboard!$F$4)),
         0
      ),
      IF(C1209="750 Business promotion",
         E1209-(E1209/(1+4.793/100)),
         E1209-(E1209/(1+Dashboard!$F$4))
      )
   )
)</f>
        <v>0</v>
      </c>
      <c r="J1209" s="39">
        <f>Bank1[[#This Row],[Money in/ (Money out)]]-Bank1[[#This Row],[GST/HST]]</f>
        <v>0</v>
      </c>
      <c r="L1209" s="37">
        <f t="shared" si="54"/>
        <v>0</v>
      </c>
    </row>
    <row r="1210" spans="1:12" x14ac:dyDescent="0.2">
      <c r="A1210" s="418"/>
      <c r="D1210" s="416">
        <f>_xlfn.XLOOKUP(C:C,Table1[for Import to Bank Register dropdown],Table1[for Pivot],0,0,1)</f>
        <v>0</v>
      </c>
      <c r="E1210" s="419"/>
      <c r="F1210" s="160">
        <f t="shared" si="56"/>
        <v>1111111</v>
      </c>
      <c r="G1210" s="394">
        <f t="shared" si="55"/>
        <v>0</v>
      </c>
      <c r="I1210" s="397">
        <f>IF(OR(C1210="150 Directors advances", C1210="120 accounts receivable", C1210="720.2 Automobile - Insurance", C1210="720.3 Automobile - License", C1210="870.4 Rent - Insurance", C1210="870.6 Rent - Property Tax", C1210="870.7 Rent - Homeoffice", C1210="870.9 Rent - Water"),
   0,
   IF(Dashboard!$F$5="Quick",
      IF(OR(C1210="190 Automobile",C1210="200 computer hardware",C1210="210 Computer software",C1210="220 Quickbooks software",C1210="230 Office equipment",C1210="240 Office furniture"),
         E1210-(E1210/(1+Dashboard!$F$4)),
         0
      ),
      IF(C1210="750 Business promotion",
         E1210-(E1210/(1+4.793/100)),
         E1210-(E1210/(1+Dashboard!$F$4))
      )
   )
)</f>
        <v>0</v>
      </c>
      <c r="J1210" s="39">
        <f>Bank1[[#This Row],[Money in/ (Money out)]]-Bank1[[#This Row],[GST/HST]]</f>
        <v>0</v>
      </c>
      <c r="L1210" s="37">
        <f t="shared" si="54"/>
        <v>0</v>
      </c>
    </row>
    <row r="1211" spans="1:12" x14ac:dyDescent="0.2">
      <c r="A1211" s="418"/>
      <c r="D1211" s="416">
        <f>_xlfn.XLOOKUP(C:C,Table1[for Import to Bank Register dropdown],Table1[for Pivot],0,0,1)</f>
        <v>0</v>
      </c>
      <c r="E1211" s="419"/>
      <c r="F1211" s="160">
        <f t="shared" si="56"/>
        <v>1111111</v>
      </c>
      <c r="G1211" s="394">
        <f t="shared" si="55"/>
        <v>0</v>
      </c>
      <c r="I1211" s="397">
        <f>IF(OR(C1211="150 Directors advances", C1211="120 accounts receivable", C1211="720.2 Automobile - Insurance", C1211="720.3 Automobile - License", C1211="870.4 Rent - Insurance", C1211="870.6 Rent - Property Tax", C1211="870.7 Rent - Homeoffice", C1211="870.9 Rent - Water"),
   0,
   IF(Dashboard!$F$5="Quick",
      IF(OR(C1211="190 Automobile",C1211="200 computer hardware",C1211="210 Computer software",C1211="220 Quickbooks software",C1211="230 Office equipment",C1211="240 Office furniture"),
         E1211-(E1211/(1+Dashboard!$F$4)),
         0
      ),
      IF(C1211="750 Business promotion",
         E1211-(E1211/(1+4.793/100)),
         E1211-(E1211/(1+Dashboard!$F$4))
      )
   )
)</f>
        <v>0</v>
      </c>
      <c r="J1211" s="39">
        <f>Bank1[[#This Row],[Money in/ (Money out)]]-Bank1[[#This Row],[GST/HST]]</f>
        <v>0</v>
      </c>
      <c r="L1211" s="37">
        <f t="shared" si="54"/>
        <v>0</v>
      </c>
    </row>
    <row r="1212" spans="1:12" x14ac:dyDescent="0.2">
      <c r="A1212" s="418"/>
      <c r="D1212" s="416">
        <f>_xlfn.XLOOKUP(C:C,Table1[for Import to Bank Register dropdown],Table1[for Pivot],0,0,1)</f>
        <v>0</v>
      </c>
      <c r="E1212" s="419"/>
      <c r="F1212" s="160">
        <f t="shared" si="56"/>
        <v>1111111</v>
      </c>
      <c r="G1212" s="394">
        <f t="shared" si="55"/>
        <v>0</v>
      </c>
      <c r="I1212" s="397">
        <f>IF(OR(C1212="150 Directors advances", C1212="120 accounts receivable", C1212="720.2 Automobile - Insurance", C1212="720.3 Automobile - License", C1212="870.4 Rent - Insurance", C1212="870.6 Rent - Property Tax", C1212="870.7 Rent - Homeoffice", C1212="870.9 Rent - Water"),
   0,
   IF(Dashboard!$F$5="Quick",
      IF(OR(C1212="190 Automobile",C1212="200 computer hardware",C1212="210 Computer software",C1212="220 Quickbooks software",C1212="230 Office equipment",C1212="240 Office furniture"),
         E1212-(E1212/(1+Dashboard!$F$4)),
         0
      ),
      IF(C1212="750 Business promotion",
         E1212-(E1212/(1+4.793/100)),
         E1212-(E1212/(1+Dashboard!$F$4))
      )
   )
)</f>
        <v>0</v>
      </c>
      <c r="J1212" s="39">
        <f>Bank1[[#This Row],[Money in/ (Money out)]]-Bank1[[#This Row],[GST/HST]]</f>
        <v>0</v>
      </c>
      <c r="L1212" s="37">
        <f t="shared" si="54"/>
        <v>0</v>
      </c>
    </row>
    <row r="1213" spans="1:12" x14ac:dyDescent="0.2">
      <c r="A1213" s="418"/>
      <c r="D1213" s="416">
        <f>_xlfn.XLOOKUP(C:C,Table1[for Import to Bank Register dropdown],Table1[for Pivot],0,0,1)</f>
        <v>0</v>
      </c>
      <c r="E1213" s="419"/>
      <c r="F1213" s="160">
        <f t="shared" si="56"/>
        <v>1111111</v>
      </c>
      <c r="G1213" s="394">
        <f t="shared" si="55"/>
        <v>0</v>
      </c>
      <c r="I1213" s="397">
        <f>IF(OR(C1213="150 Directors advances", C1213="120 accounts receivable", C1213="720.2 Automobile - Insurance", C1213="720.3 Automobile - License", C1213="870.4 Rent - Insurance", C1213="870.6 Rent - Property Tax", C1213="870.7 Rent - Homeoffice", C1213="870.9 Rent - Water"),
   0,
   IF(Dashboard!$F$5="Quick",
      IF(OR(C1213="190 Automobile",C1213="200 computer hardware",C1213="210 Computer software",C1213="220 Quickbooks software",C1213="230 Office equipment",C1213="240 Office furniture"),
         E1213-(E1213/(1+Dashboard!$F$4)),
         0
      ),
      IF(C1213="750 Business promotion",
         E1213-(E1213/(1+4.793/100)),
         E1213-(E1213/(1+Dashboard!$F$4))
      )
   )
)</f>
        <v>0</v>
      </c>
      <c r="J1213" s="39">
        <f>Bank1[[#This Row],[Money in/ (Money out)]]-Bank1[[#This Row],[GST/HST]]</f>
        <v>0</v>
      </c>
      <c r="L1213" s="37">
        <f t="shared" si="54"/>
        <v>0</v>
      </c>
    </row>
    <row r="1214" spans="1:12" x14ac:dyDescent="0.2">
      <c r="A1214" s="418"/>
      <c r="D1214" s="416">
        <f>_xlfn.XLOOKUP(C:C,Table1[for Import to Bank Register dropdown],Table1[for Pivot],0,0,1)</f>
        <v>0</v>
      </c>
      <c r="E1214" s="419"/>
      <c r="F1214" s="160">
        <f t="shared" si="56"/>
        <v>1111111</v>
      </c>
      <c r="G1214" s="394">
        <f t="shared" si="55"/>
        <v>0</v>
      </c>
      <c r="I1214" s="397">
        <f>IF(OR(C1214="150 Directors advances", C1214="120 accounts receivable", C1214="720.2 Automobile - Insurance", C1214="720.3 Automobile - License", C1214="870.4 Rent - Insurance", C1214="870.6 Rent - Property Tax", C1214="870.7 Rent - Homeoffice", C1214="870.9 Rent - Water"),
   0,
   IF(Dashboard!$F$5="Quick",
      IF(OR(C1214="190 Automobile",C1214="200 computer hardware",C1214="210 Computer software",C1214="220 Quickbooks software",C1214="230 Office equipment",C1214="240 Office furniture"),
         E1214-(E1214/(1+Dashboard!$F$4)),
         0
      ),
      IF(C1214="750 Business promotion",
         E1214-(E1214/(1+4.793/100)),
         E1214-(E1214/(1+Dashboard!$F$4))
      )
   )
)</f>
        <v>0</v>
      </c>
      <c r="J1214" s="39">
        <f>Bank1[[#This Row],[Money in/ (Money out)]]-Bank1[[#This Row],[GST/HST]]</f>
        <v>0</v>
      </c>
      <c r="L1214" s="37">
        <f t="shared" si="54"/>
        <v>0</v>
      </c>
    </row>
    <row r="1215" spans="1:12" x14ac:dyDescent="0.2">
      <c r="A1215" s="418"/>
      <c r="D1215" s="416">
        <f>_xlfn.XLOOKUP(C:C,Table1[for Import to Bank Register dropdown],Table1[for Pivot],0,0,1)</f>
        <v>0</v>
      </c>
      <c r="E1215" s="419"/>
      <c r="F1215" s="160">
        <f t="shared" si="56"/>
        <v>1111111</v>
      </c>
      <c r="G1215" s="394">
        <f t="shared" si="55"/>
        <v>0</v>
      </c>
      <c r="I1215" s="397">
        <f>IF(OR(C1215="150 Directors advances", C1215="120 accounts receivable", C1215="720.2 Automobile - Insurance", C1215="720.3 Automobile - License", C1215="870.4 Rent - Insurance", C1215="870.6 Rent - Property Tax", C1215="870.7 Rent - Homeoffice", C1215="870.9 Rent - Water"),
   0,
   IF(Dashboard!$F$5="Quick",
      IF(OR(C1215="190 Automobile",C1215="200 computer hardware",C1215="210 Computer software",C1215="220 Quickbooks software",C1215="230 Office equipment",C1215="240 Office furniture"),
         E1215-(E1215/(1+Dashboard!$F$4)),
         0
      ),
      IF(C1215="750 Business promotion",
         E1215-(E1215/(1+4.793/100)),
         E1215-(E1215/(1+Dashboard!$F$4))
      )
   )
)</f>
        <v>0</v>
      </c>
      <c r="J1215" s="39">
        <f>Bank1[[#This Row],[Money in/ (Money out)]]-Bank1[[#This Row],[GST/HST]]</f>
        <v>0</v>
      </c>
      <c r="L1215" s="37">
        <f t="shared" si="54"/>
        <v>0</v>
      </c>
    </row>
    <row r="1216" spans="1:12" x14ac:dyDescent="0.2">
      <c r="A1216" s="418"/>
      <c r="D1216" s="416">
        <f>_xlfn.XLOOKUP(C:C,Table1[for Import to Bank Register dropdown],Table1[for Pivot],0,0,1)</f>
        <v>0</v>
      </c>
      <c r="E1216" s="419"/>
      <c r="F1216" s="160">
        <f t="shared" si="56"/>
        <v>1111111</v>
      </c>
      <c r="G1216" s="394">
        <f t="shared" si="55"/>
        <v>0</v>
      </c>
      <c r="I1216" s="397">
        <f>IF(OR(C1216="150 Directors advances", C1216="120 accounts receivable", C1216="720.2 Automobile - Insurance", C1216="720.3 Automobile - License", C1216="870.4 Rent - Insurance", C1216="870.6 Rent - Property Tax", C1216="870.7 Rent - Homeoffice", C1216="870.9 Rent - Water"),
   0,
   IF(Dashboard!$F$5="Quick",
      IF(OR(C1216="190 Automobile",C1216="200 computer hardware",C1216="210 Computer software",C1216="220 Quickbooks software",C1216="230 Office equipment",C1216="240 Office furniture"),
         E1216-(E1216/(1+Dashboard!$F$4)),
         0
      ),
      IF(C1216="750 Business promotion",
         E1216-(E1216/(1+4.793/100)),
         E1216-(E1216/(1+Dashboard!$F$4))
      )
   )
)</f>
        <v>0</v>
      </c>
      <c r="J1216" s="39">
        <f>Bank1[[#This Row],[Money in/ (Money out)]]-Bank1[[#This Row],[GST/HST]]</f>
        <v>0</v>
      </c>
      <c r="L1216" s="37">
        <f t="shared" si="54"/>
        <v>0</v>
      </c>
    </row>
    <row r="1217" spans="1:12" x14ac:dyDescent="0.2">
      <c r="A1217" s="418"/>
      <c r="D1217" s="416">
        <f>_xlfn.XLOOKUP(C:C,Table1[for Import to Bank Register dropdown],Table1[for Pivot],0,0,1)</f>
        <v>0</v>
      </c>
      <c r="E1217" s="419"/>
      <c r="F1217" s="160">
        <f t="shared" si="56"/>
        <v>1111111</v>
      </c>
      <c r="G1217" s="394">
        <f t="shared" si="55"/>
        <v>0</v>
      </c>
      <c r="I1217" s="397">
        <f>IF(OR(C1217="150 Directors advances", C1217="120 accounts receivable", C1217="720.2 Automobile - Insurance", C1217="720.3 Automobile - License", C1217="870.4 Rent - Insurance", C1217="870.6 Rent - Property Tax", C1217="870.7 Rent - Homeoffice", C1217="870.9 Rent - Water"),
   0,
   IF(Dashboard!$F$5="Quick",
      IF(OR(C1217="190 Automobile",C1217="200 computer hardware",C1217="210 Computer software",C1217="220 Quickbooks software",C1217="230 Office equipment",C1217="240 Office furniture"),
         E1217-(E1217/(1+Dashboard!$F$4)),
         0
      ),
      IF(C1217="750 Business promotion",
         E1217-(E1217/(1+4.793/100)),
         E1217-(E1217/(1+Dashboard!$F$4))
      )
   )
)</f>
        <v>0</v>
      </c>
      <c r="J1217" s="39">
        <f>Bank1[[#This Row],[Money in/ (Money out)]]-Bank1[[#This Row],[GST/HST]]</f>
        <v>0</v>
      </c>
      <c r="L1217" s="37">
        <f t="shared" si="54"/>
        <v>0</v>
      </c>
    </row>
    <row r="1218" spans="1:12" x14ac:dyDescent="0.2">
      <c r="A1218" s="418"/>
      <c r="D1218" s="416">
        <f>_xlfn.XLOOKUP(C:C,Table1[for Import to Bank Register dropdown],Table1[for Pivot],0,0,1)</f>
        <v>0</v>
      </c>
      <c r="E1218" s="419"/>
      <c r="F1218" s="160">
        <f t="shared" si="56"/>
        <v>1111111</v>
      </c>
      <c r="G1218" s="394">
        <f t="shared" si="55"/>
        <v>0</v>
      </c>
      <c r="I1218" s="397">
        <f>IF(OR(C1218="150 Directors advances", C1218="120 accounts receivable", C1218="720.2 Automobile - Insurance", C1218="720.3 Automobile - License", C1218="870.4 Rent - Insurance", C1218="870.6 Rent - Property Tax", C1218="870.7 Rent - Homeoffice", C1218="870.9 Rent - Water"),
   0,
   IF(Dashboard!$F$5="Quick",
      IF(OR(C1218="190 Automobile",C1218="200 computer hardware",C1218="210 Computer software",C1218="220 Quickbooks software",C1218="230 Office equipment",C1218="240 Office furniture"),
         E1218-(E1218/(1+Dashboard!$F$4)),
         0
      ),
      IF(C1218="750 Business promotion",
         E1218-(E1218/(1+4.793/100)),
         E1218-(E1218/(1+Dashboard!$F$4))
      )
   )
)</f>
        <v>0</v>
      </c>
      <c r="J1218" s="39">
        <f>Bank1[[#This Row],[Money in/ (Money out)]]-Bank1[[#This Row],[GST/HST]]</f>
        <v>0</v>
      </c>
      <c r="L1218" s="37">
        <f t="shared" si="54"/>
        <v>0</v>
      </c>
    </row>
    <row r="1219" spans="1:12" x14ac:dyDescent="0.2">
      <c r="A1219" s="418"/>
      <c r="D1219" s="416">
        <f>_xlfn.XLOOKUP(C:C,Table1[for Import to Bank Register dropdown],Table1[for Pivot],0,0,1)</f>
        <v>0</v>
      </c>
      <c r="E1219" s="419"/>
      <c r="F1219" s="160">
        <f t="shared" si="56"/>
        <v>1111111</v>
      </c>
      <c r="G1219" s="394">
        <f t="shared" si="55"/>
        <v>0</v>
      </c>
      <c r="I1219" s="397">
        <f>IF(OR(C1219="150 Directors advances", C1219="120 accounts receivable", C1219="720.2 Automobile - Insurance", C1219="720.3 Automobile - License", C1219="870.4 Rent - Insurance", C1219="870.6 Rent - Property Tax", C1219="870.7 Rent - Homeoffice", C1219="870.9 Rent - Water"),
   0,
   IF(Dashboard!$F$5="Quick",
      IF(OR(C1219="190 Automobile",C1219="200 computer hardware",C1219="210 Computer software",C1219="220 Quickbooks software",C1219="230 Office equipment",C1219="240 Office furniture"),
         E1219-(E1219/(1+Dashboard!$F$4)),
         0
      ),
      IF(C1219="750 Business promotion",
         E1219-(E1219/(1+4.793/100)),
         E1219-(E1219/(1+Dashboard!$F$4))
      )
   )
)</f>
        <v>0</v>
      </c>
      <c r="J1219" s="39">
        <f>Bank1[[#This Row],[Money in/ (Money out)]]-Bank1[[#This Row],[GST/HST]]</f>
        <v>0</v>
      </c>
      <c r="L1219" s="37">
        <f t="shared" si="54"/>
        <v>0</v>
      </c>
    </row>
    <row r="1220" spans="1:12" x14ac:dyDescent="0.2">
      <c r="A1220" s="418"/>
      <c r="D1220" s="416">
        <f>_xlfn.XLOOKUP(C:C,Table1[for Import to Bank Register dropdown],Table1[for Pivot],0,0,1)</f>
        <v>0</v>
      </c>
      <c r="E1220" s="419"/>
      <c r="F1220" s="160">
        <f t="shared" si="56"/>
        <v>1111111</v>
      </c>
      <c r="G1220" s="394">
        <f t="shared" si="55"/>
        <v>0</v>
      </c>
      <c r="I1220" s="397">
        <f>IF(OR(C1220="150 Directors advances", C1220="120 accounts receivable", C1220="720.2 Automobile - Insurance", C1220="720.3 Automobile - License", C1220="870.4 Rent - Insurance", C1220="870.6 Rent - Property Tax", C1220="870.7 Rent - Homeoffice", C1220="870.9 Rent - Water"),
   0,
   IF(Dashboard!$F$5="Quick",
      IF(OR(C1220="190 Automobile",C1220="200 computer hardware",C1220="210 Computer software",C1220="220 Quickbooks software",C1220="230 Office equipment",C1220="240 Office furniture"),
         E1220-(E1220/(1+Dashboard!$F$4)),
         0
      ),
      IF(C1220="750 Business promotion",
         E1220-(E1220/(1+4.793/100)),
         E1220-(E1220/(1+Dashboard!$F$4))
      )
   )
)</f>
        <v>0</v>
      </c>
      <c r="J1220" s="39">
        <f>Bank1[[#This Row],[Money in/ (Money out)]]-Bank1[[#This Row],[GST/HST]]</f>
        <v>0</v>
      </c>
      <c r="L1220" s="37">
        <f t="shared" si="54"/>
        <v>0</v>
      </c>
    </row>
    <row r="1221" spans="1:12" x14ac:dyDescent="0.2">
      <c r="A1221" s="418"/>
      <c r="D1221" s="416">
        <f>_xlfn.XLOOKUP(C:C,Table1[for Import to Bank Register dropdown],Table1[for Pivot],0,0,1)</f>
        <v>0</v>
      </c>
      <c r="E1221" s="419"/>
      <c r="F1221" s="160">
        <f t="shared" si="56"/>
        <v>1111111</v>
      </c>
      <c r="G1221" s="394">
        <f t="shared" si="55"/>
        <v>0</v>
      </c>
      <c r="I1221" s="397">
        <f>IF(OR(C1221="150 Directors advances", C1221="120 accounts receivable", C1221="720.2 Automobile - Insurance", C1221="720.3 Automobile - License", C1221="870.4 Rent - Insurance", C1221="870.6 Rent - Property Tax", C1221="870.7 Rent - Homeoffice", C1221="870.9 Rent - Water"),
   0,
   IF(Dashboard!$F$5="Quick",
      IF(OR(C1221="190 Automobile",C1221="200 computer hardware",C1221="210 Computer software",C1221="220 Quickbooks software",C1221="230 Office equipment",C1221="240 Office furniture"),
         E1221-(E1221/(1+Dashboard!$F$4)),
         0
      ),
      IF(C1221="750 Business promotion",
         E1221-(E1221/(1+4.793/100)),
         E1221-(E1221/(1+Dashboard!$F$4))
      )
   )
)</f>
        <v>0</v>
      </c>
      <c r="J1221" s="39">
        <f>Bank1[[#This Row],[Money in/ (Money out)]]-Bank1[[#This Row],[GST/HST]]</f>
        <v>0</v>
      </c>
      <c r="L1221" s="37">
        <f t="shared" si="54"/>
        <v>0</v>
      </c>
    </row>
    <row r="1222" spans="1:12" x14ac:dyDescent="0.2">
      <c r="A1222" s="418"/>
      <c r="D1222" s="416">
        <f>_xlfn.XLOOKUP(C:C,Table1[for Import to Bank Register dropdown],Table1[for Pivot],0,0,1)</f>
        <v>0</v>
      </c>
      <c r="E1222" s="419"/>
      <c r="F1222" s="160">
        <f t="shared" si="56"/>
        <v>1111111</v>
      </c>
      <c r="G1222" s="394">
        <f t="shared" si="55"/>
        <v>0</v>
      </c>
      <c r="I1222" s="397">
        <f>IF(OR(C1222="150 Directors advances", C1222="120 accounts receivable", C1222="720.2 Automobile - Insurance", C1222="720.3 Automobile - License", C1222="870.4 Rent - Insurance", C1222="870.6 Rent - Property Tax", C1222="870.7 Rent - Homeoffice", C1222="870.9 Rent - Water"),
   0,
   IF(Dashboard!$F$5="Quick",
      IF(OR(C1222="190 Automobile",C1222="200 computer hardware",C1222="210 Computer software",C1222="220 Quickbooks software",C1222="230 Office equipment",C1222="240 Office furniture"),
         E1222-(E1222/(1+Dashboard!$F$4)),
         0
      ),
      IF(C1222="750 Business promotion",
         E1222-(E1222/(1+4.793/100)),
         E1222-(E1222/(1+Dashboard!$F$4))
      )
   )
)</f>
        <v>0</v>
      </c>
      <c r="J1222" s="39">
        <f>Bank1[[#This Row],[Money in/ (Money out)]]-Bank1[[#This Row],[GST/HST]]</f>
        <v>0</v>
      </c>
      <c r="L1222" s="37">
        <f t="shared" ref="L1222:L1285" si="57">$L$3</f>
        <v>0</v>
      </c>
    </row>
    <row r="1223" spans="1:12" x14ac:dyDescent="0.2">
      <c r="A1223" s="418"/>
      <c r="D1223" s="416">
        <f>_xlfn.XLOOKUP(C:C,Table1[for Import to Bank Register dropdown],Table1[for Pivot],0,0,1)</f>
        <v>0</v>
      </c>
      <c r="E1223" s="419"/>
      <c r="F1223" s="160">
        <f t="shared" si="56"/>
        <v>1111111</v>
      </c>
      <c r="G1223" s="394">
        <f t="shared" ref="G1223:G1286" si="58">G1222+E1223</f>
        <v>0</v>
      </c>
      <c r="I1223" s="397">
        <f>IF(OR(C1223="150 Directors advances", C1223="120 accounts receivable", C1223="720.2 Automobile - Insurance", C1223="720.3 Automobile - License", C1223="870.4 Rent - Insurance", C1223="870.6 Rent - Property Tax", C1223="870.7 Rent - Homeoffice", C1223="870.9 Rent - Water"),
   0,
   IF(Dashboard!$F$5="Quick",
      IF(OR(C1223="190 Automobile",C1223="200 computer hardware",C1223="210 Computer software",C1223="220 Quickbooks software",C1223="230 Office equipment",C1223="240 Office furniture"),
         E1223-(E1223/(1+Dashboard!$F$4)),
         0
      ),
      IF(C1223="750 Business promotion",
         E1223-(E1223/(1+4.793/100)),
         E1223-(E1223/(1+Dashboard!$F$4))
      )
   )
)</f>
        <v>0</v>
      </c>
      <c r="J1223" s="39">
        <f>Bank1[[#This Row],[Money in/ (Money out)]]-Bank1[[#This Row],[GST/HST]]</f>
        <v>0</v>
      </c>
      <c r="L1223" s="37">
        <f t="shared" si="57"/>
        <v>0</v>
      </c>
    </row>
    <row r="1224" spans="1:12" x14ac:dyDescent="0.2">
      <c r="A1224" s="418"/>
      <c r="D1224" s="416">
        <f>_xlfn.XLOOKUP(C:C,Table1[for Import to Bank Register dropdown],Table1[for Pivot],0,0,1)</f>
        <v>0</v>
      </c>
      <c r="E1224" s="419"/>
      <c r="F1224" s="160">
        <f t="shared" ref="F1224:F1287" si="59">$E$2</f>
        <v>1111111</v>
      </c>
      <c r="G1224" s="394">
        <f t="shared" si="58"/>
        <v>0</v>
      </c>
      <c r="I1224" s="397">
        <f>IF(OR(C1224="150 Directors advances", C1224="120 accounts receivable", C1224="720.2 Automobile - Insurance", C1224="720.3 Automobile - License", C1224="870.4 Rent - Insurance", C1224="870.6 Rent - Property Tax", C1224="870.7 Rent - Homeoffice", C1224="870.9 Rent - Water"),
   0,
   IF(Dashboard!$F$5="Quick",
      IF(OR(C1224="190 Automobile",C1224="200 computer hardware",C1224="210 Computer software",C1224="220 Quickbooks software",C1224="230 Office equipment",C1224="240 Office furniture"),
         E1224-(E1224/(1+Dashboard!$F$4)),
         0
      ),
      IF(C1224="750 Business promotion",
         E1224-(E1224/(1+4.793/100)),
         E1224-(E1224/(1+Dashboard!$F$4))
      )
   )
)</f>
        <v>0</v>
      </c>
      <c r="J1224" s="39">
        <f>Bank1[[#This Row],[Money in/ (Money out)]]-Bank1[[#This Row],[GST/HST]]</f>
        <v>0</v>
      </c>
      <c r="L1224" s="37">
        <f t="shared" si="57"/>
        <v>0</v>
      </c>
    </row>
    <row r="1225" spans="1:12" x14ac:dyDescent="0.2">
      <c r="A1225" s="418"/>
      <c r="D1225" s="416">
        <f>_xlfn.XLOOKUP(C:C,Table1[for Import to Bank Register dropdown],Table1[for Pivot],0,0,1)</f>
        <v>0</v>
      </c>
      <c r="E1225" s="419"/>
      <c r="F1225" s="160">
        <f t="shared" si="59"/>
        <v>1111111</v>
      </c>
      <c r="G1225" s="394">
        <f t="shared" si="58"/>
        <v>0</v>
      </c>
      <c r="I1225" s="397">
        <f>IF(OR(C1225="150 Directors advances", C1225="120 accounts receivable", C1225="720.2 Automobile - Insurance", C1225="720.3 Automobile - License", C1225="870.4 Rent - Insurance", C1225="870.6 Rent - Property Tax", C1225="870.7 Rent - Homeoffice", C1225="870.9 Rent - Water"),
   0,
   IF(Dashboard!$F$5="Quick",
      IF(OR(C1225="190 Automobile",C1225="200 computer hardware",C1225="210 Computer software",C1225="220 Quickbooks software",C1225="230 Office equipment",C1225="240 Office furniture"),
         E1225-(E1225/(1+Dashboard!$F$4)),
         0
      ),
      IF(C1225="750 Business promotion",
         E1225-(E1225/(1+4.793/100)),
         E1225-(E1225/(1+Dashboard!$F$4))
      )
   )
)</f>
        <v>0</v>
      </c>
      <c r="J1225" s="39">
        <f>Bank1[[#This Row],[Money in/ (Money out)]]-Bank1[[#This Row],[GST/HST]]</f>
        <v>0</v>
      </c>
      <c r="L1225" s="37">
        <f t="shared" si="57"/>
        <v>0</v>
      </c>
    </row>
    <row r="1226" spans="1:12" x14ac:dyDescent="0.2">
      <c r="A1226" s="418"/>
      <c r="D1226" s="416">
        <f>_xlfn.XLOOKUP(C:C,Table1[for Import to Bank Register dropdown],Table1[for Pivot],0,0,1)</f>
        <v>0</v>
      </c>
      <c r="E1226" s="419"/>
      <c r="F1226" s="160">
        <f t="shared" si="59"/>
        <v>1111111</v>
      </c>
      <c r="G1226" s="394">
        <f t="shared" si="58"/>
        <v>0</v>
      </c>
      <c r="I1226" s="397">
        <f>IF(OR(C1226="150 Directors advances", C1226="120 accounts receivable", C1226="720.2 Automobile - Insurance", C1226="720.3 Automobile - License", C1226="870.4 Rent - Insurance", C1226="870.6 Rent - Property Tax", C1226="870.7 Rent - Homeoffice", C1226="870.9 Rent - Water"),
   0,
   IF(Dashboard!$F$5="Quick",
      IF(OR(C1226="190 Automobile",C1226="200 computer hardware",C1226="210 Computer software",C1226="220 Quickbooks software",C1226="230 Office equipment",C1226="240 Office furniture"),
         E1226-(E1226/(1+Dashboard!$F$4)),
         0
      ),
      IF(C1226="750 Business promotion",
         E1226-(E1226/(1+4.793/100)),
         E1226-(E1226/(1+Dashboard!$F$4))
      )
   )
)</f>
        <v>0</v>
      </c>
      <c r="J1226" s="39">
        <f>Bank1[[#This Row],[Money in/ (Money out)]]-Bank1[[#This Row],[GST/HST]]</f>
        <v>0</v>
      </c>
      <c r="L1226" s="37">
        <f t="shared" si="57"/>
        <v>0</v>
      </c>
    </row>
    <row r="1227" spans="1:12" x14ac:dyDescent="0.2">
      <c r="A1227" s="418"/>
      <c r="D1227" s="416">
        <f>_xlfn.XLOOKUP(C:C,Table1[for Import to Bank Register dropdown],Table1[for Pivot],0,0,1)</f>
        <v>0</v>
      </c>
      <c r="E1227" s="419"/>
      <c r="F1227" s="160">
        <f t="shared" si="59"/>
        <v>1111111</v>
      </c>
      <c r="G1227" s="394">
        <f t="shared" si="58"/>
        <v>0</v>
      </c>
      <c r="I1227" s="397">
        <f>IF(OR(C1227="150 Directors advances", C1227="120 accounts receivable", C1227="720.2 Automobile - Insurance", C1227="720.3 Automobile - License", C1227="870.4 Rent - Insurance", C1227="870.6 Rent - Property Tax", C1227="870.7 Rent - Homeoffice", C1227="870.9 Rent - Water"),
   0,
   IF(Dashboard!$F$5="Quick",
      IF(OR(C1227="190 Automobile",C1227="200 computer hardware",C1227="210 Computer software",C1227="220 Quickbooks software",C1227="230 Office equipment",C1227="240 Office furniture"),
         E1227-(E1227/(1+Dashboard!$F$4)),
         0
      ),
      IF(C1227="750 Business promotion",
         E1227-(E1227/(1+4.793/100)),
         E1227-(E1227/(1+Dashboard!$F$4))
      )
   )
)</f>
        <v>0</v>
      </c>
      <c r="J1227" s="39">
        <f>Bank1[[#This Row],[Money in/ (Money out)]]-Bank1[[#This Row],[GST/HST]]</f>
        <v>0</v>
      </c>
      <c r="L1227" s="37">
        <f t="shared" si="57"/>
        <v>0</v>
      </c>
    </row>
    <row r="1228" spans="1:12" x14ac:dyDescent="0.2">
      <c r="A1228" s="418"/>
      <c r="D1228" s="416">
        <f>_xlfn.XLOOKUP(C:C,Table1[for Import to Bank Register dropdown],Table1[for Pivot],0,0,1)</f>
        <v>0</v>
      </c>
      <c r="E1228" s="419"/>
      <c r="F1228" s="160">
        <f t="shared" si="59"/>
        <v>1111111</v>
      </c>
      <c r="G1228" s="394">
        <f t="shared" si="58"/>
        <v>0</v>
      </c>
      <c r="I1228" s="397">
        <f>IF(OR(C1228="150 Directors advances", C1228="120 accounts receivable", C1228="720.2 Automobile - Insurance", C1228="720.3 Automobile - License", C1228="870.4 Rent - Insurance", C1228="870.6 Rent - Property Tax", C1228="870.7 Rent - Homeoffice", C1228="870.9 Rent - Water"),
   0,
   IF(Dashboard!$F$5="Quick",
      IF(OR(C1228="190 Automobile",C1228="200 computer hardware",C1228="210 Computer software",C1228="220 Quickbooks software",C1228="230 Office equipment",C1228="240 Office furniture"),
         E1228-(E1228/(1+Dashboard!$F$4)),
         0
      ),
      IF(C1228="750 Business promotion",
         E1228-(E1228/(1+4.793/100)),
         E1228-(E1228/(1+Dashboard!$F$4))
      )
   )
)</f>
        <v>0</v>
      </c>
      <c r="J1228" s="39">
        <f>Bank1[[#This Row],[Money in/ (Money out)]]-Bank1[[#This Row],[GST/HST]]</f>
        <v>0</v>
      </c>
      <c r="L1228" s="37">
        <f t="shared" si="57"/>
        <v>0</v>
      </c>
    </row>
    <row r="1229" spans="1:12" x14ac:dyDescent="0.2">
      <c r="A1229" s="418"/>
      <c r="D1229" s="416">
        <f>_xlfn.XLOOKUP(C:C,Table1[for Import to Bank Register dropdown],Table1[for Pivot],0,0,1)</f>
        <v>0</v>
      </c>
      <c r="E1229" s="419"/>
      <c r="F1229" s="160">
        <f t="shared" si="59"/>
        <v>1111111</v>
      </c>
      <c r="G1229" s="394">
        <f t="shared" si="58"/>
        <v>0</v>
      </c>
      <c r="I1229" s="397">
        <f>IF(OR(C1229="150 Directors advances", C1229="120 accounts receivable", C1229="720.2 Automobile - Insurance", C1229="720.3 Automobile - License", C1229="870.4 Rent - Insurance", C1229="870.6 Rent - Property Tax", C1229="870.7 Rent - Homeoffice", C1229="870.9 Rent - Water"),
   0,
   IF(Dashboard!$F$5="Quick",
      IF(OR(C1229="190 Automobile",C1229="200 computer hardware",C1229="210 Computer software",C1229="220 Quickbooks software",C1229="230 Office equipment",C1229="240 Office furniture"),
         E1229-(E1229/(1+Dashboard!$F$4)),
         0
      ),
      IF(C1229="750 Business promotion",
         E1229-(E1229/(1+4.793/100)),
         E1229-(E1229/(1+Dashboard!$F$4))
      )
   )
)</f>
        <v>0</v>
      </c>
      <c r="J1229" s="39">
        <f>Bank1[[#This Row],[Money in/ (Money out)]]-Bank1[[#This Row],[GST/HST]]</f>
        <v>0</v>
      </c>
      <c r="L1229" s="37">
        <f t="shared" si="57"/>
        <v>0</v>
      </c>
    </row>
    <row r="1230" spans="1:12" x14ac:dyDescent="0.2">
      <c r="A1230" s="418"/>
      <c r="D1230" s="416">
        <f>_xlfn.XLOOKUP(C:C,Table1[for Import to Bank Register dropdown],Table1[for Pivot],0,0,1)</f>
        <v>0</v>
      </c>
      <c r="E1230" s="419"/>
      <c r="F1230" s="160">
        <f t="shared" si="59"/>
        <v>1111111</v>
      </c>
      <c r="G1230" s="394">
        <f t="shared" si="58"/>
        <v>0</v>
      </c>
      <c r="I1230" s="397">
        <f>IF(OR(C1230="150 Directors advances", C1230="120 accounts receivable", C1230="720.2 Automobile - Insurance", C1230="720.3 Automobile - License", C1230="870.4 Rent - Insurance", C1230="870.6 Rent - Property Tax", C1230="870.7 Rent - Homeoffice", C1230="870.9 Rent - Water"),
   0,
   IF(Dashboard!$F$5="Quick",
      IF(OR(C1230="190 Automobile",C1230="200 computer hardware",C1230="210 Computer software",C1230="220 Quickbooks software",C1230="230 Office equipment",C1230="240 Office furniture"),
         E1230-(E1230/(1+Dashboard!$F$4)),
         0
      ),
      IF(C1230="750 Business promotion",
         E1230-(E1230/(1+4.793/100)),
         E1230-(E1230/(1+Dashboard!$F$4))
      )
   )
)</f>
        <v>0</v>
      </c>
      <c r="J1230" s="39">
        <f>Bank1[[#This Row],[Money in/ (Money out)]]-Bank1[[#This Row],[GST/HST]]</f>
        <v>0</v>
      </c>
      <c r="L1230" s="37">
        <f t="shared" si="57"/>
        <v>0</v>
      </c>
    </row>
    <row r="1231" spans="1:12" x14ac:dyDescent="0.2">
      <c r="A1231" s="418"/>
      <c r="D1231" s="416">
        <f>_xlfn.XLOOKUP(C:C,Table1[for Import to Bank Register dropdown],Table1[for Pivot],0,0,1)</f>
        <v>0</v>
      </c>
      <c r="E1231" s="419"/>
      <c r="F1231" s="160">
        <f t="shared" si="59"/>
        <v>1111111</v>
      </c>
      <c r="G1231" s="394">
        <f t="shared" si="58"/>
        <v>0</v>
      </c>
      <c r="I1231" s="397">
        <f>IF(OR(C1231="150 Directors advances", C1231="120 accounts receivable", C1231="720.2 Automobile - Insurance", C1231="720.3 Automobile - License", C1231="870.4 Rent - Insurance", C1231="870.6 Rent - Property Tax", C1231="870.7 Rent - Homeoffice", C1231="870.9 Rent - Water"),
   0,
   IF(Dashboard!$F$5="Quick",
      IF(OR(C1231="190 Automobile",C1231="200 computer hardware",C1231="210 Computer software",C1231="220 Quickbooks software",C1231="230 Office equipment",C1231="240 Office furniture"),
         E1231-(E1231/(1+Dashboard!$F$4)),
         0
      ),
      IF(C1231="750 Business promotion",
         E1231-(E1231/(1+4.793/100)),
         E1231-(E1231/(1+Dashboard!$F$4))
      )
   )
)</f>
        <v>0</v>
      </c>
      <c r="J1231" s="39">
        <f>Bank1[[#This Row],[Money in/ (Money out)]]-Bank1[[#This Row],[GST/HST]]</f>
        <v>0</v>
      </c>
      <c r="L1231" s="37">
        <f t="shared" si="57"/>
        <v>0</v>
      </c>
    </row>
    <row r="1232" spans="1:12" x14ac:dyDescent="0.2">
      <c r="A1232" s="418"/>
      <c r="D1232" s="416">
        <f>_xlfn.XLOOKUP(C:C,Table1[for Import to Bank Register dropdown],Table1[for Pivot],0,0,1)</f>
        <v>0</v>
      </c>
      <c r="E1232" s="419"/>
      <c r="F1232" s="160">
        <f t="shared" si="59"/>
        <v>1111111</v>
      </c>
      <c r="G1232" s="394">
        <f t="shared" si="58"/>
        <v>0</v>
      </c>
      <c r="I1232" s="397">
        <f>IF(OR(C1232="150 Directors advances", C1232="120 accounts receivable", C1232="720.2 Automobile - Insurance", C1232="720.3 Automobile - License", C1232="870.4 Rent - Insurance", C1232="870.6 Rent - Property Tax", C1232="870.7 Rent - Homeoffice", C1232="870.9 Rent - Water"),
   0,
   IF(Dashboard!$F$5="Quick",
      IF(OR(C1232="190 Automobile",C1232="200 computer hardware",C1232="210 Computer software",C1232="220 Quickbooks software",C1232="230 Office equipment",C1232="240 Office furniture"),
         E1232-(E1232/(1+Dashboard!$F$4)),
         0
      ),
      IF(C1232="750 Business promotion",
         E1232-(E1232/(1+4.793/100)),
         E1232-(E1232/(1+Dashboard!$F$4))
      )
   )
)</f>
        <v>0</v>
      </c>
      <c r="J1232" s="39">
        <f>Bank1[[#This Row],[Money in/ (Money out)]]-Bank1[[#This Row],[GST/HST]]</f>
        <v>0</v>
      </c>
      <c r="L1232" s="37">
        <f t="shared" si="57"/>
        <v>0</v>
      </c>
    </row>
    <row r="1233" spans="1:12" x14ac:dyDescent="0.2">
      <c r="A1233" s="418"/>
      <c r="D1233" s="416">
        <f>_xlfn.XLOOKUP(C:C,Table1[for Import to Bank Register dropdown],Table1[for Pivot],0,0,1)</f>
        <v>0</v>
      </c>
      <c r="E1233" s="419"/>
      <c r="F1233" s="160">
        <f t="shared" si="59"/>
        <v>1111111</v>
      </c>
      <c r="G1233" s="394">
        <f t="shared" si="58"/>
        <v>0</v>
      </c>
      <c r="I1233" s="397">
        <f>IF(OR(C1233="150 Directors advances", C1233="120 accounts receivable", C1233="720.2 Automobile - Insurance", C1233="720.3 Automobile - License", C1233="870.4 Rent - Insurance", C1233="870.6 Rent - Property Tax", C1233="870.7 Rent - Homeoffice", C1233="870.9 Rent - Water"),
   0,
   IF(Dashboard!$F$5="Quick",
      IF(OR(C1233="190 Automobile",C1233="200 computer hardware",C1233="210 Computer software",C1233="220 Quickbooks software",C1233="230 Office equipment",C1233="240 Office furniture"),
         E1233-(E1233/(1+Dashboard!$F$4)),
         0
      ),
      IF(C1233="750 Business promotion",
         E1233-(E1233/(1+4.793/100)),
         E1233-(E1233/(1+Dashboard!$F$4))
      )
   )
)</f>
        <v>0</v>
      </c>
      <c r="J1233" s="39">
        <f>Bank1[[#This Row],[Money in/ (Money out)]]-Bank1[[#This Row],[GST/HST]]</f>
        <v>0</v>
      </c>
      <c r="L1233" s="37">
        <f t="shared" si="57"/>
        <v>0</v>
      </c>
    </row>
    <row r="1234" spans="1:12" x14ac:dyDescent="0.2">
      <c r="A1234" s="418"/>
      <c r="D1234" s="416">
        <f>_xlfn.XLOOKUP(C:C,Table1[for Import to Bank Register dropdown],Table1[for Pivot],0,0,1)</f>
        <v>0</v>
      </c>
      <c r="E1234" s="419"/>
      <c r="F1234" s="160">
        <f t="shared" si="59"/>
        <v>1111111</v>
      </c>
      <c r="G1234" s="394">
        <f t="shared" si="58"/>
        <v>0</v>
      </c>
      <c r="I1234" s="397">
        <f>IF(OR(C1234="150 Directors advances", C1234="120 accounts receivable", C1234="720.2 Automobile - Insurance", C1234="720.3 Automobile - License", C1234="870.4 Rent - Insurance", C1234="870.6 Rent - Property Tax", C1234="870.7 Rent - Homeoffice", C1234="870.9 Rent - Water"),
   0,
   IF(Dashboard!$F$5="Quick",
      IF(OR(C1234="190 Automobile",C1234="200 computer hardware",C1234="210 Computer software",C1234="220 Quickbooks software",C1234="230 Office equipment",C1234="240 Office furniture"),
         E1234-(E1234/(1+Dashboard!$F$4)),
         0
      ),
      IF(C1234="750 Business promotion",
         E1234-(E1234/(1+4.793/100)),
         E1234-(E1234/(1+Dashboard!$F$4))
      )
   )
)</f>
        <v>0</v>
      </c>
      <c r="J1234" s="39">
        <f>Bank1[[#This Row],[Money in/ (Money out)]]-Bank1[[#This Row],[GST/HST]]</f>
        <v>0</v>
      </c>
      <c r="L1234" s="37">
        <f t="shared" si="57"/>
        <v>0</v>
      </c>
    </row>
    <row r="1235" spans="1:12" x14ac:dyDescent="0.2">
      <c r="A1235" s="418"/>
      <c r="D1235" s="416">
        <f>_xlfn.XLOOKUP(C:C,Table1[for Import to Bank Register dropdown],Table1[for Pivot],0,0,1)</f>
        <v>0</v>
      </c>
      <c r="E1235" s="419"/>
      <c r="F1235" s="160">
        <f t="shared" si="59"/>
        <v>1111111</v>
      </c>
      <c r="G1235" s="394">
        <f t="shared" si="58"/>
        <v>0</v>
      </c>
      <c r="I1235" s="397">
        <f>IF(OR(C1235="150 Directors advances", C1235="120 accounts receivable", C1235="720.2 Automobile - Insurance", C1235="720.3 Automobile - License", C1235="870.4 Rent - Insurance", C1235="870.6 Rent - Property Tax", C1235="870.7 Rent - Homeoffice", C1235="870.9 Rent - Water"),
   0,
   IF(Dashboard!$F$5="Quick",
      IF(OR(C1235="190 Automobile",C1235="200 computer hardware",C1235="210 Computer software",C1235="220 Quickbooks software",C1235="230 Office equipment",C1235="240 Office furniture"),
         E1235-(E1235/(1+Dashboard!$F$4)),
         0
      ),
      IF(C1235="750 Business promotion",
         E1235-(E1235/(1+4.793/100)),
         E1235-(E1235/(1+Dashboard!$F$4))
      )
   )
)</f>
        <v>0</v>
      </c>
      <c r="J1235" s="39">
        <f>Bank1[[#This Row],[Money in/ (Money out)]]-Bank1[[#This Row],[GST/HST]]</f>
        <v>0</v>
      </c>
      <c r="L1235" s="37">
        <f t="shared" si="57"/>
        <v>0</v>
      </c>
    </row>
    <row r="1236" spans="1:12" x14ac:dyDescent="0.2">
      <c r="A1236" s="418"/>
      <c r="D1236" s="416">
        <f>_xlfn.XLOOKUP(C:C,Table1[for Import to Bank Register dropdown],Table1[for Pivot],0,0,1)</f>
        <v>0</v>
      </c>
      <c r="E1236" s="419"/>
      <c r="F1236" s="160">
        <f t="shared" si="59"/>
        <v>1111111</v>
      </c>
      <c r="G1236" s="394">
        <f t="shared" si="58"/>
        <v>0</v>
      </c>
      <c r="I1236" s="397">
        <f>IF(OR(C1236="150 Directors advances", C1236="120 accounts receivable", C1236="720.2 Automobile - Insurance", C1236="720.3 Automobile - License", C1236="870.4 Rent - Insurance", C1236="870.6 Rent - Property Tax", C1236="870.7 Rent - Homeoffice", C1236="870.9 Rent - Water"),
   0,
   IF(Dashboard!$F$5="Quick",
      IF(OR(C1236="190 Automobile",C1236="200 computer hardware",C1236="210 Computer software",C1236="220 Quickbooks software",C1236="230 Office equipment",C1236="240 Office furniture"),
         E1236-(E1236/(1+Dashboard!$F$4)),
         0
      ),
      IF(C1236="750 Business promotion",
         E1236-(E1236/(1+4.793/100)),
         E1236-(E1236/(1+Dashboard!$F$4))
      )
   )
)</f>
        <v>0</v>
      </c>
      <c r="J1236" s="39">
        <f>Bank1[[#This Row],[Money in/ (Money out)]]-Bank1[[#This Row],[GST/HST]]</f>
        <v>0</v>
      </c>
      <c r="L1236" s="37">
        <f t="shared" si="57"/>
        <v>0</v>
      </c>
    </row>
    <row r="1237" spans="1:12" x14ac:dyDescent="0.2">
      <c r="A1237" s="418"/>
      <c r="D1237" s="416">
        <f>_xlfn.XLOOKUP(C:C,Table1[for Import to Bank Register dropdown],Table1[for Pivot],0,0,1)</f>
        <v>0</v>
      </c>
      <c r="E1237" s="419"/>
      <c r="F1237" s="160">
        <f t="shared" si="59"/>
        <v>1111111</v>
      </c>
      <c r="G1237" s="394">
        <f t="shared" si="58"/>
        <v>0</v>
      </c>
      <c r="I1237" s="397">
        <f>IF(OR(C1237="150 Directors advances", C1237="120 accounts receivable", C1237="720.2 Automobile - Insurance", C1237="720.3 Automobile - License", C1237="870.4 Rent - Insurance", C1237="870.6 Rent - Property Tax", C1237="870.7 Rent - Homeoffice", C1237="870.9 Rent - Water"),
   0,
   IF(Dashboard!$F$5="Quick",
      IF(OR(C1237="190 Automobile",C1237="200 computer hardware",C1237="210 Computer software",C1237="220 Quickbooks software",C1237="230 Office equipment",C1237="240 Office furniture"),
         E1237-(E1237/(1+Dashboard!$F$4)),
         0
      ),
      IF(C1237="750 Business promotion",
         E1237-(E1237/(1+4.793/100)),
         E1237-(E1237/(1+Dashboard!$F$4))
      )
   )
)</f>
        <v>0</v>
      </c>
      <c r="J1237" s="39">
        <f>Bank1[[#This Row],[Money in/ (Money out)]]-Bank1[[#This Row],[GST/HST]]</f>
        <v>0</v>
      </c>
      <c r="L1237" s="37">
        <f t="shared" si="57"/>
        <v>0</v>
      </c>
    </row>
    <row r="1238" spans="1:12" x14ac:dyDescent="0.2">
      <c r="A1238" s="418"/>
      <c r="D1238" s="416">
        <f>_xlfn.XLOOKUP(C:C,Table1[for Import to Bank Register dropdown],Table1[for Pivot],0,0,1)</f>
        <v>0</v>
      </c>
      <c r="E1238" s="419"/>
      <c r="F1238" s="160">
        <f t="shared" si="59"/>
        <v>1111111</v>
      </c>
      <c r="G1238" s="394">
        <f t="shared" si="58"/>
        <v>0</v>
      </c>
      <c r="I1238" s="397">
        <f>IF(OR(C1238="150 Directors advances", C1238="120 accounts receivable", C1238="720.2 Automobile - Insurance", C1238="720.3 Automobile - License", C1238="870.4 Rent - Insurance", C1238="870.6 Rent - Property Tax", C1238="870.7 Rent - Homeoffice", C1238="870.9 Rent - Water"),
   0,
   IF(Dashboard!$F$5="Quick",
      IF(OR(C1238="190 Automobile",C1238="200 computer hardware",C1238="210 Computer software",C1238="220 Quickbooks software",C1238="230 Office equipment",C1238="240 Office furniture"),
         E1238-(E1238/(1+Dashboard!$F$4)),
         0
      ),
      IF(C1238="750 Business promotion",
         E1238-(E1238/(1+4.793/100)),
         E1238-(E1238/(1+Dashboard!$F$4))
      )
   )
)</f>
        <v>0</v>
      </c>
      <c r="J1238" s="39">
        <f>Bank1[[#This Row],[Money in/ (Money out)]]-Bank1[[#This Row],[GST/HST]]</f>
        <v>0</v>
      </c>
      <c r="L1238" s="37">
        <f t="shared" si="57"/>
        <v>0</v>
      </c>
    </row>
    <row r="1239" spans="1:12" x14ac:dyDescent="0.2">
      <c r="A1239" s="418"/>
      <c r="D1239" s="416">
        <f>_xlfn.XLOOKUP(C:C,Table1[for Import to Bank Register dropdown],Table1[for Pivot],0,0,1)</f>
        <v>0</v>
      </c>
      <c r="E1239" s="419"/>
      <c r="F1239" s="160">
        <f t="shared" si="59"/>
        <v>1111111</v>
      </c>
      <c r="G1239" s="394">
        <f t="shared" si="58"/>
        <v>0</v>
      </c>
      <c r="I1239" s="397">
        <f>IF(OR(C1239="150 Directors advances", C1239="120 accounts receivable", C1239="720.2 Automobile - Insurance", C1239="720.3 Automobile - License", C1239="870.4 Rent - Insurance", C1239="870.6 Rent - Property Tax", C1239="870.7 Rent - Homeoffice", C1239="870.9 Rent - Water"),
   0,
   IF(Dashboard!$F$5="Quick",
      IF(OR(C1239="190 Automobile",C1239="200 computer hardware",C1239="210 Computer software",C1239="220 Quickbooks software",C1239="230 Office equipment",C1239="240 Office furniture"),
         E1239-(E1239/(1+Dashboard!$F$4)),
         0
      ),
      IF(C1239="750 Business promotion",
         E1239-(E1239/(1+4.793/100)),
         E1239-(E1239/(1+Dashboard!$F$4))
      )
   )
)</f>
        <v>0</v>
      </c>
      <c r="J1239" s="39">
        <f>Bank1[[#This Row],[Money in/ (Money out)]]-Bank1[[#This Row],[GST/HST]]</f>
        <v>0</v>
      </c>
      <c r="L1239" s="37">
        <f t="shared" si="57"/>
        <v>0</v>
      </c>
    </row>
    <row r="1240" spans="1:12" x14ac:dyDescent="0.2">
      <c r="A1240" s="418"/>
      <c r="D1240" s="416">
        <f>_xlfn.XLOOKUP(C:C,Table1[for Import to Bank Register dropdown],Table1[for Pivot],0,0,1)</f>
        <v>0</v>
      </c>
      <c r="E1240" s="419"/>
      <c r="F1240" s="160">
        <f t="shared" si="59"/>
        <v>1111111</v>
      </c>
      <c r="G1240" s="394">
        <f t="shared" si="58"/>
        <v>0</v>
      </c>
      <c r="I1240" s="397">
        <f>IF(OR(C1240="150 Directors advances", C1240="120 accounts receivable", C1240="720.2 Automobile - Insurance", C1240="720.3 Automobile - License", C1240="870.4 Rent - Insurance", C1240="870.6 Rent - Property Tax", C1240="870.7 Rent - Homeoffice", C1240="870.9 Rent - Water"),
   0,
   IF(Dashboard!$F$5="Quick",
      IF(OR(C1240="190 Automobile",C1240="200 computer hardware",C1240="210 Computer software",C1240="220 Quickbooks software",C1240="230 Office equipment",C1240="240 Office furniture"),
         E1240-(E1240/(1+Dashboard!$F$4)),
         0
      ),
      IF(C1240="750 Business promotion",
         E1240-(E1240/(1+4.793/100)),
         E1240-(E1240/(1+Dashboard!$F$4))
      )
   )
)</f>
        <v>0</v>
      </c>
      <c r="J1240" s="39">
        <f>Bank1[[#This Row],[Money in/ (Money out)]]-Bank1[[#This Row],[GST/HST]]</f>
        <v>0</v>
      </c>
      <c r="L1240" s="37">
        <f t="shared" si="57"/>
        <v>0</v>
      </c>
    </row>
    <row r="1241" spans="1:12" x14ac:dyDescent="0.2">
      <c r="A1241" s="418"/>
      <c r="D1241" s="416">
        <f>_xlfn.XLOOKUP(C:C,Table1[for Import to Bank Register dropdown],Table1[for Pivot],0,0,1)</f>
        <v>0</v>
      </c>
      <c r="E1241" s="419"/>
      <c r="F1241" s="160">
        <f t="shared" si="59"/>
        <v>1111111</v>
      </c>
      <c r="G1241" s="394">
        <f t="shared" si="58"/>
        <v>0</v>
      </c>
      <c r="I1241" s="397">
        <f>IF(OR(C1241="150 Directors advances", C1241="120 accounts receivable", C1241="720.2 Automobile - Insurance", C1241="720.3 Automobile - License", C1241="870.4 Rent - Insurance", C1241="870.6 Rent - Property Tax", C1241="870.7 Rent - Homeoffice", C1241="870.9 Rent - Water"),
   0,
   IF(Dashboard!$F$5="Quick",
      IF(OR(C1241="190 Automobile",C1241="200 computer hardware",C1241="210 Computer software",C1241="220 Quickbooks software",C1241="230 Office equipment",C1241="240 Office furniture"),
         E1241-(E1241/(1+Dashboard!$F$4)),
         0
      ),
      IF(C1241="750 Business promotion",
         E1241-(E1241/(1+4.793/100)),
         E1241-(E1241/(1+Dashboard!$F$4))
      )
   )
)</f>
        <v>0</v>
      </c>
      <c r="J1241" s="39">
        <f>Bank1[[#This Row],[Money in/ (Money out)]]-Bank1[[#This Row],[GST/HST]]</f>
        <v>0</v>
      </c>
      <c r="L1241" s="37">
        <f t="shared" si="57"/>
        <v>0</v>
      </c>
    </row>
    <row r="1242" spans="1:12" x14ac:dyDescent="0.2">
      <c r="A1242" s="418"/>
      <c r="D1242" s="416">
        <f>_xlfn.XLOOKUP(C:C,Table1[for Import to Bank Register dropdown],Table1[for Pivot],0,0,1)</f>
        <v>0</v>
      </c>
      <c r="E1242" s="419"/>
      <c r="F1242" s="160">
        <f t="shared" si="59"/>
        <v>1111111</v>
      </c>
      <c r="G1242" s="394">
        <f t="shared" si="58"/>
        <v>0</v>
      </c>
      <c r="I1242" s="397">
        <f>IF(OR(C1242="150 Directors advances", C1242="120 accounts receivable", C1242="720.2 Automobile - Insurance", C1242="720.3 Automobile - License", C1242="870.4 Rent - Insurance", C1242="870.6 Rent - Property Tax", C1242="870.7 Rent - Homeoffice", C1242="870.9 Rent - Water"),
   0,
   IF(Dashboard!$F$5="Quick",
      IF(OR(C1242="190 Automobile",C1242="200 computer hardware",C1242="210 Computer software",C1242="220 Quickbooks software",C1242="230 Office equipment",C1242="240 Office furniture"),
         E1242-(E1242/(1+Dashboard!$F$4)),
         0
      ),
      IF(C1242="750 Business promotion",
         E1242-(E1242/(1+4.793/100)),
         E1242-(E1242/(1+Dashboard!$F$4))
      )
   )
)</f>
        <v>0</v>
      </c>
      <c r="J1242" s="39">
        <f>Bank1[[#This Row],[Money in/ (Money out)]]-Bank1[[#This Row],[GST/HST]]</f>
        <v>0</v>
      </c>
      <c r="L1242" s="37">
        <f t="shared" si="57"/>
        <v>0</v>
      </c>
    </row>
    <row r="1243" spans="1:12" x14ac:dyDescent="0.2">
      <c r="A1243" s="418"/>
      <c r="D1243" s="416">
        <f>_xlfn.XLOOKUP(C:C,Table1[for Import to Bank Register dropdown],Table1[for Pivot],0,0,1)</f>
        <v>0</v>
      </c>
      <c r="E1243" s="419"/>
      <c r="F1243" s="160">
        <f t="shared" si="59"/>
        <v>1111111</v>
      </c>
      <c r="G1243" s="394">
        <f t="shared" si="58"/>
        <v>0</v>
      </c>
      <c r="I1243" s="397">
        <f>IF(OR(C1243="150 Directors advances", C1243="120 accounts receivable", C1243="720.2 Automobile - Insurance", C1243="720.3 Automobile - License", C1243="870.4 Rent - Insurance", C1243="870.6 Rent - Property Tax", C1243="870.7 Rent - Homeoffice", C1243="870.9 Rent - Water"),
   0,
   IF(Dashboard!$F$5="Quick",
      IF(OR(C1243="190 Automobile",C1243="200 computer hardware",C1243="210 Computer software",C1243="220 Quickbooks software",C1243="230 Office equipment",C1243="240 Office furniture"),
         E1243-(E1243/(1+Dashboard!$F$4)),
         0
      ),
      IF(C1243="750 Business promotion",
         E1243-(E1243/(1+4.793/100)),
         E1243-(E1243/(1+Dashboard!$F$4))
      )
   )
)</f>
        <v>0</v>
      </c>
      <c r="J1243" s="39">
        <f>Bank1[[#This Row],[Money in/ (Money out)]]-Bank1[[#This Row],[GST/HST]]</f>
        <v>0</v>
      </c>
      <c r="L1243" s="37">
        <f t="shared" si="57"/>
        <v>0</v>
      </c>
    </row>
    <row r="1244" spans="1:12" x14ac:dyDescent="0.2">
      <c r="A1244" s="418"/>
      <c r="D1244" s="416">
        <f>_xlfn.XLOOKUP(C:C,Table1[for Import to Bank Register dropdown],Table1[for Pivot],0,0,1)</f>
        <v>0</v>
      </c>
      <c r="E1244" s="419"/>
      <c r="F1244" s="160">
        <f t="shared" si="59"/>
        <v>1111111</v>
      </c>
      <c r="G1244" s="394">
        <f t="shared" si="58"/>
        <v>0</v>
      </c>
      <c r="I1244" s="397">
        <f>IF(OR(C1244="150 Directors advances", C1244="120 accounts receivable", C1244="720.2 Automobile - Insurance", C1244="720.3 Automobile - License", C1244="870.4 Rent - Insurance", C1244="870.6 Rent - Property Tax", C1244="870.7 Rent - Homeoffice", C1244="870.9 Rent - Water"),
   0,
   IF(Dashboard!$F$5="Quick",
      IF(OR(C1244="190 Automobile",C1244="200 computer hardware",C1244="210 Computer software",C1244="220 Quickbooks software",C1244="230 Office equipment",C1244="240 Office furniture"),
         E1244-(E1244/(1+Dashboard!$F$4)),
         0
      ),
      IF(C1244="750 Business promotion",
         E1244-(E1244/(1+4.793/100)),
         E1244-(E1244/(1+Dashboard!$F$4))
      )
   )
)</f>
        <v>0</v>
      </c>
      <c r="J1244" s="39">
        <f>Bank1[[#This Row],[Money in/ (Money out)]]-Bank1[[#This Row],[GST/HST]]</f>
        <v>0</v>
      </c>
      <c r="L1244" s="37">
        <f t="shared" si="57"/>
        <v>0</v>
      </c>
    </row>
    <row r="1245" spans="1:12" x14ac:dyDescent="0.2">
      <c r="A1245" s="418"/>
      <c r="D1245" s="416">
        <f>_xlfn.XLOOKUP(C:C,Table1[for Import to Bank Register dropdown],Table1[for Pivot],0,0,1)</f>
        <v>0</v>
      </c>
      <c r="E1245" s="419"/>
      <c r="F1245" s="160">
        <f t="shared" si="59"/>
        <v>1111111</v>
      </c>
      <c r="G1245" s="394">
        <f t="shared" si="58"/>
        <v>0</v>
      </c>
      <c r="I1245" s="397">
        <f>IF(OR(C1245="150 Directors advances", C1245="120 accounts receivable", C1245="720.2 Automobile - Insurance", C1245="720.3 Automobile - License", C1245="870.4 Rent - Insurance", C1245="870.6 Rent - Property Tax", C1245="870.7 Rent - Homeoffice", C1245="870.9 Rent - Water"),
   0,
   IF(Dashboard!$F$5="Quick",
      IF(OR(C1245="190 Automobile",C1245="200 computer hardware",C1245="210 Computer software",C1245="220 Quickbooks software",C1245="230 Office equipment",C1245="240 Office furniture"),
         E1245-(E1245/(1+Dashboard!$F$4)),
         0
      ),
      IF(C1245="750 Business promotion",
         E1245-(E1245/(1+4.793/100)),
         E1245-(E1245/(1+Dashboard!$F$4))
      )
   )
)</f>
        <v>0</v>
      </c>
      <c r="J1245" s="39">
        <f>Bank1[[#This Row],[Money in/ (Money out)]]-Bank1[[#This Row],[GST/HST]]</f>
        <v>0</v>
      </c>
      <c r="L1245" s="37">
        <f t="shared" si="57"/>
        <v>0</v>
      </c>
    </row>
    <row r="1246" spans="1:12" x14ac:dyDescent="0.2">
      <c r="A1246" s="418"/>
      <c r="D1246" s="416">
        <f>_xlfn.XLOOKUP(C:C,Table1[for Import to Bank Register dropdown],Table1[for Pivot],0,0,1)</f>
        <v>0</v>
      </c>
      <c r="E1246" s="419"/>
      <c r="F1246" s="160">
        <f t="shared" si="59"/>
        <v>1111111</v>
      </c>
      <c r="G1246" s="394">
        <f t="shared" si="58"/>
        <v>0</v>
      </c>
      <c r="I1246" s="397">
        <f>IF(OR(C1246="150 Directors advances", C1246="120 accounts receivable", C1246="720.2 Automobile - Insurance", C1246="720.3 Automobile - License", C1246="870.4 Rent - Insurance", C1246="870.6 Rent - Property Tax", C1246="870.7 Rent - Homeoffice", C1246="870.9 Rent - Water"),
   0,
   IF(Dashboard!$F$5="Quick",
      IF(OR(C1246="190 Automobile",C1246="200 computer hardware",C1246="210 Computer software",C1246="220 Quickbooks software",C1246="230 Office equipment",C1246="240 Office furniture"),
         E1246-(E1246/(1+Dashboard!$F$4)),
         0
      ),
      IF(C1246="750 Business promotion",
         E1246-(E1246/(1+4.793/100)),
         E1246-(E1246/(1+Dashboard!$F$4))
      )
   )
)</f>
        <v>0</v>
      </c>
      <c r="J1246" s="39">
        <f>Bank1[[#This Row],[Money in/ (Money out)]]-Bank1[[#This Row],[GST/HST]]</f>
        <v>0</v>
      </c>
      <c r="L1246" s="37">
        <f t="shared" si="57"/>
        <v>0</v>
      </c>
    </row>
    <row r="1247" spans="1:12" x14ac:dyDescent="0.2">
      <c r="A1247" s="418"/>
      <c r="D1247" s="416">
        <f>_xlfn.XLOOKUP(C:C,Table1[for Import to Bank Register dropdown],Table1[for Pivot],0,0,1)</f>
        <v>0</v>
      </c>
      <c r="E1247" s="419"/>
      <c r="F1247" s="160">
        <f t="shared" si="59"/>
        <v>1111111</v>
      </c>
      <c r="G1247" s="394">
        <f t="shared" si="58"/>
        <v>0</v>
      </c>
      <c r="I1247" s="397">
        <f>IF(OR(C1247="150 Directors advances", C1247="120 accounts receivable", C1247="720.2 Automobile - Insurance", C1247="720.3 Automobile - License", C1247="870.4 Rent - Insurance", C1247="870.6 Rent - Property Tax", C1247="870.7 Rent - Homeoffice", C1247="870.9 Rent - Water"),
   0,
   IF(Dashboard!$F$5="Quick",
      IF(OR(C1247="190 Automobile",C1247="200 computer hardware",C1247="210 Computer software",C1247="220 Quickbooks software",C1247="230 Office equipment",C1247="240 Office furniture"),
         E1247-(E1247/(1+Dashboard!$F$4)),
         0
      ),
      IF(C1247="750 Business promotion",
         E1247-(E1247/(1+4.793/100)),
         E1247-(E1247/(1+Dashboard!$F$4))
      )
   )
)</f>
        <v>0</v>
      </c>
      <c r="J1247" s="39">
        <f>Bank1[[#This Row],[Money in/ (Money out)]]-Bank1[[#This Row],[GST/HST]]</f>
        <v>0</v>
      </c>
      <c r="L1247" s="37">
        <f t="shared" si="57"/>
        <v>0</v>
      </c>
    </row>
    <row r="1248" spans="1:12" x14ac:dyDescent="0.2">
      <c r="A1248" s="418"/>
      <c r="D1248" s="416">
        <f>_xlfn.XLOOKUP(C:C,Table1[for Import to Bank Register dropdown],Table1[for Pivot],0,0,1)</f>
        <v>0</v>
      </c>
      <c r="E1248" s="419"/>
      <c r="F1248" s="160">
        <f t="shared" si="59"/>
        <v>1111111</v>
      </c>
      <c r="G1248" s="394">
        <f t="shared" si="58"/>
        <v>0</v>
      </c>
      <c r="I1248" s="397">
        <f>IF(OR(C1248="150 Directors advances", C1248="120 accounts receivable", C1248="720.2 Automobile - Insurance", C1248="720.3 Automobile - License", C1248="870.4 Rent - Insurance", C1248="870.6 Rent - Property Tax", C1248="870.7 Rent - Homeoffice", C1248="870.9 Rent - Water"),
   0,
   IF(Dashboard!$F$5="Quick",
      IF(OR(C1248="190 Automobile",C1248="200 computer hardware",C1248="210 Computer software",C1248="220 Quickbooks software",C1248="230 Office equipment",C1248="240 Office furniture"),
         E1248-(E1248/(1+Dashboard!$F$4)),
         0
      ),
      IF(C1248="750 Business promotion",
         E1248-(E1248/(1+4.793/100)),
         E1248-(E1248/(1+Dashboard!$F$4))
      )
   )
)</f>
        <v>0</v>
      </c>
      <c r="J1248" s="39">
        <f>Bank1[[#This Row],[Money in/ (Money out)]]-Bank1[[#This Row],[GST/HST]]</f>
        <v>0</v>
      </c>
      <c r="L1248" s="37">
        <f t="shared" si="57"/>
        <v>0</v>
      </c>
    </row>
    <row r="1249" spans="1:12" x14ac:dyDescent="0.2">
      <c r="A1249" s="418"/>
      <c r="D1249" s="416">
        <f>_xlfn.XLOOKUP(C:C,Table1[for Import to Bank Register dropdown],Table1[for Pivot],0,0,1)</f>
        <v>0</v>
      </c>
      <c r="E1249" s="419"/>
      <c r="F1249" s="160">
        <f t="shared" si="59"/>
        <v>1111111</v>
      </c>
      <c r="G1249" s="394">
        <f t="shared" si="58"/>
        <v>0</v>
      </c>
      <c r="I1249" s="397">
        <f>IF(OR(C1249="150 Directors advances", C1249="120 accounts receivable", C1249="720.2 Automobile - Insurance", C1249="720.3 Automobile - License", C1249="870.4 Rent - Insurance", C1249="870.6 Rent - Property Tax", C1249="870.7 Rent - Homeoffice", C1249="870.9 Rent - Water"),
   0,
   IF(Dashboard!$F$5="Quick",
      IF(OR(C1249="190 Automobile",C1249="200 computer hardware",C1249="210 Computer software",C1249="220 Quickbooks software",C1249="230 Office equipment",C1249="240 Office furniture"),
         E1249-(E1249/(1+Dashboard!$F$4)),
         0
      ),
      IF(C1249="750 Business promotion",
         E1249-(E1249/(1+4.793/100)),
         E1249-(E1249/(1+Dashboard!$F$4))
      )
   )
)</f>
        <v>0</v>
      </c>
      <c r="J1249" s="39">
        <f>Bank1[[#This Row],[Money in/ (Money out)]]-Bank1[[#This Row],[GST/HST]]</f>
        <v>0</v>
      </c>
      <c r="L1249" s="37">
        <f t="shared" si="57"/>
        <v>0</v>
      </c>
    </row>
    <row r="1250" spans="1:12" x14ac:dyDescent="0.2">
      <c r="A1250" s="418"/>
      <c r="D1250" s="416">
        <f>_xlfn.XLOOKUP(C:C,Table1[for Import to Bank Register dropdown],Table1[for Pivot],0,0,1)</f>
        <v>0</v>
      </c>
      <c r="E1250" s="419"/>
      <c r="F1250" s="160">
        <f t="shared" si="59"/>
        <v>1111111</v>
      </c>
      <c r="G1250" s="394">
        <f t="shared" si="58"/>
        <v>0</v>
      </c>
      <c r="I1250" s="397">
        <f>IF(OR(C1250="150 Directors advances", C1250="120 accounts receivable", C1250="720.2 Automobile - Insurance", C1250="720.3 Automobile - License", C1250="870.4 Rent - Insurance", C1250="870.6 Rent - Property Tax", C1250="870.7 Rent - Homeoffice", C1250="870.9 Rent - Water"),
   0,
   IF(Dashboard!$F$5="Quick",
      IF(OR(C1250="190 Automobile",C1250="200 computer hardware",C1250="210 Computer software",C1250="220 Quickbooks software",C1250="230 Office equipment",C1250="240 Office furniture"),
         E1250-(E1250/(1+Dashboard!$F$4)),
         0
      ),
      IF(C1250="750 Business promotion",
         E1250-(E1250/(1+4.793/100)),
         E1250-(E1250/(1+Dashboard!$F$4))
      )
   )
)</f>
        <v>0</v>
      </c>
      <c r="J1250" s="39">
        <f>Bank1[[#This Row],[Money in/ (Money out)]]-Bank1[[#This Row],[GST/HST]]</f>
        <v>0</v>
      </c>
      <c r="L1250" s="37">
        <f t="shared" si="57"/>
        <v>0</v>
      </c>
    </row>
    <row r="1251" spans="1:12" x14ac:dyDescent="0.2">
      <c r="A1251" s="418"/>
      <c r="D1251" s="416">
        <f>_xlfn.XLOOKUP(C:C,Table1[for Import to Bank Register dropdown],Table1[for Pivot],0,0,1)</f>
        <v>0</v>
      </c>
      <c r="E1251" s="419"/>
      <c r="F1251" s="160">
        <f t="shared" si="59"/>
        <v>1111111</v>
      </c>
      <c r="G1251" s="394">
        <f t="shared" si="58"/>
        <v>0</v>
      </c>
      <c r="I1251" s="397">
        <f>IF(OR(C1251="150 Directors advances", C1251="120 accounts receivable", C1251="720.2 Automobile - Insurance", C1251="720.3 Automobile - License", C1251="870.4 Rent - Insurance", C1251="870.6 Rent - Property Tax", C1251="870.7 Rent - Homeoffice", C1251="870.9 Rent - Water"),
   0,
   IF(Dashboard!$F$5="Quick",
      IF(OR(C1251="190 Automobile",C1251="200 computer hardware",C1251="210 Computer software",C1251="220 Quickbooks software",C1251="230 Office equipment",C1251="240 Office furniture"),
         E1251-(E1251/(1+Dashboard!$F$4)),
         0
      ),
      IF(C1251="750 Business promotion",
         E1251-(E1251/(1+4.793/100)),
         E1251-(E1251/(1+Dashboard!$F$4))
      )
   )
)</f>
        <v>0</v>
      </c>
      <c r="J1251" s="39">
        <f>Bank1[[#This Row],[Money in/ (Money out)]]-Bank1[[#This Row],[GST/HST]]</f>
        <v>0</v>
      </c>
      <c r="L1251" s="37">
        <f t="shared" si="57"/>
        <v>0</v>
      </c>
    </row>
    <row r="1252" spans="1:12" x14ac:dyDescent="0.2">
      <c r="A1252" s="418"/>
      <c r="D1252" s="416">
        <f>_xlfn.XLOOKUP(C:C,Table1[for Import to Bank Register dropdown],Table1[for Pivot],0,0,1)</f>
        <v>0</v>
      </c>
      <c r="E1252" s="419"/>
      <c r="F1252" s="160">
        <f t="shared" si="59"/>
        <v>1111111</v>
      </c>
      <c r="G1252" s="394">
        <f t="shared" si="58"/>
        <v>0</v>
      </c>
      <c r="I1252" s="397">
        <f>IF(OR(C1252="150 Directors advances", C1252="120 accounts receivable", C1252="720.2 Automobile - Insurance", C1252="720.3 Automobile - License", C1252="870.4 Rent - Insurance", C1252="870.6 Rent - Property Tax", C1252="870.7 Rent - Homeoffice", C1252="870.9 Rent - Water"),
   0,
   IF(Dashboard!$F$5="Quick",
      IF(OR(C1252="190 Automobile",C1252="200 computer hardware",C1252="210 Computer software",C1252="220 Quickbooks software",C1252="230 Office equipment",C1252="240 Office furniture"),
         E1252-(E1252/(1+Dashboard!$F$4)),
         0
      ),
      IF(C1252="750 Business promotion",
         E1252-(E1252/(1+4.793/100)),
         E1252-(E1252/(1+Dashboard!$F$4))
      )
   )
)</f>
        <v>0</v>
      </c>
      <c r="J1252" s="39">
        <f>Bank1[[#This Row],[Money in/ (Money out)]]-Bank1[[#This Row],[GST/HST]]</f>
        <v>0</v>
      </c>
      <c r="L1252" s="37">
        <f t="shared" si="57"/>
        <v>0</v>
      </c>
    </row>
    <row r="1253" spans="1:12" x14ac:dyDescent="0.2">
      <c r="A1253" s="418"/>
      <c r="D1253" s="416">
        <f>_xlfn.XLOOKUP(C:C,Table1[for Import to Bank Register dropdown],Table1[for Pivot],0,0,1)</f>
        <v>0</v>
      </c>
      <c r="E1253" s="419"/>
      <c r="F1253" s="160">
        <f t="shared" si="59"/>
        <v>1111111</v>
      </c>
      <c r="G1253" s="394">
        <f t="shared" si="58"/>
        <v>0</v>
      </c>
      <c r="I1253" s="397">
        <f>IF(OR(C1253="150 Directors advances", C1253="120 accounts receivable", C1253="720.2 Automobile - Insurance", C1253="720.3 Automobile - License", C1253="870.4 Rent - Insurance", C1253="870.6 Rent - Property Tax", C1253="870.7 Rent - Homeoffice", C1253="870.9 Rent - Water"),
   0,
   IF(Dashboard!$F$5="Quick",
      IF(OR(C1253="190 Automobile",C1253="200 computer hardware",C1253="210 Computer software",C1253="220 Quickbooks software",C1253="230 Office equipment",C1253="240 Office furniture"),
         E1253-(E1253/(1+Dashboard!$F$4)),
         0
      ),
      IF(C1253="750 Business promotion",
         E1253-(E1253/(1+4.793/100)),
         E1253-(E1253/(1+Dashboard!$F$4))
      )
   )
)</f>
        <v>0</v>
      </c>
      <c r="J1253" s="39">
        <f>Bank1[[#This Row],[Money in/ (Money out)]]-Bank1[[#This Row],[GST/HST]]</f>
        <v>0</v>
      </c>
      <c r="L1253" s="37">
        <f t="shared" si="57"/>
        <v>0</v>
      </c>
    </row>
    <row r="1254" spans="1:12" x14ac:dyDescent="0.2">
      <c r="A1254" s="418"/>
      <c r="D1254" s="416">
        <f>_xlfn.XLOOKUP(C:C,Table1[for Import to Bank Register dropdown],Table1[for Pivot],0,0,1)</f>
        <v>0</v>
      </c>
      <c r="E1254" s="419"/>
      <c r="F1254" s="160">
        <f t="shared" si="59"/>
        <v>1111111</v>
      </c>
      <c r="G1254" s="394">
        <f t="shared" si="58"/>
        <v>0</v>
      </c>
      <c r="I1254" s="397">
        <f>IF(OR(C1254="150 Directors advances", C1254="120 accounts receivable", C1254="720.2 Automobile - Insurance", C1254="720.3 Automobile - License", C1254="870.4 Rent - Insurance", C1254="870.6 Rent - Property Tax", C1254="870.7 Rent - Homeoffice", C1254="870.9 Rent - Water"),
   0,
   IF(Dashboard!$F$5="Quick",
      IF(OR(C1254="190 Automobile",C1254="200 computer hardware",C1254="210 Computer software",C1254="220 Quickbooks software",C1254="230 Office equipment",C1254="240 Office furniture"),
         E1254-(E1254/(1+Dashboard!$F$4)),
         0
      ),
      IF(C1254="750 Business promotion",
         E1254-(E1254/(1+4.793/100)),
         E1254-(E1254/(1+Dashboard!$F$4))
      )
   )
)</f>
        <v>0</v>
      </c>
      <c r="J1254" s="39">
        <f>Bank1[[#This Row],[Money in/ (Money out)]]-Bank1[[#This Row],[GST/HST]]</f>
        <v>0</v>
      </c>
      <c r="L1254" s="37">
        <f t="shared" si="57"/>
        <v>0</v>
      </c>
    </row>
    <row r="1255" spans="1:12" x14ac:dyDescent="0.2">
      <c r="A1255" s="418"/>
      <c r="D1255" s="416">
        <f>_xlfn.XLOOKUP(C:C,Table1[for Import to Bank Register dropdown],Table1[for Pivot],0,0,1)</f>
        <v>0</v>
      </c>
      <c r="E1255" s="419"/>
      <c r="F1255" s="160">
        <f t="shared" si="59"/>
        <v>1111111</v>
      </c>
      <c r="G1255" s="394">
        <f t="shared" si="58"/>
        <v>0</v>
      </c>
      <c r="I1255" s="397">
        <f>IF(OR(C1255="150 Directors advances", C1255="120 accounts receivable", C1255="720.2 Automobile - Insurance", C1255="720.3 Automobile - License", C1255="870.4 Rent - Insurance", C1255="870.6 Rent - Property Tax", C1255="870.7 Rent - Homeoffice", C1255="870.9 Rent - Water"),
   0,
   IF(Dashboard!$F$5="Quick",
      IF(OR(C1255="190 Automobile",C1255="200 computer hardware",C1255="210 Computer software",C1255="220 Quickbooks software",C1255="230 Office equipment",C1255="240 Office furniture"),
         E1255-(E1255/(1+Dashboard!$F$4)),
         0
      ),
      IF(C1255="750 Business promotion",
         E1255-(E1255/(1+4.793/100)),
         E1255-(E1255/(1+Dashboard!$F$4))
      )
   )
)</f>
        <v>0</v>
      </c>
      <c r="J1255" s="39">
        <f>Bank1[[#This Row],[Money in/ (Money out)]]-Bank1[[#This Row],[GST/HST]]</f>
        <v>0</v>
      </c>
      <c r="L1255" s="37">
        <f t="shared" si="57"/>
        <v>0</v>
      </c>
    </row>
    <row r="1256" spans="1:12" x14ac:dyDescent="0.2">
      <c r="A1256" s="418"/>
      <c r="D1256" s="416">
        <f>_xlfn.XLOOKUP(C:C,Table1[for Import to Bank Register dropdown],Table1[for Pivot],0,0,1)</f>
        <v>0</v>
      </c>
      <c r="E1256" s="419"/>
      <c r="F1256" s="160">
        <f t="shared" si="59"/>
        <v>1111111</v>
      </c>
      <c r="G1256" s="394">
        <f t="shared" si="58"/>
        <v>0</v>
      </c>
      <c r="I1256" s="397">
        <f>IF(OR(C1256="150 Directors advances", C1256="120 accounts receivable", C1256="720.2 Automobile - Insurance", C1256="720.3 Automobile - License", C1256="870.4 Rent - Insurance", C1256="870.6 Rent - Property Tax", C1256="870.7 Rent - Homeoffice", C1256="870.9 Rent - Water"),
   0,
   IF(Dashboard!$F$5="Quick",
      IF(OR(C1256="190 Automobile",C1256="200 computer hardware",C1256="210 Computer software",C1256="220 Quickbooks software",C1256="230 Office equipment",C1256="240 Office furniture"),
         E1256-(E1256/(1+Dashboard!$F$4)),
         0
      ),
      IF(C1256="750 Business promotion",
         E1256-(E1256/(1+4.793/100)),
         E1256-(E1256/(1+Dashboard!$F$4))
      )
   )
)</f>
        <v>0</v>
      </c>
      <c r="J1256" s="39">
        <f>Bank1[[#This Row],[Money in/ (Money out)]]-Bank1[[#This Row],[GST/HST]]</f>
        <v>0</v>
      </c>
      <c r="L1256" s="37">
        <f t="shared" si="57"/>
        <v>0</v>
      </c>
    </row>
    <row r="1257" spans="1:12" x14ac:dyDescent="0.2">
      <c r="A1257" s="418"/>
      <c r="D1257" s="416">
        <f>_xlfn.XLOOKUP(C:C,Table1[for Import to Bank Register dropdown],Table1[for Pivot],0,0,1)</f>
        <v>0</v>
      </c>
      <c r="E1257" s="419"/>
      <c r="F1257" s="160">
        <f t="shared" si="59"/>
        <v>1111111</v>
      </c>
      <c r="G1257" s="394">
        <f t="shared" si="58"/>
        <v>0</v>
      </c>
      <c r="I1257" s="397">
        <f>IF(OR(C1257="150 Directors advances", C1257="120 accounts receivable", C1257="720.2 Automobile - Insurance", C1257="720.3 Automobile - License", C1257="870.4 Rent - Insurance", C1257="870.6 Rent - Property Tax", C1257="870.7 Rent - Homeoffice", C1257="870.9 Rent - Water"),
   0,
   IF(Dashboard!$F$5="Quick",
      IF(OR(C1257="190 Automobile",C1257="200 computer hardware",C1257="210 Computer software",C1257="220 Quickbooks software",C1257="230 Office equipment",C1257="240 Office furniture"),
         E1257-(E1257/(1+Dashboard!$F$4)),
         0
      ),
      IF(C1257="750 Business promotion",
         E1257-(E1257/(1+4.793/100)),
         E1257-(E1257/(1+Dashboard!$F$4))
      )
   )
)</f>
        <v>0</v>
      </c>
      <c r="J1257" s="39">
        <f>Bank1[[#This Row],[Money in/ (Money out)]]-Bank1[[#This Row],[GST/HST]]</f>
        <v>0</v>
      </c>
      <c r="L1257" s="37">
        <f t="shared" si="57"/>
        <v>0</v>
      </c>
    </row>
    <row r="1258" spans="1:12" x14ac:dyDescent="0.2">
      <c r="A1258" s="418"/>
      <c r="D1258" s="416">
        <f>_xlfn.XLOOKUP(C:C,Table1[for Import to Bank Register dropdown],Table1[for Pivot],0,0,1)</f>
        <v>0</v>
      </c>
      <c r="E1258" s="419"/>
      <c r="F1258" s="160">
        <f t="shared" si="59"/>
        <v>1111111</v>
      </c>
      <c r="G1258" s="394">
        <f t="shared" si="58"/>
        <v>0</v>
      </c>
      <c r="I1258" s="397">
        <f>IF(OR(C1258="150 Directors advances", C1258="120 accounts receivable", C1258="720.2 Automobile - Insurance", C1258="720.3 Automobile - License", C1258="870.4 Rent - Insurance", C1258="870.6 Rent - Property Tax", C1258="870.7 Rent - Homeoffice", C1258="870.9 Rent - Water"),
   0,
   IF(Dashboard!$F$5="Quick",
      IF(OR(C1258="190 Automobile",C1258="200 computer hardware",C1258="210 Computer software",C1258="220 Quickbooks software",C1258="230 Office equipment",C1258="240 Office furniture"),
         E1258-(E1258/(1+Dashboard!$F$4)),
         0
      ),
      IF(C1258="750 Business promotion",
         E1258-(E1258/(1+4.793/100)),
         E1258-(E1258/(1+Dashboard!$F$4))
      )
   )
)</f>
        <v>0</v>
      </c>
      <c r="J1258" s="39">
        <f>Bank1[[#This Row],[Money in/ (Money out)]]-Bank1[[#This Row],[GST/HST]]</f>
        <v>0</v>
      </c>
      <c r="L1258" s="37">
        <f t="shared" si="57"/>
        <v>0</v>
      </c>
    </row>
    <row r="1259" spans="1:12" x14ac:dyDescent="0.2">
      <c r="A1259" s="418"/>
      <c r="D1259" s="416">
        <f>_xlfn.XLOOKUP(C:C,Table1[for Import to Bank Register dropdown],Table1[for Pivot],0,0,1)</f>
        <v>0</v>
      </c>
      <c r="E1259" s="419"/>
      <c r="F1259" s="160">
        <f t="shared" si="59"/>
        <v>1111111</v>
      </c>
      <c r="G1259" s="394">
        <f t="shared" si="58"/>
        <v>0</v>
      </c>
      <c r="I1259" s="397">
        <f>IF(OR(C1259="150 Directors advances", C1259="120 accounts receivable", C1259="720.2 Automobile - Insurance", C1259="720.3 Automobile - License", C1259="870.4 Rent - Insurance", C1259="870.6 Rent - Property Tax", C1259="870.7 Rent - Homeoffice", C1259="870.9 Rent - Water"),
   0,
   IF(Dashboard!$F$5="Quick",
      IF(OR(C1259="190 Automobile",C1259="200 computer hardware",C1259="210 Computer software",C1259="220 Quickbooks software",C1259="230 Office equipment",C1259="240 Office furniture"),
         E1259-(E1259/(1+Dashboard!$F$4)),
         0
      ),
      IF(C1259="750 Business promotion",
         E1259-(E1259/(1+4.793/100)),
         E1259-(E1259/(1+Dashboard!$F$4))
      )
   )
)</f>
        <v>0</v>
      </c>
      <c r="J1259" s="39">
        <f>Bank1[[#This Row],[Money in/ (Money out)]]-Bank1[[#This Row],[GST/HST]]</f>
        <v>0</v>
      </c>
      <c r="L1259" s="37">
        <f t="shared" si="57"/>
        <v>0</v>
      </c>
    </row>
    <row r="1260" spans="1:12" x14ac:dyDescent="0.2">
      <c r="A1260" s="418"/>
      <c r="D1260" s="416">
        <f>_xlfn.XLOOKUP(C:C,Table1[for Import to Bank Register dropdown],Table1[for Pivot],0,0,1)</f>
        <v>0</v>
      </c>
      <c r="E1260" s="419"/>
      <c r="F1260" s="160">
        <f t="shared" si="59"/>
        <v>1111111</v>
      </c>
      <c r="G1260" s="394">
        <f t="shared" si="58"/>
        <v>0</v>
      </c>
      <c r="I1260" s="397">
        <f>IF(OR(C1260="150 Directors advances", C1260="120 accounts receivable", C1260="720.2 Automobile - Insurance", C1260="720.3 Automobile - License", C1260="870.4 Rent - Insurance", C1260="870.6 Rent - Property Tax", C1260="870.7 Rent - Homeoffice", C1260="870.9 Rent - Water"),
   0,
   IF(Dashboard!$F$5="Quick",
      IF(OR(C1260="190 Automobile",C1260="200 computer hardware",C1260="210 Computer software",C1260="220 Quickbooks software",C1260="230 Office equipment",C1260="240 Office furniture"),
         E1260-(E1260/(1+Dashboard!$F$4)),
         0
      ),
      IF(C1260="750 Business promotion",
         E1260-(E1260/(1+4.793/100)),
         E1260-(E1260/(1+Dashboard!$F$4))
      )
   )
)</f>
        <v>0</v>
      </c>
      <c r="J1260" s="39">
        <f>Bank1[[#This Row],[Money in/ (Money out)]]-Bank1[[#This Row],[GST/HST]]</f>
        <v>0</v>
      </c>
      <c r="L1260" s="37">
        <f t="shared" si="57"/>
        <v>0</v>
      </c>
    </row>
    <row r="1261" spans="1:12" x14ac:dyDescent="0.2">
      <c r="A1261" s="418"/>
      <c r="D1261" s="416">
        <f>_xlfn.XLOOKUP(C:C,Table1[for Import to Bank Register dropdown],Table1[for Pivot],0,0,1)</f>
        <v>0</v>
      </c>
      <c r="E1261" s="419"/>
      <c r="F1261" s="160">
        <f t="shared" si="59"/>
        <v>1111111</v>
      </c>
      <c r="G1261" s="394">
        <f t="shared" si="58"/>
        <v>0</v>
      </c>
      <c r="I1261" s="397">
        <f>IF(OR(C1261="150 Directors advances", C1261="120 accounts receivable", C1261="720.2 Automobile - Insurance", C1261="720.3 Automobile - License", C1261="870.4 Rent - Insurance", C1261="870.6 Rent - Property Tax", C1261="870.7 Rent - Homeoffice", C1261="870.9 Rent - Water"),
   0,
   IF(Dashboard!$F$5="Quick",
      IF(OR(C1261="190 Automobile",C1261="200 computer hardware",C1261="210 Computer software",C1261="220 Quickbooks software",C1261="230 Office equipment",C1261="240 Office furniture"),
         E1261-(E1261/(1+Dashboard!$F$4)),
         0
      ),
      IF(C1261="750 Business promotion",
         E1261-(E1261/(1+4.793/100)),
         E1261-(E1261/(1+Dashboard!$F$4))
      )
   )
)</f>
        <v>0</v>
      </c>
      <c r="J1261" s="39">
        <f>Bank1[[#This Row],[Money in/ (Money out)]]-Bank1[[#This Row],[GST/HST]]</f>
        <v>0</v>
      </c>
      <c r="L1261" s="37">
        <f t="shared" si="57"/>
        <v>0</v>
      </c>
    </row>
    <row r="1262" spans="1:12" x14ac:dyDescent="0.2">
      <c r="A1262" s="418"/>
      <c r="D1262" s="416">
        <f>_xlfn.XLOOKUP(C:C,Table1[for Import to Bank Register dropdown],Table1[for Pivot],0,0,1)</f>
        <v>0</v>
      </c>
      <c r="E1262" s="419"/>
      <c r="F1262" s="160">
        <f t="shared" si="59"/>
        <v>1111111</v>
      </c>
      <c r="G1262" s="394">
        <f t="shared" si="58"/>
        <v>0</v>
      </c>
      <c r="I1262" s="397">
        <f>IF(OR(C1262="150 Directors advances", C1262="120 accounts receivable", C1262="720.2 Automobile - Insurance", C1262="720.3 Automobile - License", C1262="870.4 Rent - Insurance", C1262="870.6 Rent - Property Tax", C1262="870.7 Rent - Homeoffice", C1262="870.9 Rent - Water"),
   0,
   IF(Dashboard!$F$5="Quick",
      IF(OR(C1262="190 Automobile",C1262="200 computer hardware",C1262="210 Computer software",C1262="220 Quickbooks software",C1262="230 Office equipment",C1262="240 Office furniture"),
         E1262-(E1262/(1+Dashboard!$F$4)),
         0
      ),
      IF(C1262="750 Business promotion",
         E1262-(E1262/(1+4.793/100)),
         E1262-(E1262/(1+Dashboard!$F$4))
      )
   )
)</f>
        <v>0</v>
      </c>
      <c r="J1262" s="39">
        <f>Bank1[[#This Row],[Money in/ (Money out)]]-Bank1[[#This Row],[GST/HST]]</f>
        <v>0</v>
      </c>
      <c r="L1262" s="37">
        <f t="shared" si="57"/>
        <v>0</v>
      </c>
    </row>
    <row r="1263" spans="1:12" x14ac:dyDescent="0.2">
      <c r="A1263" s="418"/>
      <c r="D1263" s="416">
        <f>_xlfn.XLOOKUP(C:C,Table1[for Import to Bank Register dropdown],Table1[for Pivot],0,0,1)</f>
        <v>0</v>
      </c>
      <c r="E1263" s="419"/>
      <c r="F1263" s="160">
        <f t="shared" si="59"/>
        <v>1111111</v>
      </c>
      <c r="G1263" s="394">
        <f t="shared" si="58"/>
        <v>0</v>
      </c>
      <c r="I1263" s="397">
        <f>IF(OR(C1263="150 Directors advances", C1263="120 accounts receivable", C1263="720.2 Automobile - Insurance", C1263="720.3 Automobile - License", C1263="870.4 Rent - Insurance", C1263="870.6 Rent - Property Tax", C1263="870.7 Rent - Homeoffice", C1263="870.9 Rent - Water"),
   0,
   IF(Dashboard!$F$5="Quick",
      IF(OR(C1263="190 Automobile",C1263="200 computer hardware",C1263="210 Computer software",C1263="220 Quickbooks software",C1263="230 Office equipment",C1263="240 Office furniture"),
         E1263-(E1263/(1+Dashboard!$F$4)),
         0
      ),
      IF(C1263="750 Business promotion",
         E1263-(E1263/(1+4.793/100)),
         E1263-(E1263/(1+Dashboard!$F$4))
      )
   )
)</f>
        <v>0</v>
      </c>
      <c r="J1263" s="39">
        <f>Bank1[[#This Row],[Money in/ (Money out)]]-Bank1[[#This Row],[GST/HST]]</f>
        <v>0</v>
      </c>
      <c r="L1263" s="37">
        <f t="shared" si="57"/>
        <v>0</v>
      </c>
    </row>
    <row r="1264" spans="1:12" x14ac:dyDescent="0.2">
      <c r="A1264" s="418"/>
      <c r="D1264" s="416">
        <f>_xlfn.XLOOKUP(C:C,Table1[for Import to Bank Register dropdown],Table1[for Pivot],0,0,1)</f>
        <v>0</v>
      </c>
      <c r="E1264" s="419"/>
      <c r="F1264" s="160">
        <f t="shared" si="59"/>
        <v>1111111</v>
      </c>
      <c r="G1264" s="394">
        <f t="shared" si="58"/>
        <v>0</v>
      </c>
      <c r="I1264" s="397">
        <f>IF(OR(C1264="150 Directors advances", C1264="120 accounts receivable", C1264="720.2 Automobile - Insurance", C1264="720.3 Automobile - License", C1264="870.4 Rent - Insurance", C1264="870.6 Rent - Property Tax", C1264="870.7 Rent - Homeoffice", C1264="870.9 Rent - Water"),
   0,
   IF(Dashboard!$F$5="Quick",
      IF(OR(C1264="190 Automobile",C1264="200 computer hardware",C1264="210 Computer software",C1264="220 Quickbooks software",C1264="230 Office equipment",C1264="240 Office furniture"),
         E1264-(E1264/(1+Dashboard!$F$4)),
         0
      ),
      IF(C1264="750 Business promotion",
         E1264-(E1264/(1+4.793/100)),
         E1264-(E1264/(1+Dashboard!$F$4))
      )
   )
)</f>
        <v>0</v>
      </c>
      <c r="J1264" s="39">
        <f>Bank1[[#This Row],[Money in/ (Money out)]]-Bank1[[#This Row],[GST/HST]]</f>
        <v>0</v>
      </c>
      <c r="L1264" s="37">
        <f t="shared" si="57"/>
        <v>0</v>
      </c>
    </row>
    <row r="1265" spans="1:12" x14ac:dyDescent="0.2">
      <c r="A1265" s="418"/>
      <c r="D1265" s="416">
        <f>_xlfn.XLOOKUP(C:C,Table1[for Import to Bank Register dropdown],Table1[for Pivot],0,0,1)</f>
        <v>0</v>
      </c>
      <c r="E1265" s="419"/>
      <c r="F1265" s="160">
        <f t="shared" si="59"/>
        <v>1111111</v>
      </c>
      <c r="G1265" s="394">
        <f t="shared" si="58"/>
        <v>0</v>
      </c>
      <c r="I1265" s="397">
        <f>IF(OR(C1265="150 Directors advances", C1265="120 accounts receivable", C1265="720.2 Automobile - Insurance", C1265="720.3 Automobile - License", C1265="870.4 Rent - Insurance", C1265="870.6 Rent - Property Tax", C1265="870.7 Rent - Homeoffice", C1265="870.9 Rent - Water"),
   0,
   IF(Dashboard!$F$5="Quick",
      IF(OR(C1265="190 Automobile",C1265="200 computer hardware",C1265="210 Computer software",C1265="220 Quickbooks software",C1265="230 Office equipment",C1265="240 Office furniture"),
         E1265-(E1265/(1+Dashboard!$F$4)),
         0
      ),
      IF(C1265="750 Business promotion",
         E1265-(E1265/(1+4.793/100)),
         E1265-(E1265/(1+Dashboard!$F$4))
      )
   )
)</f>
        <v>0</v>
      </c>
      <c r="J1265" s="39">
        <f>Bank1[[#This Row],[Money in/ (Money out)]]-Bank1[[#This Row],[GST/HST]]</f>
        <v>0</v>
      </c>
      <c r="L1265" s="37">
        <f t="shared" si="57"/>
        <v>0</v>
      </c>
    </row>
    <row r="1266" spans="1:12" x14ac:dyDescent="0.2">
      <c r="A1266" s="418"/>
      <c r="D1266" s="416">
        <f>_xlfn.XLOOKUP(C:C,Table1[for Import to Bank Register dropdown],Table1[for Pivot],0,0,1)</f>
        <v>0</v>
      </c>
      <c r="E1266" s="419"/>
      <c r="F1266" s="160">
        <f t="shared" si="59"/>
        <v>1111111</v>
      </c>
      <c r="G1266" s="394">
        <f t="shared" si="58"/>
        <v>0</v>
      </c>
      <c r="I1266" s="397">
        <f>IF(OR(C1266="150 Directors advances", C1266="120 accounts receivable", C1266="720.2 Automobile - Insurance", C1266="720.3 Automobile - License", C1266="870.4 Rent - Insurance", C1266="870.6 Rent - Property Tax", C1266="870.7 Rent - Homeoffice", C1266="870.9 Rent - Water"),
   0,
   IF(Dashboard!$F$5="Quick",
      IF(OR(C1266="190 Automobile",C1266="200 computer hardware",C1266="210 Computer software",C1266="220 Quickbooks software",C1266="230 Office equipment",C1266="240 Office furniture"),
         E1266-(E1266/(1+Dashboard!$F$4)),
         0
      ),
      IF(C1266="750 Business promotion",
         E1266-(E1266/(1+4.793/100)),
         E1266-(E1266/(1+Dashboard!$F$4))
      )
   )
)</f>
        <v>0</v>
      </c>
      <c r="J1266" s="39">
        <f>Bank1[[#This Row],[Money in/ (Money out)]]-Bank1[[#This Row],[GST/HST]]</f>
        <v>0</v>
      </c>
      <c r="L1266" s="37">
        <f t="shared" si="57"/>
        <v>0</v>
      </c>
    </row>
    <row r="1267" spans="1:12" x14ac:dyDescent="0.2">
      <c r="A1267" s="418"/>
      <c r="D1267" s="416">
        <f>_xlfn.XLOOKUP(C:C,Table1[for Import to Bank Register dropdown],Table1[for Pivot],0,0,1)</f>
        <v>0</v>
      </c>
      <c r="E1267" s="419"/>
      <c r="F1267" s="160">
        <f t="shared" si="59"/>
        <v>1111111</v>
      </c>
      <c r="G1267" s="394">
        <f t="shared" si="58"/>
        <v>0</v>
      </c>
      <c r="I1267" s="397">
        <f>IF(OR(C1267="150 Directors advances", C1267="120 accounts receivable", C1267="720.2 Automobile - Insurance", C1267="720.3 Automobile - License", C1267="870.4 Rent - Insurance", C1267="870.6 Rent - Property Tax", C1267="870.7 Rent - Homeoffice", C1267="870.9 Rent - Water"),
   0,
   IF(Dashboard!$F$5="Quick",
      IF(OR(C1267="190 Automobile",C1267="200 computer hardware",C1267="210 Computer software",C1267="220 Quickbooks software",C1267="230 Office equipment",C1267="240 Office furniture"),
         E1267-(E1267/(1+Dashboard!$F$4)),
         0
      ),
      IF(C1267="750 Business promotion",
         E1267-(E1267/(1+4.793/100)),
         E1267-(E1267/(1+Dashboard!$F$4))
      )
   )
)</f>
        <v>0</v>
      </c>
      <c r="J1267" s="39">
        <f>Bank1[[#This Row],[Money in/ (Money out)]]-Bank1[[#This Row],[GST/HST]]</f>
        <v>0</v>
      </c>
      <c r="L1267" s="37">
        <f t="shared" si="57"/>
        <v>0</v>
      </c>
    </row>
    <row r="1268" spans="1:12" x14ac:dyDescent="0.2">
      <c r="A1268" s="418"/>
      <c r="D1268" s="416">
        <f>_xlfn.XLOOKUP(C:C,Table1[for Import to Bank Register dropdown],Table1[for Pivot],0,0,1)</f>
        <v>0</v>
      </c>
      <c r="E1268" s="419"/>
      <c r="F1268" s="160">
        <f t="shared" si="59"/>
        <v>1111111</v>
      </c>
      <c r="G1268" s="394">
        <f t="shared" si="58"/>
        <v>0</v>
      </c>
      <c r="I1268" s="397">
        <f>IF(OR(C1268="150 Directors advances", C1268="120 accounts receivable", C1268="720.2 Automobile - Insurance", C1268="720.3 Automobile - License", C1268="870.4 Rent - Insurance", C1268="870.6 Rent - Property Tax", C1268="870.7 Rent - Homeoffice", C1268="870.9 Rent - Water"),
   0,
   IF(Dashboard!$F$5="Quick",
      IF(OR(C1268="190 Automobile",C1268="200 computer hardware",C1268="210 Computer software",C1268="220 Quickbooks software",C1268="230 Office equipment",C1268="240 Office furniture"),
         E1268-(E1268/(1+Dashboard!$F$4)),
         0
      ),
      IF(C1268="750 Business promotion",
         E1268-(E1268/(1+4.793/100)),
         E1268-(E1268/(1+Dashboard!$F$4))
      )
   )
)</f>
        <v>0</v>
      </c>
      <c r="J1268" s="39">
        <f>Bank1[[#This Row],[Money in/ (Money out)]]-Bank1[[#This Row],[GST/HST]]</f>
        <v>0</v>
      </c>
      <c r="L1268" s="37">
        <f t="shared" si="57"/>
        <v>0</v>
      </c>
    </row>
    <row r="1269" spans="1:12" x14ac:dyDescent="0.2">
      <c r="A1269" s="418"/>
      <c r="D1269" s="416">
        <f>_xlfn.XLOOKUP(C:C,Table1[for Import to Bank Register dropdown],Table1[for Pivot],0,0,1)</f>
        <v>0</v>
      </c>
      <c r="E1269" s="419"/>
      <c r="F1269" s="160">
        <f t="shared" si="59"/>
        <v>1111111</v>
      </c>
      <c r="G1269" s="394">
        <f t="shared" si="58"/>
        <v>0</v>
      </c>
      <c r="I1269" s="397">
        <f>IF(OR(C1269="150 Directors advances", C1269="120 accounts receivable", C1269="720.2 Automobile - Insurance", C1269="720.3 Automobile - License", C1269="870.4 Rent - Insurance", C1269="870.6 Rent - Property Tax", C1269="870.7 Rent - Homeoffice", C1269="870.9 Rent - Water"),
   0,
   IF(Dashboard!$F$5="Quick",
      IF(OR(C1269="190 Automobile",C1269="200 computer hardware",C1269="210 Computer software",C1269="220 Quickbooks software",C1269="230 Office equipment",C1269="240 Office furniture"),
         E1269-(E1269/(1+Dashboard!$F$4)),
         0
      ),
      IF(C1269="750 Business promotion",
         E1269-(E1269/(1+4.793/100)),
         E1269-(E1269/(1+Dashboard!$F$4))
      )
   )
)</f>
        <v>0</v>
      </c>
      <c r="J1269" s="39">
        <f>Bank1[[#This Row],[Money in/ (Money out)]]-Bank1[[#This Row],[GST/HST]]</f>
        <v>0</v>
      </c>
      <c r="L1269" s="37">
        <f t="shared" si="57"/>
        <v>0</v>
      </c>
    </row>
    <row r="1270" spans="1:12" x14ac:dyDescent="0.2">
      <c r="A1270" s="418"/>
      <c r="D1270" s="416">
        <f>_xlfn.XLOOKUP(C:C,Table1[for Import to Bank Register dropdown],Table1[for Pivot],0,0,1)</f>
        <v>0</v>
      </c>
      <c r="E1270" s="419"/>
      <c r="F1270" s="160">
        <f t="shared" si="59"/>
        <v>1111111</v>
      </c>
      <c r="G1270" s="394">
        <f t="shared" si="58"/>
        <v>0</v>
      </c>
      <c r="I1270" s="397">
        <f>IF(OR(C1270="150 Directors advances", C1270="120 accounts receivable", C1270="720.2 Automobile - Insurance", C1270="720.3 Automobile - License", C1270="870.4 Rent - Insurance", C1270="870.6 Rent - Property Tax", C1270="870.7 Rent - Homeoffice", C1270="870.9 Rent - Water"),
   0,
   IF(Dashboard!$F$5="Quick",
      IF(OR(C1270="190 Automobile",C1270="200 computer hardware",C1270="210 Computer software",C1270="220 Quickbooks software",C1270="230 Office equipment",C1270="240 Office furniture"),
         E1270-(E1270/(1+Dashboard!$F$4)),
         0
      ),
      IF(C1270="750 Business promotion",
         E1270-(E1270/(1+4.793/100)),
         E1270-(E1270/(1+Dashboard!$F$4))
      )
   )
)</f>
        <v>0</v>
      </c>
      <c r="J1270" s="39">
        <f>Bank1[[#This Row],[Money in/ (Money out)]]-Bank1[[#This Row],[GST/HST]]</f>
        <v>0</v>
      </c>
      <c r="L1270" s="37">
        <f t="shared" si="57"/>
        <v>0</v>
      </c>
    </row>
    <row r="1271" spans="1:12" x14ac:dyDescent="0.2">
      <c r="A1271" s="418"/>
      <c r="D1271" s="416">
        <f>_xlfn.XLOOKUP(C:C,Table1[for Import to Bank Register dropdown],Table1[for Pivot],0,0,1)</f>
        <v>0</v>
      </c>
      <c r="E1271" s="419"/>
      <c r="F1271" s="160">
        <f t="shared" si="59"/>
        <v>1111111</v>
      </c>
      <c r="G1271" s="394">
        <f t="shared" si="58"/>
        <v>0</v>
      </c>
      <c r="I1271" s="397">
        <f>IF(OR(C1271="150 Directors advances", C1271="120 accounts receivable", C1271="720.2 Automobile - Insurance", C1271="720.3 Automobile - License", C1271="870.4 Rent - Insurance", C1271="870.6 Rent - Property Tax", C1271="870.7 Rent - Homeoffice", C1271="870.9 Rent - Water"),
   0,
   IF(Dashboard!$F$5="Quick",
      IF(OR(C1271="190 Automobile",C1271="200 computer hardware",C1271="210 Computer software",C1271="220 Quickbooks software",C1271="230 Office equipment",C1271="240 Office furniture"),
         E1271-(E1271/(1+Dashboard!$F$4)),
         0
      ),
      IF(C1271="750 Business promotion",
         E1271-(E1271/(1+4.793/100)),
         E1271-(E1271/(1+Dashboard!$F$4))
      )
   )
)</f>
        <v>0</v>
      </c>
      <c r="J1271" s="39">
        <f>Bank1[[#This Row],[Money in/ (Money out)]]-Bank1[[#This Row],[GST/HST]]</f>
        <v>0</v>
      </c>
      <c r="L1271" s="37">
        <f t="shared" si="57"/>
        <v>0</v>
      </c>
    </row>
    <row r="1272" spans="1:12" x14ac:dyDescent="0.2">
      <c r="A1272" s="418"/>
      <c r="D1272" s="416">
        <f>_xlfn.XLOOKUP(C:C,Table1[for Import to Bank Register dropdown],Table1[for Pivot],0,0,1)</f>
        <v>0</v>
      </c>
      <c r="E1272" s="419"/>
      <c r="F1272" s="160">
        <f t="shared" si="59"/>
        <v>1111111</v>
      </c>
      <c r="G1272" s="394">
        <f t="shared" si="58"/>
        <v>0</v>
      </c>
      <c r="I1272" s="397">
        <f>IF(OR(C1272="150 Directors advances", C1272="120 accounts receivable", C1272="720.2 Automobile - Insurance", C1272="720.3 Automobile - License", C1272="870.4 Rent - Insurance", C1272="870.6 Rent - Property Tax", C1272="870.7 Rent - Homeoffice", C1272="870.9 Rent - Water"),
   0,
   IF(Dashboard!$F$5="Quick",
      IF(OR(C1272="190 Automobile",C1272="200 computer hardware",C1272="210 Computer software",C1272="220 Quickbooks software",C1272="230 Office equipment",C1272="240 Office furniture"),
         E1272-(E1272/(1+Dashboard!$F$4)),
         0
      ),
      IF(C1272="750 Business promotion",
         E1272-(E1272/(1+4.793/100)),
         E1272-(E1272/(1+Dashboard!$F$4))
      )
   )
)</f>
        <v>0</v>
      </c>
      <c r="J1272" s="39">
        <f>Bank1[[#This Row],[Money in/ (Money out)]]-Bank1[[#This Row],[GST/HST]]</f>
        <v>0</v>
      </c>
      <c r="L1272" s="37">
        <f t="shared" si="57"/>
        <v>0</v>
      </c>
    </row>
    <row r="1273" spans="1:12" x14ac:dyDescent="0.2">
      <c r="A1273" s="418"/>
      <c r="D1273" s="416">
        <f>_xlfn.XLOOKUP(C:C,Table1[for Import to Bank Register dropdown],Table1[for Pivot],0,0,1)</f>
        <v>0</v>
      </c>
      <c r="E1273" s="419"/>
      <c r="F1273" s="160">
        <f t="shared" si="59"/>
        <v>1111111</v>
      </c>
      <c r="G1273" s="394">
        <f t="shared" si="58"/>
        <v>0</v>
      </c>
      <c r="I1273" s="397">
        <f>IF(OR(C1273="150 Directors advances", C1273="120 accounts receivable", C1273="720.2 Automobile - Insurance", C1273="720.3 Automobile - License", C1273="870.4 Rent - Insurance", C1273="870.6 Rent - Property Tax", C1273="870.7 Rent - Homeoffice", C1273="870.9 Rent - Water"),
   0,
   IF(Dashboard!$F$5="Quick",
      IF(OR(C1273="190 Automobile",C1273="200 computer hardware",C1273="210 Computer software",C1273="220 Quickbooks software",C1273="230 Office equipment",C1273="240 Office furniture"),
         E1273-(E1273/(1+Dashboard!$F$4)),
         0
      ),
      IF(C1273="750 Business promotion",
         E1273-(E1273/(1+4.793/100)),
         E1273-(E1273/(1+Dashboard!$F$4))
      )
   )
)</f>
        <v>0</v>
      </c>
      <c r="J1273" s="39">
        <f>Bank1[[#This Row],[Money in/ (Money out)]]-Bank1[[#This Row],[GST/HST]]</f>
        <v>0</v>
      </c>
      <c r="L1273" s="37">
        <f t="shared" si="57"/>
        <v>0</v>
      </c>
    </row>
    <row r="1274" spans="1:12" x14ac:dyDescent="0.2">
      <c r="A1274" s="418"/>
      <c r="D1274" s="416">
        <f>_xlfn.XLOOKUP(C:C,Table1[for Import to Bank Register dropdown],Table1[for Pivot],0,0,1)</f>
        <v>0</v>
      </c>
      <c r="E1274" s="419"/>
      <c r="F1274" s="160">
        <f t="shared" si="59"/>
        <v>1111111</v>
      </c>
      <c r="G1274" s="394">
        <f t="shared" si="58"/>
        <v>0</v>
      </c>
      <c r="I1274" s="397">
        <f>IF(OR(C1274="150 Directors advances", C1274="120 accounts receivable", C1274="720.2 Automobile - Insurance", C1274="720.3 Automobile - License", C1274="870.4 Rent - Insurance", C1274="870.6 Rent - Property Tax", C1274="870.7 Rent - Homeoffice", C1274="870.9 Rent - Water"),
   0,
   IF(Dashboard!$F$5="Quick",
      IF(OR(C1274="190 Automobile",C1274="200 computer hardware",C1274="210 Computer software",C1274="220 Quickbooks software",C1274="230 Office equipment",C1274="240 Office furniture"),
         E1274-(E1274/(1+Dashboard!$F$4)),
         0
      ),
      IF(C1274="750 Business promotion",
         E1274-(E1274/(1+4.793/100)),
         E1274-(E1274/(1+Dashboard!$F$4))
      )
   )
)</f>
        <v>0</v>
      </c>
      <c r="J1274" s="39">
        <f>Bank1[[#This Row],[Money in/ (Money out)]]-Bank1[[#This Row],[GST/HST]]</f>
        <v>0</v>
      </c>
      <c r="L1274" s="37">
        <f t="shared" si="57"/>
        <v>0</v>
      </c>
    </row>
    <row r="1275" spans="1:12" x14ac:dyDescent="0.2">
      <c r="A1275" s="418"/>
      <c r="D1275" s="416">
        <f>_xlfn.XLOOKUP(C:C,Table1[for Import to Bank Register dropdown],Table1[for Pivot],0,0,1)</f>
        <v>0</v>
      </c>
      <c r="E1275" s="419"/>
      <c r="F1275" s="160">
        <f t="shared" si="59"/>
        <v>1111111</v>
      </c>
      <c r="G1275" s="394">
        <f t="shared" si="58"/>
        <v>0</v>
      </c>
      <c r="I1275" s="397">
        <f>IF(OR(C1275="150 Directors advances", C1275="120 accounts receivable", C1275="720.2 Automobile - Insurance", C1275="720.3 Automobile - License", C1275="870.4 Rent - Insurance", C1275="870.6 Rent - Property Tax", C1275="870.7 Rent - Homeoffice", C1275="870.9 Rent - Water"),
   0,
   IF(Dashboard!$F$5="Quick",
      IF(OR(C1275="190 Automobile",C1275="200 computer hardware",C1275="210 Computer software",C1275="220 Quickbooks software",C1275="230 Office equipment",C1275="240 Office furniture"),
         E1275-(E1275/(1+Dashboard!$F$4)),
         0
      ),
      IF(C1275="750 Business promotion",
         E1275-(E1275/(1+4.793/100)),
         E1275-(E1275/(1+Dashboard!$F$4))
      )
   )
)</f>
        <v>0</v>
      </c>
      <c r="J1275" s="39">
        <f>Bank1[[#This Row],[Money in/ (Money out)]]-Bank1[[#This Row],[GST/HST]]</f>
        <v>0</v>
      </c>
      <c r="L1275" s="37">
        <f t="shared" si="57"/>
        <v>0</v>
      </c>
    </row>
    <row r="1276" spans="1:12" x14ac:dyDescent="0.2">
      <c r="A1276" s="418"/>
      <c r="D1276" s="416">
        <f>_xlfn.XLOOKUP(C:C,Table1[for Import to Bank Register dropdown],Table1[for Pivot],0,0,1)</f>
        <v>0</v>
      </c>
      <c r="E1276" s="419"/>
      <c r="F1276" s="160">
        <f t="shared" si="59"/>
        <v>1111111</v>
      </c>
      <c r="G1276" s="394">
        <f t="shared" si="58"/>
        <v>0</v>
      </c>
      <c r="I1276" s="397">
        <f>IF(OR(C1276="150 Directors advances", C1276="120 accounts receivable", C1276="720.2 Automobile - Insurance", C1276="720.3 Automobile - License", C1276="870.4 Rent - Insurance", C1276="870.6 Rent - Property Tax", C1276="870.7 Rent - Homeoffice", C1276="870.9 Rent - Water"),
   0,
   IF(Dashboard!$F$5="Quick",
      IF(OR(C1276="190 Automobile",C1276="200 computer hardware",C1276="210 Computer software",C1276="220 Quickbooks software",C1276="230 Office equipment",C1276="240 Office furniture"),
         E1276-(E1276/(1+Dashboard!$F$4)),
         0
      ),
      IF(C1276="750 Business promotion",
         E1276-(E1276/(1+4.793/100)),
         E1276-(E1276/(1+Dashboard!$F$4))
      )
   )
)</f>
        <v>0</v>
      </c>
      <c r="J1276" s="39">
        <f>Bank1[[#This Row],[Money in/ (Money out)]]-Bank1[[#This Row],[GST/HST]]</f>
        <v>0</v>
      </c>
      <c r="L1276" s="37">
        <f t="shared" si="57"/>
        <v>0</v>
      </c>
    </row>
    <row r="1277" spans="1:12" x14ac:dyDescent="0.2">
      <c r="A1277" s="418"/>
      <c r="D1277" s="416">
        <f>_xlfn.XLOOKUP(C:C,Table1[for Import to Bank Register dropdown],Table1[for Pivot],0,0,1)</f>
        <v>0</v>
      </c>
      <c r="E1277" s="419"/>
      <c r="F1277" s="160">
        <f t="shared" si="59"/>
        <v>1111111</v>
      </c>
      <c r="G1277" s="394">
        <f t="shared" si="58"/>
        <v>0</v>
      </c>
      <c r="I1277" s="397">
        <f>IF(OR(C1277="150 Directors advances", C1277="120 accounts receivable", C1277="720.2 Automobile - Insurance", C1277="720.3 Automobile - License", C1277="870.4 Rent - Insurance", C1277="870.6 Rent - Property Tax", C1277="870.7 Rent - Homeoffice", C1277="870.9 Rent - Water"),
   0,
   IF(Dashboard!$F$5="Quick",
      IF(OR(C1277="190 Automobile",C1277="200 computer hardware",C1277="210 Computer software",C1277="220 Quickbooks software",C1277="230 Office equipment",C1277="240 Office furniture"),
         E1277-(E1277/(1+Dashboard!$F$4)),
         0
      ),
      IF(C1277="750 Business promotion",
         E1277-(E1277/(1+4.793/100)),
         E1277-(E1277/(1+Dashboard!$F$4))
      )
   )
)</f>
        <v>0</v>
      </c>
      <c r="J1277" s="39">
        <f>Bank1[[#This Row],[Money in/ (Money out)]]-Bank1[[#This Row],[GST/HST]]</f>
        <v>0</v>
      </c>
      <c r="L1277" s="37">
        <f t="shared" si="57"/>
        <v>0</v>
      </c>
    </row>
    <row r="1278" spans="1:12" x14ac:dyDescent="0.2">
      <c r="A1278" s="418"/>
      <c r="D1278" s="416">
        <f>_xlfn.XLOOKUP(C:C,Table1[for Import to Bank Register dropdown],Table1[for Pivot],0,0,1)</f>
        <v>0</v>
      </c>
      <c r="E1278" s="419"/>
      <c r="F1278" s="160">
        <f t="shared" si="59"/>
        <v>1111111</v>
      </c>
      <c r="G1278" s="394">
        <f t="shared" si="58"/>
        <v>0</v>
      </c>
      <c r="I1278" s="397">
        <f>IF(OR(C1278="150 Directors advances", C1278="120 accounts receivable", C1278="720.2 Automobile - Insurance", C1278="720.3 Automobile - License", C1278="870.4 Rent - Insurance", C1278="870.6 Rent - Property Tax", C1278="870.7 Rent - Homeoffice", C1278="870.9 Rent - Water"),
   0,
   IF(Dashboard!$F$5="Quick",
      IF(OR(C1278="190 Automobile",C1278="200 computer hardware",C1278="210 Computer software",C1278="220 Quickbooks software",C1278="230 Office equipment",C1278="240 Office furniture"),
         E1278-(E1278/(1+Dashboard!$F$4)),
         0
      ),
      IF(C1278="750 Business promotion",
         E1278-(E1278/(1+4.793/100)),
         E1278-(E1278/(1+Dashboard!$F$4))
      )
   )
)</f>
        <v>0</v>
      </c>
      <c r="J1278" s="39">
        <f>Bank1[[#This Row],[Money in/ (Money out)]]-Bank1[[#This Row],[GST/HST]]</f>
        <v>0</v>
      </c>
      <c r="L1278" s="37">
        <f t="shared" si="57"/>
        <v>0</v>
      </c>
    </row>
    <row r="1279" spans="1:12" x14ac:dyDescent="0.2">
      <c r="A1279" s="418"/>
      <c r="D1279" s="416">
        <f>_xlfn.XLOOKUP(C:C,Table1[for Import to Bank Register dropdown],Table1[for Pivot],0,0,1)</f>
        <v>0</v>
      </c>
      <c r="E1279" s="419"/>
      <c r="F1279" s="160">
        <f t="shared" si="59"/>
        <v>1111111</v>
      </c>
      <c r="G1279" s="394">
        <f t="shared" si="58"/>
        <v>0</v>
      </c>
      <c r="I1279" s="397">
        <f>IF(OR(C1279="150 Directors advances", C1279="120 accounts receivable", C1279="720.2 Automobile - Insurance", C1279="720.3 Automobile - License", C1279="870.4 Rent - Insurance", C1279="870.6 Rent - Property Tax", C1279="870.7 Rent - Homeoffice", C1279="870.9 Rent - Water"),
   0,
   IF(Dashboard!$F$5="Quick",
      IF(OR(C1279="190 Automobile",C1279="200 computer hardware",C1279="210 Computer software",C1279="220 Quickbooks software",C1279="230 Office equipment",C1279="240 Office furniture"),
         E1279-(E1279/(1+Dashboard!$F$4)),
         0
      ),
      IF(C1279="750 Business promotion",
         E1279-(E1279/(1+4.793/100)),
         E1279-(E1279/(1+Dashboard!$F$4))
      )
   )
)</f>
        <v>0</v>
      </c>
      <c r="J1279" s="39">
        <f>Bank1[[#This Row],[Money in/ (Money out)]]-Bank1[[#This Row],[GST/HST]]</f>
        <v>0</v>
      </c>
      <c r="L1279" s="37">
        <f t="shared" si="57"/>
        <v>0</v>
      </c>
    </row>
    <row r="1280" spans="1:12" x14ac:dyDescent="0.2">
      <c r="A1280" s="418"/>
      <c r="D1280" s="416">
        <f>_xlfn.XLOOKUP(C:C,Table1[for Import to Bank Register dropdown],Table1[for Pivot],0,0,1)</f>
        <v>0</v>
      </c>
      <c r="E1280" s="419"/>
      <c r="F1280" s="160">
        <f t="shared" si="59"/>
        <v>1111111</v>
      </c>
      <c r="G1280" s="394">
        <f t="shared" si="58"/>
        <v>0</v>
      </c>
      <c r="I1280" s="397">
        <f>IF(OR(C1280="150 Directors advances", C1280="120 accounts receivable", C1280="720.2 Automobile - Insurance", C1280="720.3 Automobile - License", C1280="870.4 Rent - Insurance", C1280="870.6 Rent - Property Tax", C1280="870.7 Rent - Homeoffice", C1280="870.9 Rent - Water"),
   0,
   IF(Dashboard!$F$5="Quick",
      IF(OR(C1280="190 Automobile",C1280="200 computer hardware",C1280="210 Computer software",C1280="220 Quickbooks software",C1280="230 Office equipment",C1280="240 Office furniture"),
         E1280-(E1280/(1+Dashboard!$F$4)),
         0
      ),
      IF(C1280="750 Business promotion",
         E1280-(E1280/(1+4.793/100)),
         E1280-(E1280/(1+Dashboard!$F$4))
      )
   )
)</f>
        <v>0</v>
      </c>
      <c r="J1280" s="39">
        <f>Bank1[[#This Row],[Money in/ (Money out)]]-Bank1[[#This Row],[GST/HST]]</f>
        <v>0</v>
      </c>
      <c r="L1280" s="37">
        <f t="shared" si="57"/>
        <v>0</v>
      </c>
    </row>
    <row r="1281" spans="1:12" x14ac:dyDescent="0.2">
      <c r="A1281" s="418"/>
      <c r="D1281" s="416">
        <f>_xlfn.XLOOKUP(C:C,Table1[for Import to Bank Register dropdown],Table1[for Pivot],0,0,1)</f>
        <v>0</v>
      </c>
      <c r="E1281" s="419"/>
      <c r="F1281" s="160">
        <f t="shared" si="59"/>
        <v>1111111</v>
      </c>
      <c r="G1281" s="394">
        <f t="shared" si="58"/>
        <v>0</v>
      </c>
      <c r="I1281" s="397">
        <f>IF(OR(C1281="150 Directors advances", C1281="120 accounts receivable", C1281="720.2 Automobile - Insurance", C1281="720.3 Automobile - License", C1281="870.4 Rent - Insurance", C1281="870.6 Rent - Property Tax", C1281="870.7 Rent - Homeoffice", C1281="870.9 Rent - Water"),
   0,
   IF(Dashboard!$F$5="Quick",
      IF(OR(C1281="190 Automobile",C1281="200 computer hardware",C1281="210 Computer software",C1281="220 Quickbooks software",C1281="230 Office equipment",C1281="240 Office furniture"),
         E1281-(E1281/(1+Dashboard!$F$4)),
         0
      ),
      IF(C1281="750 Business promotion",
         E1281-(E1281/(1+4.793/100)),
         E1281-(E1281/(1+Dashboard!$F$4))
      )
   )
)</f>
        <v>0</v>
      </c>
      <c r="J1281" s="39">
        <f>Bank1[[#This Row],[Money in/ (Money out)]]-Bank1[[#This Row],[GST/HST]]</f>
        <v>0</v>
      </c>
      <c r="L1281" s="37">
        <f t="shared" si="57"/>
        <v>0</v>
      </c>
    </row>
    <row r="1282" spans="1:12" x14ac:dyDescent="0.2">
      <c r="A1282" s="418"/>
      <c r="D1282" s="416">
        <f>_xlfn.XLOOKUP(C:C,Table1[for Import to Bank Register dropdown],Table1[for Pivot],0,0,1)</f>
        <v>0</v>
      </c>
      <c r="E1282" s="419"/>
      <c r="F1282" s="160">
        <f t="shared" si="59"/>
        <v>1111111</v>
      </c>
      <c r="G1282" s="394">
        <f t="shared" si="58"/>
        <v>0</v>
      </c>
      <c r="I1282" s="397">
        <f>IF(OR(C1282="150 Directors advances", C1282="120 accounts receivable", C1282="720.2 Automobile - Insurance", C1282="720.3 Automobile - License", C1282="870.4 Rent - Insurance", C1282="870.6 Rent - Property Tax", C1282="870.7 Rent - Homeoffice", C1282="870.9 Rent - Water"),
   0,
   IF(Dashboard!$F$5="Quick",
      IF(OR(C1282="190 Automobile",C1282="200 computer hardware",C1282="210 Computer software",C1282="220 Quickbooks software",C1282="230 Office equipment",C1282="240 Office furniture"),
         E1282-(E1282/(1+Dashboard!$F$4)),
         0
      ),
      IF(C1282="750 Business promotion",
         E1282-(E1282/(1+4.793/100)),
         E1282-(E1282/(1+Dashboard!$F$4))
      )
   )
)</f>
        <v>0</v>
      </c>
      <c r="J1282" s="39">
        <f>Bank1[[#This Row],[Money in/ (Money out)]]-Bank1[[#This Row],[GST/HST]]</f>
        <v>0</v>
      </c>
      <c r="L1282" s="37">
        <f t="shared" si="57"/>
        <v>0</v>
      </c>
    </row>
    <row r="1283" spans="1:12" x14ac:dyDescent="0.2">
      <c r="A1283" s="418"/>
      <c r="D1283" s="416">
        <f>_xlfn.XLOOKUP(C:C,Table1[for Import to Bank Register dropdown],Table1[for Pivot],0,0,1)</f>
        <v>0</v>
      </c>
      <c r="E1283" s="419"/>
      <c r="F1283" s="160">
        <f t="shared" si="59"/>
        <v>1111111</v>
      </c>
      <c r="G1283" s="394">
        <f t="shared" si="58"/>
        <v>0</v>
      </c>
      <c r="I1283" s="397">
        <f>IF(OR(C1283="150 Directors advances", C1283="120 accounts receivable", C1283="720.2 Automobile - Insurance", C1283="720.3 Automobile - License", C1283="870.4 Rent - Insurance", C1283="870.6 Rent - Property Tax", C1283="870.7 Rent - Homeoffice", C1283="870.9 Rent - Water"),
   0,
   IF(Dashboard!$F$5="Quick",
      IF(OR(C1283="190 Automobile",C1283="200 computer hardware",C1283="210 Computer software",C1283="220 Quickbooks software",C1283="230 Office equipment",C1283="240 Office furniture"),
         E1283-(E1283/(1+Dashboard!$F$4)),
         0
      ),
      IF(C1283="750 Business promotion",
         E1283-(E1283/(1+4.793/100)),
         E1283-(E1283/(1+Dashboard!$F$4))
      )
   )
)</f>
        <v>0</v>
      </c>
      <c r="J1283" s="39">
        <f>Bank1[[#This Row],[Money in/ (Money out)]]-Bank1[[#This Row],[GST/HST]]</f>
        <v>0</v>
      </c>
      <c r="L1283" s="37">
        <f t="shared" si="57"/>
        <v>0</v>
      </c>
    </row>
    <row r="1284" spans="1:12" x14ac:dyDescent="0.2">
      <c r="A1284" s="418"/>
      <c r="D1284" s="416">
        <f>_xlfn.XLOOKUP(C:C,Table1[for Import to Bank Register dropdown],Table1[for Pivot],0,0,1)</f>
        <v>0</v>
      </c>
      <c r="E1284" s="419"/>
      <c r="F1284" s="160">
        <f t="shared" si="59"/>
        <v>1111111</v>
      </c>
      <c r="G1284" s="394">
        <f t="shared" si="58"/>
        <v>0</v>
      </c>
      <c r="I1284" s="397">
        <f>IF(OR(C1284="150 Directors advances", C1284="120 accounts receivable", C1284="720.2 Automobile - Insurance", C1284="720.3 Automobile - License", C1284="870.4 Rent - Insurance", C1284="870.6 Rent - Property Tax", C1284="870.7 Rent - Homeoffice", C1284="870.9 Rent - Water"),
   0,
   IF(Dashboard!$F$5="Quick",
      IF(OR(C1284="190 Automobile",C1284="200 computer hardware",C1284="210 Computer software",C1284="220 Quickbooks software",C1284="230 Office equipment",C1284="240 Office furniture"),
         E1284-(E1284/(1+Dashboard!$F$4)),
         0
      ),
      IF(C1284="750 Business promotion",
         E1284-(E1284/(1+4.793/100)),
         E1284-(E1284/(1+Dashboard!$F$4))
      )
   )
)</f>
        <v>0</v>
      </c>
      <c r="J1284" s="39">
        <f>Bank1[[#This Row],[Money in/ (Money out)]]-Bank1[[#This Row],[GST/HST]]</f>
        <v>0</v>
      </c>
      <c r="L1284" s="37">
        <f t="shared" si="57"/>
        <v>0</v>
      </c>
    </row>
    <row r="1285" spans="1:12" x14ac:dyDescent="0.2">
      <c r="A1285" s="418"/>
      <c r="D1285" s="416">
        <f>_xlfn.XLOOKUP(C:C,Table1[for Import to Bank Register dropdown],Table1[for Pivot],0,0,1)</f>
        <v>0</v>
      </c>
      <c r="E1285" s="419"/>
      <c r="F1285" s="160">
        <f t="shared" si="59"/>
        <v>1111111</v>
      </c>
      <c r="G1285" s="394">
        <f t="shared" si="58"/>
        <v>0</v>
      </c>
      <c r="I1285" s="397">
        <f>IF(OR(C1285="150 Directors advances", C1285="120 accounts receivable", C1285="720.2 Automobile - Insurance", C1285="720.3 Automobile - License", C1285="870.4 Rent - Insurance", C1285="870.6 Rent - Property Tax", C1285="870.7 Rent - Homeoffice", C1285="870.9 Rent - Water"),
   0,
   IF(Dashboard!$F$5="Quick",
      IF(OR(C1285="190 Automobile",C1285="200 computer hardware",C1285="210 Computer software",C1285="220 Quickbooks software",C1285="230 Office equipment",C1285="240 Office furniture"),
         E1285-(E1285/(1+Dashboard!$F$4)),
         0
      ),
      IF(C1285="750 Business promotion",
         E1285-(E1285/(1+4.793/100)),
         E1285-(E1285/(1+Dashboard!$F$4))
      )
   )
)</f>
        <v>0</v>
      </c>
      <c r="J1285" s="39">
        <f>Bank1[[#This Row],[Money in/ (Money out)]]-Bank1[[#This Row],[GST/HST]]</f>
        <v>0</v>
      </c>
      <c r="L1285" s="37">
        <f t="shared" si="57"/>
        <v>0</v>
      </c>
    </row>
    <row r="1286" spans="1:12" x14ac:dyDescent="0.2">
      <c r="A1286" s="418"/>
      <c r="D1286" s="416">
        <f>_xlfn.XLOOKUP(C:C,Table1[for Import to Bank Register dropdown],Table1[for Pivot],0,0,1)</f>
        <v>0</v>
      </c>
      <c r="E1286" s="419"/>
      <c r="F1286" s="160">
        <f t="shared" si="59"/>
        <v>1111111</v>
      </c>
      <c r="G1286" s="394">
        <f t="shared" si="58"/>
        <v>0</v>
      </c>
      <c r="I1286" s="397">
        <f>IF(OR(C1286="150 Directors advances", C1286="120 accounts receivable", C1286="720.2 Automobile - Insurance", C1286="720.3 Automobile - License", C1286="870.4 Rent - Insurance", C1286="870.6 Rent - Property Tax", C1286="870.7 Rent - Homeoffice", C1286="870.9 Rent - Water"),
   0,
   IF(Dashboard!$F$5="Quick",
      IF(OR(C1286="190 Automobile",C1286="200 computer hardware",C1286="210 Computer software",C1286="220 Quickbooks software",C1286="230 Office equipment",C1286="240 Office furniture"),
         E1286-(E1286/(1+Dashboard!$F$4)),
         0
      ),
      IF(C1286="750 Business promotion",
         E1286-(E1286/(1+4.793/100)),
         E1286-(E1286/(1+Dashboard!$F$4))
      )
   )
)</f>
        <v>0</v>
      </c>
      <c r="J1286" s="39">
        <f>Bank1[[#This Row],[Money in/ (Money out)]]-Bank1[[#This Row],[GST/HST]]</f>
        <v>0</v>
      </c>
      <c r="L1286" s="37">
        <f t="shared" ref="L1286:L1349" si="60">$L$3</f>
        <v>0</v>
      </c>
    </row>
    <row r="1287" spans="1:12" x14ac:dyDescent="0.2">
      <c r="A1287" s="418"/>
      <c r="D1287" s="416">
        <f>_xlfn.XLOOKUP(C:C,Table1[for Import to Bank Register dropdown],Table1[for Pivot],0,0,1)</f>
        <v>0</v>
      </c>
      <c r="E1287" s="419"/>
      <c r="F1287" s="160">
        <f t="shared" si="59"/>
        <v>1111111</v>
      </c>
      <c r="G1287" s="394">
        <f t="shared" ref="G1287:G1350" si="61">G1286+E1287</f>
        <v>0</v>
      </c>
      <c r="I1287" s="397">
        <f>IF(OR(C1287="150 Directors advances", C1287="120 accounts receivable", C1287="720.2 Automobile - Insurance", C1287="720.3 Automobile - License", C1287="870.4 Rent - Insurance", C1287="870.6 Rent - Property Tax", C1287="870.7 Rent - Homeoffice", C1287="870.9 Rent - Water"),
   0,
   IF(Dashboard!$F$5="Quick",
      IF(OR(C1287="190 Automobile",C1287="200 computer hardware",C1287="210 Computer software",C1287="220 Quickbooks software",C1287="230 Office equipment",C1287="240 Office furniture"),
         E1287-(E1287/(1+Dashboard!$F$4)),
         0
      ),
      IF(C1287="750 Business promotion",
         E1287-(E1287/(1+4.793/100)),
         E1287-(E1287/(1+Dashboard!$F$4))
      )
   )
)</f>
        <v>0</v>
      </c>
      <c r="J1287" s="39">
        <f>Bank1[[#This Row],[Money in/ (Money out)]]-Bank1[[#This Row],[GST/HST]]</f>
        <v>0</v>
      </c>
      <c r="L1287" s="37">
        <f t="shared" si="60"/>
        <v>0</v>
      </c>
    </row>
    <row r="1288" spans="1:12" x14ac:dyDescent="0.2">
      <c r="A1288" s="418"/>
      <c r="D1288" s="416">
        <f>_xlfn.XLOOKUP(C:C,Table1[for Import to Bank Register dropdown],Table1[for Pivot],0,0,1)</f>
        <v>0</v>
      </c>
      <c r="E1288" s="419"/>
      <c r="F1288" s="160">
        <f t="shared" ref="F1288:F1351" si="62">$E$2</f>
        <v>1111111</v>
      </c>
      <c r="G1288" s="394">
        <f t="shared" si="61"/>
        <v>0</v>
      </c>
      <c r="I1288" s="397">
        <f>IF(OR(C1288="150 Directors advances", C1288="120 accounts receivable", C1288="720.2 Automobile - Insurance", C1288="720.3 Automobile - License", C1288="870.4 Rent - Insurance", C1288="870.6 Rent - Property Tax", C1288="870.7 Rent - Homeoffice", C1288="870.9 Rent - Water"),
   0,
   IF(Dashboard!$F$5="Quick",
      IF(OR(C1288="190 Automobile",C1288="200 computer hardware",C1288="210 Computer software",C1288="220 Quickbooks software",C1288="230 Office equipment",C1288="240 Office furniture"),
         E1288-(E1288/(1+Dashboard!$F$4)),
         0
      ),
      IF(C1288="750 Business promotion",
         E1288-(E1288/(1+4.793/100)),
         E1288-(E1288/(1+Dashboard!$F$4))
      )
   )
)</f>
        <v>0</v>
      </c>
      <c r="J1288" s="39">
        <f>Bank1[[#This Row],[Money in/ (Money out)]]-Bank1[[#This Row],[GST/HST]]</f>
        <v>0</v>
      </c>
      <c r="L1288" s="37">
        <f t="shared" si="60"/>
        <v>0</v>
      </c>
    </row>
    <row r="1289" spans="1:12" x14ac:dyDescent="0.2">
      <c r="A1289" s="418"/>
      <c r="D1289" s="416">
        <f>_xlfn.XLOOKUP(C:C,Table1[for Import to Bank Register dropdown],Table1[for Pivot],0,0,1)</f>
        <v>0</v>
      </c>
      <c r="E1289" s="419"/>
      <c r="F1289" s="160">
        <f t="shared" si="62"/>
        <v>1111111</v>
      </c>
      <c r="G1289" s="394">
        <f t="shared" si="61"/>
        <v>0</v>
      </c>
      <c r="I1289" s="397">
        <f>IF(OR(C1289="150 Directors advances", C1289="120 accounts receivable", C1289="720.2 Automobile - Insurance", C1289="720.3 Automobile - License", C1289="870.4 Rent - Insurance", C1289="870.6 Rent - Property Tax", C1289="870.7 Rent - Homeoffice", C1289="870.9 Rent - Water"),
   0,
   IF(Dashboard!$F$5="Quick",
      IF(OR(C1289="190 Automobile",C1289="200 computer hardware",C1289="210 Computer software",C1289="220 Quickbooks software",C1289="230 Office equipment",C1289="240 Office furniture"),
         E1289-(E1289/(1+Dashboard!$F$4)),
         0
      ),
      IF(C1289="750 Business promotion",
         E1289-(E1289/(1+4.793/100)),
         E1289-(E1289/(1+Dashboard!$F$4))
      )
   )
)</f>
        <v>0</v>
      </c>
      <c r="J1289" s="39">
        <f>Bank1[[#This Row],[Money in/ (Money out)]]-Bank1[[#This Row],[GST/HST]]</f>
        <v>0</v>
      </c>
      <c r="L1289" s="37">
        <f t="shared" si="60"/>
        <v>0</v>
      </c>
    </row>
    <row r="1290" spans="1:12" x14ac:dyDescent="0.2">
      <c r="A1290" s="418"/>
      <c r="D1290" s="416">
        <f>_xlfn.XLOOKUP(C:C,Table1[for Import to Bank Register dropdown],Table1[for Pivot],0,0,1)</f>
        <v>0</v>
      </c>
      <c r="E1290" s="419"/>
      <c r="F1290" s="160">
        <f t="shared" si="62"/>
        <v>1111111</v>
      </c>
      <c r="G1290" s="394">
        <f t="shared" si="61"/>
        <v>0</v>
      </c>
      <c r="I1290" s="397">
        <f>IF(OR(C1290="150 Directors advances", C1290="120 accounts receivable", C1290="720.2 Automobile - Insurance", C1290="720.3 Automobile - License", C1290="870.4 Rent - Insurance", C1290="870.6 Rent - Property Tax", C1290="870.7 Rent - Homeoffice", C1290="870.9 Rent - Water"),
   0,
   IF(Dashboard!$F$5="Quick",
      IF(OR(C1290="190 Automobile",C1290="200 computer hardware",C1290="210 Computer software",C1290="220 Quickbooks software",C1290="230 Office equipment",C1290="240 Office furniture"),
         E1290-(E1290/(1+Dashboard!$F$4)),
         0
      ),
      IF(C1290="750 Business promotion",
         E1290-(E1290/(1+4.793/100)),
         E1290-(E1290/(1+Dashboard!$F$4))
      )
   )
)</f>
        <v>0</v>
      </c>
      <c r="J1290" s="39">
        <f>Bank1[[#This Row],[Money in/ (Money out)]]-Bank1[[#This Row],[GST/HST]]</f>
        <v>0</v>
      </c>
      <c r="L1290" s="37">
        <f t="shared" si="60"/>
        <v>0</v>
      </c>
    </row>
    <row r="1291" spans="1:12" x14ac:dyDescent="0.2">
      <c r="A1291" s="418"/>
      <c r="D1291" s="416">
        <f>_xlfn.XLOOKUP(C:C,Table1[for Import to Bank Register dropdown],Table1[for Pivot],0,0,1)</f>
        <v>0</v>
      </c>
      <c r="E1291" s="419"/>
      <c r="F1291" s="160">
        <f t="shared" si="62"/>
        <v>1111111</v>
      </c>
      <c r="G1291" s="394">
        <f t="shared" si="61"/>
        <v>0</v>
      </c>
      <c r="I1291" s="397">
        <f>IF(OR(C1291="150 Directors advances", C1291="120 accounts receivable", C1291="720.2 Automobile - Insurance", C1291="720.3 Automobile - License", C1291="870.4 Rent - Insurance", C1291="870.6 Rent - Property Tax", C1291="870.7 Rent - Homeoffice", C1291="870.9 Rent - Water"),
   0,
   IF(Dashboard!$F$5="Quick",
      IF(OR(C1291="190 Automobile",C1291="200 computer hardware",C1291="210 Computer software",C1291="220 Quickbooks software",C1291="230 Office equipment",C1291="240 Office furniture"),
         E1291-(E1291/(1+Dashboard!$F$4)),
         0
      ),
      IF(C1291="750 Business promotion",
         E1291-(E1291/(1+4.793/100)),
         E1291-(E1291/(1+Dashboard!$F$4))
      )
   )
)</f>
        <v>0</v>
      </c>
      <c r="J1291" s="39">
        <f>Bank1[[#This Row],[Money in/ (Money out)]]-Bank1[[#This Row],[GST/HST]]</f>
        <v>0</v>
      </c>
      <c r="L1291" s="37">
        <f t="shared" si="60"/>
        <v>0</v>
      </c>
    </row>
    <row r="1292" spans="1:12" x14ac:dyDescent="0.2">
      <c r="A1292" s="418"/>
      <c r="D1292" s="416">
        <f>_xlfn.XLOOKUP(C:C,Table1[for Import to Bank Register dropdown],Table1[for Pivot],0,0,1)</f>
        <v>0</v>
      </c>
      <c r="E1292" s="419"/>
      <c r="F1292" s="160">
        <f t="shared" si="62"/>
        <v>1111111</v>
      </c>
      <c r="G1292" s="394">
        <f t="shared" si="61"/>
        <v>0</v>
      </c>
      <c r="I1292" s="397">
        <f>IF(OR(C1292="150 Directors advances", C1292="120 accounts receivable", C1292="720.2 Automobile - Insurance", C1292="720.3 Automobile - License", C1292="870.4 Rent - Insurance", C1292="870.6 Rent - Property Tax", C1292="870.7 Rent - Homeoffice", C1292="870.9 Rent - Water"),
   0,
   IF(Dashboard!$F$5="Quick",
      IF(OR(C1292="190 Automobile",C1292="200 computer hardware",C1292="210 Computer software",C1292="220 Quickbooks software",C1292="230 Office equipment",C1292="240 Office furniture"),
         E1292-(E1292/(1+Dashboard!$F$4)),
         0
      ),
      IF(C1292="750 Business promotion",
         E1292-(E1292/(1+4.793/100)),
         E1292-(E1292/(1+Dashboard!$F$4))
      )
   )
)</f>
        <v>0</v>
      </c>
      <c r="J1292" s="39">
        <f>Bank1[[#This Row],[Money in/ (Money out)]]-Bank1[[#This Row],[GST/HST]]</f>
        <v>0</v>
      </c>
      <c r="L1292" s="37">
        <f t="shared" si="60"/>
        <v>0</v>
      </c>
    </row>
    <row r="1293" spans="1:12" x14ac:dyDescent="0.2">
      <c r="A1293" s="418"/>
      <c r="D1293" s="416">
        <f>_xlfn.XLOOKUP(C:C,Table1[for Import to Bank Register dropdown],Table1[for Pivot],0,0,1)</f>
        <v>0</v>
      </c>
      <c r="E1293" s="419"/>
      <c r="F1293" s="160">
        <f t="shared" si="62"/>
        <v>1111111</v>
      </c>
      <c r="G1293" s="394">
        <f t="shared" si="61"/>
        <v>0</v>
      </c>
      <c r="I1293" s="397">
        <f>IF(OR(C1293="150 Directors advances", C1293="120 accounts receivable", C1293="720.2 Automobile - Insurance", C1293="720.3 Automobile - License", C1293="870.4 Rent - Insurance", C1293="870.6 Rent - Property Tax", C1293="870.7 Rent - Homeoffice", C1293="870.9 Rent - Water"),
   0,
   IF(Dashboard!$F$5="Quick",
      IF(OR(C1293="190 Automobile",C1293="200 computer hardware",C1293="210 Computer software",C1293="220 Quickbooks software",C1293="230 Office equipment",C1293="240 Office furniture"),
         E1293-(E1293/(1+Dashboard!$F$4)),
         0
      ),
      IF(C1293="750 Business promotion",
         E1293-(E1293/(1+4.793/100)),
         E1293-(E1293/(1+Dashboard!$F$4))
      )
   )
)</f>
        <v>0</v>
      </c>
      <c r="J1293" s="39">
        <f>Bank1[[#This Row],[Money in/ (Money out)]]-Bank1[[#This Row],[GST/HST]]</f>
        <v>0</v>
      </c>
      <c r="L1293" s="37">
        <f t="shared" si="60"/>
        <v>0</v>
      </c>
    </row>
    <row r="1294" spans="1:12" x14ac:dyDescent="0.2">
      <c r="A1294" s="418"/>
      <c r="D1294" s="416">
        <f>_xlfn.XLOOKUP(C:C,Table1[for Import to Bank Register dropdown],Table1[for Pivot],0,0,1)</f>
        <v>0</v>
      </c>
      <c r="E1294" s="419"/>
      <c r="F1294" s="160">
        <f t="shared" si="62"/>
        <v>1111111</v>
      </c>
      <c r="G1294" s="394">
        <f t="shared" si="61"/>
        <v>0</v>
      </c>
      <c r="I1294" s="397">
        <f>IF(OR(C1294="150 Directors advances", C1294="120 accounts receivable", C1294="720.2 Automobile - Insurance", C1294="720.3 Automobile - License", C1294="870.4 Rent - Insurance", C1294="870.6 Rent - Property Tax", C1294="870.7 Rent - Homeoffice", C1294="870.9 Rent - Water"),
   0,
   IF(Dashboard!$F$5="Quick",
      IF(OR(C1294="190 Automobile",C1294="200 computer hardware",C1294="210 Computer software",C1294="220 Quickbooks software",C1294="230 Office equipment",C1294="240 Office furniture"),
         E1294-(E1294/(1+Dashboard!$F$4)),
         0
      ),
      IF(C1294="750 Business promotion",
         E1294-(E1294/(1+4.793/100)),
         E1294-(E1294/(1+Dashboard!$F$4))
      )
   )
)</f>
        <v>0</v>
      </c>
      <c r="J1294" s="39">
        <f>Bank1[[#This Row],[Money in/ (Money out)]]-Bank1[[#This Row],[GST/HST]]</f>
        <v>0</v>
      </c>
      <c r="L1294" s="37">
        <f t="shared" si="60"/>
        <v>0</v>
      </c>
    </row>
    <row r="1295" spans="1:12" x14ac:dyDescent="0.2">
      <c r="A1295" s="418"/>
      <c r="D1295" s="416">
        <f>_xlfn.XLOOKUP(C:C,Table1[for Import to Bank Register dropdown],Table1[for Pivot],0,0,1)</f>
        <v>0</v>
      </c>
      <c r="E1295" s="419"/>
      <c r="F1295" s="160">
        <f t="shared" si="62"/>
        <v>1111111</v>
      </c>
      <c r="G1295" s="394">
        <f t="shared" si="61"/>
        <v>0</v>
      </c>
      <c r="I1295" s="397">
        <f>IF(OR(C1295="150 Directors advances", C1295="120 accounts receivable", C1295="720.2 Automobile - Insurance", C1295="720.3 Automobile - License", C1295="870.4 Rent - Insurance", C1295="870.6 Rent - Property Tax", C1295="870.7 Rent - Homeoffice", C1295="870.9 Rent - Water"),
   0,
   IF(Dashboard!$F$5="Quick",
      IF(OR(C1295="190 Automobile",C1295="200 computer hardware",C1295="210 Computer software",C1295="220 Quickbooks software",C1295="230 Office equipment",C1295="240 Office furniture"),
         E1295-(E1295/(1+Dashboard!$F$4)),
         0
      ),
      IF(C1295="750 Business promotion",
         E1295-(E1295/(1+4.793/100)),
         E1295-(E1295/(1+Dashboard!$F$4))
      )
   )
)</f>
        <v>0</v>
      </c>
      <c r="J1295" s="39">
        <f>Bank1[[#This Row],[Money in/ (Money out)]]-Bank1[[#This Row],[GST/HST]]</f>
        <v>0</v>
      </c>
      <c r="L1295" s="37">
        <f t="shared" si="60"/>
        <v>0</v>
      </c>
    </row>
    <row r="1296" spans="1:12" x14ac:dyDescent="0.2">
      <c r="A1296" s="418"/>
      <c r="D1296" s="416">
        <f>_xlfn.XLOOKUP(C:C,Table1[for Import to Bank Register dropdown],Table1[for Pivot],0,0,1)</f>
        <v>0</v>
      </c>
      <c r="E1296" s="419"/>
      <c r="F1296" s="160">
        <f t="shared" si="62"/>
        <v>1111111</v>
      </c>
      <c r="G1296" s="394">
        <f t="shared" si="61"/>
        <v>0</v>
      </c>
      <c r="I1296" s="397">
        <f>IF(OR(C1296="150 Directors advances", C1296="120 accounts receivable", C1296="720.2 Automobile - Insurance", C1296="720.3 Automobile - License", C1296="870.4 Rent - Insurance", C1296="870.6 Rent - Property Tax", C1296="870.7 Rent - Homeoffice", C1296="870.9 Rent - Water"),
   0,
   IF(Dashboard!$F$5="Quick",
      IF(OR(C1296="190 Automobile",C1296="200 computer hardware",C1296="210 Computer software",C1296="220 Quickbooks software",C1296="230 Office equipment",C1296="240 Office furniture"),
         E1296-(E1296/(1+Dashboard!$F$4)),
         0
      ),
      IF(C1296="750 Business promotion",
         E1296-(E1296/(1+4.793/100)),
         E1296-(E1296/(1+Dashboard!$F$4))
      )
   )
)</f>
        <v>0</v>
      </c>
      <c r="J1296" s="39">
        <f>Bank1[[#This Row],[Money in/ (Money out)]]-Bank1[[#This Row],[GST/HST]]</f>
        <v>0</v>
      </c>
      <c r="L1296" s="37">
        <f t="shared" si="60"/>
        <v>0</v>
      </c>
    </row>
    <row r="1297" spans="1:12" x14ac:dyDescent="0.2">
      <c r="A1297" s="418"/>
      <c r="D1297" s="416">
        <f>_xlfn.XLOOKUP(C:C,Table1[for Import to Bank Register dropdown],Table1[for Pivot],0,0,1)</f>
        <v>0</v>
      </c>
      <c r="E1297" s="419"/>
      <c r="F1297" s="160">
        <f t="shared" si="62"/>
        <v>1111111</v>
      </c>
      <c r="G1297" s="394">
        <f t="shared" si="61"/>
        <v>0</v>
      </c>
      <c r="I1297" s="397">
        <f>IF(OR(C1297="150 Directors advances", C1297="120 accounts receivable", C1297="720.2 Automobile - Insurance", C1297="720.3 Automobile - License", C1297="870.4 Rent - Insurance", C1297="870.6 Rent - Property Tax", C1297="870.7 Rent - Homeoffice", C1297="870.9 Rent - Water"),
   0,
   IF(Dashboard!$F$5="Quick",
      IF(OR(C1297="190 Automobile",C1297="200 computer hardware",C1297="210 Computer software",C1297="220 Quickbooks software",C1297="230 Office equipment",C1297="240 Office furniture"),
         E1297-(E1297/(1+Dashboard!$F$4)),
         0
      ),
      IF(C1297="750 Business promotion",
         E1297-(E1297/(1+4.793/100)),
         E1297-(E1297/(1+Dashboard!$F$4))
      )
   )
)</f>
        <v>0</v>
      </c>
      <c r="J1297" s="39">
        <f>Bank1[[#This Row],[Money in/ (Money out)]]-Bank1[[#This Row],[GST/HST]]</f>
        <v>0</v>
      </c>
      <c r="L1297" s="37">
        <f t="shared" si="60"/>
        <v>0</v>
      </c>
    </row>
    <row r="1298" spans="1:12" x14ac:dyDescent="0.2">
      <c r="A1298" s="418"/>
      <c r="D1298" s="416">
        <f>_xlfn.XLOOKUP(C:C,Table1[for Import to Bank Register dropdown],Table1[for Pivot],0,0,1)</f>
        <v>0</v>
      </c>
      <c r="E1298" s="419"/>
      <c r="F1298" s="160">
        <f t="shared" si="62"/>
        <v>1111111</v>
      </c>
      <c r="G1298" s="394">
        <f t="shared" si="61"/>
        <v>0</v>
      </c>
      <c r="I1298" s="397">
        <f>IF(OR(C1298="150 Directors advances", C1298="120 accounts receivable", C1298="720.2 Automobile - Insurance", C1298="720.3 Automobile - License", C1298="870.4 Rent - Insurance", C1298="870.6 Rent - Property Tax", C1298="870.7 Rent - Homeoffice", C1298="870.9 Rent - Water"),
   0,
   IF(Dashboard!$F$5="Quick",
      IF(OR(C1298="190 Automobile",C1298="200 computer hardware",C1298="210 Computer software",C1298="220 Quickbooks software",C1298="230 Office equipment",C1298="240 Office furniture"),
         E1298-(E1298/(1+Dashboard!$F$4)),
         0
      ),
      IF(C1298="750 Business promotion",
         E1298-(E1298/(1+4.793/100)),
         E1298-(E1298/(1+Dashboard!$F$4))
      )
   )
)</f>
        <v>0</v>
      </c>
      <c r="J1298" s="39">
        <f>Bank1[[#This Row],[Money in/ (Money out)]]-Bank1[[#This Row],[GST/HST]]</f>
        <v>0</v>
      </c>
      <c r="L1298" s="37">
        <f t="shared" si="60"/>
        <v>0</v>
      </c>
    </row>
    <row r="1299" spans="1:12" x14ac:dyDescent="0.2">
      <c r="A1299" s="418"/>
      <c r="D1299" s="416">
        <f>_xlfn.XLOOKUP(C:C,Table1[for Import to Bank Register dropdown],Table1[for Pivot],0,0,1)</f>
        <v>0</v>
      </c>
      <c r="E1299" s="419"/>
      <c r="F1299" s="160">
        <f t="shared" si="62"/>
        <v>1111111</v>
      </c>
      <c r="G1299" s="394">
        <f t="shared" si="61"/>
        <v>0</v>
      </c>
      <c r="I1299" s="397">
        <f>IF(OR(C1299="150 Directors advances", C1299="120 accounts receivable", C1299="720.2 Automobile - Insurance", C1299="720.3 Automobile - License", C1299="870.4 Rent - Insurance", C1299="870.6 Rent - Property Tax", C1299="870.7 Rent - Homeoffice", C1299="870.9 Rent - Water"),
   0,
   IF(Dashboard!$F$5="Quick",
      IF(OR(C1299="190 Automobile",C1299="200 computer hardware",C1299="210 Computer software",C1299="220 Quickbooks software",C1299="230 Office equipment",C1299="240 Office furniture"),
         E1299-(E1299/(1+Dashboard!$F$4)),
         0
      ),
      IF(C1299="750 Business promotion",
         E1299-(E1299/(1+4.793/100)),
         E1299-(E1299/(1+Dashboard!$F$4))
      )
   )
)</f>
        <v>0</v>
      </c>
      <c r="J1299" s="39">
        <f>Bank1[[#This Row],[Money in/ (Money out)]]-Bank1[[#This Row],[GST/HST]]</f>
        <v>0</v>
      </c>
      <c r="L1299" s="37">
        <f t="shared" si="60"/>
        <v>0</v>
      </c>
    </row>
    <row r="1300" spans="1:12" x14ac:dyDescent="0.2">
      <c r="A1300" s="418"/>
      <c r="D1300" s="416">
        <f>_xlfn.XLOOKUP(C:C,Table1[for Import to Bank Register dropdown],Table1[for Pivot],0,0,1)</f>
        <v>0</v>
      </c>
      <c r="E1300" s="419"/>
      <c r="F1300" s="160">
        <f t="shared" si="62"/>
        <v>1111111</v>
      </c>
      <c r="G1300" s="394">
        <f t="shared" si="61"/>
        <v>0</v>
      </c>
      <c r="I1300" s="397">
        <f>IF(OR(C1300="150 Directors advances", C1300="120 accounts receivable", C1300="720.2 Automobile - Insurance", C1300="720.3 Automobile - License", C1300="870.4 Rent - Insurance", C1300="870.6 Rent - Property Tax", C1300="870.7 Rent - Homeoffice", C1300="870.9 Rent - Water"),
   0,
   IF(Dashboard!$F$5="Quick",
      IF(OR(C1300="190 Automobile",C1300="200 computer hardware",C1300="210 Computer software",C1300="220 Quickbooks software",C1300="230 Office equipment",C1300="240 Office furniture"),
         E1300-(E1300/(1+Dashboard!$F$4)),
         0
      ),
      IF(C1300="750 Business promotion",
         E1300-(E1300/(1+4.793/100)),
         E1300-(E1300/(1+Dashboard!$F$4))
      )
   )
)</f>
        <v>0</v>
      </c>
      <c r="J1300" s="39">
        <f>Bank1[[#This Row],[Money in/ (Money out)]]-Bank1[[#This Row],[GST/HST]]</f>
        <v>0</v>
      </c>
      <c r="L1300" s="37">
        <f t="shared" si="60"/>
        <v>0</v>
      </c>
    </row>
    <row r="1301" spans="1:12" x14ac:dyDescent="0.2">
      <c r="A1301" s="418"/>
      <c r="D1301" s="416">
        <f>_xlfn.XLOOKUP(C:C,Table1[for Import to Bank Register dropdown],Table1[for Pivot],0,0,1)</f>
        <v>0</v>
      </c>
      <c r="E1301" s="419"/>
      <c r="F1301" s="160">
        <f t="shared" si="62"/>
        <v>1111111</v>
      </c>
      <c r="G1301" s="394">
        <f t="shared" si="61"/>
        <v>0</v>
      </c>
      <c r="I1301" s="397">
        <f>IF(OR(C1301="150 Directors advances", C1301="120 accounts receivable", C1301="720.2 Automobile - Insurance", C1301="720.3 Automobile - License", C1301="870.4 Rent - Insurance", C1301="870.6 Rent - Property Tax", C1301="870.7 Rent - Homeoffice", C1301="870.9 Rent - Water"),
   0,
   IF(Dashboard!$F$5="Quick",
      IF(OR(C1301="190 Automobile",C1301="200 computer hardware",C1301="210 Computer software",C1301="220 Quickbooks software",C1301="230 Office equipment",C1301="240 Office furniture"),
         E1301-(E1301/(1+Dashboard!$F$4)),
         0
      ),
      IF(C1301="750 Business promotion",
         E1301-(E1301/(1+4.793/100)),
         E1301-(E1301/(1+Dashboard!$F$4))
      )
   )
)</f>
        <v>0</v>
      </c>
      <c r="J1301" s="39">
        <f>Bank1[[#This Row],[Money in/ (Money out)]]-Bank1[[#This Row],[GST/HST]]</f>
        <v>0</v>
      </c>
      <c r="L1301" s="37">
        <f t="shared" si="60"/>
        <v>0</v>
      </c>
    </row>
    <row r="1302" spans="1:12" x14ac:dyDescent="0.2">
      <c r="A1302" s="418"/>
      <c r="D1302" s="416">
        <f>_xlfn.XLOOKUP(C:C,Table1[for Import to Bank Register dropdown],Table1[for Pivot],0,0,1)</f>
        <v>0</v>
      </c>
      <c r="E1302" s="419"/>
      <c r="F1302" s="160">
        <f t="shared" si="62"/>
        <v>1111111</v>
      </c>
      <c r="G1302" s="394">
        <f t="shared" si="61"/>
        <v>0</v>
      </c>
      <c r="I1302" s="397">
        <f>IF(OR(C1302="150 Directors advances", C1302="120 accounts receivable", C1302="720.2 Automobile - Insurance", C1302="720.3 Automobile - License", C1302="870.4 Rent - Insurance", C1302="870.6 Rent - Property Tax", C1302="870.7 Rent - Homeoffice", C1302="870.9 Rent - Water"),
   0,
   IF(Dashboard!$F$5="Quick",
      IF(OR(C1302="190 Automobile",C1302="200 computer hardware",C1302="210 Computer software",C1302="220 Quickbooks software",C1302="230 Office equipment",C1302="240 Office furniture"),
         E1302-(E1302/(1+Dashboard!$F$4)),
         0
      ),
      IF(C1302="750 Business promotion",
         E1302-(E1302/(1+4.793/100)),
         E1302-(E1302/(1+Dashboard!$F$4))
      )
   )
)</f>
        <v>0</v>
      </c>
      <c r="J1302" s="39">
        <f>Bank1[[#This Row],[Money in/ (Money out)]]-Bank1[[#This Row],[GST/HST]]</f>
        <v>0</v>
      </c>
      <c r="L1302" s="37">
        <f t="shared" si="60"/>
        <v>0</v>
      </c>
    </row>
    <row r="1303" spans="1:12" x14ac:dyDescent="0.2">
      <c r="A1303" s="418"/>
      <c r="D1303" s="416">
        <f>_xlfn.XLOOKUP(C:C,Table1[for Import to Bank Register dropdown],Table1[for Pivot],0,0,1)</f>
        <v>0</v>
      </c>
      <c r="E1303" s="419"/>
      <c r="F1303" s="160">
        <f t="shared" si="62"/>
        <v>1111111</v>
      </c>
      <c r="G1303" s="394">
        <f t="shared" si="61"/>
        <v>0</v>
      </c>
      <c r="I1303" s="397">
        <f>IF(OR(C1303="150 Directors advances", C1303="120 accounts receivable", C1303="720.2 Automobile - Insurance", C1303="720.3 Automobile - License", C1303="870.4 Rent - Insurance", C1303="870.6 Rent - Property Tax", C1303="870.7 Rent - Homeoffice", C1303="870.9 Rent - Water"),
   0,
   IF(Dashboard!$F$5="Quick",
      IF(OR(C1303="190 Automobile",C1303="200 computer hardware",C1303="210 Computer software",C1303="220 Quickbooks software",C1303="230 Office equipment",C1303="240 Office furniture"),
         E1303-(E1303/(1+Dashboard!$F$4)),
         0
      ),
      IF(C1303="750 Business promotion",
         E1303-(E1303/(1+4.793/100)),
         E1303-(E1303/(1+Dashboard!$F$4))
      )
   )
)</f>
        <v>0</v>
      </c>
      <c r="J1303" s="39">
        <f>Bank1[[#This Row],[Money in/ (Money out)]]-Bank1[[#This Row],[GST/HST]]</f>
        <v>0</v>
      </c>
      <c r="L1303" s="37">
        <f t="shared" si="60"/>
        <v>0</v>
      </c>
    </row>
    <row r="1304" spans="1:12" x14ac:dyDescent="0.2">
      <c r="A1304" s="418"/>
      <c r="D1304" s="416">
        <f>_xlfn.XLOOKUP(C:C,Table1[for Import to Bank Register dropdown],Table1[for Pivot],0,0,1)</f>
        <v>0</v>
      </c>
      <c r="E1304" s="419"/>
      <c r="F1304" s="160">
        <f t="shared" si="62"/>
        <v>1111111</v>
      </c>
      <c r="G1304" s="394">
        <f t="shared" si="61"/>
        <v>0</v>
      </c>
      <c r="I1304" s="397">
        <f>IF(OR(C1304="150 Directors advances", C1304="120 accounts receivable", C1304="720.2 Automobile - Insurance", C1304="720.3 Automobile - License", C1304="870.4 Rent - Insurance", C1304="870.6 Rent - Property Tax", C1304="870.7 Rent - Homeoffice", C1304="870.9 Rent - Water"),
   0,
   IF(Dashboard!$F$5="Quick",
      IF(OR(C1304="190 Automobile",C1304="200 computer hardware",C1304="210 Computer software",C1304="220 Quickbooks software",C1304="230 Office equipment",C1304="240 Office furniture"),
         E1304-(E1304/(1+Dashboard!$F$4)),
         0
      ),
      IF(C1304="750 Business promotion",
         E1304-(E1304/(1+4.793/100)),
         E1304-(E1304/(1+Dashboard!$F$4))
      )
   )
)</f>
        <v>0</v>
      </c>
      <c r="J1304" s="39">
        <f>Bank1[[#This Row],[Money in/ (Money out)]]-Bank1[[#This Row],[GST/HST]]</f>
        <v>0</v>
      </c>
      <c r="L1304" s="37">
        <f t="shared" si="60"/>
        <v>0</v>
      </c>
    </row>
    <row r="1305" spans="1:12" x14ac:dyDescent="0.2">
      <c r="A1305" s="418"/>
      <c r="D1305" s="416">
        <f>_xlfn.XLOOKUP(C:C,Table1[for Import to Bank Register dropdown],Table1[for Pivot],0,0,1)</f>
        <v>0</v>
      </c>
      <c r="E1305" s="419"/>
      <c r="F1305" s="160">
        <f t="shared" si="62"/>
        <v>1111111</v>
      </c>
      <c r="G1305" s="394">
        <f t="shared" si="61"/>
        <v>0</v>
      </c>
      <c r="I1305" s="397">
        <f>IF(OR(C1305="150 Directors advances", C1305="120 accounts receivable", C1305="720.2 Automobile - Insurance", C1305="720.3 Automobile - License", C1305="870.4 Rent - Insurance", C1305="870.6 Rent - Property Tax", C1305="870.7 Rent - Homeoffice", C1305="870.9 Rent - Water"),
   0,
   IF(Dashboard!$F$5="Quick",
      IF(OR(C1305="190 Automobile",C1305="200 computer hardware",C1305="210 Computer software",C1305="220 Quickbooks software",C1305="230 Office equipment",C1305="240 Office furniture"),
         E1305-(E1305/(1+Dashboard!$F$4)),
         0
      ),
      IF(C1305="750 Business promotion",
         E1305-(E1305/(1+4.793/100)),
         E1305-(E1305/(1+Dashboard!$F$4))
      )
   )
)</f>
        <v>0</v>
      </c>
      <c r="J1305" s="39">
        <f>Bank1[[#This Row],[Money in/ (Money out)]]-Bank1[[#This Row],[GST/HST]]</f>
        <v>0</v>
      </c>
      <c r="L1305" s="37">
        <f t="shared" si="60"/>
        <v>0</v>
      </c>
    </row>
    <row r="1306" spans="1:12" x14ac:dyDescent="0.2">
      <c r="A1306" s="418"/>
      <c r="D1306" s="416">
        <f>_xlfn.XLOOKUP(C:C,Table1[for Import to Bank Register dropdown],Table1[for Pivot],0,0,1)</f>
        <v>0</v>
      </c>
      <c r="E1306" s="419"/>
      <c r="F1306" s="160">
        <f t="shared" si="62"/>
        <v>1111111</v>
      </c>
      <c r="G1306" s="394">
        <f t="shared" si="61"/>
        <v>0</v>
      </c>
      <c r="I1306" s="397">
        <f>IF(OR(C1306="150 Directors advances", C1306="120 accounts receivable", C1306="720.2 Automobile - Insurance", C1306="720.3 Automobile - License", C1306="870.4 Rent - Insurance", C1306="870.6 Rent - Property Tax", C1306="870.7 Rent - Homeoffice", C1306="870.9 Rent - Water"),
   0,
   IF(Dashboard!$F$5="Quick",
      IF(OR(C1306="190 Automobile",C1306="200 computer hardware",C1306="210 Computer software",C1306="220 Quickbooks software",C1306="230 Office equipment",C1306="240 Office furniture"),
         E1306-(E1306/(1+Dashboard!$F$4)),
         0
      ),
      IF(C1306="750 Business promotion",
         E1306-(E1306/(1+4.793/100)),
         E1306-(E1306/(1+Dashboard!$F$4))
      )
   )
)</f>
        <v>0</v>
      </c>
      <c r="J1306" s="39">
        <f>Bank1[[#This Row],[Money in/ (Money out)]]-Bank1[[#This Row],[GST/HST]]</f>
        <v>0</v>
      </c>
      <c r="L1306" s="37">
        <f t="shared" si="60"/>
        <v>0</v>
      </c>
    </row>
    <row r="1307" spans="1:12" x14ac:dyDescent="0.2">
      <c r="A1307" s="418"/>
      <c r="D1307" s="416">
        <f>_xlfn.XLOOKUP(C:C,Table1[for Import to Bank Register dropdown],Table1[for Pivot],0,0,1)</f>
        <v>0</v>
      </c>
      <c r="E1307" s="419"/>
      <c r="F1307" s="160">
        <f t="shared" si="62"/>
        <v>1111111</v>
      </c>
      <c r="G1307" s="394">
        <f t="shared" si="61"/>
        <v>0</v>
      </c>
      <c r="I1307" s="397">
        <f>IF(OR(C1307="150 Directors advances", C1307="120 accounts receivable", C1307="720.2 Automobile - Insurance", C1307="720.3 Automobile - License", C1307="870.4 Rent - Insurance", C1307="870.6 Rent - Property Tax", C1307="870.7 Rent - Homeoffice", C1307="870.9 Rent - Water"),
   0,
   IF(Dashboard!$F$5="Quick",
      IF(OR(C1307="190 Automobile",C1307="200 computer hardware",C1307="210 Computer software",C1307="220 Quickbooks software",C1307="230 Office equipment",C1307="240 Office furniture"),
         E1307-(E1307/(1+Dashboard!$F$4)),
         0
      ),
      IF(C1307="750 Business promotion",
         E1307-(E1307/(1+4.793/100)),
         E1307-(E1307/(1+Dashboard!$F$4))
      )
   )
)</f>
        <v>0</v>
      </c>
      <c r="J1307" s="39">
        <f>Bank1[[#This Row],[Money in/ (Money out)]]-Bank1[[#This Row],[GST/HST]]</f>
        <v>0</v>
      </c>
      <c r="L1307" s="37">
        <f t="shared" si="60"/>
        <v>0</v>
      </c>
    </row>
    <row r="1308" spans="1:12" x14ac:dyDescent="0.2">
      <c r="A1308" s="418"/>
      <c r="D1308" s="416">
        <f>_xlfn.XLOOKUP(C:C,Table1[for Import to Bank Register dropdown],Table1[for Pivot],0,0,1)</f>
        <v>0</v>
      </c>
      <c r="E1308" s="419"/>
      <c r="F1308" s="160">
        <f t="shared" si="62"/>
        <v>1111111</v>
      </c>
      <c r="G1308" s="394">
        <f t="shared" si="61"/>
        <v>0</v>
      </c>
      <c r="I1308" s="397">
        <f>IF(OR(C1308="150 Directors advances", C1308="120 accounts receivable", C1308="720.2 Automobile - Insurance", C1308="720.3 Automobile - License", C1308="870.4 Rent - Insurance", C1308="870.6 Rent - Property Tax", C1308="870.7 Rent - Homeoffice", C1308="870.9 Rent - Water"),
   0,
   IF(Dashboard!$F$5="Quick",
      IF(OR(C1308="190 Automobile",C1308="200 computer hardware",C1308="210 Computer software",C1308="220 Quickbooks software",C1308="230 Office equipment",C1308="240 Office furniture"),
         E1308-(E1308/(1+Dashboard!$F$4)),
         0
      ),
      IF(C1308="750 Business promotion",
         E1308-(E1308/(1+4.793/100)),
         E1308-(E1308/(1+Dashboard!$F$4))
      )
   )
)</f>
        <v>0</v>
      </c>
      <c r="J1308" s="39">
        <f>Bank1[[#This Row],[Money in/ (Money out)]]-Bank1[[#This Row],[GST/HST]]</f>
        <v>0</v>
      </c>
      <c r="L1308" s="37">
        <f t="shared" si="60"/>
        <v>0</v>
      </c>
    </row>
    <row r="1309" spans="1:12" x14ac:dyDescent="0.2">
      <c r="A1309" s="418"/>
      <c r="D1309" s="416">
        <f>_xlfn.XLOOKUP(C:C,Table1[for Import to Bank Register dropdown],Table1[for Pivot],0,0,1)</f>
        <v>0</v>
      </c>
      <c r="E1309" s="419"/>
      <c r="F1309" s="160">
        <f t="shared" si="62"/>
        <v>1111111</v>
      </c>
      <c r="G1309" s="394">
        <f t="shared" si="61"/>
        <v>0</v>
      </c>
      <c r="I1309" s="397">
        <f>IF(OR(C1309="150 Directors advances", C1309="120 accounts receivable", C1309="720.2 Automobile - Insurance", C1309="720.3 Automobile - License", C1309="870.4 Rent - Insurance", C1309="870.6 Rent - Property Tax", C1309="870.7 Rent - Homeoffice", C1309="870.9 Rent - Water"),
   0,
   IF(Dashboard!$F$5="Quick",
      IF(OR(C1309="190 Automobile",C1309="200 computer hardware",C1309="210 Computer software",C1309="220 Quickbooks software",C1309="230 Office equipment",C1309="240 Office furniture"),
         E1309-(E1309/(1+Dashboard!$F$4)),
         0
      ),
      IF(C1309="750 Business promotion",
         E1309-(E1309/(1+4.793/100)),
         E1309-(E1309/(1+Dashboard!$F$4))
      )
   )
)</f>
        <v>0</v>
      </c>
      <c r="J1309" s="39">
        <f>Bank1[[#This Row],[Money in/ (Money out)]]-Bank1[[#This Row],[GST/HST]]</f>
        <v>0</v>
      </c>
      <c r="L1309" s="37">
        <f t="shared" si="60"/>
        <v>0</v>
      </c>
    </row>
    <row r="1310" spans="1:12" x14ac:dyDescent="0.2">
      <c r="A1310" s="418"/>
      <c r="D1310" s="416">
        <f>_xlfn.XLOOKUP(C:C,Table1[for Import to Bank Register dropdown],Table1[for Pivot],0,0,1)</f>
        <v>0</v>
      </c>
      <c r="E1310" s="419"/>
      <c r="F1310" s="160">
        <f t="shared" si="62"/>
        <v>1111111</v>
      </c>
      <c r="G1310" s="394">
        <f t="shared" si="61"/>
        <v>0</v>
      </c>
      <c r="I1310" s="397">
        <f>IF(OR(C1310="150 Directors advances", C1310="120 accounts receivable", C1310="720.2 Automobile - Insurance", C1310="720.3 Automobile - License", C1310="870.4 Rent - Insurance", C1310="870.6 Rent - Property Tax", C1310="870.7 Rent - Homeoffice", C1310="870.9 Rent - Water"),
   0,
   IF(Dashboard!$F$5="Quick",
      IF(OR(C1310="190 Automobile",C1310="200 computer hardware",C1310="210 Computer software",C1310="220 Quickbooks software",C1310="230 Office equipment",C1310="240 Office furniture"),
         E1310-(E1310/(1+Dashboard!$F$4)),
         0
      ),
      IF(C1310="750 Business promotion",
         E1310-(E1310/(1+4.793/100)),
         E1310-(E1310/(1+Dashboard!$F$4))
      )
   )
)</f>
        <v>0</v>
      </c>
      <c r="J1310" s="39">
        <f>Bank1[[#This Row],[Money in/ (Money out)]]-Bank1[[#This Row],[GST/HST]]</f>
        <v>0</v>
      </c>
      <c r="L1310" s="37">
        <f t="shared" si="60"/>
        <v>0</v>
      </c>
    </row>
    <row r="1311" spans="1:12" x14ac:dyDescent="0.2">
      <c r="A1311" s="418"/>
      <c r="D1311" s="416">
        <f>_xlfn.XLOOKUP(C:C,Table1[for Import to Bank Register dropdown],Table1[for Pivot],0,0,1)</f>
        <v>0</v>
      </c>
      <c r="E1311" s="419"/>
      <c r="F1311" s="160">
        <f t="shared" si="62"/>
        <v>1111111</v>
      </c>
      <c r="G1311" s="394">
        <f t="shared" si="61"/>
        <v>0</v>
      </c>
      <c r="I1311" s="397">
        <f>IF(OR(C1311="150 Directors advances", C1311="120 accounts receivable", C1311="720.2 Automobile - Insurance", C1311="720.3 Automobile - License", C1311="870.4 Rent - Insurance", C1311="870.6 Rent - Property Tax", C1311="870.7 Rent - Homeoffice", C1311="870.9 Rent - Water"),
   0,
   IF(Dashboard!$F$5="Quick",
      IF(OR(C1311="190 Automobile",C1311="200 computer hardware",C1311="210 Computer software",C1311="220 Quickbooks software",C1311="230 Office equipment",C1311="240 Office furniture"),
         E1311-(E1311/(1+Dashboard!$F$4)),
         0
      ),
      IF(C1311="750 Business promotion",
         E1311-(E1311/(1+4.793/100)),
         E1311-(E1311/(1+Dashboard!$F$4))
      )
   )
)</f>
        <v>0</v>
      </c>
      <c r="J1311" s="39">
        <f>Bank1[[#This Row],[Money in/ (Money out)]]-Bank1[[#This Row],[GST/HST]]</f>
        <v>0</v>
      </c>
      <c r="L1311" s="37">
        <f t="shared" si="60"/>
        <v>0</v>
      </c>
    </row>
    <row r="1312" spans="1:12" x14ac:dyDescent="0.2">
      <c r="A1312" s="418"/>
      <c r="D1312" s="416">
        <f>_xlfn.XLOOKUP(C:C,Table1[for Import to Bank Register dropdown],Table1[for Pivot],0,0,1)</f>
        <v>0</v>
      </c>
      <c r="E1312" s="419"/>
      <c r="F1312" s="160">
        <f t="shared" si="62"/>
        <v>1111111</v>
      </c>
      <c r="G1312" s="394">
        <f t="shared" si="61"/>
        <v>0</v>
      </c>
      <c r="I1312" s="397">
        <f>IF(OR(C1312="150 Directors advances", C1312="120 accounts receivable", C1312="720.2 Automobile - Insurance", C1312="720.3 Automobile - License", C1312="870.4 Rent - Insurance", C1312="870.6 Rent - Property Tax", C1312="870.7 Rent - Homeoffice", C1312="870.9 Rent - Water"),
   0,
   IF(Dashboard!$F$5="Quick",
      IF(OR(C1312="190 Automobile",C1312="200 computer hardware",C1312="210 Computer software",C1312="220 Quickbooks software",C1312="230 Office equipment",C1312="240 Office furniture"),
         E1312-(E1312/(1+Dashboard!$F$4)),
         0
      ),
      IF(C1312="750 Business promotion",
         E1312-(E1312/(1+4.793/100)),
         E1312-(E1312/(1+Dashboard!$F$4))
      )
   )
)</f>
        <v>0</v>
      </c>
      <c r="J1312" s="39">
        <f>Bank1[[#This Row],[Money in/ (Money out)]]-Bank1[[#This Row],[GST/HST]]</f>
        <v>0</v>
      </c>
      <c r="L1312" s="37">
        <f t="shared" si="60"/>
        <v>0</v>
      </c>
    </row>
    <row r="1313" spans="1:12" x14ac:dyDescent="0.2">
      <c r="A1313" s="418"/>
      <c r="D1313" s="416">
        <f>_xlfn.XLOOKUP(C:C,Table1[for Import to Bank Register dropdown],Table1[for Pivot],0,0,1)</f>
        <v>0</v>
      </c>
      <c r="E1313" s="419"/>
      <c r="F1313" s="160">
        <f t="shared" si="62"/>
        <v>1111111</v>
      </c>
      <c r="G1313" s="394">
        <f t="shared" si="61"/>
        <v>0</v>
      </c>
      <c r="I1313" s="397">
        <f>IF(OR(C1313="150 Directors advances", C1313="120 accounts receivable", C1313="720.2 Automobile - Insurance", C1313="720.3 Automobile - License", C1313="870.4 Rent - Insurance", C1313="870.6 Rent - Property Tax", C1313="870.7 Rent - Homeoffice", C1313="870.9 Rent - Water"),
   0,
   IF(Dashboard!$F$5="Quick",
      IF(OR(C1313="190 Automobile",C1313="200 computer hardware",C1313="210 Computer software",C1313="220 Quickbooks software",C1313="230 Office equipment",C1313="240 Office furniture"),
         E1313-(E1313/(1+Dashboard!$F$4)),
         0
      ),
      IF(C1313="750 Business promotion",
         E1313-(E1313/(1+4.793/100)),
         E1313-(E1313/(1+Dashboard!$F$4))
      )
   )
)</f>
        <v>0</v>
      </c>
      <c r="J1313" s="39">
        <f>Bank1[[#This Row],[Money in/ (Money out)]]-Bank1[[#This Row],[GST/HST]]</f>
        <v>0</v>
      </c>
      <c r="L1313" s="37">
        <f t="shared" si="60"/>
        <v>0</v>
      </c>
    </row>
    <row r="1314" spans="1:12" x14ac:dyDescent="0.2">
      <c r="A1314" s="418"/>
      <c r="D1314" s="416">
        <f>_xlfn.XLOOKUP(C:C,Table1[for Import to Bank Register dropdown],Table1[for Pivot],0,0,1)</f>
        <v>0</v>
      </c>
      <c r="E1314" s="419"/>
      <c r="F1314" s="160">
        <f t="shared" si="62"/>
        <v>1111111</v>
      </c>
      <c r="G1314" s="394">
        <f t="shared" si="61"/>
        <v>0</v>
      </c>
      <c r="I1314" s="397">
        <f>IF(OR(C1314="150 Directors advances", C1314="120 accounts receivable", C1314="720.2 Automobile - Insurance", C1314="720.3 Automobile - License", C1314="870.4 Rent - Insurance", C1314="870.6 Rent - Property Tax", C1314="870.7 Rent - Homeoffice", C1314="870.9 Rent - Water"),
   0,
   IF(Dashboard!$F$5="Quick",
      IF(OR(C1314="190 Automobile",C1314="200 computer hardware",C1314="210 Computer software",C1314="220 Quickbooks software",C1314="230 Office equipment",C1314="240 Office furniture"),
         E1314-(E1314/(1+Dashboard!$F$4)),
         0
      ),
      IF(C1314="750 Business promotion",
         E1314-(E1314/(1+4.793/100)),
         E1314-(E1314/(1+Dashboard!$F$4))
      )
   )
)</f>
        <v>0</v>
      </c>
      <c r="J1314" s="39">
        <f>Bank1[[#This Row],[Money in/ (Money out)]]-Bank1[[#This Row],[GST/HST]]</f>
        <v>0</v>
      </c>
      <c r="L1314" s="37">
        <f t="shared" si="60"/>
        <v>0</v>
      </c>
    </row>
    <row r="1315" spans="1:12" x14ac:dyDescent="0.2">
      <c r="A1315" s="418"/>
      <c r="D1315" s="416">
        <f>_xlfn.XLOOKUP(C:C,Table1[for Import to Bank Register dropdown],Table1[for Pivot],0,0,1)</f>
        <v>0</v>
      </c>
      <c r="E1315" s="419"/>
      <c r="F1315" s="160">
        <f t="shared" si="62"/>
        <v>1111111</v>
      </c>
      <c r="G1315" s="394">
        <f t="shared" si="61"/>
        <v>0</v>
      </c>
      <c r="I1315" s="397">
        <f>IF(OR(C1315="150 Directors advances", C1315="120 accounts receivable", C1315="720.2 Automobile - Insurance", C1315="720.3 Automobile - License", C1315="870.4 Rent - Insurance", C1315="870.6 Rent - Property Tax", C1315="870.7 Rent - Homeoffice", C1315="870.9 Rent - Water"),
   0,
   IF(Dashboard!$F$5="Quick",
      IF(OR(C1315="190 Automobile",C1315="200 computer hardware",C1315="210 Computer software",C1315="220 Quickbooks software",C1315="230 Office equipment",C1315="240 Office furniture"),
         E1315-(E1315/(1+Dashboard!$F$4)),
         0
      ),
      IF(C1315="750 Business promotion",
         E1315-(E1315/(1+4.793/100)),
         E1315-(E1315/(1+Dashboard!$F$4))
      )
   )
)</f>
        <v>0</v>
      </c>
      <c r="J1315" s="39">
        <f>Bank1[[#This Row],[Money in/ (Money out)]]-Bank1[[#This Row],[GST/HST]]</f>
        <v>0</v>
      </c>
      <c r="L1315" s="37">
        <f t="shared" si="60"/>
        <v>0</v>
      </c>
    </row>
    <row r="1316" spans="1:12" x14ac:dyDescent="0.2">
      <c r="A1316" s="418"/>
      <c r="D1316" s="416">
        <f>_xlfn.XLOOKUP(C:C,Table1[for Import to Bank Register dropdown],Table1[for Pivot],0,0,1)</f>
        <v>0</v>
      </c>
      <c r="E1316" s="419"/>
      <c r="F1316" s="160">
        <f t="shared" si="62"/>
        <v>1111111</v>
      </c>
      <c r="G1316" s="394">
        <f t="shared" si="61"/>
        <v>0</v>
      </c>
      <c r="I1316" s="397">
        <f>IF(OR(C1316="150 Directors advances", C1316="120 accounts receivable", C1316="720.2 Automobile - Insurance", C1316="720.3 Automobile - License", C1316="870.4 Rent - Insurance", C1316="870.6 Rent - Property Tax", C1316="870.7 Rent - Homeoffice", C1316="870.9 Rent - Water"),
   0,
   IF(Dashboard!$F$5="Quick",
      IF(OR(C1316="190 Automobile",C1316="200 computer hardware",C1316="210 Computer software",C1316="220 Quickbooks software",C1316="230 Office equipment",C1316="240 Office furniture"),
         E1316-(E1316/(1+Dashboard!$F$4)),
         0
      ),
      IF(C1316="750 Business promotion",
         E1316-(E1316/(1+4.793/100)),
         E1316-(E1316/(1+Dashboard!$F$4))
      )
   )
)</f>
        <v>0</v>
      </c>
      <c r="J1316" s="39">
        <f>Bank1[[#This Row],[Money in/ (Money out)]]-Bank1[[#This Row],[GST/HST]]</f>
        <v>0</v>
      </c>
      <c r="L1316" s="37">
        <f t="shared" si="60"/>
        <v>0</v>
      </c>
    </row>
    <row r="1317" spans="1:12" x14ac:dyDescent="0.2">
      <c r="A1317" s="418"/>
      <c r="D1317" s="416">
        <f>_xlfn.XLOOKUP(C:C,Table1[for Import to Bank Register dropdown],Table1[for Pivot],0,0,1)</f>
        <v>0</v>
      </c>
      <c r="E1317" s="419"/>
      <c r="F1317" s="160">
        <f t="shared" si="62"/>
        <v>1111111</v>
      </c>
      <c r="G1317" s="394">
        <f t="shared" si="61"/>
        <v>0</v>
      </c>
      <c r="I1317" s="397">
        <f>IF(OR(C1317="150 Directors advances", C1317="120 accounts receivable", C1317="720.2 Automobile - Insurance", C1317="720.3 Automobile - License", C1317="870.4 Rent - Insurance", C1317="870.6 Rent - Property Tax", C1317="870.7 Rent - Homeoffice", C1317="870.9 Rent - Water"),
   0,
   IF(Dashboard!$F$5="Quick",
      IF(OR(C1317="190 Automobile",C1317="200 computer hardware",C1317="210 Computer software",C1317="220 Quickbooks software",C1317="230 Office equipment",C1317="240 Office furniture"),
         E1317-(E1317/(1+Dashboard!$F$4)),
         0
      ),
      IF(C1317="750 Business promotion",
         E1317-(E1317/(1+4.793/100)),
         E1317-(E1317/(1+Dashboard!$F$4))
      )
   )
)</f>
        <v>0</v>
      </c>
      <c r="J1317" s="39">
        <f>Bank1[[#This Row],[Money in/ (Money out)]]-Bank1[[#This Row],[GST/HST]]</f>
        <v>0</v>
      </c>
      <c r="L1317" s="37">
        <f t="shared" si="60"/>
        <v>0</v>
      </c>
    </row>
    <row r="1318" spans="1:12" x14ac:dyDescent="0.2">
      <c r="A1318" s="418"/>
      <c r="D1318" s="416">
        <f>_xlfn.XLOOKUP(C:C,Table1[for Import to Bank Register dropdown],Table1[for Pivot],0,0,1)</f>
        <v>0</v>
      </c>
      <c r="E1318" s="419"/>
      <c r="F1318" s="160">
        <f t="shared" si="62"/>
        <v>1111111</v>
      </c>
      <c r="G1318" s="394">
        <f t="shared" si="61"/>
        <v>0</v>
      </c>
      <c r="I1318" s="397">
        <f>IF(OR(C1318="150 Directors advances", C1318="120 accounts receivable", C1318="720.2 Automobile - Insurance", C1318="720.3 Automobile - License", C1318="870.4 Rent - Insurance", C1318="870.6 Rent - Property Tax", C1318="870.7 Rent - Homeoffice", C1318="870.9 Rent - Water"),
   0,
   IF(Dashboard!$F$5="Quick",
      IF(OR(C1318="190 Automobile",C1318="200 computer hardware",C1318="210 Computer software",C1318="220 Quickbooks software",C1318="230 Office equipment",C1318="240 Office furniture"),
         E1318-(E1318/(1+Dashboard!$F$4)),
         0
      ),
      IF(C1318="750 Business promotion",
         E1318-(E1318/(1+4.793/100)),
         E1318-(E1318/(1+Dashboard!$F$4))
      )
   )
)</f>
        <v>0</v>
      </c>
      <c r="J1318" s="39">
        <f>Bank1[[#This Row],[Money in/ (Money out)]]-Bank1[[#This Row],[GST/HST]]</f>
        <v>0</v>
      </c>
      <c r="L1318" s="37">
        <f t="shared" si="60"/>
        <v>0</v>
      </c>
    </row>
    <row r="1319" spans="1:12" x14ac:dyDescent="0.2">
      <c r="A1319" s="418"/>
      <c r="D1319" s="416">
        <f>_xlfn.XLOOKUP(C:C,Table1[for Import to Bank Register dropdown],Table1[for Pivot],0,0,1)</f>
        <v>0</v>
      </c>
      <c r="E1319" s="419"/>
      <c r="F1319" s="160">
        <f t="shared" si="62"/>
        <v>1111111</v>
      </c>
      <c r="G1319" s="394">
        <f t="shared" si="61"/>
        <v>0</v>
      </c>
      <c r="I1319" s="397">
        <f>IF(OR(C1319="150 Directors advances", C1319="120 accounts receivable", C1319="720.2 Automobile - Insurance", C1319="720.3 Automobile - License", C1319="870.4 Rent - Insurance", C1319="870.6 Rent - Property Tax", C1319="870.7 Rent - Homeoffice", C1319="870.9 Rent - Water"),
   0,
   IF(Dashboard!$F$5="Quick",
      IF(OR(C1319="190 Automobile",C1319="200 computer hardware",C1319="210 Computer software",C1319="220 Quickbooks software",C1319="230 Office equipment",C1319="240 Office furniture"),
         E1319-(E1319/(1+Dashboard!$F$4)),
         0
      ),
      IF(C1319="750 Business promotion",
         E1319-(E1319/(1+4.793/100)),
         E1319-(E1319/(1+Dashboard!$F$4))
      )
   )
)</f>
        <v>0</v>
      </c>
      <c r="J1319" s="39">
        <f>Bank1[[#This Row],[Money in/ (Money out)]]-Bank1[[#This Row],[GST/HST]]</f>
        <v>0</v>
      </c>
      <c r="L1319" s="37">
        <f t="shared" si="60"/>
        <v>0</v>
      </c>
    </row>
    <row r="1320" spans="1:12" x14ac:dyDescent="0.2">
      <c r="A1320" s="418"/>
      <c r="D1320" s="416">
        <f>_xlfn.XLOOKUP(C:C,Table1[for Import to Bank Register dropdown],Table1[for Pivot],0,0,1)</f>
        <v>0</v>
      </c>
      <c r="E1320" s="419"/>
      <c r="F1320" s="160">
        <f t="shared" si="62"/>
        <v>1111111</v>
      </c>
      <c r="G1320" s="394">
        <f t="shared" si="61"/>
        <v>0</v>
      </c>
      <c r="I1320" s="397">
        <f>IF(OR(C1320="150 Directors advances", C1320="120 accounts receivable", C1320="720.2 Automobile - Insurance", C1320="720.3 Automobile - License", C1320="870.4 Rent - Insurance", C1320="870.6 Rent - Property Tax", C1320="870.7 Rent - Homeoffice", C1320="870.9 Rent - Water"),
   0,
   IF(Dashboard!$F$5="Quick",
      IF(OR(C1320="190 Automobile",C1320="200 computer hardware",C1320="210 Computer software",C1320="220 Quickbooks software",C1320="230 Office equipment",C1320="240 Office furniture"),
         E1320-(E1320/(1+Dashboard!$F$4)),
         0
      ),
      IF(C1320="750 Business promotion",
         E1320-(E1320/(1+4.793/100)),
         E1320-(E1320/(1+Dashboard!$F$4))
      )
   )
)</f>
        <v>0</v>
      </c>
      <c r="J1320" s="39">
        <f>Bank1[[#This Row],[Money in/ (Money out)]]-Bank1[[#This Row],[GST/HST]]</f>
        <v>0</v>
      </c>
      <c r="L1320" s="37">
        <f t="shared" si="60"/>
        <v>0</v>
      </c>
    </row>
    <row r="1321" spans="1:12" x14ac:dyDescent="0.2">
      <c r="A1321" s="418"/>
      <c r="D1321" s="416">
        <f>_xlfn.XLOOKUP(C:C,Table1[for Import to Bank Register dropdown],Table1[for Pivot],0,0,1)</f>
        <v>0</v>
      </c>
      <c r="E1321" s="419"/>
      <c r="F1321" s="160">
        <f t="shared" si="62"/>
        <v>1111111</v>
      </c>
      <c r="G1321" s="394">
        <f t="shared" si="61"/>
        <v>0</v>
      </c>
      <c r="I1321" s="397">
        <f>IF(OR(C1321="150 Directors advances", C1321="120 accounts receivable", C1321="720.2 Automobile - Insurance", C1321="720.3 Automobile - License", C1321="870.4 Rent - Insurance", C1321="870.6 Rent - Property Tax", C1321="870.7 Rent - Homeoffice", C1321="870.9 Rent - Water"),
   0,
   IF(Dashboard!$F$5="Quick",
      IF(OR(C1321="190 Automobile",C1321="200 computer hardware",C1321="210 Computer software",C1321="220 Quickbooks software",C1321="230 Office equipment",C1321="240 Office furniture"),
         E1321-(E1321/(1+Dashboard!$F$4)),
         0
      ),
      IF(C1321="750 Business promotion",
         E1321-(E1321/(1+4.793/100)),
         E1321-(E1321/(1+Dashboard!$F$4))
      )
   )
)</f>
        <v>0</v>
      </c>
      <c r="J1321" s="39">
        <f>Bank1[[#This Row],[Money in/ (Money out)]]-Bank1[[#This Row],[GST/HST]]</f>
        <v>0</v>
      </c>
      <c r="L1321" s="37">
        <f t="shared" si="60"/>
        <v>0</v>
      </c>
    </row>
    <row r="1322" spans="1:12" x14ac:dyDescent="0.2">
      <c r="A1322" s="418"/>
      <c r="D1322" s="416">
        <f>_xlfn.XLOOKUP(C:C,Table1[for Import to Bank Register dropdown],Table1[for Pivot],0,0,1)</f>
        <v>0</v>
      </c>
      <c r="E1322" s="419"/>
      <c r="F1322" s="160">
        <f t="shared" si="62"/>
        <v>1111111</v>
      </c>
      <c r="G1322" s="394">
        <f t="shared" si="61"/>
        <v>0</v>
      </c>
      <c r="I1322" s="397">
        <f>IF(OR(C1322="150 Directors advances", C1322="120 accounts receivable", C1322="720.2 Automobile - Insurance", C1322="720.3 Automobile - License", C1322="870.4 Rent - Insurance", C1322="870.6 Rent - Property Tax", C1322="870.7 Rent - Homeoffice", C1322="870.9 Rent - Water"),
   0,
   IF(Dashboard!$F$5="Quick",
      IF(OR(C1322="190 Automobile",C1322="200 computer hardware",C1322="210 Computer software",C1322="220 Quickbooks software",C1322="230 Office equipment",C1322="240 Office furniture"),
         E1322-(E1322/(1+Dashboard!$F$4)),
         0
      ),
      IF(C1322="750 Business promotion",
         E1322-(E1322/(1+4.793/100)),
         E1322-(E1322/(1+Dashboard!$F$4))
      )
   )
)</f>
        <v>0</v>
      </c>
      <c r="J1322" s="39">
        <f>Bank1[[#This Row],[Money in/ (Money out)]]-Bank1[[#This Row],[GST/HST]]</f>
        <v>0</v>
      </c>
      <c r="L1322" s="37">
        <f t="shared" si="60"/>
        <v>0</v>
      </c>
    </row>
    <row r="1323" spans="1:12" x14ac:dyDescent="0.2">
      <c r="A1323" s="418"/>
      <c r="D1323" s="416">
        <f>_xlfn.XLOOKUP(C:C,Table1[for Import to Bank Register dropdown],Table1[for Pivot],0,0,1)</f>
        <v>0</v>
      </c>
      <c r="E1323" s="419"/>
      <c r="F1323" s="160">
        <f t="shared" si="62"/>
        <v>1111111</v>
      </c>
      <c r="G1323" s="394">
        <f t="shared" si="61"/>
        <v>0</v>
      </c>
      <c r="I1323" s="397">
        <f>IF(OR(C1323="150 Directors advances", C1323="120 accounts receivable", C1323="720.2 Automobile - Insurance", C1323="720.3 Automobile - License", C1323="870.4 Rent - Insurance", C1323="870.6 Rent - Property Tax", C1323="870.7 Rent - Homeoffice", C1323="870.9 Rent - Water"),
   0,
   IF(Dashboard!$F$5="Quick",
      IF(OR(C1323="190 Automobile",C1323="200 computer hardware",C1323="210 Computer software",C1323="220 Quickbooks software",C1323="230 Office equipment",C1323="240 Office furniture"),
         E1323-(E1323/(1+Dashboard!$F$4)),
         0
      ),
      IF(C1323="750 Business promotion",
         E1323-(E1323/(1+4.793/100)),
         E1323-(E1323/(1+Dashboard!$F$4))
      )
   )
)</f>
        <v>0</v>
      </c>
      <c r="J1323" s="39">
        <f>Bank1[[#This Row],[Money in/ (Money out)]]-Bank1[[#This Row],[GST/HST]]</f>
        <v>0</v>
      </c>
      <c r="L1323" s="37">
        <f t="shared" si="60"/>
        <v>0</v>
      </c>
    </row>
    <row r="1324" spans="1:12" x14ac:dyDescent="0.2">
      <c r="A1324" s="418"/>
      <c r="D1324" s="416">
        <f>_xlfn.XLOOKUP(C:C,Table1[for Import to Bank Register dropdown],Table1[for Pivot],0,0,1)</f>
        <v>0</v>
      </c>
      <c r="E1324" s="419"/>
      <c r="F1324" s="160">
        <f t="shared" si="62"/>
        <v>1111111</v>
      </c>
      <c r="G1324" s="394">
        <f t="shared" si="61"/>
        <v>0</v>
      </c>
      <c r="I1324" s="397">
        <f>IF(OR(C1324="150 Directors advances", C1324="120 accounts receivable", C1324="720.2 Automobile - Insurance", C1324="720.3 Automobile - License", C1324="870.4 Rent - Insurance", C1324="870.6 Rent - Property Tax", C1324="870.7 Rent - Homeoffice", C1324="870.9 Rent - Water"),
   0,
   IF(Dashboard!$F$5="Quick",
      IF(OR(C1324="190 Automobile",C1324="200 computer hardware",C1324="210 Computer software",C1324="220 Quickbooks software",C1324="230 Office equipment",C1324="240 Office furniture"),
         E1324-(E1324/(1+Dashboard!$F$4)),
         0
      ),
      IF(C1324="750 Business promotion",
         E1324-(E1324/(1+4.793/100)),
         E1324-(E1324/(1+Dashboard!$F$4))
      )
   )
)</f>
        <v>0</v>
      </c>
      <c r="J1324" s="39">
        <f>Bank1[[#This Row],[Money in/ (Money out)]]-Bank1[[#This Row],[GST/HST]]</f>
        <v>0</v>
      </c>
      <c r="L1324" s="37">
        <f t="shared" si="60"/>
        <v>0</v>
      </c>
    </row>
    <row r="1325" spans="1:12" x14ac:dyDescent="0.2">
      <c r="A1325" s="418"/>
      <c r="D1325" s="416">
        <f>_xlfn.XLOOKUP(C:C,Table1[for Import to Bank Register dropdown],Table1[for Pivot],0,0,1)</f>
        <v>0</v>
      </c>
      <c r="E1325" s="419"/>
      <c r="F1325" s="160">
        <f t="shared" si="62"/>
        <v>1111111</v>
      </c>
      <c r="G1325" s="394">
        <f t="shared" si="61"/>
        <v>0</v>
      </c>
      <c r="I1325" s="397">
        <f>IF(OR(C1325="150 Directors advances", C1325="120 accounts receivable", C1325="720.2 Automobile - Insurance", C1325="720.3 Automobile - License", C1325="870.4 Rent - Insurance", C1325="870.6 Rent - Property Tax", C1325="870.7 Rent - Homeoffice", C1325="870.9 Rent - Water"),
   0,
   IF(Dashboard!$F$5="Quick",
      IF(OR(C1325="190 Automobile",C1325="200 computer hardware",C1325="210 Computer software",C1325="220 Quickbooks software",C1325="230 Office equipment",C1325="240 Office furniture"),
         E1325-(E1325/(1+Dashboard!$F$4)),
         0
      ),
      IF(C1325="750 Business promotion",
         E1325-(E1325/(1+4.793/100)),
         E1325-(E1325/(1+Dashboard!$F$4))
      )
   )
)</f>
        <v>0</v>
      </c>
      <c r="J1325" s="39">
        <f>Bank1[[#This Row],[Money in/ (Money out)]]-Bank1[[#This Row],[GST/HST]]</f>
        <v>0</v>
      </c>
      <c r="L1325" s="37">
        <f t="shared" si="60"/>
        <v>0</v>
      </c>
    </row>
    <row r="1326" spans="1:12" x14ac:dyDescent="0.2">
      <c r="A1326" s="418"/>
      <c r="D1326" s="416">
        <f>_xlfn.XLOOKUP(C:C,Table1[for Import to Bank Register dropdown],Table1[for Pivot],0,0,1)</f>
        <v>0</v>
      </c>
      <c r="E1326" s="419"/>
      <c r="F1326" s="160">
        <f t="shared" si="62"/>
        <v>1111111</v>
      </c>
      <c r="G1326" s="394">
        <f t="shared" si="61"/>
        <v>0</v>
      </c>
      <c r="I1326" s="397">
        <f>IF(OR(C1326="150 Directors advances", C1326="120 accounts receivable", C1326="720.2 Automobile - Insurance", C1326="720.3 Automobile - License", C1326="870.4 Rent - Insurance", C1326="870.6 Rent - Property Tax", C1326="870.7 Rent - Homeoffice", C1326="870.9 Rent - Water"),
   0,
   IF(Dashboard!$F$5="Quick",
      IF(OR(C1326="190 Automobile",C1326="200 computer hardware",C1326="210 Computer software",C1326="220 Quickbooks software",C1326="230 Office equipment",C1326="240 Office furniture"),
         E1326-(E1326/(1+Dashboard!$F$4)),
         0
      ),
      IF(C1326="750 Business promotion",
         E1326-(E1326/(1+4.793/100)),
         E1326-(E1326/(1+Dashboard!$F$4))
      )
   )
)</f>
        <v>0</v>
      </c>
      <c r="J1326" s="39">
        <f>Bank1[[#This Row],[Money in/ (Money out)]]-Bank1[[#This Row],[GST/HST]]</f>
        <v>0</v>
      </c>
      <c r="L1326" s="37">
        <f t="shared" si="60"/>
        <v>0</v>
      </c>
    </row>
    <row r="1327" spans="1:12" x14ac:dyDescent="0.2">
      <c r="A1327" s="418"/>
      <c r="D1327" s="416">
        <f>_xlfn.XLOOKUP(C:C,Table1[for Import to Bank Register dropdown],Table1[for Pivot],0,0,1)</f>
        <v>0</v>
      </c>
      <c r="E1327" s="419"/>
      <c r="F1327" s="160">
        <f t="shared" si="62"/>
        <v>1111111</v>
      </c>
      <c r="G1327" s="394">
        <f t="shared" si="61"/>
        <v>0</v>
      </c>
      <c r="I1327" s="397">
        <f>IF(OR(C1327="150 Directors advances", C1327="120 accounts receivable", C1327="720.2 Automobile - Insurance", C1327="720.3 Automobile - License", C1327="870.4 Rent - Insurance", C1327="870.6 Rent - Property Tax", C1327="870.7 Rent - Homeoffice", C1327="870.9 Rent - Water"),
   0,
   IF(Dashboard!$F$5="Quick",
      IF(OR(C1327="190 Automobile",C1327="200 computer hardware",C1327="210 Computer software",C1327="220 Quickbooks software",C1327="230 Office equipment",C1327="240 Office furniture"),
         E1327-(E1327/(1+Dashboard!$F$4)),
         0
      ),
      IF(C1327="750 Business promotion",
         E1327-(E1327/(1+4.793/100)),
         E1327-(E1327/(1+Dashboard!$F$4))
      )
   )
)</f>
        <v>0</v>
      </c>
      <c r="J1327" s="39">
        <f>Bank1[[#This Row],[Money in/ (Money out)]]-Bank1[[#This Row],[GST/HST]]</f>
        <v>0</v>
      </c>
      <c r="L1327" s="37">
        <f t="shared" si="60"/>
        <v>0</v>
      </c>
    </row>
    <row r="1328" spans="1:12" x14ac:dyDescent="0.2">
      <c r="A1328" s="418"/>
      <c r="D1328" s="416">
        <f>_xlfn.XLOOKUP(C:C,Table1[for Import to Bank Register dropdown],Table1[for Pivot],0,0,1)</f>
        <v>0</v>
      </c>
      <c r="E1328" s="419"/>
      <c r="F1328" s="160">
        <f t="shared" si="62"/>
        <v>1111111</v>
      </c>
      <c r="G1328" s="394">
        <f t="shared" si="61"/>
        <v>0</v>
      </c>
      <c r="I1328" s="397">
        <f>IF(OR(C1328="150 Directors advances", C1328="120 accounts receivable", C1328="720.2 Automobile - Insurance", C1328="720.3 Automobile - License", C1328="870.4 Rent - Insurance", C1328="870.6 Rent - Property Tax", C1328="870.7 Rent - Homeoffice", C1328="870.9 Rent - Water"),
   0,
   IF(Dashboard!$F$5="Quick",
      IF(OR(C1328="190 Automobile",C1328="200 computer hardware",C1328="210 Computer software",C1328="220 Quickbooks software",C1328="230 Office equipment",C1328="240 Office furniture"),
         E1328-(E1328/(1+Dashboard!$F$4)),
         0
      ),
      IF(C1328="750 Business promotion",
         E1328-(E1328/(1+4.793/100)),
         E1328-(E1328/(1+Dashboard!$F$4))
      )
   )
)</f>
        <v>0</v>
      </c>
      <c r="J1328" s="39">
        <f>Bank1[[#This Row],[Money in/ (Money out)]]-Bank1[[#This Row],[GST/HST]]</f>
        <v>0</v>
      </c>
      <c r="L1328" s="37">
        <f t="shared" si="60"/>
        <v>0</v>
      </c>
    </row>
    <row r="1329" spans="1:12" x14ac:dyDescent="0.2">
      <c r="A1329" s="418"/>
      <c r="D1329" s="416">
        <f>_xlfn.XLOOKUP(C:C,Table1[for Import to Bank Register dropdown],Table1[for Pivot],0,0,1)</f>
        <v>0</v>
      </c>
      <c r="E1329" s="419"/>
      <c r="F1329" s="160">
        <f t="shared" si="62"/>
        <v>1111111</v>
      </c>
      <c r="G1329" s="394">
        <f t="shared" si="61"/>
        <v>0</v>
      </c>
      <c r="I1329" s="397">
        <f>IF(OR(C1329="150 Directors advances", C1329="120 accounts receivable", C1329="720.2 Automobile - Insurance", C1329="720.3 Automobile - License", C1329="870.4 Rent - Insurance", C1329="870.6 Rent - Property Tax", C1329="870.7 Rent - Homeoffice", C1329="870.9 Rent - Water"),
   0,
   IF(Dashboard!$F$5="Quick",
      IF(OR(C1329="190 Automobile",C1329="200 computer hardware",C1329="210 Computer software",C1329="220 Quickbooks software",C1329="230 Office equipment",C1329="240 Office furniture"),
         E1329-(E1329/(1+Dashboard!$F$4)),
         0
      ),
      IF(C1329="750 Business promotion",
         E1329-(E1329/(1+4.793/100)),
         E1329-(E1329/(1+Dashboard!$F$4))
      )
   )
)</f>
        <v>0</v>
      </c>
      <c r="J1329" s="39">
        <f>Bank1[[#This Row],[Money in/ (Money out)]]-Bank1[[#This Row],[GST/HST]]</f>
        <v>0</v>
      </c>
      <c r="L1329" s="37">
        <f t="shared" si="60"/>
        <v>0</v>
      </c>
    </row>
    <row r="1330" spans="1:12" x14ac:dyDescent="0.2">
      <c r="A1330" s="418"/>
      <c r="D1330" s="416">
        <f>_xlfn.XLOOKUP(C:C,Table1[for Import to Bank Register dropdown],Table1[for Pivot],0,0,1)</f>
        <v>0</v>
      </c>
      <c r="E1330" s="419"/>
      <c r="F1330" s="160">
        <f t="shared" si="62"/>
        <v>1111111</v>
      </c>
      <c r="G1330" s="394">
        <f t="shared" si="61"/>
        <v>0</v>
      </c>
      <c r="I1330" s="397">
        <f>IF(OR(C1330="150 Directors advances", C1330="120 accounts receivable", C1330="720.2 Automobile - Insurance", C1330="720.3 Automobile - License", C1330="870.4 Rent - Insurance", C1330="870.6 Rent - Property Tax", C1330="870.7 Rent - Homeoffice", C1330="870.9 Rent - Water"),
   0,
   IF(Dashboard!$F$5="Quick",
      IF(OR(C1330="190 Automobile",C1330="200 computer hardware",C1330="210 Computer software",C1330="220 Quickbooks software",C1330="230 Office equipment",C1330="240 Office furniture"),
         E1330-(E1330/(1+Dashboard!$F$4)),
         0
      ),
      IF(C1330="750 Business promotion",
         E1330-(E1330/(1+4.793/100)),
         E1330-(E1330/(1+Dashboard!$F$4))
      )
   )
)</f>
        <v>0</v>
      </c>
      <c r="J1330" s="39">
        <f>Bank1[[#This Row],[Money in/ (Money out)]]-Bank1[[#This Row],[GST/HST]]</f>
        <v>0</v>
      </c>
      <c r="L1330" s="37">
        <f t="shared" si="60"/>
        <v>0</v>
      </c>
    </row>
    <row r="1331" spans="1:12" x14ac:dyDescent="0.2">
      <c r="A1331" s="418"/>
      <c r="D1331" s="416">
        <f>_xlfn.XLOOKUP(C:C,Table1[for Import to Bank Register dropdown],Table1[for Pivot],0,0,1)</f>
        <v>0</v>
      </c>
      <c r="E1331" s="419"/>
      <c r="F1331" s="160">
        <f t="shared" si="62"/>
        <v>1111111</v>
      </c>
      <c r="G1331" s="394">
        <f t="shared" si="61"/>
        <v>0</v>
      </c>
      <c r="I1331" s="397">
        <f>IF(OR(C1331="150 Directors advances", C1331="120 accounts receivable", C1331="720.2 Automobile - Insurance", C1331="720.3 Automobile - License", C1331="870.4 Rent - Insurance", C1331="870.6 Rent - Property Tax", C1331="870.7 Rent - Homeoffice", C1331="870.9 Rent - Water"),
   0,
   IF(Dashboard!$F$5="Quick",
      IF(OR(C1331="190 Automobile",C1331="200 computer hardware",C1331="210 Computer software",C1331="220 Quickbooks software",C1331="230 Office equipment",C1331="240 Office furniture"),
         E1331-(E1331/(1+Dashboard!$F$4)),
         0
      ),
      IF(C1331="750 Business promotion",
         E1331-(E1331/(1+4.793/100)),
         E1331-(E1331/(1+Dashboard!$F$4))
      )
   )
)</f>
        <v>0</v>
      </c>
      <c r="J1331" s="39">
        <f>Bank1[[#This Row],[Money in/ (Money out)]]-Bank1[[#This Row],[GST/HST]]</f>
        <v>0</v>
      </c>
      <c r="L1331" s="37">
        <f t="shared" si="60"/>
        <v>0</v>
      </c>
    </row>
    <row r="1332" spans="1:12" x14ac:dyDescent="0.2">
      <c r="A1332" s="418"/>
      <c r="D1332" s="416">
        <f>_xlfn.XLOOKUP(C:C,Table1[for Import to Bank Register dropdown],Table1[for Pivot],0,0,1)</f>
        <v>0</v>
      </c>
      <c r="E1332" s="419"/>
      <c r="F1332" s="160">
        <f t="shared" si="62"/>
        <v>1111111</v>
      </c>
      <c r="G1332" s="394">
        <f t="shared" si="61"/>
        <v>0</v>
      </c>
      <c r="I1332" s="397">
        <f>IF(OR(C1332="150 Directors advances", C1332="120 accounts receivable", C1332="720.2 Automobile - Insurance", C1332="720.3 Automobile - License", C1332="870.4 Rent - Insurance", C1332="870.6 Rent - Property Tax", C1332="870.7 Rent - Homeoffice", C1332="870.9 Rent - Water"),
   0,
   IF(Dashboard!$F$5="Quick",
      IF(OR(C1332="190 Automobile",C1332="200 computer hardware",C1332="210 Computer software",C1332="220 Quickbooks software",C1332="230 Office equipment",C1332="240 Office furniture"),
         E1332-(E1332/(1+Dashboard!$F$4)),
         0
      ),
      IF(C1332="750 Business promotion",
         E1332-(E1332/(1+4.793/100)),
         E1332-(E1332/(1+Dashboard!$F$4))
      )
   )
)</f>
        <v>0</v>
      </c>
      <c r="J1332" s="39">
        <f>Bank1[[#This Row],[Money in/ (Money out)]]-Bank1[[#This Row],[GST/HST]]</f>
        <v>0</v>
      </c>
      <c r="L1332" s="37">
        <f t="shared" si="60"/>
        <v>0</v>
      </c>
    </row>
    <row r="1333" spans="1:12" x14ac:dyDescent="0.2">
      <c r="A1333" s="418"/>
      <c r="D1333" s="416">
        <f>_xlfn.XLOOKUP(C:C,Table1[for Import to Bank Register dropdown],Table1[for Pivot],0,0,1)</f>
        <v>0</v>
      </c>
      <c r="E1333" s="419"/>
      <c r="F1333" s="160">
        <f t="shared" si="62"/>
        <v>1111111</v>
      </c>
      <c r="G1333" s="394">
        <f t="shared" si="61"/>
        <v>0</v>
      </c>
      <c r="I1333" s="397">
        <f>IF(OR(C1333="150 Directors advances", C1333="120 accounts receivable", C1333="720.2 Automobile - Insurance", C1333="720.3 Automobile - License", C1333="870.4 Rent - Insurance", C1333="870.6 Rent - Property Tax", C1333="870.7 Rent - Homeoffice", C1333="870.9 Rent - Water"),
   0,
   IF(Dashboard!$F$5="Quick",
      IF(OR(C1333="190 Automobile",C1333="200 computer hardware",C1333="210 Computer software",C1333="220 Quickbooks software",C1333="230 Office equipment",C1333="240 Office furniture"),
         E1333-(E1333/(1+Dashboard!$F$4)),
         0
      ),
      IF(C1333="750 Business promotion",
         E1333-(E1333/(1+4.793/100)),
         E1333-(E1333/(1+Dashboard!$F$4))
      )
   )
)</f>
        <v>0</v>
      </c>
      <c r="J1333" s="39">
        <f>Bank1[[#This Row],[Money in/ (Money out)]]-Bank1[[#This Row],[GST/HST]]</f>
        <v>0</v>
      </c>
      <c r="L1333" s="37">
        <f t="shared" si="60"/>
        <v>0</v>
      </c>
    </row>
    <row r="1334" spans="1:12" x14ac:dyDescent="0.2">
      <c r="A1334" s="418"/>
      <c r="D1334" s="416">
        <f>_xlfn.XLOOKUP(C:C,Table1[for Import to Bank Register dropdown],Table1[for Pivot],0,0,1)</f>
        <v>0</v>
      </c>
      <c r="E1334" s="419"/>
      <c r="F1334" s="160">
        <f t="shared" si="62"/>
        <v>1111111</v>
      </c>
      <c r="G1334" s="394">
        <f t="shared" si="61"/>
        <v>0</v>
      </c>
      <c r="I1334" s="397">
        <f>IF(OR(C1334="150 Directors advances", C1334="120 accounts receivable", C1334="720.2 Automobile - Insurance", C1334="720.3 Automobile - License", C1334="870.4 Rent - Insurance", C1334="870.6 Rent - Property Tax", C1334="870.7 Rent - Homeoffice", C1334="870.9 Rent - Water"),
   0,
   IF(Dashboard!$F$5="Quick",
      IF(OR(C1334="190 Automobile",C1334="200 computer hardware",C1334="210 Computer software",C1334="220 Quickbooks software",C1334="230 Office equipment",C1334="240 Office furniture"),
         E1334-(E1334/(1+Dashboard!$F$4)),
         0
      ),
      IF(C1334="750 Business promotion",
         E1334-(E1334/(1+4.793/100)),
         E1334-(E1334/(1+Dashboard!$F$4))
      )
   )
)</f>
        <v>0</v>
      </c>
      <c r="J1334" s="39">
        <f>Bank1[[#This Row],[Money in/ (Money out)]]-Bank1[[#This Row],[GST/HST]]</f>
        <v>0</v>
      </c>
      <c r="L1334" s="37">
        <f t="shared" si="60"/>
        <v>0</v>
      </c>
    </row>
    <row r="1335" spans="1:12" x14ac:dyDescent="0.2">
      <c r="A1335" s="418"/>
      <c r="D1335" s="416">
        <f>_xlfn.XLOOKUP(C:C,Table1[for Import to Bank Register dropdown],Table1[for Pivot],0,0,1)</f>
        <v>0</v>
      </c>
      <c r="E1335" s="419"/>
      <c r="F1335" s="160">
        <f t="shared" si="62"/>
        <v>1111111</v>
      </c>
      <c r="G1335" s="394">
        <f t="shared" si="61"/>
        <v>0</v>
      </c>
      <c r="I1335" s="397">
        <f>IF(OR(C1335="150 Directors advances", C1335="120 accounts receivable", C1335="720.2 Automobile - Insurance", C1335="720.3 Automobile - License", C1335="870.4 Rent - Insurance", C1335="870.6 Rent - Property Tax", C1335="870.7 Rent - Homeoffice", C1335="870.9 Rent - Water"),
   0,
   IF(Dashboard!$F$5="Quick",
      IF(OR(C1335="190 Automobile",C1335="200 computer hardware",C1335="210 Computer software",C1335="220 Quickbooks software",C1335="230 Office equipment",C1335="240 Office furniture"),
         E1335-(E1335/(1+Dashboard!$F$4)),
         0
      ),
      IF(C1335="750 Business promotion",
         E1335-(E1335/(1+4.793/100)),
         E1335-(E1335/(1+Dashboard!$F$4))
      )
   )
)</f>
        <v>0</v>
      </c>
      <c r="J1335" s="39">
        <f>Bank1[[#This Row],[Money in/ (Money out)]]-Bank1[[#This Row],[GST/HST]]</f>
        <v>0</v>
      </c>
      <c r="L1335" s="37">
        <f t="shared" si="60"/>
        <v>0</v>
      </c>
    </row>
    <row r="1336" spans="1:12" x14ac:dyDescent="0.2">
      <c r="A1336" s="418"/>
      <c r="D1336" s="416">
        <f>_xlfn.XLOOKUP(C:C,Table1[for Import to Bank Register dropdown],Table1[for Pivot],0,0,1)</f>
        <v>0</v>
      </c>
      <c r="E1336" s="419"/>
      <c r="F1336" s="160">
        <f t="shared" si="62"/>
        <v>1111111</v>
      </c>
      <c r="G1336" s="394">
        <f t="shared" si="61"/>
        <v>0</v>
      </c>
      <c r="I1336" s="397">
        <f>IF(OR(C1336="150 Directors advances", C1336="120 accounts receivable", C1336="720.2 Automobile - Insurance", C1336="720.3 Automobile - License", C1336="870.4 Rent - Insurance", C1336="870.6 Rent - Property Tax", C1336="870.7 Rent - Homeoffice", C1336="870.9 Rent - Water"),
   0,
   IF(Dashboard!$F$5="Quick",
      IF(OR(C1336="190 Automobile",C1336="200 computer hardware",C1336="210 Computer software",C1336="220 Quickbooks software",C1336="230 Office equipment",C1336="240 Office furniture"),
         E1336-(E1336/(1+Dashboard!$F$4)),
         0
      ),
      IF(C1336="750 Business promotion",
         E1336-(E1336/(1+4.793/100)),
         E1336-(E1336/(1+Dashboard!$F$4))
      )
   )
)</f>
        <v>0</v>
      </c>
      <c r="J1336" s="39">
        <f>Bank1[[#This Row],[Money in/ (Money out)]]-Bank1[[#This Row],[GST/HST]]</f>
        <v>0</v>
      </c>
      <c r="L1336" s="37">
        <f t="shared" si="60"/>
        <v>0</v>
      </c>
    </row>
    <row r="1337" spans="1:12" x14ac:dyDescent="0.2">
      <c r="A1337" s="418"/>
      <c r="D1337" s="416">
        <f>_xlfn.XLOOKUP(C:C,Table1[for Import to Bank Register dropdown],Table1[for Pivot],0,0,1)</f>
        <v>0</v>
      </c>
      <c r="E1337" s="419"/>
      <c r="F1337" s="160">
        <f t="shared" si="62"/>
        <v>1111111</v>
      </c>
      <c r="G1337" s="394">
        <f t="shared" si="61"/>
        <v>0</v>
      </c>
      <c r="I1337" s="397">
        <f>IF(OR(C1337="150 Directors advances", C1337="120 accounts receivable", C1337="720.2 Automobile - Insurance", C1337="720.3 Automobile - License", C1337="870.4 Rent - Insurance", C1337="870.6 Rent - Property Tax", C1337="870.7 Rent - Homeoffice", C1337="870.9 Rent - Water"),
   0,
   IF(Dashboard!$F$5="Quick",
      IF(OR(C1337="190 Automobile",C1337="200 computer hardware",C1337="210 Computer software",C1337="220 Quickbooks software",C1337="230 Office equipment",C1337="240 Office furniture"),
         E1337-(E1337/(1+Dashboard!$F$4)),
         0
      ),
      IF(C1337="750 Business promotion",
         E1337-(E1337/(1+4.793/100)),
         E1337-(E1337/(1+Dashboard!$F$4))
      )
   )
)</f>
        <v>0</v>
      </c>
      <c r="J1337" s="39">
        <f>Bank1[[#This Row],[Money in/ (Money out)]]-Bank1[[#This Row],[GST/HST]]</f>
        <v>0</v>
      </c>
      <c r="L1337" s="37">
        <f t="shared" si="60"/>
        <v>0</v>
      </c>
    </row>
    <row r="1338" spans="1:12" x14ac:dyDescent="0.2">
      <c r="A1338" s="418"/>
      <c r="D1338" s="416">
        <f>_xlfn.XLOOKUP(C:C,Table1[for Import to Bank Register dropdown],Table1[for Pivot],0,0,1)</f>
        <v>0</v>
      </c>
      <c r="E1338" s="419"/>
      <c r="F1338" s="160">
        <f t="shared" si="62"/>
        <v>1111111</v>
      </c>
      <c r="G1338" s="394">
        <f t="shared" si="61"/>
        <v>0</v>
      </c>
      <c r="I1338" s="397">
        <f>IF(OR(C1338="150 Directors advances", C1338="120 accounts receivable", C1338="720.2 Automobile - Insurance", C1338="720.3 Automobile - License", C1338="870.4 Rent - Insurance", C1338="870.6 Rent - Property Tax", C1338="870.7 Rent - Homeoffice", C1338="870.9 Rent - Water"),
   0,
   IF(Dashboard!$F$5="Quick",
      IF(OR(C1338="190 Automobile",C1338="200 computer hardware",C1338="210 Computer software",C1338="220 Quickbooks software",C1338="230 Office equipment",C1338="240 Office furniture"),
         E1338-(E1338/(1+Dashboard!$F$4)),
         0
      ),
      IF(C1338="750 Business promotion",
         E1338-(E1338/(1+4.793/100)),
         E1338-(E1338/(1+Dashboard!$F$4))
      )
   )
)</f>
        <v>0</v>
      </c>
      <c r="J1338" s="39">
        <f>Bank1[[#This Row],[Money in/ (Money out)]]-Bank1[[#This Row],[GST/HST]]</f>
        <v>0</v>
      </c>
      <c r="L1338" s="37">
        <f t="shared" si="60"/>
        <v>0</v>
      </c>
    </row>
    <row r="1339" spans="1:12" x14ac:dyDescent="0.2">
      <c r="A1339" s="418"/>
      <c r="D1339" s="416">
        <f>_xlfn.XLOOKUP(C:C,Table1[for Import to Bank Register dropdown],Table1[for Pivot],0,0,1)</f>
        <v>0</v>
      </c>
      <c r="E1339" s="419"/>
      <c r="F1339" s="160">
        <f t="shared" si="62"/>
        <v>1111111</v>
      </c>
      <c r="G1339" s="394">
        <f t="shared" si="61"/>
        <v>0</v>
      </c>
      <c r="I1339" s="397">
        <f>IF(OR(C1339="150 Directors advances", C1339="120 accounts receivable", C1339="720.2 Automobile - Insurance", C1339="720.3 Automobile - License", C1339="870.4 Rent - Insurance", C1339="870.6 Rent - Property Tax", C1339="870.7 Rent - Homeoffice", C1339="870.9 Rent - Water"),
   0,
   IF(Dashboard!$F$5="Quick",
      IF(OR(C1339="190 Automobile",C1339="200 computer hardware",C1339="210 Computer software",C1339="220 Quickbooks software",C1339="230 Office equipment",C1339="240 Office furniture"),
         E1339-(E1339/(1+Dashboard!$F$4)),
         0
      ),
      IF(C1339="750 Business promotion",
         E1339-(E1339/(1+4.793/100)),
         E1339-(E1339/(1+Dashboard!$F$4))
      )
   )
)</f>
        <v>0</v>
      </c>
      <c r="J1339" s="39">
        <f>Bank1[[#This Row],[Money in/ (Money out)]]-Bank1[[#This Row],[GST/HST]]</f>
        <v>0</v>
      </c>
      <c r="L1339" s="37">
        <f t="shared" si="60"/>
        <v>0</v>
      </c>
    </row>
    <row r="1340" spans="1:12" x14ac:dyDescent="0.2">
      <c r="A1340" s="418"/>
      <c r="D1340" s="416">
        <f>_xlfn.XLOOKUP(C:C,Table1[for Import to Bank Register dropdown],Table1[for Pivot],0,0,1)</f>
        <v>0</v>
      </c>
      <c r="E1340" s="419"/>
      <c r="F1340" s="160">
        <f t="shared" si="62"/>
        <v>1111111</v>
      </c>
      <c r="G1340" s="394">
        <f t="shared" si="61"/>
        <v>0</v>
      </c>
      <c r="I1340" s="397">
        <f>IF(OR(C1340="150 Directors advances", C1340="120 accounts receivable", C1340="720.2 Automobile - Insurance", C1340="720.3 Automobile - License", C1340="870.4 Rent - Insurance", C1340="870.6 Rent - Property Tax", C1340="870.7 Rent - Homeoffice", C1340="870.9 Rent - Water"),
   0,
   IF(Dashboard!$F$5="Quick",
      IF(OR(C1340="190 Automobile",C1340="200 computer hardware",C1340="210 Computer software",C1340="220 Quickbooks software",C1340="230 Office equipment",C1340="240 Office furniture"),
         E1340-(E1340/(1+Dashboard!$F$4)),
         0
      ),
      IF(C1340="750 Business promotion",
         E1340-(E1340/(1+4.793/100)),
         E1340-(E1340/(1+Dashboard!$F$4))
      )
   )
)</f>
        <v>0</v>
      </c>
      <c r="J1340" s="39">
        <f>Bank1[[#This Row],[Money in/ (Money out)]]-Bank1[[#This Row],[GST/HST]]</f>
        <v>0</v>
      </c>
      <c r="L1340" s="37">
        <f t="shared" si="60"/>
        <v>0</v>
      </c>
    </row>
    <row r="1341" spans="1:12" x14ac:dyDescent="0.2">
      <c r="A1341" s="418"/>
      <c r="D1341" s="416">
        <f>_xlfn.XLOOKUP(C:C,Table1[for Import to Bank Register dropdown],Table1[for Pivot],0,0,1)</f>
        <v>0</v>
      </c>
      <c r="E1341" s="419"/>
      <c r="F1341" s="160">
        <f t="shared" si="62"/>
        <v>1111111</v>
      </c>
      <c r="G1341" s="394">
        <f t="shared" si="61"/>
        <v>0</v>
      </c>
      <c r="I1341" s="397">
        <f>IF(OR(C1341="150 Directors advances", C1341="120 accounts receivable", C1341="720.2 Automobile - Insurance", C1341="720.3 Automobile - License", C1341="870.4 Rent - Insurance", C1341="870.6 Rent - Property Tax", C1341="870.7 Rent - Homeoffice", C1341="870.9 Rent - Water"),
   0,
   IF(Dashboard!$F$5="Quick",
      IF(OR(C1341="190 Automobile",C1341="200 computer hardware",C1341="210 Computer software",C1341="220 Quickbooks software",C1341="230 Office equipment",C1341="240 Office furniture"),
         E1341-(E1341/(1+Dashboard!$F$4)),
         0
      ),
      IF(C1341="750 Business promotion",
         E1341-(E1341/(1+4.793/100)),
         E1341-(E1341/(1+Dashboard!$F$4))
      )
   )
)</f>
        <v>0</v>
      </c>
      <c r="J1341" s="39">
        <f>Bank1[[#This Row],[Money in/ (Money out)]]-Bank1[[#This Row],[GST/HST]]</f>
        <v>0</v>
      </c>
      <c r="L1341" s="37">
        <f t="shared" si="60"/>
        <v>0</v>
      </c>
    </row>
    <row r="1342" spans="1:12" x14ac:dyDescent="0.2">
      <c r="A1342" s="418"/>
      <c r="D1342" s="416">
        <f>_xlfn.XLOOKUP(C:C,Table1[for Import to Bank Register dropdown],Table1[for Pivot],0,0,1)</f>
        <v>0</v>
      </c>
      <c r="E1342" s="419"/>
      <c r="F1342" s="160">
        <f t="shared" si="62"/>
        <v>1111111</v>
      </c>
      <c r="G1342" s="394">
        <f t="shared" si="61"/>
        <v>0</v>
      </c>
      <c r="I1342" s="397">
        <f>IF(OR(C1342="150 Directors advances", C1342="120 accounts receivable", C1342="720.2 Automobile - Insurance", C1342="720.3 Automobile - License", C1342="870.4 Rent - Insurance", C1342="870.6 Rent - Property Tax", C1342="870.7 Rent - Homeoffice", C1342="870.9 Rent - Water"),
   0,
   IF(Dashboard!$F$5="Quick",
      IF(OR(C1342="190 Automobile",C1342="200 computer hardware",C1342="210 Computer software",C1342="220 Quickbooks software",C1342="230 Office equipment",C1342="240 Office furniture"),
         E1342-(E1342/(1+Dashboard!$F$4)),
         0
      ),
      IF(C1342="750 Business promotion",
         E1342-(E1342/(1+4.793/100)),
         E1342-(E1342/(1+Dashboard!$F$4))
      )
   )
)</f>
        <v>0</v>
      </c>
      <c r="J1342" s="39">
        <f>Bank1[[#This Row],[Money in/ (Money out)]]-Bank1[[#This Row],[GST/HST]]</f>
        <v>0</v>
      </c>
      <c r="L1342" s="37">
        <f t="shared" si="60"/>
        <v>0</v>
      </c>
    </row>
    <row r="1343" spans="1:12" x14ac:dyDescent="0.2">
      <c r="A1343" s="418"/>
      <c r="D1343" s="416">
        <f>_xlfn.XLOOKUP(C:C,Table1[for Import to Bank Register dropdown],Table1[for Pivot],0,0,1)</f>
        <v>0</v>
      </c>
      <c r="E1343" s="419"/>
      <c r="F1343" s="160">
        <f t="shared" si="62"/>
        <v>1111111</v>
      </c>
      <c r="G1343" s="394">
        <f t="shared" si="61"/>
        <v>0</v>
      </c>
      <c r="I1343" s="397">
        <f>IF(OR(C1343="150 Directors advances", C1343="120 accounts receivable", C1343="720.2 Automobile - Insurance", C1343="720.3 Automobile - License", C1343="870.4 Rent - Insurance", C1343="870.6 Rent - Property Tax", C1343="870.7 Rent - Homeoffice", C1343="870.9 Rent - Water"),
   0,
   IF(Dashboard!$F$5="Quick",
      IF(OR(C1343="190 Automobile",C1343="200 computer hardware",C1343="210 Computer software",C1343="220 Quickbooks software",C1343="230 Office equipment",C1343="240 Office furniture"),
         E1343-(E1343/(1+Dashboard!$F$4)),
         0
      ),
      IF(C1343="750 Business promotion",
         E1343-(E1343/(1+4.793/100)),
         E1343-(E1343/(1+Dashboard!$F$4))
      )
   )
)</f>
        <v>0</v>
      </c>
      <c r="J1343" s="39">
        <f>Bank1[[#This Row],[Money in/ (Money out)]]-Bank1[[#This Row],[GST/HST]]</f>
        <v>0</v>
      </c>
      <c r="L1343" s="37">
        <f t="shared" si="60"/>
        <v>0</v>
      </c>
    </row>
    <row r="1344" spans="1:12" x14ac:dyDescent="0.2">
      <c r="A1344" s="418"/>
      <c r="D1344" s="416">
        <f>_xlfn.XLOOKUP(C:C,Table1[for Import to Bank Register dropdown],Table1[for Pivot],0,0,1)</f>
        <v>0</v>
      </c>
      <c r="E1344" s="419"/>
      <c r="F1344" s="160">
        <f t="shared" si="62"/>
        <v>1111111</v>
      </c>
      <c r="G1344" s="394">
        <f t="shared" si="61"/>
        <v>0</v>
      </c>
      <c r="I1344" s="397">
        <f>IF(OR(C1344="150 Directors advances", C1344="120 accounts receivable", C1344="720.2 Automobile - Insurance", C1344="720.3 Automobile - License", C1344="870.4 Rent - Insurance", C1344="870.6 Rent - Property Tax", C1344="870.7 Rent - Homeoffice", C1344="870.9 Rent - Water"),
   0,
   IF(Dashboard!$F$5="Quick",
      IF(OR(C1344="190 Automobile",C1344="200 computer hardware",C1344="210 Computer software",C1344="220 Quickbooks software",C1344="230 Office equipment",C1344="240 Office furniture"),
         E1344-(E1344/(1+Dashboard!$F$4)),
         0
      ),
      IF(C1344="750 Business promotion",
         E1344-(E1344/(1+4.793/100)),
         E1344-(E1344/(1+Dashboard!$F$4))
      )
   )
)</f>
        <v>0</v>
      </c>
      <c r="J1344" s="39">
        <f>Bank1[[#This Row],[Money in/ (Money out)]]-Bank1[[#This Row],[GST/HST]]</f>
        <v>0</v>
      </c>
      <c r="L1344" s="37">
        <f t="shared" si="60"/>
        <v>0</v>
      </c>
    </row>
    <row r="1345" spans="1:12" x14ac:dyDescent="0.2">
      <c r="A1345" s="418"/>
      <c r="D1345" s="416">
        <f>_xlfn.XLOOKUP(C:C,Table1[for Import to Bank Register dropdown],Table1[for Pivot],0,0,1)</f>
        <v>0</v>
      </c>
      <c r="E1345" s="419"/>
      <c r="F1345" s="160">
        <f t="shared" si="62"/>
        <v>1111111</v>
      </c>
      <c r="G1345" s="394">
        <f t="shared" si="61"/>
        <v>0</v>
      </c>
      <c r="I1345" s="397">
        <f>IF(OR(C1345="150 Directors advances", C1345="120 accounts receivable", C1345="720.2 Automobile - Insurance", C1345="720.3 Automobile - License", C1345="870.4 Rent - Insurance", C1345="870.6 Rent - Property Tax", C1345="870.7 Rent - Homeoffice", C1345="870.9 Rent - Water"),
   0,
   IF(Dashboard!$F$5="Quick",
      IF(OR(C1345="190 Automobile",C1345="200 computer hardware",C1345="210 Computer software",C1345="220 Quickbooks software",C1345="230 Office equipment",C1345="240 Office furniture"),
         E1345-(E1345/(1+Dashboard!$F$4)),
         0
      ),
      IF(C1345="750 Business promotion",
         E1345-(E1345/(1+4.793/100)),
         E1345-(E1345/(1+Dashboard!$F$4))
      )
   )
)</f>
        <v>0</v>
      </c>
      <c r="J1345" s="39">
        <f>Bank1[[#This Row],[Money in/ (Money out)]]-Bank1[[#This Row],[GST/HST]]</f>
        <v>0</v>
      </c>
      <c r="L1345" s="37">
        <f t="shared" si="60"/>
        <v>0</v>
      </c>
    </row>
    <row r="1346" spans="1:12" x14ac:dyDescent="0.2">
      <c r="A1346" s="418"/>
      <c r="D1346" s="416">
        <f>_xlfn.XLOOKUP(C:C,Table1[for Import to Bank Register dropdown],Table1[for Pivot],0,0,1)</f>
        <v>0</v>
      </c>
      <c r="E1346" s="419"/>
      <c r="F1346" s="160">
        <f t="shared" si="62"/>
        <v>1111111</v>
      </c>
      <c r="G1346" s="394">
        <f t="shared" si="61"/>
        <v>0</v>
      </c>
      <c r="I1346" s="397">
        <f>IF(OR(C1346="150 Directors advances", C1346="120 accounts receivable", C1346="720.2 Automobile - Insurance", C1346="720.3 Automobile - License", C1346="870.4 Rent - Insurance", C1346="870.6 Rent - Property Tax", C1346="870.7 Rent - Homeoffice", C1346="870.9 Rent - Water"),
   0,
   IF(Dashboard!$F$5="Quick",
      IF(OR(C1346="190 Automobile",C1346="200 computer hardware",C1346="210 Computer software",C1346="220 Quickbooks software",C1346="230 Office equipment",C1346="240 Office furniture"),
         E1346-(E1346/(1+Dashboard!$F$4)),
         0
      ),
      IF(C1346="750 Business promotion",
         E1346-(E1346/(1+4.793/100)),
         E1346-(E1346/(1+Dashboard!$F$4))
      )
   )
)</f>
        <v>0</v>
      </c>
      <c r="J1346" s="39">
        <f>Bank1[[#This Row],[Money in/ (Money out)]]-Bank1[[#This Row],[GST/HST]]</f>
        <v>0</v>
      </c>
      <c r="L1346" s="37">
        <f t="shared" si="60"/>
        <v>0</v>
      </c>
    </row>
    <row r="1347" spans="1:12" x14ac:dyDescent="0.2">
      <c r="A1347" s="418"/>
      <c r="D1347" s="416">
        <f>_xlfn.XLOOKUP(C:C,Table1[for Import to Bank Register dropdown],Table1[for Pivot],0,0,1)</f>
        <v>0</v>
      </c>
      <c r="E1347" s="419"/>
      <c r="F1347" s="160">
        <f t="shared" si="62"/>
        <v>1111111</v>
      </c>
      <c r="G1347" s="394">
        <f t="shared" si="61"/>
        <v>0</v>
      </c>
      <c r="I1347" s="397">
        <f>IF(OR(C1347="150 Directors advances", C1347="120 accounts receivable", C1347="720.2 Automobile - Insurance", C1347="720.3 Automobile - License", C1347="870.4 Rent - Insurance", C1347="870.6 Rent - Property Tax", C1347="870.7 Rent - Homeoffice", C1347="870.9 Rent - Water"),
   0,
   IF(Dashboard!$F$5="Quick",
      IF(OR(C1347="190 Automobile",C1347="200 computer hardware",C1347="210 Computer software",C1347="220 Quickbooks software",C1347="230 Office equipment",C1347="240 Office furniture"),
         E1347-(E1347/(1+Dashboard!$F$4)),
         0
      ),
      IF(C1347="750 Business promotion",
         E1347-(E1347/(1+4.793/100)),
         E1347-(E1347/(1+Dashboard!$F$4))
      )
   )
)</f>
        <v>0</v>
      </c>
      <c r="J1347" s="39">
        <f>Bank1[[#This Row],[Money in/ (Money out)]]-Bank1[[#This Row],[GST/HST]]</f>
        <v>0</v>
      </c>
      <c r="L1347" s="37">
        <f t="shared" si="60"/>
        <v>0</v>
      </c>
    </row>
    <row r="1348" spans="1:12" x14ac:dyDescent="0.2">
      <c r="A1348" s="418"/>
      <c r="D1348" s="416">
        <f>_xlfn.XLOOKUP(C:C,Table1[for Import to Bank Register dropdown],Table1[for Pivot],0,0,1)</f>
        <v>0</v>
      </c>
      <c r="E1348" s="419"/>
      <c r="F1348" s="160">
        <f t="shared" si="62"/>
        <v>1111111</v>
      </c>
      <c r="G1348" s="394">
        <f t="shared" si="61"/>
        <v>0</v>
      </c>
      <c r="I1348" s="397">
        <f>IF(OR(C1348="150 Directors advances", C1348="120 accounts receivable", C1348="720.2 Automobile - Insurance", C1348="720.3 Automobile - License", C1348="870.4 Rent - Insurance", C1348="870.6 Rent - Property Tax", C1348="870.7 Rent - Homeoffice", C1348="870.9 Rent - Water"),
   0,
   IF(Dashboard!$F$5="Quick",
      IF(OR(C1348="190 Automobile",C1348="200 computer hardware",C1348="210 Computer software",C1348="220 Quickbooks software",C1348="230 Office equipment",C1348="240 Office furniture"),
         E1348-(E1348/(1+Dashboard!$F$4)),
         0
      ),
      IF(C1348="750 Business promotion",
         E1348-(E1348/(1+4.793/100)),
         E1348-(E1348/(1+Dashboard!$F$4))
      )
   )
)</f>
        <v>0</v>
      </c>
      <c r="J1348" s="39">
        <f>Bank1[[#This Row],[Money in/ (Money out)]]-Bank1[[#This Row],[GST/HST]]</f>
        <v>0</v>
      </c>
      <c r="L1348" s="37">
        <f t="shared" si="60"/>
        <v>0</v>
      </c>
    </row>
    <row r="1349" spans="1:12" x14ac:dyDescent="0.2">
      <c r="A1349" s="418"/>
      <c r="D1349" s="416">
        <f>_xlfn.XLOOKUP(C:C,Table1[for Import to Bank Register dropdown],Table1[for Pivot],0,0,1)</f>
        <v>0</v>
      </c>
      <c r="E1349" s="419"/>
      <c r="F1349" s="160">
        <f t="shared" si="62"/>
        <v>1111111</v>
      </c>
      <c r="G1349" s="394">
        <f t="shared" si="61"/>
        <v>0</v>
      </c>
      <c r="I1349" s="397">
        <f>IF(OR(C1349="150 Directors advances", C1349="120 accounts receivable", C1349="720.2 Automobile - Insurance", C1349="720.3 Automobile - License", C1349="870.4 Rent - Insurance", C1349="870.6 Rent - Property Tax", C1349="870.7 Rent - Homeoffice", C1349="870.9 Rent - Water"),
   0,
   IF(Dashboard!$F$5="Quick",
      IF(OR(C1349="190 Automobile",C1349="200 computer hardware",C1349="210 Computer software",C1349="220 Quickbooks software",C1349="230 Office equipment",C1349="240 Office furniture"),
         E1349-(E1349/(1+Dashboard!$F$4)),
         0
      ),
      IF(C1349="750 Business promotion",
         E1349-(E1349/(1+4.793/100)),
         E1349-(E1349/(1+Dashboard!$F$4))
      )
   )
)</f>
        <v>0</v>
      </c>
      <c r="J1349" s="39">
        <f>Bank1[[#This Row],[Money in/ (Money out)]]-Bank1[[#This Row],[GST/HST]]</f>
        <v>0</v>
      </c>
      <c r="L1349" s="37">
        <f t="shared" si="60"/>
        <v>0</v>
      </c>
    </row>
    <row r="1350" spans="1:12" x14ac:dyDescent="0.2">
      <c r="A1350" s="418"/>
      <c r="D1350" s="416">
        <f>_xlfn.XLOOKUP(C:C,Table1[for Import to Bank Register dropdown],Table1[for Pivot],0,0,1)</f>
        <v>0</v>
      </c>
      <c r="E1350" s="419"/>
      <c r="F1350" s="160">
        <f t="shared" si="62"/>
        <v>1111111</v>
      </c>
      <c r="G1350" s="394">
        <f t="shared" si="61"/>
        <v>0</v>
      </c>
      <c r="I1350" s="397">
        <f>IF(OR(C1350="150 Directors advances", C1350="120 accounts receivable", C1350="720.2 Automobile - Insurance", C1350="720.3 Automobile - License", C1350="870.4 Rent - Insurance", C1350="870.6 Rent - Property Tax", C1350="870.7 Rent - Homeoffice", C1350="870.9 Rent - Water"),
   0,
   IF(Dashboard!$F$5="Quick",
      IF(OR(C1350="190 Automobile",C1350="200 computer hardware",C1350="210 Computer software",C1350="220 Quickbooks software",C1350="230 Office equipment",C1350="240 Office furniture"),
         E1350-(E1350/(1+Dashboard!$F$4)),
         0
      ),
      IF(C1350="750 Business promotion",
         E1350-(E1350/(1+4.793/100)),
         E1350-(E1350/(1+Dashboard!$F$4))
      )
   )
)</f>
        <v>0</v>
      </c>
      <c r="J1350" s="39">
        <f>Bank1[[#This Row],[Money in/ (Money out)]]-Bank1[[#This Row],[GST/HST]]</f>
        <v>0</v>
      </c>
      <c r="L1350" s="37">
        <f t="shared" ref="L1350:L1413" si="63">$L$3</f>
        <v>0</v>
      </c>
    </row>
    <row r="1351" spans="1:12" x14ac:dyDescent="0.2">
      <c r="A1351" s="418"/>
      <c r="D1351" s="416">
        <f>_xlfn.XLOOKUP(C:C,Table1[for Import to Bank Register dropdown],Table1[for Pivot],0,0,1)</f>
        <v>0</v>
      </c>
      <c r="E1351" s="419"/>
      <c r="F1351" s="160">
        <f t="shared" si="62"/>
        <v>1111111</v>
      </c>
      <c r="G1351" s="394">
        <f t="shared" ref="G1351:G1414" si="64">G1350+E1351</f>
        <v>0</v>
      </c>
      <c r="I1351" s="397">
        <f>IF(OR(C1351="150 Directors advances", C1351="120 accounts receivable", C1351="720.2 Automobile - Insurance", C1351="720.3 Automobile - License", C1351="870.4 Rent - Insurance", C1351="870.6 Rent - Property Tax", C1351="870.7 Rent - Homeoffice", C1351="870.9 Rent - Water"),
   0,
   IF(Dashboard!$F$5="Quick",
      IF(OR(C1351="190 Automobile",C1351="200 computer hardware",C1351="210 Computer software",C1351="220 Quickbooks software",C1351="230 Office equipment",C1351="240 Office furniture"),
         E1351-(E1351/(1+Dashboard!$F$4)),
         0
      ),
      IF(C1351="750 Business promotion",
         E1351-(E1351/(1+4.793/100)),
         E1351-(E1351/(1+Dashboard!$F$4))
      )
   )
)</f>
        <v>0</v>
      </c>
      <c r="J1351" s="39">
        <f>Bank1[[#This Row],[Money in/ (Money out)]]-Bank1[[#This Row],[GST/HST]]</f>
        <v>0</v>
      </c>
      <c r="L1351" s="37">
        <f t="shared" si="63"/>
        <v>0</v>
      </c>
    </row>
    <row r="1352" spans="1:12" x14ac:dyDescent="0.2">
      <c r="A1352" s="418"/>
      <c r="D1352" s="416">
        <f>_xlfn.XLOOKUP(C:C,Table1[for Import to Bank Register dropdown],Table1[for Pivot],0,0,1)</f>
        <v>0</v>
      </c>
      <c r="E1352" s="419"/>
      <c r="F1352" s="160">
        <f t="shared" ref="F1352:F1415" si="65">$E$2</f>
        <v>1111111</v>
      </c>
      <c r="G1352" s="394">
        <f t="shared" si="64"/>
        <v>0</v>
      </c>
      <c r="I1352" s="397">
        <f>IF(OR(C1352="150 Directors advances", C1352="120 accounts receivable", C1352="720.2 Automobile - Insurance", C1352="720.3 Automobile - License", C1352="870.4 Rent - Insurance", C1352="870.6 Rent - Property Tax", C1352="870.7 Rent - Homeoffice", C1352="870.9 Rent - Water"),
   0,
   IF(Dashboard!$F$5="Quick",
      IF(OR(C1352="190 Automobile",C1352="200 computer hardware",C1352="210 Computer software",C1352="220 Quickbooks software",C1352="230 Office equipment",C1352="240 Office furniture"),
         E1352-(E1352/(1+Dashboard!$F$4)),
         0
      ),
      IF(C1352="750 Business promotion",
         E1352-(E1352/(1+4.793/100)),
         E1352-(E1352/(1+Dashboard!$F$4))
      )
   )
)</f>
        <v>0</v>
      </c>
      <c r="J1352" s="39">
        <f>Bank1[[#This Row],[Money in/ (Money out)]]-Bank1[[#This Row],[GST/HST]]</f>
        <v>0</v>
      </c>
      <c r="L1352" s="37">
        <f t="shared" si="63"/>
        <v>0</v>
      </c>
    </row>
    <row r="1353" spans="1:12" x14ac:dyDescent="0.2">
      <c r="A1353" s="418"/>
      <c r="D1353" s="416">
        <f>_xlfn.XLOOKUP(C:C,Table1[for Import to Bank Register dropdown],Table1[for Pivot],0,0,1)</f>
        <v>0</v>
      </c>
      <c r="E1353" s="419"/>
      <c r="F1353" s="160">
        <f t="shared" si="65"/>
        <v>1111111</v>
      </c>
      <c r="G1353" s="394">
        <f t="shared" si="64"/>
        <v>0</v>
      </c>
      <c r="I1353" s="397">
        <f>IF(OR(C1353="150 Directors advances", C1353="120 accounts receivable", C1353="720.2 Automobile - Insurance", C1353="720.3 Automobile - License", C1353="870.4 Rent - Insurance", C1353="870.6 Rent - Property Tax", C1353="870.7 Rent - Homeoffice", C1353="870.9 Rent - Water"),
   0,
   IF(Dashboard!$F$5="Quick",
      IF(OR(C1353="190 Automobile",C1353="200 computer hardware",C1353="210 Computer software",C1353="220 Quickbooks software",C1353="230 Office equipment",C1353="240 Office furniture"),
         E1353-(E1353/(1+Dashboard!$F$4)),
         0
      ),
      IF(C1353="750 Business promotion",
         E1353-(E1353/(1+4.793/100)),
         E1353-(E1353/(1+Dashboard!$F$4))
      )
   )
)</f>
        <v>0</v>
      </c>
      <c r="J1353" s="39">
        <f>Bank1[[#This Row],[Money in/ (Money out)]]-Bank1[[#This Row],[GST/HST]]</f>
        <v>0</v>
      </c>
      <c r="L1353" s="37">
        <f t="shared" si="63"/>
        <v>0</v>
      </c>
    </row>
    <row r="1354" spans="1:12" x14ac:dyDescent="0.2">
      <c r="A1354" s="418"/>
      <c r="D1354" s="416">
        <f>_xlfn.XLOOKUP(C:C,Table1[for Import to Bank Register dropdown],Table1[for Pivot],0,0,1)</f>
        <v>0</v>
      </c>
      <c r="E1354" s="419"/>
      <c r="F1354" s="160">
        <f t="shared" si="65"/>
        <v>1111111</v>
      </c>
      <c r="G1354" s="394">
        <f t="shared" si="64"/>
        <v>0</v>
      </c>
      <c r="I1354" s="397">
        <f>IF(OR(C1354="150 Directors advances", C1354="120 accounts receivable", C1354="720.2 Automobile - Insurance", C1354="720.3 Automobile - License", C1354="870.4 Rent - Insurance", C1354="870.6 Rent - Property Tax", C1354="870.7 Rent - Homeoffice", C1354="870.9 Rent - Water"),
   0,
   IF(Dashboard!$F$5="Quick",
      IF(OR(C1354="190 Automobile",C1354="200 computer hardware",C1354="210 Computer software",C1354="220 Quickbooks software",C1354="230 Office equipment",C1354="240 Office furniture"),
         E1354-(E1354/(1+Dashboard!$F$4)),
         0
      ),
      IF(C1354="750 Business promotion",
         E1354-(E1354/(1+4.793/100)),
         E1354-(E1354/(1+Dashboard!$F$4))
      )
   )
)</f>
        <v>0</v>
      </c>
      <c r="J1354" s="39">
        <f>Bank1[[#This Row],[Money in/ (Money out)]]-Bank1[[#This Row],[GST/HST]]</f>
        <v>0</v>
      </c>
      <c r="L1354" s="37">
        <f t="shared" si="63"/>
        <v>0</v>
      </c>
    </row>
    <row r="1355" spans="1:12" x14ac:dyDescent="0.2">
      <c r="A1355" s="418"/>
      <c r="D1355" s="416">
        <f>_xlfn.XLOOKUP(C:C,Table1[for Import to Bank Register dropdown],Table1[for Pivot],0,0,1)</f>
        <v>0</v>
      </c>
      <c r="E1355" s="419"/>
      <c r="F1355" s="160">
        <f t="shared" si="65"/>
        <v>1111111</v>
      </c>
      <c r="G1355" s="394">
        <f t="shared" si="64"/>
        <v>0</v>
      </c>
      <c r="I1355" s="397">
        <f>IF(OR(C1355="150 Directors advances", C1355="120 accounts receivable", C1355="720.2 Automobile - Insurance", C1355="720.3 Automobile - License", C1355="870.4 Rent - Insurance", C1355="870.6 Rent - Property Tax", C1355="870.7 Rent - Homeoffice", C1355="870.9 Rent - Water"),
   0,
   IF(Dashboard!$F$5="Quick",
      IF(OR(C1355="190 Automobile",C1355="200 computer hardware",C1355="210 Computer software",C1355="220 Quickbooks software",C1355="230 Office equipment",C1355="240 Office furniture"),
         E1355-(E1355/(1+Dashboard!$F$4)),
         0
      ),
      IF(C1355="750 Business promotion",
         E1355-(E1355/(1+4.793/100)),
         E1355-(E1355/(1+Dashboard!$F$4))
      )
   )
)</f>
        <v>0</v>
      </c>
      <c r="J1355" s="39">
        <f>Bank1[[#This Row],[Money in/ (Money out)]]-Bank1[[#This Row],[GST/HST]]</f>
        <v>0</v>
      </c>
      <c r="L1355" s="37">
        <f t="shared" si="63"/>
        <v>0</v>
      </c>
    </row>
    <row r="1356" spans="1:12" x14ac:dyDescent="0.2">
      <c r="A1356" s="418"/>
      <c r="D1356" s="416">
        <f>_xlfn.XLOOKUP(C:C,Table1[for Import to Bank Register dropdown],Table1[for Pivot],0,0,1)</f>
        <v>0</v>
      </c>
      <c r="E1356" s="419"/>
      <c r="F1356" s="160">
        <f t="shared" si="65"/>
        <v>1111111</v>
      </c>
      <c r="G1356" s="394">
        <f t="shared" si="64"/>
        <v>0</v>
      </c>
      <c r="I1356" s="397">
        <f>IF(OR(C1356="150 Directors advances", C1356="120 accounts receivable", C1356="720.2 Automobile - Insurance", C1356="720.3 Automobile - License", C1356="870.4 Rent - Insurance", C1356="870.6 Rent - Property Tax", C1356="870.7 Rent - Homeoffice", C1356="870.9 Rent - Water"),
   0,
   IF(Dashboard!$F$5="Quick",
      IF(OR(C1356="190 Automobile",C1356="200 computer hardware",C1356="210 Computer software",C1356="220 Quickbooks software",C1356="230 Office equipment",C1356="240 Office furniture"),
         E1356-(E1356/(1+Dashboard!$F$4)),
         0
      ),
      IF(C1356="750 Business promotion",
         E1356-(E1356/(1+4.793/100)),
         E1356-(E1356/(1+Dashboard!$F$4))
      )
   )
)</f>
        <v>0</v>
      </c>
      <c r="J1356" s="39">
        <f>Bank1[[#This Row],[Money in/ (Money out)]]-Bank1[[#This Row],[GST/HST]]</f>
        <v>0</v>
      </c>
      <c r="L1356" s="37">
        <f t="shared" si="63"/>
        <v>0</v>
      </c>
    </row>
    <row r="1357" spans="1:12" x14ac:dyDescent="0.2">
      <c r="A1357" s="418"/>
      <c r="D1357" s="416">
        <f>_xlfn.XLOOKUP(C:C,Table1[for Import to Bank Register dropdown],Table1[for Pivot],0,0,1)</f>
        <v>0</v>
      </c>
      <c r="E1357" s="419"/>
      <c r="F1357" s="160">
        <f t="shared" si="65"/>
        <v>1111111</v>
      </c>
      <c r="G1357" s="394">
        <f t="shared" si="64"/>
        <v>0</v>
      </c>
      <c r="I1357" s="397">
        <f>IF(OR(C1357="150 Directors advances", C1357="120 accounts receivable", C1357="720.2 Automobile - Insurance", C1357="720.3 Automobile - License", C1357="870.4 Rent - Insurance", C1357="870.6 Rent - Property Tax", C1357="870.7 Rent - Homeoffice", C1357="870.9 Rent - Water"),
   0,
   IF(Dashboard!$F$5="Quick",
      IF(OR(C1357="190 Automobile",C1357="200 computer hardware",C1357="210 Computer software",C1357="220 Quickbooks software",C1357="230 Office equipment",C1357="240 Office furniture"),
         E1357-(E1357/(1+Dashboard!$F$4)),
         0
      ),
      IF(C1357="750 Business promotion",
         E1357-(E1357/(1+4.793/100)),
         E1357-(E1357/(1+Dashboard!$F$4))
      )
   )
)</f>
        <v>0</v>
      </c>
      <c r="J1357" s="39">
        <f>Bank1[[#This Row],[Money in/ (Money out)]]-Bank1[[#This Row],[GST/HST]]</f>
        <v>0</v>
      </c>
      <c r="L1357" s="37">
        <f t="shared" si="63"/>
        <v>0</v>
      </c>
    </row>
    <row r="1358" spans="1:12" x14ac:dyDescent="0.2">
      <c r="A1358" s="418"/>
      <c r="D1358" s="416">
        <f>_xlfn.XLOOKUP(C:C,Table1[for Import to Bank Register dropdown],Table1[for Pivot],0,0,1)</f>
        <v>0</v>
      </c>
      <c r="E1358" s="419"/>
      <c r="F1358" s="160">
        <f t="shared" si="65"/>
        <v>1111111</v>
      </c>
      <c r="G1358" s="394">
        <f t="shared" si="64"/>
        <v>0</v>
      </c>
      <c r="I1358" s="397">
        <f>IF(OR(C1358="150 Directors advances", C1358="120 accounts receivable", C1358="720.2 Automobile - Insurance", C1358="720.3 Automobile - License", C1358="870.4 Rent - Insurance", C1358="870.6 Rent - Property Tax", C1358="870.7 Rent - Homeoffice", C1358="870.9 Rent - Water"),
   0,
   IF(Dashboard!$F$5="Quick",
      IF(OR(C1358="190 Automobile",C1358="200 computer hardware",C1358="210 Computer software",C1358="220 Quickbooks software",C1358="230 Office equipment",C1358="240 Office furniture"),
         E1358-(E1358/(1+Dashboard!$F$4)),
         0
      ),
      IF(C1358="750 Business promotion",
         E1358-(E1358/(1+4.793/100)),
         E1358-(E1358/(1+Dashboard!$F$4))
      )
   )
)</f>
        <v>0</v>
      </c>
      <c r="J1358" s="39">
        <f>Bank1[[#This Row],[Money in/ (Money out)]]-Bank1[[#This Row],[GST/HST]]</f>
        <v>0</v>
      </c>
      <c r="L1358" s="37">
        <f t="shared" si="63"/>
        <v>0</v>
      </c>
    </row>
    <row r="1359" spans="1:12" x14ac:dyDescent="0.2">
      <c r="A1359" s="418"/>
      <c r="D1359" s="416">
        <f>_xlfn.XLOOKUP(C:C,Table1[for Import to Bank Register dropdown],Table1[for Pivot],0,0,1)</f>
        <v>0</v>
      </c>
      <c r="E1359" s="419"/>
      <c r="F1359" s="160">
        <f t="shared" si="65"/>
        <v>1111111</v>
      </c>
      <c r="G1359" s="394">
        <f t="shared" si="64"/>
        <v>0</v>
      </c>
      <c r="I1359" s="397">
        <f>IF(OR(C1359="150 Directors advances", C1359="120 accounts receivable", C1359="720.2 Automobile - Insurance", C1359="720.3 Automobile - License", C1359="870.4 Rent - Insurance", C1359="870.6 Rent - Property Tax", C1359="870.7 Rent - Homeoffice", C1359="870.9 Rent - Water"),
   0,
   IF(Dashboard!$F$5="Quick",
      IF(OR(C1359="190 Automobile",C1359="200 computer hardware",C1359="210 Computer software",C1359="220 Quickbooks software",C1359="230 Office equipment",C1359="240 Office furniture"),
         E1359-(E1359/(1+Dashboard!$F$4)),
         0
      ),
      IF(C1359="750 Business promotion",
         E1359-(E1359/(1+4.793/100)),
         E1359-(E1359/(1+Dashboard!$F$4))
      )
   )
)</f>
        <v>0</v>
      </c>
      <c r="J1359" s="39">
        <f>Bank1[[#This Row],[Money in/ (Money out)]]-Bank1[[#This Row],[GST/HST]]</f>
        <v>0</v>
      </c>
      <c r="L1359" s="37">
        <f t="shared" si="63"/>
        <v>0</v>
      </c>
    </row>
    <row r="1360" spans="1:12" x14ac:dyDescent="0.2">
      <c r="A1360" s="418"/>
      <c r="D1360" s="416">
        <f>_xlfn.XLOOKUP(C:C,Table1[for Import to Bank Register dropdown],Table1[for Pivot],0,0,1)</f>
        <v>0</v>
      </c>
      <c r="E1360" s="419"/>
      <c r="F1360" s="160">
        <f t="shared" si="65"/>
        <v>1111111</v>
      </c>
      <c r="G1360" s="394">
        <f t="shared" si="64"/>
        <v>0</v>
      </c>
      <c r="I1360" s="397">
        <f>IF(OR(C1360="150 Directors advances", C1360="120 accounts receivable", C1360="720.2 Automobile - Insurance", C1360="720.3 Automobile - License", C1360="870.4 Rent - Insurance", C1360="870.6 Rent - Property Tax", C1360="870.7 Rent - Homeoffice", C1360="870.9 Rent - Water"),
   0,
   IF(Dashboard!$F$5="Quick",
      IF(OR(C1360="190 Automobile",C1360="200 computer hardware",C1360="210 Computer software",C1360="220 Quickbooks software",C1360="230 Office equipment",C1360="240 Office furniture"),
         E1360-(E1360/(1+Dashboard!$F$4)),
         0
      ),
      IF(C1360="750 Business promotion",
         E1360-(E1360/(1+4.793/100)),
         E1360-(E1360/(1+Dashboard!$F$4))
      )
   )
)</f>
        <v>0</v>
      </c>
      <c r="J1360" s="39">
        <f>Bank1[[#This Row],[Money in/ (Money out)]]-Bank1[[#This Row],[GST/HST]]</f>
        <v>0</v>
      </c>
      <c r="L1360" s="37">
        <f t="shared" si="63"/>
        <v>0</v>
      </c>
    </row>
    <row r="1361" spans="1:12" x14ac:dyDescent="0.2">
      <c r="A1361" s="418"/>
      <c r="D1361" s="416">
        <f>_xlfn.XLOOKUP(C:C,Table1[for Import to Bank Register dropdown],Table1[for Pivot],0,0,1)</f>
        <v>0</v>
      </c>
      <c r="E1361" s="419"/>
      <c r="F1361" s="160">
        <f t="shared" si="65"/>
        <v>1111111</v>
      </c>
      <c r="G1361" s="394">
        <f t="shared" si="64"/>
        <v>0</v>
      </c>
      <c r="I1361" s="397">
        <f>IF(OR(C1361="150 Directors advances", C1361="120 accounts receivable", C1361="720.2 Automobile - Insurance", C1361="720.3 Automobile - License", C1361="870.4 Rent - Insurance", C1361="870.6 Rent - Property Tax", C1361="870.7 Rent - Homeoffice", C1361="870.9 Rent - Water"),
   0,
   IF(Dashboard!$F$5="Quick",
      IF(OR(C1361="190 Automobile",C1361="200 computer hardware",C1361="210 Computer software",C1361="220 Quickbooks software",C1361="230 Office equipment",C1361="240 Office furniture"),
         E1361-(E1361/(1+Dashboard!$F$4)),
         0
      ),
      IF(C1361="750 Business promotion",
         E1361-(E1361/(1+4.793/100)),
         E1361-(E1361/(1+Dashboard!$F$4))
      )
   )
)</f>
        <v>0</v>
      </c>
      <c r="J1361" s="39">
        <f>Bank1[[#This Row],[Money in/ (Money out)]]-Bank1[[#This Row],[GST/HST]]</f>
        <v>0</v>
      </c>
      <c r="L1361" s="37">
        <f t="shared" si="63"/>
        <v>0</v>
      </c>
    </row>
    <row r="1362" spans="1:12" x14ac:dyDescent="0.2">
      <c r="A1362" s="418"/>
      <c r="D1362" s="416">
        <f>_xlfn.XLOOKUP(C:C,Table1[for Import to Bank Register dropdown],Table1[for Pivot],0,0,1)</f>
        <v>0</v>
      </c>
      <c r="E1362" s="419"/>
      <c r="F1362" s="160">
        <f t="shared" si="65"/>
        <v>1111111</v>
      </c>
      <c r="G1362" s="394">
        <f t="shared" si="64"/>
        <v>0</v>
      </c>
      <c r="I1362" s="397">
        <f>IF(OR(C1362="150 Directors advances", C1362="120 accounts receivable", C1362="720.2 Automobile - Insurance", C1362="720.3 Automobile - License", C1362="870.4 Rent - Insurance", C1362="870.6 Rent - Property Tax", C1362="870.7 Rent - Homeoffice", C1362="870.9 Rent - Water"),
   0,
   IF(Dashboard!$F$5="Quick",
      IF(OR(C1362="190 Automobile",C1362="200 computer hardware",C1362="210 Computer software",C1362="220 Quickbooks software",C1362="230 Office equipment",C1362="240 Office furniture"),
         E1362-(E1362/(1+Dashboard!$F$4)),
         0
      ),
      IF(C1362="750 Business promotion",
         E1362-(E1362/(1+4.793/100)),
         E1362-(E1362/(1+Dashboard!$F$4))
      )
   )
)</f>
        <v>0</v>
      </c>
      <c r="J1362" s="39">
        <f>Bank1[[#This Row],[Money in/ (Money out)]]-Bank1[[#This Row],[GST/HST]]</f>
        <v>0</v>
      </c>
      <c r="L1362" s="37">
        <f t="shared" si="63"/>
        <v>0</v>
      </c>
    </row>
    <row r="1363" spans="1:12" x14ac:dyDescent="0.2">
      <c r="A1363" s="418"/>
      <c r="D1363" s="416">
        <f>_xlfn.XLOOKUP(C:C,Table1[for Import to Bank Register dropdown],Table1[for Pivot],0,0,1)</f>
        <v>0</v>
      </c>
      <c r="E1363" s="419"/>
      <c r="F1363" s="160">
        <f t="shared" si="65"/>
        <v>1111111</v>
      </c>
      <c r="G1363" s="394">
        <f t="shared" si="64"/>
        <v>0</v>
      </c>
      <c r="I1363" s="397">
        <f>IF(OR(C1363="150 Directors advances", C1363="120 accounts receivable", C1363="720.2 Automobile - Insurance", C1363="720.3 Automobile - License", C1363="870.4 Rent - Insurance", C1363="870.6 Rent - Property Tax", C1363="870.7 Rent - Homeoffice", C1363="870.9 Rent - Water"),
   0,
   IF(Dashboard!$F$5="Quick",
      IF(OR(C1363="190 Automobile",C1363="200 computer hardware",C1363="210 Computer software",C1363="220 Quickbooks software",C1363="230 Office equipment",C1363="240 Office furniture"),
         E1363-(E1363/(1+Dashboard!$F$4)),
         0
      ),
      IF(C1363="750 Business promotion",
         E1363-(E1363/(1+4.793/100)),
         E1363-(E1363/(1+Dashboard!$F$4))
      )
   )
)</f>
        <v>0</v>
      </c>
      <c r="J1363" s="39">
        <f>Bank1[[#This Row],[Money in/ (Money out)]]-Bank1[[#This Row],[GST/HST]]</f>
        <v>0</v>
      </c>
      <c r="L1363" s="37">
        <f t="shared" si="63"/>
        <v>0</v>
      </c>
    </row>
    <row r="1364" spans="1:12" x14ac:dyDescent="0.2">
      <c r="A1364" s="418"/>
      <c r="D1364" s="416">
        <f>_xlfn.XLOOKUP(C:C,Table1[for Import to Bank Register dropdown],Table1[for Pivot],0,0,1)</f>
        <v>0</v>
      </c>
      <c r="E1364" s="419"/>
      <c r="F1364" s="160">
        <f t="shared" si="65"/>
        <v>1111111</v>
      </c>
      <c r="G1364" s="394">
        <f t="shared" si="64"/>
        <v>0</v>
      </c>
      <c r="I1364" s="397">
        <f>IF(OR(C1364="150 Directors advances", C1364="120 accounts receivable", C1364="720.2 Automobile - Insurance", C1364="720.3 Automobile - License", C1364="870.4 Rent - Insurance", C1364="870.6 Rent - Property Tax", C1364="870.7 Rent - Homeoffice", C1364="870.9 Rent - Water"),
   0,
   IF(Dashboard!$F$5="Quick",
      IF(OR(C1364="190 Automobile",C1364="200 computer hardware",C1364="210 Computer software",C1364="220 Quickbooks software",C1364="230 Office equipment",C1364="240 Office furniture"),
         E1364-(E1364/(1+Dashboard!$F$4)),
         0
      ),
      IF(C1364="750 Business promotion",
         E1364-(E1364/(1+4.793/100)),
         E1364-(E1364/(1+Dashboard!$F$4))
      )
   )
)</f>
        <v>0</v>
      </c>
      <c r="J1364" s="39">
        <f>Bank1[[#This Row],[Money in/ (Money out)]]-Bank1[[#This Row],[GST/HST]]</f>
        <v>0</v>
      </c>
      <c r="L1364" s="37">
        <f t="shared" si="63"/>
        <v>0</v>
      </c>
    </row>
    <row r="1365" spans="1:12" x14ac:dyDescent="0.2">
      <c r="A1365" s="418"/>
      <c r="D1365" s="416">
        <f>_xlfn.XLOOKUP(C:C,Table1[for Import to Bank Register dropdown],Table1[for Pivot],0,0,1)</f>
        <v>0</v>
      </c>
      <c r="E1365" s="419"/>
      <c r="F1365" s="160">
        <f t="shared" si="65"/>
        <v>1111111</v>
      </c>
      <c r="G1365" s="394">
        <f t="shared" si="64"/>
        <v>0</v>
      </c>
      <c r="I1365" s="397">
        <f>IF(OR(C1365="150 Directors advances", C1365="120 accounts receivable", C1365="720.2 Automobile - Insurance", C1365="720.3 Automobile - License", C1365="870.4 Rent - Insurance", C1365="870.6 Rent - Property Tax", C1365="870.7 Rent - Homeoffice", C1365="870.9 Rent - Water"),
   0,
   IF(Dashboard!$F$5="Quick",
      IF(OR(C1365="190 Automobile",C1365="200 computer hardware",C1365="210 Computer software",C1365="220 Quickbooks software",C1365="230 Office equipment",C1365="240 Office furniture"),
         E1365-(E1365/(1+Dashboard!$F$4)),
         0
      ),
      IF(C1365="750 Business promotion",
         E1365-(E1365/(1+4.793/100)),
         E1365-(E1365/(1+Dashboard!$F$4))
      )
   )
)</f>
        <v>0</v>
      </c>
      <c r="J1365" s="39">
        <f>Bank1[[#This Row],[Money in/ (Money out)]]-Bank1[[#This Row],[GST/HST]]</f>
        <v>0</v>
      </c>
      <c r="L1365" s="37">
        <f t="shared" si="63"/>
        <v>0</v>
      </c>
    </row>
    <row r="1366" spans="1:12" x14ac:dyDescent="0.2">
      <c r="A1366" s="418"/>
      <c r="D1366" s="416">
        <f>_xlfn.XLOOKUP(C:C,Table1[for Import to Bank Register dropdown],Table1[for Pivot],0,0,1)</f>
        <v>0</v>
      </c>
      <c r="E1366" s="419"/>
      <c r="F1366" s="160">
        <f t="shared" si="65"/>
        <v>1111111</v>
      </c>
      <c r="G1366" s="394">
        <f t="shared" si="64"/>
        <v>0</v>
      </c>
      <c r="I1366" s="397">
        <f>IF(OR(C1366="150 Directors advances", C1366="120 accounts receivable", C1366="720.2 Automobile - Insurance", C1366="720.3 Automobile - License", C1366="870.4 Rent - Insurance", C1366="870.6 Rent - Property Tax", C1366="870.7 Rent - Homeoffice", C1366="870.9 Rent - Water"),
   0,
   IF(Dashboard!$F$5="Quick",
      IF(OR(C1366="190 Automobile",C1366="200 computer hardware",C1366="210 Computer software",C1366="220 Quickbooks software",C1366="230 Office equipment",C1366="240 Office furniture"),
         E1366-(E1366/(1+Dashboard!$F$4)),
         0
      ),
      IF(C1366="750 Business promotion",
         E1366-(E1366/(1+4.793/100)),
         E1366-(E1366/(1+Dashboard!$F$4))
      )
   )
)</f>
        <v>0</v>
      </c>
      <c r="J1366" s="39">
        <f>Bank1[[#This Row],[Money in/ (Money out)]]-Bank1[[#This Row],[GST/HST]]</f>
        <v>0</v>
      </c>
      <c r="L1366" s="37">
        <f t="shared" si="63"/>
        <v>0</v>
      </c>
    </row>
    <row r="1367" spans="1:12" x14ac:dyDescent="0.2">
      <c r="A1367" s="418"/>
      <c r="D1367" s="416">
        <f>_xlfn.XLOOKUP(C:C,Table1[for Import to Bank Register dropdown],Table1[for Pivot],0,0,1)</f>
        <v>0</v>
      </c>
      <c r="E1367" s="419"/>
      <c r="F1367" s="160">
        <f t="shared" si="65"/>
        <v>1111111</v>
      </c>
      <c r="G1367" s="394">
        <f t="shared" si="64"/>
        <v>0</v>
      </c>
      <c r="I1367" s="397">
        <f>IF(OR(C1367="150 Directors advances", C1367="120 accounts receivable", C1367="720.2 Automobile - Insurance", C1367="720.3 Automobile - License", C1367="870.4 Rent - Insurance", C1367="870.6 Rent - Property Tax", C1367="870.7 Rent - Homeoffice", C1367="870.9 Rent - Water"),
   0,
   IF(Dashboard!$F$5="Quick",
      IF(OR(C1367="190 Automobile",C1367="200 computer hardware",C1367="210 Computer software",C1367="220 Quickbooks software",C1367="230 Office equipment",C1367="240 Office furniture"),
         E1367-(E1367/(1+Dashboard!$F$4)),
         0
      ),
      IF(C1367="750 Business promotion",
         E1367-(E1367/(1+4.793/100)),
         E1367-(E1367/(1+Dashboard!$F$4))
      )
   )
)</f>
        <v>0</v>
      </c>
      <c r="J1367" s="39">
        <f>Bank1[[#This Row],[Money in/ (Money out)]]-Bank1[[#This Row],[GST/HST]]</f>
        <v>0</v>
      </c>
      <c r="L1367" s="37">
        <f t="shared" si="63"/>
        <v>0</v>
      </c>
    </row>
    <row r="1368" spans="1:12" x14ac:dyDescent="0.2">
      <c r="A1368" s="418"/>
      <c r="D1368" s="416">
        <f>_xlfn.XLOOKUP(C:C,Table1[for Import to Bank Register dropdown],Table1[for Pivot],0,0,1)</f>
        <v>0</v>
      </c>
      <c r="E1368" s="419"/>
      <c r="F1368" s="160">
        <f t="shared" si="65"/>
        <v>1111111</v>
      </c>
      <c r="G1368" s="394">
        <f t="shared" si="64"/>
        <v>0</v>
      </c>
      <c r="I1368" s="397">
        <f>IF(OR(C1368="150 Directors advances", C1368="120 accounts receivable", C1368="720.2 Automobile - Insurance", C1368="720.3 Automobile - License", C1368="870.4 Rent - Insurance", C1368="870.6 Rent - Property Tax", C1368="870.7 Rent - Homeoffice", C1368="870.9 Rent - Water"),
   0,
   IF(Dashboard!$F$5="Quick",
      IF(OR(C1368="190 Automobile",C1368="200 computer hardware",C1368="210 Computer software",C1368="220 Quickbooks software",C1368="230 Office equipment",C1368="240 Office furniture"),
         E1368-(E1368/(1+Dashboard!$F$4)),
         0
      ),
      IF(C1368="750 Business promotion",
         E1368-(E1368/(1+4.793/100)),
         E1368-(E1368/(1+Dashboard!$F$4))
      )
   )
)</f>
        <v>0</v>
      </c>
      <c r="J1368" s="39">
        <f>Bank1[[#This Row],[Money in/ (Money out)]]-Bank1[[#This Row],[GST/HST]]</f>
        <v>0</v>
      </c>
      <c r="L1368" s="37">
        <f t="shared" si="63"/>
        <v>0</v>
      </c>
    </row>
    <row r="1369" spans="1:12" x14ac:dyDescent="0.2">
      <c r="A1369" s="418"/>
      <c r="D1369" s="416">
        <f>_xlfn.XLOOKUP(C:C,Table1[for Import to Bank Register dropdown],Table1[for Pivot],0,0,1)</f>
        <v>0</v>
      </c>
      <c r="E1369" s="419"/>
      <c r="F1369" s="160">
        <f t="shared" si="65"/>
        <v>1111111</v>
      </c>
      <c r="G1369" s="394">
        <f t="shared" si="64"/>
        <v>0</v>
      </c>
      <c r="I1369" s="397">
        <f>IF(OR(C1369="150 Directors advances", C1369="120 accounts receivable", C1369="720.2 Automobile - Insurance", C1369="720.3 Automobile - License", C1369="870.4 Rent - Insurance", C1369="870.6 Rent - Property Tax", C1369="870.7 Rent - Homeoffice", C1369="870.9 Rent - Water"),
   0,
   IF(Dashboard!$F$5="Quick",
      IF(OR(C1369="190 Automobile",C1369="200 computer hardware",C1369="210 Computer software",C1369="220 Quickbooks software",C1369="230 Office equipment",C1369="240 Office furniture"),
         E1369-(E1369/(1+Dashboard!$F$4)),
         0
      ),
      IF(C1369="750 Business promotion",
         E1369-(E1369/(1+4.793/100)),
         E1369-(E1369/(1+Dashboard!$F$4))
      )
   )
)</f>
        <v>0</v>
      </c>
      <c r="J1369" s="39">
        <f>Bank1[[#This Row],[Money in/ (Money out)]]-Bank1[[#This Row],[GST/HST]]</f>
        <v>0</v>
      </c>
      <c r="L1369" s="37">
        <f t="shared" si="63"/>
        <v>0</v>
      </c>
    </row>
    <row r="1370" spans="1:12" x14ac:dyDescent="0.2">
      <c r="A1370" s="418"/>
      <c r="D1370" s="416">
        <f>_xlfn.XLOOKUP(C:C,Table1[for Import to Bank Register dropdown],Table1[for Pivot],0,0,1)</f>
        <v>0</v>
      </c>
      <c r="E1370" s="419"/>
      <c r="F1370" s="160">
        <f t="shared" si="65"/>
        <v>1111111</v>
      </c>
      <c r="G1370" s="394">
        <f t="shared" si="64"/>
        <v>0</v>
      </c>
      <c r="I1370" s="397">
        <f>IF(OR(C1370="150 Directors advances", C1370="120 accounts receivable", C1370="720.2 Automobile - Insurance", C1370="720.3 Automobile - License", C1370="870.4 Rent - Insurance", C1370="870.6 Rent - Property Tax", C1370="870.7 Rent - Homeoffice", C1370="870.9 Rent - Water"),
   0,
   IF(Dashboard!$F$5="Quick",
      IF(OR(C1370="190 Automobile",C1370="200 computer hardware",C1370="210 Computer software",C1370="220 Quickbooks software",C1370="230 Office equipment",C1370="240 Office furniture"),
         E1370-(E1370/(1+Dashboard!$F$4)),
         0
      ),
      IF(C1370="750 Business promotion",
         E1370-(E1370/(1+4.793/100)),
         E1370-(E1370/(1+Dashboard!$F$4))
      )
   )
)</f>
        <v>0</v>
      </c>
      <c r="J1370" s="39">
        <f>Bank1[[#This Row],[Money in/ (Money out)]]-Bank1[[#This Row],[GST/HST]]</f>
        <v>0</v>
      </c>
      <c r="L1370" s="37">
        <f t="shared" si="63"/>
        <v>0</v>
      </c>
    </row>
    <row r="1371" spans="1:12" x14ac:dyDescent="0.2">
      <c r="A1371" s="418"/>
      <c r="D1371" s="416">
        <f>_xlfn.XLOOKUP(C:C,Table1[for Import to Bank Register dropdown],Table1[for Pivot],0,0,1)</f>
        <v>0</v>
      </c>
      <c r="E1371" s="419"/>
      <c r="F1371" s="160">
        <f t="shared" si="65"/>
        <v>1111111</v>
      </c>
      <c r="G1371" s="394">
        <f t="shared" si="64"/>
        <v>0</v>
      </c>
      <c r="I1371" s="397">
        <f>IF(OR(C1371="150 Directors advances", C1371="120 accounts receivable", C1371="720.2 Automobile - Insurance", C1371="720.3 Automobile - License", C1371="870.4 Rent - Insurance", C1371="870.6 Rent - Property Tax", C1371="870.7 Rent - Homeoffice", C1371="870.9 Rent - Water"),
   0,
   IF(Dashboard!$F$5="Quick",
      IF(OR(C1371="190 Automobile",C1371="200 computer hardware",C1371="210 Computer software",C1371="220 Quickbooks software",C1371="230 Office equipment",C1371="240 Office furniture"),
         E1371-(E1371/(1+Dashboard!$F$4)),
         0
      ),
      IF(C1371="750 Business promotion",
         E1371-(E1371/(1+4.793/100)),
         E1371-(E1371/(1+Dashboard!$F$4))
      )
   )
)</f>
        <v>0</v>
      </c>
      <c r="J1371" s="39">
        <f>Bank1[[#This Row],[Money in/ (Money out)]]-Bank1[[#This Row],[GST/HST]]</f>
        <v>0</v>
      </c>
      <c r="L1371" s="37">
        <f t="shared" si="63"/>
        <v>0</v>
      </c>
    </row>
    <row r="1372" spans="1:12" x14ac:dyDescent="0.2">
      <c r="A1372" s="418"/>
      <c r="D1372" s="416">
        <f>_xlfn.XLOOKUP(C:C,Table1[for Import to Bank Register dropdown],Table1[for Pivot],0,0,1)</f>
        <v>0</v>
      </c>
      <c r="E1372" s="419"/>
      <c r="F1372" s="160">
        <f t="shared" si="65"/>
        <v>1111111</v>
      </c>
      <c r="G1372" s="394">
        <f t="shared" si="64"/>
        <v>0</v>
      </c>
      <c r="I1372" s="397">
        <f>IF(OR(C1372="150 Directors advances", C1372="120 accounts receivable", C1372="720.2 Automobile - Insurance", C1372="720.3 Automobile - License", C1372="870.4 Rent - Insurance", C1372="870.6 Rent - Property Tax", C1372="870.7 Rent - Homeoffice", C1372="870.9 Rent - Water"),
   0,
   IF(Dashboard!$F$5="Quick",
      IF(OR(C1372="190 Automobile",C1372="200 computer hardware",C1372="210 Computer software",C1372="220 Quickbooks software",C1372="230 Office equipment",C1372="240 Office furniture"),
         E1372-(E1372/(1+Dashboard!$F$4)),
         0
      ),
      IF(C1372="750 Business promotion",
         E1372-(E1372/(1+4.793/100)),
         E1372-(E1372/(1+Dashboard!$F$4))
      )
   )
)</f>
        <v>0</v>
      </c>
      <c r="J1372" s="39">
        <f>Bank1[[#This Row],[Money in/ (Money out)]]-Bank1[[#This Row],[GST/HST]]</f>
        <v>0</v>
      </c>
      <c r="L1372" s="37">
        <f t="shared" si="63"/>
        <v>0</v>
      </c>
    </row>
    <row r="1373" spans="1:12" x14ac:dyDescent="0.2">
      <c r="A1373" s="418"/>
      <c r="D1373" s="416">
        <f>_xlfn.XLOOKUP(C:C,Table1[for Import to Bank Register dropdown],Table1[for Pivot],0,0,1)</f>
        <v>0</v>
      </c>
      <c r="E1373" s="419"/>
      <c r="F1373" s="160">
        <f t="shared" si="65"/>
        <v>1111111</v>
      </c>
      <c r="G1373" s="394">
        <f t="shared" si="64"/>
        <v>0</v>
      </c>
      <c r="I1373" s="397">
        <f>IF(OR(C1373="150 Directors advances", C1373="120 accounts receivable", C1373="720.2 Automobile - Insurance", C1373="720.3 Automobile - License", C1373="870.4 Rent - Insurance", C1373="870.6 Rent - Property Tax", C1373="870.7 Rent - Homeoffice", C1373="870.9 Rent - Water"),
   0,
   IF(Dashboard!$F$5="Quick",
      IF(OR(C1373="190 Automobile",C1373="200 computer hardware",C1373="210 Computer software",C1373="220 Quickbooks software",C1373="230 Office equipment",C1373="240 Office furniture"),
         E1373-(E1373/(1+Dashboard!$F$4)),
         0
      ),
      IF(C1373="750 Business promotion",
         E1373-(E1373/(1+4.793/100)),
         E1373-(E1373/(1+Dashboard!$F$4))
      )
   )
)</f>
        <v>0</v>
      </c>
      <c r="J1373" s="39">
        <f>Bank1[[#This Row],[Money in/ (Money out)]]-Bank1[[#This Row],[GST/HST]]</f>
        <v>0</v>
      </c>
      <c r="L1373" s="37">
        <f t="shared" si="63"/>
        <v>0</v>
      </c>
    </row>
    <row r="1374" spans="1:12" x14ac:dyDescent="0.2">
      <c r="A1374" s="418"/>
      <c r="D1374" s="416">
        <f>_xlfn.XLOOKUP(C:C,Table1[for Import to Bank Register dropdown],Table1[for Pivot],0,0,1)</f>
        <v>0</v>
      </c>
      <c r="E1374" s="419"/>
      <c r="F1374" s="160">
        <f t="shared" si="65"/>
        <v>1111111</v>
      </c>
      <c r="G1374" s="394">
        <f t="shared" si="64"/>
        <v>0</v>
      </c>
      <c r="I1374" s="397">
        <f>IF(OR(C1374="150 Directors advances", C1374="120 accounts receivable", C1374="720.2 Automobile - Insurance", C1374="720.3 Automobile - License", C1374="870.4 Rent - Insurance", C1374="870.6 Rent - Property Tax", C1374="870.7 Rent - Homeoffice", C1374="870.9 Rent - Water"),
   0,
   IF(Dashboard!$F$5="Quick",
      IF(OR(C1374="190 Automobile",C1374="200 computer hardware",C1374="210 Computer software",C1374="220 Quickbooks software",C1374="230 Office equipment",C1374="240 Office furniture"),
         E1374-(E1374/(1+Dashboard!$F$4)),
         0
      ),
      IF(C1374="750 Business promotion",
         E1374-(E1374/(1+4.793/100)),
         E1374-(E1374/(1+Dashboard!$F$4))
      )
   )
)</f>
        <v>0</v>
      </c>
      <c r="J1374" s="39">
        <f>Bank1[[#This Row],[Money in/ (Money out)]]-Bank1[[#This Row],[GST/HST]]</f>
        <v>0</v>
      </c>
      <c r="L1374" s="37">
        <f t="shared" si="63"/>
        <v>0</v>
      </c>
    </row>
    <row r="1375" spans="1:12" x14ac:dyDescent="0.2">
      <c r="A1375" s="418"/>
      <c r="D1375" s="416">
        <f>_xlfn.XLOOKUP(C:C,Table1[for Import to Bank Register dropdown],Table1[for Pivot],0,0,1)</f>
        <v>0</v>
      </c>
      <c r="E1375" s="419"/>
      <c r="F1375" s="160">
        <f t="shared" si="65"/>
        <v>1111111</v>
      </c>
      <c r="G1375" s="394">
        <f t="shared" si="64"/>
        <v>0</v>
      </c>
      <c r="I1375" s="397">
        <f>IF(OR(C1375="150 Directors advances", C1375="120 accounts receivable", C1375="720.2 Automobile - Insurance", C1375="720.3 Automobile - License", C1375="870.4 Rent - Insurance", C1375="870.6 Rent - Property Tax", C1375="870.7 Rent - Homeoffice", C1375="870.9 Rent - Water"),
   0,
   IF(Dashboard!$F$5="Quick",
      IF(OR(C1375="190 Automobile",C1375="200 computer hardware",C1375="210 Computer software",C1375="220 Quickbooks software",C1375="230 Office equipment",C1375="240 Office furniture"),
         E1375-(E1375/(1+Dashboard!$F$4)),
         0
      ),
      IF(C1375="750 Business promotion",
         E1375-(E1375/(1+4.793/100)),
         E1375-(E1375/(1+Dashboard!$F$4))
      )
   )
)</f>
        <v>0</v>
      </c>
      <c r="J1375" s="39">
        <f>Bank1[[#This Row],[Money in/ (Money out)]]-Bank1[[#This Row],[GST/HST]]</f>
        <v>0</v>
      </c>
      <c r="L1375" s="37">
        <f t="shared" si="63"/>
        <v>0</v>
      </c>
    </row>
    <row r="1376" spans="1:12" x14ac:dyDescent="0.2">
      <c r="A1376" s="418"/>
      <c r="D1376" s="416">
        <f>_xlfn.XLOOKUP(C:C,Table1[for Import to Bank Register dropdown],Table1[for Pivot],0,0,1)</f>
        <v>0</v>
      </c>
      <c r="E1376" s="419"/>
      <c r="F1376" s="160">
        <f t="shared" si="65"/>
        <v>1111111</v>
      </c>
      <c r="G1376" s="394">
        <f t="shared" si="64"/>
        <v>0</v>
      </c>
      <c r="I1376" s="397">
        <f>IF(OR(C1376="150 Directors advances", C1376="120 accounts receivable", C1376="720.2 Automobile - Insurance", C1376="720.3 Automobile - License", C1376="870.4 Rent - Insurance", C1376="870.6 Rent - Property Tax", C1376="870.7 Rent - Homeoffice", C1376="870.9 Rent - Water"),
   0,
   IF(Dashboard!$F$5="Quick",
      IF(OR(C1376="190 Automobile",C1376="200 computer hardware",C1376="210 Computer software",C1376="220 Quickbooks software",C1376="230 Office equipment",C1376="240 Office furniture"),
         E1376-(E1376/(1+Dashboard!$F$4)),
         0
      ),
      IF(C1376="750 Business promotion",
         E1376-(E1376/(1+4.793/100)),
         E1376-(E1376/(1+Dashboard!$F$4))
      )
   )
)</f>
        <v>0</v>
      </c>
      <c r="J1376" s="39">
        <f>Bank1[[#This Row],[Money in/ (Money out)]]-Bank1[[#This Row],[GST/HST]]</f>
        <v>0</v>
      </c>
      <c r="L1376" s="37">
        <f t="shared" si="63"/>
        <v>0</v>
      </c>
    </row>
    <row r="1377" spans="1:12" x14ac:dyDescent="0.2">
      <c r="A1377" s="418"/>
      <c r="D1377" s="416">
        <f>_xlfn.XLOOKUP(C:C,Table1[for Import to Bank Register dropdown],Table1[for Pivot],0,0,1)</f>
        <v>0</v>
      </c>
      <c r="E1377" s="419"/>
      <c r="F1377" s="160">
        <f t="shared" si="65"/>
        <v>1111111</v>
      </c>
      <c r="G1377" s="394">
        <f t="shared" si="64"/>
        <v>0</v>
      </c>
      <c r="I1377" s="397">
        <f>IF(OR(C1377="150 Directors advances", C1377="120 accounts receivable", C1377="720.2 Automobile - Insurance", C1377="720.3 Automobile - License", C1377="870.4 Rent - Insurance", C1377="870.6 Rent - Property Tax", C1377="870.7 Rent - Homeoffice", C1377="870.9 Rent - Water"),
   0,
   IF(Dashboard!$F$5="Quick",
      IF(OR(C1377="190 Automobile",C1377="200 computer hardware",C1377="210 Computer software",C1377="220 Quickbooks software",C1377="230 Office equipment",C1377="240 Office furniture"),
         E1377-(E1377/(1+Dashboard!$F$4)),
         0
      ),
      IF(C1377="750 Business promotion",
         E1377-(E1377/(1+4.793/100)),
         E1377-(E1377/(1+Dashboard!$F$4))
      )
   )
)</f>
        <v>0</v>
      </c>
      <c r="J1377" s="39">
        <f>Bank1[[#This Row],[Money in/ (Money out)]]-Bank1[[#This Row],[GST/HST]]</f>
        <v>0</v>
      </c>
      <c r="L1377" s="37">
        <f t="shared" si="63"/>
        <v>0</v>
      </c>
    </row>
    <row r="1378" spans="1:12" x14ac:dyDescent="0.2">
      <c r="A1378" s="418"/>
      <c r="D1378" s="416">
        <f>_xlfn.XLOOKUP(C:C,Table1[for Import to Bank Register dropdown],Table1[for Pivot],0,0,1)</f>
        <v>0</v>
      </c>
      <c r="E1378" s="419"/>
      <c r="F1378" s="160">
        <f t="shared" si="65"/>
        <v>1111111</v>
      </c>
      <c r="G1378" s="394">
        <f t="shared" si="64"/>
        <v>0</v>
      </c>
      <c r="I1378" s="397">
        <f>IF(OR(C1378="150 Directors advances", C1378="120 accounts receivable", C1378="720.2 Automobile - Insurance", C1378="720.3 Automobile - License", C1378="870.4 Rent - Insurance", C1378="870.6 Rent - Property Tax", C1378="870.7 Rent - Homeoffice", C1378="870.9 Rent - Water"),
   0,
   IF(Dashboard!$F$5="Quick",
      IF(OR(C1378="190 Automobile",C1378="200 computer hardware",C1378="210 Computer software",C1378="220 Quickbooks software",C1378="230 Office equipment",C1378="240 Office furniture"),
         E1378-(E1378/(1+Dashboard!$F$4)),
         0
      ),
      IF(C1378="750 Business promotion",
         E1378-(E1378/(1+4.793/100)),
         E1378-(E1378/(1+Dashboard!$F$4))
      )
   )
)</f>
        <v>0</v>
      </c>
      <c r="J1378" s="39">
        <f>Bank1[[#This Row],[Money in/ (Money out)]]-Bank1[[#This Row],[GST/HST]]</f>
        <v>0</v>
      </c>
      <c r="L1378" s="37">
        <f t="shared" si="63"/>
        <v>0</v>
      </c>
    </row>
    <row r="1379" spans="1:12" x14ac:dyDescent="0.2">
      <c r="A1379" s="418"/>
      <c r="D1379" s="416">
        <f>_xlfn.XLOOKUP(C:C,Table1[for Import to Bank Register dropdown],Table1[for Pivot],0,0,1)</f>
        <v>0</v>
      </c>
      <c r="E1379" s="419"/>
      <c r="F1379" s="160">
        <f t="shared" si="65"/>
        <v>1111111</v>
      </c>
      <c r="G1379" s="394">
        <f t="shared" si="64"/>
        <v>0</v>
      </c>
      <c r="I1379" s="397">
        <f>IF(OR(C1379="150 Directors advances", C1379="120 accounts receivable", C1379="720.2 Automobile - Insurance", C1379="720.3 Automobile - License", C1379="870.4 Rent - Insurance", C1379="870.6 Rent - Property Tax", C1379="870.7 Rent - Homeoffice", C1379="870.9 Rent - Water"),
   0,
   IF(Dashboard!$F$5="Quick",
      IF(OR(C1379="190 Automobile",C1379="200 computer hardware",C1379="210 Computer software",C1379="220 Quickbooks software",C1379="230 Office equipment",C1379="240 Office furniture"),
         E1379-(E1379/(1+Dashboard!$F$4)),
         0
      ),
      IF(C1379="750 Business promotion",
         E1379-(E1379/(1+4.793/100)),
         E1379-(E1379/(1+Dashboard!$F$4))
      )
   )
)</f>
        <v>0</v>
      </c>
      <c r="J1379" s="39">
        <f>Bank1[[#This Row],[Money in/ (Money out)]]-Bank1[[#This Row],[GST/HST]]</f>
        <v>0</v>
      </c>
      <c r="L1379" s="37">
        <f t="shared" si="63"/>
        <v>0</v>
      </c>
    </row>
    <row r="1380" spans="1:12" x14ac:dyDescent="0.2">
      <c r="A1380" s="418"/>
      <c r="D1380" s="416">
        <f>_xlfn.XLOOKUP(C:C,Table1[for Import to Bank Register dropdown],Table1[for Pivot],0,0,1)</f>
        <v>0</v>
      </c>
      <c r="E1380" s="419"/>
      <c r="F1380" s="160">
        <f t="shared" si="65"/>
        <v>1111111</v>
      </c>
      <c r="G1380" s="394">
        <f t="shared" si="64"/>
        <v>0</v>
      </c>
      <c r="I1380" s="397">
        <f>IF(OR(C1380="150 Directors advances", C1380="120 accounts receivable", C1380="720.2 Automobile - Insurance", C1380="720.3 Automobile - License", C1380="870.4 Rent - Insurance", C1380="870.6 Rent - Property Tax", C1380="870.7 Rent - Homeoffice", C1380="870.9 Rent - Water"),
   0,
   IF(Dashboard!$F$5="Quick",
      IF(OR(C1380="190 Automobile",C1380="200 computer hardware",C1380="210 Computer software",C1380="220 Quickbooks software",C1380="230 Office equipment",C1380="240 Office furniture"),
         E1380-(E1380/(1+Dashboard!$F$4)),
         0
      ),
      IF(C1380="750 Business promotion",
         E1380-(E1380/(1+4.793/100)),
         E1380-(E1380/(1+Dashboard!$F$4))
      )
   )
)</f>
        <v>0</v>
      </c>
      <c r="J1380" s="39">
        <f>Bank1[[#This Row],[Money in/ (Money out)]]-Bank1[[#This Row],[GST/HST]]</f>
        <v>0</v>
      </c>
      <c r="L1380" s="37">
        <f t="shared" si="63"/>
        <v>0</v>
      </c>
    </row>
    <row r="1381" spans="1:12" x14ac:dyDescent="0.2">
      <c r="A1381" s="418"/>
      <c r="D1381" s="416">
        <f>_xlfn.XLOOKUP(C:C,Table1[for Import to Bank Register dropdown],Table1[for Pivot],0,0,1)</f>
        <v>0</v>
      </c>
      <c r="E1381" s="419"/>
      <c r="F1381" s="160">
        <f t="shared" si="65"/>
        <v>1111111</v>
      </c>
      <c r="G1381" s="394">
        <f t="shared" si="64"/>
        <v>0</v>
      </c>
      <c r="I1381" s="397">
        <f>IF(OR(C1381="150 Directors advances", C1381="120 accounts receivable", C1381="720.2 Automobile - Insurance", C1381="720.3 Automobile - License", C1381="870.4 Rent - Insurance", C1381="870.6 Rent - Property Tax", C1381="870.7 Rent - Homeoffice", C1381="870.9 Rent - Water"),
   0,
   IF(Dashboard!$F$5="Quick",
      IF(OR(C1381="190 Automobile",C1381="200 computer hardware",C1381="210 Computer software",C1381="220 Quickbooks software",C1381="230 Office equipment",C1381="240 Office furniture"),
         E1381-(E1381/(1+Dashboard!$F$4)),
         0
      ),
      IF(C1381="750 Business promotion",
         E1381-(E1381/(1+4.793/100)),
         E1381-(E1381/(1+Dashboard!$F$4))
      )
   )
)</f>
        <v>0</v>
      </c>
      <c r="J1381" s="39">
        <f>Bank1[[#This Row],[Money in/ (Money out)]]-Bank1[[#This Row],[GST/HST]]</f>
        <v>0</v>
      </c>
      <c r="L1381" s="37">
        <f t="shared" si="63"/>
        <v>0</v>
      </c>
    </row>
    <row r="1382" spans="1:12" x14ac:dyDescent="0.2">
      <c r="A1382" s="418"/>
      <c r="D1382" s="416">
        <f>_xlfn.XLOOKUP(C:C,Table1[for Import to Bank Register dropdown],Table1[for Pivot],0,0,1)</f>
        <v>0</v>
      </c>
      <c r="E1382" s="419"/>
      <c r="F1382" s="160">
        <f t="shared" si="65"/>
        <v>1111111</v>
      </c>
      <c r="G1382" s="394">
        <f t="shared" si="64"/>
        <v>0</v>
      </c>
      <c r="I1382" s="397">
        <f>IF(OR(C1382="150 Directors advances", C1382="120 accounts receivable", C1382="720.2 Automobile - Insurance", C1382="720.3 Automobile - License", C1382="870.4 Rent - Insurance", C1382="870.6 Rent - Property Tax", C1382="870.7 Rent - Homeoffice", C1382="870.9 Rent - Water"),
   0,
   IF(Dashboard!$F$5="Quick",
      IF(OR(C1382="190 Automobile",C1382="200 computer hardware",C1382="210 Computer software",C1382="220 Quickbooks software",C1382="230 Office equipment",C1382="240 Office furniture"),
         E1382-(E1382/(1+Dashboard!$F$4)),
         0
      ),
      IF(C1382="750 Business promotion",
         E1382-(E1382/(1+4.793/100)),
         E1382-(E1382/(1+Dashboard!$F$4))
      )
   )
)</f>
        <v>0</v>
      </c>
      <c r="J1382" s="39">
        <f>Bank1[[#This Row],[Money in/ (Money out)]]-Bank1[[#This Row],[GST/HST]]</f>
        <v>0</v>
      </c>
      <c r="L1382" s="37">
        <f t="shared" si="63"/>
        <v>0</v>
      </c>
    </row>
    <row r="1383" spans="1:12" x14ac:dyDescent="0.2">
      <c r="A1383" s="418"/>
      <c r="D1383" s="416">
        <f>_xlfn.XLOOKUP(C:C,Table1[for Import to Bank Register dropdown],Table1[for Pivot],0,0,1)</f>
        <v>0</v>
      </c>
      <c r="E1383" s="419"/>
      <c r="F1383" s="160">
        <f t="shared" si="65"/>
        <v>1111111</v>
      </c>
      <c r="G1383" s="394">
        <f t="shared" si="64"/>
        <v>0</v>
      </c>
      <c r="I1383" s="397">
        <f>IF(OR(C1383="150 Directors advances", C1383="120 accounts receivable", C1383="720.2 Automobile - Insurance", C1383="720.3 Automobile - License", C1383="870.4 Rent - Insurance", C1383="870.6 Rent - Property Tax", C1383="870.7 Rent - Homeoffice", C1383="870.9 Rent - Water"),
   0,
   IF(Dashboard!$F$5="Quick",
      IF(OR(C1383="190 Automobile",C1383="200 computer hardware",C1383="210 Computer software",C1383="220 Quickbooks software",C1383="230 Office equipment",C1383="240 Office furniture"),
         E1383-(E1383/(1+Dashboard!$F$4)),
         0
      ),
      IF(C1383="750 Business promotion",
         E1383-(E1383/(1+4.793/100)),
         E1383-(E1383/(1+Dashboard!$F$4))
      )
   )
)</f>
        <v>0</v>
      </c>
      <c r="J1383" s="39">
        <f>Bank1[[#This Row],[Money in/ (Money out)]]-Bank1[[#This Row],[GST/HST]]</f>
        <v>0</v>
      </c>
      <c r="L1383" s="37">
        <f t="shared" si="63"/>
        <v>0</v>
      </c>
    </row>
    <row r="1384" spans="1:12" x14ac:dyDescent="0.2">
      <c r="A1384" s="418"/>
      <c r="D1384" s="416">
        <f>_xlfn.XLOOKUP(C:C,Table1[for Import to Bank Register dropdown],Table1[for Pivot],0,0,1)</f>
        <v>0</v>
      </c>
      <c r="E1384" s="419"/>
      <c r="F1384" s="160">
        <f t="shared" si="65"/>
        <v>1111111</v>
      </c>
      <c r="G1384" s="394">
        <f t="shared" si="64"/>
        <v>0</v>
      </c>
      <c r="I1384" s="397">
        <f>IF(OR(C1384="150 Directors advances", C1384="120 accounts receivable", C1384="720.2 Automobile - Insurance", C1384="720.3 Automobile - License", C1384="870.4 Rent - Insurance", C1384="870.6 Rent - Property Tax", C1384="870.7 Rent - Homeoffice", C1384="870.9 Rent - Water"),
   0,
   IF(Dashboard!$F$5="Quick",
      IF(OR(C1384="190 Automobile",C1384="200 computer hardware",C1384="210 Computer software",C1384="220 Quickbooks software",C1384="230 Office equipment",C1384="240 Office furniture"),
         E1384-(E1384/(1+Dashboard!$F$4)),
         0
      ),
      IF(C1384="750 Business promotion",
         E1384-(E1384/(1+4.793/100)),
         E1384-(E1384/(1+Dashboard!$F$4))
      )
   )
)</f>
        <v>0</v>
      </c>
      <c r="J1384" s="39">
        <f>Bank1[[#This Row],[Money in/ (Money out)]]-Bank1[[#This Row],[GST/HST]]</f>
        <v>0</v>
      </c>
      <c r="L1384" s="37">
        <f t="shared" si="63"/>
        <v>0</v>
      </c>
    </row>
    <row r="1385" spans="1:12" x14ac:dyDescent="0.2">
      <c r="A1385" s="418"/>
      <c r="D1385" s="416">
        <f>_xlfn.XLOOKUP(C:C,Table1[for Import to Bank Register dropdown],Table1[for Pivot],0,0,1)</f>
        <v>0</v>
      </c>
      <c r="E1385" s="419"/>
      <c r="F1385" s="160">
        <f t="shared" si="65"/>
        <v>1111111</v>
      </c>
      <c r="G1385" s="394">
        <f t="shared" si="64"/>
        <v>0</v>
      </c>
      <c r="I1385" s="397">
        <f>IF(OR(C1385="150 Directors advances", C1385="120 accounts receivable", C1385="720.2 Automobile - Insurance", C1385="720.3 Automobile - License", C1385="870.4 Rent - Insurance", C1385="870.6 Rent - Property Tax", C1385="870.7 Rent - Homeoffice", C1385="870.9 Rent - Water"),
   0,
   IF(Dashboard!$F$5="Quick",
      IF(OR(C1385="190 Automobile",C1385="200 computer hardware",C1385="210 Computer software",C1385="220 Quickbooks software",C1385="230 Office equipment",C1385="240 Office furniture"),
         E1385-(E1385/(1+Dashboard!$F$4)),
         0
      ),
      IF(C1385="750 Business promotion",
         E1385-(E1385/(1+4.793/100)),
         E1385-(E1385/(1+Dashboard!$F$4))
      )
   )
)</f>
        <v>0</v>
      </c>
      <c r="J1385" s="39">
        <f>Bank1[[#This Row],[Money in/ (Money out)]]-Bank1[[#This Row],[GST/HST]]</f>
        <v>0</v>
      </c>
      <c r="L1385" s="37">
        <f t="shared" si="63"/>
        <v>0</v>
      </c>
    </row>
    <row r="1386" spans="1:12" x14ac:dyDescent="0.2">
      <c r="A1386" s="418"/>
      <c r="D1386" s="416">
        <f>_xlfn.XLOOKUP(C:C,Table1[for Import to Bank Register dropdown],Table1[for Pivot],0,0,1)</f>
        <v>0</v>
      </c>
      <c r="E1386" s="419"/>
      <c r="F1386" s="160">
        <f t="shared" si="65"/>
        <v>1111111</v>
      </c>
      <c r="G1386" s="394">
        <f t="shared" si="64"/>
        <v>0</v>
      </c>
      <c r="I1386" s="397">
        <f>IF(OR(C1386="150 Directors advances", C1386="120 accounts receivable", C1386="720.2 Automobile - Insurance", C1386="720.3 Automobile - License", C1386="870.4 Rent - Insurance", C1386="870.6 Rent - Property Tax", C1386="870.7 Rent - Homeoffice", C1386="870.9 Rent - Water"),
   0,
   IF(Dashboard!$F$5="Quick",
      IF(OR(C1386="190 Automobile",C1386="200 computer hardware",C1386="210 Computer software",C1386="220 Quickbooks software",C1386="230 Office equipment",C1386="240 Office furniture"),
         E1386-(E1386/(1+Dashboard!$F$4)),
         0
      ),
      IF(C1386="750 Business promotion",
         E1386-(E1386/(1+4.793/100)),
         E1386-(E1386/(1+Dashboard!$F$4))
      )
   )
)</f>
        <v>0</v>
      </c>
      <c r="J1386" s="39">
        <f>Bank1[[#This Row],[Money in/ (Money out)]]-Bank1[[#This Row],[GST/HST]]</f>
        <v>0</v>
      </c>
      <c r="L1386" s="37">
        <f t="shared" si="63"/>
        <v>0</v>
      </c>
    </row>
    <row r="1387" spans="1:12" x14ac:dyDescent="0.2">
      <c r="A1387" s="418"/>
      <c r="D1387" s="416">
        <f>_xlfn.XLOOKUP(C:C,Table1[for Import to Bank Register dropdown],Table1[for Pivot],0,0,1)</f>
        <v>0</v>
      </c>
      <c r="E1387" s="419"/>
      <c r="F1387" s="160">
        <f t="shared" si="65"/>
        <v>1111111</v>
      </c>
      <c r="G1387" s="394">
        <f t="shared" si="64"/>
        <v>0</v>
      </c>
      <c r="I1387" s="397">
        <f>IF(OR(C1387="150 Directors advances", C1387="120 accounts receivable", C1387="720.2 Automobile - Insurance", C1387="720.3 Automobile - License", C1387="870.4 Rent - Insurance", C1387="870.6 Rent - Property Tax", C1387="870.7 Rent - Homeoffice", C1387="870.9 Rent - Water"),
   0,
   IF(Dashboard!$F$5="Quick",
      IF(OR(C1387="190 Automobile",C1387="200 computer hardware",C1387="210 Computer software",C1387="220 Quickbooks software",C1387="230 Office equipment",C1387="240 Office furniture"),
         E1387-(E1387/(1+Dashboard!$F$4)),
         0
      ),
      IF(C1387="750 Business promotion",
         E1387-(E1387/(1+4.793/100)),
         E1387-(E1387/(1+Dashboard!$F$4))
      )
   )
)</f>
        <v>0</v>
      </c>
      <c r="J1387" s="39">
        <f>Bank1[[#This Row],[Money in/ (Money out)]]-Bank1[[#This Row],[GST/HST]]</f>
        <v>0</v>
      </c>
      <c r="L1387" s="37">
        <f t="shared" si="63"/>
        <v>0</v>
      </c>
    </row>
    <row r="1388" spans="1:12" x14ac:dyDescent="0.2">
      <c r="A1388" s="418"/>
      <c r="D1388" s="416">
        <f>_xlfn.XLOOKUP(C:C,Table1[for Import to Bank Register dropdown],Table1[for Pivot],0,0,1)</f>
        <v>0</v>
      </c>
      <c r="E1388" s="419"/>
      <c r="F1388" s="160">
        <f t="shared" si="65"/>
        <v>1111111</v>
      </c>
      <c r="G1388" s="394">
        <f t="shared" si="64"/>
        <v>0</v>
      </c>
      <c r="I1388" s="397">
        <f>IF(OR(C1388="150 Directors advances", C1388="120 accounts receivable", C1388="720.2 Automobile - Insurance", C1388="720.3 Automobile - License", C1388="870.4 Rent - Insurance", C1388="870.6 Rent - Property Tax", C1388="870.7 Rent - Homeoffice", C1388="870.9 Rent - Water"),
   0,
   IF(Dashboard!$F$5="Quick",
      IF(OR(C1388="190 Automobile",C1388="200 computer hardware",C1388="210 Computer software",C1388="220 Quickbooks software",C1388="230 Office equipment",C1388="240 Office furniture"),
         E1388-(E1388/(1+Dashboard!$F$4)),
         0
      ),
      IF(C1388="750 Business promotion",
         E1388-(E1388/(1+4.793/100)),
         E1388-(E1388/(1+Dashboard!$F$4))
      )
   )
)</f>
        <v>0</v>
      </c>
      <c r="J1388" s="39">
        <f>Bank1[[#This Row],[Money in/ (Money out)]]-Bank1[[#This Row],[GST/HST]]</f>
        <v>0</v>
      </c>
      <c r="L1388" s="37">
        <f t="shared" si="63"/>
        <v>0</v>
      </c>
    </row>
    <row r="1389" spans="1:12" x14ac:dyDescent="0.2">
      <c r="A1389" s="418"/>
      <c r="D1389" s="416">
        <f>_xlfn.XLOOKUP(C:C,Table1[for Import to Bank Register dropdown],Table1[for Pivot],0,0,1)</f>
        <v>0</v>
      </c>
      <c r="E1389" s="419"/>
      <c r="F1389" s="160">
        <f t="shared" si="65"/>
        <v>1111111</v>
      </c>
      <c r="G1389" s="394">
        <f t="shared" si="64"/>
        <v>0</v>
      </c>
      <c r="I1389" s="397">
        <f>IF(OR(C1389="150 Directors advances", C1389="120 accounts receivable", C1389="720.2 Automobile - Insurance", C1389="720.3 Automobile - License", C1389="870.4 Rent - Insurance", C1389="870.6 Rent - Property Tax", C1389="870.7 Rent - Homeoffice", C1389="870.9 Rent - Water"),
   0,
   IF(Dashboard!$F$5="Quick",
      IF(OR(C1389="190 Automobile",C1389="200 computer hardware",C1389="210 Computer software",C1389="220 Quickbooks software",C1389="230 Office equipment",C1389="240 Office furniture"),
         E1389-(E1389/(1+Dashboard!$F$4)),
         0
      ),
      IF(C1389="750 Business promotion",
         E1389-(E1389/(1+4.793/100)),
         E1389-(E1389/(1+Dashboard!$F$4))
      )
   )
)</f>
        <v>0</v>
      </c>
      <c r="J1389" s="39">
        <f>Bank1[[#This Row],[Money in/ (Money out)]]-Bank1[[#This Row],[GST/HST]]</f>
        <v>0</v>
      </c>
      <c r="L1389" s="37">
        <f t="shared" si="63"/>
        <v>0</v>
      </c>
    </row>
    <row r="1390" spans="1:12" x14ac:dyDescent="0.2">
      <c r="A1390" s="418"/>
      <c r="D1390" s="416">
        <f>_xlfn.XLOOKUP(C:C,Table1[for Import to Bank Register dropdown],Table1[for Pivot],0,0,1)</f>
        <v>0</v>
      </c>
      <c r="E1390" s="419"/>
      <c r="F1390" s="160">
        <f t="shared" si="65"/>
        <v>1111111</v>
      </c>
      <c r="G1390" s="394">
        <f t="shared" si="64"/>
        <v>0</v>
      </c>
      <c r="I1390" s="397">
        <f>IF(OR(C1390="150 Directors advances", C1390="120 accounts receivable", C1390="720.2 Automobile - Insurance", C1390="720.3 Automobile - License", C1390="870.4 Rent - Insurance", C1390="870.6 Rent - Property Tax", C1390="870.7 Rent - Homeoffice", C1390="870.9 Rent - Water"),
   0,
   IF(Dashboard!$F$5="Quick",
      IF(OR(C1390="190 Automobile",C1390="200 computer hardware",C1390="210 Computer software",C1390="220 Quickbooks software",C1390="230 Office equipment",C1390="240 Office furniture"),
         E1390-(E1390/(1+Dashboard!$F$4)),
         0
      ),
      IF(C1390="750 Business promotion",
         E1390-(E1390/(1+4.793/100)),
         E1390-(E1390/(1+Dashboard!$F$4))
      )
   )
)</f>
        <v>0</v>
      </c>
      <c r="J1390" s="39">
        <f>Bank1[[#This Row],[Money in/ (Money out)]]-Bank1[[#This Row],[GST/HST]]</f>
        <v>0</v>
      </c>
      <c r="L1390" s="37">
        <f t="shared" si="63"/>
        <v>0</v>
      </c>
    </row>
    <row r="1391" spans="1:12" x14ac:dyDescent="0.2">
      <c r="A1391" s="418"/>
      <c r="D1391" s="416">
        <f>_xlfn.XLOOKUP(C:C,Table1[for Import to Bank Register dropdown],Table1[for Pivot],0,0,1)</f>
        <v>0</v>
      </c>
      <c r="E1391" s="419"/>
      <c r="F1391" s="160">
        <f t="shared" si="65"/>
        <v>1111111</v>
      </c>
      <c r="G1391" s="394">
        <f t="shared" si="64"/>
        <v>0</v>
      </c>
      <c r="I1391" s="397">
        <f>IF(OR(C1391="150 Directors advances", C1391="120 accounts receivable", C1391="720.2 Automobile - Insurance", C1391="720.3 Automobile - License", C1391="870.4 Rent - Insurance", C1391="870.6 Rent - Property Tax", C1391="870.7 Rent - Homeoffice", C1391="870.9 Rent - Water"),
   0,
   IF(Dashboard!$F$5="Quick",
      IF(OR(C1391="190 Automobile",C1391="200 computer hardware",C1391="210 Computer software",C1391="220 Quickbooks software",C1391="230 Office equipment",C1391="240 Office furniture"),
         E1391-(E1391/(1+Dashboard!$F$4)),
         0
      ),
      IF(C1391="750 Business promotion",
         E1391-(E1391/(1+4.793/100)),
         E1391-(E1391/(1+Dashboard!$F$4))
      )
   )
)</f>
        <v>0</v>
      </c>
      <c r="J1391" s="39">
        <f>Bank1[[#This Row],[Money in/ (Money out)]]-Bank1[[#This Row],[GST/HST]]</f>
        <v>0</v>
      </c>
      <c r="L1391" s="37">
        <f t="shared" si="63"/>
        <v>0</v>
      </c>
    </row>
    <row r="1392" spans="1:12" x14ac:dyDescent="0.2">
      <c r="A1392" s="418"/>
      <c r="D1392" s="416">
        <f>_xlfn.XLOOKUP(C:C,Table1[for Import to Bank Register dropdown],Table1[for Pivot],0,0,1)</f>
        <v>0</v>
      </c>
      <c r="E1392" s="419"/>
      <c r="F1392" s="160">
        <f t="shared" si="65"/>
        <v>1111111</v>
      </c>
      <c r="G1392" s="394">
        <f t="shared" si="64"/>
        <v>0</v>
      </c>
      <c r="I1392" s="397">
        <f>IF(OR(C1392="150 Directors advances", C1392="120 accounts receivable", C1392="720.2 Automobile - Insurance", C1392="720.3 Automobile - License", C1392="870.4 Rent - Insurance", C1392="870.6 Rent - Property Tax", C1392="870.7 Rent - Homeoffice", C1392="870.9 Rent - Water"),
   0,
   IF(Dashboard!$F$5="Quick",
      IF(OR(C1392="190 Automobile",C1392="200 computer hardware",C1392="210 Computer software",C1392="220 Quickbooks software",C1392="230 Office equipment",C1392="240 Office furniture"),
         E1392-(E1392/(1+Dashboard!$F$4)),
         0
      ),
      IF(C1392="750 Business promotion",
         E1392-(E1392/(1+4.793/100)),
         E1392-(E1392/(1+Dashboard!$F$4))
      )
   )
)</f>
        <v>0</v>
      </c>
      <c r="J1392" s="39">
        <f>Bank1[[#This Row],[Money in/ (Money out)]]-Bank1[[#This Row],[GST/HST]]</f>
        <v>0</v>
      </c>
      <c r="L1392" s="37">
        <f t="shared" si="63"/>
        <v>0</v>
      </c>
    </row>
    <row r="1393" spans="1:12" x14ac:dyDescent="0.2">
      <c r="A1393" s="418"/>
      <c r="D1393" s="416">
        <f>_xlfn.XLOOKUP(C:C,Table1[for Import to Bank Register dropdown],Table1[for Pivot],0,0,1)</f>
        <v>0</v>
      </c>
      <c r="E1393" s="419"/>
      <c r="F1393" s="160">
        <f t="shared" si="65"/>
        <v>1111111</v>
      </c>
      <c r="G1393" s="394">
        <f t="shared" si="64"/>
        <v>0</v>
      </c>
      <c r="I1393" s="397">
        <f>IF(OR(C1393="150 Directors advances", C1393="120 accounts receivable", C1393="720.2 Automobile - Insurance", C1393="720.3 Automobile - License", C1393="870.4 Rent - Insurance", C1393="870.6 Rent - Property Tax", C1393="870.7 Rent - Homeoffice", C1393="870.9 Rent - Water"),
   0,
   IF(Dashboard!$F$5="Quick",
      IF(OR(C1393="190 Automobile",C1393="200 computer hardware",C1393="210 Computer software",C1393="220 Quickbooks software",C1393="230 Office equipment",C1393="240 Office furniture"),
         E1393-(E1393/(1+Dashboard!$F$4)),
         0
      ),
      IF(C1393="750 Business promotion",
         E1393-(E1393/(1+4.793/100)),
         E1393-(E1393/(1+Dashboard!$F$4))
      )
   )
)</f>
        <v>0</v>
      </c>
      <c r="J1393" s="39">
        <f>Bank1[[#This Row],[Money in/ (Money out)]]-Bank1[[#This Row],[GST/HST]]</f>
        <v>0</v>
      </c>
      <c r="L1393" s="37">
        <f t="shared" si="63"/>
        <v>0</v>
      </c>
    </row>
    <row r="1394" spans="1:12" x14ac:dyDescent="0.2">
      <c r="A1394" s="418"/>
      <c r="D1394" s="416">
        <f>_xlfn.XLOOKUP(C:C,Table1[for Import to Bank Register dropdown],Table1[for Pivot],0,0,1)</f>
        <v>0</v>
      </c>
      <c r="E1394" s="419"/>
      <c r="F1394" s="160">
        <f t="shared" si="65"/>
        <v>1111111</v>
      </c>
      <c r="G1394" s="394">
        <f t="shared" si="64"/>
        <v>0</v>
      </c>
      <c r="I1394" s="397">
        <f>IF(OR(C1394="150 Directors advances", C1394="120 accounts receivable", C1394="720.2 Automobile - Insurance", C1394="720.3 Automobile - License", C1394="870.4 Rent - Insurance", C1394="870.6 Rent - Property Tax", C1394="870.7 Rent - Homeoffice", C1394="870.9 Rent - Water"),
   0,
   IF(Dashboard!$F$5="Quick",
      IF(OR(C1394="190 Automobile",C1394="200 computer hardware",C1394="210 Computer software",C1394="220 Quickbooks software",C1394="230 Office equipment",C1394="240 Office furniture"),
         E1394-(E1394/(1+Dashboard!$F$4)),
         0
      ),
      IF(C1394="750 Business promotion",
         E1394-(E1394/(1+4.793/100)),
         E1394-(E1394/(1+Dashboard!$F$4))
      )
   )
)</f>
        <v>0</v>
      </c>
      <c r="J1394" s="39">
        <f>Bank1[[#This Row],[Money in/ (Money out)]]-Bank1[[#This Row],[GST/HST]]</f>
        <v>0</v>
      </c>
      <c r="L1394" s="37">
        <f t="shared" si="63"/>
        <v>0</v>
      </c>
    </row>
    <row r="1395" spans="1:12" x14ac:dyDescent="0.2">
      <c r="A1395" s="418"/>
      <c r="D1395" s="416">
        <f>_xlfn.XLOOKUP(C:C,Table1[for Import to Bank Register dropdown],Table1[for Pivot],0,0,1)</f>
        <v>0</v>
      </c>
      <c r="E1395" s="419"/>
      <c r="F1395" s="160">
        <f t="shared" si="65"/>
        <v>1111111</v>
      </c>
      <c r="G1395" s="394">
        <f t="shared" si="64"/>
        <v>0</v>
      </c>
      <c r="I1395" s="397">
        <f>IF(OR(C1395="150 Directors advances", C1395="120 accounts receivable", C1395="720.2 Automobile - Insurance", C1395="720.3 Automobile - License", C1395="870.4 Rent - Insurance", C1395="870.6 Rent - Property Tax", C1395="870.7 Rent - Homeoffice", C1395="870.9 Rent - Water"),
   0,
   IF(Dashboard!$F$5="Quick",
      IF(OR(C1395="190 Automobile",C1395="200 computer hardware",C1395="210 Computer software",C1395="220 Quickbooks software",C1395="230 Office equipment",C1395="240 Office furniture"),
         E1395-(E1395/(1+Dashboard!$F$4)),
         0
      ),
      IF(C1395="750 Business promotion",
         E1395-(E1395/(1+4.793/100)),
         E1395-(E1395/(1+Dashboard!$F$4))
      )
   )
)</f>
        <v>0</v>
      </c>
      <c r="J1395" s="39">
        <f>Bank1[[#This Row],[Money in/ (Money out)]]-Bank1[[#This Row],[GST/HST]]</f>
        <v>0</v>
      </c>
      <c r="L1395" s="37">
        <f t="shared" si="63"/>
        <v>0</v>
      </c>
    </row>
    <row r="1396" spans="1:12" x14ac:dyDescent="0.2">
      <c r="A1396" s="418"/>
      <c r="D1396" s="416">
        <f>_xlfn.XLOOKUP(C:C,Table1[for Import to Bank Register dropdown],Table1[for Pivot],0,0,1)</f>
        <v>0</v>
      </c>
      <c r="E1396" s="419"/>
      <c r="F1396" s="160">
        <f t="shared" si="65"/>
        <v>1111111</v>
      </c>
      <c r="G1396" s="394">
        <f t="shared" si="64"/>
        <v>0</v>
      </c>
      <c r="I1396" s="397">
        <f>IF(OR(C1396="150 Directors advances", C1396="120 accounts receivable", C1396="720.2 Automobile - Insurance", C1396="720.3 Automobile - License", C1396="870.4 Rent - Insurance", C1396="870.6 Rent - Property Tax", C1396="870.7 Rent - Homeoffice", C1396="870.9 Rent - Water"),
   0,
   IF(Dashboard!$F$5="Quick",
      IF(OR(C1396="190 Automobile",C1396="200 computer hardware",C1396="210 Computer software",C1396="220 Quickbooks software",C1396="230 Office equipment",C1396="240 Office furniture"),
         E1396-(E1396/(1+Dashboard!$F$4)),
         0
      ),
      IF(C1396="750 Business promotion",
         E1396-(E1396/(1+4.793/100)),
         E1396-(E1396/(1+Dashboard!$F$4))
      )
   )
)</f>
        <v>0</v>
      </c>
      <c r="J1396" s="39">
        <f>Bank1[[#This Row],[Money in/ (Money out)]]-Bank1[[#This Row],[GST/HST]]</f>
        <v>0</v>
      </c>
      <c r="L1396" s="37">
        <f t="shared" si="63"/>
        <v>0</v>
      </c>
    </row>
    <row r="1397" spans="1:12" x14ac:dyDescent="0.2">
      <c r="A1397" s="418"/>
      <c r="D1397" s="416">
        <f>_xlfn.XLOOKUP(C:C,Table1[for Import to Bank Register dropdown],Table1[for Pivot],0,0,1)</f>
        <v>0</v>
      </c>
      <c r="E1397" s="419"/>
      <c r="F1397" s="160">
        <f t="shared" si="65"/>
        <v>1111111</v>
      </c>
      <c r="G1397" s="394">
        <f t="shared" si="64"/>
        <v>0</v>
      </c>
      <c r="I1397" s="397">
        <f>IF(OR(C1397="150 Directors advances", C1397="120 accounts receivable", C1397="720.2 Automobile - Insurance", C1397="720.3 Automobile - License", C1397="870.4 Rent - Insurance", C1397="870.6 Rent - Property Tax", C1397="870.7 Rent - Homeoffice", C1397="870.9 Rent - Water"),
   0,
   IF(Dashboard!$F$5="Quick",
      IF(OR(C1397="190 Automobile",C1397="200 computer hardware",C1397="210 Computer software",C1397="220 Quickbooks software",C1397="230 Office equipment",C1397="240 Office furniture"),
         E1397-(E1397/(1+Dashboard!$F$4)),
         0
      ),
      IF(C1397="750 Business promotion",
         E1397-(E1397/(1+4.793/100)),
         E1397-(E1397/(1+Dashboard!$F$4))
      )
   )
)</f>
        <v>0</v>
      </c>
      <c r="J1397" s="39">
        <f>Bank1[[#This Row],[Money in/ (Money out)]]-Bank1[[#This Row],[GST/HST]]</f>
        <v>0</v>
      </c>
      <c r="L1397" s="37">
        <f t="shared" si="63"/>
        <v>0</v>
      </c>
    </row>
    <row r="1398" spans="1:12" x14ac:dyDescent="0.2">
      <c r="A1398" s="418"/>
      <c r="D1398" s="416">
        <f>_xlfn.XLOOKUP(C:C,Table1[for Import to Bank Register dropdown],Table1[for Pivot],0,0,1)</f>
        <v>0</v>
      </c>
      <c r="E1398" s="419"/>
      <c r="F1398" s="160">
        <f t="shared" si="65"/>
        <v>1111111</v>
      </c>
      <c r="G1398" s="394">
        <f t="shared" si="64"/>
        <v>0</v>
      </c>
      <c r="I1398" s="397">
        <f>IF(OR(C1398="150 Directors advances", C1398="120 accounts receivable", C1398="720.2 Automobile - Insurance", C1398="720.3 Automobile - License", C1398="870.4 Rent - Insurance", C1398="870.6 Rent - Property Tax", C1398="870.7 Rent - Homeoffice", C1398="870.9 Rent - Water"),
   0,
   IF(Dashboard!$F$5="Quick",
      IF(OR(C1398="190 Automobile",C1398="200 computer hardware",C1398="210 Computer software",C1398="220 Quickbooks software",C1398="230 Office equipment",C1398="240 Office furniture"),
         E1398-(E1398/(1+Dashboard!$F$4)),
         0
      ),
      IF(C1398="750 Business promotion",
         E1398-(E1398/(1+4.793/100)),
         E1398-(E1398/(1+Dashboard!$F$4))
      )
   )
)</f>
        <v>0</v>
      </c>
      <c r="J1398" s="39">
        <f>Bank1[[#This Row],[Money in/ (Money out)]]-Bank1[[#This Row],[GST/HST]]</f>
        <v>0</v>
      </c>
      <c r="L1398" s="37">
        <f t="shared" si="63"/>
        <v>0</v>
      </c>
    </row>
    <row r="1399" spans="1:12" x14ac:dyDescent="0.2">
      <c r="A1399" s="418"/>
      <c r="D1399" s="416">
        <f>_xlfn.XLOOKUP(C:C,Table1[for Import to Bank Register dropdown],Table1[for Pivot],0,0,1)</f>
        <v>0</v>
      </c>
      <c r="E1399" s="419"/>
      <c r="F1399" s="160">
        <f t="shared" si="65"/>
        <v>1111111</v>
      </c>
      <c r="G1399" s="394">
        <f t="shared" si="64"/>
        <v>0</v>
      </c>
      <c r="I1399" s="397">
        <f>IF(OR(C1399="150 Directors advances", C1399="120 accounts receivable", C1399="720.2 Automobile - Insurance", C1399="720.3 Automobile - License", C1399="870.4 Rent - Insurance", C1399="870.6 Rent - Property Tax", C1399="870.7 Rent - Homeoffice", C1399="870.9 Rent - Water"),
   0,
   IF(Dashboard!$F$5="Quick",
      IF(OR(C1399="190 Automobile",C1399="200 computer hardware",C1399="210 Computer software",C1399="220 Quickbooks software",C1399="230 Office equipment",C1399="240 Office furniture"),
         E1399-(E1399/(1+Dashboard!$F$4)),
         0
      ),
      IF(C1399="750 Business promotion",
         E1399-(E1399/(1+4.793/100)),
         E1399-(E1399/(1+Dashboard!$F$4))
      )
   )
)</f>
        <v>0</v>
      </c>
      <c r="J1399" s="39">
        <f>Bank1[[#This Row],[Money in/ (Money out)]]-Bank1[[#This Row],[GST/HST]]</f>
        <v>0</v>
      </c>
      <c r="L1399" s="37">
        <f t="shared" si="63"/>
        <v>0</v>
      </c>
    </row>
    <row r="1400" spans="1:12" x14ac:dyDescent="0.2">
      <c r="A1400" s="418"/>
      <c r="D1400" s="416">
        <f>_xlfn.XLOOKUP(C:C,Table1[for Import to Bank Register dropdown],Table1[for Pivot],0,0,1)</f>
        <v>0</v>
      </c>
      <c r="E1400" s="419"/>
      <c r="F1400" s="160">
        <f t="shared" si="65"/>
        <v>1111111</v>
      </c>
      <c r="G1400" s="394">
        <f t="shared" si="64"/>
        <v>0</v>
      </c>
      <c r="I1400" s="397">
        <f>IF(OR(C1400="150 Directors advances", C1400="120 accounts receivable", C1400="720.2 Automobile - Insurance", C1400="720.3 Automobile - License", C1400="870.4 Rent - Insurance", C1400="870.6 Rent - Property Tax", C1400="870.7 Rent - Homeoffice", C1400="870.9 Rent - Water"),
   0,
   IF(Dashboard!$F$5="Quick",
      IF(OR(C1400="190 Automobile",C1400="200 computer hardware",C1400="210 Computer software",C1400="220 Quickbooks software",C1400="230 Office equipment",C1400="240 Office furniture"),
         E1400-(E1400/(1+Dashboard!$F$4)),
         0
      ),
      IF(C1400="750 Business promotion",
         E1400-(E1400/(1+4.793/100)),
         E1400-(E1400/(1+Dashboard!$F$4))
      )
   )
)</f>
        <v>0</v>
      </c>
      <c r="J1400" s="39">
        <f>Bank1[[#This Row],[Money in/ (Money out)]]-Bank1[[#This Row],[GST/HST]]</f>
        <v>0</v>
      </c>
      <c r="L1400" s="37">
        <f t="shared" si="63"/>
        <v>0</v>
      </c>
    </row>
    <row r="1401" spans="1:12" x14ac:dyDescent="0.2">
      <c r="A1401" s="418"/>
      <c r="D1401" s="416">
        <f>_xlfn.XLOOKUP(C:C,Table1[for Import to Bank Register dropdown],Table1[for Pivot],0,0,1)</f>
        <v>0</v>
      </c>
      <c r="E1401" s="419"/>
      <c r="F1401" s="160">
        <f t="shared" si="65"/>
        <v>1111111</v>
      </c>
      <c r="G1401" s="394">
        <f t="shared" si="64"/>
        <v>0</v>
      </c>
      <c r="I1401" s="397">
        <f>IF(OR(C1401="150 Directors advances", C1401="120 accounts receivable", C1401="720.2 Automobile - Insurance", C1401="720.3 Automobile - License", C1401="870.4 Rent - Insurance", C1401="870.6 Rent - Property Tax", C1401="870.7 Rent - Homeoffice", C1401="870.9 Rent - Water"),
   0,
   IF(Dashboard!$F$5="Quick",
      IF(OR(C1401="190 Automobile",C1401="200 computer hardware",C1401="210 Computer software",C1401="220 Quickbooks software",C1401="230 Office equipment",C1401="240 Office furniture"),
         E1401-(E1401/(1+Dashboard!$F$4)),
         0
      ),
      IF(C1401="750 Business promotion",
         E1401-(E1401/(1+4.793/100)),
         E1401-(E1401/(1+Dashboard!$F$4))
      )
   )
)</f>
        <v>0</v>
      </c>
      <c r="J1401" s="39">
        <f>Bank1[[#This Row],[Money in/ (Money out)]]-Bank1[[#This Row],[GST/HST]]</f>
        <v>0</v>
      </c>
      <c r="L1401" s="37">
        <f t="shared" si="63"/>
        <v>0</v>
      </c>
    </row>
    <row r="1402" spans="1:12" x14ac:dyDescent="0.2">
      <c r="A1402" s="418"/>
      <c r="D1402" s="416">
        <f>_xlfn.XLOOKUP(C:C,Table1[for Import to Bank Register dropdown],Table1[for Pivot],0,0,1)</f>
        <v>0</v>
      </c>
      <c r="E1402" s="419"/>
      <c r="F1402" s="160">
        <f t="shared" si="65"/>
        <v>1111111</v>
      </c>
      <c r="G1402" s="394">
        <f t="shared" si="64"/>
        <v>0</v>
      </c>
      <c r="I1402" s="397">
        <f>IF(OR(C1402="150 Directors advances", C1402="120 accounts receivable", C1402="720.2 Automobile - Insurance", C1402="720.3 Automobile - License", C1402="870.4 Rent - Insurance", C1402="870.6 Rent - Property Tax", C1402="870.7 Rent - Homeoffice", C1402="870.9 Rent - Water"),
   0,
   IF(Dashboard!$F$5="Quick",
      IF(OR(C1402="190 Automobile",C1402="200 computer hardware",C1402="210 Computer software",C1402="220 Quickbooks software",C1402="230 Office equipment",C1402="240 Office furniture"),
         E1402-(E1402/(1+Dashboard!$F$4)),
         0
      ),
      IF(C1402="750 Business promotion",
         E1402-(E1402/(1+4.793/100)),
         E1402-(E1402/(1+Dashboard!$F$4))
      )
   )
)</f>
        <v>0</v>
      </c>
      <c r="J1402" s="39">
        <f>Bank1[[#This Row],[Money in/ (Money out)]]-Bank1[[#This Row],[GST/HST]]</f>
        <v>0</v>
      </c>
      <c r="L1402" s="37">
        <f t="shared" si="63"/>
        <v>0</v>
      </c>
    </row>
    <row r="1403" spans="1:12" x14ac:dyDescent="0.2">
      <c r="A1403" s="418"/>
      <c r="D1403" s="416">
        <f>_xlfn.XLOOKUP(C:C,Table1[for Import to Bank Register dropdown],Table1[for Pivot],0,0,1)</f>
        <v>0</v>
      </c>
      <c r="E1403" s="419"/>
      <c r="F1403" s="160">
        <f t="shared" si="65"/>
        <v>1111111</v>
      </c>
      <c r="G1403" s="394">
        <f t="shared" si="64"/>
        <v>0</v>
      </c>
      <c r="I1403" s="397">
        <f>IF(OR(C1403="150 Directors advances", C1403="120 accounts receivable", C1403="720.2 Automobile - Insurance", C1403="720.3 Automobile - License", C1403="870.4 Rent - Insurance", C1403="870.6 Rent - Property Tax", C1403="870.7 Rent - Homeoffice", C1403="870.9 Rent - Water"),
   0,
   IF(Dashboard!$F$5="Quick",
      IF(OR(C1403="190 Automobile",C1403="200 computer hardware",C1403="210 Computer software",C1403="220 Quickbooks software",C1403="230 Office equipment",C1403="240 Office furniture"),
         E1403-(E1403/(1+Dashboard!$F$4)),
         0
      ),
      IF(C1403="750 Business promotion",
         E1403-(E1403/(1+4.793/100)),
         E1403-(E1403/(1+Dashboard!$F$4))
      )
   )
)</f>
        <v>0</v>
      </c>
      <c r="J1403" s="39">
        <f>Bank1[[#This Row],[Money in/ (Money out)]]-Bank1[[#This Row],[GST/HST]]</f>
        <v>0</v>
      </c>
      <c r="L1403" s="37">
        <f t="shared" si="63"/>
        <v>0</v>
      </c>
    </row>
    <row r="1404" spans="1:12" x14ac:dyDescent="0.2">
      <c r="A1404" s="418"/>
      <c r="D1404" s="416">
        <f>_xlfn.XLOOKUP(C:C,Table1[for Import to Bank Register dropdown],Table1[for Pivot],0,0,1)</f>
        <v>0</v>
      </c>
      <c r="E1404" s="419"/>
      <c r="F1404" s="160">
        <f t="shared" si="65"/>
        <v>1111111</v>
      </c>
      <c r="G1404" s="394">
        <f t="shared" si="64"/>
        <v>0</v>
      </c>
      <c r="I1404" s="397">
        <f>IF(OR(C1404="150 Directors advances", C1404="120 accounts receivable", C1404="720.2 Automobile - Insurance", C1404="720.3 Automobile - License", C1404="870.4 Rent - Insurance", C1404="870.6 Rent - Property Tax", C1404="870.7 Rent - Homeoffice", C1404="870.9 Rent - Water"),
   0,
   IF(Dashboard!$F$5="Quick",
      IF(OR(C1404="190 Automobile",C1404="200 computer hardware",C1404="210 Computer software",C1404="220 Quickbooks software",C1404="230 Office equipment",C1404="240 Office furniture"),
         E1404-(E1404/(1+Dashboard!$F$4)),
         0
      ),
      IF(C1404="750 Business promotion",
         E1404-(E1404/(1+4.793/100)),
         E1404-(E1404/(1+Dashboard!$F$4))
      )
   )
)</f>
        <v>0</v>
      </c>
      <c r="J1404" s="39">
        <f>Bank1[[#This Row],[Money in/ (Money out)]]-Bank1[[#This Row],[GST/HST]]</f>
        <v>0</v>
      </c>
      <c r="L1404" s="37">
        <f t="shared" si="63"/>
        <v>0</v>
      </c>
    </row>
    <row r="1405" spans="1:12" x14ac:dyDescent="0.2">
      <c r="A1405" s="418"/>
      <c r="D1405" s="416">
        <f>_xlfn.XLOOKUP(C:C,Table1[for Import to Bank Register dropdown],Table1[for Pivot],0,0,1)</f>
        <v>0</v>
      </c>
      <c r="E1405" s="419"/>
      <c r="F1405" s="160">
        <f t="shared" si="65"/>
        <v>1111111</v>
      </c>
      <c r="G1405" s="394">
        <f t="shared" si="64"/>
        <v>0</v>
      </c>
      <c r="I1405" s="397">
        <f>IF(OR(C1405="150 Directors advances", C1405="120 accounts receivable", C1405="720.2 Automobile - Insurance", C1405="720.3 Automobile - License", C1405="870.4 Rent - Insurance", C1405="870.6 Rent - Property Tax", C1405="870.7 Rent - Homeoffice", C1405="870.9 Rent - Water"),
   0,
   IF(Dashboard!$F$5="Quick",
      IF(OR(C1405="190 Automobile",C1405="200 computer hardware",C1405="210 Computer software",C1405="220 Quickbooks software",C1405="230 Office equipment",C1405="240 Office furniture"),
         E1405-(E1405/(1+Dashboard!$F$4)),
         0
      ),
      IF(C1405="750 Business promotion",
         E1405-(E1405/(1+4.793/100)),
         E1405-(E1405/(1+Dashboard!$F$4))
      )
   )
)</f>
        <v>0</v>
      </c>
      <c r="J1405" s="39">
        <f>Bank1[[#This Row],[Money in/ (Money out)]]-Bank1[[#This Row],[GST/HST]]</f>
        <v>0</v>
      </c>
      <c r="L1405" s="37">
        <f t="shared" si="63"/>
        <v>0</v>
      </c>
    </row>
    <row r="1406" spans="1:12" x14ac:dyDescent="0.2">
      <c r="A1406" s="418"/>
      <c r="D1406" s="416">
        <f>_xlfn.XLOOKUP(C:C,Table1[for Import to Bank Register dropdown],Table1[for Pivot],0,0,1)</f>
        <v>0</v>
      </c>
      <c r="E1406" s="419"/>
      <c r="F1406" s="160">
        <f t="shared" si="65"/>
        <v>1111111</v>
      </c>
      <c r="G1406" s="394">
        <f t="shared" si="64"/>
        <v>0</v>
      </c>
      <c r="I1406" s="397">
        <f>IF(OR(C1406="150 Directors advances", C1406="120 accounts receivable", C1406="720.2 Automobile - Insurance", C1406="720.3 Automobile - License", C1406="870.4 Rent - Insurance", C1406="870.6 Rent - Property Tax", C1406="870.7 Rent - Homeoffice", C1406="870.9 Rent - Water"),
   0,
   IF(Dashboard!$F$5="Quick",
      IF(OR(C1406="190 Automobile",C1406="200 computer hardware",C1406="210 Computer software",C1406="220 Quickbooks software",C1406="230 Office equipment",C1406="240 Office furniture"),
         E1406-(E1406/(1+Dashboard!$F$4)),
         0
      ),
      IF(C1406="750 Business promotion",
         E1406-(E1406/(1+4.793/100)),
         E1406-(E1406/(1+Dashboard!$F$4))
      )
   )
)</f>
        <v>0</v>
      </c>
      <c r="J1406" s="39">
        <f>Bank1[[#This Row],[Money in/ (Money out)]]-Bank1[[#This Row],[GST/HST]]</f>
        <v>0</v>
      </c>
      <c r="L1406" s="37">
        <f t="shared" si="63"/>
        <v>0</v>
      </c>
    </row>
    <row r="1407" spans="1:12" x14ac:dyDescent="0.2">
      <c r="A1407" s="418"/>
      <c r="D1407" s="416">
        <f>_xlfn.XLOOKUP(C:C,Table1[for Import to Bank Register dropdown],Table1[for Pivot],0,0,1)</f>
        <v>0</v>
      </c>
      <c r="E1407" s="419"/>
      <c r="F1407" s="160">
        <f t="shared" si="65"/>
        <v>1111111</v>
      </c>
      <c r="G1407" s="394">
        <f t="shared" si="64"/>
        <v>0</v>
      </c>
      <c r="I1407" s="397">
        <f>IF(OR(C1407="150 Directors advances", C1407="120 accounts receivable", C1407="720.2 Automobile - Insurance", C1407="720.3 Automobile - License", C1407="870.4 Rent - Insurance", C1407="870.6 Rent - Property Tax", C1407="870.7 Rent - Homeoffice", C1407="870.9 Rent - Water"),
   0,
   IF(Dashboard!$F$5="Quick",
      IF(OR(C1407="190 Automobile",C1407="200 computer hardware",C1407="210 Computer software",C1407="220 Quickbooks software",C1407="230 Office equipment",C1407="240 Office furniture"),
         E1407-(E1407/(1+Dashboard!$F$4)),
         0
      ),
      IF(C1407="750 Business promotion",
         E1407-(E1407/(1+4.793/100)),
         E1407-(E1407/(1+Dashboard!$F$4))
      )
   )
)</f>
        <v>0</v>
      </c>
      <c r="J1407" s="39">
        <f>Bank1[[#This Row],[Money in/ (Money out)]]-Bank1[[#This Row],[GST/HST]]</f>
        <v>0</v>
      </c>
      <c r="L1407" s="37">
        <f t="shared" si="63"/>
        <v>0</v>
      </c>
    </row>
    <row r="1408" spans="1:12" x14ac:dyDescent="0.2">
      <c r="A1408" s="418"/>
      <c r="D1408" s="416">
        <f>_xlfn.XLOOKUP(C:C,Table1[for Import to Bank Register dropdown],Table1[for Pivot],0,0,1)</f>
        <v>0</v>
      </c>
      <c r="E1408" s="419"/>
      <c r="F1408" s="160">
        <f t="shared" si="65"/>
        <v>1111111</v>
      </c>
      <c r="G1408" s="394">
        <f t="shared" si="64"/>
        <v>0</v>
      </c>
      <c r="I1408" s="397">
        <f>IF(OR(C1408="150 Directors advances", C1408="120 accounts receivable", C1408="720.2 Automobile - Insurance", C1408="720.3 Automobile - License", C1408="870.4 Rent - Insurance", C1408="870.6 Rent - Property Tax", C1408="870.7 Rent - Homeoffice", C1408="870.9 Rent - Water"),
   0,
   IF(Dashboard!$F$5="Quick",
      IF(OR(C1408="190 Automobile",C1408="200 computer hardware",C1408="210 Computer software",C1408="220 Quickbooks software",C1408="230 Office equipment",C1408="240 Office furniture"),
         E1408-(E1408/(1+Dashboard!$F$4)),
         0
      ),
      IF(C1408="750 Business promotion",
         E1408-(E1408/(1+4.793/100)),
         E1408-(E1408/(1+Dashboard!$F$4))
      )
   )
)</f>
        <v>0</v>
      </c>
      <c r="J1408" s="39">
        <f>Bank1[[#This Row],[Money in/ (Money out)]]-Bank1[[#This Row],[GST/HST]]</f>
        <v>0</v>
      </c>
      <c r="L1408" s="37">
        <f t="shared" si="63"/>
        <v>0</v>
      </c>
    </row>
    <row r="1409" spans="1:12" x14ac:dyDescent="0.2">
      <c r="A1409" s="418"/>
      <c r="D1409" s="416">
        <f>_xlfn.XLOOKUP(C:C,Table1[for Import to Bank Register dropdown],Table1[for Pivot],0,0,1)</f>
        <v>0</v>
      </c>
      <c r="E1409" s="419"/>
      <c r="F1409" s="160">
        <f t="shared" si="65"/>
        <v>1111111</v>
      </c>
      <c r="G1409" s="394">
        <f t="shared" si="64"/>
        <v>0</v>
      </c>
      <c r="I1409" s="397">
        <f>IF(OR(C1409="150 Directors advances", C1409="120 accounts receivable", C1409="720.2 Automobile - Insurance", C1409="720.3 Automobile - License", C1409="870.4 Rent - Insurance", C1409="870.6 Rent - Property Tax", C1409="870.7 Rent - Homeoffice", C1409="870.9 Rent - Water"),
   0,
   IF(Dashboard!$F$5="Quick",
      IF(OR(C1409="190 Automobile",C1409="200 computer hardware",C1409="210 Computer software",C1409="220 Quickbooks software",C1409="230 Office equipment",C1409="240 Office furniture"),
         E1409-(E1409/(1+Dashboard!$F$4)),
         0
      ),
      IF(C1409="750 Business promotion",
         E1409-(E1409/(1+4.793/100)),
         E1409-(E1409/(1+Dashboard!$F$4))
      )
   )
)</f>
        <v>0</v>
      </c>
      <c r="J1409" s="39">
        <f>Bank1[[#This Row],[Money in/ (Money out)]]-Bank1[[#This Row],[GST/HST]]</f>
        <v>0</v>
      </c>
      <c r="L1409" s="37">
        <f t="shared" si="63"/>
        <v>0</v>
      </c>
    </row>
    <row r="1410" spans="1:12" x14ac:dyDescent="0.2">
      <c r="A1410" s="418"/>
      <c r="D1410" s="416">
        <f>_xlfn.XLOOKUP(C:C,Table1[for Import to Bank Register dropdown],Table1[for Pivot],0,0,1)</f>
        <v>0</v>
      </c>
      <c r="E1410" s="419"/>
      <c r="F1410" s="160">
        <f t="shared" si="65"/>
        <v>1111111</v>
      </c>
      <c r="G1410" s="394">
        <f t="shared" si="64"/>
        <v>0</v>
      </c>
      <c r="I1410" s="397">
        <f>IF(OR(C1410="150 Directors advances", C1410="120 accounts receivable", C1410="720.2 Automobile - Insurance", C1410="720.3 Automobile - License", C1410="870.4 Rent - Insurance", C1410="870.6 Rent - Property Tax", C1410="870.7 Rent - Homeoffice", C1410="870.9 Rent - Water"),
   0,
   IF(Dashboard!$F$5="Quick",
      IF(OR(C1410="190 Automobile",C1410="200 computer hardware",C1410="210 Computer software",C1410="220 Quickbooks software",C1410="230 Office equipment",C1410="240 Office furniture"),
         E1410-(E1410/(1+Dashboard!$F$4)),
         0
      ),
      IF(C1410="750 Business promotion",
         E1410-(E1410/(1+4.793/100)),
         E1410-(E1410/(1+Dashboard!$F$4))
      )
   )
)</f>
        <v>0</v>
      </c>
      <c r="J1410" s="39">
        <f>Bank1[[#This Row],[Money in/ (Money out)]]-Bank1[[#This Row],[GST/HST]]</f>
        <v>0</v>
      </c>
      <c r="L1410" s="37">
        <f t="shared" si="63"/>
        <v>0</v>
      </c>
    </row>
    <row r="1411" spans="1:12" x14ac:dyDescent="0.2">
      <c r="A1411" s="418"/>
      <c r="D1411" s="416">
        <f>_xlfn.XLOOKUP(C:C,Table1[for Import to Bank Register dropdown],Table1[for Pivot],0,0,1)</f>
        <v>0</v>
      </c>
      <c r="E1411" s="419"/>
      <c r="F1411" s="160">
        <f t="shared" si="65"/>
        <v>1111111</v>
      </c>
      <c r="G1411" s="394">
        <f t="shared" si="64"/>
        <v>0</v>
      </c>
      <c r="I1411" s="397">
        <f>IF(OR(C1411="150 Directors advances", C1411="120 accounts receivable", C1411="720.2 Automobile - Insurance", C1411="720.3 Automobile - License", C1411="870.4 Rent - Insurance", C1411="870.6 Rent - Property Tax", C1411="870.7 Rent - Homeoffice", C1411="870.9 Rent - Water"),
   0,
   IF(Dashboard!$F$5="Quick",
      IF(OR(C1411="190 Automobile",C1411="200 computer hardware",C1411="210 Computer software",C1411="220 Quickbooks software",C1411="230 Office equipment",C1411="240 Office furniture"),
         E1411-(E1411/(1+Dashboard!$F$4)),
         0
      ),
      IF(C1411="750 Business promotion",
         E1411-(E1411/(1+4.793/100)),
         E1411-(E1411/(1+Dashboard!$F$4))
      )
   )
)</f>
        <v>0</v>
      </c>
      <c r="J1411" s="39">
        <f>Bank1[[#This Row],[Money in/ (Money out)]]-Bank1[[#This Row],[GST/HST]]</f>
        <v>0</v>
      </c>
      <c r="L1411" s="37">
        <f t="shared" si="63"/>
        <v>0</v>
      </c>
    </row>
    <row r="1412" spans="1:12" x14ac:dyDescent="0.2">
      <c r="A1412" s="418"/>
      <c r="D1412" s="416">
        <f>_xlfn.XLOOKUP(C:C,Table1[for Import to Bank Register dropdown],Table1[for Pivot],0,0,1)</f>
        <v>0</v>
      </c>
      <c r="E1412" s="419"/>
      <c r="F1412" s="160">
        <f t="shared" si="65"/>
        <v>1111111</v>
      </c>
      <c r="G1412" s="394">
        <f t="shared" si="64"/>
        <v>0</v>
      </c>
      <c r="I1412" s="397">
        <f>IF(OR(C1412="150 Directors advances", C1412="120 accounts receivable", C1412="720.2 Automobile - Insurance", C1412="720.3 Automobile - License", C1412="870.4 Rent - Insurance", C1412="870.6 Rent - Property Tax", C1412="870.7 Rent - Homeoffice", C1412="870.9 Rent - Water"),
   0,
   IF(Dashboard!$F$5="Quick",
      IF(OR(C1412="190 Automobile",C1412="200 computer hardware",C1412="210 Computer software",C1412="220 Quickbooks software",C1412="230 Office equipment",C1412="240 Office furniture"),
         E1412-(E1412/(1+Dashboard!$F$4)),
         0
      ),
      IF(C1412="750 Business promotion",
         E1412-(E1412/(1+4.793/100)),
         E1412-(E1412/(1+Dashboard!$F$4))
      )
   )
)</f>
        <v>0</v>
      </c>
      <c r="J1412" s="39">
        <f>Bank1[[#This Row],[Money in/ (Money out)]]-Bank1[[#This Row],[GST/HST]]</f>
        <v>0</v>
      </c>
      <c r="L1412" s="37">
        <f t="shared" si="63"/>
        <v>0</v>
      </c>
    </row>
    <row r="1413" spans="1:12" x14ac:dyDescent="0.2">
      <c r="A1413" s="418"/>
      <c r="D1413" s="416">
        <f>_xlfn.XLOOKUP(C:C,Table1[for Import to Bank Register dropdown],Table1[for Pivot],0,0,1)</f>
        <v>0</v>
      </c>
      <c r="E1413" s="419"/>
      <c r="F1413" s="160">
        <f t="shared" si="65"/>
        <v>1111111</v>
      </c>
      <c r="G1413" s="394">
        <f t="shared" si="64"/>
        <v>0</v>
      </c>
      <c r="I1413" s="397">
        <f>IF(OR(C1413="150 Directors advances", C1413="120 accounts receivable", C1413="720.2 Automobile - Insurance", C1413="720.3 Automobile - License", C1413="870.4 Rent - Insurance", C1413="870.6 Rent - Property Tax", C1413="870.7 Rent - Homeoffice", C1413="870.9 Rent - Water"),
   0,
   IF(Dashboard!$F$5="Quick",
      IF(OR(C1413="190 Automobile",C1413="200 computer hardware",C1413="210 Computer software",C1413="220 Quickbooks software",C1413="230 Office equipment",C1413="240 Office furniture"),
         E1413-(E1413/(1+Dashboard!$F$4)),
         0
      ),
      IF(C1413="750 Business promotion",
         E1413-(E1413/(1+4.793/100)),
         E1413-(E1413/(1+Dashboard!$F$4))
      )
   )
)</f>
        <v>0</v>
      </c>
      <c r="J1413" s="39">
        <f>Bank1[[#This Row],[Money in/ (Money out)]]-Bank1[[#This Row],[GST/HST]]</f>
        <v>0</v>
      </c>
      <c r="L1413" s="37">
        <f t="shared" si="63"/>
        <v>0</v>
      </c>
    </row>
    <row r="1414" spans="1:12" x14ac:dyDescent="0.2">
      <c r="A1414" s="418"/>
      <c r="D1414" s="416">
        <f>_xlfn.XLOOKUP(C:C,Table1[for Import to Bank Register dropdown],Table1[for Pivot],0,0,1)</f>
        <v>0</v>
      </c>
      <c r="E1414" s="419"/>
      <c r="F1414" s="160">
        <f t="shared" si="65"/>
        <v>1111111</v>
      </c>
      <c r="G1414" s="394">
        <f t="shared" si="64"/>
        <v>0</v>
      </c>
      <c r="I1414" s="397">
        <f>IF(OR(C1414="150 Directors advances", C1414="120 accounts receivable", C1414="720.2 Automobile - Insurance", C1414="720.3 Automobile - License", C1414="870.4 Rent - Insurance", C1414="870.6 Rent - Property Tax", C1414="870.7 Rent - Homeoffice", C1414="870.9 Rent - Water"),
   0,
   IF(Dashboard!$F$5="Quick",
      IF(OR(C1414="190 Automobile",C1414="200 computer hardware",C1414="210 Computer software",C1414="220 Quickbooks software",C1414="230 Office equipment",C1414="240 Office furniture"),
         E1414-(E1414/(1+Dashboard!$F$4)),
         0
      ),
      IF(C1414="750 Business promotion",
         E1414-(E1414/(1+4.793/100)),
         E1414-(E1414/(1+Dashboard!$F$4))
      )
   )
)</f>
        <v>0</v>
      </c>
      <c r="J1414" s="39">
        <f>Bank1[[#This Row],[Money in/ (Money out)]]-Bank1[[#This Row],[GST/HST]]</f>
        <v>0</v>
      </c>
      <c r="L1414" s="37">
        <f t="shared" ref="L1414:L1477" si="66">$L$3</f>
        <v>0</v>
      </c>
    </row>
    <row r="1415" spans="1:12" x14ac:dyDescent="0.2">
      <c r="A1415" s="418"/>
      <c r="D1415" s="416">
        <f>_xlfn.XLOOKUP(C:C,Table1[for Import to Bank Register dropdown],Table1[for Pivot],0,0,1)</f>
        <v>0</v>
      </c>
      <c r="E1415" s="419"/>
      <c r="F1415" s="160">
        <f t="shared" si="65"/>
        <v>1111111</v>
      </c>
      <c r="G1415" s="394">
        <f t="shared" ref="G1415:G1478" si="67">G1414+E1415</f>
        <v>0</v>
      </c>
      <c r="I1415" s="397">
        <f>IF(OR(C1415="150 Directors advances", C1415="120 accounts receivable", C1415="720.2 Automobile - Insurance", C1415="720.3 Automobile - License", C1415="870.4 Rent - Insurance", C1415="870.6 Rent - Property Tax", C1415="870.7 Rent - Homeoffice", C1415="870.9 Rent - Water"),
   0,
   IF(Dashboard!$F$5="Quick",
      IF(OR(C1415="190 Automobile",C1415="200 computer hardware",C1415="210 Computer software",C1415="220 Quickbooks software",C1415="230 Office equipment",C1415="240 Office furniture"),
         E1415-(E1415/(1+Dashboard!$F$4)),
         0
      ),
      IF(C1415="750 Business promotion",
         E1415-(E1415/(1+4.793/100)),
         E1415-(E1415/(1+Dashboard!$F$4))
      )
   )
)</f>
        <v>0</v>
      </c>
      <c r="J1415" s="39">
        <f>Bank1[[#This Row],[Money in/ (Money out)]]-Bank1[[#This Row],[GST/HST]]</f>
        <v>0</v>
      </c>
      <c r="L1415" s="37">
        <f t="shared" si="66"/>
        <v>0</v>
      </c>
    </row>
    <row r="1416" spans="1:12" x14ac:dyDescent="0.2">
      <c r="A1416" s="418"/>
      <c r="D1416" s="416">
        <f>_xlfn.XLOOKUP(C:C,Table1[for Import to Bank Register dropdown],Table1[for Pivot],0,0,1)</f>
        <v>0</v>
      </c>
      <c r="E1416" s="419"/>
      <c r="F1416" s="160">
        <f t="shared" ref="F1416:F1479" si="68">$E$2</f>
        <v>1111111</v>
      </c>
      <c r="G1416" s="394">
        <f t="shared" si="67"/>
        <v>0</v>
      </c>
      <c r="I1416" s="397">
        <f>IF(OR(C1416="150 Directors advances", C1416="120 accounts receivable", C1416="720.2 Automobile - Insurance", C1416="720.3 Automobile - License", C1416="870.4 Rent - Insurance", C1416="870.6 Rent - Property Tax", C1416="870.7 Rent - Homeoffice", C1416="870.9 Rent - Water"),
   0,
   IF(Dashboard!$F$5="Quick",
      IF(OR(C1416="190 Automobile",C1416="200 computer hardware",C1416="210 Computer software",C1416="220 Quickbooks software",C1416="230 Office equipment",C1416="240 Office furniture"),
         E1416-(E1416/(1+Dashboard!$F$4)),
         0
      ),
      IF(C1416="750 Business promotion",
         E1416-(E1416/(1+4.793/100)),
         E1416-(E1416/(1+Dashboard!$F$4))
      )
   )
)</f>
        <v>0</v>
      </c>
      <c r="J1416" s="39">
        <f>Bank1[[#This Row],[Money in/ (Money out)]]-Bank1[[#This Row],[GST/HST]]</f>
        <v>0</v>
      </c>
      <c r="L1416" s="37">
        <f t="shared" si="66"/>
        <v>0</v>
      </c>
    </row>
    <row r="1417" spans="1:12" x14ac:dyDescent="0.2">
      <c r="A1417" s="418"/>
      <c r="D1417" s="416">
        <f>_xlfn.XLOOKUP(C:C,Table1[for Import to Bank Register dropdown],Table1[for Pivot],0,0,1)</f>
        <v>0</v>
      </c>
      <c r="E1417" s="419"/>
      <c r="F1417" s="160">
        <f t="shared" si="68"/>
        <v>1111111</v>
      </c>
      <c r="G1417" s="394">
        <f t="shared" si="67"/>
        <v>0</v>
      </c>
      <c r="I1417" s="397">
        <f>IF(OR(C1417="150 Directors advances", C1417="120 accounts receivable", C1417="720.2 Automobile - Insurance", C1417="720.3 Automobile - License", C1417="870.4 Rent - Insurance", C1417="870.6 Rent - Property Tax", C1417="870.7 Rent - Homeoffice", C1417="870.9 Rent - Water"),
   0,
   IF(Dashboard!$F$5="Quick",
      IF(OR(C1417="190 Automobile",C1417="200 computer hardware",C1417="210 Computer software",C1417="220 Quickbooks software",C1417="230 Office equipment",C1417="240 Office furniture"),
         E1417-(E1417/(1+Dashboard!$F$4)),
         0
      ),
      IF(C1417="750 Business promotion",
         E1417-(E1417/(1+4.793/100)),
         E1417-(E1417/(1+Dashboard!$F$4))
      )
   )
)</f>
        <v>0</v>
      </c>
      <c r="J1417" s="39">
        <f>Bank1[[#This Row],[Money in/ (Money out)]]-Bank1[[#This Row],[GST/HST]]</f>
        <v>0</v>
      </c>
      <c r="L1417" s="37">
        <f t="shared" si="66"/>
        <v>0</v>
      </c>
    </row>
    <row r="1418" spans="1:12" x14ac:dyDescent="0.2">
      <c r="A1418" s="418"/>
      <c r="D1418" s="416">
        <f>_xlfn.XLOOKUP(C:C,Table1[for Import to Bank Register dropdown],Table1[for Pivot],0,0,1)</f>
        <v>0</v>
      </c>
      <c r="E1418" s="419"/>
      <c r="F1418" s="160">
        <f t="shared" si="68"/>
        <v>1111111</v>
      </c>
      <c r="G1418" s="394">
        <f t="shared" si="67"/>
        <v>0</v>
      </c>
      <c r="I1418" s="397">
        <f>IF(OR(C1418="150 Directors advances", C1418="120 accounts receivable", C1418="720.2 Automobile - Insurance", C1418="720.3 Automobile - License", C1418="870.4 Rent - Insurance", C1418="870.6 Rent - Property Tax", C1418="870.7 Rent - Homeoffice", C1418="870.9 Rent - Water"),
   0,
   IF(Dashboard!$F$5="Quick",
      IF(OR(C1418="190 Automobile",C1418="200 computer hardware",C1418="210 Computer software",C1418="220 Quickbooks software",C1418="230 Office equipment",C1418="240 Office furniture"),
         E1418-(E1418/(1+Dashboard!$F$4)),
         0
      ),
      IF(C1418="750 Business promotion",
         E1418-(E1418/(1+4.793/100)),
         E1418-(E1418/(1+Dashboard!$F$4))
      )
   )
)</f>
        <v>0</v>
      </c>
      <c r="J1418" s="39">
        <f>Bank1[[#This Row],[Money in/ (Money out)]]-Bank1[[#This Row],[GST/HST]]</f>
        <v>0</v>
      </c>
      <c r="L1418" s="37">
        <f t="shared" si="66"/>
        <v>0</v>
      </c>
    </row>
    <row r="1419" spans="1:12" x14ac:dyDescent="0.2">
      <c r="A1419" s="418"/>
      <c r="D1419" s="416">
        <f>_xlfn.XLOOKUP(C:C,Table1[for Import to Bank Register dropdown],Table1[for Pivot],0,0,1)</f>
        <v>0</v>
      </c>
      <c r="E1419" s="419"/>
      <c r="F1419" s="160">
        <f t="shared" si="68"/>
        <v>1111111</v>
      </c>
      <c r="G1419" s="394">
        <f t="shared" si="67"/>
        <v>0</v>
      </c>
      <c r="I1419" s="397">
        <f>IF(OR(C1419="150 Directors advances", C1419="120 accounts receivable", C1419="720.2 Automobile - Insurance", C1419="720.3 Automobile - License", C1419="870.4 Rent - Insurance", C1419="870.6 Rent - Property Tax", C1419="870.7 Rent - Homeoffice", C1419="870.9 Rent - Water"),
   0,
   IF(Dashboard!$F$5="Quick",
      IF(OR(C1419="190 Automobile",C1419="200 computer hardware",C1419="210 Computer software",C1419="220 Quickbooks software",C1419="230 Office equipment",C1419="240 Office furniture"),
         E1419-(E1419/(1+Dashboard!$F$4)),
         0
      ),
      IF(C1419="750 Business promotion",
         E1419-(E1419/(1+4.793/100)),
         E1419-(E1419/(1+Dashboard!$F$4))
      )
   )
)</f>
        <v>0</v>
      </c>
      <c r="J1419" s="39">
        <f>Bank1[[#This Row],[Money in/ (Money out)]]-Bank1[[#This Row],[GST/HST]]</f>
        <v>0</v>
      </c>
      <c r="L1419" s="37">
        <f t="shared" si="66"/>
        <v>0</v>
      </c>
    </row>
    <row r="1420" spans="1:12" x14ac:dyDescent="0.2">
      <c r="A1420" s="418"/>
      <c r="D1420" s="416">
        <f>_xlfn.XLOOKUP(C:C,Table1[for Import to Bank Register dropdown],Table1[for Pivot],0,0,1)</f>
        <v>0</v>
      </c>
      <c r="E1420" s="419"/>
      <c r="F1420" s="160">
        <f t="shared" si="68"/>
        <v>1111111</v>
      </c>
      <c r="G1420" s="394">
        <f t="shared" si="67"/>
        <v>0</v>
      </c>
      <c r="I1420" s="397">
        <f>IF(OR(C1420="150 Directors advances", C1420="120 accounts receivable", C1420="720.2 Automobile - Insurance", C1420="720.3 Automobile - License", C1420="870.4 Rent - Insurance", C1420="870.6 Rent - Property Tax", C1420="870.7 Rent - Homeoffice", C1420="870.9 Rent - Water"),
   0,
   IF(Dashboard!$F$5="Quick",
      IF(OR(C1420="190 Automobile",C1420="200 computer hardware",C1420="210 Computer software",C1420="220 Quickbooks software",C1420="230 Office equipment",C1420="240 Office furniture"),
         E1420-(E1420/(1+Dashboard!$F$4)),
         0
      ),
      IF(C1420="750 Business promotion",
         E1420-(E1420/(1+4.793/100)),
         E1420-(E1420/(1+Dashboard!$F$4))
      )
   )
)</f>
        <v>0</v>
      </c>
      <c r="J1420" s="39">
        <f>Bank1[[#This Row],[Money in/ (Money out)]]-Bank1[[#This Row],[GST/HST]]</f>
        <v>0</v>
      </c>
      <c r="L1420" s="37">
        <f t="shared" si="66"/>
        <v>0</v>
      </c>
    </row>
    <row r="1421" spans="1:12" x14ac:dyDescent="0.2">
      <c r="A1421" s="418"/>
      <c r="D1421" s="416">
        <f>_xlfn.XLOOKUP(C:C,Table1[for Import to Bank Register dropdown],Table1[for Pivot],0,0,1)</f>
        <v>0</v>
      </c>
      <c r="E1421" s="419"/>
      <c r="F1421" s="160">
        <f t="shared" si="68"/>
        <v>1111111</v>
      </c>
      <c r="G1421" s="394">
        <f t="shared" si="67"/>
        <v>0</v>
      </c>
      <c r="I1421" s="397">
        <f>IF(OR(C1421="150 Directors advances", C1421="120 accounts receivable", C1421="720.2 Automobile - Insurance", C1421="720.3 Automobile - License", C1421="870.4 Rent - Insurance", C1421="870.6 Rent - Property Tax", C1421="870.7 Rent - Homeoffice", C1421="870.9 Rent - Water"),
   0,
   IF(Dashboard!$F$5="Quick",
      IF(OR(C1421="190 Automobile",C1421="200 computer hardware",C1421="210 Computer software",C1421="220 Quickbooks software",C1421="230 Office equipment",C1421="240 Office furniture"),
         E1421-(E1421/(1+Dashboard!$F$4)),
         0
      ),
      IF(C1421="750 Business promotion",
         E1421-(E1421/(1+4.793/100)),
         E1421-(E1421/(1+Dashboard!$F$4))
      )
   )
)</f>
        <v>0</v>
      </c>
      <c r="J1421" s="39">
        <f>Bank1[[#This Row],[Money in/ (Money out)]]-Bank1[[#This Row],[GST/HST]]</f>
        <v>0</v>
      </c>
      <c r="L1421" s="37">
        <f t="shared" si="66"/>
        <v>0</v>
      </c>
    </row>
    <row r="1422" spans="1:12" x14ac:dyDescent="0.2">
      <c r="A1422" s="418"/>
      <c r="D1422" s="416">
        <f>_xlfn.XLOOKUP(C:C,Table1[for Import to Bank Register dropdown],Table1[for Pivot],0,0,1)</f>
        <v>0</v>
      </c>
      <c r="E1422" s="419"/>
      <c r="F1422" s="160">
        <f t="shared" si="68"/>
        <v>1111111</v>
      </c>
      <c r="G1422" s="394">
        <f t="shared" si="67"/>
        <v>0</v>
      </c>
      <c r="I1422" s="397">
        <f>IF(OR(C1422="150 Directors advances", C1422="120 accounts receivable", C1422="720.2 Automobile - Insurance", C1422="720.3 Automobile - License", C1422="870.4 Rent - Insurance", C1422="870.6 Rent - Property Tax", C1422="870.7 Rent - Homeoffice", C1422="870.9 Rent - Water"),
   0,
   IF(Dashboard!$F$5="Quick",
      IF(OR(C1422="190 Automobile",C1422="200 computer hardware",C1422="210 Computer software",C1422="220 Quickbooks software",C1422="230 Office equipment",C1422="240 Office furniture"),
         E1422-(E1422/(1+Dashboard!$F$4)),
         0
      ),
      IF(C1422="750 Business promotion",
         E1422-(E1422/(1+4.793/100)),
         E1422-(E1422/(1+Dashboard!$F$4))
      )
   )
)</f>
        <v>0</v>
      </c>
      <c r="J1422" s="39">
        <f>Bank1[[#This Row],[Money in/ (Money out)]]-Bank1[[#This Row],[GST/HST]]</f>
        <v>0</v>
      </c>
      <c r="L1422" s="37">
        <f t="shared" si="66"/>
        <v>0</v>
      </c>
    </row>
    <row r="1423" spans="1:12" x14ac:dyDescent="0.2">
      <c r="A1423" s="418"/>
      <c r="D1423" s="416">
        <f>_xlfn.XLOOKUP(C:C,Table1[for Import to Bank Register dropdown],Table1[for Pivot],0,0,1)</f>
        <v>0</v>
      </c>
      <c r="E1423" s="419"/>
      <c r="F1423" s="160">
        <f t="shared" si="68"/>
        <v>1111111</v>
      </c>
      <c r="G1423" s="394">
        <f t="shared" si="67"/>
        <v>0</v>
      </c>
      <c r="I1423" s="397">
        <f>IF(OR(C1423="150 Directors advances", C1423="120 accounts receivable", C1423="720.2 Automobile - Insurance", C1423="720.3 Automobile - License", C1423="870.4 Rent - Insurance", C1423="870.6 Rent - Property Tax", C1423="870.7 Rent - Homeoffice", C1423="870.9 Rent - Water"),
   0,
   IF(Dashboard!$F$5="Quick",
      IF(OR(C1423="190 Automobile",C1423="200 computer hardware",C1423="210 Computer software",C1423="220 Quickbooks software",C1423="230 Office equipment",C1423="240 Office furniture"),
         E1423-(E1423/(1+Dashboard!$F$4)),
         0
      ),
      IF(C1423="750 Business promotion",
         E1423-(E1423/(1+4.793/100)),
         E1423-(E1423/(1+Dashboard!$F$4))
      )
   )
)</f>
        <v>0</v>
      </c>
      <c r="J1423" s="39">
        <f>Bank1[[#This Row],[Money in/ (Money out)]]-Bank1[[#This Row],[GST/HST]]</f>
        <v>0</v>
      </c>
      <c r="L1423" s="37">
        <f t="shared" si="66"/>
        <v>0</v>
      </c>
    </row>
    <row r="1424" spans="1:12" x14ac:dyDescent="0.2">
      <c r="A1424" s="418"/>
      <c r="D1424" s="416">
        <f>_xlfn.XLOOKUP(C:C,Table1[for Import to Bank Register dropdown],Table1[for Pivot],0,0,1)</f>
        <v>0</v>
      </c>
      <c r="E1424" s="419"/>
      <c r="F1424" s="160">
        <f t="shared" si="68"/>
        <v>1111111</v>
      </c>
      <c r="G1424" s="394">
        <f t="shared" si="67"/>
        <v>0</v>
      </c>
      <c r="I1424" s="397">
        <f>IF(OR(C1424="150 Directors advances", C1424="120 accounts receivable", C1424="720.2 Automobile - Insurance", C1424="720.3 Automobile - License", C1424="870.4 Rent - Insurance", C1424="870.6 Rent - Property Tax", C1424="870.7 Rent - Homeoffice", C1424="870.9 Rent - Water"),
   0,
   IF(Dashboard!$F$5="Quick",
      IF(OR(C1424="190 Automobile",C1424="200 computer hardware",C1424="210 Computer software",C1424="220 Quickbooks software",C1424="230 Office equipment",C1424="240 Office furniture"),
         E1424-(E1424/(1+Dashboard!$F$4)),
         0
      ),
      IF(C1424="750 Business promotion",
         E1424-(E1424/(1+4.793/100)),
         E1424-(E1424/(1+Dashboard!$F$4))
      )
   )
)</f>
        <v>0</v>
      </c>
      <c r="J1424" s="39">
        <f>Bank1[[#This Row],[Money in/ (Money out)]]-Bank1[[#This Row],[GST/HST]]</f>
        <v>0</v>
      </c>
      <c r="L1424" s="37">
        <f t="shared" si="66"/>
        <v>0</v>
      </c>
    </row>
    <row r="1425" spans="1:12" x14ac:dyDescent="0.2">
      <c r="A1425" s="418"/>
      <c r="D1425" s="416">
        <f>_xlfn.XLOOKUP(C:C,Table1[for Import to Bank Register dropdown],Table1[for Pivot],0,0,1)</f>
        <v>0</v>
      </c>
      <c r="E1425" s="419"/>
      <c r="F1425" s="160">
        <f t="shared" si="68"/>
        <v>1111111</v>
      </c>
      <c r="G1425" s="394">
        <f t="shared" si="67"/>
        <v>0</v>
      </c>
      <c r="I1425" s="397">
        <f>IF(OR(C1425="150 Directors advances", C1425="120 accounts receivable", C1425="720.2 Automobile - Insurance", C1425="720.3 Automobile - License", C1425="870.4 Rent - Insurance", C1425="870.6 Rent - Property Tax", C1425="870.7 Rent - Homeoffice", C1425="870.9 Rent - Water"),
   0,
   IF(Dashboard!$F$5="Quick",
      IF(OR(C1425="190 Automobile",C1425="200 computer hardware",C1425="210 Computer software",C1425="220 Quickbooks software",C1425="230 Office equipment",C1425="240 Office furniture"),
         E1425-(E1425/(1+Dashboard!$F$4)),
         0
      ),
      IF(C1425="750 Business promotion",
         E1425-(E1425/(1+4.793/100)),
         E1425-(E1425/(1+Dashboard!$F$4))
      )
   )
)</f>
        <v>0</v>
      </c>
      <c r="J1425" s="39">
        <f>Bank1[[#This Row],[Money in/ (Money out)]]-Bank1[[#This Row],[GST/HST]]</f>
        <v>0</v>
      </c>
      <c r="L1425" s="37">
        <f t="shared" si="66"/>
        <v>0</v>
      </c>
    </row>
    <row r="1426" spans="1:12" x14ac:dyDescent="0.2">
      <c r="A1426" s="418"/>
      <c r="D1426" s="416">
        <f>_xlfn.XLOOKUP(C:C,Table1[for Import to Bank Register dropdown],Table1[for Pivot],0,0,1)</f>
        <v>0</v>
      </c>
      <c r="E1426" s="419"/>
      <c r="F1426" s="160">
        <f t="shared" si="68"/>
        <v>1111111</v>
      </c>
      <c r="G1426" s="394">
        <f t="shared" si="67"/>
        <v>0</v>
      </c>
      <c r="I1426" s="397">
        <f>IF(OR(C1426="150 Directors advances", C1426="120 accounts receivable", C1426="720.2 Automobile - Insurance", C1426="720.3 Automobile - License", C1426="870.4 Rent - Insurance", C1426="870.6 Rent - Property Tax", C1426="870.7 Rent - Homeoffice", C1426="870.9 Rent - Water"),
   0,
   IF(Dashboard!$F$5="Quick",
      IF(OR(C1426="190 Automobile",C1426="200 computer hardware",C1426="210 Computer software",C1426="220 Quickbooks software",C1426="230 Office equipment",C1426="240 Office furniture"),
         E1426-(E1426/(1+Dashboard!$F$4)),
         0
      ),
      IF(C1426="750 Business promotion",
         E1426-(E1426/(1+4.793/100)),
         E1426-(E1426/(1+Dashboard!$F$4))
      )
   )
)</f>
        <v>0</v>
      </c>
      <c r="J1426" s="39">
        <f>Bank1[[#This Row],[Money in/ (Money out)]]-Bank1[[#This Row],[GST/HST]]</f>
        <v>0</v>
      </c>
      <c r="L1426" s="37">
        <f t="shared" si="66"/>
        <v>0</v>
      </c>
    </row>
    <row r="1427" spans="1:12" x14ac:dyDescent="0.2">
      <c r="A1427" s="418"/>
      <c r="D1427" s="416">
        <f>_xlfn.XLOOKUP(C:C,Table1[for Import to Bank Register dropdown],Table1[for Pivot],0,0,1)</f>
        <v>0</v>
      </c>
      <c r="E1427" s="419"/>
      <c r="F1427" s="160">
        <f t="shared" si="68"/>
        <v>1111111</v>
      </c>
      <c r="G1427" s="394">
        <f t="shared" si="67"/>
        <v>0</v>
      </c>
      <c r="I1427" s="397">
        <f>IF(OR(C1427="150 Directors advances", C1427="120 accounts receivable", C1427="720.2 Automobile - Insurance", C1427="720.3 Automobile - License", C1427="870.4 Rent - Insurance", C1427="870.6 Rent - Property Tax", C1427="870.7 Rent - Homeoffice", C1427="870.9 Rent - Water"),
   0,
   IF(Dashboard!$F$5="Quick",
      IF(OR(C1427="190 Automobile",C1427="200 computer hardware",C1427="210 Computer software",C1427="220 Quickbooks software",C1427="230 Office equipment",C1427="240 Office furniture"),
         E1427-(E1427/(1+Dashboard!$F$4)),
         0
      ),
      IF(C1427="750 Business promotion",
         E1427-(E1427/(1+4.793/100)),
         E1427-(E1427/(1+Dashboard!$F$4))
      )
   )
)</f>
        <v>0</v>
      </c>
      <c r="J1427" s="39">
        <f>Bank1[[#This Row],[Money in/ (Money out)]]-Bank1[[#This Row],[GST/HST]]</f>
        <v>0</v>
      </c>
      <c r="L1427" s="37">
        <f t="shared" si="66"/>
        <v>0</v>
      </c>
    </row>
    <row r="1428" spans="1:12" x14ac:dyDescent="0.2">
      <c r="A1428" s="418"/>
      <c r="D1428" s="416">
        <f>_xlfn.XLOOKUP(C:C,Table1[for Import to Bank Register dropdown],Table1[for Pivot],0,0,1)</f>
        <v>0</v>
      </c>
      <c r="E1428" s="419"/>
      <c r="F1428" s="160">
        <f t="shared" si="68"/>
        <v>1111111</v>
      </c>
      <c r="G1428" s="394">
        <f t="shared" si="67"/>
        <v>0</v>
      </c>
      <c r="I1428" s="397">
        <f>IF(OR(C1428="150 Directors advances", C1428="120 accounts receivable", C1428="720.2 Automobile - Insurance", C1428="720.3 Automobile - License", C1428="870.4 Rent - Insurance", C1428="870.6 Rent - Property Tax", C1428="870.7 Rent - Homeoffice", C1428="870.9 Rent - Water"),
   0,
   IF(Dashboard!$F$5="Quick",
      IF(OR(C1428="190 Automobile",C1428="200 computer hardware",C1428="210 Computer software",C1428="220 Quickbooks software",C1428="230 Office equipment",C1428="240 Office furniture"),
         E1428-(E1428/(1+Dashboard!$F$4)),
         0
      ),
      IF(C1428="750 Business promotion",
         E1428-(E1428/(1+4.793/100)),
         E1428-(E1428/(1+Dashboard!$F$4))
      )
   )
)</f>
        <v>0</v>
      </c>
      <c r="J1428" s="39">
        <f>Bank1[[#This Row],[Money in/ (Money out)]]-Bank1[[#This Row],[GST/HST]]</f>
        <v>0</v>
      </c>
      <c r="L1428" s="37">
        <f t="shared" si="66"/>
        <v>0</v>
      </c>
    </row>
    <row r="1429" spans="1:12" x14ac:dyDescent="0.2">
      <c r="A1429" s="418"/>
      <c r="D1429" s="416">
        <f>_xlfn.XLOOKUP(C:C,Table1[for Import to Bank Register dropdown],Table1[for Pivot],0,0,1)</f>
        <v>0</v>
      </c>
      <c r="E1429" s="419"/>
      <c r="F1429" s="160">
        <f t="shared" si="68"/>
        <v>1111111</v>
      </c>
      <c r="G1429" s="394">
        <f t="shared" si="67"/>
        <v>0</v>
      </c>
      <c r="I1429" s="397">
        <f>IF(OR(C1429="150 Directors advances", C1429="120 accounts receivable", C1429="720.2 Automobile - Insurance", C1429="720.3 Automobile - License", C1429="870.4 Rent - Insurance", C1429="870.6 Rent - Property Tax", C1429="870.7 Rent - Homeoffice", C1429="870.9 Rent - Water"),
   0,
   IF(Dashboard!$F$5="Quick",
      IF(OR(C1429="190 Automobile",C1429="200 computer hardware",C1429="210 Computer software",C1429="220 Quickbooks software",C1429="230 Office equipment",C1429="240 Office furniture"),
         E1429-(E1429/(1+Dashboard!$F$4)),
         0
      ),
      IF(C1429="750 Business promotion",
         E1429-(E1429/(1+4.793/100)),
         E1429-(E1429/(1+Dashboard!$F$4))
      )
   )
)</f>
        <v>0</v>
      </c>
      <c r="J1429" s="39">
        <f>Bank1[[#This Row],[Money in/ (Money out)]]-Bank1[[#This Row],[GST/HST]]</f>
        <v>0</v>
      </c>
      <c r="L1429" s="37">
        <f t="shared" si="66"/>
        <v>0</v>
      </c>
    </row>
    <row r="1430" spans="1:12" x14ac:dyDescent="0.2">
      <c r="A1430" s="418"/>
      <c r="D1430" s="416">
        <f>_xlfn.XLOOKUP(C:C,Table1[for Import to Bank Register dropdown],Table1[for Pivot],0,0,1)</f>
        <v>0</v>
      </c>
      <c r="E1430" s="419"/>
      <c r="F1430" s="160">
        <f t="shared" si="68"/>
        <v>1111111</v>
      </c>
      <c r="G1430" s="394">
        <f t="shared" si="67"/>
        <v>0</v>
      </c>
      <c r="I1430" s="397">
        <f>IF(OR(C1430="150 Directors advances", C1430="120 accounts receivable", C1430="720.2 Automobile - Insurance", C1430="720.3 Automobile - License", C1430="870.4 Rent - Insurance", C1430="870.6 Rent - Property Tax", C1430="870.7 Rent - Homeoffice", C1430="870.9 Rent - Water"),
   0,
   IF(Dashboard!$F$5="Quick",
      IF(OR(C1430="190 Automobile",C1430="200 computer hardware",C1430="210 Computer software",C1430="220 Quickbooks software",C1430="230 Office equipment",C1430="240 Office furniture"),
         E1430-(E1430/(1+Dashboard!$F$4)),
         0
      ),
      IF(C1430="750 Business promotion",
         E1430-(E1430/(1+4.793/100)),
         E1430-(E1430/(1+Dashboard!$F$4))
      )
   )
)</f>
        <v>0</v>
      </c>
      <c r="J1430" s="39">
        <f>Bank1[[#This Row],[Money in/ (Money out)]]-Bank1[[#This Row],[GST/HST]]</f>
        <v>0</v>
      </c>
      <c r="L1430" s="37">
        <f t="shared" si="66"/>
        <v>0</v>
      </c>
    </row>
    <row r="1431" spans="1:12" x14ac:dyDescent="0.2">
      <c r="A1431" s="418"/>
      <c r="D1431" s="416">
        <f>_xlfn.XLOOKUP(C:C,Table1[for Import to Bank Register dropdown],Table1[for Pivot],0,0,1)</f>
        <v>0</v>
      </c>
      <c r="E1431" s="419"/>
      <c r="F1431" s="160">
        <f t="shared" si="68"/>
        <v>1111111</v>
      </c>
      <c r="G1431" s="394">
        <f t="shared" si="67"/>
        <v>0</v>
      </c>
      <c r="I1431" s="397">
        <f>IF(OR(C1431="150 Directors advances", C1431="120 accounts receivable", C1431="720.2 Automobile - Insurance", C1431="720.3 Automobile - License", C1431="870.4 Rent - Insurance", C1431="870.6 Rent - Property Tax", C1431="870.7 Rent - Homeoffice", C1431="870.9 Rent - Water"),
   0,
   IF(Dashboard!$F$5="Quick",
      IF(OR(C1431="190 Automobile",C1431="200 computer hardware",C1431="210 Computer software",C1431="220 Quickbooks software",C1431="230 Office equipment",C1431="240 Office furniture"),
         E1431-(E1431/(1+Dashboard!$F$4)),
         0
      ),
      IF(C1431="750 Business promotion",
         E1431-(E1431/(1+4.793/100)),
         E1431-(E1431/(1+Dashboard!$F$4))
      )
   )
)</f>
        <v>0</v>
      </c>
      <c r="J1431" s="39">
        <f>Bank1[[#This Row],[Money in/ (Money out)]]-Bank1[[#This Row],[GST/HST]]</f>
        <v>0</v>
      </c>
      <c r="L1431" s="37">
        <f t="shared" si="66"/>
        <v>0</v>
      </c>
    </row>
    <row r="1432" spans="1:12" x14ac:dyDescent="0.2">
      <c r="A1432" s="418"/>
      <c r="D1432" s="416">
        <f>_xlfn.XLOOKUP(C:C,Table1[for Import to Bank Register dropdown],Table1[for Pivot],0,0,1)</f>
        <v>0</v>
      </c>
      <c r="E1432" s="419"/>
      <c r="F1432" s="160">
        <f t="shared" si="68"/>
        <v>1111111</v>
      </c>
      <c r="G1432" s="394">
        <f t="shared" si="67"/>
        <v>0</v>
      </c>
      <c r="I1432" s="397">
        <f>IF(OR(C1432="150 Directors advances", C1432="120 accounts receivable", C1432="720.2 Automobile - Insurance", C1432="720.3 Automobile - License", C1432="870.4 Rent - Insurance", C1432="870.6 Rent - Property Tax", C1432="870.7 Rent - Homeoffice", C1432="870.9 Rent - Water"),
   0,
   IF(Dashboard!$F$5="Quick",
      IF(OR(C1432="190 Automobile",C1432="200 computer hardware",C1432="210 Computer software",C1432="220 Quickbooks software",C1432="230 Office equipment",C1432="240 Office furniture"),
         E1432-(E1432/(1+Dashboard!$F$4)),
         0
      ),
      IF(C1432="750 Business promotion",
         E1432-(E1432/(1+4.793/100)),
         E1432-(E1432/(1+Dashboard!$F$4))
      )
   )
)</f>
        <v>0</v>
      </c>
      <c r="J1432" s="39">
        <f>Bank1[[#This Row],[Money in/ (Money out)]]-Bank1[[#This Row],[GST/HST]]</f>
        <v>0</v>
      </c>
      <c r="L1432" s="37">
        <f t="shared" si="66"/>
        <v>0</v>
      </c>
    </row>
    <row r="1433" spans="1:12" x14ac:dyDescent="0.2">
      <c r="A1433" s="418"/>
      <c r="D1433" s="416">
        <f>_xlfn.XLOOKUP(C:C,Table1[for Import to Bank Register dropdown],Table1[for Pivot],0,0,1)</f>
        <v>0</v>
      </c>
      <c r="E1433" s="419"/>
      <c r="F1433" s="160">
        <f t="shared" si="68"/>
        <v>1111111</v>
      </c>
      <c r="G1433" s="394">
        <f t="shared" si="67"/>
        <v>0</v>
      </c>
      <c r="I1433" s="397">
        <f>IF(OR(C1433="150 Directors advances", C1433="120 accounts receivable", C1433="720.2 Automobile - Insurance", C1433="720.3 Automobile - License", C1433="870.4 Rent - Insurance", C1433="870.6 Rent - Property Tax", C1433="870.7 Rent - Homeoffice", C1433="870.9 Rent - Water"),
   0,
   IF(Dashboard!$F$5="Quick",
      IF(OR(C1433="190 Automobile",C1433="200 computer hardware",C1433="210 Computer software",C1433="220 Quickbooks software",C1433="230 Office equipment",C1433="240 Office furniture"),
         E1433-(E1433/(1+Dashboard!$F$4)),
         0
      ),
      IF(C1433="750 Business promotion",
         E1433-(E1433/(1+4.793/100)),
         E1433-(E1433/(1+Dashboard!$F$4))
      )
   )
)</f>
        <v>0</v>
      </c>
      <c r="J1433" s="39">
        <f>Bank1[[#This Row],[Money in/ (Money out)]]-Bank1[[#This Row],[GST/HST]]</f>
        <v>0</v>
      </c>
      <c r="L1433" s="37">
        <f t="shared" si="66"/>
        <v>0</v>
      </c>
    </row>
    <row r="1434" spans="1:12" x14ac:dyDescent="0.2">
      <c r="A1434" s="418"/>
      <c r="D1434" s="416">
        <f>_xlfn.XLOOKUP(C:C,Table1[for Import to Bank Register dropdown],Table1[for Pivot],0,0,1)</f>
        <v>0</v>
      </c>
      <c r="E1434" s="419"/>
      <c r="F1434" s="160">
        <f t="shared" si="68"/>
        <v>1111111</v>
      </c>
      <c r="G1434" s="394">
        <f t="shared" si="67"/>
        <v>0</v>
      </c>
      <c r="I1434" s="397">
        <f>IF(OR(C1434="150 Directors advances", C1434="120 accounts receivable", C1434="720.2 Automobile - Insurance", C1434="720.3 Automobile - License", C1434="870.4 Rent - Insurance", C1434="870.6 Rent - Property Tax", C1434="870.7 Rent - Homeoffice", C1434="870.9 Rent - Water"),
   0,
   IF(Dashboard!$F$5="Quick",
      IF(OR(C1434="190 Automobile",C1434="200 computer hardware",C1434="210 Computer software",C1434="220 Quickbooks software",C1434="230 Office equipment",C1434="240 Office furniture"),
         E1434-(E1434/(1+Dashboard!$F$4)),
         0
      ),
      IF(C1434="750 Business promotion",
         E1434-(E1434/(1+4.793/100)),
         E1434-(E1434/(1+Dashboard!$F$4))
      )
   )
)</f>
        <v>0</v>
      </c>
      <c r="J1434" s="39">
        <f>Bank1[[#This Row],[Money in/ (Money out)]]-Bank1[[#This Row],[GST/HST]]</f>
        <v>0</v>
      </c>
      <c r="L1434" s="37">
        <f t="shared" si="66"/>
        <v>0</v>
      </c>
    </row>
    <row r="1435" spans="1:12" x14ac:dyDescent="0.2">
      <c r="A1435" s="418"/>
      <c r="D1435" s="416">
        <f>_xlfn.XLOOKUP(C:C,Table1[for Import to Bank Register dropdown],Table1[for Pivot],0,0,1)</f>
        <v>0</v>
      </c>
      <c r="E1435" s="419"/>
      <c r="F1435" s="160">
        <f t="shared" si="68"/>
        <v>1111111</v>
      </c>
      <c r="G1435" s="394">
        <f t="shared" si="67"/>
        <v>0</v>
      </c>
      <c r="I1435" s="397">
        <f>IF(OR(C1435="150 Directors advances", C1435="120 accounts receivable", C1435="720.2 Automobile - Insurance", C1435="720.3 Automobile - License", C1435="870.4 Rent - Insurance", C1435="870.6 Rent - Property Tax", C1435="870.7 Rent - Homeoffice", C1435="870.9 Rent - Water"),
   0,
   IF(Dashboard!$F$5="Quick",
      IF(OR(C1435="190 Automobile",C1435="200 computer hardware",C1435="210 Computer software",C1435="220 Quickbooks software",C1435="230 Office equipment",C1435="240 Office furniture"),
         E1435-(E1435/(1+Dashboard!$F$4)),
         0
      ),
      IF(C1435="750 Business promotion",
         E1435-(E1435/(1+4.793/100)),
         E1435-(E1435/(1+Dashboard!$F$4))
      )
   )
)</f>
        <v>0</v>
      </c>
      <c r="J1435" s="39">
        <f>Bank1[[#This Row],[Money in/ (Money out)]]-Bank1[[#This Row],[GST/HST]]</f>
        <v>0</v>
      </c>
      <c r="L1435" s="37">
        <f t="shared" si="66"/>
        <v>0</v>
      </c>
    </row>
    <row r="1436" spans="1:12" x14ac:dyDescent="0.2">
      <c r="A1436" s="418"/>
      <c r="D1436" s="416">
        <f>_xlfn.XLOOKUP(C:C,Table1[for Import to Bank Register dropdown],Table1[for Pivot],0,0,1)</f>
        <v>0</v>
      </c>
      <c r="E1436" s="419"/>
      <c r="F1436" s="160">
        <f t="shared" si="68"/>
        <v>1111111</v>
      </c>
      <c r="G1436" s="394">
        <f t="shared" si="67"/>
        <v>0</v>
      </c>
      <c r="I1436" s="397">
        <f>IF(OR(C1436="150 Directors advances", C1436="120 accounts receivable", C1436="720.2 Automobile - Insurance", C1436="720.3 Automobile - License", C1436="870.4 Rent - Insurance", C1436="870.6 Rent - Property Tax", C1436="870.7 Rent - Homeoffice", C1436="870.9 Rent - Water"),
   0,
   IF(Dashboard!$F$5="Quick",
      IF(OR(C1436="190 Automobile",C1436="200 computer hardware",C1436="210 Computer software",C1436="220 Quickbooks software",C1436="230 Office equipment",C1436="240 Office furniture"),
         E1436-(E1436/(1+Dashboard!$F$4)),
         0
      ),
      IF(C1436="750 Business promotion",
         E1436-(E1436/(1+4.793/100)),
         E1436-(E1436/(1+Dashboard!$F$4))
      )
   )
)</f>
        <v>0</v>
      </c>
      <c r="J1436" s="39">
        <f>Bank1[[#This Row],[Money in/ (Money out)]]-Bank1[[#This Row],[GST/HST]]</f>
        <v>0</v>
      </c>
      <c r="L1436" s="37">
        <f t="shared" si="66"/>
        <v>0</v>
      </c>
    </row>
    <row r="1437" spans="1:12" x14ac:dyDescent="0.2">
      <c r="A1437" s="418"/>
      <c r="D1437" s="416">
        <f>_xlfn.XLOOKUP(C:C,Table1[for Import to Bank Register dropdown],Table1[for Pivot],0,0,1)</f>
        <v>0</v>
      </c>
      <c r="E1437" s="419"/>
      <c r="F1437" s="160">
        <f t="shared" si="68"/>
        <v>1111111</v>
      </c>
      <c r="G1437" s="394">
        <f t="shared" si="67"/>
        <v>0</v>
      </c>
      <c r="I1437" s="397">
        <f>IF(OR(C1437="150 Directors advances", C1437="120 accounts receivable", C1437="720.2 Automobile - Insurance", C1437="720.3 Automobile - License", C1437="870.4 Rent - Insurance", C1437="870.6 Rent - Property Tax", C1437="870.7 Rent - Homeoffice", C1437="870.9 Rent - Water"),
   0,
   IF(Dashboard!$F$5="Quick",
      IF(OR(C1437="190 Automobile",C1437="200 computer hardware",C1437="210 Computer software",C1437="220 Quickbooks software",C1437="230 Office equipment",C1437="240 Office furniture"),
         E1437-(E1437/(1+Dashboard!$F$4)),
         0
      ),
      IF(C1437="750 Business promotion",
         E1437-(E1437/(1+4.793/100)),
         E1437-(E1437/(1+Dashboard!$F$4))
      )
   )
)</f>
        <v>0</v>
      </c>
      <c r="J1437" s="39">
        <f>Bank1[[#This Row],[Money in/ (Money out)]]-Bank1[[#This Row],[GST/HST]]</f>
        <v>0</v>
      </c>
      <c r="L1437" s="37">
        <f t="shared" si="66"/>
        <v>0</v>
      </c>
    </row>
    <row r="1438" spans="1:12" x14ac:dyDescent="0.2">
      <c r="A1438" s="418"/>
      <c r="D1438" s="416">
        <f>_xlfn.XLOOKUP(C:C,Table1[for Import to Bank Register dropdown],Table1[for Pivot],0,0,1)</f>
        <v>0</v>
      </c>
      <c r="E1438" s="419"/>
      <c r="F1438" s="160">
        <f t="shared" si="68"/>
        <v>1111111</v>
      </c>
      <c r="G1438" s="394">
        <f t="shared" si="67"/>
        <v>0</v>
      </c>
      <c r="I1438" s="397">
        <f>IF(OR(C1438="150 Directors advances", C1438="120 accounts receivable", C1438="720.2 Automobile - Insurance", C1438="720.3 Automobile - License", C1438="870.4 Rent - Insurance", C1438="870.6 Rent - Property Tax", C1438="870.7 Rent - Homeoffice", C1438="870.9 Rent - Water"),
   0,
   IF(Dashboard!$F$5="Quick",
      IF(OR(C1438="190 Automobile",C1438="200 computer hardware",C1438="210 Computer software",C1438="220 Quickbooks software",C1438="230 Office equipment",C1438="240 Office furniture"),
         E1438-(E1438/(1+Dashboard!$F$4)),
         0
      ),
      IF(C1438="750 Business promotion",
         E1438-(E1438/(1+4.793/100)),
         E1438-(E1438/(1+Dashboard!$F$4))
      )
   )
)</f>
        <v>0</v>
      </c>
      <c r="J1438" s="39">
        <f>Bank1[[#This Row],[Money in/ (Money out)]]-Bank1[[#This Row],[GST/HST]]</f>
        <v>0</v>
      </c>
      <c r="L1438" s="37">
        <f t="shared" si="66"/>
        <v>0</v>
      </c>
    </row>
    <row r="1439" spans="1:12" x14ac:dyDescent="0.2">
      <c r="A1439" s="418"/>
      <c r="D1439" s="416">
        <f>_xlfn.XLOOKUP(C:C,Table1[for Import to Bank Register dropdown],Table1[for Pivot],0,0,1)</f>
        <v>0</v>
      </c>
      <c r="E1439" s="419"/>
      <c r="F1439" s="160">
        <f t="shared" si="68"/>
        <v>1111111</v>
      </c>
      <c r="G1439" s="394">
        <f t="shared" si="67"/>
        <v>0</v>
      </c>
      <c r="I1439" s="397">
        <f>IF(OR(C1439="150 Directors advances", C1439="120 accounts receivable", C1439="720.2 Automobile - Insurance", C1439="720.3 Automobile - License", C1439="870.4 Rent - Insurance", C1439="870.6 Rent - Property Tax", C1439="870.7 Rent - Homeoffice", C1439="870.9 Rent - Water"),
   0,
   IF(Dashboard!$F$5="Quick",
      IF(OR(C1439="190 Automobile",C1439="200 computer hardware",C1439="210 Computer software",C1439="220 Quickbooks software",C1439="230 Office equipment",C1439="240 Office furniture"),
         E1439-(E1439/(1+Dashboard!$F$4)),
         0
      ),
      IF(C1439="750 Business promotion",
         E1439-(E1439/(1+4.793/100)),
         E1439-(E1439/(1+Dashboard!$F$4))
      )
   )
)</f>
        <v>0</v>
      </c>
      <c r="J1439" s="39">
        <f>Bank1[[#This Row],[Money in/ (Money out)]]-Bank1[[#This Row],[GST/HST]]</f>
        <v>0</v>
      </c>
      <c r="L1439" s="37">
        <f t="shared" si="66"/>
        <v>0</v>
      </c>
    </row>
    <row r="1440" spans="1:12" x14ac:dyDescent="0.2">
      <c r="A1440" s="418"/>
      <c r="D1440" s="416">
        <f>_xlfn.XLOOKUP(C:C,Table1[for Import to Bank Register dropdown],Table1[for Pivot],0,0,1)</f>
        <v>0</v>
      </c>
      <c r="E1440" s="419"/>
      <c r="F1440" s="160">
        <f t="shared" si="68"/>
        <v>1111111</v>
      </c>
      <c r="G1440" s="394">
        <f t="shared" si="67"/>
        <v>0</v>
      </c>
      <c r="I1440" s="397">
        <f>IF(OR(C1440="150 Directors advances", C1440="120 accounts receivable", C1440="720.2 Automobile - Insurance", C1440="720.3 Automobile - License", C1440="870.4 Rent - Insurance", C1440="870.6 Rent - Property Tax", C1440="870.7 Rent - Homeoffice", C1440="870.9 Rent - Water"),
   0,
   IF(Dashboard!$F$5="Quick",
      IF(OR(C1440="190 Automobile",C1440="200 computer hardware",C1440="210 Computer software",C1440="220 Quickbooks software",C1440="230 Office equipment",C1440="240 Office furniture"),
         E1440-(E1440/(1+Dashboard!$F$4)),
         0
      ),
      IF(C1440="750 Business promotion",
         E1440-(E1440/(1+4.793/100)),
         E1440-(E1440/(1+Dashboard!$F$4))
      )
   )
)</f>
        <v>0</v>
      </c>
      <c r="J1440" s="39">
        <f>Bank1[[#This Row],[Money in/ (Money out)]]-Bank1[[#This Row],[GST/HST]]</f>
        <v>0</v>
      </c>
      <c r="L1440" s="37">
        <f t="shared" si="66"/>
        <v>0</v>
      </c>
    </row>
    <row r="1441" spans="1:12" x14ac:dyDescent="0.2">
      <c r="A1441" s="418"/>
      <c r="D1441" s="416">
        <f>_xlfn.XLOOKUP(C:C,Table1[for Import to Bank Register dropdown],Table1[for Pivot],0,0,1)</f>
        <v>0</v>
      </c>
      <c r="E1441" s="419"/>
      <c r="F1441" s="160">
        <f t="shared" si="68"/>
        <v>1111111</v>
      </c>
      <c r="G1441" s="394">
        <f t="shared" si="67"/>
        <v>0</v>
      </c>
      <c r="I1441" s="397">
        <f>IF(OR(C1441="150 Directors advances", C1441="120 accounts receivable", C1441="720.2 Automobile - Insurance", C1441="720.3 Automobile - License", C1441="870.4 Rent - Insurance", C1441="870.6 Rent - Property Tax", C1441="870.7 Rent - Homeoffice", C1441="870.9 Rent - Water"),
   0,
   IF(Dashboard!$F$5="Quick",
      IF(OR(C1441="190 Automobile",C1441="200 computer hardware",C1441="210 Computer software",C1441="220 Quickbooks software",C1441="230 Office equipment",C1441="240 Office furniture"),
         E1441-(E1441/(1+Dashboard!$F$4)),
         0
      ),
      IF(C1441="750 Business promotion",
         E1441-(E1441/(1+4.793/100)),
         E1441-(E1441/(1+Dashboard!$F$4))
      )
   )
)</f>
        <v>0</v>
      </c>
      <c r="J1441" s="39">
        <f>Bank1[[#This Row],[Money in/ (Money out)]]-Bank1[[#This Row],[GST/HST]]</f>
        <v>0</v>
      </c>
      <c r="L1441" s="37">
        <f t="shared" si="66"/>
        <v>0</v>
      </c>
    </row>
    <row r="1442" spans="1:12" x14ac:dyDescent="0.2">
      <c r="A1442" s="418"/>
      <c r="D1442" s="416">
        <f>_xlfn.XLOOKUP(C:C,Table1[for Import to Bank Register dropdown],Table1[for Pivot],0,0,1)</f>
        <v>0</v>
      </c>
      <c r="E1442" s="419"/>
      <c r="F1442" s="160">
        <f t="shared" si="68"/>
        <v>1111111</v>
      </c>
      <c r="G1442" s="394">
        <f t="shared" si="67"/>
        <v>0</v>
      </c>
      <c r="I1442" s="397">
        <f>IF(OR(C1442="150 Directors advances", C1442="120 accounts receivable", C1442="720.2 Automobile - Insurance", C1442="720.3 Automobile - License", C1442="870.4 Rent - Insurance", C1442="870.6 Rent - Property Tax", C1442="870.7 Rent - Homeoffice", C1442="870.9 Rent - Water"),
   0,
   IF(Dashboard!$F$5="Quick",
      IF(OR(C1442="190 Automobile",C1442="200 computer hardware",C1442="210 Computer software",C1442="220 Quickbooks software",C1442="230 Office equipment",C1442="240 Office furniture"),
         E1442-(E1442/(1+Dashboard!$F$4)),
         0
      ),
      IF(C1442="750 Business promotion",
         E1442-(E1442/(1+4.793/100)),
         E1442-(E1442/(1+Dashboard!$F$4))
      )
   )
)</f>
        <v>0</v>
      </c>
      <c r="J1442" s="39">
        <f>Bank1[[#This Row],[Money in/ (Money out)]]-Bank1[[#This Row],[GST/HST]]</f>
        <v>0</v>
      </c>
      <c r="L1442" s="37">
        <f t="shared" si="66"/>
        <v>0</v>
      </c>
    </row>
    <row r="1443" spans="1:12" x14ac:dyDescent="0.2">
      <c r="A1443" s="418"/>
      <c r="D1443" s="416">
        <f>_xlfn.XLOOKUP(C:C,Table1[for Import to Bank Register dropdown],Table1[for Pivot],0,0,1)</f>
        <v>0</v>
      </c>
      <c r="E1443" s="419"/>
      <c r="F1443" s="160">
        <f t="shared" si="68"/>
        <v>1111111</v>
      </c>
      <c r="G1443" s="394">
        <f t="shared" si="67"/>
        <v>0</v>
      </c>
      <c r="I1443" s="397">
        <f>IF(OR(C1443="150 Directors advances", C1443="120 accounts receivable", C1443="720.2 Automobile - Insurance", C1443="720.3 Automobile - License", C1443="870.4 Rent - Insurance", C1443="870.6 Rent - Property Tax", C1443="870.7 Rent - Homeoffice", C1443="870.9 Rent - Water"),
   0,
   IF(Dashboard!$F$5="Quick",
      IF(OR(C1443="190 Automobile",C1443="200 computer hardware",C1443="210 Computer software",C1443="220 Quickbooks software",C1443="230 Office equipment",C1443="240 Office furniture"),
         E1443-(E1443/(1+Dashboard!$F$4)),
         0
      ),
      IF(C1443="750 Business promotion",
         E1443-(E1443/(1+4.793/100)),
         E1443-(E1443/(1+Dashboard!$F$4))
      )
   )
)</f>
        <v>0</v>
      </c>
      <c r="J1443" s="39">
        <f>Bank1[[#This Row],[Money in/ (Money out)]]-Bank1[[#This Row],[GST/HST]]</f>
        <v>0</v>
      </c>
      <c r="L1443" s="37">
        <f t="shared" si="66"/>
        <v>0</v>
      </c>
    </row>
    <row r="1444" spans="1:12" x14ac:dyDescent="0.2">
      <c r="A1444" s="418"/>
      <c r="D1444" s="416">
        <f>_xlfn.XLOOKUP(C:C,Table1[for Import to Bank Register dropdown],Table1[for Pivot],0,0,1)</f>
        <v>0</v>
      </c>
      <c r="E1444" s="419"/>
      <c r="F1444" s="160">
        <f t="shared" si="68"/>
        <v>1111111</v>
      </c>
      <c r="G1444" s="394">
        <f t="shared" si="67"/>
        <v>0</v>
      </c>
      <c r="I1444" s="397">
        <f>IF(OR(C1444="150 Directors advances", C1444="120 accounts receivable", C1444="720.2 Automobile - Insurance", C1444="720.3 Automobile - License", C1444="870.4 Rent - Insurance", C1444="870.6 Rent - Property Tax", C1444="870.7 Rent - Homeoffice", C1444="870.9 Rent - Water"),
   0,
   IF(Dashboard!$F$5="Quick",
      IF(OR(C1444="190 Automobile",C1444="200 computer hardware",C1444="210 Computer software",C1444="220 Quickbooks software",C1444="230 Office equipment",C1444="240 Office furniture"),
         E1444-(E1444/(1+Dashboard!$F$4)),
         0
      ),
      IF(C1444="750 Business promotion",
         E1444-(E1444/(1+4.793/100)),
         E1444-(E1444/(1+Dashboard!$F$4))
      )
   )
)</f>
        <v>0</v>
      </c>
      <c r="J1444" s="39">
        <f>Bank1[[#This Row],[Money in/ (Money out)]]-Bank1[[#This Row],[GST/HST]]</f>
        <v>0</v>
      </c>
      <c r="L1444" s="37">
        <f t="shared" si="66"/>
        <v>0</v>
      </c>
    </row>
    <row r="1445" spans="1:12" x14ac:dyDescent="0.2">
      <c r="A1445" s="418"/>
      <c r="D1445" s="416">
        <f>_xlfn.XLOOKUP(C:C,Table1[for Import to Bank Register dropdown],Table1[for Pivot],0,0,1)</f>
        <v>0</v>
      </c>
      <c r="E1445" s="419"/>
      <c r="F1445" s="160">
        <f t="shared" si="68"/>
        <v>1111111</v>
      </c>
      <c r="G1445" s="394">
        <f t="shared" si="67"/>
        <v>0</v>
      </c>
      <c r="I1445" s="397">
        <f>IF(OR(C1445="150 Directors advances", C1445="120 accounts receivable", C1445="720.2 Automobile - Insurance", C1445="720.3 Automobile - License", C1445="870.4 Rent - Insurance", C1445="870.6 Rent - Property Tax", C1445="870.7 Rent - Homeoffice", C1445="870.9 Rent - Water"),
   0,
   IF(Dashboard!$F$5="Quick",
      IF(OR(C1445="190 Automobile",C1445="200 computer hardware",C1445="210 Computer software",C1445="220 Quickbooks software",C1445="230 Office equipment",C1445="240 Office furniture"),
         E1445-(E1445/(1+Dashboard!$F$4)),
         0
      ),
      IF(C1445="750 Business promotion",
         E1445-(E1445/(1+4.793/100)),
         E1445-(E1445/(1+Dashboard!$F$4))
      )
   )
)</f>
        <v>0</v>
      </c>
      <c r="J1445" s="39">
        <f>Bank1[[#This Row],[Money in/ (Money out)]]-Bank1[[#This Row],[GST/HST]]</f>
        <v>0</v>
      </c>
      <c r="L1445" s="37">
        <f t="shared" si="66"/>
        <v>0</v>
      </c>
    </row>
    <row r="1446" spans="1:12" x14ac:dyDescent="0.2">
      <c r="A1446" s="418"/>
      <c r="D1446" s="416">
        <f>_xlfn.XLOOKUP(C:C,Table1[for Import to Bank Register dropdown],Table1[for Pivot],0,0,1)</f>
        <v>0</v>
      </c>
      <c r="E1446" s="419"/>
      <c r="F1446" s="160">
        <f t="shared" si="68"/>
        <v>1111111</v>
      </c>
      <c r="G1446" s="394">
        <f t="shared" si="67"/>
        <v>0</v>
      </c>
      <c r="I1446" s="397">
        <f>IF(OR(C1446="150 Directors advances", C1446="120 accounts receivable", C1446="720.2 Automobile - Insurance", C1446="720.3 Automobile - License", C1446="870.4 Rent - Insurance", C1446="870.6 Rent - Property Tax", C1446="870.7 Rent - Homeoffice", C1446="870.9 Rent - Water"),
   0,
   IF(Dashboard!$F$5="Quick",
      IF(OR(C1446="190 Automobile",C1446="200 computer hardware",C1446="210 Computer software",C1446="220 Quickbooks software",C1446="230 Office equipment",C1446="240 Office furniture"),
         E1446-(E1446/(1+Dashboard!$F$4)),
         0
      ),
      IF(C1446="750 Business promotion",
         E1446-(E1446/(1+4.793/100)),
         E1446-(E1446/(1+Dashboard!$F$4))
      )
   )
)</f>
        <v>0</v>
      </c>
      <c r="J1446" s="39">
        <f>Bank1[[#This Row],[Money in/ (Money out)]]-Bank1[[#This Row],[GST/HST]]</f>
        <v>0</v>
      </c>
      <c r="L1446" s="37">
        <f t="shared" si="66"/>
        <v>0</v>
      </c>
    </row>
    <row r="1447" spans="1:12" x14ac:dyDescent="0.2">
      <c r="A1447" s="418"/>
      <c r="D1447" s="416">
        <f>_xlfn.XLOOKUP(C:C,Table1[for Import to Bank Register dropdown],Table1[for Pivot],0,0,1)</f>
        <v>0</v>
      </c>
      <c r="E1447" s="419"/>
      <c r="F1447" s="160">
        <f t="shared" si="68"/>
        <v>1111111</v>
      </c>
      <c r="G1447" s="394">
        <f t="shared" si="67"/>
        <v>0</v>
      </c>
      <c r="I1447" s="397">
        <f>IF(OR(C1447="150 Directors advances", C1447="120 accounts receivable", C1447="720.2 Automobile - Insurance", C1447="720.3 Automobile - License", C1447="870.4 Rent - Insurance", C1447="870.6 Rent - Property Tax", C1447="870.7 Rent - Homeoffice", C1447="870.9 Rent - Water"),
   0,
   IF(Dashboard!$F$5="Quick",
      IF(OR(C1447="190 Automobile",C1447="200 computer hardware",C1447="210 Computer software",C1447="220 Quickbooks software",C1447="230 Office equipment",C1447="240 Office furniture"),
         E1447-(E1447/(1+Dashboard!$F$4)),
         0
      ),
      IF(C1447="750 Business promotion",
         E1447-(E1447/(1+4.793/100)),
         E1447-(E1447/(1+Dashboard!$F$4))
      )
   )
)</f>
        <v>0</v>
      </c>
      <c r="J1447" s="39">
        <f>Bank1[[#This Row],[Money in/ (Money out)]]-Bank1[[#This Row],[GST/HST]]</f>
        <v>0</v>
      </c>
      <c r="L1447" s="37">
        <f t="shared" si="66"/>
        <v>0</v>
      </c>
    </row>
    <row r="1448" spans="1:12" x14ac:dyDescent="0.2">
      <c r="A1448" s="418"/>
      <c r="D1448" s="416">
        <f>_xlfn.XLOOKUP(C:C,Table1[for Import to Bank Register dropdown],Table1[for Pivot],0,0,1)</f>
        <v>0</v>
      </c>
      <c r="E1448" s="419"/>
      <c r="F1448" s="160">
        <f t="shared" si="68"/>
        <v>1111111</v>
      </c>
      <c r="G1448" s="394">
        <f t="shared" si="67"/>
        <v>0</v>
      </c>
      <c r="I1448" s="397">
        <f>IF(OR(C1448="150 Directors advances", C1448="120 accounts receivable", C1448="720.2 Automobile - Insurance", C1448="720.3 Automobile - License", C1448="870.4 Rent - Insurance", C1448="870.6 Rent - Property Tax", C1448="870.7 Rent - Homeoffice", C1448="870.9 Rent - Water"),
   0,
   IF(Dashboard!$F$5="Quick",
      IF(OR(C1448="190 Automobile",C1448="200 computer hardware",C1448="210 Computer software",C1448="220 Quickbooks software",C1448="230 Office equipment",C1448="240 Office furniture"),
         E1448-(E1448/(1+Dashboard!$F$4)),
         0
      ),
      IF(C1448="750 Business promotion",
         E1448-(E1448/(1+4.793/100)),
         E1448-(E1448/(1+Dashboard!$F$4))
      )
   )
)</f>
        <v>0</v>
      </c>
      <c r="J1448" s="39">
        <f>Bank1[[#This Row],[Money in/ (Money out)]]-Bank1[[#This Row],[GST/HST]]</f>
        <v>0</v>
      </c>
      <c r="L1448" s="37">
        <f t="shared" si="66"/>
        <v>0</v>
      </c>
    </row>
    <row r="1449" spans="1:12" x14ac:dyDescent="0.2">
      <c r="A1449" s="418"/>
      <c r="D1449" s="416">
        <f>_xlfn.XLOOKUP(C:C,Table1[for Import to Bank Register dropdown],Table1[for Pivot],0,0,1)</f>
        <v>0</v>
      </c>
      <c r="E1449" s="419"/>
      <c r="F1449" s="160">
        <f t="shared" si="68"/>
        <v>1111111</v>
      </c>
      <c r="G1449" s="394">
        <f t="shared" si="67"/>
        <v>0</v>
      </c>
      <c r="I1449" s="397">
        <f>IF(OR(C1449="150 Directors advances", C1449="120 accounts receivable", C1449="720.2 Automobile - Insurance", C1449="720.3 Automobile - License", C1449="870.4 Rent - Insurance", C1449="870.6 Rent - Property Tax", C1449="870.7 Rent - Homeoffice", C1449="870.9 Rent - Water"),
   0,
   IF(Dashboard!$F$5="Quick",
      IF(OR(C1449="190 Automobile",C1449="200 computer hardware",C1449="210 Computer software",C1449="220 Quickbooks software",C1449="230 Office equipment",C1449="240 Office furniture"),
         E1449-(E1449/(1+Dashboard!$F$4)),
         0
      ),
      IF(C1449="750 Business promotion",
         E1449-(E1449/(1+4.793/100)),
         E1449-(E1449/(1+Dashboard!$F$4))
      )
   )
)</f>
        <v>0</v>
      </c>
      <c r="J1449" s="39">
        <f>Bank1[[#This Row],[Money in/ (Money out)]]-Bank1[[#This Row],[GST/HST]]</f>
        <v>0</v>
      </c>
      <c r="L1449" s="37">
        <f t="shared" si="66"/>
        <v>0</v>
      </c>
    </row>
    <row r="1450" spans="1:12" x14ac:dyDescent="0.2">
      <c r="A1450" s="418"/>
      <c r="D1450" s="416">
        <f>_xlfn.XLOOKUP(C:C,Table1[for Import to Bank Register dropdown],Table1[for Pivot],0,0,1)</f>
        <v>0</v>
      </c>
      <c r="E1450" s="419"/>
      <c r="F1450" s="160">
        <f t="shared" si="68"/>
        <v>1111111</v>
      </c>
      <c r="G1450" s="394">
        <f t="shared" si="67"/>
        <v>0</v>
      </c>
      <c r="I1450" s="397">
        <f>IF(OR(C1450="150 Directors advances", C1450="120 accounts receivable", C1450="720.2 Automobile - Insurance", C1450="720.3 Automobile - License", C1450="870.4 Rent - Insurance", C1450="870.6 Rent - Property Tax", C1450="870.7 Rent - Homeoffice", C1450="870.9 Rent - Water"),
   0,
   IF(Dashboard!$F$5="Quick",
      IF(OR(C1450="190 Automobile",C1450="200 computer hardware",C1450="210 Computer software",C1450="220 Quickbooks software",C1450="230 Office equipment",C1450="240 Office furniture"),
         E1450-(E1450/(1+Dashboard!$F$4)),
         0
      ),
      IF(C1450="750 Business promotion",
         E1450-(E1450/(1+4.793/100)),
         E1450-(E1450/(1+Dashboard!$F$4))
      )
   )
)</f>
        <v>0</v>
      </c>
      <c r="J1450" s="39">
        <f>Bank1[[#This Row],[Money in/ (Money out)]]-Bank1[[#This Row],[GST/HST]]</f>
        <v>0</v>
      </c>
      <c r="L1450" s="37">
        <f t="shared" si="66"/>
        <v>0</v>
      </c>
    </row>
    <row r="1451" spans="1:12" x14ac:dyDescent="0.2">
      <c r="A1451" s="418"/>
      <c r="D1451" s="416">
        <f>_xlfn.XLOOKUP(C:C,Table1[for Import to Bank Register dropdown],Table1[for Pivot],0,0,1)</f>
        <v>0</v>
      </c>
      <c r="E1451" s="419"/>
      <c r="F1451" s="160">
        <f t="shared" si="68"/>
        <v>1111111</v>
      </c>
      <c r="G1451" s="394">
        <f t="shared" si="67"/>
        <v>0</v>
      </c>
      <c r="I1451" s="397">
        <f>IF(OR(C1451="150 Directors advances", C1451="120 accounts receivable", C1451="720.2 Automobile - Insurance", C1451="720.3 Automobile - License", C1451="870.4 Rent - Insurance", C1451="870.6 Rent - Property Tax", C1451="870.7 Rent - Homeoffice", C1451="870.9 Rent - Water"),
   0,
   IF(Dashboard!$F$5="Quick",
      IF(OR(C1451="190 Automobile",C1451="200 computer hardware",C1451="210 Computer software",C1451="220 Quickbooks software",C1451="230 Office equipment",C1451="240 Office furniture"),
         E1451-(E1451/(1+Dashboard!$F$4)),
         0
      ),
      IF(C1451="750 Business promotion",
         E1451-(E1451/(1+4.793/100)),
         E1451-(E1451/(1+Dashboard!$F$4))
      )
   )
)</f>
        <v>0</v>
      </c>
      <c r="J1451" s="39">
        <f>Bank1[[#This Row],[Money in/ (Money out)]]-Bank1[[#This Row],[GST/HST]]</f>
        <v>0</v>
      </c>
      <c r="L1451" s="37">
        <f t="shared" si="66"/>
        <v>0</v>
      </c>
    </row>
    <row r="1452" spans="1:12" x14ac:dyDescent="0.2">
      <c r="A1452" s="418"/>
      <c r="D1452" s="416">
        <f>_xlfn.XLOOKUP(C:C,Table1[for Import to Bank Register dropdown],Table1[for Pivot],0,0,1)</f>
        <v>0</v>
      </c>
      <c r="E1452" s="419"/>
      <c r="F1452" s="160">
        <f t="shared" si="68"/>
        <v>1111111</v>
      </c>
      <c r="G1452" s="394">
        <f t="shared" si="67"/>
        <v>0</v>
      </c>
      <c r="I1452" s="397">
        <f>IF(OR(C1452="150 Directors advances", C1452="120 accounts receivable", C1452="720.2 Automobile - Insurance", C1452="720.3 Automobile - License", C1452="870.4 Rent - Insurance", C1452="870.6 Rent - Property Tax", C1452="870.7 Rent - Homeoffice", C1452="870.9 Rent - Water"),
   0,
   IF(Dashboard!$F$5="Quick",
      IF(OR(C1452="190 Automobile",C1452="200 computer hardware",C1452="210 Computer software",C1452="220 Quickbooks software",C1452="230 Office equipment",C1452="240 Office furniture"),
         E1452-(E1452/(1+Dashboard!$F$4)),
         0
      ),
      IF(C1452="750 Business promotion",
         E1452-(E1452/(1+4.793/100)),
         E1452-(E1452/(1+Dashboard!$F$4))
      )
   )
)</f>
        <v>0</v>
      </c>
      <c r="J1452" s="39">
        <f>Bank1[[#This Row],[Money in/ (Money out)]]-Bank1[[#This Row],[GST/HST]]</f>
        <v>0</v>
      </c>
      <c r="L1452" s="37">
        <f t="shared" si="66"/>
        <v>0</v>
      </c>
    </row>
    <row r="1453" spans="1:12" x14ac:dyDescent="0.2">
      <c r="A1453" s="418"/>
      <c r="D1453" s="416">
        <f>_xlfn.XLOOKUP(C:C,Table1[for Import to Bank Register dropdown],Table1[for Pivot],0,0,1)</f>
        <v>0</v>
      </c>
      <c r="E1453" s="419"/>
      <c r="F1453" s="160">
        <f t="shared" si="68"/>
        <v>1111111</v>
      </c>
      <c r="G1453" s="394">
        <f t="shared" si="67"/>
        <v>0</v>
      </c>
      <c r="I1453" s="397">
        <f>IF(OR(C1453="150 Directors advances", C1453="120 accounts receivable", C1453="720.2 Automobile - Insurance", C1453="720.3 Automobile - License", C1453="870.4 Rent - Insurance", C1453="870.6 Rent - Property Tax", C1453="870.7 Rent - Homeoffice", C1453="870.9 Rent - Water"),
   0,
   IF(Dashboard!$F$5="Quick",
      IF(OR(C1453="190 Automobile",C1453="200 computer hardware",C1453="210 Computer software",C1453="220 Quickbooks software",C1453="230 Office equipment",C1453="240 Office furniture"),
         E1453-(E1453/(1+Dashboard!$F$4)),
         0
      ),
      IF(C1453="750 Business promotion",
         E1453-(E1453/(1+4.793/100)),
         E1453-(E1453/(1+Dashboard!$F$4))
      )
   )
)</f>
        <v>0</v>
      </c>
      <c r="J1453" s="39">
        <f>Bank1[[#This Row],[Money in/ (Money out)]]-Bank1[[#This Row],[GST/HST]]</f>
        <v>0</v>
      </c>
      <c r="L1453" s="37">
        <f t="shared" si="66"/>
        <v>0</v>
      </c>
    </row>
    <row r="1454" spans="1:12" x14ac:dyDescent="0.2">
      <c r="A1454" s="418"/>
      <c r="D1454" s="416">
        <f>_xlfn.XLOOKUP(C:C,Table1[for Import to Bank Register dropdown],Table1[for Pivot],0,0,1)</f>
        <v>0</v>
      </c>
      <c r="E1454" s="419"/>
      <c r="F1454" s="160">
        <f t="shared" si="68"/>
        <v>1111111</v>
      </c>
      <c r="G1454" s="394">
        <f t="shared" si="67"/>
        <v>0</v>
      </c>
      <c r="I1454" s="397">
        <f>IF(OR(C1454="150 Directors advances", C1454="120 accounts receivable", C1454="720.2 Automobile - Insurance", C1454="720.3 Automobile - License", C1454="870.4 Rent - Insurance", C1454="870.6 Rent - Property Tax", C1454="870.7 Rent - Homeoffice", C1454="870.9 Rent - Water"),
   0,
   IF(Dashboard!$F$5="Quick",
      IF(OR(C1454="190 Automobile",C1454="200 computer hardware",C1454="210 Computer software",C1454="220 Quickbooks software",C1454="230 Office equipment",C1454="240 Office furniture"),
         E1454-(E1454/(1+Dashboard!$F$4)),
         0
      ),
      IF(C1454="750 Business promotion",
         E1454-(E1454/(1+4.793/100)),
         E1454-(E1454/(1+Dashboard!$F$4))
      )
   )
)</f>
        <v>0</v>
      </c>
      <c r="J1454" s="39">
        <f>Bank1[[#This Row],[Money in/ (Money out)]]-Bank1[[#This Row],[GST/HST]]</f>
        <v>0</v>
      </c>
      <c r="L1454" s="37">
        <f t="shared" si="66"/>
        <v>0</v>
      </c>
    </row>
    <row r="1455" spans="1:12" x14ac:dyDescent="0.2">
      <c r="A1455" s="418"/>
      <c r="D1455" s="416">
        <f>_xlfn.XLOOKUP(C:C,Table1[for Import to Bank Register dropdown],Table1[for Pivot],0,0,1)</f>
        <v>0</v>
      </c>
      <c r="E1455" s="419"/>
      <c r="F1455" s="160">
        <f t="shared" si="68"/>
        <v>1111111</v>
      </c>
      <c r="G1455" s="394">
        <f t="shared" si="67"/>
        <v>0</v>
      </c>
      <c r="I1455" s="397">
        <f>IF(OR(C1455="150 Directors advances", C1455="120 accounts receivable", C1455="720.2 Automobile - Insurance", C1455="720.3 Automobile - License", C1455="870.4 Rent - Insurance", C1455="870.6 Rent - Property Tax", C1455="870.7 Rent - Homeoffice", C1455="870.9 Rent - Water"),
   0,
   IF(Dashboard!$F$5="Quick",
      IF(OR(C1455="190 Automobile",C1455="200 computer hardware",C1455="210 Computer software",C1455="220 Quickbooks software",C1455="230 Office equipment",C1455="240 Office furniture"),
         E1455-(E1455/(1+Dashboard!$F$4)),
         0
      ),
      IF(C1455="750 Business promotion",
         E1455-(E1455/(1+4.793/100)),
         E1455-(E1455/(1+Dashboard!$F$4))
      )
   )
)</f>
        <v>0</v>
      </c>
      <c r="J1455" s="39">
        <f>Bank1[[#This Row],[Money in/ (Money out)]]-Bank1[[#This Row],[GST/HST]]</f>
        <v>0</v>
      </c>
      <c r="L1455" s="37">
        <f t="shared" si="66"/>
        <v>0</v>
      </c>
    </row>
    <row r="1456" spans="1:12" x14ac:dyDescent="0.2">
      <c r="A1456" s="418"/>
      <c r="D1456" s="416">
        <f>_xlfn.XLOOKUP(C:C,Table1[for Import to Bank Register dropdown],Table1[for Pivot],0,0,1)</f>
        <v>0</v>
      </c>
      <c r="E1456" s="419"/>
      <c r="F1456" s="160">
        <f t="shared" si="68"/>
        <v>1111111</v>
      </c>
      <c r="G1456" s="394">
        <f t="shared" si="67"/>
        <v>0</v>
      </c>
      <c r="I1456" s="397">
        <f>IF(OR(C1456="150 Directors advances", C1456="120 accounts receivable", C1456="720.2 Automobile - Insurance", C1456="720.3 Automobile - License", C1456="870.4 Rent - Insurance", C1456="870.6 Rent - Property Tax", C1456="870.7 Rent - Homeoffice", C1456="870.9 Rent - Water"),
   0,
   IF(Dashboard!$F$5="Quick",
      IF(OR(C1456="190 Automobile",C1456="200 computer hardware",C1456="210 Computer software",C1456="220 Quickbooks software",C1456="230 Office equipment",C1456="240 Office furniture"),
         E1456-(E1456/(1+Dashboard!$F$4)),
         0
      ),
      IF(C1456="750 Business promotion",
         E1456-(E1456/(1+4.793/100)),
         E1456-(E1456/(1+Dashboard!$F$4))
      )
   )
)</f>
        <v>0</v>
      </c>
      <c r="J1456" s="39">
        <f>Bank1[[#This Row],[Money in/ (Money out)]]-Bank1[[#This Row],[GST/HST]]</f>
        <v>0</v>
      </c>
      <c r="L1456" s="37">
        <f t="shared" si="66"/>
        <v>0</v>
      </c>
    </row>
    <row r="1457" spans="1:12" x14ac:dyDescent="0.2">
      <c r="A1457" s="418"/>
      <c r="D1457" s="416">
        <f>_xlfn.XLOOKUP(C:C,Table1[for Import to Bank Register dropdown],Table1[for Pivot],0,0,1)</f>
        <v>0</v>
      </c>
      <c r="E1457" s="419"/>
      <c r="F1457" s="160">
        <f t="shared" si="68"/>
        <v>1111111</v>
      </c>
      <c r="G1457" s="394">
        <f t="shared" si="67"/>
        <v>0</v>
      </c>
      <c r="I1457" s="397">
        <f>IF(OR(C1457="150 Directors advances", C1457="120 accounts receivable", C1457="720.2 Automobile - Insurance", C1457="720.3 Automobile - License", C1457="870.4 Rent - Insurance", C1457="870.6 Rent - Property Tax", C1457="870.7 Rent - Homeoffice", C1457="870.9 Rent - Water"),
   0,
   IF(Dashboard!$F$5="Quick",
      IF(OR(C1457="190 Automobile",C1457="200 computer hardware",C1457="210 Computer software",C1457="220 Quickbooks software",C1457="230 Office equipment",C1457="240 Office furniture"),
         E1457-(E1457/(1+Dashboard!$F$4)),
         0
      ),
      IF(C1457="750 Business promotion",
         E1457-(E1457/(1+4.793/100)),
         E1457-(E1457/(1+Dashboard!$F$4))
      )
   )
)</f>
        <v>0</v>
      </c>
      <c r="J1457" s="39">
        <f>Bank1[[#This Row],[Money in/ (Money out)]]-Bank1[[#This Row],[GST/HST]]</f>
        <v>0</v>
      </c>
      <c r="L1457" s="37">
        <f t="shared" si="66"/>
        <v>0</v>
      </c>
    </row>
    <row r="1458" spans="1:12" x14ac:dyDescent="0.2">
      <c r="A1458" s="418"/>
      <c r="D1458" s="416">
        <f>_xlfn.XLOOKUP(C:C,Table1[for Import to Bank Register dropdown],Table1[for Pivot],0,0,1)</f>
        <v>0</v>
      </c>
      <c r="E1458" s="419"/>
      <c r="F1458" s="160">
        <f t="shared" si="68"/>
        <v>1111111</v>
      </c>
      <c r="G1458" s="394">
        <f t="shared" si="67"/>
        <v>0</v>
      </c>
      <c r="I1458" s="397">
        <f>IF(OR(C1458="150 Directors advances", C1458="120 accounts receivable", C1458="720.2 Automobile - Insurance", C1458="720.3 Automobile - License", C1458="870.4 Rent - Insurance", C1458="870.6 Rent - Property Tax", C1458="870.7 Rent - Homeoffice", C1458="870.9 Rent - Water"),
   0,
   IF(Dashboard!$F$5="Quick",
      IF(OR(C1458="190 Automobile",C1458="200 computer hardware",C1458="210 Computer software",C1458="220 Quickbooks software",C1458="230 Office equipment",C1458="240 Office furniture"),
         E1458-(E1458/(1+Dashboard!$F$4)),
         0
      ),
      IF(C1458="750 Business promotion",
         E1458-(E1458/(1+4.793/100)),
         E1458-(E1458/(1+Dashboard!$F$4))
      )
   )
)</f>
        <v>0</v>
      </c>
      <c r="J1458" s="39">
        <f>Bank1[[#This Row],[Money in/ (Money out)]]-Bank1[[#This Row],[GST/HST]]</f>
        <v>0</v>
      </c>
      <c r="L1458" s="37">
        <f t="shared" si="66"/>
        <v>0</v>
      </c>
    </row>
    <row r="1459" spans="1:12" x14ac:dyDescent="0.2">
      <c r="A1459" s="418"/>
      <c r="D1459" s="416">
        <f>_xlfn.XLOOKUP(C:C,Table1[for Import to Bank Register dropdown],Table1[for Pivot],0,0,1)</f>
        <v>0</v>
      </c>
      <c r="E1459" s="419"/>
      <c r="F1459" s="160">
        <f t="shared" si="68"/>
        <v>1111111</v>
      </c>
      <c r="G1459" s="394">
        <f t="shared" si="67"/>
        <v>0</v>
      </c>
      <c r="I1459" s="397">
        <f>IF(OR(C1459="150 Directors advances", C1459="120 accounts receivable", C1459="720.2 Automobile - Insurance", C1459="720.3 Automobile - License", C1459="870.4 Rent - Insurance", C1459="870.6 Rent - Property Tax", C1459="870.7 Rent - Homeoffice", C1459="870.9 Rent - Water"),
   0,
   IF(Dashboard!$F$5="Quick",
      IF(OR(C1459="190 Automobile",C1459="200 computer hardware",C1459="210 Computer software",C1459="220 Quickbooks software",C1459="230 Office equipment",C1459="240 Office furniture"),
         E1459-(E1459/(1+Dashboard!$F$4)),
         0
      ),
      IF(C1459="750 Business promotion",
         E1459-(E1459/(1+4.793/100)),
         E1459-(E1459/(1+Dashboard!$F$4))
      )
   )
)</f>
        <v>0</v>
      </c>
      <c r="J1459" s="39">
        <f>Bank1[[#This Row],[Money in/ (Money out)]]-Bank1[[#This Row],[GST/HST]]</f>
        <v>0</v>
      </c>
      <c r="L1459" s="37">
        <f t="shared" si="66"/>
        <v>0</v>
      </c>
    </row>
    <row r="1460" spans="1:12" x14ac:dyDescent="0.2">
      <c r="A1460" s="418"/>
      <c r="D1460" s="416">
        <f>_xlfn.XLOOKUP(C:C,Table1[for Import to Bank Register dropdown],Table1[for Pivot],0,0,1)</f>
        <v>0</v>
      </c>
      <c r="E1460" s="419"/>
      <c r="F1460" s="160">
        <f t="shared" si="68"/>
        <v>1111111</v>
      </c>
      <c r="G1460" s="394">
        <f t="shared" si="67"/>
        <v>0</v>
      </c>
      <c r="I1460" s="397">
        <f>IF(OR(C1460="150 Directors advances", C1460="120 accounts receivable", C1460="720.2 Automobile - Insurance", C1460="720.3 Automobile - License", C1460="870.4 Rent - Insurance", C1460="870.6 Rent - Property Tax", C1460="870.7 Rent - Homeoffice", C1460="870.9 Rent - Water"),
   0,
   IF(Dashboard!$F$5="Quick",
      IF(OR(C1460="190 Automobile",C1460="200 computer hardware",C1460="210 Computer software",C1460="220 Quickbooks software",C1460="230 Office equipment",C1460="240 Office furniture"),
         E1460-(E1460/(1+Dashboard!$F$4)),
         0
      ),
      IF(C1460="750 Business promotion",
         E1460-(E1460/(1+4.793/100)),
         E1460-(E1460/(1+Dashboard!$F$4))
      )
   )
)</f>
        <v>0</v>
      </c>
      <c r="J1460" s="39">
        <f>Bank1[[#This Row],[Money in/ (Money out)]]-Bank1[[#This Row],[GST/HST]]</f>
        <v>0</v>
      </c>
      <c r="L1460" s="37">
        <f t="shared" si="66"/>
        <v>0</v>
      </c>
    </row>
    <row r="1461" spans="1:12" x14ac:dyDescent="0.2">
      <c r="A1461" s="418"/>
      <c r="D1461" s="416">
        <f>_xlfn.XLOOKUP(C:C,Table1[for Import to Bank Register dropdown],Table1[for Pivot],0,0,1)</f>
        <v>0</v>
      </c>
      <c r="E1461" s="419"/>
      <c r="F1461" s="160">
        <f t="shared" si="68"/>
        <v>1111111</v>
      </c>
      <c r="G1461" s="394">
        <f t="shared" si="67"/>
        <v>0</v>
      </c>
      <c r="I1461" s="397">
        <f>IF(OR(C1461="150 Directors advances", C1461="120 accounts receivable", C1461="720.2 Automobile - Insurance", C1461="720.3 Automobile - License", C1461="870.4 Rent - Insurance", C1461="870.6 Rent - Property Tax", C1461="870.7 Rent - Homeoffice", C1461="870.9 Rent - Water"),
   0,
   IF(Dashboard!$F$5="Quick",
      IF(OR(C1461="190 Automobile",C1461="200 computer hardware",C1461="210 Computer software",C1461="220 Quickbooks software",C1461="230 Office equipment",C1461="240 Office furniture"),
         E1461-(E1461/(1+Dashboard!$F$4)),
         0
      ),
      IF(C1461="750 Business promotion",
         E1461-(E1461/(1+4.793/100)),
         E1461-(E1461/(1+Dashboard!$F$4))
      )
   )
)</f>
        <v>0</v>
      </c>
      <c r="J1461" s="39">
        <f>Bank1[[#This Row],[Money in/ (Money out)]]-Bank1[[#This Row],[GST/HST]]</f>
        <v>0</v>
      </c>
      <c r="L1461" s="37">
        <f t="shared" si="66"/>
        <v>0</v>
      </c>
    </row>
    <row r="1462" spans="1:12" x14ac:dyDescent="0.2">
      <c r="A1462" s="418"/>
      <c r="D1462" s="416">
        <f>_xlfn.XLOOKUP(C:C,Table1[for Import to Bank Register dropdown],Table1[for Pivot],0,0,1)</f>
        <v>0</v>
      </c>
      <c r="E1462" s="419"/>
      <c r="F1462" s="160">
        <f t="shared" si="68"/>
        <v>1111111</v>
      </c>
      <c r="G1462" s="394">
        <f t="shared" si="67"/>
        <v>0</v>
      </c>
      <c r="I1462" s="397">
        <f>IF(OR(C1462="150 Directors advances", C1462="120 accounts receivable", C1462="720.2 Automobile - Insurance", C1462="720.3 Automobile - License", C1462="870.4 Rent - Insurance", C1462="870.6 Rent - Property Tax", C1462="870.7 Rent - Homeoffice", C1462="870.9 Rent - Water"),
   0,
   IF(Dashboard!$F$5="Quick",
      IF(OR(C1462="190 Automobile",C1462="200 computer hardware",C1462="210 Computer software",C1462="220 Quickbooks software",C1462="230 Office equipment",C1462="240 Office furniture"),
         E1462-(E1462/(1+Dashboard!$F$4)),
         0
      ),
      IF(C1462="750 Business promotion",
         E1462-(E1462/(1+4.793/100)),
         E1462-(E1462/(1+Dashboard!$F$4))
      )
   )
)</f>
        <v>0</v>
      </c>
      <c r="J1462" s="39">
        <f>Bank1[[#This Row],[Money in/ (Money out)]]-Bank1[[#This Row],[GST/HST]]</f>
        <v>0</v>
      </c>
      <c r="L1462" s="37">
        <f t="shared" si="66"/>
        <v>0</v>
      </c>
    </row>
    <row r="1463" spans="1:12" x14ac:dyDescent="0.2">
      <c r="A1463" s="418"/>
      <c r="D1463" s="416">
        <f>_xlfn.XLOOKUP(C:C,Table1[for Import to Bank Register dropdown],Table1[for Pivot],0,0,1)</f>
        <v>0</v>
      </c>
      <c r="E1463" s="419"/>
      <c r="F1463" s="160">
        <f t="shared" si="68"/>
        <v>1111111</v>
      </c>
      <c r="G1463" s="394">
        <f t="shared" si="67"/>
        <v>0</v>
      </c>
      <c r="I1463" s="397">
        <f>IF(OR(C1463="150 Directors advances", C1463="120 accounts receivable", C1463="720.2 Automobile - Insurance", C1463="720.3 Automobile - License", C1463="870.4 Rent - Insurance", C1463="870.6 Rent - Property Tax", C1463="870.7 Rent - Homeoffice", C1463="870.9 Rent - Water"),
   0,
   IF(Dashboard!$F$5="Quick",
      IF(OR(C1463="190 Automobile",C1463="200 computer hardware",C1463="210 Computer software",C1463="220 Quickbooks software",C1463="230 Office equipment",C1463="240 Office furniture"),
         E1463-(E1463/(1+Dashboard!$F$4)),
         0
      ),
      IF(C1463="750 Business promotion",
         E1463-(E1463/(1+4.793/100)),
         E1463-(E1463/(1+Dashboard!$F$4))
      )
   )
)</f>
        <v>0</v>
      </c>
      <c r="J1463" s="39">
        <f>Bank1[[#This Row],[Money in/ (Money out)]]-Bank1[[#This Row],[GST/HST]]</f>
        <v>0</v>
      </c>
      <c r="L1463" s="37">
        <f t="shared" si="66"/>
        <v>0</v>
      </c>
    </row>
    <row r="1464" spans="1:12" x14ac:dyDescent="0.2">
      <c r="A1464" s="418"/>
      <c r="D1464" s="416">
        <f>_xlfn.XLOOKUP(C:C,Table1[for Import to Bank Register dropdown],Table1[for Pivot],0,0,1)</f>
        <v>0</v>
      </c>
      <c r="E1464" s="419"/>
      <c r="F1464" s="160">
        <f t="shared" si="68"/>
        <v>1111111</v>
      </c>
      <c r="G1464" s="394">
        <f t="shared" si="67"/>
        <v>0</v>
      </c>
      <c r="I1464" s="397">
        <f>IF(OR(C1464="150 Directors advances", C1464="120 accounts receivable", C1464="720.2 Automobile - Insurance", C1464="720.3 Automobile - License", C1464="870.4 Rent - Insurance", C1464="870.6 Rent - Property Tax", C1464="870.7 Rent - Homeoffice", C1464="870.9 Rent - Water"),
   0,
   IF(Dashboard!$F$5="Quick",
      IF(OR(C1464="190 Automobile",C1464="200 computer hardware",C1464="210 Computer software",C1464="220 Quickbooks software",C1464="230 Office equipment",C1464="240 Office furniture"),
         E1464-(E1464/(1+Dashboard!$F$4)),
         0
      ),
      IF(C1464="750 Business promotion",
         E1464-(E1464/(1+4.793/100)),
         E1464-(E1464/(1+Dashboard!$F$4))
      )
   )
)</f>
        <v>0</v>
      </c>
      <c r="J1464" s="39">
        <f>Bank1[[#This Row],[Money in/ (Money out)]]-Bank1[[#This Row],[GST/HST]]</f>
        <v>0</v>
      </c>
      <c r="L1464" s="37">
        <f t="shared" si="66"/>
        <v>0</v>
      </c>
    </row>
    <row r="1465" spans="1:12" x14ac:dyDescent="0.2">
      <c r="A1465" s="418"/>
      <c r="D1465" s="416">
        <f>_xlfn.XLOOKUP(C:C,Table1[for Import to Bank Register dropdown],Table1[for Pivot],0,0,1)</f>
        <v>0</v>
      </c>
      <c r="E1465" s="419"/>
      <c r="F1465" s="160">
        <f t="shared" si="68"/>
        <v>1111111</v>
      </c>
      <c r="G1465" s="394">
        <f t="shared" si="67"/>
        <v>0</v>
      </c>
      <c r="I1465" s="397">
        <f>IF(OR(C1465="150 Directors advances", C1465="120 accounts receivable", C1465="720.2 Automobile - Insurance", C1465="720.3 Automobile - License", C1465="870.4 Rent - Insurance", C1465="870.6 Rent - Property Tax", C1465="870.7 Rent - Homeoffice", C1465="870.9 Rent - Water"),
   0,
   IF(Dashboard!$F$5="Quick",
      IF(OR(C1465="190 Automobile",C1465="200 computer hardware",C1465="210 Computer software",C1465="220 Quickbooks software",C1465="230 Office equipment",C1465="240 Office furniture"),
         E1465-(E1465/(1+Dashboard!$F$4)),
         0
      ),
      IF(C1465="750 Business promotion",
         E1465-(E1465/(1+4.793/100)),
         E1465-(E1465/(1+Dashboard!$F$4))
      )
   )
)</f>
        <v>0</v>
      </c>
      <c r="J1465" s="39">
        <f>Bank1[[#This Row],[Money in/ (Money out)]]-Bank1[[#This Row],[GST/HST]]</f>
        <v>0</v>
      </c>
      <c r="L1465" s="37">
        <f t="shared" si="66"/>
        <v>0</v>
      </c>
    </row>
    <row r="1466" spans="1:12" x14ac:dyDescent="0.2">
      <c r="A1466" s="418"/>
      <c r="D1466" s="416">
        <f>_xlfn.XLOOKUP(C:C,Table1[for Import to Bank Register dropdown],Table1[for Pivot],0,0,1)</f>
        <v>0</v>
      </c>
      <c r="E1466" s="419"/>
      <c r="F1466" s="160">
        <f t="shared" si="68"/>
        <v>1111111</v>
      </c>
      <c r="G1466" s="394">
        <f t="shared" si="67"/>
        <v>0</v>
      </c>
      <c r="I1466" s="397">
        <f>IF(OR(C1466="150 Directors advances", C1466="120 accounts receivable", C1466="720.2 Automobile - Insurance", C1466="720.3 Automobile - License", C1466="870.4 Rent - Insurance", C1466="870.6 Rent - Property Tax", C1466="870.7 Rent - Homeoffice", C1466="870.9 Rent - Water"),
   0,
   IF(Dashboard!$F$5="Quick",
      IF(OR(C1466="190 Automobile",C1466="200 computer hardware",C1466="210 Computer software",C1466="220 Quickbooks software",C1466="230 Office equipment",C1466="240 Office furniture"),
         E1466-(E1466/(1+Dashboard!$F$4)),
         0
      ),
      IF(C1466="750 Business promotion",
         E1466-(E1466/(1+4.793/100)),
         E1466-(E1466/(1+Dashboard!$F$4))
      )
   )
)</f>
        <v>0</v>
      </c>
      <c r="J1466" s="39">
        <f>Bank1[[#This Row],[Money in/ (Money out)]]-Bank1[[#This Row],[GST/HST]]</f>
        <v>0</v>
      </c>
      <c r="L1466" s="37">
        <f t="shared" si="66"/>
        <v>0</v>
      </c>
    </row>
    <row r="1467" spans="1:12" x14ac:dyDescent="0.2">
      <c r="A1467" s="418"/>
      <c r="D1467" s="416">
        <f>_xlfn.XLOOKUP(C:C,Table1[for Import to Bank Register dropdown],Table1[for Pivot],0,0,1)</f>
        <v>0</v>
      </c>
      <c r="E1467" s="419"/>
      <c r="F1467" s="160">
        <f t="shared" si="68"/>
        <v>1111111</v>
      </c>
      <c r="G1467" s="394">
        <f t="shared" si="67"/>
        <v>0</v>
      </c>
      <c r="I1467" s="397">
        <f>IF(OR(C1467="150 Directors advances", C1467="120 accounts receivable", C1467="720.2 Automobile - Insurance", C1467="720.3 Automobile - License", C1467="870.4 Rent - Insurance", C1467="870.6 Rent - Property Tax", C1467="870.7 Rent - Homeoffice", C1467="870.9 Rent - Water"),
   0,
   IF(Dashboard!$F$5="Quick",
      IF(OR(C1467="190 Automobile",C1467="200 computer hardware",C1467="210 Computer software",C1467="220 Quickbooks software",C1467="230 Office equipment",C1467="240 Office furniture"),
         E1467-(E1467/(1+Dashboard!$F$4)),
         0
      ),
      IF(C1467="750 Business promotion",
         E1467-(E1467/(1+4.793/100)),
         E1467-(E1467/(1+Dashboard!$F$4))
      )
   )
)</f>
        <v>0</v>
      </c>
      <c r="J1467" s="39">
        <f>Bank1[[#This Row],[Money in/ (Money out)]]-Bank1[[#This Row],[GST/HST]]</f>
        <v>0</v>
      </c>
      <c r="L1467" s="37">
        <f t="shared" si="66"/>
        <v>0</v>
      </c>
    </row>
    <row r="1468" spans="1:12" x14ac:dyDescent="0.2">
      <c r="A1468" s="418"/>
      <c r="D1468" s="416">
        <f>_xlfn.XLOOKUP(C:C,Table1[for Import to Bank Register dropdown],Table1[for Pivot],0,0,1)</f>
        <v>0</v>
      </c>
      <c r="E1468" s="419"/>
      <c r="F1468" s="160">
        <f t="shared" si="68"/>
        <v>1111111</v>
      </c>
      <c r="G1468" s="394">
        <f t="shared" si="67"/>
        <v>0</v>
      </c>
      <c r="I1468" s="397">
        <f>IF(OR(C1468="150 Directors advances", C1468="120 accounts receivable", C1468="720.2 Automobile - Insurance", C1468="720.3 Automobile - License", C1468="870.4 Rent - Insurance", C1468="870.6 Rent - Property Tax", C1468="870.7 Rent - Homeoffice", C1468="870.9 Rent - Water"),
   0,
   IF(Dashboard!$F$5="Quick",
      IF(OR(C1468="190 Automobile",C1468="200 computer hardware",C1468="210 Computer software",C1468="220 Quickbooks software",C1468="230 Office equipment",C1468="240 Office furniture"),
         E1468-(E1468/(1+Dashboard!$F$4)),
         0
      ),
      IF(C1468="750 Business promotion",
         E1468-(E1468/(1+4.793/100)),
         E1468-(E1468/(1+Dashboard!$F$4))
      )
   )
)</f>
        <v>0</v>
      </c>
      <c r="J1468" s="39">
        <f>Bank1[[#This Row],[Money in/ (Money out)]]-Bank1[[#This Row],[GST/HST]]</f>
        <v>0</v>
      </c>
      <c r="L1468" s="37">
        <f t="shared" si="66"/>
        <v>0</v>
      </c>
    </row>
    <row r="1469" spans="1:12" x14ac:dyDescent="0.2">
      <c r="A1469" s="418"/>
      <c r="D1469" s="416">
        <f>_xlfn.XLOOKUP(C:C,Table1[for Import to Bank Register dropdown],Table1[for Pivot],0,0,1)</f>
        <v>0</v>
      </c>
      <c r="E1469" s="419"/>
      <c r="F1469" s="160">
        <f t="shared" si="68"/>
        <v>1111111</v>
      </c>
      <c r="G1469" s="394">
        <f t="shared" si="67"/>
        <v>0</v>
      </c>
      <c r="I1469" s="397">
        <f>IF(OR(C1469="150 Directors advances", C1469="120 accounts receivable", C1469="720.2 Automobile - Insurance", C1469="720.3 Automobile - License", C1469="870.4 Rent - Insurance", C1469="870.6 Rent - Property Tax", C1469="870.7 Rent - Homeoffice", C1469="870.9 Rent - Water"),
   0,
   IF(Dashboard!$F$5="Quick",
      IF(OR(C1469="190 Automobile",C1469="200 computer hardware",C1469="210 Computer software",C1469="220 Quickbooks software",C1469="230 Office equipment",C1469="240 Office furniture"),
         E1469-(E1469/(1+Dashboard!$F$4)),
         0
      ),
      IF(C1469="750 Business promotion",
         E1469-(E1469/(1+4.793/100)),
         E1469-(E1469/(1+Dashboard!$F$4))
      )
   )
)</f>
        <v>0</v>
      </c>
      <c r="J1469" s="39">
        <f>Bank1[[#This Row],[Money in/ (Money out)]]-Bank1[[#This Row],[GST/HST]]</f>
        <v>0</v>
      </c>
      <c r="L1469" s="37">
        <f t="shared" si="66"/>
        <v>0</v>
      </c>
    </row>
    <row r="1470" spans="1:12" x14ac:dyDescent="0.2">
      <c r="A1470" s="418"/>
      <c r="D1470" s="416">
        <f>_xlfn.XLOOKUP(C:C,Table1[for Import to Bank Register dropdown],Table1[for Pivot],0,0,1)</f>
        <v>0</v>
      </c>
      <c r="E1470" s="419"/>
      <c r="F1470" s="160">
        <f t="shared" si="68"/>
        <v>1111111</v>
      </c>
      <c r="G1470" s="394">
        <f t="shared" si="67"/>
        <v>0</v>
      </c>
      <c r="I1470" s="397">
        <f>IF(OR(C1470="150 Directors advances", C1470="120 accounts receivable", C1470="720.2 Automobile - Insurance", C1470="720.3 Automobile - License", C1470="870.4 Rent - Insurance", C1470="870.6 Rent - Property Tax", C1470="870.7 Rent - Homeoffice", C1470="870.9 Rent - Water"),
   0,
   IF(Dashboard!$F$5="Quick",
      IF(OR(C1470="190 Automobile",C1470="200 computer hardware",C1470="210 Computer software",C1470="220 Quickbooks software",C1470="230 Office equipment",C1470="240 Office furniture"),
         E1470-(E1470/(1+Dashboard!$F$4)),
         0
      ),
      IF(C1470="750 Business promotion",
         E1470-(E1470/(1+4.793/100)),
         E1470-(E1470/(1+Dashboard!$F$4))
      )
   )
)</f>
        <v>0</v>
      </c>
      <c r="J1470" s="39">
        <f>Bank1[[#This Row],[Money in/ (Money out)]]-Bank1[[#This Row],[GST/HST]]</f>
        <v>0</v>
      </c>
      <c r="L1470" s="37">
        <f t="shared" si="66"/>
        <v>0</v>
      </c>
    </row>
    <row r="1471" spans="1:12" x14ac:dyDescent="0.2">
      <c r="A1471" s="418"/>
      <c r="D1471" s="416">
        <f>_xlfn.XLOOKUP(C:C,Table1[for Import to Bank Register dropdown],Table1[for Pivot],0,0,1)</f>
        <v>0</v>
      </c>
      <c r="E1471" s="419"/>
      <c r="F1471" s="160">
        <f t="shared" si="68"/>
        <v>1111111</v>
      </c>
      <c r="G1471" s="394">
        <f t="shared" si="67"/>
        <v>0</v>
      </c>
      <c r="I1471" s="397">
        <f>IF(OR(C1471="150 Directors advances", C1471="120 accounts receivable", C1471="720.2 Automobile - Insurance", C1471="720.3 Automobile - License", C1471="870.4 Rent - Insurance", C1471="870.6 Rent - Property Tax", C1471="870.7 Rent - Homeoffice", C1471="870.9 Rent - Water"),
   0,
   IF(Dashboard!$F$5="Quick",
      IF(OR(C1471="190 Automobile",C1471="200 computer hardware",C1471="210 Computer software",C1471="220 Quickbooks software",C1471="230 Office equipment",C1471="240 Office furniture"),
         E1471-(E1471/(1+Dashboard!$F$4)),
         0
      ),
      IF(C1471="750 Business promotion",
         E1471-(E1471/(1+4.793/100)),
         E1471-(E1471/(1+Dashboard!$F$4))
      )
   )
)</f>
        <v>0</v>
      </c>
      <c r="J1471" s="39">
        <f>Bank1[[#This Row],[Money in/ (Money out)]]-Bank1[[#This Row],[GST/HST]]</f>
        <v>0</v>
      </c>
      <c r="L1471" s="37">
        <f t="shared" si="66"/>
        <v>0</v>
      </c>
    </row>
    <row r="1472" spans="1:12" x14ac:dyDescent="0.2">
      <c r="A1472" s="418"/>
      <c r="D1472" s="416">
        <f>_xlfn.XLOOKUP(C:C,Table1[for Import to Bank Register dropdown],Table1[for Pivot],0,0,1)</f>
        <v>0</v>
      </c>
      <c r="E1472" s="419"/>
      <c r="F1472" s="160">
        <f t="shared" si="68"/>
        <v>1111111</v>
      </c>
      <c r="G1472" s="394">
        <f t="shared" si="67"/>
        <v>0</v>
      </c>
      <c r="I1472" s="397">
        <f>IF(OR(C1472="150 Directors advances", C1472="120 accounts receivable", C1472="720.2 Automobile - Insurance", C1472="720.3 Automobile - License", C1472="870.4 Rent - Insurance", C1472="870.6 Rent - Property Tax", C1472="870.7 Rent - Homeoffice", C1472="870.9 Rent - Water"),
   0,
   IF(Dashboard!$F$5="Quick",
      IF(OR(C1472="190 Automobile",C1472="200 computer hardware",C1472="210 Computer software",C1472="220 Quickbooks software",C1472="230 Office equipment",C1472="240 Office furniture"),
         E1472-(E1472/(1+Dashboard!$F$4)),
         0
      ),
      IF(C1472="750 Business promotion",
         E1472-(E1472/(1+4.793/100)),
         E1472-(E1472/(1+Dashboard!$F$4))
      )
   )
)</f>
        <v>0</v>
      </c>
      <c r="J1472" s="39">
        <f>Bank1[[#This Row],[Money in/ (Money out)]]-Bank1[[#This Row],[GST/HST]]</f>
        <v>0</v>
      </c>
      <c r="L1472" s="37">
        <f t="shared" si="66"/>
        <v>0</v>
      </c>
    </row>
    <row r="1473" spans="1:12" x14ac:dyDescent="0.2">
      <c r="A1473" s="418"/>
      <c r="D1473" s="416">
        <f>_xlfn.XLOOKUP(C:C,Table1[for Import to Bank Register dropdown],Table1[for Pivot],0,0,1)</f>
        <v>0</v>
      </c>
      <c r="E1473" s="419"/>
      <c r="F1473" s="160">
        <f t="shared" si="68"/>
        <v>1111111</v>
      </c>
      <c r="G1473" s="394">
        <f t="shared" si="67"/>
        <v>0</v>
      </c>
      <c r="I1473" s="397">
        <f>IF(OR(C1473="150 Directors advances", C1473="120 accounts receivable", C1473="720.2 Automobile - Insurance", C1473="720.3 Automobile - License", C1473="870.4 Rent - Insurance", C1473="870.6 Rent - Property Tax", C1473="870.7 Rent - Homeoffice", C1473="870.9 Rent - Water"),
   0,
   IF(Dashboard!$F$5="Quick",
      IF(OR(C1473="190 Automobile",C1473="200 computer hardware",C1473="210 Computer software",C1473="220 Quickbooks software",C1473="230 Office equipment",C1473="240 Office furniture"),
         E1473-(E1473/(1+Dashboard!$F$4)),
         0
      ),
      IF(C1473="750 Business promotion",
         E1473-(E1473/(1+4.793/100)),
         E1473-(E1473/(1+Dashboard!$F$4))
      )
   )
)</f>
        <v>0</v>
      </c>
      <c r="J1473" s="39">
        <f>Bank1[[#This Row],[Money in/ (Money out)]]-Bank1[[#This Row],[GST/HST]]</f>
        <v>0</v>
      </c>
      <c r="L1473" s="37">
        <f t="shared" si="66"/>
        <v>0</v>
      </c>
    </row>
    <row r="1474" spans="1:12" x14ac:dyDescent="0.2">
      <c r="A1474" s="418"/>
      <c r="D1474" s="416">
        <f>_xlfn.XLOOKUP(C:C,Table1[for Import to Bank Register dropdown],Table1[for Pivot],0,0,1)</f>
        <v>0</v>
      </c>
      <c r="E1474" s="419"/>
      <c r="F1474" s="160">
        <f t="shared" si="68"/>
        <v>1111111</v>
      </c>
      <c r="G1474" s="394">
        <f t="shared" si="67"/>
        <v>0</v>
      </c>
      <c r="I1474" s="397">
        <f>IF(OR(C1474="150 Directors advances", C1474="120 accounts receivable", C1474="720.2 Automobile - Insurance", C1474="720.3 Automobile - License", C1474="870.4 Rent - Insurance", C1474="870.6 Rent - Property Tax", C1474="870.7 Rent - Homeoffice", C1474="870.9 Rent - Water"),
   0,
   IF(Dashboard!$F$5="Quick",
      IF(OR(C1474="190 Automobile",C1474="200 computer hardware",C1474="210 Computer software",C1474="220 Quickbooks software",C1474="230 Office equipment",C1474="240 Office furniture"),
         E1474-(E1474/(1+Dashboard!$F$4)),
         0
      ),
      IF(C1474="750 Business promotion",
         E1474-(E1474/(1+4.793/100)),
         E1474-(E1474/(1+Dashboard!$F$4))
      )
   )
)</f>
        <v>0</v>
      </c>
      <c r="J1474" s="39">
        <f>Bank1[[#This Row],[Money in/ (Money out)]]-Bank1[[#This Row],[GST/HST]]</f>
        <v>0</v>
      </c>
      <c r="L1474" s="37">
        <f t="shared" si="66"/>
        <v>0</v>
      </c>
    </row>
    <row r="1475" spans="1:12" x14ac:dyDescent="0.2">
      <c r="A1475" s="418"/>
      <c r="D1475" s="416">
        <f>_xlfn.XLOOKUP(C:C,Table1[for Import to Bank Register dropdown],Table1[for Pivot],0,0,1)</f>
        <v>0</v>
      </c>
      <c r="E1475" s="419"/>
      <c r="F1475" s="160">
        <f t="shared" si="68"/>
        <v>1111111</v>
      </c>
      <c r="G1475" s="394">
        <f t="shared" si="67"/>
        <v>0</v>
      </c>
      <c r="I1475" s="397">
        <f>IF(OR(C1475="150 Directors advances", C1475="120 accounts receivable", C1475="720.2 Automobile - Insurance", C1475="720.3 Automobile - License", C1475="870.4 Rent - Insurance", C1475="870.6 Rent - Property Tax", C1475="870.7 Rent - Homeoffice", C1475="870.9 Rent - Water"),
   0,
   IF(Dashboard!$F$5="Quick",
      IF(OR(C1475="190 Automobile",C1475="200 computer hardware",C1475="210 Computer software",C1475="220 Quickbooks software",C1475="230 Office equipment",C1475="240 Office furniture"),
         E1475-(E1475/(1+Dashboard!$F$4)),
         0
      ),
      IF(C1475="750 Business promotion",
         E1475-(E1475/(1+4.793/100)),
         E1475-(E1475/(1+Dashboard!$F$4))
      )
   )
)</f>
        <v>0</v>
      </c>
      <c r="J1475" s="39">
        <f>Bank1[[#This Row],[Money in/ (Money out)]]-Bank1[[#This Row],[GST/HST]]</f>
        <v>0</v>
      </c>
      <c r="L1475" s="37">
        <f t="shared" si="66"/>
        <v>0</v>
      </c>
    </row>
    <row r="1476" spans="1:12" x14ac:dyDescent="0.2">
      <c r="A1476" s="418"/>
      <c r="D1476" s="416">
        <f>_xlfn.XLOOKUP(C:C,Table1[for Import to Bank Register dropdown],Table1[for Pivot],0,0,1)</f>
        <v>0</v>
      </c>
      <c r="E1476" s="419"/>
      <c r="F1476" s="160">
        <f t="shared" si="68"/>
        <v>1111111</v>
      </c>
      <c r="G1476" s="394">
        <f t="shared" si="67"/>
        <v>0</v>
      </c>
      <c r="I1476" s="397">
        <f>IF(OR(C1476="150 Directors advances", C1476="120 accounts receivable", C1476="720.2 Automobile - Insurance", C1476="720.3 Automobile - License", C1476="870.4 Rent - Insurance", C1476="870.6 Rent - Property Tax", C1476="870.7 Rent - Homeoffice", C1476="870.9 Rent - Water"),
   0,
   IF(Dashboard!$F$5="Quick",
      IF(OR(C1476="190 Automobile",C1476="200 computer hardware",C1476="210 Computer software",C1476="220 Quickbooks software",C1476="230 Office equipment",C1476="240 Office furniture"),
         E1476-(E1476/(1+Dashboard!$F$4)),
         0
      ),
      IF(C1476="750 Business promotion",
         E1476-(E1476/(1+4.793/100)),
         E1476-(E1476/(1+Dashboard!$F$4))
      )
   )
)</f>
        <v>0</v>
      </c>
      <c r="J1476" s="39">
        <f>Bank1[[#This Row],[Money in/ (Money out)]]-Bank1[[#This Row],[GST/HST]]</f>
        <v>0</v>
      </c>
      <c r="L1476" s="37">
        <f t="shared" si="66"/>
        <v>0</v>
      </c>
    </row>
    <row r="1477" spans="1:12" x14ac:dyDescent="0.2">
      <c r="A1477" s="418"/>
      <c r="D1477" s="416">
        <f>_xlfn.XLOOKUP(C:C,Table1[for Import to Bank Register dropdown],Table1[for Pivot],0,0,1)</f>
        <v>0</v>
      </c>
      <c r="E1477" s="419"/>
      <c r="F1477" s="160">
        <f t="shared" si="68"/>
        <v>1111111</v>
      </c>
      <c r="G1477" s="394">
        <f t="shared" si="67"/>
        <v>0</v>
      </c>
      <c r="I1477" s="397">
        <f>IF(OR(C1477="150 Directors advances", C1477="120 accounts receivable", C1477="720.2 Automobile - Insurance", C1477="720.3 Automobile - License", C1477="870.4 Rent - Insurance", C1477="870.6 Rent - Property Tax", C1477="870.7 Rent - Homeoffice", C1477="870.9 Rent - Water"),
   0,
   IF(Dashboard!$F$5="Quick",
      IF(OR(C1477="190 Automobile",C1477="200 computer hardware",C1477="210 Computer software",C1477="220 Quickbooks software",C1477="230 Office equipment",C1477="240 Office furniture"),
         E1477-(E1477/(1+Dashboard!$F$4)),
         0
      ),
      IF(C1477="750 Business promotion",
         E1477-(E1477/(1+4.793/100)),
         E1477-(E1477/(1+Dashboard!$F$4))
      )
   )
)</f>
        <v>0</v>
      </c>
      <c r="J1477" s="39">
        <f>Bank1[[#This Row],[Money in/ (Money out)]]-Bank1[[#This Row],[GST/HST]]</f>
        <v>0</v>
      </c>
      <c r="L1477" s="37">
        <f t="shared" si="66"/>
        <v>0</v>
      </c>
    </row>
    <row r="1478" spans="1:12" x14ac:dyDescent="0.2">
      <c r="A1478" s="418"/>
      <c r="D1478" s="416">
        <f>_xlfn.XLOOKUP(C:C,Table1[for Import to Bank Register dropdown],Table1[for Pivot],0,0,1)</f>
        <v>0</v>
      </c>
      <c r="E1478" s="419"/>
      <c r="F1478" s="160">
        <f t="shared" si="68"/>
        <v>1111111</v>
      </c>
      <c r="G1478" s="394">
        <f t="shared" si="67"/>
        <v>0</v>
      </c>
      <c r="I1478" s="397">
        <f>IF(OR(C1478="150 Directors advances", C1478="120 accounts receivable", C1478="720.2 Automobile - Insurance", C1478="720.3 Automobile - License", C1478="870.4 Rent - Insurance", C1478="870.6 Rent - Property Tax", C1478="870.7 Rent - Homeoffice", C1478="870.9 Rent - Water"),
   0,
   IF(Dashboard!$F$5="Quick",
      IF(OR(C1478="190 Automobile",C1478="200 computer hardware",C1478="210 Computer software",C1478="220 Quickbooks software",C1478="230 Office equipment",C1478="240 Office furniture"),
         E1478-(E1478/(1+Dashboard!$F$4)),
         0
      ),
      IF(C1478="750 Business promotion",
         E1478-(E1478/(1+4.793/100)),
         E1478-(E1478/(1+Dashboard!$F$4))
      )
   )
)</f>
        <v>0</v>
      </c>
      <c r="J1478" s="39">
        <f>Bank1[[#This Row],[Money in/ (Money out)]]-Bank1[[#This Row],[GST/HST]]</f>
        <v>0</v>
      </c>
      <c r="L1478" s="37">
        <f t="shared" ref="L1478:L1500" si="69">$L$3</f>
        <v>0</v>
      </c>
    </row>
    <row r="1479" spans="1:12" x14ac:dyDescent="0.2">
      <c r="A1479" s="418"/>
      <c r="D1479" s="416">
        <f>_xlfn.XLOOKUP(C:C,Table1[for Import to Bank Register dropdown],Table1[for Pivot],0,0,1)</f>
        <v>0</v>
      </c>
      <c r="E1479" s="419"/>
      <c r="F1479" s="160">
        <f t="shared" si="68"/>
        <v>1111111</v>
      </c>
      <c r="G1479" s="394">
        <f t="shared" ref="G1479:G1500" si="70">G1478+E1479</f>
        <v>0</v>
      </c>
      <c r="I1479" s="397">
        <f>IF(OR(C1479="150 Directors advances", C1479="120 accounts receivable", C1479="720.2 Automobile - Insurance", C1479="720.3 Automobile - License", C1479="870.4 Rent - Insurance", C1479="870.6 Rent - Property Tax", C1479="870.7 Rent - Homeoffice", C1479="870.9 Rent - Water"),
   0,
   IF(Dashboard!$F$5="Quick",
      IF(OR(C1479="190 Automobile",C1479="200 computer hardware",C1479="210 Computer software",C1479="220 Quickbooks software",C1479="230 Office equipment",C1479="240 Office furniture"),
         E1479-(E1479/(1+Dashboard!$F$4)),
         0
      ),
      IF(C1479="750 Business promotion",
         E1479-(E1479/(1+4.793/100)),
         E1479-(E1479/(1+Dashboard!$F$4))
      )
   )
)</f>
        <v>0</v>
      </c>
      <c r="J1479" s="39">
        <f>Bank1[[#This Row],[Money in/ (Money out)]]-Bank1[[#This Row],[GST/HST]]</f>
        <v>0</v>
      </c>
      <c r="L1479" s="37">
        <f t="shared" si="69"/>
        <v>0</v>
      </c>
    </row>
    <row r="1480" spans="1:12" x14ac:dyDescent="0.2">
      <c r="A1480" s="418"/>
      <c r="D1480" s="416">
        <f>_xlfn.XLOOKUP(C:C,Table1[for Import to Bank Register dropdown],Table1[for Pivot],0,0,1)</f>
        <v>0</v>
      </c>
      <c r="E1480" s="419"/>
      <c r="F1480" s="160">
        <f t="shared" ref="F1480:F1500" si="71">$E$2</f>
        <v>1111111</v>
      </c>
      <c r="G1480" s="394">
        <f t="shared" si="70"/>
        <v>0</v>
      </c>
      <c r="I1480" s="397">
        <f>IF(OR(C1480="150 Directors advances", C1480="120 accounts receivable", C1480="720.2 Automobile - Insurance", C1480="720.3 Automobile - License", C1480="870.4 Rent - Insurance", C1480="870.6 Rent - Property Tax", C1480="870.7 Rent - Homeoffice", C1480="870.9 Rent - Water"),
   0,
   IF(Dashboard!$F$5="Quick",
      IF(OR(C1480="190 Automobile",C1480="200 computer hardware",C1480="210 Computer software",C1480="220 Quickbooks software",C1480="230 Office equipment",C1480="240 Office furniture"),
         E1480-(E1480/(1+Dashboard!$F$4)),
         0
      ),
      IF(C1480="750 Business promotion",
         E1480-(E1480/(1+4.793/100)),
         E1480-(E1480/(1+Dashboard!$F$4))
      )
   )
)</f>
        <v>0</v>
      </c>
      <c r="J1480" s="39">
        <f>Bank1[[#This Row],[Money in/ (Money out)]]-Bank1[[#This Row],[GST/HST]]</f>
        <v>0</v>
      </c>
      <c r="L1480" s="37">
        <f t="shared" si="69"/>
        <v>0</v>
      </c>
    </row>
    <row r="1481" spans="1:12" x14ac:dyDescent="0.2">
      <c r="A1481" s="418"/>
      <c r="D1481" s="416">
        <f>_xlfn.XLOOKUP(C:C,Table1[for Import to Bank Register dropdown],Table1[for Pivot],0,0,1)</f>
        <v>0</v>
      </c>
      <c r="E1481" s="419"/>
      <c r="F1481" s="160">
        <f t="shared" si="71"/>
        <v>1111111</v>
      </c>
      <c r="G1481" s="394">
        <f t="shared" si="70"/>
        <v>0</v>
      </c>
      <c r="I1481" s="397">
        <f>IF(OR(C1481="150 Directors advances", C1481="120 accounts receivable", C1481="720.2 Automobile - Insurance", C1481="720.3 Automobile - License", C1481="870.4 Rent - Insurance", C1481="870.6 Rent - Property Tax", C1481="870.7 Rent - Homeoffice", C1481="870.9 Rent - Water"),
   0,
   IF(Dashboard!$F$5="Quick",
      IF(OR(C1481="190 Automobile",C1481="200 computer hardware",C1481="210 Computer software",C1481="220 Quickbooks software",C1481="230 Office equipment",C1481="240 Office furniture"),
         E1481-(E1481/(1+Dashboard!$F$4)),
         0
      ),
      IF(C1481="750 Business promotion",
         E1481-(E1481/(1+4.793/100)),
         E1481-(E1481/(1+Dashboard!$F$4))
      )
   )
)</f>
        <v>0</v>
      </c>
      <c r="J1481" s="39">
        <f>Bank1[[#This Row],[Money in/ (Money out)]]-Bank1[[#This Row],[GST/HST]]</f>
        <v>0</v>
      </c>
      <c r="L1481" s="37">
        <f t="shared" si="69"/>
        <v>0</v>
      </c>
    </row>
    <row r="1482" spans="1:12" x14ac:dyDescent="0.2">
      <c r="A1482" s="418"/>
      <c r="D1482" s="416">
        <f>_xlfn.XLOOKUP(C:C,Table1[for Import to Bank Register dropdown],Table1[for Pivot],0,0,1)</f>
        <v>0</v>
      </c>
      <c r="E1482" s="419"/>
      <c r="F1482" s="160">
        <f t="shared" si="71"/>
        <v>1111111</v>
      </c>
      <c r="G1482" s="394">
        <f t="shared" si="70"/>
        <v>0</v>
      </c>
      <c r="I1482" s="397">
        <f>IF(OR(C1482="150 Directors advances", C1482="120 accounts receivable", C1482="720.2 Automobile - Insurance", C1482="720.3 Automobile - License", C1482="870.4 Rent - Insurance", C1482="870.6 Rent - Property Tax", C1482="870.7 Rent - Homeoffice", C1482="870.9 Rent - Water"),
   0,
   IF(Dashboard!$F$5="Quick",
      IF(OR(C1482="190 Automobile",C1482="200 computer hardware",C1482="210 Computer software",C1482="220 Quickbooks software",C1482="230 Office equipment",C1482="240 Office furniture"),
         E1482-(E1482/(1+Dashboard!$F$4)),
         0
      ),
      IF(C1482="750 Business promotion",
         E1482-(E1482/(1+4.793/100)),
         E1482-(E1482/(1+Dashboard!$F$4))
      )
   )
)</f>
        <v>0</v>
      </c>
      <c r="J1482" s="39">
        <f>Bank1[[#This Row],[Money in/ (Money out)]]-Bank1[[#This Row],[GST/HST]]</f>
        <v>0</v>
      </c>
      <c r="L1482" s="37">
        <f t="shared" si="69"/>
        <v>0</v>
      </c>
    </row>
    <row r="1483" spans="1:12" x14ac:dyDescent="0.2">
      <c r="A1483" s="418"/>
      <c r="D1483" s="416">
        <f>_xlfn.XLOOKUP(C:C,Table1[for Import to Bank Register dropdown],Table1[for Pivot],0,0,1)</f>
        <v>0</v>
      </c>
      <c r="E1483" s="419"/>
      <c r="F1483" s="160">
        <f t="shared" si="71"/>
        <v>1111111</v>
      </c>
      <c r="G1483" s="394">
        <f t="shared" si="70"/>
        <v>0</v>
      </c>
      <c r="I1483" s="397">
        <f>IF(OR(C1483="150 Directors advances", C1483="120 accounts receivable", C1483="720.2 Automobile - Insurance", C1483="720.3 Automobile - License", C1483="870.4 Rent - Insurance", C1483="870.6 Rent - Property Tax", C1483="870.7 Rent - Homeoffice", C1483="870.9 Rent - Water"),
   0,
   IF(Dashboard!$F$5="Quick",
      IF(OR(C1483="190 Automobile",C1483="200 computer hardware",C1483="210 Computer software",C1483="220 Quickbooks software",C1483="230 Office equipment",C1483="240 Office furniture"),
         E1483-(E1483/(1+Dashboard!$F$4)),
         0
      ),
      IF(C1483="750 Business promotion",
         E1483-(E1483/(1+4.793/100)),
         E1483-(E1483/(1+Dashboard!$F$4))
      )
   )
)</f>
        <v>0</v>
      </c>
      <c r="J1483" s="39">
        <f>Bank1[[#This Row],[Money in/ (Money out)]]-Bank1[[#This Row],[GST/HST]]</f>
        <v>0</v>
      </c>
      <c r="L1483" s="37">
        <f t="shared" si="69"/>
        <v>0</v>
      </c>
    </row>
    <row r="1484" spans="1:12" x14ac:dyDescent="0.2">
      <c r="A1484" s="418"/>
      <c r="D1484" s="416">
        <f>_xlfn.XLOOKUP(C:C,Table1[for Import to Bank Register dropdown],Table1[for Pivot],0,0,1)</f>
        <v>0</v>
      </c>
      <c r="E1484" s="419"/>
      <c r="F1484" s="160">
        <f t="shared" si="71"/>
        <v>1111111</v>
      </c>
      <c r="G1484" s="394">
        <f t="shared" si="70"/>
        <v>0</v>
      </c>
      <c r="I1484" s="397">
        <f>IF(OR(C1484="150 Directors advances", C1484="120 accounts receivable", C1484="720.2 Automobile - Insurance", C1484="720.3 Automobile - License", C1484="870.4 Rent - Insurance", C1484="870.6 Rent - Property Tax", C1484="870.7 Rent - Homeoffice", C1484="870.9 Rent - Water"),
   0,
   IF(Dashboard!$F$5="Quick",
      IF(OR(C1484="190 Automobile",C1484="200 computer hardware",C1484="210 Computer software",C1484="220 Quickbooks software",C1484="230 Office equipment",C1484="240 Office furniture"),
         E1484-(E1484/(1+Dashboard!$F$4)),
         0
      ),
      IF(C1484="750 Business promotion",
         E1484-(E1484/(1+4.793/100)),
         E1484-(E1484/(1+Dashboard!$F$4))
      )
   )
)</f>
        <v>0</v>
      </c>
      <c r="J1484" s="39">
        <f>Bank1[[#This Row],[Money in/ (Money out)]]-Bank1[[#This Row],[GST/HST]]</f>
        <v>0</v>
      </c>
      <c r="L1484" s="37">
        <f t="shared" si="69"/>
        <v>0</v>
      </c>
    </row>
    <row r="1485" spans="1:12" x14ac:dyDescent="0.2">
      <c r="A1485" s="418"/>
      <c r="D1485" s="416">
        <f>_xlfn.XLOOKUP(C:C,Table1[for Import to Bank Register dropdown],Table1[for Pivot],0,0,1)</f>
        <v>0</v>
      </c>
      <c r="E1485" s="419"/>
      <c r="F1485" s="160">
        <f t="shared" si="71"/>
        <v>1111111</v>
      </c>
      <c r="G1485" s="394">
        <f t="shared" si="70"/>
        <v>0</v>
      </c>
      <c r="I1485" s="397">
        <f>IF(OR(C1485="150 Directors advances", C1485="120 accounts receivable", C1485="720.2 Automobile - Insurance", C1485="720.3 Automobile - License", C1485="870.4 Rent - Insurance", C1485="870.6 Rent - Property Tax", C1485="870.7 Rent - Homeoffice", C1485="870.9 Rent - Water"),
   0,
   IF(Dashboard!$F$5="Quick",
      IF(OR(C1485="190 Automobile",C1485="200 computer hardware",C1485="210 Computer software",C1485="220 Quickbooks software",C1485="230 Office equipment",C1485="240 Office furniture"),
         E1485-(E1485/(1+Dashboard!$F$4)),
         0
      ),
      IF(C1485="750 Business promotion",
         E1485-(E1485/(1+4.793/100)),
         E1485-(E1485/(1+Dashboard!$F$4))
      )
   )
)</f>
        <v>0</v>
      </c>
      <c r="J1485" s="39">
        <f>Bank1[[#This Row],[Money in/ (Money out)]]-Bank1[[#This Row],[GST/HST]]</f>
        <v>0</v>
      </c>
      <c r="L1485" s="37">
        <f t="shared" si="69"/>
        <v>0</v>
      </c>
    </row>
    <row r="1486" spans="1:12" x14ac:dyDescent="0.2">
      <c r="A1486" s="418"/>
      <c r="D1486" s="416">
        <f>_xlfn.XLOOKUP(C:C,Table1[for Import to Bank Register dropdown],Table1[for Pivot],0,0,1)</f>
        <v>0</v>
      </c>
      <c r="E1486" s="419"/>
      <c r="F1486" s="160">
        <f t="shared" si="71"/>
        <v>1111111</v>
      </c>
      <c r="G1486" s="394">
        <f t="shared" si="70"/>
        <v>0</v>
      </c>
      <c r="I1486" s="397">
        <f>IF(OR(C1486="150 Directors advances", C1486="120 accounts receivable", C1486="720.2 Automobile - Insurance", C1486="720.3 Automobile - License", C1486="870.4 Rent - Insurance", C1486="870.6 Rent - Property Tax", C1486="870.7 Rent - Homeoffice", C1486="870.9 Rent - Water"),
   0,
   IF(Dashboard!$F$5="Quick",
      IF(OR(C1486="190 Automobile",C1486="200 computer hardware",C1486="210 Computer software",C1486="220 Quickbooks software",C1486="230 Office equipment",C1486="240 Office furniture"),
         E1486-(E1486/(1+Dashboard!$F$4)),
         0
      ),
      IF(C1486="750 Business promotion",
         E1486-(E1486/(1+4.793/100)),
         E1486-(E1486/(1+Dashboard!$F$4))
      )
   )
)</f>
        <v>0</v>
      </c>
      <c r="J1486" s="39">
        <f>Bank1[[#This Row],[Money in/ (Money out)]]-Bank1[[#This Row],[GST/HST]]</f>
        <v>0</v>
      </c>
      <c r="L1486" s="37">
        <f t="shared" si="69"/>
        <v>0</v>
      </c>
    </row>
    <row r="1487" spans="1:12" x14ac:dyDescent="0.2">
      <c r="A1487" s="418"/>
      <c r="D1487" s="416">
        <f>_xlfn.XLOOKUP(C:C,Table1[for Import to Bank Register dropdown],Table1[for Pivot],0,0,1)</f>
        <v>0</v>
      </c>
      <c r="E1487" s="419"/>
      <c r="F1487" s="160">
        <f t="shared" si="71"/>
        <v>1111111</v>
      </c>
      <c r="G1487" s="394">
        <f t="shared" si="70"/>
        <v>0</v>
      </c>
      <c r="I1487" s="397">
        <f>IF(OR(C1487="150 Directors advances", C1487="120 accounts receivable", C1487="720.2 Automobile - Insurance", C1487="720.3 Automobile - License", C1487="870.4 Rent - Insurance", C1487="870.6 Rent - Property Tax", C1487="870.7 Rent - Homeoffice", C1487="870.9 Rent - Water"),
   0,
   IF(Dashboard!$F$5="Quick",
      IF(OR(C1487="190 Automobile",C1487="200 computer hardware",C1487="210 Computer software",C1487="220 Quickbooks software",C1487="230 Office equipment",C1487="240 Office furniture"),
         E1487-(E1487/(1+Dashboard!$F$4)),
         0
      ),
      IF(C1487="750 Business promotion",
         E1487-(E1487/(1+4.793/100)),
         E1487-(E1487/(1+Dashboard!$F$4))
      )
   )
)</f>
        <v>0</v>
      </c>
      <c r="J1487" s="39">
        <f>Bank1[[#This Row],[Money in/ (Money out)]]-Bank1[[#This Row],[GST/HST]]</f>
        <v>0</v>
      </c>
      <c r="L1487" s="37">
        <f t="shared" si="69"/>
        <v>0</v>
      </c>
    </row>
    <row r="1488" spans="1:12" x14ac:dyDescent="0.2">
      <c r="A1488" s="418"/>
      <c r="D1488" s="416">
        <f>_xlfn.XLOOKUP(C:C,Table1[for Import to Bank Register dropdown],Table1[for Pivot],0,0,1)</f>
        <v>0</v>
      </c>
      <c r="E1488" s="419"/>
      <c r="F1488" s="160">
        <f t="shared" si="71"/>
        <v>1111111</v>
      </c>
      <c r="G1488" s="394">
        <f t="shared" si="70"/>
        <v>0</v>
      </c>
      <c r="I1488" s="397">
        <f>IF(OR(C1488="150 Directors advances", C1488="120 accounts receivable", C1488="720.2 Automobile - Insurance", C1488="720.3 Automobile - License", C1488="870.4 Rent - Insurance", C1488="870.6 Rent - Property Tax", C1488="870.7 Rent - Homeoffice", C1488="870.9 Rent - Water"),
   0,
   IF(Dashboard!$F$5="Quick",
      IF(OR(C1488="190 Automobile",C1488="200 computer hardware",C1488="210 Computer software",C1488="220 Quickbooks software",C1488="230 Office equipment",C1488="240 Office furniture"),
         E1488-(E1488/(1+Dashboard!$F$4)),
         0
      ),
      IF(C1488="750 Business promotion",
         E1488-(E1488/(1+4.793/100)),
         E1488-(E1488/(1+Dashboard!$F$4))
      )
   )
)</f>
        <v>0</v>
      </c>
      <c r="J1488" s="39">
        <f>Bank1[[#This Row],[Money in/ (Money out)]]-Bank1[[#This Row],[GST/HST]]</f>
        <v>0</v>
      </c>
      <c r="L1488" s="37">
        <f t="shared" si="69"/>
        <v>0</v>
      </c>
    </row>
    <row r="1489" spans="1:12" x14ac:dyDescent="0.2">
      <c r="A1489" s="418"/>
      <c r="D1489" s="416">
        <f>_xlfn.XLOOKUP(C:C,Table1[for Import to Bank Register dropdown],Table1[for Pivot],0,0,1)</f>
        <v>0</v>
      </c>
      <c r="E1489" s="419"/>
      <c r="F1489" s="160">
        <f t="shared" si="71"/>
        <v>1111111</v>
      </c>
      <c r="G1489" s="394">
        <f t="shared" si="70"/>
        <v>0</v>
      </c>
      <c r="I1489" s="397">
        <f>IF(OR(C1489="150 Directors advances", C1489="120 accounts receivable", C1489="720.2 Automobile - Insurance", C1489="720.3 Automobile - License", C1489="870.4 Rent - Insurance", C1489="870.6 Rent - Property Tax", C1489="870.7 Rent - Homeoffice", C1489="870.9 Rent - Water"),
   0,
   IF(Dashboard!$F$5="Quick",
      IF(OR(C1489="190 Automobile",C1489="200 computer hardware",C1489="210 Computer software",C1489="220 Quickbooks software",C1489="230 Office equipment",C1489="240 Office furniture"),
         E1489-(E1489/(1+Dashboard!$F$4)),
         0
      ),
      IF(C1489="750 Business promotion",
         E1489-(E1489/(1+4.793/100)),
         E1489-(E1489/(1+Dashboard!$F$4))
      )
   )
)</f>
        <v>0</v>
      </c>
      <c r="J1489" s="39">
        <f>Bank1[[#This Row],[Money in/ (Money out)]]-Bank1[[#This Row],[GST/HST]]</f>
        <v>0</v>
      </c>
      <c r="L1489" s="37">
        <f t="shared" si="69"/>
        <v>0</v>
      </c>
    </row>
    <row r="1490" spans="1:12" x14ac:dyDescent="0.2">
      <c r="A1490" s="418"/>
      <c r="D1490" s="416">
        <f>_xlfn.XLOOKUP(C:C,Table1[for Import to Bank Register dropdown],Table1[for Pivot],0,0,1)</f>
        <v>0</v>
      </c>
      <c r="E1490" s="419"/>
      <c r="F1490" s="160">
        <f t="shared" si="71"/>
        <v>1111111</v>
      </c>
      <c r="G1490" s="394">
        <f t="shared" si="70"/>
        <v>0</v>
      </c>
      <c r="I1490" s="397">
        <f>IF(OR(C1490="150 Directors advances", C1490="120 accounts receivable", C1490="720.2 Automobile - Insurance", C1490="720.3 Automobile - License", C1490="870.4 Rent - Insurance", C1490="870.6 Rent - Property Tax", C1490="870.7 Rent - Homeoffice", C1490="870.9 Rent - Water"),
   0,
   IF(Dashboard!$F$5="Quick",
      IF(OR(C1490="190 Automobile",C1490="200 computer hardware",C1490="210 Computer software",C1490="220 Quickbooks software",C1490="230 Office equipment",C1490="240 Office furniture"),
         E1490-(E1490/(1+Dashboard!$F$4)),
         0
      ),
      IF(C1490="750 Business promotion",
         E1490-(E1490/(1+4.793/100)),
         E1490-(E1490/(1+Dashboard!$F$4))
      )
   )
)</f>
        <v>0</v>
      </c>
      <c r="J1490" s="39">
        <f>Bank1[[#This Row],[Money in/ (Money out)]]-Bank1[[#This Row],[GST/HST]]</f>
        <v>0</v>
      </c>
      <c r="L1490" s="37">
        <f t="shared" si="69"/>
        <v>0</v>
      </c>
    </row>
    <row r="1491" spans="1:12" x14ac:dyDescent="0.2">
      <c r="A1491" s="418"/>
      <c r="D1491" s="416">
        <f>_xlfn.XLOOKUP(C:C,Table1[for Import to Bank Register dropdown],Table1[for Pivot],0,0,1)</f>
        <v>0</v>
      </c>
      <c r="E1491" s="419"/>
      <c r="F1491" s="160">
        <f t="shared" si="71"/>
        <v>1111111</v>
      </c>
      <c r="G1491" s="394">
        <f t="shared" si="70"/>
        <v>0</v>
      </c>
      <c r="I1491" s="397">
        <f>IF(OR(C1491="150 Directors advances", C1491="120 accounts receivable", C1491="720.2 Automobile - Insurance", C1491="720.3 Automobile - License", C1491="870.4 Rent - Insurance", C1491="870.6 Rent - Property Tax", C1491="870.7 Rent - Homeoffice", C1491="870.9 Rent - Water"),
   0,
   IF(Dashboard!$F$5="Quick",
      IF(OR(C1491="190 Automobile",C1491="200 computer hardware",C1491="210 Computer software",C1491="220 Quickbooks software",C1491="230 Office equipment",C1491="240 Office furniture"),
         E1491-(E1491/(1+Dashboard!$F$4)),
         0
      ),
      IF(C1491="750 Business promotion",
         E1491-(E1491/(1+4.793/100)),
         E1491-(E1491/(1+Dashboard!$F$4))
      )
   )
)</f>
        <v>0</v>
      </c>
      <c r="J1491" s="39">
        <f>Bank1[[#This Row],[Money in/ (Money out)]]-Bank1[[#This Row],[GST/HST]]</f>
        <v>0</v>
      </c>
      <c r="L1491" s="37">
        <f t="shared" si="69"/>
        <v>0</v>
      </c>
    </row>
    <row r="1492" spans="1:12" x14ac:dyDescent="0.2">
      <c r="A1492" s="418"/>
      <c r="D1492" s="416">
        <f>_xlfn.XLOOKUP(C:C,Table1[for Import to Bank Register dropdown],Table1[for Pivot],0,0,1)</f>
        <v>0</v>
      </c>
      <c r="E1492" s="419"/>
      <c r="F1492" s="160">
        <f t="shared" si="71"/>
        <v>1111111</v>
      </c>
      <c r="G1492" s="394">
        <f t="shared" si="70"/>
        <v>0</v>
      </c>
      <c r="I1492" s="397">
        <f>IF(OR(C1492="150 Directors advances", C1492="120 accounts receivable", C1492="720.2 Automobile - Insurance", C1492="720.3 Automobile - License", C1492="870.4 Rent - Insurance", C1492="870.6 Rent - Property Tax", C1492="870.7 Rent - Homeoffice", C1492="870.9 Rent - Water"),
   0,
   IF(Dashboard!$F$5="Quick",
      IF(OR(C1492="190 Automobile",C1492="200 computer hardware",C1492="210 Computer software",C1492="220 Quickbooks software",C1492="230 Office equipment",C1492="240 Office furniture"),
         E1492-(E1492/(1+Dashboard!$F$4)),
         0
      ),
      IF(C1492="750 Business promotion",
         E1492-(E1492/(1+4.793/100)),
         E1492-(E1492/(1+Dashboard!$F$4))
      )
   )
)</f>
        <v>0</v>
      </c>
      <c r="J1492" s="39">
        <f>Bank1[[#This Row],[Money in/ (Money out)]]-Bank1[[#This Row],[GST/HST]]</f>
        <v>0</v>
      </c>
      <c r="L1492" s="37">
        <f t="shared" si="69"/>
        <v>0</v>
      </c>
    </row>
    <row r="1493" spans="1:12" x14ac:dyDescent="0.2">
      <c r="A1493" s="418"/>
      <c r="D1493" s="416">
        <f>_xlfn.XLOOKUP(C:C,Table1[for Import to Bank Register dropdown],Table1[for Pivot],0,0,1)</f>
        <v>0</v>
      </c>
      <c r="E1493" s="419"/>
      <c r="F1493" s="160">
        <f t="shared" si="71"/>
        <v>1111111</v>
      </c>
      <c r="G1493" s="394">
        <f t="shared" si="70"/>
        <v>0</v>
      </c>
      <c r="I1493" s="397">
        <f>IF(OR(C1493="150 Directors advances", C1493="120 accounts receivable", C1493="720.2 Automobile - Insurance", C1493="720.3 Automobile - License", C1493="870.4 Rent - Insurance", C1493="870.6 Rent - Property Tax", C1493="870.7 Rent - Homeoffice", C1493="870.9 Rent - Water"),
   0,
   IF(Dashboard!$F$5="Quick",
      IF(OR(C1493="190 Automobile",C1493="200 computer hardware",C1493="210 Computer software",C1493="220 Quickbooks software",C1493="230 Office equipment",C1493="240 Office furniture"),
         E1493-(E1493/(1+Dashboard!$F$4)),
         0
      ),
      IF(C1493="750 Business promotion",
         E1493-(E1493/(1+4.793/100)),
         E1493-(E1493/(1+Dashboard!$F$4))
      )
   )
)</f>
        <v>0</v>
      </c>
      <c r="J1493" s="39">
        <f>Bank1[[#This Row],[Money in/ (Money out)]]-Bank1[[#This Row],[GST/HST]]</f>
        <v>0</v>
      </c>
      <c r="L1493" s="37">
        <f t="shared" si="69"/>
        <v>0</v>
      </c>
    </row>
    <row r="1494" spans="1:12" x14ac:dyDescent="0.2">
      <c r="A1494" s="418"/>
      <c r="D1494" s="416">
        <f>_xlfn.XLOOKUP(C:C,Table1[for Import to Bank Register dropdown],Table1[for Pivot],0,0,1)</f>
        <v>0</v>
      </c>
      <c r="E1494" s="419"/>
      <c r="F1494" s="160">
        <f t="shared" si="71"/>
        <v>1111111</v>
      </c>
      <c r="G1494" s="394">
        <f t="shared" si="70"/>
        <v>0</v>
      </c>
      <c r="I1494" s="397">
        <f>IF(OR(C1494="150 Directors advances", C1494="120 accounts receivable", C1494="720.2 Automobile - Insurance", C1494="720.3 Automobile - License", C1494="870.4 Rent - Insurance", C1494="870.6 Rent - Property Tax", C1494="870.7 Rent - Homeoffice", C1494="870.9 Rent - Water"),
   0,
   IF(Dashboard!$F$5="Quick",
      IF(OR(C1494="190 Automobile",C1494="200 computer hardware",C1494="210 Computer software",C1494="220 Quickbooks software",C1494="230 Office equipment",C1494="240 Office furniture"),
         E1494-(E1494/(1+Dashboard!$F$4)),
         0
      ),
      IF(C1494="750 Business promotion",
         E1494-(E1494/(1+4.793/100)),
         E1494-(E1494/(1+Dashboard!$F$4))
      )
   )
)</f>
        <v>0</v>
      </c>
      <c r="J1494" s="39">
        <f>Bank1[[#This Row],[Money in/ (Money out)]]-Bank1[[#This Row],[GST/HST]]</f>
        <v>0</v>
      </c>
      <c r="L1494" s="37">
        <f t="shared" si="69"/>
        <v>0</v>
      </c>
    </row>
    <row r="1495" spans="1:12" x14ac:dyDescent="0.2">
      <c r="A1495" s="418"/>
      <c r="D1495" s="416">
        <f>_xlfn.XLOOKUP(C:C,Table1[for Import to Bank Register dropdown],Table1[for Pivot],0,0,1)</f>
        <v>0</v>
      </c>
      <c r="E1495" s="419"/>
      <c r="F1495" s="160">
        <f t="shared" si="71"/>
        <v>1111111</v>
      </c>
      <c r="G1495" s="394">
        <f t="shared" si="70"/>
        <v>0</v>
      </c>
      <c r="I1495" s="397">
        <f>IF(OR(C1495="150 Directors advances", C1495="120 accounts receivable", C1495="720.2 Automobile - Insurance", C1495="720.3 Automobile - License", C1495="870.4 Rent - Insurance", C1495="870.6 Rent - Property Tax", C1495="870.7 Rent - Homeoffice", C1495="870.9 Rent - Water"),
   0,
   IF(Dashboard!$F$5="Quick",
      IF(OR(C1495="190 Automobile",C1495="200 computer hardware",C1495="210 Computer software",C1495="220 Quickbooks software",C1495="230 Office equipment",C1495="240 Office furniture"),
         E1495-(E1495/(1+Dashboard!$F$4)),
         0
      ),
      IF(C1495="750 Business promotion",
         E1495-(E1495/(1+4.793/100)),
         E1495-(E1495/(1+Dashboard!$F$4))
      )
   )
)</f>
        <v>0</v>
      </c>
      <c r="J1495" s="39">
        <f>Bank1[[#This Row],[Money in/ (Money out)]]-Bank1[[#This Row],[GST/HST]]</f>
        <v>0</v>
      </c>
      <c r="L1495" s="37">
        <f t="shared" si="69"/>
        <v>0</v>
      </c>
    </row>
    <row r="1496" spans="1:12" x14ac:dyDescent="0.2">
      <c r="A1496" s="418"/>
      <c r="D1496" s="416">
        <f>_xlfn.XLOOKUP(C:C,Table1[for Import to Bank Register dropdown],Table1[for Pivot],0,0,1)</f>
        <v>0</v>
      </c>
      <c r="E1496" s="419"/>
      <c r="F1496" s="160">
        <f t="shared" si="71"/>
        <v>1111111</v>
      </c>
      <c r="G1496" s="394">
        <f t="shared" si="70"/>
        <v>0</v>
      </c>
      <c r="I1496" s="397">
        <f>IF(OR(C1496="150 Directors advances", C1496="120 accounts receivable", C1496="720.2 Automobile - Insurance", C1496="720.3 Automobile - License", C1496="870.4 Rent - Insurance", C1496="870.6 Rent - Property Tax", C1496="870.7 Rent - Homeoffice", C1496="870.9 Rent - Water"),
   0,
   IF(Dashboard!$F$5="Quick",
      IF(OR(C1496="190 Automobile",C1496="200 computer hardware",C1496="210 Computer software",C1496="220 Quickbooks software",C1496="230 Office equipment",C1496="240 Office furniture"),
         E1496-(E1496/(1+Dashboard!$F$4)),
         0
      ),
      IF(C1496="750 Business promotion",
         E1496-(E1496/(1+4.793/100)),
         E1496-(E1496/(1+Dashboard!$F$4))
      )
   )
)</f>
        <v>0</v>
      </c>
      <c r="J1496" s="39">
        <f>Bank1[[#This Row],[Money in/ (Money out)]]-Bank1[[#This Row],[GST/HST]]</f>
        <v>0</v>
      </c>
      <c r="L1496" s="37">
        <f t="shared" si="69"/>
        <v>0</v>
      </c>
    </row>
    <row r="1497" spans="1:12" x14ac:dyDescent="0.2">
      <c r="A1497" s="418"/>
      <c r="D1497" s="416">
        <f>_xlfn.XLOOKUP(C:C,Table1[for Import to Bank Register dropdown],Table1[for Pivot],0,0,1)</f>
        <v>0</v>
      </c>
      <c r="E1497" s="419"/>
      <c r="F1497" s="160">
        <f t="shared" si="71"/>
        <v>1111111</v>
      </c>
      <c r="G1497" s="394">
        <f t="shared" si="70"/>
        <v>0</v>
      </c>
      <c r="I1497" s="397">
        <f>IF(OR(C1497="150 Directors advances", C1497="120 accounts receivable", C1497="720.2 Automobile - Insurance", C1497="720.3 Automobile - License", C1497="870.4 Rent - Insurance", C1497="870.6 Rent - Property Tax", C1497="870.7 Rent - Homeoffice", C1497="870.9 Rent - Water"),
   0,
   IF(Dashboard!$F$5="Quick",
      IF(OR(C1497="190 Automobile",C1497="200 computer hardware",C1497="210 Computer software",C1497="220 Quickbooks software",C1497="230 Office equipment",C1497="240 Office furniture"),
         E1497-(E1497/(1+Dashboard!$F$4)),
         0
      ),
      IF(C1497="750 Business promotion",
         E1497-(E1497/(1+4.793/100)),
         E1497-(E1497/(1+Dashboard!$F$4))
      )
   )
)</f>
        <v>0</v>
      </c>
      <c r="J1497" s="39">
        <f>Bank1[[#This Row],[Money in/ (Money out)]]-Bank1[[#This Row],[GST/HST]]</f>
        <v>0</v>
      </c>
      <c r="L1497" s="37">
        <f t="shared" si="69"/>
        <v>0</v>
      </c>
    </row>
    <row r="1498" spans="1:12" x14ac:dyDescent="0.2">
      <c r="A1498" s="418"/>
      <c r="D1498" s="416">
        <f>_xlfn.XLOOKUP(C:C,Table1[for Import to Bank Register dropdown],Table1[for Pivot],0,0,1)</f>
        <v>0</v>
      </c>
      <c r="E1498" s="419"/>
      <c r="F1498" s="160">
        <f t="shared" si="71"/>
        <v>1111111</v>
      </c>
      <c r="G1498" s="394">
        <f t="shared" si="70"/>
        <v>0</v>
      </c>
      <c r="I1498" s="397">
        <f>IF(OR(C1498="150 Directors advances", C1498="120 accounts receivable", C1498="720.2 Automobile - Insurance", C1498="720.3 Automobile - License", C1498="870.4 Rent - Insurance", C1498="870.6 Rent - Property Tax", C1498="870.7 Rent - Homeoffice", C1498="870.9 Rent - Water"),
   0,
   IF(Dashboard!$F$5="Quick",
      IF(OR(C1498="190 Automobile",C1498="200 computer hardware",C1498="210 Computer software",C1498="220 Quickbooks software",C1498="230 Office equipment",C1498="240 Office furniture"),
         E1498-(E1498/(1+Dashboard!$F$4)),
         0
      ),
      IF(C1498="750 Business promotion",
         E1498-(E1498/(1+4.793/100)),
         E1498-(E1498/(1+Dashboard!$F$4))
      )
   )
)</f>
        <v>0</v>
      </c>
      <c r="J1498" s="39">
        <f>Bank1[[#This Row],[Money in/ (Money out)]]-Bank1[[#This Row],[GST/HST]]</f>
        <v>0</v>
      </c>
      <c r="L1498" s="37">
        <f t="shared" si="69"/>
        <v>0</v>
      </c>
    </row>
    <row r="1499" spans="1:12" x14ac:dyDescent="0.2">
      <c r="A1499" s="418"/>
      <c r="D1499" s="416">
        <f>_xlfn.XLOOKUP(C:C,Table1[for Import to Bank Register dropdown],Table1[for Pivot],0,0,1)</f>
        <v>0</v>
      </c>
      <c r="E1499" s="419"/>
      <c r="F1499" s="160">
        <f t="shared" si="71"/>
        <v>1111111</v>
      </c>
      <c r="G1499" s="394">
        <f t="shared" si="70"/>
        <v>0</v>
      </c>
      <c r="I1499" s="397">
        <f>IF(OR(C1499="150 Directors advances", C1499="120 accounts receivable", C1499="720.2 Automobile - Insurance", C1499="720.3 Automobile - License", C1499="870.4 Rent - Insurance", C1499="870.6 Rent - Property Tax", C1499="870.7 Rent - Homeoffice", C1499="870.9 Rent - Water"),
   0,
   IF(Dashboard!$F$5="Quick",
      IF(OR(C1499="190 Automobile",C1499="200 computer hardware",C1499="210 Computer software",C1499="220 Quickbooks software",C1499="230 Office equipment",C1499="240 Office furniture"),
         E1499-(E1499/(1+Dashboard!$F$4)),
         0
      ),
      IF(C1499="750 Business promotion",
         E1499-(E1499/(1+4.793/100)),
         E1499-(E1499/(1+Dashboard!$F$4))
      )
   )
)</f>
        <v>0</v>
      </c>
      <c r="J1499" s="39">
        <f>Bank1[[#This Row],[Money in/ (Money out)]]-Bank1[[#This Row],[GST/HST]]</f>
        <v>0</v>
      </c>
      <c r="L1499" s="37">
        <f t="shared" si="69"/>
        <v>0</v>
      </c>
    </row>
    <row r="1500" spans="1:12" x14ac:dyDescent="0.2">
      <c r="A1500" s="418"/>
      <c r="D1500" s="416">
        <f>_xlfn.XLOOKUP(C:C,Table1[for Import to Bank Register dropdown],Table1[for Pivot],0,0,1)</f>
        <v>0</v>
      </c>
      <c r="E1500" s="419"/>
      <c r="F1500" s="160">
        <f t="shared" si="71"/>
        <v>1111111</v>
      </c>
      <c r="G1500" s="394">
        <f t="shared" si="70"/>
        <v>0</v>
      </c>
      <c r="I1500" s="397">
        <f>IF(OR(C1500="150 Directors advances", C1500="120 accounts receivable", C1500="720.2 Automobile - Insurance", C1500="720.3 Automobile - License", C1500="870.4 Rent - Insurance", C1500="870.6 Rent - Property Tax", C1500="870.7 Rent - Homeoffice", C1500="870.9 Rent - Water"),
   0,
   IF(Dashboard!$F$5="Quick",
      IF(OR(C1500="190 Automobile",C1500="200 computer hardware",C1500="210 Computer software",C1500="220 Quickbooks software",C1500="230 Office equipment",C1500="240 Office furniture"),
         E1500-(E1500/(1+Dashboard!$F$4)),
         0
      ),
      IF(C1500="750 Business promotion",
         E1500-(E1500/(1+4.793/100)),
         E1500-(E1500/(1+Dashboard!$F$4))
      )
   )
)</f>
        <v>0</v>
      </c>
      <c r="J1500" s="39">
        <f>Bank1[[#This Row],[Money in/ (Money out)]]-Bank1[[#This Row],[GST/HST]]</f>
        <v>0</v>
      </c>
      <c r="L1500" s="37">
        <f t="shared" si="69"/>
        <v>0</v>
      </c>
    </row>
  </sheetData>
  <sheetProtection algorithmName="SHA-512" hashValue="ra3+V5IQh7VpLXxqMZQa6sZQ3tUexbSatUOOuusEv1uMIUXsaOtVHEpWPcE7qE9Zet6pKMy3AAyUJrUWKGUAjg==" saltValue="S5UWAf2tv0rM4iXXhgjsFg==" spinCount="100000" sheet="1" formatCells="0" formatColumns="0" formatRows="0" sort="0" autoFilter="0" pivotTables="0"/>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2">
        <x14:dataValidation type="date" allowBlank="1" showInputMessage="1" showErrorMessage="1" errorTitle="Invalid date" error="Please enter a date between your Fiscal year entered on the Dashboard Sheet" xr:uid="{12F5ADD0-ED93-4AD9-AF72-E0C3DBB507FD}">
          <x14:formula1>
            <xm:f>Dashboard!$B$4</xm:f>
          </x14:formula1>
          <x14:formula2>
            <xm:f>Dashboard!$B$5</xm:f>
          </x14:formula2>
          <xm:sqref>A7 A8:A1500</xm:sqref>
        </x14:dataValidation>
        <x14:dataValidation type="list" errorStyle="warning" allowBlank="1" showInputMessage="1" showErrorMessage="1" errorTitle="Enter from list" error="Please select an option from Drop-down menu. If desired account not found, please enter new account in &quot;Chart of Accounts&quot;" xr:uid="{3144C077-497A-427E-B748-E15583502368}">
          <x14:formula1>
            <xm:f>'Chart of Accounts'!$D$3:$D$112</xm:f>
          </x14:formula1>
          <xm:sqref>C7:C1500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C65EA-172D-469E-B749-58AF103475FF}">
  <sheetPr codeName="Sheet5">
    <tabColor rgb="FF92D050"/>
  </sheetPr>
  <dimension ref="A1:L1500"/>
  <sheetViews>
    <sheetView zoomScaleNormal="100" workbookViewId="0">
      <pane ySplit="5" topLeftCell="A6" activePane="bottomLeft" state="frozen"/>
      <selection pane="bottomLeft" activeCell="G3" sqref="G3"/>
    </sheetView>
  </sheetViews>
  <sheetFormatPr baseColWidth="10" defaultColWidth="8.83203125" defaultRowHeight="15" x14ac:dyDescent="0.2"/>
  <cols>
    <col min="1" max="1" width="12.6640625" style="417" customWidth="1"/>
    <col min="2" max="2" width="24.83203125" style="417" customWidth="1"/>
    <col min="3" max="3" width="28.83203125" style="417" customWidth="1"/>
    <col min="4" max="4" width="19.83203125" style="416" hidden="1" customWidth="1"/>
    <col min="5" max="5" width="20.83203125" style="417" customWidth="1"/>
    <col min="6" max="6" width="20.83203125" hidden="1" customWidth="1"/>
    <col min="7" max="7" width="14.83203125" style="393" customWidth="1"/>
    <col min="8" max="8" width="16" style="417" customWidth="1"/>
    <col min="9" max="9" width="11.83203125" style="393" customWidth="1"/>
    <col min="10" max="10" width="11.83203125" hidden="1" customWidth="1"/>
    <col min="11" max="11" width="30.83203125" style="417" customWidth="1"/>
    <col min="12" max="12" width="33" style="37" hidden="1" customWidth="1"/>
    <col min="13" max="16384" width="8.83203125" style="37"/>
  </cols>
  <sheetData>
    <row r="1" spans="1:12" x14ac:dyDescent="0.2">
      <c r="A1" s="1" t="s">
        <v>19</v>
      </c>
      <c r="B1" s="420" t="str">
        <f>Dashboard!B3</f>
        <v>(Enter Company name)</v>
      </c>
      <c r="C1" s="407" t="s">
        <v>20</v>
      </c>
      <c r="D1" s="408"/>
      <c r="E1" s="401" t="str">
        <f>Dashboard!A16</f>
        <v>Bank 1</v>
      </c>
      <c r="G1" s="407" t="s">
        <v>21</v>
      </c>
      <c r="H1" s="402">
        <f>SUMIF(E7:E1048576,"&gt;0")</f>
        <v>0</v>
      </c>
      <c r="I1" s="413"/>
      <c r="J1" s="413"/>
      <c r="K1" s="37"/>
      <c r="L1" s="214" t="s">
        <v>309</v>
      </c>
    </row>
    <row r="2" spans="1:12" x14ac:dyDescent="0.2">
      <c r="A2" s="1" t="s">
        <v>22</v>
      </c>
      <c r="B2" s="421">
        <f>Dashboard!B5</f>
        <v>45688</v>
      </c>
      <c r="C2" s="409" t="s">
        <v>23</v>
      </c>
      <c r="D2"/>
      <c r="E2" s="403">
        <f>Dashboard!B16</f>
        <v>2222222</v>
      </c>
      <c r="G2" s="409" t="s">
        <v>24</v>
      </c>
      <c r="H2" s="404">
        <f>SUMIF(E7:E1048576,"&lt;0")</f>
        <v>0</v>
      </c>
      <c r="I2" s="413"/>
      <c r="J2" s="413"/>
      <c r="K2" s="37"/>
      <c r="L2" s="214" t="s">
        <v>310</v>
      </c>
    </row>
    <row r="3" spans="1:12" ht="16" thickBot="1" x14ac:dyDescent="0.25">
      <c r="A3"/>
      <c r="B3" s="1"/>
      <c r="C3" s="410" t="s">
        <v>25</v>
      </c>
      <c r="D3" s="411"/>
      <c r="E3" s="405">
        <f>Dashboard!E16</f>
        <v>0</v>
      </c>
      <c r="G3" s="410" t="s">
        <v>26</v>
      </c>
      <c r="H3" s="406">
        <f>E3+H1+H2</f>
        <v>0</v>
      </c>
      <c r="I3" s="19"/>
      <c r="J3" s="19"/>
      <c r="K3" s="37"/>
      <c r="L3" s="37">
        <f>Dashboard!C16</f>
        <v>0</v>
      </c>
    </row>
    <row r="4" spans="1:12" x14ac:dyDescent="0.2">
      <c r="A4" s="37" t="s">
        <v>339</v>
      </c>
      <c r="B4" s="37"/>
      <c r="C4" s="37"/>
      <c r="D4"/>
      <c r="E4" s="37"/>
      <c r="G4"/>
      <c r="H4" s="37"/>
      <c r="I4" s="414">
        <f>SUBTOTAL(9,Bank2[GST/HST])</f>
        <v>0</v>
      </c>
      <c r="K4" s="37"/>
    </row>
    <row r="5" spans="1:12" x14ac:dyDescent="0.2">
      <c r="A5" s="424" t="s">
        <v>12</v>
      </c>
      <c r="B5" s="424" t="s">
        <v>13</v>
      </c>
      <c r="C5" s="424" t="s">
        <v>27</v>
      </c>
      <c r="D5" s="1" t="s">
        <v>3</v>
      </c>
      <c r="E5" s="424" t="s">
        <v>15</v>
      </c>
      <c r="F5" s="1" t="s">
        <v>16</v>
      </c>
      <c r="G5" s="1" t="s">
        <v>17</v>
      </c>
      <c r="H5" s="424" t="s">
        <v>18</v>
      </c>
      <c r="I5" s="1" t="s">
        <v>257</v>
      </c>
      <c r="J5" s="1" t="s">
        <v>260</v>
      </c>
      <c r="K5" s="424" t="s">
        <v>28</v>
      </c>
      <c r="L5" s="424" t="s">
        <v>308</v>
      </c>
    </row>
    <row r="6" spans="1:12" x14ac:dyDescent="0.2">
      <c r="A6" s="392"/>
      <c r="B6" s="392" t="s">
        <v>6</v>
      </c>
      <c r="C6" s="392"/>
      <c r="D6" s="393"/>
      <c r="E6" s="392"/>
      <c r="F6" s="393"/>
      <c r="G6" s="394">
        <f>E3</f>
        <v>0</v>
      </c>
      <c r="H6" s="392"/>
      <c r="I6" s="395">
        <f>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f>
        <v>0</v>
      </c>
      <c r="J6" s="412">
        <f>Bank2[[#This Row],[Money in/ (Money out)]]-Bank2[[#This Row],[GST/HST]]</f>
        <v>0</v>
      </c>
      <c r="K6" s="392"/>
      <c r="L6" s="37">
        <f>$L$3</f>
        <v>0</v>
      </c>
    </row>
    <row r="7" spans="1:12" hidden="1" x14ac:dyDescent="0.2">
      <c r="A7" s="418"/>
      <c r="B7" s="417" t="s">
        <v>276</v>
      </c>
      <c r="C7" s="417" t="s">
        <v>269</v>
      </c>
      <c r="D7" s="416" t="str">
        <f>_xlfn.XLOOKUP(C:C,Table1[for Import to Bank Register dropdown],Table1[for Pivot],0,0,1)</f>
        <v>999 Uncategorized expenses</v>
      </c>
      <c r="E7" s="419">
        <v>0</v>
      </c>
      <c r="F7" s="160">
        <f>$E$2</f>
        <v>2222222</v>
      </c>
      <c r="G7" s="394">
        <f>G6+E7</f>
        <v>0</v>
      </c>
      <c r="I7" s="395">
        <f>IF(OR(C7="150 Directors advances", C7="120 accounts receivable", C7="720.2 Automobile - Insurance", C7="720.3 Automobile - License", C7="870.4 Rent - Insurance", C7="870.6 Rent - Property Tax", C7="870.7 Rent - Homeoffice", C7="870.9 Rent - Water"),
   0,
   IF(Dashboard!$F$5="Quick",
      IF(OR(C7="190 Automobile",C7="200 computer hardware",C7="210 Computer software",C7="220 Quickbooks software",C7="230 Office equipment",C7="240 Office furniture"),
         E7-(E7/(1+Dashboard!$F$4)),
         0
      ),
      IF(C7="750 Business promotion",
         E7-(E7/(1+4.793/100)),
         E7-(E7/(1+Dashboard!$F$4))
      )
   )
)</f>
        <v>0</v>
      </c>
      <c r="J7" s="40">
        <f>Bank2[[#This Row],[Money in/ (Money out)]]-Bank2[[#This Row],[GST/HST]]</f>
        <v>0</v>
      </c>
      <c r="L7" s="37">
        <f t="shared" ref="L7:L70" si="0">$L$3</f>
        <v>0</v>
      </c>
    </row>
    <row r="8" spans="1:12" x14ac:dyDescent="0.2">
      <c r="A8" s="418"/>
      <c r="D8" s="416">
        <f>_xlfn.XLOOKUP(C:C,Table1[for Import to Bank Register dropdown],Table1[for Pivot],0,0,1)</f>
        <v>0</v>
      </c>
      <c r="E8" s="419"/>
      <c r="F8" s="160">
        <f>$E$2</f>
        <v>2222222</v>
      </c>
      <c r="G8" s="394">
        <f>G7+E8</f>
        <v>0</v>
      </c>
      <c r="I8" s="396">
        <f>IF(OR(C8="150 Directors advances", C8="120 accounts receivable", C8="720.2 Automobile - Insurance", C8="720.3 Automobile - License", C8="870.4 Rent - Insurance", C8="870.6 Rent - Property Tax", C8="870.7 Rent - Homeoffice", C8="870.9 Rent - Water"),
   0,
   IF(Dashboard!$F$5="Quick",
      IF(OR(C8="190 Automobile",C8="200 computer hardware",C8="210 Computer software",C8="220 Quickbooks software",C8="230 Office equipment",C8="240 Office furniture"),
         E8-(E8/(1+Dashboard!$F$4)),
         0
      ),
      IF(C8="750 Business promotion",
         E8-(E8/(1+4.793/100)),
         E8-(E8/(1+Dashboard!$F$4))
      )
   )
)</f>
        <v>0</v>
      </c>
      <c r="J8" s="40">
        <f>Bank2[[#This Row],[Money in/ (Money out)]]-Bank2[[#This Row],[GST/HST]]</f>
        <v>0</v>
      </c>
      <c r="L8" s="37">
        <f t="shared" si="0"/>
        <v>0</v>
      </c>
    </row>
    <row r="9" spans="1:12" x14ac:dyDescent="0.2">
      <c r="A9" s="418"/>
      <c r="D9" s="416">
        <f>_xlfn.XLOOKUP(C:C,Table1[for Import to Bank Register dropdown],Table1[for Pivot],0,0,1)</f>
        <v>0</v>
      </c>
      <c r="E9" s="419"/>
      <c r="F9" s="160">
        <f>$E$2</f>
        <v>2222222</v>
      </c>
      <c r="G9" s="394">
        <f>G8+E9</f>
        <v>0</v>
      </c>
      <c r="I9" s="395">
        <f>IF(OR(C9="150 Directors advances", C9="120 accounts receivable", C9="720.2 Automobile - Insurance", C9="720.3 Automobile - License", C9="870.4 Rent - Insurance", C9="870.6 Rent - Property Tax", C9="870.7 Rent - Homeoffice", C9="870.9 Rent - Water"),
   0,
   IF(Dashboard!$F$5="Quick",
      IF(OR(C9="190 Automobile",C9="200 computer hardware",C9="210 Computer software",C9="220 Quickbooks software",C9="230 Office equipment",C9="240 Office furniture"),
         E9-(E9/(1+Dashboard!$F$4)),
         0
      ),
      IF(C9="750 Business promotion",
         E9-(E9/(1+4.793/100)),
         E9-(E9/(1+Dashboard!$F$4))
      )
   )
)</f>
        <v>0</v>
      </c>
      <c r="J9" s="40">
        <f>Bank2[[#This Row],[Money in/ (Money out)]]-Bank2[[#This Row],[GST/HST]]</f>
        <v>0</v>
      </c>
      <c r="L9" s="37">
        <f t="shared" si="0"/>
        <v>0</v>
      </c>
    </row>
    <row r="10" spans="1:12" x14ac:dyDescent="0.2">
      <c r="A10" s="418"/>
      <c r="D10" s="416">
        <f>_xlfn.XLOOKUP(C:C,Table1[for Import to Bank Register dropdown],Table1[for Pivot],0,0,1)</f>
        <v>0</v>
      </c>
      <c r="E10" s="419"/>
      <c r="F10" s="160">
        <f>$E$2</f>
        <v>2222222</v>
      </c>
      <c r="G10" s="394">
        <f t="shared" ref="G10:G73" si="1">G9+E10</f>
        <v>0</v>
      </c>
      <c r="I10" s="395">
        <f>IF(OR(C10="150 Directors advances", C10="120 accounts receivable", C10="720.2 Automobile - Insurance", C10="720.3 Automobile - License", C10="870.4 Rent - Insurance", C10="870.6 Rent - Property Tax", C10="870.7 Rent - Homeoffice", C10="870.9 Rent - Water"),
   0,
   IF(Dashboard!$F$5="Quick",
      IF(OR(C10="190 Automobile",C10="200 computer hardware",C10="210 Computer software",C10="220 Quickbooks software",C10="230 Office equipment",C10="240 Office furniture"),
         E10-(E10/(1+Dashboard!$F$4)),
         0
      ),
      IF(C10="750 Business promotion",
         E10-(E10/(1+4.793/100)),
         E10-(E10/(1+Dashboard!$F$4))
      )
   )
)</f>
        <v>0</v>
      </c>
      <c r="J10" s="40">
        <f>Bank2[[#This Row],[Money in/ (Money out)]]-Bank2[[#This Row],[GST/HST]]</f>
        <v>0</v>
      </c>
      <c r="L10" s="37">
        <f t="shared" si="0"/>
        <v>0</v>
      </c>
    </row>
    <row r="11" spans="1:12" x14ac:dyDescent="0.2">
      <c r="A11" s="418"/>
      <c r="D11" s="416">
        <f>_xlfn.XLOOKUP(C:C,Table1[for Import to Bank Register dropdown],Table1[for Pivot],0,0,1)</f>
        <v>0</v>
      </c>
      <c r="E11" s="419"/>
      <c r="F11" s="160">
        <f t="shared" ref="F11:F74" si="2">$E$2</f>
        <v>2222222</v>
      </c>
      <c r="G11" s="394">
        <f t="shared" si="1"/>
        <v>0</v>
      </c>
      <c r="I11" s="395">
        <f>IF(OR(C11="150 Directors advances", C11="120 accounts receivable", C11="720.2 Automobile - Insurance", C11="720.3 Automobile - License", C11="870.4 Rent - Insurance", C11="870.6 Rent - Property Tax", C11="870.7 Rent - Homeoffice", C11="870.9 Rent - Water"),
   0,
   IF(Dashboard!$F$5="Quick",
      IF(OR(C11="190 Automobile",C11="200 computer hardware",C11="210 Computer software",C11="220 Quickbooks software",C11="230 Office equipment",C11="240 Office furniture"),
         E11-(E11/(1+Dashboard!$F$4)),
         0
      ),
      IF(C11="750 Business promotion",
         E11-(E11/(1+4.793/100)),
         E11-(E11/(1+Dashboard!$F$4))
      )
   )
)</f>
        <v>0</v>
      </c>
      <c r="J11" s="40">
        <f>Bank2[[#This Row],[Money in/ (Money out)]]-Bank2[[#This Row],[GST/HST]]</f>
        <v>0</v>
      </c>
      <c r="L11" s="37">
        <f t="shared" si="0"/>
        <v>0</v>
      </c>
    </row>
    <row r="12" spans="1:12" x14ac:dyDescent="0.2">
      <c r="A12" s="418"/>
      <c r="D12" s="416">
        <f>_xlfn.XLOOKUP(C:C,Table1[for Import to Bank Register dropdown],Table1[for Pivot],0,0,1)</f>
        <v>0</v>
      </c>
      <c r="E12" s="419"/>
      <c r="F12" s="160">
        <f t="shared" si="2"/>
        <v>2222222</v>
      </c>
      <c r="G12" s="394">
        <f t="shared" si="1"/>
        <v>0</v>
      </c>
      <c r="I12" s="395">
        <f>IF(OR(C12="150 Directors advances", C12="120 accounts receivable", C12="720.2 Automobile - Insurance", C12="720.3 Automobile - License", C12="870.4 Rent - Insurance", C12="870.6 Rent - Property Tax", C12="870.7 Rent - Homeoffice", C12="870.9 Rent - Water"),
   0,
   IF(Dashboard!$F$5="Quick",
      IF(OR(C12="190 Automobile",C12="200 computer hardware",C12="210 Computer software",C12="220 Quickbooks software",C12="230 Office equipment",C12="240 Office furniture"),
         E12-(E12/(1+Dashboard!$F$4)),
         0
      ),
      IF(C12="750 Business promotion",
         E12-(E12/(1+4.793/100)),
         E12-(E12/(1+Dashboard!$F$4))
      )
   )
)</f>
        <v>0</v>
      </c>
      <c r="J12" s="40">
        <f>Bank2[[#This Row],[Money in/ (Money out)]]-Bank2[[#This Row],[GST/HST]]</f>
        <v>0</v>
      </c>
      <c r="L12" s="37">
        <f t="shared" si="0"/>
        <v>0</v>
      </c>
    </row>
    <row r="13" spans="1:12" x14ac:dyDescent="0.2">
      <c r="A13" s="418"/>
      <c r="D13" s="416">
        <f>_xlfn.XLOOKUP(C:C,Table1[for Import to Bank Register dropdown],Table1[for Pivot],0,0,1)</f>
        <v>0</v>
      </c>
      <c r="E13" s="419"/>
      <c r="F13" s="160">
        <f t="shared" si="2"/>
        <v>2222222</v>
      </c>
      <c r="G13" s="394">
        <f t="shared" si="1"/>
        <v>0</v>
      </c>
      <c r="I13" s="395">
        <f>IF(OR(C13="150 Directors advances", C13="120 accounts receivable", C13="720.2 Automobile - Insurance", C13="720.3 Automobile - License", C13="870.4 Rent - Insurance", C13="870.6 Rent - Property Tax", C13="870.7 Rent - Homeoffice", C13="870.9 Rent - Water"),
   0,
   IF(Dashboard!$F$5="Quick",
      IF(OR(C13="190 Automobile",C13="200 computer hardware",C13="210 Computer software",C13="220 Quickbooks software",C13="230 Office equipment",C13="240 Office furniture"),
         E13-(E13/(1+Dashboard!$F$4)),
         0
      ),
      IF(C13="750 Business promotion",
         E13-(E13/(1+4.793/100)),
         E13-(E13/(1+Dashboard!$F$4))
      )
   )
)</f>
        <v>0</v>
      </c>
      <c r="J13" s="40">
        <f>Bank2[[#This Row],[Money in/ (Money out)]]-Bank2[[#This Row],[GST/HST]]</f>
        <v>0</v>
      </c>
      <c r="L13" s="37">
        <f t="shared" si="0"/>
        <v>0</v>
      </c>
    </row>
    <row r="14" spans="1:12" x14ac:dyDescent="0.2">
      <c r="A14" s="418"/>
      <c r="D14" s="416">
        <f>_xlfn.XLOOKUP(C:C,Table1[for Import to Bank Register dropdown],Table1[for Pivot],0,0,1)</f>
        <v>0</v>
      </c>
      <c r="E14" s="419"/>
      <c r="F14" s="160">
        <f t="shared" si="2"/>
        <v>2222222</v>
      </c>
      <c r="G14" s="394">
        <f t="shared" si="1"/>
        <v>0</v>
      </c>
      <c r="I14" s="395">
        <f>IF(OR(C14="150 Directors advances", C14="120 accounts receivable", C14="720.2 Automobile - Insurance", C14="720.3 Automobile - License", C14="870.4 Rent - Insurance", C14="870.6 Rent - Property Tax", C14="870.7 Rent - Homeoffice", C14="870.9 Rent - Water"),
   0,
   IF(Dashboard!$F$5="Quick",
      IF(OR(C14="190 Automobile",C14="200 computer hardware",C14="210 Computer software",C14="220 Quickbooks software",C14="230 Office equipment",C14="240 Office furniture"),
         E14-(E14/(1+Dashboard!$F$4)),
         0
      ),
      IF(C14="750 Business promotion",
         E14-(E14/(1+4.793/100)),
         E14-(E14/(1+Dashboard!$F$4))
      )
   )
)</f>
        <v>0</v>
      </c>
      <c r="J14" s="40">
        <f>Bank2[[#This Row],[Money in/ (Money out)]]-Bank2[[#This Row],[GST/HST]]</f>
        <v>0</v>
      </c>
      <c r="L14" s="37">
        <f t="shared" si="0"/>
        <v>0</v>
      </c>
    </row>
    <row r="15" spans="1:12" x14ac:dyDescent="0.2">
      <c r="A15" s="418"/>
      <c r="D15" s="416">
        <f>_xlfn.XLOOKUP(C:C,Table1[for Import to Bank Register dropdown],Table1[for Pivot],0,0,1)</f>
        <v>0</v>
      </c>
      <c r="E15" s="419"/>
      <c r="F15" s="160">
        <f t="shared" si="2"/>
        <v>2222222</v>
      </c>
      <c r="G15" s="394">
        <f t="shared" si="1"/>
        <v>0</v>
      </c>
      <c r="I15" s="395">
        <f>IF(OR(C15="150 Directors advances", C15="120 accounts receivable", C15="720.2 Automobile - Insurance", C15="720.3 Automobile - License", C15="870.4 Rent - Insurance", C15="870.6 Rent - Property Tax", C15="870.7 Rent - Homeoffice", C15="870.9 Rent - Water"),
   0,
   IF(Dashboard!$F$5="Quick",
      IF(OR(C15="190 Automobile",C15="200 computer hardware",C15="210 Computer software",C15="220 Quickbooks software",C15="230 Office equipment",C15="240 Office furniture"),
         E15-(E15/(1+Dashboard!$F$4)),
         0
      ),
      IF(C15="750 Business promotion",
         E15-(E15/(1+4.793/100)),
         E15-(E15/(1+Dashboard!$F$4))
      )
   )
)</f>
        <v>0</v>
      </c>
      <c r="J15" s="40">
        <f>Bank2[[#This Row],[Money in/ (Money out)]]-Bank2[[#This Row],[GST/HST]]</f>
        <v>0</v>
      </c>
      <c r="L15" s="37">
        <f t="shared" si="0"/>
        <v>0</v>
      </c>
    </row>
    <row r="16" spans="1:12" x14ac:dyDescent="0.2">
      <c r="A16" s="418"/>
      <c r="D16" s="416">
        <f>_xlfn.XLOOKUP(C:C,Table1[for Import to Bank Register dropdown],Table1[for Pivot],0,0,1)</f>
        <v>0</v>
      </c>
      <c r="E16" s="419"/>
      <c r="F16" s="160">
        <f t="shared" si="2"/>
        <v>2222222</v>
      </c>
      <c r="G16" s="394">
        <f t="shared" si="1"/>
        <v>0</v>
      </c>
      <c r="I16" s="395">
        <f>IF(OR(C16="150 Directors advances", C16="120 accounts receivable", C16="720.2 Automobile - Insurance", C16="720.3 Automobile - License", C16="870.4 Rent - Insurance", C16="870.6 Rent - Property Tax", C16="870.7 Rent - Homeoffice", C16="870.9 Rent - Water"),
   0,
   IF(Dashboard!$F$5="Quick",
      IF(OR(C16="190 Automobile",C16="200 computer hardware",C16="210 Computer software",C16="220 Quickbooks software",C16="230 Office equipment",C16="240 Office furniture"),
         E16-(E16/(1+Dashboard!$F$4)),
         0
      ),
      IF(C16="750 Business promotion",
         E16-(E16/(1+4.793/100)),
         E16-(E16/(1+Dashboard!$F$4))
      )
   )
)</f>
        <v>0</v>
      </c>
      <c r="J16" s="40">
        <f>Bank2[[#This Row],[Money in/ (Money out)]]-Bank2[[#This Row],[GST/HST]]</f>
        <v>0</v>
      </c>
      <c r="L16" s="37">
        <f t="shared" si="0"/>
        <v>0</v>
      </c>
    </row>
    <row r="17" spans="1:12" x14ac:dyDescent="0.2">
      <c r="A17" s="418"/>
      <c r="D17" s="416">
        <f>_xlfn.XLOOKUP(C:C,Table1[for Import to Bank Register dropdown],Table1[for Pivot],0,0,1)</f>
        <v>0</v>
      </c>
      <c r="E17" s="419"/>
      <c r="F17" s="160">
        <f t="shared" si="2"/>
        <v>2222222</v>
      </c>
      <c r="G17" s="394">
        <f t="shared" si="1"/>
        <v>0</v>
      </c>
      <c r="I17" s="395">
        <f>IF(OR(C17="150 Directors advances", C17="120 accounts receivable", C17="720.2 Automobile - Insurance", C17="720.3 Automobile - License", C17="870.4 Rent - Insurance", C17="870.6 Rent - Property Tax", C17="870.7 Rent - Homeoffice", C17="870.9 Rent - Water"),
   0,
   IF(Dashboard!$F$5="Quick",
      IF(OR(C17="190 Automobile",C17="200 computer hardware",C17="210 Computer software",C17="220 Quickbooks software",C17="230 Office equipment",C17="240 Office furniture"),
         E17-(E17/(1+Dashboard!$F$4)),
         0
      ),
      IF(C17="750 Business promotion",
         E17-(E17/(1+4.793/100)),
         E17-(E17/(1+Dashboard!$F$4))
      )
   )
)</f>
        <v>0</v>
      </c>
      <c r="J17" s="40">
        <f>Bank2[[#This Row],[Money in/ (Money out)]]-Bank2[[#This Row],[GST/HST]]</f>
        <v>0</v>
      </c>
      <c r="L17" s="37">
        <f t="shared" si="0"/>
        <v>0</v>
      </c>
    </row>
    <row r="18" spans="1:12" x14ac:dyDescent="0.2">
      <c r="A18" s="418"/>
      <c r="D18" s="416">
        <f>_xlfn.XLOOKUP(C:C,Table1[for Import to Bank Register dropdown],Table1[for Pivot],0,0,1)</f>
        <v>0</v>
      </c>
      <c r="E18" s="419"/>
      <c r="F18" s="160">
        <f t="shared" si="2"/>
        <v>2222222</v>
      </c>
      <c r="G18" s="394">
        <f t="shared" si="1"/>
        <v>0</v>
      </c>
      <c r="I18" s="395">
        <f>IF(OR(C18="150 Directors advances", C18="120 accounts receivable", C18="720.2 Automobile - Insurance", C18="720.3 Automobile - License", C18="870.4 Rent - Insurance", C18="870.6 Rent - Property Tax", C18="870.7 Rent - Homeoffice", C18="870.9 Rent - Water"),
   0,
   IF(Dashboard!$F$5="Quick",
      IF(OR(C18="190 Automobile",C18="200 computer hardware",C18="210 Computer software",C18="220 Quickbooks software",C18="230 Office equipment",C18="240 Office furniture"),
         E18-(E18/(1+Dashboard!$F$4)),
         0
      ),
      IF(C18="750 Business promotion",
         E18-(E18/(1+4.793/100)),
         E18-(E18/(1+Dashboard!$F$4))
      )
   )
)</f>
        <v>0</v>
      </c>
      <c r="J18" s="40">
        <f>Bank2[[#This Row],[Money in/ (Money out)]]-Bank2[[#This Row],[GST/HST]]</f>
        <v>0</v>
      </c>
      <c r="L18" s="37">
        <f t="shared" si="0"/>
        <v>0</v>
      </c>
    </row>
    <row r="19" spans="1:12" x14ac:dyDescent="0.2">
      <c r="A19" s="418"/>
      <c r="D19" s="416">
        <f>_xlfn.XLOOKUP(C:C,Table1[for Import to Bank Register dropdown],Table1[for Pivot],0,0,1)</f>
        <v>0</v>
      </c>
      <c r="E19" s="419"/>
      <c r="F19" s="160">
        <f t="shared" si="2"/>
        <v>2222222</v>
      </c>
      <c r="G19" s="394">
        <f t="shared" si="1"/>
        <v>0</v>
      </c>
      <c r="I19" s="397">
        <f>IF(OR(C19="150 Directors advances", C19="120 accounts receivable", C19="720.2 Automobile - Insurance", C19="720.3 Automobile - License", C19="870.4 Rent - Insurance", C19="870.6 Rent - Property Tax", C19="870.7 Rent - Homeoffice", C19="870.9 Rent - Water"),
   0,
   IF(Dashboard!$F$5="Quick",
      IF(OR(C19="190 Automobile",C19="200 computer hardware",C19="210 Computer software",C19="220 Quickbooks software",C19="230 Office equipment",C19="240 Office furniture"),
         E19-(E19/(1+Dashboard!$F$4)),
         0
      ),
      IF(C19="750 Business promotion",
         E19-(E19/(1+4.793/100)),
         E19-(E19/(1+Dashboard!$F$4))
      )
   )
)</f>
        <v>0</v>
      </c>
      <c r="J19" s="40">
        <f>Bank2[[#This Row],[Money in/ (Money out)]]-Bank2[[#This Row],[GST/HST]]</f>
        <v>0</v>
      </c>
      <c r="L19" s="37">
        <f t="shared" si="0"/>
        <v>0</v>
      </c>
    </row>
    <row r="20" spans="1:12" x14ac:dyDescent="0.2">
      <c r="A20" s="418"/>
      <c r="D20" s="416">
        <f>_xlfn.XLOOKUP(C:C,Table1[for Import to Bank Register dropdown],Table1[for Pivot],0,0,1)</f>
        <v>0</v>
      </c>
      <c r="E20" s="419"/>
      <c r="F20" s="160">
        <f t="shared" si="2"/>
        <v>2222222</v>
      </c>
      <c r="G20" s="394">
        <f t="shared" si="1"/>
        <v>0</v>
      </c>
      <c r="I20" s="395">
        <f>IF(OR(C20="150 Directors advances", C20="120 accounts receivable", C20="720.2 Automobile - Insurance", C20="720.3 Automobile - License", C20="870.4 Rent - Insurance", C20="870.6 Rent - Property Tax", C20="870.7 Rent - Homeoffice", C20="870.9 Rent - Water"),
   0,
   IF(Dashboard!$F$5="Quick",
      IF(OR(C20="190 Automobile",C20="200 computer hardware",C20="210 Computer software",C20="220 Quickbooks software",C20="230 Office equipment",C20="240 Office furniture"),
         E20-(E20/(1+Dashboard!$F$4)),
         0
      ),
      IF(C20="750 Business promotion",
         E20-(E20/(1+4.793/100)),
         E20-(E20/(1+Dashboard!$F$4))
      )
   )
)</f>
        <v>0</v>
      </c>
      <c r="J20" s="40">
        <f>Bank2[[#This Row],[Money in/ (Money out)]]-Bank2[[#This Row],[GST/HST]]</f>
        <v>0</v>
      </c>
      <c r="L20" s="37">
        <f t="shared" si="0"/>
        <v>0</v>
      </c>
    </row>
    <row r="21" spans="1:12" x14ac:dyDescent="0.2">
      <c r="A21" s="418"/>
      <c r="D21" s="416">
        <f>_xlfn.XLOOKUP(C:C,Table1[for Import to Bank Register dropdown],Table1[for Pivot],0,0,1)</f>
        <v>0</v>
      </c>
      <c r="E21" s="419"/>
      <c r="F21" s="160">
        <f t="shared" si="2"/>
        <v>2222222</v>
      </c>
      <c r="G21" s="394">
        <f t="shared" si="1"/>
        <v>0</v>
      </c>
      <c r="I21" s="395">
        <f>IF(OR(C21="150 Directors advances", C21="120 accounts receivable", C21="720.2 Automobile - Insurance", C21="720.3 Automobile - License", C21="870.4 Rent - Insurance", C21="870.6 Rent - Property Tax", C21="870.7 Rent - Homeoffice", C21="870.9 Rent - Water"),
   0,
   IF(Dashboard!$F$5="Quick",
      IF(OR(C21="190 Automobile",C21="200 computer hardware",C21="210 Computer software",C21="220 Quickbooks software",C21="230 Office equipment",C21="240 Office furniture"),
         E21-(E21/(1+Dashboard!$F$4)),
         0
      ),
      IF(C21="750 Business promotion",
         E21-(E21/(1+4.793/100)),
         E21-(E21/(1+Dashboard!$F$4))
      )
   )
)</f>
        <v>0</v>
      </c>
      <c r="J21" s="40">
        <f>Bank2[[#This Row],[Money in/ (Money out)]]-Bank2[[#This Row],[GST/HST]]</f>
        <v>0</v>
      </c>
      <c r="L21" s="37">
        <f t="shared" si="0"/>
        <v>0</v>
      </c>
    </row>
    <row r="22" spans="1:12" x14ac:dyDescent="0.2">
      <c r="A22" s="418"/>
      <c r="D22" s="416">
        <f>_xlfn.XLOOKUP(C:C,Table1[for Import to Bank Register dropdown],Table1[for Pivot],0,0,1)</f>
        <v>0</v>
      </c>
      <c r="E22" s="419"/>
      <c r="F22" s="160">
        <f t="shared" si="2"/>
        <v>2222222</v>
      </c>
      <c r="G22" s="394">
        <f t="shared" si="1"/>
        <v>0</v>
      </c>
      <c r="I22" s="395">
        <f>IF(OR(C22="150 Directors advances", C22="120 accounts receivable", C22="720.2 Automobile - Insurance", C22="720.3 Automobile - License", C22="870.4 Rent - Insurance", C22="870.6 Rent - Property Tax", C22="870.7 Rent - Homeoffice", C22="870.9 Rent - Water"),
   0,
   IF(Dashboard!$F$5="Quick",
      IF(OR(C22="190 Automobile",C22="200 computer hardware",C22="210 Computer software",C22="220 Quickbooks software",C22="230 Office equipment",C22="240 Office furniture"),
         E22-(E22/(1+Dashboard!$F$4)),
         0
      ),
      IF(C22="750 Business promotion",
         E22-(E22/(1+4.793/100)),
         E22-(E22/(1+Dashboard!$F$4))
      )
   )
)</f>
        <v>0</v>
      </c>
      <c r="J22" s="40">
        <f>Bank2[[#This Row],[Money in/ (Money out)]]-Bank2[[#This Row],[GST/HST]]</f>
        <v>0</v>
      </c>
      <c r="L22" s="37">
        <f t="shared" si="0"/>
        <v>0</v>
      </c>
    </row>
    <row r="23" spans="1:12" x14ac:dyDescent="0.2">
      <c r="A23" s="418"/>
      <c r="D23" s="416">
        <f>_xlfn.XLOOKUP(C:C,Table1[for Import to Bank Register dropdown],Table1[for Pivot],0,0,1)</f>
        <v>0</v>
      </c>
      <c r="E23" s="422"/>
      <c r="F23" s="160">
        <f t="shared" si="2"/>
        <v>2222222</v>
      </c>
      <c r="G23" s="394">
        <f t="shared" si="1"/>
        <v>0</v>
      </c>
      <c r="I23" s="395">
        <f>IF(OR(C23="150 Directors advances", C23="120 accounts receivable", C23="720.2 Automobile - Insurance", C23="720.3 Automobile - License", C23="870.4 Rent - Insurance", C23="870.6 Rent - Property Tax", C23="870.7 Rent - Homeoffice", C23="870.9 Rent - Water"),
   0,
   IF(Dashboard!$F$5="Quick",
      IF(OR(C23="190 Automobile",C23="200 computer hardware",C23="210 Computer software",C23="220 Quickbooks software",C23="230 Office equipment",C23="240 Office furniture"),
         E23-(E23/(1+Dashboard!$F$4)),
         0
      ),
      IF(C23="750 Business promotion",
         E23-(E23/(1+4.793/100)),
         E23-(E23/(1+Dashboard!$F$4))
      )
   )
)</f>
        <v>0</v>
      </c>
      <c r="J23" s="40">
        <f>Bank2[[#This Row],[Money in/ (Money out)]]-Bank2[[#This Row],[GST/HST]]</f>
        <v>0</v>
      </c>
      <c r="L23" s="37">
        <f t="shared" si="0"/>
        <v>0</v>
      </c>
    </row>
    <row r="24" spans="1:12" x14ac:dyDescent="0.2">
      <c r="A24" s="418"/>
      <c r="D24" s="416">
        <f>_xlfn.XLOOKUP(C:C,Table1[for Import to Bank Register dropdown],Table1[for Pivot],0,0,1)</f>
        <v>0</v>
      </c>
      <c r="E24" s="422"/>
      <c r="F24" s="160">
        <f t="shared" si="2"/>
        <v>2222222</v>
      </c>
      <c r="G24" s="394">
        <f t="shared" si="1"/>
        <v>0</v>
      </c>
      <c r="I24" s="395">
        <f>IF(OR(C24="150 Directors advances", C24="120 accounts receivable", C24="720.2 Automobile - Insurance", C24="720.3 Automobile - License", C24="870.4 Rent - Insurance", C24="870.6 Rent - Property Tax", C24="870.7 Rent - Homeoffice", C24="870.9 Rent - Water"),
   0,
   IF(Dashboard!$F$5="Quick",
      IF(OR(C24="190 Automobile",C24="200 computer hardware",C24="210 Computer software",C24="220 Quickbooks software",C24="230 Office equipment",C24="240 Office furniture"),
         E24-(E24/(1+Dashboard!$F$4)),
         0
      ),
      IF(C24="750 Business promotion",
         E24-(E24/(1+4.793/100)),
         E24-(E24/(1+Dashboard!$F$4))
      )
   )
)</f>
        <v>0</v>
      </c>
      <c r="J24" s="40">
        <f>Bank2[[#This Row],[Money in/ (Money out)]]-Bank2[[#This Row],[GST/HST]]</f>
        <v>0</v>
      </c>
      <c r="L24" s="37">
        <f t="shared" si="0"/>
        <v>0</v>
      </c>
    </row>
    <row r="25" spans="1:12" x14ac:dyDescent="0.2">
      <c r="A25" s="418"/>
      <c r="D25" s="416">
        <f>_xlfn.XLOOKUP(C:C,Table1[for Import to Bank Register dropdown],Table1[for Pivot],0,0,1)</f>
        <v>0</v>
      </c>
      <c r="E25" s="422"/>
      <c r="F25" s="160">
        <f t="shared" si="2"/>
        <v>2222222</v>
      </c>
      <c r="G25" s="394">
        <f t="shared" si="1"/>
        <v>0</v>
      </c>
      <c r="I25" s="395">
        <f>IF(OR(C25="150 Directors advances", C25="120 accounts receivable", C25="720.2 Automobile - Insurance", C25="720.3 Automobile - License", C25="870.4 Rent - Insurance", C25="870.6 Rent - Property Tax", C25="870.7 Rent - Homeoffice", C25="870.9 Rent - Water"),
   0,
   IF(Dashboard!$F$5="Quick",
      IF(OR(C25="190 Automobile",C25="200 computer hardware",C25="210 Computer software",C25="220 Quickbooks software",C25="230 Office equipment",C25="240 Office furniture"),
         E25-(E25/(1+Dashboard!$F$4)),
         0
      ),
      IF(C25="750 Business promotion",
         E25-(E25/(1+4.793/100)),
         E25-(E25/(1+Dashboard!$F$4))
      )
   )
)</f>
        <v>0</v>
      </c>
      <c r="J25" s="40">
        <f>Bank2[[#This Row],[Money in/ (Money out)]]-Bank2[[#This Row],[GST/HST]]</f>
        <v>0</v>
      </c>
      <c r="L25" s="37">
        <f t="shared" si="0"/>
        <v>0</v>
      </c>
    </row>
    <row r="26" spans="1:12" x14ac:dyDescent="0.2">
      <c r="A26" s="418"/>
      <c r="D26" s="416">
        <f>_xlfn.XLOOKUP(C:C,Table1[for Import to Bank Register dropdown],Table1[for Pivot],0,0,1)</f>
        <v>0</v>
      </c>
      <c r="E26" s="422"/>
      <c r="F26" s="160">
        <f t="shared" si="2"/>
        <v>2222222</v>
      </c>
      <c r="G26" s="394">
        <f t="shared" si="1"/>
        <v>0</v>
      </c>
      <c r="I26" s="395">
        <f>IF(OR(C26="150 Directors advances", C26="120 accounts receivable", C26="720.2 Automobile - Insurance", C26="720.3 Automobile - License", C26="870.4 Rent - Insurance", C26="870.6 Rent - Property Tax", C26="870.7 Rent - Homeoffice", C26="870.9 Rent - Water"),
   0,
   IF(Dashboard!$F$5="Quick",
      IF(OR(C26="190 Automobile",C26="200 computer hardware",C26="210 Computer software",C26="220 Quickbooks software",C26="230 Office equipment",C26="240 Office furniture"),
         E26-(E26/(1+Dashboard!$F$4)),
         0
      ),
      IF(C26="750 Business promotion",
         E26-(E26/(1+4.793/100)),
         E26-(E26/(1+Dashboard!$F$4))
      )
   )
)</f>
        <v>0</v>
      </c>
      <c r="J26" s="40">
        <f>Bank2[[#This Row],[Money in/ (Money out)]]-Bank2[[#This Row],[GST/HST]]</f>
        <v>0</v>
      </c>
      <c r="L26" s="37">
        <f t="shared" si="0"/>
        <v>0</v>
      </c>
    </row>
    <row r="27" spans="1:12" x14ac:dyDescent="0.2">
      <c r="A27" s="418"/>
      <c r="D27" s="416">
        <f>_xlfn.XLOOKUP(C:C,Table1[for Import to Bank Register dropdown],Table1[for Pivot],0,0,1)</f>
        <v>0</v>
      </c>
      <c r="E27" s="422"/>
      <c r="F27" s="160">
        <f t="shared" si="2"/>
        <v>2222222</v>
      </c>
      <c r="G27" s="394">
        <f t="shared" si="1"/>
        <v>0</v>
      </c>
      <c r="I27" s="395">
        <f>IF(OR(C27="150 Directors advances", C27="120 accounts receivable", C27="720.2 Automobile - Insurance", C27="720.3 Automobile - License", C27="870.4 Rent - Insurance", C27="870.6 Rent - Property Tax", C27="870.7 Rent - Homeoffice", C27="870.9 Rent - Water"),
   0,
   IF(Dashboard!$F$5="Quick",
      IF(OR(C27="190 Automobile",C27="200 computer hardware",C27="210 Computer software",C27="220 Quickbooks software",C27="230 Office equipment",C27="240 Office furniture"),
         E27-(E27/(1+Dashboard!$F$4)),
         0
      ),
      IF(C27="750 Business promotion",
         E27-(E27/(1+4.793/100)),
         E27-(E27/(1+Dashboard!$F$4))
      )
   )
)</f>
        <v>0</v>
      </c>
      <c r="J27" s="40">
        <f>Bank2[[#This Row],[Money in/ (Money out)]]-Bank2[[#This Row],[GST/HST]]</f>
        <v>0</v>
      </c>
      <c r="L27" s="37">
        <f t="shared" si="0"/>
        <v>0</v>
      </c>
    </row>
    <row r="28" spans="1:12" x14ac:dyDescent="0.2">
      <c r="A28" s="418"/>
      <c r="D28" s="416">
        <f>_xlfn.XLOOKUP(C:C,Table1[for Import to Bank Register dropdown],Table1[for Pivot],0,0,1)</f>
        <v>0</v>
      </c>
      <c r="E28" s="422"/>
      <c r="F28" s="160">
        <f t="shared" si="2"/>
        <v>2222222</v>
      </c>
      <c r="G28" s="394">
        <f t="shared" si="1"/>
        <v>0</v>
      </c>
      <c r="I28" s="395">
        <f>IF(OR(C28="150 Directors advances", C28="120 accounts receivable", C28="720.2 Automobile - Insurance", C28="720.3 Automobile - License", C28="870.4 Rent - Insurance", C28="870.6 Rent - Property Tax", C28="870.7 Rent - Homeoffice", C28="870.9 Rent - Water"),
   0,
   IF(Dashboard!$F$5="Quick",
      IF(OR(C28="190 Automobile",C28="200 computer hardware",C28="210 Computer software",C28="220 Quickbooks software",C28="230 Office equipment",C28="240 Office furniture"),
         E28-(E28/(1+Dashboard!$F$4)),
         0
      ),
      IF(C28="750 Business promotion",
         E28-(E28/(1+4.793/100)),
         E28-(E28/(1+Dashboard!$F$4))
      )
   )
)</f>
        <v>0</v>
      </c>
      <c r="J28" s="40">
        <f>Bank2[[#This Row],[Money in/ (Money out)]]-Bank2[[#This Row],[GST/HST]]</f>
        <v>0</v>
      </c>
      <c r="L28" s="37">
        <f t="shared" si="0"/>
        <v>0</v>
      </c>
    </row>
    <row r="29" spans="1:12" x14ac:dyDescent="0.2">
      <c r="A29" s="418"/>
      <c r="D29" s="416">
        <f>_xlfn.XLOOKUP(C:C,Table1[for Import to Bank Register dropdown],Table1[for Pivot],0,0,1)</f>
        <v>0</v>
      </c>
      <c r="E29" s="422"/>
      <c r="F29" s="160">
        <f t="shared" si="2"/>
        <v>2222222</v>
      </c>
      <c r="G29" s="394">
        <f t="shared" si="1"/>
        <v>0</v>
      </c>
      <c r="I29" s="395">
        <f>IF(OR(C29="150 Directors advances", C29="120 accounts receivable", C29="720.2 Automobile - Insurance", C29="720.3 Automobile - License", C29="870.4 Rent - Insurance", C29="870.6 Rent - Property Tax", C29="870.7 Rent - Homeoffice", C29="870.9 Rent - Water"),
   0,
   IF(Dashboard!$F$5="Quick",
      IF(OR(C29="190 Automobile",C29="200 computer hardware",C29="210 Computer software",C29="220 Quickbooks software",C29="230 Office equipment",C29="240 Office furniture"),
         E29-(E29/(1+Dashboard!$F$4)),
         0
      ),
      IF(C29="750 Business promotion",
         E29-(E29/(1+4.793/100)),
         E29-(E29/(1+Dashboard!$F$4))
      )
   )
)</f>
        <v>0</v>
      </c>
      <c r="J29" s="40">
        <f>Bank2[[#This Row],[Money in/ (Money out)]]-Bank2[[#This Row],[GST/HST]]</f>
        <v>0</v>
      </c>
      <c r="L29" s="37">
        <f t="shared" si="0"/>
        <v>0</v>
      </c>
    </row>
    <row r="30" spans="1:12" x14ac:dyDescent="0.2">
      <c r="A30" s="418"/>
      <c r="D30" s="416">
        <f>_xlfn.XLOOKUP(C:C,Table1[for Import to Bank Register dropdown],Table1[for Pivot],0,0,1)</f>
        <v>0</v>
      </c>
      <c r="E30" s="422"/>
      <c r="F30" s="160">
        <f t="shared" si="2"/>
        <v>2222222</v>
      </c>
      <c r="G30" s="394">
        <f t="shared" si="1"/>
        <v>0</v>
      </c>
      <c r="I30" s="395">
        <f>IF(OR(C30="150 Directors advances", C30="120 accounts receivable", C30="720.2 Automobile - Insurance", C30="720.3 Automobile - License", C30="870.4 Rent - Insurance", C30="870.6 Rent - Property Tax", C30="870.7 Rent - Homeoffice", C30="870.9 Rent - Water"),
   0,
   IF(Dashboard!$F$5="Quick",
      IF(OR(C30="190 Automobile",C30="200 computer hardware",C30="210 Computer software",C30="220 Quickbooks software",C30="230 Office equipment",C30="240 Office furniture"),
         E30-(E30/(1+Dashboard!$F$4)),
         0
      ),
      IF(C30="750 Business promotion",
         E30-(E30/(1+4.793/100)),
         E30-(E30/(1+Dashboard!$F$4))
      )
   )
)</f>
        <v>0</v>
      </c>
      <c r="J30" s="40">
        <f>Bank2[[#This Row],[Money in/ (Money out)]]-Bank2[[#This Row],[GST/HST]]</f>
        <v>0</v>
      </c>
      <c r="L30" s="37">
        <f t="shared" si="0"/>
        <v>0</v>
      </c>
    </row>
    <row r="31" spans="1:12" x14ac:dyDescent="0.2">
      <c r="A31" s="418"/>
      <c r="D31" s="416">
        <f>_xlfn.XLOOKUP(C:C,Table1[for Import to Bank Register dropdown],Table1[for Pivot],0,0,1)</f>
        <v>0</v>
      </c>
      <c r="E31" s="422"/>
      <c r="F31" s="160">
        <f t="shared" si="2"/>
        <v>2222222</v>
      </c>
      <c r="G31" s="394">
        <f t="shared" si="1"/>
        <v>0</v>
      </c>
      <c r="I31" s="395">
        <f>IF(OR(C31="150 Directors advances", C31="120 accounts receivable", C31="720.2 Automobile - Insurance", C31="720.3 Automobile - License", C31="870.4 Rent - Insurance", C31="870.6 Rent - Property Tax", C31="870.7 Rent - Homeoffice", C31="870.9 Rent - Water"),
   0,
   IF(Dashboard!$F$5="Quick",
      IF(OR(C31="190 Automobile",C31="200 computer hardware",C31="210 Computer software",C31="220 Quickbooks software",C31="230 Office equipment",C31="240 Office furniture"),
         E31-(E31/(1+Dashboard!$F$4)),
         0
      ),
      IF(C31="750 Business promotion",
         E31-(E31/(1+4.793/100)),
         E31-(E31/(1+Dashboard!$F$4))
      )
   )
)</f>
        <v>0</v>
      </c>
      <c r="J31" s="40">
        <f>Bank2[[#This Row],[Money in/ (Money out)]]-Bank2[[#This Row],[GST/HST]]</f>
        <v>0</v>
      </c>
      <c r="L31" s="37">
        <f t="shared" si="0"/>
        <v>0</v>
      </c>
    </row>
    <row r="32" spans="1:12" x14ac:dyDescent="0.2">
      <c r="A32" s="418"/>
      <c r="D32" s="416">
        <f>_xlfn.XLOOKUP(C:C,Table1[for Import to Bank Register dropdown],Table1[for Pivot],0,0,1)</f>
        <v>0</v>
      </c>
      <c r="E32" s="422"/>
      <c r="F32" s="160">
        <f t="shared" si="2"/>
        <v>2222222</v>
      </c>
      <c r="G32" s="394">
        <f t="shared" si="1"/>
        <v>0</v>
      </c>
      <c r="I32" s="395">
        <f>IF(OR(C32="150 Directors advances", C32="120 accounts receivable", C32="720.2 Automobile - Insurance", C32="720.3 Automobile - License", C32="870.4 Rent - Insurance", C32="870.6 Rent - Property Tax", C32="870.7 Rent - Homeoffice", C32="870.9 Rent - Water"),
   0,
   IF(Dashboard!$F$5="Quick",
      IF(OR(C32="190 Automobile",C32="200 computer hardware",C32="210 Computer software",C32="220 Quickbooks software",C32="230 Office equipment",C32="240 Office furniture"),
         E32-(E32/(1+Dashboard!$F$4)),
         0
      ),
      IF(C32="750 Business promotion",
         E32-(E32/(1+4.793/100)),
         E32-(E32/(1+Dashboard!$F$4))
      )
   )
)</f>
        <v>0</v>
      </c>
      <c r="J32" s="40">
        <f>Bank2[[#This Row],[Money in/ (Money out)]]-Bank2[[#This Row],[GST/HST]]</f>
        <v>0</v>
      </c>
      <c r="L32" s="37">
        <f t="shared" si="0"/>
        <v>0</v>
      </c>
    </row>
    <row r="33" spans="1:12" x14ac:dyDescent="0.2">
      <c r="A33" s="418"/>
      <c r="D33" s="416">
        <f>_xlfn.XLOOKUP(C:C,Table1[for Import to Bank Register dropdown],Table1[for Pivot],0,0,1)</f>
        <v>0</v>
      </c>
      <c r="E33" s="422"/>
      <c r="F33" s="160">
        <f t="shared" si="2"/>
        <v>2222222</v>
      </c>
      <c r="G33" s="394">
        <f t="shared" si="1"/>
        <v>0</v>
      </c>
      <c r="I33" s="395">
        <f>IF(OR(C33="150 Directors advances", C33="120 accounts receivable", C33="720.2 Automobile - Insurance", C33="720.3 Automobile - License", C33="870.4 Rent - Insurance", C33="870.6 Rent - Property Tax", C33="870.7 Rent - Homeoffice", C33="870.9 Rent - Water"),
   0,
   IF(Dashboard!$F$5="Quick",
      IF(OR(C33="190 Automobile",C33="200 computer hardware",C33="210 Computer software",C33="220 Quickbooks software",C33="230 Office equipment",C33="240 Office furniture"),
         E33-(E33/(1+Dashboard!$F$4)),
         0
      ),
      IF(C33="750 Business promotion",
         E33-(E33/(1+4.793/100)),
         E33-(E33/(1+Dashboard!$F$4))
      )
   )
)</f>
        <v>0</v>
      </c>
      <c r="J33" s="40">
        <f>Bank2[[#This Row],[Money in/ (Money out)]]-Bank2[[#This Row],[GST/HST]]</f>
        <v>0</v>
      </c>
      <c r="L33" s="37">
        <f t="shared" si="0"/>
        <v>0</v>
      </c>
    </row>
    <row r="34" spans="1:12" x14ac:dyDescent="0.2">
      <c r="A34" s="418"/>
      <c r="D34" s="416">
        <f>_xlfn.XLOOKUP(C:C,Table1[for Import to Bank Register dropdown],Table1[for Pivot],0,0,1)</f>
        <v>0</v>
      </c>
      <c r="E34" s="422"/>
      <c r="F34" s="160">
        <f t="shared" si="2"/>
        <v>2222222</v>
      </c>
      <c r="G34" s="394">
        <f t="shared" si="1"/>
        <v>0</v>
      </c>
      <c r="I34" s="395">
        <f>IF(OR(C34="150 Directors advances", C34="120 accounts receivable", C34="720.2 Automobile - Insurance", C34="720.3 Automobile - License", C34="870.4 Rent - Insurance", C34="870.6 Rent - Property Tax", C34="870.7 Rent - Homeoffice", C34="870.9 Rent - Water"),
   0,
   IF(Dashboard!$F$5="Quick",
      IF(OR(C34="190 Automobile",C34="200 computer hardware",C34="210 Computer software",C34="220 Quickbooks software",C34="230 Office equipment",C34="240 Office furniture"),
         E34-(E34/(1+Dashboard!$F$4)),
         0
      ),
      IF(C34="750 Business promotion",
         E34-(E34/(1+4.793/100)),
         E34-(E34/(1+Dashboard!$F$4))
      )
   )
)</f>
        <v>0</v>
      </c>
      <c r="J34" s="40">
        <f>Bank2[[#This Row],[Money in/ (Money out)]]-Bank2[[#This Row],[GST/HST]]</f>
        <v>0</v>
      </c>
      <c r="L34" s="37">
        <f t="shared" si="0"/>
        <v>0</v>
      </c>
    </row>
    <row r="35" spans="1:12" x14ac:dyDescent="0.2">
      <c r="D35" s="416">
        <f>_xlfn.XLOOKUP(C:C,Table1[for Import to Bank Register dropdown],Table1[for Pivot],0,0,1)</f>
        <v>0</v>
      </c>
      <c r="E35" s="422"/>
      <c r="F35" s="160">
        <f t="shared" si="2"/>
        <v>2222222</v>
      </c>
      <c r="G35" s="394">
        <f t="shared" si="1"/>
        <v>0</v>
      </c>
      <c r="I35" s="395">
        <f>IF(OR(C35="150 Directors advances", C35="120 accounts receivable", C35="720.2 Automobile - Insurance", C35="720.3 Automobile - License", C35="870.4 Rent - Insurance", C35="870.6 Rent - Property Tax", C35="870.7 Rent - Homeoffice", C35="870.9 Rent - Water"),
   0,
   IF(Dashboard!$F$5="Quick",
      IF(OR(C35="190 Automobile",C35="200 computer hardware",C35="210 Computer software",C35="220 Quickbooks software",C35="230 Office equipment",C35="240 Office furniture"),
         E35-(E35/(1+Dashboard!$F$4)),
         0
      ),
      IF(C35="750 Business promotion",
         E35-(E35/(1+4.793/100)),
         E35-(E35/(1+Dashboard!$F$4))
      )
   )
)</f>
        <v>0</v>
      </c>
      <c r="J35" s="40">
        <f>Bank2[[#This Row],[Money in/ (Money out)]]-Bank2[[#This Row],[GST/HST]]</f>
        <v>0</v>
      </c>
      <c r="L35" s="37">
        <f t="shared" si="0"/>
        <v>0</v>
      </c>
    </row>
    <row r="36" spans="1:12" x14ac:dyDescent="0.2">
      <c r="D36" s="416">
        <f>_xlfn.XLOOKUP(C:C,Table1[for Import to Bank Register dropdown],Table1[for Pivot],0,0,1)</f>
        <v>0</v>
      </c>
      <c r="E36" s="422"/>
      <c r="F36" s="160">
        <f t="shared" si="2"/>
        <v>2222222</v>
      </c>
      <c r="G36" s="394">
        <f t="shared" si="1"/>
        <v>0</v>
      </c>
      <c r="I36" s="395">
        <f>IF(OR(C36="150 Directors advances", C36="120 accounts receivable", C36="720.2 Automobile - Insurance", C36="720.3 Automobile - License", C36="870.4 Rent - Insurance", C36="870.6 Rent - Property Tax", C36="870.7 Rent - Homeoffice", C36="870.9 Rent - Water"),
   0,
   IF(Dashboard!$F$5="Quick",
      IF(OR(C36="190 Automobile",C36="200 computer hardware",C36="210 Computer software",C36="220 Quickbooks software",C36="230 Office equipment",C36="240 Office furniture"),
         E36-(E36/(1+Dashboard!$F$4)),
         0
      ),
      IF(C36="750 Business promotion",
         E36-(E36/(1+4.793/100)),
         E36-(E36/(1+Dashboard!$F$4))
      )
   )
)</f>
        <v>0</v>
      </c>
      <c r="J36" s="40">
        <f>Bank2[[#This Row],[Money in/ (Money out)]]-Bank2[[#This Row],[GST/HST]]</f>
        <v>0</v>
      </c>
      <c r="L36" s="37">
        <f t="shared" si="0"/>
        <v>0</v>
      </c>
    </row>
    <row r="37" spans="1:12" x14ac:dyDescent="0.2">
      <c r="D37" s="416">
        <f>_xlfn.XLOOKUP(C:C,Table1[for Import to Bank Register dropdown],Table1[for Pivot],0,0,1)</f>
        <v>0</v>
      </c>
      <c r="E37" s="422"/>
      <c r="F37" s="160">
        <f t="shared" si="2"/>
        <v>2222222</v>
      </c>
      <c r="G37" s="394">
        <f t="shared" si="1"/>
        <v>0</v>
      </c>
      <c r="I37" s="395">
        <f>IF(OR(C37="150 Directors advances", C37="120 accounts receivable", C37="720.2 Automobile - Insurance", C37="720.3 Automobile - License", C37="870.4 Rent - Insurance", C37="870.6 Rent - Property Tax", C37="870.7 Rent - Homeoffice", C37="870.9 Rent - Water"),
   0,
   IF(Dashboard!$F$5="Quick",
      IF(OR(C37="190 Automobile",C37="200 computer hardware",C37="210 Computer software",C37="220 Quickbooks software",C37="230 Office equipment",C37="240 Office furniture"),
         E37-(E37/(1+Dashboard!$F$4)),
         0
      ),
      IF(C37="750 Business promotion",
         E37-(E37/(1+4.793/100)),
         E37-(E37/(1+Dashboard!$F$4))
      )
   )
)</f>
        <v>0</v>
      </c>
      <c r="J37" s="40">
        <f>Bank2[[#This Row],[Money in/ (Money out)]]-Bank2[[#This Row],[GST/HST]]</f>
        <v>0</v>
      </c>
      <c r="L37" s="37">
        <f t="shared" si="0"/>
        <v>0</v>
      </c>
    </row>
    <row r="38" spans="1:12" x14ac:dyDescent="0.2">
      <c r="D38" s="416">
        <f>_xlfn.XLOOKUP(C:C,Table1[for Import to Bank Register dropdown],Table1[for Pivot],0,0,1)</f>
        <v>0</v>
      </c>
      <c r="E38" s="422"/>
      <c r="F38" s="160">
        <f t="shared" si="2"/>
        <v>2222222</v>
      </c>
      <c r="G38" s="394">
        <f t="shared" si="1"/>
        <v>0</v>
      </c>
      <c r="I38" s="395">
        <f>IF(OR(C38="150 Directors advances", C38="120 accounts receivable", C38="720.2 Automobile - Insurance", C38="720.3 Automobile - License", C38="870.4 Rent - Insurance", C38="870.6 Rent - Property Tax", C38="870.7 Rent - Homeoffice", C38="870.9 Rent - Water"),
   0,
   IF(Dashboard!$F$5="Quick",
      IF(OR(C38="190 Automobile",C38="200 computer hardware",C38="210 Computer software",C38="220 Quickbooks software",C38="230 Office equipment",C38="240 Office furniture"),
         E38-(E38/(1+Dashboard!$F$4)),
         0
      ),
      IF(C38="750 Business promotion",
         E38-(E38/(1+4.793/100)),
         E38-(E38/(1+Dashboard!$F$4))
      )
   )
)</f>
        <v>0</v>
      </c>
      <c r="J38" s="40">
        <f>Bank2[[#This Row],[Money in/ (Money out)]]-Bank2[[#This Row],[GST/HST]]</f>
        <v>0</v>
      </c>
      <c r="L38" s="37">
        <f t="shared" si="0"/>
        <v>0</v>
      </c>
    </row>
    <row r="39" spans="1:12" x14ac:dyDescent="0.2">
      <c r="D39" s="416">
        <f>_xlfn.XLOOKUP(C:C,Table1[for Import to Bank Register dropdown],Table1[for Pivot],0,0,1)</f>
        <v>0</v>
      </c>
      <c r="E39" s="422"/>
      <c r="F39" s="160">
        <f t="shared" si="2"/>
        <v>2222222</v>
      </c>
      <c r="G39" s="394">
        <f t="shared" si="1"/>
        <v>0</v>
      </c>
      <c r="I39" s="395">
        <f>IF(OR(C39="150 Directors advances", C39="120 accounts receivable", C39="720.2 Automobile - Insurance", C39="720.3 Automobile - License", C39="870.4 Rent - Insurance", C39="870.6 Rent - Property Tax", C39="870.7 Rent - Homeoffice", C39="870.9 Rent - Water"),
   0,
   IF(Dashboard!$F$5="Quick",
      IF(OR(C39="190 Automobile",C39="200 computer hardware",C39="210 Computer software",C39="220 Quickbooks software",C39="230 Office equipment",C39="240 Office furniture"),
         E39-(E39/(1+Dashboard!$F$4)),
         0
      ),
      IF(C39="750 Business promotion",
         E39-(E39/(1+4.793/100)),
         E39-(E39/(1+Dashboard!$F$4))
      )
   )
)</f>
        <v>0</v>
      </c>
      <c r="J39" s="40">
        <f>Bank2[[#This Row],[Money in/ (Money out)]]-Bank2[[#This Row],[GST/HST]]</f>
        <v>0</v>
      </c>
      <c r="L39" s="37">
        <f t="shared" si="0"/>
        <v>0</v>
      </c>
    </row>
    <row r="40" spans="1:12" x14ac:dyDescent="0.2">
      <c r="D40" s="416">
        <f>_xlfn.XLOOKUP(C:C,Table1[for Import to Bank Register dropdown],Table1[for Pivot],0,0,1)</f>
        <v>0</v>
      </c>
      <c r="E40" s="422"/>
      <c r="F40" s="160">
        <f t="shared" si="2"/>
        <v>2222222</v>
      </c>
      <c r="G40" s="394">
        <f t="shared" si="1"/>
        <v>0</v>
      </c>
      <c r="I40" s="395">
        <f>IF(OR(C40="150 Directors advances", C40="120 accounts receivable", C40="720.2 Automobile - Insurance", C40="720.3 Automobile - License", C40="870.4 Rent - Insurance", C40="870.6 Rent - Property Tax", C40="870.7 Rent - Homeoffice", C40="870.9 Rent - Water"),
   0,
   IF(Dashboard!$F$5="Quick",
      IF(OR(C40="190 Automobile",C40="200 computer hardware",C40="210 Computer software",C40="220 Quickbooks software",C40="230 Office equipment",C40="240 Office furniture"),
         E40-(E40/(1+Dashboard!$F$4)),
         0
      ),
      IF(C40="750 Business promotion",
         E40-(E40/(1+4.793/100)),
         E40-(E40/(1+Dashboard!$F$4))
      )
   )
)</f>
        <v>0</v>
      </c>
      <c r="J40" s="40">
        <f>Bank2[[#This Row],[Money in/ (Money out)]]-Bank2[[#This Row],[GST/HST]]</f>
        <v>0</v>
      </c>
      <c r="L40" s="37">
        <f t="shared" si="0"/>
        <v>0</v>
      </c>
    </row>
    <row r="41" spans="1:12" x14ac:dyDescent="0.2">
      <c r="D41" s="416">
        <f>_xlfn.XLOOKUP(C:C,Table1[for Import to Bank Register dropdown],Table1[for Pivot],0,0,1)</f>
        <v>0</v>
      </c>
      <c r="E41" s="422"/>
      <c r="F41" s="160">
        <f t="shared" si="2"/>
        <v>2222222</v>
      </c>
      <c r="G41" s="394">
        <f t="shared" si="1"/>
        <v>0</v>
      </c>
      <c r="I41" s="395">
        <f>IF(OR(C41="150 Directors advances", C41="120 accounts receivable", C41="720.2 Automobile - Insurance", C41="720.3 Automobile - License", C41="870.4 Rent - Insurance", C41="870.6 Rent - Property Tax", C41="870.7 Rent - Homeoffice", C41="870.9 Rent - Water"),
   0,
   IF(Dashboard!$F$5="Quick",
      IF(OR(C41="190 Automobile",C41="200 computer hardware",C41="210 Computer software",C41="220 Quickbooks software",C41="230 Office equipment",C41="240 Office furniture"),
         E41-(E41/(1+Dashboard!$F$4)),
         0
      ),
      IF(C41="750 Business promotion",
         E41-(E41/(1+4.793/100)),
         E41-(E41/(1+Dashboard!$F$4))
      )
   )
)</f>
        <v>0</v>
      </c>
      <c r="J41" s="40">
        <f>Bank2[[#This Row],[Money in/ (Money out)]]-Bank2[[#This Row],[GST/HST]]</f>
        <v>0</v>
      </c>
      <c r="L41" s="37">
        <f t="shared" si="0"/>
        <v>0</v>
      </c>
    </row>
    <row r="42" spans="1:12" x14ac:dyDescent="0.2">
      <c r="D42" s="416">
        <f>_xlfn.XLOOKUP(C:C,Table1[for Import to Bank Register dropdown],Table1[for Pivot],0,0,1)</f>
        <v>0</v>
      </c>
      <c r="E42" s="422"/>
      <c r="F42" s="160">
        <f t="shared" si="2"/>
        <v>2222222</v>
      </c>
      <c r="G42" s="394">
        <f t="shared" si="1"/>
        <v>0</v>
      </c>
      <c r="I42" s="395">
        <f>IF(OR(C42="150 Directors advances", C42="120 accounts receivable", C42="720.2 Automobile - Insurance", C42="720.3 Automobile - License", C42="870.4 Rent - Insurance", C42="870.6 Rent - Property Tax", C42="870.7 Rent - Homeoffice", C42="870.9 Rent - Water"),
   0,
   IF(Dashboard!$F$5="Quick",
      IF(OR(C42="190 Automobile",C42="200 computer hardware",C42="210 Computer software",C42="220 Quickbooks software",C42="230 Office equipment",C42="240 Office furniture"),
         E42-(E42/(1+Dashboard!$F$4)),
         0
      ),
      IF(C42="750 Business promotion",
         E42-(E42/(1+4.793/100)),
         E42-(E42/(1+Dashboard!$F$4))
      )
   )
)</f>
        <v>0</v>
      </c>
      <c r="J42" s="40">
        <f>Bank2[[#This Row],[Money in/ (Money out)]]-Bank2[[#This Row],[GST/HST]]</f>
        <v>0</v>
      </c>
      <c r="L42" s="37">
        <f t="shared" si="0"/>
        <v>0</v>
      </c>
    </row>
    <row r="43" spans="1:12" x14ac:dyDescent="0.2">
      <c r="D43" s="416">
        <f>_xlfn.XLOOKUP(C:C,Table1[for Import to Bank Register dropdown],Table1[for Pivot],0,0,1)</f>
        <v>0</v>
      </c>
      <c r="E43" s="422"/>
      <c r="F43" s="160">
        <f t="shared" si="2"/>
        <v>2222222</v>
      </c>
      <c r="G43" s="394">
        <f t="shared" si="1"/>
        <v>0</v>
      </c>
      <c r="I43" s="395">
        <f>IF(OR(C43="150 Directors advances", C43="120 accounts receivable", C43="720.2 Automobile - Insurance", C43="720.3 Automobile - License", C43="870.4 Rent - Insurance", C43="870.6 Rent - Property Tax", C43="870.7 Rent - Homeoffice", C43="870.9 Rent - Water"),
   0,
   IF(Dashboard!$F$5="Quick",
      IF(OR(C43="190 Automobile",C43="200 computer hardware",C43="210 Computer software",C43="220 Quickbooks software",C43="230 Office equipment",C43="240 Office furniture"),
         E43-(E43/(1+Dashboard!$F$4)),
         0
      ),
      IF(C43="750 Business promotion",
         E43-(E43/(1+4.793/100)),
         E43-(E43/(1+Dashboard!$F$4))
      )
   )
)</f>
        <v>0</v>
      </c>
      <c r="J43" s="40">
        <f>Bank2[[#This Row],[Money in/ (Money out)]]-Bank2[[#This Row],[GST/HST]]</f>
        <v>0</v>
      </c>
      <c r="L43" s="37">
        <f t="shared" si="0"/>
        <v>0</v>
      </c>
    </row>
    <row r="44" spans="1:12" x14ac:dyDescent="0.2">
      <c r="D44" s="416">
        <f>_xlfn.XLOOKUP(C:C,Table1[for Import to Bank Register dropdown],Table1[for Pivot],0,0,1)</f>
        <v>0</v>
      </c>
      <c r="E44" s="422"/>
      <c r="F44" s="160">
        <f t="shared" si="2"/>
        <v>2222222</v>
      </c>
      <c r="G44" s="394">
        <f t="shared" si="1"/>
        <v>0</v>
      </c>
      <c r="I44" s="395">
        <f>IF(OR(C44="150 Directors advances", C44="120 accounts receivable", C44="720.2 Automobile - Insurance", C44="720.3 Automobile - License", C44="870.4 Rent - Insurance", C44="870.6 Rent - Property Tax", C44="870.7 Rent - Homeoffice", C44="870.9 Rent - Water"),
   0,
   IF(Dashboard!$F$5="Quick",
      IF(OR(C44="190 Automobile",C44="200 computer hardware",C44="210 Computer software",C44="220 Quickbooks software",C44="230 Office equipment",C44="240 Office furniture"),
         E44-(E44/(1+Dashboard!$F$4)),
         0
      ),
      IF(C44="750 Business promotion",
         E44-(E44/(1+4.793/100)),
         E44-(E44/(1+Dashboard!$F$4))
      )
   )
)</f>
        <v>0</v>
      </c>
      <c r="J44" s="40">
        <f>Bank2[[#This Row],[Money in/ (Money out)]]-Bank2[[#This Row],[GST/HST]]</f>
        <v>0</v>
      </c>
      <c r="L44" s="37">
        <f t="shared" si="0"/>
        <v>0</v>
      </c>
    </row>
    <row r="45" spans="1:12" x14ac:dyDescent="0.2">
      <c r="D45" s="416">
        <f>_xlfn.XLOOKUP(C:C,Table1[for Import to Bank Register dropdown],Table1[for Pivot],0,0,1)</f>
        <v>0</v>
      </c>
      <c r="E45" s="422"/>
      <c r="F45" s="160">
        <f t="shared" si="2"/>
        <v>2222222</v>
      </c>
      <c r="G45" s="394">
        <f t="shared" si="1"/>
        <v>0</v>
      </c>
      <c r="I45" s="395">
        <f>IF(OR(C45="150 Directors advances", C45="120 accounts receivable", C45="720.2 Automobile - Insurance", C45="720.3 Automobile - License", C45="870.4 Rent - Insurance", C45="870.6 Rent - Property Tax", C45="870.7 Rent - Homeoffice", C45="870.9 Rent - Water"),
   0,
   IF(Dashboard!$F$5="Quick",
      IF(OR(C45="190 Automobile",C45="200 computer hardware",C45="210 Computer software",C45="220 Quickbooks software",C45="230 Office equipment",C45="240 Office furniture"),
         E45-(E45/(1+Dashboard!$F$4)),
         0
      ),
      IF(C45="750 Business promotion",
         E45-(E45/(1+4.793/100)),
         E45-(E45/(1+Dashboard!$F$4))
      )
   )
)</f>
        <v>0</v>
      </c>
      <c r="J45" s="40">
        <f>Bank2[[#This Row],[Money in/ (Money out)]]-Bank2[[#This Row],[GST/HST]]</f>
        <v>0</v>
      </c>
      <c r="L45" s="37">
        <f t="shared" si="0"/>
        <v>0</v>
      </c>
    </row>
    <row r="46" spans="1:12" x14ac:dyDescent="0.2">
      <c r="D46" s="416">
        <f>_xlfn.XLOOKUP(C:C,Table1[for Import to Bank Register dropdown],Table1[for Pivot],0,0,1)</f>
        <v>0</v>
      </c>
      <c r="E46" s="422"/>
      <c r="F46" s="160">
        <f t="shared" si="2"/>
        <v>2222222</v>
      </c>
      <c r="G46" s="394">
        <f t="shared" si="1"/>
        <v>0</v>
      </c>
      <c r="I46" s="395">
        <f>IF(OR(C46="150 Directors advances", C46="120 accounts receivable", C46="720.2 Automobile - Insurance", C46="720.3 Automobile - License", C46="870.4 Rent - Insurance", C46="870.6 Rent - Property Tax", C46="870.7 Rent - Homeoffice", C46="870.9 Rent - Water"),
   0,
   IF(Dashboard!$F$5="Quick",
      IF(OR(C46="190 Automobile",C46="200 computer hardware",C46="210 Computer software",C46="220 Quickbooks software",C46="230 Office equipment",C46="240 Office furniture"),
         E46-(E46/(1+Dashboard!$F$4)),
         0
      ),
      IF(C46="750 Business promotion",
         E46-(E46/(1+4.793/100)),
         E46-(E46/(1+Dashboard!$F$4))
      )
   )
)</f>
        <v>0</v>
      </c>
      <c r="J46" s="40">
        <f>Bank2[[#This Row],[Money in/ (Money out)]]-Bank2[[#This Row],[GST/HST]]</f>
        <v>0</v>
      </c>
      <c r="L46" s="37">
        <f t="shared" si="0"/>
        <v>0</v>
      </c>
    </row>
    <row r="47" spans="1:12" x14ac:dyDescent="0.2">
      <c r="D47" s="416">
        <f>_xlfn.XLOOKUP(C:C,Table1[for Import to Bank Register dropdown],Table1[for Pivot],0,0,1)</f>
        <v>0</v>
      </c>
      <c r="E47" s="422"/>
      <c r="F47" s="160">
        <f t="shared" si="2"/>
        <v>2222222</v>
      </c>
      <c r="G47" s="394">
        <f t="shared" si="1"/>
        <v>0</v>
      </c>
      <c r="I47" s="395">
        <f>IF(OR(C47="150 Directors advances", C47="120 accounts receivable", C47="720.2 Automobile - Insurance", C47="720.3 Automobile - License", C47="870.4 Rent - Insurance", C47="870.6 Rent - Property Tax", C47="870.7 Rent - Homeoffice", C47="870.9 Rent - Water"),
   0,
   IF(Dashboard!$F$5="Quick",
      IF(OR(C47="190 Automobile",C47="200 computer hardware",C47="210 Computer software",C47="220 Quickbooks software",C47="230 Office equipment",C47="240 Office furniture"),
         E47-(E47/(1+Dashboard!$F$4)),
         0
      ),
      IF(C47="750 Business promotion",
         E47-(E47/(1+4.793/100)),
         E47-(E47/(1+Dashboard!$F$4))
      )
   )
)</f>
        <v>0</v>
      </c>
      <c r="J47" s="40">
        <f>Bank2[[#This Row],[Money in/ (Money out)]]-Bank2[[#This Row],[GST/HST]]</f>
        <v>0</v>
      </c>
      <c r="L47" s="37">
        <f t="shared" si="0"/>
        <v>0</v>
      </c>
    </row>
    <row r="48" spans="1:12" x14ac:dyDescent="0.2">
      <c r="D48" s="416">
        <f>_xlfn.XLOOKUP(C:C,Table1[for Import to Bank Register dropdown],Table1[for Pivot],0,0,1)</f>
        <v>0</v>
      </c>
      <c r="E48" s="422"/>
      <c r="F48" s="160">
        <f t="shared" si="2"/>
        <v>2222222</v>
      </c>
      <c r="G48" s="394">
        <f t="shared" si="1"/>
        <v>0</v>
      </c>
      <c r="I48" s="395">
        <f>IF(OR(C48="150 Directors advances", C48="120 accounts receivable", C48="720.2 Automobile - Insurance", C48="720.3 Automobile - License", C48="870.4 Rent - Insurance", C48="870.6 Rent - Property Tax", C48="870.7 Rent - Homeoffice", C48="870.9 Rent - Water"),
   0,
   IF(Dashboard!$F$5="Quick",
      IF(OR(C48="190 Automobile",C48="200 computer hardware",C48="210 Computer software",C48="220 Quickbooks software",C48="230 Office equipment",C48="240 Office furniture"),
         E48-(E48/(1+Dashboard!$F$4)),
         0
      ),
      IF(C48="750 Business promotion",
         E48-(E48/(1+4.793/100)),
         E48-(E48/(1+Dashboard!$F$4))
      )
   )
)</f>
        <v>0</v>
      </c>
      <c r="J48" s="40">
        <f>Bank2[[#This Row],[Money in/ (Money out)]]-Bank2[[#This Row],[GST/HST]]</f>
        <v>0</v>
      </c>
      <c r="L48" s="37">
        <f t="shared" si="0"/>
        <v>0</v>
      </c>
    </row>
    <row r="49" spans="4:12" x14ac:dyDescent="0.2">
      <c r="D49" s="416">
        <f>_xlfn.XLOOKUP(C:C,Table1[for Import to Bank Register dropdown],Table1[for Pivot],0,0,1)</f>
        <v>0</v>
      </c>
      <c r="E49" s="422"/>
      <c r="F49" s="160">
        <f t="shared" si="2"/>
        <v>2222222</v>
      </c>
      <c r="G49" s="394">
        <f t="shared" si="1"/>
        <v>0</v>
      </c>
      <c r="I49" s="395">
        <f>IF(OR(C49="150 Directors advances", C49="120 accounts receivable", C49="720.2 Automobile - Insurance", C49="720.3 Automobile - License", C49="870.4 Rent - Insurance", C49="870.6 Rent - Property Tax", C49="870.7 Rent - Homeoffice", C49="870.9 Rent - Water"),
   0,
   IF(Dashboard!$F$5="Quick",
      IF(OR(C49="190 Automobile",C49="200 computer hardware",C49="210 Computer software",C49="220 Quickbooks software",C49="230 Office equipment",C49="240 Office furniture"),
         E49-(E49/(1+Dashboard!$F$4)),
         0
      ),
      IF(C49="750 Business promotion",
         E49-(E49/(1+4.793/100)),
         E49-(E49/(1+Dashboard!$F$4))
      )
   )
)</f>
        <v>0</v>
      </c>
      <c r="J49" s="40">
        <f>Bank2[[#This Row],[Money in/ (Money out)]]-Bank2[[#This Row],[GST/HST]]</f>
        <v>0</v>
      </c>
      <c r="L49" s="37">
        <f t="shared" si="0"/>
        <v>0</v>
      </c>
    </row>
    <row r="50" spans="4:12" x14ac:dyDescent="0.2">
      <c r="D50" s="416">
        <f>_xlfn.XLOOKUP(C:C,Table1[for Import to Bank Register dropdown],Table1[for Pivot],0,0,1)</f>
        <v>0</v>
      </c>
      <c r="E50" s="422"/>
      <c r="F50" s="160">
        <f t="shared" si="2"/>
        <v>2222222</v>
      </c>
      <c r="G50" s="394">
        <f t="shared" si="1"/>
        <v>0</v>
      </c>
      <c r="I50" s="395">
        <f>IF(OR(C50="150 Directors advances", C50="120 accounts receivable", C50="720.2 Automobile - Insurance", C50="720.3 Automobile - License", C50="870.4 Rent - Insurance", C50="870.6 Rent - Property Tax", C50="870.7 Rent - Homeoffice", C50="870.9 Rent - Water"),
   0,
   IF(Dashboard!$F$5="Quick",
      IF(OR(C50="190 Automobile",C50="200 computer hardware",C50="210 Computer software",C50="220 Quickbooks software",C50="230 Office equipment",C50="240 Office furniture"),
         E50-(E50/(1+Dashboard!$F$4)),
         0
      ),
      IF(C50="750 Business promotion",
         E50-(E50/(1+4.793/100)),
         E50-(E50/(1+Dashboard!$F$4))
      )
   )
)</f>
        <v>0</v>
      </c>
      <c r="J50" s="40">
        <f>Bank2[[#This Row],[Money in/ (Money out)]]-Bank2[[#This Row],[GST/HST]]</f>
        <v>0</v>
      </c>
      <c r="L50" s="37">
        <f t="shared" si="0"/>
        <v>0</v>
      </c>
    </row>
    <row r="51" spans="4:12" x14ac:dyDescent="0.2">
      <c r="D51" s="416">
        <f>_xlfn.XLOOKUP(C:C,Table1[for Import to Bank Register dropdown],Table1[for Pivot],0,0,1)</f>
        <v>0</v>
      </c>
      <c r="E51" s="422"/>
      <c r="F51" s="160">
        <f t="shared" si="2"/>
        <v>2222222</v>
      </c>
      <c r="G51" s="394">
        <f t="shared" si="1"/>
        <v>0</v>
      </c>
      <c r="I51" s="395">
        <f>IF(OR(C51="150 Directors advances", C51="120 accounts receivable", C51="720.2 Automobile - Insurance", C51="720.3 Automobile - License", C51="870.4 Rent - Insurance", C51="870.6 Rent - Property Tax", C51="870.7 Rent - Homeoffice", C51="870.9 Rent - Water"),
   0,
   IF(Dashboard!$F$5="Quick",
      IF(OR(C51="190 Automobile",C51="200 computer hardware",C51="210 Computer software",C51="220 Quickbooks software",C51="230 Office equipment",C51="240 Office furniture"),
         E51-(E51/(1+Dashboard!$F$4)),
         0
      ),
      IF(C51="750 Business promotion",
         E51-(E51/(1+4.793/100)),
         E51-(E51/(1+Dashboard!$F$4))
      )
   )
)</f>
        <v>0</v>
      </c>
      <c r="J51" s="40">
        <f>Bank2[[#This Row],[Money in/ (Money out)]]-Bank2[[#This Row],[GST/HST]]</f>
        <v>0</v>
      </c>
      <c r="L51" s="37">
        <f t="shared" si="0"/>
        <v>0</v>
      </c>
    </row>
    <row r="52" spans="4:12" x14ac:dyDescent="0.2">
      <c r="D52" s="416">
        <f>_xlfn.XLOOKUP(C:C,Table1[for Import to Bank Register dropdown],Table1[for Pivot],0,0,1)</f>
        <v>0</v>
      </c>
      <c r="E52" s="422"/>
      <c r="F52" s="160">
        <f t="shared" si="2"/>
        <v>2222222</v>
      </c>
      <c r="G52" s="394">
        <f t="shared" si="1"/>
        <v>0</v>
      </c>
      <c r="I52" s="395">
        <f>IF(OR(C52="150 Directors advances", C52="120 accounts receivable", C52="720.2 Automobile - Insurance", C52="720.3 Automobile - License", C52="870.4 Rent - Insurance", C52="870.6 Rent - Property Tax", C52="870.7 Rent - Homeoffice", C52="870.9 Rent - Water"),
   0,
   IF(Dashboard!$F$5="Quick",
      IF(OR(C52="190 Automobile",C52="200 computer hardware",C52="210 Computer software",C52="220 Quickbooks software",C52="230 Office equipment",C52="240 Office furniture"),
         E52-(E52/(1+Dashboard!$F$4)),
         0
      ),
      IF(C52="750 Business promotion",
         E52-(E52/(1+4.793/100)),
         E52-(E52/(1+Dashboard!$F$4))
      )
   )
)</f>
        <v>0</v>
      </c>
      <c r="J52" s="40">
        <f>Bank2[[#This Row],[Money in/ (Money out)]]-Bank2[[#This Row],[GST/HST]]</f>
        <v>0</v>
      </c>
      <c r="L52" s="37">
        <f t="shared" si="0"/>
        <v>0</v>
      </c>
    </row>
    <row r="53" spans="4:12" x14ac:dyDescent="0.2">
      <c r="D53" s="416">
        <f>_xlfn.XLOOKUP(C:C,Table1[for Import to Bank Register dropdown],Table1[for Pivot],0,0,1)</f>
        <v>0</v>
      </c>
      <c r="E53" s="422"/>
      <c r="F53" s="160">
        <f t="shared" si="2"/>
        <v>2222222</v>
      </c>
      <c r="G53" s="394">
        <f t="shared" si="1"/>
        <v>0</v>
      </c>
      <c r="I53" s="395">
        <f>IF(OR(C53="150 Directors advances", C53="120 accounts receivable", C53="720.2 Automobile - Insurance", C53="720.3 Automobile - License", C53="870.4 Rent - Insurance", C53="870.6 Rent - Property Tax", C53="870.7 Rent - Homeoffice", C53="870.9 Rent - Water"),
   0,
   IF(Dashboard!$F$5="Quick",
      IF(OR(C53="190 Automobile",C53="200 computer hardware",C53="210 Computer software",C53="220 Quickbooks software",C53="230 Office equipment",C53="240 Office furniture"),
         E53-(E53/(1+Dashboard!$F$4)),
         0
      ),
      IF(C53="750 Business promotion",
         E53-(E53/(1+4.793/100)),
         E53-(E53/(1+Dashboard!$F$4))
      )
   )
)</f>
        <v>0</v>
      </c>
      <c r="J53" s="40">
        <f>Bank2[[#This Row],[Money in/ (Money out)]]-Bank2[[#This Row],[GST/HST]]</f>
        <v>0</v>
      </c>
      <c r="L53" s="37">
        <f t="shared" si="0"/>
        <v>0</v>
      </c>
    </row>
    <row r="54" spans="4:12" x14ac:dyDescent="0.2">
      <c r="D54" s="416">
        <f>_xlfn.XLOOKUP(C:C,Table1[for Import to Bank Register dropdown],Table1[for Pivot],0,0,1)</f>
        <v>0</v>
      </c>
      <c r="E54" s="422"/>
      <c r="F54" s="160">
        <f t="shared" si="2"/>
        <v>2222222</v>
      </c>
      <c r="G54" s="394">
        <f t="shared" si="1"/>
        <v>0</v>
      </c>
      <c r="I54" s="395">
        <f>IF(OR(C54="150 Directors advances", C54="120 accounts receivable", C54="720.2 Automobile - Insurance", C54="720.3 Automobile - License", C54="870.4 Rent - Insurance", C54="870.6 Rent - Property Tax", C54="870.7 Rent - Homeoffice", C54="870.9 Rent - Water"),
   0,
   IF(Dashboard!$F$5="Quick",
      IF(OR(C54="190 Automobile",C54="200 computer hardware",C54="210 Computer software",C54="220 Quickbooks software",C54="230 Office equipment",C54="240 Office furniture"),
         E54-(E54/(1+Dashboard!$F$4)),
         0
      ),
      IF(C54="750 Business promotion",
         E54-(E54/(1+4.793/100)),
         E54-(E54/(1+Dashboard!$F$4))
      )
   )
)</f>
        <v>0</v>
      </c>
      <c r="J54" s="40">
        <f>Bank2[[#This Row],[Money in/ (Money out)]]-Bank2[[#This Row],[GST/HST]]</f>
        <v>0</v>
      </c>
      <c r="L54" s="37">
        <f t="shared" si="0"/>
        <v>0</v>
      </c>
    </row>
    <row r="55" spans="4:12" x14ac:dyDescent="0.2">
      <c r="D55" s="416">
        <f>_xlfn.XLOOKUP(C:C,Table1[for Import to Bank Register dropdown],Table1[for Pivot],0,0,1)</f>
        <v>0</v>
      </c>
      <c r="E55" s="422"/>
      <c r="F55" s="160">
        <f t="shared" si="2"/>
        <v>2222222</v>
      </c>
      <c r="G55" s="394">
        <f t="shared" si="1"/>
        <v>0</v>
      </c>
      <c r="I55" s="395">
        <f>IF(OR(C55="150 Directors advances", C55="120 accounts receivable", C55="720.2 Automobile - Insurance", C55="720.3 Automobile - License", C55="870.4 Rent - Insurance", C55="870.6 Rent - Property Tax", C55="870.7 Rent - Homeoffice", C55="870.9 Rent - Water"),
   0,
   IF(Dashboard!$F$5="Quick",
      IF(OR(C55="190 Automobile",C55="200 computer hardware",C55="210 Computer software",C55="220 Quickbooks software",C55="230 Office equipment",C55="240 Office furniture"),
         E55-(E55/(1+Dashboard!$F$4)),
         0
      ),
      IF(C55="750 Business promotion",
         E55-(E55/(1+4.793/100)),
         E55-(E55/(1+Dashboard!$F$4))
      )
   )
)</f>
        <v>0</v>
      </c>
      <c r="J55" s="40">
        <f>Bank2[[#This Row],[Money in/ (Money out)]]-Bank2[[#This Row],[GST/HST]]</f>
        <v>0</v>
      </c>
      <c r="L55" s="37">
        <f t="shared" si="0"/>
        <v>0</v>
      </c>
    </row>
    <row r="56" spans="4:12" x14ac:dyDescent="0.2">
      <c r="D56" s="416">
        <f>_xlfn.XLOOKUP(C:C,Table1[for Import to Bank Register dropdown],Table1[for Pivot],0,0,1)</f>
        <v>0</v>
      </c>
      <c r="E56" s="422"/>
      <c r="F56" s="160">
        <f t="shared" si="2"/>
        <v>2222222</v>
      </c>
      <c r="G56" s="394">
        <f t="shared" si="1"/>
        <v>0</v>
      </c>
      <c r="I56" s="395">
        <f>IF(OR(C56="150 Directors advances", C56="120 accounts receivable", C56="720.2 Automobile - Insurance", C56="720.3 Automobile - License", C56="870.4 Rent - Insurance", C56="870.6 Rent - Property Tax", C56="870.7 Rent - Homeoffice", C56="870.9 Rent - Water"),
   0,
   IF(Dashboard!$F$5="Quick",
      IF(OR(C56="190 Automobile",C56="200 computer hardware",C56="210 Computer software",C56="220 Quickbooks software",C56="230 Office equipment",C56="240 Office furniture"),
         E56-(E56/(1+Dashboard!$F$4)),
         0
      ),
      IF(C56="750 Business promotion",
         E56-(E56/(1+4.793/100)),
         E56-(E56/(1+Dashboard!$F$4))
      )
   )
)</f>
        <v>0</v>
      </c>
      <c r="J56" s="40">
        <f>Bank2[[#This Row],[Money in/ (Money out)]]-Bank2[[#This Row],[GST/HST]]</f>
        <v>0</v>
      </c>
      <c r="L56" s="37">
        <f t="shared" si="0"/>
        <v>0</v>
      </c>
    </row>
    <row r="57" spans="4:12" x14ac:dyDescent="0.2">
      <c r="D57" s="416">
        <f>_xlfn.XLOOKUP(C:C,Table1[for Import to Bank Register dropdown],Table1[for Pivot],0,0,1)</f>
        <v>0</v>
      </c>
      <c r="E57" s="422"/>
      <c r="F57" s="160">
        <f t="shared" si="2"/>
        <v>2222222</v>
      </c>
      <c r="G57" s="394">
        <f t="shared" si="1"/>
        <v>0</v>
      </c>
      <c r="I57" s="395">
        <f>IF(OR(C57="150 Directors advances", C57="120 accounts receivable", C57="720.2 Automobile - Insurance", C57="720.3 Automobile - License", C57="870.4 Rent - Insurance", C57="870.6 Rent - Property Tax", C57="870.7 Rent - Homeoffice", C57="870.9 Rent - Water"),
   0,
   IF(Dashboard!$F$5="Quick",
      IF(OR(C57="190 Automobile",C57="200 computer hardware",C57="210 Computer software",C57="220 Quickbooks software",C57="230 Office equipment",C57="240 Office furniture"),
         E57-(E57/(1+Dashboard!$F$4)),
         0
      ),
      IF(C57="750 Business promotion",
         E57-(E57/(1+4.793/100)),
         E57-(E57/(1+Dashboard!$F$4))
      )
   )
)</f>
        <v>0</v>
      </c>
      <c r="J57" s="40">
        <f>Bank2[[#This Row],[Money in/ (Money out)]]-Bank2[[#This Row],[GST/HST]]</f>
        <v>0</v>
      </c>
      <c r="L57" s="37">
        <f t="shared" si="0"/>
        <v>0</v>
      </c>
    </row>
    <row r="58" spans="4:12" x14ac:dyDescent="0.2">
      <c r="D58" s="416">
        <f>_xlfn.XLOOKUP(C:C,Table1[for Import to Bank Register dropdown],Table1[for Pivot],0,0,1)</f>
        <v>0</v>
      </c>
      <c r="E58" s="422"/>
      <c r="F58" s="160">
        <f t="shared" si="2"/>
        <v>2222222</v>
      </c>
      <c r="G58" s="394">
        <f t="shared" si="1"/>
        <v>0</v>
      </c>
      <c r="I58" s="395">
        <f>IF(OR(C58="150 Directors advances", C58="120 accounts receivable", C58="720.2 Automobile - Insurance", C58="720.3 Automobile - License", C58="870.4 Rent - Insurance", C58="870.6 Rent - Property Tax", C58="870.7 Rent - Homeoffice", C58="870.9 Rent - Water"),
   0,
   IF(Dashboard!$F$5="Quick",
      IF(OR(C58="190 Automobile",C58="200 computer hardware",C58="210 Computer software",C58="220 Quickbooks software",C58="230 Office equipment",C58="240 Office furniture"),
         E58-(E58/(1+Dashboard!$F$4)),
         0
      ),
      IF(C58="750 Business promotion",
         E58-(E58/(1+4.793/100)),
         E58-(E58/(1+Dashboard!$F$4))
      )
   )
)</f>
        <v>0</v>
      </c>
      <c r="J58" s="40">
        <f>Bank2[[#This Row],[Money in/ (Money out)]]-Bank2[[#This Row],[GST/HST]]</f>
        <v>0</v>
      </c>
      <c r="L58" s="37">
        <f t="shared" si="0"/>
        <v>0</v>
      </c>
    </row>
    <row r="59" spans="4:12" x14ac:dyDescent="0.2">
      <c r="D59" s="416">
        <f>_xlfn.XLOOKUP(C:C,Table1[for Import to Bank Register dropdown],Table1[for Pivot],0,0,1)</f>
        <v>0</v>
      </c>
      <c r="E59" s="422"/>
      <c r="F59" s="160">
        <f t="shared" si="2"/>
        <v>2222222</v>
      </c>
      <c r="G59" s="394">
        <f t="shared" si="1"/>
        <v>0</v>
      </c>
      <c r="I59" s="395">
        <f>IF(OR(C59="150 Directors advances", C59="120 accounts receivable", C59="720.2 Automobile - Insurance", C59="720.3 Automobile - License", C59="870.4 Rent - Insurance", C59="870.6 Rent - Property Tax", C59="870.7 Rent - Homeoffice", C59="870.9 Rent - Water"),
   0,
   IF(Dashboard!$F$5="Quick",
      IF(OR(C59="190 Automobile",C59="200 computer hardware",C59="210 Computer software",C59="220 Quickbooks software",C59="230 Office equipment",C59="240 Office furniture"),
         E59-(E59/(1+Dashboard!$F$4)),
         0
      ),
      IF(C59="750 Business promotion",
         E59-(E59/(1+4.793/100)),
         E59-(E59/(1+Dashboard!$F$4))
      )
   )
)</f>
        <v>0</v>
      </c>
      <c r="J59" s="40">
        <f>Bank2[[#This Row],[Money in/ (Money out)]]-Bank2[[#This Row],[GST/HST]]</f>
        <v>0</v>
      </c>
      <c r="L59" s="37">
        <f t="shared" si="0"/>
        <v>0</v>
      </c>
    </row>
    <row r="60" spans="4:12" x14ac:dyDescent="0.2">
      <c r="D60" s="416">
        <f>_xlfn.XLOOKUP(C:C,Table1[for Import to Bank Register dropdown],Table1[for Pivot],0,0,1)</f>
        <v>0</v>
      </c>
      <c r="E60" s="422"/>
      <c r="F60" s="160">
        <f t="shared" si="2"/>
        <v>2222222</v>
      </c>
      <c r="G60" s="394">
        <f t="shared" si="1"/>
        <v>0</v>
      </c>
      <c r="I60" s="395">
        <f>IF(OR(C60="150 Directors advances", C60="120 accounts receivable", C60="720.2 Automobile - Insurance", C60="720.3 Automobile - License", C60="870.4 Rent - Insurance", C60="870.6 Rent - Property Tax", C60="870.7 Rent - Homeoffice", C60="870.9 Rent - Water"),
   0,
   IF(Dashboard!$F$5="Quick",
      IF(OR(C60="190 Automobile",C60="200 computer hardware",C60="210 Computer software",C60="220 Quickbooks software",C60="230 Office equipment",C60="240 Office furniture"),
         E60-(E60/(1+Dashboard!$F$4)),
         0
      ),
      IF(C60="750 Business promotion",
         E60-(E60/(1+4.793/100)),
         E60-(E60/(1+Dashboard!$F$4))
      )
   )
)</f>
        <v>0</v>
      </c>
      <c r="J60" s="40">
        <f>Bank2[[#This Row],[Money in/ (Money out)]]-Bank2[[#This Row],[GST/HST]]</f>
        <v>0</v>
      </c>
      <c r="L60" s="37">
        <f t="shared" si="0"/>
        <v>0</v>
      </c>
    </row>
    <row r="61" spans="4:12" x14ac:dyDescent="0.2">
      <c r="D61" s="416">
        <f>_xlfn.XLOOKUP(C:C,Table1[for Import to Bank Register dropdown],Table1[for Pivot],0,0,1)</f>
        <v>0</v>
      </c>
      <c r="E61" s="422"/>
      <c r="F61" s="160">
        <f t="shared" si="2"/>
        <v>2222222</v>
      </c>
      <c r="G61" s="394">
        <f t="shared" si="1"/>
        <v>0</v>
      </c>
      <c r="I61" s="395">
        <f>IF(OR(C61="150 Directors advances", C61="120 accounts receivable", C61="720.2 Automobile - Insurance", C61="720.3 Automobile - License", C61="870.4 Rent - Insurance", C61="870.6 Rent - Property Tax", C61="870.7 Rent - Homeoffice", C61="870.9 Rent - Water"),
   0,
   IF(Dashboard!$F$5="Quick",
      IF(OR(C61="190 Automobile",C61="200 computer hardware",C61="210 Computer software",C61="220 Quickbooks software",C61="230 Office equipment",C61="240 Office furniture"),
         E61-(E61/(1+Dashboard!$F$4)),
         0
      ),
      IF(C61="750 Business promotion",
         E61-(E61/(1+4.793/100)),
         E61-(E61/(1+Dashboard!$F$4))
      )
   )
)</f>
        <v>0</v>
      </c>
      <c r="J61" s="40">
        <f>Bank2[[#This Row],[Money in/ (Money out)]]-Bank2[[#This Row],[GST/HST]]</f>
        <v>0</v>
      </c>
      <c r="L61" s="37">
        <f t="shared" si="0"/>
        <v>0</v>
      </c>
    </row>
    <row r="62" spans="4:12" x14ac:dyDescent="0.2">
      <c r="D62" s="416">
        <f>_xlfn.XLOOKUP(C:C,Table1[for Import to Bank Register dropdown],Table1[for Pivot],0,0,1)</f>
        <v>0</v>
      </c>
      <c r="E62" s="422"/>
      <c r="F62" s="160">
        <f t="shared" si="2"/>
        <v>2222222</v>
      </c>
      <c r="G62" s="394">
        <f t="shared" si="1"/>
        <v>0</v>
      </c>
      <c r="I62" s="395">
        <f>IF(OR(C62="150 Directors advances", C62="120 accounts receivable", C62="720.2 Automobile - Insurance", C62="720.3 Automobile - License", C62="870.4 Rent - Insurance", C62="870.6 Rent - Property Tax", C62="870.7 Rent - Homeoffice", C62="870.9 Rent - Water"),
   0,
   IF(Dashboard!$F$5="Quick",
      IF(OR(C62="190 Automobile",C62="200 computer hardware",C62="210 Computer software",C62="220 Quickbooks software",C62="230 Office equipment",C62="240 Office furniture"),
         E62-(E62/(1+Dashboard!$F$4)),
         0
      ),
      IF(C62="750 Business promotion",
         E62-(E62/(1+4.793/100)),
         E62-(E62/(1+Dashboard!$F$4))
      )
   )
)</f>
        <v>0</v>
      </c>
      <c r="J62" s="40">
        <f>Bank2[[#This Row],[Money in/ (Money out)]]-Bank2[[#This Row],[GST/HST]]</f>
        <v>0</v>
      </c>
      <c r="L62" s="37">
        <f t="shared" si="0"/>
        <v>0</v>
      </c>
    </row>
    <row r="63" spans="4:12" x14ac:dyDescent="0.2">
      <c r="D63" s="416">
        <f>_xlfn.XLOOKUP(C:C,Table1[for Import to Bank Register dropdown],Table1[for Pivot],0,0,1)</f>
        <v>0</v>
      </c>
      <c r="E63" s="422"/>
      <c r="F63" s="160">
        <f t="shared" si="2"/>
        <v>2222222</v>
      </c>
      <c r="G63" s="394">
        <f t="shared" si="1"/>
        <v>0</v>
      </c>
      <c r="I63" s="395">
        <f>IF(OR(C63="150 Directors advances", C63="120 accounts receivable", C63="720.2 Automobile - Insurance", C63="720.3 Automobile - License", C63="870.4 Rent - Insurance", C63="870.6 Rent - Property Tax", C63="870.7 Rent - Homeoffice", C63="870.9 Rent - Water"),
   0,
   IF(Dashboard!$F$5="Quick",
      IF(OR(C63="190 Automobile",C63="200 computer hardware",C63="210 Computer software",C63="220 Quickbooks software",C63="230 Office equipment",C63="240 Office furniture"),
         E63-(E63/(1+Dashboard!$F$4)),
         0
      ),
      IF(C63="750 Business promotion",
         E63-(E63/(1+4.793/100)),
         E63-(E63/(1+Dashboard!$F$4))
      )
   )
)</f>
        <v>0</v>
      </c>
      <c r="J63" s="40">
        <f>Bank2[[#This Row],[Money in/ (Money out)]]-Bank2[[#This Row],[GST/HST]]</f>
        <v>0</v>
      </c>
      <c r="L63" s="37">
        <f t="shared" si="0"/>
        <v>0</v>
      </c>
    </row>
    <row r="64" spans="4:12" x14ac:dyDescent="0.2">
      <c r="D64" s="416">
        <f>_xlfn.XLOOKUP(C:C,Table1[for Import to Bank Register dropdown],Table1[for Pivot],0,0,1)</f>
        <v>0</v>
      </c>
      <c r="E64" s="422"/>
      <c r="F64" s="160">
        <f t="shared" si="2"/>
        <v>2222222</v>
      </c>
      <c r="G64" s="394">
        <f t="shared" si="1"/>
        <v>0</v>
      </c>
      <c r="I64" s="395">
        <f>IF(OR(C64="150 Directors advances", C64="120 accounts receivable", C64="720.2 Automobile - Insurance", C64="720.3 Automobile - License", C64="870.4 Rent - Insurance", C64="870.6 Rent - Property Tax", C64="870.7 Rent - Homeoffice", C64="870.9 Rent - Water"),
   0,
   IF(Dashboard!$F$5="Quick",
      IF(OR(C64="190 Automobile",C64="200 computer hardware",C64="210 Computer software",C64="220 Quickbooks software",C64="230 Office equipment",C64="240 Office furniture"),
         E64-(E64/(1+Dashboard!$F$4)),
         0
      ),
      IF(C64="750 Business promotion",
         E64-(E64/(1+4.793/100)),
         E64-(E64/(1+Dashboard!$F$4))
      )
   )
)</f>
        <v>0</v>
      </c>
      <c r="J64" s="40">
        <f>Bank2[[#This Row],[Money in/ (Money out)]]-Bank2[[#This Row],[GST/HST]]</f>
        <v>0</v>
      </c>
      <c r="L64" s="37">
        <f t="shared" si="0"/>
        <v>0</v>
      </c>
    </row>
    <row r="65" spans="4:12" x14ac:dyDescent="0.2">
      <c r="D65" s="416">
        <f>_xlfn.XLOOKUP(C:C,Table1[for Import to Bank Register dropdown],Table1[for Pivot],0,0,1)</f>
        <v>0</v>
      </c>
      <c r="E65" s="422"/>
      <c r="F65" s="160">
        <f t="shared" si="2"/>
        <v>2222222</v>
      </c>
      <c r="G65" s="394">
        <f t="shared" si="1"/>
        <v>0</v>
      </c>
      <c r="I65" s="395">
        <f>IF(OR(C65="150 Directors advances", C65="120 accounts receivable", C65="720.2 Automobile - Insurance", C65="720.3 Automobile - License", C65="870.4 Rent - Insurance", C65="870.6 Rent - Property Tax", C65="870.7 Rent - Homeoffice", C65="870.9 Rent - Water"),
   0,
   IF(Dashboard!$F$5="Quick",
      IF(OR(C65="190 Automobile",C65="200 computer hardware",C65="210 Computer software",C65="220 Quickbooks software",C65="230 Office equipment",C65="240 Office furniture"),
         E65-(E65/(1+Dashboard!$F$4)),
         0
      ),
      IF(C65="750 Business promotion",
         E65-(E65/(1+4.793/100)),
         E65-(E65/(1+Dashboard!$F$4))
      )
   )
)</f>
        <v>0</v>
      </c>
      <c r="J65" s="40">
        <f>Bank2[[#This Row],[Money in/ (Money out)]]-Bank2[[#This Row],[GST/HST]]</f>
        <v>0</v>
      </c>
      <c r="L65" s="37">
        <f t="shared" si="0"/>
        <v>0</v>
      </c>
    </row>
    <row r="66" spans="4:12" x14ac:dyDescent="0.2">
      <c r="D66" s="416">
        <f>_xlfn.XLOOKUP(C:C,Table1[for Import to Bank Register dropdown],Table1[for Pivot],0,0,1)</f>
        <v>0</v>
      </c>
      <c r="E66" s="422"/>
      <c r="F66" s="160">
        <f t="shared" si="2"/>
        <v>2222222</v>
      </c>
      <c r="G66" s="394">
        <f t="shared" si="1"/>
        <v>0</v>
      </c>
      <c r="I66" s="395">
        <f>IF(OR(C66="150 Directors advances", C66="120 accounts receivable", C66="720.2 Automobile - Insurance", C66="720.3 Automobile - License", C66="870.4 Rent - Insurance", C66="870.6 Rent - Property Tax", C66="870.7 Rent - Homeoffice", C66="870.9 Rent - Water"),
   0,
   IF(Dashboard!$F$5="Quick",
      IF(OR(C66="190 Automobile",C66="200 computer hardware",C66="210 Computer software",C66="220 Quickbooks software",C66="230 Office equipment",C66="240 Office furniture"),
         E66-(E66/(1+Dashboard!$F$4)),
         0
      ),
      IF(C66="750 Business promotion",
         E66-(E66/(1+4.793/100)),
         E66-(E66/(1+Dashboard!$F$4))
      )
   )
)</f>
        <v>0</v>
      </c>
      <c r="J66" s="40">
        <f>Bank2[[#This Row],[Money in/ (Money out)]]-Bank2[[#This Row],[GST/HST]]</f>
        <v>0</v>
      </c>
      <c r="L66" s="37">
        <f t="shared" si="0"/>
        <v>0</v>
      </c>
    </row>
    <row r="67" spans="4:12" x14ac:dyDescent="0.2">
      <c r="D67" s="416">
        <f>_xlfn.XLOOKUP(C:C,Table1[for Import to Bank Register dropdown],Table1[for Pivot],0,0,1)</f>
        <v>0</v>
      </c>
      <c r="E67" s="422"/>
      <c r="F67" s="160">
        <f t="shared" si="2"/>
        <v>2222222</v>
      </c>
      <c r="G67" s="394">
        <f t="shared" si="1"/>
        <v>0</v>
      </c>
      <c r="I67" s="395">
        <f>IF(OR(C67="150 Directors advances", C67="120 accounts receivable", C67="720.2 Automobile - Insurance", C67="720.3 Automobile - License", C67="870.4 Rent - Insurance", C67="870.6 Rent - Property Tax", C67="870.7 Rent - Homeoffice", C67="870.9 Rent - Water"),
   0,
   IF(Dashboard!$F$5="Quick",
      IF(OR(C67="190 Automobile",C67="200 computer hardware",C67="210 Computer software",C67="220 Quickbooks software",C67="230 Office equipment",C67="240 Office furniture"),
         E67-(E67/(1+Dashboard!$F$4)),
         0
      ),
      IF(C67="750 Business promotion",
         E67-(E67/(1+4.793/100)),
         E67-(E67/(1+Dashboard!$F$4))
      )
   )
)</f>
        <v>0</v>
      </c>
      <c r="J67" s="40">
        <f>Bank2[[#This Row],[Money in/ (Money out)]]-Bank2[[#This Row],[GST/HST]]</f>
        <v>0</v>
      </c>
      <c r="L67" s="37">
        <f t="shared" si="0"/>
        <v>0</v>
      </c>
    </row>
    <row r="68" spans="4:12" x14ac:dyDescent="0.2">
      <c r="D68" s="416">
        <f>_xlfn.XLOOKUP(C:C,Table1[for Import to Bank Register dropdown],Table1[for Pivot],0,0,1)</f>
        <v>0</v>
      </c>
      <c r="E68" s="422"/>
      <c r="F68" s="160">
        <f t="shared" si="2"/>
        <v>2222222</v>
      </c>
      <c r="G68" s="394">
        <f t="shared" si="1"/>
        <v>0</v>
      </c>
      <c r="I68" s="395">
        <f>IF(OR(C68="150 Directors advances", C68="120 accounts receivable", C68="720.2 Automobile - Insurance", C68="720.3 Automobile - License", C68="870.4 Rent - Insurance", C68="870.6 Rent - Property Tax", C68="870.7 Rent - Homeoffice", C68="870.9 Rent - Water"),
   0,
   IF(Dashboard!$F$5="Quick",
      IF(OR(C68="190 Automobile",C68="200 computer hardware",C68="210 Computer software",C68="220 Quickbooks software",C68="230 Office equipment",C68="240 Office furniture"),
         E68-(E68/(1+Dashboard!$F$4)),
         0
      ),
      IF(C68="750 Business promotion",
         E68-(E68/(1+4.793/100)),
         E68-(E68/(1+Dashboard!$F$4))
      )
   )
)</f>
        <v>0</v>
      </c>
      <c r="J68" s="40">
        <f>Bank2[[#This Row],[Money in/ (Money out)]]-Bank2[[#This Row],[GST/HST]]</f>
        <v>0</v>
      </c>
      <c r="L68" s="37">
        <f t="shared" si="0"/>
        <v>0</v>
      </c>
    </row>
    <row r="69" spans="4:12" x14ac:dyDescent="0.2">
      <c r="D69" s="416">
        <f>_xlfn.XLOOKUP(C:C,Table1[for Import to Bank Register dropdown],Table1[for Pivot],0,0,1)</f>
        <v>0</v>
      </c>
      <c r="E69" s="422"/>
      <c r="F69" s="160">
        <f t="shared" si="2"/>
        <v>2222222</v>
      </c>
      <c r="G69" s="394">
        <f t="shared" si="1"/>
        <v>0</v>
      </c>
      <c r="I69" s="395">
        <f>IF(OR(C69="150 Directors advances", C69="120 accounts receivable", C69="720.2 Automobile - Insurance", C69="720.3 Automobile - License", C69="870.4 Rent - Insurance", C69="870.6 Rent - Property Tax", C69="870.7 Rent - Homeoffice", C69="870.9 Rent - Water"),
   0,
   IF(Dashboard!$F$5="Quick",
      IF(OR(C69="190 Automobile",C69="200 computer hardware",C69="210 Computer software",C69="220 Quickbooks software",C69="230 Office equipment",C69="240 Office furniture"),
         E69-(E69/(1+Dashboard!$F$4)),
         0
      ),
      IF(C69="750 Business promotion",
         E69-(E69/(1+4.793/100)),
         E69-(E69/(1+Dashboard!$F$4))
      )
   )
)</f>
        <v>0</v>
      </c>
      <c r="J69" s="40">
        <f>Bank2[[#This Row],[Money in/ (Money out)]]-Bank2[[#This Row],[GST/HST]]</f>
        <v>0</v>
      </c>
      <c r="L69" s="37">
        <f t="shared" si="0"/>
        <v>0</v>
      </c>
    </row>
    <row r="70" spans="4:12" x14ac:dyDescent="0.2">
      <c r="D70" s="416">
        <f>_xlfn.XLOOKUP(C:C,Table1[for Import to Bank Register dropdown],Table1[for Pivot],0,0,1)</f>
        <v>0</v>
      </c>
      <c r="E70" s="422"/>
      <c r="F70" s="160">
        <f t="shared" si="2"/>
        <v>2222222</v>
      </c>
      <c r="G70" s="394">
        <f t="shared" si="1"/>
        <v>0</v>
      </c>
      <c r="I70" s="395">
        <f>IF(OR(C70="150 Directors advances", C70="120 accounts receivable", C70="720.2 Automobile - Insurance", C70="720.3 Automobile - License", C70="870.4 Rent - Insurance", C70="870.6 Rent - Property Tax", C70="870.7 Rent - Homeoffice", C70="870.9 Rent - Water"),
   0,
   IF(Dashboard!$F$5="Quick",
      IF(OR(C70="190 Automobile",C70="200 computer hardware",C70="210 Computer software",C70="220 Quickbooks software",C70="230 Office equipment",C70="240 Office furniture"),
         E70-(E70/(1+Dashboard!$F$4)),
         0
      ),
      IF(C70="750 Business promotion",
         E70-(E70/(1+4.793/100)),
         E70-(E70/(1+Dashboard!$F$4))
      )
   )
)</f>
        <v>0</v>
      </c>
      <c r="J70" s="40">
        <f>Bank2[[#This Row],[Money in/ (Money out)]]-Bank2[[#This Row],[GST/HST]]</f>
        <v>0</v>
      </c>
      <c r="L70" s="37">
        <f t="shared" si="0"/>
        <v>0</v>
      </c>
    </row>
    <row r="71" spans="4:12" x14ac:dyDescent="0.2">
      <c r="D71" s="416">
        <f>_xlfn.XLOOKUP(C:C,Table1[for Import to Bank Register dropdown],Table1[for Pivot],0,0,1)</f>
        <v>0</v>
      </c>
      <c r="E71" s="422"/>
      <c r="F71" s="160">
        <f t="shared" si="2"/>
        <v>2222222</v>
      </c>
      <c r="G71" s="394">
        <f t="shared" si="1"/>
        <v>0</v>
      </c>
      <c r="I71" s="395">
        <f>IF(OR(C71="150 Directors advances", C71="120 accounts receivable", C71="720.2 Automobile - Insurance", C71="720.3 Automobile - License", C71="870.4 Rent - Insurance", C71="870.6 Rent - Property Tax", C71="870.7 Rent - Homeoffice", C71="870.9 Rent - Water"),
   0,
   IF(Dashboard!$F$5="Quick",
      IF(OR(C71="190 Automobile",C71="200 computer hardware",C71="210 Computer software",C71="220 Quickbooks software",C71="230 Office equipment",C71="240 Office furniture"),
         E71-(E71/(1+Dashboard!$F$4)),
         0
      ),
      IF(C71="750 Business promotion",
         E71-(E71/(1+4.793/100)),
         E71-(E71/(1+Dashboard!$F$4))
      )
   )
)</f>
        <v>0</v>
      </c>
      <c r="J71" s="40">
        <f>Bank2[[#This Row],[Money in/ (Money out)]]-Bank2[[#This Row],[GST/HST]]</f>
        <v>0</v>
      </c>
      <c r="L71" s="37">
        <f t="shared" ref="L71:L134" si="3">$L$3</f>
        <v>0</v>
      </c>
    </row>
    <row r="72" spans="4:12" x14ac:dyDescent="0.2">
      <c r="D72" s="416">
        <f>_xlfn.XLOOKUP(C:C,Table1[for Import to Bank Register dropdown],Table1[for Pivot],0,0,1)</f>
        <v>0</v>
      </c>
      <c r="E72" s="422"/>
      <c r="F72" s="160">
        <f t="shared" si="2"/>
        <v>2222222</v>
      </c>
      <c r="G72" s="394">
        <f t="shared" si="1"/>
        <v>0</v>
      </c>
      <c r="I72" s="395">
        <f>IF(OR(C72="150 Directors advances", C72="120 accounts receivable", C72="720.2 Automobile - Insurance", C72="720.3 Automobile - License", C72="870.4 Rent - Insurance", C72="870.6 Rent - Property Tax", C72="870.7 Rent - Homeoffice", C72="870.9 Rent - Water"),
   0,
   IF(Dashboard!$F$5="Quick",
      IF(OR(C72="190 Automobile",C72="200 computer hardware",C72="210 Computer software",C72="220 Quickbooks software",C72="230 Office equipment",C72="240 Office furniture"),
         E72-(E72/(1+Dashboard!$F$4)),
         0
      ),
      IF(C72="750 Business promotion",
         E72-(E72/(1+4.793/100)),
         E72-(E72/(1+Dashboard!$F$4))
      )
   )
)</f>
        <v>0</v>
      </c>
      <c r="J72" s="40">
        <f>Bank2[[#This Row],[Money in/ (Money out)]]-Bank2[[#This Row],[GST/HST]]</f>
        <v>0</v>
      </c>
      <c r="L72" s="37">
        <f t="shared" si="3"/>
        <v>0</v>
      </c>
    </row>
    <row r="73" spans="4:12" x14ac:dyDescent="0.2">
      <c r="D73" s="416">
        <f>_xlfn.XLOOKUP(C:C,Table1[for Import to Bank Register dropdown],Table1[for Pivot],0,0,1)</f>
        <v>0</v>
      </c>
      <c r="E73" s="422"/>
      <c r="F73" s="160">
        <f t="shared" si="2"/>
        <v>2222222</v>
      </c>
      <c r="G73" s="394">
        <f t="shared" si="1"/>
        <v>0</v>
      </c>
      <c r="I73" s="395">
        <f>IF(OR(C73="150 Directors advances", C73="120 accounts receivable", C73="720.2 Automobile - Insurance", C73="720.3 Automobile - License", C73="870.4 Rent - Insurance", C73="870.6 Rent - Property Tax", C73="870.7 Rent - Homeoffice", C73="870.9 Rent - Water"),
   0,
   IF(Dashboard!$F$5="Quick",
      IF(OR(C73="190 Automobile",C73="200 computer hardware",C73="210 Computer software",C73="220 Quickbooks software",C73="230 Office equipment",C73="240 Office furniture"),
         E73-(E73/(1+Dashboard!$F$4)),
         0
      ),
      IF(C73="750 Business promotion",
         E73-(E73/(1+4.793/100)),
         E73-(E73/(1+Dashboard!$F$4))
      )
   )
)</f>
        <v>0</v>
      </c>
      <c r="J73" s="40">
        <f>Bank2[[#This Row],[Money in/ (Money out)]]-Bank2[[#This Row],[GST/HST]]</f>
        <v>0</v>
      </c>
      <c r="L73" s="37">
        <f t="shared" si="3"/>
        <v>0</v>
      </c>
    </row>
    <row r="74" spans="4:12" x14ac:dyDescent="0.2">
      <c r="D74" s="416">
        <f>_xlfn.XLOOKUP(C:C,Table1[for Import to Bank Register dropdown],Table1[for Pivot],0,0,1)</f>
        <v>0</v>
      </c>
      <c r="E74" s="422"/>
      <c r="F74" s="160">
        <f t="shared" si="2"/>
        <v>2222222</v>
      </c>
      <c r="G74" s="394">
        <f t="shared" ref="G74:G137" si="4">G73+E74</f>
        <v>0</v>
      </c>
      <c r="I74" s="395">
        <f>IF(OR(C74="150 Directors advances", C74="120 accounts receivable", C74="720.2 Automobile - Insurance", C74="720.3 Automobile - License", C74="870.4 Rent - Insurance", C74="870.6 Rent - Property Tax", C74="870.7 Rent - Homeoffice", C74="870.9 Rent - Water"),
   0,
   IF(Dashboard!$F$5="Quick",
      IF(OR(C74="190 Automobile",C74="200 computer hardware",C74="210 Computer software",C74="220 Quickbooks software",C74="230 Office equipment",C74="240 Office furniture"),
         E74-(E74/(1+Dashboard!$F$4)),
         0
      ),
      IF(C74="750 Business promotion",
         E74-(E74/(1+4.793/100)),
         E74-(E74/(1+Dashboard!$F$4))
      )
   )
)</f>
        <v>0</v>
      </c>
      <c r="J74" s="40">
        <f>Bank2[[#This Row],[Money in/ (Money out)]]-Bank2[[#This Row],[GST/HST]]</f>
        <v>0</v>
      </c>
      <c r="L74" s="37">
        <f t="shared" si="3"/>
        <v>0</v>
      </c>
    </row>
    <row r="75" spans="4:12" x14ac:dyDescent="0.2">
      <c r="D75" s="416">
        <f>_xlfn.XLOOKUP(C:C,Table1[for Import to Bank Register dropdown],Table1[for Pivot],0,0,1)</f>
        <v>0</v>
      </c>
      <c r="E75" s="422"/>
      <c r="F75" s="160">
        <f t="shared" ref="F75:F138" si="5">$E$2</f>
        <v>2222222</v>
      </c>
      <c r="G75" s="394">
        <f t="shared" si="4"/>
        <v>0</v>
      </c>
      <c r="I75" s="395">
        <f>IF(OR(C75="150 Directors advances", C75="120 accounts receivable", C75="720.2 Automobile - Insurance", C75="720.3 Automobile - License", C75="870.4 Rent - Insurance", C75="870.6 Rent - Property Tax", C75="870.7 Rent - Homeoffice", C75="870.9 Rent - Water"),
   0,
   IF(Dashboard!$F$5="Quick",
      IF(OR(C75="190 Automobile",C75="200 computer hardware",C75="210 Computer software",C75="220 Quickbooks software",C75="230 Office equipment",C75="240 Office furniture"),
         E75-(E75/(1+Dashboard!$F$4)),
         0
      ),
      IF(C75="750 Business promotion",
         E75-(E75/(1+4.793/100)),
         E75-(E75/(1+Dashboard!$F$4))
      )
   )
)</f>
        <v>0</v>
      </c>
      <c r="J75" s="40">
        <f>Bank2[[#This Row],[Money in/ (Money out)]]-Bank2[[#This Row],[GST/HST]]</f>
        <v>0</v>
      </c>
      <c r="L75" s="37">
        <f t="shared" si="3"/>
        <v>0</v>
      </c>
    </row>
    <row r="76" spans="4:12" x14ac:dyDescent="0.2">
      <c r="D76" s="416">
        <f>_xlfn.XLOOKUP(C:C,Table1[for Import to Bank Register dropdown],Table1[for Pivot],0,0,1)</f>
        <v>0</v>
      </c>
      <c r="E76" s="422"/>
      <c r="F76" s="160">
        <f t="shared" si="5"/>
        <v>2222222</v>
      </c>
      <c r="G76" s="394">
        <f t="shared" si="4"/>
        <v>0</v>
      </c>
      <c r="I76" s="395">
        <f>IF(OR(C76="150 Directors advances", C76="120 accounts receivable", C76="720.2 Automobile - Insurance", C76="720.3 Automobile - License", C76="870.4 Rent - Insurance", C76="870.6 Rent - Property Tax", C76="870.7 Rent - Homeoffice", C76="870.9 Rent - Water"),
   0,
   IF(Dashboard!$F$5="Quick",
      IF(OR(C76="190 Automobile",C76="200 computer hardware",C76="210 Computer software",C76="220 Quickbooks software",C76="230 Office equipment",C76="240 Office furniture"),
         E76-(E76/(1+Dashboard!$F$4)),
         0
      ),
      IF(C76="750 Business promotion",
         E76-(E76/(1+4.793/100)),
         E76-(E76/(1+Dashboard!$F$4))
      )
   )
)</f>
        <v>0</v>
      </c>
      <c r="J76" s="40">
        <f>Bank2[[#This Row],[Money in/ (Money out)]]-Bank2[[#This Row],[GST/HST]]</f>
        <v>0</v>
      </c>
      <c r="L76" s="37">
        <f t="shared" si="3"/>
        <v>0</v>
      </c>
    </row>
    <row r="77" spans="4:12" x14ac:dyDescent="0.2">
      <c r="D77" s="416">
        <f>_xlfn.XLOOKUP(C:C,Table1[for Import to Bank Register dropdown],Table1[for Pivot],0,0,1)</f>
        <v>0</v>
      </c>
      <c r="E77" s="422"/>
      <c r="F77" s="160">
        <f t="shared" si="5"/>
        <v>2222222</v>
      </c>
      <c r="G77" s="394">
        <f t="shared" si="4"/>
        <v>0</v>
      </c>
      <c r="I77" s="395">
        <f>IF(OR(C77="150 Directors advances", C77="120 accounts receivable", C77="720.2 Automobile - Insurance", C77="720.3 Automobile - License", C77="870.4 Rent - Insurance", C77="870.6 Rent - Property Tax", C77="870.7 Rent - Homeoffice", C77="870.9 Rent - Water"),
   0,
   IF(Dashboard!$F$5="Quick",
      IF(OR(C77="190 Automobile",C77="200 computer hardware",C77="210 Computer software",C77="220 Quickbooks software",C77="230 Office equipment",C77="240 Office furniture"),
         E77-(E77/(1+Dashboard!$F$4)),
         0
      ),
      IF(C77="750 Business promotion",
         E77-(E77/(1+4.793/100)),
         E77-(E77/(1+Dashboard!$F$4))
      )
   )
)</f>
        <v>0</v>
      </c>
      <c r="J77" s="40">
        <f>Bank2[[#This Row],[Money in/ (Money out)]]-Bank2[[#This Row],[GST/HST]]</f>
        <v>0</v>
      </c>
      <c r="L77" s="37">
        <f t="shared" si="3"/>
        <v>0</v>
      </c>
    </row>
    <row r="78" spans="4:12" x14ac:dyDescent="0.2">
      <c r="D78" s="416">
        <f>_xlfn.XLOOKUP(C:C,Table1[for Import to Bank Register dropdown],Table1[for Pivot],0,0,1)</f>
        <v>0</v>
      </c>
      <c r="E78" s="422"/>
      <c r="F78" s="160">
        <f t="shared" si="5"/>
        <v>2222222</v>
      </c>
      <c r="G78" s="394">
        <f t="shared" si="4"/>
        <v>0</v>
      </c>
      <c r="I78" s="395">
        <f>IF(OR(C78="150 Directors advances", C78="120 accounts receivable", C78="720.2 Automobile - Insurance", C78="720.3 Automobile - License", C78="870.4 Rent - Insurance", C78="870.6 Rent - Property Tax", C78="870.7 Rent - Homeoffice", C78="870.9 Rent - Water"),
   0,
   IF(Dashboard!$F$5="Quick",
      IF(OR(C78="190 Automobile",C78="200 computer hardware",C78="210 Computer software",C78="220 Quickbooks software",C78="230 Office equipment",C78="240 Office furniture"),
         E78-(E78/(1+Dashboard!$F$4)),
         0
      ),
      IF(C78="750 Business promotion",
         E78-(E78/(1+4.793/100)),
         E78-(E78/(1+Dashboard!$F$4))
      )
   )
)</f>
        <v>0</v>
      </c>
      <c r="J78" s="40">
        <f>Bank2[[#This Row],[Money in/ (Money out)]]-Bank2[[#This Row],[GST/HST]]</f>
        <v>0</v>
      </c>
      <c r="L78" s="37">
        <f t="shared" si="3"/>
        <v>0</v>
      </c>
    </row>
    <row r="79" spans="4:12" x14ac:dyDescent="0.2">
      <c r="D79" s="416">
        <f>_xlfn.XLOOKUP(C:C,Table1[for Import to Bank Register dropdown],Table1[for Pivot],0,0,1)</f>
        <v>0</v>
      </c>
      <c r="E79" s="422"/>
      <c r="F79" s="160">
        <f t="shared" si="5"/>
        <v>2222222</v>
      </c>
      <c r="G79" s="394">
        <f t="shared" si="4"/>
        <v>0</v>
      </c>
      <c r="I79" s="395">
        <f>IF(OR(C79="150 Directors advances", C79="120 accounts receivable", C79="720.2 Automobile - Insurance", C79="720.3 Automobile - License", C79="870.4 Rent - Insurance", C79="870.6 Rent - Property Tax", C79="870.7 Rent - Homeoffice", C79="870.9 Rent - Water"),
   0,
   IF(Dashboard!$F$5="Quick",
      IF(OR(C79="190 Automobile",C79="200 computer hardware",C79="210 Computer software",C79="220 Quickbooks software",C79="230 Office equipment",C79="240 Office furniture"),
         E79-(E79/(1+Dashboard!$F$4)),
         0
      ),
      IF(C79="750 Business promotion",
         E79-(E79/(1+4.793/100)),
         E79-(E79/(1+Dashboard!$F$4))
      )
   )
)</f>
        <v>0</v>
      </c>
      <c r="J79" s="40">
        <f>Bank2[[#This Row],[Money in/ (Money out)]]-Bank2[[#This Row],[GST/HST]]</f>
        <v>0</v>
      </c>
      <c r="L79" s="37">
        <f t="shared" si="3"/>
        <v>0</v>
      </c>
    </row>
    <row r="80" spans="4:12" x14ac:dyDescent="0.2">
      <c r="D80" s="416">
        <f>_xlfn.XLOOKUP(C:C,Table1[for Import to Bank Register dropdown],Table1[for Pivot],0,0,1)</f>
        <v>0</v>
      </c>
      <c r="E80" s="422"/>
      <c r="F80" s="160">
        <f t="shared" si="5"/>
        <v>2222222</v>
      </c>
      <c r="G80" s="394">
        <f t="shared" si="4"/>
        <v>0</v>
      </c>
      <c r="I80" s="395">
        <f>IF(OR(C80="150 Directors advances", C80="120 accounts receivable", C80="720.2 Automobile - Insurance", C80="720.3 Automobile - License", C80="870.4 Rent - Insurance", C80="870.6 Rent - Property Tax", C80="870.7 Rent - Homeoffice", C80="870.9 Rent - Water"),
   0,
   IF(Dashboard!$F$5="Quick",
      IF(OR(C80="190 Automobile",C80="200 computer hardware",C80="210 Computer software",C80="220 Quickbooks software",C80="230 Office equipment",C80="240 Office furniture"),
         E80-(E80/(1+Dashboard!$F$4)),
         0
      ),
      IF(C80="750 Business promotion",
         E80-(E80/(1+4.793/100)),
         E80-(E80/(1+Dashboard!$F$4))
      )
   )
)</f>
        <v>0</v>
      </c>
      <c r="J80" s="40">
        <f>Bank2[[#This Row],[Money in/ (Money out)]]-Bank2[[#This Row],[GST/HST]]</f>
        <v>0</v>
      </c>
      <c r="L80" s="37">
        <f t="shared" si="3"/>
        <v>0</v>
      </c>
    </row>
    <row r="81" spans="4:12" x14ac:dyDescent="0.2">
      <c r="D81" s="416">
        <f>_xlfn.XLOOKUP(C:C,Table1[for Import to Bank Register dropdown],Table1[for Pivot],0,0,1)</f>
        <v>0</v>
      </c>
      <c r="E81" s="422"/>
      <c r="F81" s="160">
        <f t="shared" si="5"/>
        <v>2222222</v>
      </c>
      <c r="G81" s="394">
        <f t="shared" si="4"/>
        <v>0</v>
      </c>
      <c r="I81" s="395">
        <f>IF(OR(C81="150 Directors advances", C81="120 accounts receivable", C81="720.2 Automobile - Insurance", C81="720.3 Automobile - License", C81="870.4 Rent - Insurance", C81="870.6 Rent - Property Tax", C81="870.7 Rent - Homeoffice", C81="870.9 Rent - Water"),
   0,
   IF(Dashboard!$F$5="Quick",
      IF(OR(C81="190 Automobile",C81="200 computer hardware",C81="210 Computer software",C81="220 Quickbooks software",C81="230 Office equipment",C81="240 Office furniture"),
         E81-(E81/(1+Dashboard!$F$4)),
         0
      ),
      IF(C81="750 Business promotion",
         E81-(E81/(1+4.793/100)),
         E81-(E81/(1+Dashboard!$F$4))
      )
   )
)</f>
        <v>0</v>
      </c>
      <c r="J81" s="40">
        <f>Bank2[[#This Row],[Money in/ (Money out)]]-Bank2[[#This Row],[GST/HST]]</f>
        <v>0</v>
      </c>
      <c r="L81" s="37">
        <f t="shared" si="3"/>
        <v>0</v>
      </c>
    </row>
    <row r="82" spans="4:12" x14ac:dyDescent="0.2">
      <c r="D82" s="416">
        <f>_xlfn.XLOOKUP(C:C,Table1[for Import to Bank Register dropdown],Table1[for Pivot],0,0,1)</f>
        <v>0</v>
      </c>
      <c r="E82" s="422"/>
      <c r="F82" s="160">
        <f t="shared" si="5"/>
        <v>2222222</v>
      </c>
      <c r="G82" s="394">
        <f t="shared" si="4"/>
        <v>0</v>
      </c>
      <c r="I82" s="395">
        <f>IF(OR(C82="150 Directors advances", C82="120 accounts receivable", C82="720.2 Automobile - Insurance", C82="720.3 Automobile - License", C82="870.4 Rent - Insurance", C82="870.6 Rent - Property Tax", C82="870.7 Rent - Homeoffice", C82="870.9 Rent - Water"),
   0,
   IF(Dashboard!$F$5="Quick",
      IF(OR(C82="190 Automobile",C82="200 computer hardware",C82="210 Computer software",C82="220 Quickbooks software",C82="230 Office equipment",C82="240 Office furniture"),
         E82-(E82/(1+Dashboard!$F$4)),
         0
      ),
      IF(C82="750 Business promotion",
         E82-(E82/(1+4.793/100)),
         E82-(E82/(1+Dashboard!$F$4))
      )
   )
)</f>
        <v>0</v>
      </c>
      <c r="J82" s="40">
        <f>Bank2[[#This Row],[Money in/ (Money out)]]-Bank2[[#This Row],[GST/HST]]</f>
        <v>0</v>
      </c>
      <c r="L82" s="37">
        <f t="shared" si="3"/>
        <v>0</v>
      </c>
    </row>
    <row r="83" spans="4:12" x14ac:dyDescent="0.2">
      <c r="D83" s="416">
        <f>_xlfn.XLOOKUP(C:C,Table1[for Import to Bank Register dropdown],Table1[for Pivot],0,0,1)</f>
        <v>0</v>
      </c>
      <c r="E83" s="422"/>
      <c r="F83" s="160">
        <f t="shared" si="5"/>
        <v>2222222</v>
      </c>
      <c r="G83" s="394">
        <f t="shared" si="4"/>
        <v>0</v>
      </c>
      <c r="I83" s="395">
        <f>IF(OR(C83="150 Directors advances", C83="120 accounts receivable", C83="720.2 Automobile - Insurance", C83="720.3 Automobile - License", C83="870.4 Rent - Insurance", C83="870.6 Rent - Property Tax", C83="870.7 Rent - Homeoffice", C83="870.9 Rent - Water"),
   0,
   IF(Dashboard!$F$5="Quick",
      IF(OR(C83="190 Automobile",C83="200 computer hardware",C83="210 Computer software",C83="220 Quickbooks software",C83="230 Office equipment",C83="240 Office furniture"),
         E83-(E83/(1+Dashboard!$F$4)),
         0
      ),
      IF(C83="750 Business promotion",
         E83-(E83/(1+4.793/100)),
         E83-(E83/(1+Dashboard!$F$4))
      )
   )
)</f>
        <v>0</v>
      </c>
      <c r="J83" s="40">
        <f>Bank2[[#This Row],[Money in/ (Money out)]]-Bank2[[#This Row],[GST/HST]]</f>
        <v>0</v>
      </c>
      <c r="L83" s="37">
        <f t="shared" si="3"/>
        <v>0</v>
      </c>
    </row>
    <row r="84" spans="4:12" x14ac:dyDescent="0.2">
      <c r="D84" s="416">
        <f>_xlfn.XLOOKUP(C:C,Table1[for Import to Bank Register dropdown],Table1[for Pivot],0,0,1)</f>
        <v>0</v>
      </c>
      <c r="E84" s="422"/>
      <c r="F84" s="160">
        <f t="shared" si="5"/>
        <v>2222222</v>
      </c>
      <c r="G84" s="394">
        <f t="shared" si="4"/>
        <v>0</v>
      </c>
      <c r="I84" s="395">
        <f>IF(OR(C84="150 Directors advances", C84="120 accounts receivable", C84="720.2 Automobile - Insurance", C84="720.3 Automobile - License", C84="870.4 Rent - Insurance", C84="870.6 Rent - Property Tax", C84="870.7 Rent - Homeoffice", C84="870.9 Rent - Water"),
   0,
   IF(Dashboard!$F$5="Quick",
      IF(OR(C84="190 Automobile",C84="200 computer hardware",C84="210 Computer software",C84="220 Quickbooks software",C84="230 Office equipment",C84="240 Office furniture"),
         E84-(E84/(1+Dashboard!$F$4)),
         0
      ),
      IF(C84="750 Business promotion",
         E84-(E84/(1+4.793/100)),
         E84-(E84/(1+Dashboard!$F$4))
      )
   )
)</f>
        <v>0</v>
      </c>
      <c r="J84" s="40">
        <f>Bank2[[#This Row],[Money in/ (Money out)]]-Bank2[[#This Row],[GST/HST]]</f>
        <v>0</v>
      </c>
      <c r="L84" s="37">
        <f t="shared" si="3"/>
        <v>0</v>
      </c>
    </row>
    <row r="85" spans="4:12" x14ac:dyDescent="0.2">
      <c r="D85" s="416">
        <f>_xlfn.XLOOKUP(C:C,Table1[for Import to Bank Register dropdown],Table1[for Pivot],0,0,1)</f>
        <v>0</v>
      </c>
      <c r="E85" s="422"/>
      <c r="F85" s="160">
        <f t="shared" si="5"/>
        <v>2222222</v>
      </c>
      <c r="G85" s="394">
        <f t="shared" si="4"/>
        <v>0</v>
      </c>
      <c r="I85" s="395">
        <f>IF(OR(C85="150 Directors advances", C85="120 accounts receivable", C85="720.2 Automobile - Insurance", C85="720.3 Automobile - License", C85="870.4 Rent - Insurance", C85="870.6 Rent - Property Tax", C85="870.7 Rent - Homeoffice", C85="870.9 Rent - Water"),
   0,
   IF(Dashboard!$F$5="Quick",
      IF(OR(C85="190 Automobile",C85="200 computer hardware",C85="210 Computer software",C85="220 Quickbooks software",C85="230 Office equipment",C85="240 Office furniture"),
         E85-(E85/(1+Dashboard!$F$4)),
         0
      ),
      IF(C85="750 Business promotion",
         E85-(E85/(1+4.793/100)),
         E85-(E85/(1+Dashboard!$F$4))
      )
   )
)</f>
        <v>0</v>
      </c>
      <c r="J85" s="40">
        <f>Bank2[[#This Row],[Money in/ (Money out)]]-Bank2[[#This Row],[GST/HST]]</f>
        <v>0</v>
      </c>
      <c r="L85" s="37">
        <f t="shared" si="3"/>
        <v>0</v>
      </c>
    </row>
    <row r="86" spans="4:12" x14ac:dyDescent="0.2">
      <c r="D86" s="416">
        <f>_xlfn.XLOOKUP(C:C,Table1[for Import to Bank Register dropdown],Table1[for Pivot],0,0,1)</f>
        <v>0</v>
      </c>
      <c r="E86" s="422"/>
      <c r="F86" s="160">
        <f t="shared" si="5"/>
        <v>2222222</v>
      </c>
      <c r="G86" s="394">
        <f t="shared" si="4"/>
        <v>0</v>
      </c>
      <c r="I86" s="395">
        <f>IF(OR(C86="150 Directors advances", C86="120 accounts receivable", C86="720.2 Automobile - Insurance", C86="720.3 Automobile - License", C86="870.4 Rent - Insurance", C86="870.6 Rent - Property Tax", C86="870.7 Rent - Homeoffice", C86="870.9 Rent - Water"),
   0,
   IF(Dashboard!$F$5="Quick",
      IF(OR(C86="190 Automobile",C86="200 computer hardware",C86="210 Computer software",C86="220 Quickbooks software",C86="230 Office equipment",C86="240 Office furniture"),
         E86-(E86/(1+Dashboard!$F$4)),
         0
      ),
      IF(C86="750 Business promotion",
         E86-(E86/(1+4.793/100)),
         E86-(E86/(1+Dashboard!$F$4))
      )
   )
)</f>
        <v>0</v>
      </c>
      <c r="J86" s="40">
        <f>Bank2[[#This Row],[Money in/ (Money out)]]-Bank2[[#This Row],[GST/HST]]</f>
        <v>0</v>
      </c>
      <c r="L86" s="37">
        <f t="shared" si="3"/>
        <v>0</v>
      </c>
    </row>
    <row r="87" spans="4:12" x14ac:dyDescent="0.2">
      <c r="D87" s="416">
        <f>_xlfn.XLOOKUP(C:C,Table1[for Import to Bank Register dropdown],Table1[for Pivot],0,0,1)</f>
        <v>0</v>
      </c>
      <c r="E87" s="422"/>
      <c r="F87" s="160">
        <f t="shared" si="5"/>
        <v>2222222</v>
      </c>
      <c r="G87" s="394">
        <f t="shared" si="4"/>
        <v>0</v>
      </c>
      <c r="I87" s="395">
        <f>IF(OR(C87="150 Directors advances", C87="120 accounts receivable", C87="720.2 Automobile - Insurance", C87="720.3 Automobile - License", C87="870.4 Rent - Insurance", C87="870.6 Rent - Property Tax", C87="870.7 Rent - Homeoffice", C87="870.9 Rent - Water"),
   0,
   IF(Dashboard!$F$5="Quick",
      IF(OR(C87="190 Automobile",C87="200 computer hardware",C87="210 Computer software",C87="220 Quickbooks software",C87="230 Office equipment",C87="240 Office furniture"),
         E87-(E87/(1+Dashboard!$F$4)),
         0
      ),
      IF(C87="750 Business promotion",
         E87-(E87/(1+4.793/100)),
         E87-(E87/(1+Dashboard!$F$4))
      )
   )
)</f>
        <v>0</v>
      </c>
      <c r="J87" s="40">
        <f>Bank2[[#This Row],[Money in/ (Money out)]]-Bank2[[#This Row],[GST/HST]]</f>
        <v>0</v>
      </c>
      <c r="L87" s="37">
        <f t="shared" si="3"/>
        <v>0</v>
      </c>
    </row>
    <row r="88" spans="4:12" x14ac:dyDescent="0.2">
      <c r="D88" s="416">
        <f>_xlfn.XLOOKUP(C:C,Table1[for Import to Bank Register dropdown],Table1[for Pivot],0,0,1)</f>
        <v>0</v>
      </c>
      <c r="E88" s="422"/>
      <c r="F88" s="160">
        <f t="shared" si="5"/>
        <v>2222222</v>
      </c>
      <c r="G88" s="394">
        <f t="shared" si="4"/>
        <v>0</v>
      </c>
      <c r="I88" s="395">
        <f>IF(OR(C88="150 Directors advances", C88="120 accounts receivable", C88="720.2 Automobile - Insurance", C88="720.3 Automobile - License", C88="870.4 Rent - Insurance", C88="870.6 Rent - Property Tax", C88="870.7 Rent - Homeoffice", C88="870.9 Rent - Water"),
   0,
   IF(Dashboard!$F$5="Quick",
      IF(OR(C88="190 Automobile",C88="200 computer hardware",C88="210 Computer software",C88="220 Quickbooks software",C88="230 Office equipment",C88="240 Office furniture"),
         E88-(E88/(1+Dashboard!$F$4)),
         0
      ),
      IF(C88="750 Business promotion",
         E88-(E88/(1+4.793/100)),
         E88-(E88/(1+Dashboard!$F$4))
      )
   )
)</f>
        <v>0</v>
      </c>
      <c r="J88" s="40">
        <f>Bank2[[#This Row],[Money in/ (Money out)]]-Bank2[[#This Row],[GST/HST]]</f>
        <v>0</v>
      </c>
      <c r="L88" s="37">
        <f t="shared" si="3"/>
        <v>0</v>
      </c>
    </row>
    <row r="89" spans="4:12" x14ac:dyDescent="0.2">
      <c r="D89" s="416">
        <f>_xlfn.XLOOKUP(C:C,Table1[for Import to Bank Register dropdown],Table1[for Pivot],0,0,1)</f>
        <v>0</v>
      </c>
      <c r="E89" s="422"/>
      <c r="F89" s="160">
        <f t="shared" si="5"/>
        <v>2222222</v>
      </c>
      <c r="G89" s="394">
        <f t="shared" si="4"/>
        <v>0</v>
      </c>
      <c r="I89" s="395">
        <f>IF(OR(C89="150 Directors advances", C89="120 accounts receivable", C89="720.2 Automobile - Insurance", C89="720.3 Automobile - License", C89="870.4 Rent - Insurance", C89="870.6 Rent - Property Tax", C89="870.7 Rent - Homeoffice", C89="870.9 Rent - Water"),
   0,
   IF(Dashboard!$F$5="Quick",
      IF(OR(C89="190 Automobile",C89="200 computer hardware",C89="210 Computer software",C89="220 Quickbooks software",C89="230 Office equipment",C89="240 Office furniture"),
         E89-(E89/(1+Dashboard!$F$4)),
         0
      ),
      IF(C89="750 Business promotion",
         E89-(E89/(1+4.793/100)),
         E89-(E89/(1+Dashboard!$F$4))
      )
   )
)</f>
        <v>0</v>
      </c>
      <c r="J89" s="40">
        <f>Bank2[[#This Row],[Money in/ (Money out)]]-Bank2[[#This Row],[GST/HST]]</f>
        <v>0</v>
      </c>
      <c r="L89" s="37">
        <f t="shared" si="3"/>
        <v>0</v>
      </c>
    </row>
    <row r="90" spans="4:12" x14ac:dyDescent="0.2">
      <c r="D90" s="416">
        <f>_xlfn.XLOOKUP(C:C,Table1[for Import to Bank Register dropdown],Table1[for Pivot],0,0,1)</f>
        <v>0</v>
      </c>
      <c r="E90" s="422"/>
      <c r="F90" s="160">
        <f t="shared" si="5"/>
        <v>2222222</v>
      </c>
      <c r="G90" s="394">
        <f t="shared" si="4"/>
        <v>0</v>
      </c>
      <c r="I90" s="395">
        <f>IF(OR(C90="150 Directors advances", C90="120 accounts receivable", C90="720.2 Automobile - Insurance", C90="720.3 Automobile - License", C90="870.4 Rent - Insurance", C90="870.6 Rent - Property Tax", C90="870.7 Rent - Homeoffice", C90="870.9 Rent - Water"),
   0,
   IF(Dashboard!$F$5="Quick",
      IF(OR(C90="190 Automobile",C90="200 computer hardware",C90="210 Computer software",C90="220 Quickbooks software",C90="230 Office equipment",C90="240 Office furniture"),
         E90-(E90/(1+Dashboard!$F$4)),
         0
      ),
      IF(C90="750 Business promotion",
         E90-(E90/(1+4.793/100)),
         E90-(E90/(1+Dashboard!$F$4))
      )
   )
)</f>
        <v>0</v>
      </c>
      <c r="J90" s="40">
        <f>Bank2[[#This Row],[Money in/ (Money out)]]-Bank2[[#This Row],[GST/HST]]</f>
        <v>0</v>
      </c>
      <c r="L90" s="37">
        <f t="shared" si="3"/>
        <v>0</v>
      </c>
    </row>
    <row r="91" spans="4:12" x14ac:dyDescent="0.2">
      <c r="D91" s="416">
        <f>_xlfn.XLOOKUP(C:C,Table1[for Import to Bank Register dropdown],Table1[for Pivot],0,0,1)</f>
        <v>0</v>
      </c>
      <c r="E91" s="422"/>
      <c r="F91" s="160">
        <f t="shared" si="5"/>
        <v>2222222</v>
      </c>
      <c r="G91" s="394">
        <f t="shared" si="4"/>
        <v>0</v>
      </c>
      <c r="I91" s="395">
        <f>IF(OR(C91="150 Directors advances", C91="120 accounts receivable", C91="720.2 Automobile - Insurance", C91="720.3 Automobile - License", C91="870.4 Rent - Insurance", C91="870.6 Rent - Property Tax", C91="870.7 Rent - Homeoffice", C91="870.9 Rent - Water"),
   0,
   IF(Dashboard!$F$5="Quick",
      IF(OR(C91="190 Automobile",C91="200 computer hardware",C91="210 Computer software",C91="220 Quickbooks software",C91="230 Office equipment",C91="240 Office furniture"),
         E91-(E91/(1+Dashboard!$F$4)),
         0
      ),
      IF(C91="750 Business promotion",
         E91-(E91/(1+4.793/100)),
         E91-(E91/(1+Dashboard!$F$4))
      )
   )
)</f>
        <v>0</v>
      </c>
      <c r="J91" s="40">
        <f>Bank2[[#This Row],[Money in/ (Money out)]]-Bank2[[#This Row],[GST/HST]]</f>
        <v>0</v>
      </c>
      <c r="L91" s="37">
        <f t="shared" si="3"/>
        <v>0</v>
      </c>
    </row>
    <row r="92" spans="4:12" x14ac:dyDescent="0.2">
      <c r="D92" s="416">
        <f>_xlfn.XLOOKUP(C:C,Table1[for Import to Bank Register dropdown],Table1[for Pivot],0,0,1)</f>
        <v>0</v>
      </c>
      <c r="E92" s="422"/>
      <c r="F92" s="160">
        <f t="shared" si="5"/>
        <v>2222222</v>
      </c>
      <c r="G92" s="394">
        <f t="shared" si="4"/>
        <v>0</v>
      </c>
      <c r="I92" s="395">
        <f>IF(OR(C92="150 Directors advances", C92="120 accounts receivable", C92="720.2 Automobile - Insurance", C92="720.3 Automobile - License", C92="870.4 Rent - Insurance", C92="870.6 Rent - Property Tax", C92="870.7 Rent - Homeoffice", C92="870.9 Rent - Water"),
   0,
   IF(Dashboard!$F$5="Quick",
      IF(OR(C92="190 Automobile",C92="200 computer hardware",C92="210 Computer software",C92="220 Quickbooks software",C92="230 Office equipment",C92="240 Office furniture"),
         E92-(E92/(1+Dashboard!$F$4)),
         0
      ),
      IF(C92="750 Business promotion",
         E92-(E92/(1+4.793/100)),
         E92-(E92/(1+Dashboard!$F$4))
      )
   )
)</f>
        <v>0</v>
      </c>
      <c r="J92" s="40">
        <f>Bank2[[#This Row],[Money in/ (Money out)]]-Bank2[[#This Row],[GST/HST]]</f>
        <v>0</v>
      </c>
      <c r="L92" s="37">
        <f t="shared" si="3"/>
        <v>0</v>
      </c>
    </row>
    <row r="93" spans="4:12" x14ac:dyDescent="0.2">
      <c r="D93" s="416">
        <f>_xlfn.XLOOKUP(C:C,Table1[for Import to Bank Register dropdown],Table1[for Pivot],0,0,1)</f>
        <v>0</v>
      </c>
      <c r="E93" s="422"/>
      <c r="F93" s="160">
        <f t="shared" si="5"/>
        <v>2222222</v>
      </c>
      <c r="G93" s="394">
        <f t="shared" si="4"/>
        <v>0</v>
      </c>
      <c r="I93" s="395">
        <f>IF(OR(C93="150 Directors advances", C93="120 accounts receivable", C93="720.2 Automobile - Insurance", C93="720.3 Automobile - License", C93="870.4 Rent - Insurance", C93="870.6 Rent - Property Tax", C93="870.7 Rent - Homeoffice", C93="870.9 Rent - Water"),
   0,
   IF(Dashboard!$F$5="Quick",
      IF(OR(C93="190 Automobile",C93="200 computer hardware",C93="210 Computer software",C93="220 Quickbooks software",C93="230 Office equipment",C93="240 Office furniture"),
         E93-(E93/(1+Dashboard!$F$4)),
         0
      ),
      IF(C93="750 Business promotion",
         E93-(E93/(1+4.793/100)),
         E93-(E93/(1+Dashboard!$F$4))
      )
   )
)</f>
        <v>0</v>
      </c>
      <c r="J93" s="40">
        <f>Bank2[[#This Row],[Money in/ (Money out)]]-Bank2[[#This Row],[GST/HST]]</f>
        <v>0</v>
      </c>
      <c r="L93" s="37">
        <f t="shared" si="3"/>
        <v>0</v>
      </c>
    </row>
    <row r="94" spans="4:12" x14ac:dyDescent="0.2">
      <c r="D94" s="416">
        <f>_xlfn.XLOOKUP(C:C,Table1[for Import to Bank Register dropdown],Table1[for Pivot],0,0,1)</f>
        <v>0</v>
      </c>
      <c r="E94" s="422"/>
      <c r="F94" s="160">
        <f t="shared" si="5"/>
        <v>2222222</v>
      </c>
      <c r="G94" s="394">
        <f t="shared" si="4"/>
        <v>0</v>
      </c>
      <c r="I94" s="395">
        <f>IF(OR(C94="150 Directors advances", C94="120 accounts receivable", C94="720.2 Automobile - Insurance", C94="720.3 Automobile - License", C94="870.4 Rent - Insurance", C94="870.6 Rent - Property Tax", C94="870.7 Rent - Homeoffice", C94="870.9 Rent - Water"),
   0,
   IF(Dashboard!$F$5="Quick",
      IF(OR(C94="190 Automobile",C94="200 computer hardware",C94="210 Computer software",C94="220 Quickbooks software",C94="230 Office equipment",C94="240 Office furniture"),
         E94-(E94/(1+Dashboard!$F$4)),
         0
      ),
      IF(C94="750 Business promotion",
         E94-(E94/(1+4.793/100)),
         E94-(E94/(1+Dashboard!$F$4))
      )
   )
)</f>
        <v>0</v>
      </c>
      <c r="J94" s="40">
        <f>Bank2[[#This Row],[Money in/ (Money out)]]-Bank2[[#This Row],[GST/HST]]</f>
        <v>0</v>
      </c>
      <c r="L94" s="37">
        <f t="shared" si="3"/>
        <v>0</v>
      </c>
    </row>
    <row r="95" spans="4:12" x14ac:dyDescent="0.2">
      <c r="D95" s="416">
        <f>_xlfn.XLOOKUP(C:C,Table1[for Import to Bank Register dropdown],Table1[for Pivot],0,0,1)</f>
        <v>0</v>
      </c>
      <c r="E95" s="422"/>
      <c r="F95" s="160">
        <f t="shared" si="5"/>
        <v>2222222</v>
      </c>
      <c r="G95" s="394">
        <f t="shared" si="4"/>
        <v>0</v>
      </c>
      <c r="I95" s="395">
        <f>IF(OR(C95="150 Directors advances", C95="120 accounts receivable", C95="720.2 Automobile - Insurance", C95="720.3 Automobile - License", C95="870.4 Rent - Insurance", C95="870.6 Rent - Property Tax", C95="870.7 Rent - Homeoffice", C95="870.9 Rent - Water"),
   0,
   IF(Dashboard!$F$5="Quick",
      IF(OR(C95="190 Automobile",C95="200 computer hardware",C95="210 Computer software",C95="220 Quickbooks software",C95="230 Office equipment",C95="240 Office furniture"),
         E95-(E95/(1+Dashboard!$F$4)),
         0
      ),
      IF(C95="750 Business promotion",
         E95-(E95/(1+4.793/100)),
         E95-(E95/(1+Dashboard!$F$4))
      )
   )
)</f>
        <v>0</v>
      </c>
      <c r="J95" s="40">
        <f>Bank2[[#This Row],[Money in/ (Money out)]]-Bank2[[#This Row],[GST/HST]]</f>
        <v>0</v>
      </c>
      <c r="L95" s="37">
        <f t="shared" si="3"/>
        <v>0</v>
      </c>
    </row>
    <row r="96" spans="4:12" x14ac:dyDescent="0.2">
      <c r="D96" s="416">
        <f>_xlfn.XLOOKUP(C:C,Table1[for Import to Bank Register dropdown],Table1[for Pivot],0,0,1)</f>
        <v>0</v>
      </c>
      <c r="E96" s="422"/>
      <c r="F96" s="160">
        <f t="shared" si="5"/>
        <v>2222222</v>
      </c>
      <c r="G96" s="394">
        <f t="shared" si="4"/>
        <v>0</v>
      </c>
      <c r="I96" s="395">
        <f>IF(OR(C96="150 Directors advances", C96="120 accounts receivable", C96="720.2 Automobile - Insurance", C96="720.3 Automobile - License", C96="870.4 Rent - Insurance", C96="870.6 Rent - Property Tax", C96="870.7 Rent - Homeoffice", C96="870.9 Rent - Water"),
   0,
   IF(Dashboard!$F$5="Quick",
      IF(OR(C96="190 Automobile",C96="200 computer hardware",C96="210 Computer software",C96="220 Quickbooks software",C96="230 Office equipment",C96="240 Office furniture"),
         E96-(E96/(1+Dashboard!$F$4)),
         0
      ),
      IF(C96="750 Business promotion",
         E96-(E96/(1+4.793/100)),
         E96-(E96/(1+Dashboard!$F$4))
      )
   )
)</f>
        <v>0</v>
      </c>
      <c r="J96" s="40">
        <f>Bank2[[#This Row],[Money in/ (Money out)]]-Bank2[[#This Row],[GST/HST]]</f>
        <v>0</v>
      </c>
      <c r="L96" s="37">
        <f t="shared" si="3"/>
        <v>0</v>
      </c>
    </row>
    <row r="97" spans="4:12" x14ac:dyDescent="0.2">
      <c r="D97" s="416">
        <f>_xlfn.XLOOKUP(C:C,Table1[for Import to Bank Register dropdown],Table1[for Pivot],0,0,1)</f>
        <v>0</v>
      </c>
      <c r="E97" s="422"/>
      <c r="F97" s="160">
        <f t="shared" si="5"/>
        <v>2222222</v>
      </c>
      <c r="G97" s="394">
        <f t="shared" si="4"/>
        <v>0</v>
      </c>
      <c r="I97" s="395">
        <f>IF(OR(C97="150 Directors advances", C97="120 accounts receivable", C97="720.2 Automobile - Insurance", C97="720.3 Automobile - License", C97="870.4 Rent - Insurance", C97="870.6 Rent - Property Tax", C97="870.7 Rent - Homeoffice", C97="870.9 Rent - Water"),
   0,
   IF(Dashboard!$F$5="Quick",
      IF(OR(C97="190 Automobile",C97="200 computer hardware",C97="210 Computer software",C97="220 Quickbooks software",C97="230 Office equipment",C97="240 Office furniture"),
         E97-(E97/(1+Dashboard!$F$4)),
         0
      ),
      IF(C97="750 Business promotion",
         E97-(E97/(1+4.793/100)),
         E97-(E97/(1+Dashboard!$F$4))
      )
   )
)</f>
        <v>0</v>
      </c>
      <c r="J97" s="40">
        <f>Bank2[[#This Row],[Money in/ (Money out)]]-Bank2[[#This Row],[GST/HST]]</f>
        <v>0</v>
      </c>
      <c r="L97" s="37">
        <f t="shared" si="3"/>
        <v>0</v>
      </c>
    </row>
    <row r="98" spans="4:12" x14ac:dyDescent="0.2">
      <c r="D98" s="416">
        <f>_xlfn.XLOOKUP(C:C,Table1[for Import to Bank Register dropdown],Table1[for Pivot],0,0,1)</f>
        <v>0</v>
      </c>
      <c r="E98" s="422"/>
      <c r="F98" s="160">
        <f t="shared" si="5"/>
        <v>2222222</v>
      </c>
      <c r="G98" s="394">
        <f t="shared" si="4"/>
        <v>0</v>
      </c>
      <c r="I98" s="395">
        <f>IF(OR(C98="150 Directors advances", C98="120 accounts receivable", C98="720.2 Automobile - Insurance", C98="720.3 Automobile - License", C98="870.4 Rent - Insurance", C98="870.6 Rent - Property Tax", C98="870.7 Rent - Homeoffice", C98="870.9 Rent - Water"),
   0,
   IF(Dashboard!$F$5="Quick",
      IF(OR(C98="190 Automobile",C98="200 computer hardware",C98="210 Computer software",C98="220 Quickbooks software",C98="230 Office equipment",C98="240 Office furniture"),
         E98-(E98/(1+Dashboard!$F$4)),
         0
      ),
      IF(C98="750 Business promotion",
         E98-(E98/(1+4.793/100)),
         E98-(E98/(1+Dashboard!$F$4))
      )
   )
)</f>
        <v>0</v>
      </c>
      <c r="J98" s="40">
        <f>Bank2[[#This Row],[Money in/ (Money out)]]-Bank2[[#This Row],[GST/HST]]</f>
        <v>0</v>
      </c>
      <c r="L98" s="37">
        <f t="shared" si="3"/>
        <v>0</v>
      </c>
    </row>
    <row r="99" spans="4:12" x14ac:dyDescent="0.2">
      <c r="D99" s="416">
        <f>_xlfn.XLOOKUP(C:C,Table1[for Import to Bank Register dropdown],Table1[for Pivot],0,0,1)</f>
        <v>0</v>
      </c>
      <c r="E99" s="422"/>
      <c r="F99" s="160">
        <f t="shared" si="5"/>
        <v>2222222</v>
      </c>
      <c r="G99" s="394">
        <f t="shared" si="4"/>
        <v>0</v>
      </c>
      <c r="I99" s="395">
        <f>IF(OR(C99="150 Directors advances", C99="120 accounts receivable", C99="720.2 Automobile - Insurance", C99="720.3 Automobile - License", C99="870.4 Rent - Insurance", C99="870.6 Rent - Property Tax", C99="870.7 Rent - Homeoffice", C99="870.9 Rent - Water"),
   0,
   IF(Dashboard!$F$5="Quick",
      IF(OR(C99="190 Automobile",C99="200 computer hardware",C99="210 Computer software",C99="220 Quickbooks software",C99="230 Office equipment",C99="240 Office furniture"),
         E99-(E99/(1+Dashboard!$F$4)),
         0
      ),
      IF(C99="750 Business promotion",
         E99-(E99/(1+4.793/100)),
         E99-(E99/(1+Dashboard!$F$4))
      )
   )
)</f>
        <v>0</v>
      </c>
      <c r="J99" s="40">
        <f>Bank2[[#This Row],[Money in/ (Money out)]]-Bank2[[#This Row],[GST/HST]]</f>
        <v>0</v>
      </c>
      <c r="L99" s="37">
        <f t="shared" si="3"/>
        <v>0</v>
      </c>
    </row>
    <row r="100" spans="4:12" x14ac:dyDescent="0.2">
      <c r="D100" s="416">
        <f>_xlfn.XLOOKUP(C:C,Table1[for Import to Bank Register dropdown],Table1[for Pivot],0,0,1)</f>
        <v>0</v>
      </c>
      <c r="E100" s="422"/>
      <c r="F100" s="160">
        <f t="shared" si="5"/>
        <v>2222222</v>
      </c>
      <c r="G100" s="394">
        <f t="shared" si="4"/>
        <v>0</v>
      </c>
      <c r="I100" s="395">
        <f>IF(OR(C100="150 Directors advances", C100="120 accounts receivable", C100="720.2 Automobile - Insurance", C100="720.3 Automobile - License", C100="870.4 Rent - Insurance", C100="870.6 Rent - Property Tax", C100="870.7 Rent - Homeoffice", C100="870.9 Rent - Water"),
   0,
   IF(Dashboard!$F$5="Quick",
      IF(OR(C100="190 Automobile",C100="200 computer hardware",C100="210 Computer software",C100="220 Quickbooks software",C100="230 Office equipment",C100="240 Office furniture"),
         E100-(E100/(1+Dashboard!$F$4)),
         0
      ),
      IF(C100="750 Business promotion",
         E100-(E100/(1+4.793/100)),
         E100-(E100/(1+Dashboard!$F$4))
      )
   )
)</f>
        <v>0</v>
      </c>
      <c r="J100" s="40">
        <f>Bank2[[#This Row],[Money in/ (Money out)]]-Bank2[[#This Row],[GST/HST]]</f>
        <v>0</v>
      </c>
      <c r="L100" s="37">
        <f t="shared" si="3"/>
        <v>0</v>
      </c>
    </row>
    <row r="101" spans="4:12" x14ac:dyDescent="0.2">
      <c r="D101" s="416">
        <f>_xlfn.XLOOKUP(C:C,Table1[for Import to Bank Register dropdown],Table1[for Pivot],0,0,1)</f>
        <v>0</v>
      </c>
      <c r="E101" s="422"/>
      <c r="F101" s="160">
        <f t="shared" si="5"/>
        <v>2222222</v>
      </c>
      <c r="G101" s="394">
        <f t="shared" si="4"/>
        <v>0</v>
      </c>
      <c r="I101" s="395">
        <f>IF(OR(C101="150 Directors advances", C101="120 accounts receivable", C101="720.2 Automobile - Insurance", C101="720.3 Automobile - License", C101="870.4 Rent - Insurance", C101="870.6 Rent - Property Tax", C101="870.7 Rent - Homeoffice", C101="870.9 Rent - Water"),
   0,
   IF(Dashboard!$F$5="Quick",
      IF(OR(C101="190 Automobile",C101="200 computer hardware",C101="210 Computer software",C101="220 Quickbooks software",C101="230 Office equipment",C101="240 Office furniture"),
         E101-(E101/(1+Dashboard!$F$4)),
         0
      ),
      IF(C101="750 Business promotion",
         E101-(E101/(1+4.793/100)),
         E101-(E101/(1+Dashboard!$F$4))
      )
   )
)</f>
        <v>0</v>
      </c>
      <c r="J101" s="40">
        <f>Bank2[[#This Row],[Money in/ (Money out)]]-Bank2[[#This Row],[GST/HST]]</f>
        <v>0</v>
      </c>
      <c r="L101" s="37">
        <f t="shared" si="3"/>
        <v>0</v>
      </c>
    </row>
    <row r="102" spans="4:12" x14ac:dyDescent="0.2">
      <c r="D102" s="416">
        <f>_xlfn.XLOOKUP(C:C,Table1[for Import to Bank Register dropdown],Table1[for Pivot],0,0,1)</f>
        <v>0</v>
      </c>
      <c r="E102" s="422"/>
      <c r="F102" s="160">
        <f t="shared" si="5"/>
        <v>2222222</v>
      </c>
      <c r="G102" s="394">
        <f t="shared" si="4"/>
        <v>0</v>
      </c>
      <c r="I102" s="395">
        <f>IF(OR(C102="150 Directors advances", C102="120 accounts receivable", C102="720.2 Automobile - Insurance", C102="720.3 Automobile - License", C102="870.4 Rent - Insurance", C102="870.6 Rent - Property Tax", C102="870.7 Rent - Homeoffice", C102="870.9 Rent - Water"),
   0,
   IF(Dashboard!$F$5="Quick",
      IF(OR(C102="190 Automobile",C102="200 computer hardware",C102="210 Computer software",C102="220 Quickbooks software",C102="230 Office equipment",C102="240 Office furniture"),
         E102-(E102/(1+Dashboard!$F$4)),
         0
      ),
      IF(C102="750 Business promotion",
         E102-(E102/(1+4.793/100)),
         E102-(E102/(1+Dashboard!$F$4))
      )
   )
)</f>
        <v>0</v>
      </c>
      <c r="J102" s="40">
        <f>Bank2[[#This Row],[Money in/ (Money out)]]-Bank2[[#This Row],[GST/HST]]</f>
        <v>0</v>
      </c>
      <c r="L102" s="37">
        <f t="shared" si="3"/>
        <v>0</v>
      </c>
    </row>
    <row r="103" spans="4:12" x14ac:dyDescent="0.2">
      <c r="D103" s="416">
        <f>_xlfn.XLOOKUP(C:C,Table1[for Import to Bank Register dropdown],Table1[for Pivot],0,0,1)</f>
        <v>0</v>
      </c>
      <c r="E103" s="422"/>
      <c r="F103" s="160">
        <f t="shared" si="5"/>
        <v>2222222</v>
      </c>
      <c r="G103" s="394">
        <f t="shared" si="4"/>
        <v>0</v>
      </c>
      <c r="I103" s="395">
        <f>IF(OR(C103="150 Directors advances", C103="120 accounts receivable", C103="720.2 Automobile - Insurance", C103="720.3 Automobile - License", C103="870.4 Rent - Insurance", C103="870.6 Rent - Property Tax", C103="870.7 Rent - Homeoffice", C103="870.9 Rent - Water"),
   0,
   IF(Dashboard!$F$5="Quick",
      IF(OR(C103="190 Automobile",C103="200 computer hardware",C103="210 Computer software",C103="220 Quickbooks software",C103="230 Office equipment",C103="240 Office furniture"),
         E103-(E103/(1+Dashboard!$F$4)),
         0
      ),
      IF(C103="750 Business promotion",
         E103-(E103/(1+4.793/100)),
         E103-(E103/(1+Dashboard!$F$4))
      )
   )
)</f>
        <v>0</v>
      </c>
      <c r="J103" s="40">
        <f>Bank2[[#This Row],[Money in/ (Money out)]]-Bank2[[#This Row],[GST/HST]]</f>
        <v>0</v>
      </c>
      <c r="L103" s="37">
        <f t="shared" si="3"/>
        <v>0</v>
      </c>
    </row>
    <row r="104" spans="4:12" x14ac:dyDescent="0.2">
      <c r="D104" s="416">
        <f>_xlfn.XLOOKUP(C:C,Table1[for Import to Bank Register dropdown],Table1[for Pivot],0,0,1)</f>
        <v>0</v>
      </c>
      <c r="E104" s="422"/>
      <c r="F104" s="160">
        <f t="shared" si="5"/>
        <v>2222222</v>
      </c>
      <c r="G104" s="394">
        <f t="shared" si="4"/>
        <v>0</v>
      </c>
      <c r="I104" s="395">
        <f>IF(OR(C104="150 Directors advances", C104="120 accounts receivable", C104="720.2 Automobile - Insurance", C104="720.3 Automobile - License", C104="870.4 Rent - Insurance", C104="870.6 Rent - Property Tax", C104="870.7 Rent - Homeoffice", C104="870.9 Rent - Water"),
   0,
   IF(Dashboard!$F$5="Quick",
      IF(OR(C104="190 Automobile",C104="200 computer hardware",C104="210 Computer software",C104="220 Quickbooks software",C104="230 Office equipment",C104="240 Office furniture"),
         E104-(E104/(1+Dashboard!$F$4)),
         0
      ),
      IF(C104="750 Business promotion",
         E104-(E104/(1+4.793/100)),
         E104-(E104/(1+Dashboard!$F$4))
      )
   )
)</f>
        <v>0</v>
      </c>
      <c r="J104" s="40">
        <f>Bank2[[#This Row],[Money in/ (Money out)]]-Bank2[[#This Row],[GST/HST]]</f>
        <v>0</v>
      </c>
      <c r="L104" s="37">
        <f t="shared" si="3"/>
        <v>0</v>
      </c>
    </row>
    <row r="105" spans="4:12" x14ac:dyDescent="0.2">
      <c r="D105" s="416">
        <f>_xlfn.XLOOKUP(C:C,Table1[for Import to Bank Register dropdown],Table1[for Pivot],0,0,1)</f>
        <v>0</v>
      </c>
      <c r="E105" s="422"/>
      <c r="F105" s="160">
        <f t="shared" si="5"/>
        <v>2222222</v>
      </c>
      <c r="G105" s="394">
        <f t="shared" si="4"/>
        <v>0</v>
      </c>
      <c r="I105" s="395">
        <f>IF(OR(C105="150 Directors advances", C105="120 accounts receivable", C105="720.2 Automobile - Insurance", C105="720.3 Automobile - License", C105="870.4 Rent - Insurance", C105="870.6 Rent - Property Tax", C105="870.7 Rent - Homeoffice", C105="870.9 Rent - Water"),
   0,
   IF(Dashboard!$F$5="Quick",
      IF(OR(C105="190 Automobile",C105="200 computer hardware",C105="210 Computer software",C105="220 Quickbooks software",C105="230 Office equipment",C105="240 Office furniture"),
         E105-(E105/(1+Dashboard!$F$4)),
         0
      ),
      IF(C105="750 Business promotion",
         E105-(E105/(1+4.793/100)),
         E105-(E105/(1+Dashboard!$F$4))
      )
   )
)</f>
        <v>0</v>
      </c>
      <c r="J105" s="40">
        <f>Bank2[[#This Row],[Money in/ (Money out)]]-Bank2[[#This Row],[GST/HST]]</f>
        <v>0</v>
      </c>
      <c r="L105" s="37">
        <f t="shared" si="3"/>
        <v>0</v>
      </c>
    </row>
    <row r="106" spans="4:12" x14ac:dyDescent="0.2">
      <c r="D106" s="416">
        <f>_xlfn.XLOOKUP(C:C,Table1[for Import to Bank Register dropdown],Table1[for Pivot],0,0,1)</f>
        <v>0</v>
      </c>
      <c r="E106" s="422"/>
      <c r="F106" s="160">
        <f t="shared" si="5"/>
        <v>2222222</v>
      </c>
      <c r="G106" s="394">
        <f t="shared" si="4"/>
        <v>0</v>
      </c>
      <c r="I106" s="395">
        <f>IF(OR(C106="150 Directors advances", C106="120 accounts receivable", C106="720.2 Automobile - Insurance", C106="720.3 Automobile - License", C106="870.4 Rent - Insurance", C106="870.6 Rent - Property Tax", C106="870.7 Rent - Homeoffice", C106="870.9 Rent - Water"),
   0,
   IF(Dashboard!$F$5="Quick",
      IF(OR(C106="190 Automobile",C106="200 computer hardware",C106="210 Computer software",C106="220 Quickbooks software",C106="230 Office equipment",C106="240 Office furniture"),
         E106-(E106/(1+Dashboard!$F$4)),
         0
      ),
      IF(C106="750 Business promotion",
         E106-(E106/(1+4.793/100)),
         E106-(E106/(1+Dashboard!$F$4))
      )
   )
)</f>
        <v>0</v>
      </c>
      <c r="J106" s="40">
        <f>Bank2[[#This Row],[Money in/ (Money out)]]-Bank2[[#This Row],[GST/HST]]</f>
        <v>0</v>
      </c>
      <c r="L106" s="37">
        <f t="shared" si="3"/>
        <v>0</v>
      </c>
    </row>
    <row r="107" spans="4:12" x14ac:dyDescent="0.2">
      <c r="D107" s="416">
        <f>_xlfn.XLOOKUP(C:C,Table1[for Import to Bank Register dropdown],Table1[for Pivot],0,0,1)</f>
        <v>0</v>
      </c>
      <c r="E107" s="422"/>
      <c r="F107" s="160">
        <f t="shared" si="5"/>
        <v>2222222</v>
      </c>
      <c r="G107" s="394">
        <f t="shared" si="4"/>
        <v>0</v>
      </c>
      <c r="I107" s="395">
        <f>IF(OR(C107="150 Directors advances", C107="120 accounts receivable", C107="720.2 Automobile - Insurance", C107="720.3 Automobile - License", C107="870.4 Rent - Insurance", C107="870.6 Rent - Property Tax", C107="870.7 Rent - Homeoffice", C107="870.9 Rent - Water"),
   0,
   IF(Dashboard!$F$5="Quick",
      IF(OR(C107="190 Automobile",C107="200 computer hardware",C107="210 Computer software",C107="220 Quickbooks software",C107="230 Office equipment",C107="240 Office furniture"),
         E107-(E107/(1+Dashboard!$F$4)),
         0
      ),
      IF(C107="750 Business promotion",
         E107-(E107/(1+4.793/100)),
         E107-(E107/(1+Dashboard!$F$4))
      )
   )
)</f>
        <v>0</v>
      </c>
      <c r="J107" s="40">
        <f>Bank2[[#This Row],[Money in/ (Money out)]]-Bank2[[#This Row],[GST/HST]]</f>
        <v>0</v>
      </c>
      <c r="L107" s="37">
        <f t="shared" si="3"/>
        <v>0</v>
      </c>
    </row>
    <row r="108" spans="4:12" x14ac:dyDescent="0.2">
      <c r="D108" s="416">
        <f>_xlfn.XLOOKUP(C:C,Table1[for Import to Bank Register dropdown],Table1[for Pivot],0,0,1)</f>
        <v>0</v>
      </c>
      <c r="E108" s="422"/>
      <c r="F108" s="160">
        <f t="shared" si="5"/>
        <v>2222222</v>
      </c>
      <c r="G108" s="394">
        <f t="shared" si="4"/>
        <v>0</v>
      </c>
      <c r="I108" s="395">
        <f>IF(OR(C108="150 Directors advances", C108="120 accounts receivable", C108="720.2 Automobile - Insurance", C108="720.3 Automobile - License", C108="870.4 Rent - Insurance", C108="870.6 Rent - Property Tax", C108="870.7 Rent - Homeoffice", C108="870.9 Rent - Water"),
   0,
   IF(Dashboard!$F$5="Quick",
      IF(OR(C108="190 Automobile",C108="200 computer hardware",C108="210 Computer software",C108="220 Quickbooks software",C108="230 Office equipment",C108="240 Office furniture"),
         E108-(E108/(1+Dashboard!$F$4)),
         0
      ),
      IF(C108="750 Business promotion",
         E108-(E108/(1+4.793/100)),
         E108-(E108/(1+Dashboard!$F$4))
      )
   )
)</f>
        <v>0</v>
      </c>
      <c r="J108" s="40">
        <f>Bank2[[#This Row],[Money in/ (Money out)]]-Bank2[[#This Row],[GST/HST]]</f>
        <v>0</v>
      </c>
      <c r="L108" s="37">
        <f t="shared" si="3"/>
        <v>0</v>
      </c>
    </row>
    <row r="109" spans="4:12" x14ac:dyDescent="0.2">
      <c r="D109" s="416">
        <f>_xlfn.XLOOKUP(C:C,Table1[for Import to Bank Register dropdown],Table1[for Pivot],0,0,1)</f>
        <v>0</v>
      </c>
      <c r="E109" s="422"/>
      <c r="F109" s="160">
        <f t="shared" si="5"/>
        <v>2222222</v>
      </c>
      <c r="G109" s="394">
        <f t="shared" si="4"/>
        <v>0</v>
      </c>
      <c r="I109" s="395">
        <f>IF(OR(C109="150 Directors advances", C109="120 accounts receivable", C109="720.2 Automobile - Insurance", C109="720.3 Automobile - License", C109="870.4 Rent - Insurance", C109="870.6 Rent - Property Tax", C109="870.7 Rent - Homeoffice", C109="870.9 Rent - Water"),
   0,
   IF(Dashboard!$F$5="Quick",
      IF(OR(C109="190 Automobile",C109="200 computer hardware",C109="210 Computer software",C109="220 Quickbooks software",C109="230 Office equipment",C109="240 Office furniture"),
         E109-(E109/(1+Dashboard!$F$4)),
         0
      ),
      IF(C109="750 Business promotion",
         E109-(E109/(1+4.793/100)),
         E109-(E109/(1+Dashboard!$F$4))
      )
   )
)</f>
        <v>0</v>
      </c>
      <c r="J109" s="40">
        <f>Bank2[[#This Row],[Money in/ (Money out)]]-Bank2[[#This Row],[GST/HST]]</f>
        <v>0</v>
      </c>
      <c r="L109" s="37">
        <f t="shared" si="3"/>
        <v>0</v>
      </c>
    </row>
    <row r="110" spans="4:12" x14ac:dyDescent="0.2">
      <c r="D110" s="416">
        <f>_xlfn.XLOOKUP(C:C,Table1[for Import to Bank Register dropdown],Table1[for Pivot],0,0,1)</f>
        <v>0</v>
      </c>
      <c r="E110" s="422"/>
      <c r="F110" s="160">
        <f t="shared" si="5"/>
        <v>2222222</v>
      </c>
      <c r="G110" s="394">
        <f t="shared" si="4"/>
        <v>0</v>
      </c>
      <c r="I110" s="395">
        <f>IF(OR(C110="150 Directors advances", C110="120 accounts receivable", C110="720.2 Automobile - Insurance", C110="720.3 Automobile - License", C110="870.4 Rent - Insurance", C110="870.6 Rent - Property Tax", C110="870.7 Rent - Homeoffice", C110="870.9 Rent - Water"),
   0,
   IF(Dashboard!$F$5="Quick",
      IF(OR(C110="190 Automobile",C110="200 computer hardware",C110="210 Computer software",C110="220 Quickbooks software",C110="230 Office equipment",C110="240 Office furniture"),
         E110-(E110/(1+Dashboard!$F$4)),
         0
      ),
      IF(C110="750 Business promotion",
         E110-(E110/(1+4.793/100)),
         E110-(E110/(1+Dashboard!$F$4))
      )
   )
)</f>
        <v>0</v>
      </c>
      <c r="J110" s="40">
        <f>Bank2[[#This Row],[Money in/ (Money out)]]-Bank2[[#This Row],[GST/HST]]</f>
        <v>0</v>
      </c>
      <c r="L110" s="37">
        <f t="shared" si="3"/>
        <v>0</v>
      </c>
    </row>
    <row r="111" spans="4:12" x14ac:dyDescent="0.2">
      <c r="D111" s="416">
        <f>_xlfn.XLOOKUP(C:C,Table1[for Import to Bank Register dropdown],Table1[for Pivot],0,0,1)</f>
        <v>0</v>
      </c>
      <c r="E111" s="422"/>
      <c r="F111" s="160">
        <f t="shared" si="5"/>
        <v>2222222</v>
      </c>
      <c r="G111" s="394">
        <f t="shared" si="4"/>
        <v>0</v>
      </c>
      <c r="I111" s="395">
        <f>IF(OR(C111="150 Directors advances", C111="120 accounts receivable", C111="720.2 Automobile - Insurance", C111="720.3 Automobile - License", C111="870.4 Rent - Insurance", C111="870.6 Rent - Property Tax", C111="870.7 Rent - Homeoffice", C111="870.9 Rent - Water"),
   0,
   IF(Dashboard!$F$5="Quick",
      IF(OR(C111="190 Automobile",C111="200 computer hardware",C111="210 Computer software",C111="220 Quickbooks software",C111="230 Office equipment",C111="240 Office furniture"),
         E111-(E111/(1+Dashboard!$F$4)),
         0
      ),
      IF(C111="750 Business promotion",
         E111-(E111/(1+4.793/100)),
         E111-(E111/(1+Dashboard!$F$4))
      )
   )
)</f>
        <v>0</v>
      </c>
      <c r="J111" s="40">
        <f>Bank2[[#This Row],[Money in/ (Money out)]]-Bank2[[#This Row],[GST/HST]]</f>
        <v>0</v>
      </c>
      <c r="L111" s="37">
        <f t="shared" si="3"/>
        <v>0</v>
      </c>
    </row>
    <row r="112" spans="4:12" x14ac:dyDescent="0.2">
      <c r="D112" s="416">
        <f>_xlfn.XLOOKUP(C:C,Table1[for Import to Bank Register dropdown],Table1[for Pivot],0,0,1)</f>
        <v>0</v>
      </c>
      <c r="E112" s="422"/>
      <c r="F112" s="160">
        <f t="shared" si="5"/>
        <v>2222222</v>
      </c>
      <c r="G112" s="394">
        <f t="shared" si="4"/>
        <v>0</v>
      </c>
      <c r="I112" s="395">
        <f>IF(OR(C112="150 Directors advances", C112="120 accounts receivable", C112="720.2 Automobile - Insurance", C112="720.3 Automobile - License", C112="870.4 Rent - Insurance", C112="870.6 Rent - Property Tax", C112="870.7 Rent - Homeoffice", C112="870.9 Rent - Water"),
   0,
   IF(Dashboard!$F$5="Quick",
      IF(OR(C112="190 Automobile",C112="200 computer hardware",C112="210 Computer software",C112="220 Quickbooks software",C112="230 Office equipment",C112="240 Office furniture"),
         E112-(E112/(1+Dashboard!$F$4)),
         0
      ),
      IF(C112="750 Business promotion",
         E112-(E112/(1+4.793/100)),
         E112-(E112/(1+Dashboard!$F$4))
      )
   )
)</f>
        <v>0</v>
      </c>
      <c r="J112" s="40">
        <f>Bank2[[#This Row],[Money in/ (Money out)]]-Bank2[[#This Row],[GST/HST]]</f>
        <v>0</v>
      </c>
      <c r="L112" s="37">
        <f t="shared" si="3"/>
        <v>0</v>
      </c>
    </row>
    <row r="113" spans="4:12" x14ac:dyDescent="0.2">
      <c r="D113" s="416">
        <f>_xlfn.XLOOKUP(C:C,Table1[for Import to Bank Register dropdown],Table1[for Pivot],0,0,1)</f>
        <v>0</v>
      </c>
      <c r="E113" s="422"/>
      <c r="F113" s="160">
        <f t="shared" si="5"/>
        <v>2222222</v>
      </c>
      <c r="G113" s="394">
        <f t="shared" si="4"/>
        <v>0</v>
      </c>
      <c r="I113" s="395">
        <f>IF(OR(C113="150 Directors advances", C113="120 accounts receivable", C113="720.2 Automobile - Insurance", C113="720.3 Automobile - License", C113="870.4 Rent - Insurance", C113="870.6 Rent - Property Tax", C113="870.7 Rent - Homeoffice", C113="870.9 Rent - Water"),
   0,
   IF(Dashboard!$F$5="Quick",
      IF(OR(C113="190 Automobile",C113="200 computer hardware",C113="210 Computer software",C113="220 Quickbooks software",C113="230 Office equipment",C113="240 Office furniture"),
         E113-(E113/(1+Dashboard!$F$4)),
         0
      ),
      IF(C113="750 Business promotion",
         E113-(E113/(1+4.793/100)),
         E113-(E113/(1+Dashboard!$F$4))
      )
   )
)</f>
        <v>0</v>
      </c>
      <c r="J113" s="40">
        <f>Bank2[[#This Row],[Money in/ (Money out)]]-Bank2[[#This Row],[GST/HST]]</f>
        <v>0</v>
      </c>
      <c r="L113" s="37">
        <f t="shared" si="3"/>
        <v>0</v>
      </c>
    </row>
    <row r="114" spans="4:12" x14ac:dyDescent="0.2">
      <c r="D114" s="416">
        <f>_xlfn.XLOOKUP(C:C,Table1[for Import to Bank Register dropdown],Table1[for Pivot],0,0,1)</f>
        <v>0</v>
      </c>
      <c r="E114" s="422"/>
      <c r="F114" s="160">
        <f t="shared" si="5"/>
        <v>2222222</v>
      </c>
      <c r="G114" s="394">
        <f t="shared" si="4"/>
        <v>0</v>
      </c>
      <c r="I114" s="395">
        <f>IF(OR(C114="150 Directors advances", C114="120 accounts receivable", C114="720.2 Automobile - Insurance", C114="720.3 Automobile - License", C114="870.4 Rent - Insurance", C114="870.6 Rent - Property Tax", C114="870.7 Rent - Homeoffice", C114="870.9 Rent - Water"),
   0,
   IF(Dashboard!$F$5="Quick",
      IF(OR(C114="190 Automobile",C114="200 computer hardware",C114="210 Computer software",C114="220 Quickbooks software",C114="230 Office equipment",C114="240 Office furniture"),
         E114-(E114/(1+Dashboard!$F$4)),
         0
      ),
      IF(C114="750 Business promotion",
         E114-(E114/(1+4.793/100)),
         E114-(E114/(1+Dashboard!$F$4))
      )
   )
)</f>
        <v>0</v>
      </c>
      <c r="J114" s="40">
        <f>Bank2[[#This Row],[Money in/ (Money out)]]-Bank2[[#This Row],[GST/HST]]</f>
        <v>0</v>
      </c>
      <c r="L114" s="37">
        <f t="shared" si="3"/>
        <v>0</v>
      </c>
    </row>
    <row r="115" spans="4:12" x14ac:dyDescent="0.2">
      <c r="D115" s="416">
        <f>_xlfn.XLOOKUP(C:C,Table1[for Import to Bank Register dropdown],Table1[for Pivot],0,0,1)</f>
        <v>0</v>
      </c>
      <c r="E115" s="422"/>
      <c r="F115" s="160">
        <f t="shared" si="5"/>
        <v>2222222</v>
      </c>
      <c r="G115" s="394">
        <f t="shared" si="4"/>
        <v>0</v>
      </c>
      <c r="I115" s="395">
        <f>IF(OR(C115="150 Directors advances", C115="120 accounts receivable", C115="720.2 Automobile - Insurance", C115="720.3 Automobile - License", C115="870.4 Rent - Insurance", C115="870.6 Rent - Property Tax", C115="870.7 Rent - Homeoffice", C115="870.9 Rent - Water"),
   0,
   IF(Dashboard!$F$5="Quick",
      IF(OR(C115="190 Automobile",C115="200 computer hardware",C115="210 Computer software",C115="220 Quickbooks software",C115="230 Office equipment",C115="240 Office furniture"),
         E115-(E115/(1+Dashboard!$F$4)),
         0
      ),
      IF(C115="750 Business promotion",
         E115-(E115/(1+4.793/100)),
         E115-(E115/(1+Dashboard!$F$4))
      )
   )
)</f>
        <v>0</v>
      </c>
      <c r="J115" s="40">
        <f>Bank2[[#This Row],[Money in/ (Money out)]]-Bank2[[#This Row],[GST/HST]]</f>
        <v>0</v>
      </c>
      <c r="L115" s="37">
        <f t="shared" si="3"/>
        <v>0</v>
      </c>
    </row>
    <row r="116" spans="4:12" x14ac:dyDescent="0.2">
      <c r="D116" s="416">
        <f>_xlfn.XLOOKUP(C:C,Table1[for Import to Bank Register dropdown],Table1[for Pivot],0,0,1)</f>
        <v>0</v>
      </c>
      <c r="E116" s="422"/>
      <c r="F116" s="160">
        <f t="shared" si="5"/>
        <v>2222222</v>
      </c>
      <c r="G116" s="394">
        <f t="shared" si="4"/>
        <v>0</v>
      </c>
      <c r="I116" s="395">
        <f>IF(OR(C116="150 Directors advances", C116="120 accounts receivable", C116="720.2 Automobile - Insurance", C116="720.3 Automobile - License", C116="870.4 Rent - Insurance", C116="870.6 Rent - Property Tax", C116="870.7 Rent - Homeoffice", C116="870.9 Rent - Water"),
   0,
   IF(Dashboard!$F$5="Quick",
      IF(OR(C116="190 Automobile",C116="200 computer hardware",C116="210 Computer software",C116="220 Quickbooks software",C116="230 Office equipment",C116="240 Office furniture"),
         E116-(E116/(1+Dashboard!$F$4)),
         0
      ),
      IF(C116="750 Business promotion",
         E116-(E116/(1+4.793/100)),
         E116-(E116/(1+Dashboard!$F$4))
      )
   )
)</f>
        <v>0</v>
      </c>
      <c r="J116" s="40">
        <f>Bank2[[#This Row],[Money in/ (Money out)]]-Bank2[[#This Row],[GST/HST]]</f>
        <v>0</v>
      </c>
      <c r="L116" s="37">
        <f t="shared" si="3"/>
        <v>0</v>
      </c>
    </row>
    <row r="117" spans="4:12" x14ac:dyDescent="0.2">
      <c r="D117" s="416">
        <f>_xlfn.XLOOKUP(C:C,Table1[for Import to Bank Register dropdown],Table1[for Pivot],0,0,1)</f>
        <v>0</v>
      </c>
      <c r="E117" s="422"/>
      <c r="F117" s="160">
        <f t="shared" si="5"/>
        <v>2222222</v>
      </c>
      <c r="G117" s="394">
        <f t="shared" si="4"/>
        <v>0</v>
      </c>
      <c r="I117" s="395">
        <f>IF(OR(C117="150 Directors advances", C117="120 accounts receivable", C117="720.2 Automobile - Insurance", C117="720.3 Automobile - License", C117="870.4 Rent - Insurance", C117="870.6 Rent - Property Tax", C117="870.7 Rent - Homeoffice", C117="870.9 Rent - Water"),
   0,
   IF(Dashboard!$F$5="Quick",
      IF(OR(C117="190 Automobile",C117="200 computer hardware",C117="210 Computer software",C117="220 Quickbooks software",C117="230 Office equipment",C117="240 Office furniture"),
         E117-(E117/(1+Dashboard!$F$4)),
         0
      ),
      IF(C117="750 Business promotion",
         E117-(E117/(1+4.793/100)),
         E117-(E117/(1+Dashboard!$F$4))
      )
   )
)</f>
        <v>0</v>
      </c>
      <c r="J117" s="40">
        <f>Bank2[[#This Row],[Money in/ (Money out)]]-Bank2[[#This Row],[GST/HST]]</f>
        <v>0</v>
      </c>
      <c r="L117" s="37">
        <f t="shared" si="3"/>
        <v>0</v>
      </c>
    </row>
    <row r="118" spans="4:12" x14ac:dyDescent="0.2">
      <c r="D118" s="416">
        <f>_xlfn.XLOOKUP(C:C,Table1[for Import to Bank Register dropdown],Table1[for Pivot],0,0,1)</f>
        <v>0</v>
      </c>
      <c r="E118" s="422"/>
      <c r="F118" s="160">
        <f t="shared" si="5"/>
        <v>2222222</v>
      </c>
      <c r="G118" s="394">
        <f t="shared" si="4"/>
        <v>0</v>
      </c>
      <c r="I118" s="395">
        <f>IF(OR(C118="150 Directors advances", C118="120 accounts receivable", C118="720.2 Automobile - Insurance", C118="720.3 Automobile - License", C118="870.4 Rent - Insurance", C118="870.6 Rent - Property Tax", C118="870.7 Rent - Homeoffice", C118="870.9 Rent - Water"),
   0,
   IF(Dashboard!$F$5="Quick",
      IF(OR(C118="190 Automobile",C118="200 computer hardware",C118="210 Computer software",C118="220 Quickbooks software",C118="230 Office equipment",C118="240 Office furniture"),
         E118-(E118/(1+Dashboard!$F$4)),
         0
      ),
      IF(C118="750 Business promotion",
         E118-(E118/(1+4.793/100)),
         E118-(E118/(1+Dashboard!$F$4))
      )
   )
)</f>
        <v>0</v>
      </c>
      <c r="J118" s="40">
        <f>Bank2[[#This Row],[Money in/ (Money out)]]-Bank2[[#This Row],[GST/HST]]</f>
        <v>0</v>
      </c>
      <c r="L118" s="37">
        <f t="shared" si="3"/>
        <v>0</v>
      </c>
    </row>
    <row r="119" spans="4:12" x14ac:dyDescent="0.2">
      <c r="D119" s="416">
        <f>_xlfn.XLOOKUP(C:C,Table1[for Import to Bank Register dropdown],Table1[for Pivot],0,0,1)</f>
        <v>0</v>
      </c>
      <c r="E119" s="422"/>
      <c r="F119" s="160">
        <f t="shared" si="5"/>
        <v>2222222</v>
      </c>
      <c r="G119" s="394">
        <f t="shared" si="4"/>
        <v>0</v>
      </c>
      <c r="I119" s="395">
        <f>IF(OR(C119="150 Directors advances", C119="120 accounts receivable", C119="720.2 Automobile - Insurance", C119="720.3 Automobile - License", C119="870.4 Rent - Insurance", C119="870.6 Rent - Property Tax", C119="870.7 Rent - Homeoffice", C119="870.9 Rent - Water"),
   0,
   IF(Dashboard!$F$5="Quick",
      IF(OR(C119="190 Automobile",C119="200 computer hardware",C119="210 Computer software",C119="220 Quickbooks software",C119="230 Office equipment",C119="240 Office furniture"),
         E119-(E119/(1+Dashboard!$F$4)),
         0
      ),
      IF(C119="750 Business promotion",
         E119-(E119/(1+4.793/100)),
         E119-(E119/(1+Dashboard!$F$4))
      )
   )
)</f>
        <v>0</v>
      </c>
      <c r="J119" s="40">
        <f>Bank2[[#This Row],[Money in/ (Money out)]]-Bank2[[#This Row],[GST/HST]]</f>
        <v>0</v>
      </c>
      <c r="L119" s="37">
        <f t="shared" si="3"/>
        <v>0</v>
      </c>
    </row>
    <row r="120" spans="4:12" x14ac:dyDescent="0.2">
      <c r="D120" s="416">
        <f>_xlfn.XLOOKUP(C:C,Table1[for Import to Bank Register dropdown],Table1[for Pivot],0,0,1)</f>
        <v>0</v>
      </c>
      <c r="E120" s="422"/>
      <c r="F120" s="160">
        <f t="shared" si="5"/>
        <v>2222222</v>
      </c>
      <c r="G120" s="394">
        <f t="shared" si="4"/>
        <v>0</v>
      </c>
      <c r="I120" s="395">
        <f>IF(OR(C120="150 Directors advances", C120="120 accounts receivable", C120="720.2 Automobile - Insurance", C120="720.3 Automobile - License", C120="870.4 Rent - Insurance", C120="870.6 Rent - Property Tax", C120="870.7 Rent - Homeoffice", C120="870.9 Rent - Water"),
   0,
   IF(Dashboard!$F$5="Quick",
      IF(OR(C120="190 Automobile",C120="200 computer hardware",C120="210 Computer software",C120="220 Quickbooks software",C120="230 Office equipment",C120="240 Office furniture"),
         E120-(E120/(1+Dashboard!$F$4)),
         0
      ),
      IF(C120="750 Business promotion",
         E120-(E120/(1+4.793/100)),
         E120-(E120/(1+Dashboard!$F$4))
      )
   )
)</f>
        <v>0</v>
      </c>
      <c r="J120" s="40">
        <f>Bank2[[#This Row],[Money in/ (Money out)]]-Bank2[[#This Row],[GST/HST]]</f>
        <v>0</v>
      </c>
      <c r="L120" s="37">
        <f t="shared" si="3"/>
        <v>0</v>
      </c>
    </row>
    <row r="121" spans="4:12" x14ac:dyDescent="0.2">
      <c r="D121" s="416">
        <f>_xlfn.XLOOKUP(C:C,Table1[for Import to Bank Register dropdown],Table1[for Pivot],0,0,1)</f>
        <v>0</v>
      </c>
      <c r="E121" s="422"/>
      <c r="F121" s="160">
        <f t="shared" si="5"/>
        <v>2222222</v>
      </c>
      <c r="G121" s="394">
        <f t="shared" si="4"/>
        <v>0</v>
      </c>
      <c r="I121" s="395">
        <f>IF(OR(C121="150 Directors advances", C121="120 accounts receivable", C121="720.2 Automobile - Insurance", C121="720.3 Automobile - License", C121="870.4 Rent - Insurance", C121="870.6 Rent - Property Tax", C121="870.7 Rent - Homeoffice", C121="870.9 Rent - Water"),
   0,
   IF(Dashboard!$F$5="Quick",
      IF(OR(C121="190 Automobile",C121="200 computer hardware",C121="210 Computer software",C121="220 Quickbooks software",C121="230 Office equipment",C121="240 Office furniture"),
         E121-(E121/(1+Dashboard!$F$4)),
         0
      ),
      IF(C121="750 Business promotion",
         E121-(E121/(1+4.793/100)),
         E121-(E121/(1+Dashboard!$F$4))
      )
   )
)</f>
        <v>0</v>
      </c>
      <c r="J121" s="40">
        <f>Bank2[[#This Row],[Money in/ (Money out)]]-Bank2[[#This Row],[GST/HST]]</f>
        <v>0</v>
      </c>
      <c r="L121" s="37">
        <f t="shared" si="3"/>
        <v>0</v>
      </c>
    </row>
    <row r="122" spans="4:12" x14ac:dyDescent="0.2">
      <c r="D122" s="416">
        <f>_xlfn.XLOOKUP(C:C,Table1[for Import to Bank Register dropdown],Table1[for Pivot],0,0,1)</f>
        <v>0</v>
      </c>
      <c r="E122" s="422"/>
      <c r="F122" s="160">
        <f t="shared" si="5"/>
        <v>2222222</v>
      </c>
      <c r="G122" s="394">
        <f t="shared" si="4"/>
        <v>0</v>
      </c>
      <c r="I122" s="395">
        <f>IF(OR(C122="150 Directors advances", C122="120 accounts receivable", C122="720.2 Automobile - Insurance", C122="720.3 Automobile - License", C122="870.4 Rent - Insurance", C122="870.6 Rent - Property Tax", C122="870.7 Rent - Homeoffice", C122="870.9 Rent - Water"),
   0,
   IF(Dashboard!$F$5="Quick",
      IF(OR(C122="190 Automobile",C122="200 computer hardware",C122="210 Computer software",C122="220 Quickbooks software",C122="230 Office equipment",C122="240 Office furniture"),
         E122-(E122/(1+Dashboard!$F$4)),
         0
      ),
      IF(C122="750 Business promotion",
         E122-(E122/(1+4.793/100)),
         E122-(E122/(1+Dashboard!$F$4))
      )
   )
)</f>
        <v>0</v>
      </c>
      <c r="J122" s="40">
        <f>Bank2[[#This Row],[Money in/ (Money out)]]-Bank2[[#This Row],[GST/HST]]</f>
        <v>0</v>
      </c>
      <c r="L122" s="37">
        <f t="shared" si="3"/>
        <v>0</v>
      </c>
    </row>
    <row r="123" spans="4:12" x14ac:dyDescent="0.2">
      <c r="D123" s="416">
        <f>_xlfn.XLOOKUP(C:C,Table1[for Import to Bank Register dropdown],Table1[for Pivot],0,0,1)</f>
        <v>0</v>
      </c>
      <c r="E123" s="422"/>
      <c r="F123" s="160">
        <f t="shared" si="5"/>
        <v>2222222</v>
      </c>
      <c r="G123" s="394">
        <f t="shared" si="4"/>
        <v>0</v>
      </c>
      <c r="I123" s="395">
        <f>IF(OR(C123="150 Directors advances", C123="120 accounts receivable", C123="720.2 Automobile - Insurance", C123="720.3 Automobile - License", C123="870.4 Rent - Insurance", C123="870.6 Rent - Property Tax", C123="870.7 Rent - Homeoffice", C123="870.9 Rent - Water"),
   0,
   IF(Dashboard!$F$5="Quick",
      IF(OR(C123="190 Automobile",C123="200 computer hardware",C123="210 Computer software",C123="220 Quickbooks software",C123="230 Office equipment",C123="240 Office furniture"),
         E123-(E123/(1+Dashboard!$F$4)),
         0
      ),
      IF(C123="750 Business promotion",
         E123-(E123/(1+4.793/100)),
         E123-(E123/(1+Dashboard!$F$4))
      )
   )
)</f>
        <v>0</v>
      </c>
      <c r="J123" s="40">
        <f>Bank2[[#This Row],[Money in/ (Money out)]]-Bank2[[#This Row],[GST/HST]]</f>
        <v>0</v>
      </c>
      <c r="L123" s="37">
        <f t="shared" si="3"/>
        <v>0</v>
      </c>
    </row>
    <row r="124" spans="4:12" x14ac:dyDescent="0.2">
      <c r="D124" s="416">
        <f>_xlfn.XLOOKUP(C:C,Table1[for Import to Bank Register dropdown],Table1[for Pivot],0,0,1)</f>
        <v>0</v>
      </c>
      <c r="E124" s="422"/>
      <c r="F124" s="160">
        <f t="shared" si="5"/>
        <v>2222222</v>
      </c>
      <c r="G124" s="394">
        <f t="shared" si="4"/>
        <v>0</v>
      </c>
      <c r="I124" s="395">
        <f>IF(OR(C124="150 Directors advances", C124="120 accounts receivable", C124="720.2 Automobile - Insurance", C124="720.3 Automobile - License", C124="870.4 Rent - Insurance", C124="870.6 Rent - Property Tax", C124="870.7 Rent - Homeoffice", C124="870.9 Rent - Water"),
   0,
   IF(Dashboard!$F$5="Quick",
      IF(OR(C124="190 Automobile",C124="200 computer hardware",C124="210 Computer software",C124="220 Quickbooks software",C124="230 Office equipment",C124="240 Office furniture"),
         E124-(E124/(1+Dashboard!$F$4)),
         0
      ),
      IF(C124="750 Business promotion",
         E124-(E124/(1+4.793/100)),
         E124-(E124/(1+Dashboard!$F$4))
      )
   )
)</f>
        <v>0</v>
      </c>
      <c r="J124" s="40">
        <f>Bank2[[#This Row],[Money in/ (Money out)]]-Bank2[[#This Row],[GST/HST]]</f>
        <v>0</v>
      </c>
      <c r="L124" s="37">
        <f t="shared" si="3"/>
        <v>0</v>
      </c>
    </row>
    <row r="125" spans="4:12" x14ac:dyDescent="0.2">
      <c r="D125" s="416">
        <f>_xlfn.XLOOKUP(C:C,Table1[for Import to Bank Register dropdown],Table1[for Pivot],0,0,1)</f>
        <v>0</v>
      </c>
      <c r="E125" s="422"/>
      <c r="F125" s="160">
        <f t="shared" si="5"/>
        <v>2222222</v>
      </c>
      <c r="G125" s="394">
        <f t="shared" si="4"/>
        <v>0</v>
      </c>
      <c r="I125" s="395">
        <f>IF(OR(C125="150 Directors advances", C125="120 accounts receivable", C125="720.2 Automobile - Insurance", C125="720.3 Automobile - License", C125="870.4 Rent - Insurance", C125="870.6 Rent - Property Tax", C125="870.7 Rent - Homeoffice", C125="870.9 Rent - Water"),
   0,
   IF(Dashboard!$F$5="Quick",
      IF(OR(C125="190 Automobile",C125="200 computer hardware",C125="210 Computer software",C125="220 Quickbooks software",C125="230 Office equipment",C125="240 Office furniture"),
         E125-(E125/(1+Dashboard!$F$4)),
         0
      ),
      IF(C125="750 Business promotion",
         E125-(E125/(1+4.793/100)),
         E125-(E125/(1+Dashboard!$F$4))
      )
   )
)</f>
        <v>0</v>
      </c>
      <c r="J125" s="40">
        <f>Bank2[[#This Row],[Money in/ (Money out)]]-Bank2[[#This Row],[GST/HST]]</f>
        <v>0</v>
      </c>
      <c r="L125" s="37">
        <f t="shared" si="3"/>
        <v>0</v>
      </c>
    </row>
    <row r="126" spans="4:12" x14ac:dyDescent="0.2">
      <c r="D126" s="416">
        <f>_xlfn.XLOOKUP(C:C,Table1[for Import to Bank Register dropdown],Table1[for Pivot],0,0,1)</f>
        <v>0</v>
      </c>
      <c r="E126" s="422"/>
      <c r="F126" s="160">
        <f t="shared" si="5"/>
        <v>2222222</v>
      </c>
      <c r="G126" s="394">
        <f t="shared" si="4"/>
        <v>0</v>
      </c>
      <c r="I126" s="395">
        <f>IF(OR(C126="150 Directors advances", C126="120 accounts receivable", C126="720.2 Automobile - Insurance", C126="720.3 Automobile - License", C126="870.4 Rent - Insurance", C126="870.6 Rent - Property Tax", C126="870.7 Rent - Homeoffice", C126="870.9 Rent - Water"),
   0,
   IF(Dashboard!$F$5="Quick",
      IF(OR(C126="190 Automobile",C126="200 computer hardware",C126="210 Computer software",C126="220 Quickbooks software",C126="230 Office equipment",C126="240 Office furniture"),
         E126-(E126/(1+Dashboard!$F$4)),
         0
      ),
      IF(C126="750 Business promotion",
         E126-(E126/(1+4.793/100)),
         E126-(E126/(1+Dashboard!$F$4))
      )
   )
)</f>
        <v>0</v>
      </c>
      <c r="J126" s="40">
        <f>Bank2[[#This Row],[Money in/ (Money out)]]-Bank2[[#This Row],[GST/HST]]</f>
        <v>0</v>
      </c>
      <c r="L126" s="37">
        <f t="shared" si="3"/>
        <v>0</v>
      </c>
    </row>
    <row r="127" spans="4:12" x14ac:dyDescent="0.2">
      <c r="D127" s="416">
        <f>_xlfn.XLOOKUP(C:C,Table1[for Import to Bank Register dropdown],Table1[for Pivot],0,0,1)</f>
        <v>0</v>
      </c>
      <c r="E127" s="422"/>
      <c r="F127" s="160">
        <f t="shared" si="5"/>
        <v>2222222</v>
      </c>
      <c r="G127" s="394">
        <f t="shared" si="4"/>
        <v>0</v>
      </c>
      <c r="I127" s="395">
        <f>IF(OR(C127="150 Directors advances", C127="120 accounts receivable", C127="720.2 Automobile - Insurance", C127="720.3 Automobile - License", C127="870.4 Rent - Insurance", C127="870.6 Rent - Property Tax", C127="870.7 Rent - Homeoffice", C127="870.9 Rent - Water"),
   0,
   IF(Dashboard!$F$5="Quick",
      IF(OR(C127="190 Automobile",C127="200 computer hardware",C127="210 Computer software",C127="220 Quickbooks software",C127="230 Office equipment",C127="240 Office furniture"),
         E127-(E127/(1+Dashboard!$F$4)),
         0
      ),
      IF(C127="750 Business promotion",
         E127-(E127/(1+4.793/100)),
         E127-(E127/(1+Dashboard!$F$4))
      )
   )
)</f>
        <v>0</v>
      </c>
      <c r="J127" s="40">
        <f>Bank2[[#This Row],[Money in/ (Money out)]]-Bank2[[#This Row],[GST/HST]]</f>
        <v>0</v>
      </c>
      <c r="L127" s="37">
        <f t="shared" si="3"/>
        <v>0</v>
      </c>
    </row>
    <row r="128" spans="4:12" x14ac:dyDescent="0.2">
      <c r="D128" s="416">
        <f>_xlfn.XLOOKUP(C:C,Table1[for Import to Bank Register dropdown],Table1[for Pivot],0,0,1)</f>
        <v>0</v>
      </c>
      <c r="E128" s="422"/>
      <c r="F128" s="160">
        <f t="shared" si="5"/>
        <v>2222222</v>
      </c>
      <c r="G128" s="394">
        <f t="shared" si="4"/>
        <v>0</v>
      </c>
      <c r="I128" s="395">
        <f>IF(OR(C128="150 Directors advances", C128="120 accounts receivable", C128="720.2 Automobile - Insurance", C128="720.3 Automobile - License", C128="870.4 Rent - Insurance", C128="870.6 Rent - Property Tax", C128="870.7 Rent - Homeoffice", C128="870.9 Rent - Water"),
   0,
   IF(Dashboard!$F$5="Quick",
      IF(OR(C128="190 Automobile",C128="200 computer hardware",C128="210 Computer software",C128="220 Quickbooks software",C128="230 Office equipment",C128="240 Office furniture"),
         E128-(E128/(1+Dashboard!$F$4)),
         0
      ),
      IF(C128="750 Business promotion",
         E128-(E128/(1+4.793/100)),
         E128-(E128/(1+Dashboard!$F$4))
      )
   )
)</f>
        <v>0</v>
      </c>
      <c r="J128" s="40">
        <f>Bank2[[#This Row],[Money in/ (Money out)]]-Bank2[[#This Row],[GST/HST]]</f>
        <v>0</v>
      </c>
      <c r="L128" s="37">
        <f t="shared" si="3"/>
        <v>0</v>
      </c>
    </row>
    <row r="129" spans="4:12" x14ac:dyDescent="0.2">
      <c r="D129" s="416">
        <f>_xlfn.XLOOKUP(C:C,Table1[for Import to Bank Register dropdown],Table1[for Pivot],0,0,1)</f>
        <v>0</v>
      </c>
      <c r="E129" s="422"/>
      <c r="F129" s="160">
        <f t="shared" si="5"/>
        <v>2222222</v>
      </c>
      <c r="G129" s="394">
        <f t="shared" si="4"/>
        <v>0</v>
      </c>
      <c r="I129" s="395">
        <f>IF(OR(C129="150 Directors advances", C129="120 accounts receivable", C129="720.2 Automobile - Insurance", C129="720.3 Automobile - License", C129="870.4 Rent - Insurance", C129="870.6 Rent - Property Tax", C129="870.7 Rent - Homeoffice", C129="870.9 Rent - Water"),
   0,
   IF(Dashboard!$F$5="Quick",
      IF(OR(C129="190 Automobile",C129="200 computer hardware",C129="210 Computer software",C129="220 Quickbooks software",C129="230 Office equipment",C129="240 Office furniture"),
         E129-(E129/(1+Dashboard!$F$4)),
         0
      ),
      IF(C129="750 Business promotion",
         E129-(E129/(1+4.793/100)),
         E129-(E129/(1+Dashboard!$F$4))
      )
   )
)</f>
        <v>0</v>
      </c>
      <c r="J129" s="40">
        <f>Bank2[[#This Row],[Money in/ (Money out)]]-Bank2[[#This Row],[GST/HST]]</f>
        <v>0</v>
      </c>
      <c r="L129" s="37">
        <f t="shared" si="3"/>
        <v>0</v>
      </c>
    </row>
    <row r="130" spans="4:12" x14ac:dyDescent="0.2">
      <c r="D130" s="416">
        <f>_xlfn.XLOOKUP(C:C,Table1[for Import to Bank Register dropdown],Table1[for Pivot],0,0,1)</f>
        <v>0</v>
      </c>
      <c r="E130" s="422"/>
      <c r="F130" s="160">
        <f t="shared" si="5"/>
        <v>2222222</v>
      </c>
      <c r="G130" s="394">
        <f t="shared" si="4"/>
        <v>0</v>
      </c>
      <c r="I130" s="395">
        <f>IF(OR(C130="150 Directors advances", C130="120 accounts receivable", C130="720.2 Automobile - Insurance", C130="720.3 Automobile - License", C130="870.4 Rent - Insurance", C130="870.6 Rent - Property Tax", C130="870.7 Rent - Homeoffice", C130="870.9 Rent - Water"),
   0,
   IF(Dashboard!$F$5="Quick",
      IF(OR(C130="190 Automobile",C130="200 computer hardware",C130="210 Computer software",C130="220 Quickbooks software",C130="230 Office equipment",C130="240 Office furniture"),
         E130-(E130/(1+Dashboard!$F$4)),
         0
      ),
      IF(C130="750 Business promotion",
         E130-(E130/(1+4.793/100)),
         E130-(E130/(1+Dashboard!$F$4))
      )
   )
)</f>
        <v>0</v>
      </c>
      <c r="J130" s="40">
        <f>Bank2[[#This Row],[Money in/ (Money out)]]-Bank2[[#This Row],[GST/HST]]</f>
        <v>0</v>
      </c>
      <c r="L130" s="37">
        <f t="shared" si="3"/>
        <v>0</v>
      </c>
    </row>
    <row r="131" spans="4:12" x14ac:dyDescent="0.2">
      <c r="D131" s="416">
        <f>_xlfn.XLOOKUP(C:C,Table1[for Import to Bank Register dropdown],Table1[for Pivot],0,0,1)</f>
        <v>0</v>
      </c>
      <c r="E131" s="422"/>
      <c r="F131" s="160">
        <f t="shared" si="5"/>
        <v>2222222</v>
      </c>
      <c r="G131" s="394">
        <f t="shared" si="4"/>
        <v>0</v>
      </c>
      <c r="I131" s="395">
        <f>IF(OR(C131="150 Directors advances", C131="120 accounts receivable", C131="720.2 Automobile - Insurance", C131="720.3 Automobile - License", C131="870.4 Rent - Insurance", C131="870.6 Rent - Property Tax", C131="870.7 Rent - Homeoffice", C131="870.9 Rent - Water"),
   0,
   IF(Dashboard!$F$5="Quick",
      IF(OR(C131="190 Automobile",C131="200 computer hardware",C131="210 Computer software",C131="220 Quickbooks software",C131="230 Office equipment",C131="240 Office furniture"),
         E131-(E131/(1+Dashboard!$F$4)),
         0
      ),
      IF(C131="750 Business promotion",
         E131-(E131/(1+4.793/100)),
         E131-(E131/(1+Dashboard!$F$4))
      )
   )
)</f>
        <v>0</v>
      </c>
      <c r="J131" s="40">
        <f>Bank2[[#This Row],[Money in/ (Money out)]]-Bank2[[#This Row],[GST/HST]]</f>
        <v>0</v>
      </c>
      <c r="L131" s="37">
        <f t="shared" si="3"/>
        <v>0</v>
      </c>
    </row>
    <row r="132" spans="4:12" x14ac:dyDescent="0.2">
      <c r="D132" s="416">
        <f>_xlfn.XLOOKUP(C:C,Table1[for Import to Bank Register dropdown],Table1[for Pivot],0,0,1)</f>
        <v>0</v>
      </c>
      <c r="E132" s="422"/>
      <c r="F132" s="160">
        <f t="shared" si="5"/>
        <v>2222222</v>
      </c>
      <c r="G132" s="394">
        <f t="shared" si="4"/>
        <v>0</v>
      </c>
      <c r="I132" s="395">
        <f>IF(OR(C132="150 Directors advances", C132="120 accounts receivable", C132="720.2 Automobile - Insurance", C132="720.3 Automobile - License", C132="870.4 Rent - Insurance", C132="870.6 Rent - Property Tax", C132="870.7 Rent - Homeoffice", C132="870.9 Rent - Water"),
   0,
   IF(Dashboard!$F$5="Quick",
      IF(OR(C132="190 Automobile",C132="200 computer hardware",C132="210 Computer software",C132="220 Quickbooks software",C132="230 Office equipment",C132="240 Office furniture"),
         E132-(E132/(1+Dashboard!$F$4)),
         0
      ),
      IF(C132="750 Business promotion",
         E132-(E132/(1+4.793/100)),
         E132-(E132/(1+Dashboard!$F$4))
      )
   )
)</f>
        <v>0</v>
      </c>
      <c r="J132" s="40">
        <f>Bank2[[#This Row],[Money in/ (Money out)]]-Bank2[[#This Row],[GST/HST]]</f>
        <v>0</v>
      </c>
      <c r="L132" s="37">
        <f t="shared" si="3"/>
        <v>0</v>
      </c>
    </row>
    <row r="133" spans="4:12" x14ac:dyDescent="0.2">
      <c r="D133" s="416">
        <f>_xlfn.XLOOKUP(C:C,Table1[for Import to Bank Register dropdown],Table1[for Pivot],0,0,1)</f>
        <v>0</v>
      </c>
      <c r="E133" s="422"/>
      <c r="F133" s="160">
        <f t="shared" si="5"/>
        <v>2222222</v>
      </c>
      <c r="G133" s="394">
        <f t="shared" si="4"/>
        <v>0</v>
      </c>
      <c r="I133" s="395">
        <f>IF(OR(C133="150 Directors advances", C133="120 accounts receivable", C133="720.2 Automobile - Insurance", C133="720.3 Automobile - License", C133="870.4 Rent - Insurance", C133="870.6 Rent - Property Tax", C133="870.7 Rent - Homeoffice", C133="870.9 Rent - Water"),
   0,
   IF(Dashboard!$F$5="Quick",
      IF(OR(C133="190 Automobile",C133="200 computer hardware",C133="210 Computer software",C133="220 Quickbooks software",C133="230 Office equipment",C133="240 Office furniture"),
         E133-(E133/(1+Dashboard!$F$4)),
         0
      ),
      IF(C133="750 Business promotion",
         E133-(E133/(1+4.793/100)),
         E133-(E133/(1+Dashboard!$F$4))
      )
   )
)</f>
        <v>0</v>
      </c>
      <c r="J133" s="40">
        <f>Bank2[[#This Row],[Money in/ (Money out)]]-Bank2[[#This Row],[GST/HST]]</f>
        <v>0</v>
      </c>
      <c r="L133" s="37">
        <f t="shared" si="3"/>
        <v>0</v>
      </c>
    </row>
    <row r="134" spans="4:12" x14ac:dyDescent="0.2">
      <c r="D134" s="416">
        <f>_xlfn.XLOOKUP(C:C,Table1[for Import to Bank Register dropdown],Table1[for Pivot],0,0,1)</f>
        <v>0</v>
      </c>
      <c r="E134" s="422"/>
      <c r="F134" s="160">
        <f t="shared" si="5"/>
        <v>2222222</v>
      </c>
      <c r="G134" s="394">
        <f t="shared" si="4"/>
        <v>0</v>
      </c>
      <c r="I134" s="395">
        <f>IF(OR(C134="150 Directors advances", C134="120 accounts receivable", C134="720.2 Automobile - Insurance", C134="720.3 Automobile - License", C134="870.4 Rent - Insurance", C134="870.6 Rent - Property Tax", C134="870.7 Rent - Homeoffice", C134="870.9 Rent - Water"),
   0,
   IF(Dashboard!$F$5="Quick",
      IF(OR(C134="190 Automobile",C134="200 computer hardware",C134="210 Computer software",C134="220 Quickbooks software",C134="230 Office equipment",C134="240 Office furniture"),
         E134-(E134/(1+Dashboard!$F$4)),
         0
      ),
      IF(C134="750 Business promotion",
         E134-(E134/(1+4.793/100)),
         E134-(E134/(1+Dashboard!$F$4))
      )
   )
)</f>
        <v>0</v>
      </c>
      <c r="J134" s="40">
        <f>Bank2[[#This Row],[Money in/ (Money out)]]-Bank2[[#This Row],[GST/HST]]</f>
        <v>0</v>
      </c>
      <c r="L134" s="37">
        <f t="shared" si="3"/>
        <v>0</v>
      </c>
    </row>
    <row r="135" spans="4:12" x14ac:dyDescent="0.2">
      <c r="D135" s="416">
        <f>_xlfn.XLOOKUP(C:C,Table1[for Import to Bank Register dropdown],Table1[for Pivot],0,0,1)</f>
        <v>0</v>
      </c>
      <c r="E135" s="422"/>
      <c r="F135" s="160">
        <f t="shared" si="5"/>
        <v>2222222</v>
      </c>
      <c r="G135" s="394">
        <f t="shared" si="4"/>
        <v>0</v>
      </c>
      <c r="I135" s="395">
        <f>IF(OR(C135="150 Directors advances", C135="120 accounts receivable", C135="720.2 Automobile - Insurance", C135="720.3 Automobile - License", C135="870.4 Rent - Insurance", C135="870.6 Rent - Property Tax", C135="870.7 Rent - Homeoffice", C135="870.9 Rent - Water"),
   0,
   IF(Dashboard!$F$5="Quick",
      IF(OR(C135="190 Automobile",C135="200 computer hardware",C135="210 Computer software",C135="220 Quickbooks software",C135="230 Office equipment",C135="240 Office furniture"),
         E135-(E135/(1+Dashboard!$F$4)),
         0
      ),
      IF(C135="750 Business promotion",
         E135-(E135/(1+4.793/100)),
         E135-(E135/(1+Dashboard!$F$4))
      )
   )
)</f>
        <v>0</v>
      </c>
      <c r="J135" s="40">
        <f>Bank2[[#This Row],[Money in/ (Money out)]]-Bank2[[#This Row],[GST/HST]]</f>
        <v>0</v>
      </c>
      <c r="L135" s="37">
        <f t="shared" ref="L135:L198" si="6">$L$3</f>
        <v>0</v>
      </c>
    </row>
    <row r="136" spans="4:12" x14ac:dyDescent="0.2">
      <c r="D136" s="416">
        <f>_xlfn.XLOOKUP(C:C,Table1[for Import to Bank Register dropdown],Table1[for Pivot],0,0,1)</f>
        <v>0</v>
      </c>
      <c r="E136" s="422"/>
      <c r="F136" s="160">
        <f t="shared" si="5"/>
        <v>2222222</v>
      </c>
      <c r="G136" s="394">
        <f t="shared" si="4"/>
        <v>0</v>
      </c>
      <c r="I136" s="395">
        <f>IF(OR(C136="150 Directors advances", C136="120 accounts receivable", C136="720.2 Automobile - Insurance", C136="720.3 Automobile - License", C136="870.4 Rent - Insurance", C136="870.6 Rent - Property Tax", C136="870.7 Rent - Homeoffice", C136="870.9 Rent - Water"),
   0,
   IF(Dashboard!$F$5="Quick",
      IF(OR(C136="190 Automobile",C136="200 computer hardware",C136="210 Computer software",C136="220 Quickbooks software",C136="230 Office equipment",C136="240 Office furniture"),
         E136-(E136/(1+Dashboard!$F$4)),
         0
      ),
      IF(C136="750 Business promotion",
         E136-(E136/(1+4.793/100)),
         E136-(E136/(1+Dashboard!$F$4))
      )
   )
)</f>
        <v>0</v>
      </c>
      <c r="J136" s="40">
        <f>Bank2[[#This Row],[Money in/ (Money out)]]-Bank2[[#This Row],[GST/HST]]</f>
        <v>0</v>
      </c>
      <c r="L136" s="37">
        <f t="shared" si="6"/>
        <v>0</v>
      </c>
    </row>
    <row r="137" spans="4:12" x14ac:dyDescent="0.2">
      <c r="D137" s="416">
        <f>_xlfn.XLOOKUP(C:C,Table1[for Import to Bank Register dropdown],Table1[for Pivot],0,0,1)</f>
        <v>0</v>
      </c>
      <c r="E137" s="422"/>
      <c r="F137" s="160">
        <f t="shared" si="5"/>
        <v>2222222</v>
      </c>
      <c r="G137" s="394">
        <f t="shared" si="4"/>
        <v>0</v>
      </c>
      <c r="I137" s="395">
        <f>IF(OR(C137="150 Directors advances", C137="120 accounts receivable", C137="720.2 Automobile - Insurance", C137="720.3 Automobile - License", C137="870.4 Rent - Insurance", C137="870.6 Rent - Property Tax", C137="870.7 Rent - Homeoffice", C137="870.9 Rent - Water"),
   0,
   IF(Dashboard!$F$5="Quick",
      IF(OR(C137="190 Automobile",C137="200 computer hardware",C137="210 Computer software",C137="220 Quickbooks software",C137="230 Office equipment",C137="240 Office furniture"),
         E137-(E137/(1+Dashboard!$F$4)),
         0
      ),
      IF(C137="750 Business promotion",
         E137-(E137/(1+4.793/100)),
         E137-(E137/(1+Dashboard!$F$4))
      )
   )
)</f>
        <v>0</v>
      </c>
      <c r="J137" s="40">
        <f>Bank2[[#This Row],[Money in/ (Money out)]]-Bank2[[#This Row],[GST/HST]]</f>
        <v>0</v>
      </c>
      <c r="L137" s="37">
        <f t="shared" si="6"/>
        <v>0</v>
      </c>
    </row>
    <row r="138" spans="4:12" x14ac:dyDescent="0.2">
      <c r="D138" s="416">
        <f>_xlfn.XLOOKUP(C:C,Table1[for Import to Bank Register dropdown],Table1[for Pivot],0,0,1)</f>
        <v>0</v>
      </c>
      <c r="E138" s="422"/>
      <c r="F138" s="160">
        <f t="shared" si="5"/>
        <v>2222222</v>
      </c>
      <c r="G138" s="394">
        <f t="shared" ref="G138:G201" si="7">G137+E138</f>
        <v>0</v>
      </c>
      <c r="I138" s="395">
        <f>IF(OR(C138="150 Directors advances", C138="120 accounts receivable", C138="720.2 Automobile - Insurance", C138="720.3 Automobile - License", C138="870.4 Rent - Insurance", C138="870.6 Rent - Property Tax", C138="870.7 Rent - Homeoffice", C138="870.9 Rent - Water"),
   0,
   IF(Dashboard!$F$5="Quick",
      IF(OR(C138="190 Automobile",C138="200 computer hardware",C138="210 Computer software",C138="220 Quickbooks software",C138="230 Office equipment",C138="240 Office furniture"),
         E138-(E138/(1+Dashboard!$F$4)),
         0
      ),
      IF(C138="750 Business promotion",
         E138-(E138/(1+4.793/100)),
         E138-(E138/(1+Dashboard!$F$4))
      )
   )
)</f>
        <v>0</v>
      </c>
      <c r="J138" s="40">
        <f>Bank2[[#This Row],[Money in/ (Money out)]]-Bank2[[#This Row],[GST/HST]]</f>
        <v>0</v>
      </c>
      <c r="L138" s="37">
        <f t="shared" si="6"/>
        <v>0</v>
      </c>
    </row>
    <row r="139" spans="4:12" x14ac:dyDescent="0.2">
      <c r="D139" s="416">
        <f>_xlfn.XLOOKUP(C:C,Table1[for Import to Bank Register dropdown],Table1[for Pivot],0,0,1)</f>
        <v>0</v>
      </c>
      <c r="E139" s="422"/>
      <c r="F139" s="160">
        <f t="shared" ref="F139:F202" si="8">$E$2</f>
        <v>2222222</v>
      </c>
      <c r="G139" s="394">
        <f t="shared" si="7"/>
        <v>0</v>
      </c>
      <c r="I139" s="395">
        <f>IF(OR(C139="150 Directors advances", C139="120 accounts receivable", C139="720.2 Automobile - Insurance", C139="720.3 Automobile - License", C139="870.4 Rent - Insurance", C139="870.6 Rent - Property Tax", C139="870.7 Rent - Homeoffice", C139="870.9 Rent - Water"),
   0,
   IF(Dashboard!$F$5="Quick",
      IF(OR(C139="190 Automobile",C139="200 computer hardware",C139="210 Computer software",C139="220 Quickbooks software",C139="230 Office equipment",C139="240 Office furniture"),
         E139-(E139/(1+Dashboard!$F$4)),
         0
      ),
      IF(C139="750 Business promotion",
         E139-(E139/(1+4.793/100)),
         E139-(E139/(1+Dashboard!$F$4))
      )
   )
)</f>
        <v>0</v>
      </c>
      <c r="J139" s="40">
        <f>Bank2[[#This Row],[Money in/ (Money out)]]-Bank2[[#This Row],[GST/HST]]</f>
        <v>0</v>
      </c>
      <c r="L139" s="37">
        <f t="shared" si="6"/>
        <v>0</v>
      </c>
    </row>
    <row r="140" spans="4:12" x14ac:dyDescent="0.2">
      <c r="D140" s="416">
        <f>_xlfn.XLOOKUP(C:C,Table1[for Import to Bank Register dropdown],Table1[for Pivot],0,0,1)</f>
        <v>0</v>
      </c>
      <c r="E140" s="422"/>
      <c r="F140" s="160">
        <f t="shared" si="8"/>
        <v>2222222</v>
      </c>
      <c r="G140" s="394">
        <f t="shared" si="7"/>
        <v>0</v>
      </c>
      <c r="I140" s="395">
        <f>IF(OR(C140="150 Directors advances", C140="120 accounts receivable", C140="720.2 Automobile - Insurance", C140="720.3 Automobile - License", C140="870.4 Rent - Insurance", C140="870.6 Rent - Property Tax", C140="870.7 Rent - Homeoffice", C140="870.9 Rent - Water"),
   0,
   IF(Dashboard!$F$5="Quick",
      IF(OR(C140="190 Automobile",C140="200 computer hardware",C140="210 Computer software",C140="220 Quickbooks software",C140="230 Office equipment",C140="240 Office furniture"),
         E140-(E140/(1+Dashboard!$F$4)),
         0
      ),
      IF(C140="750 Business promotion",
         E140-(E140/(1+4.793/100)),
         E140-(E140/(1+Dashboard!$F$4))
      )
   )
)</f>
        <v>0</v>
      </c>
      <c r="J140" s="40">
        <f>Bank2[[#This Row],[Money in/ (Money out)]]-Bank2[[#This Row],[GST/HST]]</f>
        <v>0</v>
      </c>
      <c r="L140" s="37">
        <f t="shared" si="6"/>
        <v>0</v>
      </c>
    </row>
    <row r="141" spans="4:12" x14ac:dyDescent="0.2">
      <c r="D141" s="416">
        <f>_xlfn.XLOOKUP(C:C,Table1[for Import to Bank Register dropdown],Table1[for Pivot],0,0,1)</f>
        <v>0</v>
      </c>
      <c r="E141" s="422"/>
      <c r="F141" s="160">
        <f t="shared" si="8"/>
        <v>2222222</v>
      </c>
      <c r="G141" s="394">
        <f t="shared" si="7"/>
        <v>0</v>
      </c>
      <c r="I141" s="395">
        <f>IF(OR(C141="150 Directors advances", C141="120 accounts receivable", C141="720.2 Automobile - Insurance", C141="720.3 Automobile - License", C141="870.4 Rent - Insurance", C141="870.6 Rent - Property Tax", C141="870.7 Rent - Homeoffice", C141="870.9 Rent - Water"),
   0,
   IF(Dashboard!$F$5="Quick",
      IF(OR(C141="190 Automobile",C141="200 computer hardware",C141="210 Computer software",C141="220 Quickbooks software",C141="230 Office equipment",C141="240 Office furniture"),
         E141-(E141/(1+Dashboard!$F$4)),
         0
      ),
      IF(C141="750 Business promotion",
         E141-(E141/(1+4.793/100)),
         E141-(E141/(1+Dashboard!$F$4))
      )
   )
)</f>
        <v>0</v>
      </c>
      <c r="J141" s="40">
        <f>Bank2[[#This Row],[Money in/ (Money out)]]-Bank2[[#This Row],[GST/HST]]</f>
        <v>0</v>
      </c>
      <c r="L141" s="37">
        <f t="shared" si="6"/>
        <v>0</v>
      </c>
    </row>
    <row r="142" spans="4:12" x14ac:dyDescent="0.2">
      <c r="D142" s="416">
        <f>_xlfn.XLOOKUP(C:C,Table1[for Import to Bank Register dropdown],Table1[for Pivot],0,0,1)</f>
        <v>0</v>
      </c>
      <c r="E142" s="422"/>
      <c r="F142" s="160">
        <f t="shared" si="8"/>
        <v>2222222</v>
      </c>
      <c r="G142" s="394">
        <f t="shared" si="7"/>
        <v>0</v>
      </c>
      <c r="I142" s="395">
        <f>IF(OR(C142="150 Directors advances", C142="120 accounts receivable", C142="720.2 Automobile - Insurance", C142="720.3 Automobile - License", C142="870.4 Rent - Insurance", C142="870.6 Rent - Property Tax", C142="870.7 Rent - Homeoffice", C142="870.9 Rent - Water"),
   0,
   IF(Dashboard!$F$5="Quick",
      IF(OR(C142="190 Automobile",C142="200 computer hardware",C142="210 Computer software",C142="220 Quickbooks software",C142="230 Office equipment",C142="240 Office furniture"),
         E142-(E142/(1+Dashboard!$F$4)),
         0
      ),
      IF(C142="750 Business promotion",
         E142-(E142/(1+4.793/100)),
         E142-(E142/(1+Dashboard!$F$4))
      )
   )
)</f>
        <v>0</v>
      </c>
      <c r="J142" s="40">
        <f>Bank2[[#This Row],[Money in/ (Money out)]]-Bank2[[#This Row],[GST/HST]]</f>
        <v>0</v>
      </c>
      <c r="L142" s="37">
        <f t="shared" si="6"/>
        <v>0</v>
      </c>
    </row>
    <row r="143" spans="4:12" x14ac:dyDescent="0.2">
      <c r="D143" s="416">
        <f>_xlfn.XLOOKUP(C:C,Table1[for Import to Bank Register dropdown],Table1[for Pivot],0,0,1)</f>
        <v>0</v>
      </c>
      <c r="E143" s="422"/>
      <c r="F143" s="160">
        <f t="shared" si="8"/>
        <v>2222222</v>
      </c>
      <c r="G143" s="394">
        <f t="shared" si="7"/>
        <v>0</v>
      </c>
      <c r="I143" s="395">
        <f>IF(OR(C143="150 Directors advances", C143="120 accounts receivable", C143="720.2 Automobile - Insurance", C143="720.3 Automobile - License", C143="870.4 Rent - Insurance", C143="870.6 Rent - Property Tax", C143="870.7 Rent - Homeoffice", C143="870.9 Rent - Water"),
   0,
   IF(Dashboard!$F$5="Quick",
      IF(OR(C143="190 Automobile",C143="200 computer hardware",C143="210 Computer software",C143="220 Quickbooks software",C143="230 Office equipment",C143="240 Office furniture"),
         E143-(E143/(1+Dashboard!$F$4)),
         0
      ),
      IF(C143="750 Business promotion",
         E143-(E143/(1+4.793/100)),
         E143-(E143/(1+Dashboard!$F$4))
      )
   )
)</f>
        <v>0</v>
      </c>
      <c r="J143" s="40">
        <f>Bank2[[#This Row],[Money in/ (Money out)]]-Bank2[[#This Row],[GST/HST]]</f>
        <v>0</v>
      </c>
      <c r="L143" s="37">
        <f t="shared" si="6"/>
        <v>0</v>
      </c>
    </row>
    <row r="144" spans="4:12" x14ac:dyDescent="0.2">
      <c r="D144" s="416">
        <f>_xlfn.XLOOKUP(C:C,Table1[for Import to Bank Register dropdown],Table1[for Pivot],0,0,1)</f>
        <v>0</v>
      </c>
      <c r="E144" s="422"/>
      <c r="F144" s="160">
        <f t="shared" si="8"/>
        <v>2222222</v>
      </c>
      <c r="G144" s="394">
        <f t="shared" si="7"/>
        <v>0</v>
      </c>
      <c r="I144" s="395">
        <f>IF(OR(C144="150 Directors advances", C144="120 accounts receivable", C144="720.2 Automobile - Insurance", C144="720.3 Automobile - License", C144="870.4 Rent - Insurance", C144="870.6 Rent - Property Tax", C144="870.7 Rent - Homeoffice", C144="870.9 Rent - Water"),
   0,
   IF(Dashboard!$F$5="Quick",
      IF(OR(C144="190 Automobile",C144="200 computer hardware",C144="210 Computer software",C144="220 Quickbooks software",C144="230 Office equipment",C144="240 Office furniture"),
         E144-(E144/(1+Dashboard!$F$4)),
         0
      ),
      IF(C144="750 Business promotion",
         E144-(E144/(1+4.793/100)),
         E144-(E144/(1+Dashboard!$F$4))
      )
   )
)</f>
        <v>0</v>
      </c>
      <c r="J144" s="40">
        <f>Bank2[[#This Row],[Money in/ (Money out)]]-Bank2[[#This Row],[GST/HST]]</f>
        <v>0</v>
      </c>
      <c r="L144" s="37">
        <f t="shared" si="6"/>
        <v>0</v>
      </c>
    </row>
    <row r="145" spans="4:12" x14ac:dyDescent="0.2">
      <c r="D145" s="416">
        <f>_xlfn.XLOOKUP(C:C,Table1[for Import to Bank Register dropdown],Table1[for Pivot],0,0,1)</f>
        <v>0</v>
      </c>
      <c r="E145" s="422"/>
      <c r="F145" s="160">
        <f t="shared" si="8"/>
        <v>2222222</v>
      </c>
      <c r="G145" s="394">
        <f t="shared" si="7"/>
        <v>0</v>
      </c>
      <c r="I145" s="395">
        <f>IF(OR(C145="150 Directors advances", C145="120 accounts receivable", C145="720.2 Automobile - Insurance", C145="720.3 Automobile - License", C145="870.4 Rent - Insurance", C145="870.6 Rent - Property Tax", C145="870.7 Rent - Homeoffice", C145="870.9 Rent - Water"),
   0,
   IF(Dashboard!$F$5="Quick",
      IF(OR(C145="190 Automobile",C145="200 computer hardware",C145="210 Computer software",C145="220 Quickbooks software",C145="230 Office equipment",C145="240 Office furniture"),
         E145-(E145/(1+Dashboard!$F$4)),
         0
      ),
      IF(C145="750 Business promotion",
         E145-(E145/(1+4.793/100)),
         E145-(E145/(1+Dashboard!$F$4))
      )
   )
)</f>
        <v>0</v>
      </c>
      <c r="J145" s="40">
        <f>Bank2[[#This Row],[Money in/ (Money out)]]-Bank2[[#This Row],[GST/HST]]</f>
        <v>0</v>
      </c>
      <c r="L145" s="37">
        <f t="shared" si="6"/>
        <v>0</v>
      </c>
    </row>
    <row r="146" spans="4:12" x14ac:dyDescent="0.2">
      <c r="D146" s="416">
        <f>_xlfn.XLOOKUP(C:C,Table1[for Import to Bank Register dropdown],Table1[for Pivot],0,0,1)</f>
        <v>0</v>
      </c>
      <c r="E146" s="422"/>
      <c r="F146" s="160">
        <f t="shared" si="8"/>
        <v>2222222</v>
      </c>
      <c r="G146" s="394">
        <f t="shared" si="7"/>
        <v>0</v>
      </c>
      <c r="I146" s="395">
        <f>IF(OR(C146="150 Directors advances", C146="120 accounts receivable", C146="720.2 Automobile - Insurance", C146="720.3 Automobile - License", C146="870.4 Rent - Insurance", C146="870.6 Rent - Property Tax", C146="870.7 Rent - Homeoffice", C146="870.9 Rent - Water"),
   0,
   IF(Dashboard!$F$5="Quick",
      IF(OR(C146="190 Automobile",C146="200 computer hardware",C146="210 Computer software",C146="220 Quickbooks software",C146="230 Office equipment",C146="240 Office furniture"),
         E146-(E146/(1+Dashboard!$F$4)),
         0
      ),
      IF(C146="750 Business promotion",
         E146-(E146/(1+4.793/100)),
         E146-(E146/(1+Dashboard!$F$4))
      )
   )
)</f>
        <v>0</v>
      </c>
      <c r="J146" s="40">
        <f>Bank2[[#This Row],[Money in/ (Money out)]]-Bank2[[#This Row],[GST/HST]]</f>
        <v>0</v>
      </c>
      <c r="L146" s="37">
        <f t="shared" si="6"/>
        <v>0</v>
      </c>
    </row>
    <row r="147" spans="4:12" x14ac:dyDescent="0.2">
      <c r="D147" s="416">
        <f>_xlfn.XLOOKUP(C:C,Table1[for Import to Bank Register dropdown],Table1[for Pivot],0,0,1)</f>
        <v>0</v>
      </c>
      <c r="E147" s="422"/>
      <c r="F147" s="160">
        <f t="shared" si="8"/>
        <v>2222222</v>
      </c>
      <c r="G147" s="394">
        <f t="shared" si="7"/>
        <v>0</v>
      </c>
      <c r="I147" s="395">
        <f>IF(OR(C147="150 Directors advances", C147="120 accounts receivable", C147="720.2 Automobile - Insurance", C147="720.3 Automobile - License", C147="870.4 Rent - Insurance", C147="870.6 Rent - Property Tax", C147="870.7 Rent - Homeoffice", C147="870.9 Rent - Water"),
   0,
   IF(Dashboard!$F$5="Quick",
      IF(OR(C147="190 Automobile",C147="200 computer hardware",C147="210 Computer software",C147="220 Quickbooks software",C147="230 Office equipment",C147="240 Office furniture"),
         E147-(E147/(1+Dashboard!$F$4)),
         0
      ),
      IF(C147="750 Business promotion",
         E147-(E147/(1+4.793/100)),
         E147-(E147/(1+Dashboard!$F$4))
      )
   )
)</f>
        <v>0</v>
      </c>
      <c r="J147" s="40">
        <f>Bank2[[#This Row],[Money in/ (Money out)]]-Bank2[[#This Row],[GST/HST]]</f>
        <v>0</v>
      </c>
      <c r="L147" s="37">
        <f t="shared" si="6"/>
        <v>0</v>
      </c>
    </row>
    <row r="148" spans="4:12" x14ac:dyDescent="0.2">
      <c r="D148" s="416">
        <f>_xlfn.XLOOKUP(C:C,Table1[for Import to Bank Register dropdown],Table1[for Pivot],0,0,1)</f>
        <v>0</v>
      </c>
      <c r="E148" s="422"/>
      <c r="F148" s="160">
        <f t="shared" si="8"/>
        <v>2222222</v>
      </c>
      <c r="G148" s="394">
        <f t="shared" si="7"/>
        <v>0</v>
      </c>
      <c r="I148" s="395">
        <f>IF(OR(C148="150 Directors advances", C148="120 accounts receivable", C148="720.2 Automobile - Insurance", C148="720.3 Automobile - License", C148="870.4 Rent - Insurance", C148="870.6 Rent - Property Tax", C148="870.7 Rent - Homeoffice", C148="870.9 Rent - Water"),
   0,
   IF(Dashboard!$F$5="Quick",
      IF(OR(C148="190 Automobile",C148="200 computer hardware",C148="210 Computer software",C148="220 Quickbooks software",C148="230 Office equipment",C148="240 Office furniture"),
         E148-(E148/(1+Dashboard!$F$4)),
         0
      ),
      IF(C148="750 Business promotion",
         E148-(E148/(1+4.793/100)),
         E148-(E148/(1+Dashboard!$F$4))
      )
   )
)</f>
        <v>0</v>
      </c>
      <c r="J148" s="40">
        <f>Bank2[[#This Row],[Money in/ (Money out)]]-Bank2[[#This Row],[GST/HST]]</f>
        <v>0</v>
      </c>
      <c r="L148" s="37">
        <f t="shared" si="6"/>
        <v>0</v>
      </c>
    </row>
    <row r="149" spans="4:12" x14ac:dyDescent="0.2">
      <c r="D149" s="416">
        <f>_xlfn.XLOOKUP(C:C,Table1[for Import to Bank Register dropdown],Table1[for Pivot],0,0,1)</f>
        <v>0</v>
      </c>
      <c r="E149" s="422"/>
      <c r="F149" s="160">
        <f t="shared" si="8"/>
        <v>2222222</v>
      </c>
      <c r="G149" s="394">
        <f t="shared" si="7"/>
        <v>0</v>
      </c>
      <c r="I149" s="395">
        <f>IF(OR(C149="150 Directors advances", C149="120 accounts receivable", C149="720.2 Automobile - Insurance", C149="720.3 Automobile - License", C149="870.4 Rent - Insurance", C149="870.6 Rent - Property Tax", C149="870.7 Rent - Homeoffice", C149="870.9 Rent - Water"),
   0,
   IF(Dashboard!$F$5="Quick",
      IF(OR(C149="190 Automobile",C149="200 computer hardware",C149="210 Computer software",C149="220 Quickbooks software",C149="230 Office equipment",C149="240 Office furniture"),
         E149-(E149/(1+Dashboard!$F$4)),
         0
      ),
      IF(C149="750 Business promotion",
         E149-(E149/(1+4.793/100)),
         E149-(E149/(1+Dashboard!$F$4))
      )
   )
)</f>
        <v>0</v>
      </c>
      <c r="J149" s="40">
        <f>Bank2[[#This Row],[Money in/ (Money out)]]-Bank2[[#This Row],[GST/HST]]</f>
        <v>0</v>
      </c>
      <c r="L149" s="37">
        <f t="shared" si="6"/>
        <v>0</v>
      </c>
    </row>
    <row r="150" spans="4:12" x14ac:dyDescent="0.2">
      <c r="D150" s="416">
        <f>_xlfn.XLOOKUP(C:C,Table1[for Import to Bank Register dropdown],Table1[for Pivot],0,0,1)</f>
        <v>0</v>
      </c>
      <c r="E150" s="422"/>
      <c r="F150" s="160">
        <f t="shared" si="8"/>
        <v>2222222</v>
      </c>
      <c r="G150" s="394">
        <f t="shared" si="7"/>
        <v>0</v>
      </c>
      <c r="I150" s="395">
        <f>IF(OR(C150="150 Directors advances", C150="120 accounts receivable", C150="720.2 Automobile - Insurance", C150="720.3 Automobile - License", C150="870.4 Rent - Insurance", C150="870.6 Rent - Property Tax", C150="870.7 Rent - Homeoffice", C150="870.9 Rent - Water"),
   0,
   IF(Dashboard!$F$5="Quick",
      IF(OR(C150="190 Automobile",C150="200 computer hardware",C150="210 Computer software",C150="220 Quickbooks software",C150="230 Office equipment",C150="240 Office furniture"),
         E150-(E150/(1+Dashboard!$F$4)),
         0
      ),
      IF(C150="750 Business promotion",
         E150-(E150/(1+4.793/100)),
         E150-(E150/(1+Dashboard!$F$4))
      )
   )
)</f>
        <v>0</v>
      </c>
      <c r="J150" s="40">
        <f>Bank2[[#This Row],[Money in/ (Money out)]]-Bank2[[#This Row],[GST/HST]]</f>
        <v>0</v>
      </c>
      <c r="L150" s="37">
        <f t="shared" si="6"/>
        <v>0</v>
      </c>
    </row>
    <row r="151" spans="4:12" x14ac:dyDescent="0.2">
      <c r="D151" s="416">
        <f>_xlfn.XLOOKUP(C:C,Table1[for Import to Bank Register dropdown],Table1[for Pivot],0,0,1)</f>
        <v>0</v>
      </c>
      <c r="E151" s="422"/>
      <c r="F151" s="160">
        <f t="shared" si="8"/>
        <v>2222222</v>
      </c>
      <c r="G151" s="394">
        <f t="shared" si="7"/>
        <v>0</v>
      </c>
      <c r="I151" s="395">
        <f>IF(OR(C151="150 Directors advances", C151="120 accounts receivable", C151="720.2 Automobile - Insurance", C151="720.3 Automobile - License", C151="870.4 Rent - Insurance", C151="870.6 Rent - Property Tax", C151="870.7 Rent - Homeoffice", C151="870.9 Rent - Water"),
   0,
   IF(Dashboard!$F$5="Quick",
      IF(OR(C151="190 Automobile",C151="200 computer hardware",C151="210 Computer software",C151="220 Quickbooks software",C151="230 Office equipment",C151="240 Office furniture"),
         E151-(E151/(1+Dashboard!$F$4)),
         0
      ),
      IF(C151="750 Business promotion",
         E151-(E151/(1+4.793/100)),
         E151-(E151/(1+Dashboard!$F$4))
      )
   )
)</f>
        <v>0</v>
      </c>
      <c r="J151" s="40">
        <f>Bank2[[#This Row],[Money in/ (Money out)]]-Bank2[[#This Row],[GST/HST]]</f>
        <v>0</v>
      </c>
      <c r="L151" s="37">
        <f t="shared" si="6"/>
        <v>0</v>
      </c>
    </row>
    <row r="152" spans="4:12" x14ac:dyDescent="0.2">
      <c r="D152" s="416">
        <f>_xlfn.XLOOKUP(C:C,Table1[for Import to Bank Register dropdown],Table1[for Pivot],0,0,1)</f>
        <v>0</v>
      </c>
      <c r="E152" s="422"/>
      <c r="F152" s="160">
        <f t="shared" si="8"/>
        <v>2222222</v>
      </c>
      <c r="G152" s="394">
        <f t="shared" si="7"/>
        <v>0</v>
      </c>
      <c r="I152" s="395">
        <f>IF(OR(C152="150 Directors advances", C152="120 accounts receivable", C152="720.2 Automobile - Insurance", C152="720.3 Automobile - License", C152="870.4 Rent - Insurance", C152="870.6 Rent - Property Tax", C152="870.7 Rent - Homeoffice", C152="870.9 Rent - Water"),
   0,
   IF(Dashboard!$F$5="Quick",
      IF(OR(C152="190 Automobile",C152="200 computer hardware",C152="210 Computer software",C152="220 Quickbooks software",C152="230 Office equipment",C152="240 Office furniture"),
         E152-(E152/(1+Dashboard!$F$4)),
         0
      ),
      IF(C152="750 Business promotion",
         E152-(E152/(1+4.793/100)),
         E152-(E152/(1+Dashboard!$F$4))
      )
   )
)</f>
        <v>0</v>
      </c>
      <c r="J152" s="40">
        <f>Bank2[[#This Row],[Money in/ (Money out)]]-Bank2[[#This Row],[GST/HST]]</f>
        <v>0</v>
      </c>
      <c r="L152" s="37">
        <f t="shared" si="6"/>
        <v>0</v>
      </c>
    </row>
    <row r="153" spans="4:12" x14ac:dyDescent="0.2">
      <c r="D153" s="416">
        <f>_xlfn.XLOOKUP(C:C,Table1[for Import to Bank Register dropdown],Table1[for Pivot],0,0,1)</f>
        <v>0</v>
      </c>
      <c r="E153" s="422"/>
      <c r="F153" s="160">
        <f t="shared" si="8"/>
        <v>2222222</v>
      </c>
      <c r="G153" s="394">
        <f t="shared" si="7"/>
        <v>0</v>
      </c>
      <c r="I153" s="395">
        <f>IF(OR(C153="150 Directors advances", C153="120 accounts receivable", C153="720.2 Automobile - Insurance", C153="720.3 Automobile - License", C153="870.4 Rent - Insurance", C153="870.6 Rent - Property Tax", C153="870.7 Rent - Homeoffice", C153="870.9 Rent - Water"),
   0,
   IF(Dashboard!$F$5="Quick",
      IF(OR(C153="190 Automobile",C153="200 computer hardware",C153="210 Computer software",C153="220 Quickbooks software",C153="230 Office equipment",C153="240 Office furniture"),
         E153-(E153/(1+Dashboard!$F$4)),
         0
      ),
      IF(C153="750 Business promotion",
         E153-(E153/(1+4.793/100)),
         E153-(E153/(1+Dashboard!$F$4))
      )
   )
)</f>
        <v>0</v>
      </c>
      <c r="J153" s="40">
        <f>Bank2[[#This Row],[Money in/ (Money out)]]-Bank2[[#This Row],[GST/HST]]</f>
        <v>0</v>
      </c>
      <c r="L153" s="37">
        <f t="shared" si="6"/>
        <v>0</v>
      </c>
    </row>
    <row r="154" spans="4:12" x14ac:dyDescent="0.2">
      <c r="D154" s="416">
        <f>_xlfn.XLOOKUP(C:C,Table1[for Import to Bank Register dropdown],Table1[for Pivot],0,0,1)</f>
        <v>0</v>
      </c>
      <c r="E154" s="422"/>
      <c r="F154" s="160">
        <f t="shared" si="8"/>
        <v>2222222</v>
      </c>
      <c r="G154" s="394">
        <f t="shared" si="7"/>
        <v>0</v>
      </c>
      <c r="I154" s="395">
        <f>IF(OR(C154="150 Directors advances", C154="120 accounts receivable", C154="720.2 Automobile - Insurance", C154="720.3 Automobile - License", C154="870.4 Rent - Insurance", C154="870.6 Rent - Property Tax", C154="870.7 Rent - Homeoffice", C154="870.9 Rent - Water"),
   0,
   IF(Dashboard!$F$5="Quick",
      IF(OR(C154="190 Automobile",C154="200 computer hardware",C154="210 Computer software",C154="220 Quickbooks software",C154="230 Office equipment",C154="240 Office furniture"),
         E154-(E154/(1+Dashboard!$F$4)),
         0
      ),
      IF(C154="750 Business promotion",
         E154-(E154/(1+4.793/100)),
         E154-(E154/(1+Dashboard!$F$4))
      )
   )
)</f>
        <v>0</v>
      </c>
      <c r="J154" s="40">
        <f>Bank2[[#This Row],[Money in/ (Money out)]]-Bank2[[#This Row],[GST/HST]]</f>
        <v>0</v>
      </c>
      <c r="L154" s="37">
        <f t="shared" si="6"/>
        <v>0</v>
      </c>
    </row>
    <row r="155" spans="4:12" x14ac:dyDescent="0.2">
      <c r="D155" s="416">
        <f>_xlfn.XLOOKUP(C:C,Table1[for Import to Bank Register dropdown],Table1[for Pivot],0,0,1)</f>
        <v>0</v>
      </c>
      <c r="E155" s="422"/>
      <c r="F155" s="160">
        <f t="shared" si="8"/>
        <v>2222222</v>
      </c>
      <c r="G155" s="394">
        <f t="shared" si="7"/>
        <v>0</v>
      </c>
      <c r="I155" s="395">
        <f>IF(OR(C155="150 Directors advances", C155="120 accounts receivable", C155="720.2 Automobile - Insurance", C155="720.3 Automobile - License", C155="870.4 Rent - Insurance", C155="870.6 Rent - Property Tax", C155="870.7 Rent - Homeoffice", C155="870.9 Rent - Water"),
   0,
   IF(Dashboard!$F$5="Quick",
      IF(OR(C155="190 Automobile",C155="200 computer hardware",C155="210 Computer software",C155="220 Quickbooks software",C155="230 Office equipment",C155="240 Office furniture"),
         E155-(E155/(1+Dashboard!$F$4)),
         0
      ),
      IF(C155="750 Business promotion",
         E155-(E155/(1+4.793/100)),
         E155-(E155/(1+Dashboard!$F$4))
      )
   )
)</f>
        <v>0</v>
      </c>
      <c r="J155" s="40">
        <f>Bank2[[#This Row],[Money in/ (Money out)]]-Bank2[[#This Row],[GST/HST]]</f>
        <v>0</v>
      </c>
      <c r="L155" s="37">
        <f t="shared" si="6"/>
        <v>0</v>
      </c>
    </row>
    <row r="156" spans="4:12" x14ac:dyDescent="0.2">
      <c r="D156" s="416">
        <f>_xlfn.XLOOKUP(C:C,Table1[for Import to Bank Register dropdown],Table1[for Pivot],0,0,1)</f>
        <v>0</v>
      </c>
      <c r="E156" s="422"/>
      <c r="F156" s="160">
        <f t="shared" si="8"/>
        <v>2222222</v>
      </c>
      <c r="G156" s="394">
        <f t="shared" si="7"/>
        <v>0</v>
      </c>
      <c r="I156" s="395">
        <f>IF(OR(C156="150 Directors advances", C156="120 accounts receivable", C156="720.2 Automobile - Insurance", C156="720.3 Automobile - License", C156="870.4 Rent - Insurance", C156="870.6 Rent - Property Tax", C156="870.7 Rent - Homeoffice", C156="870.9 Rent - Water"),
   0,
   IF(Dashboard!$F$5="Quick",
      IF(OR(C156="190 Automobile",C156="200 computer hardware",C156="210 Computer software",C156="220 Quickbooks software",C156="230 Office equipment",C156="240 Office furniture"),
         E156-(E156/(1+Dashboard!$F$4)),
         0
      ),
      IF(C156="750 Business promotion",
         E156-(E156/(1+4.793/100)),
         E156-(E156/(1+Dashboard!$F$4))
      )
   )
)</f>
        <v>0</v>
      </c>
      <c r="J156" s="40">
        <f>Bank2[[#This Row],[Money in/ (Money out)]]-Bank2[[#This Row],[GST/HST]]</f>
        <v>0</v>
      </c>
      <c r="L156" s="37">
        <f t="shared" si="6"/>
        <v>0</v>
      </c>
    </row>
    <row r="157" spans="4:12" x14ac:dyDescent="0.2">
      <c r="D157" s="416">
        <f>_xlfn.XLOOKUP(C:C,Table1[for Import to Bank Register dropdown],Table1[for Pivot],0,0,1)</f>
        <v>0</v>
      </c>
      <c r="E157" s="422"/>
      <c r="F157" s="160">
        <f t="shared" si="8"/>
        <v>2222222</v>
      </c>
      <c r="G157" s="394">
        <f t="shared" si="7"/>
        <v>0</v>
      </c>
      <c r="I157" s="395">
        <f>IF(OR(C157="150 Directors advances", C157="120 accounts receivable", C157="720.2 Automobile - Insurance", C157="720.3 Automobile - License", C157="870.4 Rent - Insurance", C157="870.6 Rent - Property Tax", C157="870.7 Rent - Homeoffice", C157="870.9 Rent - Water"),
   0,
   IF(Dashboard!$F$5="Quick",
      IF(OR(C157="190 Automobile",C157="200 computer hardware",C157="210 Computer software",C157="220 Quickbooks software",C157="230 Office equipment",C157="240 Office furniture"),
         E157-(E157/(1+Dashboard!$F$4)),
         0
      ),
      IF(C157="750 Business promotion",
         E157-(E157/(1+4.793/100)),
         E157-(E157/(1+Dashboard!$F$4))
      )
   )
)</f>
        <v>0</v>
      </c>
      <c r="J157" s="40">
        <f>Bank2[[#This Row],[Money in/ (Money out)]]-Bank2[[#This Row],[GST/HST]]</f>
        <v>0</v>
      </c>
      <c r="L157" s="37">
        <f t="shared" si="6"/>
        <v>0</v>
      </c>
    </row>
    <row r="158" spans="4:12" x14ac:dyDescent="0.2">
      <c r="D158" s="416">
        <f>_xlfn.XLOOKUP(C:C,Table1[for Import to Bank Register dropdown],Table1[for Pivot],0,0,1)</f>
        <v>0</v>
      </c>
      <c r="E158" s="422"/>
      <c r="F158" s="160">
        <f t="shared" si="8"/>
        <v>2222222</v>
      </c>
      <c r="G158" s="394">
        <f t="shared" si="7"/>
        <v>0</v>
      </c>
      <c r="I158" s="395">
        <f>IF(OR(C158="150 Directors advances", C158="120 accounts receivable", C158="720.2 Automobile - Insurance", C158="720.3 Automobile - License", C158="870.4 Rent - Insurance", C158="870.6 Rent - Property Tax", C158="870.7 Rent - Homeoffice", C158="870.9 Rent - Water"),
   0,
   IF(Dashboard!$F$5="Quick",
      IF(OR(C158="190 Automobile",C158="200 computer hardware",C158="210 Computer software",C158="220 Quickbooks software",C158="230 Office equipment",C158="240 Office furniture"),
         E158-(E158/(1+Dashboard!$F$4)),
         0
      ),
      IF(C158="750 Business promotion",
         E158-(E158/(1+4.793/100)),
         E158-(E158/(1+Dashboard!$F$4))
      )
   )
)</f>
        <v>0</v>
      </c>
      <c r="J158" s="40">
        <f>Bank2[[#This Row],[Money in/ (Money out)]]-Bank2[[#This Row],[GST/HST]]</f>
        <v>0</v>
      </c>
      <c r="L158" s="37">
        <f t="shared" si="6"/>
        <v>0</v>
      </c>
    </row>
    <row r="159" spans="4:12" x14ac:dyDescent="0.2">
      <c r="D159" s="416">
        <f>_xlfn.XLOOKUP(C:C,Table1[for Import to Bank Register dropdown],Table1[for Pivot],0,0,1)</f>
        <v>0</v>
      </c>
      <c r="E159" s="422"/>
      <c r="F159" s="160">
        <f t="shared" si="8"/>
        <v>2222222</v>
      </c>
      <c r="G159" s="394">
        <f t="shared" si="7"/>
        <v>0</v>
      </c>
      <c r="I159" s="395">
        <f>IF(OR(C159="150 Directors advances", C159="120 accounts receivable", C159="720.2 Automobile - Insurance", C159="720.3 Automobile - License", C159="870.4 Rent - Insurance", C159="870.6 Rent - Property Tax", C159="870.7 Rent - Homeoffice", C159="870.9 Rent - Water"),
   0,
   IF(Dashboard!$F$5="Quick",
      IF(OR(C159="190 Automobile",C159="200 computer hardware",C159="210 Computer software",C159="220 Quickbooks software",C159="230 Office equipment",C159="240 Office furniture"),
         E159-(E159/(1+Dashboard!$F$4)),
         0
      ),
      IF(C159="750 Business promotion",
         E159-(E159/(1+4.793/100)),
         E159-(E159/(1+Dashboard!$F$4))
      )
   )
)</f>
        <v>0</v>
      </c>
      <c r="J159" s="40">
        <f>Bank2[[#This Row],[Money in/ (Money out)]]-Bank2[[#This Row],[GST/HST]]</f>
        <v>0</v>
      </c>
      <c r="L159" s="37">
        <f t="shared" si="6"/>
        <v>0</v>
      </c>
    </row>
    <row r="160" spans="4:12" x14ac:dyDescent="0.2">
      <c r="D160" s="416">
        <f>_xlfn.XLOOKUP(C:C,Table1[for Import to Bank Register dropdown],Table1[for Pivot],0,0,1)</f>
        <v>0</v>
      </c>
      <c r="E160" s="422"/>
      <c r="F160" s="160">
        <f t="shared" si="8"/>
        <v>2222222</v>
      </c>
      <c r="G160" s="394">
        <f t="shared" si="7"/>
        <v>0</v>
      </c>
      <c r="I160" s="395">
        <f>IF(OR(C160="150 Directors advances", C160="120 accounts receivable", C160="720.2 Automobile - Insurance", C160="720.3 Automobile - License", C160="870.4 Rent - Insurance", C160="870.6 Rent - Property Tax", C160="870.7 Rent - Homeoffice", C160="870.9 Rent - Water"),
   0,
   IF(Dashboard!$F$5="Quick",
      IF(OR(C160="190 Automobile",C160="200 computer hardware",C160="210 Computer software",C160="220 Quickbooks software",C160="230 Office equipment",C160="240 Office furniture"),
         E160-(E160/(1+Dashboard!$F$4)),
         0
      ),
      IF(C160="750 Business promotion",
         E160-(E160/(1+4.793/100)),
         E160-(E160/(1+Dashboard!$F$4))
      )
   )
)</f>
        <v>0</v>
      </c>
      <c r="J160" s="40">
        <f>Bank2[[#This Row],[Money in/ (Money out)]]-Bank2[[#This Row],[GST/HST]]</f>
        <v>0</v>
      </c>
      <c r="L160" s="37">
        <f t="shared" si="6"/>
        <v>0</v>
      </c>
    </row>
    <row r="161" spans="4:12" x14ac:dyDescent="0.2">
      <c r="D161" s="416">
        <f>_xlfn.XLOOKUP(C:C,Table1[for Import to Bank Register dropdown],Table1[for Pivot],0,0,1)</f>
        <v>0</v>
      </c>
      <c r="E161" s="422"/>
      <c r="F161" s="160">
        <f t="shared" si="8"/>
        <v>2222222</v>
      </c>
      <c r="G161" s="394">
        <f t="shared" si="7"/>
        <v>0</v>
      </c>
      <c r="I161" s="395">
        <f>IF(OR(C161="150 Directors advances", C161="120 accounts receivable", C161="720.2 Automobile - Insurance", C161="720.3 Automobile - License", C161="870.4 Rent - Insurance", C161="870.6 Rent - Property Tax", C161="870.7 Rent - Homeoffice", C161="870.9 Rent - Water"),
   0,
   IF(Dashboard!$F$5="Quick",
      IF(OR(C161="190 Automobile",C161="200 computer hardware",C161="210 Computer software",C161="220 Quickbooks software",C161="230 Office equipment",C161="240 Office furniture"),
         E161-(E161/(1+Dashboard!$F$4)),
         0
      ),
      IF(C161="750 Business promotion",
         E161-(E161/(1+4.793/100)),
         E161-(E161/(1+Dashboard!$F$4))
      )
   )
)</f>
        <v>0</v>
      </c>
      <c r="J161" s="40">
        <f>Bank2[[#This Row],[Money in/ (Money out)]]-Bank2[[#This Row],[GST/HST]]</f>
        <v>0</v>
      </c>
      <c r="L161" s="37">
        <f t="shared" si="6"/>
        <v>0</v>
      </c>
    </row>
    <row r="162" spans="4:12" x14ac:dyDescent="0.2">
      <c r="D162" s="416">
        <f>_xlfn.XLOOKUP(C:C,Table1[for Import to Bank Register dropdown],Table1[for Pivot],0,0,1)</f>
        <v>0</v>
      </c>
      <c r="E162" s="422"/>
      <c r="F162" s="160">
        <f t="shared" si="8"/>
        <v>2222222</v>
      </c>
      <c r="G162" s="394">
        <f t="shared" si="7"/>
        <v>0</v>
      </c>
      <c r="I162" s="395">
        <f>IF(OR(C162="150 Directors advances", C162="120 accounts receivable", C162="720.2 Automobile - Insurance", C162="720.3 Automobile - License", C162="870.4 Rent - Insurance", C162="870.6 Rent - Property Tax", C162="870.7 Rent - Homeoffice", C162="870.9 Rent - Water"),
   0,
   IF(Dashboard!$F$5="Quick",
      IF(OR(C162="190 Automobile",C162="200 computer hardware",C162="210 Computer software",C162="220 Quickbooks software",C162="230 Office equipment",C162="240 Office furniture"),
         E162-(E162/(1+Dashboard!$F$4)),
         0
      ),
      IF(C162="750 Business promotion",
         E162-(E162/(1+4.793/100)),
         E162-(E162/(1+Dashboard!$F$4))
      )
   )
)</f>
        <v>0</v>
      </c>
      <c r="J162" s="40">
        <f>Bank2[[#This Row],[Money in/ (Money out)]]-Bank2[[#This Row],[GST/HST]]</f>
        <v>0</v>
      </c>
      <c r="L162" s="37">
        <f t="shared" si="6"/>
        <v>0</v>
      </c>
    </row>
    <row r="163" spans="4:12" x14ac:dyDescent="0.2">
      <c r="D163" s="416">
        <f>_xlfn.XLOOKUP(C:C,Table1[for Import to Bank Register dropdown],Table1[for Pivot],0,0,1)</f>
        <v>0</v>
      </c>
      <c r="E163" s="422"/>
      <c r="F163" s="160">
        <f t="shared" si="8"/>
        <v>2222222</v>
      </c>
      <c r="G163" s="394">
        <f t="shared" si="7"/>
        <v>0</v>
      </c>
      <c r="I163" s="395">
        <f>IF(OR(C163="150 Directors advances", C163="120 accounts receivable", C163="720.2 Automobile - Insurance", C163="720.3 Automobile - License", C163="870.4 Rent - Insurance", C163="870.6 Rent - Property Tax", C163="870.7 Rent - Homeoffice", C163="870.9 Rent - Water"),
   0,
   IF(Dashboard!$F$5="Quick",
      IF(OR(C163="190 Automobile",C163="200 computer hardware",C163="210 Computer software",C163="220 Quickbooks software",C163="230 Office equipment",C163="240 Office furniture"),
         E163-(E163/(1+Dashboard!$F$4)),
         0
      ),
      IF(C163="750 Business promotion",
         E163-(E163/(1+4.793/100)),
         E163-(E163/(1+Dashboard!$F$4))
      )
   )
)</f>
        <v>0</v>
      </c>
      <c r="J163" s="40">
        <f>Bank2[[#This Row],[Money in/ (Money out)]]-Bank2[[#This Row],[GST/HST]]</f>
        <v>0</v>
      </c>
      <c r="L163" s="37">
        <f t="shared" si="6"/>
        <v>0</v>
      </c>
    </row>
    <row r="164" spans="4:12" x14ac:dyDescent="0.2">
      <c r="D164" s="416">
        <f>_xlfn.XLOOKUP(C:C,Table1[for Import to Bank Register dropdown],Table1[for Pivot],0,0,1)</f>
        <v>0</v>
      </c>
      <c r="E164" s="422"/>
      <c r="F164" s="160">
        <f t="shared" si="8"/>
        <v>2222222</v>
      </c>
      <c r="G164" s="394">
        <f t="shared" si="7"/>
        <v>0</v>
      </c>
      <c r="I164" s="395">
        <f>IF(OR(C164="150 Directors advances", C164="120 accounts receivable", C164="720.2 Automobile - Insurance", C164="720.3 Automobile - License", C164="870.4 Rent - Insurance", C164="870.6 Rent - Property Tax", C164="870.7 Rent - Homeoffice", C164="870.9 Rent - Water"),
   0,
   IF(Dashboard!$F$5="Quick",
      IF(OR(C164="190 Automobile",C164="200 computer hardware",C164="210 Computer software",C164="220 Quickbooks software",C164="230 Office equipment",C164="240 Office furniture"),
         E164-(E164/(1+Dashboard!$F$4)),
         0
      ),
      IF(C164="750 Business promotion",
         E164-(E164/(1+4.793/100)),
         E164-(E164/(1+Dashboard!$F$4))
      )
   )
)</f>
        <v>0</v>
      </c>
      <c r="J164" s="40">
        <f>Bank2[[#This Row],[Money in/ (Money out)]]-Bank2[[#This Row],[GST/HST]]</f>
        <v>0</v>
      </c>
      <c r="L164" s="37">
        <f t="shared" si="6"/>
        <v>0</v>
      </c>
    </row>
    <row r="165" spans="4:12" x14ac:dyDescent="0.2">
      <c r="D165" s="416">
        <f>_xlfn.XLOOKUP(C:C,Table1[for Import to Bank Register dropdown],Table1[for Pivot],0,0,1)</f>
        <v>0</v>
      </c>
      <c r="E165" s="422"/>
      <c r="F165" s="160">
        <f t="shared" si="8"/>
        <v>2222222</v>
      </c>
      <c r="G165" s="394">
        <f t="shared" si="7"/>
        <v>0</v>
      </c>
      <c r="I165" s="395">
        <f>IF(OR(C165="150 Directors advances", C165="120 accounts receivable", C165="720.2 Automobile - Insurance", C165="720.3 Automobile - License", C165="870.4 Rent - Insurance", C165="870.6 Rent - Property Tax", C165="870.7 Rent - Homeoffice", C165="870.9 Rent - Water"),
   0,
   IF(Dashboard!$F$5="Quick",
      IF(OR(C165="190 Automobile",C165="200 computer hardware",C165="210 Computer software",C165="220 Quickbooks software",C165="230 Office equipment",C165="240 Office furniture"),
         E165-(E165/(1+Dashboard!$F$4)),
         0
      ),
      IF(C165="750 Business promotion",
         E165-(E165/(1+4.793/100)),
         E165-(E165/(1+Dashboard!$F$4))
      )
   )
)</f>
        <v>0</v>
      </c>
      <c r="J165" s="40">
        <f>Bank2[[#This Row],[Money in/ (Money out)]]-Bank2[[#This Row],[GST/HST]]</f>
        <v>0</v>
      </c>
      <c r="L165" s="37">
        <f t="shared" si="6"/>
        <v>0</v>
      </c>
    </row>
    <row r="166" spans="4:12" x14ac:dyDescent="0.2">
      <c r="D166" s="416">
        <f>_xlfn.XLOOKUP(C:C,Table1[for Import to Bank Register dropdown],Table1[for Pivot],0,0,1)</f>
        <v>0</v>
      </c>
      <c r="E166" s="422"/>
      <c r="F166" s="160">
        <f t="shared" si="8"/>
        <v>2222222</v>
      </c>
      <c r="G166" s="394">
        <f t="shared" si="7"/>
        <v>0</v>
      </c>
      <c r="I166" s="395">
        <f>IF(OR(C166="150 Directors advances", C166="120 accounts receivable", C166="720.2 Automobile - Insurance", C166="720.3 Automobile - License", C166="870.4 Rent - Insurance", C166="870.6 Rent - Property Tax", C166="870.7 Rent - Homeoffice", C166="870.9 Rent - Water"),
   0,
   IF(Dashboard!$F$5="Quick",
      IF(OR(C166="190 Automobile",C166="200 computer hardware",C166="210 Computer software",C166="220 Quickbooks software",C166="230 Office equipment",C166="240 Office furniture"),
         E166-(E166/(1+Dashboard!$F$4)),
         0
      ),
      IF(C166="750 Business promotion",
         E166-(E166/(1+4.793/100)),
         E166-(E166/(1+Dashboard!$F$4))
      )
   )
)</f>
        <v>0</v>
      </c>
      <c r="J166" s="40">
        <f>Bank2[[#This Row],[Money in/ (Money out)]]-Bank2[[#This Row],[GST/HST]]</f>
        <v>0</v>
      </c>
      <c r="L166" s="37">
        <f t="shared" si="6"/>
        <v>0</v>
      </c>
    </row>
    <row r="167" spans="4:12" x14ac:dyDescent="0.2">
      <c r="D167" s="416">
        <f>_xlfn.XLOOKUP(C:C,Table1[for Import to Bank Register dropdown],Table1[for Pivot],0,0,1)</f>
        <v>0</v>
      </c>
      <c r="E167" s="422"/>
      <c r="F167" s="160">
        <f t="shared" si="8"/>
        <v>2222222</v>
      </c>
      <c r="G167" s="394">
        <f t="shared" si="7"/>
        <v>0</v>
      </c>
      <c r="I167" s="395">
        <f>IF(OR(C167="150 Directors advances", C167="120 accounts receivable", C167="720.2 Automobile - Insurance", C167="720.3 Automobile - License", C167="870.4 Rent - Insurance", C167="870.6 Rent - Property Tax", C167="870.7 Rent - Homeoffice", C167="870.9 Rent - Water"),
   0,
   IF(Dashboard!$F$5="Quick",
      IF(OR(C167="190 Automobile",C167="200 computer hardware",C167="210 Computer software",C167="220 Quickbooks software",C167="230 Office equipment",C167="240 Office furniture"),
         E167-(E167/(1+Dashboard!$F$4)),
         0
      ),
      IF(C167="750 Business promotion",
         E167-(E167/(1+4.793/100)),
         E167-(E167/(1+Dashboard!$F$4))
      )
   )
)</f>
        <v>0</v>
      </c>
      <c r="J167" s="40">
        <f>Bank2[[#This Row],[Money in/ (Money out)]]-Bank2[[#This Row],[GST/HST]]</f>
        <v>0</v>
      </c>
      <c r="L167" s="37">
        <f t="shared" si="6"/>
        <v>0</v>
      </c>
    </row>
    <row r="168" spans="4:12" x14ac:dyDescent="0.2">
      <c r="D168" s="416">
        <f>_xlfn.XLOOKUP(C:C,Table1[for Import to Bank Register dropdown],Table1[for Pivot],0,0,1)</f>
        <v>0</v>
      </c>
      <c r="E168" s="422"/>
      <c r="F168" s="160">
        <f t="shared" si="8"/>
        <v>2222222</v>
      </c>
      <c r="G168" s="394">
        <f t="shared" si="7"/>
        <v>0</v>
      </c>
      <c r="I168" s="395">
        <f>IF(OR(C168="150 Directors advances", C168="120 accounts receivable", C168="720.2 Automobile - Insurance", C168="720.3 Automobile - License", C168="870.4 Rent - Insurance", C168="870.6 Rent - Property Tax", C168="870.7 Rent - Homeoffice", C168="870.9 Rent - Water"),
   0,
   IF(Dashboard!$F$5="Quick",
      IF(OR(C168="190 Automobile",C168="200 computer hardware",C168="210 Computer software",C168="220 Quickbooks software",C168="230 Office equipment",C168="240 Office furniture"),
         E168-(E168/(1+Dashboard!$F$4)),
         0
      ),
      IF(C168="750 Business promotion",
         E168-(E168/(1+4.793/100)),
         E168-(E168/(1+Dashboard!$F$4))
      )
   )
)</f>
        <v>0</v>
      </c>
      <c r="J168" s="40">
        <f>Bank2[[#This Row],[Money in/ (Money out)]]-Bank2[[#This Row],[GST/HST]]</f>
        <v>0</v>
      </c>
      <c r="L168" s="37">
        <f t="shared" si="6"/>
        <v>0</v>
      </c>
    </row>
    <row r="169" spans="4:12" x14ac:dyDescent="0.2">
      <c r="D169" s="416">
        <f>_xlfn.XLOOKUP(C:C,Table1[for Import to Bank Register dropdown],Table1[for Pivot],0,0,1)</f>
        <v>0</v>
      </c>
      <c r="E169" s="422"/>
      <c r="F169" s="160">
        <f t="shared" si="8"/>
        <v>2222222</v>
      </c>
      <c r="G169" s="394">
        <f t="shared" si="7"/>
        <v>0</v>
      </c>
      <c r="I169" s="395">
        <f>IF(OR(C169="150 Directors advances", C169="120 accounts receivable", C169="720.2 Automobile - Insurance", C169="720.3 Automobile - License", C169="870.4 Rent - Insurance", C169="870.6 Rent - Property Tax", C169="870.7 Rent - Homeoffice", C169="870.9 Rent - Water"),
   0,
   IF(Dashboard!$F$5="Quick",
      IF(OR(C169="190 Automobile",C169="200 computer hardware",C169="210 Computer software",C169="220 Quickbooks software",C169="230 Office equipment",C169="240 Office furniture"),
         E169-(E169/(1+Dashboard!$F$4)),
         0
      ),
      IF(C169="750 Business promotion",
         E169-(E169/(1+4.793/100)),
         E169-(E169/(1+Dashboard!$F$4))
      )
   )
)</f>
        <v>0</v>
      </c>
      <c r="J169" s="40">
        <f>Bank2[[#This Row],[Money in/ (Money out)]]-Bank2[[#This Row],[GST/HST]]</f>
        <v>0</v>
      </c>
      <c r="L169" s="37">
        <f t="shared" si="6"/>
        <v>0</v>
      </c>
    </row>
    <row r="170" spans="4:12" x14ac:dyDescent="0.2">
      <c r="D170" s="416">
        <f>_xlfn.XLOOKUP(C:C,Table1[for Import to Bank Register dropdown],Table1[for Pivot],0,0,1)</f>
        <v>0</v>
      </c>
      <c r="E170" s="422"/>
      <c r="F170" s="160">
        <f t="shared" si="8"/>
        <v>2222222</v>
      </c>
      <c r="G170" s="394">
        <f t="shared" si="7"/>
        <v>0</v>
      </c>
      <c r="I170" s="395">
        <f>IF(OR(C170="150 Directors advances", C170="120 accounts receivable", C170="720.2 Automobile - Insurance", C170="720.3 Automobile - License", C170="870.4 Rent - Insurance", C170="870.6 Rent - Property Tax", C170="870.7 Rent - Homeoffice", C170="870.9 Rent - Water"),
   0,
   IF(Dashboard!$F$5="Quick",
      IF(OR(C170="190 Automobile",C170="200 computer hardware",C170="210 Computer software",C170="220 Quickbooks software",C170="230 Office equipment",C170="240 Office furniture"),
         E170-(E170/(1+Dashboard!$F$4)),
         0
      ),
      IF(C170="750 Business promotion",
         E170-(E170/(1+4.793/100)),
         E170-(E170/(1+Dashboard!$F$4))
      )
   )
)</f>
        <v>0</v>
      </c>
      <c r="J170" s="40">
        <f>Bank2[[#This Row],[Money in/ (Money out)]]-Bank2[[#This Row],[GST/HST]]</f>
        <v>0</v>
      </c>
      <c r="L170" s="37">
        <f t="shared" si="6"/>
        <v>0</v>
      </c>
    </row>
    <row r="171" spans="4:12" x14ac:dyDescent="0.2">
      <c r="D171" s="416">
        <f>_xlfn.XLOOKUP(C:C,Table1[for Import to Bank Register dropdown],Table1[for Pivot],0,0,1)</f>
        <v>0</v>
      </c>
      <c r="E171" s="422"/>
      <c r="F171" s="160">
        <f t="shared" si="8"/>
        <v>2222222</v>
      </c>
      <c r="G171" s="394">
        <f t="shared" si="7"/>
        <v>0</v>
      </c>
      <c r="I171" s="395">
        <f>IF(OR(C171="150 Directors advances", C171="120 accounts receivable", C171="720.2 Automobile - Insurance", C171="720.3 Automobile - License", C171="870.4 Rent - Insurance", C171="870.6 Rent - Property Tax", C171="870.7 Rent - Homeoffice", C171="870.9 Rent - Water"),
   0,
   IF(Dashboard!$F$5="Quick",
      IF(OR(C171="190 Automobile",C171="200 computer hardware",C171="210 Computer software",C171="220 Quickbooks software",C171="230 Office equipment",C171="240 Office furniture"),
         E171-(E171/(1+Dashboard!$F$4)),
         0
      ),
      IF(C171="750 Business promotion",
         E171-(E171/(1+4.793/100)),
         E171-(E171/(1+Dashboard!$F$4))
      )
   )
)</f>
        <v>0</v>
      </c>
      <c r="J171" s="40">
        <f>Bank2[[#This Row],[Money in/ (Money out)]]-Bank2[[#This Row],[GST/HST]]</f>
        <v>0</v>
      </c>
      <c r="L171" s="37">
        <f t="shared" si="6"/>
        <v>0</v>
      </c>
    </row>
    <row r="172" spans="4:12" x14ac:dyDescent="0.2">
      <c r="D172" s="416">
        <f>_xlfn.XLOOKUP(C:C,Table1[for Import to Bank Register dropdown],Table1[for Pivot],0,0,1)</f>
        <v>0</v>
      </c>
      <c r="E172" s="422"/>
      <c r="F172" s="160">
        <f t="shared" si="8"/>
        <v>2222222</v>
      </c>
      <c r="G172" s="394">
        <f t="shared" si="7"/>
        <v>0</v>
      </c>
      <c r="I172" s="395">
        <f>IF(OR(C172="150 Directors advances", C172="120 accounts receivable", C172="720.2 Automobile - Insurance", C172="720.3 Automobile - License", C172="870.4 Rent - Insurance", C172="870.6 Rent - Property Tax", C172="870.7 Rent - Homeoffice", C172="870.9 Rent - Water"),
   0,
   IF(Dashboard!$F$5="Quick",
      IF(OR(C172="190 Automobile",C172="200 computer hardware",C172="210 Computer software",C172="220 Quickbooks software",C172="230 Office equipment",C172="240 Office furniture"),
         E172-(E172/(1+Dashboard!$F$4)),
         0
      ),
      IF(C172="750 Business promotion",
         E172-(E172/(1+4.793/100)),
         E172-(E172/(1+Dashboard!$F$4))
      )
   )
)</f>
        <v>0</v>
      </c>
      <c r="J172" s="40">
        <f>Bank2[[#This Row],[Money in/ (Money out)]]-Bank2[[#This Row],[GST/HST]]</f>
        <v>0</v>
      </c>
      <c r="L172" s="37">
        <f t="shared" si="6"/>
        <v>0</v>
      </c>
    </row>
    <row r="173" spans="4:12" x14ac:dyDescent="0.2">
      <c r="D173" s="416">
        <f>_xlfn.XLOOKUP(C:C,Table1[for Import to Bank Register dropdown],Table1[for Pivot],0,0,1)</f>
        <v>0</v>
      </c>
      <c r="E173" s="422"/>
      <c r="F173" s="160">
        <f t="shared" si="8"/>
        <v>2222222</v>
      </c>
      <c r="G173" s="394">
        <f t="shared" si="7"/>
        <v>0</v>
      </c>
      <c r="I173" s="395">
        <f>IF(OR(C173="150 Directors advances", C173="120 accounts receivable", C173="720.2 Automobile - Insurance", C173="720.3 Automobile - License", C173="870.4 Rent - Insurance", C173="870.6 Rent - Property Tax", C173="870.7 Rent - Homeoffice", C173="870.9 Rent - Water"),
   0,
   IF(Dashboard!$F$5="Quick",
      IF(OR(C173="190 Automobile",C173="200 computer hardware",C173="210 Computer software",C173="220 Quickbooks software",C173="230 Office equipment",C173="240 Office furniture"),
         E173-(E173/(1+Dashboard!$F$4)),
         0
      ),
      IF(C173="750 Business promotion",
         E173-(E173/(1+4.793/100)),
         E173-(E173/(1+Dashboard!$F$4))
      )
   )
)</f>
        <v>0</v>
      </c>
      <c r="J173" s="40">
        <f>Bank2[[#This Row],[Money in/ (Money out)]]-Bank2[[#This Row],[GST/HST]]</f>
        <v>0</v>
      </c>
      <c r="L173" s="37">
        <f t="shared" si="6"/>
        <v>0</v>
      </c>
    </row>
    <row r="174" spans="4:12" x14ac:dyDescent="0.2">
      <c r="D174" s="416">
        <f>_xlfn.XLOOKUP(C:C,Table1[for Import to Bank Register dropdown],Table1[for Pivot],0,0,1)</f>
        <v>0</v>
      </c>
      <c r="E174" s="422"/>
      <c r="F174" s="160">
        <f t="shared" si="8"/>
        <v>2222222</v>
      </c>
      <c r="G174" s="394">
        <f t="shared" si="7"/>
        <v>0</v>
      </c>
      <c r="I174" s="395">
        <f>IF(OR(C174="150 Directors advances", C174="120 accounts receivable", C174="720.2 Automobile - Insurance", C174="720.3 Automobile - License", C174="870.4 Rent - Insurance", C174="870.6 Rent - Property Tax", C174="870.7 Rent - Homeoffice", C174="870.9 Rent - Water"),
   0,
   IF(Dashboard!$F$5="Quick",
      IF(OR(C174="190 Automobile",C174="200 computer hardware",C174="210 Computer software",C174="220 Quickbooks software",C174="230 Office equipment",C174="240 Office furniture"),
         E174-(E174/(1+Dashboard!$F$4)),
         0
      ),
      IF(C174="750 Business promotion",
         E174-(E174/(1+4.793/100)),
         E174-(E174/(1+Dashboard!$F$4))
      )
   )
)</f>
        <v>0</v>
      </c>
      <c r="J174" s="40">
        <f>Bank2[[#This Row],[Money in/ (Money out)]]-Bank2[[#This Row],[GST/HST]]</f>
        <v>0</v>
      </c>
      <c r="L174" s="37">
        <f t="shared" si="6"/>
        <v>0</v>
      </c>
    </row>
    <row r="175" spans="4:12" x14ac:dyDescent="0.2">
      <c r="D175" s="416">
        <f>_xlfn.XLOOKUP(C:C,Table1[for Import to Bank Register dropdown],Table1[for Pivot],0,0,1)</f>
        <v>0</v>
      </c>
      <c r="E175" s="422"/>
      <c r="F175" s="160">
        <f t="shared" si="8"/>
        <v>2222222</v>
      </c>
      <c r="G175" s="394">
        <f t="shared" si="7"/>
        <v>0</v>
      </c>
      <c r="I175" s="395">
        <f>IF(OR(C175="150 Directors advances", C175="120 accounts receivable", C175="720.2 Automobile - Insurance", C175="720.3 Automobile - License", C175="870.4 Rent - Insurance", C175="870.6 Rent - Property Tax", C175="870.7 Rent - Homeoffice", C175="870.9 Rent - Water"),
   0,
   IF(Dashboard!$F$5="Quick",
      IF(OR(C175="190 Automobile",C175="200 computer hardware",C175="210 Computer software",C175="220 Quickbooks software",C175="230 Office equipment",C175="240 Office furniture"),
         E175-(E175/(1+Dashboard!$F$4)),
         0
      ),
      IF(C175="750 Business promotion",
         E175-(E175/(1+4.793/100)),
         E175-(E175/(1+Dashboard!$F$4))
      )
   )
)</f>
        <v>0</v>
      </c>
      <c r="J175" s="40">
        <f>Bank2[[#This Row],[Money in/ (Money out)]]-Bank2[[#This Row],[GST/HST]]</f>
        <v>0</v>
      </c>
      <c r="L175" s="37">
        <f t="shared" si="6"/>
        <v>0</v>
      </c>
    </row>
    <row r="176" spans="4:12" x14ac:dyDescent="0.2">
      <c r="D176" s="416">
        <f>_xlfn.XLOOKUP(C:C,Table1[for Import to Bank Register dropdown],Table1[for Pivot],0,0,1)</f>
        <v>0</v>
      </c>
      <c r="E176" s="422"/>
      <c r="F176" s="160">
        <f t="shared" si="8"/>
        <v>2222222</v>
      </c>
      <c r="G176" s="394">
        <f t="shared" si="7"/>
        <v>0</v>
      </c>
      <c r="I176" s="395">
        <f>IF(OR(C176="150 Directors advances", C176="120 accounts receivable", C176="720.2 Automobile - Insurance", C176="720.3 Automobile - License", C176="870.4 Rent - Insurance", C176="870.6 Rent - Property Tax", C176="870.7 Rent - Homeoffice", C176="870.9 Rent - Water"),
   0,
   IF(Dashboard!$F$5="Quick",
      IF(OR(C176="190 Automobile",C176="200 computer hardware",C176="210 Computer software",C176="220 Quickbooks software",C176="230 Office equipment",C176="240 Office furniture"),
         E176-(E176/(1+Dashboard!$F$4)),
         0
      ),
      IF(C176="750 Business promotion",
         E176-(E176/(1+4.793/100)),
         E176-(E176/(1+Dashboard!$F$4))
      )
   )
)</f>
        <v>0</v>
      </c>
      <c r="J176" s="40">
        <f>Bank2[[#This Row],[Money in/ (Money out)]]-Bank2[[#This Row],[GST/HST]]</f>
        <v>0</v>
      </c>
      <c r="L176" s="37">
        <f t="shared" si="6"/>
        <v>0</v>
      </c>
    </row>
    <row r="177" spans="4:12" x14ac:dyDescent="0.2">
      <c r="D177" s="416">
        <f>_xlfn.XLOOKUP(C:C,Table1[for Import to Bank Register dropdown],Table1[for Pivot],0,0,1)</f>
        <v>0</v>
      </c>
      <c r="E177" s="422"/>
      <c r="F177" s="160">
        <f t="shared" si="8"/>
        <v>2222222</v>
      </c>
      <c r="G177" s="394">
        <f t="shared" si="7"/>
        <v>0</v>
      </c>
      <c r="I177" s="395">
        <f>IF(OR(C177="150 Directors advances", C177="120 accounts receivable", C177="720.2 Automobile - Insurance", C177="720.3 Automobile - License", C177="870.4 Rent - Insurance", C177="870.6 Rent - Property Tax", C177="870.7 Rent - Homeoffice", C177="870.9 Rent - Water"),
   0,
   IF(Dashboard!$F$5="Quick",
      IF(OR(C177="190 Automobile",C177="200 computer hardware",C177="210 Computer software",C177="220 Quickbooks software",C177="230 Office equipment",C177="240 Office furniture"),
         E177-(E177/(1+Dashboard!$F$4)),
         0
      ),
      IF(C177="750 Business promotion",
         E177-(E177/(1+4.793/100)),
         E177-(E177/(1+Dashboard!$F$4))
      )
   )
)</f>
        <v>0</v>
      </c>
      <c r="J177" s="40">
        <f>Bank2[[#This Row],[Money in/ (Money out)]]-Bank2[[#This Row],[GST/HST]]</f>
        <v>0</v>
      </c>
      <c r="L177" s="37">
        <f t="shared" si="6"/>
        <v>0</v>
      </c>
    </row>
    <row r="178" spans="4:12" x14ac:dyDescent="0.2">
      <c r="D178" s="416">
        <f>_xlfn.XLOOKUP(C:C,Table1[for Import to Bank Register dropdown],Table1[for Pivot],0,0,1)</f>
        <v>0</v>
      </c>
      <c r="E178" s="422"/>
      <c r="F178" s="160">
        <f t="shared" si="8"/>
        <v>2222222</v>
      </c>
      <c r="G178" s="394">
        <f t="shared" si="7"/>
        <v>0</v>
      </c>
      <c r="I178" s="395">
        <f>IF(OR(C178="150 Directors advances", C178="120 accounts receivable", C178="720.2 Automobile - Insurance", C178="720.3 Automobile - License", C178="870.4 Rent - Insurance", C178="870.6 Rent - Property Tax", C178="870.7 Rent - Homeoffice", C178="870.9 Rent - Water"),
   0,
   IF(Dashboard!$F$5="Quick",
      IF(OR(C178="190 Automobile",C178="200 computer hardware",C178="210 Computer software",C178="220 Quickbooks software",C178="230 Office equipment",C178="240 Office furniture"),
         E178-(E178/(1+Dashboard!$F$4)),
         0
      ),
      IF(C178="750 Business promotion",
         E178-(E178/(1+4.793/100)),
         E178-(E178/(1+Dashboard!$F$4))
      )
   )
)</f>
        <v>0</v>
      </c>
      <c r="J178" s="40">
        <f>Bank2[[#This Row],[Money in/ (Money out)]]-Bank2[[#This Row],[GST/HST]]</f>
        <v>0</v>
      </c>
      <c r="L178" s="37">
        <f t="shared" si="6"/>
        <v>0</v>
      </c>
    </row>
    <row r="179" spans="4:12" x14ac:dyDescent="0.2">
      <c r="D179" s="416">
        <f>_xlfn.XLOOKUP(C:C,Table1[for Import to Bank Register dropdown],Table1[for Pivot],0,0,1)</f>
        <v>0</v>
      </c>
      <c r="E179" s="422"/>
      <c r="F179" s="160">
        <f t="shared" si="8"/>
        <v>2222222</v>
      </c>
      <c r="G179" s="394">
        <f t="shared" si="7"/>
        <v>0</v>
      </c>
      <c r="I179" s="395">
        <f>IF(OR(C179="150 Directors advances", C179="120 accounts receivable", C179="720.2 Automobile - Insurance", C179="720.3 Automobile - License", C179="870.4 Rent - Insurance", C179="870.6 Rent - Property Tax", C179="870.7 Rent - Homeoffice", C179="870.9 Rent - Water"),
   0,
   IF(Dashboard!$F$5="Quick",
      IF(OR(C179="190 Automobile",C179="200 computer hardware",C179="210 Computer software",C179="220 Quickbooks software",C179="230 Office equipment",C179="240 Office furniture"),
         E179-(E179/(1+Dashboard!$F$4)),
         0
      ),
      IF(C179="750 Business promotion",
         E179-(E179/(1+4.793/100)),
         E179-(E179/(1+Dashboard!$F$4))
      )
   )
)</f>
        <v>0</v>
      </c>
      <c r="J179" s="40">
        <f>Bank2[[#This Row],[Money in/ (Money out)]]-Bank2[[#This Row],[GST/HST]]</f>
        <v>0</v>
      </c>
      <c r="L179" s="37">
        <f t="shared" si="6"/>
        <v>0</v>
      </c>
    </row>
    <row r="180" spans="4:12" x14ac:dyDescent="0.2">
      <c r="D180" s="416">
        <f>_xlfn.XLOOKUP(C:C,Table1[for Import to Bank Register dropdown],Table1[for Pivot],0,0,1)</f>
        <v>0</v>
      </c>
      <c r="E180" s="422"/>
      <c r="F180" s="160">
        <f t="shared" si="8"/>
        <v>2222222</v>
      </c>
      <c r="G180" s="394">
        <f t="shared" si="7"/>
        <v>0</v>
      </c>
      <c r="I180" s="395">
        <f>IF(OR(C180="150 Directors advances", C180="120 accounts receivable", C180="720.2 Automobile - Insurance", C180="720.3 Automobile - License", C180="870.4 Rent - Insurance", C180="870.6 Rent - Property Tax", C180="870.7 Rent - Homeoffice", C180="870.9 Rent - Water"),
   0,
   IF(Dashboard!$F$5="Quick",
      IF(OR(C180="190 Automobile",C180="200 computer hardware",C180="210 Computer software",C180="220 Quickbooks software",C180="230 Office equipment",C180="240 Office furniture"),
         E180-(E180/(1+Dashboard!$F$4)),
         0
      ),
      IF(C180="750 Business promotion",
         E180-(E180/(1+4.793/100)),
         E180-(E180/(1+Dashboard!$F$4))
      )
   )
)</f>
        <v>0</v>
      </c>
      <c r="J180" s="40">
        <f>Bank2[[#This Row],[Money in/ (Money out)]]-Bank2[[#This Row],[GST/HST]]</f>
        <v>0</v>
      </c>
      <c r="L180" s="37">
        <f t="shared" si="6"/>
        <v>0</v>
      </c>
    </row>
    <row r="181" spans="4:12" x14ac:dyDescent="0.2">
      <c r="D181" s="416">
        <f>_xlfn.XLOOKUP(C:C,Table1[for Import to Bank Register dropdown],Table1[for Pivot],0,0,1)</f>
        <v>0</v>
      </c>
      <c r="E181" s="422"/>
      <c r="F181" s="160">
        <f t="shared" si="8"/>
        <v>2222222</v>
      </c>
      <c r="G181" s="394">
        <f t="shared" si="7"/>
        <v>0</v>
      </c>
      <c r="I181" s="395">
        <f>IF(OR(C181="150 Directors advances", C181="120 accounts receivable", C181="720.2 Automobile - Insurance", C181="720.3 Automobile - License", C181="870.4 Rent - Insurance", C181="870.6 Rent - Property Tax", C181="870.7 Rent - Homeoffice", C181="870.9 Rent - Water"),
   0,
   IF(Dashboard!$F$5="Quick",
      IF(OR(C181="190 Automobile",C181="200 computer hardware",C181="210 Computer software",C181="220 Quickbooks software",C181="230 Office equipment",C181="240 Office furniture"),
         E181-(E181/(1+Dashboard!$F$4)),
         0
      ),
      IF(C181="750 Business promotion",
         E181-(E181/(1+4.793/100)),
         E181-(E181/(1+Dashboard!$F$4))
      )
   )
)</f>
        <v>0</v>
      </c>
      <c r="J181" s="40">
        <f>Bank2[[#This Row],[Money in/ (Money out)]]-Bank2[[#This Row],[GST/HST]]</f>
        <v>0</v>
      </c>
      <c r="L181" s="37">
        <f t="shared" si="6"/>
        <v>0</v>
      </c>
    </row>
    <row r="182" spans="4:12" x14ac:dyDescent="0.2">
      <c r="D182" s="416">
        <f>_xlfn.XLOOKUP(C:C,Table1[for Import to Bank Register dropdown],Table1[for Pivot],0,0,1)</f>
        <v>0</v>
      </c>
      <c r="E182" s="422"/>
      <c r="F182" s="160">
        <f t="shared" si="8"/>
        <v>2222222</v>
      </c>
      <c r="G182" s="394">
        <f t="shared" si="7"/>
        <v>0</v>
      </c>
      <c r="I182" s="395">
        <f>IF(OR(C182="150 Directors advances", C182="120 accounts receivable", C182="720.2 Automobile - Insurance", C182="720.3 Automobile - License", C182="870.4 Rent - Insurance", C182="870.6 Rent - Property Tax", C182="870.7 Rent - Homeoffice", C182="870.9 Rent - Water"),
   0,
   IF(Dashboard!$F$5="Quick",
      IF(OR(C182="190 Automobile",C182="200 computer hardware",C182="210 Computer software",C182="220 Quickbooks software",C182="230 Office equipment",C182="240 Office furniture"),
         E182-(E182/(1+Dashboard!$F$4)),
         0
      ),
      IF(C182="750 Business promotion",
         E182-(E182/(1+4.793/100)),
         E182-(E182/(1+Dashboard!$F$4))
      )
   )
)</f>
        <v>0</v>
      </c>
      <c r="J182" s="40">
        <f>Bank2[[#This Row],[Money in/ (Money out)]]-Bank2[[#This Row],[GST/HST]]</f>
        <v>0</v>
      </c>
      <c r="L182" s="37">
        <f t="shared" si="6"/>
        <v>0</v>
      </c>
    </row>
    <row r="183" spans="4:12" x14ac:dyDescent="0.2">
      <c r="D183" s="416">
        <f>_xlfn.XLOOKUP(C:C,Table1[for Import to Bank Register dropdown],Table1[for Pivot],0,0,1)</f>
        <v>0</v>
      </c>
      <c r="E183" s="422"/>
      <c r="F183" s="160">
        <f t="shared" si="8"/>
        <v>2222222</v>
      </c>
      <c r="G183" s="394">
        <f t="shared" si="7"/>
        <v>0</v>
      </c>
      <c r="I183" s="395">
        <f>IF(OR(C183="150 Directors advances", C183="120 accounts receivable", C183="720.2 Automobile - Insurance", C183="720.3 Automobile - License", C183="870.4 Rent - Insurance", C183="870.6 Rent - Property Tax", C183="870.7 Rent - Homeoffice", C183="870.9 Rent - Water"),
   0,
   IF(Dashboard!$F$5="Quick",
      IF(OR(C183="190 Automobile",C183="200 computer hardware",C183="210 Computer software",C183="220 Quickbooks software",C183="230 Office equipment",C183="240 Office furniture"),
         E183-(E183/(1+Dashboard!$F$4)),
         0
      ),
      IF(C183="750 Business promotion",
         E183-(E183/(1+4.793/100)),
         E183-(E183/(1+Dashboard!$F$4))
      )
   )
)</f>
        <v>0</v>
      </c>
      <c r="J183" s="40">
        <f>Bank2[[#This Row],[Money in/ (Money out)]]-Bank2[[#This Row],[GST/HST]]</f>
        <v>0</v>
      </c>
      <c r="L183" s="37">
        <f t="shared" si="6"/>
        <v>0</v>
      </c>
    </row>
    <row r="184" spans="4:12" x14ac:dyDescent="0.2">
      <c r="D184" s="416">
        <f>_xlfn.XLOOKUP(C:C,Table1[for Import to Bank Register dropdown],Table1[for Pivot],0,0,1)</f>
        <v>0</v>
      </c>
      <c r="E184" s="422"/>
      <c r="F184" s="160">
        <f t="shared" si="8"/>
        <v>2222222</v>
      </c>
      <c r="G184" s="394">
        <f t="shared" si="7"/>
        <v>0</v>
      </c>
      <c r="I184" s="395">
        <f>IF(OR(C184="150 Directors advances", C184="120 accounts receivable", C184="720.2 Automobile - Insurance", C184="720.3 Automobile - License", C184="870.4 Rent - Insurance", C184="870.6 Rent - Property Tax", C184="870.7 Rent - Homeoffice", C184="870.9 Rent - Water"),
   0,
   IF(Dashboard!$F$5="Quick",
      IF(OR(C184="190 Automobile",C184="200 computer hardware",C184="210 Computer software",C184="220 Quickbooks software",C184="230 Office equipment",C184="240 Office furniture"),
         E184-(E184/(1+Dashboard!$F$4)),
         0
      ),
      IF(C184="750 Business promotion",
         E184-(E184/(1+4.793/100)),
         E184-(E184/(1+Dashboard!$F$4))
      )
   )
)</f>
        <v>0</v>
      </c>
      <c r="J184" s="40">
        <f>Bank2[[#This Row],[Money in/ (Money out)]]-Bank2[[#This Row],[GST/HST]]</f>
        <v>0</v>
      </c>
      <c r="L184" s="37">
        <f t="shared" si="6"/>
        <v>0</v>
      </c>
    </row>
    <row r="185" spans="4:12" x14ac:dyDescent="0.2">
      <c r="D185" s="416">
        <f>_xlfn.XLOOKUP(C:C,Table1[for Import to Bank Register dropdown],Table1[for Pivot],0,0,1)</f>
        <v>0</v>
      </c>
      <c r="E185" s="422"/>
      <c r="F185" s="160">
        <f t="shared" si="8"/>
        <v>2222222</v>
      </c>
      <c r="G185" s="394">
        <f t="shared" si="7"/>
        <v>0</v>
      </c>
      <c r="I185" s="395">
        <f>IF(OR(C185="150 Directors advances", C185="120 accounts receivable", C185="720.2 Automobile - Insurance", C185="720.3 Automobile - License", C185="870.4 Rent - Insurance", C185="870.6 Rent - Property Tax", C185="870.7 Rent - Homeoffice", C185="870.9 Rent - Water"),
   0,
   IF(Dashboard!$F$5="Quick",
      IF(OR(C185="190 Automobile",C185="200 computer hardware",C185="210 Computer software",C185="220 Quickbooks software",C185="230 Office equipment",C185="240 Office furniture"),
         E185-(E185/(1+Dashboard!$F$4)),
         0
      ),
      IF(C185="750 Business promotion",
         E185-(E185/(1+4.793/100)),
         E185-(E185/(1+Dashboard!$F$4))
      )
   )
)</f>
        <v>0</v>
      </c>
      <c r="J185" s="40">
        <f>Bank2[[#This Row],[Money in/ (Money out)]]-Bank2[[#This Row],[GST/HST]]</f>
        <v>0</v>
      </c>
      <c r="L185" s="37">
        <f t="shared" si="6"/>
        <v>0</v>
      </c>
    </row>
    <row r="186" spans="4:12" x14ac:dyDescent="0.2">
      <c r="D186" s="416">
        <f>_xlfn.XLOOKUP(C:C,Table1[for Import to Bank Register dropdown],Table1[for Pivot],0,0,1)</f>
        <v>0</v>
      </c>
      <c r="E186" s="422"/>
      <c r="F186" s="160">
        <f t="shared" si="8"/>
        <v>2222222</v>
      </c>
      <c r="G186" s="394">
        <f t="shared" si="7"/>
        <v>0</v>
      </c>
      <c r="I186" s="395">
        <f>IF(OR(C186="150 Directors advances", C186="120 accounts receivable", C186="720.2 Automobile - Insurance", C186="720.3 Automobile - License", C186="870.4 Rent - Insurance", C186="870.6 Rent - Property Tax", C186="870.7 Rent - Homeoffice", C186="870.9 Rent - Water"),
   0,
   IF(Dashboard!$F$5="Quick",
      IF(OR(C186="190 Automobile",C186="200 computer hardware",C186="210 Computer software",C186="220 Quickbooks software",C186="230 Office equipment",C186="240 Office furniture"),
         E186-(E186/(1+Dashboard!$F$4)),
         0
      ),
      IF(C186="750 Business promotion",
         E186-(E186/(1+4.793/100)),
         E186-(E186/(1+Dashboard!$F$4))
      )
   )
)</f>
        <v>0</v>
      </c>
      <c r="J186" s="40">
        <f>Bank2[[#This Row],[Money in/ (Money out)]]-Bank2[[#This Row],[GST/HST]]</f>
        <v>0</v>
      </c>
      <c r="L186" s="37">
        <f t="shared" si="6"/>
        <v>0</v>
      </c>
    </row>
    <row r="187" spans="4:12" x14ac:dyDescent="0.2">
      <c r="D187" s="416">
        <f>_xlfn.XLOOKUP(C:C,Table1[for Import to Bank Register dropdown],Table1[for Pivot],0,0,1)</f>
        <v>0</v>
      </c>
      <c r="E187" s="422"/>
      <c r="F187" s="160">
        <f t="shared" si="8"/>
        <v>2222222</v>
      </c>
      <c r="G187" s="394">
        <f t="shared" si="7"/>
        <v>0</v>
      </c>
      <c r="I187" s="395">
        <f>IF(OR(C187="150 Directors advances", C187="120 accounts receivable", C187="720.2 Automobile - Insurance", C187="720.3 Automobile - License", C187="870.4 Rent - Insurance", C187="870.6 Rent - Property Tax", C187="870.7 Rent - Homeoffice", C187="870.9 Rent - Water"),
   0,
   IF(Dashboard!$F$5="Quick",
      IF(OR(C187="190 Automobile",C187="200 computer hardware",C187="210 Computer software",C187="220 Quickbooks software",C187="230 Office equipment",C187="240 Office furniture"),
         E187-(E187/(1+Dashboard!$F$4)),
         0
      ),
      IF(C187="750 Business promotion",
         E187-(E187/(1+4.793/100)),
         E187-(E187/(1+Dashboard!$F$4))
      )
   )
)</f>
        <v>0</v>
      </c>
      <c r="J187" s="40">
        <f>Bank2[[#This Row],[Money in/ (Money out)]]-Bank2[[#This Row],[GST/HST]]</f>
        <v>0</v>
      </c>
      <c r="L187" s="37">
        <f t="shared" si="6"/>
        <v>0</v>
      </c>
    </row>
    <row r="188" spans="4:12" x14ac:dyDescent="0.2">
      <c r="D188" s="416">
        <f>_xlfn.XLOOKUP(C:C,Table1[for Import to Bank Register dropdown],Table1[for Pivot],0,0,1)</f>
        <v>0</v>
      </c>
      <c r="E188" s="422"/>
      <c r="F188" s="160">
        <f t="shared" si="8"/>
        <v>2222222</v>
      </c>
      <c r="G188" s="394">
        <f t="shared" si="7"/>
        <v>0</v>
      </c>
      <c r="I188" s="395">
        <f>IF(OR(C188="150 Directors advances", C188="120 accounts receivable", C188="720.2 Automobile - Insurance", C188="720.3 Automobile - License", C188="870.4 Rent - Insurance", C188="870.6 Rent - Property Tax", C188="870.7 Rent - Homeoffice", C188="870.9 Rent - Water"),
   0,
   IF(Dashboard!$F$5="Quick",
      IF(OR(C188="190 Automobile",C188="200 computer hardware",C188="210 Computer software",C188="220 Quickbooks software",C188="230 Office equipment",C188="240 Office furniture"),
         E188-(E188/(1+Dashboard!$F$4)),
         0
      ),
      IF(C188="750 Business promotion",
         E188-(E188/(1+4.793/100)),
         E188-(E188/(1+Dashboard!$F$4))
      )
   )
)</f>
        <v>0</v>
      </c>
      <c r="J188" s="40">
        <f>Bank2[[#This Row],[Money in/ (Money out)]]-Bank2[[#This Row],[GST/HST]]</f>
        <v>0</v>
      </c>
      <c r="L188" s="37">
        <f t="shared" si="6"/>
        <v>0</v>
      </c>
    </row>
    <row r="189" spans="4:12" x14ac:dyDescent="0.2">
      <c r="D189" s="416">
        <f>_xlfn.XLOOKUP(C:C,Table1[for Import to Bank Register dropdown],Table1[for Pivot],0,0,1)</f>
        <v>0</v>
      </c>
      <c r="E189" s="422"/>
      <c r="F189" s="160">
        <f t="shared" si="8"/>
        <v>2222222</v>
      </c>
      <c r="G189" s="394">
        <f t="shared" si="7"/>
        <v>0</v>
      </c>
      <c r="I189" s="395">
        <f>IF(OR(C189="150 Directors advances", C189="120 accounts receivable", C189="720.2 Automobile - Insurance", C189="720.3 Automobile - License", C189="870.4 Rent - Insurance", C189="870.6 Rent - Property Tax", C189="870.7 Rent - Homeoffice", C189="870.9 Rent - Water"),
   0,
   IF(Dashboard!$F$5="Quick",
      IF(OR(C189="190 Automobile",C189="200 computer hardware",C189="210 Computer software",C189="220 Quickbooks software",C189="230 Office equipment",C189="240 Office furniture"),
         E189-(E189/(1+Dashboard!$F$4)),
         0
      ),
      IF(C189="750 Business promotion",
         E189-(E189/(1+4.793/100)),
         E189-(E189/(1+Dashboard!$F$4))
      )
   )
)</f>
        <v>0</v>
      </c>
      <c r="J189" s="40">
        <f>Bank2[[#This Row],[Money in/ (Money out)]]-Bank2[[#This Row],[GST/HST]]</f>
        <v>0</v>
      </c>
      <c r="L189" s="37">
        <f t="shared" si="6"/>
        <v>0</v>
      </c>
    </row>
    <row r="190" spans="4:12" x14ac:dyDescent="0.2">
      <c r="D190" s="416">
        <f>_xlfn.XLOOKUP(C:C,Table1[for Import to Bank Register dropdown],Table1[for Pivot],0,0,1)</f>
        <v>0</v>
      </c>
      <c r="E190" s="422"/>
      <c r="F190" s="160">
        <f t="shared" si="8"/>
        <v>2222222</v>
      </c>
      <c r="G190" s="394">
        <f t="shared" si="7"/>
        <v>0</v>
      </c>
      <c r="I190" s="395">
        <f>IF(OR(C190="150 Directors advances", C190="120 accounts receivable", C190="720.2 Automobile - Insurance", C190="720.3 Automobile - License", C190="870.4 Rent - Insurance", C190="870.6 Rent - Property Tax", C190="870.7 Rent - Homeoffice", C190="870.9 Rent - Water"),
   0,
   IF(Dashboard!$F$5="Quick",
      IF(OR(C190="190 Automobile",C190="200 computer hardware",C190="210 Computer software",C190="220 Quickbooks software",C190="230 Office equipment",C190="240 Office furniture"),
         E190-(E190/(1+Dashboard!$F$4)),
         0
      ),
      IF(C190="750 Business promotion",
         E190-(E190/(1+4.793/100)),
         E190-(E190/(1+Dashboard!$F$4))
      )
   )
)</f>
        <v>0</v>
      </c>
      <c r="J190" s="40">
        <f>Bank2[[#This Row],[Money in/ (Money out)]]-Bank2[[#This Row],[GST/HST]]</f>
        <v>0</v>
      </c>
      <c r="L190" s="37">
        <f t="shared" si="6"/>
        <v>0</v>
      </c>
    </row>
    <row r="191" spans="4:12" x14ac:dyDescent="0.2">
      <c r="D191" s="416">
        <f>_xlfn.XLOOKUP(C:C,Table1[for Import to Bank Register dropdown],Table1[for Pivot],0,0,1)</f>
        <v>0</v>
      </c>
      <c r="E191" s="422"/>
      <c r="F191" s="160">
        <f t="shared" si="8"/>
        <v>2222222</v>
      </c>
      <c r="G191" s="394">
        <f t="shared" si="7"/>
        <v>0</v>
      </c>
      <c r="I191" s="395">
        <f>IF(OR(C191="150 Directors advances", C191="120 accounts receivable", C191="720.2 Automobile - Insurance", C191="720.3 Automobile - License", C191="870.4 Rent - Insurance", C191="870.6 Rent - Property Tax", C191="870.7 Rent - Homeoffice", C191="870.9 Rent - Water"),
   0,
   IF(Dashboard!$F$5="Quick",
      IF(OR(C191="190 Automobile",C191="200 computer hardware",C191="210 Computer software",C191="220 Quickbooks software",C191="230 Office equipment",C191="240 Office furniture"),
         E191-(E191/(1+Dashboard!$F$4)),
         0
      ),
      IF(C191="750 Business promotion",
         E191-(E191/(1+4.793/100)),
         E191-(E191/(1+Dashboard!$F$4))
      )
   )
)</f>
        <v>0</v>
      </c>
      <c r="J191" s="40">
        <f>Bank2[[#This Row],[Money in/ (Money out)]]-Bank2[[#This Row],[GST/HST]]</f>
        <v>0</v>
      </c>
      <c r="L191" s="37">
        <f t="shared" si="6"/>
        <v>0</v>
      </c>
    </row>
    <row r="192" spans="4:12" x14ac:dyDescent="0.2">
      <c r="D192" s="416">
        <f>_xlfn.XLOOKUP(C:C,Table1[for Import to Bank Register dropdown],Table1[for Pivot],0,0,1)</f>
        <v>0</v>
      </c>
      <c r="E192" s="422"/>
      <c r="F192" s="160">
        <f t="shared" si="8"/>
        <v>2222222</v>
      </c>
      <c r="G192" s="394">
        <f t="shared" si="7"/>
        <v>0</v>
      </c>
      <c r="I192" s="395">
        <f>IF(OR(C192="150 Directors advances", C192="120 accounts receivable", C192="720.2 Automobile - Insurance", C192="720.3 Automobile - License", C192="870.4 Rent - Insurance", C192="870.6 Rent - Property Tax", C192="870.7 Rent - Homeoffice", C192="870.9 Rent - Water"),
   0,
   IF(Dashboard!$F$5="Quick",
      IF(OR(C192="190 Automobile",C192="200 computer hardware",C192="210 Computer software",C192="220 Quickbooks software",C192="230 Office equipment",C192="240 Office furniture"),
         E192-(E192/(1+Dashboard!$F$4)),
         0
      ),
      IF(C192="750 Business promotion",
         E192-(E192/(1+4.793/100)),
         E192-(E192/(1+Dashboard!$F$4))
      )
   )
)</f>
        <v>0</v>
      </c>
      <c r="J192" s="40">
        <f>Bank2[[#This Row],[Money in/ (Money out)]]-Bank2[[#This Row],[GST/HST]]</f>
        <v>0</v>
      </c>
      <c r="L192" s="37">
        <f t="shared" si="6"/>
        <v>0</v>
      </c>
    </row>
    <row r="193" spans="4:12" x14ac:dyDescent="0.2">
      <c r="D193" s="416">
        <f>_xlfn.XLOOKUP(C:C,Table1[for Import to Bank Register dropdown],Table1[for Pivot],0,0,1)</f>
        <v>0</v>
      </c>
      <c r="E193" s="422"/>
      <c r="F193" s="160">
        <f t="shared" si="8"/>
        <v>2222222</v>
      </c>
      <c r="G193" s="394">
        <f t="shared" si="7"/>
        <v>0</v>
      </c>
      <c r="I193" s="395">
        <f>IF(OR(C193="150 Directors advances", C193="120 accounts receivable", C193="720.2 Automobile - Insurance", C193="720.3 Automobile - License", C193="870.4 Rent - Insurance", C193="870.6 Rent - Property Tax", C193="870.7 Rent - Homeoffice", C193="870.9 Rent - Water"),
   0,
   IF(Dashboard!$F$5="Quick",
      IF(OR(C193="190 Automobile",C193="200 computer hardware",C193="210 Computer software",C193="220 Quickbooks software",C193="230 Office equipment",C193="240 Office furniture"),
         E193-(E193/(1+Dashboard!$F$4)),
         0
      ),
      IF(C193="750 Business promotion",
         E193-(E193/(1+4.793/100)),
         E193-(E193/(1+Dashboard!$F$4))
      )
   )
)</f>
        <v>0</v>
      </c>
      <c r="J193" s="40">
        <f>Bank2[[#This Row],[Money in/ (Money out)]]-Bank2[[#This Row],[GST/HST]]</f>
        <v>0</v>
      </c>
      <c r="L193" s="37">
        <f t="shared" si="6"/>
        <v>0</v>
      </c>
    </row>
    <row r="194" spans="4:12" x14ac:dyDescent="0.2">
      <c r="D194" s="416">
        <f>_xlfn.XLOOKUP(C:C,Table1[for Import to Bank Register dropdown],Table1[for Pivot],0,0,1)</f>
        <v>0</v>
      </c>
      <c r="E194" s="422"/>
      <c r="F194" s="160">
        <f t="shared" si="8"/>
        <v>2222222</v>
      </c>
      <c r="G194" s="394">
        <f t="shared" si="7"/>
        <v>0</v>
      </c>
      <c r="I194" s="395">
        <f>IF(OR(C194="150 Directors advances", C194="120 accounts receivable", C194="720.2 Automobile - Insurance", C194="720.3 Automobile - License", C194="870.4 Rent - Insurance", C194="870.6 Rent - Property Tax", C194="870.7 Rent - Homeoffice", C194="870.9 Rent - Water"),
   0,
   IF(Dashboard!$F$5="Quick",
      IF(OR(C194="190 Automobile",C194="200 computer hardware",C194="210 Computer software",C194="220 Quickbooks software",C194="230 Office equipment",C194="240 Office furniture"),
         E194-(E194/(1+Dashboard!$F$4)),
         0
      ),
      IF(C194="750 Business promotion",
         E194-(E194/(1+4.793/100)),
         E194-(E194/(1+Dashboard!$F$4))
      )
   )
)</f>
        <v>0</v>
      </c>
      <c r="J194" s="40">
        <f>Bank2[[#This Row],[Money in/ (Money out)]]-Bank2[[#This Row],[GST/HST]]</f>
        <v>0</v>
      </c>
      <c r="L194" s="37">
        <f t="shared" si="6"/>
        <v>0</v>
      </c>
    </row>
    <row r="195" spans="4:12" x14ac:dyDescent="0.2">
      <c r="D195" s="416">
        <f>_xlfn.XLOOKUP(C:C,Table1[for Import to Bank Register dropdown],Table1[for Pivot],0,0,1)</f>
        <v>0</v>
      </c>
      <c r="E195" s="422"/>
      <c r="F195" s="160">
        <f t="shared" si="8"/>
        <v>2222222</v>
      </c>
      <c r="G195" s="394">
        <f t="shared" si="7"/>
        <v>0</v>
      </c>
      <c r="I195" s="395">
        <f>IF(OR(C195="150 Directors advances", C195="120 accounts receivable", C195="720.2 Automobile - Insurance", C195="720.3 Automobile - License", C195="870.4 Rent - Insurance", C195="870.6 Rent - Property Tax", C195="870.7 Rent - Homeoffice", C195="870.9 Rent - Water"),
   0,
   IF(Dashboard!$F$5="Quick",
      IF(OR(C195="190 Automobile",C195="200 computer hardware",C195="210 Computer software",C195="220 Quickbooks software",C195="230 Office equipment",C195="240 Office furniture"),
         E195-(E195/(1+Dashboard!$F$4)),
         0
      ),
      IF(C195="750 Business promotion",
         E195-(E195/(1+4.793/100)),
         E195-(E195/(1+Dashboard!$F$4))
      )
   )
)</f>
        <v>0</v>
      </c>
      <c r="J195" s="40">
        <f>Bank2[[#This Row],[Money in/ (Money out)]]-Bank2[[#This Row],[GST/HST]]</f>
        <v>0</v>
      </c>
      <c r="L195" s="37">
        <f t="shared" si="6"/>
        <v>0</v>
      </c>
    </row>
    <row r="196" spans="4:12" x14ac:dyDescent="0.2">
      <c r="D196" s="416">
        <f>_xlfn.XLOOKUP(C:C,Table1[for Import to Bank Register dropdown],Table1[for Pivot],0,0,1)</f>
        <v>0</v>
      </c>
      <c r="E196" s="422"/>
      <c r="F196" s="160">
        <f t="shared" si="8"/>
        <v>2222222</v>
      </c>
      <c r="G196" s="394">
        <f t="shared" si="7"/>
        <v>0</v>
      </c>
      <c r="I196" s="395">
        <f>IF(OR(C196="150 Directors advances", C196="120 accounts receivable", C196="720.2 Automobile - Insurance", C196="720.3 Automobile - License", C196="870.4 Rent - Insurance", C196="870.6 Rent - Property Tax", C196="870.7 Rent - Homeoffice", C196="870.9 Rent - Water"),
   0,
   IF(Dashboard!$F$5="Quick",
      IF(OR(C196="190 Automobile",C196="200 computer hardware",C196="210 Computer software",C196="220 Quickbooks software",C196="230 Office equipment",C196="240 Office furniture"),
         E196-(E196/(1+Dashboard!$F$4)),
         0
      ),
      IF(C196="750 Business promotion",
         E196-(E196/(1+4.793/100)),
         E196-(E196/(1+Dashboard!$F$4))
      )
   )
)</f>
        <v>0</v>
      </c>
      <c r="J196" s="40">
        <f>Bank2[[#This Row],[Money in/ (Money out)]]-Bank2[[#This Row],[GST/HST]]</f>
        <v>0</v>
      </c>
      <c r="L196" s="37">
        <f t="shared" si="6"/>
        <v>0</v>
      </c>
    </row>
    <row r="197" spans="4:12" x14ac:dyDescent="0.2">
      <c r="D197" s="416">
        <f>_xlfn.XLOOKUP(C:C,Table1[for Import to Bank Register dropdown],Table1[for Pivot],0,0,1)</f>
        <v>0</v>
      </c>
      <c r="E197" s="422"/>
      <c r="F197" s="160">
        <f t="shared" si="8"/>
        <v>2222222</v>
      </c>
      <c r="G197" s="394">
        <f t="shared" si="7"/>
        <v>0</v>
      </c>
      <c r="I197" s="395">
        <f>IF(OR(C197="150 Directors advances", C197="120 accounts receivable", C197="720.2 Automobile - Insurance", C197="720.3 Automobile - License", C197="870.4 Rent - Insurance", C197="870.6 Rent - Property Tax", C197="870.7 Rent - Homeoffice", C197="870.9 Rent - Water"),
   0,
   IF(Dashboard!$F$5="Quick",
      IF(OR(C197="190 Automobile",C197="200 computer hardware",C197="210 Computer software",C197="220 Quickbooks software",C197="230 Office equipment",C197="240 Office furniture"),
         E197-(E197/(1+Dashboard!$F$4)),
         0
      ),
      IF(C197="750 Business promotion",
         E197-(E197/(1+4.793/100)),
         E197-(E197/(1+Dashboard!$F$4))
      )
   )
)</f>
        <v>0</v>
      </c>
      <c r="J197" s="40">
        <f>Bank2[[#This Row],[Money in/ (Money out)]]-Bank2[[#This Row],[GST/HST]]</f>
        <v>0</v>
      </c>
      <c r="L197" s="37">
        <f t="shared" si="6"/>
        <v>0</v>
      </c>
    </row>
    <row r="198" spans="4:12" x14ac:dyDescent="0.2">
      <c r="D198" s="416">
        <f>_xlfn.XLOOKUP(C:C,Table1[for Import to Bank Register dropdown],Table1[for Pivot],0,0,1)</f>
        <v>0</v>
      </c>
      <c r="E198" s="422"/>
      <c r="F198" s="160">
        <f t="shared" si="8"/>
        <v>2222222</v>
      </c>
      <c r="G198" s="394">
        <f t="shared" si="7"/>
        <v>0</v>
      </c>
      <c r="I198" s="395">
        <f>IF(OR(C198="150 Directors advances", C198="120 accounts receivable", C198="720.2 Automobile - Insurance", C198="720.3 Automobile - License", C198="870.4 Rent - Insurance", C198="870.6 Rent - Property Tax", C198="870.7 Rent - Homeoffice", C198="870.9 Rent - Water"),
   0,
   IF(Dashboard!$F$5="Quick",
      IF(OR(C198="190 Automobile",C198="200 computer hardware",C198="210 Computer software",C198="220 Quickbooks software",C198="230 Office equipment",C198="240 Office furniture"),
         E198-(E198/(1+Dashboard!$F$4)),
         0
      ),
      IF(C198="750 Business promotion",
         E198-(E198/(1+4.793/100)),
         E198-(E198/(1+Dashboard!$F$4))
      )
   )
)</f>
        <v>0</v>
      </c>
      <c r="J198" s="40">
        <f>Bank2[[#This Row],[Money in/ (Money out)]]-Bank2[[#This Row],[GST/HST]]</f>
        <v>0</v>
      </c>
      <c r="L198" s="37">
        <f t="shared" si="6"/>
        <v>0</v>
      </c>
    </row>
    <row r="199" spans="4:12" x14ac:dyDescent="0.2">
      <c r="D199" s="416">
        <f>_xlfn.XLOOKUP(C:C,Table1[for Import to Bank Register dropdown],Table1[for Pivot],0,0,1)</f>
        <v>0</v>
      </c>
      <c r="E199" s="422"/>
      <c r="F199" s="160">
        <f t="shared" si="8"/>
        <v>2222222</v>
      </c>
      <c r="G199" s="394">
        <f t="shared" si="7"/>
        <v>0</v>
      </c>
      <c r="I199" s="395">
        <f>IF(OR(C199="150 Directors advances", C199="120 accounts receivable", C199="720.2 Automobile - Insurance", C199="720.3 Automobile - License", C199="870.4 Rent - Insurance", C199="870.6 Rent - Property Tax", C199="870.7 Rent - Homeoffice", C199="870.9 Rent - Water"),
   0,
   IF(Dashboard!$F$5="Quick",
      IF(OR(C199="190 Automobile",C199="200 computer hardware",C199="210 Computer software",C199="220 Quickbooks software",C199="230 Office equipment",C199="240 Office furniture"),
         E199-(E199/(1+Dashboard!$F$4)),
         0
      ),
      IF(C199="750 Business promotion",
         E199-(E199/(1+4.793/100)),
         E199-(E199/(1+Dashboard!$F$4))
      )
   )
)</f>
        <v>0</v>
      </c>
      <c r="J199" s="40">
        <f>Bank2[[#This Row],[Money in/ (Money out)]]-Bank2[[#This Row],[GST/HST]]</f>
        <v>0</v>
      </c>
      <c r="L199" s="37">
        <f t="shared" ref="L199:L262" si="9">$L$3</f>
        <v>0</v>
      </c>
    </row>
    <row r="200" spans="4:12" x14ac:dyDescent="0.2">
      <c r="D200" s="416">
        <f>_xlfn.XLOOKUP(C:C,Table1[for Import to Bank Register dropdown],Table1[for Pivot],0,0,1)</f>
        <v>0</v>
      </c>
      <c r="E200" s="422"/>
      <c r="F200" s="160">
        <f t="shared" si="8"/>
        <v>2222222</v>
      </c>
      <c r="G200" s="394">
        <f t="shared" si="7"/>
        <v>0</v>
      </c>
      <c r="I200" s="395">
        <f>IF(OR(C200="150 Directors advances", C200="120 accounts receivable", C200="720.2 Automobile - Insurance", C200="720.3 Automobile - License", C200="870.4 Rent - Insurance", C200="870.6 Rent - Property Tax", C200="870.7 Rent - Homeoffice", C200="870.9 Rent - Water"),
   0,
   IF(Dashboard!$F$5="Quick",
      IF(OR(C200="190 Automobile",C200="200 computer hardware",C200="210 Computer software",C200="220 Quickbooks software",C200="230 Office equipment",C200="240 Office furniture"),
         E200-(E200/(1+Dashboard!$F$4)),
         0
      ),
      IF(C200="750 Business promotion",
         E200-(E200/(1+4.793/100)),
         E200-(E200/(1+Dashboard!$F$4))
      )
   )
)</f>
        <v>0</v>
      </c>
      <c r="J200" s="40">
        <f>Bank2[[#This Row],[Money in/ (Money out)]]-Bank2[[#This Row],[GST/HST]]</f>
        <v>0</v>
      </c>
      <c r="L200" s="37">
        <f t="shared" si="9"/>
        <v>0</v>
      </c>
    </row>
    <row r="201" spans="4:12" x14ac:dyDescent="0.2">
      <c r="D201" s="416">
        <f>_xlfn.XLOOKUP(C:C,Table1[for Import to Bank Register dropdown],Table1[for Pivot],0,0,1)</f>
        <v>0</v>
      </c>
      <c r="E201" s="422"/>
      <c r="F201" s="160">
        <f t="shared" si="8"/>
        <v>2222222</v>
      </c>
      <c r="G201" s="394">
        <f t="shared" si="7"/>
        <v>0</v>
      </c>
      <c r="I201" s="395">
        <f>IF(OR(C201="150 Directors advances", C201="120 accounts receivable", C201="720.2 Automobile - Insurance", C201="720.3 Automobile - License", C201="870.4 Rent - Insurance", C201="870.6 Rent - Property Tax", C201="870.7 Rent - Homeoffice", C201="870.9 Rent - Water"),
   0,
   IF(Dashboard!$F$5="Quick",
      IF(OR(C201="190 Automobile",C201="200 computer hardware",C201="210 Computer software",C201="220 Quickbooks software",C201="230 Office equipment",C201="240 Office furniture"),
         E201-(E201/(1+Dashboard!$F$4)),
         0
      ),
      IF(C201="750 Business promotion",
         E201-(E201/(1+4.793/100)),
         E201-(E201/(1+Dashboard!$F$4))
      )
   )
)</f>
        <v>0</v>
      </c>
      <c r="J201" s="40">
        <f>Bank2[[#This Row],[Money in/ (Money out)]]-Bank2[[#This Row],[GST/HST]]</f>
        <v>0</v>
      </c>
      <c r="L201" s="37">
        <f t="shared" si="9"/>
        <v>0</v>
      </c>
    </row>
    <row r="202" spans="4:12" x14ac:dyDescent="0.2">
      <c r="D202" s="416">
        <f>_xlfn.XLOOKUP(C:C,Table1[for Import to Bank Register dropdown],Table1[for Pivot],0,0,1)</f>
        <v>0</v>
      </c>
      <c r="E202" s="422"/>
      <c r="F202" s="160">
        <f t="shared" si="8"/>
        <v>2222222</v>
      </c>
      <c r="G202" s="394">
        <f t="shared" ref="G202:G265" si="10">G201+E202</f>
        <v>0</v>
      </c>
      <c r="I202" s="395">
        <f>IF(OR(C202="150 Directors advances", C202="120 accounts receivable", C202="720.2 Automobile - Insurance", C202="720.3 Automobile - License", C202="870.4 Rent - Insurance", C202="870.6 Rent - Property Tax", C202="870.7 Rent - Homeoffice", C202="870.9 Rent - Water"),
   0,
   IF(Dashboard!$F$5="Quick",
      IF(OR(C202="190 Automobile",C202="200 computer hardware",C202="210 Computer software",C202="220 Quickbooks software",C202="230 Office equipment",C202="240 Office furniture"),
         E202-(E202/(1+Dashboard!$F$4)),
         0
      ),
      IF(C202="750 Business promotion",
         E202-(E202/(1+4.793/100)),
         E202-(E202/(1+Dashboard!$F$4))
      )
   )
)</f>
        <v>0</v>
      </c>
      <c r="J202" s="40">
        <f>Bank2[[#This Row],[Money in/ (Money out)]]-Bank2[[#This Row],[GST/HST]]</f>
        <v>0</v>
      </c>
      <c r="L202" s="37">
        <f t="shared" si="9"/>
        <v>0</v>
      </c>
    </row>
    <row r="203" spans="4:12" x14ac:dyDescent="0.2">
      <c r="D203" s="416">
        <f>_xlfn.XLOOKUP(C:C,Table1[for Import to Bank Register dropdown],Table1[for Pivot],0,0,1)</f>
        <v>0</v>
      </c>
      <c r="E203" s="422"/>
      <c r="F203" s="160">
        <f t="shared" ref="F203:F266" si="11">$E$2</f>
        <v>2222222</v>
      </c>
      <c r="G203" s="394">
        <f t="shared" si="10"/>
        <v>0</v>
      </c>
      <c r="I203" s="395">
        <f>IF(OR(C203="150 Directors advances", C203="120 accounts receivable", C203="720.2 Automobile - Insurance", C203="720.3 Automobile - License", C203="870.4 Rent - Insurance", C203="870.6 Rent - Property Tax", C203="870.7 Rent - Homeoffice", C203="870.9 Rent - Water"),
   0,
   IF(Dashboard!$F$5="Quick",
      IF(OR(C203="190 Automobile",C203="200 computer hardware",C203="210 Computer software",C203="220 Quickbooks software",C203="230 Office equipment",C203="240 Office furniture"),
         E203-(E203/(1+Dashboard!$F$4)),
         0
      ),
      IF(C203="750 Business promotion",
         E203-(E203/(1+4.793/100)),
         E203-(E203/(1+Dashboard!$F$4))
      )
   )
)</f>
        <v>0</v>
      </c>
      <c r="J203" s="40">
        <f>Bank2[[#This Row],[Money in/ (Money out)]]-Bank2[[#This Row],[GST/HST]]</f>
        <v>0</v>
      </c>
      <c r="L203" s="37">
        <f t="shared" si="9"/>
        <v>0</v>
      </c>
    </row>
    <row r="204" spans="4:12" x14ac:dyDescent="0.2">
      <c r="D204" s="416">
        <f>_xlfn.XLOOKUP(C:C,Table1[for Import to Bank Register dropdown],Table1[for Pivot],0,0,1)</f>
        <v>0</v>
      </c>
      <c r="E204" s="422"/>
      <c r="F204" s="160">
        <f t="shared" si="11"/>
        <v>2222222</v>
      </c>
      <c r="G204" s="394">
        <f t="shared" si="10"/>
        <v>0</v>
      </c>
      <c r="I204" s="395">
        <f>IF(OR(C204="150 Directors advances", C204="120 accounts receivable", C204="720.2 Automobile - Insurance", C204="720.3 Automobile - License", C204="870.4 Rent - Insurance", C204="870.6 Rent - Property Tax", C204="870.7 Rent - Homeoffice", C204="870.9 Rent - Water"),
   0,
   IF(Dashboard!$F$5="Quick",
      IF(OR(C204="190 Automobile",C204="200 computer hardware",C204="210 Computer software",C204="220 Quickbooks software",C204="230 Office equipment",C204="240 Office furniture"),
         E204-(E204/(1+Dashboard!$F$4)),
         0
      ),
      IF(C204="750 Business promotion",
         E204-(E204/(1+4.793/100)),
         E204-(E204/(1+Dashboard!$F$4))
      )
   )
)</f>
        <v>0</v>
      </c>
      <c r="J204" s="40">
        <f>Bank2[[#This Row],[Money in/ (Money out)]]-Bank2[[#This Row],[GST/HST]]</f>
        <v>0</v>
      </c>
      <c r="L204" s="37">
        <f t="shared" si="9"/>
        <v>0</v>
      </c>
    </row>
    <row r="205" spans="4:12" x14ac:dyDescent="0.2">
      <c r="D205" s="416">
        <f>_xlfn.XLOOKUP(C:C,Table1[for Import to Bank Register dropdown],Table1[for Pivot],0,0,1)</f>
        <v>0</v>
      </c>
      <c r="E205" s="422"/>
      <c r="F205" s="160">
        <f t="shared" si="11"/>
        <v>2222222</v>
      </c>
      <c r="G205" s="394">
        <f t="shared" si="10"/>
        <v>0</v>
      </c>
      <c r="I205" s="395">
        <f>IF(OR(C205="150 Directors advances", C205="120 accounts receivable", C205="720.2 Automobile - Insurance", C205="720.3 Automobile - License", C205="870.4 Rent - Insurance", C205="870.6 Rent - Property Tax", C205="870.7 Rent - Homeoffice", C205="870.9 Rent - Water"),
   0,
   IF(Dashboard!$F$5="Quick",
      IF(OR(C205="190 Automobile",C205="200 computer hardware",C205="210 Computer software",C205="220 Quickbooks software",C205="230 Office equipment",C205="240 Office furniture"),
         E205-(E205/(1+Dashboard!$F$4)),
         0
      ),
      IF(C205="750 Business promotion",
         E205-(E205/(1+4.793/100)),
         E205-(E205/(1+Dashboard!$F$4))
      )
   )
)</f>
        <v>0</v>
      </c>
      <c r="J205" s="40">
        <f>Bank2[[#This Row],[Money in/ (Money out)]]-Bank2[[#This Row],[GST/HST]]</f>
        <v>0</v>
      </c>
      <c r="L205" s="37">
        <f t="shared" si="9"/>
        <v>0</v>
      </c>
    </row>
    <row r="206" spans="4:12" x14ac:dyDescent="0.2">
      <c r="D206" s="416">
        <f>_xlfn.XLOOKUP(C:C,Table1[for Import to Bank Register dropdown],Table1[for Pivot],0,0,1)</f>
        <v>0</v>
      </c>
      <c r="E206" s="422"/>
      <c r="F206" s="160">
        <f t="shared" si="11"/>
        <v>2222222</v>
      </c>
      <c r="G206" s="394">
        <f t="shared" si="10"/>
        <v>0</v>
      </c>
      <c r="I206" s="395">
        <f>IF(OR(C206="150 Directors advances", C206="120 accounts receivable", C206="720.2 Automobile - Insurance", C206="720.3 Automobile - License", C206="870.4 Rent - Insurance", C206="870.6 Rent - Property Tax", C206="870.7 Rent - Homeoffice", C206="870.9 Rent - Water"),
   0,
   IF(Dashboard!$F$5="Quick",
      IF(OR(C206="190 Automobile",C206="200 computer hardware",C206="210 Computer software",C206="220 Quickbooks software",C206="230 Office equipment",C206="240 Office furniture"),
         E206-(E206/(1+Dashboard!$F$4)),
         0
      ),
      IF(C206="750 Business promotion",
         E206-(E206/(1+4.793/100)),
         E206-(E206/(1+Dashboard!$F$4))
      )
   )
)</f>
        <v>0</v>
      </c>
      <c r="J206" s="40">
        <f>Bank2[[#This Row],[Money in/ (Money out)]]-Bank2[[#This Row],[GST/HST]]</f>
        <v>0</v>
      </c>
      <c r="L206" s="37">
        <f t="shared" si="9"/>
        <v>0</v>
      </c>
    </row>
    <row r="207" spans="4:12" x14ac:dyDescent="0.2">
      <c r="D207" s="416">
        <f>_xlfn.XLOOKUP(C:C,Table1[for Import to Bank Register dropdown],Table1[for Pivot],0,0,1)</f>
        <v>0</v>
      </c>
      <c r="E207" s="422"/>
      <c r="F207" s="160">
        <f t="shared" si="11"/>
        <v>2222222</v>
      </c>
      <c r="G207" s="394">
        <f t="shared" si="10"/>
        <v>0</v>
      </c>
      <c r="I207" s="395">
        <f>IF(OR(C207="150 Directors advances", C207="120 accounts receivable", C207="720.2 Automobile - Insurance", C207="720.3 Automobile - License", C207="870.4 Rent - Insurance", C207="870.6 Rent - Property Tax", C207="870.7 Rent - Homeoffice", C207="870.9 Rent - Water"),
   0,
   IF(Dashboard!$F$5="Quick",
      IF(OR(C207="190 Automobile",C207="200 computer hardware",C207="210 Computer software",C207="220 Quickbooks software",C207="230 Office equipment",C207="240 Office furniture"),
         E207-(E207/(1+Dashboard!$F$4)),
         0
      ),
      IF(C207="750 Business promotion",
         E207-(E207/(1+4.793/100)),
         E207-(E207/(1+Dashboard!$F$4))
      )
   )
)</f>
        <v>0</v>
      </c>
      <c r="J207" s="40">
        <f>Bank2[[#This Row],[Money in/ (Money out)]]-Bank2[[#This Row],[GST/HST]]</f>
        <v>0</v>
      </c>
      <c r="L207" s="37">
        <f t="shared" si="9"/>
        <v>0</v>
      </c>
    </row>
    <row r="208" spans="4:12" x14ac:dyDescent="0.2">
      <c r="D208" s="416">
        <f>_xlfn.XLOOKUP(C:C,Table1[for Import to Bank Register dropdown],Table1[for Pivot],0,0,1)</f>
        <v>0</v>
      </c>
      <c r="E208" s="422"/>
      <c r="F208" s="160">
        <f t="shared" si="11"/>
        <v>2222222</v>
      </c>
      <c r="G208" s="394">
        <f t="shared" si="10"/>
        <v>0</v>
      </c>
      <c r="I208" s="395">
        <f>IF(OR(C208="150 Directors advances", C208="120 accounts receivable", C208="720.2 Automobile - Insurance", C208="720.3 Automobile - License", C208="870.4 Rent - Insurance", C208="870.6 Rent - Property Tax", C208="870.7 Rent - Homeoffice", C208="870.9 Rent - Water"),
   0,
   IF(Dashboard!$F$5="Quick",
      IF(OR(C208="190 Automobile",C208="200 computer hardware",C208="210 Computer software",C208="220 Quickbooks software",C208="230 Office equipment",C208="240 Office furniture"),
         E208-(E208/(1+Dashboard!$F$4)),
         0
      ),
      IF(C208="750 Business promotion",
         E208-(E208/(1+4.793/100)),
         E208-(E208/(1+Dashboard!$F$4))
      )
   )
)</f>
        <v>0</v>
      </c>
      <c r="J208" s="40">
        <f>Bank2[[#This Row],[Money in/ (Money out)]]-Bank2[[#This Row],[GST/HST]]</f>
        <v>0</v>
      </c>
      <c r="L208" s="37">
        <f t="shared" si="9"/>
        <v>0</v>
      </c>
    </row>
    <row r="209" spans="4:12" x14ac:dyDescent="0.2">
      <c r="D209" s="416">
        <f>_xlfn.XLOOKUP(C:C,Table1[for Import to Bank Register dropdown],Table1[for Pivot],0,0,1)</f>
        <v>0</v>
      </c>
      <c r="E209" s="422"/>
      <c r="F209" s="160">
        <f t="shared" si="11"/>
        <v>2222222</v>
      </c>
      <c r="G209" s="394">
        <f t="shared" si="10"/>
        <v>0</v>
      </c>
      <c r="I209" s="395">
        <f>IF(OR(C209="150 Directors advances", C209="120 accounts receivable", C209="720.2 Automobile - Insurance", C209="720.3 Automobile - License", C209="870.4 Rent - Insurance", C209="870.6 Rent - Property Tax", C209="870.7 Rent - Homeoffice", C209="870.9 Rent - Water"),
   0,
   IF(Dashboard!$F$5="Quick",
      IF(OR(C209="190 Automobile",C209="200 computer hardware",C209="210 Computer software",C209="220 Quickbooks software",C209="230 Office equipment",C209="240 Office furniture"),
         E209-(E209/(1+Dashboard!$F$4)),
         0
      ),
      IF(C209="750 Business promotion",
         E209-(E209/(1+4.793/100)),
         E209-(E209/(1+Dashboard!$F$4))
      )
   )
)</f>
        <v>0</v>
      </c>
      <c r="J209" s="40">
        <f>Bank2[[#This Row],[Money in/ (Money out)]]-Bank2[[#This Row],[GST/HST]]</f>
        <v>0</v>
      </c>
      <c r="L209" s="37">
        <f t="shared" si="9"/>
        <v>0</v>
      </c>
    </row>
    <row r="210" spans="4:12" x14ac:dyDescent="0.2">
      <c r="D210" s="416">
        <f>_xlfn.XLOOKUP(C:C,Table1[for Import to Bank Register dropdown],Table1[for Pivot],0,0,1)</f>
        <v>0</v>
      </c>
      <c r="E210" s="422"/>
      <c r="F210" s="160">
        <f t="shared" si="11"/>
        <v>2222222</v>
      </c>
      <c r="G210" s="394">
        <f t="shared" si="10"/>
        <v>0</v>
      </c>
      <c r="I210" s="395">
        <f>IF(OR(C210="150 Directors advances", C210="120 accounts receivable", C210="720.2 Automobile - Insurance", C210="720.3 Automobile - License", C210="870.4 Rent - Insurance", C210="870.6 Rent - Property Tax", C210="870.7 Rent - Homeoffice", C210="870.9 Rent - Water"),
   0,
   IF(Dashboard!$F$5="Quick",
      IF(OR(C210="190 Automobile",C210="200 computer hardware",C210="210 Computer software",C210="220 Quickbooks software",C210="230 Office equipment",C210="240 Office furniture"),
         E210-(E210/(1+Dashboard!$F$4)),
         0
      ),
      IF(C210="750 Business promotion",
         E210-(E210/(1+4.793/100)),
         E210-(E210/(1+Dashboard!$F$4))
      )
   )
)</f>
        <v>0</v>
      </c>
      <c r="J210" s="40">
        <f>Bank2[[#This Row],[Money in/ (Money out)]]-Bank2[[#This Row],[GST/HST]]</f>
        <v>0</v>
      </c>
      <c r="L210" s="37">
        <f t="shared" si="9"/>
        <v>0</v>
      </c>
    </row>
    <row r="211" spans="4:12" x14ac:dyDescent="0.2">
      <c r="D211" s="416">
        <f>_xlfn.XLOOKUP(C:C,Table1[for Import to Bank Register dropdown],Table1[for Pivot],0,0,1)</f>
        <v>0</v>
      </c>
      <c r="E211" s="422"/>
      <c r="F211" s="160">
        <f t="shared" si="11"/>
        <v>2222222</v>
      </c>
      <c r="G211" s="394">
        <f t="shared" si="10"/>
        <v>0</v>
      </c>
      <c r="I211" s="395">
        <f>IF(OR(C211="150 Directors advances", C211="120 accounts receivable", C211="720.2 Automobile - Insurance", C211="720.3 Automobile - License", C211="870.4 Rent - Insurance", C211="870.6 Rent - Property Tax", C211="870.7 Rent - Homeoffice", C211="870.9 Rent - Water"),
   0,
   IF(Dashboard!$F$5="Quick",
      IF(OR(C211="190 Automobile",C211="200 computer hardware",C211="210 Computer software",C211="220 Quickbooks software",C211="230 Office equipment",C211="240 Office furniture"),
         E211-(E211/(1+Dashboard!$F$4)),
         0
      ),
      IF(C211="750 Business promotion",
         E211-(E211/(1+4.793/100)),
         E211-(E211/(1+Dashboard!$F$4))
      )
   )
)</f>
        <v>0</v>
      </c>
      <c r="J211" s="40">
        <f>Bank2[[#This Row],[Money in/ (Money out)]]-Bank2[[#This Row],[GST/HST]]</f>
        <v>0</v>
      </c>
      <c r="L211" s="37">
        <f t="shared" si="9"/>
        <v>0</v>
      </c>
    </row>
    <row r="212" spans="4:12" x14ac:dyDescent="0.2">
      <c r="D212" s="416">
        <f>_xlfn.XLOOKUP(C:C,Table1[for Import to Bank Register dropdown],Table1[for Pivot],0,0,1)</f>
        <v>0</v>
      </c>
      <c r="E212" s="422"/>
      <c r="F212" s="160">
        <f t="shared" si="11"/>
        <v>2222222</v>
      </c>
      <c r="G212" s="394">
        <f t="shared" si="10"/>
        <v>0</v>
      </c>
      <c r="I212" s="395">
        <f>IF(OR(C212="150 Directors advances", C212="120 accounts receivable", C212="720.2 Automobile - Insurance", C212="720.3 Automobile - License", C212="870.4 Rent - Insurance", C212="870.6 Rent - Property Tax", C212="870.7 Rent - Homeoffice", C212="870.9 Rent - Water"),
   0,
   IF(Dashboard!$F$5="Quick",
      IF(OR(C212="190 Automobile",C212="200 computer hardware",C212="210 Computer software",C212="220 Quickbooks software",C212="230 Office equipment",C212="240 Office furniture"),
         E212-(E212/(1+Dashboard!$F$4)),
         0
      ),
      IF(C212="750 Business promotion",
         E212-(E212/(1+4.793/100)),
         E212-(E212/(1+Dashboard!$F$4))
      )
   )
)</f>
        <v>0</v>
      </c>
      <c r="J212" s="40">
        <f>Bank2[[#This Row],[Money in/ (Money out)]]-Bank2[[#This Row],[GST/HST]]</f>
        <v>0</v>
      </c>
      <c r="L212" s="37">
        <f t="shared" si="9"/>
        <v>0</v>
      </c>
    </row>
    <row r="213" spans="4:12" x14ac:dyDescent="0.2">
      <c r="D213" s="416">
        <f>_xlfn.XLOOKUP(C:C,Table1[for Import to Bank Register dropdown],Table1[for Pivot],0,0,1)</f>
        <v>0</v>
      </c>
      <c r="E213" s="422"/>
      <c r="F213" s="160">
        <f t="shared" si="11"/>
        <v>2222222</v>
      </c>
      <c r="G213" s="394">
        <f t="shared" si="10"/>
        <v>0</v>
      </c>
      <c r="I213" s="395">
        <f>IF(OR(C213="150 Directors advances", C213="120 accounts receivable", C213="720.2 Automobile - Insurance", C213="720.3 Automobile - License", C213="870.4 Rent - Insurance", C213="870.6 Rent - Property Tax", C213="870.7 Rent - Homeoffice", C213="870.9 Rent - Water"),
   0,
   IF(Dashboard!$F$5="Quick",
      IF(OR(C213="190 Automobile",C213="200 computer hardware",C213="210 Computer software",C213="220 Quickbooks software",C213="230 Office equipment",C213="240 Office furniture"),
         E213-(E213/(1+Dashboard!$F$4)),
         0
      ),
      IF(C213="750 Business promotion",
         E213-(E213/(1+4.793/100)),
         E213-(E213/(1+Dashboard!$F$4))
      )
   )
)</f>
        <v>0</v>
      </c>
      <c r="J213" s="40">
        <f>Bank2[[#This Row],[Money in/ (Money out)]]-Bank2[[#This Row],[GST/HST]]</f>
        <v>0</v>
      </c>
      <c r="L213" s="37">
        <f t="shared" si="9"/>
        <v>0</v>
      </c>
    </row>
    <row r="214" spans="4:12" x14ac:dyDescent="0.2">
      <c r="D214" s="416">
        <f>_xlfn.XLOOKUP(C:C,Table1[for Import to Bank Register dropdown],Table1[for Pivot],0,0,1)</f>
        <v>0</v>
      </c>
      <c r="E214" s="422"/>
      <c r="F214" s="160">
        <f t="shared" si="11"/>
        <v>2222222</v>
      </c>
      <c r="G214" s="394">
        <f t="shared" si="10"/>
        <v>0</v>
      </c>
      <c r="I214" s="395">
        <f>IF(OR(C214="150 Directors advances", C214="120 accounts receivable", C214="720.2 Automobile - Insurance", C214="720.3 Automobile - License", C214="870.4 Rent - Insurance", C214="870.6 Rent - Property Tax", C214="870.7 Rent - Homeoffice", C214="870.9 Rent - Water"),
   0,
   IF(Dashboard!$F$5="Quick",
      IF(OR(C214="190 Automobile",C214="200 computer hardware",C214="210 Computer software",C214="220 Quickbooks software",C214="230 Office equipment",C214="240 Office furniture"),
         E214-(E214/(1+Dashboard!$F$4)),
         0
      ),
      IF(C214="750 Business promotion",
         E214-(E214/(1+4.793/100)),
         E214-(E214/(1+Dashboard!$F$4))
      )
   )
)</f>
        <v>0</v>
      </c>
      <c r="J214" s="40">
        <f>Bank2[[#This Row],[Money in/ (Money out)]]-Bank2[[#This Row],[GST/HST]]</f>
        <v>0</v>
      </c>
      <c r="L214" s="37">
        <f t="shared" si="9"/>
        <v>0</v>
      </c>
    </row>
    <row r="215" spans="4:12" x14ac:dyDescent="0.2">
      <c r="D215" s="416">
        <f>_xlfn.XLOOKUP(C:C,Table1[for Import to Bank Register dropdown],Table1[for Pivot],0,0,1)</f>
        <v>0</v>
      </c>
      <c r="E215" s="422"/>
      <c r="F215" s="160">
        <f t="shared" si="11"/>
        <v>2222222</v>
      </c>
      <c r="G215" s="394">
        <f t="shared" si="10"/>
        <v>0</v>
      </c>
      <c r="I215" s="395">
        <f>IF(OR(C215="150 Directors advances", C215="120 accounts receivable", C215="720.2 Automobile - Insurance", C215="720.3 Automobile - License", C215="870.4 Rent - Insurance", C215="870.6 Rent - Property Tax", C215="870.7 Rent - Homeoffice", C215="870.9 Rent - Water"),
   0,
   IF(Dashboard!$F$5="Quick",
      IF(OR(C215="190 Automobile",C215="200 computer hardware",C215="210 Computer software",C215="220 Quickbooks software",C215="230 Office equipment",C215="240 Office furniture"),
         E215-(E215/(1+Dashboard!$F$4)),
         0
      ),
      IF(C215="750 Business promotion",
         E215-(E215/(1+4.793/100)),
         E215-(E215/(1+Dashboard!$F$4))
      )
   )
)</f>
        <v>0</v>
      </c>
      <c r="J215" s="40">
        <f>Bank2[[#This Row],[Money in/ (Money out)]]-Bank2[[#This Row],[GST/HST]]</f>
        <v>0</v>
      </c>
      <c r="L215" s="37">
        <f t="shared" si="9"/>
        <v>0</v>
      </c>
    </row>
    <row r="216" spans="4:12" x14ac:dyDescent="0.2">
      <c r="D216" s="416">
        <f>_xlfn.XLOOKUP(C:C,Table1[for Import to Bank Register dropdown],Table1[for Pivot],0,0,1)</f>
        <v>0</v>
      </c>
      <c r="E216" s="422"/>
      <c r="F216" s="160">
        <f t="shared" si="11"/>
        <v>2222222</v>
      </c>
      <c r="G216" s="394">
        <f t="shared" si="10"/>
        <v>0</v>
      </c>
      <c r="I216" s="395">
        <f>IF(OR(C216="150 Directors advances", C216="120 accounts receivable", C216="720.2 Automobile - Insurance", C216="720.3 Automobile - License", C216="870.4 Rent - Insurance", C216="870.6 Rent - Property Tax", C216="870.7 Rent - Homeoffice", C216="870.9 Rent - Water"),
   0,
   IF(Dashboard!$F$5="Quick",
      IF(OR(C216="190 Automobile",C216="200 computer hardware",C216="210 Computer software",C216="220 Quickbooks software",C216="230 Office equipment",C216="240 Office furniture"),
         E216-(E216/(1+Dashboard!$F$4)),
         0
      ),
      IF(C216="750 Business promotion",
         E216-(E216/(1+4.793/100)),
         E216-(E216/(1+Dashboard!$F$4))
      )
   )
)</f>
        <v>0</v>
      </c>
      <c r="J216" s="40">
        <f>Bank2[[#This Row],[Money in/ (Money out)]]-Bank2[[#This Row],[GST/HST]]</f>
        <v>0</v>
      </c>
      <c r="L216" s="37">
        <f t="shared" si="9"/>
        <v>0</v>
      </c>
    </row>
    <row r="217" spans="4:12" x14ac:dyDescent="0.2">
      <c r="D217" s="416">
        <f>_xlfn.XLOOKUP(C:C,Table1[for Import to Bank Register dropdown],Table1[for Pivot],0,0,1)</f>
        <v>0</v>
      </c>
      <c r="E217" s="422"/>
      <c r="F217" s="160">
        <f t="shared" si="11"/>
        <v>2222222</v>
      </c>
      <c r="G217" s="394">
        <f t="shared" si="10"/>
        <v>0</v>
      </c>
      <c r="I217" s="395">
        <f>IF(OR(C217="150 Directors advances", C217="120 accounts receivable", C217="720.2 Automobile - Insurance", C217="720.3 Automobile - License", C217="870.4 Rent - Insurance", C217="870.6 Rent - Property Tax", C217="870.7 Rent - Homeoffice", C217="870.9 Rent - Water"),
   0,
   IF(Dashboard!$F$5="Quick",
      IF(OR(C217="190 Automobile",C217="200 computer hardware",C217="210 Computer software",C217="220 Quickbooks software",C217="230 Office equipment",C217="240 Office furniture"),
         E217-(E217/(1+Dashboard!$F$4)),
         0
      ),
      IF(C217="750 Business promotion",
         E217-(E217/(1+4.793/100)),
         E217-(E217/(1+Dashboard!$F$4))
      )
   )
)</f>
        <v>0</v>
      </c>
      <c r="J217" s="40">
        <f>Bank2[[#This Row],[Money in/ (Money out)]]-Bank2[[#This Row],[GST/HST]]</f>
        <v>0</v>
      </c>
      <c r="L217" s="37">
        <f t="shared" si="9"/>
        <v>0</v>
      </c>
    </row>
    <row r="218" spans="4:12" x14ac:dyDescent="0.2">
      <c r="D218" s="416">
        <f>_xlfn.XLOOKUP(C:C,Table1[for Import to Bank Register dropdown],Table1[for Pivot],0,0,1)</f>
        <v>0</v>
      </c>
      <c r="E218" s="422"/>
      <c r="F218" s="160">
        <f t="shared" si="11"/>
        <v>2222222</v>
      </c>
      <c r="G218" s="394">
        <f t="shared" si="10"/>
        <v>0</v>
      </c>
      <c r="I218" s="395">
        <f>IF(OR(C218="150 Directors advances", C218="120 accounts receivable", C218="720.2 Automobile - Insurance", C218="720.3 Automobile - License", C218="870.4 Rent - Insurance", C218="870.6 Rent - Property Tax", C218="870.7 Rent - Homeoffice", C218="870.9 Rent - Water"),
   0,
   IF(Dashboard!$F$5="Quick",
      IF(OR(C218="190 Automobile",C218="200 computer hardware",C218="210 Computer software",C218="220 Quickbooks software",C218="230 Office equipment",C218="240 Office furniture"),
         E218-(E218/(1+Dashboard!$F$4)),
         0
      ),
      IF(C218="750 Business promotion",
         E218-(E218/(1+4.793/100)),
         E218-(E218/(1+Dashboard!$F$4))
      )
   )
)</f>
        <v>0</v>
      </c>
      <c r="J218" s="40">
        <f>Bank2[[#This Row],[Money in/ (Money out)]]-Bank2[[#This Row],[GST/HST]]</f>
        <v>0</v>
      </c>
      <c r="L218" s="37">
        <f t="shared" si="9"/>
        <v>0</v>
      </c>
    </row>
    <row r="219" spans="4:12" x14ac:dyDescent="0.2">
      <c r="D219" s="416">
        <f>_xlfn.XLOOKUP(C:C,Table1[for Import to Bank Register dropdown],Table1[for Pivot],0,0,1)</f>
        <v>0</v>
      </c>
      <c r="E219" s="422"/>
      <c r="F219" s="160">
        <f t="shared" si="11"/>
        <v>2222222</v>
      </c>
      <c r="G219" s="394">
        <f t="shared" si="10"/>
        <v>0</v>
      </c>
      <c r="I219" s="395">
        <f>IF(OR(C219="150 Directors advances", C219="120 accounts receivable", C219="720.2 Automobile - Insurance", C219="720.3 Automobile - License", C219="870.4 Rent - Insurance", C219="870.6 Rent - Property Tax", C219="870.7 Rent - Homeoffice", C219="870.9 Rent - Water"),
   0,
   IF(Dashboard!$F$5="Quick",
      IF(OR(C219="190 Automobile",C219="200 computer hardware",C219="210 Computer software",C219="220 Quickbooks software",C219="230 Office equipment",C219="240 Office furniture"),
         E219-(E219/(1+Dashboard!$F$4)),
         0
      ),
      IF(C219="750 Business promotion",
         E219-(E219/(1+4.793/100)),
         E219-(E219/(1+Dashboard!$F$4))
      )
   )
)</f>
        <v>0</v>
      </c>
      <c r="J219" s="40">
        <f>Bank2[[#This Row],[Money in/ (Money out)]]-Bank2[[#This Row],[GST/HST]]</f>
        <v>0</v>
      </c>
      <c r="L219" s="37">
        <f t="shared" si="9"/>
        <v>0</v>
      </c>
    </row>
    <row r="220" spans="4:12" x14ac:dyDescent="0.2">
      <c r="D220" s="416">
        <f>_xlfn.XLOOKUP(C:C,Table1[for Import to Bank Register dropdown],Table1[for Pivot],0,0,1)</f>
        <v>0</v>
      </c>
      <c r="E220" s="422"/>
      <c r="F220" s="160">
        <f t="shared" si="11"/>
        <v>2222222</v>
      </c>
      <c r="G220" s="394">
        <f t="shared" si="10"/>
        <v>0</v>
      </c>
      <c r="I220" s="395">
        <f>IF(OR(C220="150 Directors advances", C220="120 accounts receivable", C220="720.2 Automobile - Insurance", C220="720.3 Automobile - License", C220="870.4 Rent - Insurance", C220="870.6 Rent - Property Tax", C220="870.7 Rent - Homeoffice", C220="870.9 Rent - Water"),
   0,
   IF(Dashboard!$F$5="Quick",
      IF(OR(C220="190 Automobile",C220="200 computer hardware",C220="210 Computer software",C220="220 Quickbooks software",C220="230 Office equipment",C220="240 Office furniture"),
         E220-(E220/(1+Dashboard!$F$4)),
         0
      ),
      IF(C220="750 Business promotion",
         E220-(E220/(1+4.793/100)),
         E220-(E220/(1+Dashboard!$F$4))
      )
   )
)</f>
        <v>0</v>
      </c>
      <c r="J220" s="40">
        <f>Bank2[[#This Row],[Money in/ (Money out)]]-Bank2[[#This Row],[GST/HST]]</f>
        <v>0</v>
      </c>
      <c r="L220" s="37">
        <f t="shared" si="9"/>
        <v>0</v>
      </c>
    </row>
    <row r="221" spans="4:12" x14ac:dyDescent="0.2">
      <c r="D221" s="416">
        <f>_xlfn.XLOOKUP(C:C,Table1[for Import to Bank Register dropdown],Table1[for Pivot],0,0,1)</f>
        <v>0</v>
      </c>
      <c r="E221" s="422"/>
      <c r="F221" s="160">
        <f t="shared" si="11"/>
        <v>2222222</v>
      </c>
      <c r="G221" s="394">
        <f t="shared" si="10"/>
        <v>0</v>
      </c>
      <c r="I221" s="395">
        <f>IF(OR(C221="150 Directors advances", C221="120 accounts receivable", C221="720.2 Automobile - Insurance", C221="720.3 Automobile - License", C221="870.4 Rent - Insurance", C221="870.6 Rent - Property Tax", C221="870.7 Rent - Homeoffice", C221="870.9 Rent - Water"),
   0,
   IF(Dashboard!$F$5="Quick",
      IF(OR(C221="190 Automobile",C221="200 computer hardware",C221="210 Computer software",C221="220 Quickbooks software",C221="230 Office equipment",C221="240 Office furniture"),
         E221-(E221/(1+Dashboard!$F$4)),
         0
      ),
      IF(C221="750 Business promotion",
         E221-(E221/(1+4.793/100)),
         E221-(E221/(1+Dashboard!$F$4))
      )
   )
)</f>
        <v>0</v>
      </c>
      <c r="J221" s="40">
        <f>Bank2[[#This Row],[Money in/ (Money out)]]-Bank2[[#This Row],[GST/HST]]</f>
        <v>0</v>
      </c>
      <c r="L221" s="37">
        <f t="shared" si="9"/>
        <v>0</v>
      </c>
    </row>
    <row r="222" spans="4:12" x14ac:dyDescent="0.2">
      <c r="D222" s="416">
        <f>_xlfn.XLOOKUP(C:C,Table1[for Import to Bank Register dropdown],Table1[for Pivot],0,0,1)</f>
        <v>0</v>
      </c>
      <c r="E222" s="422"/>
      <c r="F222" s="160">
        <f t="shared" si="11"/>
        <v>2222222</v>
      </c>
      <c r="G222" s="394">
        <f t="shared" si="10"/>
        <v>0</v>
      </c>
      <c r="I222" s="395">
        <f>IF(OR(C222="150 Directors advances", C222="120 accounts receivable", C222="720.2 Automobile - Insurance", C222="720.3 Automobile - License", C222="870.4 Rent - Insurance", C222="870.6 Rent - Property Tax", C222="870.7 Rent - Homeoffice", C222="870.9 Rent - Water"),
   0,
   IF(Dashboard!$F$5="Quick",
      IF(OR(C222="190 Automobile",C222="200 computer hardware",C222="210 Computer software",C222="220 Quickbooks software",C222="230 Office equipment",C222="240 Office furniture"),
         E222-(E222/(1+Dashboard!$F$4)),
         0
      ),
      IF(C222="750 Business promotion",
         E222-(E222/(1+4.793/100)),
         E222-(E222/(1+Dashboard!$F$4))
      )
   )
)</f>
        <v>0</v>
      </c>
      <c r="J222" s="40">
        <f>Bank2[[#This Row],[Money in/ (Money out)]]-Bank2[[#This Row],[GST/HST]]</f>
        <v>0</v>
      </c>
      <c r="L222" s="37">
        <f t="shared" si="9"/>
        <v>0</v>
      </c>
    </row>
    <row r="223" spans="4:12" x14ac:dyDescent="0.2">
      <c r="D223" s="416">
        <f>_xlfn.XLOOKUP(C:C,Table1[for Import to Bank Register dropdown],Table1[for Pivot],0,0,1)</f>
        <v>0</v>
      </c>
      <c r="E223" s="422"/>
      <c r="F223" s="160">
        <f t="shared" si="11"/>
        <v>2222222</v>
      </c>
      <c r="G223" s="394">
        <f t="shared" si="10"/>
        <v>0</v>
      </c>
      <c r="I223" s="395">
        <f>IF(OR(C223="150 Directors advances", C223="120 accounts receivable", C223="720.2 Automobile - Insurance", C223="720.3 Automobile - License", C223="870.4 Rent - Insurance", C223="870.6 Rent - Property Tax", C223="870.7 Rent - Homeoffice", C223="870.9 Rent - Water"),
   0,
   IF(Dashboard!$F$5="Quick",
      IF(OR(C223="190 Automobile",C223="200 computer hardware",C223="210 Computer software",C223="220 Quickbooks software",C223="230 Office equipment",C223="240 Office furniture"),
         E223-(E223/(1+Dashboard!$F$4)),
         0
      ),
      IF(C223="750 Business promotion",
         E223-(E223/(1+4.793/100)),
         E223-(E223/(1+Dashboard!$F$4))
      )
   )
)</f>
        <v>0</v>
      </c>
      <c r="J223" s="40">
        <f>Bank2[[#This Row],[Money in/ (Money out)]]-Bank2[[#This Row],[GST/HST]]</f>
        <v>0</v>
      </c>
      <c r="L223" s="37">
        <f t="shared" si="9"/>
        <v>0</v>
      </c>
    </row>
    <row r="224" spans="4:12" x14ac:dyDescent="0.2">
      <c r="D224" s="416">
        <f>_xlfn.XLOOKUP(C:C,Table1[for Import to Bank Register dropdown],Table1[for Pivot],0,0,1)</f>
        <v>0</v>
      </c>
      <c r="E224" s="422"/>
      <c r="F224" s="160">
        <f t="shared" si="11"/>
        <v>2222222</v>
      </c>
      <c r="G224" s="394">
        <f t="shared" si="10"/>
        <v>0</v>
      </c>
      <c r="I224" s="395">
        <f>IF(OR(C224="150 Directors advances", C224="120 accounts receivable", C224="720.2 Automobile - Insurance", C224="720.3 Automobile - License", C224="870.4 Rent - Insurance", C224="870.6 Rent - Property Tax", C224="870.7 Rent - Homeoffice", C224="870.9 Rent - Water"),
   0,
   IF(Dashboard!$F$5="Quick",
      IF(OR(C224="190 Automobile",C224="200 computer hardware",C224="210 Computer software",C224="220 Quickbooks software",C224="230 Office equipment",C224="240 Office furniture"),
         E224-(E224/(1+Dashboard!$F$4)),
         0
      ),
      IF(C224="750 Business promotion",
         E224-(E224/(1+4.793/100)),
         E224-(E224/(1+Dashboard!$F$4))
      )
   )
)</f>
        <v>0</v>
      </c>
      <c r="J224" s="40">
        <f>Bank2[[#This Row],[Money in/ (Money out)]]-Bank2[[#This Row],[GST/HST]]</f>
        <v>0</v>
      </c>
      <c r="L224" s="37">
        <f t="shared" si="9"/>
        <v>0</v>
      </c>
    </row>
    <row r="225" spans="4:12" x14ac:dyDescent="0.2">
      <c r="D225" s="416">
        <f>_xlfn.XLOOKUP(C:C,Table1[for Import to Bank Register dropdown],Table1[for Pivot],0,0,1)</f>
        <v>0</v>
      </c>
      <c r="E225" s="422"/>
      <c r="F225" s="160">
        <f t="shared" si="11"/>
        <v>2222222</v>
      </c>
      <c r="G225" s="394">
        <f t="shared" si="10"/>
        <v>0</v>
      </c>
      <c r="I225" s="395">
        <f>IF(OR(C225="150 Directors advances", C225="120 accounts receivable", C225="720.2 Automobile - Insurance", C225="720.3 Automobile - License", C225="870.4 Rent - Insurance", C225="870.6 Rent - Property Tax", C225="870.7 Rent - Homeoffice", C225="870.9 Rent - Water"),
   0,
   IF(Dashboard!$F$5="Quick",
      IF(OR(C225="190 Automobile",C225="200 computer hardware",C225="210 Computer software",C225="220 Quickbooks software",C225="230 Office equipment",C225="240 Office furniture"),
         E225-(E225/(1+Dashboard!$F$4)),
         0
      ),
      IF(C225="750 Business promotion",
         E225-(E225/(1+4.793/100)),
         E225-(E225/(1+Dashboard!$F$4))
      )
   )
)</f>
        <v>0</v>
      </c>
      <c r="J225" s="40">
        <f>Bank2[[#This Row],[Money in/ (Money out)]]-Bank2[[#This Row],[GST/HST]]</f>
        <v>0</v>
      </c>
      <c r="L225" s="37">
        <f t="shared" si="9"/>
        <v>0</v>
      </c>
    </row>
    <row r="226" spans="4:12" x14ac:dyDescent="0.2">
      <c r="D226" s="416">
        <f>_xlfn.XLOOKUP(C:C,Table1[for Import to Bank Register dropdown],Table1[for Pivot],0,0,1)</f>
        <v>0</v>
      </c>
      <c r="E226" s="422"/>
      <c r="F226" s="160">
        <f t="shared" si="11"/>
        <v>2222222</v>
      </c>
      <c r="G226" s="394">
        <f t="shared" si="10"/>
        <v>0</v>
      </c>
      <c r="I226" s="395">
        <f>IF(OR(C226="150 Directors advances", C226="120 accounts receivable", C226="720.2 Automobile - Insurance", C226="720.3 Automobile - License", C226="870.4 Rent - Insurance", C226="870.6 Rent - Property Tax", C226="870.7 Rent - Homeoffice", C226="870.9 Rent - Water"),
   0,
   IF(Dashboard!$F$5="Quick",
      IF(OR(C226="190 Automobile",C226="200 computer hardware",C226="210 Computer software",C226="220 Quickbooks software",C226="230 Office equipment",C226="240 Office furniture"),
         E226-(E226/(1+Dashboard!$F$4)),
         0
      ),
      IF(C226="750 Business promotion",
         E226-(E226/(1+4.793/100)),
         E226-(E226/(1+Dashboard!$F$4))
      )
   )
)</f>
        <v>0</v>
      </c>
      <c r="J226" s="40">
        <f>Bank2[[#This Row],[Money in/ (Money out)]]-Bank2[[#This Row],[GST/HST]]</f>
        <v>0</v>
      </c>
      <c r="L226" s="37">
        <f t="shared" si="9"/>
        <v>0</v>
      </c>
    </row>
    <row r="227" spans="4:12" x14ac:dyDescent="0.2">
      <c r="D227" s="416">
        <f>_xlfn.XLOOKUP(C:C,Table1[for Import to Bank Register dropdown],Table1[for Pivot],0,0,1)</f>
        <v>0</v>
      </c>
      <c r="E227" s="422"/>
      <c r="F227" s="160">
        <f t="shared" si="11"/>
        <v>2222222</v>
      </c>
      <c r="G227" s="394">
        <f t="shared" si="10"/>
        <v>0</v>
      </c>
      <c r="I227" s="395">
        <f>IF(OR(C227="150 Directors advances", C227="120 accounts receivable", C227="720.2 Automobile - Insurance", C227="720.3 Automobile - License", C227="870.4 Rent - Insurance", C227="870.6 Rent - Property Tax", C227="870.7 Rent - Homeoffice", C227="870.9 Rent - Water"),
   0,
   IF(Dashboard!$F$5="Quick",
      IF(OR(C227="190 Automobile",C227="200 computer hardware",C227="210 Computer software",C227="220 Quickbooks software",C227="230 Office equipment",C227="240 Office furniture"),
         E227-(E227/(1+Dashboard!$F$4)),
         0
      ),
      IF(C227="750 Business promotion",
         E227-(E227/(1+4.793/100)),
         E227-(E227/(1+Dashboard!$F$4))
      )
   )
)</f>
        <v>0</v>
      </c>
      <c r="J227" s="40">
        <f>Bank2[[#This Row],[Money in/ (Money out)]]-Bank2[[#This Row],[GST/HST]]</f>
        <v>0</v>
      </c>
      <c r="L227" s="37">
        <f t="shared" si="9"/>
        <v>0</v>
      </c>
    </row>
    <row r="228" spans="4:12" x14ac:dyDescent="0.2">
      <c r="D228" s="416">
        <f>_xlfn.XLOOKUP(C:C,Table1[for Import to Bank Register dropdown],Table1[for Pivot],0,0,1)</f>
        <v>0</v>
      </c>
      <c r="E228" s="422"/>
      <c r="F228" s="160">
        <f t="shared" si="11"/>
        <v>2222222</v>
      </c>
      <c r="G228" s="394">
        <f t="shared" si="10"/>
        <v>0</v>
      </c>
      <c r="I228" s="395">
        <f>IF(OR(C228="150 Directors advances", C228="120 accounts receivable", C228="720.2 Automobile - Insurance", C228="720.3 Automobile - License", C228="870.4 Rent - Insurance", C228="870.6 Rent - Property Tax", C228="870.7 Rent - Homeoffice", C228="870.9 Rent - Water"),
   0,
   IF(Dashboard!$F$5="Quick",
      IF(OR(C228="190 Automobile",C228="200 computer hardware",C228="210 Computer software",C228="220 Quickbooks software",C228="230 Office equipment",C228="240 Office furniture"),
         E228-(E228/(1+Dashboard!$F$4)),
         0
      ),
      IF(C228="750 Business promotion",
         E228-(E228/(1+4.793/100)),
         E228-(E228/(1+Dashboard!$F$4))
      )
   )
)</f>
        <v>0</v>
      </c>
      <c r="J228" s="40">
        <f>Bank2[[#This Row],[Money in/ (Money out)]]-Bank2[[#This Row],[GST/HST]]</f>
        <v>0</v>
      </c>
      <c r="L228" s="37">
        <f t="shared" si="9"/>
        <v>0</v>
      </c>
    </row>
    <row r="229" spans="4:12" x14ac:dyDescent="0.2">
      <c r="D229" s="416">
        <f>_xlfn.XLOOKUP(C:C,Table1[for Import to Bank Register dropdown],Table1[for Pivot],0,0,1)</f>
        <v>0</v>
      </c>
      <c r="E229" s="422"/>
      <c r="F229" s="160">
        <f t="shared" si="11"/>
        <v>2222222</v>
      </c>
      <c r="G229" s="394">
        <f t="shared" si="10"/>
        <v>0</v>
      </c>
      <c r="I229" s="395">
        <f>IF(OR(C229="150 Directors advances", C229="120 accounts receivable", C229="720.2 Automobile - Insurance", C229="720.3 Automobile - License", C229="870.4 Rent - Insurance", C229="870.6 Rent - Property Tax", C229="870.7 Rent - Homeoffice", C229="870.9 Rent - Water"),
   0,
   IF(Dashboard!$F$5="Quick",
      IF(OR(C229="190 Automobile",C229="200 computer hardware",C229="210 Computer software",C229="220 Quickbooks software",C229="230 Office equipment",C229="240 Office furniture"),
         E229-(E229/(1+Dashboard!$F$4)),
         0
      ),
      IF(C229="750 Business promotion",
         E229-(E229/(1+4.793/100)),
         E229-(E229/(1+Dashboard!$F$4))
      )
   )
)</f>
        <v>0</v>
      </c>
      <c r="J229" s="40">
        <f>Bank2[[#This Row],[Money in/ (Money out)]]-Bank2[[#This Row],[GST/HST]]</f>
        <v>0</v>
      </c>
      <c r="L229" s="37">
        <f t="shared" si="9"/>
        <v>0</v>
      </c>
    </row>
    <row r="230" spans="4:12" x14ac:dyDescent="0.2">
      <c r="D230" s="416">
        <f>_xlfn.XLOOKUP(C:C,Table1[for Import to Bank Register dropdown],Table1[for Pivot],0,0,1)</f>
        <v>0</v>
      </c>
      <c r="E230" s="422"/>
      <c r="F230" s="160">
        <f t="shared" si="11"/>
        <v>2222222</v>
      </c>
      <c r="G230" s="394">
        <f t="shared" si="10"/>
        <v>0</v>
      </c>
      <c r="I230" s="395">
        <f>IF(OR(C230="150 Directors advances", C230="120 accounts receivable", C230="720.2 Automobile - Insurance", C230="720.3 Automobile - License", C230="870.4 Rent - Insurance", C230="870.6 Rent - Property Tax", C230="870.7 Rent - Homeoffice", C230="870.9 Rent - Water"),
   0,
   IF(Dashboard!$F$5="Quick",
      IF(OR(C230="190 Automobile",C230="200 computer hardware",C230="210 Computer software",C230="220 Quickbooks software",C230="230 Office equipment",C230="240 Office furniture"),
         E230-(E230/(1+Dashboard!$F$4)),
         0
      ),
      IF(C230="750 Business promotion",
         E230-(E230/(1+4.793/100)),
         E230-(E230/(1+Dashboard!$F$4))
      )
   )
)</f>
        <v>0</v>
      </c>
      <c r="J230" s="40">
        <f>Bank2[[#This Row],[Money in/ (Money out)]]-Bank2[[#This Row],[GST/HST]]</f>
        <v>0</v>
      </c>
      <c r="L230" s="37">
        <f t="shared" si="9"/>
        <v>0</v>
      </c>
    </row>
    <row r="231" spans="4:12" x14ac:dyDescent="0.2">
      <c r="D231" s="416">
        <f>_xlfn.XLOOKUP(C:C,Table1[for Import to Bank Register dropdown],Table1[for Pivot],0,0,1)</f>
        <v>0</v>
      </c>
      <c r="E231" s="422"/>
      <c r="F231" s="160">
        <f t="shared" si="11"/>
        <v>2222222</v>
      </c>
      <c r="G231" s="394">
        <f t="shared" si="10"/>
        <v>0</v>
      </c>
      <c r="I231" s="395">
        <f>IF(OR(C231="150 Directors advances", C231="120 accounts receivable", C231="720.2 Automobile - Insurance", C231="720.3 Automobile - License", C231="870.4 Rent - Insurance", C231="870.6 Rent - Property Tax", C231="870.7 Rent - Homeoffice", C231="870.9 Rent - Water"),
   0,
   IF(Dashboard!$F$5="Quick",
      IF(OR(C231="190 Automobile",C231="200 computer hardware",C231="210 Computer software",C231="220 Quickbooks software",C231="230 Office equipment",C231="240 Office furniture"),
         E231-(E231/(1+Dashboard!$F$4)),
         0
      ),
      IF(C231="750 Business promotion",
         E231-(E231/(1+4.793/100)),
         E231-(E231/(1+Dashboard!$F$4))
      )
   )
)</f>
        <v>0</v>
      </c>
      <c r="J231" s="40">
        <f>Bank2[[#This Row],[Money in/ (Money out)]]-Bank2[[#This Row],[GST/HST]]</f>
        <v>0</v>
      </c>
      <c r="L231" s="37">
        <f t="shared" si="9"/>
        <v>0</v>
      </c>
    </row>
    <row r="232" spans="4:12" x14ac:dyDescent="0.2">
      <c r="D232" s="416">
        <f>_xlfn.XLOOKUP(C:C,Table1[for Import to Bank Register dropdown],Table1[for Pivot],0,0,1)</f>
        <v>0</v>
      </c>
      <c r="E232" s="422"/>
      <c r="F232" s="160">
        <f t="shared" si="11"/>
        <v>2222222</v>
      </c>
      <c r="G232" s="394">
        <f t="shared" si="10"/>
        <v>0</v>
      </c>
      <c r="I232" s="395">
        <f>IF(OR(C232="150 Directors advances", C232="120 accounts receivable", C232="720.2 Automobile - Insurance", C232="720.3 Automobile - License", C232="870.4 Rent - Insurance", C232="870.6 Rent - Property Tax", C232="870.7 Rent - Homeoffice", C232="870.9 Rent - Water"),
   0,
   IF(Dashboard!$F$5="Quick",
      IF(OR(C232="190 Automobile",C232="200 computer hardware",C232="210 Computer software",C232="220 Quickbooks software",C232="230 Office equipment",C232="240 Office furniture"),
         E232-(E232/(1+Dashboard!$F$4)),
         0
      ),
      IF(C232="750 Business promotion",
         E232-(E232/(1+4.793/100)),
         E232-(E232/(1+Dashboard!$F$4))
      )
   )
)</f>
        <v>0</v>
      </c>
      <c r="J232" s="40">
        <f>Bank2[[#This Row],[Money in/ (Money out)]]-Bank2[[#This Row],[GST/HST]]</f>
        <v>0</v>
      </c>
      <c r="L232" s="37">
        <f t="shared" si="9"/>
        <v>0</v>
      </c>
    </row>
    <row r="233" spans="4:12" x14ac:dyDescent="0.2">
      <c r="D233" s="416">
        <f>_xlfn.XLOOKUP(C:C,Table1[for Import to Bank Register dropdown],Table1[for Pivot],0,0,1)</f>
        <v>0</v>
      </c>
      <c r="E233" s="422"/>
      <c r="F233" s="160">
        <f t="shared" si="11"/>
        <v>2222222</v>
      </c>
      <c r="G233" s="394">
        <f t="shared" si="10"/>
        <v>0</v>
      </c>
      <c r="I233" s="395">
        <f>IF(OR(C233="150 Directors advances", C233="120 accounts receivable", C233="720.2 Automobile - Insurance", C233="720.3 Automobile - License", C233="870.4 Rent - Insurance", C233="870.6 Rent - Property Tax", C233="870.7 Rent - Homeoffice", C233="870.9 Rent - Water"),
   0,
   IF(Dashboard!$F$5="Quick",
      IF(OR(C233="190 Automobile",C233="200 computer hardware",C233="210 Computer software",C233="220 Quickbooks software",C233="230 Office equipment",C233="240 Office furniture"),
         E233-(E233/(1+Dashboard!$F$4)),
         0
      ),
      IF(C233="750 Business promotion",
         E233-(E233/(1+4.793/100)),
         E233-(E233/(1+Dashboard!$F$4))
      )
   )
)</f>
        <v>0</v>
      </c>
      <c r="J233" s="40">
        <f>Bank2[[#This Row],[Money in/ (Money out)]]-Bank2[[#This Row],[GST/HST]]</f>
        <v>0</v>
      </c>
      <c r="L233" s="37">
        <f t="shared" si="9"/>
        <v>0</v>
      </c>
    </row>
    <row r="234" spans="4:12" x14ac:dyDescent="0.2">
      <c r="D234" s="416">
        <f>_xlfn.XLOOKUP(C:C,Table1[for Import to Bank Register dropdown],Table1[for Pivot],0,0,1)</f>
        <v>0</v>
      </c>
      <c r="E234" s="422"/>
      <c r="F234" s="160">
        <f t="shared" si="11"/>
        <v>2222222</v>
      </c>
      <c r="G234" s="394">
        <f t="shared" si="10"/>
        <v>0</v>
      </c>
      <c r="I234" s="395">
        <f>IF(OR(C234="150 Directors advances", C234="120 accounts receivable", C234="720.2 Automobile - Insurance", C234="720.3 Automobile - License", C234="870.4 Rent - Insurance", C234="870.6 Rent - Property Tax", C234="870.7 Rent - Homeoffice", C234="870.9 Rent - Water"),
   0,
   IF(Dashboard!$F$5="Quick",
      IF(OR(C234="190 Automobile",C234="200 computer hardware",C234="210 Computer software",C234="220 Quickbooks software",C234="230 Office equipment",C234="240 Office furniture"),
         E234-(E234/(1+Dashboard!$F$4)),
         0
      ),
      IF(C234="750 Business promotion",
         E234-(E234/(1+4.793/100)),
         E234-(E234/(1+Dashboard!$F$4))
      )
   )
)</f>
        <v>0</v>
      </c>
      <c r="J234" s="40">
        <f>Bank2[[#This Row],[Money in/ (Money out)]]-Bank2[[#This Row],[GST/HST]]</f>
        <v>0</v>
      </c>
      <c r="L234" s="37">
        <f t="shared" si="9"/>
        <v>0</v>
      </c>
    </row>
    <row r="235" spans="4:12" x14ac:dyDescent="0.2">
      <c r="D235" s="416">
        <f>_xlfn.XLOOKUP(C:C,Table1[for Import to Bank Register dropdown],Table1[for Pivot],0,0,1)</f>
        <v>0</v>
      </c>
      <c r="E235" s="422"/>
      <c r="F235" s="160">
        <f t="shared" si="11"/>
        <v>2222222</v>
      </c>
      <c r="G235" s="394">
        <f t="shared" si="10"/>
        <v>0</v>
      </c>
      <c r="I235" s="395">
        <f>IF(OR(C235="150 Directors advances", C235="120 accounts receivable", C235="720.2 Automobile - Insurance", C235="720.3 Automobile - License", C235="870.4 Rent - Insurance", C235="870.6 Rent - Property Tax", C235="870.7 Rent - Homeoffice", C235="870.9 Rent - Water"),
   0,
   IF(Dashboard!$F$5="Quick",
      IF(OR(C235="190 Automobile",C235="200 computer hardware",C235="210 Computer software",C235="220 Quickbooks software",C235="230 Office equipment",C235="240 Office furniture"),
         E235-(E235/(1+Dashboard!$F$4)),
         0
      ),
      IF(C235="750 Business promotion",
         E235-(E235/(1+4.793/100)),
         E235-(E235/(1+Dashboard!$F$4))
      )
   )
)</f>
        <v>0</v>
      </c>
      <c r="J235" s="40">
        <f>Bank2[[#This Row],[Money in/ (Money out)]]-Bank2[[#This Row],[GST/HST]]</f>
        <v>0</v>
      </c>
      <c r="L235" s="37">
        <f t="shared" si="9"/>
        <v>0</v>
      </c>
    </row>
    <row r="236" spans="4:12" x14ac:dyDescent="0.2">
      <c r="D236" s="416">
        <f>_xlfn.XLOOKUP(C:C,Table1[for Import to Bank Register dropdown],Table1[for Pivot],0,0,1)</f>
        <v>0</v>
      </c>
      <c r="E236" s="422"/>
      <c r="F236" s="160">
        <f t="shared" si="11"/>
        <v>2222222</v>
      </c>
      <c r="G236" s="394">
        <f t="shared" si="10"/>
        <v>0</v>
      </c>
      <c r="I236" s="395">
        <f>IF(OR(C236="150 Directors advances", C236="120 accounts receivable", C236="720.2 Automobile - Insurance", C236="720.3 Automobile - License", C236="870.4 Rent - Insurance", C236="870.6 Rent - Property Tax", C236="870.7 Rent - Homeoffice", C236="870.9 Rent - Water"),
   0,
   IF(Dashboard!$F$5="Quick",
      IF(OR(C236="190 Automobile",C236="200 computer hardware",C236="210 Computer software",C236="220 Quickbooks software",C236="230 Office equipment",C236="240 Office furniture"),
         E236-(E236/(1+Dashboard!$F$4)),
         0
      ),
      IF(C236="750 Business promotion",
         E236-(E236/(1+4.793/100)),
         E236-(E236/(1+Dashboard!$F$4))
      )
   )
)</f>
        <v>0</v>
      </c>
      <c r="J236" s="40">
        <f>Bank2[[#This Row],[Money in/ (Money out)]]-Bank2[[#This Row],[GST/HST]]</f>
        <v>0</v>
      </c>
      <c r="L236" s="37">
        <f t="shared" si="9"/>
        <v>0</v>
      </c>
    </row>
    <row r="237" spans="4:12" x14ac:dyDescent="0.2">
      <c r="D237" s="416">
        <f>_xlfn.XLOOKUP(C:C,Table1[for Import to Bank Register dropdown],Table1[for Pivot],0,0,1)</f>
        <v>0</v>
      </c>
      <c r="E237" s="422"/>
      <c r="F237" s="160">
        <f t="shared" si="11"/>
        <v>2222222</v>
      </c>
      <c r="G237" s="394">
        <f t="shared" si="10"/>
        <v>0</v>
      </c>
      <c r="I237" s="395">
        <f>IF(OR(C237="150 Directors advances", C237="120 accounts receivable", C237="720.2 Automobile - Insurance", C237="720.3 Automobile - License", C237="870.4 Rent - Insurance", C237="870.6 Rent - Property Tax", C237="870.7 Rent - Homeoffice", C237="870.9 Rent - Water"),
   0,
   IF(Dashboard!$F$5="Quick",
      IF(OR(C237="190 Automobile",C237="200 computer hardware",C237="210 Computer software",C237="220 Quickbooks software",C237="230 Office equipment",C237="240 Office furniture"),
         E237-(E237/(1+Dashboard!$F$4)),
         0
      ),
      IF(C237="750 Business promotion",
         E237-(E237/(1+4.793/100)),
         E237-(E237/(1+Dashboard!$F$4))
      )
   )
)</f>
        <v>0</v>
      </c>
      <c r="J237" s="40">
        <f>Bank2[[#This Row],[Money in/ (Money out)]]-Bank2[[#This Row],[GST/HST]]</f>
        <v>0</v>
      </c>
      <c r="L237" s="37">
        <f t="shared" si="9"/>
        <v>0</v>
      </c>
    </row>
    <row r="238" spans="4:12" x14ac:dyDescent="0.2">
      <c r="D238" s="416">
        <f>_xlfn.XLOOKUP(C:C,Table1[for Import to Bank Register dropdown],Table1[for Pivot],0,0,1)</f>
        <v>0</v>
      </c>
      <c r="E238" s="422"/>
      <c r="F238" s="160">
        <f t="shared" si="11"/>
        <v>2222222</v>
      </c>
      <c r="G238" s="394">
        <f t="shared" si="10"/>
        <v>0</v>
      </c>
      <c r="I238" s="395">
        <f>IF(OR(C238="150 Directors advances", C238="120 accounts receivable", C238="720.2 Automobile - Insurance", C238="720.3 Automobile - License", C238="870.4 Rent - Insurance", C238="870.6 Rent - Property Tax", C238="870.7 Rent - Homeoffice", C238="870.9 Rent - Water"),
   0,
   IF(Dashboard!$F$5="Quick",
      IF(OR(C238="190 Automobile",C238="200 computer hardware",C238="210 Computer software",C238="220 Quickbooks software",C238="230 Office equipment",C238="240 Office furniture"),
         E238-(E238/(1+Dashboard!$F$4)),
         0
      ),
      IF(C238="750 Business promotion",
         E238-(E238/(1+4.793/100)),
         E238-(E238/(1+Dashboard!$F$4))
      )
   )
)</f>
        <v>0</v>
      </c>
      <c r="J238" s="40">
        <f>Bank2[[#This Row],[Money in/ (Money out)]]-Bank2[[#This Row],[GST/HST]]</f>
        <v>0</v>
      </c>
      <c r="L238" s="37">
        <f t="shared" si="9"/>
        <v>0</v>
      </c>
    </row>
    <row r="239" spans="4:12" x14ac:dyDescent="0.2">
      <c r="D239" s="416">
        <f>_xlfn.XLOOKUP(C:C,Table1[for Import to Bank Register dropdown],Table1[for Pivot],0,0,1)</f>
        <v>0</v>
      </c>
      <c r="E239" s="422"/>
      <c r="F239" s="160">
        <f t="shared" si="11"/>
        <v>2222222</v>
      </c>
      <c r="G239" s="394">
        <f t="shared" si="10"/>
        <v>0</v>
      </c>
      <c r="I239" s="395">
        <f>IF(OR(C239="150 Directors advances", C239="120 accounts receivable", C239="720.2 Automobile - Insurance", C239="720.3 Automobile - License", C239="870.4 Rent - Insurance", C239="870.6 Rent - Property Tax", C239="870.7 Rent - Homeoffice", C239="870.9 Rent - Water"),
   0,
   IF(Dashboard!$F$5="Quick",
      IF(OR(C239="190 Automobile",C239="200 computer hardware",C239="210 Computer software",C239="220 Quickbooks software",C239="230 Office equipment",C239="240 Office furniture"),
         E239-(E239/(1+Dashboard!$F$4)),
         0
      ),
      IF(C239="750 Business promotion",
         E239-(E239/(1+4.793/100)),
         E239-(E239/(1+Dashboard!$F$4))
      )
   )
)</f>
        <v>0</v>
      </c>
      <c r="J239" s="40">
        <f>Bank2[[#This Row],[Money in/ (Money out)]]-Bank2[[#This Row],[GST/HST]]</f>
        <v>0</v>
      </c>
      <c r="L239" s="37">
        <f t="shared" si="9"/>
        <v>0</v>
      </c>
    </row>
    <row r="240" spans="4:12" x14ac:dyDescent="0.2">
      <c r="D240" s="416">
        <f>_xlfn.XLOOKUP(C:C,Table1[for Import to Bank Register dropdown],Table1[for Pivot],0,0,1)</f>
        <v>0</v>
      </c>
      <c r="E240" s="422"/>
      <c r="F240" s="160">
        <f t="shared" si="11"/>
        <v>2222222</v>
      </c>
      <c r="G240" s="394">
        <f t="shared" si="10"/>
        <v>0</v>
      </c>
      <c r="I240" s="395">
        <f>IF(OR(C240="150 Directors advances", C240="120 accounts receivable", C240="720.2 Automobile - Insurance", C240="720.3 Automobile - License", C240="870.4 Rent - Insurance", C240="870.6 Rent - Property Tax", C240="870.7 Rent - Homeoffice", C240="870.9 Rent - Water"),
   0,
   IF(Dashboard!$F$5="Quick",
      IF(OR(C240="190 Automobile",C240="200 computer hardware",C240="210 Computer software",C240="220 Quickbooks software",C240="230 Office equipment",C240="240 Office furniture"),
         E240-(E240/(1+Dashboard!$F$4)),
         0
      ),
      IF(C240="750 Business promotion",
         E240-(E240/(1+4.793/100)),
         E240-(E240/(1+Dashboard!$F$4))
      )
   )
)</f>
        <v>0</v>
      </c>
      <c r="J240" s="40">
        <f>Bank2[[#This Row],[Money in/ (Money out)]]-Bank2[[#This Row],[GST/HST]]</f>
        <v>0</v>
      </c>
      <c r="L240" s="37">
        <f t="shared" si="9"/>
        <v>0</v>
      </c>
    </row>
    <row r="241" spans="4:12" x14ac:dyDescent="0.2">
      <c r="D241" s="416">
        <f>_xlfn.XLOOKUP(C:C,Table1[for Import to Bank Register dropdown],Table1[for Pivot],0,0,1)</f>
        <v>0</v>
      </c>
      <c r="E241" s="422"/>
      <c r="F241" s="160">
        <f t="shared" si="11"/>
        <v>2222222</v>
      </c>
      <c r="G241" s="394">
        <f t="shared" si="10"/>
        <v>0</v>
      </c>
      <c r="I241" s="395">
        <f>IF(OR(C241="150 Directors advances", C241="120 accounts receivable", C241="720.2 Automobile - Insurance", C241="720.3 Automobile - License", C241="870.4 Rent - Insurance", C241="870.6 Rent - Property Tax", C241="870.7 Rent - Homeoffice", C241="870.9 Rent - Water"),
   0,
   IF(Dashboard!$F$5="Quick",
      IF(OR(C241="190 Automobile",C241="200 computer hardware",C241="210 Computer software",C241="220 Quickbooks software",C241="230 Office equipment",C241="240 Office furniture"),
         E241-(E241/(1+Dashboard!$F$4)),
         0
      ),
      IF(C241="750 Business promotion",
         E241-(E241/(1+4.793/100)),
         E241-(E241/(1+Dashboard!$F$4))
      )
   )
)</f>
        <v>0</v>
      </c>
      <c r="J241" s="40">
        <f>Bank2[[#This Row],[Money in/ (Money out)]]-Bank2[[#This Row],[GST/HST]]</f>
        <v>0</v>
      </c>
      <c r="L241" s="37">
        <f t="shared" si="9"/>
        <v>0</v>
      </c>
    </row>
    <row r="242" spans="4:12" x14ac:dyDescent="0.2">
      <c r="D242" s="416">
        <f>_xlfn.XLOOKUP(C:C,Table1[for Import to Bank Register dropdown],Table1[for Pivot],0,0,1)</f>
        <v>0</v>
      </c>
      <c r="E242" s="422"/>
      <c r="F242" s="160">
        <f t="shared" si="11"/>
        <v>2222222</v>
      </c>
      <c r="G242" s="394">
        <f t="shared" si="10"/>
        <v>0</v>
      </c>
      <c r="I242" s="395">
        <f>IF(OR(C242="150 Directors advances", C242="120 accounts receivable", C242="720.2 Automobile - Insurance", C242="720.3 Automobile - License", C242="870.4 Rent - Insurance", C242="870.6 Rent - Property Tax", C242="870.7 Rent - Homeoffice", C242="870.9 Rent - Water"),
   0,
   IF(Dashboard!$F$5="Quick",
      IF(OR(C242="190 Automobile",C242="200 computer hardware",C242="210 Computer software",C242="220 Quickbooks software",C242="230 Office equipment",C242="240 Office furniture"),
         E242-(E242/(1+Dashboard!$F$4)),
         0
      ),
      IF(C242="750 Business promotion",
         E242-(E242/(1+4.793/100)),
         E242-(E242/(1+Dashboard!$F$4))
      )
   )
)</f>
        <v>0</v>
      </c>
      <c r="J242" s="40">
        <f>Bank2[[#This Row],[Money in/ (Money out)]]-Bank2[[#This Row],[GST/HST]]</f>
        <v>0</v>
      </c>
      <c r="L242" s="37">
        <f t="shared" si="9"/>
        <v>0</v>
      </c>
    </row>
    <row r="243" spans="4:12" x14ac:dyDescent="0.2">
      <c r="D243" s="416">
        <f>_xlfn.XLOOKUP(C:C,Table1[for Import to Bank Register dropdown],Table1[for Pivot],0,0,1)</f>
        <v>0</v>
      </c>
      <c r="E243" s="422"/>
      <c r="F243" s="160">
        <f t="shared" si="11"/>
        <v>2222222</v>
      </c>
      <c r="G243" s="394">
        <f t="shared" si="10"/>
        <v>0</v>
      </c>
      <c r="I243" s="395">
        <f>IF(OR(C243="150 Directors advances", C243="120 accounts receivable", C243="720.2 Automobile - Insurance", C243="720.3 Automobile - License", C243="870.4 Rent - Insurance", C243="870.6 Rent - Property Tax", C243="870.7 Rent - Homeoffice", C243="870.9 Rent - Water"),
   0,
   IF(Dashboard!$F$5="Quick",
      IF(OR(C243="190 Automobile",C243="200 computer hardware",C243="210 Computer software",C243="220 Quickbooks software",C243="230 Office equipment",C243="240 Office furniture"),
         E243-(E243/(1+Dashboard!$F$4)),
         0
      ),
      IF(C243="750 Business promotion",
         E243-(E243/(1+4.793/100)),
         E243-(E243/(1+Dashboard!$F$4))
      )
   )
)</f>
        <v>0</v>
      </c>
      <c r="J243" s="40">
        <f>Bank2[[#This Row],[Money in/ (Money out)]]-Bank2[[#This Row],[GST/HST]]</f>
        <v>0</v>
      </c>
      <c r="L243" s="37">
        <f t="shared" si="9"/>
        <v>0</v>
      </c>
    </row>
    <row r="244" spans="4:12" x14ac:dyDescent="0.2">
      <c r="D244" s="416">
        <f>_xlfn.XLOOKUP(C:C,Table1[for Import to Bank Register dropdown],Table1[for Pivot],0,0,1)</f>
        <v>0</v>
      </c>
      <c r="E244" s="422"/>
      <c r="F244" s="160">
        <f t="shared" si="11"/>
        <v>2222222</v>
      </c>
      <c r="G244" s="394">
        <f t="shared" si="10"/>
        <v>0</v>
      </c>
      <c r="I244" s="395">
        <f>IF(OR(C244="150 Directors advances", C244="120 accounts receivable", C244="720.2 Automobile - Insurance", C244="720.3 Automobile - License", C244="870.4 Rent - Insurance", C244="870.6 Rent - Property Tax", C244="870.7 Rent - Homeoffice", C244="870.9 Rent - Water"),
   0,
   IF(Dashboard!$F$5="Quick",
      IF(OR(C244="190 Automobile",C244="200 computer hardware",C244="210 Computer software",C244="220 Quickbooks software",C244="230 Office equipment",C244="240 Office furniture"),
         E244-(E244/(1+Dashboard!$F$4)),
         0
      ),
      IF(C244="750 Business promotion",
         E244-(E244/(1+4.793/100)),
         E244-(E244/(1+Dashboard!$F$4))
      )
   )
)</f>
        <v>0</v>
      </c>
      <c r="J244" s="40">
        <f>Bank2[[#This Row],[Money in/ (Money out)]]-Bank2[[#This Row],[GST/HST]]</f>
        <v>0</v>
      </c>
      <c r="L244" s="37">
        <f t="shared" si="9"/>
        <v>0</v>
      </c>
    </row>
    <row r="245" spans="4:12" x14ac:dyDescent="0.2">
      <c r="D245" s="416">
        <f>_xlfn.XLOOKUP(C:C,Table1[for Import to Bank Register dropdown],Table1[for Pivot],0,0,1)</f>
        <v>0</v>
      </c>
      <c r="E245" s="422"/>
      <c r="F245" s="160">
        <f t="shared" si="11"/>
        <v>2222222</v>
      </c>
      <c r="G245" s="394">
        <f t="shared" si="10"/>
        <v>0</v>
      </c>
      <c r="I245" s="395">
        <f>IF(OR(C245="150 Directors advances", C245="120 accounts receivable", C245="720.2 Automobile - Insurance", C245="720.3 Automobile - License", C245="870.4 Rent - Insurance", C245="870.6 Rent - Property Tax", C245="870.7 Rent - Homeoffice", C245="870.9 Rent - Water"),
   0,
   IF(Dashboard!$F$5="Quick",
      IF(OR(C245="190 Automobile",C245="200 computer hardware",C245="210 Computer software",C245="220 Quickbooks software",C245="230 Office equipment",C245="240 Office furniture"),
         E245-(E245/(1+Dashboard!$F$4)),
         0
      ),
      IF(C245="750 Business promotion",
         E245-(E245/(1+4.793/100)),
         E245-(E245/(1+Dashboard!$F$4))
      )
   )
)</f>
        <v>0</v>
      </c>
      <c r="J245" s="40">
        <f>Bank2[[#This Row],[Money in/ (Money out)]]-Bank2[[#This Row],[GST/HST]]</f>
        <v>0</v>
      </c>
      <c r="L245" s="37">
        <f t="shared" si="9"/>
        <v>0</v>
      </c>
    </row>
    <row r="246" spans="4:12" x14ac:dyDescent="0.2">
      <c r="D246" s="416">
        <f>_xlfn.XLOOKUP(C:C,Table1[for Import to Bank Register dropdown],Table1[for Pivot],0,0,1)</f>
        <v>0</v>
      </c>
      <c r="E246" s="422"/>
      <c r="F246" s="160">
        <f t="shared" si="11"/>
        <v>2222222</v>
      </c>
      <c r="G246" s="394">
        <f t="shared" si="10"/>
        <v>0</v>
      </c>
      <c r="I246" s="395">
        <f>IF(OR(C246="150 Directors advances", C246="120 accounts receivable", C246="720.2 Automobile - Insurance", C246="720.3 Automobile - License", C246="870.4 Rent - Insurance", C246="870.6 Rent - Property Tax", C246="870.7 Rent - Homeoffice", C246="870.9 Rent - Water"),
   0,
   IF(Dashboard!$F$5="Quick",
      IF(OR(C246="190 Automobile",C246="200 computer hardware",C246="210 Computer software",C246="220 Quickbooks software",C246="230 Office equipment",C246="240 Office furniture"),
         E246-(E246/(1+Dashboard!$F$4)),
         0
      ),
      IF(C246="750 Business promotion",
         E246-(E246/(1+4.793/100)),
         E246-(E246/(1+Dashboard!$F$4))
      )
   )
)</f>
        <v>0</v>
      </c>
      <c r="J246" s="40">
        <f>Bank2[[#This Row],[Money in/ (Money out)]]-Bank2[[#This Row],[GST/HST]]</f>
        <v>0</v>
      </c>
      <c r="L246" s="37">
        <f t="shared" si="9"/>
        <v>0</v>
      </c>
    </row>
    <row r="247" spans="4:12" x14ac:dyDescent="0.2">
      <c r="D247" s="416">
        <f>_xlfn.XLOOKUP(C:C,Table1[for Import to Bank Register dropdown],Table1[for Pivot],0,0,1)</f>
        <v>0</v>
      </c>
      <c r="E247" s="422"/>
      <c r="F247" s="160">
        <f t="shared" si="11"/>
        <v>2222222</v>
      </c>
      <c r="G247" s="394">
        <f t="shared" si="10"/>
        <v>0</v>
      </c>
      <c r="I247" s="395">
        <f>IF(OR(C247="150 Directors advances", C247="120 accounts receivable", C247="720.2 Automobile - Insurance", C247="720.3 Automobile - License", C247="870.4 Rent - Insurance", C247="870.6 Rent - Property Tax", C247="870.7 Rent - Homeoffice", C247="870.9 Rent - Water"),
   0,
   IF(Dashboard!$F$5="Quick",
      IF(OR(C247="190 Automobile",C247="200 computer hardware",C247="210 Computer software",C247="220 Quickbooks software",C247="230 Office equipment",C247="240 Office furniture"),
         E247-(E247/(1+Dashboard!$F$4)),
         0
      ),
      IF(C247="750 Business promotion",
         E247-(E247/(1+4.793/100)),
         E247-(E247/(1+Dashboard!$F$4))
      )
   )
)</f>
        <v>0</v>
      </c>
      <c r="J247" s="40">
        <f>Bank2[[#This Row],[Money in/ (Money out)]]-Bank2[[#This Row],[GST/HST]]</f>
        <v>0</v>
      </c>
      <c r="L247" s="37">
        <f t="shared" si="9"/>
        <v>0</v>
      </c>
    </row>
    <row r="248" spans="4:12" x14ac:dyDescent="0.2">
      <c r="D248" s="416">
        <f>_xlfn.XLOOKUP(C:C,Table1[for Import to Bank Register dropdown],Table1[for Pivot],0,0,1)</f>
        <v>0</v>
      </c>
      <c r="E248" s="422"/>
      <c r="F248" s="160">
        <f t="shared" si="11"/>
        <v>2222222</v>
      </c>
      <c r="G248" s="394">
        <f t="shared" si="10"/>
        <v>0</v>
      </c>
      <c r="I248" s="395">
        <f>IF(OR(C248="150 Directors advances", C248="120 accounts receivable", C248="720.2 Automobile - Insurance", C248="720.3 Automobile - License", C248="870.4 Rent - Insurance", C248="870.6 Rent - Property Tax", C248="870.7 Rent - Homeoffice", C248="870.9 Rent - Water"),
   0,
   IF(Dashboard!$F$5="Quick",
      IF(OR(C248="190 Automobile",C248="200 computer hardware",C248="210 Computer software",C248="220 Quickbooks software",C248="230 Office equipment",C248="240 Office furniture"),
         E248-(E248/(1+Dashboard!$F$4)),
         0
      ),
      IF(C248="750 Business promotion",
         E248-(E248/(1+4.793/100)),
         E248-(E248/(1+Dashboard!$F$4))
      )
   )
)</f>
        <v>0</v>
      </c>
      <c r="J248" s="40">
        <f>Bank2[[#This Row],[Money in/ (Money out)]]-Bank2[[#This Row],[GST/HST]]</f>
        <v>0</v>
      </c>
      <c r="L248" s="37">
        <f t="shared" si="9"/>
        <v>0</v>
      </c>
    </row>
    <row r="249" spans="4:12" x14ac:dyDescent="0.2">
      <c r="D249" s="416">
        <f>_xlfn.XLOOKUP(C:C,Table1[for Import to Bank Register dropdown],Table1[for Pivot],0,0,1)</f>
        <v>0</v>
      </c>
      <c r="E249" s="422"/>
      <c r="F249" s="160">
        <f t="shared" si="11"/>
        <v>2222222</v>
      </c>
      <c r="G249" s="394">
        <f t="shared" si="10"/>
        <v>0</v>
      </c>
      <c r="I249" s="395">
        <f>IF(OR(C249="150 Directors advances", C249="120 accounts receivable", C249="720.2 Automobile - Insurance", C249="720.3 Automobile - License", C249="870.4 Rent - Insurance", C249="870.6 Rent - Property Tax", C249="870.7 Rent - Homeoffice", C249="870.9 Rent - Water"),
   0,
   IF(Dashboard!$F$5="Quick",
      IF(OR(C249="190 Automobile",C249="200 computer hardware",C249="210 Computer software",C249="220 Quickbooks software",C249="230 Office equipment",C249="240 Office furniture"),
         E249-(E249/(1+Dashboard!$F$4)),
         0
      ),
      IF(C249="750 Business promotion",
         E249-(E249/(1+4.793/100)),
         E249-(E249/(1+Dashboard!$F$4))
      )
   )
)</f>
        <v>0</v>
      </c>
      <c r="J249" s="40">
        <f>Bank2[[#This Row],[Money in/ (Money out)]]-Bank2[[#This Row],[GST/HST]]</f>
        <v>0</v>
      </c>
      <c r="L249" s="37">
        <f t="shared" si="9"/>
        <v>0</v>
      </c>
    </row>
    <row r="250" spans="4:12" x14ac:dyDescent="0.2">
      <c r="D250" s="416">
        <f>_xlfn.XLOOKUP(C:C,Table1[for Import to Bank Register dropdown],Table1[for Pivot],0,0,1)</f>
        <v>0</v>
      </c>
      <c r="E250" s="422"/>
      <c r="F250" s="160">
        <f t="shared" si="11"/>
        <v>2222222</v>
      </c>
      <c r="G250" s="394">
        <f t="shared" si="10"/>
        <v>0</v>
      </c>
      <c r="I250" s="395">
        <f>IF(OR(C250="150 Directors advances", C250="120 accounts receivable", C250="720.2 Automobile - Insurance", C250="720.3 Automobile - License", C250="870.4 Rent - Insurance", C250="870.6 Rent - Property Tax", C250="870.7 Rent - Homeoffice", C250="870.9 Rent - Water"),
   0,
   IF(Dashboard!$F$5="Quick",
      IF(OR(C250="190 Automobile",C250="200 computer hardware",C250="210 Computer software",C250="220 Quickbooks software",C250="230 Office equipment",C250="240 Office furniture"),
         E250-(E250/(1+Dashboard!$F$4)),
         0
      ),
      IF(C250="750 Business promotion",
         E250-(E250/(1+4.793/100)),
         E250-(E250/(1+Dashboard!$F$4))
      )
   )
)</f>
        <v>0</v>
      </c>
      <c r="J250" s="40">
        <f>Bank2[[#This Row],[Money in/ (Money out)]]-Bank2[[#This Row],[GST/HST]]</f>
        <v>0</v>
      </c>
      <c r="L250" s="37">
        <f t="shared" si="9"/>
        <v>0</v>
      </c>
    </row>
    <row r="251" spans="4:12" x14ac:dyDescent="0.2">
      <c r="D251" s="416">
        <f>_xlfn.XLOOKUP(C:C,Table1[for Import to Bank Register dropdown],Table1[for Pivot],0,0,1)</f>
        <v>0</v>
      </c>
      <c r="E251" s="422"/>
      <c r="F251" s="160">
        <f t="shared" si="11"/>
        <v>2222222</v>
      </c>
      <c r="G251" s="394">
        <f t="shared" si="10"/>
        <v>0</v>
      </c>
      <c r="I251" s="395">
        <f>IF(OR(C251="150 Directors advances", C251="120 accounts receivable", C251="720.2 Automobile - Insurance", C251="720.3 Automobile - License", C251="870.4 Rent - Insurance", C251="870.6 Rent - Property Tax", C251="870.7 Rent - Homeoffice", C251="870.9 Rent - Water"),
   0,
   IF(Dashboard!$F$5="Quick",
      IF(OR(C251="190 Automobile",C251="200 computer hardware",C251="210 Computer software",C251="220 Quickbooks software",C251="230 Office equipment",C251="240 Office furniture"),
         E251-(E251/(1+Dashboard!$F$4)),
         0
      ),
      IF(C251="750 Business promotion",
         E251-(E251/(1+4.793/100)),
         E251-(E251/(1+Dashboard!$F$4))
      )
   )
)</f>
        <v>0</v>
      </c>
      <c r="J251" s="40">
        <f>Bank2[[#This Row],[Money in/ (Money out)]]-Bank2[[#This Row],[GST/HST]]</f>
        <v>0</v>
      </c>
      <c r="L251" s="37">
        <f t="shared" si="9"/>
        <v>0</v>
      </c>
    </row>
    <row r="252" spans="4:12" x14ac:dyDescent="0.2">
      <c r="D252" s="416">
        <f>_xlfn.XLOOKUP(C:C,Table1[for Import to Bank Register dropdown],Table1[for Pivot],0,0,1)</f>
        <v>0</v>
      </c>
      <c r="E252" s="422"/>
      <c r="F252" s="160">
        <f t="shared" si="11"/>
        <v>2222222</v>
      </c>
      <c r="G252" s="394">
        <f t="shared" si="10"/>
        <v>0</v>
      </c>
      <c r="I252" s="395">
        <f>IF(OR(C252="150 Directors advances", C252="120 accounts receivable", C252="720.2 Automobile - Insurance", C252="720.3 Automobile - License", C252="870.4 Rent - Insurance", C252="870.6 Rent - Property Tax", C252="870.7 Rent - Homeoffice", C252="870.9 Rent - Water"),
   0,
   IF(Dashboard!$F$5="Quick",
      IF(OR(C252="190 Automobile",C252="200 computer hardware",C252="210 Computer software",C252="220 Quickbooks software",C252="230 Office equipment",C252="240 Office furniture"),
         E252-(E252/(1+Dashboard!$F$4)),
         0
      ),
      IF(C252="750 Business promotion",
         E252-(E252/(1+4.793/100)),
         E252-(E252/(1+Dashboard!$F$4))
      )
   )
)</f>
        <v>0</v>
      </c>
      <c r="J252" s="40">
        <f>Bank2[[#This Row],[Money in/ (Money out)]]-Bank2[[#This Row],[GST/HST]]</f>
        <v>0</v>
      </c>
      <c r="L252" s="37">
        <f t="shared" si="9"/>
        <v>0</v>
      </c>
    </row>
    <row r="253" spans="4:12" x14ac:dyDescent="0.2">
      <c r="D253" s="416">
        <f>_xlfn.XLOOKUP(C:C,Table1[for Import to Bank Register dropdown],Table1[for Pivot],0,0,1)</f>
        <v>0</v>
      </c>
      <c r="E253" s="422"/>
      <c r="F253" s="160">
        <f t="shared" si="11"/>
        <v>2222222</v>
      </c>
      <c r="G253" s="394">
        <f t="shared" si="10"/>
        <v>0</v>
      </c>
      <c r="I253" s="395">
        <f>IF(OR(C253="150 Directors advances", C253="120 accounts receivable", C253="720.2 Automobile - Insurance", C253="720.3 Automobile - License", C253="870.4 Rent - Insurance", C253="870.6 Rent - Property Tax", C253="870.7 Rent - Homeoffice", C253="870.9 Rent - Water"),
   0,
   IF(Dashboard!$F$5="Quick",
      IF(OR(C253="190 Automobile",C253="200 computer hardware",C253="210 Computer software",C253="220 Quickbooks software",C253="230 Office equipment",C253="240 Office furniture"),
         E253-(E253/(1+Dashboard!$F$4)),
         0
      ),
      IF(C253="750 Business promotion",
         E253-(E253/(1+4.793/100)),
         E253-(E253/(1+Dashboard!$F$4))
      )
   )
)</f>
        <v>0</v>
      </c>
      <c r="J253" s="40">
        <f>Bank2[[#This Row],[Money in/ (Money out)]]-Bank2[[#This Row],[GST/HST]]</f>
        <v>0</v>
      </c>
      <c r="L253" s="37">
        <f t="shared" si="9"/>
        <v>0</v>
      </c>
    </row>
    <row r="254" spans="4:12" x14ac:dyDescent="0.2">
      <c r="D254" s="416">
        <f>_xlfn.XLOOKUP(C:C,Table1[for Import to Bank Register dropdown],Table1[for Pivot],0,0,1)</f>
        <v>0</v>
      </c>
      <c r="E254" s="422"/>
      <c r="F254" s="160">
        <f t="shared" si="11"/>
        <v>2222222</v>
      </c>
      <c r="G254" s="394">
        <f t="shared" si="10"/>
        <v>0</v>
      </c>
      <c r="I254" s="395">
        <f>IF(OR(C254="150 Directors advances", C254="120 accounts receivable", C254="720.2 Automobile - Insurance", C254="720.3 Automobile - License", C254="870.4 Rent - Insurance", C254="870.6 Rent - Property Tax", C254="870.7 Rent - Homeoffice", C254="870.9 Rent - Water"),
   0,
   IF(Dashboard!$F$5="Quick",
      IF(OR(C254="190 Automobile",C254="200 computer hardware",C254="210 Computer software",C254="220 Quickbooks software",C254="230 Office equipment",C254="240 Office furniture"),
         E254-(E254/(1+Dashboard!$F$4)),
         0
      ),
      IF(C254="750 Business promotion",
         E254-(E254/(1+4.793/100)),
         E254-(E254/(1+Dashboard!$F$4))
      )
   )
)</f>
        <v>0</v>
      </c>
      <c r="J254" s="40">
        <f>Bank2[[#This Row],[Money in/ (Money out)]]-Bank2[[#This Row],[GST/HST]]</f>
        <v>0</v>
      </c>
      <c r="L254" s="37">
        <f t="shared" si="9"/>
        <v>0</v>
      </c>
    </row>
    <row r="255" spans="4:12" x14ac:dyDescent="0.2">
      <c r="D255" s="416">
        <f>_xlfn.XLOOKUP(C:C,Table1[for Import to Bank Register dropdown],Table1[for Pivot],0,0,1)</f>
        <v>0</v>
      </c>
      <c r="E255" s="422"/>
      <c r="F255" s="160">
        <f t="shared" si="11"/>
        <v>2222222</v>
      </c>
      <c r="G255" s="394">
        <f t="shared" si="10"/>
        <v>0</v>
      </c>
      <c r="I255" s="395">
        <f>IF(OR(C255="150 Directors advances", C255="120 accounts receivable", C255="720.2 Automobile - Insurance", C255="720.3 Automobile - License", C255="870.4 Rent - Insurance", C255="870.6 Rent - Property Tax", C255="870.7 Rent - Homeoffice", C255="870.9 Rent - Water"),
   0,
   IF(Dashboard!$F$5="Quick",
      IF(OR(C255="190 Automobile",C255="200 computer hardware",C255="210 Computer software",C255="220 Quickbooks software",C255="230 Office equipment",C255="240 Office furniture"),
         E255-(E255/(1+Dashboard!$F$4)),
         0
      ),
      IF(C255="750 Business promotion",
         E255-(E255/(1+4.793/100)),
         E255-(E255/(1+Dashboard!$F$4))
      )
   )
)</f>
        <v>0</v>
      </c>
      <c r="J255" s="40">
        <f>Bank2[[#This Row],[Money in/ (Money out)]]-Bank2[[#This Row],[GST/HST]]</f>
        <v>0</v>
      </c>
      <c r="L255" s="37">
        <f t="shared" si="9"/>
        <v>0</v>
      </c>
    </row>
    <row r="256" spans="4:12" x14ac:dyDescent="0.2">
      <c r="D256" s="416">
        <f>_xlfn.XLOOKUP(C:C,Table1[for Import to Bank Register dropdown],Table1[for Pivot],0,0,1)</f>
        <v>0</v>
      </c>
      <c r="E256" s="422"/>
      <c r="F256" s="160">
        <f t="shared" si="11"/>
        <v>2222222</v>
      </c>
      <c r="G256" s="394">
        <f t="shared" si="10"/>
        <v>0</v>
      </c>
      <c r="I256" s="395">
        <f>IF(OR(C256="150 Directors advances", C256="120 accounts receivable", C256="720.2 Automobile - Insurance", C256="720.3 Automobile - License", C256="870.4 Rent - Insurance", C256="870.6 Rent - Property Tax", C256="870.7 Rent - Homeoffice", C256="870.9 Rent - Water"),
   0,
   IF(Dashboard!$F$5="Quick",
      IF(OR(C256="190 Automobile",C256="200 computer hardware",C256="210 Computer software",C256="220 Quickbooks software",C256="230 Office equipment",C256="240 Office furniture"),
         E256-(E256/(1+Dashboard!$F$4)),
         0
      ),
      IF(C256="750 Business promotion",
         E256-(E256/(1+4.793/100)),
         E256-(E256/(1+Dashboard!$F$4))
      )
   )
)</f>
        <v>0</v>
      </c>
      <c r="J256" s="40">
        <f>Bank2[[#This Row],[Money in/ (Money out)]]-Bank2[[#This Row],[GST/HST]]</f>
        <v>0</v>
      </c>
      <c r="L256" s="37">
        <f t="shared" si="9"/>
        <v>0</v>
      </c>
    </row>
    <row r="257" spans="4:12" x14ac:dyDescent="0.2">
      <c r="D257" s="416">
        <f>_xlfn.XLOOKUP(C:C,Table1[for Import to Bank Register dropdown],Table1[for Pivot],0,0,1)</f>
        <v>0</v>
      </c>
      <c r="E257" s="422"/>
      <c r="F257" s="160">
        <f t="shared" si="11"/>
        <v>2222222</v>
      </c>
      <c r="G257" s="394">
        <f t="shared" si="10"/>
        <v>0</v>
      </c>
      <c r="I257" s="395">
        <f>IF(OR(C257="150 Directors advances", C257="120 accounts receivable", C257="720.2 Automobile - Insurance", C257="720.3 Automobile - License", C257="870.4 Rent - Insurance", C257="870.6 Rent - Property Tax", C257="870.7 Rent - Homeoffice", C257="870.9 Rent - Water"),
   0,
   IF(Dashboard!$F$5="Quick",
      IF(OR(C257="190 Automobile",C257="200 computer hardware",C257="210 Computer software",C257="220 Quickbooks software",C257="230 Office equipment",C257="240 Office furniture"),
         E257-(E257/(1+Dashboard!$F$4)),
         0
      ),
      IF(C257="750 Business promotion",
         E257-(E257/(1+4.793/100)),
         E257-(E257/(1+Dashboard!$F$4))
      )
   )
)</f>
        <v>0</v>
      </c>
      <c r="J257" s="40">
        <f>Bank2[[#This Row],[Money in/ (Money out)]]-Bank2[[#This Row],[GST/HST]]</f>
        <v>0</v>
      </c>
      <c r="L257" s="37">
        <f t="shared" si="9"/>
        <v>0</v>
      </c>
    </row>
    <row r="258" spans="4:12" x14ac:dyDescent="0.2">
      <c r="D258" s="416">
        <f>_xlfn.XLOOKUP(C:C,Table1[for Import to Bank Register dropdown],Table1[for Pivot],0,0,1)</f>
        <v>0</v>
      </c>
      <c r="E258" s="422"/>
      <c r="F258" s="160">
        <f t="shared" si="11"/>
        <v>2222222</v>
      </c>
      <c r="G258" s="394">
        <f t="shared" si="10"/>
        <v>0</v>
      </c>
      <c r="I258" s="395">
        <f>IF(OR(C258="150 Directors advances", C258="120 accounts receivable", C258="720.2 Automobile - Insurance", C258="720.3 Automobile - License", C258="870.4 Rent - Insurance", C258="870.6 Rent - Property Tax", C258="870.7 Rent - Homeoffice", C258="870.9 Rent - Water"),
   0,
   IF(Dashboard!$F$5="Quick",
      IF(OR(C258="190 Automobile",C258="200 computer hardware",C258="210 Computer software",C258="220 Quickbooks software",C258="230 Office equipment",C258="240 Office furniture"),
         E258-(E258/(1+Dashboard!$F$4)),
         0
      ),
      IF(C258="750 Business promotion",
         E258-(E258/(1+4.793/100)),
         E258-(E258/(1+Dashboard!$F$4))
      )
   )
)</f>
        <v>0</v>
      </c>
      <c r="J258" s="40">
        <f>Bank2[[#This Row],[Money in/ (Money out)]]-Bank2[[#This Row],[GST/HST]]</f>
        <v>0</v>
      </c>
      <c r="L258" s="37">
        <f t="shared" si="9"/>
        <v>0</v>
      </c>
    </row>
    <row r="259" spans="4:12" x14ac:dyDescent="0.2">
      <c r="D259" s="416">
        <f>_xlfn.XLOOKUP(C:C,Table1[for Import to Bank Register dropdown],Table1[for Pivot],0,0,1)</f>
        <v>0</v>
      </c>
      <c r="E259" s="422"/>
      <c r="F259" s="160">
        <f t="shared" si="11"/>
        <v>2222222</v>
      </c>
      <c r="G259" s="394">
        <f t="shared" si="10"/>
        <v>0</v>
      </c>
      <c r="I259" s="395">
        <f>IF(OR(C259="150 Directors advances", C259="120 accounts receivable", C259="720.2 Automobile - Insurance", C259="720.3 Automobile - License", C259="870.4 Rent - Insurance", C259="870.6 Rent - Property Tax", C259="870.7 Rent - Homeoffice", C259="870.9 Rent - Water"),
   0,
   IF(Dashboard!$F$5="Quick",
      IF(OR(C259="190 Automobile",C259="200 computer hardware",C259="210 Computer software",C259="220 Quickbooks software",C259="230 Office equipment",C259="240 Office furniture"),
         E259-(E259/(1+Dashboard!$F$4)),
         0
      ),
      IF(C259="750 Business promotion",
         E259-(E259/(1+4.793/100)),
         E259-(E259/(1+Dashboard!$F$4))
      )
   )
)</f>
        <v>0</v>
      </c>
      <c r="J259" s="40">
        <f>Bank2[[#This Row],[Money in/ (Money out)]]-Bank2[[#This Row],[GST/HST]]</f>
        <v>0</v>
      </c>
      <c r="L259" s="37">
        <f t="shared" si="9"/>
        <v>0</v>
      </c>
    </row>
    <row r="260" spans="4:12" x14ac:dyDescent="0.2">
      <c r="D260" s="416">
        <f>_xlfn.XLOOKUP(C:C,Table1[for Import to Bank Register dropdown],Table1[for Pivot],0,0,1)</f>
        <v>0</v>
      </c>
      <c r="E260" s="422"/>
      <c r="F260" s="160">
        <f t="shared" si="11"/>
        <v>2222222</v>
      </c>
      <c r="G260" s="394">
        <f t="shared" si="10"/>
        <v>0</v>
      </c>
      <c r="I260" s="395">
        <f>IF(OR(C260="150 Directors advances", C260="120 accounts receivable", C260="720.2 Automobile - Insurance", C260="720.3 Automobile - License", C260="870.4 Rent - Insurance", C260="870.6 Rent - Property Tax", C260="870.7 Rent - Homeoffice", C260="870.9 Rent - Water"),
   0,
   IF(Dashboard!$F$5="Quick",
      IF(OR(C260="190 Automobile",C260="200 computer hardware",C260="210 Computer software",C260="220 Quickbooks software",C260="230 Office equipment",C260="240 Office furniture"),
         E260-(E260/(1+Dashboard!$F$4)),
         0
      ),
      IF(C260="750 Business promotion",
         E260-(E260/(1+4.793/100)),
         E260-(E260/(1+Dashboard!$F$4))
      )
   )
)</f>
        <v>0</v>
      </c>
      <c r="J260" s="40">
        <f>Bank2[[#This Row],[Money in/ (Money out)]]-Bank2[[#This Row],[GST/HST]]</f>
        <v>0</v>
      </c>
      <c r="L260" s="37">
        <f t="shared" si="9"/>
        <v>0</v>
      </c>
    </row>
    <row r="261" spans="4:12" x14ac:dyDescent="0.2">
      <c r="D261" s="416">
        <f>_xlfn.XLOOKUP(C:C,Table1[for Import to Bank Register dropdown],Table1[for Pivot],0,0,1)</f>
        <v>0</v>
      </c>
      <c r="E261" s="422"/>
      <c r="F261" s="160">
        <f t="shared" si="11"/>
        <v>2222222</v>
      </c>
      <c r="G261" s="394">
        <f t="shared" si="10"/>
        <v>0</v>
      </c>
      <c r="I261" s="395">
        <f>IF(OR(C261="150 Directors advances", C261="120 accounts receivable", C261="720.2 Automobile - Insurance", C261="720.3 Automobile - License", C261="870.4 Rent - Insurance", C261="870.6 Rent - Property Tax", C261="870.7 Rent - Homeoffice", C261="870.9 Rent - Water"),
   0,
   IF(Dashboard!$F$5="Quick",
      IF(OR(C261="190 Automobile",C261="200 computer hardware",C261="210 Computer software",C261="220 Quickbooks software",C261="230 Office equipment",C261="240 Office furniture"),
         E261-(E261/(1+Dashboard!$F$4)),
         0
      ),
      IF(C261="750 Business promotion",
         E261-(E261/(1+4.793/100)),
         E261-(E261/(1+Dashboard!$F$4))
      )
   )
)</f>
        <v>0</v>
      </c>
      <c r="J261" s="40">
        <f>Bank2[[#This Row],[Money in/ (Money out)]]-Bank2[[#This Row],[GST/HST]]</f>
        <v>0</v>
      </c>
      <c r="L261" s="37">
        <f t="shared" si="9"/>
        <v>0</v>
      </c>
    </row>
    <row r="262" spans="4:12" x14ac:dyDescent="0.2">
      <c r="D262" s="416">
        <f>_xlfn.XLOOKUP(C:C,Table1[for Import to Bank Register dropdown],Table1[for Pivot],0,0,1)</f>
        <v>0</v>
      </c>
      <c r="E262" s="422"/>
      <c r="F262" s="160">
        <f t="shared" si="11"/>
        <v>2222222</v>
      </c>
      <c r="G262" s="394">
        <f t="shared" si="10"/>
        <v>0</v>
      </c>
      <c r="I262" s="395">
        <f>IF(OR(C262="150 Directors advances", C262="120 accounts receivable", C262="720.2 Automobile - Insurance", C262="720.3 Automobile - License", C262="870.4 Rent - Insurance", C262="870.6 Rent - Property Tax", C262="870.7 Rent - Homeoffice", C262="870.9 Rent - Water"),
   0,
   IF(Dashboard!$F$5="Quick",
      IF(OR(C262="190 Automobile",C262="200 computer hardware",C262="210 Computer software",C262="220 Quickbooks software",C262="230 Office equipment",C262="240 Office furniture"),
         E262-(E262/(1+Dashboard!$F$4)),
         0
      ),
      IF(C262="750 Business promotion",
         E262-(E262/(1+4.793/100)),
         E262-(E262/(1+Dashboard!$F$4))
      )
   )
)</f>
        <v>0</v>
      </c>
      <c r="J262" s="40">
        <f>Bank2[[#This Row],[Money in/ (Money out)]]-Bank2[[#This Row],[GST/HST]]</f>
        <v>0</v>
      </c>
      <c r="L262" s="37">
        <f t="shared" si="9"/>
        <v>0</v>
      </c>
    </row>
    <row r="263" spans="4:12" x14ac:dyDescent="0.2">
      <c r="D263" s="416">
        <f>_xlfn.XLOOKUP(C:C,Table1[for Import to Bank Register dropdown],Table1[for Pivot],0,0,1)</f>
        <v>0</v>
      </c>
      <c r="E263" s="422"/>
      <c r="F263" s="160">
        <f t="shared" si="11"/>
        <v>2222222</v>
      </c>
      <c r="G263" s="394">
        <f t="shared" si="10"/>
        <v>0</v>
      </c>
      <c r="I263" s="395">
        <f>IF(OR(C263="150 Directors advances", C263="120 accounts receivable", C263="720.2 Automobile - Insurance", C263="720.3 Automobile - License", C263="870.4 Rent - Insurance", C263="870.6 Rent - Property Tax", C263="870.7 Rent - Homeoffice", C263="870.9 Rent - Water"),
   0,
   IF(Dashboard!$F$5="Quick",
      IF(OR(C263="190 Automobile",C263="200 computer hardware",C263="210 Computer software",C263="220 Quickbooks software",C263="230 Office equipment",C263="240 Office furniture"),
         E263-(E263/(1+Dashboard!$F$4)),
         0
      ),
      IF(C263="750 Business promotion",
         E263-(E263/(1+4.793/100)),
         E263-(E263/(1+Dashboard!$F$4))
      )
   )
)</f>
        <v>0</v>
      </c>
      <c r="J263" s="40">
        <f>Bank2[[#This Row],[Money in/ (Money out)]]-Bank2[[#This Row],[GST/HST]]</f>
        <v>0</v>
      </c>
      <c r="L263" s="37">
        <f t="shared" ref="L263:L326" si="12">$L$3</f>
        <v>0</v>
      </c>
    </row>
    <row r="264" spans="4:12" x14ac:dyDescent="0.2">
      <c r="D264" s="416">
        <f>_xlfn.XLOOKUP(C:C,Table1[for Import to Bank Register dropdown],Table1[for Pivot],0,0,1)</f>
        <v>0</v>
      </c>
      <c r="E264" s="422"/>
      <c r="F264" s="160">
        <f t="shared" si="11"/>
        <v>2222222</v>
      </c>
      <c r="G264" s="394">
        <f t="shared" si="10"/>
        <v>0</v>
      </c>
      <c r="I264" s="395">
        <f>IF(OR(C264="150 Directors advances", C264="120 accounts receivable", C264="720.2 Automobile - Insurance", C264="720.3 Automobile - License", C264="870.4 Rent - Insurance", C264="870.6 Rent - Property Tax", C264="870.7 Rent - Homeoffice", C264="870.9 Rent - Water"),
   0,
   IF(Dashboard!$F$5="Quick",
      IF(OR(C264="190 Automobile",C264="200 computer hardware",C264="210 Computer software",C264="220 Quickbooks software",C264="230 Office equipment",C264="240 Office furniture"),
         E264-(E264/(1+Dashboard!$F$4)),
         0
      ),
      IF(C264="750 Business promotion",
         E264-(E264/(1+4.793/100)),
         E264-(E264/(1+Dashboard!$F$4))
      )
   )
)</f>
        <v>0</v>
      </c>
      <c r="J264" s="40">
        <f>Bank2[[#This Row],[Money in/ (Money out)]]-Bank2[[#This Row],[GST/HST]]</f>
        <v>0</v>
      </c>
      <c r="L264" s="37">
        <f t="shared" si="12"/>
        <v>0</v>
      </c>
    </row>
    <row r="265" spans="4:12" x14ac:dyDescent="0.2">
      <c r="D265" s="416">
        <f>_xlfn.XLOOKUP(C:C,Table1[for Import to Bank Register dropdown],Table1[for Pivot],0,0,1)</f>
        <v>0</v>
      </c>
      <c r="E265" s="422"/>
      <c r="F265" s="160">
        <f t="shared" si="11"/>
        <v>2222222</v>
      </c>
      <c r="G265" s="394">
        <f t="shared" si="10"/>
        <v>0</v>
      </c>
      <c r="I265" s="395">
        <f>IF(OR(C265="150 Directors advances", C265="120 accounts receivable", C265="720.2 Automobile - Insurance", C265="720.3 Automobile - License", C265="870.4 Rent - Insurance", C265="870.6 Rent - Property Tax", C265="870.7 Rent - Homeoffice", C265="870.9 Rent - Water"),
   0,
   IF(Dashboard!$F$5="Quick",
      IF(OR(C265="190 Automobile",C265="200 computer hardware",C265="210 Computer software",C265="220 Quickbooks software",C265="230 Office equipment",C265="240 Office furniture"),
         E265-(E265/(1+Dashboard!$F$4)),
         0
      ),
      IF(C265="750 Business promotion",
         E265-(E265/(1+4.793/100)),
         E265-(E265/(1+Dashboard!$F$4))
      )
   )
)</f>
        <v>0</v>
      </c>
      <c r="J265" s="40">
        <f>Bank2[[#This Row],[Money in/ (Money out)]]-Bank2[[#This Row],[GST/HST]]</f>
        <v>0</v>
      </c>
      <c r="L265" s="37">
        <f t="shared" si="12"/>
        <v>0</v>
      </c>
    </row>
    <row r="266" spans="4:12" x14ac:dyDescent="0.2">
      <c r="D266" s="416">
        <f>_xlfn.XLOOKUP(C:C,Table1[for Import to Bank Register dropdown],Table1[for Pivot],0,0,1)</f>
        <v>0</v>
      </c>
      <c r="E266" s="422"/>
      <c r="F266" s="160">
        <f t="shared" si="11"/>
        <v>2222222</v>
      </c>
      <c r="G266" s="394">
        <f t="shared" ref="G266:G329" si="13">G265+E266</f>
        <v>0</v>
      </c>
      <c r="I266" s="395">
        <f>IF(OR(C266="150 Directors advances", C266="120 accounts receivable", C266="720.2 Automobile - Insurance", C266="720.3 Automobile - License", C266="870.4 Rent - Insurance", C266="870.6 Rent - Property Tax", C266="870.7 Rent - Homeoffice", C266="870.9 Rent - Water"),
   0,
   IF(Dashboard!$F$5="Quick",
      IF(OR(C266="190 Automobile",C266="200 computer hardware",C266="210 Computer software",C266="220 Quickbooks software",C266="230 Office equipment",C266="240 Office furniture"),
         E266-(E266/(1+Dashboard!$F$4)),
         0
      ),
      IF(C266="750 Business promotion",
         E266-(E266/(1+4.793/100)),
         E266-(E266/(1+Dashboard!$F$4))
      )
   )
)</f>
        <v>0</v>
      </c>
      <c r="J266" s="40">
        <f>Bank2[[#This Row],[Money in/ (Money out)]]-Bank2[[#This Row],[GST/HST]]</f>
        <v>0</v>
      </c>
      <c r="L266" s="37">
        <f t="shared" si="12"/>
        <v>0</v>
      </c>
    </row>
    <row r="267" spans="4:12" x14ac:dyDescent="0.2">
      <c r="D267" s="416">
        <f>_xlfn.XLOOKUP(C:C,Table1[for Import to Bank Register dropdown],Table1[for Pivot],0,0,1)</f>
        <v>0</v>
      </c>
      <c r="E267" s="422"/>
      <c r="F267" s="160">
        <f t="shared" ref="F267:F330" si="14">$E$2</f>
        <v>2222222</v>
      </c>
      <c r="G267" s="394">
        <f t="shared" si="13"/>
        <v>0</v>
      </c>
      <c r="I267" s="395">
        <f>IF(OR(C267="150 Directors advances", C267="120 accounts receivable", C267="720.2 Automobile - Insurance", C267="720.3 Automobile - License", C267="870.4 Rent - Insurance", C267="870.6 Rent - Property Tax", C267="870.7 Rent - Homeoffice", C267="870.9 Rent - Water"),
   0,
   IF(Dashboard!$F$5="Quick",
      IF(OR(C267="190 Automobile",C267="200 computer hardware",C267="210 Computer software",C267="220 Quickbooks software",C267="230 Office equipment",C267="240 Office furniture"),
         E267-(E267/(1+Dashboard!$F$4)),
         0
      ),
      IF(C267="750 Business promotion",
         E267-(E267/(1+4.793/100)),
         E267-(E267/(1+Dashboard!$F$4))
      )
   )
)</f>
        <v>0</v>
      </c>
      <c r="J267" s="40">
        <f>Bank2[[#This Row],[Money in/ (Money out)]]-Bank2[[#This Row],[GST/HST]]</f>
        <v>0</v>
      </c>
      <c r="L267" s="37">
        <f t="shared" si="12"/>
        <v>0</v>
      </c>
    </row>
    <row r="268" spans="4:12" x14ac:dyDescent="0.2">
      <c r="D268" s="416">
        <f>_xlfn.XLOOKUP(C:C,Table1[for Import to Bank Register dropdown],Table1[for Pivot],0,0,1)</f>
        <v>0</v>
      </c>
      <c r="E268" s="422"/>
      <c r="F268" s="160">
        <f t="shared" si="14"/>
        <v>2222222</v>
      </c>
      <c r="G268" s="394">
        <f t="shared" si="13"/>
        <v>0</v>
      </c>
      <c r="I268" s="395">
        <f>IF(OR(C268="150 Directors advances", C268="120 accounts receivable", C268="720.2 Automobile - Insurance", C268="720.3 Automobile - License", C268="870.4 Rent - Insurance", C268="870.6 Rent - Property Tax", C268="870.7 Rent - Homeoffice", C268="870.9 Rent - Water"),
   0,
   IF(Dashboard!$F$5="Quick",
      IF(OR(C268="190 Automobile",C268="200 computer hardware",C268="210 Computer software",C268="220 Quickbooks software",C268="230 Office equipment",C268="240 Office furniture"),
         E268-(E268/(1+Dashboard!$F$4)),
         0
      ),
      IF(C268="750 Business promotion",
         E268-(E268/(1+4.793/100)),
         E268-(E268/(1+Dashboard!$F$4))
      )
   )
)</f>
        <v>0</v>
      </c>
      <c r="J268" s="40">
        <f>Bank2[[#This Row],[Money in/ (Money out)]]-Bank2[[#This Row],[GST/HST]]</f>
        <v>0</v>
      </c>
      <c r="L268" s="37">
        <f t="shared" si="12"/>
        <v>0</v>
      </c>
    </row>
    <row r="269" spans="4:12" x14ac:dyDescent="0.2">
      <c r="D269" s="416">
        <f>_xlfn.XLOOKUP(C:C,Table1[for Import to Bank Register dropdown],Table1[for Pivot],0,0,1)</f>
        <v>0</v>
      </c>
      <c r="E269" s="422"/>
      <c r="F269" s="160">
        <f t="shared" si="14"/>
        <v>2222222</v>
      </c>
      <c r="G269" s="394">
        <f t="shared" si="13"/>
        <v>0</v>
      </c>
      <c r="I269" s="395">
        <f>IF(OR(C269="150 Directors advances", C269="120 accounts receivable", C269="720.2 Automobile - Insurance", C269="720.3 Automobile - License", C269="870.4 Rent - Insurance", C269="870.6 Rent - Property Tax", C269="870.7 Rent - Homeoffice", C269="870.9 Rent - Water"),
   0,
   IF(Dashboard!$F$5="Quick",
      IF(OR(C269="190 Automobile",C269="200 computer hardware",C269="210 Computer software",C269="220 Quickbooks software",C269="230 Office equipment",C269="240 Office furniture"),
         E269-(E269/(1+Dashboard!$F$4)),
         0
      ),
      IF(C269="750 Business promotion",
         E269-(E269/(1+4.793/100)),
         E269-(E269/(1+Dashboard!$F$4))
      )
   )
)</f>
        <v>0</v>
      </c>
      <c r="J269" s="40">
        <f>Bank2[[#This Row],[Money in/ (Money out)]]-Bank2[[#This Row],[GST/HST]]</f>
        <v>0</v>
      </c>
      <c r="L269" s="37">
        <f t="shared" si="12"/>
        <v>0</v>
      </c>
    </row>
    <row r="270" spans="4:12" x14ac:dyDescent="0.2">
      <c r="D270" s="416">
        <f>_xlfn.XLOOKUP(C:C,Table1[for Import to Bank Register dropdown],Table1[for Pivot],0,0,1)</f>
        <v>0</v>
      </c>
      <c r="E270" s="422"/>
      <c r="F270" s="160">
        <f t="shared" si="14"/>
        <v>2222222</v>
      </c>
      <c r="G270" s="394">
        <f t="shared" si="13"/>
        <v>0</v>
      </c>
      <c r="I270" s="395">
        <f>IF(OR(C270="150 Directors advances", C270="120 accounts receivable", C270="720.2 Automobile - Insurance", C270="720.3 Automobile - License", C270="870.4 Rent - Insurance", C270="870.6 Rent - Property Tax", C270="870.7 Rent - Homeoffice", C270="870.9 Rent - Water"),
   0,
   IF(Dashboard!$F$5="Quick",
      IF(OR(C270="190 Automobile",C270="200 computer hardware",C270="210 Computer software",C270="220 Quickbooks software",C270="230 Office equipment",C270="240 Office furniture"),
         E270-(E270/(1+Dashboard!$F$4)),
         0
      ),
      IF(C270="750 Business promotion",
         E270-(E270/(1+4.793/100)),
         E270-(E270/(1+Dashboard!$F$4))
      )
   )
)</f>
        <v>0</v>
      </c>
      <c r="J270" s="40">
        <f>Bank2[[#This Row],[Money in/ (Money out)]]-Bank2[[#This Row],[GST/HST]]</f>
        <v>0</v>
      </c>
      <c r="L270" s="37">
        <f t="shared" si="12"/>
        <v>0</v>
      </c>
    </row>
    <row r="271" spans="4:12" x14ac:dyDescent="0.2">
      <c r="D271" s="416">
        <f>_xlfn.XLOOKUP(C:C,Table1[for Import to Bank Register dropdown],Table1[for Pivot],0,0,1)</f>
        <v>0</v>
      </c>
      <c r="E271" s="422"/>
      <c r="F271" s="160">
        <f t="shared" si="14"/>
        <v>2222222</v>
      </c>
      <c r="G271" s="394">
        <f t="shared" si="13"/>
        <v>0</v>
      </c>
      <c r="I271" s="395">
        <f>IF(OR(C271="150 Directors advances", C271="120 accounts receivable", C271="720.2 Automobile - Insurance", C271="720.3 Automobile - License", C271="870.4 Rent - Insurance", C271="870.6 Rent - Property Tax", C271="870.7 Rent - Homeoffice", C271="870.9 Rent - Water"),
   0,
   IF(Dashboard!$F$5="Quick",
      IF(OR(C271="190 Automobile",C271="200 computer hardware",C271="210 Computer software",C271="220 Quickbooks software",C271="230 Office equipment",C271="240 Office furniture"),
         E271-(E271/(1+Dashboard!$F$4)),
         0
      ),
      IF(C271="750 Business promotion",
         E271-(E271/(1+4.793/100)),
         E271-(E271/(1+Dashboard!$F$4))
      )
   )
)</f>
        <v>0</v>
      </c>
      <c r="J271" s="40">
        <f>Bank2[[#This Row],[Money in/ (Money out)]]-Bank2[[#This Row],[GST/HST]]</f>
        <v>0</v>
      </c>
      <c r="L271" s="37">
        <f t="shared" si="12"/>
        <v>0</v>
      </c>
    </row>
    <row r="272" spans="4:12" x14ac:dyDescent="0.2">
      <c r="D272" s="416">
        <f>_xlfn.XLOOKUP(C:C,Table1[for Import to Bank Register dropdown],Table1[for Pivot],0,0,1)</f>
        <v>0</v>
      </c>
      <c r="E272" s="422"/>
      <c r="F272" s="160">
        <f t="shared" si="14"/>
        <v>2222222</v>
      </c>
      <c r="G272" s="394">
        <f t="shared" si="13"/>
        <v>0</v>
      </c>
      <c r="I272" s="395">
        <f>IF(OR(C272="150 Directors advances", C272="120 accounts receivable", C272="720.2 Automobile - Insurance", C272="720.3 Automobile - License", C272="870.4 Rent - Insurance", C272="870.6 Rent - Property Tax", C272="870.7 Rent - Homeoffice", C272="870.9 Rent - Water"),
   0,
   IF(Dashboard!$F$5="Quick",
      IF(OR(C272="190 Automobile",C272="200 computer hardware",C272="210 Computer software",C272="220 Quickbooks software",C272="230 Office equipment",C272="240 Office furniture"),
         E272-(E272/(1+Dashboard!$F$4)),
         0
      ),
      IF(C272="750 Business promotion",
         E272-(E272/(1+4.793/100)),
         E272-(E272/(1+Dashboard!$F$4))
      )
   )
)</f>
        <v>0</v>
      </c>
      <c r="J272" s="40">
        <f>Bank2[[#This Row],[Money in/ (Money out)]]-Bank2[[#This Row],[GST/HST]]</f>
        <v>0</v>
      </c>
      <c r="L272" s="37">
        <f t="shared" si="12"/>
        <v>0</v>
      </c>
    </row>
    <row r="273" spans="4:12" x14ac:dyDescent="0.2">
      <c r="D273" s="416">
        <f>_xlfn.XLOOKUP(C:C,Table1[for Import to Bank Register dropdown],Table1[for Pivot],0,0,1)</f>
        <v>0</v>
      </c>
      <c r="E273" s="422"/>
      <c r="F273" s="160">
        <f t="shared" si="14"/>
        <v>2222222</v>
      </c>
      <c r="G273" s="394">
        <f t="shared" si="13"/>
        <v>0</v>
      </c>
      <c r="I273" s="395">
        <f>IF(OR(C273="150 Directors advances", C273="120 accounts receivable", C273="720.2 Automobile - Insurance", C273="720.3 Automobile - License", C273="870.4 Rent - Insurance", C273="870.6 Rent - Property Tax", C273="870.7 Rent - Homeoffice", C273="870.9 Rent - Water"),
   0,
   IF(Dashboard!$F$5="Quick",
      IF(OR(C273="190 Automobile",C273="200 computer hardware",C273="210 Computer software",C273="220 Quickbooks software",C273="230 Office equipment",C273="240 Office furniture"),
         E273-(E273/(1+Dashboard!$F$4)),
         0
      ),
      IF(C273="750 Business promotion",
         E273-(E273/(1+4.793/100)),
         E273-(E273/(1+Dashboard!$F$4))
      )
   )
)</f>
        <v>0</v>
      </c>
      <c r="J273" s="40">
        <f>Bank2[[#This Row],[Money in/ (Money out)]]-Bank2[[#This Row],[GST/HST]]</f>
        <v>0</v>
      </c>
      <c r="L273" s="37">
        <f t="shared" si="12"/>
        <v>0</v>
      </c>
    </row>
    <row r="274" spans="4:12" x14ac:dyDescent="0.2">
      <c r="D274" s="416">
        <f>_xlfn.XLOOKUP(C:C,Table1[for Import to Bank Register dropdown],Table1[for Pivot],0,0,1)</f>
        <v>0</v>
      </c>
      <c r="E274" s="422"/>
      <c r="F274" s="160">
        <f t="shared" si="14"/>
        <v>2222222</v>
      </c>
      <c r="G274" s="394">
        <f t="shared" si="13"/>
        <v>0</v>
      </c>
      <c r="I274" s="395">
        <f>IF(OR(C274="150 Directors advances", C274="120 accounts receivable", C274="720.2 Automobile - Insurance", C274="720.3 Automobile - License", C274="870.4 Rent - Insurance", C274="870.6 Rent - Property Tax", C274="870.7 Rent - Homeoffice", C274="870.9 Rent - Water"),
   0,
   IF(Dashboard!$F$5="Quick",
      IF(OR(C274="190 Automobile",C274="200 computer hardware",C274="210 Computer software",C274="220 Quickbooks software",C274="230 Office equipment",C274="240 Office furniture"),
         E274-(E274/(1+Dashboard!$F$4)),
         0
      ),
      IF(C274="750 Business promotion",
         E274-(E274/(1+4.793/100)),
         E274-(E274/(1+Dashboard!$F$4))
      )
   )
)</f>
        <v>0</v>
      </c>
      <c r="J274" s="40">
        <f>Bank2[[#This Row],[Money in/ (Money out)]]-Bank2[[#This Row],[GST/HST]]</f>
        <v>0</v>
      </c>
      <c r="L274" s="37">
        <f t="shared" si="12"/>
        <v>0</v>
      </c>
    </row>
    <row r="275" spans="4:12" x14ac:dyDescent="0.2">
      <c r="D275" s="416">
        <f>_xlfn.XLOOKUP(C:C,Table1[for Import to Bank Register dropdown],Table1[for Pivot],0,0,1)</f>
        <v>0</v>
      </c>
      <c r="E275" s="422"/>
      <c r="F275" s="160">
        <f t="shared" si="14"/>
        <v>2222222</v>
      </c>
      <c r="G275" s="394">
        <f t="shared" si="13"/>
        <v>0</v>
      </c>
      <c r="I275" s="395">
        <f>IF(OR(C275="150 Directors advances", C275="120 accounts receivable", C275="720.2 Automobile - Insurance", C275="720.3 Automobile - License", C275="870.4 Rent - Insurance", C275="870.6 Rent - Property Tax", C275="870.7 Rent - Homeoffice", C275="870.9 Rent - Water"),
   0,
   IF(Dashboard!$F$5="Quick",
      IF(OR(C275="190 Automobile",C275="200 computer hardware",C275="210 Computer software",C275="220 Quickbooks software",C275="230 Office equipment",C275="240 Office furniture"),
         E275-(E275/(1+Dashboard!$F$4)),
         0
      ),
      IF(C275="750 Business promotion",
         E275-(E275/(1+4.793/100)),
         E275-(E275/(1+Dashboard!$F$4))
      )
   )
)</f>
        <v>0</v>
      </c>
      <c r="J275" s="40">
        <f>Bank2[[#This Row],[Money in/ (Money out)]]-Bank2[[#This Row],[GST/HST]]</f>
        <v>0</v>
      </c>
      <c r="L275" s="37">
        <f t="shared" si="12"/>
        <v>0</v>
      </c>
    </row>
    <row r="276" spans="4:12" x14ac:dyDescent="0.2">
      <c r="D276" s="416">
        <f>_xlfn.XLOOKUP(C:C,Table1[for Import to Bank Register dropdown],Table1[for Pivot],0,0,1)</f>
        <v>0</v>
      </c>
      <c r="E276" s="422"/>
      <c r="F276" s="160">
        <f t="shared" si="14"/>
        <v>2222222</v>
      </c>
      <c r="G276" s="394">
        <f t="shared" si="13"/>
        <v>0</v>
      </c>
      <c r="I276" s="395">
        <f>IF(OR(C276="150 Directors advances", C276="120 accounts receivable", C276="720.2 Automobile - Insurance", C276="720.3 Automobile - License", C276="870.4 Rent - Insurance", C276="870.6 Rent - Property Tax", C276="870.7 Rent - Homeoffice", C276="870.9 Rent - Water"),
   0,
   IF(Dashboard!$F$5="Quick",
      IF(OR(C276="190 Automobile",C276="200 computer hardware",C276="210 Computer software",C276="220 Quickbooks software",C276="230 Office equipment",C276="240 Office furniture"),
         E276-(E276/(1+Dashboard!$F$4)),
         0
      ),
      IF(C276="750 Business promotion",
         E276-(E276/(1+4.793/100)),
         E276-(E276/(1+Dashboard!$F$4))
      )
   )
)</f>
        <v>0</v>
      </c>
      <c r="J276" s="40">
        <f>Bank2[[#This Row],[Money in/ (Money out)]]-Bank2[[#This Row],[GST/HST]]</f>
        <v>0</v>
      </c>
      <c r="L276" s="37">
        <f t="shared" si="12"/>
        <v>0</v>
      </c>
    </row>
    <row r="277" spans="4:12" x14ac:dyDescent="0.2">
      <c r="D277" s="416">
        <f>_xlfn.XLOOKUP(C:C,Table1[for Import to Bank Register dropdown],Table1[for Pivot],0,0,1)</f>
        <v>0</v>
      </c>
      <c r="E277" s="422"/>
      <c r="F277" s="160">
        <f t="shared" si="14"/>
        <v>2222222</v>
      </c>
      <c r="G277" s="394">
        <f t="shared" si="13"/>
        <v>0</v>
      </c>
      <c r="I277" s="395">
        <f>IF(OR(C277="150 Directors advances", C277="120 accounts receivable", C277="720.2 Automobile - Insurance", C277="720.3 Automobile - License", C277="870.4 Rent - Insurance", C277="870.6 Rent - Property Tax", C277="870.7 Rent - Homeoffice", C277="870.9 Rent - Water"),
   0,
   IF(Dashboard!$F$5="Quick",
      IF(OR(C277="190 Automobile",C277="200 computer hardware",C277="210 Computer software",C277="220 Quickbooks software",C277="230 Office equipment",C277="240 Office furniture"),
         E277-(E277/(1+Dashboard!$F$4)),
         0
      ),
      IF(C277="750 Business promotion",
         E277-(E277/(1+4.793/100)),
         E277-(E277/(1+Dashboard!$F$4))
      )
   )
)</f>
        <v>0</v>
      </c>
      <c r="J277" s="40">
        <f>Bank2[[#This Row],[Money in/ (Money out)]]-Bank2[[#This Row],[GST/HST]]</f>
        <v>0</v>
      </c>
      <c r="L277" s="37">
        <f t="shared" si="12"/>
        <v>0</v>
      </c>
    </row>
    <row r="278" spans="4:12" x14ac:dyDescent="0.2">
      <c r="D278" s="416">
        <f>_xlfn.XLOOKUP(C:C,Table1[for Import to Bank Register dropdown],Table1[for Pivot],0,0,1)</f>
        <v>0</v>
      </c>
      <c r="E278" s="422"/>
      <c r="F278" s="160">
        <f t="shared" si="14"/>
        <v>2222222</v>
      </c>
      <c r="G278" s="394">
        <f t="shared" si="13"/>
        <v>0</v>
      </c>
      <c r="I278" s="395">
        <f>IF(OR(C278="150 Directors advances", C278="120 accounts receivable", C278="720.2 Automobile - Insurance", C278="720.3 Automobile - License", C278="870.4 Rent - Insurance", C278="870.6 Rent - Property Tax", C278="870.7 Rent - Homeoffice", C278="870.9 Rent - Water"),
   0,
   IF(Dashboard!$F$5="Quick",
      IF(OR(C278="190 Automobile",C278="200 computer hardware",C278="210 Computer software",C278="220 Quickbooks software",C278="230 Office equipment",C278="240 Office furniture"),
         E278-(E278/(1+Dashboard!$F$4)),
         0
      ),
      IF(C278="750 Business promotion",
         E278-(E278/(1+4.793/100)),
         E278-(E278/(1+Dashboard!$F$4))
      )
   )
)</f>
        <v>0</v>
      </c>
      <c r="J278" s="40">
        <f>Bank2[[#This Row],[Money in/ (Money out)]]-Bank2[[#This Row],[GST/HST]]</f>
        <v>0</v>
      </c>
      <c r="L278" s="37">
        <f t="shared" si="12"/>
        <v>0</v>
      </c>
    </row>
    <row r="279" spans="4:12" x14ac:dyDescent="0.2">
      <c r="D279" s="416">
        <f>_xlfn.XLOOKUP(C:C,Table1[for Import to Bank Register dropdown],Table1[for Pivot],0,0,1)</f>
        <v>0</v>
      </c>
      <c r="E279" s="422"/>
      <c r="F279" s="160">
        <f t="shared" si="14"/>
        <v>2222222</v>
      </c>
      <c r="G279" s="394">
        <f t="shared" si="13"/>
        <v>0</v>
      </c>
      <c r="I279" s="395">
        <f>IF(OR(C279="150 Directors advances", C279="120 accounts receivable", C279="720.2 Automobile - Insurance", C279="720.3 Automobile - License", C279="870.4 Rent - Insurance", C279="870.6 Rent - Property Tax", C279="870.7 Rent - Homeoffice", C279="870.9 Rent - Water"),
   0,
   IF(Dashboard!$F$5="Quick",
      IF(OR(C279="190 Automobile",C279="200 computer hardware",C279="210 Computer software",C279="220 Quickbooks software",C279="230 Office equipment",C279="240 Office furniture"),
         E279-(E279/(1+Dashboard!$F$4)),
         0
      ),
      IF(C279="750 Business promotion",
         E279-(E279/(1+4.793/100)),
         E279-(E279/(1+Dashboard!$F$4))
      )
   )
)</f>
        <v>0</v>
      </c>
      <c r="J279" s="40">
        <f>Bank2[[#This Row],[Money in/ (Money out)]]-Bank2[[#This Row],[GST/HST]]</f>
        <v>0</v>
      </c>
      <c r="L279" s="37">
        <f t="shared" si="12"/>
        <v>0</v>
      </c>
    </row>
    <row r="280" spans="4:12" x14ac:dyDescent="0.2">
      <c r="D280" s="416">
        <f>_xlfn.XLOOKUP(C:C,Table1[for Import to Bank Register dropdown],Table1[for Pivot],0,0,1)</f>
        <v>0</v>
      </c>
      <c r="E280" s="422"/>
      <c r="F280" s="160">
        <f t="shared" si="14"/>
        <v>2222222</v>
      </c>
      <c r="G280" s="394">
        <f t="shared" si="13"/>
        <v>0</v>
      </c>
      <c r="I280" s="395">
        <f>IF(OR(C280="150 Directors advances", C280="120 accounts receivable", C280="720.2 Automobile - Insurance", C280="720.3 Automobile - License", C280="870.4 Rent - Insurance", C280="870.6 Rent - Property Tax", C280="870.7 Rent - Homeoffice", C280="870.9 Rent - Water"),
   0,
   IF(Dashboard!$F$5="Quick",
      IF(OR(C280="190 Automobile",C280="200 computer hardware",C280="210 Computer software",C280="220 Quickbooks software",C280="230 Office equipment",C280="240 Office furniture"),
         E280-(E280/(1+Dashboard!$F$4)),
         0
      ),
      IF(C280="750 Business promotion",
         E280-(E280/(1+4.793/100)),
         E280-(E280/(1+Dashboard!$F$4))
      )
   )
)</f>
        <v>0</v>
      </c>
      <c r="J280" s="40">
        <f>Bank2[[#This Row],[Money in/ (Money out)]]-Bank2[[#This Row],[GST/HST]]</f>
        <v>0</v>
      </c>
      <c r="L280" s="37">
        <f t="shared" si="12"/>
        <v>0</v>
      </c>
    </row>
    <row r="281" spans="4:12" x14ac:dyDescent="0.2">
      <c r="D281" s="416">
        <f>_xlfn.XLOOKUP(C:C,Table1[for Import to Bank Register dropdown],Table1[for Pivot],0,0,1)</f>
        <v>0</v>
      </c>
      <c r="E281" s="422"/>
      <c r="F281" s="160">
        <f t="shared" si="14"/>
        <v>2222222</v>
      </c>
      <c r="G281" s="394">
        <f t="shared" si="13"/>
        <v>0</v>
      </c>
      <c r="I281" s="395">
        <f>IF(OR(C281="150 Directors advances", C281="120 accounts receivable", C281="720.2 Automobile - Insurance", C281="720.3 Automobile - License", C281="870.4 Rent - Insurance", C281="870.6 Rent - Property Tax", C281="870.7 Rent - Homeoffice", C281="870.9 Rent - Water"),
   0,
   IF(Dashboard!$F$5="Quick",
      IF(OR(C281="190 Automobile",C281="200 computer hardware",C281="210 Computer software",C281="220 Quickbooks software",C281="230 Office equipment",C281="240 Office furniture"),
         E281-(E281/(1+Dashboard!$F$4)),
         0
      ),
      IF(C281="750 Business promotion",
         E281-(E281/(1+4.793/100)),
         E281-(E281/(1+Dashboard!$F$4))
      )
   )
)</f>
        <v>0</v>
      </c>
      <c r="J281" s="40">
        <f>Bank2[[#This Row],[Money in/ (Money out)]]-Bank2[[#This Row],[GST/HST]]</f>
        <v>0</v>
      </c>
      <c r="L281" s="37">
        <f t="shared" si="12"/>
        <v>0</v>
      </c>
    </row>
    <row r="282" spans="4:12" x14ac:dyDescent="0.2">
      <c r="D282" s="416">
        <f>_xlfn.XLOOKUP(C:C,Table1[for Import to Bank Register dropdown],Table1[for Pivot],0,0,1)</f>
        <v>0</v>
      </c>
      <c r="E282" s="422"/>
      <c r="F282" s="160">
        <f t="shared" si="14"/>
        <v>2222222</v>
      </c>
      <c r="G282" s="394">
        <f t="shared" si="13"/>
        <v>0</v>
      </c>
      <c r="I282" s="395">
        <f>IF(OR(C282="150 Directors advances", C282="120 accounts receivable", C282="720.2 Automobile - Insurance", C282="720.3 Automobile - License", C282="870.4 Rent - Insurance", C282="870.6 Rent - Property Tax", C282="870.7 Rent - Homeoffice", C282="870.9 Rent - Water"),
   0,
   IF(Dashboard!$F$5="Quick",
      IF(OR(C282="190 Automobile",C282="200 computer hardware",C282="210 Computer software",C282="220 Quickbooks software",C282="230 Office equipment",C282="240 Office furniture"),
         E282-(E282/(1+Dashboard!$F$4)),
         0
      ),
      IF(C282="750 Business promotion",
         E282-(E282/(1+4.793/100)),
         E282-(E282/(1+Dashboard!$F$4))
      )
   )
)</f>
        <v>0</v>
      </c>
      <c r="J282" s="40">
        <f>Bank2[[#This Row],[Money in/ (Money out)]]-Bank2[[#This Row],[GST/HST]]</f>
        <v>0</v>
      </c>
      <c r="L282" s="37">
        <f t="shared" si="12"/>
        <v>0</v>
      </c>
    </row>
    <row r="283" spans="4:12" x14ac:dyDescent="0.2">
      <c r="D283" s="416">
        <f>_xlfn.XLOOKUP(C:C,Table1[for Import to Bank Register dropdown],Table1[for Pivot],0,0,1)</f>
        <v>0</v>
      </c>
      <c r="E283" s="422"/>
      <c r="F283" s="160">
        <f t="shared" si="14"/>
        <v>2222222</v>
      </c>
      <c r="G283" s="394">
        <f t="shared" si="13"/>
        <v>0</v>
      </c>
      <c r="I283" s="395">
        <f>IF(OR(C283="150 Directors advances", C283="120 accounts receivable", C283="720.2 Automobile - Insurance", C283="720.3 Automobile - License", C283="870.4 Rent - Insurance", C283="870.6 Rent - Property Tax", C283="870.7 Rent - Homeoffice", C283="870.9 Rent - Water"),
   0,
   IF(Dashboard!$F$5="Quick",
      IF(OR(C283="190 Automobile",C283="200 computer hardware",C283="210 Computer software",C283="220 Quickbooks software",C283="230 Office equipment",C283="240 Office furniture"),
         E283-(E283/(1+Dashboard!$F$4)),
         0
      ),
      IF(C283="750 Business promotion",
         E283-(E283/(1+4.793/100)),
         E283-(E283/(1+Dashboard!$F$4))
      )
   )
)</f>
        <v>0</v>
      </c>
      <c r="J283" s="40">
        <f>Bank2[[#This Row],[Money in/ (Money out)]]-Bank2[[#This Row],[GST/HST]]</f>
        <v>0</v>
      </c>
      <c r="L283" s="37">
        <f t="shared" si="12"/>
        <v>0</v>
      </c>
    </row>
    <row r="284" spans="4:12" x14ac:dyDescent="0.2">
      <c r="D284" s="416">
        <f>_xlfn.XLOOKUP(C:C,Table1[for Import to Bank Register dropdown],Table1[for Pivot],0,0,1)</f>
        <v>0</v>
      </c>
      <c r="E284" s="422"/>
      <c r="F284" s="160">
        <f t="shared" si="14"/>
        <v>2222222</v>
      </c>
      <c r="G284" s="394">
        <f t="shared" si="13"/>
        <v>0</v>
      </c>
      <c r="I284" s="395">
        <f>IF(OR(C284="150 Directors advances", C284="120 accounts receivable", C284="720.2 Automobile - Insurance", C284="720.3 Automobile - License", C284="870.4 Rent - Insurance", C284="870.6 Rent - Property Tax", C284="870.7 Rent - Homeoffice", C284="870.9 Rent - Water"),
   0,
   IF(Dashboard!$F$5="Quick",
      IF(OR(C284="190 Automobile",C284="200 computer hardware",C284="210 Computer software",C284="220 Quickbooks software",C284="230 Office equipment",C284="240 Office furniture"),
         E284-(E284/(1+Dashboard!$F$4)),
         0
      ),
      IF(C284="750 Business promotion",
         E284-(E284/(1+4.793/100)),
         E284-(E284/(1+Dashboard!$F$4))
      )
   )
)</f>
        <v>0</v>
      </c>
      <c r="J284" s="40">
        <f>Bank2[[#This Row],[Money in/ (Money out)]]-Bank2[[#This Row],[GST/HST]]</f>
        <v>0</v>
      </c>
      <c r="L284" s="37">
        <f t="shared" si="12"/>
        <v>0</v>
      </c>
    </row>
    <row r="285" spans="4:12" x14ac:dyDescent="0.2">
      <c r="D285" s="416">
        <f>_xlfn.XLOOKUP(C:C,Table1[for Import to Bank Register dropdown],Table1[for Pivot],0,0,1)</f>
        <v>0</v>
      </c>
      <c r="E285" s="422"/>
      <c r="F285" s="160">
        <f t="shared" si="14"/>
        <v>2222222</v>
      </c>
      <c r="G285" s="394">
        <f t="shared" si="13"/>
        <v>0</v>
      </c>
      <c r="I285" s="395">
        <f>IF(OR(C285="150 Directors advances", C285="120 accounts receivable", C285="720.2 Automobile - Insurance", C285="720.3 Automobile - License", C285="870.4 Rent - Insurance", C285="870.6 Rent - Property Tax", C285="870.7 Rent - Homeoffice", C285="870.9 Rent - Water"),
   0,
   IF(Dashboard!$F$5="Quick",
      IF(OR(C285="190 Automobile",C285="200 computer hardware",C285="210 Computer software",C285="220 Quickbooks software",C285="230 Office equipment",C285="240 Office furniture"),
         E285-(E285/(1+Dashboard!$F$4)),
         0
      ),
      IF(C285="750 Business promotion",
         E285-(E285/(1+4.793/100)),
         E285-(E285/(1+Dashboard!$F$4))
      )
   )
)</f>
        <v>0</v>
      </c>
      <c r="J285" s="40">
        <f>Bank2[[#This Row],[Money in/ (Money out)]]-Bank2[[#This Row],[GST/HST]]</f>
        <v>0</v>
      </c>
      <c r="L285" s="37">
        <f t="shared" si="12"/>
        <v>0</v>
      </c>
    </row>
    <row r="286" spans="4:12" x14ac:dyDescent="0.2">
      <c r="D286" s="416">
        <f>_xlfn.XLOOKUP(C:C,Table1[for Import to Bank Register dropdown],Table1[for Pivot],0,0,1)</f>
        <v>0</v>
      </c>
      <c r="E286" s="422"/>
      <c r="F286" s="160">
        <f t="shared" si="14"/>
        <v>2222222</v>
      </c>
      <c r="G286" s="394">
        <f t="shared" si="13"/>
        <v>0</v>
      </c>
      <c r="I286" s="395">
        <f>IF(OR(C286="150 Directors advances", C286="120 accounts receivable", C286="720.2 Automobile - Insurance", C286="720.3 Automobile - License", C286="870.4 Rent - Insurance", C286="870.6 Rent - Property Tax", C286="870.7 Rent - Homeoffice", C286="870.9 Rent - Water"),
   0,
   IF(Dashboard!$F$5="Quick",
      IF(OR(C286="190 Automobile",C286="200 computer hardware",C286="210 Computer software",C286="220 Quickbooks software",C286="230 Office equipment",C286="240 Office furniture"),
         E286-(E286/(1+Dashboard!$F$4)),
         0
      ),
      IF(C286="750 Business promotion",
         E286-(E286/(1+4.793/100)),
         E286-(E286/(1+Dashboard!$F$4))
      )
   )
)</f>
        <v>0</v>
      </c>
      <c r="J286" s="40">
        <f>Bank2[[#This Row],[Money in/ (Money out)]]-Bank2[[#This Row],[GST/HST]]</f>
        <v>0</v>
      </c>
      <c r="L286" s="37">
        <f t="shared" si="12"/>
        <v>0</v>
      </c>
    </row>
    <row r="287" spans="4:12" x14ac:dyDescent="0.2">
      <c r="D287" s="416">
        <f>_xlfn.XLOOKUP(C:C,Table1[for Import to Bank Register dropdown],Table1[for Pivot],0,0,1)</f>
        <v>0</v>
      </c>
      <c r="E287" s="422"/>
      <c r="F287" s="160">
        <f t="shared" si="14"/>
        <v>2222222</v>
      </c>
      <c r="G287" s="394">
        <f t="shared" si="13"/>
        <v>0</v>
      </c>
      <c r="I287" s="395">
        <f>IF(OR(C287="150 Directors advances", C287="120 accounts receivable", C287="720.2 Automobile - Insurance", C287="720.3 Automobile - License", C287="870.4 Rent - Insurance", C287="870.6 Rent - Property Tax", C287="870.7 Rent - Homeoffice", C287="870.9 Rent - Water"),
   0,
   IF(Dashboard!$F$5="Quick",
      IF(OR(C287="190 Automobile",C287="200 computer hardware",C287="210 Computer software",C287="220 Quickbooks software",C287="230 Office equipment",C287="240 Office furniture"),
         E287-(E287/(1+Dashboard!$F$4)),
         0
      ),
      IF(C287="750 Business promotion",
         E287-(E287/(1+4.793/100)),
         E287-(E287/(1+Dashboard!$F$4))
      )
   )
)</f>
        <v>0</v>
      </c>
      <c r="J287" s="40">
        <f>Bank2[[#This Row],[Money in/ (Money out)]]-Bank2[[#This Row],[GST/HST]]</f>
        <v>0</v>
      </c>
      <c r="L287" s="37">
        <f t="shared" si="12"/>
        <v>0</v>
      </c>
    </row>
    <row r="288" spans="4:12" x14ac:dyDescent="0.2">
      <c r="D288" s="416">
        <f>_xlfn.XLOOKUP(C:C,Table1[for Import to Bank Register dropdown],Table1[for Pivot],0,0,1)</f>
        <v>0</v>
      </c>
      <c r="E288" s="422"/>
      <c r="F288" s="160">
        <f t="shared" si="14"/>
        <v>2222222</v>
      </c>
      <c r="G288" s="394">
        <f t="shared" si="13"/>
        <v>0</v>
      </c>
      <c r="I288" s="395">
        <f>IF(OR(C288="150 Directors advances", C288="120 accounts receivable", C288="720.2 Automobile - Insurance", C288="720.3 Automobile - License", C288="870.4 Rent - Insurance", C288="870.6 Rent - Property Tax", C288="870.7 Rent - Homeoffice", C288="870.9 Rent - Water"),
   0,
   IF(Dashboard!$F$5="Quick",
      IF(OR(C288="190 Automobile",C288="200 computer hardware",C288="210 Computer software",C288="220 Quickbooks software",C288="230 Office equipment",C288="240 Office furniture"),
         E288-(E288/(1+Dashboard!$F$4)),
         0
      ),
      IF(C288="750 Business promotion",
         E288-(E288/(1+4.793/100)),
         E288-(E288/(1+Dashboard!$F$4))
      )
   )
)</f>
        <v>0</v>
      </c>
      <c r="J288" s="40">
        <f>Bank2[[#This Row],[Money in/ (Money out)]]-Bank2[[#This Row],[GST/HST]]</f>
        <v>0</v>
      </c>
      <c r="L288" s="37">
        <f t="shared" si="12"/>
        <v>0</v>
      </c>
    </row>
    <row r="289" spans="4:12" x14ac:dyDescent="0.2">
      <c r="D289" s="416">
        <f>_xlfn.XLOOKUP(C:C,Table1[for Import to Bank Register dropdown],Table1[for Pivot],0,0,1)</f>
        <v>0</v>
      </c>
      <c r="E289" s="422"/>
      <c r="F289" s="160">
        <f t="shared" si="14"/>
        <v>2222222</v>
      </c>
      <c r="G289" s="394">
        <f t="shared" si="13"/>
        <v>0</v>
      </c>
      <c r="I289" s="395">
        <f>IF(OR(C289="150 Directors advances", C289="120 accounts receivable", C289="720.2 Automobile - Insurance", C289="720.3 Automobile - License", C289="870.4 Rent - Insurance", C289="870.6 Rent - Property Tax", C289="870.7 Rent - Homeoffice", C289="870.9 Rent - Water"),
   0,
   IF(Dashboard!$F$5="Quick",
      IF(OR(C289="190 Automobile",C289="200 computer hardware",C289="210 Computer software",C289="220 Quickbooks software",C289="230 Office equipment",C289="240 Office furniture"),
         E289-(E289/(1+Dashboard!$F$4)),
         0
      ),
      IF(C289="750 Business promotion",
         E289-(E289/(1+4.793/100)),
         E289-(E289/(1+Dashboard!$F$4))
      )
   )
)</f>
        <v>0</v>
      </c>
      <c r="J289" s="40">
        <f>Bank2[[#This Row],[Money in/ (Money out)]]-Bank2[[#This Row],[GST/HST]]</f>
        <v>0</v>
      </c>
      <c r="L289" s="37">
        <f t="shared" si="12"/>
        <v>0</v>
      </c>
    </row>
    <row r="290" spans="4:12" x14ac:dyDescent="0.2">
      <c r="D290" s="416">
        <f>_xlfn.XLOOKUP(C:C,Table1[for Import to Bank Register dropdown],Table1[for Pivot],0,0,1)</f>
        <v>0</v>
      </c>
      <c r="E290" s="422"/>
      <c r="F290" s="160">
        <f t="shared" si="14"/>
        <v>2222222</v>
      </c>
      <c r="G290" s="394">
        <f t="shared" si="13"/>
        <v>0</v>
      </c>
      <c r="I290" s="395">
        <f>IF(OR(C290="150 Directors advances", C290="120 accounts receivable", C290="720.2 Automobile - Insurance", C290="720.3 Automobile - License", C290="870.4 Rent - Insurance", C290="870.6 Rent - Property Tax", C290="870.7 Rent - Homeoffice", C290="870.9 Rent - Water"),
   0,
   IF(Dashboard!$F$5="Quick",
      IF(OR(C290="190 Automobile",C290="200 computer hardware",C290="210 Computer software",C290="220 Quickbooks software",C290="230 Office equipment",C290="240 Office furniture"),
         E290-(E290/(1+Dashboard!$F$4)),
         0
      ),
      IF(C290="750 Business promotion",
         E290-(E290/(1+4.793/100)),
         E290-(E290/(1+Dashboard!$F$4))
      )
   )
)</f>
        <v>0</v>
      </c>
      <c r="J290" s="40">
        <f>Bank2[[#This Row],[Money in/ (Money out)]]-Bank2[[#This Row],[GST/HST]]</f>
        <v>0</v>
      </c>
      <c r="L290" s="37">
        <f t="shared" si="12"/>
        <v>0</v>
      </c>
    </row>
    <row r="291" spans="4:12" x14ac:dyDescent="0.2">
      <c r="D291" s="416">
        <f>_xlfn.XLOOKUP(C:C,Table1[for Import to Bank Register dropdown],Table1[for Pivot],0,0,1)</f>
        <v>0</v>
      </c>
      <c r="E291" s="422"/>
      <c r="F291" s="160">
        <f t="shared" si="14"/>
        <v>2222222</v>
      </c>
      <c r="G291" s="394">
        <f t="shared" si="13"/>
        <v>0</v>
      </c>
      <c r="I291" s="395">
        <f>IF(OR(C291="150 Directors advances", C291="120 accounts receivable", C291="720.2 Automobile - Insurance", C291="720.3 Automobile - License", C291="870.4 Rent - Insurance", C291="870.6 Rent - Property Tax", C291="870.7 Rent - Homeoffice", C291="870.9 Rent - Water"),
   0,
   IF(Dashboard!$F$5="Quick",
      IF(OR(C291="190 Automobile",C291="200 computer hardware",C291="210 Computer software",C291="220 Quickbooks software",C291="230 Office equipment",C291="240 Office furniture"),
         E291-(E291/(1+Dashboard!$F$4)),
         0
      ),
      IF(C291="750 Business promotion",
         E291-(E291/(1+4.793/100)),
         E291-(E291/(1+Dashboard!$F$4))
      )
   )
)</f>
        <v>0</v>
      </c>
      <c r="J291" s="40">
        <f>Bank2[[#This Row],[Money in/ (Money out)]]-Bank2[[#This Row],[GST/HST]]</f>
        <v>0</v>
      </c>
      <c r="L291" s="37">
        <f t="shared" si="12"/>
        <v>0</v>
      </c>
    </row>
    <row r="292" spans="4:12" x14ac:dyDescent="0.2">
      <c r="D292" s="416">
        <f>_xlfn.XLOOKUP(C:C,Table1[for Import to Bank Register dropdown],Table1[for Pivot],0,0,1)</f>
        <v>0</v>
      </c>
      <c r="E292" s="422"/>
      <c r="F292" s="160">
        <f t="shared" si="14"/>
        <v>2222222</v>
      </c>
      <c r="G292" s="394">
        <f t="shared" si="13"/>
        <v>0</v>
      </c>
      <c r="I292" s="395">
        <f>IF(OR(C292="150 Directors advances", C292="120 accounts receivable", C292="720.2 Automobile - Insurance", C292="720.3 Automobile - License", C292="870.4 Rent - Insurance", C292="870.6 Rent - Property Tax", C292="870.7 Rent - Homeoffice", C292="870.9 Rent - Water"),
   0,
   IF(Dashboard!$F$5="Quick",
      IF(OR(C292="190 Automobile",C292="200 computer hardware",C292="210 Computer software",C292="220 Quickbooks software",C292="230 Office equipment",C292="240 Office furniture"),
         E292-(E292/(1+Dashboard!$F$4)),
         0
      ),
      IF(C292="750 Business promotion",
         E292-(E292/(1+4.793/100)),
         E292-(E292/(1+Dashboard!$F$4))
      )
   )
)</f>
        <v>0</v>
      </c>
      <c r="J292" s="40">
        <f>Bank2[[#This Row],[Money in/ (Money out)]]-Bank2[[#This Row],[GST/HST]]</f>
        <v>0</v>
      </c>
      <c r="L292" s="37">
        <f t="shared" si="12"/>
        <v>0</v>
      </c>
    </row>
    <row r="293" spans="4:12" x14ac:dyDescent="0.2">
      <c r="D293" s="416">
        <f>_xlfn.XLOOKUP(C:C,Table1[for Import to Bank Register dropdown],Table1[for Pivot],0,0,1)</f>
        <v>0</v>
      </c>
      <c r="E293" s="422"/>
      <c r="F293" s="160">
        <f t="shared" si="14"/>
        <v>2222222</v>
      </c>
      <c r="G293" s="394">
        <f t="shared" si="13"/>
        <v>0</v>
      </c>
      <c r="I293" s="395">
        <f>IF(OR(C293="150 Directors advances", C293="120 accounts receivable", C293="720.2 Automobile - Insurance", C293="720.3 Automobile - License", C293="870.4 Rent - Insurance", C293="870.6 Rent - Property Tax", C293="870.7 Rent - Homeoffice", C293="870.9 Rent - Water"),
   0,
   IF(Dashboard!$F$5="Quick",
      IF(OR(C293="190 Automobile",C293="200 computer hardware",C293="210 Computer software",C293="220 Quickbooks software",C293="230 Office equipment",C293="240 Office furniture"),
         E293-(E293/(1+Dashboard!$F$4)),
         0
      ),
      IF(C293="750 Business promotion",
         E293-(E293/(1+4.793/100)),
         E293-(E293/(1+Dashboard!$F$4))
      )
   )
)</f>
        <v>0</v>
      </c>
      <c r="J293" s="40">
        <f>Bank2[[#This Row],[Money in/ (Money out)]]-Bank2[[#This Row],[GST/HST]]</f>
        <v>0</v>
      </c>
      <c r="L293" s="37">
        <f t="shared" si="12"/>
        <v>0</v>
      </c>
    </row>
    <row r="294" spans="4:12" x14ac:dyDescent="0.2">
      <c r="D294" s="416">
        <f>_xlfn.XLOOKUP(C:C,Table1[for Import to Bank Register dropdown],Table1[for Pivot],0,0,1)</f>
        <v>0</v>
      </c>
      <c r="E294" s="422"/>
      <c r="F294" s="160">
        <f t="shared" si="14"/>
        <v>2222222</v>
      </c>
      <c r="G294" s="394">
        <f t="shared" si="13"/>
        <v>0</v>
      </c>
      <c r="I294" s="395">
        <f>IF(OR(C294="150 Directors advances", C294="120 accounts receivable", C294="720.2 Automobile - Insurance", C294="720.3 Automobile - License", C294="870.4 Rent - Insurance", C294="870.6 Rent - Property Tax", C294="870.7 Rent - Homeoffice", C294="870.9 Rent - Water"),
   0,
   IF(Dashboard!$F$5="Quick",
      IF(OR(C294="190 Automobile",C294="200 computer hardware",C294="210 Computer software",C294="220 Quickbooks software",C294="230 Office equipment",C294="240 Office furniture"),
         E294-(E294/(1+Dashboard!$F$4)),
         0
      ),
      IF(C294="750 Business promotion",
         E294-(E294/(1+4.793/100)),
         E294-(E294/(1+Dashboard!$F$4))
      )
   )
)</f>
        <v>0</v>
      </c>
      <c r="J294" s="40">
        <f>Bank2[[#This Row],[Money in/ (Money out)]]-Bank2[[#This Row],[GST/HST]]</f>
        <v>0</v>
      </c>
      <c r="L294" s="37">
        <f t="shared" si="12"/>
        <v>0</v>
      </c>
    </row>
    <row r="295" spans="4:12" x14ac:dyDescent="0.2">
      <c r="D295" s="416">
        <f>_xlfn.XLOOKUP(C:C,Table1[for Import to Bank Register dropdown],Table1[for Pivot],0,0,1)</f>
        <v>0</v>
      </c>
      <c r="E295" s="422"/>
      <c r="F295" s="160">
        <f t="shared" si="14"/>
        <v>2222222</v>
      </c>
      <c r="G295" s="394">
        <f t="shared" si="13"/>
        <v>0</v>
      </c>
      <c r="I295" s="395">
        <f>IF(OR(C295="150 Directors advances", C295="120 accounts receivable", C295="720.2 Automobile - Insurance", C295="720.3 Automobile - License", C295="870.4 Rent - Insurance", C295="870.6 Rent - Property Tax", C295="870.7 Rent - Homeoffice", C295="870.9 Rent - Water"),
   0,
   IF(Dashboard!$F$5="Quick",
      IF(OR(C295="190 Automobile",C295="200 computer hardware",C295="210 Computer software",C295="220 Quickbooks software",C295="230 Office equipment",C295="240 Office furniture"),
         E295-(E295/(1+Dashboard!$F$4)),
         0
      ),
      IF(C295="750 Business promotion",
         E295-(E295/(1+4.793/100)),
         E295-(E295/(1+Dashboard!$F$4))
      )
   )
)</f>
        <v>0</v>
      </c>
      <c r="J295" s="40">
        <f>Bank2[[#This Row],[Money in/ (Money out)]]-Bank2[[#This Row],[GST/HST]]</f>
        <v>0</v>
      </c>
      <c r="L295" s="37">
        <f t="shared" si="12"/>
        <v>0</v>
      </c>
    </row>
    <row r="296" spans="4:12" x14ac:dyDescent="0.2">
      <c r="D296" s="416">
        <f>_xlfn.XLOOKUP(C:C,Table1[for Import to Bank Register dropdown],Table1[for Pivot],0,0,1)</f>
        <v>0</v>
      </c>
      <c r="E296" s="422"/>
      <c r="F296" s="160">
        <f t="shared" si="14"/>
        <v>2222222</v>
      </c>
      <c r="G296" s="394">
        <f t="shared" si="13"/>
        <v>0</v>
      </c>
      <c r="I296" s="395">
        <f>IF(OR(C296="150 Directors advances", C296="120 accounts receivable", C296="720.2 Automobile - Insurance", C296="720.3 Automobile - License", C296="870.4 Rent - Insurance", C296="870.6 Rent - Property Tax", C296="870.7 Rent - Homeoffice", C296="870.9 Rent - Water"),
   0,
   IF(Dashboard!$F$5="Quick",
      IF(OR(C296="190 Automobile",C296="200 computer hardware",C296="210 Computer software",C296="220 Quickbooks software",C296="230 Office equipment",C296="240 Office furniture"),
         E296-(E296/(1+Dashboard!$F$4)),
         0
      ),
      IF(C296="750 Business promotion",
         E296-(E296/(1+4.793/100)),
         E296-(E296/(1+Dashboard!$F$4))
      )
   )
)</f>
        <v>0</v>
      </c>
      <c r="J296" s="40">
        <f>Bank2[[#This Row],[Money in/ (Money out)]]-Bank2[[#This Row],[GST/HST]]</f>
        <v>0</v>
      </c>
      <c r="L296" s="37">
        <f t="shared" si="12"/>
        <v>0</v>
      </c>
    </row>
    <row r="297" spans="4:12" x14ac:dyDescent="0.2">
      <c r="D297" s="416">
        <f>_xlfn.XLOOKUP(C:C,Table1[for Import to Bank Register dropdown],Table1[for Pivot],0,0,1)</f>
        <v>0</v>
      </c>
      <c r="E297" s="422"/>
      <c r="F297" s="160">
        <f t="shared" si="14"/>
        <v>2222222</v>
      </c>
      <c r="G297" s="394">
        <f t="shared" si="13"/>
        <v>0</v>
      </c>
      <c r="I297" s="395">
        <f>IF(OR(C297="150 Directors advances", C297="120 accounts receivable", C297="720.2 Automobile - Insurance", C297="720.3 Automobile - License", C297="870.4 Rent - Insurance", C297="870.6 Rent - Property Tax", C297="870.7 Rent - Homeoffice", C297="870.9 Rent - Water"),
   0,
   IF(Dashboard!$F$5="Quick",
      IF(OR(C297="190 Automobile",C297="200 computer hardware",C297="210 Computer software",C297="220 Quickbooks software",C297="230 Office equipment",C297="240 Office furniture"),
         E297-(E297/(1+Dashboard!$F$4)),
         0
      ),
      IF(C297="750 Business promotion",
         E297-(E297/(1+4.793/100)),
         E297-(E297/(1+Dashboard!$F$4))
      )
   )
)</f>
        <v>0</v>
      </c>
      <c r="J297" s="40">
        <f>Bank2[[#This Row],[Money in/ (Money out)]]-Bank2[[#This Row],[GST/HST]]</f>
        <v>0</v>
      </c>
      <c r="L297" s="37">
        <f t="shared" si="12"/>
        <v>0</v>
      </c>
    </row>
    <row r="298" spans="4:12" x14ac:dyDescent="0.2">
      <c r="D298" s="416">
        <f>_xlfn.XLOOKUP(C:C,Table1[for Import to Bank Register dropdown],Table1[for Pivot],0,0,1)</f>
        <v>0</v>
      </c>
      <c r="E298" s="422"/>
      <c r="F298" s="160">
        <f t="shared" si="14"/>
        <v>2222222</v>
      </c>
      <c r="G298" s="394">
        <f t="shared" si="13"/>
        <v>0</v>
      </c>
      <c r="I298" s="395">
        <f>IF(OR(C298="150 Directors advances", C298="120 accounts receivable", C298="720.2 Automobile - Insurance", C298="720.3 Automobile - License", C298="870.4 Rent - Insurance", C298="870.6 Rent - Property Tax", C298="870.7 Rent - Homeoffice", C298="870.9 Rent - Water"),
   0,
   IF(Dashboard!$F$5="Quick",
      IF(OR(C298="190 Automobile",C298="200 computer hardware",C298="210 Computer software",C298="220 Quickbooks software",C298="230 Office equipment",C298="240 Office furniture"),
         E298-(E298/(1+Dashboard!$F$4)),
         0
      ),
      IF(C298="750 Business promotion",
         E298-(E298/(1+4.793/100)),
         E298-(E298/(1+Dashboard!$F$4))
      )
   )
)</f>
        <v>0</v>
      </c>
      <c r="J298" s="40">
        <f>Bank2[[#This Row],[Money in/ (Money out)]]-Bank2[[#This Row],[GST/HST]]</f>
        <v>0</v>
      </c>
      <c r="L298" s="37">
        <f t="shared" si="12"/>
        <v>0</v>
      </c>
    </row>
    <row r="299" spans="4:12" x14ac:dyDescent="0.2">
      <c r="D299" s="416">
        <f>_xlfn.XLOOKUP(C:C,Table1[for Import to Bank Register dropdown],Table1[for Pivot],0,0,1)</f>
        <v>0</v>
      </c>
      <c r="E299" s="422"/>
      <c r="F299" s="160">
        <f t="shared" si="14"/>
        <v>2222222</v>
      </c>
      <c r="G299" s="394">
        <f t="shared" si="13"/>
        <v>0</v>
      </c>
      <c r="I299" s="395">
        <f>IF(OR(C299="150 Directors advances", C299="120 accounts receivable", C299="720.2 Automobile - Insurance", C299="720.3 Automobile - License", C299="870.4 Rent - Insurance", C299="870.6 Rent - Property Tax", C299="870.7 Rent - Homeoffice", C299="870.9 Rent - Water"),
   0,
   IF(Dashboard!$F$5="Quick",
      IF(OR(C299="190 Automobile",C299="200 computer hardware",C299="210 Computer software",C299="220 Quickbooks software",C299="230 Office equipment",C299="240 Office furniture"),
         E299-(E299/(1+Dashboard!$F$4)),
         0
      ),
      IF(C299="750 Business promotion",
         E299-(E299/(1+4.793/100)),
         E299-(E299/(1+Dashboard!$F$4))
      )
   )
)</f>
        <v>0</v>
      </c>
      <c r="J299" s="40">
        <f>Bank2[[#This Row],[Money in/ (Money out)]]-Bank2[[#This Row],[GST/HST]]</f>
        <v>0</v>
      </c>
      <c r="L299" s="37">
        <f t="shared" si="12"/>
        <v>0</v>
      </c>
    </row>
    <row r="300" spans="4:12" x14ac:dyDescent="0.2">
      <c r="D300" s="416">
        <f>_xlfn.XLOOKUP(C:C,Table1[for Import to Bank Register dropdown],Table1[for Pivot],0,0,1)</f>
        <v>0</v>
      </c>
      <c r="E300" s="422"/>
      <c r="F300" s="160">
        <f t="shared" si="14"/>
        <v>2222222</v>
      </c>
      <c r="G300" s="394">
        <f t="shared" si="13"/>
        <v>0</v>
      </c>
      <c r="I300" s="395">
        <f>IF(OR(C300="150 Directors advances", C300="120 accounts receivable", C300="720.2 Automobile - Insurance", C300="720.3 Automobile - License", C300="870.4 Rent - Insurance", C300="870.6 Rent - Property Tax", C300="870.7 Rent - Homeoffice", C300="870.9 Rent - Water"),
   0,
   IF(Dashboard!$F$5="Quick",
      IF(OR(C300="190 Automobile",C300="200 computer hardware",C300="210 Computer software",C300="220 Quickbooks software",C300="230 Office equipment",C300="240 Office furniture"),
         E300-(E300/(1+Dashboard!$F$4)),
         0
      ),
      IF(C300="750 Business promotion",
         E300-(E300/(1+4.793/100)),
         E300-(E300/(1+Dashboard!$F$4))
      )
   )
)</f>
        <v>0</v>
      </c>
      <c r="J300" s="40">
        <f>Bank2[[#This Row],[Money in/ (Money out)]]-Bank2[[#This Row],[GST/HST]]</f>
        <v>0</v>
      </c>
      <c r="L300" s="37">
        <f t="shared" si="12"/>
        <v>0</v>
      </c>
    </row>
    <row r="301" spans="4:12" x14ac:dyDescent="0.2">
      <c r="D301" s="416">
        <f>_xlfn.XLOOKUP(C:C,Table1[for Import to Bank Register dropdown],Table1[for Pivot],0,0,1)</f>
        <v>0</v>
      </c>
      <c r="E301" s="422"/>
      <c r="F301" s="160">
        <f t="shared" si="14"/>
        <v>2222222</v>
      </c>
      <c r="G301" s="394">
        <f t="shared" si="13"/>
        <v>0</v>
      </c>
      <c r="I301" s="395">
        <f>IF(OR(C301="150 Directors advances", C301="120 accounts receivable", C301="720.2 Automobile - Insurance", C301="720.3 Automobile - License", C301="870.4 Rent - Insurance", C301="870.6 Rent - Property Tax", C301="870.7 Rent - Homeoffice", C301="870.9 Rent - Water"),
   0,
   IF(Dashboard!$F$5="Quick",
      IF(OR(C301="190 Automobile",C301="200 computer hardware",C301="210 Computer software",C301="220 Quickbooks software",C301="230 Office equipment",C301="240 Office furniture"),
         E301-(E301/(1+Dashboard!$F$4)),
         0
      ),
      IF(C301="750 Business promotion",
         E301-(E301/(1+4.793/100)),
         E301-(E301/(1+Dashboard!$F$4))
      )
   )
)</f>
        <v>0</v>
      </c>
      <c r="J301" s="40">
        <f>Bank2[[#This Row],[Money in/ (Money out)]]-Bank2[[#This Row],[GST/HST]]</f>
        <v>0</v>
      </c>
      <c r="L301" s="37">
        <f t="shared" si="12"/>
        <v>0</v>
      </c>
    </row>
    <row r="302" spans="4:12" x14ac:dyDescent="0.2">
      <c r="D302" s="416">
        <f>_xlfn.XLOOKUP(C:C,Table1[for Import to Bank Register dropdown],Table1[for Pivot],0,0,1)</f>
        <v>0</v>
      </c>
      <c r="E302" s="422"/>
      <c r="F302" s="160">
        <f t="shared" si="14"/>
        <v>2222222</v>
      </c>
      <c r="G302" s="394">
        <f t="shared" si="13"/>
        <v>0</v>
      </c>
      <c r="I302" s="395">
        <f>IF(OR(C302="150 Directors advances", C302="120 accounts receivable", C302="720.2 Automobile - Insurance", C302="720.3 Automobile - License", C302="870.4 Rent - Insurance", C302="870.6 Rent - Property Tax", C302="870.7 Rent - Homeoffice", C302="870.9 Rent - Water"),
   0,
   IF(Dashboard!$F$5="Quick",
      IF(OR(C302="190 Automobile",C302="200 computer hardware",C302="210 Computer software",C302="220 Quickbooks software",C302="230 Office equipment",C302="240 Office furniture"),
         E302-(E302/(1+Dashboard!$F$4)),
         0
      ),
      IF(C302="750 Business promotion",
         E302-(E302/(1+4.793/100)),
         E302-(E302/(1+Dashboard!$F$4))
      )
   )
)</f>
        <v>0</v>
      </c>
      <c r="J302" s="40">
        <f>Bank2[[#This Row],[Money in/ (Money out)]]-Bank2[[#This Row],[GST/HST]]</f>
        <v>0</v>
      </c>
      <c r="L302" s="37">
        <f t="shared" si="12"/>
        <v>0</v>
      </c>
    </row>
    <row r="303" spans="4:12" x14ac:dyDescent="0.2">
      <c r="D303" s="416">
        <f>_xlfn.XLOOKUP(C:C,Table1[for Import to Bank Register dropdown],Table1[for Pivot],0,0,1)</f>
        <v>0</v>
      </c>
      <c r="E303" s="422"/>
      <c r="F303" s="160">
        <f t="shared" si="14"/>
        <v>2222222</v>
      </c>
      <c r="G303" s="394">
        <f t="shared" si="13"/>
        <v>0</v>
      </c>
      <c r="I303" s="395">
        <f>IF(OR(C303="150 Directors advances", C303="120 accounts receivable", C303="720.2 Automobile - Insurance", C303="720.3 Automobile - License", C303="870.4 Rent - Insurance", C303="870.6 Rent - Property Tax", C303="870.7 Rent - Homeoffice", C303="870.9 Rent - Water"),
   0,
   IF(Dashboard!$F$5="Quick",
      IF(OR(C303="190 Automobile",C303="200 computer hardware",C303="210 Computer software",C303="220 Quickbooks software",C303="230 Office equipment",C303="240 Office furniture"),
         E303-(E303/(1+Dashboard!$F$4)),
         0
      ),
      IF(C303="750 Business promotion",
         E303-(E303/(1+4.793/100)),
         E303-(E303/(1+Dashboard!$F$4))
      )
   )
)</f>
        <v>0</v>
      </c>
      <c r="J303" s="40">
        <f>Bank2[[#This Row],[Money in/ (Money out)]]-Bank2[[#This Row],[GST/HST]]</f>
        <v>0</v>
      </c>
      <c r="L303" s="37">
        <f t="shared" si="12"/>
        <v>0</v>
      </c>
    </row>
    <row r="304" spans="4:12" x14ac:dyDescent="0.2">
      <c r="D304" s="416">
        <f>_xlfn.XLOOKUP(C:C,Table1[for Import to Bank Register dropdown],Table1[for Pivot],0,0,1)</f>
        <v>0</v>
      </c>
      <c r="E304" s="422"/>
      <c r="F304" s="160">
        <f t="shared" si="14"/>
        <v>2222222</v>
      </c>
      <c r="G304" s="394">
        <f t="shared" si="13"/>
        <v>0</v>
      </c>
      <c r="I304" s="395">
        <f>IF(OR(C304="150 Directors advances", C304="120 accounts receivable", C304="720.2 Automobile - Insurance", C304="720.3 Automobile - License", C304="870.4 Rent - Insurance", C304="870.6 Rent - Property Tax", C304="870.7 Rent - Homeoffice", C304="870.9 Rent - Water"),
   0,
   IF(Dashboard!$F$5="Quick",
      IF(OR(C304="190 Automobile",C304="200 computer hardware",C304="210 Computer software",C304="220 Quickbooks software",C304="230 Office equipment",C304="240 Office furniture"),
         E304-(E304/(1+Dashboard!$F$4)),
         0
      ),
      IF(C304="750 Business promotion",
         E304-(E304/(1+4.793/100)),
         E304-(E304/(1+Dashboard!$F$4))
      )
   )
)</f>
        <v>0</v>
      </c>
      <c r="J304" s="40">
        <f>Bank2[[#This Row],[Money in/ (Money out)]]-Bank2[[#This Row],[GST/HST]]</f>
        <v>0</v>
      </c>
      <c r="L304" s="37">
        <f t="shared" si="12"/>
        <v>0</v>
      </c>
    </row>
    <row r="305" spans="4:12" x14ac:dyDescent="0.2">
      <c r="D305" s="416">
        <f>_xlfn.XLOOKUP(C:C,Table1[for Import to Bank Register dropdown],Table1[for Pivot],0,0,1)</f>
        <v>0</v>
      </c>
      <c r="E305" s="422"/>
      <c r="F305" s="160">
        <f t="shared" si="14"/>
        <v>2222222</v>
      </c>
      <c r="G305" s="394">
        <f t="shared" si="13"/>
        <v>0</v>
      </c>
      <c r="I305" s="395">
        <f>IF(OR(C305="150 Directors advances", C305="120 accounts receivable", C305="720.2 Automobile - Insurance", C305="720.3 Automobile - License", C305="870.4 Rent - Insurance", C305="870.6 Rent - Property Tax", C305="870.7 Rent - Homeoffice", C305="870.9 Rent - Water"),
   0,
   IF(Dashboard!$F$5="Quick",
      IF(OR(C305="190 Automobile",C305="200 computer hardware",C305="210 Computer software",C305="220 Quickbooks software",C305="230 Office equipment",C305="240 Office furniture"),
         E305-(E305/(1+Dashboard!$F$4)),
         0
      ),
      IF(C305="750 Business promotion",
         E305-(E305/(1+4.793/100)),
         E305-(E305/(1+Dashboard!$F$4))
      )
   )
)</f>
        <v>0</v>
      </c>
      <c r="J305" s="40">
        <f>Bank2[[#This Row],[Money in/ (Money out)]]-Bank2[[#This Row],[GST/HST]]</f>
        <v>0</v>
      </c>
      <c r="L305" s="37">
        <f t="shared" si="12"/>
        <v>0</v>
      </c>
    </row>
    <row r="306" spans="4:12" x14ac:dyDescent="0.2">
      <c r="D306" s="416">
        <f>_xlfn.XLOOKUP(C:C,Table1[for Import to Bank Register dropdown],Table1[for Pivot],0,0,1)</f>
        <v>0</v>
      </c>
      <c r="E306" s="422"/>
      <c r="F306" s="160">
        <f t="shared" si="14"/>
        <v>2222222</v>
      </c>
      <c r="G306" s="394">
        <f t="shared" si="13"/>
        <v>0</v>
      </c>
      <c r="I306" s="395">
        <f>IF(OR(C306="150 Directors advances", C306="120 accounts receivable", C306="720.2 Automobile - Insurance", C306="720.3 Automobile - License", C306="870.4 Rent - Insurance", C306="870.6 Rent - Property Tax", C306="870.7 Rent - Homeoffice", C306="870.9 Rent - Water"),
   0,
   IF(Dashboard!$F$5="Quick",
      IF(OR(C306="190 Automobile",C306="200 computer hardware",C306="210 Computer software",C306="220 Quickbooks software",C306="230 Office equipment",C306="240 Office furniture"),
         E306-(E306/(1+Dashboard!$F$4)),
         0
      ),
      IF(C306="750 Business promotion",
         E306-(E306/(1+4.793/100)),
         E306-(E306/(1+Dashboard!$F$4))
      )
   )
)</f>
        <v>0</v>
      </c>
      <c r="J306" s="40">
        <f>Bank2[[#This Row],[Money in/ (Money out)]]-Bank2[[#This Row],[GST/HST]]</f>
        <v>0</v>
      </c>
      <c r="L306" s="37">
        <f t="shared" si="12"/>
        <v>0</v>
      </c>
    </row>
    <row r="307" spans="4:12" x14ac:dyDescent="0.2">
      <c r="D307" s="416">
        <f>_xlfn.XLOOKUP(C:C,Table1[for Import to Bank Register dropdown],Table1[for Pivot],0,0,1)</f>
        <v>0</v>
      </c>
      <c r="E307" s="422"/>
      <c r="F307" s="160">
        <f t="shared" si="14"/>
        <v>2222222</v>
      </c>
      <c r="G307" s="394">
        <f t="shared" si="13"/>
        <v>0</v>
      </c>
      <c r="I307" s="395">
        <f>IF(OR(C307="150 Directors advances", C307="120 accounts receivable", C307="720.2 Automobile - Insurance", C307="720.3 Automobile - License", C307="870.4 Rent - Insurance", C307="870.6 Rent - Property Tax", C307="870.7 Rent - Homeoffice", C307="870.9 Rent - Water"),
   0,
   IF(Dashboard!$F$5="Quick",
      IF(OR(C307="190 Automobile",C307="200 computer hardware",C307="210 Computer software",C307="220 Quickbooks software",C307="230 Office equipment",C307="240 Office furniture"),
         E307-(E307/(1+Dashboard!$F$4)),
         0
      ),
      IF(C307="750 Business promotion",
         E307-(E307/(1+4.793/100)),
         E307-(E307/(1+Dashboard!$F$4))
      )
   )
)</f>
        <v>0</v>
      </c>
      <c r="J307" s="40">
        <f>Bank2[[#This Row],[Money in/ (Money out)]]-Bank2[[#This Row],[GST/HST]]</f>
        <v>0</v>
      </c>
      <c r="L307" s="37">
        <f t="shared" si="12"/>
        <v>0</v>
      </c>
    </row>
    <row r="308" spans="4:12" x14ac:dyDescent="0.2">
      <c r="D308" s="416">
        <f>_xlfn.XLOOKUP(C:C,Table1[for Import to Bank Register dropdown],Table1[for Pivot],0,0,1)</f>
        <v>0</v>
      </c>
      <c r="E308" s="422"/>
      <c r="F308" s="160">
        <f t="shared" si="14"/>
        <v>2222222</v>
      </c>
      <c r="G308" s="394">
        <f t="shared" si="13"/>
        <v>0</v>
      </c>
      <c r="I308" s="395">
        <f>IF(OR(C308="150 Directors advances", C308="120 accounts receivable", C308="720.2 Automobile - Insurance", C308="720.3 Automobile - License", C308="870.4 Rent - Insurance", C308="870.6 Rent - Property Tax", C308="870.7 Rent - Homeoffice", C308="870.9 Rent - Water"),
   0,
   IF(Dashboard!$F$5="Quick",
      IF(OR(C308="190 Automobile",C308="200 computer hardware",C308="210 Computer software",C308="220 Quickbooks software",C308="230 Office equipment",C308="240 Office furniture"),
         E308-(E308/(1+Dashboard!$F$4)),
         0
      ),
      IF(C308="750 Business promotion",
         E308-(E308/(1+4.793/100)),
         E308-(E308/(1+Dashboard!$F$4))
      )
   )
)</f>
        <v>0</v>
      </c>
      <c r="J308" s="40">
        <f>Bank2[[#This Row],[Money in/ (Money out)]]-Bank2[[#This Row],[GST/HST]]</f>
        <v>0</v>
      </c>
      <c r="L308" s="37">
        <f t="shared" si="12"/>
        <v>0</v>
      </c>
    </row>
    <row r="309" spans="4:12" x14ac:dyDescent="0.2">
      <c r="D309" s="416">
        <f>_xlfn.XLOOKUP(C:C,Table1[for Import to Bank Register dropdown],Table1[for Pivot],0,0,1)</f>
        <v>0</v>
      </c>
      <c r="E309" s="422"/>
      <c r="F309" s="160">
        <f t="shared" si="14"/>
        <v>2222222</v>
      </c>
      <c r="G309" s="394">
        <f t="shared" si="13"/>
        <v>0</v>
      </c>
      <c r="I309" s="395">
        <f>IF(OR(C309="150 Directors advances", C309="120 accounts receivable", C309="720.2 Automobile - Insurance", C309="720.3 Automobile - License", C309="870.4 Rent - Insurance", C309="870.6 Rent - Property Tax", C309="870.7 Rent - Homeoffice", C309="870.9 Rent - Water"),
   0,
   IF(Dashboard!$F$5="Quick",
      IF(OR(C309="190 Automobile",C309="200 computer hardware",C309="210 Computer software",C309="220 Quickbooks software",C309="230 Office equipment",C309="240 Office furniture"),
         E309-(E309/(1+Dashboard!$F$4)),
         0
      ),
      IF(C309="750 Business promotion",
         E309-(E309/(1+4.793/100)),
         E309-(E309/(1+Dashboard!$F$4))
      )
   )
)</f>
        <v>0</v>
      </c>
      <c r="J309" s="40">
        <f>Bank2[[#This Row],[Money in/ (Money out)]]-Bank2[[#This Row],[GST/HST]]</f>
        <v>0</v>
      </c>
      <c r="L309" s="37">
        <f t="shared" si="12"/>
        <v>0</v>
      </c>
    </row>
    <row r="310" spans="4:12" x14ac:dyDescent="0.2">
      <c r="D310" s="416">
        <f>_xlfn.XLOOKUP(C:C,Table1[for Import to Bank Register dropdown],Table1[for Pivot],0,0,1)</f>
        <v>0</v>
      </c>
      <c r="E310" s="422"/>
      <c r="F310" s="160">
        <f t="shared" si="14"/>
        <v>2222222</v>
      </c>
      <c r="G310" s="394">
        <f t="shared" si="13"/>
        <v>0</v>
      </c>
      <c r="I310" s="395">
        <f>IF(OR(C310="150 Directors advances", C310="120 accounts receivable", C310="720.2 Automobile - Insurance", C310="720.3 Automobile - License", C310="870.4 Rent - Insurance", C310="870.6 Rent - Property Tax", C310="870.7 Rent - Homeoffice", C310="870.9 Rent - Water"),
   0,
   IF(Dashboard!$F$5="Quick",
      IF(OR(C310="190 Automobile",C310="200 computer hardware",C310="210 Computer software",C310="220 Quickbooks software",C310="230 Office equipment",C310="240 Office furniture"),
         E310-(E310/(1+Dashboard!$F$4)),
         0
      ),
      IF(C310="750 Business promotion",
         E310-(E310/(1+4.793/100)),
         E310-(E310/(1+Dashboard!$F$4))
      )
   )
)</f>
        <v>0</v>
      </c>
      <c r="J310" s="40">
        <f>Bank2[[#This Row],[Money in/ (Money out)]]-Bank2[[#This Row],[GST/HST]]</f>
        <v>0</v>
      </c>
      <c r="L310" s="37">
        <f t="shared" si="12"/>
        <v>0</v>
      </c>
    </row>
    <row r="311" spans="4:12" x14ac:dyDescent="0.2">
      <c r="D311" s="416">
        <f>_xlfn.XLOOKUP(C:C,Table1[for Import to Bank Register dropdown],Table1[for Pivot],0,0,1)</f>
        <v>0</v>
      </c>
      <c r="E311" s="422"/>
      <c r="F311" s="160">
        <f t="shared" si="14"/>
        <v>2222222</v>
      </c>
      <c r="G311" s="394">
        <f t="shared" si="13"/>
        <v>0</v>
      </c>
      <c r="I311" s="395">
        <f>IF(OR(C311="150 Directors advances", C311="120 accounts receivable", C311="720.2 Automobile - Insurance", C311="720.3 Automobile - License", C311="870.4 Rent - Insurance", C311="870.6 Rent - Property Tax", C311="870.7 Rent - Homeoffice", C311="870.9 Rent - Water"),
   0,
   IF(Dashboard!$F$5="Quick",
      IF(OR(C311="190 Automobile",C311="200 computer hardware",C311="210 Computer software",C311="220 Quickbooks software",C311="230 Office equipment",C311="240 Office furniture"),
         E311-(E311/(1+Dashboard!$F$4)),
         0
      ),
      IF(C311="750 Business promotion",
         E311-(E311/(1+4.793/100)),
         E311-(E311/(1+Dashboard!$F$4))
      )
   )
)</f>
        <v>0</v>
      </c>
      <c r="J311" s="40">
        <f>Bank2[[#This Row],[Money in/ (Money out)]]-Bank2[[#This Row],[GST/HST]]</f>
        <v>0</v>
      </c>
      <c r="L311" s="37">
        <f t="shared" si="12"/>
        <v>0</v>
      </c>
    </row>
    <row r="312" spans="4:12" x14ac:dyDescent="0.2">
      <c r="D312" s="416">
        <f>_xlfn.XLOOKUP(C:C,Table1[for Import to Bank Register dropdown],Table1[for Pivot],0,0,1)</f>
        <v>0</v>
      </c>
      <c r="E312" s="422"/>
      <c r="F312" s="160">
        <f t="shared" si="14"/>
        <v>2222222</v>
      </c>
      <c r="G312" s="394">
        <f t="shared" si="13"/>
        <v>0</v>
      </c>
      <c r="I312" s="395">
        <f>IF(OR(C312="150 Directors advances", C312="120 accounts receivable", C312="720.2 Automobile - Insurance", C312="720.3 Automobile - License", C312="870.4 Rent - Insurance", C312="870.6 Rent - Property Tax", C312="870.7 Rent - Homeoffice", C312="870.9 Rent - Water"),
   0,
   IF(Dashboard!$F$5="Quick",
      IF(OR(C312="190 Automobile",C312="200 computer hardware",C312="210 Computer software",C312="220 Quickbooks software",C312="230 Office equipment",C312="240 Office furniture"),
         E312-(E312/(1+Dashboard!$F$4)),
         0
      ),
      IF(C312="750 Business promotion",
         E312-(E312/(1+4.793/100)),
         E312-(E312/(1+Dashboard!$F$4))
      )
   )
)</f>
        <v>0</v>
      </c>
      <c r="J312" s="40">
        <f>Bank2[[#This Row],[Money in/ (Money out)]]-Bank2[[#This Row],[GST/HST]]</f>
        <v>0</v>
      </c>
      <c r="L312" s="37">
        <f t="shared" si="12"/>
        <v>0</v>
      </c>
    </row>
    <row r="313" spans="4:12" x14ac:dyDescent="0.2">
      <c r="D313" s="416">
        <f>_xlfn.XLOOKUP(C:C,Table1[for Import to Bank Register dropdown],Table1[for Pivot],0,0,1)</f>
        <v>0</v>
      </c>
      <c r="E313" s="422"/>
      <c r="F313" s="160">
        <f t="shared" si="14"/>
        <v>2222222</v>
      </c>
      <c r="G313" s="394">
        <f t="shared" si="13"/>
        <v>0</v>
      </c>
      <c r="I313" s="395">
        <f>IF(OR(C313="150 Directors advances", C313="120 accounts receivable", C313="720.2 Automobile - Insurance", C313="720.3 Automobile - License", C313="870.4 Rent - Insurance", C313="870.6 Rent - Property Tax", C313="870.7 Rent - Homeoffice", C313="870.9 Rent - Water"),
   0,
   IF(Dashboard!$F$5="Quick",
      IF(OR(C313="190 Automobile",C313="200 computer hardware",C313="210 Computer software",C313="220 Quickbooks software",C313="230 Office equipment",C313="240 Office furniture"),
         E313-(E313/(1+Dashboard!$F$4)),
         0
      ),
      IF(C313="750 Business promotion",
         E313-(E313/(1+4.793/100)),
         E313-(E313/(1+Dashboard!$F$4))
      )
   )
)</f>
        <v>0</v>
      </c>
      <c r="J313" s="40">
        <f>Bank2[[#This Row],[Money in/ (Money out)]]-Bank2[[#This Row],[GST/HST]]</f>
        <v>0</v>
      </c>
      <c r="L313" s="37">
        <f t="shared" si="12"/>
        <v>0</v>
      </c>
    </row>
    <row r="314" spans="4:12" x14ac:dyDescent="0.2">
      <c r="D314" s="416">
        <f>_xlfn.XLOOKUP(C:C,Table1[for Import to Bank Register dropdown],Table1[for Pivot],0,0,1)</f>
        <v>0</v>
      </c>
      <c r="E314" s="422"/>
      <c r="F314" s="160">
        <f t="shared" si="14"/>
        <v>2222222</v>
      </c>
      <c r="G314" s="394">
        <f t="shared" si="13"/>
        <v>0</v>
      </c>
      <c r="I314" s="395">
        <f>IF(OR(C314="150 Directors advances", C314="120 accounts receivable", C314="720.2 Automobile - Insurance", C314="720.3 Automobile - License", C314="870.4 Rent - Insurance", C314="870.6 Rent - Property Tax", C314="870.7 Rent - Homeoffice", C314="870.9 Rent - Water"),
   0,
   IF(Dashboard!$F$5="Quick",
      IF(OR(C314="190 Automobile",C314="200 computer hardware",C314="210 Computer software",C314="220 Quickbooks software",C314="230 Office equipment",C314="240 Office furniture"),
         E314-(E314/(1+Dashboard!$F$4)),
         0
      ),
      IF(C314="750 Business promotion",
         E314-(E314/(1+4.793/100)),
         E314-(E314/(1+Dashboard!$F$4))
      )
   )
)</f>
        <v>0</v>
      </c>
      <c r="J314" s="40">
        <f>Bank2[[#This Row],[Money in/ (Money out)]]-Bank2[[#This Row],[GST/HST]]</f>
        <v>0</v>
      </c>
      <c r="L314" s="37">
        <f t="shared" si="12"/>
        <v>0</v>
      </c>
    </row>
    <row r="315" spans="4:12" x14ac:dyDescent="0.2">
      <c r="D315" s="416">
        <f>_xlfn.XLOOKUP(C:C,Table1[for Import to Bank Register dropdown],Table1[for Pivot],0,0,1)</f>
        <v>0</v>
      </c>
      <c r="E315" s="422"/>
      <c r="F315" s="160">
        <f t="shared" si="14"/>
        <v>2222222</v>
      </c>
      <c r="G315" s="394">
        <f t="shared" si="13"/>
        <v>0</v>
      </c>
      <c r="I315" s="395">
        <f>IF(OR(C315="150 Directors advances", C315="120 accounts receivable", C315="720.2 Automobile - Insurance", C315="720.3 Automobile - License", C315="870.4 Rent - Insurance", C315="870.6 Rent - Property Tax", C315="870.7 Rent - Homeoffice", C315="870.9 Rent - Water"),
   0,
   IF(Dashboard!$F$5="Quick",
      IF(OR(C315="190 Automobile",C315="200 computer hardware",C315="210 Computer software",C315="220 Quickbooks software",C315="230 Office equipment",C315="240 Office furniture"),
         E315-(E315/(1+Dashboard!$F$4)),
         0
      ),
      IF(C315="750 Business promotion",
         E315-(E315/(1+4.793/100)),
         E315-(E315/(1+Dashboard!$F$4))
      )
   )
)</f>
        <v>0</v>
      </c>
      <c r="J315" s="40">
        <f>Bank2[[#This Row],[Money in/ (Money out)]]-Bank2[[#This Row],[GST/HST]]</f>
        <v>0</v>
      </c>
      <c r="L315" s="37">
        <f t="shared" si="12"/>
        <v>0</v>
      </c>
    </row>
    <row r="316" spans="4:12" x14ac:dyDescent="0.2">
      <c r="D316" s="416">
        <f>_xlfn.XLOOKUP(C:C,Table1[for Import to Bank Register dropdown],Table1[for Pivot],0,0,1)</f>
        <v>0</v>
      </c>
      <c r="E316" s="422"/>
      <c r="F316" s="160">
        <f t="shared" si="14"/>
        <v>2222222</v>
      </c>
      <c r="G316" s="394">
        <f t="shared" si="13"/>
        <v>0</v>
      </c>
      <c r="I316" s="395">
        <f>IF(OR(C316="150 Directors advances", C316="120 accounts receivable", C316="720.2 Automobile - Insurance", C316="720.3 Automobile - License", C316="870.4 Rent - Insurance", C316="870.6 Rent - Property Tax", C316="870.7 Rent - Homeoffice", C316="870.9 Rent - Water"),
   0,
   IF(Dashboard!$F$5="Quick",
      IF(OR(C316="190 Automobile",C316="200 computer hardware",C316="210 Computer software",C316="220 Quickbooks software",C316="230 Office equipment",C316="240 Office furniture"),
         E316-(E316/(1+Dashboard!$F$4)),
         0
      ),
      IF(C316="750 Business promotion",
         E316-(E316/(1+4.793/100)),
         E316-(E316/(1+Dashboard!$F$4))
      )
   )
)</f>
        <v>0</v>
      </c>
      <c r="J316" s="40">
        <f>Bank2[[#This Row],[Money in/ (Money out)]]-Bank2[[#This Row],[GST/HST]]</f>
        <v>0</v>
      </c>
      <c r="L316" s="37">
        <f t="shared" si="12"/>
        <v>0</v>
      </c>
    </row>
    <row r="317" spans="4:12" x14ac:dyDescent="0.2">
      <c r="D317" s="416">
        <f>_xlfn.XLOOKUP(C:C,Table1[for Import to Bank Register dropdown],Table1[for Pivot],0,0,1)</f>
        <v>0</v>
      </c>
      <c r="E317" s="422"/>
      <c r="F317" s="160">
        <f t="shared" si="14"/>
        <v>2222222</v>
      </c>
      <c r="G317" s="394">
        <f t="shared" si="13"/>
        <v>0</v>
      </c>
      <c r="I317" s="395">
        <f>IF(OR(C317="150 Directors advances", C317="120 accounts receivable", C317="720.2 Automobile - Insurance", C317="720.3 Automobile - License", C317="870.4 Rent - Insurance", C317="870.6 Rent - Property Tax", C317="870.7 Rent - Homeoffice", C317="870.9 Rent - Water"),
   0,
   IF(Dashboard!$F$5="Quick",
      IF(OR(C317="190 Automobile",C317="200 computer hardware",C317="210 Computer software",C317="220 Quickbooks software",C317="230 Office equipment",C317="240 Office furniture"),
         E317-(E317/(1+Dashboard!$F$4)),
         0
      ),
      IF(C317="750 Business promotion",
         E317-(E317/(1+4.793/100)),
         E317-(E317/(1+Dashboard!$F$4))
      )
   )
)</f>
        <v>0</v>
      </c>
      <c r="J317" s="40">
        <f>Bank2[[#This Row],[Money in/ (Money out)]]-Bank2[[#This Row],[GST/HST]]</f>
        <v>0</v>
      </c>
      <c r="L317" s="37">
        <f t="shared" si="12"/>
        <v>0</v>
      </c>
    </row>
    <row r="318" spans="4:12" x14ac:dyDescent="0.2">
      <c r="D318" s="416">
        <f>_xlfn.XLOOKUP(C:C,Table1[for Import to Bank Register dropdown],Table1[for Pivot],0,0,1)</f>
        <v>0</v>
      </c>
      <c r="E318" s="422"/>
      <c r="F318" s="160">
        <f t="shared" si="14"/>
        <v>2222222</v>
      </c>
      <c r="G318" s="394">
        <f t="shared" si="13"/>
        <v>0</v>
      </c>
      <c r="I318" s="395">
        <f>IF(OR(C318="150 Directors advances", C318="120 accounts receivable", C318="720.2 Automobile - Insurance", C318="720.3 Automobile - License", C318="870.4 Rent - Insurance", C318="870.6 Rent - Property Tax", C318="870.7 Rent - Homeoffice", C318="870.9 Rent - Water"),
   0,
   IF(Dashboard!$F$5="Quick",
      IF(OR(C318="190 Automobile",C318="200 computer hardware",C318="210 Computer software",C318="220 Quickbooks software",C318="230 Office equipment",C318="240 Office furniture"),
         E318-(E318/(1+Dashboard!$F$4)),
         0
      ),
      IF(C318="750 Business promotion",
         E318-(E318/(1+4.793/100)),
         E318-(E318/(1+Dashboard!$F$4))
      )
   )
)</f>
        <v>0</v>
      </c>
      <c r="J318" s="40">
        <f>Bank2[[#This Row],[Money in/ (Money out)]]-Bank2[[#This Row],[GST/HST]]</f>
        <v>0</v>
      </c>
      <c r="L318" s="37">
        <f t="shared" si="12"/>
        <v>0</v>
      </c>
    </row>
    <row r="319" spans="4:12" x14ac:dyDescent="0.2">
      <c r="D319" s="416">
        <f>_xlfn.XLOOKUP(C:C,Table1[for Import to Bank Register dropdown],Table1[for Pivot],0,0,1)</f>
        <v>0</v>
      </c>
      <c r="E319" s="422"/>
      <c r="F319" s="160">
        <f t="shared" si="14"/>
        <v>2222222</v>
      </c>
      <c r="G319" s="394">
        <f t="shared" si="13"/>
        <v>0</v>
      </c>
      <c r="I319" s="395">
        <f>IF(OR(C319="150 Directors advances", C319="120 accounts receivable", C319="720.2 Automobile - Insurance", C319="720.3 Automobile - License", C319="870.4 Rent - Insurance", C319="870.6 Rent - Property Tax", C319="870.7 Rent - Homeoffice", C319="870.9 Rent - Water"),
   0,
   IF(Dashboard!$F$5="Quick",
      IF(OR(C319="190 Automobile",C319="200 computer hardware",C319="210 Computer software",C319="220 Quickbooks software",C319="230 Office equipment",C319="240 Office furniture"),
         E319-(E319/(1+Dashboard!$F$4)),
         0
      ),
      IF(C319="750 Business promotion",
         E319-(E319/(1+4.793/100)),
         E319-(E319/(1+Dashboard!$F$4))
      )
   )
)</f>
        <v>0</v>
      </c>
      <c r="J319" s="40">
        <f>Bank2[[#This Row],[Money in/ (Money out)]]-Bank2[[#This Row],[GST/HST]]</f>
        <v>0</v>
      </c>
      <c r="L319" s="37">
        <f t="shared" si="12"/>
        <v>0</v>
      </c>
    </row>
    <row r="320" spans="4:12" x14ac:dyDescent="0.2">
      <c r="D320" s="416">
        <f>_xlfn.XLOOKUP(C:C,Table1[for Import to Bank Register dropdown],Table1[for Pivot],0,0,1)</f>
        <v>0</v>
      </c>
      <c r="E320" s="422"/>
      <c r="F320" s="160">
        <f t="shared" si="14"/>
        <v>2222222</v>
      </c>
      <c r="G320" s="394">
        <f t="shared" si="13"/>
        <v>0</v>
      </c>
      <c r="I320" s="395">
        <f>IF(OR(C320="150 Directors advances", C320="120 accounts receivable", C320="720.2 Automobile - Insurance", C320="720.3 Automobile - License", C320="870.4 Rent - Insurance", C320="870.6 Rent - Property Tax", C320="870.7 Rent - Homeoffice", C320="870.9 Rent - Water"),
   0,
   IF(Dashboard!$F$5="Quick",
      IF(OR(C320="190 Automobile",C320="200 computer hardware",C320="210 Computer software",C320="220 Quickbooks software",C320="230 Office equipment",C320="240 Office furniture"),
         E320-(E320/(1+Dashboard!$F$4)),
         0
      ),
      IF(C320="750 Business promotion",
         E320-(E320/(1+4.793/100)),
         E320-(E320/(1+Dashboard!$F$4))
      )
   )
)</f>
        <v>0</v>
      </c>
      <c r="J320" s="40">
        <f>Bank2[[#This Row],[Money in/ (Money out)]]-Bank2[[#This Row],[GST/HST]]</f>
        <v>0</v>
      </c>
      <c r="L320" s="37">
        <f t="shared" si="12"/>
        <v>0</v>
      </c>
    </row>
    <row r="321" spans="4:12" x14ac:dyDescent="0.2">
      <c r="D321" s="416">
        <f>_xlfn.XLOOKUP(C:C,Table1[for Import to Bank Register dropdown],Table1[for Pivot],0,0,1)</f>
        <v>0</v>
      </c>
      <c r="E321" s="422"/>
      <c r="F321" s="160">
        <f t="shared" si="14"/>
        <v>2222222</v>
      </c>
      <c r="G321" s="394">
        <f t="shared" si="13"/>
        <v>0</v>
      </c>
      <c r="I321" s="395">
        <f>IF(OR(C321="150 Directors advances", C321="120 accounts receivable", C321="720.2 Automobile - Insurance", C321="720.3 Automobile - License", C321="870.4 Rent - Insurance", C321="870.6 Rent - Property Tax", C321="870.7 Rent - Homeoffice", C321="870.9 Rent - Water"),
   0,
   IF(Dashboard!$F$5="Quick",
      IF(OR(C321="190 Automobile",C321="200 computer hardware",C321="210 Computer software",C321="220 Quickbooks software",C321="230 Office equipment",C321="240 Office furniture"),
         E321-(E321/(1+Dashboard!$F$4)),
         0
      ),
      IF(C321="750 Business promotion",
         E321-(E321/(1+4.793/100)),
         E321-(E321/(1+Dashboard!$F$4))
      )
   )
)</f>
        <v>0</v>
      </c>
      <c r="J321" s="40">
        <f>Bank2[[#This Row],[Money in/ (Money out)]]-Bank2[[#This Row],[GST/HST]]</f>
        <v>0</v>
      </c>
      <c r="L321" s="37">
        <f t="shared" si="12"/>
        <v>0</v>
      </c>
    </row>
    <row r="322" spans="4:12" x14ac:dyDescent="0.2">
      <c r="D322" s="416">
        <f>_xlfn.XLOOKUP(C:C,Table1[for Import to Bank Register dropdown],Table1[for Pivot],0,0,1)</f>
        <v>0</v>
      </c>
      <c r="E322" s="422"/>
      <c r="F322" s="160">
        <f t="shared" si="14"/>
        <v>2222222</v>
      </c>
      <c r="G322" s="394">
        <f t="shared" si="13"/>
        <v>0</v>
      </c>
      <c r="I322" s="395">
        <f>IF(OR(C322="150 Directors advances", C322="120 accounts receivable", C322="720.2 Automobile - Insurance", C322="720.3 Automobile - License", C322="870.4 Rent - Insurance", C322="870.6 Rent - Property Tax", C322="870.7 Rent - Homeoffice", C322="870.9 Rent - Water"),
   0,
   IF(Dashboard!$F$5="Quick",
      IF(OR(C322="190 Automobile",C322="200 computer hardware",C322="210 Computer software",C322="220 Quickbooks software",C322="230 Office equipment",C322="240 Office furniture"),
         E322-(E322/(1+Dashboard!$F$4)),
         0
      ),
      IF(C322="750 Business promotion",
         E322-(E322/(1+4.793/100)),
         E322-(E322/(1+Dashboard!$F$4))
      )
   )
)</f>
        <v>0</v>
      </c>
      <c r="J322" s="40">
        <f>Bank2[[#This Row],[Money in/ (Money out)]]-Bank2[[#This Row],[GST/HST]]</f>
        <v>0</v>
      </c>
      <c r="L322" s="37">
        <f t="shared" si="12"/>
        <v>0</v>
      </c>
    </row>
    <row r="323" spans="4:12" x14ac:dyDescent="0.2">
      <c r="D323" s="416">
        <f>_xlfn.XLOOKUP(C:C,Table1[for Import to Bank Register dropdown],Table1[for Pivot],0,0,1)</f>
        <v>0</v>
      </c>
      <c r="E323" s="422"/>
      <c r="F323" s="160">
        <f t="shared" si="14"/>
        <v>2222222</v>
      </c>
      <c r="G323" s="394">
        <f t="shared" si="13"/>
        <v>0</v>
      </c>
      <c r="I323" s="395">
        <f>IF(OR(C323="150 Directors advances", C323="120 accounts receivable", C323="720.2 Automobile - Insurance", C323="720.3 Automobile - License", C323="870.4 Rent - Insurance", C323="870.6 Rent - Property Tax", C323="870.7 Rent - Homeoffice", C323="870.9 Rent - Water"),
   0,
   IF(Dashboard!$F$5="Quick",
      IF(OR(C323="190 Automobile",C323="200 computer hardware",C323="210 Computer software",C323="220 Quickbooks software",C323="230 Office equipment",C323="240 Office furniture"),
         E323-(E323/(1+Dashboard!$F$4)),
         0
      ),
      IF(C323="750 Business promotion",
         E323-(E323/(1+4.793/100)),
         E323-(E323/(1+Dashboard!$F$4))
      )
   )
)</f>
        <v>0</v>
      </c>
      <c r="J323" s="40">
        <f>Bank2[[#This Row],[Money in/ (Money out)]]-Bank2[[#This Row],[GST/HST]]</f>
        <v>0</v>
      </c>
      <c r="L323" s="37">
        <f t="shared" si="12"/>
        <v>0</v>
      </c>
    </row>
    <row r="324" spans="4:12" x14ac:dyDescent="0.2">
      <c r="D324" s="416">
        <f>_xlfn.XLOOKUP(C:C,Table1[for Import to Bank Register dropdown],Table1[for Pivot],0,0,1)</f>
        <v>0</v>
      </c>
      <c r="E324" s="422"/>
      <c r="F324" s="160">
        <f t="shared" si="14"/>
        <v>2222222</v>
      </c>
      <c r="G324" s="394">
        <f t="shared" si="13"/>
        <v>0</v>
      </c>
      <c r="I324" s="395">
        <f>IF(OR(C324="150 Directors advances", C324="120 accounts receivable", C324="720.2 Automobile - Insurance", C324="720.3 Automobile - License", C324="870.4 Rent - Insurance", C324="870.6 Rent - Property Tax", C324="870.7 Rent - Homeoffice", C324="870.9 Rent - Water"),
   0,
   IF(Dashboard!$F$5="Quick",
      IF(OR(C324="190 Automobile",C324="200 computer hardware",C324="210 Computer software",C324="220 Quickbooks software",C324="230 Office equipment",C324="240 Office furniture"),
         E324-(E324/(1+Dashboard!$F$4)),
         0
      ),
      IF(C324="750 Business promotion",
         E324-(E324/(1+4.793/100)),
         E324-(E324/(1+Dashboard!$F$4))
      )
   )
)</f>
        <v>0</v>
      </c>
      <c r="J324" s="40">
        <f>Bank2[[#This Row],[Money in/ (Money out)]]-Bank2[[#This Row],[GST/HST]]</f>
        <v>0</v>
      </c>
      <c r="L324" s="37">
        <f t="shared" si="12"/>
        <v>0</v>
      </c>
    </row>
    <row r="325" spans="4:12" x14ac:dyDescent="0.2">
      <c r="D325" s="416">
        <f>_xlfn.XLOOKUP(C:C,Table1[for Import to Bank Register dropdown],Table1[for Pivot],0,0,1)</f>
        <v>0</v>
      </c>
      <c r="E325" s="422"/>
      <c r="F325" s="160">
        <f t="shared" si="14"/>
        <v>2222222</v>
      </c>
      <c r="G325" s="394">
        <f t="shared" si="13"/>
        <v>0</v>
      </c>
      <c r="I325" s="395">
        <f>IF(OR(C325="150 Directors advances", C325="120 accounts receivable", C325="720.2 Automobile - Insurance", C325="720.3 Automobile - License", C325="870.4 Rent - Insurance", C325="870.6 Rent - Property Tax", C325="870.7 Rent - Homeoffice", C325="870.9 Rent - Water"),
   0,
   IF(Dashboard!$F$5="Quick",
      IF(OR(C325="190 Automobile",C325="200 computer hardware",C325="210 Computer software",C325="220 Quickbooks software",C325="230 Office equipment",C325="240 Office furniture"),
         E325-(E325/(1+Dashboard!$F$4)),
         0
      ),
      IF(C325="750 Business promotion",
         E325-(E325/(1+4.793/100)),
         E325-(E325/(1+Dashboard!$F$4))
      )
   )
)</f>
        <v>0</v>
      </c>
      <c r="J325" s="40">
        <f>Bank2[[#This Row],[Money in/ (Money out)]]-Bank2[[#This Row],[GST/HST]]</f>
        <v>0</v>
      </c>
      <c r="L325" s="37">
        <f t="shared" si="12"/>
        <v>0</v>
      </c>
    </row>
    <row r="326" spans="4:12" x14ac:dyDescent="0.2">
      <c r="D326" s="416">
        <f>_xlfn.XLOOKUP(C:C,Table1[for Import to Bank Register dropdown],Table1[for Pivot],0,0,1)</f>
        <v>0</v>
      </c>
      <c r="E326" s="422"/>
      <c r="F326" s="160">
        <f t="shared" si="14"/>
        <v>2222222</v>
      </c>
      <c r="G326" s="394">
        <f t="shared" si="13"/>
        <v>0</v>
      </c>
      <c r="I326" s="395">
        <f>IF(OR(C326="150 Directors advances", C326="120 accounts receivable", C326="720.2 Automobile - Insurance", C326="720.3 Automobile - License", C326="870.4 Rent - Insurance", C326="870.6 Rent - Property Tax", C326="870.7 Rent - Homeoffice", C326="870.9 Rent - Water"),
   0,
   IF(Dashboard!$F$5="Quick",
      IF(OR(C326="190 Automobile",C326="200 computer hardware",C326="210 Computer software",C326="220 Quickbooks software",C326="230 Office equipment",C326="240 Office furniture"),
         E326-(E326/(1+Dashboard!$F$4)),
         0
      ),
      IF(C326="750 Business promotion",
         E326-(E326/(1+4.793/100)),
         E326-(E326/(1+Dashboard!$F$4))
      )
   )
)</f>
        <v>0</v>
      </c>
      <c r="J326" s="40">
        <f>Bank2[[#This Row],[Money in/ (Money out)]]-Bank2[[#This Row],[GST/HST]]</f>
        <v>0</v>
      </c>
      <c r="L326" s="37">
        <f t="shared" si="12"/>
        <v>0</v>
      </c>
    </row>
    <row r="327" spans="4:12" x14ac:dyDescent="0.2">
      <c r="D327" s="416">
        <f>_xlfn.XLOOKUP(C:C,Table1[for Import to Bank Register dropdown],Table1[for Pivot],0,0,1)</f>
        <v>0</v>
      </c>
      <c r="E327" s="422"/>
      <c r="F327" s="160">
        <f t="shared" si="14"/>
        <v>2222222</v>
      </c>
      <c r="G327" s="394">
        <f t="shared" si="13"/>
        <v>0</v>
      </c>
      <c r="I327" s="395">
        <f>IF(OR(C327="150 Directors advances", C327="120 accounts receivable", C327="720.2 Automobile - Insurance", C327="720.3 Automobile - License", C327="870.4 Rent - Insurance", C327="870.6 Rent - Property Tax", C327="870.7 Rent - Homeoffice", C327="870.9 Rent - Water"),
   0,
   IF(Dashboard!$F$5="Quick",
      IF(OR(C327="190 Automobile",C327="200 computer hardware",C327="210 Computer software",C327="220 Quickbooks software",C327="230 Office equipment",C327="240 Office furniture"),
         E327-(E327/(1+Dashboard!$F$4)),
         0
      ),
      IF(C327="750 Business promotion",
         E327-(E327/(1+4.793/100)),
         E327-(E327/(1+Dashboard!$F$4))
      )
   )
)</f>
        <v>0</v>
      </c>
      <c r="J327" s="40">
        <f>Bank2[[#This Row],[Money in/ (Money out)]]-Bank2[[#This Row],[GST/HST]]</f>
        <v>0</v>
      </c>
      <c r="L327" s="37">
        <f t="shared" ref="L327:L390" si="15">$L$3</f>
        <v>0</v>
      </c>
    </row>
    <row r="328" spans="4:12" x14ac:dyDescent="0.2">
      <c r="D328" s="416">
        <f>_xlfn.XLOOKUP(C:C,Table1[for Import to Bank Register dropdown],Table1[for Pivot],0,0,1)</f>
        <v>0</v>
      </c>
      <c r="E328" s="422"/>
      <c r="F328" s="160">
        <f t="shared" si="14"/>
        <v>2222222</v>
      </c>
      <c r="G328" s="394">
        <f t="shared" si="13"/>
        <v>0</v>
      </c>
      <c r="I328" s="395">
        <f>IF(OR(C328="150 Directors advances", C328="120 accounts receivable", C328="720.2 Automobile - Insurance", C328="720.3 Automobile - License", C328="870.4 Rent - Insurance", C328="870.6 Rent - Property Tax", C328="870.7 Rent - Homeoffice", C328="870.9 Rent - Water"),
   0,
   IF(Dashboard!$F$5="Quick",
      IF(OR(C328="190 Automobile",C328="200 computer hardware",C328="210 Computer software",C328="220 Quickbooks software",C328="230 Office equipment",C328="240 Office furniture"),
         E328-(E328/(1+Dashboard!$F$4)),
         0
      ),
      IF(C328="750 Business promotion",
         E328-(E328/(1+4.793/100)),
         E328-(E328/(1+Dashboard!$F$4))
      )
   )
)</f>
        <v>0</v>
      </c>
      <c r="J328" s="40">
        <f>Bank2[[#This Row],[Money in/ (Money out)]]-Bank2[[#This Row],[GST/HST]]</f>
        <v>0</v>
      </c>
      <c r="L328" s="37">
        <f t="shared" si="15"/>
        <v>0</v>
      </c>
    </row>
    <row r="329" spans="4:12" x14ac:dyDescent="0.2">
      <c r="D329" s="416">
        <f>_xlfn.XLOOKUP(C:C,Table1[for Import to Bank Register dropdown],Table1[for Pivot],0,0,1)</f>
        <v>0</v>
      </c>
      <c r="E329" s="422"/>
      <c r="F329" s="160">
        <f t="shared" si="14"/>
        <v>2222222</v>
      </c>
      <c r="G329" s="394">
        <f t="shared" si="13"/>
        <v>0</v>
      </c>
      <c r="I329" s="395">
        <f>IF(OR(C329="150 Directors advances", C329="120 accounts receivable", C329="720.2 Automobile - Insurance", C329="720.3 Automobile - License", C329="870.4 Rent - Insurance", C329="870.6 Rent - Property Tax", C329="870.7 Rent - Homeoffice", C329="870.9 Rent - Water"),
   0,
   IF(Dashboard!$F$5="Quick",
      IF(OR(C329="190 Automobile",C329="200 computer hardware",C329="210 Computer software",C329="220 Quickbooks software",C329="230 Office equipment",C329="240 Office furniture"),
         E329-(E329/(1+Dashboard!$F$4)),
         0
      ),
      IF(C329="750 Business promotion",
         E329-(E329/(1+4.793/100)),
         E329-(E329/(1+Dashboard!$F$4))
      )
   )
)</f>
        <v>0</v>
      </c>
      <c r="J329" s="40">
        <f>Bank2[[#This Row],[Money in/ (Money out)]]-Bank2[[#This Row],[GST/HST]]</f>
        <v>0</v>
      </c>
      <c r="L329" s="37">
        <f t="shared" si="15"/>
        <v>0</v>
      </c>
    </row>
    <row r="330" spans="4:12" x14ac:dyDescent="0.2">
      <c r="D330" s="416">
        <f>_xlfn.XLOOKUP(C:C,Table1[for Import to Bank Register dropdown],Table1[for Pivot],0,0,1)</f>
        <v>0</v>
      </c>
      <c r="E330" s="422"/>
      <c r="F330" s="160">
        <f t="shared" si="14"/>
        <v>2222222</v>
      </c>
      <c r="G330" s="394">
        <f t="shared" ref="G330:G393" si="16">G329+E330</f>
        <v>0</v>
      </c>
      <c r="I330" s="395">
        <f>IF(OR(C330="150 Directors advances", C330="120 accounts receivable", C330="720.2 Automobile - Insurance", C330="720.3 Automobile - License", C330="870.4 Rent - Insurance", C330="870.6 Rent - Property Tax", C330="870.7 Rent - Homeoffice", C330="870.9 Rent - Water"),
   0,
   IF(Dashboard!$F$5="Quick",
      IF(OR(C330="190 Automobile",C330="200 computer hardware",C330="210 Computer software",C330="220 Quickbooks software",C330="230 Office equipment",C330="240 Office furniture"),
         E330-(E330/(1+Dashboard!$F$4)),
         0
      ),
      IF(C330="750 Business promotion",
         E330-(E330/(1+4.793/100)),
         E330-(E330/(1+Dashboard!$F$4))
      )
   )
)</f>
        <v>0</v>
      </c>
      <c r="J330" s="40">
        <f>Bank2[[#This Row],[Money in/ (Money out)]]-Bank2[[#This Row],[GST/HST]]</f>
        <v>0</v>
      </c>
      <c r="L330" s="37">
        <f t="shared" si="15"/>
        <v>0</v>
      </c>
    </row>
    <row r="331" spans="4:12" x14ac:dyDescent="0.2">
      <c r="D331" s="416">
        <f>_xlfn.XLOOKUP(C:C,Table1[for Import to Bank Register dropdown],Table1[for Pivot],0,0,1)</f>
        <v>0</v>
      </c>
      <c r="E331" s="422"/>
      <c r="F331" s="160">
        <f t="shared" ref="F331:F394" si="17">$E$2</f>
        <v>2222222</v>
      </c>
      <c r="G331" s="394">
        <f t="shared" si="16"/>
        <v>0</v>
      </c>
      <c r="I331" s="395">
        <f>IF(OR(C331="150 Directors advances", C331="120 accounts receivable", C331="720.2 Automobile - Insurance", C331="720.3 Automobile - License", C331="870.4 Rent - Insurance", C331="870.6 Rent - Property Tax", C331="870.7 Rent - Homeoffice", C331="870.9 Rent - Water"),
   0,
   IF(Dashboard!$F$5="Quick",
      IF(OR(C331="190 Automobile",C331="200 computer hardware",C331="210 Computer software",C331="220 Quickbooks software",C331="230 Office equipment",C331="240 Office furniture"),
         E331-(E331/(1+Dashboard!$F$4)),
         0
      ),
      IF(C331="750 Business promotion",
         E331-(E331/(1+4.793/100)),
         E331-(E331/(1+Dashboard!$F$4))
      )
   )
)</f>
        <v>0</v>
      </c>
      <c r="J331" s="40">
        <f>Bank2[[#This Row],[Money in/ (Money out)]]-Bank2[[#This Row],[GST/HST]]</f>
        <v>0</v>
      </c>
      <c r="L331" s="37">
        <f t="shared" si="15"/>
        <v>0</v>
      </c>
    </row>
    <row r="332" spans="4:12" x14ac:dyDescent="0.2">
      <c r="D332" s="416">
        <f>_xlfn.XLOOKUP(C:C,Table1[for Import to Bank Register dropdown],Table1[for Pivot],0,0,1)</f>
        <v>0</v>
      </c>
      <c r="E332" s="422"/>
      <c r="F332" s="160">
        <f t="shared" si="17"/>
        <v>2222222</v>
      </c>
      <c r="G332" s="394">
        <f t="shared" si="16"/>
        <v>0</v>
      </c>
      <c r="I332" s="395">
        <f>IF(OR(C332="150 Directors advances", C332="120 accounts receivable", C332="720.2 Automobile - Insurance", C332="720.3 Automobile - License", C332="870.4 Rent - Insurance", C332="870.6 Rent - Property Tax", C332="870.7 Rent - Homeoffice", C332="870.9 Rent - Water"),
   0,
   IF(Dashboard!$F$5="Quick",
      IF(OR(C332="190 Automobile",C332="200 computer hardware",C332="210 Computer software",C332="220 Quickbooks software",C332="230 Office equipment",C332="240 Office furniture"),
         E332-(E332/(1+Dashboard!$F$4)),
         0
      ),
      IF(C332="750 Business promotion",
         E332-(E332/(1+4.793/100)),
         E332-(E332/(1+Dashboard!$F$4))
      )
   )
)</f>
        <v>0</v>
      </c>
      <c r="J332" s="40">
        <f>Bank2[[#This Row],[Money in/ (Money out)]]-Bank2[[#This Row],[GST/HST]]</f>
        <v>0</v>
      </c>
      <c r="L332" s="37">
        <f t="shared" si="15"/>
        <v>0</v>
      </c>
    </row>
    <row r="333" spans="4:12" x14ac:dyDescent="0.2">
      <c r="D333" s="416">
        <f>_xlfn.XLOOKUP(C:C,Table1[for Import to Bank Register dropdown],Table1[for Pivot],0,0,1)</f>
        <v>0</v>
      </c>
      <c r="E333" s="422"/>
      <c r="F333" s="160">
        <f t="shared" si="17"/>
        <v>2222222</v>
      </c>
      <c r="G333" s="394">
        <f t="shared" si="16"/>
        <v>0</v>
      </c>
      <c r="I333" s="395">
        <f>IF(OR(C333="150 Directors advances", C333="120 accounts receivable", C333="720.2 Automobile - Insurance", C333="720.3 Automobile - License", C333="870.4 Rent - Insurance", C333="870.6 Rent - Property Tax", C333="870.7 Rent - Homeoffice", C333="870.9 Rent - Water"),
   0,
   IF(Dashboard!$F$5="Quick",
      IF(OR(C333="190 Automobile",C333="200 computer hardware",C333="210 Computer software",C333="220 Quickbooks software",C333="230 Office equipment",C333="240 Office furniture"),
         E333-(E333/(1+Dashboard!$F$4)),
         0
      ),
      IF(C333="750 Business promotion",
         E333-(E333/(1+4.793/100)),
         E333-(E333/(1+Dashboard!$F$4))
      )
   )
)</f>
        <v>0</v>
      </c>
      <c r="J333" s="40">
        <f>Bank2[[#This Row],[Money in/ (Money out)]]-Bank2[[#This Row],[GST/HST]]</f>
        <v>0</v>
      </c>
      <c r="L333" s="37">
        <f t="shared" si="15"/>
        <v>0</v>
      </c>
    </row>
    <row r="334" spans="4:12" x14ac:dyDescent="0.2">
      <c r="D334" s="416">
        <f>_xlfn.XLOOKUP(C:C,Table1[for Import to Bank Register dropdown],Table1[for Pivot],0,0,1)</f>
        <v>0</v>
      </c>
      <c r="E334" s="422"/>
      <c r="F334" s="160">
        <f t="shared" si="17"/>
        <v>2222222</v>
      </c>
      <c r="G334" s="394">
        <f t="shared" si="16"/>
        <v>0</v>
      </c>
      <c r="I334" s="395">
        <f>IF(OR(C334="150 Directors advances", C334="120 accounts receivable", C334="720.2 Automobile - Insurance", C334="720.3 Automobile - License", C334="870.4 Rent - Insurance", C334="870.6 Rent - Property Tax", C334="870.7 Rent - Homeoffice", C334="870.9 Rent - Water"),
   0,
   IF(Dashboard!$F$5="Quick",
      IF(OR(C334="190 Automobile",C334="200 computer hardware",C334="210 Computer software",C334="220 Quickbooks software",C334="230 Office equipment",C334="240 Office furniture"),
         E334-(E334/(1+Dashboard!$F$4)),
         0
      ),
      IF(C334="750 Business promotion",
         E334-(E334/(1+4.793/100)),
         E334-(E334/(1+Dashboard!$F$4))
      )
   )
)</f>
        <v>0</v>
      </c>
      <c r="J334" s="40">
        <f>Bank2[[#This Row],[Money in/ (Money out)]]-Bank2[[#This Row],[GST/HST]]</f>
        <v>0</v>
      </c>
      <c r="L334" s="37">
        <f t="shared" si="15"/>
        <v>0</v>
      </c>
    </row>
    <row r="335" spans="4:12" x14ac:dyDescent="0.2">
      <c r="D335" s="416">
        <f>_xlfn.XLOOKUP(C:C,Table1[for Import to Bank Register dropdown],Table1[for Pivot],0,0,1)</f>
        <v>0</v>
      </c>
      <c r="E335" s="422"/>
      <c r="F335" s="160">
        <f t="shared" si="17"/>
        <v>2222222</v>
      </c>
      <c r="G335" s="394">
        <f t="shared" si="16"/>
        <v>0</v>
      </c>
      <c r="I335" s="395">
        <f>IF(OR(C335="150 Directors advances", C335="120 accounts receivable", C335="720.2 Automobile - Insurance", C335="720.3 Automobile - License", C335="870.4 Rent - Insurance", C335="870.6 Rent - Property Tax", C335="870.7 Rent - Homeoffice", C335="870.9 Rent - Water"),
   0,
   IF(Dashboard!$F$5="Quick",
      IF(OR(C335="190 Automobile",C335="200 computer hardware",C335="210 Computer software",C335="220 Quickbooks software",C335="230 Office equipment",C335="240 Office furniture"),
         E335-(E335/(1+Dashboard!$F$4)),
         0
      ),
      IF(C335="750 Business promotion",
         E335-(E335/(1+4.793/100)),
         E335-(E335/(1+Dashboard!$F$4))
      )
   )
)</f>
        <v>0</v>
      </c>
      <c r="J335" s="40">
        <f>Bank2[[#This Row],[Money in/ (Money out)]]-Bank2[[#This Row],[GST/HST]]</f>
        <v>0</v>
      </c>
      <c r="L335" s="37">
        <f t="shared" si="15"/>
        <v>0</v>
      </c>
    </row>
    <row r="336" spans="4:12" x14ac:dyDescent="0.2">
      <c r="D336" s="416">
        <f>_xlfn.XLOOKUP(C:C,Table1[for Import to Bank Register dropdown],Table1[for Pivot],0,0,1)</f>
        <v>0</v>
      </c>
      <c r="E336" s="422"/>
      <c r="F336" s="160">
        <f t="shared" si="17"/>
        <v>2222222</v>
      </c>
      <c r="G336" s="394">
        <f t="shared" si="16"/>
        <v>0</v>
      </c>
      <c r="I336" s="395">
        <f>IF(OR(C336="150 Directors advances", C336="120 accounts receivable", C336="720.2 Automobile - Insurance", C336="720.3 Automobile - License", C336="870.4 Rent - Insurance", C336="870.6 Rent - Property Tax", C336="870.7 Rent - Homeoffice", C336="870.9 Rent - Water"),
   0,
   IF(Dashboard!$F$5="Quick",
      IF(OR(C336="190 Automobile",C336="200 computer hardware",C336="210 Computer software",C336="220 Quickbooks software",C336="230 Office equipment",C336="240 Office furniture"),
         E336-(E336/(1+Dashboard!$F$4)),
         0
      ),
      IF(C336="750 Business promotion",
         E336-(E336/(1+4.793/100)),
         E336-(E336/(1+Dashboard!$F$4))
      )
   )
)</f>
        <v>0</v>
      </c>
      <c r="J336" s="40">
        <f>Bank2[[#This Row],[Money in/ (Money out)]]-Bank2[[#This Row],[GST/HST]]</f>
        <v>0</v>
      </c>
      <c r="L336" s="37">
        <f t="shared" si="15"/>
        <v>0</v>
      </c>
    </row>
    <row r="337" spans="4:12" x14ac:dyDescent="0.2">
      <c r="D337" s="416">
        <f>_xlfn.XLOOKUP(C:C,Table1[for Import to Bank Register dropdown],Table1[for Pivot],0,0,1)</f>
        <v>0</v>
      </c>
      <c r="E337" s="422"/>
      <c r="F337" s="160">
        <f t="shared" si="17"/>
        <v>2222222</v>
      </c>
      <c r="G337" s="394">
        <f t="shared" si="16"/>
        <v>0</v>
      </c>
      <c r="I337" s="395">
        <f>IF(OR(C337="150 Directors advances", C337="120 accounts receivable", C337="720.2 Automobile - Insurance", C337="720.3 Automobile - License", C337="870.4 Rent - Insurance", C337="870.6 Rent - Property Tax", C337="870.7 Rent - Homeoffice", C337="870.9 Rent - Water"),
   0,
   IF(Dashboard!$F$5="Quick",
      IF(OR(C337="190 Automobile",C337="200 computer hardware",C337="210 Computer software",C337="220 Quickbooks software",C337="230 Office equipment",C337="240 Office furniture"),
         E337-(E337/(1+Dashboard!$F$4)),
         0
      ),
      IF(C337="750 Business promotion",
         E337-(E337/(1+4.793/100)),
         E337-(E337/(1+Dashboard!$F$4))
      )
   )
)</f>
        <v>0</v>
      </c>
      <c r="J337" s="40">
        <f>Bank2[[#This Row],[Money in/ (Money out)]]-Bank2[[#This Row],[GST/HST]]</f>
        <v>0</v>
      </c>
      <c r="L337" s="37">
        <f t="shared" si="15"/>
        <v>0</v>
      </c>
    </row>
    <row r="338" spans="4:12" x14ac:dyDescent="0.2">
      <c r="D338" s="416">
        <f>_xlfn.XLOOKUP(C:C,Table1[for Import to Bank Register dropdown],Table1[for Pivot],0,0,1)</f>
        <v>0</v>
      </c>
      <c r="E338" s="422"/>
      <c r="F338" s="160">
        <f t="shared" si="17"/>
        <v>2222222</v>
      </c>
      <c r="G338" s="394">
        <f t="shared" si="16"/>
        <v>0</v>
      </c>
      <c r="I338" s="395">
        <f>IF(OR(C338="150 Directors advances", C338="120 accounts receivable", C338="720.2 Automobile - Insurance", C338="720.3 Automobile - License", C338="870.4 Rent - Insurance", C338="870.6 Rent - Property Tax", C338="870.7 Rent - Homeoffice", C338="870.9 Rent - Water"),
   0,
   IF(Dashboard!$F$5="Quick",
      IF(OR(C338="190 Automobile",C338="200 computer hardware",C338="210 Computer software",C338="220 Quickbooks software",C338="230 Office equipment",C338="240 Office furniture"),
         E338-(E338/(1+Dashboard!$F$4)),
         0
      ),
      IF(C338="750 Business promotion",
         E338-(E338/(1+4.793/100)),
         E338-(E338/(1+Dashboard!$F$4))
      )
   )
)</f>
        <v>0</v>
      </c>
      <c r="J338" s="40">
        <f>Bank2[[#This Row],[Money in/ (Money out)]]-Bank2[[#This Row],[GST/HST]]</f>
        <v>0</v>
      </c>
      <c r="L338" s="37">
        <f t="shared" si="15"/>
        <v>0</v>
      </c>
    </row>
    <row r="339" spans="4:12" x14ac:dyDescent="0.2">
      <c r="D339" s="416">
        <f>_xlfn.XLOOKUP(C:C,Table1[for Import to Bank Register dropdown],Table1[for Pivot],0,0,1)</f>
        <v>0</v>
      </c>
      <c r="E339" s="422"/>
      <c r="F339" s="160">
        <f t="shared" si="17"/>
        <v>2222222</v>
      </c>
      <c r="G339" s="394">
        <f t="shared" si="16"/>
        <v>0</v>
      </c>
      <c r="I339" s="395">
        <f>IF(OR(C339="150 Directors advances", C339="120 accounts receivable", C339="720.2 Automobile - Insurance", C339="720.3 Automobile - License", C339="870.4 Rent - Insurance", C339="870.6 Rent - Property Tax", C339="870.7 Rent - Homeoffice", C339="870.9 Rent - Water"),
   0,
   IF(Dashboard!$F$5="Quick",
      IF(OR(C339="190 Automobile",C339="200 computer hardware",C339="210 Computer software",C339="220 Quickbooks software",C339="230 Office equipment",C339="240 Office furniture"),
         E339-(E339/(1+Dashboard!$F$4)),
         0
      ),
      IF(C339="750 Business promotion",
         E339-(E339/(1+4.793/100)),
         E339-(E339/(1+Dashboard!$F$4))
      )
   )
)</f>
        <v>0</v>
      </c>
      <c r="J339" s="40">
        <f>Bank2[[#This Row],[Money in/ (Money out)]]-Bank2[[#This Row],[GST/HST]]</f>
        <v>0</v>
      </c>
      <c r="L339" s="37">
        <f t="shared" si="15"/>
        <v>0</v>
      </c>
    </row>
    <row r="340" spans="4:12" x14ac:dyDescent="0.2">
      <c r="D340" s="416">
        <f>_xlfn.XLOOKUP(C:C,Table1[for Import to Bank Register dropdown],Table1[for Pivot],0,0,1)</f>
        <v>0</v>
      </c>
      <c r="E340" s="422"/>
      <c r="F340" s="160">
        <f t="shared" si="17"/>
        <v>2222222</v>
      </c>
      <c r="G340" s="394">
        <f t="shared" si="16"/>
        <v>0</v>
      </c>
      <c r="I340" s="395">
        <f>IF(OR(C340="150 Directors advances", C340="120 accounts receivable", C340="720.2 Automobile - Insurance", C340="720.3 Automobile - License", C340="870.4 Rent - Insurance", C340="870.6 Rent - Property Tax", C340="870.7 Rent - Homeoffice", C340="870.9 Rent - Water"),
   0,
   IF(Dashboard!$F$5="Quick",
      IF(OR(C340="190 Automobile",C340="200 computer hardware",C340="210 Computer software",C340="220 Quickbooks software",C340="230 Office equipment",C340="240 Office furniture"),
         E340-(E340/(1+Dashboard!$F$4)),
         0
      ),
      IF(C340="750 Business promotion",
         E340-(E340/(1+4.793/100)),
         E340-(E340/(1+Dashboard!$F$4))
      )
   )
)</f>
        <v>0</v>
      </c>
      <c r="J340" s="40">
        <f>Bank2[[#This Row],[Money in/ (Money out)]]-Bank2[[#This Row],[GST/HST]]</f>
        <v>0</v>
      </c>
      <c r="L340" s="37">
        <f t="shared" si="15"/>
        <v>0</v>
      </c>
    </row>
    <row r="341" spans="4:12" x14ac:dyDescent="0.2">
      <c r="D341" s="416">
        <f>_xlfn.XLOOKUP(C:C,Table1[for Import to Bank Register dropdown],Table1[for Pivot],0,0,1)</f>
        <v>0</v>
      </c>
      <c r="E341" s="422"/>
      <c r="F341" s="160">
        <f t="shared" si="17"/>
        <v>2222222</v>
      </c>
      <c r="G341" s="394">
        <f t="shared" si="16"/>
        <v>0</v>
      </c>
      <c r="I341" s="395">
        <f>IF(OR(C341="150 Directors advances", C341="120 accounts receivable", C341="720.2 Automobile - Insurance", C341="720.3 Automobile - License", C341="870.4 Rent - Insurance", C341="870.6 Rent - Property Tax", C341="870.7 Rent - Homeoffice", C341="870.9 Rent - Water"),
   0,
   IF(Dashboard!$F$5="Quick",
      IF(OR(C341="190 Automobile",C341="200 computer hardware",C341="210 Computer software",C341="220 Quickbooks software",C341="230 Office equipment",C341="240 Office furniture"),
         E341-(E341/(1+Dashboard!$F$4)),
         0
      ),
      IF(C341="750 Business promotion",
         E341-(E341/(1+4.793/100)),
         E341-(E341/(1+Dashboard!$F$4))
      )
   )
)</f>
        <v>0</v>
      </c>
      <c r="J341" s="40">
        <f>Bank2[[#This Row],[Money in/ (Money out)]]-Bank2[[#This Row],[GST/HST]]</f>
        <v>0</v>
      </c>
      <c r="L341" s="37">
        <f t="shared" si="15"/>
        <v>0</v>
      </c>
    </row>
    <row r="342" spans="4:12" x14ac:dyDescent="0.2">
      <c r="D342" s="416">
        <f>_xlfn.XLOOKUP(C:C,Table1[for Import to Bank Register dropdown],Table1[for Pivot],0,0,1)</f>
        <v>0</v>
      </c>
      <c r="E342" s="422"/>
      <c r="F342" s="160">
        <f t="shared" si="17"/>
        <v>2222222</v>
      </c>
      <c r="G342" s="394">
        <f t="shared" si="16"/>
        <v>0</v>
      </c>
      <c r="I342" s="395">
        <f>IF(OR(C342="150 Directors advances", C342="120 accounts receivable", C342="720.2 Automobile - Insurance", C342="720.3 Automobile - License", C342="870.4 Rent - Insurance", C342="870.6 Rent - Property Tax", C342="870.7 Rent - Homeoffice", C342="870.9 Rent - Water"),
   0,
   IF(Dashboard!$F$5="Quick",
      IF(OR(C342="190 Automobile",C342="200 computer hardware",C342="210 Computer software",C342="220 Quickbooks software",C342="230 Office equipment",C342="240 Office furniture"),
         E342-(E342/(1+Dashboard!$F$4)),
         0
      ),
      IF(C342="750 Business promotion",
         E342-(E342/(1+4.793/100)),
         E342-(E342/(1+Dashboard!$F$4))
      )
   )
)</f>
        <v>0</v>
      </c>
      <c r="J342" s="40">
        <f>Bank2[[#This Row],[Money in/ (Money out)]]-Bank2[[#This Row],[GST/HST]]</f>
        <v>0</v>
      </c>
      <c r="L342" s="37">
        <f t="shared" si="15"/>
        <v>0</v>
      </c>
    </row>
    <row r="343" spans="4:12" x14ac:dyDescent="0.2">
      <c r="D343" s="416">
        <f>_xlfn.XLOOKUP(C:C,Table1[for Import to Bank Register dropdown],Table1[for Pivot],0,0,1)</f>
        <v>0</v>
      </c>
      <c r="E343" s="422"/>
      <c r="F343" s="160">
        <f t="shared" si="17"/>
        <v>2222222</v>
      </c>
      <c r="G343" s="394">
        <f t="shared" si="16"/>
        <v>0</v>
      </c>
      <c r="I343" s="395">
        <f>IF(OR(C343="150 Directors advances", C343="120 accounts receivable", C343="720.2 Automobile - Insurance", C343="720.3 Automobile - License", C343="870.4 Rent - Insurance", C343="870.6 Rent - Property Tax", C343="870.7 Rent - Homeoffice", C343="870.9 Rent - Water"),
   0,
   IF(Dashboard!$F$5="Quick",
      IF(OR(C343="190 Automobile",C343="200 computer hardware",C343="210 Computer software",C343="220 Quickbooks software",C343="230 Office equipment",C343="240 Office furniture"),
         E343-(E343/(1+Dashboard!$F$4)),
         0
      ),
      IF(C343="750 Business promotion",
         E343-(E343/(1+4.793/100)),
         E343-(E343/(1+Dashboard!$F$4))
      )
   )
)</f>
        <v>0</v>
      </c>
      <c r="J343" s="40">
        <f>Bank2[[#This Row],[Money in/ (Money out)]]-Bank2[[#This Row],[GST/HST]]</f>
        <v>0</v>
      </c>
      <c r="L343" s="37">
        <f t="shared" si="15"/>
        <v>0</v>
      </c>
    </row>
    <row r="344" spans="4:12" x14ac:dyDescent="0.2">
      <c r="D344" s="416">
        <f>_xlfn.XLOOKUP(C:C,Table1[for Import to Bank Register dropdown],Table1[for Pivot],0,0,1)</f>
        <v>0</v>
      </c>
      <c r="E344" s="422"/>
      <c r="F344" s="160">
        <f t="shared" si="17"/>
        <v>2222222</v>
      </c>
      <c r="G344" s="394">
        <f t="shared" si="16"/>
        <v>0</v>
      </c>
      <c r="I344" s="395">
        <f>IF(OR(C344="150 Directors advances", C344="120 accounts receivable", C344="720.2 Automobile - Insurance", C344="720.3 Automobile - License", C344="870.4 Rent - Insurance", C344="870.6 Rent - Property Tax", C344="870.7 Rent - Homeoffice", C344="870.9 Rent - Water"),
   0,
   IF(Dashboard!$F$5="Quick",
      IF(OR(C344="190 Automobile",C344="200 computer hardware",C344="210 Computer software",C344="220 Quickbooks software",C344="230 Office equipment",C344="240 Office furniture"),
         E344-(E344/(1+Dashboard!$F$4)),
         0
      ),
      IF(C344="750 Business promotion",
         E344-(E344/(1+4.793/100)),
         E344-(E344/(1+Dashboard!$F$4))
      )
   )
)</f>
        <v>0</v>
      </c>
      <c r="J344" s="40">
        <f>Bank2[[#This Row],[Money in/ (Money out)]]-Bank2[[#This Row],[GST/HST]]</f>
        <v>0</v>
      </c>
      <c r="L344" s="37">
        <f t="shared" si="15"/>
        <v>0</v>
      </c>
    </row>
    <row r="345" spans="4:12" x14ac:dyDescent="0.2">
      <c r="D345" s="416">
        <f>_xlfn.XLOOKUP(C:C,Table1[for Import to Bank Register dropdown],Table1[for Pivot],0,0,1)</f>
        <v>0</v>
      </c>
      <c r="E345" s="422"/>
      <c r="F345" s="160">
        <f t="shared" si="17"/>
        <v>2222222</v>
      </c>
      <c r="G345" s="394">
        <f t="shared" si="16"/>
        <v>0</v>
      </c>
      <c r="I345" s="395">
        <f>IF(OR(C345="150 Directors advances", C345="120 accounts receivable", C345="720.2 Automobile - Insurance", C345="720.3 Automobile - License", C345="870.4 Rent - Insurance", C345="870.6 Rent - Property Tax", C345="870.7 Rent - Homeoffice", C345="870.9 Rent - Water"),
   0,
   IF(Dashboard!$F$5="Quick",
      IF(OR(C345="190 Automobile",C345="200 computer hardware",C345="210 Computer software",C345="220 Quickbooks software",C345="230 Office equipment",C345="240 Office furniture"),
         E345-(E345/(1+Dashboard!$F$4)),
         0
      ),
      IF(C345="750 Business promotion",
         E345-(E345/(1+4.793/100)),
         E345-(E345/(1+Dashboard!$F$4))
      )
   )
)</f>
        <v>0</v>
      </c>
      <c r="J345" s="40">
        <f>Bank2[[#This Row],[Money in/ (Money out)]]-Bank2[[#This Row],[GST/HST]]</f>
        <v>0</v>
      </c>
      <c r="L345" s="37">
        <f t="shared" si="15"/>
        <v>0</v>
      </c>
    </row>
    <row r="346" spans="4:12" x14ac:dyDescent="0.2">
      <c r="D346" s="416">
        <f>_xlfn.XLOOKUP(C:C,Table1[for Import to Bank Register dropdown],Table1[for Pivot],0,0,1)</f>
        <v>0</v>
      </c>
      <c r="E346" s="422"/>
      <c r="F346" s="160">
        <f t="shared" si="17"/>
        <v>2222222</v>
      </c>
      <c r="G346" s="394">
        <f t="shared" si="16"/>
        <v>0</v>
      </c>
      <c r="I346" s="395">
        <f>IF(OR(C346="150 Directors advances", C346="120 accounts receivable", C346="720.2 Automobile - Insurance", C346="720.3 Automobile - License", C346="870.4 Rent - Insurance", C346="870.6 Rent - Property Tax", C346="870.7 Rent - Homeoffice", C346="870.9 Rent - Water"),
   0,
   IF(Dashboard!$F$5="Quick",
      IF(OR(C346="190 Automobile",C346="200 computer hardware",C346="210 Computer software",C346="220 Quickbooks software",C346="230 Office equipment",C346="240 Office furniture"),
         E346-(E346/(1+Dashboard!$F$4)),
         0
      ),
      IF(C346="750 Business promotion",
         E346-(E346/(1+4.793/100)),
         E346-(E346/(1+Dashboard!$F$4))
      )
   )
)</f>
        <v>0</v>
      </c>
      <c r="J346" s="40">
        <f>Bank2[[#This Row],[Money in/ (Money out)]]-Bank2[[#This Row],[GST/HST]]</f>
        <v>0</v>
      </c>
      <c r="L346" s="37">
        <f t="shared" si="15"/>
        <v>0</v>
      </c>
    </row>
    <row r="347" spans="4:12" x14ac:dyDescent="0.2">
      <c r="D347" s="416">
        <f>_xlfn.XLOOKUP(C:C,Table1[for Import to Bank Register dropdown],Table1[for Pivot],0,0,1)</f>
        <v>0</v>
      </c>
      <c r="E347" s="422"/>
      <c r="F347" s="160">
        <f t="shared" si="17"/>
        <v>2222222</v>
      </c>
      <c r="G347" s="394">
        <f t="shared" si="16"/>
        <v>0</v>
      </c>
      <c r="I347" s="395">
        <f>IF(OR(C347="150 Directors advances", C347="120 accounts receivable", C347="720.2 Automobile - Insurance", C347="720.3 Automobile - License", C347="870.4 Rent - Insurance", C347="870.6 Rent - Property Tax", C347="870.7 Rent - Homeoffice", C347="870.9 Rent - Water"),
   0,
   IF(Dashboard!$F$5="Quick",
      IF(OR(C347="190 Automobile",C347="200 computer hardware",C347="210 Computer software",C347="220 Quickbooks software",C347="230 Office equipment",C347="240 Office furniture"),
         E347-(E347/(1+Dashboard!$F$4)),
         0
      ),
      IF(C347="750 Business promotion",
         E347-(E347/(1+4.793/100)),
         E347-(E347/(1+Dashboard!$F$4))
      )
   )
)</f>
        <v>0</v>
      </c>
      <c r="J347" s="40">
        <f>Bank2[[#This Row],[Money in/ (Money out)]]-Bank2[[#This Row],[GST/HST]]</f>
        <v>0</v>
      </c>
      <c r="L347" s="37">
        <f t="shared" si="15"/>
        <v>0</v>
      </c>
    </row>
    <row r="348" spans="4:12" x14ac:dyDescent="0.2">
      <c r="D348" s="416">
        <f>_xlfn.XLOOKUP(C:C,Table1[for Import to Bank Register dropdown],Table1[for Pivot],0,0,1)</f>
        <v>0</v>
      </c>
      <c r="E348" s="422"/>
      <c r="F348" s="160">
        <f t="shared" si="17"/>
        <v>2222222</v>
      </c>
      <c r="G348" s="394">
        <f t="shared" si="16"/>
        <v>0</v>
      </c>
      <c r="I348" s="395">
        <f>IF(OR(C348="150 Directors advances", C348="120 accounts receivable", C348="720.2 Automobile - Insurance", C348="720.3 Automobile - License", C348="870.4 Rent - Insurance", C348="870.6 Rent - Property Tax", C348="870.7 Rent - Homeoffice", C348="870.9 Rent - Water"),
   0,
   IF(Dashboard!$F$5="Quick",
      IF(OR(C348="190 Automobile",C348="200 computer hardware",C348="210 Computer software",C348="220 Quickbooks software",C348="230 Office equipment",C348="240 Office furniture"),
         E348-(E348/(1+Dashboard!$F$4)),
         0
      ),
      IF(C348="750 Business promotion",
         E348-(E348/(1+4.793/100)),
         E348-(E348/(1+Dashboard!$F$4))
      )
   )
)</f>
        <v>0</v>
      </c>
      <c r="J348" s="40">
        <f>Bank2[[#This Row],[Money in/ (Money out)]]-Bank2[[#This Row],[GST/HST]]</f>
        <v>0</v>
      </c>
      <c r="L348" s="37">
        <f t="shared" si="15"/>
        <v>0</v>
      </c>
    </row>
    <row r="349" spans="4:12" x14ac:dyDescent="0.2">
      <c r="D349" s="416">
        <f>_xlfn.XLOOKUP(C:C,Table1[for Import to Bank Register dropdown],Table1[for Pivot],0,0,1)</f>
        <v>0</v>
      </c>
      <c r="E349" s="422"/>
      <c r="F349" s="160">
        <f t="shared" si="17"/>
        <v>2222222</v>
      </c>
      <c r="G349" s="394">
        <f t="shared" si="16"/>
        <v>0</v>
      </c>
      <c r="I349" s="395">
        <f>IF(OR(C349="150 Directors advances", C349="120 accounts receivable", C349="720.2 Automobile - Insurance", C349="720.3 Automobile - License", C349="870.4 Rent - Insurance", C349="870.6 Rent - Property Tax", C349="870.7 Rent - Homeoffice", C349="870.9 Rent - Water"),
   0,
   IF(Dashboard!$F$5="Quick",
      IF(OR(C349="190 Automobile",C349="200 computer hardware",C349="210 Computer software",C349="220 Quickbooks software",C349="230 Office equipment",C349="240 Office furniture"),
         E349-(E349/(1+Dashboard!$F$4)),
         0
      ),
      IF(C349="750 Business promotion",
         E349-(E349/(1+4.793/100)),
         E349-(E349/(1+Dashboard!$F$4))
      )
   )
)</f>
        <v>0</v>
      </c>
      <c r="J349" s="40">
        <f>Bank2[[#This Row],[Money in/ (Money out)]]-Bank2[[#This Row],[GST/HST]]</f>
        <v>0</v>
      </c>
      <c r="L349" s="37">
        <f t="shared" si="15"/>
        <v>0</v>
      </c>
    </row>
    <row r="350" spans="4:12" x14ac:dyDescent="0.2">
      <c r="D350" s="416">
        <f>_xlfn.XLOOKUP(C:C,Table1[for Import to Bank Register dropdown],Table1[for Pivot],0,0,1)</f>
        <v>0</v>
      </c>
      <c r="E350" s="422"/>
      <c r="F350" s="160">
        <f t="shared" si="17"/>
        <v>2222222</v>
      </c>
      <c r="G350" s="394">
        <f t="shared" si="16"/>
        <v>0</v>
      </c>
      <c r="I350" s="395">
        <f>IF(OR(C350="150 Directors advances", C350="120 accounts receivable", C350="720.2 Automobile - Insurance", C350="720.3 Automobile - License", C350="870.4 Rent - Insurance", C350="870.6 Rent - Property Tax", C350="870.7 Rent - Homeoffice", C350="870.9 Rent - Water"),
   0,
   IF(Dashboard!$F$5="Quick",
      IF(OR(C350="190 Automobile",C350="200 computer hardware",C350="210 Computer software",C350="220 Quickbooks software",C350="230 Office equipment",C350="240 Office furniture"),
         E350-(E350/(1+Dashboard!$F$4)),
         0
      ),
      IF(C350="750 Business promotion",
         E350-(E350/(1+4.793/100)),
         E350-(E350/(1+Dashboard!$F$4))
      )
   )
)</f>
        <v>0</v>
      </c>
      <c r="J350" s="40">
        <f>Bank2[[#This Row],[Money in/ (Money out)]]-Bank2[[#This Row],[GST/HST]]</f>
        <v>0</v>
      </c>
      <c r="L350" s="37">
        <f t="shared" si="15"/>
        <v>0</v>
      </c>
    </row>
    <row r="351" spans="4:12" x14ac:dyDescent="0.2">
      <c r="D351" s="416">
        <f>_xlfn.XLOOKUP(C:C,Table1[for Import to Bank Register dropdown],Table1[for Pivot],0,0,1)</f>
        <v>0</v>
      </c>
      <c r="E351" s="422"/>
      <c r="F351" s="160">
        <f t="shared" si="17"/>
        <v>2222222</v>
      </c>
      <c r="G351" s="394">
        <f t="shared" si="16"/>
        <v>0</v>
      </c>
      <c r="I351" s="395">
        <f>IF(OR(C351="150 Directors advances", C351="120 accounts receivable", C351="720.2 Automobile - Insurance", C351="720.3 Automobile - License", C351="870.4 Rent - Insurance", C351="870.6 Rent - Property Tax", C351="870.7 Rent - Homeoffice", C351="870.9 Rent - Water"),
   0,
   IF(Dashboard!$F$5="Quick",
      IF(OR(C351="190 Automobile",C351="200 computer hardware",C351="210 Computer software",C351="220 Quickbooks software",C351="230 Office equipment",C351="240 Office furniture"),
         E351-(E351/(1+Dashboard!$F$4)),
         0
      ),
      IF(C351="750 Business promotion",
         E351-(E351/(1+4.793/100)),
         E351-(E351/(1+Dashboard!$F$4))
      )
   )
)</f>
        <v>0</v>
      </c>
      <c r="J351" s="40">
        <f>Bank2[[#This Row],[Money in/ (Money out)]]-Bank2[[#This Row],[GST/HST]]</f>
        <v>0</v>
      </c>
      <c r="L351" s="37">
        <f t="shared" si="15"/>
        <v>0</v>
      </c>
    </row>
    <row r="352" spans="4:12" x14ac:dyDescent="0.2">
      <c r="D352" s="416">
        <f>_xlfn.XLOOKUP(C:C,Table1[for Import to Bank Register dropdown],Table1[for Pivot],0,0,1)</f>
        <v>0</v>
      </c>
      <c r="E352" s="422"/>
      <c r="F352" s="160">
        <f t="shared" si="17"/>
        <v>2222222</v>
      </c>
      <c r="G352" s="394">
        <f t="shared" si="16"/>
        <v>0</v>
      </c>
      <c r="I352" s="395">
        <f>IF(OR(C352="150 Directors advances", C352="120 accounts receivable", C352="720.2 Automobile - Insurance", C352="720.3 Automobile - License", C352="870.4 Rent - Insurance", C352="870.6 Rent - Property Tax", C352="870.7 Rent - Homeoffice", C352="870.9 Rent - Water"),
   0,
   IF(Dashboard!$F$5="Quick",
      IF(OR(C352="190 Automobile",C352="200 computer hardware",C352="210 Computer software",C352="220 Quickbooks software",C352="230 Office equipment",C352="240 Office furniture"),
         E352-(E352/(1+Dashboard!$F$4)),
         0
      ),
      IF(C352="750 Business promotion",
         E352-(E352/(1+4.793/100)),
         E352-(E352/(1+Dashboard!$F$4))
      )
   )
)</f>
        <v>0</v>
      </c>
      <c r="J352" s="40">
        <f>Bank2[[#This Row],[Money in/ (Money out)]]-Bank2[[#This Row],[GST/HST]]</f>
        <v>0</v>
      </c>
      <c r="L352" s="37">
        <f t="shared" si="15"/>
        <v>0</v>
      </c>
    </row>
    <row r="353" spans="4:12" x14ac:dyDescent="0.2">
      <c r="D353" s="416">
        <f>_xlfn.XLOOKUP(C:C,Table1[for Import to Bank Register dropdown],Table1[for Pivot],0,0,1)</f>
        <v>0</v>
      </c>
      <c r="E353" s="422"/>
      <c r="F353" s="160">
        <f t="shared" si="17"/>
        <v>2222222</v>
      </c>
      <c r="G353" s="394">
        <f t="shared" si="16"/>
        <v>0</v>
      </c>
      <c r="I353" s="395">
        <f>IF(OR(C353="150 Directors advances", C353="120 accounts receivable", C353="720.2 Automobile - Insurance", C353="720.3 Automobile - License", C353="870.4 Rent - Insurance", C353="870.6 Rent - Property Tax", C353="870.7 Rent - Homeoffice", C353="870.9 Rent - Water"),
   0,
   IF(Dashboard!$F$5="Quick",
      IF(OR(C353="190 Automobile",C353="200 computer hardware",C353="210 Computer software",C353="220 Quickbooks software",C353="230 Office equipment",C353="240 Office furniture"),
         E353-(E353/(1+Dashboard!$F$4)),
         0
      ),
      IF(C353="750 Business promotion",
         E353-(E353/(1+4.793/100)),
         E353-(E353/(1+Dashboard!$F$4))
      )
   )
)</f>
        <v>0</v>
      </c>
      <c r="J353" s="40">
        <f>Bank2[[#This Row],[Money in/ (Money out)]]-Bank2[[#This Row],[GST/HST]]</f>
        <v>0</v>
      </c>
      <c r="L353" s="37">
        <f t="shared" si="15"/>
        <v>0</v>
      </c>
    </row>
    <row r="354" spans="4:12" x14ac:dyDescent="0.2">
      <c r="D354" s="416">
        <f>_xlfn.XLOOKUP(C:C,Table1[for Import to Bank Register dropdown],Table1[for Pivot],0,0,1)</f>
        <v>0</v>
      </c>
      <c r="E354" s="422"/>
      <c r="F354" s="160">
        <f t="shared" si="17"/>
        <v>2222222</v>
      </c>
      <c r="G354" s="394">
        <f t="shared" si="16"/>
        <v>0</v>
      </c>
      <c r="I354" s="395">
        <f>IF(OR(C354="150 Directors advances", C354="120 accounts receivable", C354="720.2 Automobile - Insurance", C354="720.3 Automobile - License", C354="870.4 Rent - Insurance", C354="870.6 Rent - Property Tax", C354="870.7 Rent - Homeoffice", C354="870.9 Rent - Water"),
   0,
   IF(Dashboard!$F$5="Quick",
      IF(OR(C354="190 Automobile",C354="200 computer hardware",C354="210 Computer software",C354="220 Quickbooks software",C354="230 Office equipment",C354="240 Office furniture"),
         E354-(E354/(1+Dashboard!$F$4)),
         0
      ),
      IF(C354="750 Business promotion",
         E354-(E354/(1+4.793/100)),
         E354-(E354/(1+Dashboard!$F$4))
      )
   )
)</f>
        <v>0</v>
      </c>
      <c r="J354" s="40">
        <f>Bank2[[#This Row],[Money in/ (Money out)]]-Bank2[[#This Row],[GST/HST]]</f>
        <v>0</v>
      </c>
      <c r="L354" s="37">
        <f t="shared" si="15"/>
        <v>0</v>
      </c>
    </row>
    <row r="355" spans="4:12" x14ac:dyDescent="0.2">
      <c r="D355" s="416">
        <f>_xlfn.XLOOKUP(C:C,Table1[for Import to Bank Register dropdown],Table1[for Pivot],0,0,1)</f>
        <v>0</v>
      </c>
      <c r="E355" s="422"/>
      <c r="F355" s="160">
        <f t="shared" si="17"/>
        <v>2222222</v>
      </c>
      <c r="G355" s="394">
        <f t="shared" si="16"/>
        <v>0</v>
      </c>
      <c r="I355" s="395">
        <f>IF(OR(C355="150 Directors advances", C355="120 accounts receivable", C355="720.2 Automobile - Insurance", C355="720.3 Automobile - License", C355="870.4 Rent - Insurance", C355="870.6 Rent - Property Tax", C355="870.7 Rent - Homeoffice", C355="870.9 Rent - Water"),
   0,
   IF(Dashboard!$F$5="Quick",
      IF(OR(C355="190 Automobile",C355="200 computer hardware",C355="210 Computer software",C355="220 Quickbooks software",C355="230 Office equipment",C355="240 Office furniture"),
         E355-(E355/(1+Dashboard!$F$4)),
         0
      ),
      IF(C355="750 Business promotion",
         E355-(E355/(1+4.793/100)),
         E355-(E355/(1+Dashboard!$F$4))
      )
   )
)</f>
        <v>0</v>
      </c>
      <c r="J355" s="40">
        <f>Bank2[[#This Row],[Money in/ (Money out)]]-Bank2[[#This Row],[GST/HST]]</f>
        <v>0</v>
      </c>
      <c r="L355" s="37">
        <f t="shared" si="15"/>
        <v>0</v>
      </c>
    </row>
    <row r="356" spans="4:12" x14ac:dyDescent="0.2">
      <c r="D356" s="416">
        <f>_xlfn.XLOOKUP(C:C,Table1[for Import to Bank Register dropdown],Table1[for Pivot],0,0,1)</f>
        <v>0</v>
      </c>
      <c r="E356" s="422"/>
      <c r="F356" s="160">
        <f t="shared" si="17"/>
        <v>2222222</v>
      </c>
      <c r="G356" s="394">
        <f t="shared" si="16"/>
        <v>0</v>
      </c>
      <c r="I356" s="395">
        <f>IF(OR(C356="150 Directors advances", C356="120 accounts receivable", C356="720.2 Automobile - Insurance", C356="720.3 Automobile - License", C356="870.4 Rent - Insurance", C356="870.6 Rent - Property Tax", C356="870.7 Rent - Homeoffice", C356="870.9 Rent - Water"),
   0,
   IF(Dashboard!$F$5="Quick",
      IF(OR(C356="190 Automobile",C356="200 computer hardware",C356="210 Computer software",C356="220 Quickbooks software",C356="230 Office equipment",C356="240 Office furniture"),
         E356-(E356/(1+Dashboard!$F$4)),
         0
      ),
      IF(C356="750 Business promotion",
         E356-(E356/(1+4.793/100)),
         E356-(E356/(1+Dashboard!$F$4))
      )
   )
)</f>
        <v>0</v>
      </c>
      <c r="J356" s="40">
        <f>Bank2[[#This Row],[Money in/ (Money out)]]-Bank2[[#This Row],[GST/HST]]</f>
        <v>0</v>
      </c>
      <c r="L356" s="37">
        <f t="shared" si="15"/>
        <v>0</v>
      </c>
    </row>
    <row r="357" spans="4:12" x14ac:dyDescent="0.2">
      <c r="D357" s="416">
        <f>_xlfn.XLOOKUP(C:C,Table1[for Import to Bank Register dropdown],Table1[for Pivot],0,0,1)</f>
        <v>0</v>
      </c>
      <c r="E357" s="422"/>
      <c r="F357" s="160">
        <f t="shared" si="17"/>
        <v>2222222</v>
      </c>
      <c r="G357" s="394">
        <f t="shared" si="16"/>
        <v>0</v>
      </c>
      <c r="I357" s="395">
        <f>IF(OR(C357="150 Directors advances", C357="120 accounts receivable", C357="720.2 Automobile - Insurance", C357="720.3 Automobile - License", C357="870.4 Rent - Insurance", C357="870.6 Rent - Property Tax", C357="870.7 Rent - Homeoffice", C357="870.9 Rent - Water"),
   0,
   IF(Dashboard!$F$5="Quick",
      IF(OR(C357="190 Automobile",C357="200 computer hardware",C357="210 Computer software",C357="220 Quickbooks software",C357="230 Office equipment",C357="240 Office furniture"),
         E357-(E357/(1+Dashboard!$F$4)),
         0
      ),
      IF(C357="750 Business promotion",
         E357-(E357/(1+4.793/100)),
         E357-(E357/(1+Dashboard!$F$4))
      )
   )
)</f>
        <v>0</v>
      </c>
      <c r="J357" s="40">
        <f>Bank2[[#This Row],[Money in/ (Money out)]]-Bank2[[#This Row],[GST/HST]]</f>
        <v>0</v>
      </c>
      <c r="L357" s="37">
        <f t="shared" si="15"/>
        <v>0</v>
      </c>
    </row>
    <row r="358" spans="4:12" x14ac:dyDescent="0.2">
      <c r="D358" s="416">
        <f>_xlfn.XLOOKUP(C:C,Table1[for Import to Bank Register dropdown],Table1[for Pivot],0,0,1)</f>
        <v>0</v>
      </c>
      <c r="E358" s="422"/>
      <c r="F358" s="160">
        <f t="shared" si="17"/>
        <v>2222222</v>
      </c>
      <c r="G358" s="394">
        <f t="shared" si="16"/>
        <v>0</v>
      </c>
      <c r="I358" s="395">
        <f>IF(OR(C358="150 Directors advances", C358="120 accounts receivable", C358="720.2 Automobile - Insurance", C358="720.3 Automobile - License", C358="870.4 Rent - Insurance", C358="870.6 Rent - Property Tax", C358="870.7 Rent - Homeoffice", C358="870.9 Rent - Water"),
   0,
   IF(Dashboard!$F$5="Quick",
      IF(OR(C358="190 Automobile",C358="200 computer hardware",C358="210 Computer software",C358="220 Quickbooks software",C358="230 Office equipment",C358="240 Office furniture"),
         E358-(E358/(1+Dashboard!$F$4)),
         0
      ),
      IF(C358="750 Business promotion",
         E358-(E358/(1+4.793/100)),
         E358-(E358/(1+Dashboard!$F$4))
      )
   )
)</f>
        <v>0</v>
      </c>
      <c r="J358" s="40">
        <f>Bank2[[#This Row],[Money in/ (Money out)]]-Bank2[[#This Row],[GST/HST]]</f>
        <v>0</v>
      </c>
      <c r="L358" s="37">
        <f t="shared" si="15"/>
        <v>0</v>
      </c>
    </row>
    <row r="359" spans="4:12" x14ac:dyDescent="0.2">
      <c r="D359" s="416">
        <f>_xlfn.XLOOKUP(C:C,Table1[for Import to Bank Register dropdown],Table1[for Pivot],0,0,1)</f>
        <v>0</v>
      </c>
      <c r="E359" s="422"/>
      <c r="F359" s="160">
        <f t="shared" si="17"/>
        <v>2222222</v>
      </c>
      <c r="G359" s="394">
        <f t="shared" si="16"/>
        <v>0</v>
      </c>
      <c r="I359" s="395">
        <f>IF(OR(C359="150 Directors advances", C359="120 accounts receivable", C359="720.2 Automobile - Insurance", C359="720.3 Automobile - License", C359="870.4 Rent - Insurance", C359="870.6 Rent - Property Tax", C359="870.7 Rent - Homeoffice", C359="870.9 Rent - Water"),
   0,
   IF(Dashboard!$F$5="Quick",
      IF(OR(C359="190 Automobile",C359="200 computer hardware",C359="210 Computer software",C359="220 Quickbooks software",C359="230 Office equipment",C359="240 Office furniture"),
         E359-(E359/(1+Dashboard!$F$4)),
         0
      ),
      IF(C359="750 Business promotion",
         E359-(E359/(1+4.793/100)),
         E359-(E359/(1+Dashboard!$F$4))
      )
   )
)</f>
        <v>0</v>
      </c>
      <c r="J359" s="40">
        <f>Bank2[[#This Row],[Money in/ (Money out)]]-Bank2[[#This Row],[GST/HST]]</f>
        <v>0</v>
      </c>
      <c r="L359" s="37">
        <f t="shared" si="15"/>
        <v>0</v>
      </c>
    </row>
    <row r="360" spans="4:12" x14ac:dyDescent="0.2">
      <c r="D360" s="416">
        <f>_xlfn.XLOOKUP(C:C,Table1[for Import to Bank Register dropdown],Table1[for Pivot],0,0,1)</f>
        <v>0</v>
      </c>
      <c r="E360" s="422"/>
      <c r="F360" s="160">
        <f t="shared" si="17"/>
        <v>2222222</v>
      </c>
      <c r="G360" s="394">
        <f t="shared" si="16"/>
        <v>0</v>
      </c>
      <c r="I360" s="395">
        <f>IF(OR(C360="150 Directors advances", C360="120 accounts receivable", C360="720.2 Automobile - Insurance", C360="720.3 Automobile - License", C360="870.4 Rent - Insurance", C360="870.6 Rent - Property Tax", C360="870.7 Rent - Homeoffice", C360="870.9 Rent - Water"),
   0,
   IF(Dashboard!$F$5="Quick",
      IF(OR(C360="190 Automobile",C360="200 computer hardware",C360="210 Computer software",C360="220 Quickbooks software",C360="230 Office equipment",C360="240 Office furniture"),
         E360-(E360/(1+Dashboard!$F$4)),
         0
      ),
      IF(C360="750 Business promotion",
         E360-(E360/(1+4.793/100)),
         E360-(E360/(1+Dashboard!$F$4))
      )
   )
)</f>
        <v>0</v>
      </c>
      <c r="J360" s="40">
        <f>Bank2[[#This Row],[Money in/ (Money out)]]-Bank2[[#This Row],[GST/HST]]</f>
        <v>0</v>
      </c>
      <c r="L360" s="37">
        <f t="shared" si="15"/>
        <v>0</v>
      </c>
    </row>
    <row r="361" spans="4:12" x14ac:dyDescent="0.2">
      <c r="D361" s="416">
        <f>_xlfn.XLOOKUP(C:C,Table1[for Import to Bank Register dropdown],Table1[for Pivot],0,0,1)</f>
        <v>0</v>
      </c>
      <c r="E361" s="422"/>
      <c r="F361" s="160">
        <f t="shared" si="17"/>
        <v>2222222</v>
      </c>
      <c r="G361" s="394">
        <f t="shared" si="16"/>
        <v>0</v>
      </c>
      <c r="I361" s="395">
        <f>IF(OR(C361="150 Directors advances", C361="120 accounts receivable", C361="720.2 Automobile - Insurance", C361="720.3 Automobile - License", C361="870.4 Rent - Insurance", C361="870.6 Rent - Property Tax", C361="870.7 Rent - Homeoffice", C361="870.9 Rent - Water"),
   0,
   IF(Dashboard!$F$5="Quick",
      IF(OR(C361="190 Automobile",C361="200 computer hardware",C361="210 Computer software",C361="220 Quickbooks software",C361="230 Office equipment",C361="240 Office furniture"),
         E361-(E361/(1+Dashboard!$F$4)),
         0
      ),
      IF(C361="750 Business promotion",
         E361-(E361/(1+4.793/100)),
         E361-(E361/(1+Dashboard!$F$4))
      )
   )
)</f>
        <v>0</v>
      </c>
      <c r="J361" s="40">
        <f>Bank2[[#This Row],[Money in/ (Money out)]]-Bank2[[#This Row],[GST/HST]]</f>
        <v>0</v>
      </c>
      <c r="L361" s="37">
        <f t="shared" si="15"/>
        <v>0</v>
      </c>
    </row>
    <row r="362" spans="4:12" x14ac:dyDescent="0.2">
      <c r="D362" s="416">
        <f>_xlfn.XLOOKUP(C:C,Table1[for Import to Bank Register dropdown],Table1[for Pivot],0,0,1)</f>
        <v>0</v>
      </c>
      <c r="E362" s="422"/>
      <c r="F362" s="160">
        <f t="shared" si="17"/>
        <v>2222222</v>
      </c>
      <c r="G362" s="394">
        <f t="shared" si="16"/>
        <v>0</v>
      </c>
      <c r="I362" s="395">
        <f>IF(OR(C362="150 Directors advances", C362="120 accounts receivable", C362="720.2 Automobile - Insurance", C362="720.3 Automobile - License", C362="870.4 Rent - Insurance", C362="870.6 Rent - Property Tax", C362="870.7 Rent - Homeoffice", C362="870.9 Rent - Water"),
   0,
   IF(Dashboard!$F$5="Quick",
      IF(OR(C362="190 Automobile",C362="200 computer hardware",C362="210 Computer software",C362="220 Quickbooks software",C362="230 Office equipment",C362="240 Office furniture"),
         E362-(E362/(1+Dashboard!$F$4)),
         0
      ),
      IF(C362="750 Business promotion",
         E362-(E362/(1+4.793/100)),
         E362-(E362/(1+Dashboard!$F$4))
      )
   )
)</f>
        <v>0</v>
      </c>
      <c r="J362" s="40">
        <f>Bank2[[#This Row],[Money in/ (Money out)]]-Bank2[[#This Row],[GST/HST]]</f>
        <v>0</v>
      </c>
      <c r="L362" s="37">
        <f t="shared" si="15"/>
        <v>0</v>
      </c>
    </row>
    <row r="363" spans="4:12" x14ac:dyDescent="0.2">
      <c r="D363" s="416">
        <f>_xlfn.XLOOKUP(C:C,Table1[for Import to Bank Register dropdown],Table1[for Pivot],0,0,1)</f>
        <v>0</v>
      </c>
      <c r="E363" s="422"/>
      <c r="F363" s="160">
        <f t="shared" si="17"/>
        <v>2222222</v>
      </c>
      <c r="G363" s="394">
        <f t="shared" si="16"/>
        <v>0</v>
      </c>
      <c r="I363" s="395">
        <f>IF(OR(C363="150 Directors advances", C363="120 accounts receivable", C363="720.2 Automobile - Insurance", C363="720.3 Automobile - License", C363="870.4 Rent - Insurance", C363="870.6 Rent - Property Tax", C363="870.7 Rent - Homeoffice", C363="870.9 Rent - Water"),
   0,
   IF(Dashboard!$F$5="Quick",
      IF(OR(C363="190 Automobile",C363="200 computer hardware",C363="210 Computer software",C363="220 Quickbooks software",C363="230 Office equipment",C363="240 Office furniture"),
         E363-(E363/(1+Dashboard!$F$4)),
         0
      ),
      IF(C363="750 Business promotion",
         E363-(E363/(1+4.793/100)),
         E363-(E363/(1+Dashboard!$F$4))
      )
   )
)</f>
        <v>0</v>
      </c>
      <c r="J363" s="40">
        <f>Bank2[[#This Row],[Money in/ (Money out)]]-Bank2[[#This Row],[GST/HST]]</f>
        <v>0</v>
      </c>
      <c r="L363" s="37">
        <f t="shared" si="15"/>
        <v>0</v>
      </c>
    </row>
    <row r="364" spans="4:12" x14ac:dyDescent="0.2">
      <c r="D364" s="416">
        <f>_xlfn.XLOOKUP(C:C,Table1[for Import to Bank Register dropdown],Table1[for Pivot],0,0,1)</f>
        <v>0</v>
      </c>
      <c r="E364" s="422"/>
      <c r="F364" s="160">
        <f t="shared" si="17"/>
        <v>2222222</v>
      </c>
      <c r="G364" s="394">
        <f t="shared" si="16"/>
        <v>0</v>
      </c>
      <c r="I364" s="395">
        <f>IF(OR(C364="150 Directors advances", C364="120 accounts receivable", C364="720.2 Automobile - Insurance", C364="720.3 Automobile - License", C364="870.4 Rent - Insurance", C364="870.6 Rent - Property Tax", C364="870.7 Rent - Homeoffice", C364="870.9 Rent - Water"),
   0,
   IF(Dashboard!$F$5="Quick",
      IF(OR(C364="190 Automobile",C364="200 computer hardware",C364="210 Computer software",C364="220 Quickbooks software",C364="230 Office equipment",C364="240 Office furniture"),
         E364-(E364/(1+Dashboard!$F$4)),
         0
      ),
      IF(C364="750 Business promotion",
         E364-(E364/(1+4.793/100)),
         E364-(E364/(1+Dashboard!$F$4))
      )
   )
)</f>
        <v>0</v>
      </c>
      <c r="J364" s="40">
        <f>Bank2[[#This Row],[Money in/ (Money out)]]-Bank2[[#This Row],[GST/HST]]</f>
        <v>0</v>
      </c>
      <c r="L364" s="37">
        <f t="shared" si="15"/>
        <v>0</v>
      </c>
    </row>
    <row r="365" spans="4:12" x14ac:dyDescent="0.2">
      <c r="D365" s="416">
        <f>_xlfn.XLOOKUP(C:C,Table1[for Import to Bank Register dropdown],Table1[for Pivot],0,0,1)</f>
        <v>0</v>
      </c>
      <c r="E365" s="422"/>
      <c r="F365" s="160">
        <f t="shared" si="17"/>
        <v>2222222</v>
      </c>
      <c r="G365" s="394">
        <f t="shared" si="16"/>
        <v>0</v>
      </c>
      <c r="I365" s="395">
        <f>IF(OR(C365="150 Directors advances", C365="120 accounts receivable", C365="720.2 Automobile - Insurance", C365="720.3 Automobile - License", C365="870.4 Rent - Insurance", C365="870.6 Rent - Property Tax", C365="870.7 Rent - Homeoffice", C365="870.9 Rent - Water"),
   0,
   IF(Dashboard!$F$5="Quick",
      IF(OR(C365="190 Automobile",C365="200 computer hardware",C365="210 Computer software",C365="220 Quickbooks software",C365="230 Office equipment",C365="240 Office furniture"),
         E365-(E365/(1+Dashboard!$F$4)),
         0
      ),
      IF(C365="750 Business promotion",
         E365-(E365/(1+4.793/100)),
         E365-(E365/(1+Dashboard!$F$4))
      )
   )
)</f>
        <v>0</v>
      </c>
      <c r="J365" s="40">
        <f>Bank2[[#This Row],[Money in/ (Money out)]]-Bank2[[#This Row],[GST/HST]]</f>
        <v>0</v>
      </c>
      <c r="L365" s="37">
        <f t="shared" si="15"/>
        <v>0</v>
      </c>
    </row>
    <row r="366" spans="4:12" x14ac:dyDescent="0.2">
      <c r="D366" s="416">
        <f>_xlfn.XLOOKUP(C:C,Table1[for Import to Bank Register dropdown],Table1[for Pivot],0,0,1)</f>
        <v>0</v>
      </c>
      <c r="E366" s="422"/>
      <c r="F366" s="160">
        <f t="shared" si="17"/>
        <v>2222222</v>
      </c>
      <c r="G366" s="394">
        <f t="shared" si="16"/>
        <v>0</v>
      </c>
      <c r="I366" s="395">
        <f>IF(OR(C366="150 Directors advances", C366="120 accounts receivable", C366="720.2 Automobile - Insurance", C366="720.3 Automobile - License", C366="870.4 Rent - Insurance", C366="870.6 Rent - Property Tax", C366="870.7 Rent - Homeoffice", C366="870.9 Rent - Water"),
   0,
   IF(Dashboard!$F$5="Quick",
      IF(OR(C366="190 Automobile",C366="200 computer hardware",C366="210 Computer software",C366="220 Quickbooks software",C366="230 Office equipment",C366="240 Office furniture"),
         E366-(E366/(1+Dashboard!$F$4)),
         0
      ),
      IF(C366="750 Business promotion",
         E366-(E366/(1+4.793/100)),
         E366-(E366/(1+Dashboard!$F$4))
      )
   )
)</f>
        <v>0</v>
      </c>
      <c r="J366" s="40">
        <f>Bank2[[#This Row],[Money in/ (Money out)]]-Bank2[[#This Row],[GST/HST]]</f>
        <v>0</v>
      </c>
      <c r="L366" s="37">
        <f t="shared" si="15"/>
        <v>0</v>
      </c>
    </row>
    <row r="367" spans="4:12" x14ac:dyDescent="0.2">
      <c r="D367" s="416">
        <f>_xlfn.XLOOKUP(C:C,Table1[for Import to Bank Register dropdown],Table1[for Pivot],0,0,1)</f>
        <v>0</v>
      </c>
      <c r="E367" s="422"/>
      <c r="F367" s="160">
        <f t="shared" si="17"/>
        <v>2222222</v>
      </c>
      <c r="G367" s="394">
        <f t="shared" si="16"/>
        <v>0</v>
      </c>
      <c r="I367" s="395">
        <f>IF(OR(C367="150 Directors advances", C367="120 accounts receivable", C367="720.2 Automobile - Insurance", C367="720.3 Automobile - License", C367="870.4 Rent - Insurance", C367="870.6 Rent - Property Tax", C367="870.7 Rent - Homeoffice", C367="870.9 Rent - Water"),
   0,
   IF(Dashboard!$F$5="Quick",
      IF(OR(C367="190 Automobile",C367="200 computer hardware",C367="210 Computer software",C367="220 Quickbooks software",C367="230 Office equipment",C367="240 Office furniture"),
         E367-(E367/(1+Dashboard!$F$4)),
         0
      ),
      IF(C367="750 Business promotion",
         E367-(E367/(1+4.793/100)),
         E367-(E367/(1+Dashboard!$F$4))
      )
   )
)</f>
        <v>0</v>
      </c>
      <c r="J367" s="40">
        <f>Bank2[[#This Row],[Money in/ (Money out)]]-Bank2[[#This Row],[GST/HST]]</f>
        <v>0</v>
      </c>
      <c r="L367" s="37">
        <f t="shared" si="15"/>
        <v>0</v>
      </c>
    </row>
    <row r="368" spans="4:12" x14ac:dyDescent="0.2">
      <c r="D368" s="416">
        <f>_xlfn.XLOOKUP(C:C,Table1[for Import to Bank Register dropdown],Table1[for Pivot],0,0,1)</f>
        <v>0</v>
      </c>
      <c r="E368" s="422"/>
      <c r="F368" s="160">
        <f t="shared" si="17"/>
        <v>2222222</v>
      </c>
      <c r="G368" s="394">
        <f t="shared" si="16"/>
        <v>0</v>
      </c>
      <c r="I368" s="395">
        <f>IF(OR(C368="150 Directors advances", C368="120 accounts receivable", C368="720.2 Automobile - Insurance", C368="720.3 Automobile - License", C368="870.4 Rent - Insurance", C368="870.6 Rent - Property Tax", C368="870.7 Rent - Homeoffice", C368="870.9 Rent - Water"),
   0,
   IF(Dashboard!$F$5="Quick",
      IF(OR(C368="190 Automobile",C368="200 computer hardware",C368="210 Computer software",C368="220 Quickbooks software",C368="230 Office equipment",C368="240 Office furniture"),
         E368-(E368/(1+Dashboard!$F$4)),
         0
      ),
      IF(C368="750 Business promotion",
         E368-(E368/(1+4.793/100)),
         E368-(E368/(1+Dashboard!$F$4))
      )
   )
)</f>
        <v>0</v>
      </c>
      <c r="J368" s="40">
        <f>Bank2[[#This Row],[Money in/ (Money out)]]-Bank2[[#This Row],[GST/HST]]</f>
        <v>0</v>
      </c>
      <c r="L368" s="37">
        <f t="shared" si="15"/>
        <v>0</v>
      </c>
    </row>
    <row r="369" spans="4:12" x14ac:dyDescent="0.2">
      <c r="D369" s="416">
        <f>_xlfn.XLOOKUP(C:C,Table1[for Import to Bank Register dropdown],Table1[for Pivot],0,0,1)</f>
        <v>0</v>
      </c>
      <c r="E369" s="422"/>
      <c r="F369" s="160">
        <f t="shared" si="17"/>
        <v>2222222</v>
      </c>
      <c r="G369" s="394">
        <f t="shared" si="16"/>
        <v>0</v>
      </c>
      <c r="I369" s="395">
        <f>IF(OR(C369="150 Directors advances", C369="120 accounts receivable", C369="720.2 Automobile - Insurance", C369="720.3 Automobile - License", C369="870.4 Rent - Insurance", C369="870.6 Rent - Property Tax", C369="870.7 Rent - Homeoffice", C369="870.9 Rent - Water"),
   0,
   IF(Dashboard!$F$5="Quick",
      IF(OR(C369="190 Automobile",C369="200 computer hardware",C369="210 Computer software",C369="220 Quickbooks software",C369="230 Office equipment",C369="240 Office furniture"),
         E369-(E369/(1+Dashboard!$F$4)),
         0
      ),
      IF(C369="750 Business promotion",
         E369-(E369/(1+4.793/100)),
         E369-(E369/(1+Dashboard!$F$4))
      )
   )
)</f>
        <v>0</v>
      </c>
      <c r="J369" s="40">
        <f>Bank2[[#This Row],[Money in/ (Money out)]]-Bank2[[#This Row],[GST/HST]]</f>
        <v>0</v>
      </c>
      <c r="L369" s="37">
        <f t="shared" si="15"/>
        <v>0</v>
      </c>
    </row>
    <row r="370" spans="4:12" x14ac:dyDescent="0.2">
      <c r="D370" s="416">
        <f>_xlfn.XLOOKUP(C:C,Table1[for Import to Bank Register dropdown],Table1[for Pivot],0,0,1)</f>
        <v>0</v>
      </c>
      <c r="E370" s="422"/>
      <c r="F370" s="160">
        <f t="shared" si="17"/>
        <v>2222222</v>
      </c>
      <c r="G370" s="394">
        <f t="shared" si="16"/>
        <v>0</v>
      </c>
      <c r="I370" s="395">
        <f>IF(OR(C370="150 Directors advances", C370="120 accounts receivable", C370="720.2 Automobile - Insurance", C370="720.3 Automobile - License", C370="870.4 Rent - Insurance", C370="870.6 Rent - Property Tax", C370="870.7 Rent - Homeoffice", C370="870.9 Rent - Water"),
   0,
   IF(Dashboard!$F$5="Quick",
      IF(OR(C370="190 Automobile",C370="200 computer hardware",C370="210 Computer software",C370="220 Quickbooks software",C370="230 Office equipment",C370="240 Office furniture"),
         E370-(E370/(1+Dashboard!$F$4)),
         0
      ),
      IF(C370="750 Business promotion",
         E370-(E370/(1+4.793/100)),
         E370-(E370/(1+Dashboard!$F$4))
      )
   )
)</f>
        <v>0</v>
      </c>
      <c r="J370" s="40">
        <f>Bank2[[#This Row],[Money in/ (Money out)]]-Bank2[[#This Row],[GST/HST]]</f>
        <v>0</v>
      </c>
      <c r="L370" s="37">
        <f t="shared" si="15"/>
        <v>0</v>
      </c>
    </row>
    <row r="371" spans="4:12" x14ac:dyDescent="0.2">
      <c r="D371" s="416">
        <f>_xlfn.XLOOKUP(C:C,Table1[for Import to Bank Register dropdown],Table1[for Pivot],0,0,1)</f>
        <v>0</v>
      </c>
      <c r="E371" s="422"/>
      <c r="F371" s="160">
        <f t="shared" si="17"/>
        <v>2222222</v>
      </c>
      <c r="G371" s="394">
        <f t="shared" si="16"/>
        <v>0</v>
      </c>
      <c r="I371" s="395">
        <f>IF(OR(C371="150 Directors advances", C371="120 accounts receivable", C371="720.2 Automobile - Insurance", C371="720.3 Automobile - License", C371="870.4 Rent - Insurance", C371="870.6 Rent - Property Tax", C371="870.7 Rent - Homeoffice", C371="870.9 Rent - Water"),
   0,
   IF(Dashboard!$F$5="Quick",
      IF(OR(C371="190 Automobile",C371="200 computer hardware",C371="210 Computer software",C371="220 Quickbooks software",C371="230 Office equipment",C371="240 Office furniture"),
         E371-(E371/(1+Dashboard!$F$4)),
         0
      ),
      IF(C371="750 Business promotion",
         E371-(E371/(1+4.793/100)),
         E371-(E371/(1+Dashboard!$F$4))
      )
   )
)</f>
        <v>0</v>
      </c>
      <c r="J371" s="40">
        <f>Bank2[[#This Row],[Money in/ (Money out)]]-Bank2[[#This Row],[GST/HST]]</f>
        <v>0</v>
      </c>
      <c r="L371" s="37">
        <f t="shared" si="15"/>
        <v>0</v>
      </c>
    </row>
    <row r="372" spans="4:12" x14ac:dyDescent="0.2">
      <c r="D372" s="416">
        <f>_xlfn.XLOOKUP(C:C,Table1[for Import to Bank Register dropdown],Table1[for Pivot],0,0,1)</f>
        <v>0</v>
      </c>
      <c r="E372" s="422"/>
      <c r="F372" s="160">
        <f t="shared" si="17"/>
        <v>2222222</v>
      </c>
      <c r="G372" s="394">
        <f t="shared" si="16"/>
        <v>0</v>
      </c>
      <c r="I372" s="395">
        <f>IF(OR(C372="150 Directors advances", C372="120 accounts receivable", C372="720.2 Automobile - Insurance", C372="720.3 Automobile - License", C372="870.4 Rent - Insurance", C372="870.6 Rent - Property Tax", C372="870.7 Rent - Homeoffice", C372="870.9 Rent - Water"),
   0,
   IF(Dashboard!$F$5="Quick",
      IF(OR(C372="190 Automobile",C372="200 computer hardware",C372="210 Computer software",C372="220 Quickbooks software",C372="230 Office equipment",C372="240 Office furniture"),
         E372-(E372/(1+Dashboard!$F$4)),
         0
      ),
      IF(C372="750 Business promotion",
         E372-(E372/(1+4.793/100)),
         E372-(E372/(1+Dashboard!$F$4))
      )
   )
)</f>
        <v>0</v>
      </c>
      <c r="J372" s="40">
        <f>Bank2[[#This Row],[Money in/ (Money out)]]-Bank2[[#This Row],[GST/HST]]</f>
        <v>0</v>
      </c>
      <c r="L372" s="37">
        <f t="shared" si="15"/>
        <v>0</v>
      </c>
    </row>
    <row r="373" spans="4:12" x14ac:dyDescent="0.2">
      <c r="D373" s="416">
        <f>_xlfn.XLOOKUP(C:C,Table1[for Import to Bank Register dropdown],Table1[for Pivot],0,0,1)</f>
        <v>0</v>
      </c>
      <c r="E373" s="422"/>
      <c r="F373" s="160">
        <f t="shared" si="17"/>
        <v>2222222</v>
      </c>
      <c r="G373" s="394">
        <f t="shared" si="16"/>
        <v>0</v>
      </c>
      <c r="I373" s="395">
        <f>IF(OR(C373="150 Directors advances", C373="120 accounts receivable", C373="720.2 Automobile - Insurance", C373="720.3 Automobile - License", C373="870.4 Rent - Insurance", C373="870.6 Rent - Property Tax", C373="870.7 Rent - Homeoffice", C373="870.9 Rent - Water"),
   0,
   IF(Dashboard!$F$5="Quick",
      IF(OR(C373="190 Automobile",C373="200 computer hardware",C373="210 Computer software",C373="220 Quickbooks software",C373="230 Office equipment",C373="240 Office furniture"),
         E373-(E373/(1+Dashboard!$F$4)),
         0
      ),
      IF(C373="750 Business promotion",
         E373-(E373/(1+4.793/100)),
         E373-(E373/(1+Dashboard!$F$4))
      )
   )
)</f>
        <v>0</v>
      </c>
      <c r="J373" s="40">
        <f>Bank2[[#This Row],[Money in/ (Money out)]]-Bank2[[#This Row],[GST/HST]]</f>
        <v>0</v>
      </c>
      <c r="L373" s="37">
        <f t="shared" si="15"/>
        <v>0</v>
      </c>
    </row>
    <row r="374" spans="4:12" x14ac:dyDescent="0.2">
      <c r="D374" s="416">
        <f>_xlfn.XLOOKUP(C:C,Table1[for Import to Bank Register dropdown],Table1[for Pivot],0,0,1)</f>
        <v>0</v>
      </c>
      <c r="E374" s="422"/>
      <c r="F374" s="160">
        <f t="shared" si="17"/>
        <v>2222222</v>
      </c>
      <c r="G374" s="394">
        <f t="shared" si="16"/>
        <v>0</v>
      </c>
      <c r="I374" s="395">
        <f>IF(OR(C374="150 Directors advances", C374="120 accounts receivable", C374="720.2 Automobile - Insurance", C374="720.3 Automobile - License", C374="870.4 Rent - Insurance", C374="870.6 Rent - Property Tax", C374="870.7 Rent - Homeoffice", C374="870.9 Rent - Water"),
   0,
   IF(Dashboard!$F$5="Quick",
      IF(OR(C374="190 Automobile",C374="200 computer hardware",C374="210 Computer software",C374="220 Quickbooks software",C374="230 Office equipment",C374="240 Office furniture"),
         E374-(E374/(1+Dashboard!$F$4)),
         0
      ),
      IF(C374="750 Business promotion",
         E374-(E374/(1+4.793/100)),
         E374-(E374/(1+Dashboard!$F$4))
      )
   )
)</f>
        <v>0</v>
      </c>
      <c r="J374" s="40">
        <f>Bank2[[#This Row],[Money in/ (Money out)]]-Bank2[[#This Row],[GST/HST]]</f>
        <v>0</v>
      </c>
      <c r="L374" s="37">
        <f t="shared" si="15"/>
        <v>0</v>
      </c>
    </row>
    <row r="375" spans="4:12" x14ac:dyDescent="0.2">
      <c r="D375" s="416">
        <f>_xlfn.XLOOKUP(C:C,Table1[for Import to Bank Register dropdown],Table1[for Pivot],0,0,1)</f>
        <v>0</v>
      </c>
      <c r="E375" s="422"/>
      <c r="F375" s="160">
        <f t="shared" si="17"/>
        <v>2222222</v>
      </c>
      <c r="G375" s="394">
        <f t="shared" si="16"/>
        <v>0</v>
      </c>
      <c r="I375" s="395">
        <f>IF(OR(C375="150 Directors advances", C375="120 accounts receivable", C375="720.2 Automobile - Insurance", C375="720.3 Automobile - License", C375="870.4 Rent - Insurance", C375="870.6 Rent - Property Tax", C375="870.7 Rent - Homeoffice", C375="870.9 Rent - Water"),
   0,
   IF(Dashboard!$F$5="Quick",
      IF(OR(C375="190 Automobile",C375="200 computer hardware",C375="210 Computer software",C375="220 Quickbooks software",C375="230 Office equipment",C375="240 Office furniture"),
         E375-(E375/(1+Dashboard!$F$4)),
         0
      ),
      IF(C375="750 Business promotion",
         E375-(E375/(1+4.793/100)),
         E375-(E375/(1+Dashboard!$F$4))
      )
   )
)</f>
        <v>0</v>
      </c>
      <c r="J375" s="40">
        <f>Bank2[[#This Row],[Money in/ (Money out)]]-Bank2[[#This Row],[GST/HST]]</f>
        <v>0</v>
      </c>
      <c r="L375" s="37">
        <f t="shared" si="15"/>
        <v>0</v>
      </c>
    </row>
    <row r="376" spans="4:12" x14ac:dyDescent="0.2">
      <c r="D376" s="416">
        <f>_xlfn.XLOOKUP(C:C,Table1[for Import to Bank Register dropdown],Table1[for Pivot],0,0,1)</f>
        <v>0</v>
      </c>
      <c r="E376" s="422"/>
      <c r="F376" s="160">
        <f t="shared" si="17"/>
        <v>2222222</v>
      </c>
      <c r="G376" s="394">
        <f t="shared" si="16"/>
        <v>0</v>
      </c>
      <c r="I376" s="395">
        <f>IF(OR(C376="150 Directors advances", C376="120 accounts receivable", C376="720.2 Automobile - Insurance", C376="720.3 Automobile - License", C376="870.4 Rent - Insurance", C376="870.6 Rent - Property Tax", C376="870.7 Rent - Homeoffice", C376="870.9 Rent - Water"),
   0,
   IF(Dashboard!$F$5="Quick",
      IF(OR(C376="190 Automobile",C376="200 computer hardware",C376="210 Computer software",C376="220 Quickbooks software",C376="230 Office equipment",C376="240 Office furniture"),
         E376-(E376/(1+Dashboard!$F$4)),
         0
      ),
      IF(C376="750 Business promotion",
         E376-(E376/(1+4.793/100)),
         E376-(E376/(1+Dashboard!$F$4))
      )
   )
)</f>
        <v>0</v>
      </c>
      <c r="J376" s="40">
        <f>Bank2[[#This Row],[Money in/ (Money out)]]-Bank2[[#This Row],[GST/HST]]</f>
        <v>0</v>
      </c>
      <c r="L376" s="37">
        <f t="shared" si="15"/>
        <v>0</v>
      </c>
    </row>
    <row r="377" spans="4:12" x14ac:dyDescent="0.2">
      <c r="D377" s="416">
        <f>_xlfn.XLOOKUP(C:C,Table1[for Import to Bank Register dropdown],Table1[for Pivot],0,0,1)</f>
        <v>0</v>
      </c>
      <c r="E377" s="422"/>
      <c r="F377" s="160">
        <f t="shared" si="17"/>
        <v>2222222</v>
      </c>
      <c r="G377" s="394">
        <f t="shared" si="16"/>
        <v>0</v>
      </c>
      <c r="I377" s="395">
        <f>IF(OR(C377="150 Directors advances", C377="120 accounts receivable", C377="720.2 Automobile - Insurance", C377="720.3 Automobile - License", C377="870.4 Rent - Insurance", C377="870.6 Rent - Property Tax", C377="870.7 Rent - Homeoffice", C377="870.9 Rent - Water"),
   0,
   IF(Dashboard!$F$5="Quick",
      IF(OR(C377="190 Automobile",C377="200 computer hardware",C377="210 Computer software",C377="220 Quickbooks software",C377="230 Office equipment",C377="240 Office furniture"),
         E377-(E377/(1+Dashboard!$F$4)),
         0
      ),
      IF(C377="750 Business promotion",
         E377-(E377/(1+4.793/100)),
         E377-(E377/(1+Dashboard!$F$4))
      )
   )
)</f>
        <v>0</v>
      </c>
      <c r="J377" s="40">
        <f>Bank2[[#This Row],[Money in/ (Money out)]]-Bank2[[#This Row],[GST/HST]]</f>
        <v>0</v>
      </c>
      <c r="L377" s="37">
        <f t="shared" si="15"/>
        <v>0</v>
      </c>
    </row>
    <row r="378" spans="4:12" x14ac:dyDescent="0.2">
      <c r="D378" s="416">
        <f>_xlfn.XLOOKUP(C:C,Table1[for Import to Bank Register dropdown],Table1[for Pivot],0,0,1)</f>
        <v>0</v>
      </c>
      <c r="E378" s="422"/>
      <c r="F378" s="160">
        <f t="shared" si="17"/>
        <v>2222222</v>
      </c>
      <c r="G378" s="394">
        <f t="shared" si="16"/>
        <v>0</v>
      </c>
      <c r="I378" s="395">
        <f>IF(OR(C378="150 Directors advances", C378="120 accounts receivable", C378="720.2 Automobile - Insurance", C378="720.3 Automobile - License", C378="870.4 Rent - Insurance", C378="870.6 Rent - Property Tax", C378="870.7 Rent - Homeoffice", C378="870.9 Rent - Water"),
   0,
   IF(Dashboard!$F$5="Quick",
      IF(OR(C378="190 Automobile",C378="200 computer hardware",C378="210 Computer software",C378="220 Quickbooks software",C378="230 Office equipment",C378="240 Office furniture"),
         E378-(E378/(1+Dashboard!$F$4)),
         0
      ),
      IF(C378="750 Business promotion",
         E378-(E378/(1+4.793/100)),
         E378-(E378/(1+Dashboard!$F$4))
      )
   )
)</f>
        <v>0</v>
      </c>
      <c r="J378" s="40">
        <f>Bank2[[#This Row],[Money in/ (Money out)]]-Bank2[[#This Row],[GST/HST]]</f>
        <v>0</v>
      </c>
      <c r="L378" s="37">
        <f t="shared" si="15"/>
        <v>0</v>
      </c>
    </row>
    <row r="379" spans="4:12" x14ac:dyDescent="0.2">
      <c r="D379" s="416">
        <f>_xlfn.XLOOKUP(C:C,Table1[for Import to Bank Register dropdown],Table1[for Pivot],0,0,1)</f>
        <v>0</v>
      </c>
      <c r="E379" s="422"/>
      <c r="F379" s="160">
        <f t="shared" si="17"/>
        <v>2222222</v>
      </c>
      <c r="G379" s="394">
        <f t="shared" si="16"/>
        <v>0</v>
      </c>
      <c r="I379" s="395">
        <f>IF(OR(C379="150 Directors advances", C379="120 accounts receivable", C379="720.2 Automobile - Insurance", C379="720.3 Automobile - License", C379="870.4 Rent - Insurance", C379="870.6 Rent - Property Tax", C379="870.7 Rent - Homeoffice", C379="870.9 Rent - Water"),
   0,
   IF(Dashboard!$F$5="Quick",
      IF(OR(C379="190 Automobile",C379="200 computer hardware",C379="210 Computer software",C379="220 Quickbooks software",C379="230 Office equipment",C379="240 Office furniture"),
         E379-(E379/(1+Dashboard!$F$4)),
         0
      ),
      IF(C379="750 Business promotion",
         E379-(E379/(1+4.793/100)),
         E379-(E379/(1+Dashboard!$F$4))
      )
   )
)</f>
        <v>0</v>
      </c>
      <c r="J379" s="40">
        <f>Bank2[[#This Row],[Money in/ (Money out)]]-Bank2[[#This Row],[GST/HST]]</f>
        <v>0</v>
      </c>
      <c r="L379" s="37">
        <f t="shared" si="15"/>
        <v>0</v>
      </c>
    </row>
    <row r="380" spans="4:12" x14ac:dyDescent="0.2">
      <c r="D380" s="416">
        <f>_xlfn.XLOOKUP(C:C,Table1[for Import to Bank Register dropdown],Table1[for Pivot],0,0,1)</f>
        <v>0</v>
      </c>
      <c r="E380" s="422"/>
      <c r="F380" s="160">
        <f t="shared" si="17"/>
        <v>2222222</v>
      </c>
      <c r="G380" s="394">
        <f t="shared" si="16"/>
        <v>0</v>
      </c>
      <c r="I380" s="395">
        <f>IF(OR(C380="150 Directors advances", C380="120 accounts receivable", C380="720.2 Automobile - Insurance", C380="720.3 Automobile - License", C380="870.4 Rent - Insurance", C380="870.6 Rent - Property Tax", C380="870.7 Rent - Homeoffice", C380="870.9 Rent - Water"),
   0,
   IF(Dashboard!$F$5="Quick",
      IF(OR(C380="190 Automobile",C380="200 computer hardware",C380="210 Computer software",C380="220 Quickbooks software",C380="230 Office equipment",C380="240 Office furniture"),
         E380-(E380/(1+Dashboard!$F$4)),
         0
      ),
      IF(C380="750 Business promotion",
         E380-(E380/(1+4.793/100)),
         E380-(E380/(1+Dashboard!$F$4))
      )
   )
)</f>
        <v>0</v>
      </c>
      <c r="J380" s="40">
        <f>Bank2[[#This Row],[Money in/ (Money out)]]-Bank2[[#This Row],[GST/HST]]</f>
        <v>0</v>
      </c>
      <c r="L380" s="37">
        <f t="shared" si="15"/>
        <v>0</v>
      </c>
    </row>
    <row r="381" spans="4:12" x14ac:dyDescent="0.2">
      <c r="D381" s="416">
        <f>_xlfn.XLOOKUP(C:C,Table1[for Import to Bank Register dropdown],Table1[for Pivot],0,0,1)</f>
        <v>0</v>
      </c>
      <c r="E381" s="422"/>
      <c r="F381" s="160">
        <f t="shared" si="17"/>
        <v>2222222</v>
      </c>
      <c r="G381" s="394">
        <f t="shared" si="16"/>
        <v>0</v>
      </c>
      <c r="I381" s="395">
        <f>IF(OR(C381="150 Directors advances", C381="120 accounts receivable", C381="720.2 Automobile - Insurance", C381="720.3 Automobile - License", C381="870.4 Rent - Insurance", C381="870.6 Rent - Property Tax", C381="870.7 Rent - Homeoffice", C381="870.9 Rent - Water"),
   0,
   IF(Dashboard!$F$5="Quick",
      IF(OR(C381="190 Automobile",C381="200 computer hardware",C381="210 Computer software",C381="220 Quickbooks software",C381="230 Office equipment",C381="240 Office furniture"),
         E381-(E381/(1+Dashboard!$F$4)),
         0
      ),
      IF(C381="750 Business promotion",
         E381-(E381/(1+4.793/100)),
         E381-(E381/(1+Dashboard!$F$4))
      )
   )
)</f>
        <v>0</v>
      </c>
      <c r="J381" s="40">
        <f>Bank2[[#This Row],[Money in/ (Money out)]]-Bank2[[#This Row],[GST/HST]]</f>
        <v>0</v>
      </c>
      <c r="L381" s="37">
        <f t="shared" si="15"/>
        <v>0</v>
      </c>
    </row>
    <row r="382" spans="4:12" x14ac:dyDescent="0.2">
      <c r="D382" s="416">
        <f>_xlfn.XLOOKUP(C:C,Table1[for Import to Bank Register dropdown],Table1[for Pivot],0,0,1)</f>
        <v>0</v>
      </c>
      <c r="E382" s="422"/>
      <c r="F382" s="160">
        <f t="shared" si="17"/>
        <v>2222222</v>
      </c>
      <c r="G382" s="394">
        <f t="shared" si="16"/>
        <v>0</v>
      </c>
      <c r="I382" s="395">
        <f>IF(OR(C382="150 Directors advances", C382="120 accounts receivable", C382="720.2 Automobile - Insurance", C382="720.3 Automobile - License", C382="870.4 Rent - Insurance", C382="870.6 Rent - Property Tax", C382="870.7 Rent - Homeoffice", C382="870.9 Rent - Water"),
   0,
   IF(Dashboard!$F$5="Quick",
      IF(OR(C382="190 Automobile",C382="200 computer hardware",C382="210 Computer software",C382="220 Quickbooks software",C382="230 Office equipment",C382="240 Office furniture"),
         E382-(E382/(1+Dashboard!$F$4)),
         0
      ),
      IF(C382="750 Business promotion",
         E382-(E382/(1+4.793/100)),
         E382-(E382/(1+Dashboard!$F$4))
      )
   )
)</f>
        <v>0</v>
      </c>
      <c r="J382" s="40">
        <f>Bank2[[#This Row],[Money in/ (Money out)]]-Bank2[[#This Row],[GST/HST]]</f>
        <v>0</v>
      </c>
      <c r="L382" s="37">
        <f t="shared" si="15"/>
        <v>0</v>
      </c>
    </row>
    <row r="383" spans="4:12" x14ac:dyDescent="0.2">
      <c r="D383" s="416">
        <f>_xlfn.XLOOKUP(C:C,Table1[for Import to Bank Register dropdown],Table1[for Pivot],0,0,1)</f>
        <v>0</v>
      </c>
      <c r="E383" s="422"/>
      <c r="F383" s="160">
        <f t="shared" si="17"/>
        <v>2222222</v>
      </c>
      <c r="G383" s="394">
        <f t="shared" si="16"/>
        <v>0</v>
      </c>
      <c r="I383" s="395">
        <f>IF(OR(C383="150 Directors advances", C383="120 accounts receivable", C383="720.2 Automobile - Insurance", C383="720.3 Automobile - License", C383="870.4 Rent - Insurance", C383="870.6 Rent - Property Tax", C383="870.7 Rent - Homeoffice", C383="870.9 Rent - Water"),
   0,
   IF(Dashboard!$F$5="Quick",
      IF(OR(C383="190 Automobile",C383="200 computer hardware",C383="210 Computer software",C383="220 Quickbooks software",C383="230 Office equipment",C383="240 Office furniture"),
         E383-(E383/(1+Dashboard!$F$4)),
         0
      ),
      IF(C383="750 Business promotion",
         E383-(E383/(1+4.793/100)),
         E383-(E383/(1+Dashboard!$F$4))
      )
   )
)</f>
        <v>0</v>
      </c>
      <c r="J383" s="40">
        <f>Bank2[[#This Row],[Money in/ (Money out)]]-Bank2[[#This Row],[GST/HST]]</f>
        <v>0</v>
      </c>
      <c r="L383" s="37">
        <f t="shared" si="15"/>
        <v>0</v>
      </c>
    </row>
    <row r="384" spans="4:12" x14ac:dyDescent="0.2">
      <c r="D384" s="416">
        <f>_xlfn.XLOOKUP(C:C,Table1[for Import to Bank Register dropdown],Table1[for Pivot],0,0,1)</f>
        <v>0</v>
      </c>
      <c r="E384" s="422"/>
      <c r="F384" s="160">
        <f t="shared" si="17"/>
        <v>2222222</v>
      </c>
      <c r="G384" s="394">
        <f t="shared" si="16"/>
        <v>0</v>
      </c>
      <c r="I384" s="395">
        <f>IF(OR(C384="150 Directors advances", C384="120 accounts receivable", C384="720.2 Automobile - Insurance", C384="720.3 Automobile - License", C384="870.4 Rent - Insurance", C384="870.6 Rent - Property Tax", C384="870.7 Rent - Homeoffice", C384="870.9 Rent - Water"),
   0,
   IF(Dashboard!$F$5="Quick",
      IF(OR(C384="190 Automobile",C384="200 computer hardware",C384="210 Computer software",C384="220 Quickbooks software",C384="230 Office equipment",C384="240 Office furniture"),
         E384-(E384/(1+Dashboard!$F$4)),
         0
      ),
      IF(C384="750 Business promotion",
         E384-(E384/(1+4.793/100)),
         E384-(E384/(1+Dashboard!$F$4))
      )
   )
)</f>
        <v>0</v>
      </c>
      <c r="J384" s="40">
        <f>Bank2[[#This Row],[Money in/ (Money out)]]-Bank2[[#This Row],[GST/HST]]</f>
        <v>0</v>
      </c>
      <c r="L384" s="37">
        <f t="shared" si="15"/>
        <v>0</v>
      </c>
    </row>
    <row r="385" spans="4:12" x14ac:dyDescent="0.2">
      <c r="D385" s="416">
        <f>_xlfn.XLOOKUP(C:C,Table1[for Import to Bank Register dropdown],Table1[for Pivot],0,0,1)</f>
        <v>0</v>
      </c>
      <c r="E385" s="422"/>
      <c r="F385" s="160">
        <f t="shared" si="17"/>
        <v>2222222</v>
      </c>
      <c r="G385" s="394">
        <f t="shared" si="16"/>
        <v>0</v>
      </c>
      <c r="I385" s="395">
        <f>IF(OR(C385="150 Directors advances", C385="120 accounts receivable", C385="720.2 Automobile - Insurance", C385="720.3 Automobile - License", C385="870.4 Rent - Insurance", C385="870.6 Rent - Property Tax", C385="870.7 Rent - Homeoffice", C385="870.9 Rent - Water"),
   0,
   IF(Dashboard!$F$5="Quick",
      IF(OR(C385="190 Automobile",C385="200 computer hardware",C385="210 Computer software",C385="220 Quickbooks software",C385="230 Office equipment",C385="240 Office furniture"),
         E385-(E385/(1+Dashboard!$F$4)),
         0
      ),
      IF(C385="750 Business promotion",
         E385-(E385/(1+4.793/100)),
         E385-(E385/(1+Dashboard!$F$4))
      )
   )
)</f>
        <v>0</v>
      </c>
      <c r="J385" s="40">
        <f>Bank2[[#This Row],[Money in/ (Money out)]]-Bank2[[#This Row],[GST/HST]]</f>
        <v>0</v>
      </c>
      <c r="L385" s="37">
        <f t="shared" si="15"/>
        <v>0</v>
      </c>
    </row>
    <row r="386" spans="4:12" x14ac:dyDescent="0.2">
      <c r="D386" s="416">
        <f>_xlfn.XLOOKUP(C:C,Table1[for Import to Bank Register dropdown],Table1[for Pivot],0,0,1)</f>
        <v>0</v>
      </c>
      <c r="E386" s="422"/>
      <c r="F386" s="160">
        <f t="shared" si="17"/>
        <v>2222222</v>
      </c>
      <c r="G386" s="394">
        <f t="shared" si="16"/>
        <v>0</v>
      </c>
      <c r="I386" s="395">
        <f>IF(OR(C386="150 Directors advances", C386="120 accounts receivable", C386="720.2 Automobile - Insurance", C386="720.3 Automobile - License", C386="870.4 Rent - Insurance", C386="870.6 Rent - Property Tax", C386="870.7 Rent - Homeoffice", C386="870.9 Rent - Water"),
   0,
   IF(Dashboard!$F$5="Quick",
      IF(OR(C386="190 Automobile",C386="200 computer hardware",C386="210 Computer software",C386="220 Quickbooks software",C386="230 Office equipment",C386="240 Office furniture"),
         E386-(E386/(1+Dashboard!$F$4)),
         0
      ),
      IF(C386="750 Business promotion",
         E386-(E386/(1+4.793/100)),
         E386-(E386/(1+Dashboard!$F$4))
      )
   )
)</f>
        <v>0</v>
      </c>
      <c r="J386" s="40">
        <f>Bank2[[#This Row],[Money in/ (Money out)]]-Bank2[[#This Row],[GST/HST]]</f>
        <v>0</v>
      </c>
      <c r="L386" s="37">
        <f t="shared" si="15"/>
        <v>0</v>
      </c>
    </row>
    <row r="387" spans="4:12" x14ac:dyDescent="0.2">
      <c r="D387" s="416">
        <f>_xlfn.XLOOKUP(C:C,Table1[for Import to Bank Register dropdown],Table1[for Pivot],0,0,1)</f>
        <v>0</v>
      </c>
      <c r="E387" s="422"/>
      <c r="F387" s="160">
        <f t="shared" si="17"/>
        <v>2222222</v>
      </c>
      <c r="G387" s="394">
        <f t="shared" si="16"/>
        <v>0</v>
      </c>
      <c r="I387" s="395">
        <f>IF(OR(C387="150 Directors advances", C387="120 accounts receivable", C387="720.2 Automobile - Insurance", C387="720.3 Automobile - License", C387="870.4 Rent - Insurance", C387="870.6 Rent - Property Tax", C387="870.7 Rent - Homeoffice", C387="870.9 Rent - Water"),
   0,
   IF(Dashboard!$F$5="Quick",
      IF(OR(C387="190 Automobile",C387="200 computer hardware",C387="210 Computer software",C387="220 Quickbooks software",C387="230 Office equipment",C387="240 Office furniture"),
         E387-(E387/(1+Dashboard!$F$4)),
         0
      ),
      IF(C387="750 Business promotion",
         E387-(E387/(1+4.793/100)),
         E387-(E387/(1+Dashboard!$F$4))
      )
   )
)</f>
        <v>0</v>
      </c>
      <c r="J387" s="40">
        <f>Bank2[[#This Row],[Money in/ (Money out)]]-Bank2[[#This Row],[GST/HST]]</f>
        <v>0</v>
      </c>
      <c r="L387" s="37">
        <f t="shared" si="15"/>
        <v>0</v>
      </c>
    </row>
    <row r="388" spans="4:12" x14ac:dyDescent="0.2">
      <c r="D388" s="416">
        <f>_xlfn.XLOOKUP(C:C,Table1[for Import to Bank Register dropdown],Table1[for Pivot],0,0,1)</f>
        <v>0</v>
      </c>
      <c r="E388" s="422"/>
      <c r="F388" s="160">
        <f t="shared" si="17"/>
        <v>2222222</v>
      </c>
      <c r="G388" s="394">
        <f t="shared" si="16"/>
        <v>0</v>
      </c>
      <c r="I388" s="395">
        <f>IF(OR(C388="150 Directors advances", C388="120 accounts receivable", C388="720.2 Automobile - Insurance", C388="720.3 Automobile - License", C388="870.4 Rent - Insurance", C388="870.6 Rent - Property Tax", C388="870.7 Rent - Homeoffice", C388="870.9 Rent - Water"),
   0,
   IF(Dashboard!$F$5="Quick",
      IF(OR(C388="190 Automobile",C388="200 computer hardware",C388="210 Computer software",C388="220 Quickbooks software",C388="230 Office equipment",C388="240 Office furniture"),
         E388-(E388/(1+Dashboard!$F$4)),
         0
      ),
      IF(C388="750 Business promotion",
         E388-(E388/(1+4.793/100)),
         E388-(E388/(1+Dashboard!$F$4))
      )
   )
)</f>
        <v>0</v>
      </c>
      <c r="J388" s="40">
        <f>Bank2[[#This Row],[Money in/ (Money out)]]-Bank2[[#This Row],[GST/HST]]</f>
        <v>0</v>
      </c>
      <c r="L388" s="37">
        <f t="shared" si="15"/>
        <v>0</v>
      </c>
    </row>
    <row r="389" spans="4:12" x14ac:dyDescent="0.2">
      <c r="D389" s="416">
        <f>_xlfn.XLOOKUP(C:C,Table1[for Import to Bank Register dropdown],Table1[for Pivot],0,0,1)</f>
        <v>0</v>
      </c>
      <c r="E389" s="422"/>
      <c r="F389" s="160">
        <f t="shared" si="17"/>
        <v>2222222</v>
      </c>
      <c r="G389" s="394">
        <f t="shared" si="16"/>
        <v>0</v>
      </c>
      <c r="I389" s="395">
        <f>IF(OR(C389="150 Directors advances", C389="120 accounts receivable", C389="720.2 Automobile - Insurance", C389="720.3 Automobile - License", C389="870.4 Rent - Insurance", C389="870.6 Rent - Property Tax", C389="870.7 Rent - Homeoffice", C389="870.9 Rent - Water"),
   0,
   IF(Dashboard!$F$5="Quick",
      IF(OR(C389="190 Automobile",C389="200 computer hardware",C389="210 Computer software",C389="220 Quickbooks software",C389="230 Office equipment",C389="240 Office furniture"),
         E389-(E389/(1+Dashboard!$F$4)),
         0
      ),
      IF(C389="750 Business promotion",
         E389-(E389/(1+4.793/100)),
         E389-(E389/(1+Dashboard!$F$4))
      )
   )
)</f>
        <v>0</v>
      </c>
      <c r="J389" s="40">
        <f>Bank2[[#This Row],[Money in/ (Money out)]]-Bank2[[#This Row],[GST/HST]]</f>
        <v>0</v>
      </c>
      <c r="L389" s="37">
        <f t="shared" si="15"/>
        <v>0</v>
      </c>
    </row>
    <row r="390" spans="4:12" x14ac:dyDescent="0.2">
      <c r="D390" s="416">
        <f>_xlfn.XLOOKUP(C:C,Table1[for Import to Bank Register dropdown],Table1[for Pivot],0,0,1)</f>
        <v>0</v>
      </c>
      <c r="E390" s="422"/>
      <c r="F390" s="160">
        <f t="shared" si="17"/>
        <v>2222222</v>
      </c>
      <c r="G390" s="394">
        <f t="shared" si="16"/>
        <v>0</v>
      </c>
      <c r="I390" s="395">
        <f>IF(OR(C390="150 Directors advances", C390="120 accounts receivable", C390="720.2 Automobile - Insurance", C390="720.3 Automobile - License", C390="870.4 Rent - Insurance", C390="870.6 Rent - Property Tax", C390="870.7 Rent - Homeoffice", C390="870.9 Rent - Water"),
   0,
   IF(Dashboard!$F$5="Quick",
      IF(OR(C390="190 Automobile",C390="200 computer hardware",C390="210 Computer software",C390="220 Quickbooks software",C390="230 Office equipment",C390="240 Office furniture"),
         E390-(E390/(1+Dashboard!$F$4)),
         0
      ),
      IF(C390="750 Business promotion",
         E390-(E390/(1+4.793/100)),
         E390-(E390/(1+Dashboard!$F$4))
      )
   )
)</f>
        <v>0</v>
      </c>
      <c r="J390" s="40">
        <f>Bank2[[#This Row],[Money in/ (Money out)]]-Bank2[[#This Row],[GST/HST]]</f>
        <v>0</v>
      </c>
      <c r="L390" s="37">
        <f t="shared" si="15"/>
        <v>0</v>
      </c>
    </row>
    <row r="391" spans="4:12" x14ac:dyDescent="0.2">
      <c r="D391" s="416">
        <f>_xlfn.XLOOKUP(C:C,Table1[for Import to Bank Register dropdown],Table1[for Pivot],0,0,1)</f>
        <v>0</v>
      </c>
      <c r="E391" s="422"/>
      <c r="F391" s="160">
        <f t="shared" si="17"/>
        <v>2222222</v>
      </c>
      <c r="G391" s="394">
        <f t="shared" si="16"/>
        <v>0</v>
      </c>
      <c r="I391" s="395">
        <f>IF(OR(C391="150 Directors advances", C391="120 accounts receivable", C391="720.2 Automobile - Insurance", C391="720.3 Automobile - License", C391="870.4 Rent - Insurance", C391="870.6 Rent - Property Tax", C391="870.7 Rent - Homeoffice", C391="870.9 Rent - Water"),
   0,
   IF(Dashboard!$F$5="Quick",
      IF(OR(C391="190 Automobile",C391="200 computer hardware",C391="210 Computer software",C391="220 Quickbooks software",C391="230 Office equipment",C391="240 Office furniture"),
         E391-(E391/(1+Dashboard!$F$4)),
         0
      ),
      IF(C391="750 Business promotion",
         E391-(E391/(1+4.793/100)),
         E391-(E391/(1+Dashboard!$F$4))
      )
   )
)</f>
        <v>0</v>
      </c>
      <c r="J391" s="40">
        <f>Bank2[[#This Row],[Money in/ (Money out)]]-Bank2[[#This Row],[GST/HST]]</f>
        <v>0</v>
      </c>
      <c r="L391" s="37">
        <f t="shared" ref="L391:L454" si="18">$L$3</f>
        <v>0</v>
      </c>
    </row>
    <row r="392" spans="4:12" x14ac:dyDescent="0.2">
      <c r="D392" s="416">
        <f>_xlfn.XLOOKUP(C:C,Table1[for Import to Bank Register dropdown],Table1[for Pivot],0,0,1)</f>
        <v>0</v>
      </c>
      <c r="E392" s="422"/>
      <c r="F392" s="160">
        <f t="shared" si="17"/>
        <v>2222222</v>
      </c>
      <c r="G392" s="394">
        <f t="shared" si="16"/>
        <v>0</v>
      </c>
      <c r="I392" s="395">
        <f>IF(OR(C392="150 Directors advances", C392="120 accounts receivable", C392="720.2 Automobile - Insurance", C392="720.3 Automobile - License", C392="870.4 Rent - Insurance", C392="870.6 Rent - Property Tax", C392="870.7 Rent - Homeoffice", C392="870.9 Rent - Water"),
   0,
   IF(Dashboard!$F$5="Quick",
      IF(OR(C392="190 Automobile",C392="200 computer hardware",C392="210 Computer software",C392="220 Quickbooks software",C392="230 Office equipment",C392="240 Office furniture"),
         E392-(E392/(1+Dashboard!$F$4)),
         0
      ),
      IF(C392="750 Business promotion",
         E392-(E392/(1+4.793/100)),
         E392-(E392/(1+Dashboard!$F$4))
      )
   )
)</f>
        <v>0</v>
      </c>
      <c r="J392" s="40">
        <f>Bank2[[#This Row],[Money in/ (Money out)]]-Bank2[[#This Row],[GST/HST]]</f>
        <v>0</v>
      </c>
      <c r="L392" s="37">
        <f t="shared" si="18"/>
        <v>0</v>
      </c>
    </row>
    <row r="393" spans="4:12" x14ac:dyDescent="0.2">
      <c r="D393" s="416">
        <f>_xlfn.XLOOKUP(C:C,Table1[for Import to Bank Register dropdown],Table1[for Pivot],0,0,1)</f>
        <v>0</v>
      </c>
      <c r="E393" s="422"/>
      <c r="F393" s="160">
        <f t="shared" si="17"/>
        <v>2222222</v>
      </c>
      <c r="G393" s="394">
        <f t="shared" si="16"/>
        <v>0</v>
      </c>
      <c r="I393" s="395">
        <f>IF(OR(C393="150 Directors advances", C393="120 accounts receivable", C393="720.2 Automobile - Insurance", C393="720.3 Automobile - License", C393="870.4 Rent - Insurance", C393="870.6 Rent - Property Tax", C393="870.7 Rent - Homeoffice", C393="870.9 Rent - Water"),
   0,
   IF(Dashboard!$F$5="Quick",
      IF(OR(C393="190 Automobile",C393="200 computer hardware",C393="210 Computer software",C393="220 Quickbooks software",C393="230 Office equipment",C393="240 Office furniture"),
         E393-(E393/(1+Dashboard!$F$4)),
         0
      ),
      IF(C393="750 Business promotion",
         E393-(E393/(1+4.793/100)),
         E393-(E393/(1+Dashboard!$F$4))
      )
   )
)</f>
        <v>0</v>
      </c>
      <c r="J393" s="40">
        <f>Bank2[[#This Row],[Money in/ (Money out)]]-Bank2[[#This Row],[GST/HST]]</f>
        <v>0</v>
      </c>
      <c r="L393" s="37">
        <f t="shared" si="18"/>
        <v>0</v>
      </c>
    </row>
    <row r="394" spans="4:12" x14ac:dyDescent="0.2">
      <c r="D394" s="416">
        <f>_xlfn.XLOOKUP(C:C,Table1[for Import to Bank Register dropdown],Table1[for Pivot],0,0,1)</f>
        <v>0</v>
      </c>
      <c r="E394" s="422"/>
      <c r="F394" s="160">
        <f t="shared" si="17"/>
        <v>2222222</v>
      </c>
      <c r="G394" s="394">
        <f t="shared" ref="G394:G457" si="19">G393+E394</f>
        <v>0</v>
      </c>
      <c r="I394" s="395">
        <f>IF(OR(C394="150 Directors advances", C394="120 accounts receivable", C394="720.2 Automobile - Insurance", C394="720.3 Automobile - License", C394="870.4 Rent - Insurance", C394="870.6 Rent - Property Tax", C394="870.7 Rent - Homeoffice", C394="870.9 Rent - Water"),
   0,
   IF(Dashboard!$F$5="Quick",
      IF(OR(C394="190 Automobile",C394="200 computer hardware",C394="210 Computer software",C394="220 Quickbooks software",C394="230 Office equipment",C394="240 Office furniture"),
         E394-(E394/(1+Dashboard!$F$4)),
         0
      ),
      IF(C394="750 Business promotion",
         E394-(E394/(1+4.793/100)),
         E394-(E394/(1+Dashboard!$F$4))
      )
   )
)</f>
        <v>0</v>
      </c>
      <c r="J394" s="40">
        <f>Bank2[[#This Row],[Money in/ (Money out)]]-Bank2[[#This Row],[GST/HST]]</f>
        <v>0</v>
      </c>
      <c r="L394" s="37">
        <f t="shared" si="18"/>
        <v>0</v>
      </c>
    </row>
    <row r="395" spans="4:12" x14ac:dyDescent="0.2">
      <c r="D395" s="416">
        <f>_xlfn.XLOOKUP(C:C,Table1[for Import to Bank Register dropdown],Table1[for Pivot],0,0,1)</f>
        <v>0</v>
      </c>
      <c r="E395" s="422"/>
      <c r="F395" s="160">
        <f t="shared" ref="F395:F458" si="20">$E$2</f>
        <v>2222222</v>
      </c>
      <c r="G395" s="394">
        <f t="shared" si="19"/>
        <v>0</v>
      </c>
      <c r="I395" s="395">
        <f>IF(OR(C395="150 Directors advances", C395="120 accounts receivable", C395="720.2 Automobile - Insurance", C395="720.3 Automobile - License", C395="870.4 Rent - Insurance", C395="870.6 Rent - Property Tax", C395="870.7 Rent - Homeoffice", C395="870.9 Rent - Water"),
   0,
   IF(Dashboard!$F$5="Quick",
      IF(OR(C395="190 Automobile",C395="200 computer hardware",C395="210 Computer software",C395="220 Quickbooks software",C395="230 Office equipment",C395="240 Office furniture"),
         E395-(E395/(1+Dashboard!$F$4)),
         0
      ),
      IF(C395="750 Business promotion",
         E395-(E395/(1+4.793/100)),
         E395-(E395/(1+Dashboard!$F$4))
      )
   )
)</f>
        <v>0</v>
      </c>
      <c r="J395" s="40">
        <f>Bank2[[#This Row],[Money in/ (Money out)]]-Bank2[[#This Row],[GST/HST]]</f>
        <v>0</v>
      </c>
      <c r="L395" s="37">
        <f t="shared" si="18"/>
        <v>0</v>
      </c>
    </row>
    <row r="396" spans="4:12" x14ac:dyDescent="0.2">
      <c r="D396" s="416">
        <f>_xlfn.XLOOKUP(C:C,Table1[for Import to Bank Register dropdown],Table1[for Pivot],0,0,1)</f>
        <v>0</v>
      </c>
      <c r="E396" s="422"/>
      <c r="F396" s="160">
        <f t="shared" si="20"/>
        <v>2222222</v>
      </c>
      <c r="G396" s="394">
        <f t="shared" si="19"/>
        <v>0</v>
      </c>
      <c r="I396" s="395">
        <f>IF(OR(C396="150 Directors advances", C396="120 accounts receivable", C396="720.2 Automobile - Insurance", C396="720.3 Automobile - License", C396="870.4 Rent - Insurance", C396="870.6 Rent - Property Tax", C396="870.7 Rent - Homeoffice", C396="870.9 Rent - Water"),
   0,
   IF(Dashboard!$F$5="Quick",
      IF(OR(C396="190 Automobile",C396="200 computer hardware",C396="210 Computer software",C396="220 Quickbooks software",C396="230 Office equipment",C396="240 Office furniture"),
         E396-(E396/(1+Dashboard!$F$4)),
         0
      ),
      IF(C396="750 Business promotion",
         E396-(E396/(1+4.793/100)),
         E396-(E396/(1+Dashboard!$F$4))
      )
   )
)</f>
        <v>0</v>
      </c>
      <c r="J396" s="40">
        <f>Bank2[[#This Row],[Money in/ (Money out)]]-Bank2[[#This Row],[GST/HST]]</f>
        <v>0</v>
      </c>
      <c r="L396" s="37">
        <f t="shared" si="18"/>
        <v>0</v>
      </c>
    </row>
    <row r="397" spans="4:12" x14ac:dyDescent="0.2">
      <c r="D397" s="416">
        <f>_xlfn.XLOOKUP(C:C,Table1[for Import to Bank Register dropdown],Table1[for Pivot],0,0,1)</f>
        <v>0</v>
      </c>
      <c r="E397" s="422"/>
      <c r="F397" s="160">
        <f t="shared" si="20"/>
        <v>2222222</v>
      </c>
      <c r="G397" s="394">
        <f t="shared" si="19"/>
        <v>0</v>
      </c>
      <c r="I397" s="395">
        <f>IF(OR(C397="150 Directors advances", C397="120 accounts receivable", C397="720.2 Automobile - Insurance", C397="720.3 Automobile - License", C397="870.4 Rent - Insurance", C397="870.6 Rent - Property Tax", C397="870.7 Rent - Homeoffice", C397="870.9 Rent - Water"),
   0,
   IF(Dashboard!$F$5="Quick",
      IF(OR(C397="190 Automobile",C397="200 computer hardware",C397="210 Computer software",C397="220 Quickbooks software",C397="230 Office equipment",C397="240 Office furniture"),
         E397-(E397/(1+Dashboard!$F$4)),
         0
      ),
      IF(C397="750 Business promotion",
         E397-(E397/(1+4.793/100)),
         E397-(E397/(1+Dashboard!$F$4))
      )
   )
)</f>
        <v>0</v>
      </c>
      <c r="J397" s="40">
        <f>Bank2[[#This Row],[Money in/ (Money out)]]-Bank2[[#This Row],[GST/HST]]</f>
        <v>0</v>
      </c>
      <c r="L397" s="37">
        <f t="shared" si="18"/>
        <v>0</v>
      </c>
    </row>
    <row r="398" spans="4:12" x14ac:dyDescent="0.2">
      <c r="D398" s="416">
        <f>_xlfn.XLOOKUP(C:C,Table1[for Import to Bank Register dropdown],Table1[for Pivot],0,0,1)</f>
        <v>0</v>
      </c>
      <c r="E398" s="422"/>
      <c r="F398" s="160">
        <f t="shared" si="20"/>
        <v>2222222</v>
      </c>
      <c r="G398" s="394">
        <f t="shared" si="19"/>
        <v>0</v>
      </c>
      <c r="I398" s="395">
        <f>IF(OR(C398="150 Directors advances", C398="120 accounts receivable", C398="720.2 Automobile - Insurance", C398="720.3 Automobile - License", C398="870.4 Rent - Insurance", C398="870.6 Rent - Property Tax", C398="870.7 Rent - Homeoffice", C398="870.9 Rent - Water"),
   0,
   IF(Dashboard!$F$5="Quick",
      IF(OR(C398="190 Automobile",C398="200 computer hardware",C398="210 Computer software",C398="220 Quickbooks software",C398="230 Office equipment",C398="240 Office furniture"),
         E398-(E398/(1+Dashboard!$F$4)),
         0
      ),
      IF(C398="750 Business promotion",
         E398-(E398/(1+4.793/100)),
         E398-(E398/(1+Dashboard!$F$4))
      )
   )
)</f>
        <v>0</v>
      </c>
      <c r="J398" s="40">
        <f>Bank2[[#This Row],[Money in/ (Money out)]]-Bank2[[#This Row],[GST/HST]]</f>
        <v>0</v>
      </c>
      <c r="L398" s="37">
        <f t="shared" si="18"/>
        <v>0</v>
      </c>
    </row>
    <row r="399" spans="4:12" x14ac:dyDescent="0.2">
      <c r="D399" s="416">
        <f>_xlfn.XLOOKUP(C:C,Table1[for Import to Bank Register dropdown],Table1[for Pivot],0,0,1)</f>
        <v>0</v>
      </c>
      <c r="E399" s="422"/>
      <c r="F399" s="160">
        <f t="shared" si="20"/>
        <v>2222222</v>
      </c>
      <c r="G399" s="394">
        <f t="shared" si="19"/>
        <v>0</v>
      </c>
      <c r="I399" s="395">
        <f>IF(OR(C399="150 Directors advances", C399="120 accounts receivable", C399="720.2 Automobile - Insurance", C399="720.3 Automobile - License", C399="870.4 Rent - Insurance", C399="870.6 Rent - Property Tax", C399="870.7 Rent - Homeoffice", C399="870.9 Rent - Water"),
   0,
   IF(Dashboard!$F$5="Quick",
      IF(OR(C399="190 Automobile",C399="200 computer hardware",C399="210 Computer software",C399="220 Quickbooks software",C399="230 Office equipment",C399="240 Office furniture"),
         E399-(E399/(1+Dashboard!$F$4)),
         0
      ),
      IF(C399="750 Business promotion",
         E399-(E399/(1+4.793/100)),
         E399-(E399/(1+Dashboard!$F$4))
      )
   )
)</f>
        <v>0</v>
      </c>
      <c r="J399" s="40">
        <f>Bank2[[#This Row],[Money in/ (Money out)]]-Bank2[[#This Row],[GST/HST]]</f>
        <v>0</v>
      </c>
      <c r="L399" s="37">
        <f t="shared" si="18"/>
        <v>0</v>
      </c>
    </row>
    <row r="400" spans="4:12" x14ac:dyDescent="0.2">
      <c r="D400" s="416">
        <f>_xlfn.XLOOKUP(C:C,Table1[for Import to Bank Register dropdown],Table1[for Pivot],0,0,1)</f>
        <v>0</v>
      </c>
      <c r="E400" s="422"/>
      <c r="F400" s="160">
        <f t="shared" si="20"/>
        <v>2222222</v>
      </c>
      <c r="G400" s="394">
        <f t="shared" si="19"/>
        <v>0</v>
      </c>
      <c r="I400" s="395">
        <f>IF(OR(C400="150 Directors advances", C400="120 accounts receivable", C400="720.2 Automobile - Insurance", C400="720.3 Automobile - License", C400="870.4 Rent - Insurance", C400="870.6 Rent - Property Tax", C400="870.7 Rent - Homeoffice", C400="870.9 Rent - Water"),
   0,
   IF(Dashboard!$F$5="Quick",
      IF(OR(C400="190 Automobile",C400="200 computer hardware",C400="210 Computer software",C400="220 Quickbooks software",C400="230 Office equipment",C400="240 Office furniture"),
         E400-(E400/(1+Dashboard!$F$4)),
         0
      ),
      IF(C400="750 Business promotion",
         E400-(E400/(1+4.793/100)),
         E400-(E400/(1+Dashboard!$F$4))
      )
   )
)</f>
        <v>0</v>
      </c>
      <c r="J400" s="40">
        <f>Bank2[[#This Row],[Money in/ (Money out)]]-Bank2[[#This Row],[GST/HST]]</f>
        <v>0</v>
      </c>
      <c r="L400" s="37">
        <f t="shared" si="18"/>
        <v>0</v>
      </c>
    </row>
    <row r="401" spans="4:12" x14ac:dyDescent="0.2">
      <c r="D401" s="416">
        <f>_xlfn.XLOOKUP(C:C,Table1[for Import to Bank Register dropdown],Table1[for Pivot],0,0,1)</f>
        <v>0</v>
      </c>
      <c r="E401" s="422"/>
      <c r="F401" s="160">
        <f t="shared" si="20"/>
        <v>2222222</v>
      </c>
      <c r="G401" s="394">
        <f t="shared" si="19"/>
        <v>0</v>
      </c>
      <c r="I401" s="395">
        <f>IF(OR(C401="150 Directors advances", C401="120 accounts receivable", C401="720.2 Automobile - Insurance", C401="720.3 Automobile - License", C401="870.4 Rent - Insurance", C401="870.6 Rent - Property Tax", C401="870.7 Rent - Homeoffice", C401="870.9 Rent - Water"),
   0,
   IF(Dashboard!$F$5="Quick",
      IF(OR(C401="190 Automobile",C401="200 computer hardware",C401="210 Computer software",C401="220 Quickbooks software",C401="230 Office equipment",C401="240 Office furniture"),
         E401-(E401/(1+Dashboard!$F$4)),
         0
      ),
      IF(C401="750 Business promotion",
         E401-(E401/(1+4.793/100)),
         E401-(E401/(1+Dashboard!$F$4))
      )
   )
)</f>
        <v>0</v>
      </c>
      <c r="J401" s="40">
        <f>Bank2[[#This Row],[Money in/ (Money out)]]-Bank2[[#This Row],[GST/HST]]</f>
        <v>0</v>
      </c>
      <c r="L401" s="37">
        <f t="shared" si="18"/>
        <v>0</v>
      </c>
    </row>
    <row r="402" spans="4:12" x14ac:dyDescent="0.2">
      <c r="D402" s="416">
        <f>_xlfn.XLOOKUP(C:C,Table1[for Import to Bank Register dropdown],Table1[for Pivot],0,0,1)</f>
        <v>0</v>
      </c>
      <c r="E402" s="422"/>
      <c r="F402" s="160">
        <f t="shared" si="20"/>
        <v>2222222</v>
      </c>
      <c r="G402" s="394">
        <f t="shared" si="19"/>
        <v>0</v>
      </c>
      <c r="I402" s="395">
        <f>IF(OR(C402="150 Directors advances", C402="120 accounts receivable", C402="720.2 Automobile - Insurance", C402="720.3 Automobile - License", C402="870.4 Rent - Insurance", C402="870.6 Rent - Property Tax", C402="870.7 Rent - Homeoffice", C402="870.9 Rent - Water"),
   0,
   IF(Dashboard!$F$5="Quick",
      IF(OR(C402="190 Automobile",C402="200 computer hardware",C402="210 Computer software",C402="220 Quickbooks software",C402="230 Office equipment",C402="240 Office furniture"),
         E402-(E402/(1+Dashboard!$F$4)),
         0
      ),
      IF(C402="750 Business promotion",
         E402-(E402/(1+4.793/100)),
         E402-(E402/(1+Dashboard!$F$4))
      )
   )
)</f>
        <v>0</v>
      </c>
      <c r="J402" s="40">
        <f>Bank2[[#This Row],[Money in/ (Money out)]]-Bank2[[#This Row],[GST/HST]]</f>
        <v>0</v>
      </c>
      <c r="L402" s="37">
        <f t="shared" si="18"/>
        <v>0</v>
      </c>
    </row>
    <row r="403" spans="4:12" x14ac:dyDescent="0.2">
      <c r="D403" s="416">
        <f>_xlfn.XLOOKUP(C:C,Table1[for Import to Bank Register dropdown],Table1[for Pivot],0,0,1)</f>
        <v>0</v>
      </c>
      <c r="E403" s="422"/>
      <c r="F403" s="160">
        <f t="shared" si="20"/>
        <v>2222222</v>
      </c>
      <c r="G403" s="394">
        <f t="shared" si="19"/>
        <v>0</v>
      </c>
      <c r="I403" s="395">
        <f>IF(OR(C403="150 Directors advances", C403="120 accounts receivable", C403="720.2 Automobile - Insurance", C403="720.3 Automobile - License", C403="870.4 Rent - Insurance", C403="870.6 Rent - Property Tax", C403="870.7 Rent - Homeoffice", C403="870.9 Rent - Water"),
   0,
   IF(Dashboard!$F$5="Quick",
      IF(OR(C403="190 Automobile",C403="200 computer hardware",C403="210 Computer software",C403="220 Quickbooks software",C403="230 Office equipment",C403="240 Office furniture"),
         E403-(E403/(1+Dashboard!$F$4)),
         0
      ),
      IF(C403="750 Business promotion",
         E403-(E403/(1+4.793/100)),
         E403-(E403/(1+Dashboard!$F$4))
      )
   )
)</f>
        <v>0</v>
      </c>
      <c r="J403" s="40">
        <f>Bank2[[#This Row],[Money in/ (Money out)]]-Bank2[[#This Row],[GST/HST]]</f>
        <v>0</v>
      </c>
      <c r="L403" s="37">
        <f t="shared" si="18"/>
        <v>0</v>
      </c>
    </row>
    <row r="404" spans="4:12" x14ac:dyDescent="0.2">
      <c r="D404" s="416">
        <f>_xlfn.XLOOKUP(C:C,Table1[for Import to Bank Register dropdown],Table1[for Pivot],0,0,1)</f>
        <v>0</v>
      </c>
      <c r="E404" s="422"/>
      <c r="F404" s="160">
        <f t="shared" si="20"/>
        <v>2222222</v>
      </c>
      <c r="G404" s="394">
        <f t="shared" si="19"/>
        <v>0</v>
      </c>
      <c r="I404" s="395">
        <f>IF(OR(C404="150 Directors advances", C404="120 accounts receivable", C404="720.2 Automobile - Insurance", C404="720.3 Automobile - License", C404="870.4 Rent - Insurance", C404="870.6 Rent - Property Tax", C404="870.7 Rent - Homeoffice", C404="870.9 Rent - Water"),
   0,
   IF(Dashboard!$F$5="Quick",
      IF(OR(C404="190 Automobile",C404="200 computer hardware",C404="210 Computer software",C404="220 Quickbooks software",C404="230 Office equipment",C404="240 Office furniture"),
         E404-(E404/(1+Dashboard!$F$4)),
         0
      ),
      IF(C404="750 Business promotion",
         E404-(E404/(1+4.793/100)),
         E404-(E404/(1+Dashboard!$F$4))
      )
   )
)</f>
        <v>0</v>
      </c>
      <c r="J404" s="40">
        <f>Bank2[[#This Row],[Money in/ (Money out)]]-Bank2[[#This Row],[GST/HST]]</f>
        <v>0</v>
      </c>
      <c r="L404" s="37">
        <f t="shared" si="18"/>
        <v>0</v>
      </c>
    </row>
    <row r="405" spans="4:12" x14ac:dyDescent="0.2">
      <c r="D405" s="416">
        <f>_xlfn.XLOOKUP(C:C,Table1[for Import to Bank Register dropdown],Table1[for Pivot],0,0,1)</f>
        <v>0</v>
      </c>
      <c r="E405" s="422"/>
      <c r="F405" s="160">
        <f t="shared" si="20"/>
        <v>2222222</v>
      </c>
      <c r="G405" s="394">
        <f t="shared" si="19"/>
        <v>0</v>
      </c>
      <c r="I405" s="395">
        <f>IF(OR(C405="150 Directors advances", C405="120 accounts receivable", C405="720.2 Automobile - Insurance", C405="720.3 Automobile - License", C405="870.4 Rent - Insurance", C405="870.6 Rent - Property Tax", C405="870.7 Rent - Homeoffice", C405="870.9 Rent - Water"),
   0,
   IF(Dashboard!$F$5="Quick",
      IF(OR(C405="190 Automobile",C405="200 computer hardware",C405="210 Computer software",C405="220 Quickbooks software",C405="230 Office equipment",C405="240 Office furniture"),
         E405-(E405/(1+Dashboard!$F$4)),
         0
      ),
      IF(C405="750 Business promotion",
         E405-(E405/(1+4.793/100)),
         E405-(E405/(1+Dashboard!$F$4))
      )
   )
)</f>
        <v>0</v>
      </c>
      <c r="J405" s="40">
        <f>Bank2[[#This Row],[Money in/ (Money out)]]-Bank2[[#This Row],[GST/HST]]</f>
        <v>0</v>
      </c>
      <c r="L405" s="37">
        <f t="shared" si="18"/>
        <v>0</v>
      </c>
    </row>
    <row r="406" spans="4:12" x14ac:dyDescent="0.2">
      <c r="D406" s="416">
        <f>_xlfn.XLOOKUP(C:C,Table1[for Import to Bank Register dropdown],Table1[for Pivot],0,0,1)</f>
        <v>0</v>
      </c>
      <c r="E406" s="422"/>
      <c r="F406" s="160">
        <f t="shared" si="20"/>
        <v>2222222</v>
      </c>
      <c r="G406" s="394">
        <f t="shared" si="19"/>
        <v>0</v>
      </c>
      <c r="I406" s="395">
        <f>IF(OR(C406="150 Directors advances", C406="120 accounts receivable", C406="720.2 Automobile - Insurance", C406="720.3 Automobile - License", C406="870.4 Rent - Insurance", C406="870.6 Rent - Property Tax", C406="870.7 Rent - Homeoffice", C406="870.9 Rent - Water"),
   0,
   IF(Dashboard!$F$5="Quick",
      IF(OR(C406="190 Automobile",C406="200 computer hardware",C406="210 Computer software",C406="220 Quickbooks software",C406="230 Office equipment",C406="240 Office furniture"),
         E406-(E406/(1+Dashboard!$F$4)),
         0
      ),
      IF(C406="750 Business promotion",
         E406-(E406/(1+4.793/100)),
         E406-(E406/(1+Dashboard!$F$4))
      )
   )
)</f>
        <v>0</v>
      </c>
      <c r="J406" s="40">
        <f>Bank2[[#This Row],[Money in/ (Money out)]]-Bank2[[#This Row],[GST/HST]]</f>
        <v>0</v>
      </c>
      <c r="L406" s="37">
        <f t="shared" si="18"/>
        <v>0</v>
      </c>
    </row>
    <row r="407" spans="4:12" x14ac:dyDescent="0.2">
      <c r="D407" s="416">
        <f>_xlfn.XLOOKUP(C:C,Table1[for Import to Bank Register dropdown],Table1[for Pivot],0,0,1)</f>
        <v>0</v>
      </c>
      <c r="E407" s="422"/>
      <c r="F407" s="160">
        <f t="shared" si="20"/>
        <v>2222222</v>
      </c>
      <c r="G407" s="394">
        <f t="shared" si="19"/>
        <v>0</v>
      </c>
      <c r="I407" s="395">
        <f>IF(OR(C407="150 Directors advances", C407="120 accounts receivable", C407="720.2 Automobile - Insurance", C407="720.3 Automobile - License", C407="870.4 Rent - Insurance", C407="870.6 Rent - Property Tax", C407="870.7 Rent - Homeoffice", C407="870.9 Rent - Water"),
   0,
   IF(Dashboard!$F$5="Quick",
      IF(OR(C407="190 Automobile",C407="200 computer hardware",C407="210 Computer software",C407="220 Quickbooks software",C407="230 Office equipment",C407="240 Office furniture"),
         E407-(E407/(1+Dashboard!$F$4)),
         0
      ),
      IF(C407="750 Business promotion",
         E407-(E407/(1+4.793/100)),
         E407-(E407/(1+Dashboard!$F$4))
      )
   )
)</f>
        <v>0</v>
      </c>
      <c r="J407" s="40">
        <f>Bank2[[#This Row],[Money in/ (Money out)]]-Bank2[[#This Row],[GST/HST]]</f>
        <v>0</v>
      </c>
      <c r="L407" s="37">
        <f t="shared" si="18"/>
        <v>0</v>
      </c>
    </row>
    <row r="408" spans="4:12" x14ac:dyDescent="0.2">
      <c r="D408" s="416">
        <f>_xlfn.XLOOKUP(C:C,Table1[for Import to Bank Register dropdown],Table1[for Pivot],0,0,1)</f>
        <v>0</v>
      </c>
      <c r="E408" s="422"/>
      <c r="F408" s="160">
        <f t="shared" si="20"/>
        <v>2222222</v>
      </c>
      <c r="G408" s="394">
        <f t="shared" si="19"/>
        <v>0</v>
      </c>
      <c r="I408" s="395">
        <f>IF(OR(C408="150 Directors advances", C408="120 accounts receivable", C408="720.2 Automobile - Insurance", C408="720.3 Automobile - License", C408="870.4 Rent - Insurance", C408="870.6 Rent - Property Tax", C408="870.7 Rent - Homeoffice", C408="870.9 Rent - Water"),
   0,
   IF(Dashboard!$F$5="Quick",
      IF(OR(C408="190 Automobile",C408="200 computer hardware",C408="210 Computer software",C408="220 Quickbooks software",C408="230 Office equipment",C408="240 Office furniture"),
         E408-(E408/(1+Dashboard!$F$4)),
         0
      ),
      IF(C408="750 Business promotion",
         E408-(E408/(1+4.793/100)),
         E408-(E408/(1+Dashboard!$F$4))
      )
   )
)</f>
        <v>0</v>
      </c>
      <c r="J408" s="40">
        <f>Bank2[[#This Row],[Money in/ (Money out)]]-Bank2[[#This Row],[GST/HST]]</f>
        <v>0</v>
      </c>
      <c r="L408" s="37">
        <f t="shared" si="18"/>
        <v>0</v>
      </c>
    </row>
    <row r="409" spans="4:12" x14ac:dyDescent="0.2">
      <c r="D409" s="416">
        <f>_xlfn.XLOOKUP(C:C,Table1[for Import to Bank Register dropdown],Table1[for Pivot],0,0,1)</f>
        <v>0</v>
      </c>
      <c r="E409" s="422"/>
      <c r="F409" s="160">
        <f t="shared" si="20"/>
        <v>2222222</v>
      </c>
      <c r="G409" s="394">
        <f t="shared" si="19"/>
        <v>0</v>
      </c>
      <c r="I409" s="395">
        <f>IF(OR(C409="150 Directors advances", C409="120 accounts receivable", C409="720.2 Automobile - Insurance", C409="720.3 Automobile - License", C409="870.4 Rent - Insurance", C409="870.6 Rent - Property Tax", C409="870.7 Rent - Homeoffice", C409="870.9 Rent - Water"),
   0,
   IF(Dashboard!$F$5="Quick",
      IF(OR(C409="190 Automobile",C409="200 computer hardware",C409="210 Computer software",C409="220 Quickbooks software",C409="230 Office equipment",C409="240 Office furniture"),
         E409-(E409/(1+Dashboard!$F$4)),
         0
      ),
      IF(C409="750 Business promotion",
         E409-(E409/(1+4.793/100)),
         E409-(E409/(1+Dashboard!$F$4))
      )
   )
)</f>
        <v>0</v>
      </c>
      <c r="J409" s="40">
        <f>Bank2[[#This Row],[Money in/ (Money out)]]-Bank2[[#This Row],[GST/HST]]</f>
        <v>0</v>
      </c>
      <c r="L409" s="37">
        <f t="shared" si="18"/>
        <v>0</v>
      </c>
    </row>
    <row r="410" spans="4:12" x14ac:dyDescent="0.2">
      <c r="D410" s="416">
        <f>_xlfn.XLOOKUP(C:C,Table1[for Import to Bank Register dropdown],Table1[for Pivot],0,0,1)</f>
        <v>0</v>
      </c>
      <c r="E410" s="422"/>
      <c r="F410" s="160">
        <f t="shared" si="20"/>
        <v>2222222</v>
      </c>
      <c r="G410" s="394">
        <f t="shared" si="19"/>
        <v>0</v>
      </c>
      <c r="I410" s="395">
        <f>IF(OR(C410="150 Directors advances", C410="120 accounts receivable", C410="720.2 Automobile - Insurance", C410="720.3 Automobile - License", C410="870.4 Rent - Insurance", C410="870.6 Rent - Property Tax", C410="870.7 Rent - Homeoffice", C410="870.9 Rent - Water"),
   0,
   IF(Dashboard!$F$5="Quick",
      IF(OR(C410="190 Automobile",C410="200 computer hardware",C410="210 Computer software",C410="220 Quickbooks software",C410="230 Office equipment",C410="240 Office furniture"),
         E410-(E410/(1+Dashboard!$F$4)),
         0
      ),
      IF(C410="750 Business promotion",
         E410-(E410/(1+4.793/100)),
         E410-(E410/(1+Dashboard!$F$4))
      )
   )
)</f>
        <v>0</v>
      </c>
      <c r="J410" s="40">
        <f>Bank2[[#This Row],[Money in/ (Money out)]]-Bank2[[#This Row],[GST/HST]]</f>
        <v>0</v>
      </c>
      <c r="L410" s="37">
        <f t="shared" si="18"/>
        <v>0</v>
      </c>
    </row>
    <row r="411" spans="4:12" x14ac:dyDescent="0.2">
      <c r="D411" s="416">
        <f>_xlfn.XLOOKUP(C:C,Table1[for Import to Bank Register dropdown],Table1[for Pivot],0,0,1)</f>
        <v>0</v>
      </c>
      <c r="E411" s="422"/>
      <c r="F411" s="160">
        <f t="shared" si="20"/>
        <v>2222222</v>
      </c>
      <c r="G411" s="394">
        <f t="shared" si="19"/>
        <v>0</v>
      </c>
      <c r="I411" s="395">
        <f>IF(OR(C411="150 Directors advances", C411="120 accounts receivable", C411="720.2 Automobile - Insurance", C411="720.3 Automobile - License", C411="870.4 Rent - Insurance", C411="870.6 Rent - Property Tax", C411="870.7 Rent - Homeoffice", C411="870.9 Rent - Water"),
   0,
   IF(Dashboard!$F$5="Quick",
      IF(OR(C411="190 Automobile",C411="200 computer hardware",C411="210 Computer software",C411="220 Quickbooks software",C411="230 Office equipment",C411="240 Office furniture"),
         E411-(E411/(1+Dashboard!$F$4)),
         0
      ),
      IF(C411="750 Business promotion",
         E411-(E411/(1+4.793/100)),
         E411-(E411/(1+Dashboard!$F$4))
      )
   )
)</f>
        <v>0</v>
      </c>
      <c r="J411" s="40">
        <f>Bank2[[#This Row],[Money in/ (Money out)]]-Bank2[[#This Row],[GST/HST]]</f>
        <v>0</v>
      </c>
      <c r="L411" s="37">
        <f t="shared" si="18"/>
        <v>0</v>
      </c>
    </row>
    <row r="412" spans="4:12" x14ac:dyDescent="0.2">
      <c r="D412" s="416">
        <f>_xlfn.XLOOKUP(C:C,Table1[for Import to Bank Register dropdown],Table1[for Pivot],0,0,1)</f>
        <v>0</v>
      </c>
      <c r="E412" s="422"/>
      <c r="F412" s="160">
        <f t="shared" si="20"/>
        <v>2222222</v>
      </c>
      <c r="G412" s="394">
        <f t="shared" si="19"/>
        <v>0</v>
      </c>
      <c r="I412" s="395">
        <f>IF(OR(C412="150 Directors advances", C412="120 accounts receivable", C412="720.2 Automobile - Insurance", C412="720.3 Automobile - License", C412="870.4 Rent - Insurance", C412="870.6 Rent - Property Tax", C412="870.7 Rent - Homeoffice", C412="870.9 Rent - Water"),
   0,
   IF(Dashboard!$F$5="Quick",
      IF(OR(C412="190 Automobile",C412="200 computer hardware",C412="210 Computer software",C412="220 Quickbooks software",C412="230 Office equipment",C412="240 Office furniture"),
         E412-(E412/(1+Dashboard!$F$4)),
         0
      ),
      IF(C412="750 Business promotion",
         E412-(E412/(1+4.793/100)),
         E412-(E412/(1+Dashboard!$F$4))
      )
   )
)</f>
        <v>0</v>
      </c>
      <c r="J412" s="40">
        <f>Bank2[[#This Row],[Money in/ (Money out)]]-Bank2[[#This Row],[GST/HST]]</f>
        <v>0</v>
      </c>
      <c r="L412" s="37">
        <f t="shared" si="18"/>
        <v>0</v>
      </c>
    </row>
    <row r="413" spans="4:12" x14ac:dyDescent="0.2">
      <c r="D413" s="416">
        <f>_xlfn.XLOOKUP(C:C,Table1[for Import to Bank Register dropdown],Table1[for Pivot],0,0,1)</f>
        <v>0</v>
      </c>
      <c r="E413" s="422"/>
      <c r="F413" s="160">
        <f t="shared" si="20"/>
        <v>2222222</v>
      </c>
      <c r="G413" s="394">
        <f t="shared" si="19"/>
        <v>0</v>
      </c>
      <c r="I413" s="395">
        <f>IF(OR(C413="150 Directors advances", C413="120 accounts receivable", C413="720.2 Automobile - Insurance", C413="720.3 Automobile - License", C413="870.4 Rent - Insurance", C413="870.6 Rent - Property Tax", C413="870.7 Rent - Homeoffice", C413="870.9 Rent - Water"),
   0,
   IF(Dashboard!$F$5="Quick",
      IF(OR(C413="190 Automobile",C413="200 computer hardware",C413="210 Computer software",C413="220 Quickbooks software",C413="230 Office equipment",C413="240 Office furniture"),
         E413-(E413/(1+Dashboard!$F$4)),
         0
      ),
      IF(C413="750 Business promotion",
         E413-(E413/(1+4.793/100)),
         E413-(E413/(1+Dashboard!$F$4))
      )
   )
)</f>
        <v>0</v>
      </c>
      <c r="J413" s="40">
        <f>Bank2[[#This Row],[Money in/ (Money out)]]-Bank2[[#This Row],[GST/HST]]</f>
        <v>0</v>
      </c>
      <c r="L413" s="37">
        <f t="shared" si="18"/>
        <v>0</v>
      </c>
    </row>
    <row r="414" spans="4:12" x14ac:dyDescent="0.2">
      <c r="D414" s="416">
        <f>_xlfn.XLOOKUP(C:C,Table1[for Import to Bank Register dropdown],Table1[for Pivot],0,0,1)</f>
        <v>0</v>
      </c>
      <c r="E414" s="422"/>
      <c r="F414" s="160">
        <f t="shared" si="20"/>
        <v>2222222</v>
      </c>
      <c r="G414" s="394">
        <f t="shared" si="19"/>
        <v>0</v>
      </c>
      <c r="I414" s="395">
        <f>IF(OR(C414="150 Directors advances", C414="120 accounts receivable", C414="720.2 Automobile - Insurance", C414="720.3 Automobile - License", C414="870.4 Rent - Insurance", C414="870.6 Rent - Property Tax", C414="870.7 Rent - Homeoffice", C414="870.9 Rent - Water"),
   0,
   IF(Dashboard!$F$5="Quick",
      IF(OR(C414="190 Automobile",C414="200 computer hardware",C414="210 Computer software",C414="220 Quickbooks software",C414="230 Office equipment",C414="240 Office furniture"),
         E414-(E414/(1+Dashboard!$F$4)),
         0
      ),
      IF(C414="750 Business promotion",
         E414-(E414/(1+4.793/100)),
         E414-(E414/(1+Dashboard!$F$4))
      )
   )
)</f>
        <v>0</v>
      </c>
      <c r="J414" s="40">
        <f>Bank2[[#This Row],[Money in/ (Money out)]]-Bank2[[#This Row],[GST/HST]]</f>
        <v>0</v>
      </c>
      <c r="L414" s="37">
        <f t="shared" si="18"/>
        <v>0</v>
      </c>
    </row>
    <row r="415" spans="4:12" x14ac:dyDescent="0.2">
      <c r="D415" s="416">
        <f>_xlfn.XLOOKUP(C:C,Table1[for Import to Bank Register dropdown],Table1[for Pivot],0,0,1)</f>
        <v>0</v>
      </c>
      <c r="E415" s="422"/>
      <c r="F415" s="160">
        <f t="shared" si="20"/>
        <v>2222222</v>
      </c>
      <c r="G415" s="394">
        <f t="shared" si="19"/>
        <v>0</v>
      </c>
      <c r="I415" s="395">
        <f>IF(OR(C415="150 Directors advances", C415="120 accounts receivable", C415="720.2 Automobile - Insurance", C415="720.3 Automobile - License", C415="870.4 Rent - Insurance", C415="870.6 Rent - Property Tax", C415="870.7 Rent - Homeoffice", C415="870.9 Rent - Water"),
   0,
   IF(Dashboard!$F$5="Quick",
      IF(OR(C415="190 Automobile",C415="200 computer hardware",C415="210 Computer software",C415="220 Quickbooks software",C415="230 Office equipment",C415="240 Office furniture"),
         E415-(E415/(1+Dashboard!$F$4)),
         0
      ),
      IF(C415="750 Business promotion",
         E415-(E415/(1+4.793/100)),
         E415-(E415/(1+Dashboard!$F$4))
      )
   )
)</f>
        <v>0</v>
      </c>
      <c r="J415" s="40">
        <f>Bank2[[#This Row],[Money in/ (Money out)]]-Bank2[[#This Row],[GST/HST]]</f>
        <v>0</v>
      </c>
      <c r="L415" s="37">
        <f t="shared" si="18"/>
        <v>0</v>
      </c>
    </row>
    <row r="416" spans="4:12" x14ac:dyDescent="0.2">
      <c r="D416" s="416">
        <f>_xlfn.XLOOKUP(C:C,Table1[for Import to Bank Register dropdown],Table1[for Pivot],0,0,1)</f>
        <v>0</v>
      </c>
      <c r="E416" s="422"/>
      <c r="F416" s="160">
        <f t="shared" si="20"/>
        <v>2222222</v>
      </c>
      <c r="G416" s="394">
        <f t="shared" si="19"/>
        <v>0</v>
      </c>
      <c r="I416" s="395">
        <f>IF(OR(C416="150 Directors advances", C416="120 accounts receivable", C416="720.2 Automobile - Insurance", C416="720.3 Automobile - License", C416="870.4 Rent - Insurance", C416="870.6 Rent - Property Tax", C416="870.7 Rent - Homeoffice", C416="870.9 Rent - Water"),
   0,
   IF(Dashboard!$F$5="Quick",
      IF(OR(C416="190 Automobile",C416="200 computer hardware",C416="210 Computer software",C416="220 Quickbooks software",C416="230 Office equipment",C416="240 Office furniture"),
         E416-(E416/(1+Dashboard!$F$4)),
         0
      ),
      IF(C416="750 Business promotion",
         E416-(E416/(1+4.793/100)),
         E416-(E416/(1+Dashboard!$F$4))
      )
   )
)</f>
        <v>0</v>
      </c>
      <c r="J416" s="40">
        <f>Bank2[[#This Row],[Money in/ (Money out)]]-Bank2[[#This Row],[GST/HST]]</f>
        <v>0</v>
      </c>
      <c r="L416" s="37">
        <f t="shared" si="18"/>
        <v>0</v>
      </c>
    </row>
    <row r="417" spans="4:12" x14ac:dyDescent="0.2">
      <c r="D417" s="416">
        <f>_xlfn.XLOOKUP(C:C,Table1[for Import to Bank Register dropdown],Table1[for Pivot],0,0,1)</f>
        <v>0</v>
      </c>
      <c r="E417" s="422"/>
      <c r="F417" s="160">
        <f t="shared" si="20"/>
        <v>2222222</v>
      </c>
      <c r="G417" s="394">
        <f t="shared" si="19"/>
        <v>0</v>
      </c>
      <c r="I417" s="395">
        <f>IF(OR(C417="150 Directors advances", C417="120 accounts receivable", C417="720.2 Automobile - Insurance", C417="720.3 Automobile - License", C417="870.4 Rent - Insurance", C417="870.6 Rent - Property Tax", C417="870.7 Rent - Homeoffice", C417="870.9 Rent - Water"),
   0,
   IF(Dashboard!$F$5="Quick",
      IF(OR(C417="190 Automobile",C417="200 computer hardware",C417="210 Computer software",C417="220 Quickbooks software",C417="230 Office equipment",C417="240 Office furniture"),
         E417-(E417/(1+Dashboard!$F$4)),
         0
      ),
      IF(C417="750 Business promotion",
         E417-(E417/(1+4.793/100)),
         E417-(E417/(1+Dashboard!$F$4))
      )
   )
)</f>
        <v>0</v>
      </c>
      <c r="J417" s="40">
        <f>Bank2[[#This Row],[Money in/ (Money out)]]-Bank2[[#This Row],[GST/HST]]</f>
        <v>0</v>
      </c>
      <c r="L417" s="37">
        <f t="shared" si="18"/>
        <v>0</v>
      </c>
    </row>
    <row r="418" spans="4:12" x14ac:dyDescent="0.2">
      <c r="D418" s="416">
        <f>_xlfn.XLOOKUP(C:C,Table1[for Import to Bank Register dropdown],Table1[for Pivot],0,0,1)</f>
        <v>0</v>
      </c>
      <c r="E418" s="422"/>
      <c r="F418" s="160">
        <f t="shared" si="20"/>
        <v>2222222</v>
      </c>
      <c r="G418" s="394">
        <f t="shared" si="19"/>
        <v>0</v>
      </c>
      <c r="I418" s="395">
        <f>IF(OR(C418="150 Directors advances", C418="120 accounts receivable", C418="720.2 Automobile - Insurance", C418="720.3 Automobile - License", C418="870.4 Rent - Insurance", C418="870.6 Rent - Property Tax", C418="870.7 Rent - Homeoffice", C418="870.9 Rent - Water"),
   0,
   IF(Dashboard!$F$5="Quick",
      IF(OR(C418="190 Automobile",C418="200 computer hardware",C418="210 Computer software",C418="220 Quickbooks software",C418="230 Office equipment",C418="240 Office furniture"),
         E418-(E418/(1+Dashboard!$F$4)),
         0
      ),
      IF(C418="750 Business promotion",
         E418-(E418/(1+4.793/100)),
         E418-(E418/(1+Dashboard!$F$4))
      )
   )
)</f>
        <v>0</v>
      </c>
      <c r="J418" s="40">
        <f>Bank2[[#This Row],[Money in/ (Money out)]]-Bank2[[#This Row],[GST/HST]]</f>
        <v>0</v>
      </c>
      <c r="L418" s="37">
        <f t="shared" si="18"/>
        <v>0</v>
      </c>
    </row>
    <row r="419" spans="4:12" x14ac:dyDescent="0.2">
      <c r="D419" s="416">
        <f>_xlfn.XLOOKUP(C:C,Table1[for Import to Bank Register dropdown],Table1[for Pivot],0,0,1)</f>
        <v>0</v>
      </c>
      <c r="E419" s="422"/>
      <c r="F419" s="160">
        <f t="shared" si="20"/>
        <v>2222222</v>
      </c>
      <c r="G419" s="394">
        <f t="shared" si="19"/>
        <v>0</v>
      </c>
      <c r="I419" s="395">
        <f>IF(OR(C419="150 Directors advances", C419="120 accounts receivable", C419="720.2 Automobile - Insurance", C419="720.3 Automobile - License", C419="870.4 Rent - Insurance", C419="870.6 Rent - Property Tax", C419="870.7 Rent - Homeoffice", C419="870.9 Rent - Water"),
   0,
   IF(Dashboard!$F$5="Quick",
      IF(OR(C419="190 Automobile",C419="200 computer hardware",C419="210 Computer software",C419="220 Quickbooks software",C419="230 Office equipment",C419="240 Office furniture"),
         E419-(E419/(1+Dashboard!$F$4)),
         0
      ),
      IF(C419="750 Business promotion",
         E419-(E419/(1+4.793/100)),
         E419-(E419/(1+Dashboard!$F$4))
      )
   )
)</f>
        <v>0</v>
      </c>
      <c r="J419" s="40">
        <f>Bank2[[#This Row],[Money in/ (Money out)]]-Bank2[[#This Row],[GST/HST]]</f>
        <v>0</v>
      </c>
      <c r="L419" s="37">
        <f t="shared" si="18"/>
        <v>0</v>
      </c>
    </row>
    <row r="420" spans="4:12" x14ac:dyDescent="0.2">
      <c r="D420" s="416">
        <f>_xlfn.XLOOKUP(C:C,Table1[for Import to Bank Register dropdown],Table1[for Pivot],0,0,1)</f>
        <v>0</v>
      </c>
      <c r="E420" s="422"/>
      <c r="F420" s="160">
        <f t="shared" si="20"/>
        <v>2222222</v>
      </c>
      <c r="G420" s="394">
        <f t="shared" si="19"/>
        <v>0</v>
      </c>
      <c r="I420" s="395">
        <f>IF(OR(C420="150 Directors advances", C420="120 accounts receivable", C420="720.2 Automobile - Insurance", C420="720.3 Automobile - License", C420="870.4 Rent - Insurance", C420="870.6 Rent - Property Tax", C420="870.7 Rent - Homeoffice", C420="870.9 Rent - Water"),
   0,
   IF(Dashboard!$F$5="Quick",
      IF(OR(C420="190 Automobile",C420="200 computer hardware",C420="210 Computer software",C420="220 Quickbooks software",C420="230 Office equipment",C420="240 Office furniture"),
         E420-(E420/(1+Dashboard!$F$4)),
         0
      ),
      IF(C420="750 Business promotion",
         E420-(E420/(1+4.793/100)),
         E420-(E420/(1+Dashboard!$F$4))
      )
   )
)</f>
        <v>0</v>
      </c>
      <c r="J420" s="40">
        <f>Bank2[[#This Row],[Money in/ (Money out)]]-Bank2[[#This Row],[GST/HST]]</f>
        <v>0</v>
      </c>
      <c r="L420" s="37">
        <f t="shared" si="18"/>
        <v>0</v>
      </c>
    </row>
    <row r="421" spans="4:12" x14ac:dyDescent="0.2">
      <c r="D421" s="416">
        <f>_xlfn.XLOOKUP(C:C,Table1[for Import to Bank Register dropdown],Table1[for Pivot],0,0,1)</f>
        <v>0</v>
      </c>
      <c r="E421" s="422"/>
      <c r="F421" s="160">
        <f t="shared" si="20"/>
        <v>2222222</v>
      </c>
      <c r="G421" s="394">
        <f t="shared" si="19"/>
        <v>0</v>
      </c>
      <c r="I421" s="395">
        <f>IF(OR(C421="150 Directors advances", C421="120 accounts receivable", C421="720.2 Automobile - Insurance", C421="720.3 Automobile - License", C421="870.4 Rent - Insurance", C421="870.6 Rent - Property Tax", C421="870.7 Rent - Homeoffice", C421="870.9 Rent - Water"),
   0,
   IF(Dashboard!$F$5="Quick",
      IF(OR(C421="190 Automobile",C421="200 computer hardware",C421="210 Computer software",C421="220 Quickbooks software",C421="230 Office equipment",C421="240 Office furniture"),
         E421-(E421/(1+Dashboard!$F$4)),
         0
      ),
      IF(C421="750 Business promotion",
         E421-(E421/(1+4.793/100)),
         E421-(E421/(1+Dashboard!$F$4))
      )
   )
)</f>
        <v>0</v>
      </c>
      <c r="J421" s="40">
        <f>Bank2[[#This Row],[Money in/ (Money out)]]-Bank2[[#This Row],[GST/HST]]</f>
        <v>0</v>
      </c>
      <c r="L421" s="37">
        <f t="shared" si="18"/>
        <v>0</v>
      </c>
    </row>
    <row r="422" spans="4:12" x14ac:dyDescent="0.2">
      <c r="D422" s="416">
        <f>_xlfn.XLOOKUP(C:C,Table1[for Import to Bank Register dropdown],Table1[for Pivot],0,0,1)</f>
        <v>0</v>
      </c>
      <c r="E422" s="422"/>
      <c r="F422" s="160">
        <f t="shared" si="20"/>
        <v>2222222</v>
      </c>
      <c r="G422" s="394">
        <f t="shared" si="19"/>
        <v>0</v>
      </c>
      <c r="I422" s="395">
        <f>IF(OR(C422="150 Directors advances", C422="120 accounts receivable", C422="720.2 Automobile - Insurance", C422="720.3 Automobile - License", C422="870.4 Rent - Insurance", C422="870.6 Rent - Property Tax", C422="870.7 Rent - Homeoffice", C422="870.9 Rent - Water"),
   0,
   IF(Dashboard!$F$5="Quick",
      IF(OR(C422="190 Automobile",C422="200 computer hardware",C422="210 Computer software",C422="220 Quickbooks software",C422="230 Office equipment",C422="240 Office furniture"),
         E422-(E422/(1+Dashboard!$F$4)),
         0
      ),
      IF(C422="750 Business promotion",
         E422-(E422/(1+4.793/100)),
         E422-(E422/(1+Dashboard!$F$4))
      )
   )
)</f>
        <v>0</v>
      </c>
      <c r="J422" s="40">
        <f>Bank2[[#This Row],[Money in/ (Money out)]]-Bank2[[#This Row],[GST/HST]]</f>
        <v>0</v>
      </c>
      <c r="L422" s="37">
        <f t="shared" si="18"/>
        <v>0</v>
      </c>
    </row>
    <row r="423" spans="4:12" x14ac:dyDescent="0.2">
      <c r="D423" s="416">
        <f>_xlfn.XLOOKUP(C:C,Table1[for Import to Bank Register dropdown],Table1[for Pivot],0,0,1)</f>
        <v>0</v>
      </c>
      <c r="E423" s="422"/>
      <c r="F423" s="160">
        <f t="shared" si="20"/>
        <v>2222222</v>
      </c>
      <c r="G423" s="394">
        <f t="shared" si="19"/>
        <v>0</v>
      </c>
      <c r="I423" s="395">
        <f>IF(OR(C423="150 Directors advances", C423="120 accounts receivable", C423="720.2 Automobile - Insurance", C423="720.3 Automobile - License", C423="870.4 Rent - Insurance", C423="870.6 Rent - Property Tax", C423="870.7 Rent - Homeoffice", C423="870.9 Rent - Water"),
   0,
   IF(Dashboard!$F$5="Quick",
      IF(OR(C423="190 Automobile",C423="200 computer hardware",C423="210 Computer software",C423="220 Quickbooks software",C423="230 Office equipment",C423="240 Office furniture"),
         E423-(E423/(1+Dashboard!$F$4)),
         0
      ),
      IF(C423="750 Business promotion",
         E423-(E423/(1+4.793/100)),
         E423-(E423/(1+Dashboard!$F$4))
      )
   )
)</f>
        <v>0</v>
      </c>
      <c r="J423" s="40">
        <f>Bank2[[#This Row],[Money in/ (Money out)]]-Bank2[[#This Row],[GST/HST]]</f>
        <v>0</v>
      </c>
      <c r="L423" s="37">
        <f t="shared" si="18"/>
        <v>0</v>
      </c>
    </row>
    <row r="424" spans="4:12" x14ac:dyDescent="0.2">
      <c r="D424" s="416">
        <f>_xlfn.XLOOKUP(C:C,Table1[for Import to Bank Register dropdown],Table1[for Pivot],0,0,1)</f>
        <v>0</v>
      </c>
      <c r="E424" s="422"/>
      <c r="F424" s="160">
        <f t="shared" si="20"/>
        <v>2222222</v>
      </c>
      <c r="G424" s="394">
        <f t="shared" si="19"/>
        <v>0</v>
      </c>
      <c r="I424" s="395">
        <f>IF(OR(C424="150 Directors advances", C424="120 accounts receivable", C424="720.2 Automobile - Insurance", C424="720.3 Automobile - License", C424="870.4 Rent - Insurance", C424="870.6 Rent - Property Tax", C424="870.7 Rent - Homeoffice", C424="870.9 Rent - Water"),
   0,
   IF(Dashboard!$F$5="Quick",
      IF(OR(C424="190 Automobile",C424="200 computer hardware",C424="210 Computer software",C424="220 Quickbooks software",C424="230 Office equipment",C424="240 Office furniture"),
         E424-(E424/(1+Dashboard!$F$4)),
         0
      ),
      IF(C424="750 Business promotion",
         E424-(E424/(1+4.793/100)),
         E424-(E424/(1+Dashboard!$F$4))
      )
   )
)</f>
        <v>0</v>
      </c>
      <c r="J424" s="40">
        <f>Bank2[[#This Row],[Money in/ (Money out)]]-Bank2[[#This Row],[GST/HST]]</f>
        <v>0</v>
      </c>
      <c r="L424" s="37">
        <f t="shared" si="18"/>
        <v>0</v>
      </c>
    </row>
    <row r="425" spans="4:12" x14ac:dyDescent="0.2">
      <c r="D425" s="416">
        <f>_xlfn.XLOOKUP(C:C,Table1[for Import to Bank Register dropdown],Table1[for Pivot],0,0,1)</f>
        <v>0</v>
      </c>
      <c r="E425" s="422"/>
      <c r="F425" s="160">
        <f t="shared" si="20"/>
        <v>2222222</v>
      </c>
      <c r="G425" s="394">
        <f t="shared" si="19"/>
        <v>0</v>
      </c>
      <c r="I425" s="395">
        <f>IF(OR(C425="150 Directors advances", C425="120 accounts receivable", C425="720.2 Automobile - Insurance", C425="720.3 Automobile - License", C425="870.4 Rent - Insurance", C425="870.6 Rent - Property Tax", C425="870.7 Rent - Homeoffice", C425="870.9 Rent - Water"),
   0,
   IF(Dashboard!$F$5="Quick",
      IF(OR(C425="190 Automobile",C425="200 computer hardware",C425="210 Computer software",C425="220 Quickbooks software",C425="230 Office equipment",C425="240 Office furniture"),
         E425-(E425/(1+Dashboard!$F$4)),
         0
      ),
      IF(C425="750 Business promotion",
         E425-(E425/(1+4.793/100)),
         E425-(E425/(1+Dashboard!$F$4))
      )
   )
)</f>
        <v>0</v>
      </c>
      <c r="J425" s="40">
        <f>Bank2[[#This Row],[Money in/ (Money out)]]-Bank2[[#This Row],[GST/HST]]</f>
        <v>0</v>
      </c>
      <c r="L425" s="37">
        <f t="shared" si="18"/>
        <v>0</v>
      </c>
    </row>
    <row r="426" spans="4:12" x14ac:dyDescent="0.2">
      <c r="D426" s="416">
        <f>_xlfn.XLOOKUP(C:C,Table1[for Import to Bank Register dropdown],Table1[for Pivot],0,0,1)</f>
        <v>0</v>
      </c>
      <c r="E426" s="422"/>
      <c r="F426" s="160">
        <f t="shared" si="20"/>
        <v>2222222</v>
      </c>
      <c r="G426" s="394">
        <f t="shared" si="19"/>
        <v>0</v>
      </c>
      <c r="I426" s="395">
        <f>IF(OR(C426="150 Directors advances", C426="120 accounts receivable", C426="720.2 Automobile - Insurance", C426="720.3 Automobile - License", C426="870.4 Rent - Insurance", C426="870.6 Rent - Property Tax", C426="870.7 Rent - Homeoffice", C426="870.9 Rent - Water"),
   0,
   IF(Dashboard!$F$5="Quick",
      IF(OR(C426="190 Automobile",C426="200 computer hardware",C426="210 Computer software",C426="220 Quickbooks software",C426="230 Office equipment",C426="240 Office furniture"),
         E426-(E426/(1+Dashboard!$F$4)),
         0
      ),
      IF(C426="750 Business promotion",
         E426-(E426/(1+4.793/100)),
         E426-(E426/(1+Dashboard!$F$4))
      )
   )
)</f>
        <v>0</v>
      </c>
      <c r="J426" s="40">
        <f>Bank2[[#This Row],[Money in/ (Money out)]]-Bank2[[#This Row],[GST/HST]]</f>
        <v>0</v>
      </c>
      <c r="L426" s="37">
        <f t="shared" si="18"/>
        <v>0</v>
      </c>
    </row>
    <row r="427" spans="4:12" x14ac:dyDescent="0.2">
      <c r="D427" s="416">
        <f>_xlfn.XLOOKUP(C:C,Table1[for Import to Bank Register dropdown],Table1[for Pivot],0,0,1)</f>
        <v>0</v>
      </c>
      <c r="E427" s="422"/>
      <c r="F427" s="160">
        <f t="shared" si="20"/>
        <v>2222222</v>
      </c>
      <c r="G427" s="394">
        <f t="shared" si="19"/>
        <v>0</v>
      </c>
      <c r="I427" s="395">
        <f>IF(OR(C427="150 Directors advances", C427="120 accounts receivable", C427="720.2 Automobile - Insurance", C427="720.3 Automobile - License", C427="870.4 Rent - Insurance", C427="870.6 Rent - Property Tax", C427="870.7 Rent - Homeoffice", C427="870.9 Rent - Water"),
   0,
   IF(Dashboard!$F$5="Quick",
      IF(OR(C427="190 Automobile",C427="200 computer hardware",C427="210 Computer software",C427="220 Quickbooks software",C427="230 Office equipment",C427="240 Office furniture"),
         E427-(E427/(1+Dashboard!$F$4)),
         0
      ),
      IF(C427="750 Business promotion",
         E427-(E427/(1+4.793/100)),
         E427-(E427/(1+Dashboard!$F$4))
      )
   )
)</f>
        <v>0</v>
      </c>
      <c r="J427" s="40">
        <f>Bank2[[#This Row],[Money in/ (Money out)]]-Bank2[[#This Row],[GST/HST]]</f>
        <v>0</v>
      </c>
      <c r="L427" s="37">
        <f t="shared" si="18"/>
        <v>0</v>
      </c>
    </row>
    <row r="428" spans="4:12" x14ac:dyDescent="0.2">
      <c r="D428" s="416">
        <f>_xlfn.XLOOKUP(C:C,Table1[for Import to Bank Register dropdown],Table1[for Pivot],0,0,1)</f>
        <v>0</v>
      </c>
      <c r="E428" s="422"/>
      <c r="F428" s="160">
        <f t="shared" si="20"/>
        <v>2222222</v>
      </c>
      <c r="G428" s="394">
        <f t="shared" si="19"/>
        <v>0</v>
      </c>
      <c r="I428" s="395">
        <f>IF(OR(C428="150 Directors advances", C428="120 accounts receivable", C428="720.2 Automobile - Insurance", C428="720.3 Automobile - License", C428="870.4 Rent - Insurance", C428="870.6 Rent - Property Tax", C428="870.7 Rent - Homeoffice", C428="870.9 Rent - Water"),
   0,
   IF(Dashboard!$F$5="Quick",
      IF(OR(C428="190 Automobile",C428="200 computer hardware",C428="210 Computer software",C428="220 Quickbooks software",C428="230 Office equipment",C428="240 Office furniture"),
         E428-(E428/(1+Dashboard!$F$4)),
         0
      ),
      IF(C428="750 Business promotion",
         E428-(E428/(1+4.793/100)),
         E428-(E428/(1+Dashboard!$F$4))
      )
   )
)</f>
        <v>0</v>
      </c>
      <c r="J428" s="40">
        <f>Bank2[[#This Row],[Money in/ (Money out)]]-Bank2[[#This Row],[GST/HST]]</f>
        <v>0</v>
      </c>
      <c r="L428" s="37">
        <f t="shared" si="18"/>
        <v>0</v>
      </c>
    </row>
    <row r="429" spans="4:12" x14ac:dyDescent="0.2">
      <c r="D429" s="416">
        <f>_xlfn.XLOOKUP(C:C,Table1[for Import to Bank Register dropdown],Table1[for Pivot],0,0,1)</f>
        <v>0</v>
      </c>
      <c r="E429" s="422"/>
      <c r="F429" s="160">
        <f t="shared" si="20"/>
        <v>2222222</v>
      </c>
      <c r="G429" s="394">
        <f t="shared" si="19"/>
        <v>0</v>
      </c>
      <c r="I429" s="395">
        <f>IF(OR(C429="150 Directors advances", C429="120 accounts receivable", C429="720.2 Automobile - Insurance", C429="720.3 Automobile - License", C429="870.4 Rent - Insurance", C429="870.6 Rent - Property Tax", C429="870.7 Rent - Homeoffice", C429="870.9 Rent - Water"),
   0,
   IF(Dashboard!$F$5="Quick",
      IF(OR(C429="190 Automobile",C429="200 computer hardware",C429="210 Computer software",C429="220 Quickbooks software",C429="230 Office equipment",C429="240 Office furniture"),
         E429-(E429/(1+Dashboard!$F$4)),
         0
      ),
      IF(C429="750 Business promotion",
         E429-(E429/(1+4.793/100)),
         E429-(E429/(1+Dashboard!$F$4))
      )
   )
)</f>
        <v>0</v>
      </c>
      <c r="J429" s="40">
        <f>Bank2[[#This Row],[Money in/ (Money out)]]-Bank2[[#This Row],[GST/HST]]</f>
        <v>0</v>
      </c>
      <c r="L429" s="37">
        <f t="shared" si="18"/>
        <v>0</v>
      </c>
    </row>
    <row r="430" spans="4:12" x14ac:dyDescent="0.2">
      <c r="D430" s="416">
        <f>_xlfn.XLOOKUP(C:C,Table1[for Import to Bank Register dropdown],Table1[for Pivot],0,0,1)</f>
        <v>0</v>
      </c>
      <c r="E430" s="422"/>
      <c r="F430" s="160">
        <f t="shared" si="20"/>
        <v>2222222</v>
      </c>
      <c r="G430" s="394">
        <f t="shared" si="19"/>
        <v>0</v>
      </c>
      <c r="I430" s="395">
        <f>IF(OR(C430="150 Directors advances", C430="120 accounts receivable", C430="720.2 Automobile - Insurance", C430="720.3 Automobile - License", C430="870.4 Rent - Insurance", C430="870.6 Rent - Property Tax", C430="870.7 Rent - Homeoffice", C430="870.9 Rent - Water"),
   0,
   IF(Dashboard!$F$5="Quick",
      IF(OR(C430="190 Automobile",C430="200 computer hardware",C430="210 Computer software",C430="220 Quickbooks software",C430="230 Office equipment",C430="240 Office furniture"),
         E430-(E430/(1+Dashboard!$F$4)),
         0
      ),
      IF(C430="750 Business promotion",
         E430-(E430/(1+4.793/100)),
         E430-(E430/(1+Dashboard!$F$4))
      )
   )
)</f>
        <v>0</v>
      </c>
      <c r="J430" s="40">
        <f>Bank2[[#This Row],[Money in/ (Money out)]]-Bank2[[#This Row],[GST/HST]]</f>
        <v>0</v>
      </c>
      <c r="L430" s="37">
        <f t="shared" si="18"/>
        <v>0</v>
      </c>
    </row>
    <row r="431" spans="4:12" x14ac:dyDescent="0.2">
      <c r="D431" s="416">
        <f>_xlfn.XLOOKUP(C:C,Table1[for Import to Bank Register dropdown],Table1[for Pivot],0,0,1)</f>
        <v>0</v>
      </c>
      <c r="E431" s="422"/>
      <c r="F431" s="160">
        <f t="shared" si="20"/>
        <v>2222222</v>
      </c>
      <c r="G431" s="394">
        <f t="shared" si="19"/>
        <v>0</v>
      </c>
      <c r="I431" s="395">
        <f>IF(OR(C431="150 Directors advances", C431="120 accounts receivable", C431="720.2 Automobile - Insurance", C431="720.3 Automobile - License", C431="870.4 Rent - Insurance", C431="870.6 Rent - Property Tax", C431="870.7 Rent - Homeoffice", C431="870.9 Rent - Water"),
   0,
   IF(Dashboard!$F$5="Quick",
      IF(OR(C431="190 Automobile",C431="200 computer hardware",C431="210 Computer software",C431="220 Quickbooks software",C431="230 Office equipment",C431="240 Office furniture"),
         E431-(E431/(1+Dashboard!$F$4)),
         0
      ),
      IF(C431="750 Business promotion",
         E431-(E431/(1+4.793/100)),
         E431-(E431/(1+Dashboard!$F$4))
      )
   )
)</f>
        <v>0</v>
      </c>
      <c r="J431" s="40">
        <f>Bank2[[#This Row],[Money in/ (Money out)]]-Bank2[[#This Row],[GST/HST]]</f>
        <v>0</v>
      </c>
      <c r="L431" s="37">
        <f t="shared" si="18"/>
        <v>0</v>
      </c>
    </row>
    <row r="432" spans="4:12" x14ac:dyDescent="0.2">
      <c r="D432" s="416">
        <f>_xlfn.XLOOKUP(C:C,Table1[for Import to Bank Register dropdown],Table1[for Pivot],0,0,1)</f>
        <v>0</v>
      </c>
      <c r="E432" s="422"/>
      <c r="F432" s="160">
        <f t="shared" si="20"/>
        <v>2222222</v>
      </c>
      <c r="G432" s="394">
        <f t="shared" si="19"/>
        <v>0</v>
      </c>
      <c r="I432" s="395">
        <f>IF(OR(C432="150 Directors advances", C432="120 accounts receivable", C432="720.2 Automobile - Insurance", C432="720.3 Automobile - License", C432="870.4 Rent - Insurance", C432="870.6 Rent - Property Tax", C432="870.7 Rent - Homeoffice", C432="870.9 Rent - Water"),
   0,
   IF(Dashboard!$F$5="Quick",
      IF(OR(C432="190 Automobile",C432="200 computer hardware",C432="210 Computer software",C432="220 Quickbooks software",C432="230 Office equipment",C432="240 Office furniture"),
         E432-(E432/(1+Dashboard!$F$4)),
         0
      ),
      IF(C432="750 Business promotion",
         E432-(E432/(1+4.793/100)),
         E432-(E432/(1+Dashboard!$F$4))
      )
   )
)</f>
        <v>0</v>
      </c>
      <c r="J432" s="40">
        <f>Bank2[[#This Row],[Money in/ (Money out)]]-Bank2[[#This Row],[GST/HST]]</f>
        <v>0</v>
      </c>
      <c r="L432" s="37">
        <f t="shared" si="18"/>
        <v>0</v>
      </c>
    </row>
    <row r="433" spans="4:12" x14ac:dyDescent="0.2">
      <c r="D433" s="416">
        <f>_xlfn.XLOOKUP(C:C,Table1[for Import to Bank Register dropdown],Table1[for Pivot],0,0,1)</f>
        <v>0</v>
      </c>
      <c r="E433" s="422"/>
      <c r="F433" s="160">
        <f t="shared" si="20"/>
        <v>2222222</v>
      </c>
      <c r="G433" s="394">
        <f t="shared" si="19"/>
        <v>0</v>
      </c>
      <c r="I433" s="395">
        <f>IF(OR(C433="150 Directors advances", C433="120 accounts receivable", C433="720.2 Automobile - Insurance", C433="720.3 Automobile - License", C433="870.4 Rent - Insurance", C433="870.6 Rent - Property Tax", C433="870.7 Rent - Homeoffice", C433="870.9 Rent - Water"),
   0,
   IF(Dashboard!$F$5="Quick",
      IF(OR(C433="190 Automobile",C433="200 computer hardware",C433="210 Computer software",C433="220 Quickbooks software",C433="230 Office equipment",C433="240 Office furniture"),
         E433-(E433/(1+Dashboard!$F$4)),
         0
      ),
      IF(C433="750 Business promotion",
         E433-(E433/(1+4.793/100)),
         E433-(E433/(1+Dashboard!$F$4))
      )
   )
)</f>
        <v>0</v>
      </c>
      <c r="J433" s="40">
        <f>Bank2[[#This Row],[Money in/ (Money out)]]-Bank2[[#This Row],[GST/HST]]</f>
        <v>0</v>
      </c>
      <c r="L433" s="37">
        <f t="shared" si="18"/>
        <v>0</v>
      </c>
    </row>
    <row r="434" spans="4:12" x14ac:dyDescent="0.2">
      <c r="D434" s="416">
        <f>_xlfn.XLOOKUP(C:C,Table1[for Import to Bank Register dropdown],Table1[for Pivot],0,0,1)</f>
        <v>0</v>
      </c>
      <c r="E434" s="422"/>
      <c r="F434" s="160">
        <f t="shared" si="20"/>
        <v>2222222</v>
      </c>
      <c r="G434" s="394">
        <f t="shared" si="19"/>
        <v>0</v>
      </c>
      <c r="I434" s="395">
        <f>IF(OR(C434="150 Directors advances", C434="120 accounts receivable", C434="720.2 Automobile - Insurance", C434="720.3 Automobile - License", C434="870.4 Rent - Insurance", C434="870.6 Rent - Property Tax", C434="870.7 Rent - Homeoffice", C434="870.9 Rent - Water"),
   0,
   IF(Dashboard!$F$5="Quick",
      IF(OR(C434="190 Automobile",C434="200 computer hardware",C434="210 Computer software",C434="220 Quickbooks software",C434="230 Office equipment",C434="240 Office furniture"),
         E434-(E434/(1+Dashboard!$F$4)),
         0
      ),
      IF(C434="750 Business promotion",
         E434-(E434/(1+4.793/100)),
         E434-(E434/(1+Dashboard!$F$4))
      )
   )
)</f>
        <v>0</v>
      </c>
      <c r="J434" s="40">
        <f>Bank2[[#This Row],[Money in/ (Money out)]]-Bank2[[#This Row],[GST/HST]]</f>
        <v>0</v>
      </c>
      <c r="L434" s="37">
        <f t="shared" si="18"/>
        <v>0</v>
      </c>
    </row>
    <row r="435" spans="4:12" x14ac:dyDescent="0.2">
      <c r="D435" s="416">
        <f>_xlfn.XLOOKUP(C:C,Table1[for Import to Bank Register dropdown],Table1[for Pivot],0,0,1)</f>
        <v>0</v>
      </c>
      <c r="E435" s="422"/>
      <c r="F435" s="160">
        <f t="shared" si="20"/>
        <v>2222222</v>
      </c>
      <c r="G435" s="394">
        <f t="shared" si="19"/>
        <v>0</v>
      </c>
      <c r="I435" s="395">
        <f>IF(OR(C435="150 Directors advances", C435="120 accounts receivable", C435="720.2 Automobile - Insurance", C435="720.3 Automobile - License", C435="870.4 Rent - Insurance", C435="870.6 Rent - Property Tax", C435="870.7 Rent - Homeoffice", C435="870.9 Rent - Water"),
   0,
   IF(Dashboard!$F$5="Quick",
      IF(OR(C435="190 Automobile",C435="200 computer hardware",C435="210 Computer software",C435="220 Quickbooks software",C435="230 Office equipment",C435="240 Office furniture"),
         E435-(E435/(1+Dashboard!$F$4)),
         0
      ),
      IF(C435="750 Business promotion",
         E435-(E435/(1+4.793/100)),
         E435-(E435/(1+Dashboard!$F$4))
      )
   )
)</f>
        <v>0</v>
      </c>
      <c r="J435" s="40">
        <f>Bank2[[#This Row],[Money in/ (Money out)]]-Bank2[[#This Row],[GST/HST]]</f>
        <v>0</v>
      </c>
      <c r="L435" s="37">
        <f t="shared" si="18"/>
        <v>0</v>
      </c>
    </row>
    <row r="436" spans="4:12" x14ac:dyDescent="0.2">
      <c r="D436" s="416">
        <f>_xlfn.XLOOKUP(C:C,Table1[for Import to Bank Register dropdown],Table1[for Pivot],0,0,1)</f>
        <v>0</v>
      </c>
      <c r="E436" s="422"/>
      <c r="F436" s="160">
        <f t="shared" si="20"/>
        <v>2222222</v>
      </c>
      <c r="G436" s="394">
        <f t="shared" si="19"/>
        <v>0</v>
      </c>
      <c r="I436" s="395">
        <f>IF(OR(C436="150 Directors advances", C436="120 accounts receivable", C436="720.2 Automobile - Insurance", C436="720.3 Automobile - License", C436="870.4 Rent - Insurance", C436="870.6 Rent - Property Tax", C436="870.7 Rent - Homeoffice", C436="870.9 Rent - Water"),
   0,
   IF(Dashboard!$F$5="Quick",
      IF(OR(C436="190 Automobile",C436="200 computer hardware",C436="210 Computer software",C436="220 Quickbooks software",C436="230 Office equipment",C436="240 Office furniture"),
         E436-(E436/(1+Dashboard!$F$4)),
         0
      ),
      IF(C436="750 Business promotion",
         E436-(E436/(1+4.793/100)),
         E436-(E436/(1+Dashboard!$F$4))
      )
   )
)</f>
        <v>0</v>
      </c>
      <c r="J436" s="40">
        <f>Bank2[[#This Row],[Money in/ (Money out)]]-Bank2[[#This Row],[GST/HST]]</f>
        <v>0</v>
      </c>
      <c r="L436" s="37">
        <f t="shared" si="18"/>
        <v>0</v>
      </c>
    </row>
    <row r="437" spans="4:12" x14ac:dyDescent="0.2">
      <c r="D437" s="416">
        <f>_xlfn.XLOOKUP(C:C,Table1[for Import to Bank Register dropdown],Table1[for Pivot],0,0,1)</f>
        <v>0</v>
      </c>
      <c r="E437" s="422"/>
      <c r="F437" s="160">
        <f t="shared" si="20"/>
        <v>2222222</v>
      </c>
      <c r="G437" s="394">
        <f t="shared" si="19"/>
        <v>0</v>
      </c>
      <c r="I437" s="395">
        <f>IF(OR(C437="150 Directors advances", C437="120 accounts receivable", C437="720.2 Automobile - Insurance", C437="720.3 Automobile - License", C437="870.4 Rent - Insurance", C437="870.6 Rent - Property Tax", C437="870.7 Rent - Homeoffice", C437="870.9 Rent - Water"),
   0,
   IF(Dashboard!$F$5="Quick",
      IF(OR(C437="190 Automobile",C437="200 computer hardware",C437="210 Computer software",C437="220 Quickbooks software",C437="230 Office equipment",C437="240 Office furniture"),
         E437-(E437/(1+Dashboard!$F$4)),
         0
      ),
      IF(C437="750 Business promotion",
         E437-(E437/(1+4.793/100)),
         E437-(E437/(1+Dashboard!$F$4))
      )
   )
)</f>
        <v>0</v>
      </c>
      <c r="J437" s="40">
        <f>Bank2[[#This Row],[Money in/ (Money out)]]-Bank2[[#This Row],[GST/HST]]</f>
        <v>0</v>
      </c>
      <c r="L437" s="37">
        <f t="shared" si="18"/>
        <v>0</v>
      </c>
    </row>
    <row r="438" spans="4:12" x14ac:dyDescent="0.2">
      <c r="D438" s="416">
        <f>_xlfn.XLOOKUP(C:C,Table1[for Import to Bank Register dropdown],Table1[for Pivot],0,0,1)</f>
        <v>0</v>
      </c>
      <c r="E438" s="422"/>
      <c r="F438" s="160">
        <f t="shared" si="20"/>
        <v>2222222</v>
      </c>
      <c r="G438" s="394">
        <f t="shared" si="19"/>
        <v>0</v>
      </c>
      <c r="I438" s="395">
        <f>IF(OR(C438="150 Directors advances", C438="120 accounts receivable", C438="720.2 Automobile - Insurance", C438="720.3 Automobile - License", C438="870.4 Rent - Insurance", C438="870.6 Rent - Property Tax", C438="870.7 Rent - Homeoffice", C438="870.9 Rent - Water"),
   0,
   IF(Dashboard!$F$5="Quick",
      IF(OR(C438="190 Automobile",C438="200 computer hardware",C438="210 Computer software",C438="220 Quickbooks software",C438="230 Office equipment",C438="240 Office furniture"),
         E438-(E438/(1+Dashboard!$F$4)),
         0
      ),
      IF(C438="750 Business promotion",
         E438-(E438/(1+4.793/100)),
         E438-(E438/(1+Dashboard!$F$4))
      )
   )
)</f>
        <v>0</v>
      </c>
      <c r="J438" s="40">
        <f>Bank2[[#This Row],[Money in/ (Money out)]]-Bank2[[#This Row],[GST/HST]]</f>
        <v>0</v>
      </c>
      <c r="L438" s="37">
        <f t="shared" si="18"/>
        <v>0</v>
      </c>
    </row>
    <row r="439" spans="4:12" x14ac:dyDescent="0.2">
      <c r="D439" s="416">
        <f>_xlfn.XLOOKUP(C:C,Table1[for Import to Bank Register dropdown],Table1[for Pivot],0,0,1)</f>
        <v>0</v>
      </c>
      <c r="E439" s="422"/>
      <c r="F439" s="160">
        <f t="shared" si="20"/>
        <v>2222222</v>
      </c>
      <c r="G439" s="394">
        <f t="shared" si="19"/>
        <v>0</v>
      </c>
      <c r="I439" s="395">
        <f>IF(OR(C439="150 Directors advances", C439="120 accounts receivable", C439="720.2 Automobile - Insurance", C439="720.3 Automobile - License", C439="870.4 Rent - Insurance", C439="870.6 Rent - Property Tax", C439="870.7 Rent - Homeoffice", C439="870.9 Rent - Water"),
   0,
   IF(Dashboard!$F$5="Quick",
      IF(OR(C439="190 Automobile",C439="200 computer hardware",C439="210 Computer software",C439="220 Quickbooks software",C439="230 Office equipment",C439="240 Office furniture"),
         E439-(E439/(1+Dashboard!$F$4)),
         0
      ),
      IF(C439="750 Business promotion",
         E439-(E439/(1+4.793/100)),
         E439-(E439/(1+Dashboard!$F$4))
      )
   )
)</f>
        <v>0</v>
      </c>
      <c r="J439" s="40">
        <f>Bank2[[#This Row],[Money in/ (Money out)]]-Bank2[[#This Row],[GST/HST]]</f>
        <v>0</v>
      </c>
      <c r="L439" s="37">
        <f t="shared" si="18"/>
        <v>0</v>
      </c>
    </row>
    <row r="440" spans="4:12" x14ac:dyDescent="0.2">
      <c r="D440" s="416">
        <f>_xlfn.XLOOKUP(C:C,Table1[for Import to Bank Register dropdown],Table1[for Pivot],0,0,1)</f>
        <v>0</v>
      </c>
      <c r="E440" s="422"/>
      <c r="F440" s="160">
        <f t="shared" si="20"/>
        <v>2222222</v>
      </c>
      <c r="G440" s="394">
        <f t="shared" si="19"/>
        <v>0</v>
      </c>
      <c r="I440" s="395">
        <f>IF(OR(C440="150 Directors advances", C440="120 accounts receivable", C440="720.2 Automobile - Insurance", C440="720.3 Automobile - License", C440="870.4 Rent - Insurance", C440="870.6 Rent - Property Tax", C440="870.7 Rent - Homeoffice", C440="870.9 Rent - Water"),
   0,
   IF(Dashboard!$F$5="Quick",
      IF(OR(C440="190 Automobile",C440="200 computer hardware",C440="210 Computer software",C440="220 Quickbooks software",C440="230 Office equipment",C440="240 Office furniture"),
         E440-(E440/(1+Dashboard!$F$4)),
         0
      ),
      IF(C440="750 Business promotion",
         E440-(E440/(1+4.793/100)),
         E440-(E440/(1+Dashboard!$F$4))
      )
   )
)</f>
        <v>0</v>
      </c>
      <c r="J440" s="40">
        <f>Bank2[[#This Row],[Money in/ (Money out)]]-Bank2[[#This Row],[GST/HST]]</f>
        <v>0</v>
      </c>
      <c r="L440" s="37">
        <f t="shared" si="18"/>
        <v>0</v>
      </c>
    </row>
    <row r="441" spans="4:12" x14ac:dyDescent="0.2">
      <c r="D441" s="416">
        <f>_xlfn.XLOOKUP(C:C,Table1[for Import to Bank Register dropdown],Table1[for Pivot],0,0,1)</f>
        <v>0</v>
      </c>
      <c r="E441" s="422"/>
      <c r="F441" s="160">
        <f t="shared" si="20"/>
        <v>2222222</v>
      </c>
      <c r="G441" s="394">
        <f t="shared" si="19"/>
        <v>0</v>
      </c>
      <c r="I441" s="395">
        <f>IF(OR(C441="150 Directors advances", C441="120 accounts receivable", C441="720.2 Automobile - Insurance", C441="720.3 Automobile - License", C441="870.4 Rent - Insurance", C441="870.6 Rent - Property Tax", C441="870.7 Rent - Homeoffice", C441="870.9 Rent - Water"),
   0,
   IF(Dashboard!$F$5="Quick",
      IF(OR(C441="190 Automobile",C441="200 computer hardware",C441="210 Computer software",C441="220 Quickbooks software",C441="230 Office equipment",C441="240 Office furniture"),
         E441-(E441/(1+Dashboard!$F$4)),
         0
      ),
      IF(C441="750 Business promotion",
         E441-(E441/(1+4.793/100)),
         E441-(E441/(1+Dashboard!$F$4))
      )
   )
)</f>
        <v>0</v>
      </c>
      <c r="J441" s="40">
        <f>Bank2[[#This Row],[Money in/ (Money out)]]-Bank2[[#This Row],[GST/HST]]</f>
        <v>0</v>
      </c>
      <c r="L441" s="37">
        <f t="shared" si="18"/>
        <v>0</v>
      </c>
    </row>
    <row r="442" spans="4:12" x14ac:dyDescent="0.2">
      <c r="D442" s="416">
        <f>_xlfn.XLOOKUP(C:C,Table1[for Import to Bank Register dropdown],Table1[for Pivot],0,0,1)</f>
        <v>0</v>
      </c>
      <c r="E442" s="422"/>
      <c r="F442" s="160">
        <f t="shared" si="20"/>
        <v>2222222</v>
      </c>
      <c r="G442" s="394">
        <f t="shared" si="19"/>
        <v>0</v>
      </c>
      <c r="I442" s="395">
        <f>IF(OR(C442="150 Directors advances", C442="120 accounts receivable", C442="720.2 Automobile - Insurance", C442="720.3 Automobile - License", C442="870.4 Rent - Insurance", C442="870.6 Rent - Property Tax", C442="870.7 Rent - Homeoffice", C442="870.9 Rent - Water"),
   0,
   IF(Dashboard!$F$5="Quick",
      IF(OR(C442="190 Automobile",C442="200 computer hardware",C442="210 Computer software",C442="220 Quickbooks software",C442="230 Office equipment",C442="240 Office furniture"),
         E442-(E442/(1+Dashboard!$F$4)),
         0
      ),
      IF(C442="750 Business promotion",
         E442-(E442/(1+4.793/100)),
         E442-(E442/(1+Dashboard!$F$4))
      )
   )
)</f>
        <v>0</v>
      </c>
      <c r="J442" s="40">
        <f>Bank2[[#This Row],[Money in/ (Money out)]]-Bank2[[#This Row],[GST/HST]]</f>
        <v>0</v>
      </c>
      <c r="L442" s="37">
        <f t="shared" si="18"/>
        <v>0</v>
      </c>
    </row>
    <row r="443" spans="4:12" x14ac:dyDescent="0.2">
      <c r="D443" s="416">
        <f>_xlfn.XLOOKUP(C:C,Table1[for Import to Bank Register dropdown],Table1[for Pivot],0,0,1)</f>
        <v>0</v>
      </c>
      <c r="E443" s="422"/>
      <c r="F443" s="160">
        <f t="shared" si="20"/>
        <v>2222222</v>
      </c>
      <c r="G443" s="394">
        <f t="shared" si="19"/>
        <v>0</v>
      </c>
      <c r="I443" s="395">
        <f>IF(OR(C443="150 Directors advances", C443="120 accounts receivable", C443="720.2 Automobile - Insurance", C443="720.3 Automobile - License", C443="870.4 Rent - Insurance", C443="870.6 Rent - Property Tax", C443="870.7 Rent - Homeoffice", C443="870.9 Rent - Water"),
   0,
   IF(Dashboard!$F$5="Quick",
      IF(OR(C443="190 Automobile",C443="200 computer hardware",C443="210 Computer software",C443="220 Quickbooks software",C443="230 Office equipment",C443="240 Office furniture"),
         E443-(E443/(1+Dashboard!$F$4)),
         0
      ),
      IF(C443="750 Business promotion",
         E443-(E443/(1+4.793/100)),
         E443-(E443/(1+Dashboard!$F$4))
      )
   )
)</f>
        <v>0</v>
      </c>
      <c r="J443" s="40">
        <f>Bank2[[#This Row],[Money in/ (Money out)]]-Bank2[[#This Row],[GST/HST]]</f>
        <v>0</v>
      </c>
      <c r="L443" s="37">
        <f t="shared" si="18"/>
        <v>0</v>
      </c>
    </row>
    <row r="444" spans="4:12" x14ac:dyDescent="0.2">
      <c r="D444" s="416">
        <f>_xlfn.XLOOKUP(C:C,Table1[for Import to Bank Register dropdown],Table1[for Pivot],0,0,1)</f>
        <v>0</v>
      </c>
      <c r="E444" s="422"/>
      <c r="F444" s="160">
        <f t="shared" si="20"/>
        <v>2222222</v>
      </c>
      <c r="G444" s="394">
        <f t="shared" si="19"/>
        <v>0</v>
      </c>
      <c r="I444" s="395">
        <f>IF(OR(C444="150 Directors advances", C444="120 accounts receivable", C444="720.2 Automobile - Insurance", C444="720.3 Automobile - License", C444="870.4 Rent - Insurance", C444="870.6 Rent - Property Tax", C444="870.7 Rent - Homeoffice", C444="870.9 Rent - Water"),
   0,
   IF(Dashboard!$F$5="Quick",
      IF(OR(C444="190 Automobile",C444="200 computer hardware",C444="210 Computer software",C444="220 Quickbooks software",C444="230 Office equipment",C444="240 Office furniture"),
         E444-(E444/(1+Dashboard!$F$4)),
         0
      ),
      IF(C444="750 Business promotion",
         E444-(E444/(1+4.793/100)),
         E444-(E444/(1+Dashboard!$F$4))
      )
   )
)</f>
        <v>0</v>
      </c>
      <c r="J444" s="40">
        <f>Bank2[[#This Row],[Money in/ (Money out)]]-Bank2[[#This Row],[GST/HST]]</f>
        <v>0</v>
      </c>
      <c r="L444" s="37">
        <f t="shared" si="18"/>
        <v>0</v>
      </c>
    </row>
    <row r="445" spans="4:12" x14ac:dyDescent="0.2">
      <c r="D445" s="416">
        <f>_xlfn.XLOOKUP(C:C,Table1[for Import to Bank Register dropdown],Table1[for Pivot],0,0,1)</f>
        <v>0</v>
      </c>
      <c r="E445" s="422"/>
      <c r="F445" s="160">
        <f t="shared" si="20"/>
        <v>2222222</v>
      </c>
      <c r="G445" s="394">
        <f t="shared" si="19"/>
        <v>0</v>
      </c>
      <c r="I445" s="395">
        <f>IF(OR(C445="150 Directors advances", C445="120 accounts receivable", C445="720.2 Automobile - Insurance", C445="720.3 Automobile - License", C445="870.4 Rent - Insurance", C445="870.6 Rent - Property Tax", C445="870.7 Rent - Homeoffice", C445="870.9 Rent - Water"),
   0,
   IF(Dashboard!$F$5="Quick",
      IF(OR(C445="190 Automobile",C445="200 computer hardware",C445="210 Computer software",C445="220 Quickbooks software",C445="230 Office equipment",C445="240 Office furniture"),
         E445-(E445/(1+Dashboard!$F$4)),
         0
      ),
      IF(C445="750 Business promotion",
         E445-(E445/(1+4.793/100)),
         E445-(E445/(1+Dashboard!$F$4))
      )
   )
)</f>
        <v>0</v>
      </c>
      <c r="J445" s="40">
        <f>Bank2[[#This Row],[Money in/ (Money out)]]-Bank2[[#This Row],[GST/HST]]</f>
        <v>0</v>
      </c>
      <c r="L445" s="37">
        <f t="shared" si="18"/>
        <v>0</v>
      </c>
    </row>
    <row r="446" spans="4:12" x14ac:dyDescent="0.2">
      <c r="D446" s="416">
        <f>_xlfn.XLOOKUP(C:C,Table1[for Import to Bank Register dropdown],Table1[for Pivot],0,0,1)</f>
        <v>0</v>
      </c>
      <c r="E446" s="422"/>
      <c r="F446" s="160">
        <f t="shared" si="20"/>
        <v>2222222</v>
      </c>
      <c r="G446" s="394">
        <f t="shared" si="19"/>
        <v>0</v>
      </c>
      <c r="I446" s="395">
        <f>IF(OR(C446="150 Directors advances", C446="120 accounts receivable", C446="720.2 Automobile - Insurance", C446="720.3 Automobile - License", C446="870.4 Rent - Insurance", C446="870.6 Rent - Property Tax", C446="870.7 Rent - Homeoffice", C446="870.9 Rent - Water"),
   0,
   IF(Dashboard!$F$5="Quick",
      IF(OR(C446="190 Automobile",C446="200 computer hardware",C446="210 Computer software",C446="220 Quickbooks software",C446="230 Office equipment",C446="240 Office furniture"),
         E446-(E446/(1+Dashboard!$F$4)),
         0
      ),
      IF(C446="750 Business promotion",
         E446-(E446/(1+4.793/100)),
         E446-(E446/(1+Dashboard!$F$4))
      )
   )
)</f>
        <v>0</v>
      </c>
      <c r="J446" s="40">
        <f>Bank2[[#This Row],[Money in/ (Money out)]]-Bank2[[#This Row],[GST/HST]]</f>
        <v>0</v>
      </c>
      <c r="L446" s="37">
        <f t="shared" si="18"/>
        <v>0</v>
      </c>
    </row>
    <row r="447" spans="4:12" x14ac:dyDescent="0.2">
      <c r="D447" s="416">
        <f>_xlfn.XLOOKUP(C:C,Table1[for Import to Bank Register dropdown],Table1[for Pivot],0,0,1)</f>
        <v>0</v>
      </c>
      <c r="E447" s="422"/>
      <c r="F447" s="160">
        <f t="shared" si="20"/>
        <v>2222222</v>
      </c>
      <c r="G447" s="394">
        <f t="shared" si="19"/>
        <v>0</v>
      </c>
      <c r="I447" s="395">
        <f>IF(OR(C447="150 Directors advances", C447="120 accounts receivable", C447="720.2 Automobile - Insurance", C447="720.3 Automobile - License", C447="870.4 Rent - Insurance", C447="870.6 Rent - Property Tax", C447="870.7 Rent - Homeoffice", C447="870.9 Rent - Water"),
   0,
   IF(Dashboard!$F$5="Quick",
      IF(OR(C447="190 Automobile",C447="200 computer hardware",C447="210 Computer software",C447="220 Quickbooks software",C447="230 Office equipment",C447="240 Office furniture"),
         E447-(E447/(1+Dashboard!$F$4)),
         0
      ),
      IF(C447="750 Business promotion",
         E447-(E447/(1+4.793/100)),
         E447-(E447/(1+Dashboard!$F$4))
      )
   )
)</f>
        <v>0</v>
      </c>
      <c r="J447" s="40">
        <f>Bank2[[#This Row],[Money in/ (Money out)]]-Bank2[[#This Row],[GST/HST]]</f>
        <v>0</v>
      </c>
      <c r="L447" s="37">
        <f t="shared" si="18"/>
        <v>0</v>
      </c>
    </row>
    <row r="448" spans="4:12" x14ac:dyDescent="0.2">
      <c r="D448" s="416">
        <f>_xlfn.XLOOKUP(C:C,Table1[for Import to Bank Register dropdown],Table1[for Pivot],0,0,1)</f>
        <v>0</v>
      </c>
      <c r="E448" s="422"/>
      <c r="F448" s="160">
        <f t="shared" si="20"/>
        <v>2222222</v>
      </c>
      <c r="G448" s="394">
        <f t="shared" si="19"/>
        <v>0</v>
      </c>
      <c r="I448" s="395">
        <f>IF(OR(C448="150 Directors advances", C448="120 accounts receivable", C448="720.2 Automobile - Insurance", C448="720.3 Automobile - License", C448="870.4 Rent - Insurance", C448="870.6 Rent - Property Tax", C448="870.7 Rent - Homeoffice", C448="870.9 Rent - Water"),
   0,
   IF(Dashboard!$F$5="Quick",
      IF(OR(C448="190 Automobile",C448="200 computer hardware",C448="210 Computer software",C448="220 Quickbooks software",C448="230 Office equipment",C448="240 Office furniture"),
         E448-(E448/(1+Dashboard!$F$4)),
         0
      ),
      IF(C448="750 Business promotion",
         E448-(E448/(1+4.793/100)),
         E448-(E448/(1+Dashboard!$F$4))
      )
   )
)</f>
        <v>0</v>
      </c>
      <c r="J448" s="40">
        <f>Bank2[[#This Row],[Money in/ (Money out)]]-Bank2[[#This Row],[GST/HST]]</f>
        <v>0</v>
      </c>
      <c r="L448" s="37">
        <f t="shared" si="18"/>
        <v>0</v>
      </c>
    </row>
    <row r="449" spans="4:12" x14ac:dyDescent="0.2">
      <c r="D449" s="416">
        <f>_xlfn.XLOOKUP(C:C,Table1[for Import to Bank Register dropdown],Table1[for Pivot],0,0,1)</f>
        <v>0</v>
      </c>
      <c r="E449" s="422"/>
      <c r="F449" s="160">
        <f t="shared" si="20"/>
        <v>2222222</v>
      </c>
      <c r="G449" s="394">
        <f t="shared" si="19"/>
        <v>0</v>
      </c>
      <c r="I449" s="395">
        <f>IF(OR(C449="150 Directors advances", C449="120 accounts receivable", C449="720.2 Automobile - Insurance", C449="720.3 Automobile - License", C449="870.4 Rent - Insurance", C449="870.6 Rent - Property Tax", C449="870.7 Rent - Homeoffice", C449="870.9 Rent - Water"),
   0,
   IF(Dashboard!$F$5="Quick",
      IF(OR(C449="190 Automobile",C449="200 computer hardware",C449="210 Computer software",C449="220 Quickbooks software",C449="230 Office equipment",C449="240 Office furniture"),
         E449-(E449/(1+Dashboard!$F$4)),
         0
      ),
      IF(C449="750 Business promotion",
         E449-(E449/(1+4.793/100)),
         E449-(E449/(1+Dashboard!$F$4))
      )
   )
)</f>
        <v>0</v>
      </c>
      <c r="J449" s="40">
        <f>Bank2[[#This Row],[Money in/ (Money out)]]-Bank2[[#This Row],[GST/HST]]</f>
        <v>0</v>
      </c>
      <c r="L449" s="37">
        <f t="shared" si="18"/>
        <v>0</v>
      </c>
    </row>
    <row r="450" spans="4:12" x14ac:dyDescent="0.2">
      <c r="D450" s="416">
        <f>_xlfn.XLOOKUP(C:C,Table1[for Import to Bank Register dropdown],Table1[for Pivot],0,0,1)</f>
        <v>0</v>
      </c>
      <c r="E450" s="422"/>
      <c r="F450" s="160">
        <f t="shared" si="20"/>
        <v>2222222</v>
      </c>
      <c r="G450" s="394">
        <f t="shared" si="19"/>
        <v>0</v>
      </c>
      <c r="I450" s="395">
        <f>IF(OR(C450="150 Directors advances", C450="120 accounts receivable", C450="720.2 Automobile - Insurance", C450="720.3 Automobile - License", C450="870.4 Rent - Insurance", C450="870.6 Rent - Property Tax", C450="870.7 Rent - Homeoffice", C450="870.9 Rent - Water"),
   0,
   IF(Dashboard!$F$5="Quick",
      IF(OR(C450="190 Automobile",C450="200 computer hardware",C450="210 Computer software",C450="220 Quickbooks software",C450="230 Office equipment",C450="240 Office furniture"),
         E450-(E450/(1+Dashboard!$F$4)),
         0
      ),
      IF(C450="750 Business promotion",
         E450-(E450/(1+4.793/100)),
         E450-(E450/(1+Dashboard!$F$4))
      )
   )
)</f>
        <v>0</v>
      </c>
      <c r="J450" s="40">
        <f>Bank2[[#This Row],[Money in/ (Money out)]]-Bank2[[#This Row],[GST/HST]]</f>
        <v>0</v>
      </c>
      <c r="L450" s="37">
        <f t="shared" si="18"/>
        <v>0</v>
      </c>
    </row>
    <row r="451" spans="4:12" x14ac:dyDescent="0.2">
      <c r="D451" s="416">
        <f>_xlfn.XLOOKUP(C:C,Table1[for Import to Bank Register dropdown],Table1[for Pivot],0,0,1)</f>
        <v>0</v>
      </c>
      <c r="E451" s="422"/>
      <c r="F451" s="160">
        <f t="shared" si="20"/>
        <v>2222222</v>
      </c>
      <c r="G451" s="394">
        <f t="shared" si="19"/>
        <v>0</v>
      </c>
      <c r="I451" s="395">
        <f>IF(OR(C451="150 Directors advances", C451="120 accounts receivable", C451="720.2 Automobile - Insurance", C451="720.3 Automobile - License", C451="870.4 Rent - Insurance", C451="870.6 Rent - Property Tax", C451="870.7 Rent - Homeoffice", C451="870.9 Rent - Water"),
   0,
   IF(Dashboard!$F$5="Quick",
      IF(OR(C451="190 Automobile",C451="200 computer hardware",C451="210 Computer software",C451="220 Quickbooks software",C451="230 Office equipment",C451="240 Office furniture"),
         E451-(E451/(1+Dashboard!$F$4)),
         0
      ),
      IF(C451="750 Business promotion",
         E451-(E451/(1+4.793/100)),
         E451-(E451/(1+Dashboard!$F$4))
      )
   )
)</f>
        <v>0</v>
      </c>
      <c r="J451" s="40">
        <f>Bank2[[#This Row],[Money in/ (Money out)]]-Bank2[[#This Row],[GST/HST]]</f>
        <v>0</v>
      </c>
      <c r="L451" s="37">
        <f t="shared" si="18"/>
        <v>0</v>
      </c>
    </row>
    <row r="452" spans="4:12" x14ac:dyDescent="0.2">
      <c r="D452" s="416">
        <f>_xlfn.XLOOKUP(C:C,Table1[for Import to Bank Register dropdown],Table1[for Pivot],0,0,1)</f>
        <v>0</v>
      </c>
      <c r="E452" s="422"/>
      <c r="F452" s="160">
        <f t="shared" si="20"/>
        <v>2222222</v>
      </c>
      <c r="G452" s="394">
        <f t="shared" si="19"/>
        <v>0</v>
      </c>
      <c r="I452" s="395">
        <f>IF(OR(C452="150 Directors advances", C452="120 accounts receivable", C452="720.2 Automobile - Insurance", C452="720.3 Automobile - License", C452="870.4 Rent - Insurance", C452="870.6 Rent - Property Tax", C452="870.7 Rent - Homeoffice", C452="870.9 Rent - Water"),
   0,
   IF(Dashboard!$F$5="Quick",
      IF(OR(C452="190 Automobile",C452="200 computer hardware",C452="210 Computer software",C452="220 Quickbooks software",C452="230 Office equipment",C452="240 Office furniture"),
         E452-(E452/(1+Dashboard!$F$4)),
         0
      ),
      IF(C452="750 Business promotion",
         E452-(E452/(1+4.793/100)),
         E452-(E452/(1+Dashboard!$F$4))
      )
   )
)</f>
        <v>0</v>
      </c>
      <c r="J452" s="40">
        <f>Bank2[[#This Row],[Money in/ (Money out)]]-Bank2[[#This Row],[GST/HST]]</f>
        <v>0</v>
      </c>
      <c r="L452" s="37">
        <f t="shared" si="18"/>
        <v>0</v>
      </c>
    </row>
    <row r="453" spans="4:12" x14ac:dyDescent="0.2">
      <c r="D453" s="416">
        <f>_xlfn.XLOOKUP(C:C,Table1[for Import to Bank Register dropdown],Table1[for Pivot],0,0,1)</f>
        <v>0</v>
      </c>
      <c r="E453" s="422"/>
      <c r="F453" s="160">
        <f t="shared" si="20"/>
        <v>2222222</v>
      </c>
      <c r="G453" s="394">
        <f t="shared" si="19"/>
        <v>0</v>
      </c>
      <c r="I453" s="395">
        <f>IF(OR(C453="150 Directors advances", C453="120 accounts receivable", C453="720.2 Automobile - Insurance", C453="720.3 Automobile - License", C453="870.4 Rent - Insurance", C453="870.6 Rent - Property Tax", C453="870.7 Rent - Homeoffice", C453="870.9 Rent - Water"),
   0,
   IF(Dashboard!$F$5="Quick",
      IF(OR(C453="190 Automobile",C453="200 computer hardware",C453="210 Computer software",C453="220 Quickbooks software",C453="230 Office equipment",C453="240 Office furniture"),
         E453-(E453/(1+Dashboard!$F$4)),
         0
      ),
      IF(C453="750 Business promotion",
         E453-(E453/(1+4.793/100)),
         E453-(E453/(1+Dashboard!$F$4))
      )
   )
)</f>
        <v>0</v>
      </c>
      <c r="J453" s="40">
        <f>Bank2[[#This Row],[Money in/ (Money out)]]-Bank2[[#This Row],[GST/HST]]</f>
        <v>0</v>
      </c>
      <c r="L453" s="37">
        <f t="shared" si="18"/>
        <v>0</v>
      </c>
    </row>
    <row r="454" spans="4:12" x14ac:dyDescent="0.2">
      <c r="D454" s="416">
        <f>_xlfn.XLOOKUP(C:C,Table1[for Import to Bank Register dropdown],Table1[for Pivot],0,0,1)</f>
        <v>0</v>
      </c>
      <c r="E454" s="422"/>
      <c r="F454" s="160">
        <f t="shared" si="20"/>
        <v>2222222</v>
      </c>
      <c r="G454" s="394">
        <f t="shared" si="19"/>
        <v>0</v>
      </c>
      <c r="I454" s="395">
        <f>IF(OR(C454="150 Directors advances", C454="120 accounts receivable", C454="720.2 Automobile - Insurance", C454="720.3 Automobile - License", C454="870.4 Rent - Insurance", C454="870.6 Rent - Property Tax", C454="870.7 Rent - Homeoffice", C454="870.9 Rent - Water"),
   0,
   IF(Dashboard!$F$5="Quick",
      IF(OR(C454="190 Automobile",C454="200 computer hardware",C454="210 Computer software",C454="220 Quickbooks software",C454="230 Office equipment",C454="240 Office furniture"),
         E454-(E454/(1+Dashboard!$F$4)),
         0
      ),
      IF(C454="750 Business promotion",
         E454-(E454/(1+4.793/100)),
         E454-(E454/(1+Dashboard!$F$4))
      )
   )
)</f>
        <v>0</v>
      </c>
      <c r="J454" s="40">
        <f>Bank2[[#This Row],[Money in/ (Money out)]]-Bank2[[#This Row],[GST/HST]]</f>
        <v>0</v>
      </c>
      <c r="L454" s="37">
        <f t="shared" si="18"/>
        <v>0</v>
      </c>
    </row>
    <row r="455" spans="4:12" x14ac:dyDescent="0.2">
      <c r="D455" s="416">
        <f>_xlfn.XLOOKUP(C:C,Table1[for Import to Bank Register dropdown],Table1[for Pivot],0,0,1)</f>
        <v>0</v>
      </c>
      <c r="E455" s="422"/>
      <c r="F455" s="160">
        <f t="shared" si="20"/>
        <v>2222222</v>
      </c>
      <c r="G455" s="394">
        <f t="shared" si="19"/>
        <v>0</v>
      </c>
      <c r="I455" s="395">
        <f>IF(OR(C455="150 Directors advances", C455="120 accounts receivable", C455="720.2 Automobile - Insurance", C455="720.3 Automobile - License", C455="870.4 Rent - Insurance", C455="870.6 Rent - Property Tax", C455="870.7 Rent - Homeoffice", C455="870.9 Rent - Water"),
   0,
   IF(Dashboard!$F$5="Quick",
      IF(OR(C455="190 Automobile",C455="200 computer hardware",C455="210 Computer software",C455="220 Quickbooks software",C455="230 Office equipment",C455="240 Office furniture"),
         E455-(E455/(1+Dashboard!$F$4)),
         0
      ),
      IF(C455="750 Business promotion",
         E455-(E455/(1+4.793/100)),
         E455-(E455/(1+Dashboard!$F$4))
      )
   )
)</f>
        <v>0</v>
      </c>
      <c r="J455" s="40">
        <f>Bank2[[#This Row],[Money in/ (Money out)]]-Bank2[[#This Row],[GST/HST]]</f>
        <v>0</v>
      </c>
      <c r="L455" s="37">
        <f t="shared" ref="L455:L518" si="21">$L$3</f>
        <v>0</v>
      </c>
    </row>
    <row r="456" spans="4:12" x14ac:dyDescent="0.2">
      <c r="D456" s="416">
        <f>_xlfn.XLOOKUP(C:C,Table1[for Import to Bank Register dropdown],Table1[for Pivot],0,0,1)</f>
        <v>0</v>
      </c>
      <c r="E456" s="422"/>
      <c r="F456" s="160">
        <f t="shared" si="20"/>
        <v>2222222</v>
      </c>
      <c r="G456" s="394">
        <f t="shared" si="19"/>
        <v>0</v>
      </c>
      <c r="I456" s="395">
        <f>IF(OR(C456="150 Directors advances", C456="120 accounts receivable", C456="720.2 Automobile - Insurance", C456="720.3 Automobile - License", C456="870.4 Rent - Insurance", C456="870.6 Rent - Property Tax", C456="870.7 Rent - Homeoffice", C456="870.9 Rent - Water"),
   0,
   IF(Dashboard!$F$5="Quick",
      IF(OR(C456="190 Automobile",C456="200 computer hardware",C456="210 Computer software",C456="220 Quickbooks software",C456="230 Office equipment",C456="240 Office furniture"),
         E456-(E456/(1+Dashboard!$F$4)),
         0
      ),
      IF(C456="750 Business promotion",
         E456-(E456/(1+4.793/100)),
         E456-(E456/(1+Dashboard!$F$4))
      )
   )
)</f>
        <v>0</v>
      </c>
      <c r="J456" s="40">
        <f>Bank2[[#This Row],[Money in/ (Money out)]]-Bank2[[#This Row],[GST/HST]]</f>
        <v>0</v>
      </c>
      <c r="L456" s="37">
        <f t="shared" si="21"/>
        <v>0</v>
      </c>
    </row>
    <row r="457" spans="4:12" x14ac:dyDescent="0.2">
      <c r="D457" s="416">
        <f>_xlfn.XLOOKUP(C:C,Table1[for Import to Bank Register dropdown],Table1[for Pivot],0,0,1)</f>
        <v>0</v>
      </c>
      <c r="E457" s="422"/>
      <c r="F457" s="160">
        <f t="shared" si="20"/>
        <v>2222222</v>
      </c>
      <c r="G457" s="394">
        <f t="shared" si="19"/>
        <v>0</v>
      </c>
      <c r="I457" s="395">
        <f>IF(OR(C457="150 Directors advances", C457="120 accounts receivable", C457="720.2 Automobile - Insurance", C457="720.3 Automobile - License", C457="870.4 Rent - Insurance", C457="870.6 Rent - Property Tax", C457="870.7 Rent - Homeoffice", C457="870.9 Rent - Water"),
   0,
   IF(Dashboard!$F$5="Quick",
      IF(OR(C457="190 Automobile",C457="200 computer hardware",C457="210 Computer software",C457="220 Quickbooks software",C457="230 Office equipment",C457="240 Office furniture"),
         E457-(E457/(1+Dashboard!$F$4)),
         0
      ),
      IF(C457="750 Business promotion",
         E457-(E457/(1+4.793/100)),
         E457-(E457/(1+Dashboard!$F$4))
      )
   )
)</f>
        <v>0</v>
      </c>
      <c r="J457" s="40">
        <f>Bank2[[#This Row],[Money in/ (Money out)]]-Bank2[[#This Row],[GST/HST]]</f>
        <v>0</v>
      </c>
      <c r="L457" s="37">
        <f t="shared" si="21"/>
        <v>0</v>
      </c>
    </row>
    <row r="458" spans="4:12" x14ac:dyDescent="0.2">
      <c r="D458" s="416">
        <f>_xlfn.XLOOKUP(C:C,Table1[for Import to Bank Register dropdown],Table1[for Pivot],0,0,1)</f>
        <v>0</v>
      </c>
      <c r="E458" s="422"/>
      <c r="F458" s="160">
        <f t="shared" si="20"/>
        <v>2222222</v>
      </c>
      <c r="G458" s="394">
        <f t="shared" ref="G458:G521" si="22">G457+E458</f>
        <v>0</v>
      </c>
      <c r="I458" s="395">
        <f>IF(OR(C458="150 Directors advances", C458="120 accounts receivable", C458="720.2 Automobile - Insurance", C458="720.3 Automobile - License", C458="870.4 Rent - Insurance", C458="870.6 Rent - Property Tax", C458="870.7 Rent - Homeoffice", C458="870.9 Rent - Water"),
   0,
   IF(Dashboard!$F$5="Quick",
      IF(OR(C458="190 Automobile",C458="200 computer hardware",C458="210 Computer software",C458="220 Quickbooks software",C458="230 Office equipment",C458="240 Office furniture"),
         E458-(E458/(1+Dashboard!$F$4)),
         0
      ),
      IF(C458="750 Business promotion",
         E458-(E458/(1+4.793/100)),
         E458-(E458/(1+Dashboard!$F$4))
      )
   )
)</f>
        <v>0</v>
      </c>
      <c r="J458" s="40">
        <f>Bank2[[#This Row],[Money in/ (Money out)]]-Bank2[[#This Row],[GST/HST]]</f>
        <v>0</v>
      </c>
      <c r="L458" s="37">
        <f t="shared" si="21"/>
        <v>0</v>
      </c>
    </row>
    <row r="459" spans="4:12" x14ac:dyDescent="0.2">
      <c r="D459" s="416">
        <f>_xlfn.XLOOKUP(C:C,Table1[for Import to Bank Register dropdown],Table1[for Pivot],0,0,1)</f>
        <v>0</v>
      </c>
      <c r="E459" s="422"/>
      <c r="F459" s="160">
        <f t="shared" ref="F459:F522" si="23">$E$2</f>
        <v>2222222</v>
      </c>
      <c r="G459" s="394">
        <f t="shared" si="22"/>
        <v>0</v>
      </c>
      <c r="I459" s="395">
        <f>IF(OR(C459="150 Directors advances", C459="120 accounts receivable", C459="720.2 Automobile - Insurance", C459="720.3 Automobile - License", C459="870.4 Rent - Insurance", C459="870.6 Rent - Property Tax", C459="870.7 Rent - Homeoffice", C459="870.9 Rent - Water"),
   0,
   IF(Dashboard!$F$5="Quick",
      IF(OR(C459="190 Automobile",C459="200 computer hardware",C459="210 Computer software",C459="220 Quickbooks software",C459="230 Office equipment",C459="240 Office furniture"),
         E459-(E459/(1+Dashboard!$F$4)),
         0
      ),
      IF(C459="750 Business promotion",
         E459-(E459/(1+4.793/100)),
         E459-(E459/(1+Dashboard!$F$4))
      )
   )
)</f>
        <v>0</v>
      </c>
      <c r="J459" s="40">
        <f>Bank2[[#This Row],[Money in/ (Money out)]]-Bank2[[#This Row],[GST/HST]]</f>
        <v>0</v>
      </c>
      <c r="L459" s="37">
        <f t="shared" si="21"/>
        <v>0</v>
      </c>
    </row>
    <row r="460" spans="4:12" x14ac:dyDescent="0.2">
      <c r="D460" s="416">
        <f>_xlfn.XLOOKUP(C:C,Table1[for Import to Bank Register dropdown],Table1[for Pivot],0,0,1)</f>
        <v>0</v>
      </c>
      <c r="E460" s="422"/>
      <c r="F460" s="160">
        <f t="shared" si="23"/>
        <v>2222222</v>
      </c>
      <c r="G460" s="394">
        <f t="shared" si="22"/>
        <v>0</v>
      </c>
      <c r="I460" s="395">
        <f>IF(OR(C460="150 Directors advances", C460="120 accounts receivable", C460="720.2 Automobile - Insurance", C460="720.3 Automobile - License", C460="870.4 Rent - Insurance", C460="870.6 Rent - Property Tax", C460="870.7 Rent - Homeoffice", C460="870.9 Rent - Water"),
   0,
   IF(Dashboard!$F$5="Quick",
      IF(OR(C460="190 Automobile",C460="200 computer hardware",C460="210 Computer software",C460="220 Quickbooks software",C460="230 Office equipment",C460="240 Office furniture"),
         E460-(E460/(1+Dashboard!$F$4)),
         0
      ),
      IF(C460="750 Business promotion",
         E460-(E460/(1+4.793/100)),
         E460-(E460/(1+Dashboard!$F$4))
      )
   )
)</f>
        <v>0</v>
      </c>
      <c r="J460" s="40">
        <f>Bank2[[#This Row],[Money in/ (Money out)]]-Bank2[[#This Row],[GST/HST]]</f>
        <v>0</v>
      </c>
      <c r="L460" s="37">
        <f t="shared" si="21"/>
        <v>0</v>
      </c>
    </row>
    <row r="461" spans="4:12" x14ac:dyDescent="0.2">
      <c r="D461" s="416">
        <f>_xlfn.XLOOKUP(C:C,Table1[for Import to Bank Register dropdown],Table1[for Pivot],0,0,1)</f>
        <v>0</v>
      </c>
      <c r="E461" s="422"/>
      <c r="F461" s="160">
        <f t="shared" si="23"/>
        <v>2222222</v>
      </c>
      <c r="G461" s="394">
        <f t="shared" si="22"/>
        <v>0</v>
      </c>
      <c r="I461" s="395">
        <f>IF(OR(C461="150 Directors advances", C461="120 accounts receivable", C461="720.2 Automobile - Insurance", C461="720.3 Automobile - License", C461="870.4 Rent - Insurance", C461="870.6 Rent - Property Tax", C461="870.7 Rent - Homeoffice", C461="870.9 Rent - Water"),
   0,
   IF(Dashboard!$F$5="Quick",
      IF(OR(C461="190 Automobile",C461="200 computer hardware",C461="210 Computer software",C461="220 Quickbooks software",C461="230 Office equipment",C461="240 Office furniture"),
         E461-(E461/(1+Dashboard!$F$4)),
         0
      ),
      IF(C461="750 Business promotion",
         E461-(E461/(1+4.793/100)),
         E461-(E461/(1+Dashboard!$F$4))
      )
   )
)</f>
        <v>0</v>
      </c>
      <c r="J461" s="40">
        <f>Bank2[[#This Row],[Money in/ (Money out)]]-Bank2[[#This Row],[GST/HST]]</f>
        <v>0</v>
      </c>
      <c r="L461" s="37">
        <f t="shared" si="21"/>
        <v>0</v>
      </c>
    </row>
    <row r="462" spans="4:12" x14ac:dyDescent="0.2">
      <c r="D462" s="416">
        <f>_xlfn.XLOOKUP(C:C,Table1[for Import to Bank Register dropdown],Table1[for Pivot],0,0,1)</f>
        <v>0</v>
      </c>
      <c r="E462" s="422"/>
      <c r="F462" s="160">
        <f t="shared" si="23"/>
        <v>2222222</v>
      </c>
      <c r="G462" s="394">
        <f t="shared" si="22"/>
        <v>0</v>
      </c>
      <c r="I462" s="395">
        <f>IF(OR(C462="150 Directors advances", C462="120 accounts receivable", C462="720.2 Automobile - Insurance", C462="720.3 Automobile - License", C462="870.4 Rent - Insurance", C462="870.6 Rent - Property Tax", C462="870.7 Rent - Homeoffice", C462="870.9 Rent - Water"),
   0,
   IF(Dashboard!$F$5="Quick",
      IF(OR(C462="190 Automobile",C462="200 computer hardware",C462="210 Computer software",C462="220 Quickbooks software",C462="230 Office equipment",C462="240 Office furniture"),
         E462-(E462/(1+Dashboard!$F$4)),
         0
      ),
      IF(C462="750 Business promotion",
         E462-(E462/(1+4.793/100)),
         E462-(E462/(1+Dashboard!$F$4))
      )
   )
)</f>
        <v>0</v>
      </c>
      <c r="J462" s="40">
        <f>Bank2[[#This Row],[Money in/ (Money out)]]-Bank2[[#This Row],[GST/HST]]</f>
        <v>0</v>
      </c>
      <c r="L462" s="37">
        <f t="shared" si="21"/>
        <v>0</v>
      </c>
    </row>
    <row r="463" spans="4:12" x14ac:dyDescent="0.2">
      <c r="D463" s="416">
        <f>_xlfn.XLOOKUP(C:C,Table1[for Import to Bank Register dropdown],Table1[for Pivot],0,0,1)</f>
        <v>0</v>
      </c>
      <c r="E463" s="422"/>
      <c r="F463" s="160">
        <f t="shared" si="23"/>
        <v>2222222</v>
      </c>
      <c r="G463" s="394">
        <f t="shared" si="22"/>
        <v>0</v>
      </c>
      <c r="I463" s="395">
        <f>IF(OR(C463="150 Directors advances", C463="120 accounts receivable", C463="720.2 Automobile - Insurance", C463="720.3 Automobile - License", C463="870.4 Rent - Insurance", C463="870.6 Rent - Property Tax", C463="870.7 Rent - Homeoffice", C463="870.9 Rent - Water"),
   0,
   IF(Dashboard!$F$5="Quick",
      IF(OR(C463="190 Automobile",C463="200 computer hardware",C463="210 Computer software",C463="220 Quickbooks software",C463="230 Office equipment",C463="240 Office furniture"),
         E463-(E463/(1+Dashboard!$F$4)),
         0
      ),
      IF(C463="750 Business promotion",
         E463-(E463/(1+4.793/100)),
         E463-(E463/(1+Dashboard!$F$4))
      )
   )
)</f>
        <v>0</v>
      </c>
      <c r="J463" s="40">
        <f>Bank2[[#This Row],[Money in/ (Money out)]]-Bank2[[#This Row],[GST/HST]]</f>
        <v>0</v>
      </c>
      <c r="L463" s="37">
        <f t="shared" si="21"/>
        <v>0</v>
      </c>
    </row>
    <row r="464" spans="4:12" x14ac:dyDescent="0.2">
      <c r="D464" s="416">
        <f>_xlfn.XLOOKUP(C:C,Table1[for Import to Bank Register dropdown],Table1[for Pivot],0,0,1)</f>
        <v>0</v>
      </c>
      <c r="E464" s="422"/>
      <c r="F464" s="160">
        <f t="shared" si="23"/>
        <v>2222222</v>
      </c>
      <c r="G464" s="394">
        <f t="shared" si="22"/>
        <v>0</v>
      </c>
      <c r="I464" s="395">
        <f>IF(OR(C464="150 Directors advances", C464="120 accounts receivable", C464="720.2 Automobile - Insurance", C464="720.3 Automobile - License", C464="870.4 Rent - Insurance", C464="870.6 Rent - Property Tax", C464="870.7 Rent - Homeoffice", C464="870.9 Rent - Water"),
   0,
   IF(Dashboard!$F$5="Quick",
      IF(OR(C464="190 Automobile",C464="200 computer hardware",C464="210 Computer software",C464="220 Quickbooks software",C464="230 Office equipment",C464="240 Office furniture"),
         E464-(E464/(1+Dashboard!$F$4)),
         0
      ),
      IF(C464="750 Business promotion",
         E464-(E464/(1+4.793/100)),
         E464-(E464/(1+Dashboard!$F$4))
      )
   )
)</f>
        <v>0</v>
      </c>
      <c r="J464" s="40">
        <f>Bank2[[#This Row],[Money in/ (Money out)]]-Bank2[[#This Row],[GST/HST]]</f>
        <v>0</v>
      </c>
      <c r="L464" s="37">
        <f t="shared" si="21"/>
        <v>0</v>
      </c>
    </row>
    <row r="465" spans="4:12" x14ac:dyDescent="0.2">
      <c r="D465" s="416">
        <f>_xlfn.XLOOKUP(C:C,Table1[for Import to Bank Register dropdown],Table1[for Pivot],0,0,1)</f>
        <v>0</v>
      </c>
      <c r="E465" s="422"/>
      <c r="F465" s="160">
        <f t="shared" si="23"/>
        <v>2222222</v>
      </c>
      <c r="G465" s="394">
        <f t="shared" si="22"/>
        <v>0</v>
      </c>
      <c r="I465" s="395">
        <f>IF(OR(C465="150 Directors advances", C465="120 accounts receivable", C465="720.2 Automobile - Insurance", C465="720.3 Automobile - License", C465="870.4 Rent - Insurance", C465="870.6 Rent - Property Tax", C465="870.7 Rent - Homeoffice", C465="870.9 Rent - Water"),
   0,
   IF(Dashboard!$F$5="Quick",
      IF(OR(C465="190 Automobile",C465="200 computer hardware",C465="210 Computer software",C465="220 Quickbooks software",C465="230 Office equipment",C465="240 Office furniture"),
         E465-(E465/(1+Dashboard!$F$4)),
         0
      ),
      IF(C465="750 Business promotion",
         E465-(E465/(1+4.793/100)),
         E465-(E465/(1+Dashboard!$F$4))
      )
   )
)</f>
        <v>0</v>
      </c>
      <c r="J465" s="40">
        <f>Bank2[[#This Row],[Money in/ (Money out)]]-Bank2[[#This Row],[GST/HST]]</f>
        <v>0</v>
      </c>
      <c r="L465" s="37">
        <f t="shared" si="21"/>
        <v>0</v>
      </c>
    </row>
    <row r="466" spans="4:12" x14ac:dyDescent="0.2">
      <c r="D466" s="416">
        <f>_xlfn.XLOOKUP(C:C,Table1[for Import to Bank Register dropdown],Table1[for Pivot],0,0,1)</f>
        <v>0</v>
      </c>
      <c r="E466" s="422"/>
      <c r="F466" s="160">
        <f t="shared" si="23"/>
        <v>2222222</v>
      </c>
      <c r="G466" s="394">
        <f t="shared" si="22"/>
        <v>0</v>
      </c>
      <c r="I466" s="395">
        <f>IF(OR(C466="150 Directors advances", C466="120 accounts receivable", C466="720.2 Automobile - Insurance", C466="720.3 Automobile - License", C466="870.4 Rent - Insurance", C466="870.6 Rent - Property Tax", C466="870.7 Rent - Homeoffice", C466="870.9 Rent - Water"),
   0,
   IF(Dashboard!$F$5="Quick",
      IF(OR(C466="190 Automobile",C466="200 computer hardware",C466="210 Computer software",C466="220 Quickbooks software",C466="230 Office equipment",C466="240 Office furniture"),
         E466-(E466/(1+Dashboard!$F$4)),
         0
      ),
      IF(C466="750 Business promotion",
         E466-(E466/(1+4.793/100)),
         E466-(E466/(1+Dashboard!$F$4))
      )
   )
)</f>
        <v>0</v>
      </c>
      <c r="J466" s="40">
        <f>Bank2[[#This Row],[Money in/ (Money out)]]-Bank2[[#This Row],[GST/HST]]</f>
        <v>0</v>
      </c>
      <c r="L466" s="37">
        <f t="shared" si="21"/>
        <v>0</v>
      </c>
    </row>
    <row r="467" spans="4:12" x14ac:dyDescent="0.2">
      <c r="D467" s="416">
        <f>_xlfn.XLOOKUP(C:C,Table1[for Import to Bank Register dropdown],Table1[for Pivot],0,0,1)</f>
        <v>0</v>
      </c>
      <c r="E467" s="422"/>
      <c r="F467" s="160">
        <f t="shared" si="23"/>
        <v>2222222</v>
      </c>
      <c r="G467" s="394">
        <f t="shared" si="22"/>
        <v>0</v>
      </c>
      <c r="I467" s="395">
        <f>IF(OR(C467="150 Directors advances", C467="120 accounts receivable", C467="720.2 Automobile - Insurance", C467="720.3 Automobile - License", C467="870.4 Rent - Insurance", C467="870.6 Rent - Property Tax", C467="870.7 Rent - Homeoffice", C467="870.9 Rent - Water"),
   0,
   IF(Dashboard!$F$5="Quick",
      IF(OR(C467="190 Automobile",C467="200 computer hardware",C467="210 Computer software",C467="220 Quickbooks software",C467="230 Office equipment",C467="240 Office furniture"),
         E467-(E467/(1+Dashboard!$F$4)),
         0
      ),
      IF(C467="750 Business promotion",
         E467-(E467/(1+4.793/100)),
         E467-(E467/(1+Dashboard!$F$4))
      )
   )
)</f>
        <v>0</v>
      </c>
      <c r="J467" s="40">
        <f>Bank2[[#This Row],[Money in/ (Money out)]]-Bank2[[#This Row],[GST/HST]]</f>
        <v>0</v>
      </c>
      <c r="L467" s="37">
        <f t="shared" si="21"/>
        <v>0</v>
      </c>
    </row>
    <row r="468" spans="4:12" x14ac:dyDescent="0.2">
      <c r="D468" s="416">
        <f>_xlfn.XLOOKUP(C:C,Table1[for Import to Bank Register dropdown],Table1[for Pivot],0,0,1)</f>
        <v>0</v>
      </c>
      <c r="E468" s="422"/>
      <c r="F468" s="160">
        <f t="shared" si="23"/>
        <v>2222222</v>
      </c>
      <c r="G468" s="394">
        <f t="shared" si="22"/>
        <v>0</v>
      </c>
      <c r="I468" s="395">
        <f>IF(OR(C468="150 Directors advances", C468="120 accounts receivable", C468="720.2 Automobile - Insurance", C468="720.3 Automobile - License", C468="870.4 Rent - Insurance", C468="870.6 Rent - Property Tax", C468="870.7 Rent - Homeoffice", C468="870.9 Rent - Water"),
   0,
   IF(Dashboard!$F$5="Quick",
      IF(OR(C468="190 Automobile",C468="200 computer hardware",C468="210 Computer software",C468="220 Quickbooks software",C468="230 Office equipment",C468="240 Office furniture"),
         E468-(E468/(1+Dashboard!$F$4)),
         0
      ),
      IF(C468="750 Business promotion",
         E468-(E468/(1+4.793/100)),
         E468-(E468/(1+Dashboard!$F$4))
      )
   )
)</f>
        <v>0</v>
      </c>
      <c r="J468" s="40">
        <f>Bank2[[#This Row],[Money in/ (Money out)]]-Bank2[[#This Row],[GST/HST]]</f>
        <v>0</v>
      </c>
      <c r="L468" s="37">
        <f t="shared" si="21"/>
        <v>0</v>
      </c>
    </row>
    <row r="469" spans="4:12" x14ac:dyDescent="0.2">
      <c r="D469" s="416">
        <f>_xlfn.XLOOKUP(C:C,Table1[for Import to Bank Register dropdown],Table1[for Pivot],0,0,1)</f>
        <v>0</v>
      </c>
      <c r="E469" s="422"/>
      <c r="F469" s="160">
        <f t="shared" si="23"/>
        <v>2222222</v>
      </c>
      <c r="G469" s="394">
        <f t="shared" si="22"/>
        <v>0</v>
      </c>
      <c r="I469" s="395">
        <f>IF(OR(C469="150 Directors advances", C469="120 accounts receivable", C469="720.2 Automobile - Insurance", C469="720.3 Automobile - License", C469="870.4 Rent - Insurance", C469="870.6 Rent - Property Tax", C469="870.7 Rent - Homeoffice", C469="870.9 Rent - Water"),
   0,
   IF(Dashboard!$F$5="Quick",
      IF(OR(C469="190 Automobile",C469="200 computer hardware",C469="210 Computer software",C469="220 Quickbooks software",C469="230 Office equipment",C469="240 Office furniture"),
         E469-(E469/(1+Dashboard!$F$4)),
         0
      ),
      IF(C469="750 Business promotion",
         E469-(E469/(1+4.793/100)),
         E469-(E469/(1+Dashboard!$F$4))
      )
   )
)</f>
        <v>0</v>
      </c>
      <c r="J469" s="40">
        <f>Bank2[[#This Row],[Money in/ (Money out)]]-Bank2[[#This Row],[GST/HST]]</f>
        <v>0</v>
      </c>
      <c r="L469" s="37">
        <f t="shared" si="21"/>
        <v>0</v>
      </c>
    </row>
    <row r="470" spans="4:12" x14ac:dyDescent="0.2">
      <c r="D470" s="416">
        <f>_xlfn.XLOOKUP(C:C,Table1[for Import to Bank Register dropdown],Table1[for Pivot],0,0,1)</f>
        <v>0</v>
      </c>
      <c r="E470" s="422"/>
      <c r="F470" s="160">
        <f t="shared" si="23"/>
        <v>2222222</v>
      </c>
      <c r="G470" s="394">
        <f t="shared" si="22"/>
        <v>0</v>
      </c>
      <c r="I470" s="395">
        <f>IF(OR(C470="150 Directors advances", C470="120 accounts receivable", C470="720.2 Automobile - Insurance", C470="720.3 Automobile - License", C470="870.4 Rent - Insurance", C470="870.6 Rent - Property Tax", C470="870.7 Rent - Homeoffice", C470="870.9 Rent - Water"),
   0,
   IF(Dashboard!$F$5="Quick",
      IF(OR(C470="190 Automobile",C470="200 computer hardware",C470="210 Computer software",C470="220 Quickbooks software",C470="230 Office equipment",C470="240 Office furniture"),
         E470-(E470/(1+Dashboard!$F$4)),
         0
      ),
      IF(C470="750 Business promotion",
         E470-(E470/(1+4.793/100)),
         E470-(E470/(1+Dashboard!$F$4))
      )
   )
)</f>
        <v>0</v>
      </c>
      <c r="J470" s="40">
        <f>Bank2[[#This Row],[Money in/ (Money out)]]-Bank2[[#This Row],[GST/HST]]</f>
        <v>0</v>
      </c>
      <c r="L470" s="37">
        <f t="shared" si="21"/>
        <v>0</v>
      </c>
    </row>
    <row r="471" spans="4:12" x14ac:dyDescent="0.2">
      <c r="D471" s="416">
        <f>_xlfn.XLOOKUP(C:C,Table1[for Import to Bank Register dropdown],Table1[for Pivot],0,0,1)</f>
        <v>0</v>
      </c>
      <c r="E471" s="422"/>
      <c r="F471" s="160">
        <f t="shared" si="23"/>
        <v>2222222</v>
      </c>
      <c r="G471" s="394">
        <f t="shared" si="22"/>
        <v>0</v>
      </c>
      <c r="I471" s="395">
        <f>IF(OR(C471="150 Directors advances", C471="120 accounts receivable", C471="720.2 Automobile - Insurance", C471="720.3 Automobile - License", C471="870.4 Rent - Insurance", C471="870.6 Rent - Property Tax", C471="870.7 Rent - Homeoffice", C471="870.9 Rent - Water"),
   0,
   IF(Dashboard!$F$5="Quick",
      IF(OR(C471="190 Automobile",C471="200 computer hardware",C471="210 Computer software",C471="220 Quickbooks software",C471="230 Office equipment",C471="240 Office furniture"),
         E471-(E471/(1+Dashboard!$F$4)),
         0
      ),
      IF(C471="750 Business promotion",
         E471-(E471/(1+4.793/100)),
         E471-(E471/(1+Dashboard!$F$4))
      )
   )
)</f>
        <v>0</v>
      </c>
      <c r="J471" s="40">
        <f>Bank2[[#This Row],[Money in/ (Money out)]]-Bank2[[#This Row],[GST/HST]]</f>
        <v>0</v>
      </c>
      <c r="L471" s="37">
        <f t="shared" si="21"/>
        <v>0</v>
      </c>
    </row>
    <row r="472" spans="4:12" x14ac:dyDescent="0.2">
      <c r="D472" s="416">
        <f>_xlfn.XLOOKUP(C:C,Table1[for Import to Bank Register dropdown],Table1[for Pivot],0,0,1)</f>
        <v>0</v>
      </c>
      <c r="E472" s="422"/>
      <c r="F472" s="160">
        <f t="shared" si="23"/>
        <v>2222222</v>
      </c>
      <c r="G472" s="394">
        <f t="shared" si="22"/>
        <v>0</v>
      </c>
      <c r="I472" s="395">
        <f>IF(OR(C472="150 Directors advances", C472="120 accounts receivable", C472="720.2 Automobile - Insurance", C472="720.3 Automobile - License", C472="870.4 Rent - Insurance", C472="870.6 Rent - Property Tax", C472="870.7 Rent - Homeoffice", C472="870.9 Rent - Water"),
   0,
   IF(Dashboard!$F$5="Quick",
      IF(OR(C472="190 Automobile",C472="200 computer hardware",C472="210 Computer software",C472="220 Quickbooks software",C472="230 Office equipment",C472="240 Office furniture"),
         E472-(E472/(1+Dashboard!$F$4)),
         0
      ),
      IF(C472="750 Business promotion",
         E472-(E472/(1+4.793/100)),
         E472-(E472/(1+Dashboard!$F$4))
      )
   )
)</f>
        <v>0</v>
      </c>
      <c r="J472" s="40">
        <f>Bank2[[#This Row],[Money in/ (Money out)]]-Bank2[[#This Row],[GST/HST]]</f>
        <v>0</v>
      </c>
      <c r="L472" s="37">
        <f t="shared" si="21"/>
        <v>0</v>
      </c>
    </row>
    <row r="473" spans="4:12" x14ac:dyDescent="0.2">
      <c r="D473" s="416">
        <f>_xlfn.XLOOKUP(C:C,Table1[for Import to Bank Register dropdown],Table1[for Pivot],0,0,1)</f>
        <v>0</v>
      </c>
      <c r="E473" s="422"/>
      <c r="F473" s="160">
        <f t="shared" si="23"/>
        <v>2222222</v>
      </c>
      <c r="G473" s="394">
        <f t="shared" si="22"/>
        <v>0</v>
      </c>
      <c r="I473" s="395">
        <f>IF(OR(C473="150 Directors advances", C473="120 accounts receivable", C473="720.2 Automobile - Insurance", C473="720.3 Automobile - License", C473="870.4 Rent - Insurance", C473="870.6 Rent - Property Tax", C473="870.7 Rent - Homeoffice", C473="870.9 Rent - Water"),
   0,
   IF(Dashboard!$F$5="Quick",
      IF(OR(C473="190 Automobile",C473="200 computer hardware",C473="210 Computer software",C473="220 Quickbooks software",C473="230 Office equipment",C473="240 Office furniture"),
         E473-(E473/(1+Dashboard!$F$4)),
         0
      ),
      IF(C473="750 Business promotion",
         E473-(E473/(1+4.793/100)),
         E473-(E473/(1+Dashboard!$F$4))
      )
   )
)</f>
        <v>0</v>
      </c>
      <c r="J473" s="40">
        <f>Bank2[[#This Row],[Money in/ (Money out)]]-Bank2[[#This Row],[GST/HST]]</f>
        <v>0</v>
      </c>
      <c r="L473" s="37">
        <f t="shared" si="21"/>
        <v>0</v>
      </c>
    </row>
    <row r="474" spans="4:12" x14ac:dyDescent="0.2">
      <c r="D474" s="416">
        <f>_xlfn.XLOOKUP(C:C,Table1[for Import to Bank Register dropdown],Table1[for Pivot],0,0,1)</f>
        <v>0</v>
      </c>
      <c r="E474" s="422"/>
      <c r="F474" s="160">
        <f t="shared" si="23"/>
        <v>2222222</v>
      </c>
      <c r="G474" s="394">
        <f t="shared" si="22"/>
        <v>0</v>
      </c>
      <c r="I474" s="395">
        <f>IF(OR(C474="150 Directors advances", C474="120 accounts receivable", C474="720.2 Automobile - Insurance", C474="720.3 Automobile - License", C474="870.4 Rent - Insurance", C474="870.6 Rent - Property Tax", C474="870.7 Rent - Homeoffice", C474="870.9 Rent - Water"),
   0,
   IF(Dashboard!$F$5="Quick",
      IF(OR(C474="190 Automobile",C474="200 computer hardware",C474="210 Computer software",C474="220 Quickbooks software",C474="230 Office equipment",C474="240 Office furniture"),
         E474-(E474/(1+Dashboard!$F$4)),
         0
      ),
      IF(C474="750 Business promotion",
         E474-(E474/(1+4.793/100)),
         E474-(E474/(1+Dashboard!$F$4))
      )
   )
)</f>
        <v>0</v>
      </c>
      <c r="J474" s="40">
        <f>Bank2[[#This Row],[Money in/ (Money out)]]-Bank2[[#This Row],[GST/HST]]</f>
        <v>0</v>
      </c>
      <c r="L474" s="37">
        <f t="shared" si="21"/>
        <v>0</v>
      </c>
    </row>
    <row r="475" spans="4:12" x14ac:dyDescent="0.2">
      <c r="D475" s="416">
        <f>_xlfn.XLOOKUP(C:C,Table1[for Import to Bank Register dropdown],Table1[for Pivot],0,0,1)</f>
        <v>0</v>
      </c>
      <c r="E475" s="422"/>
      <c r="F475" s="160">
        <f t="shared" si="23"/>
        <v>2222222</v>
      </c>
      <c r="G475" s="394">
        <f t="shared" si="22"/>
        <v>0</v>
      </c>
      <c r="I475" s="395">
        <f>IF(OR(C475="150 Directors advances", C475="120 accounts receivable", C475="720.2 Automobile - Insurance", C475="720.3 Automobile - License", C475="870.4 Rent - Insurance", C475="870.6 Rent - Property Tax", C475="870.7 Rent - Homeoffice", C475="870.9 Rent - Water"),
   0,
   IF(Dashboard!$F$5="Quick",
      IF(OR(C475="190 Automobile",C475="200 computer hardware",C475="210 Computer software",C475="220 Quickbooks software",C475="230 Office equipment",C475="240 Office furniture"),
         E475-(E475/(1+Dashboard!$F$4)),
         0
      ),
      IF(C475="750 Business promotion",
         E475-(E475/(1+4.793/100)),
         E475-(E475/(1+Dashboard!$F$4))
      )
   )
)</f>
        <v>0</v>
      </c>
      <c r="J475" s="40">
        <f>Bank2[[#This Row],[Money in/ (Money out)]]-Bank2[[#This Row],[GST/HST]]</f>
        <v>0</v>
      </c>
      <c r="L475" s="37">
        <f t="shared" si="21"/>
        <v>0</v>
      </c>
    </row>
    <row r="476" spans="4:12" x14ac:dyDescent="0.2">
      <c r="D476" s="416">
        <f>_xlfn.XLOOKUP(C:C,Table1[for Import to Bank Register dropdown],Table1[for Pivot],0,0,1)</f>
        <v>0</v>
      </c>
      <c r="E476" s="422"/>
      <c r="F476" s="160">
        <f t="shared" si="23"/>
        <v>2222222</v>
      </c>
      <c r="G476" s="394">
        <f t="shared" si="22"/>
        <v>0</v>
      </c>
      <c r="I476" s="395">
        <f>IF(OR(C476="150 Directors advances", C476="120 accounts receivable", C476="720.2 Automobile - Insurance", C476="720.3 Automobile - License", C476="870.4 Rent - Insurance", C476="870.6 Rent - Property Tax", C476="870.7 Rent - Homeoffice", C476="870.9 Rent - Water"),
   0,
   IF(Dashboard!$F$5="Quick",
      IF(OR(C476="190 Automobile",C476="200 computer hardware",C476="210 Computer software",C476="220 Quickbooks software",C476="230 Office equipment",C476="240 Office furniture"),
         E476-(E476/(1+Dashboard!$F$4)),
         0
      ),
      IF(C476="750 Business promotion",
         E476-(E476/(1+4.793/100)),
         E476-(E476/(1+Dashboard!$F$4))
      )
   )
)</f>
        <v>0</v>
      </c>
      <c r="J476" s="40">
        <f>Bank2[[#This Row],[Money in/ (Money out)]]-Bank2[[#This Row],[GST/HST]]</f>
        <v>0</v>
      </c>
      <c r="L476" s="37">
        <f t="shared" si="21"/>
        <v>0</v>
      </c>
    </row>
    <row r="477" spans="4:12" x14ac:dyDescent="0.2">
      <c r="D477" s="416">
        <f>_xlfn.XLOOKUP(C:C,Table1[for Import to Bank Register dropdown],Table1[for Pivot],0,0,1)</f>
        <v>0</v>
      </c>
      <c r="E477" s="422"/>
      <c r="F477" s="160">
        <f t="shared" si="23"/>
        <v>2222222</v>
      </c>
      <c r="G477" s="394">
        <f t="shared" si="22"/>
        <v>0</v>
      </c>
      <c r="I477" s="395">
        <f>IF(OR(C477="150 Directors advances", C477="120 accounts receivable", C477="720.2 Automobile - Insurance", C477="720.3 Automobile - License", C477="870.4 Rent - Insurance", C477="870.6 Rent - Property Tax", C477="870.7 Rent - Homeoffice", C477="870.9 Rent - Water"),
   0,
   IF(Dashboard!$F$5="Quick",
      IF(OR(C477="190 Automobile",C477="200 computer hardware",C477="210 Computer software",C477="220 Quickbooks software",C477="230 Office equipment",C477="240 Office furniture"),
         E477-(E477/(1+Dashboard!$F$4)),
         0
      ),
      IF(C477="750 Business promotion",
         E477-(E477/(1+4.793/100)),
         E477-(E477/(1+Dashboard!$F$4))
      )
   )
)</f>
        <v>0</v>
      </c>
      <c r="J477" s="40">
        <f>Bank2[[#This Row],[Money in/ (Money out)]]-Bank2[[#This Row],[GST/HST]]</f>
        <v>0</v>
      </c>
      <c r="L477" s="37">
        <f t="shared" si="21"/>
        <v>0</v>
      </c>
    </row>
    <row r="478" spans="4:12" x14ac:dyDescent="0.2">
      <c r="D478" s="416">
        <f>_xlfn.XLOOKUP(C:C,Table1[for Import to Bank Register dropdown],Table1[for Pivot],0,0,1)</f>
        <v>0</v>
      </c>
      <c r="E478" s="422"/>
      <c r="F478" s="160">
        <f t="shared" si="23"/>
        <v>2222222</v>
      </c>
      <c r="G478" s="394">
        <f t="shared" si="22"/>
        <v>0</v>
      </c>
      <c r="I478" s="395">
        <f>IF(OR(C478="150 Directors advances", C478="120 accounts receivable", C478="720.2 Automobile - Insurance", C478="720.3 Automobile - License", C478="870.4 Rent - Insurance", C478="870.6 Rent - Property Tax", C478="870.7 Rent - Homeoffice", C478="870.9 Rent - Water"),
   0,
   IF(Dashboard!$F$5="Quick",
      IF(OR(C478="190 Automobile",C478="200 computer hardware",C478="210 Computer software",C478="220 Quickbooks software",C478="230 Office equipment",C478="240 Office furniture"),
         E478-(E478/(1+Dashboard!$F$4)),
         0
      ),
      IF(C478="750 Business promotion",
         E478-(E478/(1+4.793/100)),
         E478-(E478/(1+Dashboard!$F$4))
      )
   )
)</f>
        <v>0</v>
      </c>
      <c r="J478" s="40">
        <f>Bank2[[#This Row],[Money in/ (Money out)]]-Bank2[[#This Row],[GST/HST]]</f>
        <v>0</v>
      </c>
      <c r="L478" s="37">
        <f t="shared" si="21"/>
        <v>0</v>
      </c>
    </row>
    <row r="479" spans="4:12" x14ac:dyDescent="0.2">
      <c r="D479" s="416">
        <f>_xlfn.XLOOKUP(C:C,Table1[for Import to Bank Register dropdown],Table1[for Pivot],0,0,1)</f>
        <v>0</v>
      </c>
      <c r="E479" s="422"/>
      <c r="F479" s="160">
        <f t="shared" si="23"/>
        <v>2222222</v>
      </c>
      <c r="G479" s="394">
        <f t="shared" si="22"/>
        <v>0</v>
      </c>
      <c r="I479" s="395">
        <f>IF(OR(C479="150 Directors advances", C479="120 accounts receivable", C479="720.2 Automobile - Insurance", C479="720.3 Automobile - License", C479="870.4 Rent - Insurance", C479="870.6 Rent - Property Tax", C479="870.7 Rent - Homeoffice", C479="870.9 Rent - Water"),
   0,
   IF(Dashboard!$F$5="Quick",
      IF(OR(C479="190 Automobile",C479="200 computer hardware",C479="210 Computer software",C479="220 Quickbooks software",C479="230 Office equipment",C479="240 Office furniture"),
         E479-(E479/(1+Dashboard!$F$4)),
         0
      ),
      IF(C479="750 Business promotion",
         E479-(E479/(1+4.793/100)),
         E479-(E479/(1+Dashboard!$F$4))
      )
   )
)</f>
        <v>0</v>
      </c>
      <c r="J479" s="40">
        <f>Bank2[[#This Row],[Money in/ (Money out)]]-Bank2[[#This Row],[GST/HST]]</f>
        <v>0</v>
      </c>
      <c r="L479" s="37">
        <f t="shared" si="21"/>
        <v>0</v>
      </c>
    </row>
    <row r="480" spans="4:12" x14ac:dyDescent="0.2">
      <c r="D480" s="416">
        <f>_xlfn.XLOOKUP(C:C,Table1[for Import to Bank Register dropdown],Table1[for Pivot],0,0,1)</f>
        <v>0</v>
      </c>
      <c r="E480" s="422"/>
      <c r="F480" s="160">
        <f t="shared" si="23"/>
        <v>2222222</v>
      </c>
      <c r="G480" s="394">
        <f t="shared" si="22"/>
        <v>0</v>
      </c>
      <c r="I480" s="395">
        <f>IF(OR(C480="150 Directors advances", C480="120 accounts receivable", C480="720.2 Automobile - Insurance", C480="720.3 Automobile - License", C480="870.4 Rent - Insurance", C480="870.6 Rent - Property Tax", C480="870.7 Rent - Homeoffice", C480="870.9 Rent - Water"),
   0,
   IF(Dashboard!$F$5="Quick",
      IF(OR(C480="190 Automobile",C480="200 computer hardware",C480="210 Computer software",C480="220 Quickbooks software",C480="230 Office equipment",C480="240 Office furniture"),
         E480-(E480/(1+Dashboard!$F$4)),
         0
      ),
      IF(C480="750 Business promotion",
         E480-(E480/(1+4.793/100)),
         E480-(E480/(1+Dashboard!$F$4))
      )
   )
)</f>
        <v>0</v>
      </c>
      <c r="J480" s="40">
        <f>Bank2[[#This Row],[Money in/ (Money out)]]-Bank2[[#This Row],[GST/HST]]</f>
        <v>0</v>
      </c>
      <c r="L480" s="37">
        <f t="shared" si="21"/>
        <v>0</v>
      </c>
    </row>
    <row r="481" spans="4:12" x14ac:dyDescent="0.2">
      <c r="D481" s="416">
        <f>_xlfn.XLOOKUP(C:C,Table1[for Import to Bank Register dropdown],Table1[for Pivot],0,0,1)</f>
        <v>0</v>
      </c>
      <c r="E481" s="422"/>
      <c r="F481" s="160">
        <f t="shared" si="23"/>
        <v>2222222</v>
      </c>
      <c r="G481" s="394">
        <f t="shared" si="22"/>
        <v>0</v>
      </c>
      <c r="I481" s="395">
        <f>IF(OR(C481="150 Directors advances", C481="120 accounts receivable", C481="720.2 Automobile - Insurance", C481="720.3 Automobile - License", C481="870.4 Rent - Insurance", C481="870.6 Rent - Property Tax", C481="870.7 Rent - Homeoffice", C481="870.9 Rent - Water"),
   0,
   IF(Dashboard!$F$5="Quick",
      IF(OR(C481="190 Automobile",C481="200 computer hardware",C481="210 Computer software",C481="220 Quickbooks software",C481="230 Office equipment",C481="240 Office furniture"),
         E481-(E481/(1+Dashboard!$F$4)),
         0
      ),
      IF(C481="750 Business promotion",
         E481-(E481/(1+4.793/100)),
         E481-(E481/(1+Dashboard!$F$4))
      )
   )
)</f>
        <v>0</v>
      </c>
      <c r="J481" s="40">
        <f>Bank2[[#This Row],[Money in/ (Money out)]]-Bank2[[#This Row],[GST/HST]]</f>
        <v>0</v>
      </c>
      <c r="L481" s="37">
        <f t="shared" si="21"/>
        <v>0</v>
      </c>
    </row>
    <row r="482" spans="4:12" x14ac:dyDescent="0.2">
      <c r="D482" s="416">
        <f>_xlfn.XLOOKUP(C:C,Table1[for Import to Bank Register dropdown],Table1[for Pivot],0,0,1)</f>
        <v>0</v>
      </c>
      <c r="E482" s="422"/>
      <c r="F482" s="160">
        <f t="shared" si="23"/>
        <v>2222222</v>
      </c>
      <c r="G482" s="394">
        <f t="shared" si="22"/>
        <v>0</v>
      </c>
      <c r="I482" s="395">
        <f>IF(OR(C482="150 Directors advances", C482="120 accounts receivable", C482="720.2 Automobile - Insurance", C482="720.3 Automobile - License", C482="870.4 Rent - Insurance", C482="870.6 Rent - Property Tax", C482="870.7 Rent - Homeoffice", C482="870.9 Rent - Water"),
   0,
   IF(Dashboard!$F$5="Quick",
      IF(OR(C482="190 Automobile",C482="200 computer hardware",C482="210 Computer software",C482="220 Quickbooks software",C482="230 Office equipment",C482="240 Office furniture"),
         E482-(E482/(1+Dashboard!$F$4)),
         0
      ),
      IF(C482="750 Business promotion",
         E482-(E482/(1+4.793/100)),
         E482-(E482/(1+Dashboard!$F$4))
      )
   )
)</f>
        <v>0</v>
      </c>
      <c r="J482" s="40">
        <f>Bank2[[#This Row],[Money in/ (Money out)]]-Bank2[[#This Row],[GST/HST]]</f>
        <v>0</v>
      </c>
      <c r="L482" s="37">
        <f t="shared" si="21"/>
        <v>0</v>
      </c>
    </row>
    <row r="483" spans="4:12" x14ac:dyDescent="0.2">
      <c r="D483" s="416">
        <f>_xlfn.XLOOKUP(C:C,Table1[for Import to Bank Register dropdown],Table1[for Pivot],0,0,1)</f>
        <v>0</v>
      </c>
      <c r="E483" s="422"/>
      <c r="F483" s="160">
        <f t="shared" si="23"/>
        <v>2222222</v>
      </c>
      <c r="G483" s="394">
        <f t="shared" si="22"/>
        <v>0</v>
      </c>
      <c r="I483" s="395">
        <f>IF(OR(C483="150 Directors advances", C483="120 accounts receivable", C483="720.2 Automobile - Insurance", C483="720.3 Automobile - License", C483="870.4 Rent - Insurance", C483="870.6 Rent - Property Tax", C483="870.7 Rent - Homeoffice", C483="870.9 Rent - Water"),
   0,
   IF(Dashboard!$F$5="Quick",
      IF(OR(C483="190 Automobile",C483="200 computer hardware",C483="210 Computer software",C483="220 Quickbooks software",C483="230 Office equipment",C483="240 Office furniture"),
         E483-(E483/(1+Dashboard!$F$4)),
         0
      ),
      IF(C483="750 Business promotion",
         E483-(E483/(1+4.793/100)),
         E483-(E483/(1+Dashboard!$F$4))
      )
   )
)</f>
        <v>0</v>
      </c>
      <c r="J483" s="40">
        <f>Bank2[[#This Row],[Money in/ (Money out)]]-Bank2[[#This Row],[GST/HST]]</f>
        <v>0</v>
      </c>
      <c r="L483" s="37">
        <f t="shared" si="21"/>
        <v>0</v>
      </c>
    </row>
    <row r="484" spans="4:12" x14ac:dyDescent="0.2">
      <c r="D484" s="416">
        <f>_xlfn.XLOOKUP(C:C,Table1[for Import to Bank Register dropdown],Table1[for Pivot],0,0,1)</f>
        <v>0</v>
      </c>
      <c r="E484" s="422"/>
      <c r="F484" s="160">
        <f t="shared" si="23"/>
        <v>2222222</v>
      </c>
      <c r="G484" s="394">
        <f t="shared" si="22"/>
        <v>0</v>
      </c>
      <c r="I484" s="395">
        <f>IF(OR(C484="150 Directors advances", C484="120 accounts receivable", C484="720.2 Automobile - Insurance", C484="720.3 Automobile - License", C484="870.4 Rent - Insurance", C484="870.6 Rent - Property Tax", C484="870.7 Rent - Homeoffice", C484="870.9 Rent - Water"),
   0,
   IF(Dashboard!$F$5="Quick",
      IF(OR(C484="190 Automobile",C484="200 computer hardware",C484="210 Computer software",C484="220 Quickbooks software",C484="230 Office equipment",C484="240 Office furniture"),
         E484-(E484/(1+Dashboard!$F$4)),
         0
      ),
      IF(C484="750 Business promotion",
         E484-(E484/(1+4.793/100)),
         E484-(E484/(1+Dashboard!$F$4))
      )
   )
)</f>
        <v>0</v>
      </c>
      <c r="J484" s="40">
        <f>Bank2[[#This Row],[Money in/ (Money out)]]-Bank2[[#This Row],[GST/HST]]</f>
        <v>0</v>
      </c>
      <c r="L484" s="37">
        <f t="shared" si="21"/>
        <v>0</v>
      </c>
    </row>
    <row r="485" spans="4:12" x14ac:dyDescent="0.2">
      <c r="D485" s="416">
        <f>_xlfn.XLOOKUP(C:C,Table1[for Import to Bank Register dropdown],Table1[for Pivot],0,0,1)</f>
        <v>0</v>
      </c>
      <c r="E485" s="422"/>
      <c r="F485" s="160">
        <f t="shared" si="23"/>
        <v>2222222</v>
      </c>
      <c r="G485" s="394">
        <f t="shared" si="22"/>
        <v>0</v>
      </c>
      <c r="I485" s="395">
        <f>IF(OR(C485="150 Directors advances", C485="120 accounts receivable", C485="720.2 Automobile - Insurance", C485="720.3 Automobile - License", C485="870.4 Rent - Insurance", C485="870.6 Rent - Property Tax", C485="870.7 Rent - Homeoffice", C485="870.9 Rent - Water"),
   0,
   IF(Dashboard!$F$5="Quick",
      IF(OR(C485="190 Automobile",C485="200 computer hardware",C485="210 Computer software",C485="220 Quickbooks software",C485="230 Office equipment",C485="240 Office furniture"),
         E485-(E485/(1+Dashboard!$F$4)),
         0
      ),
      IF(C485="750 Business promotion",
         E485-(E485/(1+4.793/100)),
         E485-(E485/(1+Dashboard!$F$4))
      )
   )
)</f>
        <v>0</v>
      </c>
      <c r="J485" s="40">
        <f>Bank2[[#This Row],[Money in/ (Money out)]]-Bank2[[#This Row],[GST/HST]]</f>
        <v>0</v>
      </c>
      <c r="L485" s="37">
        <f t="shared" si="21"/>
        <v>0</v>
      </c>
    </row>
    <row r="486" spans="4:12" x14ac:dyDescent="0.2">
      <c r="D486" s="416">
        <f>_xlfn.XLOOKUP(C:C,Table1[for Import to Bank Register dropdown],Table1[for Pivot],0,0,1)</f>
        <v>0</v>
      </c>
      <c r="E486" s="422"/>
      <c r="F486" s="160">
        <f t="shared" si="23"/>
        <v>2222222</v>
      </c>
      <c r="G486" s="394">
        <f t="shared" si="22"/>
        <v>0</v>
      </c>
      <c r="I486" s="395">
        <f>IF(OR(C486="150 Directors advances", C486="120 accounts receivable", C486="720.2 Automobile - Insurance", C486="720.3 Automobile - License", C486="870.4 Rent - Insurance", C486="870.6 Rent - Property Tax", C486="870.7 Rent - Homeoffice", C486="870.9 Rent - Water"),
   0,
   IF(Dashboard!$F$5="Quick",
      IF(OR(C486="190 Automobile",C486="200 computer hardware",C486="210 Computer software",C486="220 Quickbooks software",C486="230 Office equipment",C486="240 Office furniture"),
         E486-(E486/(1+Dashboard!$F$4)),
         0
      ),
      IF(C486="750 Business promotion",
         E486-(E486/(1+4.793/100)),
         E486-(E486/(1+Dashboard!$F$4))
      )
   )
)</f>
        <v>0</v>
      </c>
      <c r="J486" s="40">
        <f>Bank2[[#This Row],[Money in/ (Money out)]]-Bank2[[#This Row],[GST/HST]]</f>
        <v>0</v>
      </c>
      <c r="L486" s="37">
        <f t="shared" si="21"/>
        <v>0</v>
      </c>
    </row>
    <row r="487" spans="4:12" x14ac:dyDescent="0.2">
      <c r="D487" s="416">
        <f>_xlfn.XLOOKUP(C:C,Table1[for Import to Bank Register dropdown],Table1[for Pivot],0,0,1)</f>
        <v>0</v>
      </c>
      <c r="E487" s="422"/>
      <c r="F487" s="160">
        <f t="shared" si="23"/>
        <v>2222222</v>
      </c>
      <c r="G487" s="394">
        <f t="shared" si="22"/>
        <v>0</v>
      </c>
      <c r="I487" s="395">
        <f>IF(OR(C487="150 Directors advances", C487="120 accounts receivable", C487="720.2 Automobile - Insurance", C487="720.3 Automobile - License", C487="870.4 Rent - Insurance", C487="870.6 Rent - Property Tax", C487="870.7 Rent - Homeoffice", C487="870.9 Rent - Water"),
   0,
   IF(Dashboard!$F$5="Quick",
      IF(OR(C487="190 Automobile",C487="200 computer hardware",C487="210 Computer software",C487="220 Quickbooks software",C487="230 Office equipment",C487="240 Office furniture"),
         E487-(E487/(1+Dashboard!$F$4)),
         0
      ),
      IF(C487="750 Business promotion",
         E487-(E487/(1+4.793/100)),
         E487-(E487/(1+Dashboard!$F$4))
      )
   )
)</f>
        <v>0</v>
      </c>
      <c r="J487" s="40">
        <f>Bank2[[#This Row],[Money in/ (Money out)]]-Bank2[[#This Row],[GST/HST]]</f>
        <v>0</v>
      </c>
      <c r="L487" s="37">
        <f t="shared" si="21"/>
        <v>0</v>
      </c>
    </row>
    <row r="488" spans="4:12" x14ac:dyDescent="0.2">
      <c r="D488" s="416">
        <f>_xlfn.XLOOKUP(C:C,Table1[for Import to Bank Register dropdown],Table1[for Pivot],0,0,1)</f>
        <v>0</v>
      </c>
      <c r="E488" s="422"/>
      <c r="F488" s="160">
        <f t="shared" si="23"/>
        <v>2222222</v>
      </c>
      <c r="G488" s="394">
        <f t="shared" si="22"/>
        <v>0</v>
      </c>
      <c r="I488" s="395">
        <f>IF(OR(C488="150 Directors advances", C488="120 accounts receivable", C488="720.2 Automobile - Insurance", C488="720.3 Automobile - License", C488="870.4 Rent - Insurance", C488="870.6 Rent - Property Tax", C488="870.7 Rent - Homeoffice", C488="870.9 Rent - Water"),
   0,
   IF(Dashboard!$F$5="Quick",
      IF(OR(C488="190 Automobile",C488="200 computer hardware",C488="210 Computer software",C488="220 Quickbooks software",C488="230 Office equipment",C488="240 Office furniture"),
         E488-(E488/(1+Dashboard!$F$4)),
         0
      ),
      IF(C488="750 Business promotion",
         E488-(E488/(1+4.793/100)),
         E488-(E488/(1+Dashboard!$F$4))
      )
   )
)</f>
        <v>0</v>
      </c>
      <c r="J488" s="40">
        <f>Bank2[[#This Row],[Money in/ (Money out)]]-Bank2[[#This Row],[GST/HST]]</f>
        <v>0</v>
      </c>
      <c r="L488" s="37">
        <f t="shared" si="21"/>
        <v>0</v>
      </c>
    </row>
    <row r="489" spans="4:12" x14ac:dyDescent="0.2">
      <c r="D489" s="416">
        <f>_xlfn.XLOOKUP(C:C,Table1[for Import to Bank Register dropdown],Table1[for Pivot],0,0,1)</f>
        <v>0</v>
      </c>
      <c r="E489" s="422"/>
      <c r="F489" s="160">
        <f t="shared" si="23"/>
        <v>2222222</v>
      </c>
      <c r="G489" s="394">
        <f t="shared" si="22"/>
        <v>0</v>
      </c>
      <c r="I489" s="395">
        <f>IF(OR(C489="150 Directors advances", C489="120 accounts receivable", C489="720.2 Automobile - Insurance", C489="720.3 Automobile - License", C489="870.4 Rent - Insurance", C489="870.6 Rent - Property Tax", C489="870.7 Rent - Homeoffice", C489="870.9 Rent - Water"),
   0,
   IF(Dashboard!$F$5="Quick",
      IF(OR(C489="190 Automobile",C489="200 computer hardware",C489="210 Computer software",C489="220 Quickbooks software",C489="230 Office equipment",C489="240 Office furniture"),
         E489-(E489/(1+Dashboard!$F$4)),
         0
      ),
      IF(C489="750 Business promotion",
         E489-(E489/(1+4.793/100)),
         E489-(E489/(1+Dashboard!$F$4))
      )
   )
)</f>
        <v>0</v>
      </c>
      <c r="J489" s="40">
        <f>Bank2[[#This Row],[Money in/ (Money out)]]-Bank2[[#This Row],[GST/HST]]</f>
        <v>0</v>
      </c>
      <c r="L489" s="37">
        <f t="shared" si="21"/>
        <v>0</v>
      </c>
    </row>
    <row r="490" spans="4:12" x14ac:dyDescent="0.2">
      <c r="D490" s="416">
        <f>_xlfn.XLOOKUP(C:C,Table1[for Import to Bank Register dropdown],Table1[for Pivot],0,0,1)</f>
        <v>0</v>
      </c>
      <c r="E490" s="422"/>
      <c r="F490" s="160">
        <f t="shared" si="23"/>
        <v>2222222</v>
      </c>
      <c r="G490" s="394">
        <f t="shared" si="22"/>
        <v>0</v>
      </c>
      <c r="I490" s="395">
        <f>IF(OR(C490="150 Directors advances", C490="120 accounts receivable", C490="720.2 Automobile - Insurance", C490="720.3 Automobile - License", C490="870.4 Rent - Insurance", C490="870.6 Rent - Property Tax", C490="870.7 Rent - Homeoffice", C490="870.9 Rent - Water"),
   0,
   IF(Dashboard!$F$5="Quick",
      IF(OR(C490="190 Automobile",C490="200 computer hardware",C490="210 Computer software",C490="220 Quickbooks software",C490="230 Office equipment",C490="240 Office furniture"),
         E490-(E490/(1+Dashboard!$F$4)),
         0
      ),
      IF(C490="750 Business promotion",
         E490-(E490/(1+4.793/100)),
         E490-(E490/(1+Dashboard!$F$4))
      )
   )
)</f>
        <v>0</v>
      </c>
      <c r="J490" s="40">
        <f>Bank2[[#This Row],[Money in/ (Money out)]]-Bank2[[#This Row],[GST/HST]]</f>
        <v>0</v>
      </c>
      <c r="L490" s="37">
        <f t="shared" si="21"/>
        <v>0</v>
      </c>
    </row>
    <row r="491" spans="4:12" x14ac:dyDescent="0.2">
      <c r="D491" s="416">
        <f>_xlfn.XLOOKUP(C:C,Table1[for Import to Bank Register dropdown],Table1[for Pivot],0,0,1)</f>
        <v>0</v>
      </c>
      <c r="E491" s="422"/>
      <c r="F491" s="160">
        <f t="shared" si="23"/>
        <v>2222222</v>
      </c>
      <c r="G491" s="394">
        <f t="shared" si="22"/>
        <v>0</v>
      </c>
      <c r="I491" s="395">
        <f>IF(OR(C491="150 Directors advances", C491="120 accounts receivable", C491="720.2 Automobile - Insurance", C491="720.3 Automobile - License", C491="870.4 Rent - Insurance", C491="870.6 Rent - Property Tax", C491="870.7 Rent - Homeoffice", C491="870.9 Rent - Water"),
   0,
   IF(Dashboard!$F$5="Quick",
      IF(OR(C491="190 Automobile",C491="200 computer hardware",C491="210 Computer software",C491="220 Quickbooks software",C491="230 Office equipment",C491="240 Office furniture"),
         E491-(E491/(1+Dashboard!$F$4)),
         0
      ),
      IF(C491="750 Business promotion",
         E491-(E491/(1+4.793/100)),
         E491-(E491/(1+Dashboard!$F$4))
      )
   )
)</f>
        <v>0</v>
      </c>
      <c r="J491" s="40">
        <f>Bank2[[#This Row],[Money in/ (Money out)]]-Bank2[[#This Row],[GST/HST]]</f>
        <v>0</v>
      </c>
      <c r="L491" s="37">
        <f t="shared" si="21"/>
        <v>0</v>
      </c>
    </row>
    <row r="492" spans="4:12" x14ac:dyDescent="0.2">
      <c r="D492" s="416">
        <f>_xlfn.XLOOKUP(C:C,Table1[for Import to Bank Register dropdown],Table1[for Pivot],0,0,1)</f>
        <v>0</v>
      </c>
      <c r="E492" s="422"/>
      <c r="F492" s="160">
        <f t="shared" si="23"/>
        <v>2222222</v>
      </c>
      <c r="G492" s="394">
        <f t="shared" si="22"/>
        <v>0</v>
      </c>
      <c r="I492" s="395">
        <f>IF(OR(C492="150 Directors advances", C492="120 accounts receivable", C492="720.2 Automobile - Insurance", C492="720.3 Automobile - License", C492="870.4 Rent - Insurance", C492="870.6 Rent - Property Tax", C492="870.7 Rent - Homeoffice", C492="870.9 Rent - Water"),
   0,
   IF(Dashboard!$F$5="Quick",
      IF(OR(C492="190 Automobile",C492="200 computer hardware",C492="210 Computer software",C492="220 Quickbooks software",C492="230 Office equipment",C492="240 Office furniture"),
         E492-(E492/(1+Dashboard!$F$4)),
         0
      ),
      IF(C492="750 Business promotion",
         E492-(E492/(1+4.793/100)),
         E492-(E492/(1+Dashboard!$F$4))
      )
   )
)</f>
        <v>0</v>
      </c>
      <c r="J492" s="40">
        <f>Bank2[[#This Row],[Money in/ (Money out)]]-Bank2[[#This Row],[GST/HST]]</f>
        <v>0</v>
      </c>
      <c r="L492" s="37">
        <f t="shared" si="21"/>
        <v>0</v>
      </c>
    </row>
    <row r="493" spans="4:12" x14ac:dyDescent="0.2">
      <c r="D493" s="416">
        <f>_xlfn.XLOOKUP(C:C,Table1[for Import to Bank Register dropdown],Table1[for Pivot],0,0,1)</f>
        <v>0</v>
      </c>
      <c r="E493" s="422"/>
      <c r="F493" s="160">
        <f t="shared" si="23"/>
        <v>2222222</v>
      </c>
      <c r="G493" s="394">
        <f t="shared" si="22"/>
        <v>0</v>
      </c>
      <c r="I493" s="395">
        <f>IF(OR(C493="150 Directors advances", C493="120 accounts receivable", C493="720.2 Automobile - Insurance", C493="720.3 Automobile - License", C493="870.4 Rent - Insurance", C493="870.6 Rent - Property Tax", C493="870.7 Rent - Homeoffice", C493="870.9 Rent - Water"),
   0,
   IF(Dashboard!$F$5="Quick",
      IF(OR(C493="190 Automobile",C493="200 computer hardware",C493="210 Computer software",C493="220 Quickbooks software",C493="230 Office equipment",C493="240 Office furniture"),
         E493-(E493/(1+Dashboard!$F$4)),
         0
      ),
      IF(C493="750 Business promotion",
         E493-(E493/(1+4.793/100)),
         E493-(E493/(1+Dashboard!$F$4))
      )
   )
)</f>
        <v>0</v>
      </c>
      <c r="J493" s="40">
        <f>Bank2[[#This Row],[Money in/ (Money out)]]-Bank2[[#This Row],[GST/HST]]</f>
        <v>0</v>
      </c>
      <c r="L493" s="37">
        <f t="shared" si="21"/>
        <v>0</v>
      </c>
    </row>
    <row r="494" spans="4:12" x14ac:dyDescent="0.2">
      <c r="D494" s="416">
        <f>_xlfn.XLOOKUP(C:C,Table1[for Import to Bank Register dropdown],Table1[for Pivot],0,0,1)</f>
        <v>0</v>
      </c>
      <c r="E494" s="422"/>
      <c r="F494" s="160">
        <f t="shared" si="23"/>
        <v>2222222</v>
      </c>
      <c r="G494" s="394">
        <f t="shared" si="22"/>
        <v>0</v>
      </c>
      <c r="I494" s="395">
        <f>IF(OR(C494="150 Directors advances", C494="120 accounts receivable", C494="720.2 Automobile - Insurance", C494="720.3 Automobile - License", C494="870.4 Rent - Insurance", C494="870.6 Rent - Property Tax", C494="870.7 Rent - Homeoffice", C494="870.9 Rent - Water"),
   0,
   IF(Dashboard!$F$5="Quick",
      IF(OR(C494="190 Automobile",C494="200 computer hardware",C494="210 Computer software",C494="220 Quickbooks software",C494="230 Office equipment",C494="240 Office furniture"),
         E494-(E494/(1+Dashboard!$F$4)),
         0
      ),
      IF(C494="750 Business promotion",
         E494-(E494/(1+4.793/100)),
         E494-(E494/(1+Dashboard!$F$4))
      )
   )
)</f>
        <v>0</v>
      </c>
      <c r="J494" s="40">
        <f>Bank2[[#This Row],[Money in/ (Money out)]]-Bank2[[#This Row],[GST/HST]]</f>
        <v>0</v>
      </c>
      <c r="L494" s="37">
        <f t="shared" si="21"/>
        <v>0</v>
      </c>
    </row>
    <row r="495" spans="4:12" x14ac:dyDescent="0.2">
      <c r="D495" s="416">
        <f>_xlfn.XLOOKUP(C:C,Table1[for Import to Bank Register dropdown],Table1[for Pivot],0,0,1)</f>
        <v>0</v>
      </c>
      <c r="E495" s="422"/>
      <c r="F495" s="160">
        <f t="shared" si="23"/>
        <v>2222222</v>
      </c>
      <c r="G495" s="394">
        <f t="shared" si="22"/>
        <v>0</v>
      </c>
      <c r="I495" s="395">
        <f>IF(OR(C495="150 Directors advances", C495="120 accounts receivable", C495="720.2 Automobile - Insurance", C495="720.3 Automobile - License", C495="870.4 Rent - Insurance", C495="870.6 Rent - Property Tax", C495="870.7 Rent - Homeoffice", C495="870.9 Rent - Water"),
   0,
   IF(Dashboard!$F$5="Quick",
      IF(OR(C495="190 Automobile",C495="200 computer hardware",C495="210 Computer software",C495="220 Quickbooks software",C495="230 Office equipment",C495="240 Office furniture"),
         E495-(E495/(1+Dashboard!$F$4)),
         0
      ),
      IF(C495="750 Business promotion",
         E495-(E495/(1+4.793/100)),
         E495-(E495/(1+Dashboard!$F$4))
      )
   )
)</f>
        <v>0</v>
      </c>
      <c r="J495" s="40">
        <f>Bank2[[#This Row],[Money in/ (Money out)]]-Bank2[[#This Row],[GST/HST]]</f>
        <v>0</v>
      </c>
      <c r="L495" s="37">
        <f t="shared" si="21"/>
        <v>0</v>
      </c>
    </row>
    <row r="496" spans="4:12" x14ac:dyDescent="0.2">
      <c r="D496" s="416">
        <f>_xlfn.XLOOKUP(C:C,Table1[for Import to Bank Register dropdown],Table1[for Pivot],0,0,1)</f>
        <v>0</v>
      </c>
      <c r="E496" s="422"/>
      <c r="F496" s="160">
        <f t="shared" si="23"/>
        <v>2222222</v>
      </c>
      <c r="G496" s="394">
        <f t="shared" si="22"/>
        <v>0</v>
      </c>
      <c r="I496" s="395">
        <f>IF(OR(C496="150 Directors advances", C496="120 accounts receivable", C496="720.2 Automobile - Insurance", C496="720.3 Automobile - License", C496="870.4 Rent - Insurance", C496="870.6 Rent - Property Tax", C496="870.7 Rent - Homeoffice", C496="870.9 Rent - Water"),
   0,
   IF(Dashboard!$F$5="Quick",
      IF(OR(C496="190 Automobile",C496="200 computer hardware",C496="210 Computer software",C496="220 Quickbooks software",C496="230 Office equipment",C496="240 Office furniture"),
         E496-(E496/(1+Dashboard!$F$4)),
         0
      ),
      IF(C496="750 Business promotion",
         E496-(E496/(1+4.793/100)),
         E496-(E496/(1+Dashboard!$F$4))
      )
   )
)</f>
        <v>0</v>
      </c>
      <c r="J496" s="40">
        <f>Bank2[[#This Row],[Money in/ (Money out)]]-Bank2[[#This Row],[GST/HST]]</f>
        <v>0</v>
      </c>
      <c r="L496" s="37">
        <f t="shared" si="21"/>
        <v>0</v>
      </c>
    </row>
    <row r="497" spans="4:12" x14ac:dyDescent="0.2">
      <c r="D497" s="416">
        <f>_xlfn.XLOOKUP(C:C,Table1[for Import to Bank Register dropdown],Table1[for Pivot],0,0,1)</f>
        <v>0</v>
      </c>
      <c r="E497" s="422"/>
      <c r="F497" s="160">
        <f t="shared" si="23"/>
        <v>2222222</v>
      </c>
      <c r="G497" s="394">
        <f t="shared" si="22"/>
        <v>0</v>
      </c>
      <c r="I497" s="395">
        <f>IF(OR(C497="150 Directors advances", C497="120 accounts receivable", C497="720.2 Automobile - Insurance", C497="720.3 Automobile - License", C497="870.4 Rent - Insurance", C497="870.6 Rent - Property Tax", C497="870.7 Rent - Homeoffice", C497="870.9 Rent - Water"),
   0,
   IF(Dashboard!$F$5="Quick",
      IF(OR(C497="190 Automobile",C497="200 computer hardware",C497="210 Computer software",C497="220 Quickbooks software",C497="230 Office equipment",C497="240 Office furniture"),
         E497-(E497/(1+Dashboard!$F$4)),
         0
      ),
      IF(C497="750 Business promotion",
         E497-(E497/(1+4.793/100)),
         E497-(E497/(1+Dashboard!$F$4))
      )
   )
)</f>
        <v>0</v>
      </c>
      <c r="J497" s="40">
        <f>Bank2[[#This Row],[Money in/ (Money out)]]-Bank2[[#This Row],[GST/HST]]</f>
        <v>0</v>
      </c>
      <c r="L497" s="37">
        <f t="shared" si="21"/>
        <v>0</v>
      </c>
    </row>
    <row r="498" spans="4:12" x14ac:dyDescent="0.2">
      <c r="D498" s="416">
        <f>_xlfn.XLOOKUP(C:C,Table1[for Import to Bank Register dropdown],Table1[for Pivot],0,0,1)</f>
        <v>0</v>
      </c>
      <c r="E498" s="422"/>
      <c r="F498" s="160">
        <f t="shared" si="23"/>
        <v>2222222</v>
      </c>
      <c r="G498" s="394">
        <f t="shared" si="22"/>
        <v>0</v>
      </c>
      <c r="I498" s="395">
        <f>IF(OR(C498="150 Directors advances", C498="120 accounts receivable", C498="720.2 Automobile - Insurance", C498="720.3 Automobile - License", C498="870.4 Rent - Insurance", C498="870.6 Rent - Property Tax", C498="870.7 Rent - Homeoffice", C498="870.9 Rent - Water"),
   0,
   IF(Dashboard!$F$5="Quick",
      IF(OR(C498="190 Automobile",C498="200 computer hardware",C498="210 Computer software",C498="220 Quickbooks software",C498="230 Office equipment",C498="240 Office furniture"),
         E498-(E498/(1+Dashboard!$F$4)),
         0
      ),
      IF(C498="750 Business promotion",
         E498-(E498/(1+4.793/100)),
         E498-(E498/(1+Dashboard!$F$4))
      )
   )
)</f>
        <v>0</v>
      </c>
      <c r="J498" s="40">
        <f>Bank2[[#This Row],[Money in/ (Money out)]]-Bank2[[#This Row],[GST/HST]]</f>
        <v>0</v>
      </c>
      <c r="L498" s="37">
        <f t="shared" si="21"/>
        <v>0</v>
      </c>
    </row>
    <row r="499" spans="4:12" x14ac:dyDescent="0.2">
      <c r="D499" s="416">
        <f>_xlfn.XLOOKUP(C:C,Table1[for Import to Bank Register dropdown],Table1[for Pivot],0,0,1)</f>
        <v>0</v>
      </c>
      <c r="E499" s="422"/>
      <c r="F499" s="160">
        <f t="shared" si="23"/>
        <v>2222222</v>
      </c>
      <c r="G499" s="394">
        <f t="shared" si="22"/>
        <v>0</v>
      </c>
      <c r="I499" s="395">
        <f>IF(OR(C499="150 Directors advances", C499="120 accounts receivable", C499="720.2 Automobile - Insurance", C499="720.3 Automobile - License", C499="870.4 Rent - Insurance", C499="870.6 Rent - Property Tax", C499="870.7 Rent - Homeoffice", C499="870.9 Rent - Water"),
   0,
   IF(Dashboard!$F$5="Quick",
      IF(OR(C499="190 Automobile",C499="200 computer hardware",C499="210 Computer software",C499="220 Quickbooks software",C499="230 Office equipment",C499="240 Office furniture"),
         E499-(E499/(1+Dashboard!$F$4)),
         0
      ),
      IF(C499="750 Business promotion",
         E499-(E499/(1+4.793/100)),
         E499-(E499/(1+Dashboard!$F$4))
      )
   )
)</f>
        <v>0</v>
      </c>
      <c r="J499" s="40">
        <f>Bank2[[#This Row],[Money in/ (Money out)]]-Bank2[[#This Row],[GST/HST]]</f>
        <v>0</v>
      </c>
      <c r="L499" s="37">
        <f t="shared" si="21"/>
        <v>0</v>
      </c>
    </row>
    <row r="500" spans="4:12" x14ac:dyDescent="0.2">
      <c r="D500" s="416">
        <f>_xlfn.XLOOKUP(C:C,Table1[for Import to Bank Register dropdown],Table1[for Pivot],0,0,1)</f>
        <v>0</v>
      </c>
      <c r="E500" s="422"/>
      <c r="F500" s="160">
        <f t="shared" si="23"/>
        <v>2222222</v>
      </c>
      <c r="G500" s="394">
        <f t="shared" si="22"/>
        <v>0</v>
      </c>
      <c r="I500" s="395">
        <f>IF(OR(C500="150 Directors advances", C500="120 accounts receivable", C500="720.2 Automobile - Insurance", C500="720.3 Automobile - License", C500="870.4 Rent - Insurance", C500="870.6 Rent - Property Tax", C500="870.7 Rent - Homeoffice", C500="870.9 Rent - Water"),
   0,
   IF(Dashboard!$F$5="Quick",
      IF(OR(C500="190 Automobile",C500="200 computer hardware",C500="210 Computer software",C500="220 Quickbooks software",C500="230 Office equipment",C500="240 Office furniture"),
         E500-(E500/(1+Dashboard!$F$4)),
         0
      ),
      IF(C500="750 Business promotion",
         E500-(E500/(1+4.793/100)),
         E500-(E500/(1+Dashboard!$F$4))
      )
   )
)</f>
        <v>0</v>
      </c>
      <c r="J500" s="40">
        <f>Bank2[[#This Row],[Money in/ (Money out)]]-Bank2[[#This Row],[GST/HST]]</f>
        <v>0</v>
      </c>
      <c r="L500" s="37">
        <f t="shared" si="21"/>
        <v>0</v>
      </c>
    </row>
    <row r="501" spans="4:12" x14ac:dyDescent="0.2">
      <c r="D501" s="416">
        <f>_xlfn.XLOOKUP(C:C,Table1[for Import to Bank Register dropdown],Table1[for Pivot],0,0,1)</f>
        <v>0</v>
      </c>
      <c r="E501" s="422"/>
      <c r="F501" s="160">
        <f t="shared" si="23"/>
        <v>2222222</v>
      </c>
      <c r="G501" s="394">
        <f t="shared" si="22"/>
        <v>0</v>
      </c>
      <c r="I501" s="395">
        <f>IF(OR(C501="150 Directors advances", C501="120 accounts receivable", C501="720.2 Automobile - Insurance", C501="720.3 Automobile - License", C501="870.4 Rent - Insurance", C501="870.6 Rent - Property Tax", C501="870.7 Rent - Homeoffice", C501="870.9 Rent - Water"),
   0,
   IF(Dashboard!$F$5="Quick",
      IF(OR(C501="190 Automobile",C501="200 computer hardware",C501="210 Computer software",C501="220 Quickbooks software",C501="230 Office equipment",C501="240 Office furniture"),
         E501-(E501/(1+Dashboard!$F$4)),
         0
      ),
      IF(C501="750 Business promotion",
         E501-(E501/(1+4.793/100)),
         E501-(E501/(1+Dashboard!$F$4))
      )
   )
)</f>
        <v>0</v>
      </c>
      <c r="J501" s="40">
        <f>Bank2[[#This Row],[Money in/ (Money out)]]-Bank2[[#This Row],[GST/HST]]</f>
        <v>0</v>
      </c>
      <c r="L501" s="37">
        <f t="shared" si="21"/>
        <v>0</v>
      </c>
    </row>
    <row r="502" spans="4:12" x14ac:dyDescent="0.2">
      <c r="D502" s="416">
        <f>_xlfn.XLOOKUP(C:C,Table1[for Import to Bank Register dropdown],Table1[for Pivot],0,0,1)</f>
        <v>0</v>
      </c>
      <c r="E502" s="422"/>
      <c r="F502" s="160">
        <f t="shared" si="23"/>
        <v>2222222</v>
      </c>
      <c r="G502" s="394">
        <f t="shared" si="22"/>
        <v>0</v>
      </c>
      <c r="I502" s="395">
        <f>IF(OR(C502="150 Directors advances", C502="120 accounts receivable", C502="720.2 Automobile - Insurance", C502="720.3 Automobile - License", C502="870.4 Rent - Insurance", C502="870.6 Rent - Property Tax", C502="870.7 Rent - Homeoffice", C502="870.9 Rent - Water"),
   0,
   IF(Dashboard!$F$5="Quick",
      IF(OR(C502="190 Automobile",C502="200 computer hardware",C502="210 Computer software",C502="220 Quickbooks software",C502="230 Office equipment",C502="240 Office furniture"),
         E502-(E502/(1+Dashboard!$F$4)),
         0
      ),
      IF(C502="750 Business promotion",
         E502-(E502/(1+4.793/100)),
         E502-(E502/(1+Dashboard!$F$4))
      )
   )
)</f>
        <v>0</v>
      </c>
      <c r="J502" s="40">
        <f>Bank2[[#This Row],[Money in/ (Money out)]]-Bank2[[#This Row],[GST/HST]]</f>
        <v>0</v>
      </c>
      <c r="L502" s="37">
        <f t="shared" si="21"/>
        <v>0</v>
      </c>
    </row>
    <row r="503" spans="4:12" x14ac:dyDescent="0.2">
      <c r="D503" s="416">
        <f>_xlfn.XLOOKUP(C:C,Table1[for Import to Bank Register dropdown],Table1[for Pivot],0,0,1)</f>
        <v>0</v>
      </c>
      <c r="E503" s="422"/>
      <c r="F503" s="160">
        <f t="shared" si="23"/>
        <v>2222222</v>
      </c>
      <c r="G503" s="394">
        <f t="shared" si="22"/>
        <v>0</v>
      </c>
      <c r="I503" s="395">
        <f>IF(OR(C503="150 Directors advances", C503="120 accounts receivable", C503="720.2 Automobile - Insurance", C503="720.3 Automobile - License", C503="870.4 Rent - Insurance", C503="870.6 Rent - Property Tax", C503="870.7 Rent - Homeoffice", C503="870.9 Rent - Water"),
   0,
   IF(Dashboard!$F$5="Quick",
      IF(OR(C503="190 Automobile",C503="200 computer hardware",C503="210 Computer software",C503="220 Quickbooks software",C503="230 Office equipment",C503="240 Office furniture"),
         E503-(E503/(1+Dashboard!$F$4)),
         0
      ),
      IF(C503="750 Business promotion",
         E503-(E503/(1+4.793/100)),
         E503-(E503/(1+Dashboard!$F$4))
      )
   )
)</f>
        <v>0</v>
      </c>
      <c r="J503" s="40">
        <f>Bank2[[#This Row],[Money in/ (Money out)]]-Bank2[[#This Row],[GST/HST]]</f>
        <v>0</v>
      </c>
      <c r="L503" s="37">
        <f t="shared" si="21"/>
        <v>0</v>
      </c>
    </row>
    <row r="504" spans="4:12" x14ac:dyDescent="0.2">
      <c r="D504" s="416">
        <f>_xlfn.XLOOKUP(C:C,Table1[for Import to Bank Register dropdown],Table1[for Pivot],0,0,1)</f>
        <v>0</v>
      </c>
      <c r="E504" s="422"/>
      <c r="F504" s="160">
        <f t="shared" si="23"/>
        <v>2222222</v>
      </c>
      <c r="G504" s="394">
        <f t="shared" si="22"/>
        <v>0</v>
      </c>
      <c r="I504" s="395">
        <f>IF(OR(C504="150 Directors advances", C504="120 accounts receivable", C504="720.2 Automobile - Insurance", C504="720.3 Automobile - License", C504="870.4 Rent - Insurance", C504="870.6 Rent - Property Tax", C504="870.7 Rent - Homeoffice", C504="870.9 Rent - Water"),
   0,
   IF(Dashboard!$F$5="Quick",
      IF(OR(C504="190 Automobile",C504="200 computer hardware",C504="210 Computer software",C504="220 Quickbooks software",C504="230 Office equipment",C504="240 Office furniture"),
         E504-(E504/(1+Dashboard!$F$4)),
         0
      ),
      IF(C504="750 Business promotion",
         E504-(E504/(1+4.793/100)),
         E504-(E504/(1+Dashboard!$F$4))
      )
   )
)</f>
        <v>0</v>
      </c>
      <c r="J504" s="40">
        <f>Bank2[[#This Row],[Money in/ (Money out)]]-Bank2[[#This Row],[GST/HST]]</f>
        <v>0</v>
      </c>
      <c r="L504" s="37">
        <f t="shared" si="21"/>
        <v>0</v>
      </c>
    </row>
    <row r="505" spans="4:12" x14ac:dyDescent="0.2">
      <c r="D505" s="416">
        <f>_xlfn.XLOOKUP(C:C,Table1[for Import to Bank Register dropdown],Table1[for Pivot],0,0,1)</f>
        <v>0</v>
      </c>
      <c r="E505" s="422"/>
      <c r="F505" s="160">
        <f t="shared" si="23"/>
        <v>2222222</v>
      </c>
      <c r="G505" s="394">
        <f t="shared" si="22"/>
        <v>0</v>
      </c>
      <c r="I505" s="395">
        <f>IF(OR(C505="150 Directors advances", C505="120 accounts receivable", C505="720.2 Automobile - Insurance", C505="720.3 Automobile - License", C505="870.4 Rent - Insurance", C505="870.6 Rent - Property Tax", C505="870.7 Rent - Homeoffice", C505="870.9 Rent - Water"),
   0,
   IF(Dashboard!$F$5="Quick",
      IF(OR(C505="190 Automobile",C505="200 computer hardware",C505="210 Computer software",C505="220 Quickbooks software",C505="230 Office equipment",C505="240 Office furniture"),
         E505-(E505/(1+Dashboard!$F$4)),
         0
      ),
      IF(C505="750 Business promotion",
         E505-(E505/(1+4.793/100)),
         E505-(E505/(1+Dashboard!$F$4))
      )
   )
)</f>
        <v>0</v>
      </c>
      <c r="J505" s="40">
        <f>Bank2[[#This Row],[Money in/ (Money out)]]-Bank2[[#This Row],[GST/HST]]</f>
        <v>0</v>
      </c>
      <c r="L505" s="37">
        <f t="shared" si="21"/>
        <v>0</v>
      </c>
    </row>
    <row r="506" spans="4:12" x14ac:dyDescent="0.2">
      <c r="D506" s="416">
        <f>_xlfn.XLOOKUP(C:C,Table1[for Import to Bank Register dropdown],Table1[for Pivot],0,0,1)</f>
        <v>0</v>
      </c>
      <c r="E506" s="422"/>
      <c r="F506" s="160">
        <f t="shared" si="23"/>
        <v>2222222</v>
      </c>
      <c r="G506" s="394">
        <f t="shared" si="22"/>
        <v>0</v>
      </c>
      <c r="I506" s="395">
        <f>IF(OR(C506="150 Directors advances", C506="120 accounts receivable", C506="720.2 Automobile - Insurance", C506="720.3 Automobile - License", C506="870.4 Rent - Insurance", C506="870.6 Rent - Property Tax", C506="870.7 Rent - Homeoffice", C506="870.9 Rent - Water"),
   0,
   IF(Dashboard!$F$5="Quick",
      IF(OR(C506="190 Automobile",C506="200 computer hardware",C506="210 Computer software",C506="220 Quickbooks software",C506="230 Office equipment",C506="240 Office furniture"),
         E506-(E506/(1+Dashboard!$F$4)),
         0
      ),
      IF(C506="750 Business promotion",
         E506-(E506/(1+4.793/100)),
         E506-(E506/(1+Dashboard!$F$4))
      )
   )
)</f>
        <v>0</v>
      </c>
      <c r="J506" s="40">
        <f>Bank2[[#This Row],[Money in/ (Money out)]]-Bank2[[#This Row],[GST/HST]]</f>
        <v>0</v>
      </c>
      <c r="L506" s="37">
        <f t="shared" si="21"/>
        <v>0</v>
      </c>
    </row>
    <row r="507" spans="4:12" x14ac:dyDescent="0.2">
      <c r="D507" s="416">
        <f>_xlfn.XLOOKUP(C:C,Table1[for Import to Bank Register dropdown],Table1[for Pivot],0,0,1)</f>
        <v>0</v>
      </c>
      <c r="E507" s="422"/>
      <c r="F507" s="160">
        <f t="shared" si="23"/>
        <v>2222222</v>
      </c>
      <c r="G507" s="394">
        <f t="shared" si="22"/>
        <v>0</v>
      </c>
      <c r="I507" s="395">
        <f>IF(OR(C507="150 Directors advances", C507="120 accounts receivable", C507="720.2 Automobile - Insurance", C507="720.3 Automobile - License", C507="870.4 Rent - Insurance", C507="870.6 Rent - Property Tax", C507="870.7 Rent - Homeoffice", C507="870.9 Rent - Water"),
   0,
   IF(Dashboard!$F$5="Quick",
      IF(OR(C507="190 Automobile",C507="200 computer hardware",C507="210 Computer software",C507="220 Quickbooks software",C507="230 Office equipment",C507="240 Office furniture"),
         E507-(E507/(1+Dashboard!$F$4)),
         0
      ),
      IF(C507="750 Business promotion",
         E507-(E507/(1+4.793/100)),
         E507-(E507/(1+Dashboard!$F$4))
      )
   )
)</f>
        <v>0</v>
      </c>
      <c r="J507" s="40">
        <f>Bank2[[#This Row],[Money in/ (Money out)]]-Bank2[[#This Row],[GST/HST]]</f>
        <v>0</v>
      </c>
      <c r="L507" s="37">
        <f t="shared" si="21"/>
        <v>0</v>
      </c>
    </row>
    <row r="508" spans="4:12" x14ac:dyDescent="0.2">
      <c r="D508" s="416">
        <f>_xlfn.XLOOKUP(C:C,Table1[for Import to Bank Register dropdown],Table1[for Pivot],0,0,1)</f>
        <v>0</v>
      </c>
      <c r="E508" s="422"/>
      <c r="F508" s="160">
        <f t="shared" si="23"/>
        <v>2222222</v>
      </c>
      <c r="G508" s="394">
        <f t="shared" si="22"/>
        <v>0</v>
      </c>
      <c r="I508" s="395">
        <f>IF(OR(C508="150 Directors advances", C508="120 accounts receivable", C508="720.2 Automobile - Insurance", C508="720.3 Automobile - License", C508="870.4 Rent - Insurance", C508="870.6 Rent - Property Tax", C508="870.7 Rent - Homeoffice", C508="870.9 Rent - Water"),
   0,
   IF(Dashboard!$F$5="Quick",
      IF(OR(C508="190 Automobile",C508="200 computer hardware",C508="210 Computer software",C508="220 Quickbooks software",C508="230 Office equipment",C508="240 Office furniture"),
         E508-(E508/(1+Dashboard!$F$4)),
         0
      ),
      IF(C508="750 Business promotion",
         E508-(E508/(1+4.793/100)),
         E508-(E508/(1+Dashboard!$F$4))
      )
   )
)</f>
        <v>0</v>
      </c>
      <c r="J508" s="40">
        <f>Bank2[[#This Row],[Money in/ (Money out)]]-Bank2[[#This Row],[GST/HST]]</f>
        <v>0</v>
      </c>
      <c r="L508" s="37">
        <f t="shared" si="21"/>
        <v>0</v>
      </c>
    </row>
    <row r="509" spans="4:12" x14ac:dyDescent="0.2">
      <c r="D509" s="416">
        <f>_xlfn.XLOOKUP(C:C,Table1[for Import to Bank Register dropdown],Table1[for Pivot],0,0,1)</f>
        <v>0</v>
      </c>
      <c r="E509" s="422"/>
      <c r="F509" s="160">
        <f t="shared" si="23"/>
        <v>2222222</v>
      </c>
      <c r="G509" s="394">
        <f t="shared" si="22"/>
        <v>0</v>
      </c>
      <c r="I509" s="395">
        <f>IF(OR(C509="150 Directors advances", C509="120 accounts receivable", C509="720.2 Automobile - Insurance", C509="720.3 Automobile - License", C509="870.4 Rent - Insurance", C509="870.6 Rent - Property Tax", C509="870.7 Rent - Homeoffice", C509="870.9 Rent - Water"),
   0,
   IF(Dashboard!$F$5="Quick",
      IF(OR(C509="190 Automobile",C509="200 computer hardware",C509="210 Computer software",C509="220 Quickbooks software",C509="230 Office equipment",C509="240 Office furniture"),
         E509-(E509/(1+Dashboard!$F$4)),
         0
      ),
      IF(C509="750 Business promotion",
         E509-(E509/(1+4.793/100)),
         E509-(E509/(1+Dashboard!$F$4))
      )
   )
)</f>
        <v>0</v>
      </c>
      <c r="J509" s="40">
        <f>Bank2[[#This Row],[Money in/ (Money out)]]-Bank2[[#This Row],[GST/HST]]</f>
        <v>0</v>
      </c>
      <c r="L509" s="37">
        <f t="shared" si="21"/>
        <v>0</v>
      </c>
    </row>
    <row r="510" spans="4:12" x14ac:dyDescent="0.2">
      <c r="D510" s="416">
        <f>_xlfn.XLOOKUP(C:C,Table1[for Import to Bank Register dropdown],Table1[for Pivot],0,0,1)</f>
        <v>0</v>
      </c>
      <c r="E510" s="422"/>
      <c r="F510" s="160">
        <f t="shared" si="23"/>
        <v>2222222</v>
      </c>
      <c r="G510" s="394">
        <f t="shared" si="22"/>
        <v>0</v>
      </c>
      <c r="I510" s="395">
        <f>IF(OR(C510="150 Directors advances", C510="120 accounts receivable", C510="720.2 Automobile - Insurance", C510="720.3 Automobile - License", C510="870.4 Rent - Insurance", C510="870.6 Rent - Property Tax", C510="870.7 Rent - Homeoffice", C510="870.9 Rent - Water"),
   0,
   IF(Dashboard!$F$5="Quick",
      IF(OR(C510="190 Automobile",C510="200 computer hardware",C510="210 Computer software",C510="220 Quickbooks software",C510="230 Office equipment",C510="240 Office furniture"),
         E510-(E510/(1+Dashboard!$F$4)),
         0
      ),
      IF(C510="750 Business promotion",
         E510-(E510/(1+4.793/100)),
         E510-(E510/(1+Dashboard!$F$4))
      )
   )
)</f>
        <v>0</v>
      </c>
      <c r="J510" s="40">
        <f>Bank2[[#This Row],[Money in/ (Money out)]]-Bank2[[#This Row],[GST/HST]]</f>
        <v>0</v>
      </c>
      <c r="L510" s="37">
        <f t="shared" si="21"/>
        <v>0</v>
      </c>
    </row>
    <row r="511" spans="4:12" x14ac:dyDescent="0.2">
      <c r="D511" s="416">
        <f>_xlfn.XLOOKUP(C:C,Table1[for Import to Bank Register dropdown],Table1[for Pivot],0,0,1)</f>
        <v>0</v>
      </c>
      <c r="E511" s="422"/>
      <c r="F511" s="160">
        <f t="shared" si="23"/>
        <v>2222222</v>
      </c>
      <c r="G511" s="394">
        <f t="shared" si="22"/>
        <v>0</v>
      </c>
      <c r="I511" s="395">
        <f>IF(OR(C511="150 Directors advances", C511="120 accounts receivable", C511="720.2 Automobile - Insurance", C511="720.3 Automobile - License", C511="870.4 Rent - Insurance", C511="870.6 Rent - Property Tax", C511="870.7 Rent - Homeoffice", C511="870.9 Rent - Water"),
   0,
   IF(Dashboard!$F$5="Quick",
      IF(OR(C511="190 Automobile",C511="200 computer hardware",C511="210 Computer software",C511="220 Quickbooks software",C511="230 Office equipment",C511="240 Office furniture"),
         E511-(E511/(1+Dashboard!$F$4)),
         0
      ),
      IF(C511="750 Business promotion",
         E511-(E511/(1+4.793/100)),
         E511-(E511/(1+Dashboard!$F$4))
      )
   )
)</f>
        <v>0</v>
      </c>
      <c r="J511" s="40">
        <f>Bank2[[#This Row],[Money in/ (Money out)]]-Bank2[[#This Row],[GST/HST]]</f>
        <v>0</v>
      </c>
      <c r="L511" s="37">
        <f t="shared" si="21"/>
        <v>0</v>
      </c>
    </row>
    <row r="512" spans="4:12" x14ac:dyDescent="0.2">
      <c r="D512" s="416">
        <f>_xlfn.XLOOKUP(C:C,Table1[for Import to Bank Register dropdown],Table1[for Pivot],0,0,1)</f>
        <v>0</v>
      </c>
      <c r="E512" s="422"/>
      <c r="F512" s="160">
        <f t="shared" si="23"/>
        <v>2222222</v>
      </c>
      <c r="G512" s="394">
        <f t="shared" si="22"/>
        <v>0</v>
      </c>
      <c r="I512" s="395">
        <f>IF(OR(C512="150 Directors advances", C512="120 accounts receivable", C512="720.2 Automobile - Insurance", C512="720.3 Automobile - License", C512="870.4 Rent - Insurance", C512="870.6 Rent - Property Tax", C512="870.7 Rent - Homeoffice", C512="870.9 Rent - Water"),
   0,
   IF(Dashboard!$F$5="Quick",
      IF(OR(C512="190 Automobile",C512="200 computer hardware",C512="210 Computer software",C512="220 Quickbooks software",C512="230 Office equipment",C512="240 Office furniture"),
         E512-(E512/(1+Dashboard!$F$4)),
         0
      ),
      IF(C512="750 Business promotion",
         E512-(E512/(1+4.793/100)),
         E512-(E512/(1+Dashboard!$F$4))
      )
   )
)</f>
        <v>0</v>
      </c>
      <c r="J512" s="40">
        <f>Bank2[[#This Row],[Money in/ (Money out)]]-Bank2[[#This Row],[GST/HST]]</f>
        <v>0</v>
      </c>
      <c r="L512" s="37">
        <f t="shared" si="21"/>
        <v>0</v>
      </c>
    </row>
    <row r="513" spans="4:12" x14ac:dyDescent="0.2">
      <c r="D513" s="416">
        <f>_xlfn.XLOOKUP(C:C,Table1[for Import to Bank Register dropdown],Table1[for Pivot],0,0,1)</f>
        <v>0</v>
      </c>
      <c r="E513" s="422"/>
      <c r="F513" s="160">
        <f t="shared" si="23"/>
        <v>2222222</v>
      </c>
      <c r="G513" s="394">
        <f t="shared" si="22"/>
        <v>0</v>
      </c>
      <c r="I513" s="395">
        <f>IF(OR(C513="150 Directors advances", C513="120 accounts receivable", C513="720.2 Automobile - Insurance", C513="720.3 Automobile - License", C513="870.4 Rent - Insurance", C513="870.6 Rent - Property Tax", C513="870.7 Rent - Homeoffice", C513="870.9 Rent - Water"),
   0,
   IF(Dashboard!$F$5="Quick",
      IF(OR(C513="190 Automobile",C513="200 computer hardware",C513="210 Computer software",C513="220 Quickbooks software",C513="230 Office equipment",C513="240 Office furniture"),
         E513-(E513/(1+Dashboard!$F$4)),
         0
      ),
      IF(C513="750 Business promotion",
         E513-(E513/(1+4.793/100)),
         E513-(E513/(1+Dashboard!$F$4))
      )
   )
)</f>
        <v>0</v>
      </c>
      <c r="J513" s="40">
        <f>Bank2[[#This Row],[Money in/ (Money out)]]-Bank2[[#This Row],[GST/HST]]</f>
        <v>0</v>
      </c>
      <c r="L513" s="37">
        <f t="shared" si="21"/>
        <v>0</v>
      </c>
    </row>
    <row r="514" spans="4:12" x14ac:dyDescent="0.2">
      <c r="D514" s="416">
        <f>_xlfn.XLOOKUP(C:C,Table1[for Import to Bank Register dropdown],Table1[for Pivot],0,0,1)</f>
        <v>0</v>
      </c>
      <c r="E514" s="422"/>
      <c r="F514" s="160">
        <f t="shared" si="23"/>
        <v>2222222</v>
      </c>
      <c r="G514" s="394">
        <f t="shared" si="22"/>
        <v>0</v>
      </c>
      <c r="I514" s="395">
        <f>IF(OR(C514="150 Directors advances", C514="120 accounts receivable", C514="720.2 Automobile - Insurance", C514="720.3 Automobile - License", C514="870.4 Rent - Insurance", C514="870.6 Rent - Property Tax", C514="870.7 Rent - Homeoffice", C514="870.9 Rent - Water"),
   0,
   IF(Dashboard!$F$5="Quick",
      IF(OR(C514="190 Automobile",C514="200 computer hardware",C514="210 Computer software",C514="220 Quickbooks software",C514="230 Office equipment",C514="240 Office furniture"),
         E514-(E514/(1+Dashboard!$F$4)),
         0
      ),
      IF(C514="750 Business promotion",
         E514-(E514/(1+4.793/100)),
         E514-(E514/(1+Dashboard!$F$4))
      )
   )
)</f>
        <v>0</v>
      </c>
      <c r="J514" s="40">
        <f>Bank2[[#This Row],[Money in/ (Money out)]]-Bank2[[#This Row],[GST/HST]]</f>
        <v>0</v>
      </c>
      <c r="L514" s="37">
        <f t="shared" si="21"/>
        <v>0</v>
      </c>
    </row>
    <row r="515" spans="4:12" x14ac:dyDescent="0.2">
      <c r="D515" s="416">
        <f>_xlfn.XLOOKUP(C:C,Table1[for Import to Bank Register dropdown],Table1[for Pivot],0,0,1)</f>
        <v>0</v>
      </c>
      <c r="E515" s="422"/>
      <c r="F515" s="160">
        <f t="shared" si="23"/>
        <v>2222222</v>
      </c>
      <c r="G515" s="394">
        <f t="shared" si="22"/>
        <v>0</v>
      </c>
      <c r="I515" s="395">
        <f>IF(OR(C515="150 Directors advances", C515="120 accounts receivable", C515="720.2 Automobile - Insurance", C515="720.3 Automobile - License", C515="870.4 Rent - Insurance", C515="870.6 Rent - Property Tax", C515="870.7 Rent - Homeoffice", C515="870.9 Rent - Water"),
   0,
   IF(Dashboard!$F$5="Quick",
      IF(OR(C515="190 Automobile",C515="200 computer hardware",C515="210 Computer software",C515="220 Quickbooks software",C515="230 Office equipment",C515="240 Office furniture"),
         E515-(E515/(1+Dashboard!$F$4)),
         0
      ),
      IF(C515="750 Business promotion",
         E515-(E515/(1+4.793/100)),
         E515-(E515/(1+Dashboard!$F$4))
      )
   )
)</f>
        <v>0</v>
      </c>
      <c r="J515" s="40">
        <f>Bank2[[#This Row],[Money in/ (Money out)]]-Bank2[[#This Row],[GST/HST]]</f>
        <v>0</v>
      </c>
      <c r="L515" s="37">
        <f t="shared" si="21"/>
        <v>0</v>
      </c>
    </row>
    <row r="516" spans="4:12" x14ac:dyDescent="0.2">
      <c r="D516" s="416">
        <f>_xlfn.XLOOKUP(C:C,Table1[for Import to Bank Register dropdown],Table1[for Pivot],0,0,1)</f>
        <v>0</v>
      </c>
      <c r="E516" s="422"/>
      <c r="F516" s="160">
        <f t="shared" si="23"/>
        <v>2222222</v>
      </c>
      <c r="G516" s="394">
        <f t="shared" si="22"/>
        <v>0</v>
      </c>
      <c r="I516" s="395">
        <f>IF(OR(C516="150 Directors advances", C516="120 accounts receivable", C516="720.2 Automobile - Insurance", C516="720.3 Automobile - License", C516="870.4 Rent - Insurance", C516="870.6 Rent - Property Tax", C516="870.7 Rent - Homeoffice", C516="870.9 Rent - Water"),
   0,
   IF(Dashboard!$F$5="Quick",
      IF(OR(C516="190 Automobile",C516="200 computer hardware",C516="210 Computer software",C516="220 Quickbooks software",C516="230 Office equipment",C516="240 Office furniture"),
         E516-(E516/(1+Dashboard!$F$4)),
         0
      ),
      IF(C516="750 Business promotion",
         E516-(E516/(1+4.793/100)),
         E516-(E516/(1+Dashboard!$F$4))
      )
   )
)</f>
        <v>0</v>
      </c>
      <c r="J516" s="40">
        <f>Bank2[[#This Row],[Money in/ (Money out)]]-Bank2[[#This Row],[GST/HST]]</f>
        <v>0</v>
      </c>
      <c r="L516" s="37">
        <f t="shared" si="21"/>
        <v>0</v>
      </c>
    </row>
    <row r="517" spans="4:12" x14ac:dyDescent="0.2">
      <c r="D517" s="416">
        <f>_xlfn.XLOOKUP(C:C,Table1[for Import to Bank Register dropdown],Table1[for Pivot],0,0,1)</f>
        <v>0</v>
      </c>
      <c r="E517" s="422"/>
      <c r="F517" s="160">
        <f t="shared" si="23"/>
        <v>2222222</v>
      </c>
      <c r="G517" s="394">
        <f t="shared" si="22"/>
        <v>0</v>
      </c>
      <c r="I517" s="395">
        <f>IF(OR(C517="150 Directors advances", C517="120 accounts receivable", C517="720.2 Automobile - Insurance", C517="720.3 Automobile - License", C517="870.4 Rent - Insurance", C517="870.6 Rent - Property Tax", C517="870.7 Rent - Homeoffice", C517="870.9 Rent - Water"),
   0,
   IF(Dashboard!$F$5="Quick",
      IF(OR(C517="190 Automobile",C517="200 computer hardware",C517="210 Computer software",C517="220 Quickbooks software",C517="230 Office equipment",C517="240 Office furniture"),
         E517-(E517/(1+Dashboard!$F$4)),
         0
      ),
      IF(C517="750 Business promotion",
         E517-(E517/(1+4.793/100)),
         E517-(E517/(1+Dashboard!$F$4))
      )
   )
)</f>
        <v>0</v>
      </c>
      <c r="J517" s="40">
        <f>Bank2[[#This Row],[Money in/ (Money out)]]-Bank2[[#This Row],[GST/HST]]</f>
        <v>0</v>
      </c>
      <c r="L517" s="37">
        <f t="shared" si="21"/>
        <v>0</v>
      </c>
    </row>
    <row r="518" spans="4:12" x14ac:dyDescent="0.2">
      <c r="D518" s="416">
        <f>_xlfn.XLOOKUP(C:C,Table1[for Import to Bank Register dropdown],Table1[for Pivot],0,0,1)</f>
        <v>0</v>
      </c>
      <c r="E518" s="422"/>
      <c r="F518" s="160">
        <f t="shared" si="23"/>
        <v>2222222</v>
      </c>
      <c r="G518" s="394">
        <f t="shared" si="22"/>
        <v>0</v>
      </c>
      <c r="I518" s="395">
        <f>IF(OR(C518="150 Directors advances", C518="120 accounts receivable", C518="720.2 Automobile - Insurance", C518="720.3 Automobile - License", C518="870.4 Rent - Insurance", C518="870.6 Rent - Property Tax", C518="870.7 Rent - Homeoffice", C518="870.9 Rent - Water"),
   0,
   IF(Dashboard!$F$5="Quick",
      IF(OR(C518="190 Automobile",C518="200 computer hardware",C518="210 Computer software",C518="220 Quickbooks software",C518="230 Office equipment",C518="240 Office furniture"),
         E518-(E518/(1+Dashboard!$F$4)),
         0
      ),
      IF(C518="750 Business promotion",
         E518-(E518/(1+4.793/100)),
         E518-(E518/(1+Dashboard!$F$4))
      )
   )
)</f>
        <v>0</v>
      </c>
      <c r="J518" s="40">
        <f>Bank2[[#This Row],[Money in/ (Money out)]]-Bank2[[#This Row],[GST/HST]]</f>
        <v>0</v>
      </c>
      <c r="L518" s="37">
        <f t="shared" si="21"/>
        <v>0</v>
      </c>
    </row>
    <row r="519" spans="4:12" x14ac:dyDescent="0.2">
      <c r="D519" s="416">
        <f>_xlfn.XLOOKUP(C:C,Table1[for Import to Bank Register dropdown],Table1[for Pivot],0,0,1)</f>
        <v>0</v>
      </c>
      <c r="E519" s="422"/>
      <c r="F519" s="160">
        <f t="shared" si="23"/>
        <v>2222222</v>
      </c>
      <c r="G519" s="394">
        <f t="shared" si="22"/>
        <v>0</v>
      </c>
      <c r="I519" s="395">
        <f>IF(OR(C519="150 Directors advances", C519="120 accounts receivable", C519="720.2 Automobile - Insurance", C519="720.3 Automobile - License", C519="870.4 Rent - Insurance", C519="870.6 Rent - Property Tax", C519="870.7 Rent - Homeoffice", C519="870.9 Rent - Water"),
   0,
   IF(Dashboard!$F$5="Quick",
      IF(OR(C519="190 Automobile",C519="200 computer hardware",C519="210 Computer software",C519="220 Quickbooks software",C519="230 Office equipment",C519="240 Office furniture"),
         E519-(E519/(1+Dashboard!$F$4)),
         0
      ),
      IF(C519="750 Business promotion",
         E519-(E519/(1+4.793/100)),
         E519-(E519/(1+Dashboard!$F$4))
      )
   )
)</f>
        <v>0</v>
      </c>
      <c r="J519" s="40">
        <f>Bank2[[#This Row],[Money in/ (Money out)]]-Bank2[[#This Row],[GST/HST]]</f>
        <v>0</v>
      </c>
      <c r="L519" s="37">
        <f t="shared" ref="L519:L582" si="24">$L$3</f>
        <v>0</v>
      </c>
    </row>
    <row r="520" spans="4:12" x14ac:dyDescent="0.2">
      <c r="D520" s="416">
        <f>_xlfn.XLOOKUP(C:C,Table1[for Import to Bank Register dropdown],Table1[for Pivot],0,0,1)</f>
        <v>0</v>
      </c>
      <c r="E520" s="422"/>
      <c r="F520" s="160">
        <f t="shared" si="23"/>
        <v>2222222</v>
      </c>
      <c r="G520" s="394">
        <f t="shared" si="22"/>
        <v>0</v>
      </c>
      <c r="I520" s="395">
        <f>IF(OR(C520="150 Directors advances", C520="120 accounts receivable", C520="720.2 Automobile - Insurance", C520="720.3 Automobile - License", C520="870.4 Rent - Insurance", C520="870.6 Rent - Property Tax", C520="870.7 Rent - Homeoffice", C520="870.9 Rent - Water"),
   0,
   IF(Dashboard!$F$5="Quick",
      IF(OR(C520="190 Automobile",C520="200 computer hardware",C520="210 Computer software",C520="220 Quickbooks software",C520="230 Office equipment",C520="240 Office furniture"),
         E520-(E520/(1+Dashboard!$F$4)),
         0
      ),
      IF(C520="750 Business promotion",
         E520-(E520/(1+4.793/100)),
         E520-(E520/(1+Dashboard!$F$4))
      )
   )
)</f>
        <v>0</v>
      </c>
      <c r="J520" s="40">
        <f>Bank2[[#This Row],[Money in/ (Money out)]]-Bank2[[#This Row],[GST/HST]]</f>
        <v>0</v>
      </c>
      <c r="L520" s="37">
        <f t="shared" si="24"/>
        <v>0</v>
      </c>
    </row>
    <row r="521" spans="4:12" x14ac:dyDescent="0.2">
      <c r="D521" s="416">
        <f>_xlfn.XLOOKUP(C:C,Table1[for Import to Bank Register dropdown],Table1[for Pivot],0,0,1)</f>
        <v>0</v>
      </c>
      <c r="E521" s="422"/>
      <c r="F521" s="160">
        <f t="shared" si="23"/>
        <v>2222222</v>
      </c>
      <c r="G521" s="394">
        <f t="shared" si="22"/>
        <v>0</v>
      </c>
      <c r="I521" s="395">
        <f>IF(OR(C521="150 Directors advances", C521="120 accounts receivable", C521="720.2 Automobile - Insurance", C521="720.3 Automobile - License", C521="870.4 Rent - Insurance", C521="870.6 Rent - Property Tax", C521="870.7 Rent - Homeoffice", C521="870.9 Rent - Water"),
   0,
   IF(Dashboard!$F$5="Quick",
      IF(OR(C521="190 Automobile",C521="200 computer hardware",C521="210 Computer software",C521="220 Quickbooks software",C521="230 Office equipment",C521="240 Office furniture"),
         E521-(E521/(1+Dashboard!$F$4)),
         0
      ),
      IF(C521="750 Business promotion",
         E521-(E521/(1+4.793/100)),
         E521-(E521/(1+Dashboard!$F$4))
      )
   )
)</f>
        <v>0</v>
      </c>
      <c r="J521" s="40">
        <f>Bank2[[#This Row],[Money in/ (Money out)]]-Bank2[[#This Row],[GST/HST]]</f>
        <v>0</v>
      </c>
      <c r="L521" s="37">
        <f t="shared" si="24"/>
        <v>0</v>
      </c>
    </row>
    <row r="522" spans="4:12" x14ac:dyDescent="0.2">
      <c r="D522" s="416">
        <f>_xlfn.XLOOKUP(C:C,Table1[for Import to Bank Register dropdown],Table1[for Pivot],0,0,1)</f>
        <v>0</v>
      </c>
      <c r="E522" s="422"/>
      <c r="F522" s="160">
        <f t="shared" si="23"/>
        <v>2222222</v>
      </c>
      <c r="G522" s="394">
        <f t="shared" ref="G522:G585" si="25">G521+E522</f>
        <v>0</v>
      </c>
      <c r="I522" s="395">
        <f>IF(OR(C522="150 Directors advances", C522="120 accounts receivable", C522="720.2 Automobile - Insurance", C522="720.3 Automobile - License", C522="870.4 Rent - Insurance", C522="870.6 Rent - Property Tax", C522="870.7 Rent - Homeoffice", C522="870.9 Rent - Water"),
   0,
   IF(Dashboard!$F$5="Quick",
      IF(OR(C522="190 Automobile",C522="200 computer hardware",C522="210 Computer software",C522="220 Quickbooks software",C522="230 Office equipment",C522="240 Office furniture"),
         E522-(E522/(1+Dashboard!$F$4)),
         0
      ),
      IF(C522="750 Business promotion",
         E522-(E522/(1+4.793/100)),
         E522-(E522/(1+Dashboard!$F$4))
      )
   )
)</f>
        <v>0</v>
      </c>
      <c r="J522" s="40">
        <f>Bank2[[#This Row],[Money in/ (Money out)]]-Bank2[[#This Row],[GST/HST]]</f>
        <v>0</v>
      </c>
      <c r="L522" s="37">
        <f t="shared" si="24"/>
        <v>0</v>
      </c>
    </row>
    <row r="523" spans="4:12" x14ac:dyDescent="0.2">
      <c r="D523" s="416">
        <f>_xlfn.XLOOKUP(C:C,Table1[for Import to Bank Register dropdown],Table1[for Pivot],0,0,1)</f>
        <v>0</v>
      </c>
      <c r="E523" s="422"/>
      <c r="F523" s="160">
        <f t="shared" ref="F523:F586" si="26">$E$2</f>
        <v>2222222</v>
      </c>
      <c r="G523" s="394">
        <f t="shared" si="25"/>
        <v>0</v>
      </c>
      <c r="I523" s="395">
        <f>IF(OR(C523="150 Directors advances", C523="120 accounts receivable", C523="720.2 Automobile - Insurance", C523="720.3 Automobile - License", C523="870.4 Rent - Insurance", C523="870.6 Rent - Property Tax", C523="870.7 Rent - Homeoffice", C523="870.9 Rent - Water"),
   0,
   IF(Dashboard!$F$5="Quick",
      IF(OR(C523="190 Automobile",C523="200 computer hardware",C523="210 Computer software",C523="220 Quickbooks software",C523="230 Office equipment",C523="240 Office furniture"),
         E523-(E523/(1+Dashboard!$F$4)),
         0
      ),
      IF(C523="750 Business promotion",
         E523-(E523/(1+4.793/100)),
         E523-(E523/(1+Dashboard!$F$4))
      )
   )
)</f>
        <v>0</v>
      </c>
      <c r="J523" s="40">
        <f>Bank2[[#This Row],[Money in/ (Money out)]]-Bank2[[#This Row],[GST/HST]]</f>
        <v>0</v>
      </c>
      <c r="L523" s="37">
        <f t="shared" si="24"/>
        <v>0</v>
      </c>
    </row>
    <row r="524" spans="4:12" x14ac:dyDescent="0.2">
      <c r="D524" s="416">
        <f>_xlfn.XLOOKUP(C:C,Table1[for Import to Bank Register dropdown],Table1[for Pivot],0,0,1)</f>
        <v>0</v>
      </c>
      <c r="E524" s="422"/>
      <c r="F524" s="160">
        <f t="shared" si="26"/>
        <v>2222222</v>
      </c>
      <c r="G524" s="394">
        <f t="shared" si="25"/>
        <v>0</v>
      </c>
      <c r="I524" s="395">
        <f>IF(OR(C524="150 Directors advances", C524="120 accounts receivable", C524="720.2 Automobile - Insurance", C524="720.3 Automobile - License", C524="870.4 Rent - Insurance", C524="870.6 Rent - Property Tax", C524="870.7 Rent - Homeoffice", C524="870.9 Rent - Water"),
   0,
   IF(Dashboard!$F$5="Quick",
      IF(OR(C524="190 Automobile",C524="200 computer hardware",C524="210 Computer software",C524="220 Quickbooks software",C524="230 Office equipment",C524="240 Office furniture"),
         E524-(E524/(1+Dashboard!$F$4)),
         0
      ),
      IF(C524="750 Business promotion",
         E524-(E524/(1+4.793/100)),
         E524-(E524/(1+Dashboard!$F$4))
      )
   )
)</f>
        <v>0</v>
      </c>
      <c r="J524" s="40">
        <f>Bank2[[#This Row],[Money in/ (Money out)]]-Bank2[[#This Row],[GST/HST]]</f>
        <v>0</v>
      </c>
      <c r="L524" s="37">
        <f t="shared" si="24"/>
        <v>0</v>
      </c>
    </row>
    <row r="525" spans="4:12" x14ac:dyDescent="0.2">
      <c r="D525" s="416">
        <f>_xlfn.XLOOKUP(C:C,Table1[for Import to Bank Register dropdown],Table1[for Pivot],0,0,1)</f>
        <v>0</v>
      </c>
      <c r="E525" s="422"/>
      <c r="F525" s="160">
        <f t="shared" si="26"/>
        <v>2222222</v>
      </c>
      <c r="G525" s="394">
        <f t="shared" si="25"/>
        <v>0</v>
      </c>
      <c r="I525" s="395">
        <f>IF(OR(C525="150 Directors advances", C525="120 accounts receivable", C525="720.2 Automobile - Insurance", C525="720.3 Automobile - License", C525="870.4 Rent - Insurance", C525="870.6 Rent - Property Tax", C525="870.7 Rent - Homeoffice", C525="870.9 Rent - Water"),
   0,
   IF(Dashboard!$F$5="Quick",
      IF(OR(C525="190 Automobile",C525="200 computer hardware",C525="210 Computer software",C525="220 Quickbooks software",C525="230 Office equipment",C525="240 Office furniture"),
         E525-(E525/(1+Dashboard!$F$4)),
         0
      ),
      IF(C525="750 Business promotion",
         E525-(E525/(1+4.793/100)),
         E525-(E525/(1+Dashboard!$F$4))
      )
   )
)</f>
        <v>0</v>
      </c>
      <c r="J525" s="40">
        <f>Bank2[[#This Row],[Money in/ (Money out)]]-Bank2[[#This Row],[GST/HST]]</f>
        <v>0</v>
      </c>
      <c r="L525" s="37">
        <f t="shared" si="24"/>
        <v>0</v>
      </c>
    </row>
    <row r="526" spans="4:12" x14ac:dyDescent="0.2">
      <c r="D526" s="416">
        <f>_xlfn.XLOOKUP(C:C,Table1[for Import to Bank Register dropdown],Table1[for Pivot],0,0,1)</f>
        <v>0</v>
      </c>
      <c r="E526" s="422"/>
      <c r="F526" s="160">
        <f t="shared" si="26"/>
        <v>2222222</v>
      </c>
      <c r="G526" s="394">
        <f t="shared" si="25"/>
        <v>0</v>
      </c>
      <c r="I526" s="395">
        <f>IF(OR(C526="150 Directors advances", C526="120 accounts receivable", C526="720.2 Automobile - Insurance", C526="720.3 Automobile - License", C526="870.4 Rent - Insurance", C526="870.6 Rent - Property Tax", C526="870.7 Rent - Homeoffice", C526="870.9 Rent - Water"),
   0,
   IF(Dashboard!$F$5="Quick",
      IF(OR(C526="190 Automobile",C526="200 computer hardware",C526="210 Computer software",C526="220 Quickbooks software",C526="230 Office equipment",C526="240 Office furniture"),
         E526-(E526/(1+Dashboard!$F$4)),
         0
      ),
      IF(C526="750 Business promotion",
         E526-(E526/(1+4.793/100)),
         E526-(E526/(1+Dashboard!$F$4))
      )
   )
)</f>
        <v>0</v>
      </c>
      <c r="J526" s="40">
        <f>Bank2[[#This Row],[Money in/ (Money out)]]-Bank2[[#This Row],[GST/HST]]</f>
        <v>0</v>
      </c>
      <c r="L526" s="37">
        <f t="shared" si="24"/>
        <v>0</v>
      </c>
    </row>
    <row r="527" spans="4:12" x14ac:dyDescent="0.2">
      <c r="D527" s="416">
        <f>_xlfn.XLOOKUP(C:C,Table1[for Import to Bank Register dropdown],Table1[for Pivot],0,0,1)</f>
        <v>0</v>
      </c>
      <c r="E527" s="422"/>
      <c r="F527" s="160">
        <f t="shared" si="26"/>
        <v>2222222</v>
      </c>
      <c r="G527" s="394">
        <f t="shared" si="25"/>
        <v>0</v>
      </c>
      <c r="I527" s="395">
        <f>IF(OR(C527="150 Directors advances", C527="120 accounts receivable", C527="720.2 Automobile - Insurance", C527="720.3 Automobile - License", C527="870.4 Rent - Insurance", C527="870.6 Rent - Property Tax", C527="870.7 Rent - Homeoffice", C527="870.9 Rent - Water"),
   0,
   IF(Dashboard!$F$5="Quick",
      IF(OR(C527="190 Automobile",C527="200 computer hardware",C527="210 Computer software",C527="220 Quickbooks software",C527="230 Office equipment",C527="240 Office furniture"),
         E527-(E527/(1+Dashboard!$F$4)),
         0
      ),
      IF(C527="750 Business promotion",
         E527-(E527/(1+4.793/100)),
         E527-(E527/(1+Dashboard!$F$4))
      )
   )
)</f>
        <v>0</v>
      </c>
      <c r="J527" s="40">
        <f>Bank2[[#This Row],[Money in/ (Money out)]]-Bank2[[#This Row],[GST/HST]]</f>
        <v>0</v>
      </c>
      <c r="L527" s="37">
        <f t="shared" si="24"/>
        <v>0</v>
      </c>
    </row>
    <row r="528" spans="4:12" x14ac:dyDescent="0.2">
      <c r="D528" s="416">
        <f>_xlfn.XLOOKUP(C:C,Table1[for Import to Bank Register dropdown],Table1[for Pivot],0,0,1)</f>
        <v>0</v>
      </c>
      <c r="E528" s="422"/>
      <c r="F528" s="160">
        <f t="shared" si="26"/>
        <v>2222222</v>
      </c>
      <c r="G528" s="394">
        <f t="shared" si="25"/>
        <v>0</v>
      </c>
      <c r="I528" s="395">
        <f>IF(OR(C528="150 Directors advances", C528="120 accounts receivable", C528="720.2 Automobile - Insurance", C528="720.3 Automobile - License", C528="870.4 Rent - Insurance", C528="870.6 Rent - Property Tax", C528="870.7 Rent - Homeoffice", C528="870.9 Rent - Water"),
   0,
   IF(Dashboard!$F$5="Quick",
      IF(OR(C528="190 Automobile",C528="200 computer hardware",C528="210 Computer software",C528="220 Quickbooks software",C528="230 Office equipment",C528="240 Office furniture"),
         E528-(E528/(1+Dashboard!$F$4)),
         0
      ),
      IF(C528="750 Business promotion",
         E528-(E528/(1+4.793/100)),
         E528-(E528/(1+Dashboard!$F$4))
      )
   )
)</f>
        <v>0</v>
      </c>
      <c r="J528" s="40">
        <f>Bank2[[#This Row],[Money in/ (Money out)]]-Bank2[[#This Row],[GST/HST]]</f>
        <v>0</v>
      </c>
      <c r="L528" s="37">
        <f t="shared" si="24"/>
        <v>0</v>
      </c>
    </row>
    <row r="529" spans="4:12" x14ac:dyDescent="0.2">
      <c r="D529" s="416">
        <f>_xlfn.XLOOKUP(C:C,Table1[for Import to Bank Register dropdown],Table1[for Pivot],0,0,1)</f>
        <v>0</v>
      </c>
      <c r="E529" s="422"/>
      <c r="F529" s="160">
        <f t="shared" si="26"/>
        <v>2222222</v>
      </c>
      <c r="G529" s="394">
        <f t="shared" si="25"/>
        <v>0</v>
      </c>
      <c r="I529" s="395">
        <f>IF(OR(C529="150 Directors advances", C529="120 accounts receivable", C529="720.2 Automobile - Insurance", C529="720.3 Automobile - License", C529="870.4 Rent - Insurance", C529="870.6 Rent - Property Tax", C529="870.7 Rent - Homeoffice", C529="870.9 Rent - Water"),
   0,
   IF(Dashboard!$F$5="Quick",
      IF(OR(C529="190 Automobile",C529="200 computer hardware",C529="210 Computer software",C529="220 Quickbooks software",C529="230 Office equipment",C529="240 Office furniture"),
         E529-(E529/(1+Dashboard!$F$4)),
         0
      ),
      IF(C529="750 Business promotion",
         E529-(E529/(1+4.793/100)),
         E529-(E529/(1+Dashboard!$F$4))
      )
   )
)</f>
        <v>0</v>
      </c>
      <c r="J529" s="40">
        <f>Bank2[[#This Row],[Money in/ (Money out)]]-Bank2[[#This Row],[GST/HST]]</f>
        <v>0</v>
      </c>
      <c r="L529" s="37">
        <f t="shared" si="24"/>
        <v>0</v>
      </c>
    </row>
    <row r="530" spans="4:12" x14ac:dyDescent="0.2">
      <c r="D530" s="416">
        <f>_xlfn.XLOOKUP(C:C,Table1[for Import to Bank Register dropdown],Table1[for Pivot],0,0,1)</f>
        <v>0</v>
      </c>
      <c r="E530" s="422"/>
      <c r="F530" s="160">
        <f t="shared" si="26"/>
        <v>2222222</v>
      </c>
      <c r="G530" s="394">
        <f t="shared" si="25"/>
        <v>0</v>
      </c>
      <c r="I530" s="395">
        <f>IF(OR(C530="150 Directors advances", C530="120 accounts receivable", C530="720.2 Automobile - Insurance", C530="720.3 Automobile - License", C530="870.4 Rent - Insurance", C530="870.6 Rent - Property Tax", C530="870.7 Rent - Homeoffice", C530="870.9 Rent - Water"),
   0,
   IF(Dashboard!$F$5="Quick",
      IF(OR(C530="190 Automobile",C530="200 computer hardware",C530="210 Computer software",C530="220 Quickbooks software",C530="230 Office equipment",C530="240 Office furniture"),
         E530-(E530/(1+Dashboard!$F$4)),
         0
      ),
      IF(C530="750 Business promotion",
         E530-(E530/(1+4.793/100)),
         E530-(E530/(1+Dashboard!$F$4))
      )
   )
)</f>
        <v>0</v>
      </c>
      <c r="J530" s="40">
        <f>Bank2[[#This Row],[Money in/ (Money out)]]-Bank2[[#This Row],[GST/HST]]</f>
        <v>0</v>
      </c>
      <c r="L530" s="37">
        <f t="shared" si="24"/>
        <v>0</v>
      </c>
    </row>
    <row r="531" spans="4:12" x14ac:dyDescent="0.2">
      <c r="D531" s="416">
        <f>_xlfn.XLOOKUP(C:C,Table1[for Import to Bank Register dropdown],Table1[for Pivot],0,0,1)</f>
        <v>0</v>
      </c>
      <c r="E531" s="422"/>
      <c r="F531" s="160">
        <f t="shared" si="26"/>
        <v>2222222</v>
      </c>
      <c r="G531" s="394">
        <f t="shared" si="25"/>
        <v>0</v>
      </c>
      <c r="I531" s="395">
        <f>IF(OR(C531="150 Directors advances", C531="120 accounts receivable", C531="720.2 Automobile - Insurance", C531="720.3 Automobile - License", C531="870.4 Rent - Insurance", C531="870.6 Rent - Property Tax", C531="870.7 Rent - Homeoffice", C531="870.9 Rent - Water"),
   0,
   IF(Dashboard!$F$5="Quick",
      IF(OR(C531="190 Automobile",C531="200 computer hardware",C531="210 Computer software",C531="220 Quickbooks software",C531="230 Office equipment",C531="240 Office furniture"),
         E531-(E531/(1+Dashboard!$F$4)),
         0
      ),
      IF(C531="750 Business promotion",
         E531-(E531/(1+4.793/100)),
         E531-(E531/(1+Dashboard!$F$4))
      )
   )
)</f>
        <v>0</v>
      </c>
      <c r="J531" s="40">
        <f>Bank2[[#This Row],[Money in/ (Money out)]]-Bank2[[#This Row],[GST/HST]]</f>
        <v>0</v>
      </c>
      <c r="L531" s="37">
        <f t="shared" si="24"/>
        <v>0</v>
      </c>
    </row>
    <row r="532" spans="4:12" x14ac:dyDescent="0.2">
      <c r="D532" s="416">
        <f>_xlfn.XLOOKUP(C:C,Table1[for Import to Bank Register dropdown],Table1[for Pivot],0,0,1)</f>
        <v>0</v>
      </c>
      <c r="E532" s="422"/>
      <c r="F532" s="160">
        <f t="shared" si="26"/>
        <v>2222222</v>
      </c>
      <c r="G532" s="394">
        <f t="shared" si="25"/>
        <v>0</v>
      </c>
      <c r="I532" s="395">
        <f>IF(OR(C532="150 Directors advances", C532="120 accounts receivable", C532="720.2 Automobile - Insurance", C532="720.3 Automobile - License", C532="870.4 Rent - Insurance", C532="870.6 Rent - Property Tax", C532="870.7 Rent - Homeoffice", C532="870.9 Rent - Water"),
   0,
   IF(Dashboard!$F$5="Quick",
      IF(OR(C532="190 Automobile",C532="200 computer hardware",C532="210 Computer software",C532="220 Quickbooks software",C532="230 Office equipment",C532="240 Office furniture"),
         E532-(E532/(1+Dashboard!$F$4)),
         0
      ),
      IF(C532="750 Business promotion",
         E532-(E532/(1+4.793/100)),
         E532-(E532/(1+Dashboard!$F$4))
      )
   )
)</f>
        <v>0</v>
      </c>
      <c r="J532" s="40">
        <f>Bank2[[#This Row],[Money in/ (Money out)]]-Bank2[[#This Row],[GST/HST]]</f>
        <v>0</v>
      </c>
      <c r="L532" s="37">
        <f t="shared" si="24"/>
        <v>0</v>
      </c>
    </row>
    <row r="533" spans="4:12" x14ac:dyDescent="0.2">
      <c r="D533" s="416">
        <f>_xlfn.XLOOKUP(C:C,Table1[for Import to Bank Register dropdown],Table1[for Pivot],0,0,1)</f>
        <v>0</v>
      </c>
      <c r="E533" s="422"/>
      <c r="F533" s="160">
        <f t="shared" si="26"/>
        <v>2222222</v>
      </c>
      <c r="G533" s="394">
        <f t="shared" si="25"/>
        <v>0</v>
      </c>
      <c r="I533" s="395">
        <f>IF(OR(C533="150 Directors advances", C533="120 accounts receivable", C533="720.2 Automobile - Insurance", C533="720.3 Automobile - License", C533="870.4 Rent - Insurance", C533="870.6 Rent - Property Tax", C533="870.7 Rent - Homeoffice", C533="870.9 Rent - Water"),
   0,
   IF(Dashboard!$F$5="Quick",
      IF(OR(C533="190 Automobile",C533="200 computer hardware",C533="210 Computer software",C533="220 Quickbooks software",C533="230 Office equipment",C533="240 Office furniture"),
         E533-(E533/(1+Dashboard!$F$4)),
         0
      ),
      IF(C533="750 Business promotion",
         E533-(E533/(1+4.793/100)),
         E533-(E533/(1+Dashboard!$F$4))
      )
   )
)</f>
        <v>0</v>
      </c>
      <c r="J533" s="40">
        <f>Bank2[[#This Row],[Money in/ (Money out)]]-Bank2[[#This Row],[GST/HST]]</f>
        <v>0</v>
      </c>
      <c r="L533" s="37">
        <f t="shared" si="24"/>
        <v>0</v>
      </c>
    </row>
    <row r="534" spans="4:12" x14ac:dyDescent="0.2">
      <c r="D534" s="416">
        <f>_xlfn.XLOOKUP(C:C,Table1[for Import to Bank Register dropdown],Table1[for Pivot],0,0,1)</f>
        <v>0</v>
      </c>
      <c r="E534" s="422"/>
      <c r="F534" s="160">
        <f t="shared" si="26"/>
        <v>2222222</v>
      </c>
      <c r="G534" s="394">
        <f t="shared" si="25"/>
        <v>0</v>
      </c>
      <c r="I534" s="395">
        <f>IF(OR(C534="150 Directors advances", C534="120 accounts receivable", C534="720.2 Automobile - Insurance", C534="720.3 Automobile - License", C534="870.4 Rent - Insurance", C534="870.6 Rent - Property Tax", C534="870.7 Rent - Homeoffice", C534="870.9 Rent - Water"),
   0,
   IF(Dashboard!$F$5="Quick",
      IF(OR(C534="190 Automobile",C534="200 computer hardware",C534="210 Computer software",C534="220 Quickbooks software",C534="230 Office equipment",C534="240 Office furniture"),
         E534-(E534/(1+Dashboard!$F$4)),
         0
      ),
      IF(C534="750 Business promotion",
         E534-(E534/(1+4.793/100)),
         E534-(E534/(1+Dashboard!$F$4))
      )
   )
)</f>
        <v>0</v>
      </c>
      <c r="J534" s="40">
        <f>Bank2[[#This Row],[Money in/ (Money out)]]-Bank2[[#This Row],[GST/HST]]</f>
        <v>0</v>
      </c>
      <c r="L534" s="37">
        <f t="shared" si="24"/>
        <v>0</v>
      </c>
    </row>
    <row r="535" spans="4:12" x14ac:dyDescent="0.2">
      <c r="D535" s="416">
        <f>_xlfn.XLOOKUP(C:C,Table1[for Import to Bank Register dropdown],Table1[for Pivot],0,0,1)</f>
        <v>0</v>
      </c>
      <c r="E535" s="422"/>
      <c r="F535" s="160">
        <f t="shared" si="26"/>
        <v>2222222</v>
      </c>
      <c r="G535" s="394">
        <f t="shared" si="25"/>
        <v>0</v>
      </c>
      <c r="I535" s="395">
        <f>IF(OR(C535="150 Directors advances", C535="120 accounts receivable", C535="720.2 Automobile - Insurance", C535="720.3 Automobile - License", C535="870.4 Rent - Insurance", C535="870.6 Rent - Property Tax", C535="870.7 Rent - Homeoffice", C535="870.9 Rent - Water"),
   0,
   IF(Dashboard!$F$5="Quick",
      IF(OR(C535="190 Automobile",C535="200 computer hardware",C535="210 Computer software",C535="220 Quickbooks software",C535="230 Office equipment",C535="240 Office furniture"),
         E535-(E535/(1+Dashboard!$F$4)),
         0
      ),
      IF(C535="750 Business promotion",
         E535-(E535/(1+4.793/100)),
         E535-(E535/(1+Dashboard!$F$4))
      )
   )
)</f>
        <v>0</v>
      </c>
      <c r="J535" s="40">
        <f>Bank2[[#This Row],[Money in/ (Money out)]]-Bank2[[#This Row],[GST/HST]]</f>
        <v>0</v>
      </c>
      <c r="L535" s="37">
        <f t="shared" si="24"/>
        <v>0</v>
      </c>
    </row>
    <row r="536" spans="4:12" x14ac:dyDescent="0.2">
      <c r="D536" s="416">
        <f>_xlfn.XLOOKUP(C:C,Table1[for Import to Bank Register dropdown],Table1[for Pivot],0,0,1)</f>
        <v>0</v>
      </c>
      <c r="E536" s="422"/>
      <c r="F536" s="160">
        <f t="shared" si="26"/>
        <v>2222222</v>
      </c>
      <c r="G536" s="394">
        <f t="shared" si="25"/>
        <v>0</v>
      </c>
      <c r="I536" s="395">
        <f>IF(OR(C536="150 Directors advances", C536="120 accounts receivable", C536="720.2 Automobile - Insurance", C536="720.3 Automobile - License", C536="870.4 Rent - Insurance", C536="870.6 Rent - Property Tax", C536="870.7 Rent - Homeoffice", C536="870.9 Rent - Water"),
   0,
   IF(Dashboard!$F$5="Quick",
      IF(OR(C536="190 Automobile",C536="200 computer hardware",C536="210 Computer software",C536="220 Quickbooks software",C536="230 Office equipment",C536="240 Office furniture"),
         E536-(E536/(1+Dashboard!$F$4)),
         0
      ),
      IF(C536="750 Business promotion",
         E536-(E536/(1+4.793/100)),
         E536-(E536/(1+Dashboard!$F$4))
      )
   )
)</f>
        <v>0</v>
      </c>
      <c r="J536" s="40">
        <f>Bank2[[#This Row],[Money in/ (Money out)]]-Bank2[[#This Row],[GST/HST]]</f>
        <v>0</v>
      </c>
      <c r="L536" s="37">
        <f t="shared" si="24"/>
        <v>0</v>
      </c>
    </row>
    <row r="537" spans="4:12" x14ac:dyDescent="0.2">
      <c r="D537" s="416">
        <f>_xlfn.XLOOKUP(C:C,Table1[for Import to Bank Register dropdown],Table1[for Pivot],0,0,1)</f>
        <v>0</v>
      </c>
      <c r="E537" s="422"/>
      <c r="F537" s="160">
        <f t="shared" si="26"/>
        <v>2222222</v>
      </c>
      <c r="G537" s="394">
        <f t="shared" si="25"/>
        <v>0</v>
      </c>
      <c r="I537" s="395">
        <f>IF(OR(C537="150 Directors advances", C537="120 accounts receivable", C537="720.2 Automobile - Insurance", C537="720.3 Automobile - License", C537="870.4 Rent - Insurance", C537="870.6 Rent - Property Tax", C537="870.7 Rent - Homeoffice", C537="870.9 Rent - Water"),
   0,
   IF(Dashboard!$F$5="Quick",
      IF(OR(C537="190 Automobile",C537="200 computer hardware",C537="210 Computer software",C537="220 Quickbooks software",C537="230 Office equipment",C537="240 Office furniture"),
         E537-(E537/(1+Dashboard!$F$4)),
         0
      ),
      IF(C537="750 Business promotion",
         E537-(E537/(1+4.793/100)),
         E537-(E537/(1+Dashboard!$F$4))
      )
   )
)</f>
        <v>0</v>
      </c>
      <c r="J537" s="40">
        <f>Bank2[[#This Row],[Money in/ (Money out)]]-Bank2[[#This Row],[GST/HST]]</f>
        <v>0</v>
      </c>
      <c r="L537" s="37">
        <f t="shared" si="24"/>
        <v>0</v>
      </c>
    </row>
    <row r="538" spans="4:12" x14ac:dyDescent="0.2">
      <c r="D538" s="416">
        <f>_xlfn.XLOOKUP(C:C,Table1[for Import to Bank Register dropdown],Table1[for Pivot],0,0,1)</f>
        <v>0</v>
      </c>
      <c r="E538" s="422"/>
      <c r="F538" s="160">
        <f t="shared" si="26"/>
        <v>2222222</v>
      </c>
      <c r="G538" s="394">
        <f t="shared" si="25"/>
        <v>0</v>
      </c>
      <c r="I538" s="395">
        <f>IF(OR(C538="150 Directors advances", C538="120 accounts receivable", C538="720.2 Automobile - Insurance", C538="720.3 Automobile - License", C538="870.4 Rent - Insurance", C538="870.6 Rent - Property Tax", C538="870.7 Rent - Homeoffice", C538="870.9 Rent - Water"),
   0,
   IF(Dashboard!$F$5="Quick",
      IF(OR(C538="190 Automobile",C538="200 computer hardware",C538="210 Computer software",C538="220 Quickbooks software",C538="230 Office equipment",C538="240 Office furniture"),
         E538-(E538/(1+Dashboard!$F$4)),
         0
      ),
      IF(C538="750 Business promotion",
         E538-(E538/(1+4.793/100)),
         E538-(E538/(1+Dashboard!$F$4))
      )
   )
)</f>
        <v>0</v>
      </c>
      <c r="J538" s="40">
        <f>Bank2[[#This Row],[Money in/ (Money out)]]-Bank2[[#This Row],[GST/HST]]</f>
        <v>0</v>
      </c>
      <c r="L538" s="37">
        <f t="shared" si="24"/>
        <v>0</v>
      </c>
    </row>
    <row r="539" spans="4:12" x14ac:dyDescent="0.2">
      <c r="D539" s="416">
        <f>_xlfn.XLOOKUP(C:C,Table1[for Import to Bank Register dropdown],Table1[for Pivot],0,0,1)</f>
        <v>0</v>
      </c>
      <c r="E539" s="422"/>
      <c r="F539" s="160">
        <f t="shared" si="26"/>
        <v>2222222</v>
      </c>
      <c r="G539" s="394">
        <f t="shared" si="25"/>
        <v>0</v>
      </c>
      <c r="I539" s="395">
        <f>IF(OR(C539="150 Directors advances", C539="120 accounts receivable", C539="720.2 Automobile - Insurance", C539="720.3 Automobile - License", C539="870.4 Rent - Insurance", C539="870.6 Rent - Property Tax", C539="870.7 Rent - Homeoffice", C539="870.9 Rent - Water"),
   0,
   IF(Dashboard!$F$5="Quick",
      IF(OR(C539="190 Automobile",C539="200 computer hardware",C539="210 Computer software",C539="220 Quickbooks software",C539="230 Office equipment",C539="240 Office furniture"),
         E539-(E539/(1+Dashboard!$F$4)),
         0
      ),
      IF(C539="750 Business promotion",
         E539-(E539/(1+4.793/100)),
         E539-(E539/(1+Dashboard!$F$4))
      )
   )
)</f>
        <v>0</v>
      </c>
      <c r="J539" s="40">
        <f>Bank2[[#This Row],[Money in/ (Money out)]]-Bank2[[#This Row],[GST/HST]]</f>
        <v>0</v>
      </c>
      <c r="L539" s="37">
        <f t="shared" si="24"/>
        <v>0</v>
      </c>
    </row>
    <row r="540" spans="4:12" x14ac:dyDescent="0.2">
      <c r="D540" s="416">
        <f>_xlfn.XLOOKUP(C:C,Table1[for Import to Bank Register dropdown],Table1[for Pivot],0,0,1)</f>
        <v>0</v>
      </c>
      <c r="E540" s="422"/>
      <c r="F540" s="160">
        <f t="shared" si="26"/>
        <v>2222222</v>
      </c>
      <c r="G540" s="394">
        <f t="shared" si="25"/>
        <v>0</v>
      </c>
      <c r="I540" s="395">
        <f>IF(OR(C540="150 Directors advances", C540="120 accounts receivable", C540="720.2 Automobile - Insurance", C540="720.3 Automobile - License", C540="870.4 Rent - Insurance", C540="870.6 Rent - Property Tax", C540="870.7 Rent - Homeoffice", C540="870.9 Rent - Water"),
   0,
   IF(Dashboard!$F$5="Quick",
      IF(OR(C540="190 Automobile",C540="200 computer hardware",C540="210 Computer software",C540="220 Quickbooks software",C540="230 Office equipment",C540="240 Office furniture"),
         E540-(E540/(1+Dashboard!$F$4)),
         0
      ),
      IF(C540="750 Business promotion",
         E540-(E540/(1+4.793/100)),
         E540-(E540/(1+Dashboard!$F$4))
      )
   )
)</f>
        <v>0</v>
      </c>
      <c r="J540" s="40">
        <f>Bank2[[#This Row],[Money in/ (Money out)]]-Bank2[[#This Row],[GST/HST]]</f>
        <v>0</v>
      </c>
      <c r="L540" s="37">
        <f t="shared" si="24"/>
        <v>0</v>
      </c>
    </row>
    <row r="541" spans="4:12" x14ac:dyDescent="0.2">
      <c r="D541" s="416">
        <f>_xlfn.XLOOKUP(C:C,Table1[for Import to Bank Register dropdown],Table1[for Pivot],0,0,1)</f>
        <v>0</v>
      </c>
      <c r="E541" s="422"/>
      <c r="F541" s="160">
        <f t="shared" si="26"/>
        <v>2222222</v>
      </c>
      <c r="G541" s="394">
        <f t="shared" si="25"/>
        <v>0</v>
      </c>
      <c r="I541" s="395">
        <f>IF(OR(C541="150 Directors advances", C541="120 accounts receivable", C541="720.2 Automobile - Insurance", C541="720.3 Automobile - License", C541="870.4 Rent - Insurance", C541="870.6 Rent - Property Tax", C541="870.7 Rent - Homeoffice", C541="870.9 Rent - Water"),
   0,
   IF(Dashboard!$F$5="Quick",
      IF(OR(C541="190 Automobile",C541="200 computer hardware",C541="210 Computer software",C541="220 Quickbooks software",C541="230 Office equipment",C541="240 Office furniture"),
         E541-(E541/(1+Dashboard!$F$4)),
         0
      ),
      IF(C541="750 Business promotion",
         E541-(E541/(1+4.793/100)),
         E541-(E541/(1+Dashboard!$F$4))
      )
   )
)</f>
        <v>0</v>
      </c>
      <c r="J541" s="40">
        <f>Bank2[[#This Row],[Money in/ (Money out)]]-Bank2[[#This Row],[GST/HST]]</f>
        <v>0</v>
      </c>
      <c r="L541" s="37">
        <f t="shared" si="24"/>
        <v>0</v>
      </c>
    </row>
    <row r="542" spans="4:12" x14ac:dyDescent="0.2">
      <c r="D542" s="416">
        <f>_xlfn.XLOOKUP(C:C,Table1[for Import to Bank Register dropdown],Table1[for Pivot],0,0,1)</f>
        <v>0</v>
      </c>
      <c r="E542" s="422"/>
      <c r="F542" s="160">
        <f t="shared" si="26"/>
        <v>2222222</v>
      </c>
      <c r="G542" s="394">
        <f t="shared" si="25"/>
        <v>0</v>
      </c>
      <c r="I542" s="395">
        <f>IF(OR(C542="150 Directors advances", C542="120 accounts receivable", C542="720.2 Automobile - Insurance", C542="720.3 Automobile - License", C542="870.4 Rent - Insurance", C542="870.6 Rent - Property Tax", C542="870.7 Rent - Homeoffice", C542="870.9 Rent - Water"),
   0,
   IF(Dashboard!$F$5="Quick",
      IF(OR(C542="190 Automobile",C542="200 computer hardware",C542="210 Computer software",C542="220 Quickbooks software",C542="230 Office equipment",C542="240 Office furniture"),
         E542-(E542/(1+Dashboard!$F$4)),
         0
      ),
      IF(C542="750 Business promotion",
         E542-(E542/(1+4.793/100)),
         E542-(E542/(1+Dashboard!$F$4))
      )
   )
)</f>
        <v>0</v>
      </c>
      <c r="J542" s="40">
        <f>Bank2[[#This Row],[Money in/ (Money out)]]-Bank2[[#This Row],[GST/HST]]</f>
        <v>0</v>
      </c>
      <c r="L542" s="37">
        <f t="shared" si="24"/>
        <v>0</v>
      </c>
    </row>
    <row r="543" spans="4:12" x14ac:dyDescent="0.2">
      <c r="D543" s="416">
        <f>_xlfn.XLOOKUP(C:C,Table1[for Import to Bank Register dropdown],Table1[for Pivot],0,0,1)</f>
        <v>0</v>
      </c>
      <c r="E543" s="422"/>
      <c r="F543" s="160">
        <f t="shared" si="26"/>
        <v>2222222</v>
      </c>
      <c r="G543" s="394">
        <f t="shared" si="25"/>
        <v>0</v>
      </c>
      <c r="I543" s="395">
        <f>IF(OR(C543="150 Directors advances", C543="120 accounts receivable", C543="720.2 Automobile - Insurance", C543="720.3 Automobile - License", C543="870.4 Rent - Insurance", C543="870.6 Rent - Property Tax", C543="870.7 Rent - Homeoffice", C543="870.9 Rent - Water"),
   0,
   IF(Dashboard!$F$5="Quick",
      IF(OR(C543="190 Automobile",C543="200 computer hardware",C543="210 Computer software",C543="220 Quickbooks software",C543="230 Office equipment",C543="240 Office furniture"),
         E543-(E543/(1+Dashboard!$F$4)),
         0
      ),
      IF(C543="750 Business promotion",
         E543-(E543/(1+4.793/100)),
         E543-(E543/(1+Dashboard!$F$4))
      )
   )
)</f>
        <v>0</v>
      </c>
      <c r="J543" s="40">
        <f>Bank2[[#This Row],[Money in/ (Money out)]]-Bank2[[#This Row],[GST/HST]]</f>
        <v>0</v>
      </c>
      <c r="L543" s="37">
        <f t="shared" si="24"/>
        <v>0</v>
      </c>
    </row>
    <row r="544" spans="4:12" x14ac:dyDescent="0.2">
      <c r="D544" s="416">
        <f>_xlfn.XLOOKUP(C:C,Table1[for Import to Bank Register dropdown],Table1[for Pivot],0,0,1)</f>
        <v>0</v>
      </c>
      <c r="E544" s="422"/>
      <c r="F544" s="160">
        <f t="shared" si="26"/>
        <v>2222222</v>
      </c>
      <c r="G544" s="394">
        <f t="shared" si="25"/>
        <v>0</v>
      </c>
      <c r="I544" s="395">
        <f>IF(OR(C544="150 Directors advances", C544="120 accounts receivable", C544="720.2 Automobile - Insurance", C544="720.3 Automobile - License", C544="870.4 Rent - Insurance", C544="870.6 Rent - Property Tax", C544="870.7 Rent - Homeoffice", C544="870.9 Rent - Water"),
   0,
   IF(Dashboard!$F$5="Quick",
      IF(OR(C544="190 Automobile",C544="200 computer hardware",C544="210 Computer software",C544="220 Quickbooks software",C544="230 Office equipment",C544="240 Office furniture"),
         E544-(E544/(1+Dashboard!$F$4)),
         0
      ),
      IF(C544="750 Business promotion",
         E544-(E544/(1+4.793/100)),
         E544-(E544/(1+Dashboard!$F$4))
      )
   )
)</f>
        <v>0</v>
      </c>
      <c r="J544" s="40">
        <f>Bank2[[#This Row],[Money in/ (Money out)]]-Bank2[[#This Row],[GST/HST]]</f>
        <v>0</v>
      </c>
      <c r="L544" s="37">
        <f t="shared" si="24"/>
        <v>0</v>
      </c>
    </row>
    <row r="545" spans="4:12" x14ac:dyDescent="0.2">
      <c r="D545" s="416">
        <f>_xlfn.XLOOKUP(C:C,Table1[for Import to Bank Register dropdown],Table1[for Pivot],0,0,1)</f>
        <v>0</v>
      </c>
      <c r="E545" s="422"/>
      <c r="F545" s="160">
        <f t="shared" si="26"/>
        <v>2222222</v>
      </c>
      <c r="G545" s="394">
        <f t="shared" si="25"/>
        <v>0</v>
      </c>
      <c r="I545" s="395">
        <f>IF(OR(C545="150 Directors advances", C545="120 accounts receivable", C545="720.2 Automobile - Insurance", C545="720.3 Automobile - License", C545="870.4 Rent - Insurance", C545="870.6 Rent - Property Tax", C545="870.7 Rent - Homeoffice", C545="870.9 Rent - Water"),
   0,
   IF(Dashboard!$F$5="Quick",
      IF(OR(C545="190 Automobile",C545="200 computer hardware",C545="210 Computer software",C545="220 Quickbooks software",C545="230 Office equipment",C545="240 Office furniture"),
         E545-(E545/(1+Dashboard!$F$4)),
         0
      ),
      IF(C545="750 Business promotion",
         E545-(E545/(1+4.793/100)),
         E545-(E545/(1+Dashboard!$F$4))
      )
   )
)</f>
        <v>0</v>
      </c>
      <c r="J545" s="40">
        <f>Bank2[[#This Row],[Money in/ (Money out)]]-Bank2[[#This Row],[GST/HST]]</f>
        <v>0</v>
      </c>
      <c r="L545" s="37">
        <f t="shared" si="24"/>
        <v>0</v>
      </c>
    </row>
    <row r="546" spans="4:12" x14ac:dyDescent="0.2">
      <c r="D546" s="416">
        <f>_xlfn.XLOOKUP(C:C,Table1[for Import to Bank Register dropdown],Table1[for Pivot],0,0,1)</f>
        <v>0</v>
      </c>
      <c r="E546" s="422"/>
      <c r="F546" s="160">
        <f t="shared" si="26"/>
        <v>2222222</v>
      </c>
      <c r="G546" s="394">
        <f t="shared" si="25"/>
        <v>0</v>
      </c>
      <c r="I546" s="395">
        <f>IF(OR(C546="150 Directors advances", C546="120 accounts receivable", C546="720.2 Automobile - Insurance", C546="720.3 Automobile - License", C546="870.4 Rent - Insurance", C546="870.6 Rent - Property Tax", C546="870.7 Rent - Homeoffice", C546="870.9 Rent - Water"),
   0,
   IF(Dashboard!$F$5="Quick",
      IF(OR(C546="190 Automobile",C546="200 computer hardware",C546="210 Computer software",C546="220 Quickbooks software",C546="230 Office equipment",C546="240 Office furniture"),
         E546-(E546/(1+Dashboard!$F$4)),
         0
      ),
      IF(C546="750 Business promotion",
         E546-(E546/(1+4.793/100)),
         E546-(E546/(1+Dashboard!$F$4))
      )
   )
)</f>
        <v>0</v>
      </c>
      <c r="J546" s="40">
        <f>Bank2[[#This Row],[Money in/ (Money out)]]-Bank2[[#This Row],[GST/HST]]</f>
        <v>0</v>
      </c>
      <c r="L546" s="37">
        <f t="shared" si="24"/>
        <v>0</v>
      </c>
    </row>
    <row r="547" spans="4:12" x14ac:dyDescent="0.2">
      <c r="D547" s="416">
        <f>_xlfn.XLOOKUP(C:C,Table1[for Import to Bank Register dropdown],Table1[for Pivot],0,0,1)</f>
        <v>0</v>
      </c>
      <c r="E547" s="422"/>
      <c r="F547" s="160">
        <f t="shared" si="26"/>
        <v>2222222</v>
      </c>
      <c r="G547" s="394">
        <f t="shared" si="25"/>
        <v>0</v>
      </c>
      <c r="I547" s="395">
        <f>IF(OR(C547="150 Directors advances", C547="120 accounts receivable", C547="720.2 Automobile - Insurance", C547="720.3 Automobile - License", C547="870.4 Rent - Insurance", C547="870.6 Rent - Property Tax", C547="870.7 Rent - Homeoffice", C547="870.9 Rent - Water"),
   0,
   IF(Dashboard!$F$5="Quick",
      IF(OR(C547="190 Automobile",C547="200 computer hardware",C547="210 Computer software",C547="220 Quickbooks software",C547="230 Office equipment",C547="240 Office furniture"),
         E547-(E547/(1+Dashboard!$F$4)),
         0
      ),
      IF(C547="750 Business promotion",
         E547-(E547/(1+4.793/100)),
         E547-(E547/(1+Dashboard!$F$4))
      )
   )
)</f>
        <v>0</v>
      </c>
      <c r="J547" s="40">
        <f>Bank2[[#This Row],[Money in/ (Money out)]]-Bank2[[#This Row],[GST/HST]]</f>
        <v>0</v>
      </c>
      <c r="L547" s="37">
        <f t="shared" si="24"/>
        <v>0</v>
      </c>
    </row>
    <row r="548" spans="4:12" x14ac:dyDescent="0.2">
      <c r="D548" s="416">
        <f>_xlfn.XLOOKUP(C:C,Table1[for Import to Bank Register dropdown],Table1[for Pivot],0,0,1)</f>
        <v>0</v>
      </c>
      <c r="E548" s="422"/>
      <c r="F548" s="160">
        <f t="shared" si="26"/>
        <v>2222222</v>
      </c>
      <c r="G548" s="394">
        <f t="shared" si="25"/>
        <v>0</v>
      </c>
      <c r="I548" s="395">
        <f>IF(OR(C548="150 Directors advances", C548="120 accounts receivable", C548="720.2 Automobile - Insurance", C548="720.3 Automobile - License", C548="870.4 Rent - Insurance", C548="870.6 Rent - Property Tax", C548="870.7 Rent - Homeoffice", C548="870.9 Rent - Water"),
   0,
   IF(Dashboard!$F$5="Quick",
      IF(OR(C548="190 Automobile",C548="200 computer hardware",C548="210 Computer software",C548="220 Quickbooks software",C548="230 Office equipment",C548="240 Office furniture"),
         E548-(E548/(1+Dashboard!$F$4)),
         0
      ),
      IF(C548="750 Business promotion",
         E548-(E548/(1+4.793/100)),
         E548-(E548/(1+Dashboard!$F$4))
      )
   )
)</f>
        <v>0</v>
      </c>
      <c r="J548" s="40">
        <f>Bank2[[#This Row],[Money in/ (Money out)]]-Bank2[[#This Row],[GST/HST]]</f>
        <v>0</v>
      </c>
      <c r="L548" s="37">
        <f t="shared" si="24"/>
        <v>0</v>
      </c>
    </row>
    <row r="549" spans="4:12" x14ac:dyDescent="0.2">
      <c r="D549" s="416">
        <f>_xlfn.XLOOKUP(C:C,Table1[for Import to Bank Register dropdown],Table1[for Pivot],0,0,1)</f>
        <v>0</v>
      </c>
      <c r="E549" s="422"/>
      <c r="F549" s="160">
        <f t="shared" si="26"/>
        <v>2222222</v>
      </c>
      <c r="G549" s="394">
        <f t="shared" si="25"/>
        <v>0</v>
      </c>
      <c r="I549" s="395">
        <f>IF(OR(C549="150 Directors advances", C549="120 accounts receivable", C549="720.2 Automobile - Insurance", C549="720.3 Automobile - License", C549="870.4 Rent - Insurance", C549="870.6 Rent - Property Tax", C549="870.7 Rent - Homeoffice", C549="870.9 Rent - Water"),
   0,
   IF(Dashboard!$F$5="Quick",
      IF(OR(C549="190 Automobile",C549="200 computer hardware",C549="210 Computer software",C549="220 Quickbooks software",C549="230 Office equipment",C549="240 Office furniture"),
         E549-(E549/(1+Dashboard!$F$4)),
         0
      ),
      IF(C549="750 Business promotion",
         E549-(E549/(1+4.793/100)),
         E549-(E549/(1+Dashboard!$F$4))
      )
   )
)</f>
        <v>0</v>
      </c>
      <c r="J549" s="40">
        <f>Bank2[[#This Row],[Money in/ (Money out)]]-Bank2[[#This Row],[GST/HST]]</f>
        <v>0</v>
      </c>
      <c r="L549" s="37">
        <f t="shared" si="24"/>
        <v>0</v>
      </c>
    </row>
    <row r="550" spans="4:12" x14ac:dyDescent="0.2">
      <c r="D550" s="416">
        <f>_xlfn.XLOOKUP(C:C,Table1[for Import to Bank Register dropdown],Table1[for Pivot],0,0,1)</f>
        <v>0</v>
      </c>
      <c r="E550" s="422"/>
      <c r="F550" s="160">
        <f t="shared" si="26"/>
        <v>2222222</v>
      </c>
      <c r="G550" s="394">
        <f t="shared" si="25"/>
        <v>0</v>
      </c>
      <c r="I550" s="395">
        <f>IF(OR(C550="150 Directors advances", C550="120 accounts receivable", C550="720.2 Automobile - Insurance", C550="720.3 Automobile - License", C550="870.4 Rent - Insurance", C550="870.6 Rent - Property Tax", C550="870.7 Rent - Homeoffice", C550="870.9 Rent - Water"),
   0,
   IF(Dashboard!$F$5="Quick",
      IF(OR(C550="190 Automobile",C550="200 computer hardware",C550="210 Computer software",C550="220 Quickbooks software",C550="230 Office equipment",C550="240 Office furniture"),
         E550-(E550/(1+Dashboard!$F$4)),
         0
      ),
      IF(C550="750 Business promotion",
         E550-(E550/(1+4.793/100)),
         E550-(E550/(1+Dashboard!$F$4))
      )
   )
)</f>
        <v>0</v>
      </c>
      <c r="J550" s="40">
        <f>Bank2[[#This Row],[Money in/ (Money out)]]-Bank2[[#This Row],[GST/HST]]</f>
        <v>0</v>
      </c>
      <c r="L550" s="37">
        <f t="shared" si="24"/>
        <v>0</v>
      </c>
    </row>
    <row r="551" spans="4:12" x14ac:dyDescent="0.2">
      <c r="D551" s="416">
        <f>_xlfn.XLOOKUP(C:C,Table1[for Import to Bank Register dropdown],Table1[for Pivot],0,0,1)</f>
        <v>0</v>
      </c>
      <c r="E551" s="422"/>
      <c r="F551" s="160">
        <f t="shared" si="26"/>
        <v>2222222</v>
      </c>
      <c r="G551" s="394">
        <f t="shared" si="25"/>
        <v>0</v>
      </c>
      <c r="I551" s="395">
        <f>IF(OR(C551="150 Directors advances", C551="120 accounts receivable", C551="720.2 Automobile - Insurance", C551="720.3 Automobile - License", C551="870.4 Rent - Insurance", C551="870.6 Rent - Property Tax", C551="870.7 Rent - Homeoffice", C551="870.9 Rent - Water"),
   0,
   IF(Dashboard!$F$5="Quick",
      IF(OR(C551="190 Automobile",C551="200 computer hardware",C551="210 Computer software",C551="220 Quickbooks software",C551="230 Office equipment",C551="240 Office furniture"),
         E551-(E551/(1+Dashboard!$F$4)),
         0
      ),
      IF(C551="750 Business promotion",
         E551-(E551/(1+4.793/100)),
         E551-(E551/(1+Dashboard!$F$4))
      )
   )
)</f>
        <v>0</v>
      </c>
      <c r="J551" s="40">
        <f>Bank2[[#This Row],[Money in/ (Money out)]]-Bank2[[#This Row],[GST/HST]]</f>
        <v>0</v>
      </c>
      <c r="L551" s="37">
        <f t="shared" si="24"/>
        <v>0</v>
      </c>
    </row>
    <row r="552" spans="4:12" x14ac:dyDescent="0.2">
      <c r="D552" s="416">
        <f>_xlfn.XLOOKUP(C:C,Table1[for Import to Bank Register dropdown],Table1[for Pivot],0,0,1)</f>
        <v>0</v>
      </c>
      <c r="E552" s="422"/>
      <c r="F552" s="160">
        <f t="shared" si="26"/>
        <v>2222222</v>
      </c>
      <c r="G552" s="394">
        <f t="shared" si="25"/>
        <v>0</v>
      </c>
      <c r="I552" s="395">
        <f>IF(OR(C552="150 Directors advances", C552="120 accounts receivable", C552="720.2 Automobile - Insurance", C552="720.3 Automobile - License", C552="870.4 Rent - Insurance", C552="870.6 Rent - Property Tax", C552="870.7 Rent - Homeoffice", C552="870.9 Rent - Water"),
   0,
   IF(Dashboard!$F$5="Quick",
      IF(OR(C552="190 Automobile",C552="200 computer hardware",C552="210 Computer software",C552="220 Quickbooks software",C552="230 Office equipment",C552="240 Office furniture"),
         E552-(E552/(1+Dashboard!$F$4)),
         0
      ),
      IF(C552="750 Business promotion",
         E552-(E552/(1+4.793/100)),
         E552-(E552/(1+Dashboard!$F$4))
      )
   )
)</f>
        <v>0</v>
      </c>
      <c r="J552" s="40">
        <f>Bank2[[#This Row],[Money in/ (Money out)]]-Bank2[[#This Row],[GST/HST]]</f>
        <v>0</v>
      </c>
      <c r="L552" s="37">
        <f t="shared" si="24"/>
        <v>0</v>
      </c>
    </row>
    <row r="553" spans="4:12" x14ac:dyDescent="0.2">
      <c r="D553" s="416">
        <f>_xlfn.XLOOKUP(C:C,Table1[for Import to Bank Register dropdown],Table1[for Pivot],0,0,1)</f>
        <v>0</v>
      </c>
      <c r="E553" s="422"/>
      <c r="F553" s="160">
        <f t="shared" si="26"/>
        <v>2222222</v>
      </c>
      <c r="G553" s="394">
        <f t="shared" si="25"/>
        <v>0</v>
      </c>
      <c r="I553" s="395">
        <f>IF(OR(C553="150 Directors advances", C553="120 accounts receivable", C553="720.2 Automobile - Insurance", C553="720.3 Automobile - License", C553="870.4 Rent - Insurance", C553="870.6 Rent - Property Tax", C553="870.7 Rent - Homeoffice", C553="870.9 Rent - Water"),
   0,
   IF(Dashboard!$F$5="Quick",
      IF(OR(C553="190 Automobile",C553="200 computer hardware",C553="210 Computer software",C553="220 Quickbooks software",C553="230 Office equipment",C553="240 Office furniture"),
         E553-(E553/(1+Dashboard!$F$4)),
         0
      ),
      IF(C553="750 Business promotion",
         E553-(E553/(1+4.793/100)),
         E553-(E553/(1+Dashboard!$F$4))
      )
   )
)</f>
        <v>0</v>
      </c>
      <c r="J553" s="40">
        <f>Bank2[[#This Row],[Money in/ (Money out)]]-Bank2[[#This Row],[GST/HST]]</f>
        <v>0</v>
      </c>
      <c r="L553" s="37">
        <f t="shared" si="24"/>
        <v>0</v>
      </c>
    </row>
    <row r="554" spans="4:12" x14ac:dyDescent="0.2">
      <c r="D554" s="416">
        <f>_xlfn.XLOOKUP(C:C,Table1[for Import to Bank Register dropdown],Table1[for Pivot],0,0,1)</f>
        <v>0</v>
      </c>
      <c r="E554" s="422"/>
      <c r="F554" s="160">
        <f t="shared" si="26"/>
        <v>2222222</v>
      </c>
      <c r="G554" s="394">
        <f t="shared" si="25"/>
        <v>0</v>
      </c>
      <c r="I554" s="395">
        <f>IF(OR(C554="150 Directors advances", C554="120 accounts receivable", C554="720.2 Automobile - Insurance", C554="720.3 Automobile - License", C554="870.4 Rent - Insurance", C554="870.6 Rent - Property Tax", C554="870.7 Rent - Homeoffice", C554="870.9 Rent - Water"),
   0,
   IF(Dashboard!$F$5="Quick",
      IF(OR(C554="190 Automobile",C554="200 computer hardware",C554="210 Computer software",C554="220 Quickbooks software",C554="230 Office equipment",C554="240 Office furniture"),
         E554-(E554/(1+Dashboard!$F$4)),
         0
      ),
      IF(C554="750 Business promotion",
         E554-(E554/(1+4.793/100)),
         E554-(E554/(1+Dashboard!$F$4))
      )
   )
)</f>
        <v>0</v>
      </c>
      <c r="J554" s="40">
        <f>Bank2[[#This Row],[Money in/ (Money out)]]-Bank2[[#This Row],[GST/HST]]</f>
        <v>0</v>
      </c>
      <c r="L554" s="37">
        <f t="shared" si="24"/>
        <v>0</v>
      </c>
    </row>
    <row r="555" spans="4:12" x14ac:dyDescent="0.2">
      <c r="D555" s="416">
        <f>_xlfn.XLOOKUP(C:C,Table1[for Import to Bank Register dropdown],Table1[for Pivot],0,0,1)</f>
        <v>0</v>
      </c>
      <c r="E555" s="422"/>
      <c r="F555" s="160">
        <f t="shared" si="26"/>
        <v>2222222</v>
      </c>
      <c r="G555" s="394">
        <f t="shared" si="25"/>
        <v>0</v>
      </c>
      <c r="I555" s="395">
        <f>IF(OR(C555="150 Directors advances", C555="120 accounts receivable", C555="720.2 Automobile - Insurance", C555="720.3 Automobile - License", C555="870.4 Rent - Insurance", C555="870.6 Rent - Property Tax", C555="870.7 Rent - Homeoffice", C555="870.9 Rent - Water"),
   0,
   IF(Dashboard!$F$5="Quick",
      IF(OR(C555="190 Automobile",C555="200 computer hardware",C555="210 Computer software",C555="220 Quickbooks software",C555="230 Office equipment",C555="240 Office furniture"),
         E555-(E555/(1+Dashboard!$F$4)),
         0
      ),
      IF(C555="750 Business promotion",
         E555-(E555/(1+4.793/100)),
         E555-(E555/(1+Dashboard!$F$4))
      )
   )
)</f>
        <v>0</v>
      </c>
      <c r="J555" s="40">
        <f>Bank2[[#This Row],[Money in/ (Money out)]]-Bank2[[#This Row],[GST/HST]]</f>
        <v>0</v>
      </c>
      <c r="L555" s="37">
        <f t="shared" si="24"/>
        <v>0</v>
      </c>
    </row>
    <row r="556" spans="4:12" x14ac:dyDescent="0.2">
      <c r="D556" s="416">
        <f>_xlfn.XLOOKUP(C:C,Table1[for Import to Bank Register dropdown],Table1[for Pivot],0,0,1)</f>
        <v>0</v>
      </c>
      <c r="E556" s="422"/>
      <c r="F556" s="160">
        <f t="shared" si="26"/>
        <v>2222222</v>
      </c>
      <c r="G556" s="394">
        <f t="shared" si="25"/>
        <v>0</v>
      </c>
      <c r="I556" s="395">
        <f>IF(OR(C556="150 Directors advances", C556="120 accounts receivable", C556="720.2 Automobile - Insurance", C556="720.3 Automobile - License", C556="870.4 Rent - Insurance", C556="870.6 Rent - Property Tax", C556="870.7 Rent - Homeoffice", C556="870.9 Rent - Water"),
   0,
   IF(Dashboard!$F$5="Quick",
      IF(OR(C556="190 Automobile",C556="200 computer hardware",C556="210 Computer software",C556="220 Quickbooks software",C556="230 Office equipment",C556="240 Office furniture"),
         E556-(E556/(1+Dashboard!$F$4)),
         0
      ),
      IF(C556="750 Business promotion",
         E556-(E556/(1+4.793/100)),
         E556-(E556/(1+Dashboard!$F$4))
      )
   )
)</f>
        <v>0</v>
      </c>
      <c r="J556" s="40">
        <f>Bank2[[#This Row],[Money in/ (Money out)]]-Bank2[[#This Row],[GST/HST]]</f>
        <v>0</v>
      </c>
      <c r="L556" s="37">
        <f t="shared" si="24"/>
        <v>0</v>
      </c>
    </row>
    <row r="557" spans="4:12" x14ac:dyDescent="0.2">
      <c r="D557" s="416">
        <f>_xlfn.XLOOKUP(C:C,Table1[for Import to Bank Register dropdown],Table1[for Pivot],0,0,1)</f>
        <v>0</v>
      </c>
      <c r="E557" s="422"/>
      <c r="F557" s="160">
        <f t="shared" si="26"/>
        <v>2222222</v>
      </c>
      <c r="G557" s="394">
        <f t="shared" si="25"/>
        <v>0</v>
      </c>
      <c r="I557" s="395">
        <f>IF(OR(C557="150 Directors advances", C557="120 accounts receivable", C557="720.2 Automobile - Insurance", C557="720.3 Automobile - License", C557="870.4 Rent - Insurance", C557="870.6 Rent - Property Tax", C557="870.7 Rent - Homeoffice", C557="870.9 Rent - Water"),
   0,
   IF(Dashboard!$F$5="Quick",
      IF(OR(C557="190 Automobile",C557="200 computer hardware",C557="210 Computer software",C557="220 Quickbooks software",C557="230 Office equipment",C557="240 Office furniture"),
         E557-(E557/(1+Dashboard!$F$4)),
         0
      ),
      IF(C557="750 Business promotion",
         E557-(E557/(1+4.793/100)),
         E557-(E557/(1+Dashboard!$F$4))
      )
   )
)</f>
        <v>0</v>
      </c>
      <c r="J557" s="40">
        <f>Bank2[[#This Row],[Money in/ (Money out)]]-Bank2[[#This Row],[GST/HST]]</f>
        <v>0</v>
      </c>
      <c r="L557" s="37">
        <f t="shared" si="24"/>
        <v>0</v>
      </c>
    </row>
    <row r="558" spans="4:12" x14ac:dyDescent="0.2">
      <c r="D558" s="416">
        <f>_xlfn.XLOOKUP(C:C,Table1[for Import to Bank Register dropdown],Table1[for Pivot],0,0,1)</f>
        <v>0</v>
      </c>
      <c r="E558" s="422"/>
      <c r="F558" s="160">
        <f t="shared" si="26"/>
        <v>2222222</v>
      </c>
      <c r="G558" s="394">
        <f t="shared" si="25"/>
        <v>0</v>
      </c>
      <c r="I558" s="395">
        <f>IF(OR(C558="150 Directors advances", C558="120 accounts receivable", C558="720.2 Automobile - Insurance", C558="720.3 Automobile - License", C558="870.4 Rent - Insurance", C558="870.6 Rent - Property Tax", C558="870.7 Rent - Homeoffice", C558="870.9 Rent - Water"),
   0,
   IF(Dashboard!$F$5="Quick",
      IF(OR(C558="190 Automobile",C558="200 computer hardware",C558="210 Computer software",C558="220 Quickbooks software",C558="230 Office equipment",C558="240 Office furniture"),
         E558-(E558/(1+Dashboard!$F$4)),
         0
      ),
      IF(C558="750 Business promotion",
         E558-(E558/(1+4.793/100)),
         E558-(E558/(1+Dashboard!$F$4))
      )
   )
)</f>
        <v>0</v>
      </c>
      <c r="J558" s="40">
        <f>Bank2[[#This Row],[Money in/ (Money out)]]-Bank2[[#This Row],[GST/HST]]</f>
        <v>0</v>
      </c>
      <c r="L558" s="37">
        <f t="shared" si="24"/>
        <v>0</v>
      </c>
    </row>
    <row r="559" spans="4:12" x14ac:dyDescent="0.2">
      <c r="D559" s="416">
        <f>_xlfn.XLOOKUP(C:C,Table1[for Import to Bank Register dropdown],Table1[for Pivot],0,0,1)</f>
        <v>0</v>
      </c>
      <c r="E559" s="422"/>
      <c r="F559" s="160">
        <f t="shared" si="26"/>
        <v>2222222</v>
      </c>
      <c r="G559" s="394">
        <f t="shared" si="25"/>
        <v>0</v>
      </c>
      <c r="I559" s="395">
        <f>IF(OR(C559="150 Directors advances", C559="120 accounts receivable", C559="720.2 Automobile - Insurance", C559="720.3 Automobile - License", C559="870.4 Rent - Insurance", C559="870.6 Rent - Property Tax", C559="870.7 Rent - Homeoffice", C559="870.9 Rent - Water"),
   0,
   IF(Dashboard!$F$5="Quick",
      IF(OR(C559="190 Automobile",C559="200 computer hardware",C559="210 Computer software",C559="220 Quickbooks software",C559="230 Office equipment",C559="240 Office furniture"),
         E559-(E559/(1+Dashboard!$F$4)),
         0
      ),
      IF(C559="750 Business promotion",
         E559-(E559/(1+4.793/100)),
         E559-(E559/(1+Dashboard!$F$4))
      )
   )
)</f>
        <v>0</v>
      </c>
      <c r="J559" s="40">
        <f>Bank2[[#This Row],[Money in/ (Money out)]]-Bank2[[#This Row],[GST/HST]]</f>
        <v>0</v>
      </c>
      <c r="L559" s="37">
        <f t="shared" si="24"/>
        <v>0</v>
      </c>
    </row>
    <row r="560" spans="4:12" x14ac:dyDescent="0.2">
      <c r="D560" s="416">
        <f>_xlfn.XLOOKUP(C:C,Table1[for Import to Bank Register dropdown],Table1[for Pivot],0,0,1)</f>
        <v>0</v>
      </c>
      <c r="E560" s="422"/>
      <c r="F560" s="160">
        <f t="shared" si="26"/>
        <v>2222222</v>
      </c>
      <c r="G560" s="394">
        <f t="shared" si="25"/>
        <v>0</v>
      </c>
      <c r="I560" s="395">
        <f>IF(OR(C560="150 Directors advances", C560="120 accounts receivable", C560="720.2 Automobile - Insurance", C560="720.3 Automobile - License", C560="870.4 Rent - Insurance", C560="870.6 Rent - Property Tax", C560="870.7 Rent - Homeoffice", C560="870.9 Rent - Water"),
   0,
   IF(Dashboard!$F$5="Quick",
      IF(OR(C560="190 Automobile",C560="200 computer hardware",C560="210 Computer software",C560="220 Quickbooks software",C560="230 Office equipment",C560="240 Office furniture"),
         E560-(E560/(1+Dashboard!$F$4)),
         0
      ),
      IF(C560="750 Business promotion",
         E560-(E560/(1+4.793/100)),
         E560-(E560/(1+Dashboard!$F$4))
      )
   )
)</f>
        <v>0</v>
      </c>
      <c r="J560" s="40">
        <f>Bank2[[#This Row],[Money in/ (Money out)]]-Bank2[[#This Row],[GST/HST]]</f>
        <v>0</v>
      </c>
      <c r="L560" s="37">
        <f t="shared" si="24"/>
        <v>0</v>
      </c>
    </row>
    <row r="561" spans="4:12" x14ac:dyDescent="0.2">
      <c r="D561" s="416">
        <f>_xlfn.XLOOKUP(C:C,Table1[for Import to Bank Register dropdown],Table1[for Pivot],0,0,1)</f>
        <v>0</v>
      </c>
      <c r="E561" s="422"/>
      <c r="F561" s="160">
        <f t="shared" si="26"/>
        <v>2222222</v>
      </c>
      <c r="G561" s="394">
        <f t="shared" si="25"/>
        <v>0</v>
      </c>
      <c r="I561" s="395">
        <f>IF(OR(C561="150 Directors advances", C561="120 accounts receivable", C561="720.2 Automobile - Insurance", C561="720.3 Automobile - License", C561="870.4 Rent - Insurance", C561="870.6 Rent - Property Tax", C561="870.7 Rent - Homeoffice", C561="870.9 Rent - Water"),
   0,
   IF(Dashboard!$F$5="Quick",
      IF(OR(C561="190 Automobile",C561="200 computer hardware",C561="210 Computer software",C561="220 Quickbooks software",C561="230 Office equipment",C561="240 Office furniture"),
         E561-(E561/(1+Dashboard!$F$4)),
         0
      ),
      IF(C561="750 Business promotion",
         E561-(E561/(1+4.793/100)),
         E561-(E561/(1+Dashboard!$F$4))
      )
   )
)</f>
        <v>0</v>
      </c>
      <c r="J561" s="40">
        <f>Bank2[[#This Row],[Money in/ (Money out)]]-Bank2[[#This Row],[GST/HST]]</f>
        <v>0</v>
      </c>
      <c r="L561" s="37">
        <f t="shared" si="24"/>
        <v>0</v>
      </c>
    </row>
    <row r="562" spans="4:12" x14ac:dyDescent="0.2">
      <c r="D562" s="416">
        <f>_xlfn.XLOOKUP(C:C,Table1[for Import to Bank Register dropdown],Table1[for Pivot],0,0,1)</f>
        <v>0</v>
      </c>
      <c r="E562" s="422"/>
      <c r="F562" s="160">
        <f t="shared" si="26"/>
        <v>2222222</v>
      </c>
      <c r="G562" s="394">
        <f t="shared" si="25"/>
        <v>0</v>
      </c>
      <c r="I562" s="395">
        <f>IF(OR(C562="150 Directors advances", C562="120 accounts receivable", C562="720.2 Automobile - Insurance", C562="720.3 Automobile - License", C562="870.4 Rent - Insurance", C562="870.6 Rent - Property Tax", C562="870.7 Rent - Homeoffice", C562="870.9 Rent - Water"),
   0,
   IF(Dashboard!$F$5="Quick",
      IF(OR(C562="190 Automobile",C562="200 computer hardware",C562="210 Computer software",C562="220 Quickbooks software",C562="230 Office equipment",C562="240 Office furniture"),
         E562-(E562/(1+Dashboard!$F$4)),
         0
      ),
      IF(C562="750 Business promotion",
         E562-(E562/(1+4.793/100)),
         E562-(E562/(1+Dashboard!$F$4))
      )
   )
)</f>
        <v>0</v>
      </c>
      <c r="J562" s="40">
        <f>Bank2[[#This Row],[Money in/ (Money out)]]-Bank2[[#This Row],[GST/HST]]</f>
        <v>0</v>
      </c>
      <c r="L562" s="37">
        <f t="shared" si="24"/>
        <v>0</v>
      </c>
    </row>
    <row r="563" spans="4:12" x14ac:dyDescent="0.2">
      <c r="D563" s="416">
        <f>_xlfn.XLOOKUP(C:C,Table1[for Import to Bank Register dropdown],Table1[for Pivot],0,0,1)</f>
        <v>0</v>
      </c>
      <c r="E563" s="422"/>
      <c r="F563" s="160">
        <f t="shared" si="26"/>
        <v>2222222</v>
      </c>
      <c r="G563" s="394">
        <f t="shared" si="25"/>
        <v>0</v>
      </c>
      <c r="I563" s="395">
        <f>IF(OR(C563="150 Directors advances", C563="120 accounts receivable", C563="720.2 Automobile - Insurance", C563="720.3 Automobile - License", C563="870.4 Rent - Insurance", C563="870.6 Rent - Property Tax", C563="870.7 Rent - Homeoffice", C563="870.9 Rent - Water"),
   0,
   IF(Dashboard!$F$5="Quick",
      IF(OR(C563="190 Automobile",C563="200 computer hardware",C563="210 Computer software",C563="220 Quickbooks software",C563="230 Office equipment",C563="240 Office furniture"),
         E563-(E563/(1+Dashboard!$F$4)),
         0
      ),
      IF(C563="750 Business promotion",
         E563-(E563/(1+4.793/100)),
         E563-(E563/(1+Dashboard!$F$4))
      )
   )
)</f>
        <v>0</v>
      </c>
      <c r="J563" s="40">
        <f>Bank2[[#This Row],[Money in/ (Money out)]]-Bank2[[#This Row],[GST/HST]]</f>
        <v>0</v>
      </c>
      <c r="L563" s="37">
        <f t="shared" si="24"/>
        <v>0</v>
      </c>
    </row>
    <row r="564" spans="4:12" x14ac:dyDescent="0.2">
      <c r="D564" s="416">
        <f>_xlfn.XLOOKUP(C:C,Table1[for Import to Bank Register dropdown],Table1[for Pivot],0,0,1)</f>
        <v>0</v>
      </c>
      <c r="E564" s="422"/>
      <c r="F564" s="160">
        <f t="shared" si="26"/>
        <v>2222222</v>
      </c>
      <c r="G564" s="394">
        <f t="shared" si="25"/>
        <v>0</v>
      </c>
      <c r="I564" s="395">
        <f>IF(OR(C564="150 Directors advances", C564="120 accounts receivable", C564="720.2 Automobile - Insurance", C564="720.3 Automobile - License", C564="870.4 Rent - Insurance", C564="870.6 Rent - Property Tax", C564="870.7 Rent - Homeoffice", C564="870.9 Rent - Water"),
   0,
   IF(Dashboard!$F$5="Quick",
      IF(OR(C564="190 Automobile",C564="200 computer hardware",C564="210 Computer software",C564="220 Quickbooks software",C564="230 Office equipment",C564="240 Office furniture"),
         E564-(E564/(1+Dashboard!$F$4)),
         0
      ),
      IF(C564="750 Business promotion",
         E564-(E564/(1+4.793/100)),
         E564-(E564/(1+Dashboard!$F$4))
      )
   )
)</f>
        <v>0</v>
      </c>
      <c r="J564" s="40">
        <f>Bank2[[#This Row],[Money in/ (Money out)]]-Bank2[[#This Row],[GST/HST]]</f>
        <v>0</v>
      </c>
      <c r="L564" s="37">
        <f t="shared" si="24"/>
        <v>0</v>
      </c>
    </row>
    <row r="565" spans="4:12" x14ac:dyDescent="0.2">
      <c r="D565" s="416">
        <f>_xlfn.XLOOKUP(C:C,Table1[for Import to Bank Register dropdown],Table1[for Pivot],0,0,1)</f>
        <v>0</v>
      </c>
      <c r="E565" s="422"/>
      <c r="F565" s="160">
        <f t="shared" si="26"/>
        <v>2222222</v>
      </c>
      <c r="G565" s="394">
        <f t="shared" si="25"/>
        <v>0</v>
      </c>
      <c r="I565" s="395">
        <f>IF(OR(C565="150 Directors advances", C565="120 accounts receivable", C565="720.2 Automobile - Insurance", C565="720.3 Automobile - License", C565="870.4 Rent - Insurance", C565="870.6 Rent - Property Tax", C565="870.7 Rent - Homeoffice", C565="870.9 Rent - Water"),
   0,
   IF(Dashboard!$F$5="Quick",
      IF(OR(C565="190 Automobile",C565="200 computer hardware",C565="210 Computer software",C565="220 Quickbooks software",C565="230 Office equipment",C565="240 Office furniture"),
         E565-(E565/(1+Dashboard!$F$4)),
         0
      ),
      IF(C565="750 Business promotion",
         E565-(E565/(1+4.793/100)),
         E565-(E565/(1+Dashboard!$F$4))
      )
   )
)</f>
        <v>0</v>
      </c>
      <c r="J565" s="40">
        <f>Bank2[[#This Row],[Money in/ (Money out)]]-Bank2[[#This Row],[GST/HST]]</f>
        <v>0</v>
      </c>
      <c r="L565" s="37">
        <f t="shared" si="24"/>
        <v>0</v>
      </c>
    </row>
    <row r="566" spans="4:12" x14ac:dyDescent="0.2">
      <c r="D566" s="416">
        <f>_xlfn.XLOOKUP(C:C,Table1[for Import to Bank Register dropdown],Table1[for Pivot],0,0,1)</f>
        <v>0</v>
      </c>
      <c r="E566" s="422"/>
      <c r="F566" s="160">
        <f t="shared" si="26"/>
        <v>2222222</v>
      </c>
      <c r="G566" s="394">
        <f t="shared" si="25"/>
        <v>0</v>
      </c>
      <c r="I566" s="395">
        <f>IF(OR(C566="150 Directors advances", C566="120 accounts receivable", C566="720.2 Automobile - Insurance", C566="720.3 Automobile - License", C566="870.4 Rent - Insurance", C566="870.6 Rent - Property Tax", C566="870.7 Rent - Homeoffice", C566="870.9 Rent - Water"),
   0,
   IF(Dashboard!$F$5="Quick",
      IF(OR(C566="190 Automobile",C566="200 computer hardware",C566="210 Computer software",C566="220 Quickbooks software",C566="230 Office equipment",C566="240 Office furniture"),
         E566-(E566/(1+Dashboard!$F$4)),
         0
      ),
      IF(C566="750 Business promotion",
         E566-(E566/(1+4.793/100)),
         E566-(E566/(1+Dashboard!$F$4))
      )
   )
)</f>
        <v>0</v>
      </c>
      <c r="J566" s="40">
        <f>Bank2[[#This Row],[Money in/ (Money out)]]-Bank2[[#This Row],[GST/HST]]</f>
        <v>0</v>
      </c>
      <c r="L566" s="37">
        <f t="shared" si="24"/>
        <v>0</v>
      </c>
    </row>
    <row r="567" spans="4:12" x14ac:dyDescent="0.2">
      <c r="D567" s="416">
        <f>_xlfn.XLOOKUP(C:C,Table1[for Import to Bank Register dropdown],Table1[for Pivot],0,0,1)</f>
        <v>0</v>
      </c>
      <c r="E567" s="422"/>
      <c r="F567" s="160">
        <f t="shared" si="26"/>
        <v>2222222</v>
      </c>
      <c r="G567" s="394">
        <f t="shared" si="25"/>
        <v>0</v>
      </c>
      <c r="I567" s="395">
        <f>IF(OR(C567="150 Directors advances", C567="120 accounts receivable", C567="720.2 Automobile - Insurance", C567="720.3 Automobile - License", C567="870.4 Rent - Insurance", C567="870.6 Rent - Property Tax", C567="870.7 Rent - Homeoffice", C567="870.9 Rent - Water"),
   0,
   IF(Dashboard!$F$5="Quick",
      IF(OR(C567="190 Automobile",C567="200 computer hardware",C567="210 Computer software",C567="220 Quickbooks software",C567="230 Office equipment",C567="240 Office furniture"),
         E567-(E567/(1+Dashboard!$F$4)),
         0
      ),
      IF(C567="750 Business promotion",
         E567-(E567/(1+4.793/100)),
         E567-(E567/(1+Dashboard!$F$4))
      )
   )
)</f>
        <v>0</v>
      </c>
      <c r="J567" s="40">
        <f>Bank2[[#This Row],[Money in/ (Money out)]]-Bank2[[#This Row],[GST/HST]]</f>
        <v>0</v>
      </c>
      <c r="L567" s="37">
        <f t="shared" si="24"/>
        <v>0</v>
      </c>
    </row>
    <row r="568" spans="4:12" x14ac:dyDescent="0.2">
      <c r="D568" s="416">
        <f>_xlfn.XLOOKUP(C:C,Table1[for Import to Bank Register dropdown],Table1[for Pivot],0,0,1)</f>
        <v>0</v>
      </c>
      <c r="E568" s="422"/>
      <c r="F568" s="160">
        <f t="shared" si="26"/>
        <v>2222222</v>
      </c>
      <c r="G568" s="394">
        <f t="shared" si="25"/>
        <v>0</v>
      </c>
      <c r="I568" s="395">
        <f>IF(OR(C568="150 Directors advances", C568="120 accounts receivable", C568="720.2 Automobile - Insurance", C568="720.3 Automobile - License", C568="870.4 Rent - Insurance", C568="870.6 Rent - Property Tax", C568="870.7 Rent - Homeoffice", C568="870.9 Rent - Water"),
   0,
   IF(Dashboard!$F$5="Quick",
      IF(OR(C568="190 Automobile",C568="200 computer hardware",C568="210 Computer software",C568="220 Quickbooks software",C568="230 Office equipment",C568="240 Office furniture"),
         E568-(E568/(1+Dashboard!$F$4)),
         0
      ),
      IF(C568="750 Business promotion",
         E568-(E568/(1+4.793/100)),
         E568-(E568/(1+Dashboard!$F$4))
      )
   )
)</f>
        <v>0</v>
      </c>
      <c r="J568" s="40">
        <f>Bank2[[#This Row],[Money in/ (Money out)]]-Bank2[[#This Row],[GST/HST]]</f>
        <v>0</v>
      </c>
      <c r="L568" s="37">
        <f t="shared" si="24"/>
        <v>0</v>
      </c>
    </row>
    <row r="569" spans="4:12" x14ac:dyDescent="0.2">
      <c r="D569" s="416">
        <f>_xlfn.XLOOKUP(C:C,Table1[for Import to Bank Register dropdown],Table1[for Pivot],0,0,1)</f>
        <v>0</v>
      </c>
      <c r="E569" s="422"/>
      <c r="F569" s="160">
        <f t="shared" si="26"/>
        <v>2222222</v>
      </c>
      <c r="G569" s="394">
        <f t="shared" si="25"/>
        <v>0</v>
      </c>
      <c r="I569" s="395">
        <f>IF(OR(C569="150 Directors advances", C569="120 accounts receivable", C569="720.2 Automobile - Insurance", C569="720.3 Automobile - License", C569="870.4 Rent - Insurance", C569="870.6 Rent - Property Tax", C569="870.7 Rent - Homeoffice", C569="870.9 Rent - Water"),
   0,
   IF(Dashboard!$F$5="Quick",
      IF(OR(C569="190 Automobile",C569="200 computer hardware",C569="210 Computer software",C569="220 Quickbooks software",C569="230 Office equipment",C569="240 Office furniture"),
         E569-(E569/(1+Dashboard!$F$4)),
         0
      ),
      IF(C569="750 Business promotion",
         E569-(E569/(1+4.793/100)),
         E569-(E569/(1+Dashboard!$F$4))
      )
   )
)</f>
        <v>0</v>
      </c>
      <c r="J569" s="40">
        <f>Bank2[[#This Row],[Money in/ (Money out)]]-Bank2[[#This Row],[GST/HST]]</f>
        <v>0</v>
      </c>
      <c r="L569" s="37">
        <f t="shared" si="24"/>
        <v>0</v>
      </c>
    </row>
    <row r="570" spans="4:12" x14ac:dyDescent="0.2">
      <c r="D570" s="416">
        <f>_xlfn.XLOOKUP(C:C,Table1[for Import to Bank Register dropdown],Table1[for Pivot],0,0,1)</f>
        <v>0</v>
      </c>
      <c r="E570" s="422"/>
      <c r="F570" s="160">
        <f t="shared" si="26"/>
        <v>2222222</v>
      </c>
      <c r="G570" s="394">
        <f t="shared" si="25"/>
        <v>0</v>
      </c>
      <c r="I570" s="395">
        <f>IF(OR(C570="150 Directors advances", C570="120 accounts receivable", C570="720.2 Automobile - Insurance", C570="720.3 Automobile - License", C570="870.4 Rent - Insurance", C570="870.6 Rent - Property Tax", C570="870.7 Rent - Homeoffice", C570="870.9 Rent - Water"),
   0,
   IF(Dashboard!$F$5="Quick",
      IF(OR(C570="190 Automobile",C570="200 computer hardware",C570="210 Computer software",C570="220 Quickbooks software",C570="230 Office equipment",C570="240 Office furniture"),
         E570-(E570/(1+Dashboard!$F$4)),
         0
      ),
      IF(C570="750 Business promotion",
         E570-(E570/(1+4.793/100)),
         E570-(E570/(1+Dashboard!$F$4))
      )
   )
)</f>
        <v>0</v>
      </c>
      <c r="J570" s="40">
        <f>Bank2[[#This Row],[Money in/ (Money out)]]-Bank2[[#This Row],[GST/HST]]</f>
        <v>0</v>
      </c>
      <c r="L570" s="37">
        <f t="shared" si="24"/>
        <v>0</v>
      </c>
    </row>
    <row r="571" spans="4:12" x14ac:dyDescent="0.2">
      <c r="D571" s="416">
        <f>_xlfn.XLOOKUP(C:C,Table1[for Import to Bank Register dropdown],Table1[for Pivot],0,0,1)</f>
        <v>0</v>
      </c>
      <c r="E571" s="422"/>
      <c r="F571" s="160">
        <f t="shared" si="26"/>
        <v>2222222</v>
      </c>
      <c r="G571" s="394">
        <f t="shared" si="25"/>
        <v>0</v>
      </c>
      <c r="I571" s="395">
        <f>IF(OR(C571="150 Directors advances", C571="120 accounts receivable", C571="720.2 Automobile - Insurance", C571="720.3 Automobile - License", C571="870.4 Rent - Insurance", C571="870.6 Rent - Property Tax", C571="870.7 Rent - Homeoffice", C571="870.9 Rent - Water"),
   0,
   IF(Dashboard!$F$5="Quick",
      IF(OR(C571="190 Automobile",C571="200 computer hardware",C571="210 Computer software",C571="220 Quickbooks software",C571="230 Office equipment",C571="240 Office furniture"),
         E571-(E571/(1+Dashboard!$F$4)),
         0
      ),
      IF(C571="750 Business promotion",
         E571-(E571/(1+4.793/100)),
         E571-(E571/(1+Dashboard!$F$4))
      )
   )
)</f>
        <v>0</v>
      </c>
      <c r="J571" s="40">
        <f>Bank2[[#This Row],[Money in/ (Money out)]]-Bank2[[#This Row],[GST/HST]]</f>
        <v>0</v>
      </c>
      <c r="L571" s="37">
        <f t="shared" si="24"/>
        <v>0</v>
      </c>
    </row>
    <row r="572" spans="4:12" x14ac:dyDescent="0.2">
      <c r="D572" s="416">
        <f>_xlfn.XLOOKUP(C:C,Table1[for Import to Bank Register dropdown],Table1[for Pivot],0,0,1)</f>
        <v>0</v>
      </c>
      <c r="E572" s="422"/>
      <c r="F572" s="160">
        <f t="shared" si="26"/>
        <v>2222222</v>
      </c>
      <c r="G572" s="394">
        <f t="shared" si="25"/>
        <v>0</v>
      </c>
      <c r="I572" s="395">
        <f>IF(OR(C572="150 Directors advances", C572="120 accounts receivable", C572="720.2 Automobile - Insurance", C572="720.3 Automobile - License", C572="870.4 Rent - Insurance", C572="870.6 Rent - Property Tax", C572="870.7 Rent - Homeoffice", C572="870.9 Rent - Water"),
   0,
   IF(Dashboard!$F$5="Quick",
      IF(OR(C572="190 Automobile",C572="200 computer hardware",C572="210 Computer software",C572="220 Quickbooks software",C572="230 Office equipment",C572="240 Office furniture"),
         E572-(E572/(1+Dashboard!$F$4)),
         0
      ),
      IF(C572="750 Business promotion",
         E572-(E572/(1+4.793/100)),
         E572-(E572/(1+Dashboard!$F$4))
      )
   )
)</f>
        <v>0</v>
      </c>
      <c r="J572" s="40">
        <f>Bank2[[#This Row],[Money in/ (Money out)]]-Bank2[[#This Row],[GST/HST]]</f>
        <v>0</v>
      </c>
      <c r="L572" s="37">
        <f t="shared" si="24"/>
        <v>0</v>
      </c>
    </row>
    <row r="573" spans="4:12" x14ac:dyDescent="0.2">
      <c r="D573" s="416">
        <f>_xlfn.XLOOKUP(C:C,Table1[for Import to Bank Register dropdown],Table1[for Pivot],0,0,1)</f>
        <v>0</v>
      </c>
      <c r="E573" s="422"/>
      <c r="F573" s="160">
        <f t="shared" si="26"/>
        <v>2222222</v>
      </c>
      <c r="G573" s="394">
        <f t="shared" si="25"/>
        <v>0</v>
      </c>
      <c r="I573" s="395">
        <f>IF(OR(C573="150 Directors advances", C573="120 accounts receivable", C573="720.2 Automobile - Insurance", C573="720.3 Automobile - License", C573="870.4 Rent - Insurance", C573="870.6 Rent - Property Tax", C573="870.7 Rent - Homeoffice", C573="870.9 Rent - Water"),
   0,
   IF(Dashboard!$F$5="Quick",
      IF(OR(C573="190 Automobile",C573="200 computer hardware",C573="210 Computer software",C573="220 Quickbooks software",C573="230 Office equipment",C573="240 Office furniture"),
         E573-(E573/(1+Dashboard!$F$4)),
         0
      ),
      IF(C573="750 Business promotion",
         E573-(E573/(1+4.793/100)),
         E573-(E573/(1+Dashboard!$F$4))
      )
   )
)</f>
        <v>0</v>
      </c>
      <c r="J573" s="40">
        <f>Bank2[[#This Row],[Money in/ (Money out)]]-Bank2[[#This Row],[GST/HST]]</f>
        <v>0</v>
      </c>
      <c r="L573" s="37">
        <f t="shared" si="24"/>
        <v>0</v>
      </c>
    </row>
    <row r="574" spans="4:12" x14ac:dyDescent="0.2">
      <c r="D574" s="416">
        <f>_xlfn.XLOOKUP(C:C,Table1[for Import to Bank Register dropdown],Table1[for Pivot],0,0,1)</f>
        <v>0</v>
      </c>
      <c r="E574" s="422"/>
      <c r="F574" s="160">
        <f t="shared" si="26"/>
        <v>2222222</v>
      </c>
      <c r="G574" s="394">
        <f t="shared" si="25"/>
        <v>0</v>
      </c>
      <c r="I574" s="395">
        <f>IF(OR(C574="150 Directors advances", C574="120 accounts receivable", C574="720.2 Automobile - Insurance", C574="720.3 Automobile - License", C574="870.4 Rent - Insurance", C574="870.6 Rent - Property Tax", C574="870.7 Rent - Homeoffice", C574="870.9 Rent - Water"),
   0,
   IF(Dashboard!$F$5="Quick",
      IF(OR(C574="190 Automobile",C574="200 computer hardware",C574="210 Computer software",C574="220 Quickbooks software",C574="230 Office equipment",C574="240 Office furniture"),
         E574-(E574/(1+Dashboard!$F$4)),
         0
      ),
      IF(C574="750 Business promotion",
         E574-(E574/(1+4.793/100)),
         E574-(E574/(1+Dashboard!$F$4))
      )
   )
)</f>
        <v>0</v>
      </c>
      <c r="J574" s="40">
        <f>Bank2[[#This Row],[Money in/ (Money out)]]-Bank2[[#This Row],[GST/HST]]</f>
        <v>0</v>
      </c>
      <c r="L574" s="37">
        <f t="shared" si="24"/>
        <v>0</v>
      </c>
    </row>
    <row r="575" spans="4:12" x14ac:dyDescent="0.2">
      <c r="D575" s="416">
        <f>_xlfn.XLOOKUP(C:C,Table1[for Import to Bank Register dropdown],Table1[for Pivot],0,0,1)</f>
        <v>0</v>
      </c>
      <c r="E575" s="422"/>
      <c r="F575" s="160">
        <f t="shared" si="26"/>
        <v>2222222</v>
      </c>
      <c r="G575" s="394">
        <f t="shared" si="25"/>
        <v>0</v>
      </c>
      <c r="I575" s="395">
        <f>IF(OR(C575="150 Directors advances", C575="120 accounts receivable", C575="720.2 Automobile - Insurance", C575="720.3 Automobile - License", C575="870.4 Rent - Insurance", C575="870.6 Rent - Property Tax", C575="870.7 Rent - Homeoffice", C575="870.9 Rent - Water"),
   0,
   IF(Dashboard!$F$5="Quick",
      IF(OR(C575="190 Automobile",C575="200 computer hardware",C575="210 Computer software",C575="220 Quickbooks software",C575="230 Office equipment",C575="240 Office furniture"),
         E575-(E575/(1+Dashboard!$F$4)),
         0
      ),
      IF(C575="750 Business promotion",
         E575-(E575/(1+4.793/100)),
         E575-(E575/(1+Dashboard!$F$4))
      )
   )
)</f>
        <v>0</v>
      </c>
      <c r="J575" s="40">
        <f>Bank2[[#This Row],[Money in/ (Money out)]]-Bank2[[#This Row],[GST/HST]]</f>
        <v>0</v>
      </c>
      <c r="L575" s="37">
        <f t="shared" si="24"/>
        <v>0</v>
      </c>
    </row>
    <row r="576" spans="4:12" x14ac:dyDescent="0.2">
      <c r="D576" s="416">
        <f>_xlfn.XLOOKUP(C:C,Table1[for Import to Bank Register dropdown],Table1[for Pivot],0,0,1)</f>
        <v>0</v>
      </c>
      <c r="E576" s="422"/>
      <c r="F576" s="160">
        <f t="shared" si="26"/>
        <v>2222222</v>
      </c>
      <c r="G576" s="394">
        <f t="shared" si="25"/>
        <v>0</v>
      </c>
      <c r="I576" s="395">
        <f>IF(OR(C576="150 Directors advances", C576="120 accounts receivable", C576="720.2 Automobile - Insurance", C576="720.3 Automobile - License", C576="870.4 Rent - Insurance", C576="870.6 Rent - Property Tax", C576="870.7 Rent - Homeoffice", C576="870.9 Rent - Water"),
   0,
   IF(Dashboard!$F$5="Quick",
      IF(OR(C576="190 Automobile",C576="200 computer hardware",C576="210 Computer software",C576="220 Quickbooks software",C576="230 Office equipment",C576="240 Office furniture"),
         E576-(E576/(1+Dashboard!$F$4)),
         0
      ),
      IF(C576="750 Business promotion",
         E576-(E576/(1+4.793/100)),
         E576-(E576/(1+Dashboard!$F$4))
      )
   )
)</f>
        <v>0</v>
      </c>
      <c r="J576" s="40">
        <f>Bank2[[#This Row],[Money in/ (Money out)]]-Bank2[[#This Row],[GST/HST]]</f>
        <v>0</v>
      </c>
      <c r="L576" s="37">
        <f t="shared" si="24"/>
        <v>0</v>
      </c>
    </row>
    <row r="577" spans="4:12" x14ac:dyDescent="0.2">
      <c r="D577" s="416">
        <f>_xlfn.XLOOKUP(C:C,Table1[for Import to Bank Register dropdown],Table1[for Pivot],0,0,1)</f>
        <v>0</v>
      </c>
      <c r="E577" s="422"/>
      <c r="F577" s="160">
        <f t="shared" si="26"/>
        <v>2222222</v>
      </c>
      <c r="G577" s="394">
        <f t="shared" si="25"/>
        <v>0</v>
      </c>
      <c r="I577" s="395">
        <f>IF(OR(C577="150 Directors advances", C577="120 accounts receivable", C577="720.2 Automobile - Insurance", C577="720.3 Automobile - License", C577="870.4 Rent - Insurance", C577="870.6 Rent - Property Tax", C577="870.7 Rent - Homeoffice", C577="870.9 Rent - Water"),
   0,
   IF(Dashboard!$F$5="Quick",
      IF(OR(C577="190 Automobile",C577="200 computer hardware",C577="210 Computer software",C577="220 Quickbooks software",C577="230 Office equipment",C577="240 Office furniture"),
         E577-(E577/(1+Dashboard!$F$4)),
         0
      ),
      IF(C577="750 Business promotion",
         E577-(E577/(1+4.793/100)),
         E577-(E577/(1+Dashboard!$F$4))
      )
   )
)</f>
        <v>0</v>
      </c>
      <c r="J577" s="40">
        <f>Bank2[[#This Row],[Money in/ (Money out)]]-Bank2[[#This Row],[GST/HST]]</f>
        <v>0</v>
      </c>
      <c r="L577" s="37">
        <f t="shared" si="24"/>
        <v>0</v>
      </c>
    </row>
    <row r="578" spans="4:12" x14ac:dyDescent="0.2">
      <c r="D578" s="416">
        <f>_xlfn.XLOOKUP(C:C,Table1[for Import to Bank Register dropdown],Table1[for Pivot],0,0,1)</f>
        <v>0</v>
      </c>
      <c r="E578" s="422"/>
      <c r="F578" s="160">
        <f t="shared" si="26"/>
        <v>2222222</v>
      </c>
      <c r="G578" s="394">
        <f t="shared" si="25"/>
        <v>0</v>
      </c>
      <c r="I578" s="395">
        <f>IF(OR(C578="150 Directors advances", C578="120 accounts receivable", C578="720.2 Automobile - Insurance", C578="720.3 Automobile - License", C578="870.4 Rent - Insurance", C578="870.6 Rent - Property Tax", C578="870.7 Rent - Homeoffice", C578="870.9 Rent - Water"),
   0,
   IF(Dashboard!$F$5="Quick",
      IF(OR(C578="190 Automobile",C578="200 computer hardware",C578="210 Computer software",C578="220 Quickbooks software",C578="230 Office equipment",C578="240 Office furniture"),
         E578-(E578/(1+Dashboard!$F$4)),
         0
      ),
      IF(C578="750 Business promotion",
         E578-(E578/(1+4.793/100)),
         E578-(E578/(1+Dashboard!$F$4))
      )
   )
)</f>
        <v>0</v>
      </c>
      <c r="J578" s="40">
        <f>Bank2[[#This Row],[Money in/ (Money out)]]-Bank2[[#This Row],[GST/HST]]</f>
        <v>0</v>
      </c>
      <c r="L578" s="37">
        <f t="shared" si="24"/>
        <v>0</v>
      </c>
    </row>
    <row r="579" spans="4:12" x14ac:dyDescent="0.2">
      <c r="D579" s="416">
        <f>_xlfn.XLOOKUP(C:C,Table1[for Import to Bank Register dropdown],Table1[for Pivot],0,0,1)</f>
        <v>0</v>
      </c>
      <c r="E579" s="422"/>
      <c r="F579" s="160">
        <f t="shared" si="26"/>
        <v>2222222</v>
      </c>
      <c r="G579" s="394">
        <f t="shared" si="25"/>
        <v>0</v>
      </c>
      <c r="I579" s="395">
        <f>IF(OR(C579="150 Directors advances", C579="120 accounts receivable", C579="720.2 Automobile - Insurance", C579="720.3 Automobile - License", C579="870.4 Rent - Insurance", C579="870.6 Rent - Property Tax", C579="870.7 Rent - Homeoffice", C579="870.9 Rent - Water"),
   0,
   IF(Dashboard!$F$5="Quick",
      IF(OR(C579="190 Automobile",C579="200 computer hardware",C579="210 Computer software",C579="220 Quickbooks software",C579="230 Office equipment",C579="240 Office furniture"),
         E579-(E579/(1+Dashboard!$F$4)),
         0
      ),
      IF(C579="750 Business promotion",
         E579-(E579/(1+4.793/100)),
         E579-(E579/(1+Dashboard!$F$4))
      )
   )
)</f>
        <v>0</v>
      </c>
      <c r="J579" s="40">
        <f>Bank2[[#This Row],[Money in/ (Money out)]]-Bank2[[#This Row],[GST/HST]]</f>
        <v>0</v>
      </c>
      <c r="L579" s="37">
        <f t="shared" si="24"/>
        <v>0</v>
      </c>
    </row>
    <row r="580" spans="4:12" x14ac:dyDescent="0.2">
      <c r="D580" s="416">
        <f>_xlfn.XLOOKUP(C:C,Table1[for Import to Bank Register dropdown],Table1[for Pivot],0,0,1)</f>
        <v>0</v>
      </c>
      <c r="E580" s="422"/>
      <c r="F580" s="160">
        <f t="shared" si="26"/>
        <v>2222222</v>
      </c>
      <c r="G580" s="394">
        <f t="shared" si="25"/>
        <v>0</v>
      </c>
      <c r="I580" s="395">
        <f>IF(OR(C580="150 Directors advances", C580="120 accounts receivable", C580="720.2 Automobile - Insurance", C580="720.3 Automobile - License", C580="870.4 Rent - Insurance", C580="870.6 Rent - Property Tax", C580="870.7 Rent - Homeoffice", C580="870.9 Rent - Water"),
   0,
   IF(Dashboard!$F$5="Quick",
      IF(OR(C580="190 Automobile",C580="200 computer hardware",C580="210 Computer software",C580="220 Quickbooks software",C580="230 Office equipment",C580="240 Office furniture"),
         E580-(E580/(1+Dashboard!$F$4)),
         0
      ),
      IF(C580="750 Business promotion",
         E580-(E580/(1+4.793/100)),
         E580-(E580/(1+Dashboard!$F$4))
      )
   )
)</f>
        <v>0</v>
      </c>
      <c r="J580" s="40">
        <f>Bank2[[#This Row],[Money in/ (Money out)]]-Bank2[[#This Row],[GST/HST]]</f>
        <v>0</v>
      </c>
      <c r="L580" s="37">
        <f t="shared" si="24"/>
        <v>0</v>
      </c>
    </row>
    <row r="581" spans="4:12" x14ac:dyDescent="0.2">
      <c r="D581" s="416">
        <f>_xlfn.XLOOKUP(C:C,Table1[for Import to Bank Register dropdown],Table1[for Pivot],0,0,1)</f>
        <v>0</v>
      </c>
      <c r="E581" s="422"/>
      <c r="F581" s="160">
        <f t="shared" si="26"/>
        <v>2222222</v>
      </c>
      <c r="G581" s="394">
        <f t="shared" si="25"/>
        <v>0</v>
      </c>
      <c r="I581" s="395">
        <f>IF(OR(C581="150 Directors advances", C581="120 accounts receivable", C581="720.2 Automobile - Insurance", C581="720.3 Automobile - License", C581="870.4 Rent - Insurance", C581="870.6 Rent - Property Tax", C581="870.7 Rent - Homeoffice", C581="870.9 Rent - Water"),
   0,
   IF(Dashboard!$F$5="Quick",
      IF(OR(C581="190 Automobile",C581="200 computer hardware",C581="210 Computer software",C581="220 Quickbooks software",C581="230 Office equipment",C581="240 Office furniture"),
         E581-(E581/(1+Dashboard!$F$4)),
         0
      ),
      IF(C581="750 Business promotion",
         E581-(E581/(1+4.793/100)),
         E581-(E581/(1+Dashboard!$F$4))
      )
   )
)</f>
        <v>0</v>
      </c>
      <c r="J581" s="40">
        <f>Bank2[[#This Row],[Money in/ (Money out)]]-Bank2[[#This Row],[GST/HST]]</f>
        <v>0</v>
      </c>
      <c r="L581" s="37">
        <f t="shared" si="24"/>
        <v>0</v>
      </c>
    </row>
    <row r="582" spans="4:12" x14ac:dyDescent="0.2">
      <c r="D582" s="416">
        <f>_xlfn.XLOOKUP(C:C,Table1[for Import to Bank Register dropdown],Table1[for Pivot],0,0,1)</f>
        <v>0</v>
      </c>
      <c r="E582" s="422"/>
      <c r="F582" s="160">
        <f t="shared" si="26"/>
        <v>2222222</v>
      </c>
      <c r="G582" s="394">
        <f t="shared" si="25"/>
        <v>0</v>
      </c>
      <c r="I582" s="395">
        <f>IF(OR(C582="150 Directors advances", C582="120 accounts receivable", C582="720.2 Automobile - Insurance", C582="720.3 Automobile - License", C582="870.4 Rent - Insurance", C582="870.6 Rent - Property Tax", C582="870.7 Rent - Homeoffice", C582="870.9 Rent - Water"),
   0,
   IF(Dashboard!$F$5="Quick",
      IF(OR(C582="190 Automobile",C582="200 computer hardware",C582="210 Computer software",C582="220 Quickbooks software",C582="230 Office equipment",C582="240 Office furniture"),
         E582-(E582/(1+Dashboard!$F$4)),
         0
      ),
      IF(C582="750 Business promotion",
         E582-(E582/(1+4.793/100)),
         E582-(E582/(1+Dashboard!$F$4))
      )
   )
)</f>
        <v>0</v>
      </c>
      <c r="J582" s="40">
        <f>Bank2[[#This Row],[Money in/ (Money out)]]-Bank2[[#This Row],[GST/HST]]</f>
        <v>0</v>
      </c>
      <c r="L582" s="37">
        <f t="shared" si="24"/>
        <v>0</v>
      </c>
    </row>
    <row r="583" spans="4:12" x14ac:dyDescent="0.2">
      <c r="D583" s="416">
        <f>_xlfn.XLOOKUP(C:C,Table1[for Import to Bank Register dropdown],Table1[for Pivot],0,0,1)</f>
        <v>0</v>
      </c>
      <c r="E583" s="422"/>
      <c r="F583" s="160">
        <f t="shared" si="26"/>
        <v>2222222</v>
      </c>
      <c r="G583" s="394">
        <f t="shared" si="25"/>
        <v>0</v>
      </c>
      <c r="I583" s="395">
        <f>IF(OR(C583="150 Directors advances", C583="120 accounts receivable", C583="720.2 Automobile - Insurance", C583="720.3 Automobile - License", C583="870.4 Rent - Insurance", C583="870.6 Rent - Property Tax", C583="870.7 Rent - Homeoffice", C583="870.9 Rent - Water"),
   0,
   IF(Dashboard!$F$5="Quick",
      IF(OR(C583="190 Automobile",C583="200 computer hardware",C583="210 Computer software",C583="220 Quickbooks software",C583="230 Office equipment",C583="240 Office furniture"),
         E583-(E583/(1+Dashboard!$F$4)),
         0
      ),
      IF(C583="750 Business promotion",
         E583-(E583/(1+4.793/100)),
         E583-(E583/(1+Dashboard!$F$4))
      )
   )
)</f>
        <v>0</v>
      </c>
      <c r="J583" s="40">
        <f>Bank2[[#This Row],[Money in/ (Money out)]]-Bank2[[#This Row],[GST/HST]]</f>
        <v>0</v>
      </c>
      <c r="L583" s="37">
        <f t="shared" ref="L583:L646" si="27">$L$3</f>
        <v>0</v>
      </c>
    </row>
    <row r="584" spans="4:12" x14ac:dyDescent="0.2">
      <c r="D584" s="416">
        <f>_xlfn.XLOOKUP(C:C,Table1[for Import to Bank Register dropdown],Table1[for Pivot],0,0,1)</f>
        <v>0</v>
      </c>
      <c r="E584" s="422"/>
      <c r="F584" s="160">
        <f t="shared" si="26"/>
        <v>2222222</v>
      </c>
      <c r="G584" s="394">
        <f t="shared" si="25"/>
        <v>0</v>
      </c>
      <c r="I584" s="395">
        <f>IF(OR(C584="150 Directors advances", C584="120 accounts receivable", C584="720.2 Automobile - Insurance", C584="720.3 Automobile - License", C584="870.4 Rent - Insurance", C584="870.6 Rent - Property Tax", C584="870.7 Rent - Homeoffice", C584="870.9 Rent - Water"),
   0,
   IF(Dashboard!$F$5="Quick",
      IF(OR(C584="190 Automobile",C584="200 computer hardware",C584="210 Computer software",C584="220 Quickbooks software",C584="230 Office equipment",C584="240 Office furniture"),
         E584-(E584/(1+Dashboard!$F$4)),
         0
      ),
      IF(C584="750 Business promotion",
         E584-(E584/(1+4.793/100)),
         E584-(E584/(1+Dashboard!$F$4))
      )
   )
)</f>
        <v>0</v>
      </c>
      <c r="J584" s="40">
        <f>Bank2[[#This Row],[Money in/ (Money out)]]-Bank2[[#This Row],[GST/HST]]</f>
        <v>0</v>
      </c>
      <c r="L584" s="37">
        <f t="shared" si="27"/>
        <v>0</v>
      </c>
    </row>
    <row r="585" spans="4:12" x14ac:dyDescent="0.2">
      <c r="D585" s="416">
        <f>_xlfn.XLOOKUP(C:C,Table1[for Import to Bank Register dropdown],Table1[for Pivot],0,0,1)</f>
        <v>0</v>
      </c>
      <c r="E585" s="422"/>
      <c r="F585" s="160">
        <f t="shared" si="26"/>
        <v>2222222</v>
      </c>
      <c r="G585" s="394">
        <f t="shared" si="25"/>
        <v>0</v>
      </c>
      <c r="I585" s="395">
        <f>IF(OR(C585="150 Directors advances", C585="120 accounts receivable", C585="720.2 Automobile - Insurance", C585="720.3 Automobile - License", C585="870.4 Rent - Insurance", C585="870.6 Rent - Property Tax", C585="870.7 Rent - Homeoffice", C585="870.9 Rent - Water"),
   0,
   IF(Dashboard!$F$5="Quick",
      IF(OR(C585="190 Automobile",C585="200 computer hardware",C585="210 Computer software",C585="220 Quickbooks software",C585="230 Office equipment",C585="240 Office furniture"),
         E585-(E585/(1+Dashboard!$F$4)),
         0
      ),
      IF(C585="750 Business promotion",
         E585-(E585/(1+4.793/100)),
         E585-(E585/(1+Dashboard!$F$4))
      )
   )
)</f>
        <v>0</v>
      </c>
      <c r="J585" s="40">
        <f>Bank2[[#This Row],[Money in/ (Money out)]]-Bank2[[#This Row],[GST/HST]]</f>
        <v>0</v>
      </c>
      <c r="L585" s="37">
        <f t="shared" si="27"/>
        <v>0</v>
      </c>
    </row>
    <row r="586" spans="4:12" x14ac:dyDescent="0.2">
      <c r="D586" s="416">
        <f>_xlfn.XLOOKUP(C:C,Table1[for Import to Bank Register dropdown],Table1[for Pivot],0,0,1)</f>
        <v>0</v>
      </c>
      <c r="E586" s="422"/>
      <c r="F586" s="160">
        <f t="shared" si="26"/>
        <v>2222222</v>
      </c>
      <c r="G586" s="394">
        <f t="shared" ref="G586:G649" si="28">G585+E586</f>
        <v>0</v>
      </c>
      <c r="I586" s="395">
        <f>IF(OR(C586="150 Directors advances", C586="120 accounts receivable", C586="720.2 Automobile - Insurance", C586="720.3 Automobile - License", C586="870.4 Rent - Insurance", C586="870.6 Rent - Property Tax", C586="870.7 Rent - Homeoffice", C586="870.9 Rent - Water"),
   0,
   IF(Dashboard!$F$5="Quick",
      IF(OR(C586="190 Automobile",C586="200 computer hardware",C586="210 Computer software",C586="220 Quickbooks software",C586="230 Office equipment",C586="240 Office furniture"),
         E586-(E586/(1+Dashboard!$F$4)),
         0
      ),
      IF(C586="750 Business promotion",
         E586-(E586/(1+4.793/100)),
         E586-(E586/(1+Dashboard!$F$4))
      )
   )
)</f>
        <v>0</v>
      </c>
      <c r="J586" s="40">
        <f>Bank2[[#This Row],[Money in/ (Money out)]]-Bank2[[#This Row],[GST/HST]]</f>
        <v>0</v>
      </c>
      <c r="L586" s="37">
        <f t="shared" si="27"/>
        <v>0</v>
      </c>
    </row>
    <row r="587" spans="4:12" x14ac:dyDescent="0.2">
      <c r="D587" s="416">
        <f>_xlfn.XLOOKUP(C:C,Table1[for Import to Bank Register dropdown],Table1[for Pivot],0,0,1)</f>
        <v>0</v>
      </c>
      <c r="E587" s="422"/>
      <c r="F587" s="160">
        <f t="shared" ref="F587:F650" si="29">$E$2</f>
        <v>2222222</v>
      </c>
      <c r="G587" s="394">
        <f t="shared" si="28"/>
        <v>0</v>
      </c>
      <c r="I587" s="395">
        <f>IF(OR(C587="150 Directors advances", C587="120 accounts receivable", C587="720.2 Automobile - Insurance", C587="720.3 Automobile - License", C587="870.4 Rent - Insurance", C587="870.6 Rent - Property Tax", C587="870.7 Rent - Homeoffice", C587="870.9 Rent - Water"),
   0,
   IF(Dashboard!$F$5="Quick",
      IF(OR(C587="190 Automobile",C587="200 computer hardware",C587="210 Computer software",C587="220 Quickbooks software",C587="230 Office equipment",C587="240 Office furniture"),
         E587-(E587/(1+Dashboard!$F$4)),
         0
      ),
      IF(C587="750 Business promotion",
         E587-(E587/(1+4.793/100)),
         E587-(E587/(1+Dashboard!$F$4))
      )
   )
)</f>
        <v>0</v>
      </c>
      <c r="J587" s="40">
        <f>Bank2[[#This Row],[Money in/ (Money out)]]-Bank2[[#This Row],[GST/HST]]</f>
        <v>0</v>
      </c>
      <c r="L587" s="37">
        <f t="shared" si="27"/>
        <v>0</v>
      </c>
    </row>
    <row r="588" spans="4:12" x14ac:dyDescent="0.2">
      <c r="D588" s="416">
        <f>_xlfn.XLOOKUP(C:C,Table1[for Import to Bank Register dropdown],Table1[for Pivot],0,0,1)</f>
        <v>0</v>
      </c>
      <c r="E588" s="422"/>
      <c r="F588" s="160">
        <f t="shared" si="29"/>
        <v>2222222</v>
      </c>
      <c r="G588" s="394">
        <f t="shared" si="28"/>
        <v>0</v>
      </c>
      <c r="I588" s="395">
        <f>IF(OR(C588="150 Directors advances", C588="120 accounts receivable", C588="720.2 Automobile - Insurance", C588="720.3 Automobile - License", C588="870.4 Rent - Insurance", C588="870.6 Rent - Property Tax", C588="870.7 Rent - Homeoffice", C588="870.9 Rent - Water"),
   0,
   IF(Dashboard!$F$5="Quick",
      IF(OR(C588="190 Automobile",C588="200 computer hardware",C588="210 Computer software",C588="220 Quickbooks software",C588="230 Office equipment",C588="240 Office furniture"),
         E588-(E588/(1+Dashboard!$F$4)),
         0
      ),
      IF(C588="750 Business promotion",
         E588-(E588/(1+4.793/100)),
         E588-(E588/(1+Dashboard!$F$4))
      )
   )
)</f>
        <v>0</v>
      </c>
      <c r="J588" s="40">
        <f>Bank2[[#This Row],[Money in/ (Money out)]]-Bank2[[#This Row],[GST/HST]]</f>
        <v>0</v>
      </c>
      <c r="L588" s="37">
        <f t="shared" si="27"/>
        <v>0</v>
      </c>
    </row>
    <row r="589" spans="4:12" x14ac:dyDescent="0.2">
      <c r="D589" s="416">
        <f>_xlfn.XLOOKUP(C:C,Table1[for Import to Bank Register dropdown],Table1[for Pivot],0,0,1)</f>
        <v>0</v>
      </c>
      <c r="E589" s="422"/>
      <c r="F589" s="160">
        <f t="shared" si="29"/>
        <v>2222222</v>
      </c>
      <c r="G589" s="394">
        <f t="shared" si="28"/>
        <v>0</v>
      </c>
      <c r="I589" s="395">
        <f>IF(OR(C589="150 Directors advances", C589="120 accounts receivable", C589="720.2 Automobile - Insurance", C589="720.3 Automobile - License", C589="870.4 Rent - Insurance", C589="870.6 Rent - Property Tax", C589="870.7 Rent - Homeoffice", C589="870.9 Rent - Water"),
   0,
   IF(Dashboard!$F$5="Quick",
      IF(OR(C589="190 Automobile",C589="200 computer hardware",C589="210 Computer software",C589="220 Quickbooks software",C589="230 Office equipment",C589="240 Office furniture"),
         E589-(E589/(1+Dashboard!$F$4)),
         0
      ),
      IF(C589="750 Business promotion",
         E589-(E589/(1+4.793/100)),
         E589-(E589/(1+Dashboard!$F$4))
      )
   )
)</f>
        <v>0</v>
      </c>
      <c r="J589" s="40">
        <f>Bank2[[#This Row],[Money in/ (Money out)]]-Bank2[[#This Row],[GST/HST]]</f>
        <v>0</v>
      </c>
      <c r="L589" s="37">
        <f t="shared" si="27"/>
        <v>0</v>
      </c>
    </row>
    <row r="590" spans="4:12" x14ac:dyDescent="0.2">
      <c r="D590" s="416">
        <f>_xlfn.XLOOKUP(C:C,Table1[for Import to Bank Register dropdown],Table1[for Pivot],0,0,1)</f>
        <v>0</v>
      </c>
      <c r="E590" s="422"/>
      <c r="F590" s="160">
        <f t="shared" si="29"/>
        <v>2222222</v>
      </c>
      <c r="G590" s="394">
        <f t="shared" si="28"/>
        <v>0</v>
      </c>
      <c r="I590" s="395">
        <f>IF(OR(C590="150 Directors advances", C590="120 accounts receivable", C590="720.2 Automobile - Insurance", C590="720.3 Automobile - License", C590="870.4 Rent - Insurance", C590="870.6 Rent - Property Tax", C590="870.7 Rent - Homeoffice", C590="870.9 Rent - Water"),
   0,
   IF(Dashboard!$F$5="Quick",
      IF(OR(C590="190 Automobile",C590="200 computer hardware",C590="210 Computer software",C590="220 Quickbooks software",C590="230 Office equipment",C590="240 Office furniture"),
         E590-(E590/(1+Dashboard!$F$4)),
         0
      ),
      IF(C590="750 Business promotion",
         E590-(E590/(1+4.793/100)),
         E590-(E590/(1+Dashboard!$F$4))
      )
   )
)</f>
        <v>0</v>
      </c>
      <c r="J590" s="40">
        <f>Bank2[[#This Row],[Money in/ (Money out)]]-Bank2[[#This Row],[GST/HST]]</f>
        <v>0</v>
      </c>
      <c r="L590" s="37">
        <f t="shared" si="27"/>
        <v>0</v>
      </c>
    </row>
    <row r="591" spans="4:12" x14ac:dyDescent="0.2">
      <c r="D591" s="416">
        <f>_xlfn.XLOOKUP(C:C,Table1[for Import to Bank Register dropdown],Table1[for Pivot],0,0,1)</f>
        <v>0</v>
      </c>
      <c r="E591" s="422"/>
      <c r="F591" s="160">
        <f t="shared" si="29"/>
        <v>2222222</v>
      </c>
      <c r="G591" s="394">
        <f t="shared" si="28"/>
        <v>0</v>
      </c>
      <c r="I591" s="395">
        <f>IF(OR(C591="150 Directors advances", C591="120 accounts receivable", C591="720.2 Automobile - Insurance", C591="720.3 Automobile - License", C591="870.4 Rent - Insurance", C591="870.6 Rent - Property Tax", C591="870.7 Rent - Homeoffice", C591="870.9 Rent - Water"),
   0,
   IF(Dashboard!$F$5="Quick",
      IF(OR(C591="190 Automobile",C591="200 computer hardware",C591="210 Computer software",C591="220 Quickbooks software",C591="230 Office equipment",C591="240 Office furniture"),
         E591-(E591/(1+Dashboard!$F$4)),
         0
      ),
      IF(C591="750 Business promotion",
         E591-(E591/(1+4.793/100)),
         E591-(E591/(1+Dashboard!$F$4))
      )
   )
)</f>
        <v>0</v>
      </c>
      <c r="J591" s="40">
        <f>Bank2[[#This Row],[Money in/ (Money out)]]-Bank2[[#This Row],[GST/HST]]</f>
        <v>0</v>
      </c>
      <c r="L591" s="37">
        <f t="shared" si="27"/>
        <v>0</v>
      </c>
    </row>
    <row r="592" spans="4:12" x14ac:dyDescent="0.2">
      <c r="D592" s="416">
        <f>_xlfn.XLOOKUP(C:C,Table1[for Import to Bank Register dropdown],Table1[for Pivot],0,0,1)</f>
        <v>0</v>
      </c>
      <c r="E592" s="422"/>
      <c r="F592" s="160">
        <f t="shared" si="29"/>
        <v>2222222</v>
      </c>
      <c r="G592" s="394">
        <f t="shared" si="28"/>
        <v>0</v>
      </c>
      <c r="I592" s="395">
        <f>IF(OR(C592="150 Directors advances", C592="120 accounts receivable", C592="720.2 Automobile - Insurance", C592="720.3 Automobile - License", C592="870.4 Rent - Insurance", C592="870.6 Rent - Property Tax", C592="870.7 Rent - Homeoffice", C592="870.9 Rent - Water"),
   0,
   IF(Dashboard!$F$5="Quick",
      IF(OR(C592="190 Automobile",C592="200 computer hardware",C592="210 Computer software",C592="220 Quickbooks software",C592="230 Office equipment",C592="240 Office furniture"),
         E592-(E592/(1+Dashboard!$F$4)),
         0
      ),
      IF(C592="750 Business promotion",
         E592-(E592/(1+4.793/100)),
         E592-(E592/(1+Dashboard!$F$4))
      )
   )
)</f>
        <v>0</v>
      </c>
      <c r="J592" s="40">
        <f>Bank2[[#This Row],[Money in/ (Money out)]]-Bank2[[#This Row],[GST/HST]]</f>
        <v>0</v>
      </c>
      <c r="L592" s="37">
        <f t="shared" si="27"/>
        <v>0</v>
      </c>
    </row>
    <row r="593" spans="4:12" x14ac:dyDescent="0.2">
      <c r="D593" s="416">
        <f>_xlfn.XLOOKUP(C:C,Table1[for Import to Bank Register dropdown],Table1[for Pivot],0,0,1)</f>
        <v>0</v>
      </c>
      <c r="E593" s="422"/>
      <c r="F593" s="160">
        <f t="shared" si="29"/>
        <v>2222222</v>
      </c>
      <c r="G593" s="394">
        <f t="shared" si="28"/>
        <v>0</v>
      </c>
      <c r="I593" s="395">
        <f>IF(OR(C593="150 Directors advances", C593="120 accounts receivable", C593="720.2 Automobile - Insurance", C593="720.3 Automobile - License", C593="870.4 Rent - Insurance", C593="870.6 Rent - Property Tax", C593="870.7 Rent - Homeoffice", C593="870.9 Rent - Water"),
   0,
   IF(Dashboard!$F$5="Quick",
      IF(OR(C593="190 Automobile",C593="200 computer hardware",C593="210 Computer software",C593="220 Quickbooks software",C593="230 Office equipment",C593="240 Office furniture"),
         E593-(E593/(1+Dashboard!$F$4)),
         0
      ),
      IF(C593="750 Business promotion",
         E593-(E593/(1+4.793/100)),
         E593-(E593/(1+Dashboard!$F$4))
      )
   )
)</f>
        <v>0</v>
      </c>
      <c r="J593" s="40">
        <f>Bank2[[#This Row],[Money in/ (Money out)]]-Bank2[[#This Row],[GST/HST]]</f>
        <v>0</v>
      </c>
      <c r="L593" s="37">
        <f t="shared" si="27"/>
        <v>0</v>
      </c>
    </row>
    <row r="594" spans="4:12" x14ac:dyDescent="0.2">
      <c r="D594" s="416">
        <f>_xlfn.XLOOKUP(C:C,Table1[for Import to Bank Register dropdown],Table1[for Pivot],0,0,1)</f>
        <v>0</v>
      </c>
      <c r="E594" s="422"/>
      <c r="F594" s="160">
        <f t="shared" si="29"/>
        <v>2222222</v>
      </c>
      <c r="G594" s="394">
        <f t="shared" si="28"/>
        <v>0</v>
      </c>
      <c r="I594" s="395">
        <f>IF(OR(C594="150 Directors advances", C594="120 accounts receivable", C594="720.2 Automobile - Insurance", C594="720.3 Automobile - License", C594="870.4 Rent - Insurance", C594="870.6 Rent - Property Tax", C594="870.7 Rent - Homeoffice", C594="870.9 Rent - Water"),
   0,
   IF(Dashboard!$F$5="Quick",
      IF(OR(C594="190 Automobile",C594="200 computer hardware",C594="210 Computer software",C594="220 Quickbooks software",C594="230 Office equipment",C594="240 Office furniture"),
         E594-(E594/(1+Dashboard!$F$4)),
         0
      ),
      IF(C594="750 Business promotion",
         E594-(E594/(1+4.793/100)),
         E594-(E594/(1+Dashboard!$F$4))
      )
   )
)</f>
        <v>0</v>
      </c>
      <c r="J594" s="40">
        <f>Bank2[[#This Row],[Money in/ (Money out)]]-Bank2[[#This Row],[GST/HST]]</f>
        <v>0</v>
      </c>
      <c r="L594" s="37">
        <f t="shared" si="27"/>
        <v>0</v>
      </c>
    </row>
    <row r="595" spans="4:12" x14ac:dyDescent="0.2">
      <c r="D595" s="416">
        <f>_xlfn.XLOOKUP(C:C,Table1[for Import to Bank Register dropdown],Table1[for Pivot],0,0,1)</f>
        <v>0</v>
      </c>
      <c r="E595" s="422"/>
      <c r="F595" s="160">
        <f t="shared" si="29"/>
        <v>2222222</v>
      </c>
      <c r="G595" s="394">
        <f t="shared" si="28"/>
        <v>0</v>
      </c>
      <c r="I595" s="395">
        <f>IF(OR(C595="150 Directors advances", C595="120 accounts receivable", C595="720.2 Automobile - Insurance", C595="720.3 Automobile - License", C595="870.4 Rent - Insurance", C595="870.6 Rent - Property Tax", C595="870.7 Rent - Homeoffice", C595="870.9 Rent - Water"),
   0,
   IF(Dashboard!$F$5="Quick",
      IF(OR(C595="190 Automobile",C595="200 computer hardware",C595="210 Computer software",C595="220 Quickbooks software",C595="230 Office equipment",C595="240 Office furniture"),
         E595-(E595/(1+Dashboard!$F$4)),
         0
      ),
      IF(C595="750 Business promotion",
         E595-(E595/(1+4.793/100)),
         E595-(E595/(1+Dashboard!$F$4))
      )
   )
)</f>
        <v>0</v>
      </c>
      <c r="J595" s="40">
        <f>Bank2[[#This Row],[Money in/ (Money out)]]-Bank2[[#This Row],[GST/HST]]</f>
        <v>0</v>
      </c>
      <c r="L595" s="37">
        <f t="shared" si="27"/>
        <v>0</v>
      </c>
    </row>
    <row r="596" spans="4:12" x14ac:dyDescent="0.2">
      <c r="D596" s="416">
        <f>_xlfn.XLOOKUP(C:C,Table1[for Import to Bank Register dropdown],Table1[for Pivot],0,0,1)</f>
        <v>0</v>
      </c>
      <c r="E596" s="422"/>
      <c r="F596" s="160">
        <f t="shared" si="29"/>
        <v>2222222</v>
      </c>
      <c r="G596" s="394">
        <f t="shared" si="28"/>
        <v>0</v>
      </c>
      <c r="I596" s="395">
        <f>IF(OR(C596="150 Directors advances", C596="120 accounts receivable", C596="720.2 Automobile - Insurance", C596="720.3 Automobile - License", C596="870.4 Rent - Insurance", C596="870.6 Rent - Property Tax", C596="870.7 Rent - Homeoffice", C596="870.9 Rent - Water"),
   0,
   IF(Dashboard!$F$5="Quick",
      IF(OR(C596="190 Automobile",C596="200 computer hardware",C596="210 Computer software",C596="220 Quickbooks software",C596="230 Office equipment",C596="240 Office furniture"),
         E596-(E596/(1+Dashboard!$F$4)),
         0
      ),
      IF(C596="750 Business promotion",
         E596-(E596/(1+4.793/100)),
         E596-(E596/(1+Dashboard!$F$4))
      )
   )
)</f>
        <v>0</v>
      </c>
      <c r="J596" s="40">
        <f>Bank2[[#This Row],[Money in/ (Money out)]]-Bank2[[#This Row],[GST/HST]]</f>
        <v>0</v>
      </c>
      <c r="L596" s="37">
        <f t="shared" si="27"/>
        <v>0</v>
      </c>
    </row>
    <row r="597" spans="4:12" x14ac:dyDescent="0.2">
      <c r="D597" s="416">
        <f>_xlfn.XLOOKUP(C:C,Table1[for Import to Bank Register dropdown],Table1[for Pivot],0,0,1)</f>
        <v>0</v>
      </c>
      <c r="E597" s="422"/>
      <c r="F597" s="160">
        <f t="shared" si="29"/>
        <v>2222222</v>
      </c>
      <c r="G597" s="394">
        <f t="shared" si="28"/>
        <v>0</v>
      </c>
      <c r="I597" s="395">
        <f>IF(OR(C597="150 Directors advances", C597="120 accounts receivable", C597="720.2 Automobile - Insurance", C597="720.3 Automobile - License", C597="870.4 Rent - Insurance", C597="870.6 Rent - Property Tax", C597="870.7 Rent - Homeoffice", C597="870.9 Rent - Water"),
   0,
   IF(Dashboard!$F$5="Quick",
      IF(OR(C597="190 Automobile",C597="200 computer hardware",C597="210 Computer software",C597="220 Quickbooks software",C597="230 Office equipment",C597="240 Office furniture"),
         E597-(E597/(1+Dashboard!$F$4)),
         0
      ),
      IF(C597="750 Business promotion",
         E597-(E597/(1+4.793/100)),
         E597-(E597/(1+Dashboard!$F$4))
      )
   )
)</f>
        <v>0</v>
      </c>
      <c r="J597" s="40">
        <f>Bank2[[#This Row],[Money in/ (Money out)]]-Bank2[[#This Row],[GST/HST]]</f>
        <v>0</v>
      </c>
      <c r="L597" s="37">
        <f t="shared" si="27"/>
        <v>0</v>
      </c>
    </row>
    <row r="598" spans="4:12" x14ac:dyDescent="0.2">
      <c r="D598" s="416">
        <f>_xlfn.XLOOKUP(C:C,Table1[for Import to Bank Register dropdown],Table1[for Pivot],0,0,1)</f>
        <v>0</v>
      </c>
      <c r="E598" s="422"/>
      <c r="F598" s="160">
        <f t="shared" si="29"/>
        <v>2222222</v>
      </c>
      <c r="G598" s="394">
        <f t="shared" si="28"/>
        <v>0</v>
      </c>
      <c r="I598" s="395">
        <f>IF(OR(C598="150 Directors advances", C598="120 accounts receivable", C598="720.2 Automobile - Insurance", C598="720.3 Automobile - License", C598="870.4 Rent - Insurance", C598="870.6 Rent - Property Tax", C598="870.7 Rent - Homeoffice", C598="870.9 Rent - Water"),
   0,
   IF(Dashboard!$F$5="Quick",
      IF(OR(C598="190 Automobile",C598="200 computer hardware",C598="210 Computer software",C598="220 Quickbooks software",C598="230 Office equipment",C598="240 Office furniture"),
         E598-(E598/(1+Dashboard!$F$4)),
         0
      ),
      IF(C598="750 Business promotion",
         E598-(E598/(1+4.793/100)),
         E598-(E598/(1+Dashboard!$F$4))
      )
   )
)</f>
        <v>0</v>
      </c>
      <c r="J598" s="40">
        <f>Bank2[[#This Row],[Money in/ (Money out)]]-Bank2[[#This Row],[GST/HST]]</f>
        <v>0</v>
      </c>
      <c r="L598" s="37">
        <f t="shared" si="27"/>
        <v>0</v>
      </c>
    </row>
    <row r="599" spans="4:12" x14ac:dyDescent="0.2">
      <c r="D599" s="416">
        <f>_xlfn.XLOOKUP(C:C,Table1[for Import to Bank Register dropdown],Table1[for Pivot],0,0,1)</f>
        <v>0</v>
      </c>
      <c r="E599" s="422"/>
      <c r="F599" s="160">
        <f t="shared" si="29"/>
        <v>2222222</v>
      </c>
      <c r="G599" s="394">
        <f t="shared" si="28"/>
        <v>0</v>
      </c>
      <c r="I599" s="395">
        <f>IF(OR(C599="150 Directors advances", C599="120 accounts receivable", C599="720.2 Automobile - Insurance", C599="720.3 Automobile - License", C599="870.4 Rent - Insurance", C599="870.6 Rent - Property Tax", C599="870.7 Rent - Homeoffice", C599="870.9 Rent - Water"),
   0,
   IF(Dashboard!$F$5="Quick",
      IF(OR(C599="190 Automobile",C599="200 computer hardware",C599="210 Computer software",C599="220 Quickbooks software",C599="230 Office equipment",C599="240 Office furniture"),
         E599-(E599/(1+Dashboard!$F$4)),
         0
      ),
      IF(C599="750 Business promotion",
         E599-(E599/(1+4.793/100)),
         E599-(E599/(1+Dashboard!$F$4))
      )
   )
)</f>
        <v>0</v>
      </c>
      <c r="J599" s="40">
        <f>Bank2[[#This Row],[Money in/ (Money out)]]-Bank2[[#This Row],[GST/HST]]</f>
        <v>0</v>
      </c>
      <c r="L599" s="37">
        <f t="shared" si="27"/>
        <v>0</v>
      </c>
    </row>
    <row r="600" spans="4:12" x14ac:dyDescent="0.2">
      <c r="D600" s="416">
        <f>_xlfn.XLOOKUP(C:C,Table1[for Import to Bank Register dropdown],Table1[for Pivot],0,0,1)</f>
        <v>0</v>
      </c>
      <c r="E600" s="422"/>
      <c r="F600" s="160">
        <f t="shared" si="29"/>
        <v>2222222</v>
      </c>
      <c r="G600" s="394">
        <f t="shared" si="28"/>
        <v>0</v>
      </c>
      <c r="I600" s="395">
        <f>IF(OR(C600="150 Directors advances", C600="120 accounts receivable", C600="720.2 Automobile - Insurance", C600="720.3 Automobile - License", C600="870.4 Rent - Insurance", C600="870.6 Rent - Property Tax", C600="870.7 Rent - Homeoffice", C600="870.9 Rent - Water"),
   0,
   IF(Dashboard!$F$5="Quick",
      IF(OR(C600="190 Automobile",C600="200 computer hardware",C600="210 Computer software",C600="220 Quickbooks software",C600="230 Office equipment",C600="240 Office furniture"),
         E600-(E600/(1+Dashboard!$F$4)),
         0
      ),
      IF(C600="750 Business promotion",
         E600-(E600/(1+4.793/100)),
         E600-(E600/(1+Dashboard!$F$4))
      )
   )
)</f>
        <v>0</v>
      </c>
      <c r="J600" s="40">
        <f>Bank2[[#This Row],[Money in/ (Money out)]]-Bank2[[#This Row],[GST/HST]]</f>
        <v>0</v>
      </c>
      <c r="L600" s="37">
        <f t="shared" si="27"/>
        <v>0</v>
      </c>
    </row>
    <row r="601" spans="4:12" x14ac:dyDescent="0.2">
      <c r="D601" s="416">
        <f>_xlfn.XLOOKUP(C:C,Table1[for Import to Bank Register dropdown],Table1[for Pivot],0,0,1)</f>
        <v>0</v>
      </c>
      <c r="E601" s="422"/>
      <c r="F601" s="160">
        <f t="shared" si="29"/>
        <v>2222222</v>
      </c>
      <c r="G601" s="394">
        <f t="shared" si="28"/>
        <v>0</v>
      </c>
      <c r="I601" s="395">
        <f>IF(OR(C601="150 Directors advances", C601="120 accounts receivable", C601="720.2 Automobile - Insurance", C601="720.3 Automobile - License", C601="870.4 Rent - Insurance", C601="870.6 Rent - Property Tax", C601="870.7 Rent - Homeoffice", C601="870.9 Rent - Water"),
   0,
   IF(Dashboard!$F$5="Quick",
      IF(OR(C601="190 Automobile",C601="200 computer hardware",C601="210 Computer software",C601="220 Quickbooks software",C601="230 Office equipment",C601="240 Office furniture"),
         E601-(E601/(1+Dashboard!$F$4)),
         0
      ),
      IF(C601="750 Business promotion",
         E601-(E601/(1+4.793/100)),
         E601-(E601/(1+Dashboard!$F$4))
      )
   )
)</f>
        <v>0</v>
      </c>
      <c r="J601" s="40">
        <f>Bank2[[#This Row],[Money in/ (Money out)]]-Bank2[[#This Row],[GST/HST]]</f>
        <v>0</v>
      </c>
      <c r="L601" s="37">
        <f t="shared" si="27"/>
        <v>0</v>
      </c>
    </row>
    <row r="602" spans="4:12" x14ac:dyDescent="0.2">
      <c r="D602" s="416">
        <f>_xlfn.XLOOKUP(C:C,Table1[for Import to Bank Register dropdown],Table1[for Pivot],0,0,1)</f>
        <v>0</v>
      </c>
      <c r="E602" s="422"/>
      <c r="F602" s="160">
        <f t="shared" si="29"/>
        <v>2222222</v>
      </c>
      <c r="G602" s="394">
        <f t="shared" si="28"/>
        <v>0</v>
      </c>
      <c r="I602" s="395">
        <f>IF(OR(C602="150 Directors advances", C602="120 accounts receivable", C602="720.2 Automobile - Insurance", C602="720.3 Automobile - License", C602="870.4 Rent - Insurance", C602="870.6 Rent - Property Tax", C602="870.7 Rent - Homeoffice", C602="870.9 Rent - Water"),
   0,
   IF(Dashboard!$F$5="Quick",
      IF(OR(C602="190 Automobile",C602="200 computer hardware",C602="210 Computer software",C602="220 Quickbooks software",C602="230 Office equipment",C602="240 Office furniture"),
         E602-(E602/(1+Dashboard!$F$4)),
         0
      ),
      IF(C602="750 Business promotion",
         E602-(E602/(1+4.793/100)),
         E602-(E602/(1+Dashboard!$F$4))
      )
   )
)</f>
        <v>0</v>
      </c>
      <c r="J602" s="40">
        <f>Bank2[[#This Row],[Money in/ (Money out)]]-Bank2[[#This Row],[GST/HST]]</f>
        <v>0</v>
      </c>
      <c r="L602" s="37">
        <f t="shared" si="27"/>
        <v>0</v>
      </c>
    </row>
    <row r="603" spans="4:12" x14ac:dyDescent="0.2">
      <c r="D603" s="416">
        <f>_xlfn.XLOOKUP(C:C,Table1[for Import to Bank Register dropdown],Table1[for Pivot],0,0,1)</f>
        <v>0</v>
      </c>
      <c r="E603" s="422"/>
      <c r="F603" s="160">
        <f t="shared" si="29"/>
        <v>2222222</v>
      </c>
      <c r="G603" s="394">
        <f t="shared" si="28"/>
        <v>0</v>
      </c>
      <c r="I603" s="395">
        <f>IF(OR(C603="150 Directors advances", C603="120 accounts receivable", C603="720.2 Automobile - Insurance", C603="720.3 Automobile - License", C603="870.4 Rent - Insurance", C603="870.6 Rent - Property Tax", C603="870.7 Rent - Homeoffice", C603="870.9 Rent - Water"),
   0,
   IF(Dashboard!$F$5="Quick",
      IF(OR(C603="190 Automobile",C603="200 computer hardware",C603="210 Computer software",C603="220 Quickbooks software",C603="230 Office equipment",C603="240 Office furniture"),
         E603-(E603/(1+Dashboard!$F$4)),
         0
      ),
      IF(C603="750 Business promotion",
         E603-(E603/(1+4.793/100)),
         E603-(E603/(1+Dashboard!$F$4))
      )
   )
)</f>
        <v>0</v>
      </c>
      <c r="J603" s="40">
        <f>Bank2[[#This Row],[Money in/ (Money out)]]-Bank2[[#This Row],[GST/HST]]</f>
        <v>0</v>
      </c>
      <c r="L603" s="37">
        <f t="shared" si="27"/>
        <v>0</v>
      </c>
    </row>
    <row r="604" spans="4:12" x14ac:dyDescent="0.2">
      <c r="D604" s="416">
        <f>_xlfn.XLOOKUP(C:C,Table1[for Import to Bank Register dropdown],Table1[for Pivot],0,0,1)</f>
        <v>0</v>
      </c>
      <c r="E604" s="422"/>
      <c r="F604" s="160">
        <f t="shared" si="29"/>
        <v>2222222</v>
      </c>
      <c r="G604" s="394">
        <f t="shared" si="28"/>
        <v>0</v>
      </c>
      <c r="I604" s="395">
        <f>IF(OR(C604="150 Directors advances", C604="120 accounts receivable", C604="720.2 Automobile - Insurance", C604="720.3 Automobile - License", C604="870.4 Rent - Insurance", C604="870.6 Rent - Property Tax", C604="870.7 Rent - Homeoffice", C604="870.9 Rent - Water"),
   0,
   IF(Dashboard!$F$5="Quick",
      IF(OR(C604="190 Automobile",C604="200 computer hardware",C604="210 Computer software",C604="220 Quickbooks software",C604="230 Office equipment",C604="240 Office furniture"),
         E604-(E604/(1+Dashboard!$F$4)),
         0
      ),
      IF(C604="750 Business promotion",
         E604-(E604/(1+4.793/100)),
         E604-(E604/(1+Dashboard!$F$4))
      )
   )
)</f>
        <v>0</v>
      </c>
      <c r="J604" s="40">
        <f>Bank2[[#This Row],[Money in/ (Money out)]]-Bank2[[#This Row],[GST/HST]]</f>
        <v>0</v>
      </c>
      <c r="L604" s="37">
        <f t="shared" si="27"/>
        <v>0</v>
      </c>
    </row>
    <row r="605" spans="4:12" x14ac:dyDescent="0.2">
      <c r="D605" s="416">
        <f>_xlfn.XLOOKUP(C:C,Table1[for Import to Bank Register dropdown],Table1[for Pivot],0,0,1)</f>
        <v>0</v>
      </c>
      <c r="E605" s="422"/>
      <c r="F605" s="160">
        <f t="shared" si="29"/>
        <v>2222222</v>
      </c>
      <c r="G605" s="394">
        <f t="shared" si="28"/>
        <v>0</v>
      </c>
      <c r="I605" s="395">
        <f>IF(OR(C605="150 Directors advances", C605="120 accounts receivable", C605="720.2 Automobile - Insurance", C605="720.3 Automobile - License", C605="870.4 Rent - Insurance", C605="870.6 Rent - Property Tax", C605="870.7 Rent - Homeoffice", C605="870.9 Rent - Water"),
   0,
   IF(Dashboard!$F$5="Quick",
      IF(OR(C605="190 Automobile",C605="200 computer hardware",C605="210 Computer software",C605="220 Quickbooks software",C605="230 Office equipment",C605="240 Office furniture"),
         E605-(E605/(1+Dashboard!$F$4)),
         0
      ),
      IF(C605="750 Business promotion",
         E605-(E605/(1+4.793/100)),
         E605-(E605/(1+Dashboard!$F$4))
      )
   )
)</f>
        <v>0</v>
      </c>
      <c r="J605" s="40">
        <f>Bank2[[#This Row],[Money in/ (Money out)]]-Bank2[[#This Row],[GST/HST]]</f>
        <v>0</v>
      </c>
      <c r="L605" s="37">
        <f t="shared" si="27"/>
        <v>0</v>
      </c>
    </row>
    <row r="606" spans="4:12" x14ac:dyDescent="0.2">
      <c r="D606" s="416">
        <f>_xlfn.XLOOKUP(C:C,Table1[for Import to Bank Register dropdown],Table1[for Pivot],0,0,1)</f>
        <v>0</v>
      </c>
      <c r="E606" s="422"/>
      <c r="F606" s="160">
        <f t="shared" si="29"/>
        <v>2222222</v>
      </c>
      <c r="G606" s="394">
        <f t="shared" si="28"/>
        <v>0</v>
      </c>
      <c r="I606" s="395">
        <f>IF(OR(C606="150 Directors advances", C606="120 accounts receivable", C606="720.2 Automobile - Insurance", C606="720.3 Automobile - License", C606="870.4 Rent - Insurance", C606="870.6 Rent - Property Tax", C606="870.7 Rent - Homeoffice", C606="870.9 Rent - Water"),
   0,
   IF(Dashboard!$F$5="Quick",
      IF(OR(C606="190 Automobile",C606="200 computer hardware",C606="210 Computer software",C606="220 Quickbooks software",C606="230 Office equipment",C606="240 Office furniture"),
         E606-(E606/(1+Dashboard!$F$4)),
         0
      ),
      IF(C606="750 Business promotion",
         E606-(E606/(1+4.793/100)),
         E606-(E606/(1+Dashboard!$F$4))
      )
   )
)</f>
        <v>0</v>
      </c>
      <c r="J606" s="40">
        <f>Bank2[[#This Row],[Money in/ (Money out)]]-Bank2[[#This Row],[GST/HST]]</f>
        <v>0</v>
      </c>
      <c r="L606" s="37">
        <f t="shared" si="27"/>
        <v>0</v>
      </c>
    </row>
    <row r="607" spans="4:12" x14ac:dyDescent="0.2">
      <c r="D607" s="416">
        <f>_xlfn.XLOOKUP(C:C,Table1[for Import to Bank Register dropdown],Table1[for Pivot],0,0,1)</f>
        <v>0</v>
      </c>
      <c r="E607" s="422"/>
      <c r="F607" s="160">
        <f t="shared" si="29"/>
        <v>2222222</v>
      </c>
      <c r="G607" s="394">
        <f t="shared" si="28"/>
        <v>0</v>
      </c>
      <c r="I607" s="395">
        <f>IF(OR(C607="150 Directors advances", C607="120 accounts receivable", C607="720.2 Automobile - Insurance", C607="720.3 Automobile - License", C607="870.4 Rent - Insurance", C607="870.6 Rent - Property Tax", C607="870.7 Rent - Homeoffice", C607="870.9 Rent - Water"),
   0,
   IF(Dashboard!$F$5="Quick",
      IF(OR(C607="190 Automobile",C607="200 computer hardware",C607="210 Computer software",C607="220 Quickbooks software",C607="230 Office equipment",C607="240 Office furniture"),
         E607-(E607/(1+Dashboard!$F$4)),
         0
      ),
      IF(C607="750 Business promotion",
         E607-(E607/(1+4.793/100)),
         E607-(E607/(1+Dashboard!$F$4))
      )
   )
)</f>
        <v>0</v>
      </c>
      <c r="J607" s="40">
        <f>Bank2[[#This Row],[Money in/ (Money out)]]-Bank2[[#This Row],[GST/HST]]</f>
        <v>0</v>
      </c>
      <c r="L607" s="37">
        <f t="shared" si="27"/>
        <v>0</v>
      </c>
    </row>
    <row r="608" spans="4:12" x14ac:dyDescent="0.2">
      <c r="D608" s="416">
        <f>_xlfn.XLOOKUP(C:C,Table1[for Import to Bank Register dropdown],Table1[for Pivot],0,0,1)</f>
        <v>0</v>
      </c>
      <c r="E608" s="422"/>
      <c r="F608" s="160">
        <f t="shared" si="29"/>
        <v>2222222</v>
      </c>
      <c r="G608" s="394">
        <f t="shared" si="28"/>
        <v>0</v>
      </c>
      <c r="I608" s="395">
        <f>IF(OR(C608="150 Directors advances", C608="120 accounts receivable", C608="720.2 Automobile - Insurance", C608="720.3 Automobile - License", C608="870.4 Rent - Insurance", C608="870.6 Rent - Property Tax", C608="870.7 Rent - Homeoffice", C608="870.9 Rent - Water"),
   0,
   IF(Dashboard!$F$5="Quick",
      IF(OR(C608="190 Automobile",C608="200 computer hardware",C608="210 Computer software",C608="220 Quickbooks software",C608="230 Office equipment",C608="240 Office furniture"),
         E608-(E608/(1+Dashboard!$F$4)),
         0
      ),
      IF(C608="750 Business promotion",
         E608-(E608/(1+4.793/100)),
         E608-(E608/(1+Dashboard!$F$4))
      )
   )
)</f>
        <v>0</v>
      </c>
      <c r="J608" s="40">
        <f>Bank2[[#This Row],[Money in/ (Money out)]]-Bank2[[#This Row],[GST/HST]]</f>
        <v>0</v>
      </c>
      <c r="L608" s="37">
        <f t="shared" si="27"/>
        <v>0</v>
      </c>
    </row>
    <row r="609" spans="4:12" x14ac:dyDescent="0.2">
      <c r="D609" s="416">
        <f>_xlfn.XLOOKUP(C:C,Table1[for Import to Bank Register dropdown],Table1[for Pivot],0,0,1)</f>
        <v>0</v>
      </c>
      <c r="E609" s="422"/>
      <c r="F609" s="160">
        <f t="shared" si="29"/>
        <v>2222222</v>
      </c>
      <c r="G609" s="394">
        <f t="shared" si="28"/>
        <v>0</v>
      </c>
      <c r="I609" s="395">
        <f>IF(OR(C609="150 Directors advances", C609="120 accounts receivable", C609="720.2 Automobile - Insurance", C609="720.3 Automobile - License", C609="870.4 Rent - Insurance", C609="870.6 Rent - Property Tax", C609="870.7 Rent - Homeoffice", C609="870.9 Rent - Water"),
   0,
   IF(Dashboard!$F$5="Quick",
      IF(OR(C609="190 Automobile",C609="200 computer hardware",C609="210 Computer software",C609="220 Quickbooks software",C609="230 Office equipment",C609="240 Office furniture"),
         E609-(E609/(1+Dashboard!$F$4)),
         0
      ),
      IF(C609="750 Business promotion",
         E609-(E609/(1+4.793/100)),
         E609-(E609/(1+Dashboard!$F$4))
      )
   )
)</f>
        <v>0</v>
      </c>
      <c r="J609" s="40">
        <f>Bank2[[#This Row],[Money in/ (Money out)]]-Bank2[[#This Row],[GST/HST]]</f>
        <v>0</v>
      </c>
      <c r="L609" s="37">
        <f t="shared" si="27"/>
        <v>0</v>
      </c>
    </row>
    <row r="610" spans="4:12" x14ac:dyDescent="0.2">
      <c r="D610" s="416">
        <f>_xlfn.XLOOKUP(C:C,Table1[for Import to Bank Register dropdown],Table1[for Pivot],0,0,1)</f>
        <v>0</v>
      </c>
      <c r="E610" s="422"/>
      <c r="F610" s="160">
        <f t="shared" si="29"/>
        <v>2222222</v>
      </c>
      <c r="G610" s="394">
        <f t="shared" si="28"/>
        <v>0</v>
      </c>
      <c r="I610" s="395">
        <f>IF(OR(C610="150 Directors advances", C610="120 accounts receivable", C610="720.2 Automobile - Insurance", C610="720.3 Automobile - License", C610="870.4 Rent - Insurance", C610="870.6 Rent - Property Tax", C610="870.7 Rent - Homeoffice", C610="870.9 Rent - Water"),
   0,
   IF(Dashboard!$F$5="Quick",
      IF(OR(C610="190 Automobile",C610="200 computer hardware",C610="210 Computer software",C610="220 Quickbooks software",C610="230 Office equipment",C610="240 Office furniture"),
         E610-(E610/(1+Dashboard!$F$4)),
         0
      ),
      IF(C610="750 Business promotion",
         E610-(E610/(1+4.793/100)),
         E610-(E610/(1+Dashboard!$F$4))
      )
   )
)</f>
        <v>0</v>
      </c>
      <c r="J610" s="40">
        <f>Bank2[[#This Row],[Money in/ (Money out)]]-Bank2[[#This Row],[GST/HST]]</f>
        <v>0</v>
      </c>
      <c r="L610" s="37">
        <f t="shared" si="27"/>
        <v>0</v>
      </c>
    </row>
    <row r="611" spans="4:12" x14ac:dyDescent="0.2">
      <c r="D611" s="416">
        <f>_xlfn.XLOOKUP(C:C,Table1[for Import to Bank Register dropdown],Table1[for Pivot],0,0,1)</f>
        <v>0</v>
      </c>
      <c r="E611" s="422"/>
      <c r="F611" s="160">
        <f t="shared" si="29"/>
        <v>2222222</v>
      </c>
      <c r="G611" s="394">
        <f t="shared" si="28"/>
        <v>0</v>
      </c>
      <c r="I611" s="395">
        <f>IF(OR(C611="150 Directors advances", C611="120 accounts receivable", C611="720.2 Automobile - Insurance", C611="720.3 Automobile - License", C611="870.4 Rent - Insurance", C611="870.6 Rent - Property Tax", C611="870.7 Rent - Homeoffice", C611="870.9 Rent - Water"),
   0,
   IF(Dashboard!$F$5="Quick",
      IF(OR(C611="190 Automobile",C611="200 computer hardware",C611="210 Computer software",C611="220 Quickbooks software",C611="230 Office equipment",C611="240 Office furniture"),
         E611-(E611/(1+Dashboard!$F$4)),
         0
      ),
      IF(C611="750 Business promotion",
         E611-(E611/(1+4.793/100)),
         E611-(E611/(1+Dashboard!$F$4))
      )
   )
)</f>
        <v>0</v>
      </c>
      <c r="J611" s="40">
        <f>Bank2[[#This Row],[Money in/ (Money out)]]-Bank2[[#This Row],[GST/HST]]</f>
        <v>0</v>
      </c>
      <c r="L611" s="37">
        <f t="shared" si="27"/>
        <v>0</v>
      </c>
    </row>
    <row r="612" spans="4:12" x14ac:dyDescent="0.2">
      <c r="D612" s="416">
        <f>_xlfn.XLOOKUP(C:C,Table1[for Import to Bank Register dropdown],Table1[for Pivot],0,0,1)</f>
        <v>0</v>
      </c>
      <c r="E612" s="422"/>
      <c r="F612" s="160">
        <f t="shared" si="29"/>
        <v>2222222</v>
      </c>
      <c r="G612" s="394">
        <f t="shared" si="28"/>
        <v>0</v>
      </c>
      <c r="I612" s="395">
        <f>IF(OR(C612="150 Directors advances", C612="120 accounts receivable", C612="720.2 Automobile - Insurance", C612="720.3 Automobile - License", C612="870.4 Rent - Insurance", C612="870.6 Rent - Property Tax", C612="870.7 Rent - Homeoffice", C612="870.9 Rent - Water"),
   0,
   IF(Dashboard!$F$5="Quick",
      IF(OR(C612="190 Automobile",C612="200 computer hardware",C612="210 Computer software",C612="220 Quickbooks software",C612="230 Office equipment",C612="240 Office furniture"),
         E612-(E612/(1+Dashboard!$F$4)),
         0
      ),
      IF(C612="750 Business promotion",
         E612-(E612/(1+4.793/100)),
         E612-(E612/(1+Dashboard!$F$4))
      )
   )
)</f>
        <v>0</v>
      </c>
      <c r="J612" s="40">
        <f>Bank2[[#This Row],[Money in/ (Money out)]]-Bank2[[#This Row],[GST/HST]]</f>
        <v>0</v>
      </c>
      <c r="L612" s="37">
        <f t="shared" si="27"/>
        <v>0</v>
      </c>
    </row>
    <row r="613" spans="4:12" x14ac:dyDescent="0.2">
      <c r="D613" s="416">
        <f>_xlfn.XLOOKUP(C:C,Table1[for Import to Bank Register dropdown],Table1[for Pivot],0,0,1)</f>
        <v>0</v>
      </c>
      <c r="E613" s="422"/>
      <c r="F613" s="160">
        <f t="shared" si="29"/>
        <v>2222222</v>
      </c>
      <c r="G613" s="394">
        <f t="shared" si="28"/>
        <v>0</v>
      </c>
      <c r="I613" s="395">
        <f>IF(OR(C613="150 Directors advances", C613="120 accounts receivable", C613="720.2 Automobile - Insurance", C613="720.3 Automobile - License", C613="870.4 Rent - Insurance", C613="870.6 Rent - Property Tax", C613="870.7 Rent - Homeoffice", C613="870.9 Rent - Water"),
   0,
   IF(Dashboard!$F$5="Quick",
      IF(OR(C613="190 Automobile",C613="200 computer hardware",C613="210 Computer software",C613="220 Quickbooks software",C613="230 Office equipment",C613="240 Office furniture"),
         E613-(E613/(1+Dashboard!$F$4)),
         0
      ),
      IF(C613="750 Business promotion",
         E613-(E613/(1+4.793/100)),
         E613-(E613/(1+Dashboard!$F$4))
      )
   )
)</f>
        <v>0</v>
      </c>
      <c r="J613" s="40">
        <f>Bank2[[#This Row],[Money in/ (Money out)]]-Bank2[[#This Row],[GST/HST]]</f>
        <v>0</v>
      </c>
      <c r="L613" s="37">
        <f t="shared" si="27"/>
        <v>0</v>
      </c>
    </row>
    <row r="614" spans="4:12" x14ac:dyDescent="0.2">
      <c r="D614" s="416">
        <f>_xlfn.XLOOKUP(C:C,Table1[for Import to Bank Register dropdown],Table1[for Pivot],0,0,1)</f>
        <v>0</v>
      </c>
      <c r="E614" s="422"/>
      <c r="F614" s="160">
        <f t="shared" si="29"/>
        <v>2222222</v>
      </c>
      <c r="G614" s="394">
        <f t="shared" si="28"/>
        <v>0</v>
      </c>
      <c r="I614" s="395">
        <f>IF(OR(C614="150 Directors advances", C614="120 accounts receivable", C614="720.2 Automobile - Insurance", C614="720.3 Automobile - License", C614="870.4 Rent - Insurance", C614="870.6 Rent - Property Tax", C614="870.7 Rent - Homeoffice", C614="870.9 Rent - Water"),
   0,
   IF(Dashboard!$F$5="Quick",
      IF(OR(C614="190 Automobile",C614="200 computer hardware",C614="210 Computer software",C614="220 Quickbooks software",C614="230 Office equipment",C614="240 Office furniture"),
         E614-(E614/(1+Dashboard!$F$4)),
         0
      ),
      IF(C614="750 Business promotion",
         E614-(E614/(1+4.793/100)),
         E614-(E614/(1+Dashboard!$F$4))
      )
   )
)</f>
        <v>0</v>
      </c>
      <c r="J614" s="40">
        <f>Bank2[[#This Row],[Money in/ (Money out)]]-Bank2[[#This Row],[GST/HST]]</f>
        <v>0</v>
      </c>
      <c r="L614" s="37">
        <f t="shared" si="27"/>
        <v>0</v>
      </c>
    </row>
    <row r="615" spans="4:12" x14ac:dyDescent="0.2">
      <c r="D615" s="416">
        <f>_xlfn.XLOOKUP(C:C,Table1[for Import to Bank Register dropdown],Table1[for Pivot],0,0,1)</f>
        <v>0</v>
      </c>
      <c r="E615" s="422"/>
      <c r="F615" s="160">
        <f t="shared" si="29"/>
        <v>2222222</v>
      </c>
      <c r="G615" s="394">
        <f t="shared" si="28"/>
        <v>0</v>
      </c>
      <c r="I615" s="395">
        <f>IF(OR(C615="150 Directors advances", C615="120 accounts receivable", C615="720.2 Automobile - Insurance", C615="720.3 Automobile - License", C615="870.4 Rent - Insurance", C615="870.6 Rent - Property Tax", C615="870.7 Rent - Homeoffice", C615="870.9 Rent - Water"),
   0,
   IF(Dashboard!$F$5="Quick",
      IF(OR(C615="190 Automobile",C615="200 computer hardware",C615="210 Computer software",C615="220 Quickbooks software",C615="230 Office equipment",C615="240 Office furniture"),
         E615-(E615/(1+Dashboard!$F$4)),
         0
      ),
      IF(C615="750 Business promotion",
         E615-(E615/(1+4.793/100)),
         E615-(E615/(1+Dashboard!$F$4))
      )
   )
)</f>
        <v>0</v>
      </c>
      <c r="J615" s="40">
        <f>Bank2[[#This Row],[Money in/ (Money out)]]-Bank2[[#This Row],[GST/HST]]</f>
        <v>0</v>
      </c>
      <c r="L615" s="37">
        <f t="shared" si="27"/>
        <v>0</v>
      </c>
    </row>
    <row r="616" spans="4:12" x14ac:dyDescent="0.2">
      <c r="D616" s="416">
        <f>_xlfn.XLOOKUP(C:C,Table1[for Import to Bank Register dropdown],Table1[for Pivot],0,0,1)</f>
        <v>0</v>
      </c>
      <c r="E616" s="422"/>
      <c r="F616" s="160">
        <f t="shared" si="29"/>
        <v>2222222</v>
      </c>
      <c r="G616" s="394">
        <f t="shared" si="28"/>
        <v>0</v>
      </c>
      <c r="I616" s="395">
        <f>IF(OR(C616="150 Directors advances", C616="120 accounts receivable", C616="720.2 Automobile - Insurance", C616="720.3 Automobile - License", C616="870.4 Rent - Insurance", C616="870.6 Rent - Property Tax", C616="870.7 Rent - Homeoffice", C616="870.9 Rent - Water"),
   0,
   IF(Dashboard!$F$5="Quick",
      IF(OR(C616="190 Automobile",C616="200 computer hardware",C616="210 Computer software",C616="220 Quickbooks software",C616="230 Office equipment",C616="240 Office furniture"),
         E616-(E616/(1+Dashboard!$F$4)),
         0
      ),
      IF(C616="750 Business promotion",
         E616-(E616/(1+4.793/100)),
         E616-(E616/(1+Dashboard!$F$4))
      )
   )
)</f>
        <v>0</v>
      </c>
      <c r="J616" s="40">
        <f>Bank2[[#This Row],[Money in/ (Money out)]]-Bank2[[#This Row],[GST/HST]]</f>
        <v>0</v>
      </c>
      <c r="L616" s="37">
        <f t="shared" si="27"/>
        <v>0</v>
      </c>
    </row>
    <row r="617" spans="4:12" x14ac:dyDescent="0.2">
      <c r="D617" s="416">
        <f>_xlfn.XLOOKUP(C:C,Table1[for Import to Bank Register dropdown],Table1[for Pivot],0,0,1)</f>
        <v>0</v>
      </c>
      <c r="E617" s="422"/>
      <c r="F617" s="160">
        <f t="shared" si="29"/>
        <v>2222222</v>
      </c>
      <c r="G617" s="394">
        <f t="shared" si="28"/>
        <v>0</v>
      </c>
      <c r="I617" s="395">
        <f>IF(OR(C617="150 Directors advances", C617="120 accounts receivable", C617="720.2 Automobile - Insurance", C617="720.3 Automobile - License", C617="870.4 Rent - Insurance", C617="870.6 Rent - Property Tax", C617="870.7 Rent - Homeoffice", C617="870.9 Rent - Water"),
   0,
   IF(Dashboard!$F$5="Quick",
      IF(OR(C617="190 Automobile",C617="200 computer hardware",C617="210 Computer software",C617="220 Quickbooks software",C617="230 Office equipment",C617="240 Office furniture"),
         E617-(E617/(1+Dashboard!$F$4)),
         0
      ),
      IF(C617="750 Business promotion",
         E617-(E617/(1+4.793/100)),
         E617-(E617/(1+Dashboard!$F$4))
      )
   )
)</f>
        <v>0</v>
      </c>
      <c r="J617" s="40">
        <f>Bank2[[#This Row],[Money in/ (Money out)]]-Bank2[[#This Row],[GST/HST]]</f>
        <v>0</v>
      </c>
      <c r="L617" s="37">
        <f t="shared" si="27"/>
        <v>0</v>
      </c>
    </row>
    <row r="618" spans="4:12" x14ac:dyDescent="0.2">
      <c r="D618" s="416">
        <f>_xlfn.XLOOKUP(C:C,Table1[for Import to Bank Register dropdown],Table1[for Pivot],0,0,1)</f>
        <v>0</v>
      </c>
      <c r="E618" s="422"/>
      <c r="F618" s="160">
        <f t="shared" si="29"/>
        <v>2222222</v>
      </c>
      <c r="G618" s="394">
        <f t="shared" si="28"/>
        <v>0</v>
      </c>
      <c r="I618" s="395">
        <f>IF(OR(C618="150 Directors advances", C618="120 accounts receivable", C618="720.2 Automobile - Insurance", C618="720.3 Automobile - License", C618="870.4 Rent - Insurance", C618="870.6 Rent - Property Tax", C618="870.7 Rent - Homeoffice", C618="870.9 Rent - Water"),
   0,
   IF(Dashboard!$F$5="Quick",
      IF(OR(C618="190 Automobile",C618="200 computer hardware",C618="210 Computer software",C618="220 Quickbooks software",C618="230 Office equipment",C618="240 Office furniture"),
         E618-(E618/(1+Dashboard!$F$4)),
         0
      ),
      IF(C618="750 Business promotion",
         E618-(E618/(1+4.793/100)),
         E618-(E618/(1+Dashboard!$F$4))
      )
   )
)</f>
        <v>0</v>
      </c>
      <c r="J618" s="40">
        <f>Bank2[[#This Row],[Money in/ (Money out)]]-Bank2[[#This Row],[GST/HST]]</f>
        <v>0</v>
      </c>
      <c r="L618" s="37">
        <f t="shared" si="27"/>
        <v>0</v>
      </c>
    </row>
    <row r="619" spans="4:12" x14ac:dyDescent="0.2">
      <c r="D619" s="416">
        <f>_xlfn.XLOOKUP(C:C,Table1[for Import to Bank Register dropdown],Table1[for Pivot],0,0,1)</f>
        <v>0</v>
      </c>
      <c r="E619" s="422"/>
      <c r="F619" s="160">
        <f t="shared" si="29"/>
        <v>2222222</v>
      </c>
      <c r="G619" s="394">
        <f t="shared" si="28"/>
        <v>0</v>
      </c>
      <c r="I619" s="395">
        <f>IF(OR(C619="150 Directors advances", C619="120 accounts receivable", C619="720.2 Automobile - Insurance", C619="720.3 Automobile - License", C619="870.4 Rent - Insurance", C619="870.6 Rent - Property Tax", C619="870.7 Rent - Homeoffice", C619="870.9 Rent - Water"),
   0,
   IF(Dashboard!$F$5="Quick",
      IF(OR(C619="190 Automobile",C619="200 computer hardware",C619="210 Computer software",C619="220 Quickbooks software",C619="230 Office equipment",C619="240 Office furniture"),
         E619-(E619/(1+Dashboard!$F$4)),
         0
      ),
      IF(C619="750 Business promotion",
         E619-(E619/(1+4.793/100)),
         E619-(E619/(1+Dashboard!$F$4))
      )
   )
)</f>
        <v>0</v>
      </c>
      <c r="J619" s="40">
        <f>Bank2[[#This Row],[Money in/ (Money out)]]-Bank2[[#This Row],[GST/HST]]</f>
        <v>0</v>
      </c>
      <c r="L619" s="37">
        <f t="shared" si="27"/>
        <v>0</v>
      </c>
    </row>
    <row r="620" spans="4:12" x14ac:dyDescent="0.2">
      <c r="D620" s="416">
        <f>_xlfn.XLOOKUP(C:C,Table1[for Import to Bank Register dropdown],Table1[for Pivot],0,0,1)</f>
        <v>0</v>
      </c>
      <c r="E620" s="422"/>
      <c r="F620" s="160">
        <f t="shared" si="29"/>
        <v>2222222</v>
      </c>
      <c r="G620" s="394">
        <f t="shared" si="28"/>
        <v>0</v>
      </c>
      <c r="I620" s="395">
        <f>IF(OR(C620="150 Directors advances", C620="120 accounts receivable", C620="720.2 Automobile - Insurance", C620="720.3 Automobile - License", C620="870.4 Rent - Insurance", C620="870.6 Rent - Property Tax", C620="870.7 Rent - Homeoffice", C620="870.9 Rent - Water"),
   0,
   IF(Dashboard!$F$5="Quick",
      IF(OR(C620="190 Automobile",C620="200 computer hardware",C620="210 Computer software",C620="220 Quickbooks software",C620="230 Office equipment",C620="240 Office furniture"),
         E620-(E620/(1+Dashboard!$F$4)),
         0
      ),
      IF(C620="750 Business promotion",
         E620-(E620/(1+4.793/100)),
         E620-(E620/(1+Dashboard!$F$4))
      )
   )
)</f>
        <v>0</v>
      </c>
      <c r="J620" s="40">
        <f>Bank2[[#This Row],[Money in/ (Money out)]]-Bank2[[#This Row],[GST/HST]]</f>
        <v>0</v>
      </c>
      <c r="L620" s="37">
        <f t="shared" si="27"/>
        <v>0</v>
      </c>
    </row>
    <row r="621" spans="4:12" x14ac:dyDescent="0.2">
      <c r="D621" s="416">
        <f>_xlfn.XLOOKUP(C:C,Table1[for Import to Bank Register dropdown],Table1[for Pivot],0,0,1)</f>
        <v>0</v>
      </c>
      <c r="E621" s="422"/>
      <c r="F621" s="160">
        <f t="shared" si="29"/>
        <v>2222222</v>
      </c>
      <c r="G621" s="394">
        <f t="shared" si="28"/>
        <v>0</v>
      </c>
      <c r="I621" s="395">
        <f>IF(OR(C621="150 Directors advances", C621="120 accounts receivable", C621="720.2 Automobile - Insurance", C621="720.3 Automobile - License", C621="870.4 Rent - Insurance", C621="870.6 Rent - Property Tax", C621="870.7 Rent - Homeoffice", C621="870.9 Rent - Water"),
   0,
   IF(Dashboard!$F$5="Quick",
      IF(OR(C621="190 Automobile",C621="200 computer hardware",C621="210 Computer software",C621="220 Quickbooks software",C621="230 Office equipment",C621="240 Office furniture"),
         E621-(E621/(1+Dashboard!$F$4)),
         0
      ),
      IF(C621="750 Business promotion",
         E621-(E621/(1+4.793/100)),
         E621-(E621/(1+Dashboard!$F$4))
      )
   )
)</f>
        <v>0</v>
      </c>
      <c r="J621" s="40">
        <f>Bank2[[#This Row],[Money in/ (Money out)]]-Bank2[[#This Row],[GST/HST]]</f>
        <v>0</v>
      </c>
      <c r="L621" s="37">
        <f t="shared" si="27"/>
        <v>0</v>
      </c>
    </row>
    <row r="622" spans="4:12" x14ac:dyDescent="0.2">
      <c r="D622" s="416">
        <f>_xlfn.XLOOKUP(C:C,Table1[for Import to Bank Register dropdown],Table1[for Pivot],0,0,1)</f>
        <v>0</v>
      </c>
      <c r="E622" s="422"/>
      <c r="F622" s="160">
        <f t="shared" si="29"/>
        <v>2222222</v>
      </c>
      <c r="G622" s="394">
        <f t="shared" si="28"/>
        <v>0</v>
      </c>
      <c r="I622" s="395">
        <f>IF(OR(C622="150 Directors advances", C622="120 accounts receivable", C622="720.2 Automobile - Insurance", C622="720.3 Automobile - License", C622="870.4 Rent - Insurance", C622="870.6 Rent - Property Tax", C622="870.7 Rent - Homeoffice", C622="870.9 Rent - Water"),
   0,
   IF(Dashboard!$F$5="Quick",
      IF(OR(C622="190 Automobile",C622="200 computer hardware",C622="210 Computer software",C622="220 Quickbooks software",C622="230 Office equipment",C622="240 Office furniture"),
         E622-(E622/(1+Dashboard!$F$4)),
         0
      ),
      IF(C622="750 Business promotion",
         E622-(E622/(1+4.793/100)),
         E622-(E622/(1+Dashboard!$F$4))
      )
   )
)</f>
        <v>0</v>
      </c>
      <c r="J622" s="40">
        <f>Bank2[[#This Row],[Money in/ (Money out)]]-Bank2[[#This Row],[GST/HST]]</f>
        <v>0</v>
      </c>
      <c r="L622" s="37">
        <f t="shared" si="27"/>
        <v>0</v>
      </c>
    </row>
    <row r="623" spans="4:12" x14ac:dyDescent="0.2">
      <c r="D623" s="416">
        <f>_xlfn.XLOOKUP(C:C,Table1[for Import to Bank Register dropdown],Table1[for Pivot],0,0,1)</f>
        <v>0</v>
      </c>
      <c r="E623" s="422"/>
      <c r="F623" s="160">
        <f t="shared" si="29"/>
        <v>2222222</v>
      </c>
      <c r="G623" s="394">
        <f t="shared" si="28"/>
        <v>0</v>
      </c>
      <c r="I623" s="395">
        <f>IF(OR(C623="150 Directors advances", C623="120 accounts receivable", C623="720.2 Automobile - Insurance", C623="720.3 Automobile - License", C623="870.4 Rent - Insurance", C623="870.6 Rent - Property Tax", C623="870.7 Rent - Homeoffice", C623="870.9 Rent - Water"),
   0,
   IF(Dashboard!$F$5="Quick",
      IF(OR(C623="190 Automobile",C623="200 computer hardware",C623="210 Computer software",C623="220 Quickbooks software",C623="230 Office equipment",C623="240 Office furniture"),
         E623-(E623/(1+Dashboard!$F$4)),
         0
      ),
      IF(C623="750 Business promotion",
         E623-(E623/(1+4.793/100)),
         E623-(E623/(1+Dashboard!$F$4))
      )
   )
)</f>
        <v>0</v>
      </c>
      <c r="J623" s="40">
        <f>Bank2[[#This Row],[Money in/ (Money out)]]-Bank2[[#This Row],[GST/HST]]</f>
        <v>0</v>
      </c>
      <c r="L623" s="37">
        <f t="shared" si="27"/>
        <v>0</v>
      </c>
    </row>
    <row r="624" spans="4:12" x14ac:dyDescent="0.2">
      <c r="D624" s="416">
        <f>_xlfn.XLOOKUP(C:C,Table1[for Import to Bank Register dropdown],Table1[for Pivot],0,0,1)</f>
        <v>0</v>
      </c>
      <c r="E624" s="422"/>
      <c r="F624" s="160">
        <f t="shared" si="29"/>
        <v>2222222</v>
      </c>
      <c r="G624" s="394">
        <f t="shared" si="28"/>
        <v>0</v>
      </c>
      <c r="I624" s="395">
        <f>IF(OR(C624="150 Directors advances", C624="120 accounts receivable", C624="720.2 Automobile - Insurance", C624="720.3 Automobile - License", C624="870.4 Rent - Insurance", C624="870.6 Rent - Property Tax", C624="870.7 Rent - Homeoffice", C624="870.9 Rent - Water"),
   0,
   IF(Dashboard!$F$5="Quick",
      IF(OR(C624="190 Automobile",C624="200 computer hardware",C624="210 Computer software",C624="220 Quickbooks software",C624="230 Office equipment",C624="240 Office furniture"),
         E624-(E624/(1+Dashboard!$F$4)),
         0
      ),
      IF(C624="750 Business promotion",
         E624-(E624/(1+4.793/100)),
         E624-(E624/(1+Dashboard!$F$4))
      )
   )
)</f>
        <v>0</v>
      </c>
      <c r="J624" s="40">
        <f>Bank2[[#This Row],[Money in/ (Money out)]]-Bank2[[#This Row],[GST/HST]]</f>
        <v>0</v>
      </c>
      <c r="L624" s="37">
        <f t="shared" si="27"/>
        <v>0</v>
      </c>
    </row>
    <row r="625" spans="4:12" x14ac:dyDescent="0.2">
      <c r="D625" s="416">
        <f>_xlfn.XLOOKUP(C:C,Table1[for Import to Bank Register dropdown],Table1[for Pivot],0,0,1)</f>
        <v>0</v>
      </c>
      <c r="E625" s="422"/>
      <c r="F625" s="160">
        <f t="shared" si="29"/>
        <v>2222222</v>
      </c>
      <c r="G625" s="394">
        <f t="shared" si="28"/>
        <v>0</v>
      </c>
      <c r="I625" s="395">
        <f>IF(OR(C625="150 Directors advances", C625="120 accounts receivable", C625="720.2 Automobile - Insurance", C625="720.3 Automobile - License", C625="870.4 Rent - Insurance", C625="870.6 Rent - Property Tax", C625="870.7 Rent - Homeoffice", C625="870.9 Rent - Water"),
   0,
   IF(Dashboard!$F$5="Quick",
      IF(OR(C625="190 Automobile",C625="200 computer hardware",C625="210 Computer software",C625="220 Quickbooks software",C625="230 Office equipment",C625="240 Office furniture"),
         E625-(E625/(1+Dashboard!$F$4)),
         0
      ),
      IF(C625="750 Business promotion",
         E625-(E625/(1+4.793/100)),
         E625-(E625/(1+Dashboard!$F$4))
      )
   )
)</f>
        <v>0</v>
      </c>
      <c r="J625" s="40">
        <f>Bank2[[#This Row],[Money in/ (Money out)]]-Bank2[[#This Row],[GST/HST]]</f>
        <v>0</v>
      </c>
      <c r="L625" s="37">
        <f t="shared" si="27"/>
        <v>0</v>
      </c>
    </row>
    <row r="626" spans="4:12" x14ac:dyDescent="0.2">
      <c r="D626" s="416">
        <f>_xlfn.XLOOKUP(C:C,Table1[for Import to Bank Register dropdown],Table1[for Pivot],0,0,1)</f>
        <v>0</v>
      </c>
      <c r="E626" s="422"/>
      <c r="F626" s="160">
        <f t="shared" si="29"/>
        <v>2222222</v>
      </c>
      <c r="G626" s="394">
        <f t="shared" si="28"/>
        <v>0</v>
      </c>
      <c r="I626" s="395">
        <f>IF(OR(C626="150 Directors advances", C626="120 accounts receivable", C626="720.2 Automobile - Insurance", C626="720.3 Automobile - License", C626="870.4 Rent - Insurance", C626="870.6 Rent - Property Tax", C626="870.7 Rent - Homeoffice", C626="870.9 Rent - Water"),
   0,
   IF(Dashboard!$F$5="Quick",
      IF(OR(C626="190 Automobile",C626="200 computer hardware",C626="210 Computer software",C626="220 Quickbooks software",C626="230 Office equipment",C626="240 Office furniture"),
         E626-(E626/(1+Dashboard!$F$4)),
         0
      ),
      IF(C626="750 Business promotion",
         E626-(E626/(1+4.793/100)),
         E626-(E626/(1+Dashboard!$F$4))
      )
   )
)</f>
        <v>0</v>
      </c>
      <c r="J626" s="40">
        <f>Bank2[[#This Row],[Money in/ (Money out)]]-Bank2[[#This Row],[GST/HST]]</f>
        <v>0</v>
      </c>
      <c r="L626" s="37">
        <f t="shared" si="27"/>
        <v>0</v>
      </c>
    </row>
    <row r="627" spans="4:12" x14ac:dyDescent="0.2">
      <c r="D627" s="416">
        <f>_xlfn.XLOOKUP(C:C,Table1[for Import to Bank Register dropdown],Table1[for Pivot],0,0,1)</f>
        <v>0</v>
      </c>
      <c r="E627" s="422"/>
      <c r="F627" s="160">
        <f t="shared" si="29"/>
        <v>2222222</v>
      </c>
      <c r="G627" s="394">
        <f t="shared" si="28"/>
        <v>0</v>
      </c>
      <c r="I627" s="395">
        <f>IF(OR(C627="150 Directors advances", C627="120 accounts receivable", C627="720.2 Automobile - Insurance", C627="720.3 Automobile - License", C627="870.4 Rent - Insurance", C627="870.6 Rent - Property Tax", C627="870.7 Rent - Homeoffice", C627="870.9 Rent - Water"),
   0,
   IF(Dashboard!$F$5="Quick",
      IF(OR(C627="190 Automobile",C627="200 computer hardware",C627="210 Computer software",C627="220 Quickbooks software",C627="230 Office equipment",C627="240 Office furniture"),
         E627-(E627/(1+Dashboard!$F$4)),
         0
      ),
      IF(C627="750 Business promotion",
         E627-(E627/(1+4.793/100)),
         E627-(E627/(1+Dashboard!$F$4))
      )
   )
)</f>
        <v>0</v>
      </c>
      <c r="J627" s="40">
        <f>Bank2[[#This Row],[Money in/ (Money out)]]-Bank2[[#This Row],[GST/HST]]</f>
        <v>0</v>
      </c>
      <c r="L627" s="37">
        <f t="shared" si="27"/>
        <v>0</v>
      </c>
    </row>
    <row r="628" spans="4:12" x14ac:dyDescent="0.2">
      <c r="D628" s="416">
        <f>_xlfn.XLOOKUP(C:C,Table1[for Import to Bank Register dropdown],Table1[for Pivot],0,0,1)</f>
        <v>0</v>
      </c>
      <c r="E628" s="422"/>
      <c r="F628" s="160">
        <f t="shared" si="29"/>
        <v>2222222</v>
      </c>
      <c r="G628" s="394">
        <f t="shared" si="28"/>
        <v>0</v>
      </c>
      <c r="I628" s="395">
        <f>IF(OR(C628="150 Directors advances", C628="120 accounts receivable", C628="720.2 Automobile - Insurance", C628="720.3 Automobile - License", C628="870.4 Rent - Insurance", C628="870.6 Rent - Property Tax", C628="870.7 Rent - Homeoffice", C628="870.9 Rent - Water"),
   0,
   IF(Dashboard!$F$5="Quick",
      IF(OR(C628="190 Automobile",C628="200 computer hardware",C628="210 Computer software",C628="220 Quickbooks software",C628="230 Office equipment",C628="240 Office furniture"),
         E628-(E628/(1+Dashboard!$F$4)),
         0
      ),
      IF(C628="750 Business promotion",
         E628-(E628/(1+4.793/100)),
         E628-(E628/(1+Dashboard!$F$4))
      )
   )
)</f>
        <v>0</v>
      </c>
      <c r="J628" s="40">
        <f>Bank2[[#This Row],[Money in/ (Money out)]]-Bank2[[#This Row],[GST/HST]]</f>
        <v>0</v>
      </c>
      <c r="L628" s="37">
        <f t="shared" si="27"/>
        <v>0</v>
      </c>
    </row>
    <row r="629" spans="4:12" x14ac:dyDescent="0.2">
      <c r="D629" s="416">
        <f>_xlfn.XLOOKUP(C:C,Table1[for Import to Bank Register dropdown],Table1[for Pivot],0,0,1)</f>
        <v>0</v>
      </c>
      <c r="E629" s="422"/>
      <c r="F629" s="160">
        <f t="shared" si="29"/>
        <v>2222222</v>
      </c>
      <c r="G629" s="394">
        <f t="shared" si="28"/>
        <v>0</v>
      </c>
      <c r="I629" s="395">
        <f>IF(OR(C629="150 Directors advances", C629="120 accounts receivable", C629="720.2 Automobile - Insurance", C629="720.3 Automobile - License", C629="870.4 Rent - Insurance", C629="870.6 Rent - Property Tax", C629="870.7 Rent - Homeoffice", C629="870.9 Rent - Water"),
   0,
   IF(Dashboard!$F$5="Quick",
      IF(OR(C629="190 Automobile",C629="200 computer hardware",C629="210 Computer software",C629="220 Quickbooks software",C629="230 Office equipment",C629="240 Office furniture"),
         E629-(E629/(1+Dashboard!$F$4)),
         0
      ),
      IF(C629="750 Business promotion",
         E629-(E629/(1+4.793/100)),
         E629-(E629/(1+Dashboard!$F$4))
      )
   )
)</f>
        <v>0</v>
      </c>
      <c r="J629" s="40">
        <f>Bank2[[#This Row],[Money in/ (Money out)]]-Bank2[[#This Row],[GST/HST]]</f>
        <v>0</v>
      </c>
      <c r="L629" s="37">
        <f t="shared" si="27"/>
        <v>0</v>
      </c>
    </row>
    <row r="630" spans="4:12" x14ac:dyDescent="0.2">
      <c r="D630" s="416">
        <f>_xlfn.XLOOKUP(C:C,Table1[for Import to Bank Register dropdown],Table1[for Pivot],0,0,1)</f>
        <v>0</v>
      </c>
      <c r="E630" s="422"/>
      <c r="F630" s="160">
        <f t="shared" si="29"/>
        <v>2222222</v>
      </c>
      <c r="G630" s="394">
        <f t="shared" si="28"/>
        <v>0</v>
      </c>
      <c r="I630" s="395">
        <f>IF(OR(C630="150 Directors advances", C630="120 accounts receivable", C630="720.2 Automobile - Insurance", C630="720.3 Automobile - License", C630="870.4 Rent - Insurance", C630="870.6 Rent - Property Tax", C630="870.7 Rent - Homeoffice", C630="870.9 Rent - Water"),
   0,
   IF(Dashboard!$F$5="Quick",
      IF(OR(C630="190 Automobile",C630="200 computer hardware",C630="210 Computer software",C630="220 Quickbooks software",C630="230 Office equipment",C630="240 Office furniture"),
         E630-(E630/(1+Dashboard!$F$4)),
         0
      ),
      IF(C630="750 Business promotion",
         E630-(E630/(1+4.793/100)),
         E630-(E630/(1+Dashboard!$F$4))
      )
   )
)</f>
        <v>0</v>
      </c>
      <c r="J630" s="40">
        <f>Bank2[[#This Row],[Money in/ (Money out)]]-Bank2[[#This Row],[GST/HST]]</f>
        <v>0</v>
      </c>
      <c r="L630" s="37">
        <f t="shared" si="27"/>
        <v>0</v>
      </c>
    </row>
    <row r="631" spans="4:12" x14ac:dyDescent="0.2">
      <c r="D631" s="416">
        <f>_xlfn.XLOOKUP(C:C,Table1[for Import to Bank Register dropdown],Table1[for Pivot],0,0,1)</f>
        <v>0</v>
      </c>
      <c r="E631" s="422"/>
      <c r="F631" s="160">
        <f t="shared" si="29"/>
        <v>2222222</v>
      </c>
      <c r="G631" s="394">
        <f t="shared" si="28"/>
        <v>0</v>
      </c>
      <c r="I631" s="395">
        <f>IF(OR(C631="150 Directors advances", C631="120 accounts receivable", C631="720.2 Automobile - Insurance", C631="720.3 Automobile - License", C631="870.4 Rent - Insurance", C631="870.6 Rent - Property Tax", C631="870.7 Rent - Homeoffice", C631="870.9 Rent - Water"),
   0,
   IF(Dashboard!$F$5="Quick",
      IF(OR(C631="190 Automobile",C631="200 computer hardware",C631="210 Computer software",C631="220 Quickbooks software",C631="230 Office equipment",C631="240 Office furniture"),
         E631-(E631/(1+Dashboard!$F$4)),
         0
      ),
      IF(C631="750 Business promotion",
         E631-(E631/(1+4.793/100)),
         E631-(E631/(1+Dashboard!$F$4))
      )
   )
)</f>
        <v>0</v>
      </c>
      <c r="J631" s="40">
        <f>Bank2[[#This Row],[Money in/ (Money out)]]-Bank2[[#This Row],[GST/HST]]</f>
        <v>0</v>
      </c>
      <c r="L631" s="37">
        <f t="shared" si="27"/>
        <v>0</v>
      </c>
    </row>
    <row r="632" spans="4:12" x14ac:dyDescent="0.2">
      <c r="D632" s="416">
        <f>_xlfn.XLOOKUP(C:C,Table1[for Import to Bank Register dropdown],Table1[for Pivot],0,0,1)</f>
        <v>0</v>
      </c>
      <c r="E632" s="422"/>
      <c r="F632" s="160">
        <f t="shared" si="29"/>
        <v>2222222</v>
      </c>
      <c r="G632" s="394">
        <f t="shared" si="28"/>
        <v>0</v>
      </c>
      <c r="I632" s="395">
        <f>IF(OR(C632="150 Directors advances", C632="120 accounts receivable", C632="720.2 Automobile - Insurance", C632="720.3 Automobile - License", C632="870.4 Rent - Insurance", C632="870.6 Rent - Property Tax", C632="870.7 Rent - Homeoffice", C632="870.9 Rent - Water"),
   0,
   IF(Dashboard!$F$5="Quick",
      IF(OR(C632="190 Automobile",C632="200 computer hardware",C632="210 Computer software",C632="220 Quickbooks software",C632="230 Office equipment",C632="240 Office furniture"),
         E632-(E632/(1+Dashboard!$F$4)),
         0
      ),
      IF(C632="750 Business promotion",
         E632-(E632/(1+4.793/100)),
         E632-(E632/(1+Dashboard!$F$4))
      )
   )
)</f>
        <v>0</v>
      </c>
      <c r="J632" s="40">
        <f>Bank2[[#This Row],[Money in/ (Money out)]]-Bank2[[#This Row],[GST/HST]]</f>
        <v>0</v>
      </c>
      <c r="L632" s="37">
        <f t="shared" si="27"/>
        <v>0</v>
      </c>
    </row>
    <row r="633" spans="4:12" x14ac:dyDescent="0.2">
      <c r="D633" s="416">
        <f>_xlfn.XLOOKUP(C:C,Table1[for Import to Bank Register dropdown],Table1[for Pivot],0,0,1)</f>
        <v>0</v>
      </c>
      <c r="E633" s="422"/>
      <c r="F633" s="160">
        <f t="shared" si="29"/>
        <v>2222222</v>
      </c>
      <c r="G633" s="394">
        <f t="shared" si="28"/>
        <v>0</v>
      </c>
      <c r="I633" s="395">
        <f>IF(OR(C633="150 Directors advances", C633="120 accounts receivable", C633="720.2 Automobile - Insurance", C633="720.3 Automobile - License", C633="870.4 Rent - Insurance", C633="870.6 Rent - Property Tax", C633="870.7 Rent - Homeoffice", C633="870.9 Rent - Water"),
   0,
   IF(Dashboard!$F$5="Quick",
      IF(OR(C633="190 Automobile",C633="200 computer hardware",C633="210 Computer software",C633="220 Quickbooks software",C633="230 Office equipment",C633="240 Office furniture"),
         E633-(E633/(1+Dashboard!$F$4)),
         0
      ),
      IF(C633="750 Business promotion",
         E633-(E633/(1+4.793/100)),
         E633-(E633/(1+Dashboard!$F$4))
      )
   )
)</f>
        <v>0</v>
      </c>
      <c r="J633" s="40">
        <f>Bank2[[#This Row],[Money in/ (Money out)]]-Bank2[[#This Row],[GST/HST]]</f>
        <v>0</v>
      </c>
      <c r="L633" s="37">
        <f t="shared" si="27"/>
        <v>0</v>
      </c>
    </row>
    <row r="634" spans="4:12" x14ac:dyDescent="0.2">
      <c r="D634" s="416">
        <f>_xlfn.XLOOKUP(C:C,Table1[for Import to Bank Register dropdown],Table1[for Pivot],0,0,1)</f>
        <v>0</v>
      </c>
      <c r="E634" s="422"/>
      <c r="F634" s="160">
        <f t="shared" si="29"/>
        <v>2222222</v>
      </c>
      <c r="G634" s="394">
        <f t="shared" si="28"/>
        <v>0</v>
      </c>
      <c r="I634" s="395">
        <f>IF(OR(C634="150 Directors advances", C634="120 accounts receivable", C634="720.2 Automobile - Insurance", C634="720.3 Automobile - License", C634="870.4 Rent - Insurance", C634="870.6 Rent - Property Tax", C634="870.7 Rent - Homeoffice", C634="870.9 Rent - Water"),
   0,
   IF(Dashboard!$F$5="Quick",
      IF(OR(C634="190 Automobile",C634="200 computer hardware",C634="210 Computer software",C634="220 Quickbooks software",C634="230 Office equipment",C634="240 Office furniture"),
         E634-(E634/(1+Dashboard!$F$4)),
         0
      ),
      IF(C634="750 Business promotion",
         E634-(E634/(1+4.793/100)),
         E634-(E634/(1+Dashboard!$F$4))
      )
   )
)</f>
        <v>0</v>
      </c>
      <c r="J634" s="40">
        <f>Bank2[[#This Row],[Money in/ (Money out)]]-Bank2[[#This Row],[GST/HST]]</f>
        <v>0</v>
      </c>
      <c r="L634" s="37">
        <f t="shared" si="27"/>
        <v>0</v>
      </c>
    </row>
    <row r="635" spans="4:12" x14ac:dyDescent="0.2">
      <c r="D635" s="416">
        <f>_xlfn.XLOOKUP(C:C,Table1[for Import to Bank Register dropdown],Table1[for Pivot],0,0,1)</f>
        <v>0</v>
      </c>
      <c r="E635" s="422"/>
      <c r="F635" s="160">
        <f t="shared" si="29"/>
        <v>2222222</v>
      </c>
      <c r="G635" s="394">
        <f t="shared" si="28"/>
        <v>0</v>
      </c>
      <c r="I635" s="395">
        <f>IF(OR(C635="150 Directors advances", C635="120 accounts receivable", C635="720.2 Automobile - Insurance", C635="720.3 Automobile - License", C635="870.4 Rent - Insurance", C635="870.6 Rent - Property Tax", C635="870.7 Rent - Homeoffice", C635="870.9 Rent - Water"),
   0,
   IF(Dashboard!$F$5="Quick",
      IF(OR(C635="190 Automobile",C635="200 computer hardware",C635="210 Computer software",C635="220 Quickbooks software",C635="230 Office equipment",C635="240 Office furniture"),
         E635-(E635/(1+Dashboard!$F$4)),
         0
      ),
      IF(C635="750 Business promotion",
         E635-(E635/(1+4.793/100)),
         E635-(E635/(1+Dashboard!$F$4))
      )
   )
)</f>
        <v>0</v>
      </c>
      <c r="J635" s="40">
        <f>Bank2[[#This Row],[Money in/ (Money out)]]-Bank2[[#This Row],[GST/HST]]</f>
        <v>0</v>
      </c>
      <c r="L635" s="37">
        <f t="shared" si="27"/>
        <v>0</v>
      </c>
    </row>
    <row r="636" spans="4:12" x14ac:dyDescent="0.2">
      <c r="D636" s="416">
        <f>_xlfn.XLOOKUP(C:C,Table1[for Import to Bank Register dropdown],Table1[for Pivot],0,0,1)</f>
        <v>0</v>
      </c>
      <c r="E636" s="422"/>
      <c r="F636" s="160">
        <f t="shared" si="29"/>
        <v>2222222</v>
      </c>
      <c r="G636" s="394">
        <f t="shared" si="28"/>
        <v>0</v>
      </c>
      <c r="I636" s="395">
        <f>IF(OR(C636="150 Directors advances", C636="120 accounts receivable", C636="720.2 Automobile - Insurance", C636="720.3 Automobile - License", C636="870.4 Rent - Insurance", C636="870.6 Rent - Property Tax", C636="870.7 Rent - Homeoffice", C636="870.9 Rent - Water"),
   0,
   IF(Dashboard!$F$5="Quick",
      IF(OR(C636="190 Automobile",C636="200 computer hardware",C636="210 Computer software",C636="220 Quickbooks software",C636="230 Office equipment",C636="240 Office furniture"),
         E636-(E636/(1+Dashboard!$F$4)),
         0
      ),
      IF(C636="750 Business promotion",
         E636-(E636/(1+4.793/100)),
         E636-(E636/(1+Dashboard!$F$4))
      )
   )
)</f>
        <v>0</v>
      </c>
      <c r="J636" s="40">
        <f>Bank2[[#This Row],[Money in/ (Money out)]]-Bank2[[#This Row],[GST/HST]]</f>
        <v>0</v>
      </c>
      <c r="L636" s="37">
        <f t="shared" si="27"/>
        <v>0</v>
      </c>
    </row>
    <row r="637" spans="4:12" x14ac:dyDescent="0.2">
      <c r="D637" s="416">
        <f>_xlfn.XLOOKUP(C:C,Table1[for Import to Bank Register dropdown],Table1[for Pivot],0,0,1)</f>
        <v>0</v>
      </c>
      <c r="E637" s="422"/>
      <c r="F637" s="160">
        <f t="shared" si="29"/>
        <v>2222222</v>
      </c>
      <c r="G637" s="394">
        <f t="shared" si="28"/>
        <v>0</v>
      </c>
      <c r="I637" s="395">
        <f>IF(OR(C637="150 Directors advances", C637="120 accounts receivable", C637="720.2 Automobile - Insurance", C637="720.3 Automobile - License", C637="870.4 Rent - Insurance", C637="870.6 Rent - Property Tax", C637="870.7 Rent - Homeoffice", C637="870.9 Rent - Water"),
   0,
   IF(Dashboard!$F$5="Quick",
      IF(OR(C637="190 Automobile",C637="200 computer hardware",C637="210 Computer software",C637="220 Quickbooks software",C637="230 Office equipment",C637="240 Office furniture"),
         E637-(E637/(1+Dashboard!$F$4)),
         0
      ),
      IF(C637="750 Business promotion",
         E637-(E637/(1+4.793/100)),
         E637-(E637/(1+Dashboard!$F$4))
      )
   )
)</f>
        <v>0</v>
      </c>
      <c r="J637" s="40">
        <f>Bank2[[#This Row],[Money in/ (Money out)]]-Bank2[[#This Row],[GST/HST]]</f>
        <v>0</v>
      </c>
      <c r="L637" s="37">
        <f t="shared" si="27"/>
        <v>0</v>
      </c>
    </row>
    <row r="638" spans="4:12" x14ac:dyDescent="0.2">
      <c r="D638" s="416">
        <f>_xlfn.XLOOKUP(C:C,Table1[for Import to Bank Register dropdown],Table1[for Pivot],0,0,1)</f>
        <v>0</v>
      </c>
      <c r="E638" s="422"/>
      <c r="F638" s="160">
        <f t="shared" si="29"/>
        <v>2222222</v>
      </c>
      <c r="G638" s="394">
        <f t="shared" si="28"/>
        <v>0</v>
      </c>
      <c r="I638" s="395">
        <f>IF(OR(C638="150 Directors advances", C638="120 accounts receivable", C638="720.2 Automobile - Insurance", C638="720.3 Automobile - License", C638="870.4 Rent - Insurance", C638="870.6 Rent - Property Tax", C638="870.7 Rent - Homeoffice", C638="870.9 Rent - Water"),
   0,
   IF(Dashboard!$F$5="Quick",
      IF(OR(C638="190 Automobile",C638="200 computer hardware",C638="210 Computer software",C638="220 Quickbooks software",C638="230 Office equipment",C638="240 Office furniture"),
         E638-(E638/(1+Dashboard!$F$4)),
         0
      ),
      IF(C638="750 Business promotion",
         E638-(E638/(1+4.793/100)),
         E638-(E638/(1+Dashboard!$F$4))
      )
   )
)</f>
        <v>0</v>
      </c>
      <c r="J638" s="40">
        <f>Bank2[[#This Row],[Money in/ (Money out)]]-Bank2[[#This Row],[GST/HST]]</f>
        <v>0</v>
      </c>
      <c r="L638" s="37">
        <f t="shared" si="27"/>
        <v>0</v>
      </c>
    </row>
    <row r="639" spans="4:12" x14ac:dyDescent="0.2">
      <c r="D639" s="416">
        <f>_xlfn.XLOOKUP(C:C,Table1[for Import to Bank Register dropdown],Table1[for Pivot],0,0,1)</f>
        <v>0</v>
      </c>
      <c r="E639" s="422"/>
      <c r="F639" s="160">
        <f t="shared" si="29"/>
        <v>2222222</v>
      </c>
      <c r="G639" s="394">
        <f t="shared" si="28"/>
        <v>0</v>
      </c>
      <c r="I639" s="395">
        <f>IF(OR(C639="150 Directors advances", C639="120 accounts receivable", C639="720.2 Automobile - Insurance", C639="720.3 Automobile - License", C639="870.4 Rent - Insurance", C639="870.6 Rent - Property Tax", C639="870.7 Rent - Homeoffice", C639="870.9 Rent - Water"),
   0,
   IF(Dashboard!$F$5="Quick",
      IF(OR(C639="190 Automobile",C639="200 computer hardware",C639="210 Computer software",C639="220 Quickbooks software",C639="230 Office equipment",C639="240 Office furniture"),
         E639-(E639/(1+Dashboard!$F$4)),
         0
      ),
      IF(C639="750 Business promotion",
         E639-(E639/(1+4.793/100)),
         E639-(E639/(1+Dashboard!$F$4))
      )
   )
)</f>
        <v>0</v>
      </c>
      <c r="J639" s="40">
        <f>Bank2[[#This Row],[Money in/ (Money out)]]-Bank2[[#This Row],[GST/HST]]</f>
        <v>0</v>
      </c>
      <c r="L639" s="37">
        <f t="shared" si="27"/>
        <v>0</v>
      </c>
    </row>
    <row r="640" spans="4:12" x14ac:dyDescent="0.2">
      <c r="D640" s="416">
        <f>_xlfn.XLOOKUP(C:C,Table1[for Import to Bank Register dropdown],Table1[for Pivot],0,0,1)</f>
        <v>0</v>
      </c>
      <c r="E640" s="422"/>
      <c r="F640" s="160">
        <f t="shared" si="29"/>
        <v>2222222</v>
      </c>
      <c r="G640" s="394">
        <f t="shared" si="28"/>
        <v>0</v>
      </c>
      <c r="I640" s="395">
        <f>IF(OR(C640="150 Directors advances", C640="120 accounts receivable", C640="720.2 Automobile - Insurance", C640="720.3 Automobile - License", C640="870.4 Rent - Insurance", C640="870.6 Rent - Property Tax", C640="870.7 Rent - Homeoffice", C640="870.9 Rent - Water"),
   0,
   IF(Dashboard!$F$5="Quick",
      IF(OR(C640="190 Automobile",C640="200 computer hardware",C640="210 Computer software",C640="220 Quickbooks software",C640="230 Office equipment",C640="240 Office furniture"),
         E640-(E640/(1+Dashboard!$F$4)),
         0
      ),
      IF(C640="750 Business promotion",
         E640-(E640/(1+4.793/100)),
         E640-(E640/(1+Dashboard!$F$4))
      )
   )
)</f>
        <v>0</v>
      </c>
      <c r="J640" s="40">
        <f>Bank2[[#This Row],[Money in/ (Money out)]]-Bank2[[#This Row],[GST/HST]]</f>
        <v>0</v>
      </c>
      <c r="L640" s="37">
        <f t="shared" si="27"/>
        <v>0</v>
      </c>
    </row>
    <row r="641" spans="4:12" x14ac:dyDescent="0.2">
      <c r="D641" s="416">
        <f>_xlfn.XLOOKUP(C:C,Table1[for Import to Bank Register dropdown],Table1[for Pivot],0,0,1)</f>
        <v>0</v>
      </c>
      <c r="E641" s="422"/>
      <c r="F641" s="160">
        <f t="shared" si="29"/>
        <v>2222222</v>
      </c>
      <c r="G641" s="394">
        <f t="shared" si="28"/>
        <v>0</v>
      </c>
      <c r="I641" s="395">
        <f>IF(OR(C641="150 Directors advances", C641="120 accounts receivable", C641="720.2 Automobile - Insurance", C641="720.3 Automobile - License", C641="870.4 Rent - Insurance", C641="870.6 Rent - Property Tax", C641="870.7 Rent - Homeoffice", C641="870.9 Rent - Water"),
   0,
   IF(Dashboard!$F$5="Quick",
      IF(OR(C641="190 Automobile",C641="200 computer hardware",C641="210 Computer software",C641="220 Quickbooks software",C641="230 Office equipment",C641="240 Office furniture"),
         E641-(E641/(1+Dashboard!$F$4)),
         0
      ),
      IF(C641="750 Business promotion",
         E641-(E641/(1+4.793/100)),
         E641-(E641/(1+Dashboard!$F$4))
      )
   )
)</f>
        <v>0</v>
      </c>
      <c r="J641" s="40">
        <f>Bank2[[#This Row],[Money in/ (Money out)]]-Bank2[[#This Row],[GST/HST]]</f>
        <v>0</v>
      </c>
      <c r="L641" s="37">
        <f t="shared" si="27"/>
        <v>0</v>
      </c>
    </row>
    <row r="642" spans="4:12" x14ac:dyDescent="0.2">
      <c r="D642" s="416">
        <f>_xlfn.XLOOKUP(C:C,Table1[for Import to Bank Register dropdown],Table1[for Pivot],0,0,1)</f>
        <v>0</v>
      </c>
      <c r="E642" s="422"/>
      <c r="F642" s="160">
        <f t="shared" si="29"/>
        <v>2222222</v>
      </c>
      <c r="G642" s="394">
        <f t="shared" si="28"/>
        <v>0</v>
      </c>
      <c r="I642" s="395">
        <f>IF(OR(C642="150 Directors advances", C642="120 accounts receivable", C642="720.2 Automobile - Insurance", C642="720.3 Automobile - License", C642="870.4 Rent - Insurance", C642="870.6 Rent - Property Tax", C642="870.7 Rent - Homeoffice", C642="870.9 Rent - Water"),
   0,
   IF(Dashboard!$F$5="Quick",
      IF(OR(C642="190 Automobile",C642="200 computer hardware",C642="210 Computer software",C642="220 Quickbooks software",C642="230 Office equipment",C642="240 Office furniture"),
         E642-(E642/(1+Dashboard!$F$4)),
         0
      ),
      IF(C642="750 Business promotion",
         E642-(E642/(1+4.793/100)),
         E642-(E642/(1+Dashboard!$F$4))
      )
   )
)</f>
        <v>0</v>
      </c>
      <c r="J642" s="40">
        <f>Bank2[[#This Row],[Money in/ (Money out)]]-Bank2[[#This Row],[GST/HST]]</f>
        <v>0</v>
      </c>
      <c r="L642" s="37">
        <f t="shared" si="27"/>
        <v>0</v>
      </c>
    </row>
    <row r="643" spans="4:12" x14ac:dyDescent="0.2">
      <c r="D643" s="416">
        <f>_xlfn.XLOOKUP(C:C,Table1[for Import to Bank Register dropdown],Table1[for Pivot],0,0,1)</f>
        <v>0</v>
      </c>
      <c r="E643" s="422"/>
      <c r="F643" s="160">
        <f t="shared" si="29"/>
        <v>2222222</v>
      </c>
      <c r="G643" s="394">
        <f t="shared" si="28"/>
        <v>0</v>
      </c>
      <c r="I643" s="395">
        <f>IF(OR(C643="150 Directors advances", C643="120 accounts receivable", C643="720.2 Automobile - Insurance", C643="720.3 Automobile - License", C643="870.4 Rent - Insurance", C643="870.6 Rent - Property Tax", C643="870.7 Rent - Homeoffice", C643="870.9 Rent - Water"),
   0,
   IF(Dashboard!$F$5="Quick",
      IF(OR(C643="190 Automobile",C643="200 computer hardware",C643="210 Computer software",C643="220 Quickbooks software",C643="230 Office equipment",C643="240 Office furniture"),
         E643-(E643/(1+Dashboard!$F$4)),
         0
      ),
      IF(C643="750 Business promotion",
         E643-(E643/(1+4.793/100)),
         E643-(E643/(1+Dashboard!$F$4))
      )
   )
)</f>
        <v>0</v>
      </c>
      <c r="J643" s="40">
        <f>Bank2[[#This Row],[Money in/ (Money out)]]-Bank2[[#This Row],[GST/HST]]</f>
        <v>0</v>
      </c>
      <c r="L643" s="37">
        <f t="shared" si="27"/>
        <v>0</v>
      </c>
    </row>
    <row r="644" spans="4:12" x14ac:dyDescent="0.2">
      <c r="D644" s="416">
        <f>_xlfn.XLOOKUP(C:C,Table1[for Import to Bank Register dropdown],Table1[for Pivot],0,0,1)</f>
        <v>0</v>
      </c>
      <c r="E644" s="422"/>
      <c r="F644" s="160">
        <f t="shared" si="29"/>
        <v>2222222</v>
      </c>
      <c r="G644" s="394">
        <f t="shared" si="28"/>
        <v>0</v>
      </c>
      <c r="I644" s="395">
        <f>IF(OR(C644="150 Directors advances", C644="120 accounts receivable", C644="720.2 Automobile - Insurance", C644="720.3 Automobile - License", C644="870.4 Rent - Insurance", C644="870.6 Rent - Property Tax", C644="870.7 Rent - Homeoffice", C644="870.9 Rent - Water"),
   0,
   IF(Dashboard!$F$5="Quick",
      IF(OR(C644="190 Automobile",C644="200 computer hardware",C644="210 Computer software",C644="220 Quickbooks software",C644="230 Office equipment",C644="240 Office furniture"),
         E644-(E644/(1+Dashboard!$F$4)),
         0
      ),
      IF(C644="750 Business promotion",
         E644-(E644/(1+4.793/100)),
         E644-(E644/(1+Dashboard!$F$4))
      )
   )
)</f>
        <v>0</v>
      </c>
      <c r="J644" s="40">
        <f>Bank2[[#This Row],[Money in/ (Money out)]]-Bank2[[#This Row],[GST/HST]]</f>
        <v>0</v>
      </c>
      <c r="L644" s="37">
        <f t="shared" si="27"/>
        <v>0</v>
      </c>
    </row>
    <row r="645" spans="4:12" x14ac:dyDescent="0.2">
      <c r="D645" s="416">
        <f>_xlfn.XLOOKUP(C:C,Table1[for Import to Bank Register dropdown],Table1[for Pivot],0,0,1)</f>
        <v>0</v>
      </c>
      <c r="E645" s="422"/>
      <c r="F645" s="160">
        <f t="shared" si="29"/>
        <v>2222222</v>
      </c>
      <c r="G645" s="394">
        <f t="shared" si="28"/>
        <v>0</v>
      </c>
      <c r="I645" s="395">
        <f>IF(OR(C645="150 Directors advances", C645="120 accounts receivable", C645="720.2 Automobile - Insurance", C645="720.3 Automobile - License", C645="870.4 Rent - Insurance", C645="870.6 Rent - Property Tax", C645="870.7 Rent - Homeoffice", C645="870.9 Rent - Water"),
   0,
   IF(Dashboard!$F$5="Quick",
      IF(OR(C645="190 Automobile",C645="200 computer hardware",C645="210 Computer software",C645="220 Quickbooks software",C645="230 Office equipment",C645="240 Office furniture"),
         E645-(E645/(1+Dashboard!$F$4)),
         0
      ),
      IF(C645="750 Business promotion",
         E645-(E645/(1+4.793/100)),
         E645-(E645/(1+Dashboard!$F$4))
      )
   )
)</f>
        <v>0</v>
      </c>
      <c r="J645" s="40">
        <f>Bank2[[#This Row],[Money in/ (Money out)]]-Bank2[[#This Row],[GST/HST]]</f>
        <v>0</v>
      </c>
      <c r="L645" s="37">
        <f t="shared" si="27"/>
        <v>0</v>
      </c>
    </row>
    <row r="646" spans="4:12" x14ac:dyDescent="0.2">
      <c r="D646" s="416">
        <f>_xlfn.XLOOKUP(C:C,Table1[for Import to Bank Register dropdown],Table1[for Pivot],0,0,1)</f>
        <v>0</v>
      </c>
      <c r="E646" s="422"/>
      <c r="F646" s="160">
        <f t="shared" si="29"/>
        <v>2222222</v>
      </c>
      <c r="G646" s="394">
        <f t="shared" si="28"/>
        <v>0</v>
      </c>
      <c r="I646" s="395">
        <f>IF(OR(C646="150 Directors advances", C646="120 accounts receivable", C646="720.2 Automobile - Insurance", C646="720.3 Automobile - License", C646="870.4 Rent - Insurance", C646="870.6 Rent - Property Tax", C646="870.7 Rent - Homeoffice", C646="870.9 Rent - Water"),
   0,
   IF(Dashboard!$F$5="Quick",
      IF(OR(C646="190 Automobile",C646="200 computer hardware",C646="210 Computer software",C646="220 Quickbooks software",C646="230 Office equipment",C646="240 Office furniture"),
         E646-(E646/(1+Dashboard!$F$4)),
         0
      ),
      IF(C646="750 Business promotion",
         E646-(E646/(1+4.793/100)),
         E646-(E646/(1+Dashboard!$F$4))
      )
   )
)</f>
        <v>0</v>
      </c>
      <c r="J646" s="40">
        <f>Bank2[[#This Row],[Money in/ (Money out)]]-Bank2[[#This Row],[GST/HST]]</f>
        <v>0</v>
      </c>
      <c r="L646" s="37">
        <f t="shared" si="27"/>
        <v>0</v>
      </c>
    </row>
    <row r="647" spans="4:12" x14ac:dyDescent="0.2">
      <c r="D647" s="416">
        <f>_xlfn.XLOOKUP(C:C,Table1[for Import to Bank Register dropdown],Table1[for Pivot],0,0,1)</f>
        <v>0</v>
      </c>
      <c r="E647" s="422"/>
      <c r="F647" s="160">
        <f t="shared" si="29"/>
        <v>2222222</v>
      </c>
      <c r="G647" s="394">
        <f t="shared" si="28"/>
        <v>0</v>
      </c>
      <c r="I647" s="395">
        <f>IF(OR(C647="150 Directors advances", C647="120 accounts receivable", C647="720.2 Automobile - Insurance", C647="720.3 Automobile - License", C647="870.4 Rent - Insurance", C647="870.6 Rent - Property Tax", C647="870.7 Rent - Homeoffice", C647="870.9 Rent - Water"),
   0,
   IF(Dashboard!$F$5="Quick",
      IF(OR(C647="190 Automobile",C647="200 computer hardware",C647="210 Computer software",C647="220 Quickbooks software",C647="230 Office equipment",C647="240 Office furniture"),
         E647-(E647/(1+Dashboard!$F$4)),
         0
      ),
      IF(C647="750 Business promotion",
         E647-(E647/(1+4.793/100)),
         E647-(E647/(1+Dashboard!$F$4))
      )
   )
)</f>
        <v>0</v>
      </c>
      <c r="J647" s="40">
        <f>Bank2[[#This Row],[Money in/ (Money out)]]-Bank2[[#This Row],[GST/HST]]</f>
        <v>0</v>
      </c>
      <c r="L647" s="37">
        <f t="shared" ref="L647:L710" si="30">$L$3</f>
        <v>0</v>
      </c>
    </row>
    <row r="648" spans="4:12" x14ac:dyDescent="0.2">
      <c r="D648" s="416">
        <f>_xlfn.XLOOKUP(C:C,Table1[for Import to Bank Register dropdown],Table1[for Pivot],0,0,1)</f>
        <v>0</v>
      </c>
      <c r="E648" s="422"/>
      <c r="F648" s="160">
        <f t="shared" si="29"/>
        <v>2222222</v>
      </c>
      <c r="G648" s="394">
        <f t="shared" si="28"/>
        <v>0</v>
      </c>
      <c r="I648" s="395">
        <f>IF(OR(C648="150 Directors advances", C648="120 accounts receivable", C648="720.2 Automobile - Insurance", C648="720.3 Automobile - License", C648="870.4 Rent - Insurance", C648="870.6 Rent - Property Tax", C648="870.7 Rent - Homeoffice", C648="870.9 Rent - Water"),
   0,
   IF(Dashboard!$F$5="Quick",
      IF(OR(C648="190 Automobile",C648="200 computer hardware",C648="210 Computer software",C648="220 Quickbooks software",C648="230 Office equipment",C648="240 Office furniture"),
         E648-(E648/(1+Dashboard!$F$4)),
         0
      ),
      IF(C648="750 Business promotion",
         E648-(E648/(1+4.793/100)),
         E648-(E648/(1+Dashboard!$F$4))
      )
   )
)</f>
        <v>0</v>
      </c>
      <c r="J648" s="40">
        <f>Bank2[[#This Row],[Money in/ (Money out)]]-Bank2[[#This Row],[GST/HST]]</f>
        <v>0</v>
      </c>
      <c r="L648" s="37">
        <f t="shared" si="30"/>
        <v>0</v>
      </c>
    </row>
    <row r="649" spans="4:12" x14ac:dyDescent="0.2">
      <c r="D649" s="416">
        <f>_xlfn.XLOOKUP(C:C,Table1[for Import to Bank Register dropdown],Table1[for Pivot],0,0,1)</f>
        <v>0</v>
      </c>
      <c r="E649" s="422"/>
      <c r="F649" s="160">
        <f t="shared" si="29"/>
        <v>2222222</v>
      </c>
      <c r="G649" s="394">
        <f t="shared" si="28"/>
        <v>0</v>
      </c>
      <c r="I649" s="395">
        <f>IF(OR(C649="150 Directors advances", C649="120 accounts receivable", C649="720.2 Automobile - Insurance", C649="720.3 Automobile - License", C649="870.4 Rent - Insurance", C649="870.6 Rent - Property Tax", C649="870.7 Rent - Homeoffice", C649="870.9 Rent - Water"),
   0,
   IF(Dashboard!$F$5="Quick",
      IF(OR(C649="190 Automobile",C649="200 computer hardware",C649="210 Computer software",C649="220 Quickbooks software",C649="230 Office equipment",C649="240 Office furniture"),
         E649-(E649/(1+Dashboard!$F$4)),
         0
      ),
      IF(C649="750 Business promotion",
         E649-(E649/(1+4.793/100)),
         E649-(E649/(1+Dashboard!$F$4))
      )
   )
)</f>
        <v>0</v>
      </c>
      <c r="J649" s="40">
        <f>Bank2[[#This Row],[Money in/ (Money out)]]-Bank2[[#This Row],[GST/HST]]</f>
        <v>0</v>
      </c>
      <c r="L649" s="37">
        <f t="shared" si="30"/>
        <v>0</v>
      </c>
    </row>
    <row r="650" spans="4:12" x14ac:dyDescent="0.2">
      <c r="D650" s="416">
        <f>_xlfn.XLOOKUP(C:C,Table1[for Import to Bank Register dropdown],Table1[for Pivot],0,0,1)</f>
        <v>0</v>
      </c>
      <c r="E650" s="422"/>
      <c r="F650" s="160">
        <f t="shared" si="29"/>
        <v>2222222</v>
      </c>
      <c r="G650" s="394">
        <f t="shared" ref="G650:G713" si="31">G649+E650</f>
        <v>0</v>
      </c>
      <c r="I650" s="395">
        <f>IF(OR(C650="150 Directors advances", C650="120 accounts receivable", C650="720.2 Automobile - Insurance", C650="720.3 Automobile - License", C650="870.4 Rent - Insurance", C650="870.6 Rent - Property Tax", C650="870.7 Rent - Homeoffice", C650="870.9 Rent - Water"),
   0,
   IF(Dashboard!$F$5="Quick",
      IF(OR(C650="190 Automobile",C650="200 computer hardware",C650="210 Computer software",C650="220 Quickbooks software",C650="230 Office equipment",C650="240 Office furniture"),
         E650-(E650/(1+Dashboard!$F$4)),
         0
      ),
      IF(C650="750 Business promotion",
         E650-(E650/(1+4.793/100)),
         E650-(E650/(1+Dashboard!$F$4))
      )
   )
)</f>
        <v>0</v>
      </c>
      <c r="J650" s="40">
        <f>Bank2[[#This Row],[Money in/ (Money out)]]-Bank2[[#This Row],[GST/HST]]</f>
        <v>0</v>
      </c>
      <c r="L650" s="37">
        <f t="shared" si="30"/>
        <v>0</v>
      </c>
    </row>
    <row r="651" spans="4:12" x14ac:dyDescent="0.2">
      <c r="D651" s="416">
        <f>_xlfn.XLOOKUP(C:C,Table1[for Import to Bank Register dropdown],Table1[for Pivot],0,0,1)</f>
        <v>0</v>
      </c>
      <c r="E651" s="422"/>
      <c r="F651" s="160">
        <f t="shared" ref="F651:F714" si="32">$E$2</f>
        <v>2222222</v>
      </c>
      <c r="G651" s="394">
        <f t="shared" si="31"/>
        <v>0</v>
      </c>
      <c r="I651" s="395">
        <f>IF(OR(C651="150 Directors advances", C651="120 accounts receivable", C651="720.2 Automobile - Insurance", C651="720.3 Automobile - License", C651="870.4 Rent - Insurance", C651="870.6 Rent - Property Tax", C651="870.7 Rent - Homeoffice", C651="870.9 Rent - Water"),
   0,
   IF(Dashboard!$F$5="Quick",
      IF(OR(C651="190 Automobile",C651="200 computer hardware",C651="210 Computer software",C651="220 Quickbooks software",C651="230 Office equipment",C651="240 Office furniture"),
         E651-(E651/(1+Dashboard!$F$4)),
         0
      ),
      IF(C651="750 Business promotion",
         E651-(E651/(1+4.793/100)),
         E651-(E651/(1+Dashboard!$F$4))
      )
   )
)</f>
        <v>0</v>
      </c>
      <c r="J651" s="40">
        <f>Bank2[[#This Row],[Money in/ (Money out)]]-Bank2[[#This Row],[GST/HST]]</f>
        <v>0</v>
      </c>
      <c r="L651" s="37">
        <f t="shared" si="30"/>
        <v>0</v>
      </c>
    </row>
    <row r="652" spans="4:12" x14ac:dyDescent="0.2">
      <c r="D652" s="416">
        <f>_xlfn.XLOOKUP(C:C,Table1[for Import to Bank Register dropdown],Table1[for Pivot],0,0,1)</f>
        <v>0</v>
      </c>
      <c r="E652" s="422"/>
      <c r="F652" s="160">
        <f t="shared" si="32"/>
        <v>2222222</v>
      </c>
      <c r="G652" s="394">
        <f t="shared" si="31"/>
        <v>0</v>
      </c>
      <c r="I652" s="395">
        <f>IF(OR(C652="150 Directors advances", C652="120 accounts receivable", C652="720.2 Automobile - Insurance", C652="720.3 Automobile - License", C652="870.4 Rent - Insurance", C652="870.6 Rent - Property Tax", C652="870.7 Rent - Homeoffice", C652="870.9 Rent - Water"),
   0,
   IF(Dashboard!$F$5="Quick",
      IF(OR(C652="190 Automobile",C652="200 computer hardware",C652="210 Computer software",C652="220 Quickbooks software",C652="230 Office equipment",C652="240 Office furniture"),
         E652-(E652/(1+Dashboard!$F$4)),
         0
      ),
      IF(C652="750 Business promotion",
         E652-(E652/(1+4.793/100)),
         E652-(E652/(1+Dashboard!$F$4))
      )
   )
)</f>
        <v>0</v>
      </c>
      <c r="J652" s="40">
        <f>Bank2[[#This Row],[Money in/ (Money out)]]-Bank2[[#This Row],[GST/HST]]</f>
        <v>0</v>
      </c>
      <c r="L652" s="37">
        <f t="shared" si="30"/>
        <v>0</v>
      </c>
    </row>
    <row r="653" spans="4:12" x14ac:dyDescent="0.2">
      <c r="D653" s="416">
        <f>_xlfn.XLOOKUP(C:C,Table1[for Import to Bank Register dropdown],Table1[for Pivot],0,0,1)</f>
        <v>0</v>
      </c>
      <c r="E653" s="422"/>
      <c r="F653" s="160">
        <f t="shared" si="32"/>
        <v>2222222</v>
      </c>
      <c r="G653" s="394">
        <f t="shared" si="31"/>
        <v>0</v>
      </c>
      <c r="I653" s="395">
        <f>IF(OR(C653="150 Directors advances", C653="120 accounts receivable", C653="720.2 Automobile - Insurance", C653="720.3 Automobile - License", C653="870.4 Rent - Insurance", C653="870.6 Rent - Property Tax", C653="870.7 Rent - Homeoffice", C653="870.9 Rent - Water"),
   0,
   IF(Dashboard!$F$5="Quick",
      IF(OR(C653="190 Automobile",C653="200 computer hardware",C653="210 Computer software",C653="220 Quickbooks software",C653="230 Office equipment",C653="240 Office furniture"),
         E653-(E653/(1+Dashboard!$F$4)),
         0
      ),
      IF(C653="750 Business promotion",
         E653-(E653/(1+4.793/100)),
         E653-(E653/(1+Dashboard!$F$4))
      )
   )
)</f>
        <v>0</v>
      </c>
      <c r="J653" s="40">
        <f>Bank2[[#This Row],[Money in/ (Money out)]]-Bank2[[#This Row],[GST/HST]]</f>
        <v>0</v>
      </c>
      <c r="L653" s="37">
        <f t="shared" si="30"/>
        <v>0</v>
      </c>
    </row>
    <row r="654" spans="4:12" x14ac:dyDescent="0.2">
      <c r="D654" s="416">
        <f>_xlfn.XLOOKUP(C:C,Table1[for Import to Bank Register dropdown],Table1[for Pivot],0,0,1)</f>
        <v>0</v>
      </c>
      <c r="E654" s="422"/>
      <c r="F654" s="160">
        <f t="shared" si="32"/>
        <v>2222222</v>
      </c>
      <c r="G654" s="394">
        <f t="shared" si="31"/>
        <v>0</v>
      </c>
      <c r="I654" s="395">
        <f>IF(OR(C654="150 Directors advances", C654="120 accounts receivable", C654="720.2 Automobile - Insurance", C654="720.3 Automobile - License", C654="870.4 Rent - Insurance", C654="870.6 Rent - Property Tax", C654="870.7 Rent - Homeoffice", C654="870.9 Rent - Water"),
   0,
   IF(Dashboard!$F$5="Quick",
      IF(OR(C654="190 Automobile",C654="200 computer hardware",C654="210 Computer software",C654="220 Quickbooks software",C654="230 Office equipment",C654="240 Office furniture"),
         E654-(E654/(1+Dashboard!$F$4)),
         0
      ),
      IF(C654="750 Business promotion",
         E654-(E654/(1+4.793/100)),
         E654-(E654/(1+Dashboard!$F$4))
      )
   )
)</f>
        <v>0</v>
      </c>
      <c r="J654" s="40">
        <f>Bank2[[#This Row],[Money in/ (Money out)]]-Bank2[[#This Row],[GST/HST]]</f>
        <v>0</v>
      </c>
      <c r="L654" s="37">
        <f t="shared" si="30"/>
        <v>0</v>
      </c>
    </row>
    <row r="655" spans="4:12" x14ac:dyDescent="0.2">
      <c r="D655" s="416">
        <f>_xlfn.XLOOKUP(C:C,Table1[for Import to Bank Register dropdown],Table1[for Pivot],0,0,1)</f>
        <v>0</v>
      </c>
      <c r="E655" s="422"/>
      <c r="F655" s="160">
        <f t="shared" si="32"/>
        <v>2222222</v>
      </c>
      <c r="G655" s="394">
        <f t="shared" si="31"/>
        <v>0</v>
      </c>
      <c r="I655" s="395">
        <f>IF(OR(C655="150 Directors advances", C655="120 accounts receivable", C655="720.2 Automobile - Insurance", C655="720.3 Automobile - License", C655="870.4 Rent - Insurance", C655="870.6 Rent - Property Tax", C655="870.7 Rent - Homeoffice", C655="870.9 Rent - Water"),
   0,
   IF(Dashboard!$F$5="Quick",
      IF(OR(C655="190 Automobile",C655="200 computer hardware",C655="210 Computer software",C655="220 Quickbooks software",C655="230 Office equipment",C655="240 Office furniture"),
         E655-(E655/(1+Dashboard!$F$4)),
         0
      ),
      IF(C655="750 Business promotion",
         E655-(E655/(1+4.793/100)),
         E655-(E655/(1+Dashboard!$F$4))
      )
   )
)</f>
        <v>0</v>
      </c>
      <c r="J655" s="40">
        <f>Bank2[[#This Row],[Money in/ (Money out)]]-Bank2[[#This Row],[GST/HST]]</f>
        <v>0</v>
      </c>
      <c r="L655" s="37">
        <f t="shared" si="30"/>
        <v>0</v>
      </c>
    </row>
    <row r="656" spans="4:12" x14ac:dyDescent="0.2">
      <c r="D656" s="416">
        <f>_xlfn.XLOOKUP(C:C,Table1[for Import to Bank Register dropdown],Table1[for Pivot],0,0,1)</f>
        <v>0</v>
      </c>
      <c r="E656" s="422"/>
      <c r="F656" s="160">
        <f t="shared" si="32"/>
        <v>2222222</v>
      </c>
      <c r="G656" s="394">
        <f t="shared" si="31"/>
        <v>0</v>
      </c>
      <c r="I656" s="395">
        <f>IF(OR(C656="150 Directors advances", C656="120 accounts receivable", C656="720.2 Automobile - Insurance", C656="720.3 Automobile - License", C656="870.4 Rent - Insurance", C656="870.6 Rent - Property Tax", C656="870.7 Rent - Homeoffice", C656="870.9 Rent - Water"),
   0,
   IF(Dashboard!$F$5="Quick",
      IF(OR(C656="190 Automobile",C656="200 computer hardware",C656="210 Computer software",C656="220 Quickbooks software",C656="230 Office equipment",C656="240 Office furniture"),
         E656-(E656/(1+Dashboard!$F$4)),
         0
      ),
      IF(C656="750 Business promotion",
         E656-(E656/(1+4.793/100)),
         E656-(E656/(1+Dashboard!$F$4))
      )
   )
)</f>
        <v>0</v>
      </c>
      <c r="J656" s="40">
        <f>Bank2[[#This Row],[Money in/ (Money out)]]-Bank2[[#This Row],[GST/HST]]</f>
        <v>0</v>
      </c>
      <c r="L656" s="37">
        <f t="shared" si="30"/>
        <v>0</v>
      </c>
    </row>
    <row r="657" spans="4:12" x14ac:dyDescent="0.2">
      <c r="D657" s="416">
        <f>_xlfn.XLOOKUP(C:C,Table1[for Import to Bank Register dropdown],Table1[for Pivot],0,0,1)</f>
        <v>0</v>
      </c>
      <c r="E657" s="422"/>
      <c r="F657" s="160">
        <f t="shared" si="32"/>
        <v>2222222</v>
      </c>
      <c r="G657" s="394">
        <f t="shared" si="31"/>
        <v>0</v>
      </c>
      <c r="I657" s="395">
        <f>IF(OR(C657="150 Directors advances", C657="120 accounts receivable", C657="720.2 Automobile - Insurance", C657="720.3 Automobile - License", C657="870.4 Rent - Insurance", C657="870.6 Rent - Property Tax", C657="870.7 Rent - Homeoffice", C657="870.9 Rent - Water"),
   0,
   IF(Dashboard!$F$5="Quick",
      IF(OR(C657="190 Automobile",C657="200 computer hardware",C657="210 Computer software",C657="220 Quickbooks software",C657="230 Office equipment",C657="240 Office furniture"),
         E657-(E657/(1+Dashboard!$F$4)),
         0
      ),
      IF(C657="750 Business promotion",
         E657-(E657/(1+4.793/100)),
         E657-(E657/(1+Dashboard!$F$4))
      )
   )
)</f>
        <v>0</v>
      </c>
      <c r="J657" s="40">
        <f>Bank2[[#This Row],[Money in/ (Money out)]]-Bank2[[#This Row],[GST/HST]]</f>
        <v>0</v>
      </c>
      <c r="L657" s="37">
        <f t="shared" si="30"/>
        <v>0</v>
      </c>
    </row>
    <row r="658" spans="4:12" x14ac:dyDescent="0.2">
      <c r="D658" s="416">
        <f>_xlfn.XLOOKUP(C:C,Table1[for Import to Bank Register dropdown],Table1[for Pivot],0,0,1)</f>
        <v>0</v>
      </c>
      <c r="E658" s="422"/>
      <c r="F658" s="160">
        <f t="shared" si="32"/>
        <v>2222222</v>
      </c>
      <c r="G658" s="394">
        <f t="shared" si="31"/>
        <v>0</v>
      </c>
      <c r="I658" s="395">
        <f>IF(OR(C658="150 Directors advances", C658="120 accounts receivable", C658="720.2 Automobile - Insurance", C658="720.3 Automobile - License", C658="870.4 Rent - Insurance", C658="870.6 Rent - Property Tax", C658="870.7 Rent - Homeoffice", C658="870.9 Rent - Water"),
   0,
   IF(Dashboard!$F$5="Quick",
      IF(OR(C658="190 Automobile",C658="200 computer hardware",C658="210 Computer software",C658="220 Quickbooks software",C658="230 Office equipment",C658="240 Office furniture"),
         E658-(E658/(1+Dashboard!$F$4)),
         0
      ),
      IF(C658="750 Business promotion",
         E658-(E658/(1+4.793/100)),
         E658-(E658/(1+Dashboard!$F$4))
      )
   )
)</f>
        <v>0</v>
      </c>
      <c r="J658" s="40">
        <f>Bank2[[#This Row],[Money in/ (Money out)]]-Bank2[[#This Row],[GST/HST]]</f>
        <v>0</v>
      </c>
      <c r="L658" s="37">
        <f t="shared" si="30"/>
        <v>0</v>
      </c>
    </row>
    <row r="659" spans="4:12" x14ac:dyDescent="0.2">
      <c r="D659" s="416">
        <f>_xlfn.XLOOKUP(C:C,Table1[for Import to Bank Register dropdown],Table1[for Pivot],0,0,1)</f>
        <v>0</v>
      </c>
      <c r="E659" s="422"/>
      <c r="F659" s="160">
        <f t="shared" si="32"/>
        <v>2222222</v>
      </c>
      <c r="G659" s="394">
        <f t="shared" si="31"/>
        <v>0</v>
      </c>
      <c r="I659" s="395">
        <f>IF(OR(C659="150 Directors advances", C659="120 accounts receivable", C659="720.2 Automobile - Insurance", C659="720.3 Automobile - License", C659="870.4 Rent - Insurance", C659="870.6 Rent - Property Tax", C659="870.7 Rent - Homeoffice", C659="870.9 Rent - Water"),
   0,
   IF(Dashboard!$F$5="Quick",
      IF(OR(C659="190 Automobile",C659="200 computer hardware",C659="210 Computer software",C659="220 Quickbooks software",C659="230 Office equipment",C659="240 Office furniture"),
         E659-(E659/(1+Dashboard!$F$4)),
         0
      ),
      IF(C659="750 Business promotion",
         E659-(E659/(1+4.793/100)),
         E659-(E659/(1+Dashboard!$F$4))
      )
   )
)</f>
        <v>0</v>
      </c>
      <c r="J659" s="40">
        <f>Bank2[[#This Row],[Money in/ (Money out)]]-Bank2[[#This Row],[GST/HST]]</f>
        <v>0</v>
      </c>
      <c r="L659" s="37">
        <f t="shared" si="30"/>
        <v>0</v>
      </c>
    </row>
    <row r="660" spans="4:12" x14ac:dyDescent="0.2">
      <c r="D660" s="416">
        <f>_xlfn.XLOOKUP(C:C,Table1[for Import to Bank Register dropdown],Table1[for Pivot],0,0,1)</f>
        <v>0</v>
      </c>
      <c r="E660" s="422"/>
      <c r="F660" s="160">
        <f t="shared" si="32"/>
        <v>2222222</v>
      </c>
      <c r="G660" s="394">
        <f t="shared" si="31"/>
        <v>0</v>
      </c>
      <c r="I660" s="395">
        <f>IF(OR(C660="150 Directors advances", C660="120 accounts receivable", C660="720.2 Automobile - Insurance", C660="720.3 Automobile - License", C660="870.4 Rent - Insurance", C660="870.6 Rent - Property Tax", C660="870.7 Rent - Homeoffice", C660="870.9 Rent - Water"),
   0,
   IF(Dashboard!$F$5="Quick",
      IF(OR(C660="190 Automobile",C660="200 computer hardware",C660="210 Computer software",C660="220 Quickbooks software",C660="230 Office equipment",C660="240 Office furniture"),
         E660-(E660/(1+Dashboard!$F$4)),
         0
      ),
      IF(C660="750 Business promotion",
         E660-(E660/(1+4.793/100)),
         E660-(E660/(1+Dashboard!$F$4))
      )
   )
)</f>
        <v>0</v>
      </c>
      <c r="J660" s="40">
        <f>Bank2[[#This Row],[Money in/ (Money out)]]-Bank2[[#This Row],[GST/HST]]</f>
        <v>0</v>
      </c>
      <c r="L660" s="37">
        <f t="shared" si="30"/>
        <v>0</v>
      </c>
    </row>
    <row r="661" spans="4:12" x14ac:dyDescent="0.2">
      <c r="D661" s="416">
        <f>_xlfn.XLOOKUP(C:C,Table1[for Import to Bank Register dropdown],Table1[for Pivot],0,0,1)</f>
        <v>0</v>
      </c>
      <c r="E661" s="422"/>
      <c r="F661" s="160">
        <f t="shared" si="32"/>
        <v>2222222</v>
      </c>
      <c r="G661" s="394">
        <f t="shared" si="31"/>
        <v>0</v>
      </c>
      <c r="I661" s="395">
        <f>IF(OR(C661="150 Directors advances", C661="120 accounts receivable", C661="720.2 Automobile - Insurance", C661="720.3 Automobile - License", C661="870.4 Rent - Insurance", C661="870.6 Rent - Property Tax", C661="870.7 Rent - Homeoffice", C661="870.9 Rent - Water"),
   0,
   IF(Dashboard!$F$5="Quick",
      IF(OR(C661="190 Automobile",C661="200 computer hardware",C661="210 Computer software",C661="220 Quickbooks software",C661="230 Office equipment",C661="240 Office furniture"),
         E661-(E661/(1+Dashboard!$F$4)),
         0
      ),
      IF(C661="750 Business promotion",
         E661-(E661/(1+4.793/100)),
         E661-(E661/(1+Dashboard!$F$4))
      )
   )
)</f>
        <v>0</v>
      </c>
      <c r="J661" s="40">
        <f>Bank2[[#This Row],[Money in/ (Money out)]]-Bank2[[#This Row],[GST/HST]]</f>
        <v>0</v>
      </c>
      <c r="L661" s="37">
        <f t="shared" si="30"/>
        <v>0</v>
      </c>
    </row>
    <row r="662" spans="4:12" x14ac:dyDescent="0.2">
      <c r="D662" s="416">
        <f>_xlfn.XLOOKUP(C:C,Table1[for Import to Bank Register dropdown],Table1[for Pivot],0,0,1)</f>
        <v>0</v>
      </c>
      <c r="E662" s="422"/>
      <c r="F662" s="160">
        <f t="shared" si="32"/>
        <v>2222222</v>
      </c>
      <c r="G662" s="394">
        <f t="shared" si="31"/>
        <v>0</v>
      </c>
      <c r="I662" s="395">
        <f>IF(OR(C662="150 Directors advances", C662="120 accounts receivable", C662="720.2 Automobile - Insurance", C662="720.3 Automobile - License", C662="870.4 Rent - Insurance", C662="870.6 Rent - Property Tax", C662="870.7 Rent - Homeoffice", C662="870.9 Rent - Water"),
   0,
   IF(Dashboard!$F$5="Quick",
      IF(OR(C662="190 Automobile",C662="200 computer hardware",C662="210 Computer software",C662="220 Quickbooks software",C662="230 Office equipment",C662="240 Office furniture"),
         E662-(E662/(1+Dashboard!$F$4)),
         0
      ),
      IF(C662="750 Business promotion",
         E662-(E662/(1+4.793/100)),
         E662-(E662/(1+Dashboard!$F$4))
      )
   )
)</f>
        <v>0</v>
      </c>
      <c r="J662" s="40">
        <f>Bank2[[#This Row],[Money in/ (Money out)]]-Bank2[[#This Row],[GST/HST]]</f>
        <v>0</v>
      </c>
      <c r="L662" s="37">
        <f t="shared" si="30"/>
        <v>0</v>
      </c>
    </row>
    <row r="663" spans="4:12" x14ac:dyDescent="0.2">
      <c r="D663" s="416">
        <f>_xlfn.XLOOKUP(C:C,Table1[for Import to Bank Register dropdown],Table1[for Pivot],0,0,1)</f>
        <v>0</v>
      </c>
      <c r="E663" s="422"/>
      <c r="F663" s="160">
        <f t="shared" si="32"/>
        <v>2222222</v>
      </c>
      <c r="G663" s="394">
        <f t="shared" si="31"/>
        <v>0</v>
      </c>
      <c r="I663" s="395">
        <f>IF(OR(C663="150 Directors advances", C663="120 accounts receivable", C663="720.2 Automobile - Insurance", C663="720.3 Automobile - License", C663="870.4 Rent - Insurance", C663="870.6 Rent - Property Tax", C663="870.7 Rent - Homeoffice", C663="870.9 Rent - Water"),
   0,
   IF(Dashboard!$F$5="Quick",
      IF(OR(C663="190 Automobile",C663="200 computer hardware",C663="210 Computer software",C663="220 Quickbooks software",C663="230 Office equipment",C663="240 Office furniture"),
         E663-(E663/(1+Dashboard!$F$4)),
         0
      ),
      IF(C663="750 Business promotion",
         E663-(E663/(1+4.793/100)),
         E663-(E663/(1+Dashboard!$F$4))
      )
   )
)</f>
        <v>0</v>
      </c>
      <c r="J663" s="40">
        <f>Bank2[[#This Row],[Money in/ (Money out)]]-Bank2[[#This Row],[GST/HST]]</f>
        <v>0</v>
      </c>
      <c r="L663" s="37">
        <f t="shared" si="30"/>
        <v>0</v>
      </c>
    </row>
    <row r="664" spans="4:12" x14ac:dyDescent="0.2">
      <c r="D664" s="416">
        <f>_xlfn.XLOOKUP(C:C,Table1[for Import to Bank Register dropdown],Table1[for Pivot],0,0,1)</f>
        <v>0</v>
      </c>
      <c r="E664" s="422"/>
      <c r="F664" s="160">
        <f t="shared" si="32"/>
        <v>2222222</v>
      </c>
      <c r="G664" s="394">
        <f t="shared" si="31"/>
        <v>0</v>
      </c>
      <c r="I664" s="395">
        <f>IF(OR(C664="150 Directors advances", C664="120 accounts receivable", C664="720.2 Automobile - Insurance", C664="720.3 Automobile - License", C664="870.4 Rent - Insurance", C664="870.6 Rent - Property Tax", C664="870.7 Rent - Homeoffice", C664="870.9 Rent - Water"),
   0,
   IF(Dashboard!$F$5="Quick",
      IF(OR(C664="190 Automobile",C664="200 computer hardware",C664="210 Computer software",C664="220 Quickbooks software",C664="230 Office equipment",C664="240 Office furniture"),
         E664-(E664/(1+Dashboard!$F$4)),
         0
      ),
      IF(C664="750 Business promotion",
         E664-(E664/(1+4.793/100)),
         E664-(E664/(1+Dashboard!$F$4))
      )
   )
)</f>
        <v>0</v>
      </c>
      <c r="J664" s="40">
        <f>Bank2[[#This Row],[Money in/ (Money out)]]-Bank2[[#This Row],[GST/HST]]</f>
        <v>0</v>
      </c>
      <c r="L664" s="37">
        <f t="shared" si="30"/>
        <v>0</v>
      </c>
    </row>
    <row r="665" spans="4:12" x14ac:dyDescent="0.2">
      <c r="D665" s="416">
        <f>_xlfn.XLOOKUP(C:C,Table1[for Import to Bank Register dropdown],Table1[for Pivot],0,0,1)</f>
        <v>0</v>
      </c>
      <c r="E665" s="422"/>
      <c r="F665" s="160">
        <f t="shared" si="32"/>
        <v>2222222</v>
      </c>
      <c r="G665" s="394">
        <f t="shared" si="31"/>
        <v>0</v>
      </c>
      <c r="I665" s="395">
        <f>IF(OR(C665="150 Directors advances", C665="120 accounts receivable", C665="720.2 Automobile - Insurance", C665="720.3 Automobile - License", C665="870.4 Rent - Insurance", C665="870.6 Rent - Property Tax", C665="870.7 Rent - Homeoffice", C665="870.9 Rent - Water"),
   0,
   IF(Dashboard!$F$5="Quick",
      IF(OR(C665="190 Automobile",C665="200 computer hardware",C665="210 Computer software",C665="220 Quickbooks software",C665="230 Office equipment",C665="240 Office furniture"),
         E665-(E665/(1+Dashboard!$F$4)),
         0
      ),
      IF(C665="750 Business promotion",
         E665-(E665/(1+4.793/100)),
         E665-(E665/(1+Dashboard!$F$4))
      )
   )
)</f>
        <v>0</v>
      </c>
      <c r="J665" s="40">
        <f>Bank2[[#This Row],[Money in/ (Money out)]]-Bank2[[#This Row],[GST/HST]]</f>
        <v>0</v>
      </c>
      <c r="L665" s="37">
        <f t="shared" si="30"/>
        <v>0</v>
      </c>
    </row>
    <row r="666" spans="4:12" x14ac:dyDescent="0.2">
      <c r="D666" s="416">
        <f>_xlfn.XLOOKUP(C:C,Table1[for Import to Bank Register dropdown],Table1[for Pivot],0,0,1)</f>
        <v>0</v>
      </c>
      <c r="E666" s="422"/>
      <c r="F666" s="160">
        <f t="shared" si="32"/>
        <v>2222222</v>
      </c>
      <c r="G666" s="394">
        <f t="shared" si="31"/>
        <v>0</v>
      </c>
      <c r="I666" s="395">
        <f>IF(OR(C666="150 Directors advances", C666="120 accounts receivable", C666="720.2 Automobile - Insurance", C666="720.3 Automobile - License", C666="870.4 Rent - Insurance", C666="870.6 Rent - Property Tax", C666="870.7 Rent - Homeoffice", C666="870.9 Rent - Water"),
   0,
   IF(Dashboard!$F$5="Quick",
      IF(OR(C666="190 Automobile",C666="200 computer hardware",C666="210 Computer software",C666="220 Quickbooks software",C666="230 Office equipment",C666="240 Office furniture"),
         E666-(E666/(1+Dashboard!$F$4)),
         0
      ),
      IF(C666="750 Business promotion",
         E666-(E666/(1+4.793/100)),
         E666-(E666/(1+Dashboard!$F$4))
      )
   )
)</f>
        <v>0</v>
      </c>
      <c r="J666" s="40">
        <f>Bank2[[#This Row],[Money in/ (Money out)]]-Bank2[[#This Row],[GST/HST]]</f>
        <v>0</v>
      </c>
      <c r="L666" s="37">
        <f t="shared" si="30"/>
        <v>0</v>
      </c>
    </row>
    <row r="667" spans="4:12" x14ac:dyDescent="0.2">
      <c r="D667" s="416">
        <f>_xlfn.XLOOKUP(C:C,Table1[for Import to Bank Register dropdown],Table1[for Pivot],0,0,1)</f>
        <v>0</v>
      </c>
      <c r="E667" s="422"/>
      <c r="F667" s="160">
        <f t="shared" si="32"/>
        <v>2222222</v>
      </c>
      <c r="G667" s="394">
        <f t="shared" si="31"/>
        <v>0</v>
      </c>
      <c r="I667" s="395">
        <f>IF(OR(C667="150 Directors advances", C667="120 accounts receivable", C667="720.2 Automobile - Insurance", C667="720.3 Automobile - License", C667="870.4 Rent - Insurance", C667="870.6 Rent - Property Tax", C667="870.7 Rent - Homeoffice", C667="870.9 Rent - Water"),
   0,
   IF(Dashboard!$F$5="Quick",
      IF(OR(C667="190 Automobile",C667="200 computer hardware",C667="210 Computer software",C667="220 Quickbooks software",C667="230 Office equipment",C667="240 Office furniture"),
         E667-(E667/(1+Dashboard!$F$4)),
         0
      ),
      IF(C667="750 Business promotion",
         E667-(E667/(1+4.793/100)),
         E667-(E667/(1+Dashboard!$F$4))
      )
   )
)</f>
        <v>0</v>
      </c>
      <c r="J667" s="40">
        <f>Bank2[[#This Row],[Money in/ (Money out)]]-Bank2[[#This Row],[GST/HST]]</f>
        <v>0</v>
      </c>
      <c r="L667" s="37">
        <f t="shared" si="30"/>
        <v>0</v>
      </c>
    </row>
    <row r="668" spans="4:12" x14ac:dyDescent="0.2">
      <c r="D668" s="416">
        <f>_xlfn.XLOOKUP(C:C,Table1[for Import to Bank Register dropdown],Table1[for Pivot],0,0,1)</f>
        <v>0</v>
      </c>
      <c r="E668" s="422"/>
      <c r="F668" s="160">
        <f t="shared" si="32"/>
        <v>2222222</v>
      </c>
      <c r="G668" s="394">
        <f t="shared" si="31"/>
        <v>0</v>
      </c>
      <c r="I668" s="395">
        <f>IF(OR(C668="150 Directors advances", C668="120 accounts receivable", C668="720.2 Automobile - Insurance", C668="720.3 Automobile - License", C668="870.4 Rent - Insurance", C668="870.6 Rent - Property Tax", C668="870.7 Rent - Homeoffice", C668="870.9 Rent - Water"),
   0,
   IF(Dashboard!$F$5="Quick",
      IF(OR(C668="190 Automobile",C668="200 computer hardware",C668="210 Computer software",C668="220 Quickbooks software",C668="230 Office equipment",C668="240 Office furniture"),
         E668-(E668/(1+Dashboard!$F$4)),
         0
      ),
      IF(C668="750 Business promotion",
         E668-(E668/(1+4.793/100)),
         E668-(E668/(1+Dashboard!$F$4))
      )
   )
)</f>
        <v>0</v>
      </c>
      <c r="J668" s="40">
        <f>Bank2[[#This Row],[Money in/ (Money out)]]-Bank2[[#This Row],[GST/HST]]</f>
        <v>0</v>
      </c>
      <c r="L668" s="37">
        <f t="shared" si="30"/>
        <v>0</v>
      </c>
    </row>
    <row r="669" spans="4:12" x14ac:dyDescent="0.2">
      <c r="D669" s="416">
        <f>_xlfn.XLOOKUP(C:C,Table1[for Import to Bank Register dropdown],Table1[for Pivot],0,0,1)</f>
        <v>0</v>
      </c>
      <c r="E669" s="422"/>
      <c r="F669" s="160">
        <f t="shared" si="32"/>
        <v>2222222</v>
      </c>
      <c r="G669" s="394">
        <f t="shared" si="31"/>
        <v>0</v>
      </c>
      <c r="I669" s="395">
        <f>IF(OR(C669="150 Directors advances", C669="120 accounts receivable", C669="720.2 Automobile - Insurance", C669="720.3 Automobile - License", C669="870.4 Rent - Insurance", C669="870.6 Rent - Property Tax", C669="870.7 Rent - Homeoffice", C669="870.9 Rent - Water"),
   0,
   IF(Dashboard!$F$5="Quick",
      IF(OR(C669="190 Automobile",C669="200 computer hardware",C669="210 Computer software",C669="220 Quickbooks software",C669="230 Office equipment",C669="240 Office furniture"),
         E669-(E669/(1+Dashboard!$F$4)),
         0
      ),
      IF(C669="750 Business promotion",
         E669-(E669/(1+4.793/100)),
         E669-(E669/(1+Dashboard!$F$4))
      )
   )
)</f>
        <v>0</v>
      </c>
      <c r="J669" s="40">
        <f>Bank2[[#This Row],[Money in/ (Money out)]]-Bank2[[#This Row],[GST/HST]]</f>
        <v>0</v>
      </c>
      <c r="L669" s="37">
        <f t="shared" si="30"/>
        <v>0</v>
      </c>
    </row>
    <row r="670" spans="4:12" x14ac:dyDescent="0.2">
      <c r="D670" s="416">
        <f>_xlfn.XLOOKUP(C:C,Table1[for Import to Bank Register dropdown],Table1[for Pivot],0,0,1)</f>
        <v>0</v>
      </c>
      <c r="E670" s="422"/>
      <c r="F670" s="160">
        <f t="shared" si="32"/>
        <v>2222222</v>
      </c>
      <c r="G670" s="394">
        <f t="shared" si="31"/>
        <v>0</v>
      </c>
      <c r="I670" s="395">
        <f>IF(OR(C670="150 Directors advances", C670="120 accounts receivable", C670="720.2 Automobile - Insurance", C670="720.3 Automobile - License", C670="870.4 Rent - Insurance", C670="870.6 Rent - Property Tax", C670="870.7 Rent - Homeoffice", C670="870.9 Rent - Water"),
   0,
   IF(Dashboard!$F$5="Quick",
      IF(OR(C670="190 Automobile",C670="200 computer hardware",C670="210 Computer software",C670="220 Quickbooks software",C670="230 Office equipment",C670="240 Office furniture"),
         E670-(E670/(1+Dashboard!$F$4)),
         0
      ),
      IF(C670="750 Business promotion",
         E670-(E670/(1+4.793/100)),
         E670-(E670/(1+Dashboard!$F$4))
      )
   )
)</f>
        <v>0</v>
      </c>
      <c r="J670" s="40">
        <f>Bank2[[#This Row],[Money in/ (Money out)]]-Bank2[[#This Row],[GST/HST]]</f>
        <v>0</v>
      </c>
      <c r="L670" s="37">
        <f t="shared" si="30"/>
        <v>0</v>
      </c>
    </row>
    <row r="671" spans="4:12" x14ac:dyDescent="0.2">
      <c r="D671" s="416">
        <f>_xlfn.XLOOKUP(C:C,Table1[for Import to Bank Register dropdown],Table1[for Pivot],0,0,1)</f>
        <v>0</v>
      </c>
      <c r="E671" s="422"/>
      <c r="F671" s="160">
        <f t="shared" si="32"/>
        <v>2222222</v>
      </c>
      <c r="G671" s="394">
        <f t="shared" si="31"/>
        <v>0</v>
      </c>
      <c r="I671" s="395">
        <f>IF(OR(C671="150 Directors advances", C671="120 accounts receivable", C671="720.2 Automobile - Insurance", C671="720.3 Automobile - License", C671="870.4 Rent - Insurance", C671="870.6 Rent - Property Tax", C671="870.7 Rent - Homeoffice", C671="870.9 Rent - Water"),
   0,
   IF(Dashboard!$F$5="Quick",
      IF(OR(C671="190 Automobile",C671="200 computer hardware",C671="210 Computer software",C671="220 Quickbooks software",C671="230 Office equipment",C671="240 Office furniture"),
         E671-(E671/(1+Dashboard!$F$4)),
         0
      ),
      IF(C671="750 Business promotion",
         E671-(E671/(1+4.793/100)),
         E671-(E671/(1+Dashboard!$F$4))
      )
   )
)</f>
        <v>0</v>
      </c>
      <c r="J671" s="40">
        <f>Bank2[[#This Row],[Money in/ (Money out)]]-Bank2[[#This Row],[GST/HST]]</f>
        <v>0</v>
      </c>
      <c r="L671" s="37">
        <f t="shared" si="30"/>
        <v>0</v>
      </c>
    </row>
    <row r="672" spans="4:12" x14ac:dyDescent="0.2">
      <c r="D672" s="416">
        <f>_xlfn.XLOOKUP(C:C,Table1[for Import to Bank Register dropdown],Table1[for Pivot],0,0,1)</f>
        <v>0</v>
      </c>
      <c r="E672" s="422"/>
      <c r="F672" s="160">
        <f t="shared" si="32"/>
        <v>2222222</v>
      </c>
      <c r="G672" s="394">
        <f t="shared" si="31"/>
        <v>0</v>
      </c>
      <c r="I672" s="395">
        <f>IF(OR(C672="150 Directors advances", C672="120 accounts receivable", C672="720.2 Automobile - Insurance", C672="720.3 Automobile - License", C672="870.4 Rent - Insurance", C672="870.6 Rent - Property Tax", C672="870.7 Rent - Homeoffice", C672="870.9 Rent - Water"),
   0,
   IF(Dashboard!$F$5="Quick",
      IF(OR(C672="190 Automobile",C672="200 computer hardware",C672="210 Computer software",C672="220 Quickbooks software",C672="230 Office equipment",C672="240 Office furniture"),
         E672-(E672/(1+Dashboard!$F$4)),
         0
      ),
      IF(C672="750 Business promotion",
         E672-(E672/(1+4.793/100)),
         E672-(E672/(1+Dashboard!$F$4))
      )
   )
)</f>
        <v>0</v>
      </c>
      <c r="J672" s="40">
        <f>Bank2[[#This Row],[Money in/ (Money out)]]-Bank2[[#This Row],[GST/HST]]</f>
        <v>0</v>
      </c>
      <c r="L672" s="37">
        <f t="shared" si="30"/>
        <v>0</v>
      </c>
    </row>
    <row r="673" spans="4:12" x14ac:dyDescent="0.2">
      <c r="D673" s="416">
        <f>_xlfn.XLOOKUP(C:C,Table1[for Import to Bank Register dropdown],Table1[for Pivot],0,0,1)</f>
        <v>0</v>
      </c>
      <c r="E673" s="422"/>
      <c r="F673" s="160">
        <f t="shared" si="32"/>
        <v>2222222</v>
      </c>
      <c r="G673" s="394">
        <f t="shared" si="31"/>
        <v>0</v>
      </c>
      <c r="I673" s="395">
        <f>IF(OR(C673="150 Directors advances", C673="120 accounts receivable", C673="720.2 Automobile - Insurance", C673="720.3 Automobile - License", C673="870.4 Rent - Insurance", C673="870.6 Rent - Property Tax", C673="870.7 Rent - Homeoffice", C673="870.9 Rent - Water"),
   0,
   IF(Dashboard!$F$5="Quick",
      IF(OR(C673="190 Automobile",C673="200 computer hardware",C673="210 Computer software",C673="220 Quickbooks software",C673="230 Office equipment",C673="240 Office furniture"),
         E673-(E673/(1+Dashboard!$F$4)),
         0
      ),
      IF(C673="750 Business promotion",
         E673-(E673/(1+4.793/100)),
         E673-(E673/(1+Dashboard!$F$4))
      )
   )
)</f>
        <v>0</v>
      </c>
      <c r="J673" s="40">
        <f>Bank2[[#This Row],[Money in/ (Money out)]]-Bank2[[#This Row],[GST/HST]]</f>
        <v>0</v>
      </c>
      <c r="L673" s="37">
        <f t="shared" si="30"/>
        <v>0</v>
      </c>
    </row>
    <row r="674" spans="4:12" x14ac:dyDescent="0.2">
      <c r="D674" s="416">
        <f>_xlfn.XLOOKUP(C:C,Table1[for Import to Bank Register dropdown],Table1[for Pivot],0,0,1)</f>
        <v>0</v>
      </c>
      <c r="E674" s="422"/>
      <c r="F674" s="160">
        <f t="shared" si="32"/>
        <v>2222222</v>
      </c>
      <c r="G674" s="394">
        <f t="shared" si="31"/>
        <v>0</v>
      </c>
      <c r="I674" s="395">
        <f>IF(OR(C674="150 Directors advances", C674="120 accounts receivable", C674="720.2 Automobile - Insurance", C674="720.3 Automobile - License", C674="870.4 Rent - Insurance", C674="870.6 Rent - Property Tax", C674="870.7 Rent - Homeoffice", C674="870.9 Rent - Water"),
   0,
   IF(Dashboard!$F$5="Quick",
      IF(OR(C674="190 Automobile",C674="200 computer hardware",C674="210 Computer software",C674="220 Quickbooks software",C674="230 Office equipment",C674="240 Office furniture"),
         E674-(E674/(1+Dashboard!$F$4)),
         0
      ),
      IF(C674="750 Business promotion",
         E674-(E674/(1+4.793/100)),
         E674-(E674/(1+Dashboard!$F$4))
      )
   )
)</f>
        <v>0</v>
      </c>
      <c r="J674" s="40">
        <f>Bank2[[#This Row],[Money in/ (Money out)]]-Bank2[[#This Row],[GST/HST]]</f>
        <v>0</v>
      </c>
      <c r="L674" s="37">
        <f t="shared" si="30"/>
        <v>0</v>
      </c>
    </row>
    <row r="675" spans="4:12" x14ac:dyDescent="0.2">
      <c r="D675" s="416">
        <f>_xlfn.XLOOKUP(C:C,Table1[for Import to Bank Register dropdown],Table1[for Pivot],0,0,1)</f>
        <v>0</v>
      </c>
      <c r="E675" s="422"/>
      <c r="F675" s="160">
        <f t="shared" si="32"/>
        <v>2222222</v>
      </c>
      <c r="G675" s="394">
        <f t="shared" si="31"/>
        <v>0</v>
      </c>
      <c r="I675" s="395">
        <f>IF(OR(C675="150 Directors advances", C675="120 accounts receivable", C675="720.2 Automobile - Insurance", C675="720.3 Automobile - License", C675="870.4 Rent - Insurance", C675="870.6 Rent - Property Tax", C675="870.7 Rent - Homeoffice", C675="870.9 Rent - Water"),
   0,
   IF(Dashboard!$F$5="Quick",
      IF(OR(C675="190 Automobile",C675="200 computer hardware",C675="210 Computer software",C675="220 Quickbooks software",C675="230 Office equipment",C675="240 Office furniture"),
         E675-(E675/(1+Dashboard!$F$4)),
         0
      ),
      IF(C675="750 Business promotion",
         E675-(E675/(1+4.793/100)),
         E675-(E675/(1+Dashboard!$F$4))
      )
   )
)</f>
        <v>0</v>
      </c>
      <c r="J675" s="40">
        <f>Bank2[[#This Row],[Money in/ (Money out)]]-Bank2[[#This Row],[GST/HST]]</f>
        <v>0</v>
      </c>
      <c r="L675" s="37">
        <f t="shared" si="30"/>
        <v>0</v>
      </c>
    </row>
    <row r="676" spans="4:12" x14ac:dyDescent="0.2">
      <c r="D676" s="416">
        <f>_xlfn.XLOOKUP(C:C,Table1[for Import to Bank Register dropdown],Table1[for Pivot],0,0,1)</f>
        <v>0</v>
      </c>
      <c r="E676" s="422"/>
      <c r="F676" s="160">
        <f t="shared" si="32"/>
        <v>2222222</v>
      </c>
      <c r="G676" s="394">
        <f t="shared" si="31"/>
        <v>0</v>
      </c>
      <c r="I676" s="395">
        <f>IF(OR(C676="150 Directors advances", C676="120 accounts receivable", C676="720.2 Automobile - Insurance", C676="720.3 Automobile - License", C676="870.4 Rent - Insurance", C676="870.6 Rent - Property Tax", C676="870.7 Rent - Homeoffice", C676="870.9 Rent - Water"),
   0,
   IF(Dashboard!$F$5="Quick",
      IF(OR(C676="190 Automobile",C676="200 computer hardware",C676="210 Computer software",C676="220 Quickbooks software",C676="230 Office equipment",C676="240 Office furniture"),
         E676-(E676/(1+Dashboard!$F$4)),
         0
      ),
      IF(C676="750 Business promotion",
         E676-(E676/(1+4.793/100)),
         E676-(E676/(1+Dashboard!$F$4))
      )
   )
)</f>
        <v>0</v>
      </c>
      <c r="J676" s="40">
        <f>Bank2[[#This Row],[Money in/ (Money out)]]-Bank2[[#This Row],[GST/HST]]</f>
        <v>0</v>
      </c>
      <c r="L676" s="37">
        <f t="shared" si="30"/>
        <v>0</v>
      </c>
    </row>
    <row r="677" spans="4:12" x14ac:dyDescent="0.2">
      <c r="D677" s="416">
        <f>_xlfn.XLOOKUP(C:C,Table1[for Import to Bank Register dropdown],Table1[for Pivot],0,0,1)</f>
        <v>0</v>
      </c>
      <c r="E677" s="422"/>
      <c r="F677" s="160">
        <f t="shared" si="32"/>
        <v>2222222</v>
      </c>
      <c r="G677" s="394">
        <f t="shared" si="31"/>
        <v>0</v>
      </c>
      <c r="I677" s="395">
        <f>IF(OR(C677="150 Directors advances", C677="120 accounts receivable", C677="720.2 Automobile - Insurance", C677="720.3 Automobile - License", C677="870.4 Rent - Insurance", C677="870.6 Rent - Property Tax", C677="870.7 Rent - Homeoffice", C677="870.9 Rent - Water"),
   0,
   IF(Dashboard!$F$5="Quick",
      IF(OR(C677="190 Automobile",C677="200 computer hardware",C677="210 Computer software",C677="220 Quickbooks software",C677="230 Office equipment",C677="240 Office furniture"),
         E677-(E677/(1+Dashboard!$F$4)),
         0
      ),
      IF(C677="750 Business promotion",
         E677-(E677/(1+4.793/100)),
         E677-(E677/(1+Dashboard!$F$4))
      )
   )
)</f>
        <v>0</v>
      </c>
      <c r="J677" s="40">
        <f>Bank2[[#This Row],[Money in/ (Money out)]]-Bank2[[#This Row],[GST/HST]]</f>
        <v>0</v>
      </c>
      <c r="L677" s="37">
        <f t="shared" si="30"/>
        <v>0</v>
      </c>
    </row>
    <row r="678" spans="4:12" x14ac:dyDescent="0.2">
      <c r="D678" s="416">
        <f>_xlfn.XLOOKUP(C:C,Table1[for Import to Bank Register dropdown],Table1[for Pivot],0,0,1)</f>
        <v>0</v>
      </c>
      <c r="E678" s="422"/>
      <c r="F678" s="160">
        <f t="shared" si="32"/>
        <v>2222222</v>
      </c>
      <c r="G678" s="394">
        <f t="shared" si="31"/>
        <v>0</v>
      </c>
      <c r="I678" s="395">
        <f>IF(OR(C678="150 Directors advances", C678="120 accounts receivable", C678="720.2 Automobile - Insurance", C678="720.3 Automobile - License", C678="870.4 Rent - Insurance", C678="870.6 Rent - Property Tax", C678="870.7 Rent - Homeoffice", C678="870.9 Rent - Water"),
   0,
   IF(Dashboard!$F$5="Quick",
      IF(OR(C678="190 Automobile",C678="200 computer hardware",C678="210 Computer software",C678="220 Quickbooks software",C678="230 Office equipment",C678="240 Office furniture"),
         E678-(E678/(1+Dashboard!$F$4)),
         0
      ),
      IF(C678="750 Business promotion",
         E678-(E678/(1+4.793/100)),
         E678-(E678/(1+Dashboard!$F$4))
      )
   )
)</f>
        <v>0</v>
      </c>
      <c r="J678" s="40">
        <f>Bank2[[#This Row],[Money in/ (Money out)]]-Bank2[[#This Row],[GST/HST]]</f>
        <v>0</v>
      </c>
      <c r="L678" s="37">
        <f t="shared" si="30"/>
        <v>0</v>
      </c>
    </row>
    <row r="679" spans="4:12" x14ac:dyDescent="0.2">
      <c r="D679" s="416">
        <f>_xlfn.XLOOKUP(C:C,Table1[for Import to Bank Register dropdown],Table1[for Pivot],0,0,1)</f>
        <v>0</v>
      </c>
      <c r="E679" s="422"/>
      <c r="F679" s="160">
        <f t="shared" si="32"/>
        <v>2222222</v>
      </c>
      <c r="G679" s="394">
        <f t="shared" si="31"/>
        <v>0</v>
      </c>
      <c r="I679" s="395">
        <f>IF(OR(C679="150 Directors advances", C679="120 accounts receivable", C679="720.2 Automobile - Insurance", C679="720.3 Automobile - License", C679="870.4 Rent - Insurance", C679="870.6 Rent - Property Tax", C679="870.7 Rent - Homeoffice", C679="870.9 Rent - Water"),
   0,
   IF(Dashboard!$F$5="Quick",
      IF(OR(C679="190 Automobile",C679="200 computer hardware",C679="210 Computer software",C679="220 Quickbooks software",C679="230 Office equipment",C679="240 Office furniture"),
         E679-(E679/(1+Dashboard!$F$4)),
         0
      ),
      IF(C679="750 Business promotion",
         E679-(E679/(1+4.793/100)),
         E679-(E679/(1+Dashboard!$F$4))
      )
   )
)</f>
        <v>0</v>
      </c>
      <c r="J679" s="40">
        <f>Bank2[[#This Row],[Money in/ (Money out)]]-Bank2[[#This Row],[GST/HST]]</f>
        <v>0</v>
      </c>
      <c r="L679" s="37">
        <f t="shared" si="30"/>
        <v>0</v>
      </c>
    </row>
    <row r="680" spans="4:12" x14ac:dyDescent="0.2">
      <c r="D680" s="416">
        <f>_xlfn.XLOOKUP(C:C,Table1[for Import to Bank Register dropdown],Table1[for Pivot],0,0,1)</f>
        <v>0</v>
      </c>
      <c r="E680" s="422"/>
      <c r="F680" s="160">
        <f t="shared" si="32"/>
        <v>2222222</v>
      </c>
      <c r="G680" s="394">
        <f t="shared" si="31"/>
        <v>0</v>
      </c>
      <c r="I680" s="395">
        <f>IF(OR(C680="150 Directors advances", C680="120 accounts receivable", C680="720.2 Automobile - Insurance", C680="720.3 Automobile - License", C680="870.4 Rent - Insurance", C680="870.6 Rent - Property Tax", C680="870.7 Rent - Homeoffice", C680="870.9 Rent - Water"),
   0,
   IF(Dashboard!$F$5="Quick",
      IF(OR(C680="190 Automobile",C680="200 computer hardware",C680="210 Computer software",C680="220 Quickbooks software",C680="230 Office equipment",C680="240 Office furniture"),
         E680-(E680/(1+Dashboard!$F$4)),
         0
      ),
      IF(C680="750 Business promotion",
         E680-(E680/(1+4.793/100)),
         E680-(E680/(1+Dashboard!$F$4))
      )
   )
)</f>
        <v>0</v>
      </c>
      <c r="J680" s="40">
        <f>Bank2[[#This Row],[Money in/ (Money out)]]-Bank2[[#This Row],[GST/HST]]</f>
        <v>0</v>
      </c>
      <c r="L680" s="37">
        <f t="shared" si="30"/>
        <v>0</v>
      </c>
    </row>
    <row r="681" spans="4:12" x14ac:dyDescent="0.2">
      <c r="D681" s="416">
        <f>_xlfn.XLOOKUP(C:C,Table1[for Import to Bank Register dropdown],Table1[for Pivot],0,0,1)</f>
        <v>0</v>
      </c>
      <c r="E681" s="422"/>
      <c r="F681" s="160">
        <f t="shared" si="32"/>
        <v>2222222</v>
      </c>
      <c r="G681" s="394">
        <f t="shared" si="31"/>
        <v>0</v>
      </c>
      <c r="I681" s="395">
        <f>IF(OR(C681="150 Directors advances", C681="120 accounts receivable", C681="720.2 Automobile - Insurance", C681="720.3 Automobile - License", C681="870.4 Rent - Insurance", C681="870.6 Rent - Property Tax", C681="870.7 Rent - Homeoffice", C681="870.9 Rent - Water"),
   0,
   IF(Dashboard!$F$5="Quick",
      IF(OR(C681="190 Automobile",C681="200 computer hardware",C681="210 Computer software",C681="220 Quickbooks software",C681="230 Office equipment",C681="240 Office furniture"),
         E681-(E681/(1+Dashboard!$F$4)),
         0
      ),
      IF(C681="750 Business promotion",
         E681-(E681/(1+4.793/100)),
         E681-(E681/(1+Dashboard!$F$4))
      )
   )
)</f>
        <v>0</v>
      </c>
      <c r="J681" s="40">
        <f>Bank2[[#This Row],[Money in/ (Money out)]]-Bank2[[#This Row],[GST/HST]]</f>
        <v>0</v>
      </c>
      <c r="L681" s="37">
        <f t="shared" si="30"/>
        <v>0</v>
      </c>
    </row>
    <row r="682" spans="4:12" x14ac:dyDescent="0.2">
      <c r="D682" s="416">
        <f>_xlfn.XLOOKUP(C:C,Table1[for Import to Bank Register dropdown],Table1[for Pivot],0,0,1)</f>
        <v>0</v>
      </c>
      <c r="E682" s="422"/>
      <c r="F682" s="160">
        <f t="shared" si="32"/>
        <v>2222222</v>
      </c>
      <c r="G682" s="394">
        <f t="shared" si="31"/>
        <v>0</v>
      </c>
      <c r="I682" s="395">
        <f>IF(OR(C682="150 Directors advances", C682="120 accounts receivable", C682="720.2 Automobile - Insurance", C682="720.3 Automobile - License", C682="870.4 Rent - Insurance", C682="870.6 Rent - Property Tax", C682="870.7 Rent - Homeoffice", C682="870.9 Rent - Water"),
   0,
   IF(Dashboard!$F$5="Quick",
      IF(OR(C682="190 Automobile",C682="200 computer hardware",C682="210 Computer software",C682="220 Quickbooks software",C682="230 Office equipment",C682="240 Office furniture"),
         E682-(E682/(1+Dashboard!$F$4)),
         0
      ),
      IF(C682="750 Business promotion",
         E682-(E682/(1+4.793/100)),
         E682-(E682/(1+Dashboard!$F$4))
      )
   )
)</f>
        <v>0</v>
      </c>
      <c r="J682" s="40">
        <f>Bank2[[#This Row],[Money in/ (Money out)]]-Bank2[[#This Row],[GST/HST]]</f>
        <v>0</v>
      </c>
      <c r="L682" s="37">
        <f t="shared" si="30"/>
        <v>0</v>
      </c>
    </row>
    <row r="683" spans="4:12" x14ac:dyDescent="0.2">
      <c r="D683" s="416">
        <f>_xlfn.XLOOKUP(C:C,Table1[for Import to Bank Register dropdown],Table1[for Pivot],0,0,1)</f>
        <v>0</v>
      </c>
      <c r="E683" s="422"/>
      <c r="F683" s="160">
        <f t="shared" si="32"/>
        <v>2222222</v>
      </c>
      <c r="G683" s="394">
        <f t="shared" si="31"/>
        <v>0</v>
      </c>
      <c r="I683" s="395">
        <f>IF(OR(C683="150 Directors advances", C683="120 accounts receivable", C683="720.2 Automobile - Insurance", C683="720.3 Automobile - License", C683="870.4 Rent - Insurance", C683="870.6 Rent - Property Tax", C683="870.7 Rent - Homeoffice", C683="870.9 Rent - Water"),
   0,
   IF(Dashboard!$F$5="Quick",
      IF(OR(C683="190 Automobile",C683="200 computer hardware",C683="210 Computer software",C683="220 Quickbooks software",C683="230 Office equipment",C683="240 Office furniture"),
         E683-(E683/(1+Dashboard!$F$4)),
         0
      ),
      IF(C683="750 Business promotion",
         E683-(E683/(1+4.793/100)),
         E683-(E683/(1+Dashboard!$F$4))
      )
   )
)</f>
        <v>0</v>
      </c>
      <c r="J683" s="40">
        <f>Bank2[[#This Row],[Money in/ (Money out)]]-Bank2[[#This Row],[GST/HST]]</f>
        <v>0</v>
      </c>
      <c r="L683" s="37">
        <f t="shared" si="30"/>
        <v>0</v>
      </c>
    </row>
    <row r="684" spans="4:12" x14ac:dyDescent="0.2">
      <c r="D684" s="416">
        <f>_xlfn.XLOOKUP(C:C,Table1[for Import to Bank Register dropdown],Table1[for Pivot],0,0,1)</f>
        <v>0</v>
      </c>
      <c r="E684" s="422"/>
      <c r="F684" s="160">
        <f t="shared" si="32"/>
        <v>2222222</v>
      </c>
      <c r="G684" s="394">
        <f t="shared" si="31"/>
        <v>0</v>
      </c>
      <c r="I684" s="395">
        <f>IF(OR(C684="150 Directors advances", C684="120 accounts receivable", C684="720.2 Automobile - Insurance", C684="720.3 Automobile - License", C684="870.4 Rent - Insurance", C684="870.6 Rent - Property Tax", C684="870.7 Rent - Homeoffice", C684="870.9 Rent - Water"),
   0,
   IF(Dashboard!$F$5="Quick",
      IF(OR(C684="190 Automobile",C684="200 computer hardware",C684="210 Computer software",C684="220 Quickbooks software",C684="230 Office equipment",C684="240 Office furniture"),
         E684-(E684/(1+Dashboard!$F$4)),
         0
      ),
      IF(C684="750 Business promotion",
         E684-(E684/(1+4.793/100)),
         E684-(E684/(1+Dashboard!$F$4))
      )
   )
)</f>
        <v>0</v>
      </c>
      <c r="J684" s="40">
        <f>Bank2[[#This Row],[Money in/ (Money out)]]-Bank2[[#This Row],[GST/HST]]</f>
        <v>0</v>
      </c>
      <c r="L684" s="37">
        <f t="shared" si="30"/>
        <v>0</v>
      </c>
    </row>
    <row r="685" spans="4:12" x14ac:dyDescent="0.2">
      <c r="D685" s="416">
        <f>_xlfn.XLOOKUP(C:C,Table1[for Import to Bank Register dropdown],Table1[for Pivot],0,0,1)</f>
        <v>0</v>
      </c>
      <c r="E685" s="422"/>
      <c r="F685" s="160">
        <f t="shared" si="32"/>
        <v>2222222</v>
      </c>
      <c r="G685" s="394">
        <f t="shared" si="31"/>
        <v>0</v>
      </c>
      <c r="I685" s="395">
        <f>IF(OR(C685="150 Directors advances", C685="120 accounts receivable", C685="720.2 Automobile - Insurance", C685="720.3 Automobile - License", C685="870.4 Rent - Insurance", C685="870.6 Rent - Property Tax", C685="870.7 Rent - Homeoffice", C685="870.9 Rent - Water"),
   0,
   IF(Dashboard!$F$5="Quick",
      IF(OR(C685="190 Automobile",C685="200 computer hardware",C685="210 Computer software",C685="220 Quickbooks software",C685="230 Office equipment",C685="240 Office furniture"),
         E685-(E685/(1+Dashboard!$F$4)),
         0
      ),
      IF(C685="750 Business promotion",
         E685-(E685/(1+4.793/100)),
         E685-(E685/(1+Dashboard!$F$4))
      )
   )
)</f>
        <v>0</v>
      </c>
      <c r="J685" s="40">
        <f>Bank2[[#This Row],[Money in/ (Money out)]]-Bank2[[#This Row],[GST/HST]]</f>
        <v>0</v>
      </c>
      <c r="L685" s="37">
        <f t="shared" si="30"/>
        <v>0</v>
      </c>
    </row>
    <row r="686" spans="4:12" x14ac:dyDescent="0.2">
      <c r="D686" s="416">
        <f>_xlfn.XLOOKUP(C:C,Table1[for Import to Bank Register dropdown],Table1[for Pivot],0,0,1)</f>
        <v>0</v>
      </c>
      <c r="E686" s="422"/>
      <c r="F686" s="160">
        <f t="shared" si="32"/>
        <v>2222222</v>
      </c>
      <c r="G686" s="394">
        <f t="shared" si="31"/>
        <v>0</v>
      </c>
      <c r="I686" s="395">
        <f>IF(OR(C686="150 Directors advances", C686="120 accounts receivable", C686="720.2 Automobile - Insurance", C686="720.3 Automobile - License", C686="870.4 Rent - Insurance", C686="870.6 Rent - Property Tax", C686="870.7 Rent - Homeoffice", C686="870.9 Rent - Water"),
   0,
   IF(Dashboard!$F$5="Quick",
      IF(OR(C686="190 Automobile",C686="200 computer hardware",C686="210 Computer software",C686="220 Quickbooks software",C686="230 Office equipment",C686="240 Office furniture"),
         E686-(E686/(1+Dashboard!$F$4)),
         0
      ),
      IF(C686="750 Business promotion",
         E686-(E686/(1+4.793/100)),
         E686-(E686/(1+Dashboard!$F$4))
      )
   )
)</f>
        <v>0</v>
      </c>
      <c r="J686" s="40">
        <f>Bank2[[#This Row],[Money in/ (Money out)]]-Bank2[[#This Row],[GST/HST]]</f>
        <v>0</v>
      </c>
      <c r="L686" s="37">
        <f t="shared" si="30"/>
        <v>0</v>
      </c>
    </row>
    <row r="687" spans="4:12" x14ac:dyDescent="0.2">
      <c r="D687" s="416">
        <f>_xlfn.XLOOKUP(C:C,Table1[for Import to Bank Register dropdown],Table1[for Pivot],0,0,1)</f>
        <v>0</v>
      </c>
      <c r="E687" s="422"/>
      <c r="F687" s="160">
        <f t="shared" si="32"/>
        <v>2222222</v>
      </c>
      <c r="G687" s="394">
        <f t="shared" si="31"/>
        <v>0</v>
      </c>
      <c r="I687" s="395">
        <f>IF(OR(C687="150 Directors advances", C687="120 accounts receivable", C687="720.2 Automobile - Insurance", C687="720.3 Automobile - License", C687="870.4 Rent - Insurance", C687="870.6 Rent - Property Tax", C687="870.7 Rent - Homeoffice", C687="870.9 Rent - Water"),
   0,
   IF(Dashboard!$F$5="Quick",
      IF(OR(C687="190 Automobile",C687="200 computer hardware",C687="210 Computer software",C687="220 Quickbooks software",C687="230 Office equipment",C687="240 Office furniture"),
         E687-(E687/(1+Dashboard!$F$4)),
         0
      ),
      IF(C687="750 Business promotion",
         E687-(E687/(1+4.793/100)),
         E687-(E687/(1+Dashboard!$F$4))
      )
   )
)</f>
        <v>0</v>
      </c>
      <c r="J687" s="40">
        <f>Bank2[[#This Row],[Money in/ (Money out)]]-Bank2[[#This Row],[GST/HST]]</f>
        <v>0</v>
      </c>
      <c r="L687" s="37">
        <f t="shared" si="30"/>
        <v>0</v>
      </c>
    </row>
    <row r="688" spans="4:12" x14ac:dyDescent="0.2">
      <c r="D688" s="416">
        <f>_xlfn.XLOOKUP(C:C,Table1[for Import to Bank Register dropdown],Table1[for Pivot],0,0,1)</f>
        <v>0</v>
      </c>
      <c r="E688" s="422"/>
      <c r="F688" s="160">
        <f t="shared" si="32"/>
        <v>2222222</v>
      </c>
      <c r="G688" s="394">
        <f t="shared" si="31"/>
        <v>0</v>
      </c>
      <c r="I688" s="395">
        <f>IF(OR(C688="150 Directors advances", C688="120 accounts receivable", C688="720.2 Automobile - Insurance", C688="720.3 Automobile - License", C688="870.4 Rent - Insurance", C688="870.6 Rent - Property Tax", C688="870.7 Rent - Homeoffice", C688="870.9 Rent - Water"),
   0,
   IF(Dashboard!$F$5="Quick",
      IF(OR(C688="190 Automobile",C688="200 computer hardware",C688="210 Computer software",C688="220 Quickbooks software",C688="230 Office equipment",C688="240 Office furniture"),
         E688-(E688/(1+Dashboard!$F$4)),
         0
      ),
      IF(C688="750 Business promotion",
         E688-(E688/(1+4.793/100)),
         E688-(E688/(1+Dashboard!$F$4))
      )
   )
)</f>
        <v>0</v>
      </c>
      <c r="J688" s="40">
        <f>Bank2[[#This Row],[Money in/ (Money out)]]-Bank2[[#This Row],[GST/HST]]</f>
        <v>0</v>
      </c>
      <c r="L688" s="37">
        <f t="shared" si="30"/>
        <v>0</v>
      </c>
    </row>
    <row r="689" spans="4:12" x14ac:dyDescent="0.2">
      <c r="D689" s="416">
        <f>_xlfn.XLOOKUP(C:C,Table1[for Import to Bank Register dropdown],Table1[for Pivot],0,0,1)</f>
        <v>0</v>
      </c>
      <c r="E689" s="422"/>
      <c r="F689" s="160">
        <f t="shared" si="32"/>
        <v>2222222</v>
      </c>
      <c r="G689" s="394">
        <f t="shared" si="31"/>
        <v>0</v>
      </c>
      <c r="I689" s="395">
        <f>IF(OR(C689="150 Directors advances", C689="120 accounts receivable", C689="720.2 Automobile - Insurance", C689="720.3 Automobile - License", C689="870.4 Rent - Insurance", C689="870.6 Rent - Property Tax", C689="870.7 Rent - Homeoffice", C689="870.9 Rent - Water"),
   0,
   IF(Dashboard!$F$5="Quick",
      IF(OR(C689="190 Automobile",C689="200 computer hardware",C689="210 Computer software",C689="220 Quickbooks software",C689="230 Office equipment",C689="240 Office furniture"),
         E689-(E689/(1+Dashboard!$F$4)),
         0
      ),
      IF(C689="750 Business promotion",
         E689-(E689/(1+4.793/100)),
         E689-(E689/(1+Dashboard!$F$4))
      )
   )
)</f>
        <v>0</v>
      </c>
      <c r="J689" s="40">
        <f>Bank2[[#This Row],[Money in/ (Money out)]]-Bank2[[#This Row],[GST/HST]]</f>
        <v>0</v>
      </c>
      <c r="L689" s="37">
        <f t="shared" si="30"/>
        <v>0</v>
      </c>
    </row>
    <row r="690" spans="4:12" x14ac:dyDescent="0.2">
      <c r="D690" s="416">
        <f>_xlfn.XLOOKUP(C:C,Table1[for Import to Bank Register dropdown],Table1[for Pivot],0,0,1)</f>
        <v>0</v>
      </c>
      <c r="E690" s="422"/>
      <c r="F690" s="160">
        <f t="shared" si="32"/>
        <v>2222222</v>
      </c>
      <c r="G690" s="394">
        <f t="shared" si="31"/>
        <v>0</v>
      </c>
      <c r="I690" s="395">
        <f>IF(OR(C690="150 Directors advances", C690="120 accounts receivable", C690="720.2 Automobile - Insurance", C690="720.3 Automobile - License", C690="870.4 Rent - Insurance", C690="870.6 Rent - Property Tax", C690="870.7 Rent - Homeoffice", C690="870.9 Rent - Water"),
   0,
   IF(Dashboard!$F$5="Quick",
      IF(OR(C690="190 Automobile",C690="200 computer hardware",C690="210 Computer software",C690="220 Quickbooks software",C690="230 Office equipment",C690="240 Office furniture"),
         E690-(E690/(1+Dashboard!$F$4)),
         0
      ),
      IF(C690="750 Business promotion",
         E690-(E690/(1+4.793/100)),
         E690-(E690/(1+Dashboard!$F$4))
      )
   )
)</f>
        <v>0</v>
      </c>
      <c r="J690" s="40">
        <f>Bank2[[#This Row],[Money in/ (Money out)]]-Bank2[[#This Row],[GST/HST]]</f>
        <v>0</v>
      </c>
      <c r="L690" s="37">
        <f t="shared" si="30"/>
        <v>0</v>
      </c>
    </row>
    <row r="691" spans="4:12" x14ac:dyDescent="0.2">
      <c r="D691" s="416">
        <f>_xlfn.XLOOKUP(C:C,Table1[for Import to Bank Register dropdown],Table1[for Pivot],0,0,1)</f>
        <v>0</v>
      </c>
      <c r="E691" s="422"/>
      <c r="F691" s="160">
        <f t="shared" si="32"/>
        <v>2222222</v>
      </c>
      <c r="G691" s="394">
        <f t="shared" si="31"/>
        <v>0</v>
      </c>
      <c r="I691" s="395">
        <f>IF(OR(C691="150 Directors advances", C691="120 accounts receivable", C691="720.2 Automobile - Insurance", C691="720.3 Automobile - License", C691="870.4 Rent - Insurance", C691="870.6 Rent - Property Tax", C691="870.7 Rent - Homeoffice", C691="870.9 Rent - Water"),
   0,
   IF(Dashboard!$F$5="Quick",
      IF(OR(C691="190 Automobile",C691="200 computer hardware",C691="210 Computer software",C691="220 Quickbooks software",C691="230 Office equipment",C691="240 Office furniture"),
         E691-(E691/(1+Dashboard!$F$4)),
         0
      ),
      IF(C691="750 Business promotion",
         E691-(E691/(1+4.793/100)),
         E691-(E691/(1+Dashboard!$F$4))
      )
   )
)</f>
        <v>0</v>
      </c>
      <c r="J691" s="40">
        <f>Bank2[[#This Row],[Money in/ (Money out)]]-Bank2[[#This Row],[GST/HST]]</f>
        <v>0</v>
      </c>
      <c r="L691" s="37">
        <f t="shared" si="30"/>
        <v>0</v>
      </c>
    </row>
    <row r="692" spans="4:12" x14ac:dyDescent="0.2">
      <c r="D692" s="416">
        <f>_xlfn.XLOOKUP(C:C,Table1[for Import to Bank Register dropdown],Table1[for Pivot],0,0,1)</f>
        <v>0</v>
      </c>
      <c r="E692" s="422"/>
      <c r="F692" s="160">
        <f t="shared" si="32"/>
        <v>2222222</v>
      </c>
      <c r="G692" s="394">
        <f t="shared" si="31"/>
        <v>0</v>
      </c>
      <c r="I692" s="395">
        <f>IF(OR(C692="150 Directors advances", C692="120 accounts receivable", C692="720.2 Automobile - Insurance", C692="720.3 Automobile - License", C692="870.4 Rent - Insurance", C692="870.6 Rent - Property Tax", C692="870.7 Rent - Homeoffice", C692="870.9 Rent - Water"),
   0,
   IF(Dashboard!$F$5="Quick",
      IF(OR(C692="190 Automobile",C692="200 computer hardware",C692="210 Computer software",C692="220 Quickbooks software",C692="230 Office equipment",C692="240 Office furniture"),
         E692-(E692/(1+Dashboard!$F$4)),
         0
      ),
      IF(C692="750 Business promotion",
         E692-(E692/(1+4.793/100)),
         E692-(E692/(1+Dashboard!$F$4))
      )
   )
)</f>
        <v>0</v>
      </c>
      <c r="J692" s="40">
        <f>Bank2[[#This Row],[Money in/ (Money out)]]-Bank2[[#This Row],[GST/HST]]</f>
        <v>0</v>
      </c>
      <c r="L692" s="37">
        <f t="shared" si="30"/>
        <v>0</v>
      </c>
    </row>
    <row r="693" spans="4:12" x14ac:dyDescent="0.2">
      <c r="D693" s="416">
        <f>_xlfn.XLOOKUP(C:C,Table1[for Import to Bank Register dropdown],Table1[for Pivot],0,0,1)</f>
        <v>0</v>
      </c>
      <c r="E693" s="422"/>
      <c r="F693" s="160">
        <f t="shared" si="32"/>
        <v>2222222</v>
      </c>
      <c r="G693" s="394">
        <f t="shared" si="31"/>
        <v>0</v>
      </c>
      <c r="I693" s="395">
        <f>IF(OR(C693="150 Directors advances", C693="120 accounts receivable", C693="720.2 Automobile - Insurance", C693="720.3 Automobile - License", C693="870.4 Rent - Insurance", C693="870.6 Rent - Property Tax", C693="870.7 Rent - Homeoffice", C693="870.9 Rent - Water"),
   0,
   IF(Dashboard!$F$5="Quick",
      IF(OR(C693="190 Automobile",C693="200 computer hardware",C693="210 Computer software",C693="220 Quickbooks software",C693="230 Office equipment",C693="240 Office furniture"),
         E693-(E693/(1+Dashboard!$F$4)),
         0
      ),
      IF(C693="750 Business promotion",
         E693-(E693/(1+4.793/100)),
         E693-(E693/(1+Dashboard!$F$4))
      )
   )
)</f>
        <v>0</v>
      </c>
      <c r="J693" s="40">
        <f>Bank2[[#This Row],[Money in/ (Money out)]]-Bank2[[#This Row],[GST/HST]]</f>
        <v>0</v>
      </c>
      <c r="L693" s="37">
        <f t="shared" si="30"/>
        <v>0</v>
      </c>
    </row>
    <row r="694" spans="4:12" x14ac:dyDescent="0.2">
      <c r="D694" s="416">
        <f>_xlfn.XLOOKUP(C:C,Table1[for Import to Bank Register dropdown],Table1[for Pivot],0,0,1)</f>
        <v>0</v>
      </c>
      <c r="E694" s="422"/>
      <c r="F694" s="160">
        <f t="shared" si="32"/>
        <v>2222222</v>
      </c>
      <c r="G694" s="394">
        <f t="shared" si="31"/>
        <v>0</v>
      </c>
      <c r="I694" s="395">
        <f>IF(OR(C694="150 Directors advances", C694="120 accounts receivable", C694="720.2 Automobile - Insurance", C694="720.3 Automobile - License", C694="870.4 Rent - Insurance", C694="870.6 Rent - Property Tax", C694="870.7 Rent - Homeoffice", C694="870.9 Rent - Water"),
   0,
   IF(Dashboard!$F$5="Quick",
      IF(OR(C694="190 Automobile",C694="200 computer hardware",C694="210 Computer software",C694="220 Quickbooks software",C694="230 Office equipment",C694="240 Office furniture"),
         E694-(E694/(1+Dashboard!$F$4)),
         0
      ),
      IF(C694="750 Business promotion",
         E694-(E694/(1+4.793/100)),
         E694-(E694/(1+Dashboard!$F$4))
      )
   )
)</f>
        <v>0</v>
      </c>
      <c r="J694" s="40">
        <f>Bank2[[#This Row],[Money in/ (Money out)]]-Bank2[[#This Row],[GST/HST]]</f>
        <v>0</v>
      </c>
      <c r="L694" s="37">
        <f t="shared" si="30"/>
        <v>0</v>
      </c>
    </row>
    <row r="695" spans="4:12" x14ac:dyDescent="0.2">
      <c r="D695" s="416">
        <f>_xlfn.XLOOKUP(C:C,Table1[for Import to Bank Register dropdown],Table1[for Pivot],0,0,1)</f>
        <v>0</v>
      </c>
      <c r="E695" s="422"/>
      <c r="F695" s="160">
        <f t="shared" si="32"/>
        <v>2222222</v>
      </c>
      <c r="G695" s="394">
        <f t="shared" si="31"/>
        <v>0</v>
      </c>
      <c r="I695" s="395">
        <f>IF(OR(C695="150 Directors advances", C695="120 accounts receivable", C695="720.2 Automobile - Insurance", C695="720.3 Automobile - License", C695="870.4 Rent - Insurance", C695="870.6 Rent - Property Tax", C695="870.7 Rent - Homeoffice", C695="870.9 Rent - Water"),
   0,
   IF(Dashboard!$F$5="Quick",
      IF(OR(C695="190 Automobile",C695="200 computer hardware",C695="210 Computer software",C695="220 Quickbooks software",C695="230 Office equipment",C695="240 Office furniture"),
         E695-(E695/(1+Dashboard!$F$4)),
         0
      ),
      IF(C695="750 Business promotion",
         E695-(E695/(1+4.793/100)),
         E695-(E695/(1+Dashboard!$F$4))
      )
   )
)</f>
        <v>0</v>
      </c>
      <c r="J695" s="40">
        <f>Bank2[[#This Row],[Money in/ (Money out)]]-Bank2[[#This Row],[GST/HST]]</f>
        <v>0</v>
      </c>
      <c r="L695" s="37">
        <f t="shared" si="30"/>
        <v>0</v>
      </c>
    </row>
    <row r="696" spans="4:12" x14ac:dyDescent="0.2">
      <c r="D696" s="416">
        <f>_xlfn.XLOOKUP(C:C,Table1[for Import to Bank Register dropdown],Table1[for Pivot],0,0,1)</f>
        <v>0</v>
      </c>
      <c r="E696" s="422"/>
      <c r="F696" s="160">
        <f t="shared" si="32"/>
        <v>2222222</v>
      </c>
      <c r="G696" s="394">
        <f t="shared" si="31"/>
        <v>0</v>
      </c>
      <c r="I696" s="395">
        <f>IF(OR(C696="150 Directors advances", C696="120 accounts receivable", C696="720.2 Automobile - Insurance", C696="720.3 Automobile - License", C696="870.4 Rent - Insurance", C696="870.6 Rent - Property Tax", C696="870.7 Rent - Homeoffice", C696="870.9 Rent - Water"),
   0,
   IF(Dashboard!$F$5="Quick",
      IF(OR(C696="190 Automobile",C696="200 computer hardware",C696="210 Computer software",C696="220 Quickbooks software",C696="230 Office equipment",C696="240 Office furniture"),
         E696-(E696/(1+Dashboard!$F$4)),
         0
      ),
      IF(C696="750 Business promotion",
         E696-(E696/(1+4.793/100)),
         E696-(E696/(1+Dashboard!$F$4))
      )
   )
)</f>
        <v>0</v>
      </c>
      <c r="J696" s="40">
        <f>Bank2[[#This Row],[Money in/ (Money out)]]-Bank2[[#This Row],[GST/HST]]</f>
        <v>0</v>
      </c>
      <c r="L696" s="37">
        <f t="shared" si="30"/>
        <v>0</v>
      </c>
    </row>
    <row r="697" spans="4:12" x14ac:dyDescent="0.2">
      <c r="D697" s="416">
        <f>_xlfn.XLOOKUP(C:C,Table1[for Import to Bank Register dropdown],Table1[for Pivot],0,0,1)</f>
        <v>0</v>
      </c>
      <c r="E697" s="422"/>
      <c r="F697" s="160">
        <f t="shared" si="32"/>
        <v>2222222</v>
      </c>
      <c r="G697" s="394">
        <f t="shared" si="31"/>
        <v>0</v>
      </c>
      <c r="I697" s="395">
        <f>IF(OR(C697="150 Directors advances", C697="120 accounts receivable", C697="720.2 Automobile - Insurance", C697="720.3 Automobile - License", C697="870.4 Rent - Insurance", C697="870.6 Rent - Property Tax", C697="870.7 Rent - Homeoffice", C697="870.9 Rent - Water"),
   0,
   IF(Dashboard!$F$5="Quick",
      IF(OR(C697="190 Automobile",C697="200 computer hardware",C697="210 Computer software",C697="220 Quickbooks software",C697="230 Office equipment",C697="240 Office furniture"),
         E697-(E697/(1+Dashboard!$F$4)),
         0
      ),
      IF(C697="750 Business promotion",
         E697-(E697/(1+4.793/100)),
         E697-(E697/(1+Dashboard!$F$4))
      )
   )
)</f>
        <v>0</v>
      </c>
      <c r="J697" s="40">
        <f>Bank2[[#This Row],[Money in/ (Money out)]]-Bank2[[#This Row],[GST/HST]]</f>
        <v>0</v>
      </c>
      <c r="L697" s="37">
        <f t="shared" si="30"/>
        <v>0</v>
      </c>
    </row>
    <row r="698" spans="4:12" x14ac:dyDescent="0.2">
      <c r="D698" s="416">
        <f>_xlfn.XLOOKUP(C:C,Table1[for Import to Bank Register dropdown],Table1[for Pivot],0,0,1)</f>
        <v>0</v>
      </c>
      <c r="E698" s="422"/>
      <c r="F698" s="160">
        <f t="shared" si="32"/>
        <v>2222222</v>
      </c>
      <c r="G698" s="394">
        <f t="shared" si="31"/>
        <v>0</v>
      </c>
      <c r="I698" s="395">
        <f>IF(OR(C698="150 Directors advances", C698="120 accounts receivable", C698="720.2 Automobile - Insurance", C698="720.3 Automobile - License", C698="870.4 Rent - Insurance", C698="870.6 Rent - Property Tax", C698="870.7 Rent - Homeoffice", C698="870.9 Rent - Water"),
   0,
   IF(Dashboard!$F$5="Quick",
      IF(OR(C698="190 Automobile",C698="200 computer hardware",C698="210 Computer software",C698="220 Quickbooks software",C698="230 Office equipment",C698="240 Office furniture"),
         E698-(E698/(1+Dashboard!$F$4)),
         0
      ),
      IF(C698="750 Business promotion",
         E698-(E698/(1+4.793/100)),
         E698-(E698/(1+Dashboard!$F$4))
      )
   )
)</f>
        <v>0</v>
      </c>
      <c r="J698" s="40">
        <f>Bank2[[#This Row],[Money in/ (Money out)]]-Bank2[[#This Row],[GST/HST]]</f>
        <v>0</v>
      </c>
      <c r="L698" s="37">
        <f t="shared" si="30"/>
        <v>0</v>
      </c>
    </row>
    <row r="699" spans="4:12" x14ac:dyDescent="0.2">
      <c r="D699" s="416">
        <f>_xlfn.XLOOKUP(C:C,Table1[for Import to Bank Register dropdown],Table1[for Pivot],0,0,1)</f>
        <v>0</v>
      </c>
      <c r="E699" s="422"/>
      <c r="F699" s="160">
        <f t="shared" si="32"/>
        <v>2222222</v>
      </c>
      <c r="G699" s="394">
        <f t="shared" si="31"/>
        <v>0</v>
      </c>
      <c r="I699" s="395">
        <f>IF(OR(C699="150 Directors advances", C699="120 accounts receivable", C699="720.2 Automobile - Insurance", C699="720.3 Automobile - License", C699="870.4 Rent - Insurance", C699="870.6 Rent - Property Tax", C699="870.7 Rent - Homeoffice", C699="870.9 Rent - Water"),
   0,
   IF(Dashboard!$F$5="Quick",
      IF(OR(C699="190 Automobile",C699="200 computer hardware",C699="210 Computer software",C699="220 Quickbooks software",C699="230 Office equipment",C699="240 Office furniture"),
         E699-(E699/(1+Dashboard!$F$4)),
         0
      ),
      IF(C699="750 Business promotion",
         E699-(E699/(1+4.793/100)),
         E699-(E699/(1+Dashboard!$F$4))
      )
   )
)</f>
        <v>0</v>
      </c>
      <c r="J699" s="40">
        <f>Bank2[[#This Row],[Money in/ (Money out)]]-Bank2[[#This Row],[GST/HST]]</f>
        <v>0</v>
      </c>
      <c r="L699" s="37">
        <f t="shared" si="30"/>
        <v>0</v>
      </c>
    </row>
    <row r="700" spans="4:12" x14ac:dyDescent="0.2">
      <c r="D700" s="416">
        <f>_xlfn.XLOOKUP(C:C,Table1[for Import to Bank Register dropdown],Table1[for Pivot],0,0,1)</f>
        <v>0</v>
      </c>
      <c r="E700" s="422"/>
      <c r="F700" s="160">
        <f t="shared" si="32"/>
        <v>2222222</v>
      </c>
      <c r="G700" s="394">
        <f t="shared" si="31"/>
        <v>0</v>
      </c>
      <c r="I700" s="395">
        <f>IF(OR(C700="150 Directors advances", C700="120 accounts receivable", C700="720.2 Automobile - Insurance", C700="720.3 Automobile - License", C700="870.4 Rent - Insurance", C700="870.6 Rent - Property Tax", C700="870.7 Rent - Homeoffice", C700="870.9 Rent - Water"),
   0,
   IF(Dashboard!$F$5="Quick",
      IF(OR(C700="190 Automobile",C700="200 computer hardware",C700="210 Computer software",C700="220 Quickbooks software",C700="230 Office equipment",C700="240 Office furniture"),
         E700-(E700/(1+Dashboard!$F$4)),
         0
      ),
      IF(C700="750 Business promotion",
         E700-(E700/(1+4.793/100)),
         E700-(E700/(1+Dashboard!$F$4))
      )
   )
)</f>
        <v>0</v>
      </c>
      <c r="J700" s="40">
        <f>Bank2[[#This Row],[Money in/ (Money out)]]-Bank2[[#This Row],[GST/HST]]</f>
        <v>0</v>
      </c>
      <c r="L700" s="37">
        <f t="shared" si="30"/>
        <v>0</v>
      </c>
    </row>
    <row r="701" spans="4:12" x14ac:dyDescent="0.2">
      <c r="D701" s="416">
        <f>_xlfn.XLOOKUP(C:C,Table1[for Import to Bank Register dropdown],Table1[for Pivot],0,0,1)</f>
        <v>0</v>
      </c>
      <c r="E701" s="422"/>
      <c r="F701" s="160">
        <f t="shared" si="32"/>
        <v>2222222</v>
      </c>
      <c r="G701" s="394">
        <f t="shared" si="31"/>
        <v>0</v>
      </c>
      <c r="I701" s="395">
        <f>IF(OR(C701="150 Directors advances", C701="120 accounts receivable", C701="720.2 Automobile - Insurance", C701="720.3 Automobile - License", C701="870.4 Rent - Insurance", C701="870.6 Rent - Property Tax", C701="870.7 Rent - Homeoffice", C701="870.9 Rent - Water"),
   0,
   IF(Dashboard!$F$5="Quick",
      IF(OR(C701="190 Automobile",C701="200 computer hardware",C701="210 Computer software",C701="220 Quickbooks software",C701="230 Office equipment",C701="240 Office furniture"),
         E701-(E701/(1+Dashboard!$F$4)),
         0
      ),
      IF(C701="750 Business promotion",
         E701-(E701/(1+4.793/100)),
         E701-(E701/(1+Dashboard!$F$4))
      )
   )
)</f>
        <v>0</v>
      </c>
      <c r="J701" s="40">
        <f>Bank2[[#This Row],[Money in/ (Money out)]]-Bank2[[#This Row],[GST/HST]]</f>
        <v>0</v>
      </c>
      <c r="L701" s="37">
        <f t="shared" si="30"/>
        <v>0</v>
      </c>
    </row>
    <row r="702" spans="4:12" x14ac:dyDescent="0.2">
      <c r="D702" s="416">
        <f>_xlfn.XLOOKUP(C:C,Table1[for Import to Bank Register dropdown],Table1[for Pivot],0,0,1)</f>
        <v>0</v>
      </c>
      <c r="E702" s="422"/>
      <c r="F702" s="160">
        <f t="shared" si="32"/>
        <v>2222222</v>
      </c>
      <c r="G702" s="394">
        <f t="shared" si="31"/>
        <v>0</v>
      </c>
      <c r="I702" s="395">
        <f>IF(OR(C702="150 Directors advances", C702="120 accounts receivable", C702="720.2 Automobile - Insurance", C702="720.3 Automobile - License", C702="870.4 Rent - Insurance", C702="870.6 Rent - Property Tax", C702="870.7 Rent - Homeoffice", C702="870.9 Rent - Water"),
   0,
   IF(Dashboard!$F$5="Quick",
      IF(OR(C702="190 Automobile",C702="200 computer hardware",C702="210 Computer software",C702="220 Quickbooks software",C702="230 Office equipment",C702="240 Office furniture"),
         E702-(E702/(1+Dashboard!$F$4)),
         0
      ),
      IF(C702="750 Business promotion",
         E702-(E702/(1+4.793/100)),
         E702-(E702/(1+Dashboard!$F$4))
      )
   )
)</f>
        <v>0</v>
      </c>
      <c r="J702" s="40">
        <f>Bank2[[#This Row],[Money in/ (Money out)]]-Bank2[[#This Row],[GST/HST]]</f>
        <v>0</v>
      </c>
      <c r="L702" s="37">
        <f t="shared" si="30"/>
        <v>0</v>
      </c>
    </row>
    <row r="703" spans="4:12" x14ac:dyDescent="0.2">
      <c r="D703" s="416">
        <f>_xlfn.XLOOKUP(C:C,Table1[for Import to Bank Register dropdown],Table1[for Pivot],0,0,1)</f>
        <v>0</v>
      </c>
      <c r="E703" s="422"/>
      <c r="F703" s="160">
        <f t="shared" si="32"/>
        <v>2222222</v>
      </c>
      <c r="G703" s="394">
        <f t="shared" si="31"/>
        <v>0</v>
      </c>
      <c r="I703" s="395">
        <f>IF(OR(C703="150 Directors advances", C703="120 accounts receivable", C703="720.2 Automobile - Insurance", C703="720.3 Automobile - License", C703="870.4 Rent - Insurance", C703="870.6 Rent - Property Tax", C703="870.7 Rent - Homeoffice", C703="870.9 Rent - Water"),
   0,
   IF(Dashboard!$F$5="Quick",
      IF(OR(C703="190 Automobile",C703="200 computer hardware",C703="210 Computer software",C703="220 Quickbooks software",C703="230 Office equipment",C703="240 Office furniture"),
         E703-(E703/(1+Dashboard!$F$4)),
         0
      ),
      IF(C703="750 Business promotion",
         E703-(E703/(1+4.793/100)),
         E703-(E703/(1+Dashboard!$F$4))
      )
   )
)</f>
        <v>0</v>
      </c>
      <c r="J703" s="40">
        <f>Bank2[[#This Row],[Money in/ (Money out)]]-Bank2[[#This Row],[GST/HST]]</f>
        <v>0</v>
      </c>
      <c r="L703" s="37">
        <f t="shared" si="30"/>
        <v>0</v>
      </c>
    </row>
    <row r="704" spans="4:12" x14ac:dyDescent="0.2">
      <c r="D704" s="416">
        <f>_xlfn.XLOOKUP(C:C,Table1[for Import to Bank Register dropdown],Table1[for Pivot],0,0,1)</f>
        <v>0</v>
      </c>
      <c r="E704" s="422"/>
      <c r="F704" s="160">
        <f t="shared" si="32"/>
        <v>2222222</v>
      </c>
      <c r="G704" s="394">
        <f t="shared" si="31"/>
        <v>0</v>
      </c>
      <c r="I704" s="395">
        <f>IF(OR(C704="150 Directors advances", C704="120 accounts receivable", C704="720.2 Automobile - Insurance", C704="720.3 Automobile - License", C704="870.4 Rent - Insurance", C704="870.6 Rent - Property Tax", C704="870.7 Rent - Homeoffice", C704="870.9 Rent - Water"),
   0,
   IF(Dashboard!$F$5="Quick",
      IF(OR(C704="190 Automobile",C704="200 computer hardware",C704="210 Computer software",C704="220 Quickbooks software",C704="230 Office equipment",C704="240 Office furniture"),
         E704-(E704/(1+Dashboard!$F$4)),
         0
      ),
      IF(C704="750 Business promotion",
         E704-(E704/(1+4.793/100)),
         E704-(E704/(1+Dashboard!$F$4))
      )
   )
)</f>
        <v>0</v>
      </c>
      <c r="J704" s="40">
        <f>Bank2[[#This Row],[Money in/ (Money out)]]-Bank2[[#This Row],[GST/HST]]</f>
        <v>0</v>
      </c>
      <c r="L704" s="37">
        <f t="shared" si="30"/>
        <v>0</v>
      </c>
    </row>
    <row r="705" spans="4:12" x14ac:dyDescent="0.2">
      <c r="D705" s="416">
        <f>_xlfn.XLOOKUP(C:C,Table1[for Import to Bank Register dropdown],Table1[for Pivot],0,0,1)</f>
        <v>0</v>
      </c>
      <c r="E705" s="422"/>
      <c r="F705" s="160">
        <f t="shared" si="32"/>
        <v>2222222</v>
      </c>
      <c r="G705" s="394">
        <f t="shared" si="31"/>
        <v>0</v>
      </c>
      <c r="I705" s="395">
        <f>IF(OR(C705="150 Directors advances", C705="120 accounts receivable", C705="720.2 Automobile - Insurance", C705="720.3 Automobile - License", C705="870.4 Rent - Insurance", C705="870.6 Rent - Property Tax", C705="870.7 Rent - Homeoffice", C705="870.9 Rent - Water"),
   0,
   IF(Dashboard!$F$5="Quick",
      IF(OR(C705="190 Automobile",C705="200 computer hardware",C705="210 Computer software",C705="220 Quickbooks software",C705="230 Office equipment",C705="240 Office furniture"),
         E705-(E705/(1+Dashboard!$F$4)),
         0
      ),
      IF(C705="750 Business promotion",
         E705-(E705/(1+4.793/100)),
         E705-(E705/(1+Dashboard!$F$4))
      )
   )
)</f>
        <v>0</v>
      </c>
      <c r="J705" s="40">
        <f>Bank2[[#This Row],[Money in/ (Money out)]]-Bank2[[#This Row],[GST/HST]]</f>
        <v>0</v>
      </c>
      <c r="L705" s="37">
        <f t="shared" si="30"/>
        <v>0</v>
      </c>
    </row>
    <row r="706" spans="4:12" x14ac:dyDescent="0.2">
      <c r="D706" s="416">
        <f>_xlfn.XLOOKUP(C:C,Table1[for Import to Bank Register dropdown],Table1[for Pivot],0,0,1)</f>
        <v>0</v>
      </c>
      <c r="E706" s="422"/>
      <c r="F706" s="160">
        <f t="shared" si="32"/>
        <v>2222222</v>
      </c>
      <c r="G706" s="394">
        <f t="shared" si="31"/>
        <v>0</v>
      </c>
      <c r="I706" s="395">
        <f>IF(OR(C706="150 Directors advances", C706="120 accounts receivable", C706="720.2 Automobile - Insurance", C706="720.3 Automobile - License", C706="870.4 Rent - Insurance", C706="870.6 Rent - Property Tax", C706="870.7 Rent - Homeoffice", C706="870.9 Rent - Water"),
   0,
   IF(Dashboard!$F$5="Quick",
      IF(OR(C706="190 Automobile",C706="200 computer hardware",C706="210 Computer software",C706="220 Quickbooks software",C706="230 Office equipment",C706="240 Office furniture"),
         E706-(E706/(1+Dashboard!$F$4)),
         0
      ),
      IF(C706="750 Business promotion",
         E706-(E706/(1+4.793/100)),
         E706-(E706/(1+Dashboard!$F$4))
      )
   )
)</f>
        <v>0</v>
      </c>
      <c r="J706" s="40">
        <f>Bank2[[#This Row],[Money in/ (Money out)]]-Bank2[[#This Row],[GST/HST]]</f>
        <v>0</v>
      </c>
      <c r="L706" s="37">
        <f t="shared" si="30"/>
        <v>0</v>
      </c>
    </row>
    <row r="707" spans="4:12" x14ac:dyDescent="0.2">
      <c r="D707" s="416">
        <f>_xlfn.XLOOKUP(C:C,Table1[for Import to Bank Register dropdown],Table1[for Pivot],0,0,1)</f>
        <v>0</v>
      </c>
      <c r="E707" s="422"/>
      <c r="F707" s="160">
        <f t="shared" si="32"/>
        <v>2222222</v>
      </c>
      <c r="G707" s="394">
        <f t="shared" si="31"/>
        <v>0</v>
      </c>
      <c r="I707" s="395">
        <f>IF(OR(C707="150 Directors advances", C707="120 accounts receivable", C707="720.2 Automobile - Insurance", C707="720.3 Automobile - License", C707="870.4 Rent - Insurance", C707="870.6 Rent - Property Tax", C707="870.7 Rent - Homeoffice", C707="870.9 Rent - Water"),
   0,
   IF(Dashboard!$F$5="Quick",
      IF(OR(C707="190 Automobile",C707="200 computer hardware",C707="210 Computer software",C707="220 Quickbooks software",C707="230 Office equipment",C707="240 Office furniture"),
         E707-(E707/(1+Dashboard!$F$4)),
         0
      ),
      IF(C707="750 Business promotion",
         E707-(E707/(1+4.793/100)),
         E707-(E707/(1+Dashboard!$F$4))
      )
   )
)</f>
        <v>0</v>
      </c>
      <c r="J707" s="40">
        <f>Bank2[[#This Row],[Money in/ (Money out)]]-Bank2[[#This Row],[GST/HST]]</f>
        <v>0</v>
      </c>
      <c r="L707" s="37">
        <f t="shared" si="30"/>
        <v>0</v>
      </c>
    </row>
    <row r="708" spans="4:12" x14ac:dyDescent="0.2">
      <c r="D708" s="416">
        <f>_xlfn.XLOOKUP(C:C,Table1[for Import to Bank Register dropdown],Table1[for Pivot],0,0,1)</f>
        <v>0</v>
      </c>
      <c r="E708" s="422"/>
      <c r="F708" s="160">
        <f t="shared" si="32"/>
        <v>2222222</v>
      </c>
      <c r="G708" s="394">
        <f t="shared" si="31"/>
        <v>0</v>
      </c>
      <c r="I708" s="395">
        <f>IF(OR(C708="150 Directors advances", C708="120 accounts receivable", C708="720.2 Automobile - Insurance", C708="720.3 Automobile - License", C708="870.4 Rent - Insurance", C708="870.6 Rent - Property Tax", C708="870.7 Rent - Homeoffice", C708="870.9 Rent - Water"),
   0,
   IF(Dashboard!$F$5="Quick",
      IF(OR(C708="190 Automobile",C708="200 computer hardware",C708="210 Computer software",C708="220 Quickbooks software",C708="230 Office equipment",C708="240 Office furniture"),
         E708-(E708/(1+Dashboard!$F$4)),
         0
      ),
      IF(C708="750 Business promotion",
         E708-(E708/(1+4.793/100)),
         E708-(E708/(1+Dashboard!$F$4))
      )
   )
)</f>
        <v>0</v>
      </c>
      <c r="J708" s="40">
        <f>Bank2[[#This Row],[Money in/ (Money out)]]-Bank2[[#This Row],[GST/HST]]</f>
        <v>0</v>
      </c>
      <c r="L708" s="37">
        <f t="shared" si="30"/>
        <v>0</v>
      </c>
    </row>
    <row r="709" spans="4:12" x14ac:dyDescent="0.2">
      <c r="D709" s="416">
        <f>_xlfn.XLOOKUP(C:C,Table1[for Import to Bank Register dropdown],Table1[for Pivot],0,0,1)</f>
        <v>0</v>
      </c>
      <c r="E709" s="422"/>
      <c r="F709" s="160">
        <f t="shared" si="32"/>
        <v>2222222</v>
      </c>
      <c r="G709" s="394">
        <f t="shared" si="31"/>
        <v>0</v>
      </c>
      <c r="I709" s="395">
        <f>IF(OR(C709="150 Directors advances", C709="120 accounts receivable", C709="720.2 Automobile - Insurance", C709="720.3 Automobile - License", C709="870.4 Rent - Insurance", C709="870.6 Rent - Property Tax", C709="870.7 Rent - Homeoffice", C709="870.9 Rent - Water"),
   0,
   IF(Dashboard!$F$5="Quick",
      IF(OR(C709="190 Automobile",C709="200 computer hardware",C709="210 Computer software",C709="220 Quickbooks software",C709="230 Office equipment",C709="240 Office furniture"),
         E709-(E709/(1+Dashboard!$F$4)),
         0
      ),
      IF(C709="750 Business promotion",
         E709-(E709/(1+4.793/100)),
         E709-(E709/(1+Dashboard!$F$4))
      )
   )
)</f>
        <v>0</v>
      </c>
      <c r="J709" s="40">
        <f>Bank2[[#This Row],[Money in/ (Money out)]]-Bank2[[#This Row],[GST/HST]]</f>
        <v>0</v>
      </c>
      <c r="L709" s="37">
        <f t="shared" si="30"/>
        <v>0</v>
      </c>
    </row>
    <row r="710" spans="4:12" x14ac:dyDescent="0.2">
      <c r="D710" s="416">
        <f>_xlfn.XLOOKUP(C:C,Table1[for Import to Bank Register dropdown],Table1[for Pivot],0,0,1)</f>
        <v>0</v>
      </c>
      <c r="E710" s="422"/>
      <c r="F710" s="160">
        <f t="shared" si="32"/>
        <v>2222222</v>
      </c>
      <c r="G710" s="394">
        <f t="shared" si="31"/>
        <v>0</v>
      </c>
      <c r="I710" s="395">
        <f>IF(OR(C710="150 Directors advances", C710="120 accounts receivable", C710="720.2 Automobile - Insurance", C710="720.3 Automobile - License", C710="870.4 Rent - Insurance", C710="870.6 Rent - Property Tax", C710="870.7 Rent - Homeoffice", C710="870.9 Rent - Water"),
   0,
   IF(Dashboard!$F$5="Quick",
      IF(OR(C710="190 Automobile",C710="200 computer hardware",C710="210 Computer software",C710="220 Quickbooks software",C710="230 Office equipment",C710="240 Office furniture"),
         E710-(E710/(1+Dashboard!$F$4)),
         0
      ),
      IF(C710="750 Business promotion",
         E710-(E710/(1+4.793/100)),
         E710-(E710/(1+Dashboard!$F$4))
      )
   )
)</f>
        <v>0</v>
      </c>
      <c r="J710" s="40">
        <f>Bank2[[#This Row],[Money in/ (Money out)]]-Bank2[[#This Row],[GST/HST]]</f>
        <v>0</v>
      </c>
      <c r="L710" s="37">
        <f t="shared" si="30"/>
        <v>0</v>
      </c>
    </row>
    <row r="711" spans="4:12" x14ac:dyDescent="0.2">
      <c r="D711" s="416">
        <f>_xlfn.XLOOKUP(C:C,Table1[for Import to Bank Register dropdown],Table1[for Pivot],0,0,1)</f>
        <v>0</v>
      </c>
      <c r="E711" s="422"/>
      <c r="F711" s="160">
        <f t="shared" si="32"/>
        <v>2222222</v>
      </c>
      <c r="G711" s="394">
        <f t="shared" si="31"/>
        <v>0</v>
      </c>
      <c r="I711" s="395">
        <f>IF(OR(C711="150 Directors advances", C711="120 accounts receivable", C711="720.2 Automobile - Insurance", C711="720.3 Automobile - License", C711="870.4 Rent - Insurance", C711="870.6 Rent - Property Tax", C711="870.7 Rent - Homeoffice", C711="870.9 Rent - Water"),
   0,
   IF(Dashboard!$F$5="Quick",
      IF(OR(C711="190 Automobile",C711="200 computer hardware",C711="210 Computer software",C711="220 Quickbooks software",C711="230 Office equipment",C711="240 Office furniture"),
         E711-(E711/(1+Dashboard!$F$4)),
         0
      ),
      IF(C711="750 Business promotion",
         E711-(E711/(1+4.793/100)),
         E711-(E711/(1+Dashboard!$F$4))
      )
   )
)</f>
        <v>0</v>
      </c>
      <c r="J711" s="40">
        <f>Bank2[[#This Row],[Money in/ (Money out)]]-Bank2[[#This Row],[GST/HST]]</f>
        <v>0</v>
      </c>
      <c r="L711" s="37">
        <f t="shared" ref="L711:L774" si="33">$L$3</f>
        <v>0</v>
      </c>
    </row>
    <row r="712" spans="4:12" x14ac:dyDescent="0.2">
      <c r="D712" s="416">
        <f>_xlfn.XLOOKUP(C:C,Table1[for Import to Bank Register dropdown],Table1[for Pivot],0,0,1)</f>
        <v>0</v>
      </c>
      <c r="E712" s="422"/>
      <c r="F712" s="160">
        <f t="shared" si="32"/>
        <v>2222222</v>
      </c>
      <c r="G712" s="394">
        <f t="shared" si="31"/>
        <v>0</v>
      </c>
      <c r="I712" s="395">
        <f>IF(OR(C712="150 Directors advances", C712="120 accounts receivable", C712="720.2 Automobile - Insurance", C712="720.3 Automobile - License", C712="870.4 Rent - Insurance", C712="870.6 Rent - Property Tax", C712="870.7 Rent - Homeoffice", C712="870.9 Rent - Water"),
   0,
   IF(Dashboard!$F$5="Quick",
      IF(OR(C712="190 Automobile",C712="200 computer hardware",C712="210 Computer software",C712="220 Quickbooks software",C712="230 Office equipment",C712="240 Office furniture"),
         E712-(E712/(1+Dashboard!$F$4)),
         0
      ),
      IF(C712="750 Business promotion",
         E712-(E712/(1+4.793/100)),
         E712-(E712/(1+Dashboard!$F$4))
      )
   )
)</f>
        <v>0</v>
      </c>
      <c r="J712" s="40">
        <f>Bank2[[#This Row],[Money in/ (Money out)]]-Bank2[[#This Row],[GST/HST]]</f>
        <v>0</v>
      </c>
      <c r="L712" s="37">
        <f t="shared" si="33"/>
        <v>0</v>
      </c>
    </row>
    <row r="713" spans="4:12" x14ac:dyDescent="0.2">
      <c r="D713" s="416">
        <f>_xlfn.XLOOKUP(C:C,Table1[for Import to Bank Register dropdown],Table1[for Pivot],0,0,1)</f>
        <v>0</v>
      </c>
      <c r="E713" s="422"/>
      <c r="F713" s="160">
        <f t="shared" si="32"/>
        <v>2222222</v>
      </c>
      <c r="G713" s="394">
        <f t="shared" si="31"/>
        <v>0</v>
      </c>
      <c r="I713" s="395">
        <f>IF(OR(C713="150 Directors advances", C713="120 accounts receivable", C713="720.2 Automobile - Insurance", C713="720.3 Automobile - License", C713="870.4 Rent - Insurance", C713="870.6 Rent - Property Tax", C713="870.7 Rent - Homeoffice", C713="870.9 Rent - Water"),
   0,
   IF(Dashboard!$F$5="Quick",
      IF(OR(C713="190 Automobile",C713="200 computer hardware",C713="210 Computer software",C713="220 Quickbooks software",C713="230 Office equipment",C713="240 Office furniture"),
         E713-(E713/(1+Dashboard!$F$4)),
         0
      ),
      IF(C713="750 Business promotion",
         E713-(E713/(1+4.793/100)),
         E713-(E713/(1+Dashboard!$F$4))
      )
   )
)</f>
        <v>0</v>
      </c>
      <c r="J713" s="40">
        <f>Bank2[[#This Row],[Money in/ (Money out)]]-Bank2[[#This Row],[GST/HST]]</f>
        <v>0</v>
      </c>
      <c r="L713" s="37">
        <f t="shared" si="33"/>
        <v>0</v>
      </c>
    </row>
    <row r="714" spans="4:12" x14ac:dyDescent="0.2">
      <c r="D714" s="416">
        <f>_xlfn.XLOOKUP(C:C,Table1[for Import to Bank Register dropdown],Table1[for Pivot],0,0,1)</f>
        <v>0</v>
      </c>
      <c r="E714" s="422"/>
      <c r="F714" s="160">
        <f t="shared" si="32"/>
        <v>2222222</v>
      </c>
      <c r="G714" s="394">
        <f t="shared" ref="G714:G777" si="34">G713+E714</f>
        <v>0</v>
      </c>
      <c r="I714" s="395">
        <f>IF(OR(C714="150 Directors advances", C714="120 accounts receivable", C714="720.2 Automobile - Insurance", C714="720.3 Automobile - License", C714="870.4 Rent - Insurance", C714="870.6 Rent - Property Tax", C714="870.7 Rent - Homeoffice", C714="870.9 Rent - Water"),
   0,
   IF(Dashboard!$F$5="Quick",
      IF(OR(C714="190 Automobile",C714="200 computer hardware",C714="210 Computer software",C714="220 Quickbooks software",C714="230 Office equipment",C714="240 Office furniture"),
         E714-(E714/(1+Dashboard!$F$4)),
         0
      ),
      IF(C714="750 Business promotion",
         E714-(E714/(1+4.793/100)),
         E714-(E714/(1+Dashboard!$F$4))
      )
   )
)</f>
        <v>0</v>
      </c>
      <c r="J714" s="40">
        <f>Bank2[[#This Row],[Money in/ (Money out)]]-Bank2[[#This Row],[GST/HST]]</f>
        <v>0</v>
      </c>
      <c r="L714" s="37">
        <f t="shared" si="33"/>
        <v>0</v>
      </c>
    </row>
    <row r="715" spans="4:12" x14ac:dyDescent="0.2">
      <c r="D715" s="416">
        <f>_xlfn.XLOOKUP(C:C,Table1[for Import to Bank Register dropdown],Table1[for Pivot],0,0,1)</f>
        <v>0</v>
      </c>
      <c r="E715" s="422"/>
      <c r="F715" s="160">
        <f t="shared" ref="F715:F778" si="35">$E$2</f>
        <v>2222222</v>
      </c>
      <c r="G715" s="394">
        <f t="shared" si="34"/>
        <v>0</v>
      </c>
      <c r="I715" s="395">
        <f>IF(OR(C715="150 Directors advances", C715="120 accounts receivable", C715="720.2 Automobile - Insurance", C715="720.3 Automobile - License", C715="870.4 Rent - Insurance", C715="870.6 Rent - Property Tax", C715="870.7 Rent - Homeoffice", C715="870.9 Rent - Water"),
   0,
   IF(Dashboard!$F$5="Quick",
      IF(OR(C715="190 Automobile",C715="200 computer hardware",C715="210 Computer software",C715="220 Quickbooks software",C715="230 Office equipment",C715="240 Office furniture"),
         E715-(E715/(1+Dashboard!$F$4)),
         0
      ),
      IF(C715="750 Business promotion",
         E715-(E715/(1+4.793/100)),
         E715-(E715/(1+Dashboard!$F$4))
      )
   )
)</f>
        <v>0</v>
      </c>
      <c r="J715" s="40">
        <f>Bank2[[#This Row],[Money in/ (Money out)]]-Bank2[[#This Row],[GST/HST]]</f>
        <v>0</v>
      </c>
      <c r="L715" s="37">
        <f t="shared" si="33"/>
        <v>0</v>
      </c>
    </row>
    <row r="716" spans="4:12" x14ac:dyDescent="0.2">
      <c r="D716" s="416">
        <f>_xlfn.XLOOKUP(C:C,Table1[for Import to Bank Register dropdown],Table1[for Pivot],0,0,1)</f>
        <v>0</v>
      </c>
      <c r="E716" s="422"/>
      <c r="F716" s="160">
        <f t="shared" si="35"/>
        <v>2222222</v>
      </c>
      <c r="G716" s="394">
        <f t="shared" si="34"/>
        <v>0</v>
      </c>
      <c r="I716" s="395">
        <f>IF(OR(C716="150 Directors advances", C716="120 accounts receivable", C716="720.2 Automobile - Insurance", C716="720.3 Automobile - License", C716="870.4 Rent - Insurance", C716="870.6 Rent - Property Tax", C716="870.7 Rent - Homeoffice", C716="870.9 Rent - Water"),
   0,
   IF(Dashboard!$F$5="Quick",
      IF(OR(C716="190 Automobile",C716="200 computer hardware",C716="210 Computer software",C716="220 Quickbooks software",C716="230 Office equipment",C716="240 Office furniture"),
         E716-(E716/(1+Dashboard!$F$4)),
         0
      ),
      IF(C716="750 Business promotion",
         E716-(E716/(1+4.793/100)),
         E716-(E716/(1+Dashboard!$F$4))
      )
   )
)</f>
        <v>0</v>
      </c>
      <c r="J716" s="40">
        <f>Bank2[[#This Row],[Money in/ (Money out)]]-Bank2[[#This Row],[GST/HST]]</f>
        <v>0</v>
      </c>
      <c r="L716" s="37">
        <f t="shared" si="33"/>
        <v>0</v>
      </c>
    </row>
    <row r="717" spans="4:12" x14ac:dyDescent="0.2">
      <c r="D717" s="416">
        <f>_xlfn.XLOOKUP(C:C,Table1[for Import to Bank Register dropdown],Table1[for Pivot],0,0,1)</f>
        <v>0</v>
      </c>
      <c r="E717" s="422"/>
      <c r="F717" s="160">
        <f t="shared" si="35"/>
        <v>2222222</v>
      </c>
      <c r="G717" s="394">
        <f t="shared" si="34"/>
        <v>0</v>
      </c>
      <c r="I717" s="395">
        <f>IF(OR(C717="150 Directors advances", C717="120 accounts receivable", C717="720.2 Automobile - Insurance", C717="720.3 Automobile - License", C717="870.4 Rent - Insurance", C717="870.6 Rent - Property Tax", C717="870.7 Rent - Homeoffice", C717="870.9 Rent - Water"),
   0,
   IF(Dashboard!$F$5="Quick",
      IF(OR(C717="190 Automobile",C717="200 computer hardware",C717="210 Computer software",C717="220 Quickbooks software",C717="230 Office equipment",C717="240 Office furniture"),
         E717-(E717/(1+Dashboard!$F$4)),
         0
      ),
      IF(C717="750 Business promotion",
         E717-(E717/(1+4.793/100)),
         E717-(E717/(1+Dashboard!$F$4))
      )
   )
)</f>
        <v>0</v>
      </c>
      <c r="J717" s="40">
        <f>Bank2[[#This Row],[Money in/ (Money out)]]-Bank2[[#This Row],[GST/HST]]</f>
        <v>0</v>
      </c>
      <c r="L717" s="37">
        <f t="shared" si="33"/>
        <v>0</v>
      </c>
    </row>
    <row r="718" spans="4:12" x14ac:dyDescent="0.2">
      <c r="D718" s="416">
        <f>_xlfn.XLOOKUP(C:C,Table1[for Import to Bank Register dropdown],Table1[for Pivot],0,0,1)</f>
        <v>0</v>
      </c>
      <c r="E718" s="422"/>
      <c r="F718" s="160">
        <f t="shared" si="35"/>
        <v>2222222</v>
      </c>
      <c r="G718" s="394">
        <f t="shared" si="34"/>
        <v>0</v>
      </c>
      <c r="I718" s="395">
        <f>IF(OR(C718="150 Directors advances", C718="120 accounts receivable", C718="720.2 Automobile - Insurance", C718="720.3 Automobile - License", C718="870.4 Rent - Insurance", C718="870.6 Rent - Property Tax", C718="870.7 Rent - Homeoffice", C718="870.9 Rent - Water"),
   0,
   IF(Dashboard!$F$5="Quick",
      IF(OR(C718="190 Automobile",C718="200 computer hardware",C718="210 Computer software",C718="220 Quickbooks software",C718="230 Office equipment",C718="240 Office furniture"),
         E718-(E718/(1+Dashboard!$F$4)),
         0
      ),
      IF(C718="750 Business promotion",
         E718-(E718/(1+4.793/100)),
         E718-(E718/(1+Dashboard!$F$4))
      )
   )
)</f>
        <v>0</v>
      </c>
      <c r="J718" s="40">
        <f>Bank2[[#This Row],[Money in/ (Money out)]]-Bank2[[#This Row],[GST/HST]]</f>
        <v>0</v>
      </c>
      <c r="L718" s="37">
        <f t="shared" si="33"/>
        <v>0</v>
      </c>
    </row>
    <row r="719" spans="4:12" x14ac:dyDescent="0.2">
      <c r="D719" s="416">
        <f>_xlfn.XLOOKUP(C:C,Table1[for Import to Bank Register dropdown],Table1[for Pivot],0,0,1)</f>
        <v>0</v>
      </c>
      <c r="E719" s="422"/>
      <c r="F719" s="160">
        <f t="shared" si="35"/>
        <v>2222222</v>
      </c>
      <c r="G719" s="394">
        <f t="shared" si="34"/>
        <v>0</v>
      </c>
      <c r="I719" s="395">
        <f>IF(OR(C719="150 Directors advances", C719="120 accounts receivable", C719="720.2 Automobile - Insurance", C719="720.3 Automobile - License", C719="870.4 Rent - Insurance", C719="870.6 Rent - Property Tax", C719="870.7 Rent - Homeoffice", C719="870.9 Rent - Water"),
   0,
   IF(Dashboard!$F$5="Quick",
      IF(OR(C719="190 Automobile",C719="200 computer hardware",C719="210 Computer software",C719="220 Quickbooks software",C719="230 Office equipment",C719="240 Office furniture"),
         E719-(E719/(1+Dashboard!$F$4)),
         0
      ),
      IF(C719="750 Business promotion",
         E719-(E719/(1+4.793/100)),
         E719-(E719/(1+Dashboard!$F$4))
      )
   )
)</f>
        <v>0</v>
      </c>
      <c r="J719" s="40">
        <f>Bank2[[#This Row],[Money in/ (Money out)]]-Bank2[[#This Row],[GST/HST]]</f>
        <v>0</v>
      </c>
      <c r="L719" s="37">
        <f t="shared" si="33"/>
        <v>0</v>
      </c>
    </row>
    <row r="720" spans="4:12" x14ac:dyDescent="0.2">
      <c r="D720" s="416">
        <f>_xlfn.XLOOKUP(C:C,Table1[for Import to Bank Register dropdown],Table1[for Pivot],0,0,1)</f>
        <v>0</v>
      </c>
      <c r="E720" s="422"/>
      <c r="F720" s="160">
        <f t="shared" si="35"/>
        <v>2222222</v>
      </c>
      <c r="G720" s="394">
        <f t="shared" si="34"/>
        <v>0</v>
      </c>
      <c r="I720" s="395">
        <f>IF(OR(C720="150 Directors advances", C720="120 accounts receivable", C720="720.2 Automobile - Insurance", C720="720.3 Automobile - License", C720="870.4 Rent - Insurance", C720="870.6 Rent - Property Tax", C720="870.7 Rent - Homeoffice", C720="870.9 Rent - Water"),
   0,
   IF(Dashboard!$F$5="Quick",
      IF(OR(C720="190 Automobile",C720="200 computer hardware",C720="210 Computer software",C720="220 Quickbooks software",C720="230 Office equipment",C720="240 Office furniture"),
         E720-(E720/(1+Dashboard!$F$4)),
         0
      ),
      IF(C720="750 Business promotion",
         E720-(E720/(1+4.793/100)),
         E720-(E720/(1+Dashboard!$F$4))
      )
   )
)</f>
        <v>0</v>
      </c>
      <c r="J720" s="40">
        <f>Bank2[[#This Row],[Money in/ (Money out)]]-Bank2[[#This Row],[GST/HST]]</f>
        <v>0</v>
      </c>
      <c r="L720" s="37">
        <f t="shared" si="33"/>
        <v>0</v>
      </c>
    </row>
    <row r="721" spans="4:12" x14ac:dyDescent="0.2">
      <c r="D721" s="416">
        <f>_xlfn.XLOOKUP(C:C,Table1[for Import to Bank Register dropdown],Table1[for Pivot],0,0,1)</f>
        <v>0</v>
      </c>
      <c r="E721" s="422"/>
      <c r="F721" s="160">
        <f t="shared" si="35"/>
        <v>2222222</v>
      </c>
      <c r="G721" s="394">
        <f t="shared" si="34"/>
        <v>0</v>
      </c>
      <c r="I721" s="395">
        <f>IF(OR(C721="150 Directors advances", C721="120 accounts receivable", C721="720.2 Automobile - Insurance", C721="720.3 Automobile - License", C721="870.4 Rent - Insurance", C721="870.6 Rent - Property Tax", C721="870.7 Rent - Homeoffice", C721="870.9 Rent - Water"),
   0,
   IF(Dashboard!$F$5="Quick",
      IF(OR(C721="190 Automobile",C721="200 computer hardware",C721="210 Computer software",C721="220 Quickbooks software",C721="230 Office equipment",C721="240 Office furniture"),
         E721-(E721/(1+Dashboard!$F$4)),
         0
      ),
      IF(C721="750 Business promotion",
         E721-(E721/(1+4.793/100)),
         E721-(E721/(1+Dashboard!$F$4))
      )
   )
)</f>
        <v>0</v>
      </c>
      <c r="J721" s="40">
        <f>Bank2[[#This Row],[Money in/ (Money out)]]-Bank2[[#This Row],[GST/HST]]</f>
        <v>0</v>
      </c>
      <c r="L721" s="37">
        <f t="shared" si="33"/>
        <v>0</v>
      </c>
    </row>
    <row r="722" spans="4:12" x14ac:dyDescent="0.2">
      <c r="D722" s="416">
        <f>_xlfn.XLOOKUP(C:C,Table1[for Import to Bank Register dropdown],Table1[for Pivot],0,0,1)</f>
        <v>0</v>
      </c>
      <c r="E722" s="422"/>
      <c r="F722" s="160">
        <f t="shared" si="35"/>
        <v>2222222</v>
      </c>
      <c r="G722" s="394">
        <f t="shared" si="34"/>
        <v>0</v>
      </c>
      <c r="I722" s="395">
        <f>IF(OR(C722="150 Directors advances", C722="120 accounts receivable", C722="720.2 Automobile - Insurance", C722="720.3 Automobile - License", C722="870.4 Rent - Insurance", C722="870.6 Rent - Property Tax", C722="870.7 Rent - Homeoffice", C722="870.9 Rent - Water"),
   0,
   IF(Dashboard!$F$5="Quick",
      IF(OR(C722="190 Automobile",C722="200 computer hardware",C722="210 Computer software",C722="220 Quickbooks software",C722="230 Office equipment",C722="240 Office furniture"),
         E722-(E722/(1+Dashboard!$F$4)),
         0
      ),
      IF(C722="750 Business promotion",
         E722-(E722/(1+4.793/100)),
         E722-(E722/(1+Dashboard!$F$4))
      )
   )
)</f>
        <v>0</v>
      </c>
      <c r="J722" s="40">
        <f>Bank2[[#This Row],[Money in/ (Money out)]]-Bank2[[#This Row],[GST/HST]]</f>
        <v>0</v>
      </c>
      <c r="L722" s="37">
        <f t="shared" si="33"/>
        <v>0</v>
      </c>
    </row>
    <row r="723" spans="4:12" x14ac:dyDescent="0.2">
      <c r="D723" s="416">
        <f>_xlfn.XLOOKUP(C:C,Table1[for Import to Bank Register dropdown],Table1[for Pivot],0,0,1)</f>
        <v>0</v>
      </c>
      <c r="E723" s="422"/>
      <c r="F723" s="160">
        <f t="shared" si="35"/>
        <v>2222222</v>
      </c>
      <c r="G723" s="394">
        <f t="shared" si="34"/>
        <v>0</v>
      </c>
      <c r="I723" s="395">
        <f>IF(OR(C723="150 Directors advances", C723="120 accounts receivable", C723="720.2 Automobile - Insurance", C723="720.3 Automobile - License", C723="870.4 Rent - Insurance", C723="870.6 Rent - Property Tax", C723="870.7 Rent - Homeoffice", C723="870.9 Rent - Water"),
   0,
   IF(Dashboard!$F$5="Quick",
      IF(OR(C723="190 Automobile",C723="200 computer hardware",C723="210 Computer software",C723="220 Quickbooks software",C723="230 Office equipment",C723="240 Office furniture"),
         E723-(E723/(1+Dashboard!$F$4)),
         0
      ),
      IF(C723="750 Business promotion",
         E723-(E723/(1+4.793/100)),
         E723-(E723/(1+Dashboard!$F$4))
      )
   )
)</f>
        <v>0</v>
      </c>
      <c r="J723" s="40">
        <f>Bank2[[#This Row],[Money in/ (Money out)]]-Bank2[[#This Row],[GST/HST]]</f>
        <v>0</v>
      </c>
      <c r="L723" s="37">
        <f t="shared" si="33"/>
        <v>0</v>
      </c>
    </row>
    <row r="724" spans="4:12" x14ac:dyDescent="0.2">
      <c r="D724" s="416">
        <f>_xlfn.XLOOKUP(C:C,Table1[for Import to Bank Register dropdown],Table1[for Pivot],0,0,1)</f>
        <v>0</v>
      </c>
      <c r="E724" s="422"/>
      <c r="F724" s="160">
        <f t="shared" si="35"/>
        <v>2222222</v>
      </c>
      <c r="G724" s="394">
        <f t="shared" si="34"/>
        <v>0</v>
      </c>
      <c r="I724" s="395">
        <f>IF(OR(C724="150 Directors advances", C724="120 accounts receivable", C724="720.2 Automobile - Insurance", C724="720.3 Automobile - License", C724="870.4 Rent - Insurance", C724="870.6 Rent - Property Tax", C724="870.7 Rent - Homeoffice", C724="870.9 Rent - Water"),
   0,
   IF(Dashboard!$F$5="Quick",
      IF(OR(C724="190 Automobile",C724="200 computer hardware",C724="210 Computer software",C724="220 Quickbooks software",C724="230 Office equipment",C724="240 Office furniture"),
         E724-(E724/(1+Dashboard!$F$4)),
         0
      ),
      IF(C724="750 Business promotion",
         E724-(E724/(1+4.793/100)),
         E724-(E724/(1+Dashboard!$F$4))
      )
   )
)</f>
        <v>0</v>
      </c>
      <c r="J724" s="40">
        <f>Bank2[[#This Row],[Money in/ (Money out)]]-Bank2[[#This Row],[GST/HST]]</f>
        <v>0</v>
      </c>
      <c r="L724" s="37">
        <f t="shared" si="33"/>
        <v>0</v>
      </c>
    </row>
    <row r="725" spans="4:12" x14ac:dyDescent="0.2">
      <c r="D725" s="416">
        <f>_xlfn.XLOOKUP(C:C,Table1[for Import to Bank Register dropdown],Table1[for Pivot],0,0,1)</f>
        <v>0</v>
      </c>
      <c r="E725" s="422"/>
      <c r="F725" s="160">
        <f t="shared" si="35"/>
        <v>2222222</v>
      </c>
      <c r="G725" s="394">
        <f t="shared" si="34"/>
        <v>0</v>
      </c>
      <c r="I725" s="395">
        <f>IF(OR(C725="150 Directors advances", C725="120 accounts receivable", C725="720.2 Automobile - Insurance", C725="720.3 Automobile - License", C725="870.4 Rent - Insurance", C725="870.6 Rent - Property Tax", C725="870.7 Rent - Homeoffice", C725="870.9 Rent - Water"),
   0,
   IF(Dashboard!$F$5="Quick",
      IF(OR(C725="190 Automobile",C725="200 computer hardware",C725="210 Computer software",C725="220 Quickbooks software",C725="230 Office equipment",C725="240 Office furniture"),
         E725-(E725/(1+Dashboard!$F$4)),
         0
      ),
      IF(C725="750 Business promotion",
         E725-(E725/(1+4.793/100)),
         E725-(E725/(1+Dashboard!$F$4))
      )
   )
)</f>
        <v>0</v>
      </c>
      <c r="J725" s="40">
        <f>Bank2[[#This Row],[Money in/ (Money out)]]-Bank2[[#This Row],[GST/HST]]</f>
        <v>0</v>
      </c>
      <c r="L725" s="37">
        <f t="shared" si="33"/>
        <v>0</v>
      </c>
    </row>
    <row r="726" spans="4:12" x14ac:dyDescent="0.2">
      <c r="D726" s="416">
        <f>_xlfn.XLOOKUP(C:C,Table1[for Import to Bank Register dropdown],Table1[for Pivot],0,0,1)</f>
        <v>0</v>
      </c>
      <c r="E726" s="422"/>
      <c r="F726" s="160">
        <f t="shared" si="35"/>
        <v>2222222</v>
      </c>
      <c r="G726" s="394">
        <f t="shared" si="34"/>
        <v>0</v>
      </c>
      <c r="I726" s="395">
        <f>IF(OR(C726="150 Directors advances", C726="120 accounts receivable", C726="720.2 Automobile - Insurance", C726="720.3 Automobile - License", C726="870.4 Rent - Insurance", C726="870.6 Rent - Property Tax", C726="870.7 Rent - Homeoffice", C726="870.9 Rent - Water"),
   0,
   IF(Dashboard!$F$5="Quick",
      IF(OR(C726="190 Automobile",C726="200 computer hardware",C726="210 Computer software",C726="220 Quickbooks software",C726="230 Office equipment",C726="240 Office furniture"),
         E726-(E726/(1+Dashboard!$F$4)),
         0
      ),
      IF(C726="750 Business promotion",
         E726-(E726/(1+4.793/100)),
         E726-(E726/(1+Dashboard!$F$4))
      )
   )
)</f>
        <v>0</v>
      </c>
      <c r="J726" s="40">
        <f>Bank2[[#This Row],[Money in/ (Money out)]]-Bank2[[#This Row],[GST/HST]]</f>
        <v>0</v>
      </c>
      <c r="L726" s="37">
        <f t="shared" si="33"/>
        <v>0</v>
      </c>
    </row>
    <row r="727" spans="4:12" x14ac:dyDescent="0.2">
      <c r="D727" s="416">
        <f>_xlfn.XLOOKUP(C:C,Table1[for Import to Bank Register dropdown],Table1[for Pivot],0,0,1)</f>
        <v>0</v>
      </c>
      <c r="E727" s="422"/>
      <c r="F727" s="160">
        <f t="shared" si="35"/>
        <v>2222222</v>
      </c>
      <c r="G727" s="394">
        <f t="shared" si="34"/>
        <v>0</v>
      </c>
      <c r="I727" s="395">
        <f>IF(OR(C727="150 Directors advances", C727="120 accounts receivable", C727="720.2 Automobile - Insurance", C727="720.3 Automobile - License", C727="870.4 Rent - Insurance", C727="870.6 Rent - Property Tax", C727="870.7 Rent - Homeoffice", C727="870.9 Rent - Water"),
   0,
   IF(Dashboard!$F$5="Quick",
      IF(OR(C727="190 Automobile",C727="200 computer hardware",C727="210 Computer software",C727="220 Quickbooks software",C727="230 Office equipment",C727="240 Office furniture"),
         E727-(E727/(1+Dashboard!$F$4)),
         0
      ),
      IF(C727="750 Business promotion",
         E727-(E727/(1+4.793/100)),
         E727-(E727/(1+Dashboard!$F$4))
      )
   )
)</f>
        <v>0</v>
      </c>
      <c r="J727" s="40">
        <f>Bank2[[#This Row],[Money in/ (Money out)]]-Bank2[[#This Row],[GST/HST]]</f>
        <v>0</v>
      </c>
      <c r="L727" s="37">
        <f t="shared" si="33"/>
        <v>0</v>
      </c>
    </row>
    <row r="728" spans="4:12" x14ac:dyDescent="0.2">
      <c r="D728" s="416">
        <f>_xlfn.XLOOKUP(C:C,Table1[for Import to Bank Register dropdown],Table1[for Pivot],0,0,1)</f>
        <v>0</v>
      </c>
      <c r="E728" s="422"/>
      <c r="F728" s="160">
        <f t="shared" si="35"/>
        <v>2222222</v>
      </c>
      <c r="G728" s="394">
        <f t="shared" si="34"/>
        <v>0</v>
      </c>
      <c r="I728" s="395">
        <f>IF(OR(C728="150 Directors advances", C728="120 accounts receivable", C728="720.2 Automobile - Insurance", C728="720.3 Automobile - License", C728="870.4 Rent - Insurance", C728="870.6 Rent - Property Tax", C728="870.7 Rent - Homeoffice", C728="870.9 Rent - Water"),
   0,
   IF(Dashboard!$F$5="Quick",
      IF(OR(C728="190 Automobile",C728="200 computer hardware",C728="210 Computer software",C728="220 Quickbooks software",C728="230 Office equipment",C728="240 Office furniture"),
         E728-(E728/(1+Dashboard!$F$4)),
         0
      ),
      IF(C728="750 Business promotion",
         E728-(E728/(1+4.793/100)),
         E728-(E728/(1+Dashboard!$F$4))
      )
   )
)</f>
        <v>0</v>
      </c>
      <c r="J728" s="40">
        <f>Bank2[[#This Row],[Money in/ (Money out)]]-Bank2[[#This Row],[GST/HST]]</f>
        <v>0</v>
      </c>
      <c r="L728" s="37">
        <f t="shared" si="33"/>
        <v>0</v>
      </c>
    </row>
    <row r="729" spans="4:12" x14ac:dyDescent="0.2">
      <c r="D729" s="416">
        <f>_xlfn.XLOOKUP(C:C,Table1[for Import to Bank Register dropdown],Table1[for Pivot],0,0,1)</f>
        <v>0</v>
      </c>
      <c r="E729" s="422"/>
      <c r="F729" s="160">
        <f t="shared" si="35"/>
        <v>2222222</v>
      </c>
      <c r="G729" s="394">
        <f t="shared" si="34"/>
        <v>0</v>
      </c>
      <c r="I729" s="395">
        <f>IF(OR(C729="150 Directors advances", C729="120 accounts receivable", C729="720.2 Automobile - Insurance", C729="720.3 Automobile - License", C729="870.4 Rent - Insurance", C729="870.6 Rent - Property Tax", C729="870.7 Rent - Homeoffice", C729="870.9 Rent - Water"),
   0,
   IF(Dashboard!$F$5="Quick",
      IF(OR(C729="190 Automobile",C729="200 computer hardware",C729="210 Computer software",C729="220 Quickbooks software",C729="230 Office equipment",C729="240 Office furniture"),
         E729-(E729/(1+Dashboard!$F$4)),
         0
      ),
      IF(C729="750 Business promotion",
         E729-(E729/(1+4.793/100)),
         E729-(E729/(1+Dashboard!$F$4))
      )
   )
)</f>
        <v>0</v>
      </c>
      <c r="J729" s="40">
        <f>Bank2[[#This Row],[Money in/ (Money out)]]-Bank2[[#This Row],[GST/HST]]</f>
        <v>0</v>
      </c>
      <c r="L729" s="37">
        <f t="shared" si="33"/>
        <v>0</v>
      </c>
    </row>
    <row r="730" spans="4:12" x14ac:dyDescent="0.2">
      <c r="D730" s="416">
        <f>_xlfn.XLOOKUP(C:C,Table1[for Import to Bank Register dropdown],Table1[for Pivot],0,0,1)</f>
        <v>0</v>
      </c>
      <c r="E730" s="422"/>
      <c r="F730" s="160">
        <f t="shared" si="35"/>
        <v>2222222</v>
      </c>
      <c r="G730" s="394">
        <f t="shared" si="34"/>
        <v>0</v>
      </c>
      <c r="I730" s="395">
        <f>IF(OR(C730="150 Directors advances", C730="120 accounts receivable", C730="720.2 Automobile - Insurance", C730="720.3 Automobile - License", C730="870.4 Rent - Insurance", C730="870.6 Rent - Property Tax", C730="870.7 Rent - Homeoffice", C730="870.9 Rent - Water"),
   0,
   IF(Dashboard!$F$5="Quick",
      IF(OR(C730="190 Automobile",C730="200 computer hardware",C730="210 Computer software",C730="220 Quickbooks software",C730="230 Office equipment",C730="240 Office furniture"),
         E730-(E730/(1+Dashboard!$F$4)),
         0
      ),
      IF(C730="750 Business promotion",
         E730-(E730/(1+4.793/100)),
         E730-(E730/(1+Dashboard!$F$4))
      )
   )
)</f>
        <v>0</v>
      </c>
      <c r="J730" s="40">
        <f>Bank2[[#This Row],[Money in/ (Money out)]]-Bank2[[#This Row],[GST/HST]]</f>
        <v>0</v>
      </c>
      <c r="L730" s="37">
        <f t="shared" si="33"/>
        <v>0</v>
      </c>
    </row>
    <row r="731" spans="4:12" x14ac:dyDescent="0.2">
      <c r="D731" s="416">
        <f>_xlfn.XLOOKUP(C:C,Table1[for Import to Bank Register dropdown],Table1[for Pivot],0,0,1)</f>
        <v>0</v>
      </c>
      <c r="E731" s="422"/>
      <c r="F731" s="160">
        <f t="shared" si="35"/>
        <v>2222222</v>
      </c>
      <c r="G731" s="394">
        <f t="shared" si="34"/>
        <v>0</v>
      </c>
      <c r="I731" s="395">
        <f>IF(OR(C731="150 Directors advances", C731="120 accounts receivable", C731="720.2 Automobile - Insurance", C731="720.3 Automobile - License", C731="870.4 Rent - Insurance", C731="870.6 Rent - Property Tax", C731="870.7 Rent - Homeoffice", C731="870.9 Rent - Water"),
   0,
   IF(Dashboard!$F$5="Quick",
      IF(OR(C731="190 Automobile",C731="200 computer hardware",C731="210 Computer software",C731="220 Quickbooks software",C731="230 Office equipment",C731="240 Office furniture"),
         E731-(E731/(1+Dashboard!$F$4)),
         0
      ),
      IF(C731="750 Business promotion",
         E731-(E731/(1+4.793/100)),
         E731-(E731/(1+Dashboard!$F$4))
      )
   )
)</f>
        <v>0</v>
      </c>
      <c r="J731" s="40">
        <f>Bank2[[#This Row],[Money in/ (Money out)]]-Bank2[[#This Row],[GST/HST]]</f>
        <v>0</v>
      </c>
      <c r="L731" s="37">
        <f t="shared" si="33"/>
        <v>0</v>
      </c>
    </row>
    <row r="732" spans="4:12" x14ac:dyDescent="0.2">
      <c r="D732" s="416">
        <f>_xlfn.XLOOKUP(C:C,Table1[for Import to Bank Register dropdown],Table1[for Pivot],0,0,1)</f>
        <v>0</v>
      </c>
      <c r="E732" s="422"/>
      <c r="F732" s="160">
        <f t="shared" si="35"/>
        <v>2222222</v>
      </c>
      <c r="G732" s="394">
        <f t="shared" si="34"/>
        <v>0</v>
      </c>
      <c r="I732" s="395">
        <f>IF(OR(C732="150 Directors advances", C732="120 accounts receivable", C732="720.2 Automobile - Insurance", C732="720.3 Automobile - License", C732="870.4 Rent - Insurance", C732="870.6 Rent - Property Tax", C732="870.7 Rent - Homeoffice", C732="870.9 Rent - Water"),
   0,
   IF(Dashboard!$F$5="Quick",
      IF(OR(C732="190 Automobile",C732="200 computer hardware",C732="210 Computer software",C732="220 Quickbooks software",C732="230 Office equipment",C732="240 Office furniture"),
         E732-(E732/(1+Dashboard!$F$4)),
         0
      ),
      IF(C732="750 Business promotion",
         E732-(E732/(1+4.793/100)),
         E732-(E732/(1+Dashboard!$F$4))
      )
   )
)</f>
        <v>0</v>
      </c>
      <c r="J732" s="40">
        <f>Bank2[[#This Row],[Money in/ (Money out)]]-Bank2[[#This Row],[GST/HST]]</f>
        <v>0</v>
      </c>
      <c r="L732" s="37">
        <f t="shared" si="33"/>
        <v>0</v>
      </c>
    </row>
    <row r="733" spans="4:12" x14ac:dyDescent="0.2">
      <c r="D733" s="416">
        <f>_xlfn.XLOOKUP(C:C,Table1[for Import to Bank Register dropdown],Table1[for Pivot],0,0,1)</f>
        <v>0</v>
      </c>
      <c r="E733" s="422"/>
      <c r="F733" s="160">
        <f t="shared" si="35"/>
        <v>2222222</v>
      </c>
      <c r="G733" s="394">
        <f t="shared" si="34"/>
        <v>0</v>
      </c>
      <c r="I733" s="395">
        <f>IF(OR(C733="150 Directors advances", C733="120 accounts receivable", C733="720.2 Automobile - Insurance", C733="720.3 Automobile - License", C733="870.4 Rent - Insurance", C733="870.6 Rent - Property Tax", C733="870.7 Rent - Homeoffice", C733="870.9 Rent - Water"),
   0,
   IF(Dashboard!$F$5="Quick",
      IF(OR(C733="190 Automobile",C733="200 computer hardware",C733="210 Computer software",C733="220 Quickbooks software",C733="230 Office equipment",C733="240 Office furniture"),
         E733-(E733/(1+Dashboard!$F$4)),
         0
      ),
      IF(C733="750 Business promotion",
         E733-(E733/(1+4.793/100)),
         E733-(E733/(1+Dashboard!$F$4))
      )
   )
)</f>
        <v>0</v>
      </c>
      <c r="J733" s="40">
        <f>Bank2[[#This Row],[Money in/ (Money out)]]-Bank2[[#This Row],[GST/HST]]</f>
        <v>0</v>
      </c>
      <c r="L733" s="37">
        <f t="shared" si="33"/>
        <v>0</v>
      </c>
    </row>
    <row r="734" spans="4:12" x14ac:dyDescent="0.2">
      <c r="D734" s="416">
        <f>_xlfn.XLOOKUP(C:C,Table1[for Import to Bank Register dropdown],Table1[for Pivot],0,0,1)</f>
        <v>0</v>
      </c>
      <c r="E734" s="422"/>
      <c r="F734" s="160">
        <f t="shared" si="35"/>
        <v>2222222</v>
      </c>
      <c r="G734" s="394">
        <f t="shared" si="34"/>
        <v>0</v>
      </c>
      <c r="I734" s="395">
        <f>IF(OR(C734="150 Directors advances", C734="120 accounts receivable", C734="720.2 Automobile - Insurance", C734="720.3 Automobile - License", C734="870.4 Rent - Insurance", C734="870.6 Rent - Property Tax", C734="870.7 Rent - Homeoffice", C734="870.9 Rent - Water"),
   0,
   IF(Dashboard!$F$5="Quick",
      IF(OR(C734="190 Automobile",C734="200 computer hardware",C734="210 Computer software",C734="220 Quickbooks software",C734="230 Office equipment",C734="240 Office furniture"),
         E734-(E734/(1+Dashboard!$F$4)),
         0
      ),
      IF(C734="750 Business promotion",
         E734-(E734/(1+4.793/100)),
         E734-(E734/(1+Dashboard!$F$4))
      )
   )
)</f>
        <v>0</v>
      </c>
      <c r="J734" s="40">
        <f>Bank2[[#This Row],[Money in/ (Money out)]]-Bank2[[#This Row],[GST/HST]]</f>
        <v>0</v>
      </c>
      <c r="L734" s="37">
        <f t="shared" si="33"/>
        <v>0</v>
      </c>
    </row>
    <row r="735" spans="4:12" x14ac:dyDescent="0.2">
      <c r="D735" s="416">
        <f>_xlfn.XLOOKUP(C:C,Table1[for Import to Bank Register dropdown],Table1[for Pivot],0,0,1)</f>
        <v>0</v>
      </c>
      <c r="E735" s="422"/>
      <c r="F735" s="160">
        <f t="shared" si="35"/>
        <v>2222222</v>
      </c>
      <c r="G735" s="394">
        <f t="shared" si="34"/>
        <v>0</v>
      </c>
      <c r="I735" s="395">
        <f>IF(OR(C735="150 Directors advances", C735="120 accounts receivable", C735="720.2 Automobile - Insurance", C735="720.3 Automobile - License", C735="870.4 Rent - Insurance", C735="870.6 Rent - Property Tax", C735="870.7 Rent - Homeoffice", C735="870.9 Rent - Water"),
   0,
   IF(Dashboard!$F$5="Quick",
      IF(OR(C735="190 Automobile",C735="200 computer hardware",C735="210 Computer software",C735="220 Quickbooks software",C735="230 Office equipment",C735="240 Office furniture"),
         E735-(E735/(1+Dashboard!$F$4)),
         0
      ),
      IF(C735="750 Business promotion",
         E735-(E735/(1+4.793/100)),
         E735-(E735/(1+Dashboard!$F$4))
      )
   )
)</f>
        <v>0</v>
      </c>
      <c r="J735" s="40">
        <f>Bank2[[#This Row],[Money in/ (Money out)]]-Bank2[[#This Row],[GST/HST]]</f>
        <v>0</v>
      </c>
      <c r="L735" s="37">
        <f t="shared" si="33"/>
        <v>0</v>
      </c>
    </row>
    <row r="736" spans="4:12" x14ac:dyDescent="0.2">
      <c r="D736" s="416">
        <f>_xlfn.XLOOKUP(C:C,Table1[for Import to Bank Register dropdown],Table1[for Pivot],0,0,1)</f>
        <v>0</v>
      </c>
      <c r="E736" s="422"/>
      <c r="F736" s="160">
        <f t="shared" si="35"/>
        <v>2222222</v>
      </c>
      <c r="G736" s="394">
        <f t="shared" si="34"/>
        <v>0</v>
      </c>
      <c r="I736" s="395">
        <f>IF(OR(C736="150 Directors advances", C736="120 accounts receivable", C736="720.2 Automobile - Insurance", C736="720.3 Automobile - License", C736="870.4 Rent - Insurance", C736="870.6 Rent - Property Tax", C736="870.7 Rent - Homeoffice", C736="870.9 Rent - Water"),
   0,
   IF(Dashboard!$F$5="Quick",
      IF(OR(C736="190 Automobile",C736="200 computer hardware",C736="210 Computer software",C736="220 Quickbooks software",C736="230 Office equipment",C736="240 Office furniture"),
         E736-(E736/(1+Dashboard!$F$4)),
         0
      ),
      IF(C736="750 Business promotion",
         E736-(E736/(1+4.793/100)),
         E736-(E736/(1+Dashboard!$F$4))
      )
   )
)</f>
        <v>0</v>
      </c>
      <c r="J736" s="40">
        <f>Bank2[[#This Row],[Money in/ (Money out)]]-Bank2[[#This Row],[GST/HST]]</f>
        <v>0</v>
      </c>
      <c r="L736" s="37">
        <f t="shared" si="33"/>
        <v>0</v>
      </c>
    </row>
    <row r="737" spans="4:12" x14ac:dyDescent="0.2">
      <c r="D737" s="416">
        <f>_xlfn.XLOOKUP(C:C,Table1[for Import to Bank Register dropdown],Table1[for Pivot],0,0,1)</f>
        <v>0</v>
      </c>
      <c r="E737" s="422"/>
      <c r="F737" s="160">
        <f t="shared" si="35"/>
        <v>2222222</v>
      </c>
      <c r="G737" s="394">
        <f t="shared" si="34"/>
        <v>0</v>
      </c>
      <c r="I737" s="395">
        <f>IF(OR(C737="150 Directors advances", C737="120 accounts receivable", C737="720.2 Automobile - Insurance", C737="720.3 Automobile - License", C737="870.4 Rent - Insurance", C737="870.6 Rent - Property Tax", C737="870.7 Rent - Homeoffice", C737="870.9 Rent - Water"),
   0,
   IF(Dashboard!$F$5="Quick",
      IF(OR(C737="190 Automobile",C737="200 computer hardware",C737="210 Computer software",C737="220 Quickbooks software",C737="230 Office equipment",C737="240 Office furniture"),
         E737-(E737/(1+Dashboard!$F$4)),
         0
      ),
      IF(C737="750 Business promotion",
         E737-(E737/(1+4.793/100)),
         E737-(E737/(1+Dashboard!$F$4))
      )
   )
)</f>
        <v>0</v>
      </c>
      <c r="J737" s="40">
        <f>Bank2[[#This Row],[Money in/ (Money out)]]-Bank2[[#This Row],[GST/HST]]</f>
        <v>0</v>
      </c>
      <c r="L737" s="37">
        <f t="shared" si="33"/>
        <v>0</v>
      </c>
    </row>
    <row r="738" spans="4:12" x14ac:dyDescent="0.2">
      <c r="D738" s="416">
        <f>_xlfn.XLOOKUP(C:C,Table1[for Import to Bank Register dropdown],Table1[for Pivot],0,0,1)</f>
        <v>0</v>
      </c>
      <c r="E738" s="422"/>
      <c r="F738" s="160">
        <f t="shared" si="35"/>
        <v>2222222</v>
      </c>
      <c r="G738" s="394">
        <f t="shared" si="34"/>
        <v>0</v>
      </c>
      <c r="I738" s="395">
        <f>IF(OR(C738="150 Directors advances", C738="120 accounts receivable", C738="720.2 Automobile - Insurance", C738="720.3 Automobile - License", C738="870.4 Rent - Insurance", C738="870.6 Rent - Property Tax", C738="870.7 Rent - Homeoffice", C738="870.9 Rent - Water"),
   0,
   IF(Dashboard!$F$5="Quick",
      IF(OR(C738="190 Automobile",C738="200 computer hardware",C738="210 Computer software",C738="220 Quickbooks software",C738="230 Office equipment",C738="240 Office furniture"),
         E738-(E738/(1+Dashboard!$F$4)),
         0
      ),
      IF(C738="750 Business promotion",
         E738-(E738/(1+4.793/100)),
         E738-(E738/(1+Dashboard!$F$4))
      )
   )
)</f>
        <v>0</v>
      </c>
      <c r="J738" s="40">
        <f>Bank2[[#This Row],[Money in/ (Money out)]]-Bank2[[#This Row],[GST/HST]]</f>
        <v>0</v>
      </c>
      <c r="L738" s="37">
        <f t="shared" si="33"/>
        <v>0</v>
      </c>
    </row>
    <row r="739" spans="4:12" x14ac:dyDescent="0.2">
      <c r="D739" s="416">
        <f>_xlfn.XLOOKUP(C:C,Table1[for Import to Bank Register dropdown],Table1[for Pivot],0,0,1)</f>
        <v>0</v>
      </c>
      <c r="E739" s="422"/>
      <c r="F739" s="160">
        <f t="shared" si="35"/>
        <v>2222222</v>
      </c>
      <c r="G739" s="394">
        <f t="shared" si="34"/>
        <v>0</v>
      </c>
      <c r="I739" s="395">
        <f>IF(OR(C739="150 Directors advances", C739="120 accounts receivable", C739="720.2 Automobile - Insurance", C739="720.3 Automobile - License", C739="870.4 Rent - Insurance", C739="870.6 Rent - Property Tax", C739="870.7 Rent - Homeoffice", C739="870.9 Rent - Water"),
   0,
   IF(Dashboard!$F$5="Quick",
      IF(OR(C739="190 Automobile",C739="200 computer hardware",C739="210 Computer software",C739="220 Quickbooks software",C739="230 Office equipment",C739="240 Office furniture"),
         E739-(E739/(1+Dashboard!$F$4)),
         0
      ),
      IF(C739="750 Business promotion",
         E739-(E739/(1+4.793/100)),
         E739-(E739/(1+Dashboard!$F$4))
      )
   )
)</f>
        <v>0</v>
      </c>
      <c r="J739" s="40">
        <f>Bank2[[#This Row],[Money in/ (Money out)]]-Bank2[[#This Row],[GST/HST]]</f>
        <v>0</v>
      </c>
      <c r="L739" s="37">
        <f t="shared" si="33"/>
        <v>0</v>
      </c>
    </row>
    <row r="740" spans="4:12" x14ac:dyDescent="0.2">
      <c r="D740" s="416">
        <f>_xlfn.XLOOKUP(C:C,Table1[for Import to Bank Register dropdown],Table1[for Pivot],0,0,1)</f>
        <v>0</v>
      </c>
      <c r="E740" s="422"/>
      <c r="F740" s="160">
        <f t="shared" si="35"/>
        <v>2222222</v>
      </c>
      <c r="G740" s="394">
        <f t="shared" si="34"/>
        <v>0</v>
      </c>
      <c r="I740" s="395">
        <f>IF(OR(C740="150 Directors advances", C740="120 accounts receivable", C740="720.2 Automobile - Insurance", C740="720.3 Automobile - License", C740="870.4 Rent - Insurance", C740="870.6 Rent - Property Tax", C740="870.7 Rent - Homeoffice", C740="870.9 Rent - Water"),
   0,
   IF(Dashboard!$F$5="Quick",
      IF(OR(C740="190 Automobile",C740="200 computer hardware",C740="210 Computer software",C740="220 Quickbooks software",C740="230 Office equipment",C740="240 Office furniture"),
         E740-(E740/(1+Dashboard!$F$4)),
         0
      ),
      IF(C740="750 Business promotion",
         E740-(E740/(1+4.793/100)),
         E740-(E740/(1+Dashboard!$F$4))
      )
   )
)</f>
        <v>0</v>
      </c>
      <c r="J740" s="40">
        <f>Bank2[[#This Row],[Money in/ (Money out)]]-Bank2[[#This Row],[GST/HST]]</f>
        <v>0</v>
      </c>
      <c r="L740" s="37">
        <f t="shared" si="33"/>
        <v>0</v>
      </c>
    </row>
    <row r="741" spans="4:12" x14ac:dyDescent="0.2">
      <c r="D741" s="416">
        <f>_xlfn.XLOOKUP(C:C,Table1[for Import to Bank Register dropdown],Table1[for Pivot],0,0,1)</f>
        <v>0</v>
      </c>
      <c r="E741" s="422"/>
      <c r="F741" s="160">
        <f t="shared" si="35"/>
        <v>2222222</v>
      </c>
      <c r="G741" s="394">
        <f t="shared" si="34"/>
        <v>0</v>
      </c>
      <c r="I741" s="395">
        <f>IF(OR(C741="150 Directors advances", C741="120 accounts receivable", C741="720.2 Automobile - Insurance", C741="720.3 Automobile - License", C741="870.4 Rent - Insurance", C741="870.6 Rent - Property Tax", C741="870.7 Rent - Homeoffice", C741="870.9 Rent - Water"),
   0,
   IF(Dashboard!$F$5="Quick",
      IF(OR(C741="190 Automobile",C741="200 computer hardware",C741="210 Computer software",C741="220 Quickbooks software",C741="230 Office equipment",C741="240 Office furniture"),
         E741-(E741/(1+Dashboard!$F$4)),
         0
      ),
      IF(C741="750 Business promotion",
         E741-(E741/(1+4.793/100)),
         E741-(E741/(1+Dashboard!$F$4))
      )
   )
)</f>
        <v>0</v>
      </c>
      <c r="J741" s="40">
        <f>Bank2[[#This Row],[Money in/ (Money out)]]-Bank2[[#This Row],[GST/HST]]</f>
        <v>0</v>
      </c>
      <c r="L741" s="37">
        <f t="shared" si="33"/>
        <v>0</v>
      </c>
    </row>
    <row r="742" spans="4:12" x14ac:dyDescent="0.2">
      <c r="D742" s="416">
        <f>_xlfn.XLOOKUP(C:C,Table1[for Import to Bank Register dropdown],Table1[for Pivot],0,0,1)</f>
        <v>0</v>
      </c>
      <c r="E742" s="422"/>
      <c r="F742" s="160">
        <f t="shared" si="35"/>
        <v>2222222</v>
      </c>
      <c r="G742" s="394">
        <f t="shared" si="34"/>
        <v>0</v>
      </c>
      <c r="I742" s="395">
        <f>IF(OR(C742="150 Directors advances", C742="120 accounts receivable", C742="720.2 Automobile - Insurance", C742="720.3 Automobile - License", C742="870.4 Rent - Insurance", C742="870.6 Rent - Property Tax", C742="870.7 Rent - Homeoffice", C742="870.9 Rent - Water"),
   0,
   IF(Dashboard!$F$5="Quick",
      IF(OR(C742="190 Automobile",C742="200 computer hardware",C742="210 Computer software",C742="220 Quickbooks software",C742="230 Office equipment",C742="240 Office furniture"),
         E742-(E742/(1+Dashboard!$F$4)),
         0
      ),
      IF(C742="750 Business promotion",
         E742-(E742/(1+4.793/100)),
         E742-(E742/(1+Dashboard!$F$4))
      )
   )
)</f>
        <v>0</v>
      </c>
      <c r="J742" s="40">
        <f>Bank2[[#This Row],[Money in/ (Money out)]]-Bank2[[#This Row],[GST/HST]]</f>
        <v>0</v>
      </c>
      <c r="L742" s="37">
        <f t="shared" si="33"/>
        <v>0</v>
      </c>
    </row>
    <row r="743" spans="4:12" x14ac:dyDescent="0.2">
      <c r="D743" s="416">
        <f>_xlfn.XLOOKUP(C:C,Table1[for Import to Bank Register dropdown],Table1[for Pivot],0,0,1)</f>
        <v>0</v>
      </c>
      <c r="E743" s="422"/>
      <c r="F743" s="160">
        <f t="shared" si="35"/>
        <v>2222222</v>
      </c>
      <c r="G743" s="394">
        <f t="shared" si="34"/>
        <v>0</v>
      </c>
      <c r="I743" s="395">
        <f>IF(OR(C743="150 Directors advances", C743="120 accounts receivable", C743="720.2 Automobile - Insurance", C743="720.3 Automobile - License", C743="870.4 Rent - Insurance", C743="870.6 Rent - Property Tax", C743="870.7 Rent - Homeoffice", C743="870.9 Rent - Water"),
   0,
   IF(Dashboard!$F$5="Quick",
      IF(OR(C743="190 Automobile",C743="200 computer hardware",C743="210 Computer software",C743="220 Quickbooks software",C743="230 Office equipment",C743="240 Office furniture"),
         E743-(E743/(1+Dashboard!$F$4)),
         0
      ),
      IF(C743="750 Business promotion",
         E743-(E743/(1+4.793/100)),
         E743-(E743/(1+Dashboard!$F$4))
      )
   )
)</f>
        <v>0</v>
      </c>
      <c r="J743" s="40">
        <f>Bank2[[#This Row],[Money in/ (Money out)]]-Bank2[[#This Row],[GST/HST]]</f>
        <v>0</v>
      </c>
      <c r="L743" s="37">
        <f t="shared" si="33"/>
        <v>0</v>
      </c>
    </row>
    <row r="744" spans="4:12" x14ac:dyDescent="0.2">
      <c r="D744" s="416">
        <f>_xlfn.XLOOKUP(C:C,Table1[for Import to Bank Register dropdown],Table1[for Pivot],0,0,1)</f>
        <v>0</v>
      </c>
      <c r="E744" s="422"/>
      <c r="F744" s="160">
        <f t="shared" si="35"/>
        <v>2222222</v>
      </c>
      <c r="G744" s="394">
        <f t="shared" si="34"/>
        <v>0</v>
      </c>
      <c r="I744" s="395">
        <f>IF(OR(C744="150 Directors advances", C744="120 accounts receivable", C744="720.2 Automobile - Insurance", C744="720.3 Automobile - License", C744="870.4 Rent - Insurance", C744="870.6 Rent - Property Tax", C744="870.7 Rent - Homeoffice", C744="870.9 Rent - Water"),
   0,
   IF(Dashboard!$F$5="Quick",
      IF(OR(C744="190 Automobile",C744="200 computer hardware",C744="210 Computer software",C744="220 Quickbooks software",C744="230 Office equipment",C744="240 Office furniture"),
         E744-(E744/(1+Dashboard!$F$4)),
         0
      ),
      IF(C744="750 Business promotion",
         E744-(E744/(1+4.793/100)),
         E744-(E744/(1+Dashboard!$F$4))
      )
   )
)</f>
        <v>0</v>
      </c>
      <c r="J744" s="40">
        <f>Bank2[[#This Row],[Money in/ (Money out)]]-Bank2[[#This Row],[GST/HST]]</f>
        <v>0</v>
      </c>
      <c r="L744" s="37">
        <f t="shared" si="33"/>
        <v>0</v>
      </c>
    </row>
    <row r="745" spans="4:12" x14ac:dyDescent="0.2">
      <c r="D745" s="416">
        <f>_xlfn.XLOOKUP(C:C,Table1[for Import to Bank Register dropdown],Table1[for Pivot],0,0,1)</f>
        <v>0</v>
      </c>
      <c r="E745" s="422"/>
      <c r="F745" s="160">
        <f t="shared" si="35"/>
        <v>2222222</v>
      </c>
      <c r="G745" s="394">
        <f t="shared" si="34"/>
        <v>0</v>
      </c>
      <c r="I745" s="395">
        <f>IF(OR(C745="150 Directors advances", C745="120 accounts receivable", C745="720.2 Automobile - Insurance", C745="720.3 Automobile - License", C745="870.4 Rent - Insurance", C745="870.6 Rent - Property Tax", C745="870.7 Rent - Homeoffice", C745="870.9 Rent - Water"),
   0,
   IF(Dashboard!$F$5="Quick",
      IF(OR(C745="190 Automobile",C745="200 computer hardware",C745="210 Computer software",C745="220 Quickbooks software",C745="230 Office equipment",C745="240 Office furniture"),
         E745-(E745/(1+Dashboard!$F$4)),
         0
      ),
      IF(C745="750 Business promotion",
         E745-(E745/(1+4.793/100)),
         E745-(E745/(1+Dashboard!$F$4))
      )
   )
)</f>
        <v>0</v>
      </c>
      <c r="J745" s="40">
        <f>Bank2[[#This Row],[Money in/ (Money out)]]-Bank2[[#This Row],[GST/HST]]</f>
        <v>0</v>
      </c>
      <c r="L745" s="37">
        <f t="shared" si="33"/>
        <v>0</v>
      </c>
    </row>
    <row r="746" spans="4:12" x14ac:dyDescent="0.2">
      <c r="D746" s="416">
        <f>_xlfn.XLOOKUP(C:C,Table1[for Import to Bank Register dropdown],Table1[for Pivot],0,0,1)</f>
        <v>0</v>
      </c>
      <c r="E746" s="422"/>
      <c r="F746" s="160">
        <f t="shared" si="35"/>
        <v>2222222</v>
      </c>
      <c r="G746" s="394">
        <f t="shared" si="34"/>
        <v>0</v>
      </c>
      <c r="I746" s="395">
        <f>IF(OR(C746="150 Directors advances", C746="120 accounts receivable", C746="720.2 Automobile - Insurance", C746="720.3 Automobile - License", C746="870.4 Rent - Insurance", C746="870.6 Rent - Property Tax", C746="870.7 Rent - Homeoffice", C746="870.9 Rent - Water"),
   0,
   IF(Dashboard!$F$5="Quick",
      IF(OR(C746="190 Automobile",C746="200 computer hardware",C746="210 Computer software",C746="220 Quickbooks software",C746="230 Office equipment",C746="240 Office furniture"),
         E746-(E746/(1+Dashboard!$F$4)),
         0
      ),
      IF(C746="750 Business promotion",
         E746-(E746/(1+4.793/100)),
         E746-(E746/(1+Dashboard!$F$4))
      )
   )
)</f>
        <v>0</v>
      </c>
      <c r="J746" s="40">
        <f>Bank2[[#This Row],[Money in/ (Money out)]]-Bank2[[#This Row],[GST/HST]]</f>
        <v>0</v>
      </c>
      <c r="L746" s="37">
        <f t="shared" si="33"/>
        <v>0</v>
      </c>
    </row>
    <row r="747" spans="4:12" x14ac:dyDescent="0.2">
      <c r="D747" s="416">
        <f>_xlfn.XLOOKUP(C:C,Table1[for Import to Bank Register dropdown],Table1[for Pivot],0,0,1)</f>
        <v>0</v>
      </c>
      <c r="E747" s="422"/>
      <c r="F747" s="160">
        <f t="shared" si="35"/>
        <v>2222222</v>
      </c>
      <c r="G747" s="394">
        <f t="shared" si="34"/>
        <v>0</v>
      </c>
      <c r="I747" s="395">
        <f>IF(OR(C747="150 Directors advances", C747="120 accounts receivable", C747="720.2 Automobile - Insurance", C747="720.3 Automobile - License", C747="870.4 Rent - Insurance", C747="870.6 Rent - Property Tax", C747="870.7 Rent - Homeoffice", C747="870.9 Rent - Water"),
   0,
   IF(Dashboard!$F$5="Quick",
      IF(OR(C747="190 Automobile",C747="200 computer hardware",C747="210 Computer software",C747="220 Quickbooks software",C747="230 Office equipment",C747="240 Office furniture"),
         E747-(E747/(1+Dashboard!$F$4)),
         0
      ),
      IF(C747="750 Business promotion",
         E747-(E747/(1+4.793/100)),
         E747-(E747/(1+Dashboard!$F$4))
      )
   )
)</f>
        <v>0</v>
      </c>
      <c r="J747" s="40">
        <f>Bank2[[#This Row],[Money in/ (Money out)]]-Bank2[[#This Row],[GST/HST]]</f>
        <v>0</v>
      </c>
      <c r="L747" s="37">
        <f t="shared" si="33"/>
        <v>0</v>
      </c>
    </row>
    <row r="748" spans="4:12" x14ac:dyDescent="0.2">
      <c r="D748" s="416">
        <f>_xlfn.XLOOKUP(C:C,Table1[for Import to Bank Register dropdown],Table1[for Pivot],0,0,1)</f>
        <v>0</v>
      </c>
      <c r="E748" s="422"/>
      <c r="F748" s="160">
        <f t="shared" si="35"/>
        <v>2222222</v>
      </c>
      <c r="G748" s="394">
        <f t="shared" si="34"/>
        <v>0</v>
      </c>
      <c r="I748" s="395">
        <f>IF(OR(C748="150 Directors advances", C748="120 accounts receivable", C748="720.2 Automobile - Insurance", C748="720.3 Automobile - License", C748="870.4 Rent - Insurance", C748="870.6 Rent - Property Tax", C748="870.7 Rent - Homeoffice", C748="870.9 Rent - Water"),
   0,
   IF(Dashboard!$F$5="Quick",
      IF(OR(C748="190 Automobile",C748="200 computer hardware",C748="210 Computer software",C748="220 Quickbooks software",C748="230 Office equipment",C748="240 Office furniture"),
         E748-(E748/(1+Dashboard!$F$4)),
         0
      ),
      IF(C748="750 Business promotion",
         E748-(E748/(1+4.793/100)),
         E748-(E748/(1+Dashboard!$F$4))
      )
   )
)</f>
        <v>0</v>
      </c>
      <c r="J748" s="40">
        <f>Bank2[[#This Row],[Money in/ (Money out)]]-Bank2[[#This Row],[GST/HST]]</f>
        <v>0</v>
      </c>
      <c r="L748" s="37">
        <f t="shared" si="33"/>
        <v>0</v>
      </c>
    </row>
    <row r="749" spans="4:12" x14ac:dyDescent="0.2">
      <c r="D749" s="416">
        <f>_xlfn.XLOOKUP(C:C,Table1[for Import to Bank Register dropdown],Table1[for Pivot],0,0,1)</f>
        <v>0</v>
      </c>
      <c r="E749" s="422"/>
      <c r="F749" s="160">
        <f t="shared" si="35"/>
        <v>2222222</v>
      </c>
      <c r="G749" s="394">
        <f t="shared" si="34"/>
        <v>0</v>
      </c>
      <c r="I749" s="395">
        <f>IF(OR(C749="150 Directors advances", C749="120 accounts receivable", C749="720.2 Automobile - Insurance", C749="720.3 Automobile - License", C749="870.4 Rent - Insurance", C749="870.6 Rent - Property Tax", C749="870.7 Rent - Homeoffice", C749="870.9 Rent - Water"),
   0,
   IF(Dashboard!$F$5="Quick",
      IF(OR(C749="190 Automobile",C749="200 computer hardware",C749="210 Computer software",C749="220 Quickbooks software",C749="230 Office equipment",C749="240 Office furniture"),
         E749-(E749/(1+Dashboard!$F$4)),
         0
      ),
      IF(C749="750 Business promotion",
         E749-(E749/(1+4.793/100)),
         E749-(E749/(1+Dashboard!$F$4))
      )
   )
)</f>
        <v>0</v>
      </c>
      <c r="J749" s="40">
        <f>Bank2[[#This Row],[Money in/ (Money out)]]-Bank2[[#This Row],[GST/HST]]</f>
        <v>0</v>
      </c>
      <c r="L749" s="37">
        <f t="shared" si="33"/>
        <v>0</v>
      </c>
    </row>
    <row r="750" spans="4:12" x14ac:dyDescent="0.2">
      <c r="D750" s="416">
        <f>_xlfn.XLOOKUP(C:C,Table1[for Import to Bank Register dropdown],Table1[for Pivot],0,0,1)</f>
        <v>0</v>
      </c>
      <c r="E750" s="422"/>
      <c r="F750" s="160">
        <f t="shared" si="35"/>
        <v>2222222</v>
      </c>
      <c r="G750" s="394">
        <f t="shared" si="34"/>
        <v>0</v>
      </c>
      <c r="I750" s="395">
        <f>IF(OR(C750="150 Directors advances", C750="120 accounts receivable", C750="720.2 Automobile - Insurance", C750="720.3 Automobile - License", C750="870.4 Rent - Insurance", C750="870.6 Rent - Property Tax", C750="870.7 Rent - Homeoffice", C750="870.9 Rent - Water"),
   0,
   IF(Dashboard!$F$5="Quick",
      IF(OR(C750="190 Automobile",C750="200 computer hardware",C750="210 Computer software",C750="220 Quickbooks software",C750="230 Office equipment",C750="240 Office furniture"),
         E750-(E750/(1+Dashboard!$F$4)),
         0
      ),
      IF(C750="750 Business promotion",
         E750-(E750/(1+4.793/100)),
         E750-(E750/(1+Dashboard!$F$4))
      )
   )
)</f>
        <v>0</v>
      </c>
      <c r="J750" s="40">
        <f>Bank2[[#This Row],[Money in/ (Money out)]]-Bank2[[#This Row],[GST/HST]]</f>
        <v>0</v>
      </c>
      <c r="L750" s="37">
        <f t="shared" si="33"/>
        <v>0</v>
      </c>
    </row>
    <row r="751" spans="4:12" x14ac:dyDescent="0.2">
      <c r="D751" s="416">
        <f>_xlfn.XLOOKUP(C:C,Table1[for Import to Bank Register dropdown],Table1[for Pivot],0,0,1)</f>
        <v>0</v>
      </c>
      <c r="E751" s="422"/>
      <c r="F751" s="160">
        <f t="shared" si="35"/>
        <v>2222222</v>
      </c>
      <c r="G751" s="394">
        <f t="shared" si="34"/>
        <v>0</v>
      </c>
      <c r="I751" s="395">
        <f>IF(OR(C751="150 Directors advances", C751="120 accounts receivable", C751="720.2 Automobile - Insurance", C751="720.3 Automobile - License", C751="870.4 Rent - Insurance", C751="870.6 Rent - Property Tax", C751="870.7 Rent - Homeoffice", C751="870.9 Rent - Water"),
   0,
   IF(Dashboard!$F$5="Quick",
      IF(OR(C751="190 Automobile",C751="200 computer hardware",C751="210 Computer software",C751="220 Quickbooks software",C751="230 Office equipment",C751="240 Office furniture"),
         E751-(E751/(1+Dashboard!$F$4)),
         0
      ),
      IF(C751="750 Business promotion",
         E751-(E751/(1+4.793/100)),
         E751-(E751/(1+Dashboard!$F$4))
      )
   )
)</f>
        <v>0</v>
      </c>
      <c r="J751" s="40">
        <f>Bank2[[#This Row],[Money in/ (Money out)]]-Bank2[[#This Row],[GST/HST]]</f>
        <v>0</v>
      </c>
      <c r="L751" s="37">
        <f t="shared" si="33"/>
        <v>0</v>
      </c>
    </row>
    <row r="752" spans="4:12" x14ac:dyDescent="0.2">
      <c r="D752" s="416">
        <f>_xlfn.XLOOKUP(C:C,Table1[for Import to Bank Register dropdown],Table1[for Pivot],0,0,1)</f>
        <v>0</v>
      </c>
      <c r="E752" s="422"/>
      <c r="F752" s="160">
        <f t="shared" si="35"/>
        <v>2222222</v>
      </c>
      <c r="G752" s="394">
        <f t="shared" si="34"/>
        <v>0</v>
      </c>
      <c r="I752" s="395">
        <f>IF(OR(C752="150 Directors advances", C752="120 accounts receivable", C752="720.2 Automobile - Insurance", C752="720.3 Automobile - License", C752="870.4 Rent - Insurance", C752="870.6 Rent - Property Tax", C752="870.7 Rent - Homeoffice", C752="870.9 Rent - Water"),
   0,
   IF(Dashboard!$F$5="Quick",
      IF(OR(C752="190 Automobile",C752="200 computer hardware",C752="210 Computer software",C752="220 Quickbooks software",C752="230 Office equipment",C752="240 Office furniture"),
         E752-(E752/(1+Dashboard!$F$4)),
         0
      ),
      IF(C752="750 Business promotion",
         E752-(E752/(1+4.793/100)),
         E752-(E752/(1+Dashboard!$F$4))
      )
   )
)</f>
        <v>0</v>
      </c>
      <c r="J752" s="40">
        <f>Bank2[[#This Row],[Money in/ (Money out)]]-Bank2[[#This Row],[GST/HST]]</f>
        <v>0</v>
      </c>
      <c r="L752" s="37">
        <f t="shared" si="33"/>
        <v>0</v>
      </c>
    </row>
    <row r="753" spans="4:12" x14ac:dyDescent="0.2">
      <c r="D753" s="416">
        <f>_xlfn.XLOOKUP(C:C,Table1[for Import to Bank Register dropdown],Table1[for Pivot],0,0,1)</f>
        <v>0</v>
      </c>
      <c r="E753" s="422"/>
      <c r="F753" s="160">
        <f t="shared" si="35"/>
        <v>2222222</v>
      </c>
      <c r="G753" s="394">
        <f t="shared" si="34"/>
        <v>0</v>
      </c>
      <c r="I753" s="395">
        <f>IF(OR(C753="150 Directors advances", C753="120 accounts receivable", C753="720.2 Automobile - Insurance", C753="720.3 Automobile - License", C753="870.4 Rent - Insurance", C753="870.6 Rent - Property Tax", C753="870.7 Rent - Homeoffice", C753="870.9 Rent - Water"),
   0,
   IF(Dashboard!$F$5="Quick",
      IF(OR(C753="190 Automobile",C753="200 computer hardware",C753="210 Computer software",C753="220 Quickbooks software",C753="230 Office equipment",C753="240 Office furniture"),
         E753-(E753/(1+Dashboard!$F$4)),
         0
      ),
      IF(C753="750 Business promotion",
         E753-(E753/(1+4.793/100)),
         E753-(E753/(1+Dashboard!$F$4))
      )
   )
)</f>
        <v>0</v>
      </c>
      <c r="J753" s="40">
        <f>Bank2[[#This Row],[Money in/ (Money out)]]-Bank2[[#This Row],[GST/HST]]</f>
        <v>0</v>
      </c>
      <c r="L753" s="37">
        <f t="shared" si="33"/>
        <v>0</v>
      </c>
    </row>
    <row r="754" spans="4:12" x14ac:dyDescent="0.2">
      <c r="D754" s="416">
        <f>_xlfn.XLOOKUP(C:C,Table1[for Import to Bank Register dropdown],Table1[for Pivot],0,0,1)</f>
        <v>0</v>
      </c>
      <c r="E754" s="422"/>
      <c r="F754" s="160">
        <f t="shared" si="35"/>
        <v>2222222</v>
      </c>
      <c r="G754" s="394">
        <f t="shared" si="34"/>
        <v>0</v>
      </c>
      <c r="I754" s="395">
        <f>IF(OR(C754="150 Directors advances", C754="120 accounts receivable", C754="720.2 Automobile - Insurance", C754="720.3 Automobile - License", C754="870.4 Rent - Insurance", C754="870.6 Rent - Property Tax", C754="870.7 Rent - Homeoffice", C754="870.9 Rent - Water"),
   0,
   IF(Dashboard!$F$5="Quick",
      IF(OR(C754="190 Automobile",C754="200 computer hardware",C754="210 Computer software",C754="220 Quickbooks software",C754="230 Office equipment",C754="240 Office furniture"),
         E754-(E754/(1+Dashboard!$F$4)),
         0
      ),
      IF(C754="750 Business promotion",
         E754-(E754/(1+4.793/100)),
         E754-(E754/(1+Dashboard!$F$4))
      )
   )
)</f>
        <v>0</v>
      </c>
      <c r="J754" s="40">
        <f>Bank2[[#This Row],[Money in/ (Money out)]]-Bank2[[#This Row],[GST/HST]]</f>
        <v>0</v>
      </c>
      <c r="L754" s="37">
        <f t="shared" si="33"/>
        <v>0</v>
      </c>
    </row>
    <row r="755" spans="4:12" x14ac:dyDescent="0.2">
      <c r="D755" s="416">
        <f>_xlfn.XLOOKUP(C:C,Table1[for Import to Bank Register dropdown],Table1[for Pivot],0,0,1)</f>
        <v>0</v>
      </c>
      <c r="E755" s="422"/>
      <c r="F755" s="160">
        <f t="shared" si="35"/>
        <v>2222222</v>
      </c>
      <c r="G755" s="394">
        <f t="shared" si="34"/>
        <v>0</v>
      </c>
      <c r="I755" s="395">
        <f>IF(OR(C755="150 Directors advances", C755="120 accounts receivable", C755="720.2 Automobile - Insurance", C755="720.3 Automobile - License", C755="870.4 Rent - Insurance", C755="870.6 Rent - Property Tax", C755="870.7 Rent - Homeoffice", C755="870.9 Rent - Water"),
   0,
   IF(Dashboard!$F$5="Quick",
      IF(OR(C755="190 Automobile",C755="200 computer hardware",C755="210 Computer software",C755="220 Quickbooks software",C755="230 Office equipment",C755="240 Office furniture"),
         E755-(E755/(1+Dashboard!$F$4)),
         0
      ),
      IF(C755="750 Business promotion",
         E755-(E755/(1+4.793/100)),
         E755-(E755/(1+Dashboard!$F$4))
      )
   )
)</f>
        <v>0</v>
      </c>
      <c r="J755" s="40">
        <f>Bank2[[#This Row],[Money in/ (Money out)]]-Bank2[[#This Row],[GST/HST]]</f>
        <v>0</v>
      </c>
      <c r="L755" s="37">
        <f t="shared" si="33"/>
        <v>0</v>
      </c>
    </row>
    <row r="756" spans="4:12" x14ac:dyDescent="0.2">
      <c r="D756" s="416">
        <f>_xlfn.XLOOKUP(C:C,Table1[for Import to Bank Register dropdown],Table1[for Pivot],0,0,1)</f>
        <v>0</v>
      </c>
      <c r="E756" s="422"/>
      <c r="F756" s="160">
        <f t="shared" si="35"/>
        <v>2222222</v>
      </c>
      <c r="G756" s="394">
        <f t="shared" si="34"/>
        <v>0</v>
      </c>
      <c r="I756" s="395">
        <f>IF(OR(C756="150 Directors advances", C756="120 accounts receivable", C756="720.2 Automobile - Insurance", C756="720.3 Automobile - License", C756="870.4 Rent - Insurance", C756="870.6 Rent - Property Tax", C756="870.7 Rent - Homeoffice", C756="870.9 Rent - Water"),
   0,
   IF(Dashboard!$F$5="Quick",
      IF(OR(C756="190 Automobile",C756="200 computer hardware",C756="210 Computer software",C756="220 Quickbooks software",C756="230 Office equipment",C756="240 Office furniture"),
         E756-(E756/(1+Dashboard!$F$4)),
         0
      ),
      IF(C756="750 Business promotion",
         E756-(E756/(1+4.793/100)),
         E756-(E756/(1+Dashboard!$F$4))
      )
   )
)</f>
        <v>0</v>
      </c>
      <c r="J756" s="40">
        <f>Bank2[[#This Row],[Money in/ (Money out)]]-Bank2[[#This Row],[GST/HST]]</f>
        <v>0</v>
      </c>
      <c r="L756" s="37">
        <f t="shared" si="33"/>
        <v>0</v>
      </c>
    </row>
    <row r="757" spans="4:12" x14ac:dyDescent="0.2">
      <c r="D757" s="416">
        <f>_xlfn.XLOOKUP(C:C,Table1[for Import to Bank Register dropdown],Table1[for Pivot],0,0,1)</f>
        <v>0</v>
      </c>
      <c r="E757" s="422"/>
      <c r="F757" s="160">
        <f t="shared" si="35"/>
        <v>2222222</v>
      </c>
      <c r="G757" s="394">
        <f t="shared" si="34"/>
        <v>0</v>
      </c>
      <c r="I757" s="395">
        <f>IF(OR(C757="150 Directors advances", C757="120 accounts receivable", C757="720.2 Automobile - Insurance", C757="720.3 Automobile - License", C757="870.4 Rent - Insurance", C757="870.6 Rent - Property Tax", C757="870.7 Rent - Homeoffice", C757="870.9 Rent - Water"),
   0,
   IF(Dashboard!$F$5="Quick",
      IF(OR(C757="190 Automobile",C757="200 computer hardware",C757="210 Computer software",C757="220 Quickbooks software",C757="230 Office equipment",C757="240 Office furniture"),
         E757-(E757/(1+Dashboard!$F$4)),
         0
      ),
      IF(C757="750 Business promotion",
         E757-(E757/(1+4.793/100)),
         E757-(E757/(1+Dashboard!$F$4))
      )
   )
)</f>
        <v>0</v>
      </c>
      <c r="J757" s="40">
        <f>Bank2[[#This Row],[Money in/ (Money out)]]-Bank2[[#This Row],[GST/HST]]</f>
        <v>0</v>
      </c>
      <c r="L757" s="37">
        <f t="shared" si="33"/>
        <v>0</v>
      </c>
    </row>
    <row r="758" spans="4:12" x14ac:dyDescent="0.2">
      <c r="D758" s="416">
        <f>_xlfn.XLOOKUP(C:C,Table1[for Import to Bank Register dropdown],Table1[for Pivot],0,0,1)</f>
        <v>0</v>
      </c>
      <c r="E758" s="422"/>
      <c r="F758" s="160">
        <f t="shared" si="35"/>
        <v>2222222</v>
      </c>
      <c r="G758" s="394">
        <f t="shared" si="34"/>
        <v>0</v>
      </c>
      <c r="I758" s="395">
        <f>IF(OR(C758="150 Directors advances", C758="120 accounts receivable", C758="720.2 Automobile - Insurance", C758="720.3 Automobile - License", C758="870.4 Rent - Insurance", C758="870.6 Rent - Property Tax", C758="870.7 Rent - Homeoffice", C758="870.9 Rent - Water"),
   0,
   IF(Dashboard!$F$5="Quick",
      IF(OR(C758="190 Automobile",C758="200 computer hardware",C758="210 Computer software",C758="220 Quickbooks software",C758="230 Office equipment",C758="240 Office furniture"),
         E758-(E758/(1+Dashboard!$F$4)),
         0
      ),
      IF(C758="750 Business promotion",
         E758-(E758/(1+4.793/100)),
         E758-(E758/(1+Dashboard!$F$4))
      )
   )
)</f>
        <v>0</v>
      </c>
      <c r="J758" s="40">
        <f>Bank2[[#This Row],[Money in/ (Money out)]]-Bank2[[#This Row],[GST/HST]]</f>
        <v>0</v>
      </c>
      <c r="L758" s="37">
        <f t="shared" si="33"/>
        <v>0</v>
      </c>
    </row>
    <row r="759" spans="4:12" x14ac:dyDescent="0.2">
      <c r="D759" s="416">
        <f>_xlfn.XLOOKUP(C:C,Table1[for Import to Bank Register dropdown],Table1[for Pivot],0,0,1)</f>
        <v>0</v>
      </c>
      <c r="E759" s="422"/>
      <c r="F759" s="160">
        <f t="shared" si="35"/>
        <v>2222222</v>
      </c>
      <c r="G759" s="394">
        <f t="shared" si="34"/>
        <v>0</v>
      </c>
      <c r="I759" s="395">
        <f>IF(OR(C759="150 Directors advances", C759="120 accounts receivable", C759="720.2 Automobile - Insurance", C759="720.3 Automobile - License", C759="870.4 Rent - Insurance", C759="870.6 Rent - Property Tax", C759="870.7 Rent - Homeoffice", C759="870.9 Rent - Water"),
   0,
   IF(Dashboard!$F$5="Quick",
      IF(OR(C759="190 Automobile",C759="200 computer hardware",C759="210 Computer software",C759="220 Quickbooks software",C759="230 Office equipment",C759="240 Office furniture"),
         E759-(E759/(1+Dashboard!$F$4)),
         0
      ),
      IF(C759="750 Business promotion",
         E759-(E759/(1+4.793/100)),
         E759-(E759/(1+Dashboard!$F$4))
      )
   )
)</f>
        <v>0</v>
      </c>
      <c r="J759" s="40">
        <f>Bank2[[#This Row],[Money in/ (Money out)]]-Bank2[[#This Row],[GST/HST]]</f>
        <v>0</v>
      </c>
      <c r="L759" s="37">
        <f t="shared" si="33"/>
        <v>0</v>
      </c>
    </row>
    <row r="760" spans="4:12" x14ac:dyDescent="0.2">
      <c r="D760" s="416">
        <f>_xlfn.XLOOKUP(C:C,Table1[for Import to Bank Register dropdown],Table1[for Pivot],0,0,1)</f>
        <v>0</v>
      </c>
      <c r="E760" s="422"/>
      <c r="F760" s="160">
        <f t="shared" si="35"/>
        <v>2222222</v>
      </c>
      <c r="G760" s="394">
        <f t="shared" si="34"/>
        <v>0</v>
      </c>
      <c r="I760" s="395">
        <f>IF(OR(C760="150 Directors advances", C760="120 accounts receivable", C760="720.2 Automobile - Insurance", C760="720.3 Automobile - License", C760="870.4 Rent - Insurance", C760="870.6 Rent - Property Tax", C760="870.7 Rent - Homeoffice", C760="870.9 Rent - Water"),
   0,
   IF(Dashboard!$F$5="Quick",
      IF(OR(C760="190 Automobile",C760="200 computer hardware",C760="210 Computer software",C760="220 Quickbooks software",C760="230 Office equipment",C760="240 Office furniture"),
         E760-(E760/(1+Dashboard!$F$4)),
         0
      ),
      IF(C760="750 Business promotion",
         E760-(E760/(1+4.793/100)),
         E760-(E760/(1+Dashboard!$F$4))
      )
   )
)</f>
        <v>0</v>
      </c>
      <c r="J760" s="40">
        <f>Bank2[[#This Row],[Money in/ (Money out)]]-Bank2[[#This Row],[GST/HST]]</f>
        <v>0</v>
      </c>
      <c r="L760" s="37">
        <f t="shared" si="33"/>
        <v>0</v>
      </c>
    </row>
    <row r="761" spans="4:12" x14ac:dyDescent="0.2">
      <c r="D761" s="416">
        <f>_xlfn.XLOOKUP(C:C,Table1[for Import to Bank Register dropdown],Table1[for Pivot],0,0,1)</f>
        <v>0</v>
      </c>
      <c r="E761" s="422"/>
      <c r="F761" s="160">
        <f t="shared" si="35"/>
        <v>2222222</v>
      </c>
      <c r="G761" s="394">
        <f t="shared" si="34"/>
        <v>0</v>
      </c>
      <c r="I761" s="395">
        <f>IF(OR(C761="150 Directors advances", C761="120 accounts receivable", C761="720.2 Automobile - Insurance", C761="720.3 Automobile - License", C761="870.4 Rent - Insurance", C761="870.6 Rent - Property Tax", C761="870.7 Rent - Homeoffice", C761="870.9 Rent - Water"),
   0,
   IF(Dashboard!$F$5="Quick",
      IF(OR(C761="190 Automobile",C761="200 computer hardware",C761="210 Computer software",C761="220 Quickbooks software",C761="230 Office equipment",C761="240 Office furniture"),
         E761-(E761/(1+Dashboard!$F$4)),
         0
      ),
      IF(C761="750 Business promotion",
         E761-(E761/(1+4.793/100)),
         E761-(E761/(1+Dashboard!$F$4))
      )
   )
)</f>
        <v>0</v>
      </c>
      <c r="J761" s="40">
        <f>Bank2[[#This Row],[Money in/ (Money out)]]-Bank2[[#This Row],[GST/HST]]</f>
        <v>0</v>
      </c>
      <c r="L761" s="37">
        <f t="shared" si="33"/>
        <v>0</v>
      </c>
    </row>
    <row r="762" spans="4:12" x14ac:dyDescent="0.2">
      <c r="D762" s="416">
        <f>_xlfn.XLOOKUP(C:C,Table1[for Import to Bank Register dropdown],Table1[for Pivot],0,0,1)</f>
        <v>0</v>
      </c>
      <c r="E762" s="422"/>
      <c r="F762" s="160">
        <f t="shared" si="35"/>
        <v>2222222</v>
      </c>
      <c r="G762" s="394">
        <f t="shared" si="34"/>
        <v>0</v>
      </c>
      <c r="I762" s="395">
        <f>IF(OR(C762="150 Directors advances", C762="120 accounts receivable", C762="720.2 Automobile - Insurance", C762="720.3 Automobile - License", C762="870.4 Rent - Insurance", C762="870.6 Rent - Property Tax", C762="870.7 Rent - Homeoffice", C762="870.9 Rent - Water"),
   0,
   IF(Dashboard!$F$5="Quick",
      IF(OR(C762="190 Automobile",C762="200 computer hardware",C762="210 Computer software",C762="220 Quickbooks software",C762="230 Office equipment",C762="240 Office furniture"),
         E762-(E762/(1+Dashboard!$F$4)),
         0
      ),
      IF(C762="750 Business promotion",
         E762-(E762/(1+4.793/100)),
         E762-(E762/(1+Dashboard!$F$4))
      )
   )
)</f>
        <v>0</v>
      </c>
      <c r="J762" s="40">
        <f>Bank2[[#This Row],[Money in/ (Money out)]]-Bank2[[#This Row],[GST/HST]]</f>
        <v>0</v>
      </c>
      <c r="L762" s="37">
        <f t="shared" si="33"/>
        <v>0</v>
      </c>
    </row>
    <row r="763" spans="4:12" x14ac:dyDescent="0.2">
      <c r="D763" s="416">
        <f>_xlfn.XLOOKUP(C:C,Table1[for Import to Bank Register dropdown],Table1[for Pivot],0,0,1)</f>
        <v>0</v>
      </c>
      <c r="E763" s="422"/>
      <c r="F763" s="160">
        <f t="shared" si="35"/>
        <v>2222222</v>
      </c>
      <c r="G763" s="394">
        <f t="shared" si="34"/>
        <v>0</v>
      </c>
      <c r="I763" s="395">
        <f>IF(OR(C763="150 Directors advances", C763="120 accounts receivable", C763="720.2 Automobile - Insurance", C763="720.3 Automobile - License", C763="870.4 Rent - Insurance", C763="870.6 Rent - Property Tax", C763="870.7 Rent - Homeoffice", C763="870.9 Rent - Water"),
   0,
   IF(Dashboard!$F$5="Quick",
      IF(OR(C763="190 Automobile",C763="200 computer hardware",C763="210 Computer software",C763="220 Quickbooks software",C763="230 Office equipment",C763="240 Office furniture"),
         E763-(E763/(1+Dashboard!$F$4)),
         0
      ),
      IF(C763="750 Business promotion",
         E763-(E763/(1+4.793/100)),
         E763-(E763/(1+Dashboard!$F$4))
      )
   )
)</f>
        <v>0</v>
      </c>
      <c r="J763" s="40">
        <f>Bank2[[#This Row],[Money in/ (Money out)]]-Bank2[[#This Row],[GST/HST]]</f>
        <v>0</v>
      </c>
      <c r="L763" s="37">
        <f t="shared" si="33"/>
        <v>0</v>
      </c>
    </row>
    <row r="764" spans="4:12" x14ac:dyDescent="0.2">
      <c r="D764" s="416">
        <f>_xlfn.XLOOKUP(C:C,Table1[for Import to Bank Register dropdown],Table1[for Pivot],0,0,1)</f>
        <v>0</v>
      </c>
      <c r="E764" s="422"/>
      <c r="F764" s="160">
        <f t="shared" si="35"/>
        <v>2222222</v>
      </c>
      <c r="G764" s="394">
        <f t="shared" si="34"/>
        <v>0</v>
      </c>
      <c r="I764" s="395">
        <f>IF(OR(C764="150 Directors advances", C764="120 accounts receivable", C764="720.2 Automobile - Insurance", C764="720.3 Automobile - License", C764="870.4 Rent - Insurance", C764="870.6 Rent - Property Tax", C764="870.7 Rent - Homeoffice", C764="870.9 Rent - Water"),
   0,
   IF(Dashboard!$F$5="Quick",
      IF(OR(C764="190 Automobile",C764="200 computer hardware",C764="210 Computer software",C764="220 Quickbooks software",C764="230 Office equipment",C764="240 Office furniture"),
         E764-(E764/(1+Dashboard!$F$4)),
         0
      ),
      IF(C764="750 Business promotion",
         E764-(E764/(1+4.793/100)),
         E764-(E764/(1+Dashboard!$F$4))
      )
   )
)</f>
        <v>0</v>
      </c>
      <c r="J764" s="40">
        <f>Bank2[[#This Row],[Money in/ (Money out)]]-Bank2[[#This Row],[GST/HST]]</f>
        <v>0</v>
      </c>
      <c r="L764" s="37">
        <f t="shared" si="33"/>
        <v>0</v>
      </c>
    </row>
    <row r="765" spans="4:12" x14ac:dyDescent="0.2">
      <c r="D765" s="416">
        <f>_xlfn.XLOOKUP(C:C,Table1[for Import to Bank Register dropdown],Table1[for Pivot],0,0,1)</f>
        <v>0</v>
      </c>
      <c r="E765" s="422"/>
      <c r="F765" s="160">
        <f t="shared" si="35"/>
        <v>2222222</v>
      </c>
      <c r="G765" s="394">
        <f t="shared" si="34"/>
        <v>0</v>
      </c>
      <c r="I765" s="395">
        <f>IF(OR(C765="150 Directors advances", C765="120 accounts receivable", C765="720.2 Automobile - Insurance", C765="720.3 Automobile - License", C765="870.4 Rent - Insurance", C765="870.6 Rent - Property Tax", C765="870.7 Rent - Homeoffice", C765="870.9 Rent - Water"),
   0,
   IF(Dashboard!$F$5="Quick",
      IF(OR(C765="190 Automobile",C765="200 computer hardware",C765="210 Computer software",C765="220 Quickbooks software",C765="230 Office equipment",C765="240 Office furniture"),
         E765-(E765/(1+Dashboard!$F$4)),
         0
      ),
      IF(C765="750 Business promotion",
         E765-(E765/(1+4.793/100)),
         E765-(E765/(1+Dashboard!$F$4))
      )
   )
)</f>
        <v>0</v>
      </c>
      <c r="J765" s="40">
        <f>Bank2[[#This Row],[Money in/ (Money out)]]-Bank2[[#This Row],[GST/HST]]</f>
        <v>0</v>
      </c>
      <c r="L765" s="37">
        <f t="shared" si="33"/>
        <v>0</v>
      </c>
    </row>
    <row r="766" spans="4:12" x14ac:dyDescent="0.2">
      <c r="D766" s="416">
        <f>_xlfn.XLOOKUP(C:C,Table1[for Import to Bank Register dropdown],Table1[for Pivot],0,0,1)</f>
        <v>0</v>
      </c>
      <c r="E766" s="422"/>
      <c r="F766" s="160">
        <f t="shared" si="35"/>
        <v>2222222</v>
      </c>
      <c r="G766" s="394">
        <f t="shared" si="34"/>
        <v>0</v>
      </c>
      <c r="I766" s="395">
        <f>IF(OR(C766="150 Directors advances", C766="120 accounts receivable", C766="720.2 Automobile - Insurance", C766="720.3 Automobile - License", C766="870.4 Rent - Insurance", C766="870.6 Rent - Property Tax", C766="870.7 Rent - Homeoffice", C766="870.9 Rent - Water"),
   0,
   IF(Dashboard!$F$5="Quick",
      IF(OR(C766="190 Automobile",C766="200 computer hardware",C766="210 Computer software",C766="220 Quickbooks software",C766="230 Office equipment",C766="240 Office furniture"),
         E766-(E766/(1+Dashboard!$F$4)),
         0
      ),
      IF(C766="750 Business promotion",
         E766-(E766/(1+4.793/100)),
         E766-(E766/(1+Dashboard!$F$4))
      )
   )
)</f>
        <v>0</v>
      </c>
      <c r="J766" s="40">
        <f>Bank2[[#This Row],[Money in/ (Money out)]]-Bank2[[#This Row],[GST/HST]]</f>
        <v>0</v>
      </c>
      <c r="L766" s="37">
        <f t="shared" si="33"/>
        <v>0</v>
      </c>
    </row>
    <row r="767" spans="4:12" x14ac:dyDescent="0.2">
      <c r="D767" s="416">
        <f>_xlfn.XLOOKUP(C:C,Table1[for Import to Bank Register dropdown],Table1[for Pivot],0,0,1)</f>
        <v>0</v>
      </c>
      <c r="E767" s="422"/>
      <c r="F767" s="160">
        <f t="shared" si="35"/>
        <v>2222222</v>
      </c>
      <c r="G767" s="394">
        <f t="shared" si="34"/>
        <v>0</v>
      </c>
      <c r="I767" s="395">
        <f>IF(OR(C767="150 Directors advances", C767="120 accounts receivable", C767="720.2 Automobile - Insurance", C767="720.3 Automobile - License", C767="870.4 Rent - Insurance", C767="870.6 Rent - Property Tax", C767="870.7 Rent - Homeoffice", C767="870.9 Rent - Water"),
   0,
   IF(Dashboard!$F$5="Quick",
      IF(OR(C767="190 Automobile",C767="200 computer hardware",C767="210 Computer software",C767="220 Quickbooks software",C767="230 Office equipment",C767="240 Office furniture"),
         E767-(E767/(1+Dashboard!$F$4)),
         0
      ),
      IF(C767="750 Business promotion",
         E767-(E767/(1+4.793/100)),
         E767-(E767/(1+Dashboard!$F$4))
      )
   )
)</f>
        <v>0</v>
      </c>
      <c r="J767" s="40">
        <f>Bank2[[#This Row],[Money in/ (Money out)]]-Bank2[[#This Row],[GST/HST]]</f>
        <v>0</v>
      </c>
      <c r="L767" s="37">
        <f t="shared" si="33"/>
        <v>0</v>
      </c>
    </row>
    <row r="768" spans="4:12" x14ac:dyDescent="0.2">
      <c r="D768" s="416">
        <f>_xlfn.XLOOKUP(C:C,Table1[for Import to Bank Register dropdown],Table1[for Pivot],0,0,1)</f>
        <v>0</v>
      </c>
      <c r="E768" s="422"/>
      <c r="F768" s="160">
        <f t="shared" si="35"/>
        <v>2222222</v>
      </c>
      <c r="G768" s="394">
        <f t="shared" si="34"/>
        <v>0</v>
      </c>
      <c r="I768" s="395">
        <f>IF(OR(C768="150 Directors advances", C768="120 accounts receivable", C768="720.2 Automobile - Insurance", C768="720.3 Automobile - License", C768="870.4 Rent - Insurance", C768="870.6 Rent - Property Tax", C768="870.7 Rent - Homeoffice", C768="870.9 Rent - Water"),
   0,
   IF(Dashboard!$F$5="Quick",
      IF(OR(C768="190 Automobile",C768="200 computer hardware",C768="210 Computer software",C768="220 Quickbooks software",C768="230 Office equipment",C768="240 Office furniture"),
         E768-(E768/(1+Dashboard!$F$4)),
         0
      ),
      IF(C768="750 Business promotion",
         E768-(E768/(1+4.793/100)),
         E768-(E768/(1+Dashboard!$F$4))
      )
   )
)</f>
        <v>0</v>
      </c>
      <c r="J768" s="40">
        <f>Bank2[[#This Row],[Money in/ (Money out)]]-Bank2[[#This Row],[GST/HST]]</f>
        <v>0</v>
      </c>
      <c r="L768" s="37">
        <f t="shared" si="33"/>
        <v>0</v>
      </c>
    </row>
    <row r="769" spans="4:12" x14ac:dyDescent="0.2">
      <c r="D769" s="416">
        <f>_xlfn.XLOOKUP(C:C,Table1[for Import to Bank Register dropdown],Table1[for Pivot],0,0,1)</f>
        <v>0</v>
      </c>
      <c r="E769" s="422"/>
      <c r="F769" s="160">
        <f t="shared" si="35"/>
        <v>2222222</v>
      </c>
      <c r="G769" s="394">
        <f t="shared" si="34"/>
        <v>0</v>
      </c>
      <c r="I769" s="395">
        <f>IF(OR(C769="150 Directors advances", C769="120 accounts receivable", C769="720.2 Automobile - Insurance", C769="720.3 Automobile - License", C769="870.4 Rent - Insurance", C769="870.6 Rent - Property Tax", C769="870.7 Rent - Homeoffice", C769="870.9 Rent - Water"),
   0,
   IF(Dashboard!$F$5="Quick",
      IF(OR(C769="190 Automobile",C769="200 computer hardware",C769="210 Computer software",C769="220 Quickbooks software",C769="230 Office equipment",C769="240 Office furniture"),
         E769-(E769/(1+Dashboard!$F$4)),
         0
      ),
      IF(C769="750 Business promotion",
         E769-(E769/(1+4.793/100)),
         E769-(E769/(1+Dashboard!$F$4))
      )
   )
)</f>
        <v>0</v>
      </c>
      <c r="J769" s="40">
        <f>Bank2[[#This Row],[Money in/ (Money out)]]-Bank2[[#This Row],[GST/HST]]</f>
        <v>0</v>
      </c>
      <c r="L769" s="37">
        <f t="shared" si="33"/>
        <v>0</v>
      </c>
    </row>
    <row r="770" spans="4:12" x14ac:dyDescent="0.2">
      <c r="D770" s="416">
        <f>_xlfn.XLOOKUP(C:C,Table1[for Import to Bank Register dropdown],Table1[for Pivot],0,0,1)</f>
        <v>0</v>
      </c>
      <c r="E770" s="422"/>
      <c r="F770" s="160">
        <f t="shared" si="35"/>
        <v>2222222</v>
      </c>
      <c r="G770" s="394">
        <f t="shared" si="34"/>
        <v>0</v>
      </c>
      <c r="I770" s="395">
        <f>IF(OR(C770="150 Directors advances", C770="120 accounts receivable", C770="720.2 Automobile - Insurance", C770="720.3 Automobile - License", C770="870.4 Rent - Insurance", C770="870.6 Rent - Property Tax", C770="870.7 Rent - Homeoffice", C770="870.9 Rent - Water"),
   0,
   IF(Dashboard!$F$5="Quick",
      IF(OR(C770="190 Automobile",C770="200 computer hardware",C770="210 Computer software",C770="220 Quickbooks software",C770="230 Office equipment",C770="240 Office furniture"),
         E770-(E770/(1+Dashboard!$F$4)),
         0
      ),
      IF(C770="750 Business promotion",
         E770-(E770/(1+4.793/100)),
         E770-(E770/(1+Dashboard!$F$4))
      )
   )
)</f>
        <v>0</v>
      </c>
      <c r="J770" s="40">
        <f>Bank2[[#This Row],[Money in/ (Money out)]]-Bank2[[#This Row],[GST/HST]]</f>
        <v>0</v>
      </c>
      <c r="L770" s="37">
        <f t="shared" si="33"/>
        <v>0</v>
      </c>
    </row>
    <row r="771" spans="4:12" x14ac:dyDescent="0.2">
      <c r="D771" s="416">
        <f>_xlfn.XLOOKUP(C:C,Table1[for Import to Bank Register dropdown],Table1[for Pivot],0,0,1)</f>
        <v>0</v>
      </c>
      <c r="E771" s="422"/>
      <c r="F771" s="160">
        <f t="shared" si="35"/>
        <v>2222222</v>
      </c>
      <c r="G771" s="394">
        <f t="shared" si="34"/>
        <v>0</v>
      </c>
      <c r="I771" s="395">
        <f>IF(OR(C771="150 Directors advances", C771="120 accounts receivable", C771="720.2 Automobile - Insurance", C771="720.3 Automobile - License", C771="870.4 Rent - Insurance", C771="870.6 Rent - Property Tax", C771="870.7 Rent - Homeoffice", C771="870.9 Rent - Water"),
   0,
   IF(Dashboard!$F$5="Quick",
      IF(OR(C771="190 Automobile",C771="200 computer hardware",C771="210 Computer software",C771="220 Quickbooks software",C771="230 Office equipment",C771="240 Office furniture"),
         E771-(E771/(1+Dashboard!$F$4)),
         0
      ),
      IF(C771="750 Business promotion",
         E771-(E771/(1+4.793/100)),
         E771-(E771/(1+Dashboard!$F$4))
      )
   )
)</f>
        <v>0</v>
      </c>
      <c r="J771" s="40">
        <f>Bank2[[#This Row],[Money in/ (Money out)]]-Bank2[[#This Row],[GST/HST]]</f>
        <v>0</v>
      </c>
      <c r="L771" s="37">
        <f t="shared" si="33"/>
        <v>0</v>
      </c>
    </row>
    <row r="772" spans="4:12" x14ac:dyDescent="0.2">
      <c r="D772" s="416">
        <f>_xlfn.XLOOKUP(C:C,Table1[for Import to Bank Register dropdown],Table1[for Pivot],0,0,1)</f>
        <v>0</v>
      </c>
      <c r="E772" s="422"/>
      <c r="F772" s="160">
        <f t="shared" si="35"/>
        <v>2222222</v>
      </c>
      <c r="G772" s="394">
        <f t="shared" si="34"/>
        <v>0</v>
      </c>
      <c r="I772" s="395">
        <f>IF(OR(C772="150 Directors advances", C772="120 accounts receivable", C772="720.2 Automobile - Insurance", C772="720.3 Automobile - License", C772="870.4 Rent - Insurance", C772="870.6 Rent - Property Tax", C772="870.7 Rent - Homeoffice", C772="870.9 Rent - Water"),
   0,
   IF(Dashboard!$F$5="Quick",
      IF(OR(C772="190 Automobile",C772="200 computer hardware",C772="210 Computer software",C772="220 Quickbooks software",C772="230 Office equipment",C772="240 Office furniture"),
         E772-(E772/(1+Dashboard!$F$4)),
         0
      ),
      IF(C772="750 Business promotion",
         E772-(E772/(1+4.793/100)),
         E772-(E772/(1+Dashboard!$F$4))
      )
   )
)</f>
        <v>0</v>
      </c>
      <c r="J772" s="40">
        <f>Bank2[[#This Row],[Money in/ (Money out)]]-Bank2[[#This Row],[GST/HST]]</f>
        <v>0</v>
      </c>
      <c r="L772" s="37">
        <f t="shared" si="33"/>
        <v>0</v>
      </c>
    </row>
    <row r="773" spans="4:12" x14ac:dyDescent="0.2">
      <c r="D773" s="416">
        <f>_xlfn.XLOOKUP(C:C,Table1[for Import to Bank Register dropdown],Table1[for Pivot],0,0,1)</f>
        <v>0</v>
      </c>
      <c r="E773" s="422"/>
      <c r="F773" s="160">
        <f t="shared" si="35"/>
        <v>2222222</v>
      </c>
      <c r="G773" s="394">
        <f t="shared" si="34"/>
        <v>0</v>
      </c>
      <c r="I773" s="395">
        <f>IF(OR(C773="150 Directors advances", C773="120 accounts receivable", C773="720.2 Automobile - Insurance", C773="720.3 Automobile - License", C773="870.4 Rent - Insurance", C773="870.6 Rent - Property Tax", C773="870.7 Rent - Homeoffice", C773="870.9 Rent - Water"),
   0,
   IF(Dashboard!$F$5="Quick",
      IF(OR(C773="190 Automobile",C773="200 computer hardware",C773="210 Computer software",C773="220 Quickbooks software",C773="230 Office equipment",C773="240 Office furniture"),
         E773-(E773/(1+Dashboard!$F$4)),
         0
      ),
      IF(C773="750 Business promotion",
         E773-(E773/(1+4.793/100)),
         E773-(E773/(1+Dashboard!$F$4))
      )
   )
)</f>
        <v>0</v>
      </c>
      <c r="J773" s="40">
        <f>Bank2[[#This Row],[Money in/ (Money out)]]-Bank2[[#This Row],[GST/HST]]</f>
        <v>0</v>
      </c>
      <c r="L773" s="37">
        <f t="shared" si="33"/>
        <v>0</v>
      </c>
    </row>
    <row r="774" spans="4:12" x14ac:dyDescent="0.2">
      <c r="D774" s="416">
        <f>_xlfn.XLOOKUP(C:C,Table1[for Import to Bank Register dropdown],Table1[for Pivot],0,0,1)</f>
        <v>0</v>
      </c>
      <c r="E774" s="422"/>
      <c r="F774" s="160">
        <f t="shared" si="35"/>
        <v>2222222</v>
      </c>
      <c r="G774" s="394">
        <f t="shared" si="34"/>
        <v>0</v>
      </c>
      <c r="I774" s="395">
        <f>IF(OR(C774="150 Directors advances", C774="120 accounts receivable", C774="720.2 Automobile - Insurance", C774="720.3 Automobile - License", C774="870.4 Rent - Insurance", C774="870.6 Rent - Property Tax", C774="870.7 Rent - Homeoffice", C774="870.9 Rent - Water"),
   0,
   IF(Dashboard!$F$5="Quick",
      IF(OR(C774="190 Automobile",C774="200 computer hardware",C774="210 Computer software",C774="220 Quickbooks software",C774="230 Office equipment",C774="240 Office furniture"),
         E774-(E774/(1+Dashboard!$F$4)),
         0
      ),
      IF(C774="750 Business promotion",
         E774-(E774/(1+4.793/100)),
         E774-(E774/(1+Dashboard!$F$4))
      )
   )
)</f>
        <v>0</v>
      </c>
      <c r="J774" s="40">
        <f>Bank2[[#This Row],[Money in/ (Money out)]]-Bank2[[#This Row],[GST/HST]]</f>
        <v>0</v>
      </c>
      <c r="L774" s="37">
        <f t="shared" si="33"/>
        <v>0</v>
      </c>
    </row>
    <row r="775" spans="4:12" x14ac:dyDescent="0.2">
      <c r="D775" s="416">
        <f>_xlfn.XLOOKUP(C:C,Table1[for Import to Bank Register dropdown],Table1[for Pivot],0,0,1)</f>
        <v>0</v>
      </c>
      <c r="E775" s="422"/>
      <c r="F775" s="160">
        <f t="shared" si="35"/>
        <v>2222222</v>
      </c>
      <c r="G775" s="394">
        <f t="shared" si="34"/>
        <v>0</v>
      </c>
      <c r="I775" s="395">
        <f>IF(OR(C775="150 Directors advances", C775="120 accounts receivable", C775="720.2 Automobile - Insurance", C775="720.3 Automobile - License", C775="870.4 Rent - Insurance", C775="870.6 Rent - Property Tax", C775="870.7 Rent - Homeoffice", C775="870.9 Rent - Water"),
   0,
   IF(Dashboard!$F$5="Quick",
      IF(OR(C775="190 Automobile",C775="200 computer hardware",C775="210 Computer software",C775="220 Quickbooks software",C775="230 Office equipment",C775="240 Office furniture"),
         E775-(E775/(1+Dashboard!$F$4)),
         0
      ),
      IF(C775="750 Business promotion",
         E775-(E775/(1+4.793/100)),
         E775-(E775/(1+Dashboard!$F$4))
      )
   )
)</f>
        <v>0</v>
      </c>
      <c r="J775" s="40">
        <f>Bank2[[#This Row],[Money in/ (Money out)]]-Bank2[[#This Row],[GST/HST]]</f>
        <v>0</v>
      </c>
      <c r="L775" s="37">
        <f t="shared" ref="L775:L838" si="36">$L$3</f>
        <v>0</v>
      </c>
    </row>
    <row r="776" spans="4:12" x14ac:dyDescent="0.2">
      <c r="D776" s="416">
        <f>_xlfn.XLOOKUP(C:C,Table1[for Import to Bank Register dropdown],Table1[for Pivot],0,0,1)</f>
        <v>0</v>
      </c>
      <c r="E776" s="422"/>
      <c r="F776" s="160">
        <f t="shared" si="35"/>
        <v>2222222</v>
      </c>
      <c r="G776" s="394">
        <f t="shared" si="34"/>
        <v>0</v>
      </c>
      <c r="I776" s="395">
        <f>IF(OR(C776="150 Directors advances", C776="120 accounts receivable", C776="720.2 Automobile - Insurance", C776="720.3 Automobile - License", C776="870.4 Rent - Insurance", C776="870.6 Rent - Property Tax", C776="870.7 Rent - Homeoffice", C776="870.9 Rent - Water"),
   0,
   IF(Dashboard!$F$5="Quick",
      IF(OR(C776="190 Automobile",C776="200 computer hardware",C776="210 Computer software",C776="220 Quickbooks software",C776="230 Office equipment",C776="240 Office furniture"),
         E776-(E776/(1+Dashboard!$F$4)),
         0
      ),
      IF(C776="750 Business promotion",
         E776-(E776/(1+4.793/100)),
         E776-(E776/(1+Dashboard!$F$4))
      )
   )
)</f>
        <v>0</v>
      </c>
      <c r="J776" s="40">
        <f>Bank2[[#This Row],[Money in/ (Money out)]]-Bank2[[#This Row],[GST/HST]]</f>
        <v>0</v>
      </c>
      <c r="L776" s="37">
        <f t="shared" si="36"/>
        <v>0</v>
      </c>
    </row>
    <row r="777" spans="4:12" x14ac:dyDescent="0.2">
      <c r="D777" s="416">
        <f>_xlfn.XLOOKUP(C:C,Table1[for Import to Bank Register dropdown],Table1[for Pivot],0,0,1)</f>
        <v>0</v>
      </c>
      <c r="E777" s="422"/>
      <c r="F777" s="160">
        <f t="shared" si="35"/>
        <v>2222222</v>
      </c>
      <c r="G777" s="394">
        <f t="shared" si="34"/>
        <v>0</v>
      </c>
      <c r="I777" s="395">
        <f>IF(OR(C777="150 Directors advances", C777="120 accounts receivable", C777="720.2 Automobile - Insurance", C777="720.3 Automobile - License", C777="870.4 Rent - Insurance", C777="870.6 Rent - Property Tax", C777="870.7 Rent - Homeoffice", C777="870.9 Rent - Water"),
   0,
   IF(Dashboard!$F$5="Quick",
      IF(OR(C777="190 Automobile",C777="200 computer hardware",C777="210 Computer software",C777="220 Quickbooks software",C777="230 Office equipment",C777="240 Office furniture"),
         E777-(E777/(1+Dashboard!$F$4)),
         0
      ),
      IF(C777="750 Business promotion",
         E777-(E777/(1+4.793/100)),
         E777-(E777/(1+Dashboard!$F$4))
      )
   )
)</f>
        <v>0</v>
      </c>
      <c r="J777" s="40">
        <f>Bank2[[#This Row],[Money in/ (Money out)]]-Bank2[[#This Row],[GST/HST]]</f>
        <v>0</v>
      </c>
      <c r="L777" s="37">
        <f t="shared" si="36"/>
        <v>0</v>
      </c>
    </row>
    <row r="778" spans="4:12" x14ac:dyDescent="0.2">
      <c r="D778" s="416">
        <f>_xlfn.XLOOKUP(C:C,Table1[for Import to Bank Register dropdown],Table1[for Pivot],0,0,1)</f>
        <v>0</v>
      </c>
      <c r="E778" s="422"/>
      <c r="F778" s="160">
        <f t="shared" si="35"/>
        <v>2222222</v>
      </c>
      <c r="G778" s="394">
        <f t="shared" ref="G778:G841" si="37">G777+E778</f>
        <v>0</v>
      </c>
      <c r="I778" s="395">
        <f>IF(OR(C778="150 Directors advances", C778="120 accounts receivable", C778="720.2 Automobile - Insurance", C778="720.3 Automobile - License", C778="870.4 Rent - Insurance", C778="870.6 Rent - Property Tax", C778="870.7 Rent - Homeoffice", C778="870.9 Rent - Water"),
   0,
   IF(Dashboard!$F$5="Quick",
      IF(OR(C778="190 Automobile",C778="200 computer hardware",C778="210 Computer software",C778="220 Quickbooks software",C778="230 Office equipment",C778="240 Office furniture"),
         E778-(E778/(1+Dashboard!$F$4)),
         0
      ),
      IF(C778="750 Business promotion",
         E778-(E778/(1+4.793/100)),
         E778-(E778/(1+Dashboard!$F$4))
      )
   )
)</f>
        <v>0</v>
      </c>
      <c r="J778" s="40">
        <f>Bank2[[#This Row],[Money in/ (Money out)]]-Bank2[[#This Row],[GST/HST]]</f>
        <v>0</v>
      </c>
      <c r="L778" s="37">
        <f t="shared" si="36"/>
        <v>0</v>
      </c>
    </row>
    <row r="779" spans="4:12" x14ac:dyDescent="0.2">
      <c r="D779" s="416">
        <f>_xlfn.XLOOKUP(C:C,Table1[for Import to Bank Register dropdown],Table1[for Pivot],0,0,1)</f>
        <v>0</v>
      </c>
      <c r="E779" s="422"/>
      <c r="F779" s="160">
        <f t="shared" ref="F779:F842" si="38">$E$2</f>
        <v>2222222</v>
      </c>
      <c r="G779" s="394">
        <f t="shared" si="37"/>
        <v>0</v>
      </c>
      <c r="I779" s="395">
        <f>IF(OR(C779="150 Directors advances", C779="120 accounts receivable", C779="720.2 Automobile - Insurance", C779="720.3 Automobile - License", C779="870.4 Rent - Insurance", C779="870.6 Rent - Property Tax", C779="870.7 Rent - Homeoffice", C779="870.9 Rent - Water"),
   0,
   IF(Dashboard!$F$5="Quick",
      IF(OR(C779="190 Automobile",C779="200 computer hardware",C779="210 Computer software",C779="220 Quickbooks software",C779="230 Office equipment",C779="240 Office furniture"),
         E779-(E779/(1+Dashboard!$F$4)),
         0
      ),
      IF(C779="750 Business promotion",
         E779-(E779/(1+4.793/100)),
         E779-(E779/(1+Dashboard!$F$4))
      )
   )
)</f>
        <v>0</v>
      </c>
      <c r="J779" s="40">
        <f>Bank2[[#This Row],[Money in/ (Money out)]]-Bank2[[#This Row],[GST/HST]]</f>
        <v>0</v>
      </c>
      <c r="L779" s="37">
        <f t="shared" si="36"/>
        <v>0</v>
      </c>
    </row>
    <row r="780" spans="4:12" x14ac:dyDescent="0.2">
      <c r="D780" s="416">
        <f>_xlfn.XLOOKUP(C:C,Table1[for Import to Bank Register dropdown],Table1[for Pivot],0,0,1)</f>
        <v>0</v>
      </c>
      <c r="E780" s="422"/>
      <c r="F780" s="160">
        <f t="shared" si="38"/>
        <v>2222222</v>
      </c>
      <c r="G780" s="394">
        <f t="shared" si="37"/>
        <v>0</v>
      </c>
      <c r="I780" s="395">
        <f>IF(OR(C780="150 Directors advances", C780="120 accounts receivable", C780="720.2 Automobile - Insurance", C780="720.3 Automobile - License", C780="870.4 Rent - Insurance", C780="870.6 Rent - Property Tax", C780="870.7 Rent - Homeoffice", C780="870.9 Rent - Water"),
   0,
   IF(Dashboard!$F$5="Quick",
      IF(OR(C780="190 Automobile",C780="200 computer hardware",C780="210 Computer software",C780="220 Quickbooks software",C780="230 Office equipment",C780="240 Office furniture"),
         E780-(E780/(1+Dashboard!$F$4)),
         0
      ),
      IF(C780="750 Business promotion",
         E780-(E780/(1+4.793/100)),
         E780-(E780/(1+Dashboard!$F$4))
      )
   )
)</f>
        <v>0</v>
      </c>
      <c r="J780" s="40">
        <f>Bank2[[#This Row],[Money in/ (Money out)]]-Bank2[[#This Row],[GST/HST]]</f>
        <v>0</v>
      </c>
      <c r="L780" s="37">
        <f t="shared" si="36"/>
        <v>0</v>
      </c>
    </row>
    <row r="781" spans="4:12" x14ac:dyDescent="0.2">
      <c r="D781" s="416">
        <f>_xlfn.XLOOKUP(C:C,Table1[for Import to Bank Register dropdown],Table1[for Pivot],0,0,1)</f>
        <v>0</v>
      </c>
      <c r="E781" s="422"/>
      <c r="F781" s="160">
        <f t="shared" si="38"/>
        <v>2222222</v>
      </c>
      <c r="G781" s="394">
        <f t="shared" si="37"/>
        <v>0</v>
      </c>
      <c r="I781" s="395">
        <f>IF(OR(C781="150 Directors advances", C781="120 accounts receivable", C781="720.2 Automobile - Insurance", C781="720.3 Automobile - License", C781="870.4 Rent - Insurance", C781="870.6 Rent - Property Tax", C781="870.7 Rent - Homeoffice", C781="870.9 Rent - Water"),
   0,
   IF(Dashboard!$F$5="Quick",
      IF(OR(C781="190 Automobile",C781="200 computer hardware",C781="210 Computer software",C781="220 Quickbooks software",C781="230 Office equipment",C781="240 Office furniture"),
         E781-(E781/(1+Dashboard!$F$4)),
         0
      ),
      IF(C781="750 Business promotion",
         E781-(E781/(1+4.793/100)),
         E781-(E781/(1+Dashboard!$F$4))
      )
   )
)</f>
        <v>0</v>
      </c>
      <c r="J781" s="40">
        <f>Bank2[[#This Row],[Money in/ (Money out)]]-Bank2[[#This Row],[GST/HST]]</f>
        <v>0</v>
      </c>
      <c r="L781" s="37">
        <f t="shared" si="36"/>
        <v>0</v>
      </c>
    </row>
    <row r="782" spans="4:12" x14ac:dyDescent="0.2">
      <c r="D782" s="416">
        <f>_xlfn.XLOOKUP(C:C,Table1[for Import to Bank Register dropdown],Table1[for Pivot],0,0,1)</f>
        <v>0</v>
      </c>
      <c r="E782" s="422"/>
      <c r="F782" s="160">
        <f t="shared" si="38"/>
        <v>2222222</v>
      </c>
      <c r="G782" s="394">
        <f t="shared" si="37"/>
        <v>0</v>
      </c>
      <c r="I782" s="395">
        <f>IF(OR(C782="150 Directors advances", C782="120 accounts receivable", C782="720.2 Automobile - Insurance", C782="720.3 Automobile - License", C782="870.4 Rent - Insurance", C782="870.6 Rent - Property Tax", C782="870.7 Rent - Homeoffice", C782="870.9 Rent - Water"),
   0,
   IF(Dashboard!$F$5="Quick",
      IF(OR(C782="190 Automobile",C782="200 computer hardware",C782="210 Computer software",C782="220 Quickbooks software",C782="230 Office equipment",C782="240 Office furniture"),
         E782-(E782/(1+Dashboard!$F$4)),
         0
      ),
      IF(C782="750 Business promotion",
         E782-(E782/(1+4.793/100)),
         E782-(E782/(1+Dashboard!$F$4))
      )
   )
)</f>
        <v>0</v>
      </c>
      <c r="J782" s="40">
        <f>Bank2[[#This Row],[Money in/ (Money out)]]-Bank2[[#This Row],[GST/HST]]</f>
        <v>0</v>
      </c>
      <c r="L782" s="37">
        <f t="shared" si="36"/>
        <v>0</v>
      </c>
    </row>
    <row r="783" spans="4:12" x14ac:dyDescent="0.2">
      <c r="D783" s="416">
        <f>_xlfn.XLOOKUP(C:C,Table1[for Import to Bank Register dropdown],Table1[for Pivot],0,0,1)</f>
        <v>0</v>
      </c>
      <c r="E783" s="422"/>
      <c r="F783" s="160">
        <f t="shared" si="38"/>
        <v>2222222</v>
      </c>
      <c r="G783" s="394">
        <f t="shared" si="37"/>
        <v>0</v>
      </c>
      <c r="I783" s="395">
        <f>IF(OR(C783="150 Directors advances", C783="120 accounts receivable", C783="720.2 Automobile - Insurance", C783="720.3 Automobile - License", C783="870.4 Rent - Insurance", C783="870.6 Rent - Property Tax", C783="870.7 Rent - Homeoffice", C783="870.9 Rent - Water"),
   0,
   IF(Dashboard!$F$5="Quick",
      IF(OR(C783="190 Automobile",C783="200 computer hardware",C783="210 Computer software",C783="220 Quickbooks software",C783="230 Office equipment",C783="240 Office furniture"),
         E783-(E783/(1+Dashboard!$F$4)),
         0
      ),
      IF(C783="750 Business promotion",
         E783-(E783/(1+4.793/100)),
         E783-(E783/(1+Dashboard!$F$4))
      )
   )
)</f>
        <v>0</v>
      </c>
      <c r="J783" s="40">
        <f>Bank2[[#This Row],[Money in/ (Money out)]]-Bank2[[#This Row],[GST/HST]]</f>
        <v>0</v>
      </c>
      <c r="L783" s="37">
        <f t="shared" si="36"/>
        <v>0</v>
      </c>
    </row>
    <row r="784" spans="4:12" x14ac:dyDescent="0.2">
      <c r="D784" s="416">
        <f>_xlfn.XLOOKUP(C:C,Table1[for Import to Bank Register dropdown],Table1[for Pivot],0,0,1)</f>
        <v>0</v>
      </c>
      <c r="E784" s="422"/>
      <c r="F784" s="160">
        <f t="shared" si="38"/>
        <v>2222222</v>
      </c>
      <c r="G784" s="394">
        <f t="shared" si="37"/>
        <v>0</v>
      </c>
      <c r="I784" s="395">
        <f>IF(OR(C784="150 Directors advances", C784="120 accounts receivable", C784="720.2 Automobile - Insurance", C784="720.3 Automobile - License", C784="870.4 Rent - Insurance", C784="870.6 Rent - Property Tax", C784="870.7 Rent - Homeoffice", C784="870.9 Rent - Water"),
   0,
   IF(Dashboard!$F$5="Quick",
      IF(OR(C784="190 Automobile",C784="200 computer hardware",C784="210 Computer software",C784="220 Quickbooks software",C784="230 Office equipment",C784="240 Office furniture"),
         E784-(E784/(1+Dashboard!$F$4)),
         0
      ),
      IF(C784="750 Business promotion",
         E784-(E784/(1+4.793/100)),
         E784-(E784/(1+Dashboard!$F$4))
      )
   )
)</f>
        <v>0</v>
      </c>
      <c r="J784" s="40">
        <f>Bank2[[#This Row],[Money in/ (Money out)]]-Bank2[[#This Row],[GST/HST]]</f>
        <v>0</v>
      </c>
      <c r="L784" s="37">
        <f t="shared" si="36"/>
        <v>0</v>
      </c>
    </row>
    <row r="785" spans="4:12" x14ac:dyDescent="0.2">
      <c r="D785" s="416">
        <f>_xlfn.XLOOKUP(C:C,Table1[for Import to Bank Register dropdown],Table1[for Pivot],0,0,1)</f>
        <v>0</v>
      </c>
      <c r="E785" s="422"/>
      <c r="F785" s="160">
        <f t="shared" si="38"/>
        <v>2222222</v>
      </c>
      <c r="G785" s="394">
        <f t="shared" si="37"/>
        <v>0</v>
      </c>
      <c r="I785" s="395">
        <f>IF(OR(C785="150 Directors advances", C785="120 accounts receivable", C785="720.2 Automobile - Insurance", C785="720.3 Automobile - License", C785="870.4 Rent - Insurance", C785="870.6 Rent - Property Tax", C785="870.7 Rent - Homeoffice", C785="870.9 Rent - Water"),
   0,
   IF(Dashboard!$F$5="Quick",
      IF(OR(C785="190 Automobile",C785="200 computer hardware",C785="210 Computer software",C785="220 Quickbooks software",C785="230 Office equipment",C785="240 Office furniture"),
         E785-(E785/(1+Dashboard!$F$4)),
         0
      ),
      IF(C785="750 Business promotion",
         E785-(E785/(1+4.793/100)),
         E785-(E785/(1+Dashboard!$F$4))
      )
   )
)</f>
        <v>0</v>
      </c>
      <c r="J785" s="40">
        <f>Bank2[[#This Row],[Money in/ (Money out)]]-Bank2[[#This Row],[GST/HST]]</f>
        <v>0</v>
      </c>
      <c r="L785" s="37">
        <f t="shared" si="36"/>
        <v>0</v>
      </c>
    </row>
    <row r="786" spans="4:12" x14ac:dyDescent="0.2">
      <c r="D786" s="416">
        <f>_xlfn.XLOOKUP(C:C,Table1[for Import to Bank Register dropdown],Table1[for Pivot],0,0,1)</f>
        <v>0</v>
      </c>
      <c r="E786" s="422"/>
      <c r="F786" s="160">
        <f t="shared" si="38"/>
        <v>2222222</v>
      </c>
      <c r="G786" s="394">
        <f t="shared" si="37"/>
        <v>0</v>
      </c>
      <c r="I786" s="395">
        <f>IF(OR(C786="150 Directors advances", C786="120 accounts receivable", C786="720.2 Automobile - Insurance", C786="720.3 Automobile - License", C786="870.4 Rent - Insurance", C786="870.6 Rent - Property Tax", C786="870.7 Rent - Homeoffice", C786="870.9 Rent - Water"),
   0,
   IF(Dashboard!$F$5="Quick",
      IF(OR(C786="190 Automobile",C786="200 computer hardware",C786="210 Computer software",C786="220 Quickbooks software",C786="230 Office equipment",C786="240 Office furniture"),
         E786-(E786/(1+Dashboard!$F$4)),
         0
      ),
      IF(C786="750 Business promotion",
         E786-(E786/(1+4.793/100)),
         E786-(E786/(1+Dashboard!$F$4))
      )
   )
)</f>
        <v>0</v>
      </c>
      <c r="J786" s="40">
        <f>Bank2[[#This Row],[Money in/ (Money out)]]-Bank2[[#This Row],[GST/HST]]</f>
        <v>0</v>
      </c>
      <c r="L786" s="37">
        <f t="shared" si="36"/>
        <v>0</v>
      </c>
    </row>
    <row r="787" spans="4:12" x14ac:dyDescent="0.2">
      <c r="D787" s="416">
        <f>_xlfn.XLOOKUP(C:C,Table1[for Import to Bank Register dropdown],Table1[for Pivot],0,0,1)</f>
        <v>0</v>
      </c>
      <c r="E787" s="422"/>
      <c r="F787" s="160">
        <f t="shared" si="38"/>
        <v>2222222</v>
      </c>
      <c r="G787" s="394">
        <f t="shared" si="37"/>
        <v>0</v>
      </c>
      <c r="I787" s="395">
        <f>IF(OR(C787="150 Directors advances", C787="120 accounts receivable", C787="720.2 Automobile - Insurance", C787="720.3 Automobile - License", C787="870.4 Rent - Insurance", C787="870.6 Rent - Property Tax", C787="870.7 Rent - Homeoffice", C787="870.9 Rent - Water"),
   0,
   IF(Dashboard!$F$5="Quick",
      IF(OR(C787="190 Automobile",C787="200 computer hardware",C787="210 Computer software",C787="220 Quickbooks software",C787="230 Office equipment",C787="240 Office furniture"),
         E787-(E787/(1+Dashboard!$F$4)),
         0
      ),
      IF(C787="750 Business promotion",
         E787-(E787/(1+4.793/100)),
         E787-(E787/(1+Dashboard!$F$4))
      )
   )
)</f>
        <v>0</v>
      </c>
      <c r="J787" s="40">
        <f>Bank2[[#This Row],[Money in/ (Money out)]]-Bank2[[#This Row],[GST/HST]]</f>
        <v>0</v>
      </c>
      <c r="L787" s="37">
        <f t="shared" si="36"/>
        <v>0</v>
      </c>
    </row>
    <row r="788" spans="4:12" x14ac:dyDescent="0.2">
      <c r="D788" s="416">
        <f>_xlfn.XLOOKUP(C:C,Table1[for Import to Bank Register dropdown],Table1[for Pivot],0,0,1)</f>
        <v>0</v>
      </c>
      <c r="E788" s="422"/>
      <c r="F788" s="160">
        <f t="shared" si="38"/>
        <v>2222222</v>
      </c>
      <c r="G788" s="394">
        <f t="shared" si="37"/>
        <v>0</v>
      </c>
      <c r="I788" s="395">
        <f>IF(OR(C788="150 Directors advances", C788="120 accounts receivable", C788="720.2 Automobile - Insurance", C788="720.3 Automobile - License", C788="870.4 Rent - Insurance", C788="870.6 Rent - Property Tax", C788="870.7 Rent - Homeoffice", C788="870.9 Rent - Water"),
   0,
   IF(Dashboard!$F$5="Quick",
      IF(OR(C788="190 Automobile",C788="200 computer hardware",C788="210 Computer software",C788="220 Quickbooks software",C788="230 Office equipment",C788="240 Office furniture"),
         E788-(E788/(1+Dashboard!$F$4)),
         0
      ),
      IF(C788="750 Business promotion",
         E788-(E788/(1+4.793/100)),
         E788-(E788/(1+Dashboard!$F$4))
      )
   )
)</f>
        <v>0</v>
      </c>
      <c r="J788" s="40">
        <f>Bank2[[#This Row],[Money in/ (Money out)]]-Bank2[[#This Row],[GST/HST]]</f>
        <v>0</v>
      </c>
      <c r="L788" s="37">
        <f t="shared" si="36"/>
        <v>0</v>
      </c>
    </row>
    <row r="789" spans="4:12" x14ac:dyDescent="0.2">
      <c r="D789" s="416">
        <f>_xlfn.XLOOKUP(C:C,Table1[for Import to Bank Register dropdown],Table1[for Pivot],0,0,1)</f>
        <v>0</v>
      </c>
      <c r="E789" s="422"/>
      <c r="F789" s="160">
        <f t="shared" si="38"/>
        <v>2222222</v>
      </c>
      <c r="G789" s="394">
        <f t="shared" si="37"/>
        <v>0</v>
      </c>
      <c r="I789" s="395">
        <f>IF(OR(C789="150 Directors advances", C789="120 accounts receivable", C789="720.2 Automobile - Insurance", C789="720.3 Automobile - License", C789="870.4 Rent - Insurance", C789="870.6 Rent - Property Tax", C789="870.7 Rent - Homeoffice", C789="870.9 Rent - Water"),
   0,
   IF(Dashboard!$F$5="Quick",
      IF(OR(C789="190 Automobile",C789="200 computer hardware",C789="210 Computer software",C789="220 Quickbooks software",C789="230 Office equipment",C789="240 Office furniture"),
         E789-(E789/(1+Dashboard!$F$4)),
         0
      ),
      IF(C789="750 Business promotion",
         E789-(E789/(1+4.793/100)),
         E789-(E789/(1+Dashboard!$F$4))
      )
   )
)</f>
        <v>0</v>
      </c>
      <c r="J789" s="40">
        <f>Bank2[[#This Row],[Money in/ (Money out)]]-Bank2[[#This Row],[GST/HST]]</f>
        <v>0</v>
      </c>
      <c r="L789" s="37">
        <f t="shared" si="36"/>
        <v>0</v>
      </c>
    </row>
    <row r="790" spans="4:12" x14ac:dyDescent="0.2">
      <c r="D790" s="416">
        <f>_xlfn.XLOOKUP(C:C,Table1[for Import to Bank Register dropdown],Table1[for Pivot],0,0,1)</f>
        <v>0</v>
      </c>
      <c r="E790" s="422"/>
      <c r="F790" s="160">
        <f t="shared" si="38"/>
        <v>2222222</v>
      </c>
      <c r="G790" s="394">
        <f t="shared" si="37"/>
        <v>0</v>
      </c>
      <c r="I790" s="395">
        <f>IF(OR(C790="150 Directors advances", C790="120 accounts receivable", C790="720.2 Automobile - Insurance", C790="720.3 Automobile - License", C790="870.4 Rent - Insurance", C790="870.6 Rent - Property Tax", C790="870.7 Rent - Homeoffice", C790="870.9 Rent - Water"),
   0,
   IF(Dashboard!$F$5="Quick",
      IF(OR(C790="190 Automobile",C790="200 computer hardware",C790="210 Computer software",C790="220 Quickbooks software",C790="230 Office equipment",C790="240 Office furniture"),
         E790-(E790/(1+Dashboard!$F$4)),
         0
      ),
      IF(C790="750 Business promotion",
         E790-(E790/(1+4.793/100)),
         E790-(E790/(1+Dashboard!$F$4))
      )
   )
)</f>
        <v>0</v>
      </c>
      <c r="J790" s="40">
        <f>Bank2[[#This Row],[Money in/ (Money out)]]-Bank2[[#This Row],[GST/HST]]</f>
        <v>0</v>
      </c>
      <c r="L790" s="37">
        <f t="shared" si="36"/>
        <v>0</v>
      </c>
    </row>
    <row r="791" spans="4:12" x14ac:dyDescent="0.2">
      <c r="D791" s="416">
        <f>_xlfn.XLOOKUP(C:C,Table1[for Import to Bank Register dropdown],Table1[for Pivot],0,0,1)</f>
        <v>0</v>
      </c>
      <c r="E791" s="422"/>
      <c r="F791" s="160">
        <f t="shared" si="38"/>
        <v>2222222</v>
      </c>
      <c r="G791" s="394">
        <f t="shared" si="37"/>
        <v>0</v>
      </c>
      <c r="I791" s="395">
        <f>IF(OR(C791="150 Directors advances", C791="120 accounts receivable", C791="720.2 Automobile - Insurance", C791="720.3 Automobile - License", C791="870.4 Rent - Insurance", C791="870.6 Rent - Property Tax", C791="870.7 Rent - Homeoffice", C791="870.9 Rent - Water"),
   0,
   IF(Dashboard!$F$5="Quick",
      IF(OR(C791="190 Automobile",C791="200 computer hardware",C791="210 Computer software",C791="220 Quickbooks software",C791="230 Office equipment",C791="240 Office furniture"),
         E791-(E791/(1+Dashboard!$F$4)),
         0
      ),
      IF(C791="750 Business promotion",
         E791-(E791/(1+4.793/100)),
         E791-(E791/(1+Dashboard!$F$4))
      )
   )
)</f>
        <v>0</v>
      </c>
      <c r="J791" s="40">
        <f>Bank2[[#This Row],[Money in/ (Money out)]]-Bank2[[#This Row],[GST/HST]]</f>
        <v>0</v>
      </c>
      <c r="L791" s="37">
        <f t="shared" si="36"/>
        <v>0</v>
      </c>
    </row>
    <row r="792" spans="4:12" x14ac:dyDescent="0.2">
      <c r="D792" s="416">
        <f>_xlfn.XLOOKUP(C:C,Table1[for Import to Bank Register dropdown],Table1[for Pivot],0,0,1)</f>
        <v>0</v>
      </c>
      <c r="E792" s="422"/>
      <c r="F792" s="160">
        <f t="shared" si="38"/>
        <v>2222222</v>
      </c>
      <c r="G792" s="394">
        <f t="shared" si="37"/>
        <v>0</v>
      </c>
      <c r="I792" s="395">
        <f>IF(OR(C792="150 Directors advances", C792="120 accounts receivable", C792="720.2 Automobile - Insurance", C792="720.3 Automobile - License", C792="870.4 Rent - Insurance", C792="870.6 Rent - Property Tax", C792="870.7 Rent - Homeoffice", C792="870.9 Rent - Water"),
   0,
   IF(Dashboard!$F$5="Quick",
      IF(OR(C792="190 Automobile",C792="200 computer hardware",C792="210 Computer software",C792="220 Quickbooks software",C792="230 Office equipment",C792="240 Office furniture"),
         E792-(E792/(1+Dashboard!$F$4)),
         0
      ),
      IF(C792="750 Business promotion",
         E792-(E792/(1+4.793/100)),
         E792-(E792/(1+Dashboard!$F$4))
      )
   )
)</f>
        <v>0</v>
      </c>
      <c r="J792" s="40">
        <f>Bank2[[#This Row],[Money in/ (Money out)]]-Bank2[[#This Row],[GST/HST]]</f>
        <v>0</v>
      </c>
      <c r="L792" s="37">
        <f t="shared" si="36"/>
        <v>0</v>
      </c>
    </row>
    <row r="793" spans="4:12" x14ac:dyDescent="0.2">
      <c r="D793" s="416">
        <f>_xlfn.XLOOKUP(C:C,Table1[for Import to Bank Register dropdown],Table1[for Pivot],0,0,1)</f>
        <v>0</v>
      </c>
      <c r="E793" s="422"/>
      <c r="F793" s="160">
        <f t="shared" si="38"/>
        <v>2222222</v>
      </c>
      <c r="G793" s="394">
        <f t="shared" si="37"/>
        <v>0</v>
      </c>
      <c r="I793" s="395">
        <f>IF(OR(C793="150 Directors advances", C793="120 accounts receivable", C793="720.2 Automobile - Insurance", C793="720.3 Automobile - License", C793="870.4 Rent - Insurance", C793="870.6 Rent - Property Tax", C793="870.7 Rent - Homeoffice", C793="870.9 Rent - Water"),
   0,
   IF(Dashboard!$F$5="Quick",
      IF(OR(C793="190 Automobile",C793="200 computer hardware",C793="210 Computer software",C793="220 Quickbooks software",C793="230 Office equipment",C793="240 Office furniture"),
         E793-(E793/(1+Dashboard!$F$4)),
         0
      ),
      IF(C793="750 Business promotion",
         E793-(E793/(1+4.793/100)),
         E793-(E793/(1+Dashboard!$F$4))
      )
   )
)</f>
        <v>0</v>
      </c>
      <c r="J793" s="40">
        <f>Bank2[[#This Row],[Money in/ (Money out)]]-Bank2[[#This Row],[GST/HST]]</f>
        <v>0</v>
      </c>
      <c r="L793" s="37">
        <f t="shared" si="36"/>
        <v>0</v>
      </c>
    </row>
    <row r="794" spans="4:12" x14ac:dyDescent="0.2">
      <c r="D794" s="416">
        <f>_xlfn.XLOOKUP(C:C,Table1[for Import to Bank Register dropdown],Table1[for Pivot],0,0,1)</f>
        <v>0</v>
      </c>
      <c r="E794" s="422"/>
      <c r="F794" s="160">
        <f t="shared" si="38"/>
        <v>2222222</v>
      </c>
      <c r="G794" s="394">
        <f t="shared" si="37"/>
        <v>0</v>
      </c>
      <c r="I794" s="395">
        <f>IF(OR(C794="150 Directors advances", C794="120 accounts receivable", C794="720.2 Automobile - Insurance", C794="720.3 Automobile - License", C794="870.4 Rent - Insurance", C794="870.6 Rent - Property Tax", C794="870.7 Rent - Homeoffice", C794="870.9 Rent - Water"),
   0,
   IF(Dashboard!$F$5="Quick",
      IF(OR(C794="190 Automobile",C794="200 computer hardware",C794="210 Computer software",C794="220 Quickbooks software",C794="230 Office equipment",C794="240 Office furniture"),
         E794-(E794/(1+Dashboard!$F$4)),
         0
      ),
      IF(C794="750 Business promotion",
         E794-(E794/(1+4.793/100)),
         E794-(E794/(1+Dashboard!$F$4))
      )
   )
)</f>
        <v>0</v>
      </c>
      <c r="J794" s="40">
        <f>Bank2[[#This Row],[Money in/ (Money out)]]-Bank2[[#This Row],[GST/HST]]</f>
        <v>0</v>
      </c>
      <c r="L794" s="37">
        <f t="shared" si="36"/>
        <v>0</v>
      </c>
    </row>
    <row r="795" spans="4:12" x14ac:dyDescent="0.2">
      <c r="D795" s="416">
        <f>_xlfn.XLOOKUP(C:C,Table1[for Import to Bank Register dropdown],Table1[for Pivot],0,0,1)</f>
        <v>0</v>
      </c>
      <c r="E795" s="422"/>
      <c r="F795" s="160">
        <f t="shared" si="38"/>
        <v>2222222</v>
      </c>
      <c r="G795" s="394">
        <f t="shared" si="37"/>
        <v>0</v>
      </c>
      <c r="I795" s="395">
        <f>IF(OR(C795="150 Directors advances", C795="120 accounts receivable", C795="720.2 Automobile - Insurance", C795="720.3 Automobile - License", C795="870.4 Rent - Insurance", C795="870.6 Rent - Property Tax", C795="870.7 Rent - Homeoffice", C795="870.9 Rent - Water"),
   0,
   IF(Dashboard!$F$5="Quick",
      IF(OR(C795="190 Automobile",C795="200 computer hardware",C795="210 Computer software",C795="220 Quickbooks software",C795="230 Office equipment",C795="240 Office furniture"),
         E795-(E795/(1+Dashboard!$F$4)),
         0
      ),
      IF(C795="750 Business promotion",
         E795-(E795/(1+4.793/100)),
         E795-(E795/(1+Dashboard!$F$4))
      )
   )
)</f>
        <v>0</v>
      </c>
      <c r="J795" s="40">
        <f>Bank2[[#This Row],[Money in/ (Money out)]]-Bank2[[#This Row],[GST/HST]]</f>
        <v>0</v>
      </c>
      <c r="L795" s="37">
        <f t="shared" si="36"/>
        <v>0</v>
      </c>
    </row>
    <row r="796" spans="4:12" x14ac:dyDescent="0.2">
      <c r="D796" s="416">
        <f>_xlfn.XLOOKUP(C:C,Table1[for Import to Bank Register dropdown],Table1[for Pivot],0,0,1)</f>
        <v>0</v>
      </c>
      <c r="E796" s="422"/>
      <c r="F796" s="160">
        <f t="shared" si="38"/>
        <v>2222222</v>
      </c>
      <c r="G796" s="394">
        <f t="shared" si="37"/>
        <v>0</v>
      </c>
      <c r="I796" s="395">
        <f>IF(OR(C796="150 Directors advances", C796="120 accounts receivable", C796="720.2 Automobile - Insurance", C796="720.3 Automobile - License", C796="870.4 Rent - Insurance", C796="870.6 Rent - Property Tax", C796="870.7 Rent - Homeoffice", C796="870.9 Rent - Water"),
   0,
   IF(Dashboard!$F$5="Quick",
      IF(OR(C796="190 Automobile",C796="200 computer hardware",C796="210 Computer software",C796="220 Quickbooks software",C796="230 Office equipment",C796="240 Office furniture"),
         E796-(E796/(1+Dashboard!$F$4)),
         0
      ),
      IF(C796="750 Business promotion",
         E796-(E796/(1+4.793/100)),
         E796-(E796/(1+Dashboard!$F$4))
      )
   )
)</f>
        <v>0</v>
      </c>
      <c r="J796" s="40">
        <f>Bank2[[#This Row],[Money in/ (Money out)]]-Bank2[[#This Row],[GST/HST]]</f>
        <v>0</v>
      </c>
      <c r="L796" s="37">
        <f t="shared" si="36"/>
        <v>0</v>
      </c>
    </row>
    <row r="797" spans="4:12" x14ac:dyDescent="0.2">
      <c r="D797" s="416">
        <f>_xlfn.XLOOKUP(C:C,Table1[for Import to Bank Register dropdown],Table1[for Pivot],0,0,1)</f>
        <v>0</v>
      </c>
      <c r="E797" s="422"/>
      <c r="F797" s="160">
        <f t="shared" si="38"/>
        <v>2222222</v>
      </c>
      <c r="G797" s="394">
        <f t="shared" si="37"/>
        <v>0</v>
      </c>
      <c r="I797" s="395">
        <f>IF(OR(C797="150 Directors advances", C797="120 accounts receivable", C797="720.2 Automobile - Insurance", C797="720.3 Automobile - License", C797="870.4 Rent - Insurance", C797="870.6 Rent - Property Tax", C797="870.7 Rent - Homeoffice", C797="870.9 Rent - Water"),
   0,
   IF(Dashboard!$F$5="Quick",
      IF(OR(C797="190 Automobile",C797="200 computer hardware",C797="210 Computer software",C797="220 Quickbooks software",C797="230 Office equipment",C797="240 Office furniture"),
         E797-(E797/(1+Dashboard!$F$4)),
         0
      ),
      IF(C797="750 Business promotion",
         E797-(E797/(1+4.793/100)),
         E797-(E797/(1+Dashboard!$F$4))
      )
   )
)</f>
        <v>0</v>
      </c>
      <c r="J797" s="40">
        <f>Bank2[[#This Row],[Money in/ (Money out)]]-Bank2[[#This Row],[GST/HST]]</f>
        <v>0</v>
      </c>
      <c r="L797" s="37">
        <f t="shared" si="36"/>
        <v>0</v>
      </c>
    </row>
    <row r="798" spans="4:12" x14ac:dyDescent="0.2">
      <c r="D798" s="416">
        <f>_xlfn.XLOOKUP(C:C,Table1[for Import to Bank Register dropdown],Table1[for Pivot],0,0,1)</f>
        <v>0</v>
      </c>
      <c r="E798" s="422"/>
      <c r="F798" s="160">
        <f t="shared" si="38"/>
        <v>2222222</v>
      </c>
      <c r="G798" s="394">
        <f t="shared" si="37"/>
        <v>0</v>
      </c>
      <c r="I798" s="395">
        <f>IF(OR(C798="150 Directors advances", C798="120 accounts receivable", C798="720.2 Automobile - Insurance", C798="720.3 Automobile - License", C798="870.4 Rent - Insurance", C798="870.6 Rent - Property Tax", C798="870.7 Rent - Homeoffice", C798="870.9 Rent - Water"),
   0,
   IF(Dashboard!$F$5="Quick",
      IF(OR(C798="190 Automobile",C798="200 computer hardware",C798="210 Computer software",C798="220 Quickbooks software",C798="230 Office equipment",C798="240 Office furniture"),
         E798-(E798/(1+Dashboard!$F$4)),
         0
      ),
      IF(C798="750 Business promotion",
         E798-(E798/(1+4.793/100)),
         E798-(E798/(1+Dashboard!$F$4))
      )
   )
)</f>
        <v>0</v>
      </c>
      <c r="J798" s="40">
        <f>Bank2[[#This Row],[Money in/ (Money out)]]-Bank2[[#This Row],[GST/HST]]</f>
        <v>0</v>
      </c>
      <c r="L798" s="37">
        <f t="shared" si="36"/>
        <v>0</v>
      </c>
    </row>
    <row r="799" spans="4:12" x14ac:dyDescent="0.2">
      <c r="D799" s="416">
        <f>_xlfn.XLOOKUP(C:C,Table1[for Import to Bank Register dropdown],Table1[for Pivot],0,0,1)</f>
        <v>0</v>
      </c>
      <c r="E799" s="422"/>
      <c r="F799" s="160">
        <f t="shared" si="38"/>
        <v>2222222</v>
      </c>
      <c r="G799" s="394">
        <f t="shared" si="37"/>
        <v>0</v>
      </c>
      <c r="I799" s="395">
        <f>IF(OR(C799="150 Directors advances", C799="120 accounts receivable", C799="720.2 Automobile - Insurance", C799="720.3 Automobile - License", C799="870.4 Rent - Insurance", C799="870.6 Rent - Property Tax", C799="870.7 Rent - Homeoffice", C799="870.9 Rent - Water"),
   0,
   IF(Dashboard!$F$5="Quick",
      IF(OR(C799="190 Automobile",C799="200 computer hardware",C799="210 Computer software",C799="220 Quickbooks software",C799="230 Office equipment",C799="240 Office furniture"),
         E799-(E799/(1+Dashboard!$F$4)),
         0
      ),
      IF(C799="750 Business promotion",
         E799-(E799/(1+4.793/100)),
         E799-(E799/(1+Dashboard!$F$4))
      )
   )
)</f>
        <v>0</v>
      </c>
      <c r="J799" s="40">
        <f>Bank2[[#This Row],[Money in/ (Money out)]]-Bank2[[#This Row],[GST/HST]]</f>
        <v>0</v>
      </c>
      <c r="L799" s="37">
        <f t="shared" si="36"/>
        <v>0</v>
      </c>
    </row>
    <row r="800" spans="4:12" x14ac:dyDescent="0.2">
      <c r="D800" s="416">
        <f>_xlfn.XLOOKUP(C:C,Table1[for Import to Bank Register dropdown],Table1[for Pivot],0,0,1)</f>
        <v>0</v>
      </c>
      <c r="E800" s="422"/>
      <c r="F800" s="160">
        <f t="shared" si="38"/>
        <v>2222222</v>
      </c>
      <c r="G800" s="394">
        <f t="shared" si="37"/>
        <v>0</v>
      </c>
      <c r="I800" s="395">
        <f>IF(OR(C800="150 Directors advances", C800="120 accounts receivable", C800="720.2 Automobile - Insurance", C800="720.3 Automobile - License", C800="870.4 Rent - Insurance", C800="870.6 Rent - Property Tax", C800="870.7 Rent - Homeoffice", C800="870.9 Rent - Water"),
   0,
   IF(Dashboard!$F$5="Quick",
      IF(OR(C800="190 Automobile",C800="200 computer hardware",C800="210 Computer software",C800="220 Quickbooks software",C800="230 Office equipment",C800="240 Office furniture"),
         E800-(E800/(1+Dashboard!$F$4)),
         0
      ),
      IF(C800="750 Business promotion",
         E800-(E800/(1+4.793/100)),
         E800-(E800/(1+Dashboard!$F$4))
      )
   )
)</f>
        <v>0</v>
      </c>
      <c r="J800" s="40">
        <f>Bank2[[#This Row],[Money in/ (Money out)]]-Bank2[[#This Row],[GST/HST]]</f>
        <v>0</v>
      </c>
      <c r="L800" s="37">
        <f t="shared" si="36"/>
        <v>0</v>
      </c>
    </row>
    <row r="801" spans="4:12" x14ac:dyDescent="0.2">
      <c r="D801" s="416">
        <f>_xlfn.XLOOKUP(C:C,Table1[for Import to Bank Register dropdown],Table1[for Pivot],0,0,1)</f>
        <v>0</v>
      </c>
      <c r="E801" s="422"/>
      <c r="F801" s="160">
        <f t="shared" si="38"/>
        <v>2222222</v>
      </c>
      <c r="G801" s="394">
        <f t="shared" si="37"/>
        <v>0</v>
      </c>
      <c r="I801" s="395">
        <f>IF(OR(C801="150 Directors advances", C801="120 accounts receivable", C801="720.2 Automobile - Insurance", C801="720.3 Automobile - License", C801="870.4 Rent - Insurance", C801="870.6 Rent - Property Tax", C801="870.7 Rent - Homeoffice", C801="870.9 Rent - Water"),
   0,
   IF(Dashboard!$F$5="Quick",
      IF(OR(C801="190 Automobile",C801="200 computer hardware",C801="210 Computer software",C801="220 Quickbooks software",C801="230 Office equipment",C801="240 Office furniture"),
         E801-(E801/(1+Dashboard!$F$4)),
         0
      ),
      IF(C801="750 Business promotion",
         E801-(E801/(1+4.793/100)),
         E801-(E801/(1+Dashboard!$F$4))
      )
   )
)</f>
        <v>0</v>
      </c>
      <c r="J801" s="40">
        <f>Bank2[[#This Row],[Money in/ (Money out)]]-Bank2[[#This Row],[GST/HST]]</f>
        <v>0</v>
      </c>
      <c r="L801" s="37">
        <f t="shared" si="36"/>
        <v>0</v>
      </c>
    </row>
    <row r="802" spans="4:12" x14ac:dyDescent="0.2">
      <c r="D802" s="416">
        <f>_xlfn.XLOOKUP(C:C,Table1[for Import to Bank Register dropdown],Table1[for Pivot],0,0,1)</f>
        <v>0</v>
      </c>
      <c r="E802" s="422"/>
      <c r="F802" s="160">
        <f t="shared" si="38"/>
        <v>2222222</v>
      </c>
      <c r="G802" s="394">
        <f t="shared" si="37"/>
        <v>0</v>
      </c>
      <c r="I802" s="395">
        <f>IF(OR(C802="150 Directors advances", C802="120 accounts receivable", C802="720.2 Automobile - Insurance", C802="720.3 Automobile - License", C802="870.4 Rent - Insurance", C802="870.6 Rent - Property Tax", C802="870.7 Rent - Homeoffice", C802="870.9 Rent - Water"),
   0,
   IF(Dashboard!$F$5="Quick",
      IF(OR(C802="190 Automobile",C802="200 computer hardware",C802="210 Computer software",C802="220 Quickbooks software",C802="230 Office equipment",C802="240 Office furniture"),
         E802-(E802/(1+Dashboard!$F$4)),
         0
      ),
      IF(C802="750 Business promotion",
         E802-(E802/(1+4.793/100)),
         E802-(E802/(1+Dashboard!$F$4))
      )
   )
)</f>
        <v>0</v>
      </c>
      <c r="J802" s="40">
        <f>Bank2[[#This Row],[Money in/ (Money out)]]-Bank2[[#This Row],[GST/HST]]</f>
        <v>0</v>
      </c>
      <c r="L802" s="37">
        <f t="shared" si="36"/>
        <v>0</v>
      </c>
    </row>
    <row r="803" spans="4:12" x14ac:dyDescent="0.2">
      <c r="D803" s="416">
        <f>_xlfn.XLOOKUP(C:C,Table1[for Import to Bank Register dropdown],Table1[for Pivot],0,0,1)</f>
        <v>0</v>
      </c>
      <c r="E803" s="422"/>
      <c r="F803" s="160">
        <f t="shared" si="38"/>
        <v>2222222</v>
      </c>
      <c r="G803" s="394">
        <f t="shared" si="37"/>
        <v>0</v>
      </c>
      <c r="I803" s="395">
        <f>IF(OR(C803="150 Directors advances", C803="120 accounts receivable", C803="720.2 Automobile - Insurance", C803="720.3 Automobile - License", C803="870.4 Rent - Insurance", C803="870.6 Rent - Property Tax", C803="870.7 Rent - Homeoffice", C803="870.9 Rent - Water"),
   0,
   IF(Dashboard!$F$5="Quick",
      IF(OR(C803="190 Automobile",C803="200 computer hardware",C803="210 Computer software",C803="220 Quickbooks software",C803="230 Office equipment",C803="240 Office furniture"),
         E803-(E803/(1+Dashboard!$F$4)),
         0
      ),
      IF(C803="750 Business promotion",
         E803-(E803/(1+4.793/100)),
         E803-(E803/(1+Dashboard!$F$4))
      )
   )
)</f>
        <v>0</v>
      </c>
      <c r="J803" s="40">
        <f>Bank2[[#This Row],[Money in/ (Money out)]]-Bank2[[#This Row],[GST/HST]]</f>
        <v>0</v>
      </c>
      <c r="L803" s="37">
        <f t="shared" si="36"/>
        <v>0</v>
      </c>
    </row>
    <row r="804" spans="4:12" x14ac:dyDescent="0.2">
      <c r="D804" s="416">
        <f>_xlfn.XLOOKUP(C:C,Table1[for Import to Bank Register dropdown],Table1[for Pivot],0,0,1)</f>
        <v>0</v>
      </c>
      <c r="E804" s="422"/>
      <c r="F804" s="160">
        <f t="shared" si="38"/>
        <v>2222222</v>
      </c>
      <c r="G804" s="394">
        <f t="shared" si="37"/>
        <v>0</v>
      </c>
      <c r="I804" s="395">
        <f>IF(OR(C804="150 Directors advances", C804="120 accounts receivable", C804="720.2 Automobile - Insurance", C804="720.3 Automobile - License", C804="870.4 Rent - Insurance", C804="870.6 Rent - Property Tax", C804="870.7 Rent - Homeoffice", C804="870.9 Rent - Water"),
   0,
   IF(Dashboard!$F$5="Quick",
      IF(OR(C804="190 Automobile",C804="200 computer hardware",C804="210 Computer software",C804="220 Quickbooks software",C804="230 Office equipment",C804="240 Office furniture"),
         E804-(E804/(1+Dashboard!$F$4)),
         0
      ),
      IF(C804="750 Business promotion",
         E804-(E804/(1+4.793/100)),
         E804-(E804/(1+Dashboard!$F$4))
      )
   )
)</f>
        <v>0</v>
      </c>
      <c r="J804" s="40">
        <f>Bank2[[#This Row],[Money in/ (Money out)]]-Bank2[[#This Row],[GST/HST]]</f>
        <v>0</v>
      </c>
      <c r="L804" s="37">
        <f t="shared" si="36"/>
        <v>0</v>
      </c>
    </row>
    <row r="805" spans="4:12" x14ac:dyDescent="0.2">
      <c r="D805" s="416">
        <f>_xlfn.XLOOKUP(C:C,Table1[for Import to Bank Register dropdown],Table1[for Pivot],0,0,1)</f>
        <v>0</v>
      </c>
      <c r="E805" s="422"/>
      <c r="F805" s="160">
        <f t="shared" si="38"/>
        <v>2222222</v>
      </c>
      <c r="G805" s="394">
        <f t="shared" si="37"/>
        <v>0</v>
      </c>
      <c r="I805" s="395">
        <f>IF(OR(C805="150 Directors advances", C805="120 accounts receivable", C805="720.2 Automobile - Insurance", C805="720.3 Automobile - License", C805="870.4 Rent - Insurance", C805="870.6 Rent - Property Tax", C805="870.7 Rent - Homeoffice", C805="870.9 Rent - Water"),
   0,
   IF(Dashboard!$F$5="Quick",
      IF(OR(C805="190 Automobile",C805="200 computer hardware",C805="210 Computer software",C805="220 Quickbooks software",C805="230 Office equipment",C805="240 Office furniture"),
         E805-(E805/(1+Dashboard!$F$4)),
         0
      ),
      IF(C805="750 Business promotion",
         E805-(E805/(1+4.793/100)),
         E805-(E805/(1+Dashboard!$F$4))
      )
   )
)</f>
        <v>0</v>
      </c>
      <c r="J805" s="40">
        <f>Bank2[[#This Row],[Money in/ (Money out)]]-Bank2[[#This Row],[GST/HST]]</f>
        <v>0</v>
      </c>
      <c r="L805" s="37">
        <f t="shared" si="36"/>
        <v>0</v>
      </c>
    </row>
    <row r="806" spans="4:12" x14ac:dyDescent="0.2">
      <c r="D806" s="416">
        <f>_xlfn.XLOOKUP(C:C,Table1[for Import to Bank Register dropdown],Table1[for Pivot],0,0,1)</f>
        <v>0</v>
      </c>
      <c r="E806" s="422"/>
      <c r="F806" s="160">
        <f t="shared" si="38"/>
        <v>2222222</v>
      </c>
      <c r="G806" s="394">
        <f t="shared" si="37"/>
        <v>0</v>
      </c>
      <c r="I806" s="395">
        <f>IF(OR(C806="150 Directors advances", C806="120 accounts receivable", C806="720.2 Automobile - Insurance", C806="720.3 Automobile - License", C806="870.4 Rent - Insurance", C806="870.6 Rent - Property Tax", C806="870.7 Rent - Homeoffice", C806="870.9 Rent - Water"),
   0,
   IF(Dashboard!$F$5="Quick",
      IF(OR(C806="190 Automobile",C806="200 computer hardware",C806="210 Computer software",C806="220 Quickbooks software",C806="230 Office equipment",C806="240 Office furniture"),
         E806-(E806/(1+Dashboard!$F$4)),
         0
      ),
      IF(C806="750 Business promotion",
         E806-(E806/(1+4.793/100)),
         E806-(E806/(1+Dashboard!$F$4))
      )
   )
)</f>
        <v>0</v>
      </c>
      <c r="J806" s="40">
        <f>Bank2[[#This Row],[Money in/ (Money out)]]-Bank2[[#This Row],[GST/HST]]</f>
        <v>0</v>
      </c>
      <c r="L806" s="37">
        <f t="shared" si="36"/>
        <v>0</v>
      </c>
    </row>
    <row r="807" spans="4:12" x14ac:dyDescent="0.2">
      <c r="D807" s="416">
        <f>_xlfn.XLOOKUP(C:C,Table1[for Import to Bank Register dropdown],Table1[for Pivot],0,0,1)</f>
        <v>0</v>
      </c>
      <c r="E807" s="422"/>
      <c r="F807" s="160">
        <f t="shared" si="38"/>
        <v>2222222</v>
      </c>
      <c r="G807" s="394">
        <f t="shared" si="37"/>
        <v>0</v>
      </c>
      <c r="I807" s="395">
        <f>IF(OR(C807="150 Directors advances", C807="120 accounts receivable", C807="720.2 Automobile - Insurance", C807="720.3 Automobile - License", C807="870.4 Rent - Insurance", C807="870.6 Rent - Property Tax", C807="870.7 Rent - Homeoffice", C807="870.9 Rent - Water"),
   0,
   IF(Dashboard!$F$5="Quick",
      IF(OR(C807="190 Automobile",C807="200 computer hardware",C807="210 Computer software",C807="220 Quickbooks software",C807="230 Office equipment",C807="240 Office furniture"),
         E807-(E807/(1+Dashboard!$F$4)),
         0
      ),
      IF(C807="750 Business promotion",
         E807-(E807/(1+4.793/100)),
         E807-(E807/(1+Dashboard!$F$4))
      )
   )
)</f>
        <v>0</v>
      </c>
      <c r="J807" s="40">
        <f>Bank2[[#This Row],[Money in/ (Money out)]]-Bank2[[#This Row],[GST/HST]]</f>
        <v>0</v>
      </c>
      <c r="L807" s="37">
        <f t="shared" si="36"/>
        <v>0</v>
      </c>
    </row>
    <row r="808" spans="4:12" x14ac:dyDescent="0.2">
      <c r="D808" s="416">
        <f>_xlfn.XLOOKUP(C:C,Table1[for Import to Bank Register dropdown],Table1[for Pivot],0,0,1)</f>
        <v>0</v>
      </c>
      <c r="E808" s="422"/>
      <c r="F808" s="160">
        <f t="shared" si="38"/>
        <v>2222222</v>
      </c>
      <c r="G808" s="394">
        <f t="shared" si="37"/>
        <v>0</v>
      </c>
      <c r="I808" s="395">
        <f>IF(OR(C808="150 Directors advances", C808="120 accounts receivable", C808="720.2 Automobile - Insurance", C808="720.3 Automobile - License", C808="870.4 Rent - Insurance", C808="870.6 Rent - Property Tax", C808="870.7 Rent - Homeoffice", C808="870.9 Rent - Water"),
   0,
   IF(Dashboard!$F$5="Quick",
      IF(OR(C808="190 Automobile",C808="200 computer hardware",C808="210 Computer software",C808="220 Quickbooks software",C808="230 Office equipment",C808="240 Office furniture"),
         E808-(E808/(1+Dashboard!$F$4)),
         0
      ),
      IF(C808="750 Business promotion",
         E808-(E808/(1+4.793/100)),
         E808-(E808/(1+Dashboard!$F$4))
      )
   )
)</f>
        <v>0</v>
      </c>
      <c r="J808" s="40">
        <f>Bank2[[#This Row],[Money in/ (Money out)]]-Bank2[[#This Row],[GST/HST]]</f>
        <v>0</v>
      </c>
      <c r="L808" s="37">
        <f t="shared" si="36"/>
        <v>0</v>
      </c>
    </row>
    <row r="809" spans="4:12" x14ac:dyDescent="0.2">
      <c r="D809" s="416">
        <f>_xlfn.XLOOKUP(C:C,Table1[for Import to Bank Register dropdown],Table1[for Pivot],0,0,1)</f>
        <v>0</v>
      </c>
      <c r="E809" s="422"/>
      <c r="F809" s="160">
        <f t="shared" si="38"/>
        <v>2222222</v>
      </c>
      <c r="G809" s="394">
        <f t="shared" si="37"/>
        <v>0</v>
      </c>
      <c r="I809" s="395">
        <f>IF(OR(C809="150 Directors advances", C809="120 accounts receivable", C809="720.2 Automobile - Insurance", C809="720.3 Automobile - License", C809="870.4 Rent - Insurance", C809="870.6 Rent - Property Tax", C809="870.7 Rent - Homeoffice", C809="870.9 Rent - Water"),
   0,
   IF(Dashboard!$F$5="Quick",
      IF(OR(C809="190 Automobile",C809="200 computer hardware",C809="210 Computer software",C809="220 Quickbooks software",C809="230 Office equipment",C809="240 Office furniture"),
         E809-(E809/(1+Dashboard!$F$4)),
         0
      ),
      IF(C809="750 Business promotion",
         E809-(E809/(1+4.793/100)),
         E809-(E809/(1+Dashboard!$F$4))
      )
   )
)</f>
        <v>0</v>
      </c>
      <c r="J809" s="40">
        <f>Bank2[[#This Row],[Money in/ (Money out)]]-Bank2[[#This Row],[GST/HST]]</f>
        <v>0</v>
      </c>
      <c r="L809" s="37">
        <f t="shared" si="36"/>
        <v>0</v>
      </c>
    </row>
    <row r="810" spans="4:12" x14ac:dyDescent="0.2">
      <c r="D810" s="416">
        <f>_xlfn.XLOOKUP(C:C,Table1[for Import to Bank Register dropdown],Table1[for Pivot],0,0,1)</f>
        <v>0</v>
      </c>
      <c r="E810" s="422"/>
      <c r="F810" s="160">
        <f t="shared" si="38"/>
        <v>2222222</v>
      </c>
      <c r="G810" s="394">
        <f t="shared" si="37"/>
        <v>0</v>
      </c>
      <c r="I810" s="395">
        <f>IF(OR(C810="150 Directors advances", C810="120 accounts receivable", C810="720.2 Automobile - Insurance", C810="720.3 Automobile - License", C810="870.4 Rent - Insurance", C810="870.6 Rent - Property Tax", C810="870.7 Rent - Homeoffice", C810="870.9 Rent - Water"),
   0,
   IF(Dashboard!$F$5="Quick",
      IF(OR(C810="190 Automobile",C810="200 computer hardware",C810="210 Computer software",C810="220 Quickbooks software",C810="230 Office equipment",C810="240 Office furniture"),
         E810-(E810/(1+Dashboard!$F$4)),
         0
      ),
      IF(C810="750 Business promotion",
         E810-(E810/(1+4.793/100)),
         E810-(E810/(1+Dashboard!$F$4))
      )
   )
)</f>
        <v>0</v>
      </c>
      <c r="J810" s="40">
        <f>Bank2[[#This Row],[Money in/ (Money out)]]-Bank2[[#This Row],[GST/HST]]</f>
        <v>0</v>
      </c>
      <c r="L810" s="37">
        <f t="shared" si="36"/>
        <v>0</v>
      </c>
    </row>
    <row r="811" spans="4:12" x14ac:dyDescent="0.2">
      <c r="D811" s="416">
        <f>_xlfn.XLOOKUP(C:C,Table1[for Import to Bank Register dropdown],Table1[for Pivot],0,0,1)</f>
        <v>0</v>
      </c>
      <c r="E811" s="422"/>
      <c r="F811" s="160">
        <f t="shared" si="38"/>
        <v>2222222</v>
      </c>
      <c r="G811" s="394">
        <f t="shared" si="37"/>
        <v>0</v>
      </c>
      <c r="I811" s="395">
        <f>IF(OR(C811="150 Directors advances", C811="120 accounts receivable", C811="720.2 Automobile - Insurance", C811="720.3 Automobile - License", C811="870.4 Rent - Insurance", C811="870.6 Rent - Property Tax", C811="870.7 Rent - Homeoffice", C811="870.9 Rent - Water"),
   0,
   IF(Dashboard!$F$5="Quick",
      IF(OR(C811="190 Automobile",C811="200 computer hardware",C811="210 Computer software",C811="220 Quickbooks software",C811="230 Office equipment",C811="240 Office furniture"),
         E811-(E811/(1+Dashboard!$F$4)),
         0
      ),
      IF(C811="750 Business promotion",
         E811-(E811/(1+4.793/100)),
         E811-(E811/(1+Dashboard!$F$4))
      )
   )
)</f>
        <v>0</v>
      </c>
      <c r="J811" s="40">
        <f>Bank2[[#This Row],[Money in/ (Money out)]]-Bank2[[#This Row],[GST/HST]]</f>
        <v>0</v>
      </c>
      <c r="L811" s="37">
        <f t="shared" si="36"/>
        <v>0</v>
      </c>
    </row>
    <row r="812" spans="4:12" x14ac:dyDescent="0.2">
      <c r="D812" s="416">
        <f>_xlfn.XLOOKUP(C:C,Table1[for Import to Bank Register dropdown],Table1[for Pivot],0,0,1)</f>
        <v>0</v>
      </c>
      <c r="E812" s="422"/>
      <c r="F812" s="160">
        <f t="shared" si="38"/>
        <v>2222222</v>
      </c>
      <c r="G812" s="394">
        <f t="shared" si="37"/>
        <v>0</v>
      </c>
      <c r="I812" s="395">
        <f>IF(OR(C812="150 Directors advances", C812="120 accounts receivable", C812="720.2 Automobile - Insurance", C812="720.3 Automobile - License", C812="870.4 Rent - Insurance", C812="870.6 Rent - Property Tax", C812="870.7 Rent - Homeoffice", C812="870.9 Rent - Water"),
   0,
   IF(Dashboard!$F$5="Quick",
      IF(OR(C812="190 Automobile",C812="200 computer hardware",C812="210 Computer software",C812="220 Quickbooks software",C812="230 Office equipment",C812="240 Office furniture"),
         E812-(E812/(1+Dashboard!$F$4)),
         0
      ),
      IF(C812="750 Business promotion",
         E812-(E812/(1+4.793/100)),
         E812-(E812/(1+Dashboard!$F$4))
      )
   )
)</f>
        <v>0</v>
      </c>
      <c r="J812" s="40">
        <f>Bank2[[#This Row],[Money in/ (Money out)]]-Bank2[[#This Row],[GST/HST]]</f>
        <v>0</v>
      </c>
      <c r="L812" s="37">
        <f t="shared" si="36"/>
        <v>0</v>
      </c>
    </row>
    <row r="813" spans="4:12" x14ac:dyDescent="0.2">
      <c r="D813" s="416">
        <f>_xlfn.XLOOKUP(C:C,Table1[for Import to Bank Register dropdown],Table1[for Pivot],0,0,1)</f>
        <v>0</v>
      </c>
      <c r="E813" s="422"/>
      <c r="F813" s="160">
        <f t="shared" si="38"/>
        <v>2222222</v>
      </c>
      <c r="G813" s="394">
        <f t="shared" si="37"/>
        <v>0</v>
      </c>
      <c r="I813" s="395">
        <f>IF(OR(C813="150 Directors advances", C813="120 accounts receivable", C813="720.2 Automobile - Insurance", C813="720.3 Automobile - License", C813="870.4 Rent - Insurance", C813="870.6 Rent - Property Tax", C813="870.7 Rent - Homeoffice", C813="870.9 Rent - Water"),
   0,
   IF(Dashboard!$F$5="Quick",
      IF(OR(C813="190 Automobile",C813="200 computer hardware",C813="210 Computer software",C813="220 Quickbooks software",C813="230 Office equipment",C813="240 Office furniture"),
         E813-(E813/(1+Dashboard!$F$4)),
         0
      ),
      IF(C813="750 Business promotion",
         E813-(E813/(1+4.793/100)),
         E813-(E813/(1+Dashboard!$F$4))
      )
   )
)</f>
        <v>0</v>
      </c>
      <c r="J813" s="40">
        <f>Bank2[[#This Row],[Money in/ (Money out)]]-Bank2[[#This Row],[GST/HST]]</f>
        <v>0</v>
      </c>
      <c r="L813" s="37">
        <f t="shared" si="36"/>
        <v>0</v>
      </c>
    </row>
    <row r="814" spans="4:12" x14ac:dyDescent="0.2">
      <c r="D814" s="416">
        <f>_xlfn.XLOOKUP(C:C,Table1[for Import to Bank Register dropdown],Table1[for Pivot],0,0,1)</f>
        <v>0</v>
      </c>
      <c r="E814" s="422"/>
      <c r="F814" s="160">
        <f t="shared" si="38"/>
        <v>2222222</v>
      </c>
      <c r="G814" s="394">
        <f t="shared" si="37"/>
        <v>0</v>
      </c>
      <c r="I814" s="395">
        <f>IF(OR(C814="150 Directors advances", C814="120 accounts receivable", C814="720.2 Automobile - Insurance", C814="720.3 Automobile - License", C814="870.4 Rent - Insurance", C814="870.6 Rent - Property Tax", C814="870.7 Rent - Homeoffice", C814="870.9 Rent - Water"),
   0,
   IF(Dashboard!$F$5="Quick",
      IF(OR(C814="190 Automobile",C814="200 computer hardware",C814="210 Computer software",C814="220 Quickbooks software",C814="230 Office equipment",C814="240 Office furniture"),
         E814-(E814/(1+Dashboard!$F$4)),
         0
      ),
      IF(C814="750 Business promotion",
         E814-(E814/(1+4.793/100)),
         E814-(E814/(1+Dashboard!$F$4))
      )
   )
)</f>
        <v>0</v>
      </c>
      <c r="J814" s="40">
        <f>Bank2[[#This Row],[Money in/ (Money out)]]-Bank2[[#This Row],[GST/HST]]</f>
        <v>0</v>
      </c>
      <c r="L814" s="37">
        <f t="shared" si="36"/>
        <v>0</v>
      </c>
    </row>
    <row r="815" spans="4:12" x14ac:dyDescent="0.2">
      <c r="D815" s="416">
        <f>_xlfn.XLOOKUP(C:C,Table1[for Import to Bank Register dropdown],Table1[for Pivot],0,0,1)</f>
        <v>0</v>
      </c>
      <c r="E815" s="422"/>
      <c r="F815" s="160">
        <f t="shared" si="38"/>
        <v>2222222</v>
      </c>
      <c r="G815" s="394">
        <f t="shared" si="37"/>
        <v>0</v>
      </c>
      <c r="I815" s="395">
        <f>IF(OR(C815="150 Directors advances", C815="120 accounts receivable", C815="720.2 Automobile - Insurance", C815="720.3 Automobile - License", C815="870.4 Rent - Insurance", C815="870.6 Rent - Property Tax", C815="870.7 Rent - Homeoffice", C815="870.9 Rent - Water"),
   0,
   IF(Dashboard!$F$5="Quick",
      IF(OR(C815="190 Automobile",C815="200 computer hardware",C815="210 Computer software",C815="220 Quickbooks software",C815="230 Office equipment",C815="240 Office furniture"),
         E815-(E815/(1+Dashboard!$F$4)),
         0
      ),
      IF(C815="750 Business promotion",
         E815-(E815/(1+4.793/100)),
         E815-(E815/(1+Dashboard!$F$4))
      )
   )
)</f>
        <v>0</v>
      </c>
      <c r="J815" s="40">
        <f>Bank2[[#This Row],[Money in/ (Money out)]]-Bank2[[#This Row],[GST/HST]]</f>
        <v>0</v>
      </c>
      <c r="L815" s="37">
        <f t="shared" si="36"/>
        <v>0</v>
      </c>
    </row>
    <row r="816" spans="4:12" x14ac:dyDescent="0.2">
      <c r="D816" s="416">
        <f>_xlfn.XLOOKUP(C:C,Table1[for Import to Bank Register dropdown],Table1[for Pivot],0,0,1)</f>
        <v>0</v>
      </c>
      <c r="E816" s="422"/>
      <c r="F816" s="160">
        <f t="shared" si="38"/>
        <v>2222222</v>
      </c>
      <c r="G816" s="394">
        <f t="shared" si="37"/>
        <v>0</v>
      </c>
      <c r="I816" s="395">
        <f>IF(OR(C816="150 Directors advances", C816="120 accounts receivable", C816="720.2 Automobile - Insurance", C816="720.3 Automobile - License", C816="870.4 Rent - Insurance", C816="870.6 Rent - Property Tax", C816="870.7 Rent - Homeoffice", C816="870.9 Rent - Water"),
   0,
   IF(Dashboard!$F$5="Quick",
      IF(OR(C816="190 Automobile",C816="200 computer hardware",C816="210 Computer software",C816="220 Quickbooks software",C816="230 Office equipment",C816="240 Office furniture"),
         E816-(E816/(1+Dashboard!$F$4)),
         0
      ),
      IF(C816="750 Business promotion",
         E816-(E816/(1+4.793/100)),
         E816-(E816/(1+Dashboard!$F$4))
      )
   )
)</f>
        <v>0</v>
      </c>
      <c r="J816" s="40">
        <f>Bank2[[#This Row],[Money in/ (Money out)]]-Bank2[[#This Row],[GST/HST]]</f>
        <v>0</v>
      </c>
      <c r="L816" s="37">
        <f t="shared" si="36"/>
        <v>0</v>
      </c>
    </row>
    <row r="817" spans="4:12" x14ac:dyDescent="0.2">
      <c r="D817" s="416">
        <f>_xlfn.XLOOKUP(C:C,Table1[for Import to Bank Register dropdown],Table1[for Pivot],0,0,1)</f>
        <v>0</v>
      </c>
      <c r="E817" s="422"/>
      <c r="F817" s="160">
        <f t="shared" si="38"/>
        <v>2222222</v>
      </c>
      <c r="G817" s="394">
        <f t="shared" si="37"/>
        <v>0</v>
      </c>
      <c r="I817" s="395">
        <f>IF(OR(C817="150 Directors advances", C817="120 accounts receivable", C817="720.2 Automobile - Insurance", C817="720.3 Automobile - License", C817="870.4 Rent - Insurance", C817="870.6 Rent - Property Tax", C817="870.7 Rent - Homeoffice", C817="870.9 Rent - Water"),
   0,
   IF(Dashboard!$F$5="Quick",
      IF(OR(C817="190 Automobile",C817="200 computer hardware",C817="210 Computer software",C817="220 Quickbooks software",C817="230 Office equipment",C817="240 Office furniture"),
         E817-(E817/(1+Dashboard!$F$4)),
         0
      ),
      IF(C817="750 Business promotion",
         E817-(E817/(1+4.793/100)),
         E817-(E817/(1+Dashboard!$F$4))
      )
   )
)</f>
        <v>0</v>
      </c>
      <c r="J817" s="40">
        <f>Bank2[[#This Row],[Money in/ (Money out)]]-Bank2[[#This Row],[GST/HST]]</f>
        <v>0</v>
      </c>
      <c r="L817" s="37">
        <f t="shared" si="36"/>
        <v>0</v>
      </c>
    </row>
    <row r="818" spans="4:12" x14ac:dyDescent="0.2">
      <c r="D818" s="416">
        <f>_xlfn.XLOOKUP(C:C,Table1[for Import to Bank Register dropdown],Table1[for Pivot],0,0,1)</f>
        <v>0</v>
      </c>
      <c r="E818" s="422"/>
      <c r="F818" s="160">
        <f t="shared" si="38"/>
        <v>2222222</v>
      </c>
      <c r="G818" s="394">
        <f t="shared" si="37"/>
        <v>0</v>
      </c>
      <c r="I818" s="395">
        <f>IF(OR(C818="150 Directors advances", C818="120 accounts receivable", C818="720.2 Automobile - Insurance", C818="720.3 Automobile - License", C818="870.4 Rent - Insurance", C818="870.6 Rent - Property Tax", C818="870.7 Rent - Homeoffice", C818="870.9 Rent - Water"),
   0,
   IF(Dashboard!$F$5="Quick",
      IF(OR(C818="190 Automobile",C818="200 computer hardware",C818="210 Computer software",C818="220 Quickbooks software",C818="230 Office equipment",C818="240 Office furniture"),
         E818-(E818/(1+Dashboard!$F$4)),
         0
      ),
      IF(C818="750 Business promotion",
         E818-(E818/(1+4.793/100)),
         E818-(E818/(1+Dashboard!$F$4))
      )
   )
)</f>
        <v>0</v>
      </c>
      <c r="J818" s="40">
        <f>Bank2[[#This Row],[Money in/ (Money out)]]-Bank2[[#This Row],[GST/HST]]</f>
        <v>0</v>
      </c>
      <c r="L818" s="37">
        <f t="shared" si="36"/>
        <v>0</v>
      </c>
    </row>
    <row r="819" spans="4:12" x14ac:dyDescent="0.2">
      <c r="D819" s="416">
        <f>_xlfn.XLOOKUP(C:C,Table1[for Import to Bank Register dropdown],Table1[for Pivot],0,0,1)</f>
        <v>0</v>
      </c>
      <c r="E819" s="422"/>
      <c r="F819" s="160">
        <f t="shared" si="38"/>
        <v>2222222</v>
      </c>
      <c r="G819" s="394">
        <f t="shared" si="37"/>
        <v>0</v>
      </c>
      <c r="I819" s="395">
        <f>IF(OR(C819="150 Directors advances", C819="120 accounts receivable", C819="720.2 Automobile - Insurance", C819="720.3 Automobile - License", C819="870.4 Rent - Insurance", C819="870.6 Rent - Property Tax", C819="870.7 Rent - Homeoffice", C819="870.9 Rent - Water"),
   0,
   IF(Dashboard!$F$5="Quick",
      IF(OR(C819="190 Automobile",C819="200 computer hardware",C819="210 Computer software",C819="220 Quickbooks software",C819="230 Office equipment",C819="240 Office furniture"),
         E819-(E819/(1+Dashboard!$F$4)),
         0
      ),
      IF(C819="750 Business promotion",
         E819-(E819/(1+4.793/100)),
         E819-(E819/(1+Dashboard!$F$4))
      )
   )
)</f>
        <v>0</v>
      </c>
      <c r="J819" s="40">
        <f>Bank2[[#This Row],[Money in/ (Money out)]]-Bank2[[#This Row],[GST/HST]]</f>
        <v>0</v>
      </c>
      <c r="L819" s="37">
        <f t="shared" si="36"/>
        <v>0</v>
      </c>
    </row>
    <row r="820" spans="4:12" x14ac:dyDescent="0.2">
      <c r="D820" s="416">
        <f>_xlfn.XLOOKUP(C:C,Table1[for Import to Bank Register dropdown],Table1[for Pivot],0,0,1)</f>
        <v>0</v>
      </c>
      <c r="E820" s="422"/>
      <c r="F820" s="160">
        <f t="shared" si="38"/>
        <v>2222222</v>
      </c>
      <c r="G820" s="394">
        <f t="shared" si="37"/>
        <v>0</v>
      </c>
      <c r="I820" s="395">
        <f>IF(OR(C820="150 Directors advances", C820="120 accounts receivable", C820="720.2 Automobile - Insurance", C820="720.3 Automobile - License", C820="870.4 Rent - Insurance", C820="870.6 Rent - Property Tax", C820="870.7 Rent - Homeoffice", C820="870.9 Rent - Water"),
   0,
   IF(Dashboard!$F$5="Quick",
      IF(OR(C820="190 Automobile",C820="200 computer hardware",C820="210 Computer software",C820="220 Quickbooks software",C820="230 Office equipment",C820="240 Office furniture"),
         E820-(E820/(1+Dashboard!$F$4)),
         0
      ),
      IF(C820="750 Business promotion",
         E820-(E820/(1+4.793/100)),
         E820-(E820/(1+Dashboard!$F$4))
      )
   )
)</f>
        <v>0</v>
      </c>
      <c r="J820" s="40">
        <f>Bank2[[#This Row],[Money in/ (Money out)]]-Bank2[[#This Row],[GST/HST]]</f>
        <v>0</v>
      </c>
      <c r="L820" s="37">
        <f t="shared" si="36"/>
        <v>0</v>
      </c>
    </row>
    <row r="821" spans="4:12" x14ac:dyDescent="0.2">
      <c r="D821" s="416">
        <f>_xlfn.XLOOKUP(C:C,Table1[for Import to Bank Register dropdown],Table1[for Pivot],0,0,1)</f>
        <v>0</v>
      </c>
      <c r="E821" s="422"/>
      <c r="F821" s="160">
        <f t="shared" si="38"/>
        <v>2222222</v>
      </c>
      <c r="G821" s="394">
        <f t="shared" si="37"/>
        <v>0</v>
      </c>
      <c r="I821" s="395">
        <f>IF(OR(C821="150 Directors advances", C821="120 accounts receivable", C821="720.2 Automobile - Insurance", C821="720.3 Automobile - License", C821="870.4 Rent - Insurance", C821="870.6 Rent - Property Tax", C821="870.7 Rent - Homeoffice", C821="870.9 Rent - Water"),
   0,
   IF(Dashboard!$F$5="Quick",
      IF(OR(C821="190 Automobile",C821="200 computer hardware",C821="210 Computer software",C821="220 Quickbooks software",C821="230 Office equipment",C821="240 Office furniture"),
         E821-(E821/(1+Dashboard!$F$4)),
         0
      ),
      IF(C821="750 Business promotion",
         E821-(E821/(1+4.793/100)),
         E821-(E821/(1+Dashboard!$F$4))
      )
   )
)</f>
        <v>0</v>
      </c>
      <c r="J821" s="40">
        <f>Bank2[[#This Row],[Money in/ (Money out)]]-Bank2[[#This Row],[GST/HST]]</f>
        <v>0</v>
      </c>
      <c r="L821" s="37">
        <f t="shared" si="36"/>
        <v>0</v>
      </c>
    </row>
    <row r="822" spans="4:12" x14ac:dyDescent="0.2">
      <c r="D822" s="416">
        <f>_xlfn.XLOOKUP(C:C,Table1[for Import to Bank Register dropdown],Table1[for Pivot],0,0,1)</f>
        <v>0</v>
      </c>
      <c r="E822" s="422"/>
      <c r="F822" s="160">
        <f t="shared" si="38"/>
        <v>2222222</v>
      </c>
      <c r="G822" s="394">
        <f t="shared" si="37"/>
        <v>0</v>
      </c>
      <c r="I822" s="395">
        <f>IF(OR(C822="150 Directors advances", C822="120 accounts receivable", C822="720.2 Automobile - Insurance", C822="720.3 Automobile - License", C822="870.4 Rent - Insurance", C822="870.6 Rent - Property Tax", C822="870.7 Rent - Homeoffice", C822="870.9 Rent - Water"),
   0,
   IF(Dashboard!$F$5="Quick",
      IF(OR(C822="190 Automobile",C822="200 computer hardware",C822="210 Computer software",C822="220 Quickbooks software",C822="230 Office equipment",C822="240 Office furniture"),
         E822-(E822/(1+Dashboard!$F$4)),
         0
      ),
      IF(C822="750 Business promotion",
         E822-(E822/(1+4.793/100)),
         E822-(E822/(1+Dashboard!$F$4))
      )
   )
)</f>
        <v>0</v>
      </c>
      <c r="J822" s="40">
        <f>Bank2[[#This Row],[Money in/ (Money out)]]-Bank2[[#This Row],[GST/HST]]</f>
        <v>0</v>
      </c>
      <c r="L822" s="37">
        <f t="shared" si="36"/>
        <v>0</v>
      </c>
    </row>
    <row r="823" spans="4:12" x14ac:dyDescent="0.2">
      <c r="D823" s="416">
        <f>_xlfn.XLOOKUP(C:C,Table1[for Import to Bank Register dropdown],Table1[for Pivot],0,0,1)</f>
        <v>0</v>
      </c>
      <c r="E823" s="422"/>
      <c r="F823" s="160">
        <f t="shared" si="38"/>
        <v>2222222</v>
      </c>
      <c r="G823" s="394">
        <f t="shared" si="37"/>
        <v>0</v>
      </c>
      <c r="I823" s="395">
        <f>IF(OR(C823="150 Directors advances", C823="120 accounts receivable", C823="720.2 Automobile - Insurance", C823="720.3 Automobile - License", C823="870.4 Rent - Insurance", C823="870.6 Rent - Property Tax", C823="870.7 Rent - Homeoffice", C823="870.9 Rent - Water"),
   0,
   IF(Dashboard!$F$5="Quick",
      IF(OR(C823="190 Automobile",C823="200 computer hardware",C823="210 Computer software",C823="220 Quickbooks software",C823="230 Office equipment",C823="240 Office furniture"),
         E823-(E823/(1+Dashboard!$F$4)),
         0
      ),
      IF(C823="750 Business promotion",
         E823-(E823/(1+4.793/100)),
         E823-(E823/(1+Dashboard!$F$4))
      )
   )
)</f>
        <v>0</v>
      </c>
      <c r="J823" s="40">
        <f>Bank2[[#This Row],[Money in/ (Money out)]]-Bank2[[#This Row],[GST/HST]]</f>
        <v>0</v>
      </c>
      <c r="L823" s="37">
        <f t="shared" si="36"/>
        <v>0</v>
      </c>
    </row>
    <row r="824" spans="4:12" x14ac:dyDescent="0.2">
      <c r="D824" s="416">
        <f>_xlfn.XLOOKUP(C:C,Table1[for Import to Bank Register dropdown],Table1[for Pivot],0,0,1)</f>
        <v>0</v>
      </c>
      <c r="E824" s="422"/>
      <c r="F824" s="160">
        <f t="shared" si="38"/>
        <v>2222222</v>
      </c>
      <c r="G824" s="394">
        <f t="shared" si="37"/>
        <v>0</v>
      </c>
      <c r="I824" s="395">
        <f>IF(OR(C824="150 Directors advances", C824="120 accounts receivable", C824="720.2 Automobile - Insurance", C824="720.3 Automobile - License", C824="870.4 Rent - Insurance", C824="870.6 Rent - Property Tax", C824="870.7 Rent - Homeoffice", C824="870.9 Rent - Water"),
   0,
   IF(Dashboard!$F$5="Quick",
      IF(OR(C824="190 Automobile",C824="200 computer hardware",C824="210 Computer software",C824="220 Quickbooks software",C824="230 Office equipment",C824="240 Office furniture"),
         E824-(E824/(1+Dashboard!$F$4)),
         0
      ),
      IF(C824="750 Business promotion",
         E824-(E824/(1+4.793/100)),
         E824-(E824/(1+Dashboard!$F$4))
      )
   )
)</f>
        <v>0</v>
      </c>
      <c r="J824" s="40">
        <f>Bank2[[#This Row],[Money in/ (Money out)]]-Bank2[[#This Row],[GST/HST]]</f>
        <v>0</v>
      </c>
      <c r="L824" s="37">
        <f t="shared" si="36"/>
        <v>0</v>
      </c>
    </row>
    <row r="825" spans="4:12" x14ac:dyDescent="0.2">
      <c r="D825" s="416">
        <f>_xlfn.XLOOKUP(C:C,Table1[for Import to Bank Register dropdown],Table1[for Pivot],0,0,1)</f>
        <v>0</v>
      </c>
      <c r="E825" s="422"/>
      <c r="F825" s="160">
        <f t="shared" si="38"/>
        <v>2222222</v>
      </c>
      <c r="G825" s="394">
        <f t="shared" si="37"/>
        <v>0</v>
      </c>
      <c r="I825" s="395">
        <f>IF(OR(C825="150 Directors advances", C825="120 accounts receivable", C825="720.2 Automobile - Insurance", C825="720.3 Automobile - License", C825="870.4 Rent - Insurance", C825="870.6 Rent - Property Tax", C825="870.7 Rent - Homeoffice", C825="870.9 Rent - Water"),
   0,
   IF(Dashboard!$F$5="Quick",
      IF(OR(C825="190 Automobile",C825="200 computer hardware",C825="210 Computer software",C825="220 Quickbooks software",C825="230 Office equipment",C825="240 Office furniture"),
         E825-(E825/(1+Dashboard!$F$4)),
         0
      ),
      IF(C825="750 Business promotion",
         E825-(E825/(1+4.793/100)),
         E825-(E825/(1+Dashboard!$F$4))
      )
   )
)</f>
        <v>0</v>
      </c>
      <c r="J825" s="40">
        <f>Bank2[[#This Row],[Money in/ (Money out)]]-Bank2[[#This Row],[GST/HST]]</f>
        <v>0</v>
      </c>
      <c r="L825" s="37">
        <f t="shared" si="36"/>
        <v>0</v>
      </c>
    </row>
    <row r="826" spans="4:12" x14ac:dyDescent="0.2">
      <c r="D826" s="416">
        <f>_xlfn.XLOOKUP(C:C,Table1[for Import to Bank Register dropdown],Table1[for Pivot],0,0,1)</f>
        <v>0</v>
      </c>
      <c r="E826" s="422"/>
      <c r="F826" s="160">
        <f t="shared" si="38"/>
        <v>2222222</v>
      </c>
      <c r="G826" s="394">
        <f t="shared" si="37"/>
        <v>0</v>
      </c>
      <c r="I826" s="395">
        <f>IF(OR(C826="150 Directors advances", C826="120 accounts receivable", C826="720.2 Automobile - Insurance", C826="720.3 Automobile - License", C826="870.4 Rent - Insurance", C826="870.6 Rent - Property Tax", C826="870.7 Rent - Homeoffice", C826="870.9 Rent - Water"),
   0,
   IF(Dashboard!$F$5="Quick",
      IF(OR(C826="190 Automobile",C826="200 computer hardware",C826="210 Computer software",C826="220 Quickbooks software",C826="230 Office equipment",C826="240 Office furniture"),
         E826-(E826/(1+Dashboard!$F$4)),
         0
      ),
      IF(C826="750 Business promotion",
         E826-(E826/(1+4.793/100)),
         E826-(E826/(1+Dashboard!$F$4))
      )
   )
)</f>
        <v>0</v>
      </c>
      <c r="J826" s="40">
        <f>Bank2[[#This Row],[Money in/ (Money out)]]-Bank2[[#This Row],[GST/HST]]</f>
        <v>0</v>
      </c>
      <c r="L826" s="37">
        <f t="shared" si="36"/>
        <v>0</v>
      </c>
    </row>
    <row r="827" spans="4:12" x14ac:dyDescent="0.2">
      <c r="D827" s="416">
        <f>_xlfn.XLOOKUP(C:C,Table1[for Import to Bank Register dropdown],Table1[for Pivot],0,0,1)</f>
        <v>0</v>
      </c>
      <c r="E827" s="422"/>
      <c r="F827" s="160">
        <f t="shared" si="38"/>
        <v>2222222</v>
      </c>
      <c r="G827" s="394">
        <f t="shared" si="37"/>
        <v>0</v>
      </c>
      <c r="I827" s="395">
        <f>IF(OR(C827="150 Directors advances", C827="120 accounts receivable", C827="720.2 Automobile - Insurance", C827="720.3 Automobile - License", C827="870.4 Rent - Insurance", C827="870.6 Rent - Property Tax", C827="870.7 Rent - Homeoffice", C827="870.9 Rent - Water"),
   0,
   IF(Dashboard!$F$5="Quick",
      IF(OR(C827="190 Automobile",C827="200 computer hardware",C827="210 Computer software",C827="220 Quickbooks software",C827="230 Office equipment",C827="240 Office furniture"),
         E827-(E827/(1+Dashboard!$F$4)),
         0
      ),
      IF(C827="750 Business promotion",
         E827-(E827/(1+4.793/100)),
         E827-(E827/(1+Dashboard!$F$4))
      )
   )
)</f>
        <v>0</v>
      </c>
      <c r="J827" s="40">
        <f>Bank2[[#This Row],[Money in/ (Money out)]]-Bank2[[#This Row],[GST/HST]]</f>
        <v>0</v>
      </c>
      <c r="L827" s="37">
        <f t="shared" si="36"/>
        <v>0</v>
      </c>
    </row>
    <row r="828" spans="4:12" x14ac:dyDescent="0.2">
      <c r="D828" s="416">
        <f>_xlfn.XLOOKUP(C:C,Table1[for Import to Bank Register dropdown],Table1[for Pivot],0,0,1)</f>
        <v>0</v>
      </c>
      <c r="E828" s="422"/>
      <c r="F828" s="160">
        <f t="shared" si="38"/>
        <v>2222222</v>
      </c>
      <c r="G828" s="394">
        <f t="shared" si="37"/>
        <v>0</v>
      </c>
      <c r="I828" s="395">
        <f>IF(OR(C828="150 Directors advances", C828="120 accounts receivable", C828="720.2 Automobile - Insurance", C828="720.3 Automobile - License", C828="870.4 Rent - Insurance", C828="870.6 Rent - Property Tax", C828="870.7 Rent - Homeoffice", C828="870.9 Rent - Water"),
   0,
   IF(Dashboard!$F$5="Quick",
      IF(OR(C828="190 Automobile",C828="200 computer hardware",C828="210 Computer software",C828="220 Quickbooks software",C828="230 Office equipment",C828="240 Office furniture"),
         E828-(E828/(1+Dashboard!$F$4)),
         0
      ),
      IF(C828="750 Business promotion",
         E828-(E828/(1+4.793/100)),
         E828-(E828/(1+Dashboard!$F$4))
      )
   )
)</f>
        <v>0</v>
      </c>
      <c r="J828" s="40">
        <f>Bank2[[#This Row],[Money in/ (Money out)]]-Bank2[[#This Row],[GST/HST]]</f>
        <v>0</v>
      </c>
      <c r="L828" s="37">
        <f t="shared" si="36"/>
        <v>0</v>
      </c>
    </row>
    <row r="829" spans="4:12" x14ac:dyDescent="0.2">
      <c r="D829" s="416">
        <f>_xlfn.XLOOKUP(C:C,Table1[for Import to Bank Register dropdown],Table1[for Pivot],0,0,1)</f>
        <v>0</v>
      </c>
      <c r="E829" s="422"/>
      <c r="F829" s="160">
        <f t="shared" si="38"/>
        <v>2222222</v>
      </c>
      <c r="G829" s="394">
        <f t="shared" si="37"/>
        <v>0</v>
      </c>
      <c r="I829" s="395">
        <f>IF(OR(C829="150 Directors advances", C829="120 accounts receivable", C829="720.2 Automobile - Insurance", C829="720.3 Automobile - License", C829="870.4 Rent - Insurance", C829="870.6 Rent - Property Tax", C829="870.7 Rent - Homeoffice", C829="870.9 Rent - Water"),
   0,
   IF(Dashboard!$F$5="Quick",
      IF(OR(C829="190 Automobile",C829="200 computer hardware",C829="210 Computer software",C829="220 Quickbooks software",C829="230 Office equipment",C829="240 Office furniture"),
         E829-(E829/(1+Dashboard!$F$4)),
         0
      ),
      IF(C829="750 Business promotion",
         E829-(E829/(1+4.793/100)),
         E829-(E829/(1+Dashboard!$F$4))
      )
   )
)</f>
        <v>0</v>
      </c>
      <c r="J829" s="40">
        <f>Bank2[[#This Row],[Money in/ (Money out)]]-Bank2[[#This Row],[GST/HST]]</f>
        <v>0</v>
      </c>
      <c r="L829" s="37">
        <f t="shared" si="36"/>
        <v>0</v>
      </c>
    </row>
    <row r="830" spans="4:12" x14ac:dyDescent="0.2">
      <c r="D830" s="416">
        <f>_xlfn.XLOOKUP(C:C,Table1[for Import to Bank Register dropdown],Table1[for Pivot],0,0,1)</f>
        <v>0</v>
      </c>
      <c r="E830" s="422"/>
      <c r="F830" s="160">
        <f t="shared" si="38"/>
        <v>2222222</v>
      </c>
      <c r="G830" s="394">
        <f t="shared" si="37"/>
        <v>0</v>
      </c>
      <c r="I830" s="395">
        <f>IF(OR(C830="150 Directors advances", C830="120 accounts receivable", C830="720.2 Automobile - Insurance", C830="720.3 Automobile - License", C830="870.4 Rent - Insurance", C830="870.6 Rent - Property Tax", C830="870.7 Rent - Homeoffice", C830="870.9 Rent - Water"),
   0,
   IF(Dashboard!$F$5="Quick",
      IF(OR(C830="190 Automobile",C830="200 computer hardware",C830="210 Computer software",C830="220 Quickbooks software",C830="230 Office equipment",C830="240 Office furniture"),
         E830-(E830/(1+Dashboard!$F$4)),
         0
      ),
      IF(C830="750 Business promotion",
         E830-(E830/(1+4.793/100)),
         E830-(E830/(1+Dashboard!$F$4))
      )
   )
)</f>
        <v>0</v>
      </c>
      <c r="J830" s="40">
        <f>Bank2[[#This Row],[Money in/ (Money out)]]-Bank2[[#This Row],[GST/HST]]</f>
        <v>0</v>
      </c>
      <c r="L830" s="37">
        <f t="shared" si="36"/>
        <v>0</v>
      </c>
    </row>
    <row r="831" spans="4:12" x14ac:dyDescent="0.2">
      <c r="D831" s="416">
        <f>_xlfn.XLOOKUP(C:C,Table1[for Import to Bank Register dropdown],Table1[for Pivot],0,0,1)</f>
        <v>0</v>
      </c>
      <c r="E831" s="422"/>
      <c r="F831" s="160">
        <f t="shared" si="38"/>
        <v>2222222</v>
      </c>
      <c r="G831" s="394">
        <f t="shared" si="37"/>
        <v>0</v>
      </c>
      <c r="I831" s="395">
        <f>IF(OR(C831="150 Directors advances", C831="120 accounts receivable", C831="720.2 Automobile - Insurance", C831="720.3 Automobile - License", C831="870.4 Rent - Insurance", C831="870.6 Rent - Property Tax", C831="870.7 Rent - Homeoffice", C831="870.9 Rent - Water"),
   0,
   IF(Dashboard!$F$5="Quick",
      IF(OR(C831="190 Automobile",C831="200 computer hardware",C831="210 Computer software",C831="220 Quickbooks software",C831="230 Office equipment",C831="240 Office furniture"),
         E831-(E831/(1+Dashboard!$F$4)),
         0
      ),
      IF(C831="750 Business promotion",
         E831-(E831/(1+4.793/100)),
         E831-(E831/(1+Dashboard!$F$4))
      )
   )
)</f>
        <v>0</v>
      </c>
      <c r="J831" s="40">
        <f>Bank2[[#This Row],[Money in/ (Money out)]]-Bank2[[#This Row],[GST/HST]]</f>
        <v>0</v>
      </c>
      <c r="L831" s="37">
        <f t="shared" si="36"/>
        <v>0</v>
      </c>
    </row>
    <row r="832" spans="4:12" x14ac:dyDescent="0.2">
      <c r="D832" s="416">
        <f>_xlfn.XLOOKUP(C:C,Table1[for Import to Bank Register dropdown],Table1[for Pivot],0,0,1)</f>
        <v>0</v>
      </c>
      <c r="E832" s="422"/>
      <c r="F832" s="160">
        <f t="shared" si="38"/>
        <v>2222222</v>
      </c>
      <c r="G832" s="394">
        <f t="shared" si="37"/>
        <v>0</v>
      </c>
      <c r="I832" s="395">
        <f>IF(OR(C832="150 Directors advances", C832="120 accounts receivable", C832="720.2 Automobile - Insurance", C832="720.3 Automobile - License", C832="870.4 Rent - Insurance", C832="870.6 Rent - Property Tax", C832="870.7 Rent - Homeoffice", C832="870.9 Rent - Water"),
   0,
   IF(Dashboard!$F$5="Quick",
      IF(OR(C832="190 Automobile",C832="200 computer hardware",C832="210 Computer software",C832="220 Quickbooks software",C832="230 Office equipment",C832="240 Office furniture"),
         E832-(E832/(1+Dashboard!$F$4)),
         0
      ),
      IF(C832="750 Business promotion",
         E832-(E832/(1+4.793/100)),
         E832-(E832/(1+Dashboard!$F$4))
      )
   )
)</f>
        <v>0</v>
      </c>
      <c r="J832" s="40">
        <f>Bank2[[#This Row],[Money in/ (Money out)]]-Bank2[[#This Row],[GST/HST]]</f>
        <v>0</v>
      </c>
      <c r="L832" s="37">
        <f t="shared" si="36"/>
        <v>0</v>
      </c>
    </row>
    <row r="833" spans="4:12" x14ac:dyDescent="0.2">
      <c r="D833" s="416">
        <f>_xlfn.XLOOKUP(C:C,Table1[for Import to Bank Register dropdown],Table1[for Pivot],0,0,1)</f>
        <v>0</v>
      </c>
      <c r="E833" s="422"/>
      <c r="F833" s="160">
        <f t="shared" si="38"/>
        <v>2222222</v>
      </c>
      <c r="G833" s="394">
        <f t="shared" si="37"/>
        <v>0</v>
      </c>
      <c r="I833" s="395">
        <f>IF(OR(C833="150 Directors advances", C833="120 accounts receivable", C833="720.2 Automobile - Insurance", C833="720.3 Automobile - License", C833="870.4 Rent - Insurance", C833="870.6 Rent - Property Tax", C833="870.7 Rent - Homeoffice", C833="870.9 Rent - Water"),
   0,
   IF(Dashboard!$F$5="Quick",
      IF(OR(C833="190 Automobile",C833="200 computer hardware",C833="210 Computer software",C833="220 Quickbooks software",C833="230 Office equipment",C833="240 Office furniture"),
         E833-(E833/(1+Dashboard!$F$4)),
         0
      ),
      IF(C833="750 Business promotion",
         E833-(E833/(1+4.793/100)),
         E833-(E833/(1+Dashboard!$F$4))
      )
   )
)</f>
        <v>0</v>
      </c>
      <c r="J833" s="40">
        <f>Bank2[[#This Row],[Money in/ (Money out)]]-Bank2[[#This Row],[GST/HST]]</f>
        <v>0</v>
      </c>
      <c r="L833" s="37">
        <f t="shared" si="36"/>
        <v>0</v>
      </c>
    </row>
    <row r="834" spans="4:12" x14ac:dyDescent="0.2">
      <c r="D834" s="416">
        <f>_xlfn.XLOOKUP(C:C,Table1[for Import to Bank Register dropdown],Table1[for Pivot],0,0,1)</f>
        <v>0</v>
      </c>
      <c r="E834" s="422"/>
      <c r="F834" s="160">
        <f t="shared" si="38"/>
        <v>2222222</v>
      </c>
      <c r="G834" s="394">
        <f t="shared" si="37"/>
        <v>0</v>
      </c>
      <c r="I834" s="395">
        <f>IF(OR(C834="150 Directors advances", C834="120 accounts receivable", C834="720.2 Automobile - Insurance", C834="720.3 Automobile - License", C834="870.4 Rent - Insurance", C834="870.6 Rent - Property Tax", C834="870.7 Rent - Homeoffice", C834="870.9 Rent - Water"),
   0,
   IF(Dashboard!$F$5="Quick",
      IF(OR(C834="190 Automobile",C834="200 computer hardware",C834="210 Computer software",C834="220 Quickbooks software",C834="230 Office equipment",C834="240 Office furniture"),
         E834-(E834/(1+Dashboard!$F$4)),
         0
      ),
      IF(C834="750 Business promotion",
         E834-(E834/(1+4.793/100)),
         E834-(E834/(1+Dashboard!$F$4))
      )
   )
)</f>
        <v>0</v>
      </c>
      <c r="J834" s="40">
        <f>Bank2[[#This Row],[Money in/ (Money out)]]-Bank2[[#This Row],[GST/HST]]</f>
        <v>0</v>
      </c>
      <c r="L834" s="37">
        <f t="shared" si="36"/>
        <v>0</v>
      </c>
    </row>
    <row r="835" spans="4:12" x14ac:dyDescent="0.2">
      <c r="D835" s="416">
        <f>_xlfn.XLOOKUP(C:C,Table1[for Import to Bank Register dropdown],Table1[for Pivot],0,0,1)</f>
        <v>0</v>
      </c>
      <c r="E835" s="422"/>
      <c r="F835" s="160">
        <f t="shared" si="38"/>
        <v>2222222</v>
      </c>
      <c r="G835" s="394">
        <f t="shared" si="37"/>
        <v>0</v>
      </c>
      <c r="I835" s="395">
        <f>IF(OR(C835="150 Directors advances", C835="120 accounts receivable", C835="720.2 Automobile - Insurance", C835="720.3 Automobile - License", C835="870.4 Rent - Insurance", C835="870.6 Rent - Property Tax", C835="870.7 Rent - Homeoffice", C835="870.9 Rent - Water"),
   0,
   IF(Dashboard!$F$5="Quick",
      IF(OR(C835="190 Automobile",C835="200 computer hardware",C835="210 Computer software",C835="220 Quickbooks software",C835="230 Office equipment",C835="240 Office furniture"),
         E835-(E835/(1+Dashboard!$F$4)),
         0
      ),
      IF(C835="750 Business promotion",
         E835-(E835/(1+4.793/100)),
         E835-(E835/(1+Dashboard!$F$4))
      )
   )
)</f>
        <v>0</v>
      </c>
      <c r="J835" s="40">
        <f>Bank2[[#This Row],[Money in/ (Money out)]]-Bank2[[#This Row],[GST/HST]]</f>
        <v>0</v>
      </c>
      <c r="L835" s="37">
        <f t="shared" si="36"/>
        <v>0</v>
      </c>
    </row>
    <row r="836" spans="4:12" x14ac:dyDescent="0.2">
      <c r="D836" s="416">
        <f>_xlfn.XLOOKUP(C:C,Table1[for Import to Bank Register dropdown],Table1[for Pivot],0,0,1)</f>
        <v>0</v>
      </c>
      <c r="E836" s="422"/>
      <c r="F836" s="160">
        <f t="shared" si="38"/>
        <v>2222222</v>
      </c>
      <c r="G836" s="394">
        <f t="shared" si="37"/>
        <v>0</v>
      </c>
      <c r="I836" s="395">
        <f>IF(OR(C836="150 Directors advances", C836="120 accounts receivable", C836="720.2 Automobile - Insurance", C836="720.3 Automobile - License", C836="870.4 Rent - Insurance", C836="870.6 Rent - Property Tax", C836="870.7 Rent - Homeoffice", C836="870.9 Rent - Water"),
   0,
   IF(Dashboard!$F$5="Quick",
      IF(OR(C836="190 Automobile",C836="200 computer hardware",C836="210 Computer software",C836="220 Quickbooks software",C836="230 Office equipment",C836="240 Office furniture"),
         E836-(E836/(1+Dashboard!$F$4)),
         0
      ),
      IF(C836="750 Business promotion",
         E836-(E836/(1+4.793/100)),
         E836-(E836/(1+Dashboard!$F$4))
      )
   )
)</f>
        <v>0</v>
      </c>
      <c r="J836" s="40">
        <f>Bank2[[#This Row],[Money in/ (Money out)]]-Bank2[[#This Row],[GST/HST]]</f>
        <v>0</v>
      </c>
      <c r="L836" s="37">
        <f t="shared" si="36"/>
        <v>0</v>
      </c>
    </row>
    <row r="837" spans="4:12" x14ac:dyDescent="0.2">
      <c r="D837" s="416">
        <f>_xlfn.XLOOKUP(C:C,Table1[for Import to Bank Register dropdown],Table1[for Pivot],0,0,1)</f>
        <v>0</v>
      </c>
      <c r="E837" s="422"/>
      <c r="F837" s="160">
        <f t="shared" si="38"/>
        <v>2222222</v>
      </c>
      <c r="G837" s="394">
        <f t="shared" si="37"/>
        <v>0</v>
      </c>
      <c r="I837" s="395">
        <f>IF(OR(C837="150 Directors advances", C837="120 accounts receivable", C837="720.2 Automobile - Insurance", C837="720.3 Automobile - License", C837="870.4 Rent - Insurance", C837="870.6 Rent - Property Tax", C837="870.7 Rent - Homeoffice", C837="870.9 Rent - Water"),
   0,
   IF(Dashboard!$F$5="Quick",
      IF(OR(C837="190 Automobile",C837="200 computer hardware",C837="210 Computer software",C837="220 Quickbooks software",C837="230 Office equipment",C837="240 Office furniture"),
         E837-(E837/(1+Dashboard!$F$4)),
         0
      ),
      IF(C837="750 Business promotion",
         E837-(E837/(1+4.793/100)),
         E837-(E837/(1+Dashboard!$F$4))
      )
   )
)</f>
        <v>0</v>
      </c>
      <c r="J837" s="40">
        <f>Bank2[[#This Row],[Money in/ (Money out)]]-Bank2[[#This Row],[GST/HST]]</f>
        <v>0</v>
      </c>
      <c r="L837" s="37">
        <f t="shared" si="36"/>
        <v>0</v>
      </c>
    </row>
    <row r="838" spans="4:12" x14ac:dyDescent="0.2">
      <c r="D838" s="416">
        <f>_xlfn.XLOOKUP(C:C,Table1[for Import to Bank Register dropdown],Table1[for Pivot],0,0,1)</f>
        <v>0</v>
      </c>
      <c r="E838" s="422"/>
      <c r="F838" s="160">
        <f t="shared" si="38"/>
        <v>2222222</v>
      </c>
      <c r="G838" s="394">
        <f t="shared" si="37"/>
        <v>0</v>
      </c>
      <c r="I838" s="395">
        <f>IF(OR(C838="150 Directors advances", C838="120 accounts receivable", C838="720.2 Automobile - Insurance", C838="720.3 Automobile - License", C838="870.4 Rent - Insurance", C838="870.6 Rent - Property Tax", C838="870.7 Rent - Homeoffice", C838="870.9 Rent - Water"),
   0,
   IF(Dashboard!$F$5="Quick",
      IF(OR(C838="190 Automobile",C838="200 computer hardware",C838="210 Computer software",C838="220 Quickbooks software",C838="230 Office equipment",C838="240 Office furniture"),
         E838-(E838/(1+Dashboard!$F$4)),
         0
      ),
      IF(C838="750 Business promotion",
         E838-(E838/(1+4.793/100)),
         E838-(E838/(1+Dashboard!$F$4))
      )
   )
)</f>
        <v>0</v>
      </c>
      <c r="J838" s="40">
        <f>Bank2[[#This Row],[Money in/ (Money out)]]-Bank2[[#This Row],[GST/HST]]</f>
        <v>0</v>
      </c>
      <c r="L838" s="37">
        <f t="shared" si="36"/>
        <v>0</v>
      </c>
    </row>
    <row r="839" spans="4:12" x14ac:dyDescent="0.2">
      <c r="D839" s="416">
        <f>_xlfn.XLOOKUP(C:C,Table1[for Import to Bank Register dropdown],Table1[for Pivot],0,0,1)</f>
        <v>0</v>
      </c>
      <c r="E839" s="422"/>
      <c r="F839" s="160">
        <f t="shared" si="38"/>
        <v>2222222</v>
      </c>
      <c r="G839" s="394">
        <f t="shared" si="37"/>
        <v>0</v>
      </c>
      <c r="I839" s="395">
        <f>IF(OR(C839="150 Directors advances", C839="120 accounts receivable", C839="720.2 Automobile - Insurance", C839="720.3 Automobile - License", C839="870.4 Rent - Insurance", C839="870.6 Rent - Property Tax", C839="870.7 Rent - Homeoffice", C839="870.9 Rent - Water"),
   0,
   IF(Dashboard!$F$5="Quick",
      IF(OR(C839="190 Automobile",C839="200 computer hardware",C839="210 Computer software",C839="220 Quickbooks software",C839="230 Office equipment",C839="240 Office furniture"),
         E839-(E839/(1+Dashboard!$F$4)),
         0
      ),
      IF(C839="750 Business promotion",
         E839-(E839/(1+4.793/100)),
         E839-(E839/(1+Dashboard!$F$4))
      )
   )
)</f>
        <v>0</v>
      </c>
      <c r="J839" s="40">
        <f>Bank2[[#This Row],[Money in/ (Money out)]]-Bank2[[#This Row],[GST/HST]]</f>
        <v>0</v>
      </c>
      <c r="L839" s="37">
        <f t="shared" ref="L839:L902" si="39">$L$3</f>
        <v>0</v>
      </c>
    </row>
    <row r="840" spans="4:12" x14ac:dyDescent="0.2">
      <c r="D840" s="416">
        <f>_xlfn.XLOOKUP(C:C,Table1[for Import to Bank Register dropdown],Table1[for Pivot],0,0,1)</f>
        <v>0</v>
      </c>
      <c r="E840" s="422"/>
      <c r="F840" s="160">
        <f t="shared" si="38"/>
        <v>2222222</v>
      </c>
      <c r="G840" s="394">
        <f t="shared" si="37"/>
        <v>0</v>
      </c>
      <c r="I840" s="395">
        <f>IF(OR(C840="150 Directors advances", C840="120 accounts receivable", C840="720.2 Automobile - Insurance", C840="720.3 Automobile - License", C840="870.4 Rent - Insurance", C840="870.6 Rent - Property Tax", C840="870.7 Rent - Homeoffice", C840="870.9 Rent - Water"),
   0,
   IF(Dashboard!$F$5="Quick",
      IF(OR(C840="190 Automobile",C840="200 computer hardware",C840="210 Computer software",C840="220 Quickbooks software",C840="230 Office equipment",C840="240 Office furniture"),
         E840-(E840/(1+Dashboard!$F$4)),
         0
      ),
      IF(C840="750 Business promotion",
         E840-(E840/(1+4.793/100)),
         E840-(E840/(1+Dashboard!$F$4))
      )
   )
)</f>
        <v>0</v>
      </c>
      <c r="J840" s="40">
        <f>Bank2[[#This Row],[Money in/ (Money out)]]-Bank2[[#This Row],[GST/HST]]</f>
        <v>0</v>
      </c>
      <c r="L840" s="37">
        <f t="shared" si="39"/>
        <v>0</v>
      </c>
    </row>
    <row r="841" spans="4:12" x14ac:dyDescent="0.2">
      <c r="D841" s="416">
        <f>_xlfn.XLOOKUP(C:C,Table1[for Import to Bank Register dropdown],Table1[for Pivot],0,0,1)</f>
        <v>0</v>
      </c>
      <c r="E841" s="422"/>
      <c r="F841" s="160">
        <f t="shared" si="38"/>
        <v>2222222</v>
      </c>
      <c r="G841" s="394">
        <f t="shared" si="37"/>
        <v>0</v>
      </c>
      <c r="I841" s="395">
        <f>IF(OR(C841="150 Directors advances", C841="120 accounts receivable", C841="720.2 Automobile - Insurance", C841="720.3 Automobile - License", C841="870.4 Rent - Insurance", C841="870.6 Rent - Property Tax", C841="870.7 Rent - Homeoffice", C841="870.9 Rent - Water"),
   0,
   IF(Dashboard!$F$5="Quick",
      IF(OR(C841="190 Automobile",C841="200 computer hardware",C841="210 Computer software",C841="220 Quickbooks software",C841="230 Office equipment",C841="240 Office furniture"),
         E841-(E841/(1+Dashboard!$F$4)),
         0
      ),
      IF(C841="750 Business promotion",
         E841-(E841/(1+4.793/100)),
         E841-(E841/(1+Dashboard!$F$4))
      )
   )
)</f>
        <v>0</v>
      </c>
      <c r="J841" s="40">
        <f>Bank2[[#This Row],[Money in/ (Money out)]]-Bank2[[#This Row],[GST/HST]]</f>
        <v>0</v>
      </c>
      <c r="L841" s="37">
        <f t="shared" si="39"/>
        <v>0</v>
      </c>
    </row>
    <row r="842" spans="4:12" x14ac:dyDescent="0.2">
      <c r="D842" s="416">
        <f>_xlfn.XLOOKUP(C:C,Table1[for Import to Bank Register dropdown],Table1[for Pivot],0,0,1)</f>
        <v>0</v>
      </c>
      <c r="E842" s="422"/>
      <c r="F842" s="160">
        <f t="shared" si="38"/>
        <v>2222222</v>
      </c>
      <c r="G842" s="394">
        <f t="shared" ref="G842:G905" si="40">G841+E842</f>
        <v>0</v>
      </c>
      <c r="I842" s="395">
        <f>IF(OR(C842="150 Directors advances", C842="120 accounts receivable", C842="720.2 Automobile - Insurance", C842="720.3 Automobile - License", C842="870.4 Rent - Insurance", C842="870.6 Rent - Property Tax", C842="870.7 Rent - Homeoffice", C842="870.9 Rent - Water"),
   0,
   IF(Dashboard!$F$5="Quick",
      IF(OR(C842="190 Automobile",C842="200 computer hardware",C842="210 Computer software",C842="220 Quickbooks software",C842="230 Office equipment",C842="240 Office furniture"),
         E842-(E842/(1+Dashboard!$F$4)),
         0
      ),
      IF(C842="750 Business promotion",
         E842-(E842/(1+4.793/100)),
         E842-(E842/(1+Dashboard!$F$4))
      )
   )
)</f>
        <v>0</v>
      </c>
      <c r="J842" s="40">
        <f>Bank2[[#This Row],[Money in/ (Money out)]]-Bank2[[#This Row],[GST/HST]]</f>
        <v>0</v>
      </c>
      <c r="L842" s="37">
        <f t="shared" si="39"/>
        <v>0</v>
      </c>
    </row>
    <row r="843" spans="4:12" x14ac:dyDescent="0.2">
      <c r="D843" s="416">
        <f>_xlfn.XLOOKUP(C:C,Table1[for Import to Bank Register dropdown],Table1[for Pivot],0,0,1)</f>
        <v>0</v>
      </c>
      <c r="E843" s="422"/>
      <c r="F843" s="160">
        <f t="shared" ref="F843:F906" si="41">$E$2</f>
        <v>2222222</v>
      </c>
      <c r="G843" s="394">
        <f t="shared" si="40"/>
        <v>0</v>
      </c>
      <c r="I843" s="395">
        <f>IF(OR(C843="150 Directors advances", C843="120 accounts receivable", C843="720.2 Automobile - Insurance", C843="720.3 Automobile - License", C843="870.4 Rent - Insurance", C843="870.6 Rent - Property Tax", C843="870.7 Rent - Homeoffice", C843="870.9 Rent - Water"),
   0,
   IF(Dashboard!$F$5="Quick",
      IF(OR(C843="190 Automobile",C843="200 computer hardware",C843="210 Computer software",C843="220 Quickbooks software",C843="230 Office equipment",C843="240 Office furniture"),
         E843-(E843/(1+Dashboard!$F$4)),
         0
      ),
      IF(C843="750 Business promotion",
         E843-(E843/(1+4.793/100)),
         E843-(E843/(1+Dashboard!$F$4))
      )
   )
)</f>
        <v>0</v>
      </c>
      <c r="J843" s="40">
        <f>Bank2[[#This Row],[Money in/ (Money out)]]-Bank2[[#This Row],[GST/HST]]</f>
        <v>0</v>
      </c>
      <c r="L843" s="37">
        <f t="shared" si="39"/>
        <v>0</v>
      </c>
    </row>
    <row r="844" spans="4:12" x14ac:dyDescent="0.2">
      <c r="D844" s="416">
        <f>_xlfn.XLOOKUP(C:C,Table1[for Import to Bank Register dropdown],Table1[for Pivot],0,0,1)</f>
        <v>0</v>
      </c>
      <c r="E844" s="422"/>
      <c r="F844" s="160">
        <f t="shared" si="41"/>
        <v>2222222</v>
      </c>
      <c r="G844" s="394">
        <f t="shared" si="40"/>
        <v>0</v>
      </c>
      <c r="I844" s="395">
        <f>IF(OR(C844="150 Directors advances", C844="120 accounts receivable", C844="720.2 Automobile - Insurance", C844="720.3 Automobile - License", C844="870.4 Rent - Insurance", C844="870.6 Rent - Property Tax", C844="870.7 Rent - Homeoffice", C844="870.9 Rent - Water"),
   0,
   IF(Dashboard!$F$5="Quick",
      IF(OR(C844="190 Automobile",C844="200 computer hardware",C844="210 Computer software",C844="220 Quickbooks software",C844="230 Office equipment",C844="240 Office furniture"),
         E844-(E844/(1+Dashboard!$F$4)),
         0
      ),
      IF(C844="750 Business promotion",
         E844-(E844/(1+4.793/100)),
         E844-(E844/(1+Dashboard!$F$4))
      )
   )
)</f>
        <v>0</v>
      </c>
      <c r="J844" s="40">
        <f>Bank2[[#This Row],[Money in/ (Money out)]]-Bank2[[#This Row],[GST/HST]]</f>
        <v>0</v>
      </c>
      <c r="L844" s="37">
        <f t="shared" si="39"/>
        <v>0</v>
      </c>
    </row>
    <row r="845" spans="4:12" x14ac:dyDescent="0.2">
      <c r="D845" s="416">
        <f>_xlfn.XLOOKUP(C:C,Table1[for Import to Bank Register dropdown],Table1[for Pivot],0,0,1)</f>
        <v>0</v>
      </c>
      <c r="E845" s="422"/>
      <c r="F845" s="160">
        <f t="shared" si="41"/>
        <v>2222222</v>
      </c>
      <c r="G845" s="394">
        <f t="shared" si="40"/>
        <v>0</v>
      </c>
      <c r="I845" s="395">
        <f>IF(OR(C845="150 Directors advances", C845="120 accounts receivable", C845="720.2 Automobile - Insurance", C845="720.3 Automobile - License", C845="870.4 Rent - Insurance", C845="870.6 Rent - Property Tax", C845="870.7 Rent - Homeoffice", C845="870.9 Rent - Water"),
   0,
   IF(Dashboard!$F$5="Quick",
      IF(OR(C845="190 Automobile",C845="200 computer hardware",C845="210 Computer software",C845="220 Quickbooks software",C845="230 Office equipment",C845="240 Office furniture"),
         E845-(E845/(1+Dashboard!$F$4)),
         0
      ),
      IF(C845="750 Business promotion",
         E845-(E845/(1+4.793/100)),
         E845-(E845/(1+Dashboard!$F$4))
      )
   )
)</f>
        <v>0</v>
      </c>
      <c r="J845" s="40">
        <f>Bank2[[#This Row],[Money in/ (Money out)]]-Bank2[[#This Row],[GST/HST]]</f>
        <v>0</v>
      </c>
      <c r="L845" s="37">
        <f t="shared" si="39"/>
        <v>0</v>
      </c>
    </row>
    <row r="846" spans="4:12" x14ac:dyDescent="0.2">
      <c r="D846" s="416">
        <f>_xlfn.XLOOKUP(C:C,Table1[for Import to Bank Register dropdown],Table1[for Pivot],0,0,1)</f>
        <v>0</v>
      </c>
      <c r="E846" s="422"/>
      <c r="F846" s="160">
        <f t="shared" si="41"/>
        <v>2222222</v>
      </c>
      <c r="G846" s="394">
        <f t="shared" si="40"/>
        <v>0</v>
      </c>
      <c r="I846" s="395">
        <f>IF(OR(C846="150 Directors advances", C846="120 accounts receivable", C846="720.2 Automobile - Insurance", C846="720.3 Automobile - License", C846="870.4 Rent - Insurance", C846="870.6 Rent - Property Tax", C846="870.7 Rent - Homeoffice", C846="870.9 Rent - Water"),
   0,
   IF(Dashboard!$F$5="Quick",
      IF(OR(C846="190 Automobile",C846="200 computer hardware",C846="210 Computer software",C846="220 Quickbooks software",C846="230 Office equipment",C846="240 Office furniture"),
         E846-(E846/(1+Dashboard!$F$4)),
         0
      ),
      IF(C846="750 Business promotion",
         E846-(E846/(1+4.793/100)),
         E846-(E846/(1+Dashboard!$F$4))
      )
   )
)</f>
        <v>0</v>
      </c>
      <c r="J846" s="40">
        <f>Bank2[[#This Row],[Money in/ (Money out)]]-Bank2[[#This Row],[GST/HST]]</f>
        <v>0</v>
      </c>
      <c r="L846" s="37">
        <f t="shared" si="39"/>
        <v>0</v>
      </c>
    </row>
    <row r="847" spans="4:12" x14ac:dyDescent="0.2">
      <c r="D847" s="416">
        <f>_xlfn.XLOOKUP(C:C,Table1[for Import to Bank Register dropdown],Table1[for Pivot],0,0,1)</f>
        <v>0</v>
      </c>
      <c r="E847" s="422"/>
      <c r="F847" s="160">
        <f t="shared" si="41"/>
        <v>2222222</v>
      </c>
      <c r="G847" s="394">
        <f t="shared" si="40"/>
        <v>0</v>
      </c>
      <c r="I847" s="395">
        <f>IF(OR(C847="150 Directors advances", C847="120 accounts receivable", C847="720.2 Automobile - Insurance", C847="720.3 Automobile - License", C847="870.4 Rent - Insurance", C847="870.6 Rent - Property Tax", C847="870.7 Rent - Homeoffice", C847="870.9 Rent - Water"),
   0,
   IF(Dashboard!$F$5="Quick",
      IF(OR(C847="190 Automobile",C847="200 computer hardware",C847="210 Computer software",C847="220 Quickbooks software",C847="230 Office equipment",C847="240 Office furniture"),
         E847-(E847/(1+Dashboard!$F$4)),
         0
      ),
      IF(C847="750 Business promotion",
         E847-(E847/(1+4.793/100)),
         E847-(E847/(1+Dashboard!$F$4))
      )
   )
)</f>
        <v>0</v>
      </c>
      <c r="J847" s="40">
        <f>Bank2[[#This Row],[Money in/ (Money out)]]-Bank2[[#This Row],[GST/HST]]</f>
        <v>0</v>
      </c>
      <c r="L847" s="37">
        <f t="shared" si="39"/>
        <v>0</v>
      </c>
    </row>
    <row r="848" spans="4:12" x14ac:dyDescent="0.2">
      <c r="D848" s="416">
        <f>_xlfn.XLOOKUP(C:C,Table1[for Import to Bank Register dropdown],Table1[for Pivot],0,0,1)</f>
        <v>0</v>
      </c>
      <c r="E848" s="422"/>
      <c r="F848" s="160">
        <f t="shared" si="41"/>
        <v>2222222</v>
      </c>
      <c r="G848" s="394">
        <f t="shared" si="40"/>
        <v>0</v>
      </c>
      <c r="I848" s="395">
        <f>IF(OR(C848="150 Directors advances", C848="120 accounts receivable", C848="720.2 Automobile - Insurance", C848="720.3 Automobile - License", C848="870.4 Rent - Insurance", C848="870.6 Rent - Property Tax", C848="870.7 Rent - Homeoffice", C848="870.9 Rent - Water"),
   0,
   IF(Dashboard!$F$5="Quick",
      IF(OR(C848="190 Automobile",C848="200 computer hardware",C848="210 Computer software",C848="220 Quickbooks software",C848="230 Office equipment",C848="240 Office furniture"),
         E848-(E848/(1+Dashboard!$F$4)),
         0
      ),
      IF(C848="750 Business promotion",
         E848-(E848/(1+4.793/100)),
         E848-(E848/(1+Dashboard!$F$4))
      )
   )
)</f>
        <v>0</v>
      </c>
      <c r="J848" s="40">
        <f>Bank2[[#This Row],[Money in/ (Money out)]]-Bank2[[#This Row],[GST/HST]]</f>
        <v>0</v>
      </c>
      <c r="L848" s="37">
        <f t="shared" si="39"/>
        <v>0</v>
      </c>
    </row>
    <row r="849" spans="4:12" x14ac:dyDescent="0.2">
      <c r="D849" s="416">
        <f>_xlfn.XLOOKUP(C:C,Table1[for Import to Bank Register dropdown],Table1[for Pivot],0,0,1)</f>
        <v>0</v>
      </c>
      <c r="E849" s="422"/>
      <c r="F849" s="160">
        <f t="shared" si="41"/>
        <v>2222222</v>
      </c>
      <c r="G849" s="394">
        <f t="shared" si="40"/>
        <v>0</v>
      </c>
      <c r="I849" s="395">
        <f>IF(OR(C849="150 Directors advances", C849="120 accounts receivable", C849="720.2 Automobile - Insurance", C849="720.3 Automobile - License", C849="870.4 Rent - Insurance", C849="870.6 Rent - Property Tax", C849="870.7 Rent - Homeoffice", C849="870.9 Rent - Water"),
   0,
   IF(Dashboard!$F$5="Quick",
      IF(OR(C849="190 Automobile",C849="200 computer hardware",C849="210 Computer software",C849="220 Quickbooks software",C849="230 Office equipment",C849="240 Office furniture"),
         E849-(E849/(1+Dashboard!$F$4)),
         0
      ),
      IF(C849="750 Business promotion",
         E849-(E849/(1+4.793/100)),
         E849-(E849/(1+Dashboard!$F$4))
      )
   )
)</f>
        <v>0</v>
      </c>
      <c r="J849" s="40">
        <f>Bank2[[#This Row],[Money in/ (Money out)]]-Bank2[[#This Row],[GST/HST]]</f>
        <v>0</v>
      </c>
      <c r="L849" s="37">
        <f t="shared" si="39"/>
        <v>0</v>
      </c>
    </row>
    <row r="850" spans="4:12" x14ac:dyDescent="0.2">
      <c r="D850" s="416">
        <f>_xlfn.XLOOKUP(C:C,Table1[for Import to Bank Register dropdown],Table1[for Pivot],0,0,1)</f>
        <v>0</v>
      </c>
      <c r="E850" s="422"/>
      <c r="F850" s="160">
        <f t="shared" si="41"/>
        <v>2222222</v>
      </c>
      <c r="G850" s="394">
        <f t="shared" si="40"/>
        <v>0</v>
      </c>
      <c r="I850" s="395">
        <f>IF(OR(C850="150 Directors advances", C850="120 accounts receivable", C850="720.2 Automobile - Insurance", C850="720.3 Automobile - License", C850="870.4 Rent - Insurance", C850="870.6 Rent - Property Tax", C850="870.7 Rent - Homeoffice", C850="870.9 Rent - Water"),
   0,
   IF(Dashboard!$F$5="Quick",
      IF(OR(C850="190 Automobile",C850="200 computer hardware",C850="210 Computer software",C850="220 Quickbooks software",C850="230 Office equipment",C850="240 Office furniture"),
         E850-(E850/(1+Dashboard!$F$4)),
         0
      ),
      IF(C850="750 Business promotion",
         E850-(E850/(1+4.793/100)),
         E850-(E850/(1+Dashboard!$F$4))
      )
   )
)</f>
        <v>0</v>
      </c>
      <c r="J850" s="40">
        <f>Bank2[[#This Row],[Money in/ (Money out)]]-Bank2[[#This Row],[GST/HST]]</f>
        <v>0</v>
      </c>
      <c r="L850" s="37">
        <f t="shared" si="39"/>
        <v>0</v>
      </c>
    </row>
    <row r="851" spans="4:12" x14ac:dyDescent="0.2">
      <c r="D851" s="416">
        <f>_xlfn.XLOOKUP(C:C,Table1[for Import to Bank Register dropdown],Table1[for Pivot],0,0,1)</f>
        <v>0</v>
      </c>
      <c r="E851" s="422"/>
      <c r="F851" s="160">
        <f t="shared" si="41"/>
        <v>2222222</v>
      </c>
      <c r="G851" s="394">
        <f t="shared" si="40"/>
        <v>0</v>
      </c>
      <c r="I851" s="395">
        <f>IF(OR(C851="150 Directors advances", C851="120 accounts receivable", C851="720.2 Automobile - Insurance", C851="720.3 Automobile - License", C851="870.4 Rent - Insurance", C851="870.6 Rent - Property Tax", C851="870.7 Rent - Homeoffice", C851="870.9 Rent - Water"),
   0,
   IF(Dashboard!$F$5="Quick",
      IF(OR(C851="190 Automobile",C851="200 computer hardware",C851="210 Computer software",C851="220 Quickbooks software",C851="230 Office equipment",C851="240 Office furniture"),
         E851-(E851/(1+Dashboard!$F$4)),
         0
      ),
      IF(C851="750 Business promotion",
         E851-(E851/(1+4.793/100)),
         E851-(E851/(1+Dashboard!$F$4))
      )
   )
)</f>
        <v>0</v>
      </c>
      <c r="J851" s="40">
        <f>Bank2[[#This Row],[Money in/ (Money out)]]-Bank2[[#This Row],[GST/HST]]</f>
        <v>0</v>
      </c>
      <c r="L851" s="37">
        <f t="shared" si="39"/>
        <v>0</v>
      </c>
    </row>
    <row r="852" spans="4:12" x14ac:dyDescent="0.2">
      <c r="D852" s="416">
        <f>_xlfn.XLOOKUP(C:C,Table1[for Import to Bank Register dropdown],Table1[for Pivot],0,0,1)</f>
        <v>0</v>
      </c>
      <c r="E852" s="422"/>
      <c r="F852" s="160">
        <f t="shared" si="41"/>
        <v>2222222</v>
      </c>
      <c r="G852" s="394">
        <f t="shared" si="40"/>
        <v>0</v>
      </c>
      <c r="I852" s="395">
        <f>IF(OR(C852="150 Directors advances", C852="120 accounts receivable", C852="720.2 Automobile - Insurance", C852="720.3 Automobile - License", C852="870.4 Rent - Insurance", C852="870.6 Rent - Property Tax", C852="870.7 Rent - Homeoffice", C852="870.9 Rent - Water"),
   0,
   IF(Dashboard!$F$5="Quick",
      IF(OR(C852="190 Automobile",C852="200 computer hardware",C852="210 Computer software",C852="220 Quickbooks software",C852="230 Office equipment",C852="240 Office furniture"),
         E852-(E852/(1+Dashboard!$F$4)),
         0
      ),
      IF(C852="750 Business promotion",
         E852-(E852/(1+4.793/100)),
         E852-(E852/(1+Dashboard!$F$4))
      )
   )
)</f>
        <v>0</v>
      </c>
      <c r="J852" s="40">
        <f>Bank2[[#This Row],[Money in/ (Money out)]]-Bank2[[#This Row],[GST/HST]]</f>
        <v>0</v>
      </c>
      <c r="L852" s="37">
        <f t="shared" si="39"/>
        <v>0</v>
      </c>
    </row>
    <row r="853" spans="4:12" x14ac:dyDescent="0.2">
      <c r="D853" s="416">
        <f>_xlfn.XLOOKUP(C:C,Table1[for Import to Bank Register dropdown],Table1[for Pivot],0,0,1)</f>
        <v>0</v>
      </c>
      <c r="E853" s="422"/>
      <c r="F853" s="160">
        <f t="shared" si="41"/>
        <v>2222222</v>
      </c>
      <c r="G853" s="394">
        <f t="shared" si="40"/>
        <v>0</v>
      </c>
      <c r="I853" s="395">
        <f>IF(OR(C853="150 Directors advances", C853="120 accounts receivable", C853="720.2 Automobile - Insurance", C853="720.3 Automobile - License", C853="870.4 Rent - Insurance", C853="870.6 Rent - Property Tax", C853="870.7 Rent - Homeoffice", C853="870.9 Rent - Water"),
   0,
   IF(Dashboard!$F$5="Quick",
      IF(OR(C853="190 Automobile",C853="200 computer hardware",C853="210 Computer software",C853="220 Quickbooks software",C853="230 Office equipment",C853="240 Office furniture"),
         E853-(E853/(1+Dashboard!$F$4)),
         0
      ),
      IF(C853="750 Business promotion",
         E853-(E853/(1+4.793/100)),
         E853-(E853/(1+Dashboard!$F$4))
      )
   )
)</f>
        <v>0</v>
      </c>
      <c r="J853" s="40">
        <f>Bank2[[#This Row],[Money in/ (Money out)]]-Bank2[[#This Row],[GST/HST]]</f>
        <v>0</v>
      </c>
      <c r="L853" s="37">
        <f t="shared" si="39"/>
        <v>0</v>
      </c>
    </row>
    <row r="854" spans="4:12" x14ac:dyDescent="0.2">
      <c r="D854" s="416">
        <f>_xlfn.XLOOKUP(C:C,Table1[for Import to Bank Register dropdown],Table1[for Pivot],0,0,1)</f>
        <v>0</v>
      </c>
      <c r="E854" s="422"/>
      <c r="F854" s="160">
        <f t="shared" si="41"/>
        <v>2222222</v>
      </c>
      <c r="G854" s="394">
        <f t="shared" si="40"/>
        <v>0</v>
      </c>
      <c r="I854" s="395">
        <f>IF(OR(C854="150 Directors advances", C854="120 accounts receivable", C854="720.2 Automobile - Insurance", C854="720.3 Automobile - License", C854="870.4 Rent - Insurance", C854="870.6 Rent - Property Tax", C854="870.7 Rent - Homeoffice", C854="870.9 Rent - Water"),
   0,
   IF(Dashboard!$F$5="Quick",
      IF(OR(C854="190 Automobile",C854="200 computer hardware",C854="210 Computer software",C854="220 Quickbooks software",C854="230 Office equipment",C854="240 Office furniture"),
         E854-(E854/(1+Dashboard!$F$4)),
         0
      ),
      IF(C854="750 Business promotion",
         E854-(E854/(1+4.793/100)),
         E854-(E854/(1+Dashboard!$F$4))
      )
   )
)</f>
        <v>0</v>
      </c>
      <c r="J854" s="40">
        <f>Bank2[[#This Row],[Money in/ (Money out)]]-Bank2[[#This Row],[GST/HST]]</f>
        <v>0</v>
      </c>
      <c r="L854" s="37">
        <f t="shared" si="39"/>
        <v>0</v>
      </c>
    </row>
    <row r="855" spans="4:12" x14ac:dyDescent="0.2">
      <c r="D855" s="416">
        <f>_xlfn.XLOOKUP(C:C,Table1[for Import to Bank Register dropdown],Table1[for Pivot],0,0,1)</f>
        <v>0</v>
      </c>
      <c r="E855" s="422"/>
      <c r="F855" s="160">
        <f t="shared" si="41"/>
        <v>2222222</v>
      </c>
      <c r="G855" s="394">
        <f t="shared" si="40"/>
        <v>0</v>
      </c>
      <c r="I855" s="395">
        <f>IF(OR(C855="150 Directors advances", C855="120 accounts receivable", C855="720.2 Automobile - Insurance", C855="720.3 Automobile - License", C855="870.4 Rent - Insurance", C855="870.6 Rent - Property Tax", C855="870.7 Rent - Homeoffice", C855="870.9 Rent - Water"),
   0,
   IF(Dashboard!$F$5="Quick",
      IF(OR(C855="190 Automobile",C855="200 computer hardware",C855="210 Computer software",C855="220 Quickbooks software",C855="230 Office equipment",C855="240 Office furniture"),
         E855-(E855/(1+Dashboard!$F$4)),
         0
      ),
      IF(C855="750 Business promotion",
         E855-(E855/(1+4.793/100)),
         E855-(E855/(1+Dashboard!$F$4))
      )
   )
)</f>
        <v>0</v>
      </c>
      <c r="J855" s="40">
        <f>Bank2[[#This Row],[Money in/ (Money out)]]-Bank2[[#This Row],[GST/HST]]</f>
        <v>0</v>
      </c>
      <c r="L855" s="37">
        <f t="shared" si="39"/>
        <v>0</v>
      </c>
    </row>
    <row r="856" spans="4:12" x14ac:dyDescent="0.2">
      <c r="D856" s="416">
        <f>_xlfn.XLOOKUP(C:C,Table1[for Import to Bank Register dropdown],Table1[for Pivot],0,0,1)</f>
        <v>0</v>
      </c>
      <c r="E856" s="422"/>
      <c r="F856" s="160">
        <f t="shared" si="41"/>
        <v>2222222</v>
      </c>
      <c r="G856" s="394">
        <f t="shared" si="40"/>
        <v>0</v>
      </c>
      <c r="I856" s="395">
        <f>IF(OR(C856="150 Directors advances", C856="120 accounts receivable", C856="720.2 Automobile - Insurance", C856="720.3 Automobile - License", C856="870.4 Rent - Insurance", C856="870.6 Rent - Property Tax", C856="870.7 Rent - Homeoffice", C856="870.9 Rent - Water"),
   0,
   IF(Dashboard!$F$5="Quick",
      IF(OR(C856="190 Automobile",C856="200 computer hardware",C856="210 Computer software",C856="220 Quickbooks software",C856="230 Office equipment",C856="240 Office furniture"),
         E856-(E856/(1+Dashboard!$F$4)),
         0
      ),
      IF(C856="750 Business promotion",
         E856-(E856/(1+4.793/100)),
         E856-(E856/(1+Dashboard!$F$4))
      )
   )
)</f>
        <v>0</v>
      </c>
      <c r="J856" s="40">
        <f>Bank2[[#This Row],[Money in/ (Money out)]]-Bank2[[#This Row],[GST/HST]]</f>
        <v>0</v>
      </c>
      <c r="L856" s="37">
        <f t="shared" si="39"/>
        <v>0</v>
      </c>
    </row>
    <row r="857" spans="4:12" x14ac:dyDescent="0.2">
      <c r="D857" s="416">
        <f>_xlfn.XLOOKUP(C:C,Table1[for Import to Bank Register dropdown],Table1[for Pivot],0,0,1)</f>
        <v>0</v>
      </c>
      <c r="E857" s="422"/>
      <c r="F857" s="160">
        <f t="shared" si="41"/>
        <v>2222222</v>
      </c>
      <c r="G857" s="394">
        <f t="shared" si="40"/>
        <v>0</v>
      </c>
      <c r="I857" s="395">
        <f>IF(OR(C857="150 Directors advances", C857="120 accounts receivable", C857="720.2 Automobile - Insurance", C857="720.3 Automobile - License", C857="870.4 Rent - Insurance", C857="870.6 Rent - Property Tax", C857="870.7 Rent - Homeoffice", C857="870.9 Rent - Water"),
   0,
   IF(Dashboard!$F$5="Quick",
      IF(OR(C857="190 Automobile",C857="200 computer hardware",C857="210 Computer software",C857="220 Quickbooks software",C857="230 Office equipment",C857="240 Office furniture"),
         E857-(E857/(1+Dashboard!$F$4)),
         0
      ),
      IF(C857="750 Business promotion",
         E857-(E857/(1+4.793/100)),
         E857-(E857/(1+Dashboard!$F$4))
      )
   )
)</f>
        <v>0</v>
      </c>
      <c r="J857" s="40">
        <f>Bank2[[#This Row],[Money in/ (Money out)]]-Bank2[[#This Row],[GST/HST]]</f>
        <v>0</v>
      </c>
      <c r="L857" s="37">
        <f t="shared" si="39"/>
        <v>0</v>
      </c>
    </row>
    <row r="858" spans="4:12" x14ac:dyDescent="0.2">
      <c r="D858" s="416">
        <f>_xlfn.XLOOKUP(C:C,Table1[for Import to Bank Register dropdown],Table1[for Pivot],0,0,1)</f>
        <v>0</v>
      </c>
      <c r="E858" s="422"/>
      <c r="F858" s="160">
        <f t="shared" si="41"/>
        <v>2222222</v>
      </c>
      <c r="G858" s="394">
        <f t="shared" si="40"/>
        <v>0</v>
      </c>
      <c r="I858" s="395">
        <f>IF(OR(C858="150 Directors advances", C858="120 accounts receivable", C858="720.2 Automobile - Insurance", C858="720.3 Automobile - License", C858="870.4 Rent - Insurance", C858="870.6 Rent - Property Tax", C858="870.7 Rent - Homeoffice", C858="870.9 Rent - Water"),
   0,
   IF(Dashboard!$F$5="Quick",
      IF(OR(C858="190 Automobile",C858="200 computer hardware",C858="210 Computer software",C858="220 Quickbooks software",C858="230 Office equipment",C858="240 Office furniture"),
         E858-(E858/(1+Dashboard!$F$4)),
         0
      ),
      IF(C858="750 Business promotion",
         E858-(E858/(1+4.793/100)),
         E858-(E858/(1+Dashboard!$F$4))
      )
   )
)</f>
        <v>0</v>
      </c>
      <c r="J858" s="40">
        <f>Bank2[[#This Row],[Money in/ (Money out)]]-Bank2[[#This Row],[GST/HST]]</f>
        <v>0</v>
      </c>
      <c r="L858" s="37">
        <f t="shared" si="39"/>
        <v>0</v>
      </c>
    </row>
    <row r="859" spans="4:12" x14ac:dyDescent="0.2">
      <c r="D859" s="416">
        <f>_xlfn.XLOOKUP(C:C,Table1[for Import to Bank Register dropdown],Table1[for Pivot],0,0,1)</f>
        <v>0</v>
      </c>
      <c r="E859" s="422"/>
      <c r="F859" s="160">
        <f t="shared" si="41"/>
        <v>2222222</v>
      </c>
      <c r="G859" s="394">
        <f t="shared" si="40"/>
        <v>0</v>
      </c>
      <c r="I859" s="395">
        <f>IF(OR(C859="150 Directors advances", C859="120 accounts receivable", C859="720.2 Automobile - Insurance", C859="720.3 Automobile - License", C859="870.4 Rent - Insurance", C859="870.6 Rent - Property Tax", C859="870.7 Rent - Homeoffice", C859="870.9 Rent - Water"),
   0,
   IF(Dashboard!$F$5="Quick",
      IF(OR(C859="190 Automobile",C859="200 computer hardware",C859="210 Computer software",C859="220 Quickbooks software",C859="230 Office equipment",C859="240 Office furniture"),
         E859-(E859/(1+Dashboard!$F$4)),
         0
      ),
      IF(C859="750 Business promotion",
         E859-(E859/(1+4.793/100)),
         E859-(E859/(1+Dashboard!$F$4))
      )
   )
)</f>
        <v>0</v>
      </c>
      <c r="J859" s="40">
        <f>Bank2[[#This Row],[Money in/ (Money out)]]-Bank2[[#This Row],[GST/HST]]</f>
        <v>0</v>
      </c>
      <c r="L859" s="37">
        <f t="shared" si="39"/>
        <v>0</v>
      </c>
    </row>
    <row r="860" spans="4:12" x14ac:dyDescent="0.2">
      <c r="D860" s="416">
        <f>_xlfn.XLOOKUP(C:C,Table1[for Import to Bank Register dropdown],Table1[for Pivot],0,0,1)</f>
        <v>0</v>
      </c>
      <c r="E860" s="422"/>
      <c r="F860" s="160">
        <f t="shared" si="41"/>
        <v>2222222</v>
      </c>
      <c r="G860" s="394">
        <f t="shared" si="40"/>
        <v>0</v>
      </c>
      <c r="I860" s="395">
        <f>IF(OR(C860="150 Directors advances", C860="120 accounts receivable", C860="720.2 Automobile - Insurance", C860="720.3 Automobile - License", C860="870.4 Rent - Insurance", C860="870.6 Rent - Property Tax", C860="870.7 Rent - Homeoffice", C860="870.9 Rent - Water"),
   0,
   IF(Dashboard!$F$5="Quick",
      IF(OR(C860="190 Automobile",C860="200 computer hardware",C860="210 Computer software",C860="220 Quickbooks software",C860="230 Office equipment",C860="240 Office furniture"),
         E860-(E860/(1+Dashboard!$F$4)),
         0
      ),
      IF(C860="750 Business promotion",
         E860-(E860/(1+4.793/100)),
         E860-(E860/(1+Dashboard!$F$4))
      )
   )
)</f>
        <v>0</v>
      </c>
      <c r="J860" s="40">
        <f>Bank2[[#This Row],[Money in/ (Money out)]]-Bank2[[#This Row],[GST/HST]]</f>
        <v>0</v>
      </c>
      <c r="L860" s="37">
        <f t="shared" si="39"/>
        <v>0</v>
      </c>
    </row>
    <row r="861" spans="4:12" x14ac:dyDescent="0.2">
      <c r="D861" s="416">
        <f>_xlfn.XLOOKUP(C:C,Table1[for Import to Bank Register dropdown],Table1[for Pivot],0,0,1)</f>
        <v>0</v>
      </c>
      <c r="E861" s="422"/>
      <c r="F861" s="160">
        <f t="shared" si="41"/>
        <v>2222222</v>
      </c>
      <c r="G861" s="394">
        <f t="shared" si="40"/>
        <v>0</v>
      </c>
      <c r="I861" s="395">
        <f>IF(OR(C861="150 Directors advances", C861="120 accounts receivable", C861="720.2 Automobile - Insurance", C861="720.3 Automobile - License", C861="870.4 Rent - Insurance", C861="870.6 Rent - Property Tax", C861="870.7 Rent - Homeoffice", C861="870.9 Rent - Water"),
   0,
   IF(Dashboard!$F$5="Quick",
      IF(OR(C861="190 Automobile",C861="200 computer hardware",C861="210 Computer software",C861="220 Quickbooks software",C861="230 Office equipment",C861="240 Office furniture"),
         E861-(E861/(1+Dashboard!$F$4)),
         0
      ),
      IF(C861="750 Business promotion",
         E861-(E861/(1+4.793/100)),
         E861-(E861/(1+Dashboard!$F$4))
      )
   )
)</f>
        <v>0</v>
      </c>
      <c r="J861" s="40">
        <f>Bank2[[#This Row],[Money in/ (Money out)]]-Bank2[[#This Row],[GST/HST]]</f>
        <v>0</v>
      </c>
      <c r="L861" s="37">
        <f t="shared" si="39"/>
        <v>0</v>
      </c>
    </row>
    <row r="862" spans="4:12" x14ac:dyDescent="0.2">
      <c r="D862" s="416">
        <f>_xlfn.XLOOKUP(C:C,Table1[for Import to Bank Register dropdown],Table1[for Pivot],0,0,1)</f>
        <v>0</v>
      </c>
      <c r="E862" s="422"/>
      <c r="F862" s="160">
        <f t="shared" si="41"/>
        <v>2222222</v>
      </c>
      <c r="G862" s="394">
        <f t="shared" si="40"/>
        <v>0</v>
      </c>
      <c r="I862" s="395">
        <f>IF(OR(C862="150 Directors advances", C862="120 accounts receivable", C862="720.2 Automobile - Insurance", C862="720.3 Automobile - License", C862="870.4 Rent - Insurance", C862="870.6 Rent - Property Tax", C862="870.7 Rent - Homeoffice", C862="870.9 Rent - Water"),
   0,
   IF(Dashboard!$F$5="Quick",
      IF(OR(C862="190 Automobile",C862="200 computer hardware",C862="210 Computer software",C862="220 Quickbooks software",C862="230 Office equipment",C862="240 Office furniture"),
         E862-(E862/(1+Dashboard!$F$4)),
         0
      ),
      IF(C862="750 Business promotion",
         E862-(E862/(1+4.793/100)),
         E862-(E862/(1+Dashboard!$F$4))
      )
   )
)</f>
        <v>0</v>
      </c>
      <c r="J862" s="40">
        <f>Bank2[[#This Row],[Money in/ (Money out)]]-Bank2[[#This Row],[GST/HST]]</f>
        <v>0</v>
      </c>
      <c r="L862" s="37">
        <f t="shared" si="39"/>
        <v>0</v>
      </c>
    </row>
    <row r="863" spans="4:12" x14ac:dyDescent="0.2">
      <c r="D863" s="416">
        <f>_xlfn.XLOOKUP(C:C,Table1[for Import to Bank Register dropdown],Table1[for Pivot],0,0,1)</f>
        <v>0</v>
      </c>
      <c r="E863" s="422"/>
      <c r="F863" s="160">
        <f t="shared" si="41"/>
        <v>2222222</v>
      </c>
      <c r="G863" s="394">
        <f t="shared" si="40"/>
        <v>0</v>
      </c>
      <c r="I863" s="395">
        <f>IF(OR(C863="150 Directors advances", C863="120 accounts receivable", C863="720.2 Automobile - Insurance", C863="720.3 Automobile - License", C863="870.4 Rent - Insurance", C863="870.6 Rent - Property Tax", C863="870.7 Rent - Homeoffice", C863="870.9 Rent - Water"),
   0,
   IF(Dashboard!$F$5="Quick",
      IF(OR(C863="190 Automobile",C863="200 computer hardware",C863="210 Computer software",C863="220 Quickbooks software",C863="230 Office equipment",C863="240 Office furniture"),
         E863-(E863/(1+Dashboard!$F$4)),
         0
      ),
      IF(C863="750 Business promotion",
         E863-(E863/(1+4.793/100)),
         E863-(E863/(1+Dashboard!$F$4))
      )
   )
)</f>
        <v>0</v>
      </c>
      <c r="J863" s="40">
        <f>Bank2[[#This Row],[Money in/ (Money out)]]-Bank2[[#This Row],[GST/HST]]</f>
        <v>0</v>
      </c>
      <c r="L863" s="37">
        <f t="shared" si="39"/>
        <v>0</v>
      </c>
    </row>
    <row r="864" spans="4:12" x14ac:dyDescent="0.2">
      <c r="D864" s="416">
        <f>_xlfn.XLOOKUP(C:C,Table1[for Import to Bank Register dropdown],Table1[for Pivot],0,0,1)</f>
        <v>0</v>
      </c>
      <c r="E864" s="422"/>
      <c r="F864" s="160">
        <f t="shared" si="41"/>
        <v>2222222</v>
      </c>
      <c r="G864" s="394">
        <f t="shared" si="40"/>
        <v>0</v>
      </c>
      <c r="I864" s="395">
        <f>IF(OR(C864="150 Directors advances", C864="120 accounts receivable", C864="720.2 Automobile - Insurance", C864="720.3 Automobile - License", C864="870.4 Rent - Insurance", C864="870.6 Rent - Property Tax", C864="870.7 Rent - Homeoffice", C864="870.9 Rent - Water"),
   0,
   IF(Dashboard!$F$5="Quick",
      IF(OR(C864="190 Automobile",C864="200 computer hardware",C864="210 Computer software",C864="220 Quickbooks software",C864="230 Office equipment",C864="240 Office furniture"),
         E864-(E864/(1+Dashboard!$F$4)),
         0
      ),
      IF(C864="750 Business promotion",
         E864-(E864/(1+4.793/100)),
         E864-(E864/(1+Dashboard!$F$4))
      )
   )
)</f>
        <v>0</v>
      </c>
      <c r="J864" s="40">
        <f>Bank2[[#This Row],[Money in/ (Money out)]]-Bank2[[#This Row],[GST/HST]]</f>
        <v>0</v>
      </c>
      <c r="L864" s="37">
        <f t="shared" si="39"/>
        <v>0</v>
      </c>
    </row>
    <row r="865" spans="4:12" x14ac:dyDescent="0.2">
      <c r="D865" s="416">
        <f>_xlfn.XLOOKUP(C:C,Table1[for Import to Bank Register dropdown],Table1[for Pivot],0,0,1)</f>
        <v>0</v>
      </c>
      <c r="E865" s="422"/>
      <c r="F865" s="160">
        <f t="shared" si="41"/>
        <v>2222222</v>
      </c>
      <c r="G865" s="394">
        <f t="shared" si="40"/>
        <v>0</v>
      </c>
      <c r="I865" s="395">
        <f>IF(OR(C865="150 Directors advances", C865="120 accounts receivable", C865="720.2 Automobile - Insurance", C865="720.3 Automobile - License", C865="870.4 Rent - Insurance", C865="870.6 Rent - Property Tax", C865="870.7 Rent - Homeoffice", C865="870.9 Rent - Water"),
   0,
   IF(Dashboard!$F$5="Quick",
      IF(OR(C865="190 Automobile",C865="200 computer hardware",C865="210 Computer software",C865="220 Quickbooks software",C865="230 Office equipment",C865="240 Office furniture"),
         E865-(E865/(1+Dashboard!$F$4)),
         0
      ),
      IF(C865="750 Business promotion",
         E865-(E865/(1+4.793/100)),
         E865-(E865/(1+Dashboard!$F$4))
      )
   )
)</f>
        <v>0</v>
      </c>
      <c r="J865" s="40">
        <f>Bank2[[#This Row],[Money in/ (Money out)]]-Bank2[[#This Row],[GST/HST]]</f>
        <v>0</v>
      </c>
      <c r="L865" s="37">
        <f t="shared" si="39"/>
        <v>0</v>
      </c>
    </row>
    <row r="866" spans="4:12" x14ac:dyDescent="0.2">
      <c r="D866" s="416">
        <f>_xlfn.XLOOKUP(C:C,Table1[for Import to Bank Register dropdown],Table1[for Pivot],0,0,1)</f>
        <v>0</v>
      </c>
      <c r="E866" s="422"/>
      <c r="F866" s="160">
        <f t="shared" si="41"/>
        <v>2222222</v>
      </c>
      <c r="G866" s="394">
        <f t="shared" si="40"/>
        <v>0</v>
      </c>
      <c r="I866" s="395">
        <f>IF(OR(C866="150 Directors advances", C866="120 accounts receivable", C866="720.2 Automobile - Insurance", C866="720.3 Automobile - License", C866="870.4 Rent - Insurance", C866="870.6 Rent - Property Tax", C866="870.7 Rent - Homeoffice", C866="870.9 Rent - Water"),
   0,
   IF(Dashboard!$F$5="Quick",
      IF(OR(C866="190 Automobile",C866="200 computer hardware",C866="210 Computer software",C866="220 Quickbooks software",C866="230 Office equipment",C866="240 Office furniture"),
         E866-(E866/(1+Dashboard!$F$4)),
         0
      ),
      IF(C866="750 Business promotion",
         E866-(E866/(1+4.793/100)),
         E866-(E866/(1+Dashboard!$F$4))
      )
   )
)</f>
        <v>0</v>
      </c>
      <c r="J866" s="40">
        <f>Bank2[[#This Row],[Money in/ (Money out)]]-Bank2[[#This Row],[GST/HST]]</f>
        <v>0</v>
      </c>
      <c r="L866" s="37">
        <f t="shared" si="39"/>
        <v>0</v>
      </c>
    </row>
    <row r="867" spans="4:12" x14ac:dyDescent="0.2">
      <c r="D867" s="416">
        <f>_xlfn.XLOOKUP(C:C,Table1[for Import to Bank Register dropdown],Table1[for Pivot],0,0,1)</f>
        <v>0</v>
      </c>
      <c r="E867" s="422"/>
      <c r="F867" s="160">
        <f t="shared" si="41"/>
        <v>2222222</v>
      </c>
      <c r="G867" s="394">
        <f t="shared" si="40"/>
        <v>0</v>
      </c>
      <c r="I867" s="395">
        <f>IF(OR(C867="150 Directors advances", C867="120 accounts receivable", C867="720.2 Automobile - Insurance", C867="720.3 Automobile - License", C867="870.4 Rent - Insurance", C867="870.6 Rent - Property Tax", C867="870.7 Rent - Homeoffice", C867="870.9 Rent - Water"),
   0,
   IF(Dashboard!$F$5="Quick",
      IF(OR(C867="190 Automobile",C867="200 computer hardware",C867="210 Computer software",C867="220 Quickbooks software",C867="230 Office equipment",C867="240 Office furniture"),
         E867-(E867/(1+Dashboard!$F$4)),
         0
      ),
      IF(C867="750 Business promotion",
         E867-(E867/(1+4.793/100)),
         E867-(E867/(1+Dashboard!$F$4))
      )
   )
)</f>
        <v>0</v>
      </c>
      <c r="J867" s="40">
        <f>Bank2[[#This Row],[Money in/ (Money out)]]-Bank2[[#This Row],[GST/HST]]</f>
        <v>0</v>
      </c>
      <c r="L867" s="37">
        <f t="shared" si="39"/>
        <v>0</v>
      </c>
    </row>
    <row r="868" spans="4:12" x14ac:dyDescent="0.2">
      <c r="D868" s="416">
        <f>_xlfn.XLOOKUP(C:C,Table1[for Import to Bank Register dropdown],Table1[for Pivot],0,0,1)</f>
        <v>0</v>
      </c>
      <c r="E868" s="422"/>
      <c r="F868" s="160">
        <f t="shared" si="41"/>
        <v>2222222</v>
      </c>
      <c r="G868" s="394">
        <f t="shared" si="40"/>
        <v>0</v>
      </c>
      <c r="I868" s="395">
        <f>IF(OR(C868="150 Directors advances", C868="120 accounts receivable", C868="720.2 Automobile - Insurance", C868="720.3 Automobile - License", C868="870.4 Rent - Insurance", C868="870.6 Rent - Property Tax", C868="870.7 Rent - Homeoffice", C868="870.9 Rent - Water"),
   0,
   IF(Dashboard!$F$5="Quick",
      IF(OR(C868="190 Automobile",C868="200 computer hardware",C868="210 Computer software",C868="220 Quickbooks software",C868="230 Office equipment",C868="240 Office furniture"),
         E868-(E868/(1+Dashboard!$F$4)),
         0
      ),
      IF(C868="750 Business promotion",
         E868-(E868/(1+4.793/100)),
         E868-(E868/(1+Dashboard!$F$4))
      )
   )
)</f>
        <v>0</v>
      </c>
      <c r="J868" s="40">
        <f>Bank2[[#This Row],[Money in/ (Money out)]]-Bank2[[#This Row],[GST/HST]]</f>
        <v>0</v>
      </c>
      <c r="L868" s="37">
        <f t="shared" si="39"/>
        <v>0</v>
      </c>
    </row>
    <row r="869" spans="4:12" x14ac:dyDescent="0.2">
      <c r="D869" s="416">
        <f>_xlfn.XLOOKUP(C:C,Table1[for Import to Bank Register dropdown],Table1[for Pivot],0,0,1)</f>
        <v>0</v>
      </c>
      <c r="E869" s="422"/>
      <c r="F869" s="160">
        <f t="shared" si="41"/>
        <v>2222222</v>
      </c>
      <c r="G869" s="394">
        <f t="shared" si="40"/>
        <v>0</v>
      </c>
      <c r="I869" s="395">
        <f>IF(OR(C869="150 Directors advances", C869="120 accounts receivable", C869="720.2 Automobile - Insurance", C869="720.3 Automobile - License", C869="870.4 Rent - Insurance", C869="870.6 Rent - Property Tax", C869="870.7 Rent - Homeoffice", C869="870.9 Rent - Water"),
   0,
   IF(Dashboard!$F$5="Quick",
      IF(OR(C869="190 Automobile",C869="200 computer hardware",C869="210 Computer software",C869="220 Quickbooks software",C869="230 Office equipment",C869="240 Office furniture"),
         E869-(E869/(1+Dashboard!$F$4)),
         0
      ),
      IF(C869="750 Business promotion",
         E869-(E869/(1+4.793/100)),
         E869-(E869/(1+Dashboard!$F$4))
      )
   )
)</f>
        <v>0</v>
      </c>
      <c r="J869" s="40">
        <f>Bank2[[#This Row],[Money in/ (Money out)]]-Bank2[[#This Row],[GST/HST]]</f>
        <v>0</v>
      </c>
      <c r="L869" s="37">
        <f t="shared" si="39"/>
        <v>0</v>
      </c>
    </row>
    <row r="870" spans="4:12" x14ac:dyDescent="0.2">
      <c r="D870" s="416">
        <f>_xlfn.XLOOKUP(C:C,Table1[for Import to Bank Register dropdown],Table1[for Pivot],0,0,1)</f>
        <v>0</v>
      </c>
      <c r="E870" s="422"/>
      <c r="F870" s="160">
        <f t="shared" si="41"/>
        <v>2222222</v>
      </c>
      <c r="G870" s="394">
        <f t="shared" si="40"/>
        <v>0</v>
      </c>
      <c r="I870" s="395">
        <f>IF(OR(C870="150 Directors advances", C870="120 accounts receivable", C870="720.2 Automobile - Insurance", C870="720.3 Automobile - License", C870="870.4 Rent - Insurance", C870="870.6 Rent - Property Tax", C870="870.7 Rent - Homeoffice", C870="870.9 Rent - Water"),
   0,
   IF(Dashboard!$F$5="Quick",
      IF(OR(C870="190 Automobile",C870="200 computer hardware",C870="210 Computer software",C870="220 Quickbooks software",C870="230 Office equipment",C870="240 Office furniture"),
         E870-(E870/(1+Dashboard!$F$4)),
         0
      ),
      IF(C870="750 Business promotion",
         E870-(E870/(1+4.793/100)),
         E870-(E870/(1+Dashboard!$F$4))
      )
   )
)</f>
        <v>0</v>
      </c>
      <c r="J870" s="40">
        <f>Bank2[[#This Row],[Money in/ (Money out)]]-Bank2[[#This Row],[GST/HST]]</f>
        <v>0</v>
      </c>
      <c r="L870" s="37">
        <f t="shared" si="39"/>
        <v>0</v>
      </c>
    </row>
    <row r="871" spans="4:12" x14ac:dyDescent="0.2">
      <c r="D871" s="416">
        <f>_xlfn.XLOOKUP(C:C,Table1[for Import to Bank Register dropdown],Table1[for Pivot],0,0,1)</f>
        <v>0</v>
      </c>
      <c r="E871" s="422"/>
      <c r="F871" s="160">
        <f t="shared" si="41"/>
        <v>2222222</v>
      </c>
      <c r="G871" s="394">
        <f t="shared" si="40"/>
        <v>0</v>
      </c>
      <c r="I871" s="395">
        <f>IF(OR(C871="150 Directors advances", C871="120 accounts receivable", C871="720.2 Automobile - Insurance", C871="720.3 Automobile - License", C871="870.4 Rent - Insurance", C871="870.6 Rent - Property Tax", C871="870.7 Rent - Homeoffice", C871="870.9 Rent - Water"),
   0,
   IF(Dashboard!$F$5="Quick",
      IF(OR(C871="190 Automobile",C871="200 computer hardware",C871="210 Computer software",C871="220 Quickbooks software",C871="230 Office equipment",C871="240 Office furniture"),
         E871-(E871/(1+Dashboard!$F$4)),
         0
      ),
      IF(C871="750 Business promotion",
         E871-(E871/(1+4.793/100)),
         E871-(E871/(1+Dashboard!$F$4))
      )
   )
)</f>
        <v>0</v>
      </c>
      <c r="J871" s="40">
        <f>Bank2[[#This Row],[Money in/ (Money out)]]-Bank2[[#This Row],[GST/HST]]</f>
        <v>0</v>
      </c>
      <c r="L871" s="37">
        <f t="shared" si="39"/>
        <v>0</v>
      </c>
    </row>
    <row r="872" spans="4:12" x14ac:dyDescent="0.2">
      <c r="D872" s="416">
        <f>_xlfn.XLOOKUP(C:C,Table1[for Import to Bank Register dropdown],Table1[for Pivot],0,0,1)</f>
        <v>0</v>
      </c>
      <c r="E872" s="422"/>
      <c r="F872" s="160">
        <f t="shared" si="41"/>
        <v>2222222</v>
      </c>
      <c r="G872" s="394">
        <f t="shared" si="40"/>
        <v>0</v>
      </c>
      <c r="I872" s="395">
        <f>IF(OR(C872="150 Directors advances", C872="120 accounts receivable", C872="720.2 Automobile - Insurance", C872="720.3 Automobile - License", C872="870.4 Rent - Insurance", C872="870.6 Rent - Property Tax", C872="870.7 Rent - Homeoffice", C872="870.9 Rent - Water"),
   0,
   IF(Dashboard!$F$5="Quick",
      IF(OR(C872="190 Automobile",C872="200 computer hardware",C872="210 Computer software",C872="220 Quickbooks software",C872="230 Office equipment",C872="240 Office furniture"),
         E872-(E872/(1+Dashboard!$F$4)),
         0
      ),
      IF(C872="750 Business promotion",
         E872-(E872/(1+4.793/100)),
         E872-(E872/(1+Dashboard!$F$4))
      )
   )
)</f>
        <v>0</v>
      </c>
      <c r="J872" s="40">
        <f>Bank2[[#This Row],[Money in/ (Money out)]]-Bank2[[#This Row],[GST/HST]]</f>
        <v>0</v>
      </c>
      <c r="L872" s="37">
        <f t="shared" si="39"/>
        <v>0</v>
      </c>
    </row>
    <row r="873" spans="4:12" x14ac:dyDescent="0.2">
      <c r="D873" s="416">
        <f>_xlfn.XLOOKUP(C:C,Table1[for Import to Bank Register dropdown],Table1[for Pivot],0,0,1)</f>
        <v>0</v>
      </c>
      <c r="E873" s="422"/>
      <c r="F873" s="160">
        <f t="shared" si="41"/>
        <v>2222222</v>
      </c>
      <c r="G873" s="394">
        <f t="shared" si="40"/>
        <v>0</v>
      </c>
      <c r="I873" s="395">
        <f>IF(OR(C873="150 Directors advances", C873="120 accounts receivable", C873="720.2 Automobile - Insurance", C873="720.3 Automobile - License", C873="870.4 Rent - Insurance", C873="870.6 Rent - Property Tax", C873="870.7 Rent - Homeoffice", C873="870.9 Rent - Water"),
   0,
   IF(Dashboard!$F$5="Quick",
      IF(OR(C873="190 Automobile",C873="200 computer hardware",C873="210 Computer software",C873="220 Quickbooks software",C873="230 Office equipment",C873="240 Office furniture"),
         E873-(E873/(1+Dashboard!$F$4)),
         0
      ),
      IF(C873="750 Business promotion",
         E873-(E873/(1+4.793/100)),
         E873-(E873/(1+Dashboard!$F$4))
      )
   )
)</f>
        <v>0</v>
      </c>
      <c r="J873" s="40">
        <f>Bank2[[#This Row],[Money in/ (Money out)]]-Bank2[[#This Row],[GST/HST]]</f>
        <v>0</v>
      </c>
      <c r="L873" s="37">
        <f t="shared" si="39"/>
        <v>0</v>
      </c>
    </row>
    <row r="874" spans="4:12" x14ac:dyDescent="0.2">
      <c r="D874" s="416">
        <f>_xlfn.XLOOKUP(C:C,Table1[for Import to Bank Register dropdown],Table1[for Pivot],0,0,1)</f>
        <v>0</v>
      </c>
      <c r="E874" s="422"/>
      <c r="F874" s="160">
        <f t="shared" si="41"/>
        <v>2222222</v>
      </c>
      <c r="G874" s="394">
        <f t="shared" si="40"/>
        <v>0</v>
      </c>
      <c r="I874" s="395">
        <f>IF(OR(C874="150 Directors advances", C874="120 accounts receivable", C874="720.2 Automobile - Insurance", C874="720.3 Automobile - License", C874="870.4 Rent - Insurance", C874="870.6 Rent - Property Tax", C874="870.7 Rent - Homeoffice", C874="870.9 Rent - Water"),
   0,
   IF(Dashboard!$F$5="Quick",
      IF(OR(C874="190 Automobile",C874="200 computer hardware",C874="210 Computer software",C874="220 Quickbooks software",C874="230 Office equipment",C874="240 Office furniture"),
         E874-(E874/(1+Dashboard!$F$4)),
         0
      ),
      IF(C874="750 Business promotion",
         E874-(E874/(1+4.793/100)),
         E874-(E874/(1+Dashboard!$F$4))
      )
   )
)</f>
        <v>0</v>
      </c>
      <c r="J874" s="40">
        <f>Bank2[[#This Row],[Money in/ (Money out)]]-Bank2[[#This Row],[GST/HST]]</f>
        <v>0</v>
      </c>
      <c r="L874" s="37">
        <f t="shared" si="39"/>
        <v>0</v>
      </c>
    </row>
    <row r="875" spans="4:12" x14ac:dyDescent="0.2">
      <c r="D875" s="416">
        <f>_xlfn.XLOOKUP(C:C,Table1[for Import to Bank Register dropdown],Table1[for Pivot],0,0,1)</f>
        <v>0</v>
      </c>
      <c r="E875" s="422"/>
      <c r="F875" s="160">
        <f t="shared" si="41"/>
        <v>2222222</v>
      </c>
      <c r="G875" s="394">
        <f t="shared" si="40"/>
        <v>0</v>
      </c>
      <c r="I875" s="395">
        <f>IF(OR(C875="150 Directors advances", C875="120 accounts receivable", C875="720.2 Automobile - Insurance", C875="720.3 Automobile - License", C875="870.4 Rent - Insurance", C875="870.6 Rent - Property Tax", C875="870.7 Rent - Homeoffice", C875="870.9 Rent - Water"),
   0,
   IF(Dashboard!$F$5="Quick",
      IF(OR(C875="190 Automobile",C875="200 computer hardware",C875="210 Computer software",C875="220 Quickbooks software",C875="230 Office equipment",C875="240 Office furniture"),
         E875-(E875/(1+Dashboard!$F$4)),
         0
      ),
      IF(C875="750 Business promotion",
         E875-(E875/(1+4.793/100)),
         E875-(E875/(1+Dashboard!$F$4))
      )
   )
)</f>
        <v>0</v>
      </c>
      <c r="J875" s="40">
        <f>Bank2[[#This Row],[Money in/ (Money out)]]-Bank2[[#This Row],[GST/HST]]</f>
        <v>0</v>
      </c>
      <c r="L875" s="37">
        <f t="shared" si="39"/>
        <v>0</v>
      </c>
    </row>
    <row r="876" spans="4:12" x14ac:dyDescent="0.2">
      <c r="D876" s="416">
        <f>_xlfn.XLOOKUP(C:C,Table1[for Import to Bank Register dropdown],Table1[for Pivot],0,0,1)</f>
        <v>0</v>
      </c>
      <c r="E876" s="422"/>
      <c r="F876" s="160">
        <f t="shared" si="41"/>
        <v>2222222</v>
      </c>
      <c r="G876" s="394">
        <f t="shared" si="40"/>
        <v>0</v>
      </c>
      <c r="I876" s="395">
        <f>IF(OR(C876="150 Directors advances", C876="120 accounts receivable", C876="720.2 Automobile - Insurance", C876="720.3 Automobile - License", C876="870.4 Rent - Insurance", C876="870.6 Rent - Property Tax", C876="870.7 Rent - Homeoffice", C876="870.9 Rent - Water"),
   0,
   IF(Dashboard!$F$5="Quick",
      IF(OR(C876="190 Automobile",C876="200 computer hardware",C876="210 Computer software",C876="220 Quickbooks software",C876="230 Office equipment",C876="240 Office furniture"),
         E876-(E876/(1+Dashboard!$F$4)),
         0
      ),
      IF(C876="750 Business promotion",
         E876-(E876/(1+4.793/100)),
         E876-(E876/(1+Dashboard!$F$4))
      )
   )
)</f>
        <v>0</v>
      </c>
      <c r="J876" s="40">
        <f>Bank2[[#This Row],[Money in/ (Money out)]]-Bank2[[#This Row],[GST/HST]]</f>
        <v>0</v>
      </c>
      <c r="L876" s="37">
        <f t="shared" si="39"/>
        <v>0</v>
      </c>
    </row>
    <row r="877" spans="4:12" x14ac:dyDescent="0.2">
      <c r="D877" s="416">
        <f>_xlfn.XLOOKUP(C:C,Table1[for Import to Bank Register dropdown],Table1[for Pivot],0,0,1)</f>
        <v>0</v>
      </c>
      <c r="E877" s="422"/>
      <c r="F877" s="160">
        <f t="shared" si="41"/>
        <v>2222222</v>
      </c>
      <c r="G877" s="394">
        <f t="shared" si="40"/>
        <v>0</v>
      </c>
      <c r="I877" s="395">
        <f>IF(OR(C877="150 Directors advances", C877="120 accounts receivable", C877="720.2 Automobile - Insurance", C877="720.3 Automobile - License", C877="870.4 Rent - Insurance", C877="870.6 Rent - Property Tax", C877="870.7 Rent - Homeoffice", C877="870.9 Rent - Water"),
   0,
   IF(Dashboard!$F$5="Quick",
      IF(OR(C877="190 Automobile",C877="200 computer hardware",C877="210 Computer software",C877="220 Quickbooks software",C877="230 Office equipment",C877="240 Office furniture"),
         E877-(E877/(1+Dashboard!$F$4)),
         0
      ),
      IF(C877="750 Business promotion",
         E877-(E877/(1+4.793/100)),
         E877-(E877/(1+Dashboard!$F$4))
      )
   )
)</f>
        <v>0</v>
      </c>
      <c r="J877" s="40">
        <f>Bank2[[#This Row],[Money in/ (Money out)]]-Bank2[[#This Row],[GST/HST]]</f>
        <v>0</v>
      </c>
      <c r="L877" s="37">
        <f t="shared" si="39"/>
        <v>0</v>
      </c>
    </row>
    <row r="878" spans="4:12" x14ac:dyDescent="0.2">
      <c r="D878" s="416">
        <f>_xlfn.XLOOKUP(C:C,Table1[for Import to Bank Register dropdown],Table1[for Pivot],0,0,1)</f>
        <v>0</v>
      </c>
      <c r="E878" s="422"/>
      <c r="F878" s="160">
        <f t="shared" si="41"/>
        <v>2222222</v>
      </c>
      <c r="G878" s="394">
        <f t="shared" si="40"/>
        <v>0</v>
      </c>
      <c r="I878" s="395">
        <f>IF(OR(C878="150 Directors advances", C878="120 accounts receivable", C878="720.2 Automobile - Insurance", C878="720.3 Automobile - License", C878="870.4 Rent - Insurance", C878="870.6 Rent - Property Tax", C878="870.7 Rent - Homeoffice", C878="870.9 Rent - Water"),
   0,
   IF(Dashboard!$F$5="Quick",
      IF(OR(C878="190 Automobile",C878="200 computer hardware",C878="210 Computer software",C878="220 Quickbooks software",C878="230 Office equipment",C878="240 Office furniture"),
         E878-(E878/(1+Dashboard!$F$4)),
         0
      ),
      IF(C878="750 Business promotion",
         E878-(E878/(1+4.793/100)),
         E878-(E878/(1+Dashboard!$F$4))
      )
   )
)</f>
        <v>0</v>
      </c>
      <c r="J878" s="40">
        <f>Bank2[[#This Row],[Money in/ (Money out)]]-Bank2[[#This Row],[GST/HST]]</f>
        <v>0</v>
      </c>
      <c r="L878" s="37">
        <f t="shared" si="39"/>
        <v>0</v>
      </c>
    </row>
    <row r="879" spans="4:12" x14ac:dyDescent="0.2">
      <c r="D879" s="416">
        <f>_xlfn.XLOOKUP(C:C,Table1[for Import to Bank Register dropdown],Table1[for Pivot],0,0,1)</f>
        <v>0</v>
      </c>
      <c r="E879" s="422"/>
      <c r="F879" s="160">
        <f t="shared" si="41"/>
        <v>2222222</v>
      </c>
      <c r="G879" s="394">
        <f t="shared" si="40"/>
        <v>0</v>
      </c>
      <c r="I879" s="395">
        <f>IF(OR(C879="150 Directors advances", C879="120 accounts receivable", C879="720.2 Automobile - Insurance", C879="720.3 Automobile - License", C879="870.4 Rent - Insurance", C879="870.6 Rent - Property Tax", C879="870.7 Rent - Homeoffice", C879="870.9 Rent - Water"),
   0,
   IF(Dashboard!$F$5="Quick",
      IF(OR(C879="190 Automobile",C879="200 computer hardware",C879="210 Computer software",C879="220 Quickbooks software",C879="230 Office equipment",C879="240 Office furniture"),
         E879-(E879/(1+Dashboard!$F$4)),
         0
      ),
      IF(C879="750 Business promotion",
         E879-(E879/(1+4.793/100)),
         E879-(E879/(1+Dashboard!$F$4))
      )
   )
)</f>
        <v>0</v>
      </c>
      <c r="J879" s="40">
        <f>Bank2[[#This Row],[Money in/ (Money out)]]-Bank2[[#This Row],[GST/HST]]</f>
        <v>0</v>
      </c>
      <c r="L879" s="37">
        <f t="shared" si="39"/>
        <v>0</v>
      </c>
    </row>
    <row r="880" spans="4:12" x14ac:dyDescent="0.2">
      <c r="D880" s="416">
        <f>_xlfn.XLOOKUP(C:C,Table1[for Import to Bank Register dropdown],Table1[for Pivot],0,0,1)</f>
        <v>0</v>
      </c>
      <c r="E880" s="422"/>
      <c r="F880" s="160">
        <f t="shared" si="41"/>
        <v>2222222</v>
      </c>
      <c r="G880" s="394">
        <f t="shared" si="40"/>
        <v>0</v>
      </c>
      <c r="I880" s="395">
        <f>IF(OR(C880="150 Directors advances", C880="120 accounts receivable", C880="720.2 Automobile - Insurance", C880="720.3 Automobile - License", C880="870.4 Rent - Insurance", C880="870.6 Rent - Property Tax", C880="870.7 Rent - Homeoffice", C880="870.9 Rent - Water"),
   0,
   IF(Dashboard!$F$5="Quick",
      IF(OR(C880="190 Automobile",C880="200 computer hardware",C880="210 Computer software",C880="220 Quickbooks software",C880="230 Office equipment",C880="240 Office furniture"),
         E880-(E880/(1+Dashboard!$F$4)),
         0
      ),
      IF(C880="750 Business promotion",
         E880-(E880/(1+4.793/100)),
         E880-(E880/(1+Dashboard!$F$4))
      )
   )
)</f>
        <v>0</v>
      </c>
      <c r="J880" s="40">
        <f>Bank2[[#This Row],[Money in/ (Money out)]]-Bank2[[#This Row],[GST/HST]]</f>
        <v>0</v>
      </c>
      <c r="L880" s="37">
        <f t="shared" si="39"/>
        <v>0</v>
      </c>
    </row>
    <row r="881" spans="4:12" x14ac:dyDescent="0.2">
      <c r="D881" s="416">
        <f>_xlfn.XLOOKUP(C:C,Table1[for Import to Bank Register dropdown],Table1[for Pivot],0,0,1)</f>
        <v>0</v>
      </c>
      <c r="E881" s="422"/>
      <c r="F881" s="160">
        <f t="shared" si="41"/>
        <v>2222222</v>
      </c>
      <c r="G881" s="394">
        <f t="shared" si="40"/>
        <v>0</v>
      </c>
      <c r="I881" s="395">
        <f>IF(OR(C881="150 Directors advances", C881="120 accounts receivable", C881="720.2 Automobile - Insurance", C881="720.3 Automobile - License", C881="870.4 Rent - Insurance", C881="870.6 Rent - Property Tax", C881="870.7 Rent - Homeoffice", C881="870.9 Rent - Water"),
   0,
   IF(Dashboard!$F$5="Quick",
      IF(OR(C881="190 Automobile",C881="200 computer hardware",C881="210 Computer software",C881="220 Quickbooks software",C881="230 Office equipment",C881="240 Office furniture"),
         E881-(E881/(1+Dashboard!$F$4)),
         0
      ),
      IF(C881="750 Business promotion",
         E881-(E881/(1+4.793/100)),
         E881-(E881/(1+Dashboard!$F$4))
      )
   )
)</f>
        <v>0</v>
      </c>
      <c r="J881" s="40">
        <f>Bank2[[#This Row],[Money in/ (Money out)]]-Bank2[[#This Row],[GST/HST]]</f>
        <v>0</v>
      </c>
      <c r="L881" s="37">
        <f t="shared" si="39"/>
        <v>0</v>
      </c>
    </row>
    <row r="882" spans="4:12" x14ac:dyDescent="0.2">
      <c r="D882" s="416">
        <f>_xlfn.XLOOKUP(C:C,Table1[for Import to Bank Register dropdown],Table1[for Pivot],0,0,1)</f>
        <v>0</v>
      </c>
      <c r="E882" s="422"/>
      <c r="F882" s="160">
        <f t="shared" si="41"/>
        <v>2222222</v>
      </c>
      <c r="G882" s="394">
        <f t="shared" si="40"/>
        <v>0</v>
      </c>
      <c r="I882" s="395">
        <f>IF(OR(C882="150 Directors advances", C882="120 accounts receivable", C882="720.2 Automobile - Insurance", C882="720.3 Automobile - License", C882="870.4 Rent - Insurance", C882="870.6 Rent - Property Tax", C882="870.7 Rent - Homeoffice", C882="870.9 Rent - Water"),
   0,
   IF(Dashboard!$F$5="Quick",
      IF(OR(C882="190 Automobile",C882="200 computer hardware",C882="210 Computer software",C882="220 Quickbooks software",C882="230 Office equipment",C882="240 Office furniture"),
         E882-(E882/(1+Dashboard!$F$4)),
         0
      ),
      IF(C882="750 Business promotion",
         E882-(E882/(1+4.793/100)),
         E882-(E882/(1+Dashboard!$F$4))
      )
   )
)</f>
        <v>0</v>
      </c>
      <c r="J882" s="40">
        <f>Bank2[[#This Row],[Money in/ (Money out)]]-Bank2[[#This Row],[GST/HST]]</f>
        <v>0</v>
      </c>
      <c r="L882" s="37">
        <f t="shared" si="39"/>
        <v>0</v>
      </c>
    </row>
    <row r="883" spans="4:12" x14ac:dyDescent="0.2">
      <c r="D883" s="416">
        <f>_xlfn.XLOOKUP(C:C,Table1[for Import to Bank Register dropdown],Table1[for Pivot],0,0,1)</f>
        <v>0</v>
      </c>
      <c r="E883" s="422"/>
      <c r="F883" s="160">
        <f t="shared" si="41"/>
        <v>2222222</v>
      </c>
      <c r="G883" s="394">
        <f t="shared" si="40"/>
        <v>0</v>
      </c>
      <c r="I883" s="395">
        <f>IF(OR(C883="150 Directors advances", C883="120 accounts receivable", C883="720.2 Automobile - Insurance", C883="720.3 Automobile - License", C883="870.4 Rent - Insurance", C883="870.6 Rent - Property Tax", C883="870.7 Rent - Homeoffice", C883="870.9 Rent - Water"),
   0,
   IF(Dashboard!$F$5="Quick",
      IF(OR(C883="190 Automobile",C883="200 computer hardware",C883="210 Computer software",C883="220 Quickbooks software",C883="230 Office equipment",C883="240 Office furniture"),
         E883-(E883/(1+Dashboard!$F$4)),
         0
      ),
      IF(C883="750 Business promotion",
         E883-(E883/(1+4.793/100)),
         E883-(E883/(1+Dashboard!$F$4))
      )
   )
)</f>
        <v>0</v>
      </c>
      <c r="J883" s="40">
        <f>Bank2[[#This Row],[Money in/ (Money out)]]-Bank2[[#This Row],[GST/HST]]</f>
        <v>0</v>
      </c>
      <c r="L883" s="37">
        <f t="shared" si="39"/>
        <v>0</v>
      </c>
    </row>
    <row r="884" spans="4:12" x14ac:dyDescent="0.2">
      <c r="D884" s="416">
        <f>_xlfn.XLOOKUP(C:C,Table1[for Import to Bank Register dropdown],Table1[for Pivot],0,0,1)</f>
        <v>0</v>
      </c>
      <c r="E884" s="422"/>
      <c r="F884" s="160">
        <f t="shared" si="41"/>
        <v>2222222</v>
      </c>
      <c r="G884" s="394">
        <f t="shared" si="40"/>
        <v>0</v>
      </c>
      <c r="I884" s="395">
        <f>IF(OR(C884="150 Directors advances", C884="120 accounts receivable", C884="720.2 Automobile - Insurance", C884="720.3 Automobile - License", C884="870.4 Rent - Insurance", C884="870.6 Rent - Property Tax", C884="870.7 Rent - Homeoffice", C884="870.9 Rent - Water"),
   0,
   IF(Dashboard!$F$5="Quick",
      IF(OR(C884="190 Automobile",C884="200 computer hardware",C884="210 Computer software",C884="220 Quickbooks software",C884="230 Office equipment",C884="240 Office furniture"),
         E884-(E884/(1+Dashboard!$F$4)),
         0
      ),
      IF(C884="750 Business promotion",
         E884-(E884/(1+4.793/100)),
         E884-(E884/(1+Dashboard!$F$4))
      )
   )
)</f>
        <v>0</v>
      </c>
      <c r="J884" s="40">
        <f>Bank2[[#This Row],[Money in/ (Money out)]]-Bank2[[#This Row],[GST/HST]]</f>
        <v>0</v>
      </c>
      <c r="L884" s="37">
        <f t="shared" si="39"/>
        <v>0</v>
      </c>
    </row>
    <row r="885" spans="4:12" x14ac:dyDescent="0.2">
      <c r="D885" s="416">
        <f>_xlfn.XLOOKUP(C:C,Table1[for Import to Bank Register dropdown],Table1[for Pivot],0,0,1)</f>
        <v>0</v>
      </c>
      <c r="E885" s="422"/>
      <c r="F885" s="160">
        <f t="shared" si="41"/>
        <v>2222222</v>
      </c>
      <c r="G885" s="394">
        <f t="shared" si="40"/>
        <v>0</v>
      </c>
      <c r="I885" s="395">
        <f>IF(OR(C885="150 Directors advances", C885="120 accounts receivable", C885="720.2 Automobile - Insurance", C885="720.3 Automobile - License", C885="870.4 Rent - Insurance", C885="870.6 Rent - Property Tax", C885="870.7 Rent - Homeoffice", C885="870.9 Rent - Water"),
   0,
   IF(Dashboard!$F$5="Quick",
      IF(OR(C885="190 Automobile",C885="200 computer hardware",C885="210 Computer software",C885="220 Quickbooks software",C885="230 Office equipment",C885="240 Office furniture"),
         E885-(E885/(1+Dashboard!$F$4)),
         0
      ),
      IF(C885="750 Business promotion",
         E885-(E885/(1+4.793/100)),
         E885-(E885/(1+Dashboard!$F$4))
      )
   )
)</f>
        <v>0</v>
      </c>
      <c r="J885" s="40">
        <f>Bank2[[#This Row],[Money in/ (Money out)]]-Bank2[[#This Row],[GST/HST]]</f>
        <v>0</v>
      </c>
      <c r="L885" s="37">
        <f t="shared" si="39"/>
        <v>0</v>
      </c>
    </row>
    <row r="886" spans="4:12" x14ac:dyDescent="0.2">
      <c r="D886" s="416">
        <f>_xlfn.XLOOKUP(C:C,Table1[for Import to Bank Register dropdown],Table1[for Pivot],0,0,1)</f>
        <v>0</v>
      </c>
      <c r="E886" s="422"/>
      <c r="F886" s="160">
        <f t="shared" si="41"/>
        <v>2222222</v>
      </c>
      <c r="G886" s="394">
        <f t="shared" si="40"/>
        <v>0</v>
      </c>
      <c r="I886" s="395">
        <f>IF(OR(C886="150 Directors advances", C886="120 accounts receivable", C886="720.2 Automobile - Insurance", C886="720.3 Automobile - License", C886="870.4 Rent - Insurance", C886="870.6 Rent - Property Tax", C886="870.7 Rent - Homeoffice", C886="870.9 Rent - Water"),
   0,
   IF(Dashboard!$F$5="Quick",
      IF(OR(C886="190 Automobile",C886="200 computer hardware",C886="210 Computer software",C886="220 Quickbooks software",C886="230 Office equipment",C886="240 Office furniture"),
         E886-(E886/(1+Dashboard!$F$4)),
         0
      ),
      IF(C886="750 Business promotion",
         E886-(E886/(1+4.793/100)),
         E886-(E886/(1+Dashboard!$F$4))
      )
   )
)</f>
        <v>0</v>
      </c>
      <c r="J886" s="40">
        <f>Bank2[[#This Row],[Money in/ (Money out)]]-Bank2[[#This Row],[GST/HST]]</f>
        <v>0</v>
      </c>
      <c r="L886" s="37">
        <f t="shared" si="39"/>
        <v>0</v>
      </c>
    </row>
    <row r="887" spans="4:12" x14ac:dyDescent="0.2">
      <c r="D887" s="416">
        <f>_xlfn.XLOOKUP(C:C,Table1[for Import to Bank Register dropdown],Table1[for Pivot],0,0,1)</f>
        <v>0</v>
      </c>
      <c r="E887" s="422"/>
      <c r="F887" s="160">
        <f t="shared" si="41"/>
        <v>2222222</v>
      </c>
      <c r="G887" s="394">
        <f t="shared" si="40"/>
        <v>0</v>
      </c>
      <c r="I887" s="395">
        <f>IF(OR(C887="150 Directors advances", C887="120 accounts receivable", C887="720.2 Automobile - Insurance", C887="720.3 Automobile - License", C887="870.4 Rent - Insurance", C887="870.6 Rent - Property Tax", C887="870.7 Rent - Homeoffice", C887="870.9 Rent - Water"),
   0,
   IF(Dashboard!$F$5="Quick",
      IF(OR(C887="190 Automobile",C887="200 computer hardware",C887="210 Computer software",C887="220 Quickbooks software",C887="230 Office equipment",C887="240 Office furniture"),
         E887-(E887/(1+Dashboard!$F$4)),
         0
      ),
      IF(C887="750 Business promotion",
         E887-(E887/(1+4.793/100)),
         E887-(E887/(1+Dashboard!$F$4))
      )
   )
)</f>
        <v>0</v>
      </c>
      <c r="J887" s="40">
        <f>Bank2[[#This Row],[Money in/ (Money out)]]-Bank2[[#This Row],[GST/HST]]</f>
        <v>0</v>
      </c>
      <c r="L887" s="37">
        <f t="shared" si="39"/>
        <v>0</v>
      </c>
    </row>
    <row r="888" spans="4:12" x14ac:dyDescent="0.2">
      <c r="D888" s="416">
        <f>_xlfn.XLOOKUP(C:C,Table1[for Import to Bank Register dropdown],Table1[for Pivot],0,0,1)</f>
        <v>0</v>
      </c>
      <c r="E888" s="422"/>
      <c r="F888" s="160">
        <f t="shared" si="41"/>
        <v>2222222</v>
      </c>
      <c r="G888" s="394">
        <f t="shared" si="40"/>
        <v>0</v>
      </c>
      <c r="I888" s="395">
        <f>IF(OR(C888="150 Directors advances", C888="120 accounts receivable", C888="720.2 Automobile - Insurance", C888="720.3 Automobile - License", C888="870.4 Rent - Insurance", C888="870.6 Rent - Property Tax", C888="870.7 Rent - Homeoffice", C888="870.9 Rent - Water"),
   0,
   IF(Dashboard!$F$5="Quick",
      IF(OR(C888="190 Automobile",C888="200 computer hardware",C888="210 Computer software",C888="220 Quickbooks software",C888="230 Office equipment",C888="240 Office furniture"),
         E888-(E888/(1+Dashboard!$F$4)),
         0
      ),
      IF(C888="750 Business promotion",
         E888-(E888/(1+4.793/100)),
         E888-(E888/(1+Dashboard!$F$4))
      )
   )
)</f>
        <v>0</v>
      </c>
      <c r="J888" s="40">
        <f>Bank2[[#This Row],[Money in/ (Money out)]]-Bank2[[#This Row],[GST/HST]]</f>
        <v>0</v>
      </c>
      <c r="L888" s="37">
        <f t="shared" si="39"/>
        <v>0</v>
      </c>
    </row>
    <row r="889" spans="4:12" x14ac:dyDescent="0.2">
      <c r="D889" s="416">
        <f>_xlfn.XLOOKUP(C:C,Table1[for Import to Bank Register dropdown],Table1[for Pivot],0,0,1)</f>
        <v>0</v>
      </c>
      <c r="E889" s="422"/>
      <c r="F889" s="160">
        <f t="shared" si="41"/>
        <v>2222222</v>
      </c>
      <c r="G889" s="394">
        <f t="shared" si="40"/>
        <v>0</v>
      </c>
      <c r="I889" s="395">
        <f>IF(OR(C889="150 Directors advances", C889="120 accounts receivable", C889="720.2 Automobile - Insurance", C889="720.3 Automobile - License", C889="870.4 Rent - Insurance", C889="870.6 Rent - Property Tax", C889="870.7 Rent - Homeoffice", C889="870.9 Rent - Water"),
   0,
   IF(Dashboard!$F$5="Quick",
      IF(OR(C889="190 Automobile",C889="200 computer hardware",C889="210 Computer software",C889="220 Quickbooks software",C889="230 Office equipment",C889="240 Office furniture"),
         E889-(E889/(1+Dashboard!$F$4)),
         0
      ),
      IF(C889="750 Business promotion",
         E889-(E889/(1+4.793/100)),
         E889-(E889/(1+Dashboard!$F$4))
      )
   )
)</f>
        <v>0</v>
      </c>
      <c r="J889" s="40">
        <f>Bank2[[#This Row],[Money in/ (Money out)]]-Bank2[[#This Row],[GST/HST]]</f>
        <v>0</v>
      </c>
      <c r="L889" s="37">
        <f t="shared" si="39"/>
        <v>0</v>
      </c>
    </row>
    <row r="890" spans="4:12" x14ac:dyDescent="0.2">
      <c r="D890" s="416">
        <f>_xlfn.XLOOKUP(C:C,Table1[for Import to Bank Register dropdown],Table1[for Pivot],0,0,1)</f>
        <v>0</v>
      </c>
      <c r="E890" s="422"/>
      <c r="F890" s="160">
        <f t="shared" si="41"/>
        <v>2222222</v>
      </c>
      <c r="G890" s="394">
        <f t="shared" si="40"/>
        <v>0</v>
      </c>
      <c r="I890" s="395">
        <f>IF(OR(C890="150 Directors advances", C890="120 accounts receivable", C890="720.2 Automobile - Insurance", C890="720.3 Automobile - License", C890="870.4 Rent - Insurance", C890="870.6 Rent - Property Tax", C890="870.7 Rent - Homeoffice", C890="870.9 Rent - Water"),
   0,
   IF(Dashboard!$F$5="Quick",
      IF(OR(C890="190 Automobile",C890="200 computer hardware",C890="210 Computer software",C890="220 Quickbooks software",C890="230 Office equipment",C890="240 Office furniture"),
         E890-(E890/(1+Dashboard!$F$4)),
         0
      ),
      IF(C890="750 Business promotion",
         E890-(E890/(1+4.793/100)),
         E890-(E890/(1+Dashboard!$F$4))
      )
   )
)</f>
        <v>0</v>
      </c>
      <c r="J890" s="40">
        <f>Bank2[[#This Row],[Money in/ (Money out)]]-Bank2[[#This Row],[GST/HST]]</f>
        <v>0</v>
      </c>
      <c r="L890" s="37">
        <f t="shared" si="39"/>
        <v>0</v>
      </c>
    </row>
    <row r="891" spans="4:12" x14ac:dyDescent="0.2">
      <c r="D891" s="416">
        <f>_xlfn.XLOOKUP(C:C,Table1[for Import to Bank Register dropdown],Table1[for Pivot],0,0,1)</f>
        <v>0</v>
      </c>
      <c r="E891" s="422"/>
      <c r="F891" s="160">
        <f t="shared" si="41"/>
        <v>2222222</v>
      </c>
      <c r="G891" s="394">
        <f t="shared" si="40"/>
        <v>0</v>
      </c>
      <c r="I891" s="395">
        <f>IF(OR(C891="150 Directors advances", C891="120 accounts receivable", C891="720.2 Automobile - Insurance", C891="720.3 Automobile - License", C891="870.4 Rent - Insurance", C891="870.6 Rent - Property Tax", C891="870.7 Rent - Homeoffice", C891="870.9 Rent - Water"),
   0,
   IF(Dashboard!$F$5="Quick",
      IF(OR(C891="190 Automobile",C891="200 computer hardware",C891="210 Computer software",C891="220 Quickbooks software",C891="230 Office equipment",C891="240 Office furniture"),
         E891-(E891/(1+Dashboard!$F$4)),
         0
      ),
      IF(C891="750 Business promotion",
         E891-(E891/(1+4.793/100)),
         E891-(E891/(1+Dashboard!$F$4))
      )
   )
)</f>
        <v>0</v>
      </c>
      <c r="J891" s="40">
        <f>Bank2[[#This Row],[Money in/ (Money out)]]-Bank2[[#This Row],[GST/HST]]</f>
        <v>0</v>
      </c>
      <c r="L891" s="37">
        <f t="shared" si="39"/>
        <v>0</v>
      </c>
    </row>
    <row r="892" spans="4:12" x14ac:dyDescent="0.2">
      <c r="D892" s="416">
        <f>_xlfn.XLOOKUP(C:C,Table1[for Import to Bank Register dropdown],Table1[for Pivot],0,0,1)</f>
        <v>0</v>
      </c>
      <c r="E892" s="422"/>
      <c r="F892" s="160">
        <f t="shared" si="41"/>
        <v>2222222</v>
      </c>
      <c r="G892" s="394">
        <f t="shared" si="40"/>
        <v>0</v>
      </c>
      <c r="I892" s="395">
        <f>IF(OR(C892="150 Directors advances", C892="120 accounts receivable", C892="720.2 Automobile - Insurance", C892="720.3 Automobile - License", C892="870.4 Rent - Insurance", C892="870.6 Rent - Property Tax", C892="870.7 Rent - Homeoffice", C892="870.9 Rent - Water"),
   0,
   IF(Dashboard!$F$5="Quick",
      IF(OR(C892="190 Automobile",C892="200 computer hardware",C892="210 Computer software",C892="220 Quickbooks software",C892="230 Office equipment",C892="240 Office furniture"),
         E892-(E892/(1+Dashboard!$F$4)),
         0
      ),
      IF(C892="750 Business promotion",
         E892-(E892/(1+4.793/100)),
         E892-(E892/(1+Dashboard!$F$4))
      )
   )
)</f>
        <v>0</v>
      </c>
      <c r="J892" s="40">
        <f>Bank2[[#This Row],[Money in/ (Money out)]]-Bank2[[#This Row],[GST/HST]]</f>
        <v>0</v>
      </c>
      <c r="L892" s="37">
        <f t="shared" si="39"/>
        <v>0</v>
      </c>
    </row>
    <row r="893" spans="4:12" x14ac:dyDescent="0.2">
      <c r="D893" s="416">
        <f>_xlfn.XLOOKUP(C:C,Table1[for Import to Bank Register dropdown],Table1[for Pivot],0,0,1)</f>
        <v>0</v>
      </c>
      <c r="E893" s="422"/>
      <c r="F893" s="160">
        <f t="shared" si="41"/>
        <v>2222222</v>
      </c>
      <c r="G893" s="394">
        <f t="shared" si="40"/>
        <v>0</v>
      </c>
      <c r="I893" s="395">
        <f>IF(OR(C893="150 Directors advances", C893="120 accounts receivable", C893="720.2 Automobile - Insurance", C893="720.3 Automobile - License", C893="870.4 Rent - Insurance", C893="870.6 Rent - Property Tax", C893="870.7 Rent - Homeoffice", C893="870.9 Rent - Water"),
   0,
   IF(Dashboard!$F$5="Quick",
      IF(OR(C893="190 Automobile",C893="200 computer hardware",C893="210 Computer software",C893="220 Quickbooks software",C893="230 Office equipment",C893="240 Office furniture"),
         E893-(E893/(1+Dashboard!$F$4)),
         0
      ),
      IF(C893="750 Business promotion",
         E893-(E893/(1+4.793/100)),
         E893-(E893/(1+Dashboard!$F$4))
      )
   )
)</f>
        <v>0</v>
      </c>
      <c r="J893" s="40">
        <f>Bank2[[#This Row],[Money in/ (Money out)]]-Bank2[[#This Row],[GST/HST]]</f>
        <v>0</v>
      </c>
      <c r="L893" s="37">
        <f t="shared" si="39"/>
        <v>0</v>
      </c>
    </row>
    <row r="894" spans="4:12" x14ac:dyDescent="0.2">
      <c r="D894" s="416">
        <f>_xlfn.XLOOKUP(C:C,Table1[for Import to Bank Register dropdown],Table1[for Pivot],0,0,1)</f>
        <v>0</v>
      </c>
      <c r="E894" s="422"/>
      <c r="F894" s="160">
        <f t="shared" si="41"/>
        <v>2222222</v>
      </c>
      <c r="G894" s="394">
        <f t="shared" si="40"/>
        <v>0</v>
      </c>
      <c r="I894" s="395">
        <f>IF(OR(C894="150 Directors advances", C894="120 accounts receivable", C894="720.2 Automobile - Insurance", C894="720.3 Automobile - License", C894="870.4 Rent - Insurance", C894="870.6 Rent - Property Tax", C894="870.7 Rent - Homeoffice", C894="870.9 Rent - Water"),
   0,
   IF(Dashboard!$F$5="Quick",
      IF(OR(C894="190 Automobile",C894="200 computer hardware",C894="210 Computer software",C894="220 Quickbooks software",C894="230 Office equipment",C894="240 Office furniture"),
         E894-(E894/(1+Dashboard!$F$4)),
         0
      ),
      IF(C894="750 Business promotion",
         E894-(E894/(1+4.793/100)),
         E894-(E894/(1+Dashboard!$F$4))
      )
   )
)</f>
        <v>0</v>
      </c>
      <c r="J894" s="40">
        <f>Bank2[[#This Row],[Money in/ (Money out)]]-Bank2[[#This Row],[GST/HST]]</f>
        <v>0</v>
      </c>
      <c r="L894" s="37">
        <f t="shared" si="39"/>
        <v>0</v>
      </c>
    </row>
    <row r="895" spans="4:12" x14ac:dyDescent="0.2">
      <c r="D895" s="416">
        <f>_xlfn.XLOOKUP(C:C,Table1[for Import to Bank Register dropdown],Table1[for Pivot],0,0,1)</f>
        <v>0</v>
      </c>
      <c r="E895" s="422"/>
      <c r="F895" s="160">
        <f t="shared" si="41"/>
        <v>2222222</v>
      </c>
      <c r="G895" s="394">
        <f t="shared" si="40"/>
        <v>0</v>
      </c>
      <c r="I895" s="395">
        <f>IF(OR(C895="150 Directors advances", C895="120 accounts receivable", C895="720.2 Automobile - Insurance", C895="720.3 Automobile - License", C895="870.4 Rent - Insurance", C895="870.6 Rent - Property Tax", C895="870.7 Rent - Homeoffice", C895="870.9 Rent - Water"),
   0,
   IF(Dashboard!$F$5="Quick",
      IF(OR(C895="190 Automobile",C895="200 computer hardware",C895="210 Computer software",C895="220 Quickbooks software",C895="230 Office equipment",C895="240 Office furniture"),
         E895-(E895/(1+Dashboard!$F$4)),
         0
      ),
      IF(C895="750 Business promotion",
         E895-(E895/(1+4.793/100)),
         E895-(E895/(1+Dashboard!$F$4))
      )
   )
)</f>
        <v>0</v>
      </c>
      <c r="J895" s="40">
        <f>Bank2[[#This Row],[Money in/ (Money out)]]-Bank2[[#This Row],[GST/HST]]</f>
        <v>0</v>
      </c>
      <c r="L895" s="37">
        <f t="shared" si="39"/>
        <v>0</v>
      </c>
    </row>
    <row r="896" spans="4:12" x14ac:dyDescent="0.2">
      <c r="D896" s="416">
        <f>_xlfn.XLOOKUP(C:C,Table1[for Import to Bank Register dropdown],Table1[for Pivot],0,0,1)</f>
        <v>0</v>
      </c>
      <c r="E896" s="422"/>
      <c r="F896" s="160">
        <f t="shared" si="41"/>
        <v>2222222</v>
      </c>
      <c r="G896" s="394">
        <f t="shared" si="40"/>
        <v>0</v>
      </c>
      <c r="I896" s="395">
        <f>IF(OR(C896="150 Directors advances", C896="120 accounts receivable", C896="720.2 Automobile - Insurance", C896="720.3 Automobile - License", C896="870.4 Rent - Insurance", C896="870.6 Rent - Property Tax", C896="870.7 Rent - Homeoffice", C896="870.9 Rent - Water"),
   0,
   IF(Dashboard!$F$5="Quick",
      IF(OR(C896="190 Automobile",C896="200 computer hardware",C896="210 Computer software",C896="220 Quickbooks software",C896="230 Office equipment",C896="240 Office furniture"),
         E896-(E896/(1+Dashboard!$F$4)),
         0
      ),
      IF(C896="750 Business promotion",
         E896-(E896/(1+4.793/100)),
         E896-(E896/(1+Dashboard!$F$4))
      )
   )
)</f>
        <v>0</v>
      </c>
      <c r="J896" s="40">
        <f>Bank2[[#This Row],[Money in/ (Money out)]]-Bank2[[#This Row],[GST/HST]]</f>
        <v>0</v>
      </c>
      <c r="L896" s="37">
        <f t="shared" si="39"/>
        <v>0</v>
      </c>
    </row>
    <row r="897" spans="4:12" x14ac:dyDescent="0.2">
      <c r="D897" s="416">
        <f>_xlfn.XLOOKUP(C:C,Table1[for Import to Bank Register dropdown],Table1[for Pivot],0,0,1)</f>
        <v>0</v>
      </c>
      <c r="E897" s="422"/>
      <c r="F897" s="160">
        <f t="shared" si="41"/>
        <v>2222222</v>
      </c>
      <c r="G897" s="394">
        <f t="shared" si="40"/>
        <v>0</v>
      </c>
      <c r="I897" s="395">
        <f>IF(OR(C897="150 Directors advances", C897="120 accounts receivable", C897="720.2 Automobile - Insurance", C897="720.3 Automobile - License", C897="870.4 Rent - Insurance", C897="870.6 Rent - Property Tax", C897="870.7 Rent - Homeoffice", C897="870.9 Rent - Water"),
   0,
   IF(Dashboard!$F$5="Quick",
      IF(OR(C897="190 Automobile",C897="200 computer hardware",C897="210 Computer software",C897="220 Quickbooks software",C897="230 Office equipment",C897="240 Office furniture"),
         E897-(E897/(1+Dashboard!$F$4)),
         0
      ),
      IF(C897="750 Business promotion",
         E897-(E897/(1+4.793/100)),
         E897-(E897/(1+Dashboard!$F$4))
      )
   )
)</f>
        <v>0</v>
      </c>
      <c r="J897" s="40">
        <f>Bank2[[#This Row],[Money in/ (Money out)]]-Bank2[[#This Row],[GST/HST]]</f>
        <v>0</v>
      </c>
      <c r="L897" s="37">
        <f t="shared" si="39"/>
        <v>0</v>
      </c>
    </row>
    <row r="898" spans="4:12" x14ac:dyDescent="0.2">
      <c r="D898" s="416">
        <f>_xlfn.XLOOKUP(C:C,Table1[for Import to Bank Register dropdown],Table1[for Pivot],0,0,1)</f>
        <v>0</v>
      </c>
      <c r="E898" s="422"/>
      <c r="F898" s="160">
        <f t="shared" si="41"/>
        <v>2222222</v>
      </c>
      <c r="G898" s="394">
        <f t="shared" si="40"/>
        <v>0</v>
      </c>
      <c r="I898" s="395">
        <f>IF(OR(C898="150 Directors advances", C898="120 accounts receivable", C898="720.2 Automobile - Insurance", C898="720.3 Automobile - License", C898="870.4 Rent - Insurance", C898="870.6 Rent - Property Tax", C898="870.7 Rent - Homeoffice", C898="870.9 Rent - Water"),
   0,
   IF(Dashboard!$F$5="Quick",
      IF(OR(C898="190 Automobile",C898="200 computer hardware",C898="210 Computer software",C898="220 Quickbooks software",C898="230 Office equipment",C898="240 Office furniture"),
         E898-(E898/(1+Dashboard!$F$4)),
         0
      ),
      IF(C898="750 Business promotion",
         E898-(E898/(1+4.793/100)),
         E898-(E898/(1+Dashboard!$F$4))
      )
   )
)</f>
        <v>0</v>
      </c>
      <c r="J898" s="40">
        <f>Bank2[[#This Row],[Money in/ (Money out)]]-Bank2[[#This Row],[GST/HST]]</f>
        <v>0</v>
      </c>
      <c r="L898" s="37">
        <f t="shared" si="39"/>
        <v>0</v>
      </c>
    </row>
    <row r="899" spans="4:12" x14ac:dyDescent="0.2">
      <c r="D899" s="416">
        <f>_xlfn.XLOOKUP(C:C,Table1[for Import to Bank Register dropdown],Table1[for Pivot],0,0,1)</f>
        <v>0</v>
      </c>
      <c r="E899" s="422"/>
      <c r="F899" s="160">
        <f t="shared" si="41"/>
        <v>2222222</v>
      </c>
      <c r="G899" s="394">
        <f t="shared" si="40"/>
        <v>0</v>
      </c>
      <c r="I899" s="395">
        <f>IF(OR(C899="150 Directors advances", C899="120 accounts receivable", C899="720.2 Automobile - Insurance", C899="720.3 Automobile - License", C899="870.4 Rent - Insurance", C899="870.6 Rent - Property Tax", C899="870.7 Rent - Homeoffice", C899="870.9 Rent - Water"),
   0,
   IF(Dashboard!$F$5="Quick",
      IF(OR(C899="190 Automobile",C899="200 computer hardware",C899="210 Computer software",C899="220 Quickbooks software",C899="230 Office equipment",C899="240 Office furniture"),
         E899-(E899/(1+Dashboard!$F$4)),
         0
      ),
      IF(C899="750 Business promotion",
         E899-(E899/(1+4.793/100)),
         E899-(E899/(1+Dashboard!$F$4))
      )
   )
)</f>
        <v>0</v>
      </c>
      <c r="J899" s="40">
        <f>Bank2[[#This Row],[Money in/ (Money out)]]-Bank2[[#This Row],[GST/HST]]</f>
        <v>0</v>
      </c>
      <c r="L899" s="37">
        <f t="shared" si="39"/>
        <v>0</v>
      </c>
    </row>
    <row r="900" spans="4:12" x14ac:dyDescent="0.2">
      <c r="D900" s="416">
        <f>_xlfn.XLOOKUP(C:C,Table1[for Import to Bank Register dropdown],Table1[for Pivot],0,0,1)</f>
        <v>0</v>
      </c>
      <c r="E900" s="422"/>
      <c r="F900" s="160">
        <f t="shared" si="41"/>
        <v>2222222</v>
      </c>
      <c r="G900" s="394">
        <f t="shared" si="40"/>
        <v>0</v>
      </c>
      <c r="I900" s="395">
        <f>IF(OR(C900="150 Directors advances", C900="120 accounts receivable", C900="720.2 Automobile - Insurance", C900="720.3 Automobile - License", C900="870.4 Rent - Insurance", C900="870.6 Rent - Property Tax", C900="870.7 Rent - Homeoffice", C900="870.9 Rent - Water"),
   0,
   IF(Dashboard!$F$5="Quick",
      IF(OR(C900="190 Automobile",C900="200 computer hardware",C900="210 Computer software",C900="220 Quickbooks software",C900="230 Office equipment",C900="240 Office furniture"),
         E900-(E900/(1+Dashboard!$F$4)),
         0
      ),
      IF(C900="750 Business promotion",
         E900-(E900/(1+4.793/100)),
         E900-(E900/(1+Dashboard!$F$4))
      )
   )
)</f>
        <v>0</v>
      </c>
      <c r="J900" s="40">
        <f>Bank2[[#This Row],[Money in/ (Money out)]]-Bank2[[#This Row],[GST/HST]]</f>
        <v>0</v>
      </c>
      <c r="L900" s="37">
        <f t="shared" si="39"/>
        <v>0</v>
      </c>
    </row>
    <row r="901" spans="4:12" x14ac:dyDescent="0.2">
      <c r="D901" s="416">
        <f>_xlfn.XLOOKUP(C:C,Table1[for Import to Bank Register dropdown],Table1[for Pivot],0,0,1)</f>
        <v>0</v>
      </c>
      <c r="E901" s="422"/>
      <c r="F901" s="160">
        <f t="shared" si="41"/>
        <v>2222222</v>
      </c>
      <c r="G901" s="394">
        <f t="shared" si="40"/>
        <v>0</v>
      </c>
      <c r="I901" s="395">
        <f>IF(OR(C901="150 Directors advances", C901="120 accounts receivable", C901="720.2 Automobile - Insurance", C901="720.3 Automobile - License", C901="870.4 Rent - Insurance", C901="870.6 Rent - Property Tax", C901="870.7 Rent - Homeoffice", C901="870.9 Rent - Water"),
   0,
   IF(Dashboard!$F$5="Quick",
      IF(OR(C901="190 Automobile",C901="200 computer hardware",C901="210 Computer software",C901="220 Quickbooks software",C901="230 Office equipment",C901="240 Office furniture"),
         E901-(E901/(1+Dashboard!$F$4)),
         0
      ),
      IF(C901="750 Business promotion",
         E901-(E901/(1+4.793/100)),
         E901-(E901/(1+Dashboard!$F$4))
      )
   )
)</f>
        <v>0</v>
      </c>
      <c r="J901" s="40">
        <f>Bank2[[#This Row],[Money in/ (Money out)]]-Bank2[[#This Row],[GST/HST]]</f>
        <v>0</v>
      </c>
      <c r="L901" s="37">
        <f t="shared" si="39"/>
        <v>0</v>
      </c>
    </row>
    <row r="902" spans="4:12" x14ac:dyDescent="0.2">
      <c r="D902" s="416">
        <f>_xlfn.XLOOKUP(C:C,Table1[for Import to Bank Register dropdown],Table1[for Pivot],0,0,1)</f>
        <v>0</v>
      </c>
      <c r="E902" s="422"/>
      <c r="F902" s="160">
        <f t="shared" si="41"/>
        <v>2222222</v>
      </c>
      <c r="G902" s="394">
        <f t="shared" si="40"/>
        <v>0</v>
      </c>
      <c r="I902" s="395">
        <f>IF(OR(C902="150 Directors advances", C902="120 accounts receivable", C902="720.2 Automobile - Insurance", C902="720.3 Automobile - License", C902="870.4 Rent - Insurance", C902="870.6 Rent - Property Tax", C902="870.7 Rent - Homeoffice", C902="870.9 Rent - Water"),
   0,
   IF(Dashboard!$F$5="Quick",
      IF(OR(C902="190 Automobile",C902="200 computer hardware",C902="210 Computer software",C902="220 Quickbooks software",C902="230 Office equipment",C902="240 Office furniture"),
         E902-(E902/(1+Dashboard!$F$4)),
         0
      ),
      IF(C902="750 Business promotion",
         E902-(E902/(1+4.793/100)),
         E902-(E902/(1+Dashboard!$F$4))
      )
   )
)</f>
        <v>0</v>
      </c>
      <c r="J902" s="40">
        <f>Bank2[[#This Row],[Money in/ (Money out)]]-Bank2[[#This Row],[GST/HST]]</f>
        <v>0</v>
      </c>
      <c r="L902" s="37">
        <f t="shared" si="39"/>
        <v>0</v>
      </c>
    </row>
    <row r="903" spans="4:12" x14ac:dyDescent="0.2">
      <c r="D903" s="416">
        <f>_xlfn.XLOOKUP(C:C,Table1[for Import to Bank Register dropdown],Table1[for Pivot],0,0,1)</f>
        <v>0</v>
      </c>
      <c r="E903" s="422"/>
      <c r="F903" s="160">
        <f t="shared" si="41"/>
        <v>2222222</v>
      </c>
      <c r="G903" s="394">
        <f t="shared" si="40"/>
        <v>0</v>
      </c>
      <c r="I903" s="395">
        <f>IF(OR(C903="150 Directors advances", C903="120 accounts receivable", C903="720.2 Automobile - Insurance", C903="720.3 Automobile - License", C903="870.4 Rent - Insurance", C903="870.6 Rent - Property Tax", C903="870.7 Rent - Homeoffice", C903="870.9 Rent - Water"),
   0,
   IF(Dashboard!$F$5="Quick",
      IF(OR(C903="190 Automobile",C903="200 computer hardware",C903="210 Computer software",C903="220 Quickbooks software",C903="230 Office equipment",C903="240 Office furniture"),
         E903-(E903/(1+Dashboard!$F$4)),
         0
      ),
      IF(C903="750 Business promotion",
         E903-(E903/(1+4.793/100)),
         E903-(E903/(1+Dashboard!$F$4))
      )
   )
)</f>
        <v>0</v>
      </c>
      <c r="J903" s="40">
        <f>Bank2[[#This Row],[Money in/ (Money out)]]-Bank2[[#This Row],[GST/HST]]</f>
        <v>0</v>
      </c>
      <c r="L903" s="37">
        <f t="shared" ref="L903:L966" si="42">$L$3</f>
        <v>0</v>
      </c>
    </row>
    <row r="904" spans="4:12" x14ac:dyDescent="0.2">
      <c r="D904" s="416">
        <f>_xlfn.XLOOKUP(C:C,Table1[for Import to Bank Register dropdown],Table1[for Pivot],0,0,1)</f>
        <v>0</v>
      </c>
      <c r="E904" s="422"/>
      <c r="F904" s="160">
        <f t="shared" si="41"/>
        <v>2222222</v>
      </c>
      <c r="G904" s="394">
        <f t="shared" si="40"/>
        <v>0</v>
      </c>
      <c r="I904" s="395">
        <f>IF(OR(C904="150 Directors advances", C904="120 accounts receivable", C904="720.2 Automobile - Insurance", C904="720.3 Automobile - License", C904="870.4 Rent - Insurance", C904="870.6 Rent - Property Tax", C904="870.7 Rent - Homeoffice", C904="870.9 Rent - Water"),
   0,
   IF(Dashboard!$F$5="Quick",
      IF(OR(C904="190 Automobile",C904="200 computer hardware",C904="210 Computer software",C904="220 Quickbooks software",C904="230 Office equipment",C904="240 Office furniture"),
         E904-(E904/(1+Dashboard!$F$4)),
         0
      ),
      IF(C904="750 Business promotion",
         E904-(E904/(1+4.793/100)),
         E904-(E904/(1+Dashboard!$F$4))
      )
   )
)</f>
        <v>0</v>
      </c>
      <c r="J904" s="40">
        <f>Bank2[[#This Row],[Money in/ (Money out)]]-Bank2[[#This Row],[GST/HST]]</f>
        <v>0</v>
      </c>
      <c r="L904" s="37">
        <f t="shared" si="42"/>
        <v>0</v>
      </c>
    </row>
    <row r="905" spans="4:12" x14ac:dyDescent="0.2">
      <c r="D905" s="416">
        <f>_xlfn.XLOOKUP(C:C,Table1[for Import to Bank Register dropdown],Table1[for Pivot],0,0,1)</f>
        <v>0</v>
      </c>
      <c r="E905" s="422"/>
      <c r="F905" s="160">
        <f t="shared" si="41"/>
        <v>2222222</v>
      </c>
      <c r="G905" s="394">
        <f t="shared" si="40"/>
        <v>0</v>
      </c>
      <c r="I905" s="395">
        <f>IF(OR(C905="150 Directors advances", C905="120 accounts receivable", C905="720.2 Automobile - Insurance", C905="720.3 Automobile - License", C905="870.4 Rent - Insurance", C905="870.6 Rent - Property Tax", C905="870.7 Rent - Homeoffice", C905="870.9 Rent - Water"),
   0,
   IF(Dashboard!$F$5="Quick",
      IF(OR(C905="190 Automobile",C905="200 computer hardware",C905="210 Computer software",C905="220 Quickbooks software",C905="230 Office equipment",C905="240 Office furniture"),
         E905-(E905/(1+Dashboard!$F$4)),
         0
      ),
      IF(C905="750 Business promotion",
         E905-(E905/(1+4.793/100)),
         E905-(E905/(1+Dashboard!$F$4))
      )
   )
)</f>
        <v>0</v>
      </c>
      <c r="J905" s="40">
        <f>Bank2[[#This Row],[Money in/ (Money out)]]-Bank2[[#This Row],[GST/HST]]</f>
        <v>0</v>
      </c>
      <c r="L905" s="37">
        <f t="shared" si="42"/>
        <v>0</v>
      </c>
    </row>
    <row r="906" spans="4:12" x14ac:dyDescent="0.2">
      <c r="D906" s="416">
        <f>_xlfn.XLOOKUP(C:C,Table1[for Import to Bank Register dropdown],Table1[for Pivot],0,0,1)</f>
        <v>0</v>
      </c>
      <c r="E906" s="422"/>
      <c r="F906" s="160">
        <f t="shared" si="41"/>
        <v>2222222</v>
      </c>
      <c r="G906" s="394">
        <f t="shared" ref="G906:G969" si="43">G905+E906</f>
        <v>0</v>
      </c>
      <c r="I906" s="395">
        <f>IF(OR(C906="150 Directors advances", C906="120 accounts receivable", C906="720.2 Automobile - Insurance", C906="720.3 Automobile - License", C906="870.4 Rent - Insurance", C906="870.6 Rent - Property Tax", C906="870.7 Rent - Homeoffice", C906="870.9 Rent - Water"),
   0,
   IF(Dashboard!$F$5="Quick",
      IF(OR(C906="190 Automobile",C906="200 computer hardware",C906="210 Computer software",C906="220 Quickbooks software",C906="230 Office equipment",C906="240 Office furniture"),
         E906-(E906/(1+Dashboard!$F$4)),
         0
      ),
      IF(C906="750 Business promotion",
         E906-(E906/(1+4.793/100)),
         E906-(E906/(1+Dashboard!$F$4))
      )
   )
)</f>
        <v>0</v>
      </c>
      <c r="J906" s="40">
        <f>Bank2[[#This Row],[Money in/ (Money out)]]-Bank2[[#This Row],[GST/HST]]</f>
        <v>0</v>
      </c>
      <c r="L906" s="37">
        <f t="shared" si="42"/>
        <v>0</v>
      </c>
    </row>
    <row r="907" spans="4:12" x14ac:dyDescent="0.2">
      <c r="D907" s="416">
        <f>_xlfn.XLOOKUP(C:C,Table1[for Import to Bank Register dropdown],Table1[for Pivot],0,0,1)</f>
        <v>0</v>
      </c>
      <c r="E907" s="422"/>
      <c r="F907" s="160">
        <f t="shared" ref="F907:F970" si="44">$E$2</f>
        <v>2222222</v>
      </c>
      <c r="G907" s="394">
        <f t="shared" si="43"/>
        <v>0</v>
      </c>
      <c r="I907" s="395">
        <f>IF(OR(C907="150 Directors advances", C907="120 accounts receivable", C907="720.2 Automobile - Insurance", C907="720.3 Automobile - License", C907="870.4 Rent - Insurance", C907="870.6 Rent - Property Tax", C907="870.7 Rent - Homeoffice", C907="870.9 Rent - Water"),
   0,
   IF(Dashboard!$F$5="Quick",
      IF(OR(C907="190 Automobile",C907="200 computer hardware",C907="210 Computer software",C907="220 Quickbooks software",C907="230 Office equipment",C907="240 Office furniture"),
         E907-(E907/(1+Dashboard!$F$4)),
         0
      ),
      IF(C907="750 Business promotion",
         E907-(E907/(1+4.793/100)),
         E907-(E907/(1+Dashboard!$F$4))
      )
   )
)</f>
        <v>0</v>
      </c>
      <c r="J907" s="40">
        <f>Bank2[[#This Row],[Money in/ (Money out)]]-Bank2[[#This Row],[GST/HST]]</f>
        <v>0</v>
      </c>
      <c r="L907" s="37">
        <f t="shared" si="42"/>
        <v>0</v>
      </c>
    </row>
    <row r="908" spans="4:12" x14ac:dyDescent="0.2">
      <c r="D908" s="416">
        <f>_xlfn.XLOOKUP(C:C,Table1[for Import to Bank Register dropdown],Table1[for Pivot],0,0,1)</f>
        <v>0</v>
      </c>
      <c r="E908" s="422"/>
      <c r="F908" s="160">
        <f t="shared" si="44"/>
        <v>2222222</v>
      </c>
      <c r="G908" s="394">
        <f t="shared" si="43"/>
        <v>0</v>
      </c>
      <c r="I908" s="395">
        <f>IF(OR(C908="150 Directors advances", C908="120 accounts receivable", C908="720.2 Automobile - Insurance", C908="720.3 Automobile - License", C908="870.4 Rent - Insurance", C908="870.6 Rent - Property Tax", C908="870.7 Rent - Homeoffice", C908="870.9 Rent - Water"),
   0,
   IF(Dashboard!$F$5="Quick",
      IF(OR(C908="190 Automobile",C908="200 computer hardware",C908="210 Computer software",C908="220 Quickbooks software",C908="230 Office equipment",C908="240 Office furniture"),
         E908-(E908/(1+Dashboard!$F$4)),
         0
      ),
      IF(C908="750 Business promotion",
         E908-(E908/(1+4.793/100)),
         E908-(E908/(1+Dashboard!$F$4))
      )
   )
)</f>
        <v>0</v>
      </c>
      <c r="J908" s="40">
        <f>Bank2[[#This Row],[Money in/ (Money out)]]-Bank2[[#This Row],[GST/HST]]</f>
        <v>0</v>
      </c>
      <c r="L908" s="37">
        <f t="shared" si="42"/>
        <v>0</v>
      </c>
    </row>
    <row r="909" spans="4:12" x14ac:dyDescent="0.2">
      <c r="D909" s="416">
        <f>_xlfn.XLOOKUP(C:C,Table1[for Import to Bank Register dropdown],Table1[for Pivot],0,0,1)</f>
        <v>0</v>
      </c>
      <c r="E909" s="422"/>
      <c r="F909" s="160">
        <f t="shared" si="44"/>
        <v>2222222</v>
      </c>
      <c r="G909" s="394">
        <f t="shared" si="43"/>
        <v>0</v>
      </c>
      <c r="I909" s="395">
        <f>IF(OR(C909="150 Directors advances", C909="120 accounts receivable", C909="720.2 Automobile - Insurance", C909="720.3 Automobile - License", C909="870.4 Rent - Insurance", C909="870.6 Rent - Property Tax", C909="870.7 Rent - Homeoffice", C909="870.9 Rent - Water"),
   0,
   IF(Dashboard!$F$5="Quick",
      IF(OR(C909="190 Automobile",C909="200 computer hardware",C909="210 Computer software",C909="220 Quickbooks software",C909="230 Office equipment",C909="240 Office furniture"),
         E909-(E909/(1+Dashboard!$F$4)),
         0
      ),
      IF(C909="750 Business promotion",
         E909-(E909/(1+4.793/100)),
         E909-(E909/(1+Dashboard!$F$4))
      )
   )
)</f>
        <v>0</v>
      </c>
      <c r="J909" s="40">
        <f>Bank2[[#This Row],[Money in/ (Money out)]]-Bank2[[#This Row],[GST/HST]]</f>
        <v>0</v>
      </c>
      <c r="L909" s="37">
        <f t="shared" si="42"/>
        <v>0</v>
      </c>
    </row>
    <row r="910" spans="4:12" x14ac:dyDescent="0.2">
      <c r="D910" s="416">
        <f>_xlfn.XLOOKUP(C:C,Table1[for Import to Bank Register dropdown],Table1[for Pivot],0,0,1)</f>
        <v>0</v>
      </c>
      <c r="E910" s="422"/>
      <c r="F910" s="160">
        <f t="shared" si="44"/>
        <v>2222222</v>
      </c>
      <c r="G910" s="394">
        <f t="shared" si="43"/>
        <v>0</v>
      </c>
      <c r="I910" s="395">
        <f>IF(OR(C910="150 Directors advances", C910="120 accounts receivable", C910="720.2 Automobile - Insurance", C910="720.3 Automobile - License", C910="870.4 Rent - Insurance", C910="870.6 Rent - Property Tax", C910="870.7 Rent - Homeoffice", C910="870.9 Rent - Water"),
   0,
   IF(Dashboard!$F$5="Quick",
      IF(OR(C910="190 Automobile",C910="200 computer hardware",C910="210 Computer software",C910="220 Quickbooks software",C910="230 Office equipment",C910="240 Office furniture"),
         E910-(E910/(1+Dashboard!$F$4)),
         0
      ),
      IF(C910="750 Business promotion",
         E910-(E910/(1+4.793/100)),
         E910-(E910/(1+Dashboard!$F$4))
      )
   )
)</f>
        <v>0</v>
      </c>
      <c r="J910" s="40">
        <f>Bank2[[#This Row],[Money in/ (Money out)]]-Bank2[[#This Row],[GST/HST]]</f>
        <v>0</v>
      </c>
      <c r="L910" s="37">
        <f t="shared" si="42"/>
        <v>0</v>
      </c>
    </row>
    <row r="911" spans="4:12" x14ac:dyDescent="0.2">
      <c r="D911" s="416">
        <f>_xlfn.XLOOKUP(C:C,Table1[for Import to Bank Register dropdown],Table1[for Pivot],0,0,1)</f>
        <v>0</v>
      </c>
      <c r="E911" s="422"/>
      <c r="F911" s="160">
        <f t="shared" si="44"/>
        <v>2222222</v>
      </c>
      <c r="G911" s="394">
        <f t="shared" si="43"/>
        <v>0</v>
      </c>
      <c r="I911" s="395">
        <f>IF(OR(C911="150 Directors advances", C911="120 accounts receivable", C911="720.2 Automobile - Insurance", C911="720.3 Automobile - License", C911="870.4 Rent - Insurance", C911="870.6 Rent - Property Tax", C911="870.7 Rent - Homeoffice", C911="870.9 Rent - Water"),
   0,
   IF(Dashboard!$F$5="Quick",
      IF(OR(C911="190 Automobile",C911="200 computer hardware",C911="210 Computer software",C911="220 Quickbooks software",C911="230 Office equipment",C911="240 Office furniture"),
         E911-(E911/(1+Dashboard!$F$4)),
         0
      ),
      IF(C911="750 Business promotion",
         E911-(E911/(1+4.793/100)),
         E911-(E911/(1+Dashboard!$F$4))
      )
   )
)</f>
        <v>0</v>
      </c>
      <c r="J911" s="40">
        <f>Bank2[[#This Row],[Money in/ (Money out)]]-Bank2[[#This Row],[GST/HST]]</f>
        <v>0</v>
      </c>
      <c r="L911" s="37">
        <f t="shared" si="42"/>
        <v>0</v>
      </c>
    </row>
    <row r="912" spans="4:12" x14ac:dyDescent="0.2">
      <c r="D912" s="416">
        <f>_xlfn.XLOOKUP(C:C,Table1[for Import to Bank Register dropdown],Table1[for Pivot],0,0,1)</f>
        <v>0</v>
      </c>
      <c r="E912" s="422"/>
      <c r="F912" s="160">
        <f t="shared" si="44"/>
        <v>2222222</v>
      </c>
      <c r="G912" s="394">
        <f t="shared" si="43"/>
        <v>0</v>
      </c>
      <c r="I912" s="395">
        <f>IF(OR(C912="150 Directors advances", C912="120 accounts receivable", C912="720.2 Automobile - Insurance", C912="720.3 Automobile - License", C912="870.4 Rent - Insurance", C912="870.6 Rent - Property Tax", C912="870.7 Rent - Homeoffice", C912="870.9 Rent - Water"),
   0,
   IF(Dashboard!$F$5="Quick",
      IF(OR(C912="190 Automobile",C912="200 computer hardware",C912="210 Computer software",C912="220 Quickbooks software",C912="230 Office equipment",C912="240 Office furniture"),
         E912-(E912/(1+Dashboard!$F$4)),
         0
      ),
      IF(C912="750 Business promotion",
         E912-(E912/(1+4.793/100)),
         E912-(E912/(1+Dashboard!$F$4))
      )
   )
)</f>
        <v>0</v>
      </c>
      <c r="J912" s="40">
        <f>Bank2[[#This Row],[Money in/ (Money out)]]-Bank2[[#This Row],[GST/HST]]</f>
        <v>0</v>
      </c>
      <c r="L912" s="37">
        <f t="shared" si="42"/>
        <v>0</v>
      </c>
    </row>
    <row r="913" spans="4:12" x14ac:dyDescent="0.2">
      <c r="D913" s="416">
        <f>_xlfn.XLOOKUP(C:C,Table1[for Import to Bank Register dropdown],Table1[for Pivot],0,0,1)</f>
        <v>0</v>
      </c>
      <c r="E913" s="422"/>
      <c r="F913" s="160">
        <f t="shared" si="44"/>
        <v>2222222</v>
      </c>
      <c r="G913" s="394">
        <f t="shared" si="43"/>
        <v>0</v>
      </c>
      <c r="I913" s="395">
        <f>IF(OR(C913="150 Directors advances", C913="120 accounts receivable", C913="720.2 Automobile - Insurance", C913="720.3 Automobile - License", C913="870.4 Rent - Insurance", C913="870.6 Rent - Property Tax", C913="870.7 Rent - Homeoffice", C913="870.9 Rent - Water"),
   0,
   IF(Dashboard!$F$5="Quick",
      IF(OR(C913="190 Automobile",C913="200 computer hardware",C913="210 Computer software",C913="220 Quickbooks software",C913="230 Office equipment",C913="240 Office furniture"),
         E913-(E913/(1+Dashboard!$F$4)),
         0
      ),
      IF(C913="750 Business promotion",
         E913-(E913/(1+4.793/100)),
         E913-(E913/(1+Dashboard!$F$4))
      )
   )
)</f>
        <v>0</v>
      </c>
      <c r="J913" s="40">
        <f>Bank2[[#This Row],[Money in/ (Money out)]]-Bank2[[#This Row],[GST/HST]]</f>
        <v>0</v>
      </c>
      <c r="L913" s="37">
        <f t="shared" si="42"/>
        <v>0</v>
      </c>
    </row>
    <row r="914" spans="4:12" x14ac:dyDescent="0.2">
      <c r="D914" s="416">
        <f>_xlfn.XLOOKUP(C:C,Table1[for Import to Bank Register dropdown],Table1[for Pivot],0,0,1)</f>
        <v>0</v>
      </c>
      <c r="E914" s="422"/>
      <c r="F914" s="160">
        <f t="shared" si="44"/>
        <v>2222222</v>
      </c>
      <c r="G914" s="394">
        <f t="shared" si="43"/>
        <v>0</v>
      </c>
      <c r="I914" s="395">
        <f>IF(OR(C914="150 Directors advances", C914="120 accounts receivable", C914="720.2 Automobile - Insurance", C914="720.3 Automobile - License", C914="870.4 Rent - Insurance", C914="870.6 Rent - Property Tax", C914="870.7 Rent - Homeoffice", C914="870.9 Rent - Water"),
   0,
   IF(Dashboard!$F$5="Quick",
      IF(OR(C914="190 Automobile",C914="200 computer hardware",C914="210 Computer software",C914="220 Quickbooks software",C914="230 Office equipment",C914="240 Office furniture"),
         E914-(E914/(1+Dashboard!$F$4)),
         0
      ),
      IF(C914="750 Business promotion",
         E914-(E914/(1+4.793/100)),
         E914-(E914/(1+Dashboard!$F$4))
      )
   )
)</f>
        <v>0</v>
      </c>
      <c r="J914" s="40">
        <f>Bank2[[#This Row],[Money in/ (Money out)]]-Bank2[[#This Row],[GST/HST]]</f>
        <v>0</v>
      </c>
      <c r="L914" s="37">
        <f t="shared" si="42"/>
        <v>0</v>
      </c>
    </row>
    <row r="915" spans="4:12" x14ac:dyDescent="0.2">
      <c r="D915" s="416">
        <f>_xlfn.XLOOKUP(C:C,Table1[for Import to Bank Register dropdown],Table1[for Pivot],0,0,1)</f>
        <v>0</v>
      </c>
      <c r="E915" s="422"/>
      <c r="F915" s="160">
        <f t="shared" si="44"/>
        <v>2222222</v>
      </c>
      <c r="G915" s="394">
        <f t="shared" si="43"/>
        <v>0</v>
      </c>
      <c r="I915" s="395">
        <f>IF(OR(C915="150 Directors advances", C915="120 accounts receivable", C915="720.2 Automobile - Insurance", C915="720.3 Automobile - License", C915="870.4 Rent - Insurance", C915="870.6 Rent - Property Tax", C915="870.7 Rent - Homeoffice", C915="870.9 Rent - Water"),
   0,
   IF(Dashboard!$F$5="Quick",
      IF(OR(C915="190 Automobile",C915="200 computer hardware",C915="210 Computer software",C915="220 Quickbooks software",C915="230 Office equipment",C915="240 Office furniture"),
         E915-(E915/(1+Dashboard!$F$4)),
         0
      ),
      IF(C915="750 Business promotion",
         E915-(E915/(1+4.793/100)),
         E915-(E915/(1+Dashboard!$F$4))
      )
   )
)</f>
        <v>0</v>
      </c>
      <c r="J915" s="40">
        <f>Bank2[[#This Row],[Money in/ (Money out)]]-Bank2[[#This Row],[GST/HST]]</f>
        <v>0</v>
      </c>
      <c r="L915" s="37">
        <f t="shared" si="42"/>
        <v>0</v>
      </c>
    </row>
    <row r="916" spans="4:12" x14ac:dyDescent="0.2">
      <c r="D916" s="416">
        <f>_xlfn.XLOOKUP(C:C,Table1[for Import to Bank Register dropdown],Table1[for Pivot],0,0,1)</f>
        <v>0</v>
      </c>
      <c r="E916" s="422"/>
      <c r="F916" s="160">
        <f t="shared" si="44"/>
        <v>2222222</v>
      </c>
      <c r="G916" s="394">
        <f t="shared" si="43"/>
        <v>0</v>
      </c>
      <c r="I916" s="395">
        <f>IF(OR(C916="150 Directors advances", C916="120 accounts receivable", C916="720.2 Automobile - Insurance", C916="720.3 Automobile - License", C916="870.4 Rent - Insurance", C916="870.6 Rent - Property Tax", C916="870.7 Rent - Homeoffice", C916="870.9 Rent - Water"),
   0,
   IF(Dashboard!$F$5="Quick",
      IF(OR(C916="190 Automobile",C916="200 computer hardware",C916="210 Computer software",C916="220 Quickbooks software",C916="230 Office equipment",C916="240 Office furniture"),
         E916-(E916/(1+Dashboard!$F$4)),
         0
      ),
      IF(C916="750 Business promotion",
         E916-(E916/(1+4.793/100)),
         E916-(E916/(1+Dashboard!$F$4))
      )
   )
)</f>
        <v>0</v>
      </c>
      <c r="J916" s="40">
        <f>Bank2[[#This Row],[Money in/ (Money out)]]-Bank2[[#This Row],[GST/HST]]</f>
        <v>0</v>
      </c>
      <c r="L916" s="37">
        <f t="shared" si="42"/>
        <v>0</v>
      </c>
    </row>
    <row r="917" spans="4:12" x14ac:dyDescent="0.2">
      <c r="D917" s="416">
        <f>_xlfn.XLOOKUP(C:C,Table1[for Import to Bank Register dropdown],Table1[for Pivot],0,0,1)</f>
        <v>0</v>
      </c>
      <c r="E917" s="422"/>
      <c r="F917" s="160">
        <f t="shared" si="44"/>
        <v>2222222</v>
      </c>
      <c r="G917" s="394">
        <f t="shared" si="43"/>
        <v>0</v>
      </c>
      <c r="I917" s="395">
        <f>IF(OR(C917="150 Directors advances", C917="120 accounts receivable", C917="720.2 Automobile - Insurance", C917="720.3 Automobile - License", C917="870.4 Rent - Insurance", C917="870.6 Rent - Property Tax", C917="870.7 Rent - Homeoffice", C917="870.9 Rent - Water"),
   0,
   IF(Dashboard!$F$5="Quick",
      IF(OR(C917="190 Automobile",C917="200 computer hardware",C917="210 Computer software",C917="220 Quickbooks software",C917="230 Office equipment",C917="240 Office furniture"),
         E917-(E917/(1+Dashboard!$F$4)),
         0
      ),
      IF(C917="750 Business promotion",
         E917-(E917/(1+4.793/100)),
         E917-(E917/(1+Dashboard!$F$4))
      )
   )
)</f>
        <v>0</v>
      </c>
      <c r="J917" s="40">
        <f>Bank2[[#This Row],[Money in/ (Money out)]]-Bank2[[#This Row],[GST/HST]]</f>
        <v>0</v>
      </c>
      <c r="L917" s="37">
        <f t="shared" si="42"/>
        <v>0</v>
      </c>
    </row>
    <row r="918" spans="4:12" x14ac:dyDescent="0.2">
      <c r="D918" s="416">
        <f>_xlfn.XLOOKUP(C:C,Table1[for Import to Bank Register dropdown],Table1[for Pivot],0,0,1)</f>
        <v>0</v>
      </c>
      <c r="E918" s="422"/>
      <c r="F918" s="160">
        <f t="shared" si="44"/>
        <v>2222222</v>
      </c>
      <c r="G918" s="394">
        <f t="shared" si="43"/>
        <v>0</v>
      </c>
      <c r="I918" s="395">
        <f>IF(OR(C918="150 Directors advances", C918="120 accounts receivable", C918="720.2 Automobile - Insurance", C918="720.3 Automobile - License", C918="870.4 Rent - Insurance", C918="870.6 Rent - Property Tax", C918="870.7 Rent - Homeoffice", C918="870.9 Rent - Water"),
   0,
   IF(Dashboard!$F$5="Quick",
      IF(OR(C918="190 Automobile",C918="200 computer hardware",C918="210 Computer software",C918="220 Quickbooks software",C918="230 Office equipment",C918="240 Office furniture"),
         E918-(E918/(1+Dashboard!$F$4)),
         0
      ),
      IF(C918="750 Business promotion",
         E918-(E918/(1+4.793/100)),
         E918-(E918/(1+Dashboard!$F$4))
      )
   )
)</f>
        <v>0</v>
      </c>
      <c r="J918" s="40">
        <f>Bank2[[#This Row],[Money in/ (Money out)]]-Bank2[[#This Row],[GST/HST]]</f>
        <v>0</v>
      </c>
      <c r="L918" s="37">
        <f t="shared" si="42"/>
        <v>0</v>
      </c>
    </row>
    <row r="919" spans="4:12" x14ac:dyDescent="0.2">
      <c r="D919" s="416">
        <f>_xlfn.XLOOKUP(C:C,Table1[for Import to Bank Register dropdown],Table1[for Pivot],0,0,1)</f>
        <v>0</v>
      </c>
      <c r="E919" s="422"/>
      <c r="F919" s="160">
        <f t="shared" si="44"/>
        <v>2222222</v>
      </c>
      <c r="G919" s="394">
        <f t="shared" si="43"/>
        <v>0</v>
      </c>
      <c r="I919" s="395">
        <f>IF(OR(C919="150 Directors advances", C919="120 accounts receivable", C919="720.2 Automobile - Insurance", C919="720.3 Automobile - License", C919="870.4 Rent - Insurance", C919="870.6 Rent - Property Tax", C919="870.7 Rent - Homeoffice", C919="870.9 Rent - Water"),
   0,
   IF(Dashboard!$F$5="Quick",
      IF(OR(C919="190 Automobile",C919="200 computer hardware",C919="210 Computer software",C919="220 Quickbooks software",C919="230 Office equipment",C919="240 Office furniture"),
         E919-(E919/(1+Dashboard!$F$4)),
         0
      ),
      IF(C919="750 Business promotion",
         E919-(E919/(1+4.793/100)),
         E919-(E919/(1+Dashboard!$F$4))
      )
   )
)</f>
        <v>0</v>
      </c>
      <c r="J919" s="40">
        <f>Bank2[[#This Row],[Money in/ (Money out)]]-Bank2[[#This Row],[GST/HST]]</f>
        <v>0</v>
      </c>
      <c r="L919" s="37">
        <f t="shared" si="42"/>
        <v>0</v>
      </c>
    </row>
    <row r="920" spans="4:12" x14ac:dyDescent="0.2">
      <c r="D920" s="416">
        <f>_xlfn.XLOOKUP(C:C,Table1[for Import to Bank Register dropdown],Table1[for Pivot],0,0,1)</f>
        <v>0</v>
      </c>
      <c r="E920" s="422"/>
      <c r="F920" s="160">
        <f t="shared" si="44"/>
        <v>2222222</v>
      </c>
      <c r="G920" s="394">
        <f t="shared" si="43"/>
        <v>0</v>
      </c>
      <c r="I920" s="395">
        <f>IF(OR(C920="150 Directors advances", C920="120 accounts receivable", C920="720.2 Automobile - Insurance", C920="720.3 Automobile - License", C920="870.4 Rent - Insurance", C920="870.6 Rent - Property Tax", C920="870.7 Rent - Homeoffice", C920="870.9 Rent - Water"),
   0,
   IF(Dashboard!$F$5="Quick",
      IF(OR(C920="190 Automobile",C920="200 computer hardware",C920="210 Computer software",C920="220 Quickbooks software",C920="230 Office equipment",C920="240 Office furniture"),
         E920-(E920/(1+Dashboard!$F$4)),
         0
      ),
      IF(C920="750 Business promotion",
         E920-(E920/(1+4.793/100)),
         E920-(E920/(1+Dashboard!$F$4))
      )
   )
)</f>
        <v>0</v>
      </c>
      <c r="J920" s="40">
        <f>Bank2[[#This Row],[Money in/ (Money out)]]-Bank2[[#This Row],[GST/HST]]</f>
        <v>0</v>
      </c>
      <c r="L920" s="37">
        <f t="shared" si="42"/>
        <v>0</v>
      </c>
    </row>
    <row r="921" spans="4:12" x14ac:dyDescent="0.2">
      <c r="D921" s="416">
        <f>_xlfn.XLOOKUP(C:C,Table1[for Import to Bank Register dropdown],Table1[for Pivot],0,0,1)</f>
        <v>0</v>
      </c>
      <c r="E921" s="422"/>
      <c r="F921" s="160">
        <f t="shared" si="44"/>
        <v>2222222</v>
      </c>
      <c r="G921" s="394">
        <f t="shared" si="43"/>
        <v>0</v>
      </c>
      <c r="I921" s="395">
        <f>IF(OR(C921="150 Directors advances", C921="120 accounts receivable", C921="720.2 Automobile - Insurance", C921="720.3 Automobile - License", C921="870.4 Rent - Insurance", C921="870.6 Rent - Property Tax", C921="870.7 Rent - Homeoffice", C921="870.9 Rent - Water"),
   0,
   IF(Dashboard!$F$5="Quick",
      IF(OR(C921="190 Automobile",C921="200 computer hardware",C921="210 Computer software",C921="220 Quickbooks software",C921="230 Office equipment",C921="240 Office furniture"),
         E921-(E921/(1+Dashboard!$F$4)),
         0
      ),
      IF(C921="750 Business promotion",
         E921-(E921/(1+4.793/100)),
         E921-(E921/(1+Dashboard!$F$4))
      )
   )
)</f>
        <v>0</v>
      </c>
      <c r="J921" s="40">
        <f>Bank2[[#This Row],[Money in/ (Money out)]]-Bank2[[#This Row],[GST/HST]]</f>
        <v>0</v>
      </c>
      <c r="L921" s="37">
        <f t="shared" si="42"/>
        <v>0</v>
      </c>
    </row>
    <row r="922" spans="4:12" x14ac:dyDescent="0.2">
      <c r="D922" s="416">
        <f>_xlfn.XLOOKUP(C:C,Table1[for Import to Bank Register dropdown],Table1[for Pivot],0,0,1)</f>
        <v>0</v>
      </c>
      <c r="E922" s="422"/>
      <c r="F922" s="160">
        <f t="shared" si="44"/>
        <v>2222222</v>
      </c>
      <c r="G922" s="394">
        <f t="shared" si="43"/>
        <v>0</v>
      </c>
      <c r="I922" s="395">
        <f>IF(OR(C922="150 Directors advances", C922="120 accounts receivable", C922="720.2 Automobile - Insurance", C922="720.3 Automobile - License", C922="870.4 Rent - Insurance", C922="870.6 Rent - Property Tax", C922="870.7 Rent - Homeoffice", C922="870.9 Rent - Water"),
   0,
   IF(Dashboard!$F$5="Quick",
      IF(OR(C922="190 Automobile",C922="200 computer hardware",C922="210 Computer software",C922="220 Quickbooks software",C922="230 Office equipment",C922="240 Office furniture"),
         E922-(E922/(1+Dashboard!$F$4)),
         0
      ),
      IF(C922="750 Business promotion",
         E922-(E922/(1+4.793/100)),
         E922-(E922/(1+Dashboard!$F$4))
      )
   )
)</f>
        <v>0</v>
      </c>
      <c r="J922" s="40">
        <f>Bank2[[#This Row],[Money in/ (Money out)]]-Bank2[[#This Row],[GST/HST]]</f>
        <v>0</v>
      </c>
      <c r="L922" s="37">
        <f t="shared" si="42"/>
        <v>0</v>
      </c>
    </row>
    <row r="923" spans="4:12" x14ac:dyDescent="0.2">
      <c r="D923" s="416">
        <f>_xlfn.XLOOKUP(C:C,Table1[for Import to Bank Register dropdown],Table1[for Pivot],0,0,1)</f>
        <v>0</v>
      </c>
      <c r="E923" s="422"/>
      <c r="F923" s="160">
        <f t="shared" si="44"/>
        <v>2222222</v>
      </c>
      <c r="G923" s="394">
        <f t="shared" si="43"/>
        <v>0</v>
      </c>
      <c r="I923" s="395">
        <f>IF(OR(C923="150 Directors advances", C923="120 accounts receivable", C923="720.2 Automobile - Insurance", C923="720.3 Automobile - License", C923="870.4 Rent - Insurance", C923="870.6 Rent - Property Tax", C923="870.7 Rent - Homeoffice", C923="870.9 Rent - Water"),
   0,
   IF(Dashboard!$F$5="Quick",
      IF(OR(C923="190 Automobile",C923="200 computer hardware",C923="210 Computer software",C923="220 Quickbooks software",C923="230 Office equipment",C923="240 Office furniture"),
         E923-(E923/(1+Dashboard!$F$4)),
         0
      ),
      IF(C923="750 Business promotion",
         E923-(E923/(1+4.793/100)),
         E923-(E923/(1+Dashboard!$F$4))
      )
   )
)</f>
        <v>0</v>
      </c>
      <c r="J923" s="40">
        <f>Bank2[[#This Row],[Money in/ (Money out)]]-Bank2[[#This Row],[GST/HST]]</f>
        <v>0</v>
      </c>
      <c r="L923" s="37">
        <f t="shared" si="42"/>
        <v>0</v>
      </c>
    </row>
    <row r="924" spans="4:12" x14ac:dyDescent="0.2">
      <c r="D924" s="416">
        <f>_xlfn.XLOOKUP(C:C,Table1[for Import to Bank Register dropdown],Table1[for Pivot],0,0,1)</f>
        <v>0</v>
      </c>
      <c r="E924" s="422"/>
      <c r="F924" s="160">
        <f t="shared" si="44"/>
        <v>2222222</v>
      </c>
      <c r="G924" s="394">
        <f t="shared" si="43"/>
        <v>0</v>
      </c>
      <c r="I924" s="395">
        <f>IF(OR(C924="150 Directors advances", C924="120 accounts receivable", C924="720.2 Automobile - Insurance", C924="720.3 Automobile - License", C924="870.4 Rent - Insurance", C924="870.6 Rent - Property Tax", C924="870.7 Rent - Homeoffice", C924="870.9 Rent - Water"),
   0,
   IF(Dashboard!$F$5="Quick",
      IF(OR(C924="190 Automobile",C924="200 computer hardware",C924="210 Computer software",C924="220 Quickbooks software",C924="230 Office equipment",C924="240 Office furniture"),
         E924-(E924/(1+Dashboard!$F$4)),
         0
      ),
      IF(C924="750 Business promotion",
         E924-(E924/(1+4.793/100)),
         E924-(E924/(1+Dashboard!$F$4))
      )
   )
)</f>
        <v>0</v>
      </c>
      <c r="J924" s="40">
        <f>Bank2[[#This Row],[Money in/ (Money out)]]-Bank2[[#This Row],[GST/HST]]</f>
        <v>0</v>
      </c>
      <c r="L924" s="37">
        <f t="shared" si="42"/>
        <v>0</v>
      </c>
    </row>
    <row r="925" spans="4:12" x14ac:dyDescent="0.2">
      <c r="D925" s="416">
        <f>_xlfn.XLOOKUP(C:C,Table1[for Import to Bank Register dropdown],Table1[for Pivot],0,0,1)</f>
        <v>0</v>
      </c>
      <c r="E925" s="422"/>
      <c r="F925" s="160">
        <f t="shared" si="44"/>
        <v>2222222</v>
      </c>
      <c r="G925" s="394">
        <f t="shared" si="43"/>
        <v>0</v>
      </c>
      <c r="I925" s="395">
        <f>IF(OR(C925="150 Directors advances", C925="120 accounts receivable", C925="720.2 Automobile - Insurance", C925="720.3 Automobile - License", C925="870.4 Rent - Insurance", C925="870.6 Rent - Property Tax", C925="870.7 Rent - Homeoffice", C925="870.9 Rent - Water"),
   0,
   IF(Dashboard!$F$5="Quick",
      IF(OR(C925="190 Automobile",C925="200 computer hardware",C925="210 Computer software",C925="220 Quickbooks software",C925="230 Office equipment",C925="240 Office furniture"),
         E925-(E925/(1+Dashboard!$F$4)),
         0
      ),
      IF(C925="750 Business promotion",
         E925-(E925/(1+4.793/100)),
         E925-(E925/(1+Dashboard!$F$4))
      )
   )
)</f>
        <v>0</v>
      </c>
      <c r="J925" s="40">
        <f>Bank2[[#This Row],[Money in/ (Money out)]]-Bank2[[#This Row],[GST/HST]]</f>
        <v>0</v>
      </c>
      <c r="L925" s="37">
        <f t="shared" si="42"/>
        <v>0</v>
      </c>
    </row>
    <row r="926" spans="4:12" x14ac:dyDescent="0.2">
      <c r="D926" s="416">
        <f>_xlfn.XLOOKUP(C:C,Table1[for Import to Bank Register dropdown],Table1[for Pivot],0,0,1)</f>
        <v>0</v>
      </c>
      <c r="E926" s="422"/>
      <c r="F926" s="160">
        <f t="shared" si="44"/>
        <v>2222222</v>
      </c>
      <c r="G926" s="394">
        <f t="shared" si="43"/>
        <v>0</v>
      </c>
      <c r="I926" s="395">
        <f>IF(OR(C926="150 Directors advances", C926="120 accounts receivable", C926="720.2 Automobile - Insurance", C926="720.3 Automobile - License", C926="870.4 Rent - Insurance", C926="870.6 Rent - Property Tax", C926="870.7 Rent - Homeoffice", C926="870.9 Rent - Water"),
   0,
   IF(Dashboard!$F$5="Quick",
      IF(OR(C926="190 Automobile",C926="200 computer hardware",C926="210 Computer software",C926="220 Quickbooks software",C926="230 Office equipment",C926="240 Office furniture"),
         E926-(E926/(1+Dashboard!$F$4)),
         0
      ),
      IF(C926="750 Business promotion",
         E926-(E926/(1+4.793/100)),
         E926-(E926/(1+Dashboard!$F$4))
      )
   )
)</f>
        <v>0</v>
      </c>
      <c r="J926" s="40">
        <f>Bank2[[#This Row],[Money in/ (Money out)]]-Bank2[[#This Row],[GST/HST]]</f>
        <v>0</v>
      </c>
      <c r="L926" s="37">
        <f t="shared" si="42"/>
        <v>0</v>
      </c>
    </row>
    <row r="927" spans="4:12" x14ac:dyDescent="0.2">
      <c r="D927" s="416">
        <f>_xlfn.XLOOKUP(C:C,Table1[for Import to Bank Register dropdown],Table1[for Pivot],0,0,1)</f>
        <v>0</v>
      </c>
      <c r="E927" s="422"/>
      <c r="F927" s="160">
        <f t="shared" si="44"/>
        <v>2222222</v>
      </c>
      <c r="G927" s="394">
        <f t="shared" si="43"/>
        <v>0</v>
      </c>
      <c r="I927" s="395">
        <f>IF(OR(C927="150 Directors advances", C927="120 accounts receivable", C927="720.2 Automobile - Insurance", C927="720.3 Automobile - License", C927="870.4 Rent - Insurance", C927="870.6 Rent - Property Tax", C927="870.7 Rent - Homeoffice", C927="870.9 Rent - Water"),
   0,
   IF(Dashboard!$F$5="Quick",
      IF(OR(C927="190 Automobile",C927="200 computer hardware",C927="210 Computer software",C927="220 Quickbooks software",C927="230 Office equipment",C927="240 Office furniture"),
         E927-(E927/(1+Dashboard!$F$4)),
         0
      ),
      IF(C927="750 Business promotion",
         E927-(E927/(1+4.793/100)),
         E927-(E927/(1+Dashboard!$F$4))
      )
   )
)</f>
        <v>0</v>
      </c>
      <c r="J927" s="40">
        <f>Bank2[[#This Row],[Money in/ (Money out)]]-Bank2[[#This Row],[GST/HST]]</f>
        <v>0</v>
      </c>
      <c r="L927" s="37">
        <f t="shared" si="42"/>
        <v>0</v>
      </c>
    </row>
    <row r="928" spans="4:12" x14ac:dyDescent="0.2">
      <c r="D928" s="416">
        <f>_xlfn.XLOOKUP(C:C,Table1[for Import to Bank Register dropdown],Table1[for Pivot],0,0,1)</f>
        <v>0</v>
      </c>
      <c r="E928" s="422"/>
      <c r="F928" s="160">
        <f t="shared" si="44"/>
        <v>2222222</v>
      </c>
      <c r="G928" s="394">
        <f t="shared" si="43"/>
        <v>0</v>
      </c>
      <c r="I928" s="395">
        <f>IF(OR(C928="150 Directors advances", C928="120 accounts receivable", C928="720.2 Automobile - Insurance", C928="720.3 Automobile - License", C928="870.4 Rent - Insurance", C928="870.6 Rent - Property Tax", C928="870.7 Rent - Homeoffice", C928="870.9 Rent - Water"),
   0,
   IF(Dashboard!$F$5="Quick",
      IF(OR(C928="190 Automobile",C928="200 computer hardware",C928="210 Computer software",C928="220 Quickbooks software",C928="230 Office equipment",C928="240 Office furniture"),
         E928-(E928/(1+Dashboard!$F$4)),
         0
      ),
      IF(C928="750 Business promotion",
         E928-(E928/(1+4.793/100)),
         E928-(E928/(1+Dashboard!$F$4))
      )
   )
)</f>
        <v>0</v>
      </c>
      <c r="J928" s="40">
        <f>Bank2[[#This Row],[Money in/ (Money out)]]-Bank2[[#This Row],[GST/HST]]</f>
        <v>0</v>
      </c>
      <c r="L928" s="37">
        <f t="shared" si="42"/>
        <v>0</v>
      </c>
    </row>
    <row r="929" spans="4:12" x14ac:dyDescent="0.2">
      <c r="D929" s="416">
        <f>_xlfn.XLOOKUP(C:C,Table1[for Import to Bank Register dropdown],Table1[for Pivot],0,0,1)</f>
        <v>0</v>
      </c>
      <c r="E929" s="422"/>
      <c r="F929" s="160">
        <f t="shared" si="44"/>
        <v>2222222</v>
      </c>
      <c r="G929" s="394">
        <f t="shared" si="43"/>
        <v>0</v>
      </c>
      <c r="I929" s="395">
        <f>IF(OR(C929="150 Directors advances", C929="120 accounts receivable", C929="720.2 Automobile - Insurance", C929="720.3 Automobile - License", C929="870.4 Rent - Insurance", C929="870.6 Rent - Property Tax", C929="870.7 Rent - Homeoffice", C929="870.9 Rent - Water"),
   0,
   IF(Dashboard!$F$5="Quick",
      IF(OR(C929="190 Automobile",C929="200 computer hardware",C929="210 Computer software",C929="220 Quickbooks software",C929="230 Office equipment",C929="240 Office furniture"),
         E929-(E929/(1+Dashboard!$F$4)),
         0
      ),
      IF(C929="750 Business promotion",
         E929-(E929/(1+4.793/100)),
         E929-(E929/(1+Dashboard!$F$4))
      )
   )
)</f>
        <v>0</v>
      </c>
      <c r="J929" s="40">
        <f>Bank2[[#This Row],[Money in/ (Money out)]]-Bank2[[#This Row],[GST/HST]]</f>
        <v>0</v>
      </c>
      <c r="L929" s="37">
        <f t="shared" si="42"/>
        <v>0</v>
      </c>
    </row>
    <row r="930" spans="4:12" x14ac:dyDescent="0.2">
      <c r="D930" s="416">
        <f>_xlfn.XLOOKUP(C:C,Table1[for Import to Bank Register dropdown],Table1[for Pivot],0,0,1)</f>
        <v>0</v>
      </c>
      <c r="E930" s="422"/>
      <c r="F930" s="160">
        <f t="shared" si="44"/>
        <v>2222222</v>
      </c>
      <c r="G930" s="394">
        <f t="shared" si="43"/>
        <v>0</v>
      </c>
      <c r="I930" s="395">
        <f>IF(OR(C930="150 Directors advances", C930="120 accounts receivable", C930="720.2 Automobile - Insurance", C930="720.3 Automobile - License", C930="870.4 Rent - Insurance", C930="870.6 Rent - Property Tax", C930="870.7 Rent - Homeoffice", C930="870.9 Rent - Water"),
   0,
   IF(Dashboard!$F$5="Quick",
      IF(OR(C930="190 Automobile",C930="200 computer hardware",C930="210 Computer software",C930="220 Quickbooks software",C930="230 Office equipment",C930="240 Office furniture"),
         E930-(E930/(1+Dashboard!$F$4)),
         0
      ),
      IF(C930="750 Business promotion",
         E930-(E930/(1+4.793/100)),
         E930-(E930/(1+Dashboard!$F$4))
      )
   )
)</f>
        <v>0</v>
      </c>
      <c r="J930" s="40">
        <f>Bank2[[#This Row],[Money in/ (Money out)]]-Bank2[[#This Row],[GST/HST]]</f>
        <v>0</v>
      </c>
      <c r="L930" s="37">
        <f t="shared" si="42"/>
        <v>0</v>
      </c>
    </row>
    <row r="931" spans="4:12" x14ac:dyDescent="0.2">
      <c r="D931" s="416">
        <f>_xlfn.XLOOKUP(C:C,Table1[for Import to Bank Register dropdown],Table1[for Pivot],0,0,1)</f>
        <v>0</v>
      </c>
      <c r="E931" s="422"/>
      <c r="F931" s="160">
        <f t="shared" si="44"/>
        <v>2222222</v>
      </c>
      <c r="G931" s="394">
        <f t="shared" si="43"/>
        <v>0</v>
      </c>
      <c r="I931" s="395">
        <f>IF(OR(C931="150 Directors advances", C931="120 accounts receivable", C931="720.2 Automobile - Insurance", C931="720.3 Automobile - License", C931="870.4 Rent - Insurance", C931="870.6 Rent - Property Tax", C931="870.7 Rent - Homeoffice", C931="870.9 Rent - Water"),
   0,
   IF(Dashboard!$F$5="Quick",
      IF(OR(C931="190 Automobile",C931="200 computer hardware",C931="210 Computer software",C931="220 Quickbooks software",C931="230 Office equipment",C931="240 Office furniture"),
         E931-(E931/(1+Dashboard!$F$4)),
         0
      ),
      IF(C931="750 Business promotion",
         E931-(E931/(1+4.793/100)),
         E931-(E931/(1+Dashboard!$F$4))
      )
   )
)</f>
        <v>0</v>
      </c>
      <c r="J931" s="40">
        <f>Bank2[[#This Row],[Money in/ (Money out)]]-Bank2[[#This Row],[GST/HST]]</f>
        <v>0</v>
      </c>
      <c r="L931" s="37">
        <f t="shared" si="42"/>
        <v>0</v>
      </c>
    </row>
    <row r="932" spans="4:12" x14ac:dyDescent="0.2">
      <c r="D932" s="416">
        <f>_xlfn.XLOOKUP(C:C,Table1[for Import to Bank Register dropdown],Table1[for Pivot],0,0,1)</f>
        <v>0</v>
      </c>
      <c r="E932" s="422"/>
      <c r="F932" s="160">
        <f t="shared" si="44"/>
        <v>2222222</v>
      </c>
      <c r="G932" s="394">
        <f t="shared" si="43"/>
        <v>0</v>
      </c>
      <c r="I932" s="395">
        <f>IF(OR(C932="150 Directors advances", C932="120 accounts receivable", C932="720.2 Automobile - Insurance", C932="720.3 Automobile - License", C932="870.4 Rent - Insurance", C932="870.6 Rent - Property Tax", C932="870.7 Rent - Homeoffice", C932="870.9 Rent - Water"),
   0,
   IF(Dashboard!$F$5="Quick",
      IF(OR(C932="190 Automobile",C932="200 computer hardware",C932="210 Computer software",C932="220 Quickbooks software",C932="230 Office equipment",C932="240 Office furniture"),
         E932-(E932/(1+Dashboard!$F$4)),
         0
      ),
      IF(C932="750 Business promotion",
         E932-(E932/(1+4.793/100)),
         E932-(E932/(1+Dashboard!$F$4))
      )
   )
)</f>
        <v>0</v>
      </c>
      <c r="J932" s="40">
        <f>Bank2[[#This Row],[Money in/ (Money out)]]-Bank2[[#This Row],[GST/HST]]</f>
        <v>0</v>
      </c>
      <c r="L932" s="37">
        <f t="shared" si="42"/>
        <v>0</v>
      </c>
    </row>
    <row r="933" spans="4:12" x14ac:dyDescent="0.2">
      <c r="D933" s="416">
        <f>_xlfn.XLOOKUP(C:C,Table1[for Import to Bank Register dropdown],Table1[for Pivot],0,0,1)</f>
        <v>0</v>
      </c>
      <c r="E933" s="422"/>
      <c r="F933" s="160">
        <f t="shared" si="44"/>
        <v>2222222</v>
      </c>
      <c r="G933" s="394">
        <f t="shared" si="43"/>
        <v>0</v>
      </c>
      <c r="I933" s="395">
        <f>IF(OR(C933="150 Directors advances", C933="120 accounts receivable", C933="720.2 Automobile - Insurance", C933="720.3 Automobile - License", C933="870.4 Rent - Insurance", C933="870.6 Rent - Property Tax", C933="870.7 Rent - Homeoffice", C933="870.9 Rent - Water"),
   0,
   IF(Dashboard!$F$5="Quick",
      IF(OR(C933="190 Automobile",C933="200 computer hardware",C933="210 Computer software",C933="220 Quickbooks software",C933="230 Office equipment",C933="240 Office furniture"),
         E933-(E933/(1+Dashboard!$F$4)),
         0
      ),
      IF(C933="750 Business promotion",
         E933-(E933/(1+4.793/100)),
         E933-(E933/(1+Dashboard!$F$4))
      )
   )
)</f>
        <v>0</v>
      </c>
      <c r="J933" s="40">
        <f>Bank2[[#This Row],[Money in/ (Money out)]]-Bank2[[#This Row],[GST/HST]]</f>
        <v>0</v>
      </c>
      <c r="L933" s="37">
        <f t="shared" si="42"/>
        <v>0</v>
      </c>
    </row>
    <row r="934" spans="4:12" x14ac:dyDescent="0.2">
      <c r="D934" s="416">
        <f>_xlfn.XLOOKUP(C:C,Table1[for Import to Bank Register dropdown],Table1[for Pivot],0,0,1)</f>
        <v>0</v>
      </c>
      <c r="E934" s="422"/>
      <c r="F934" s="160">
        <f t="shared" si="44"/>
        <v>2222222</v>
      </c>
      <c r="G934" s="394">
        <f t="shared" si="43"/>
        <v>0</v>
      </c>
      <c r="I934" s="395">
        <f>IF(OR(C934="150 Directors advances", C934="120 accounts receivable", C934="720.2 Automobile - Insurance", C934="720.3 Automobile - License", C934="870.4 Rent - Insurance", C934="870.6 Rent - Property Tax", C934="870.7 Rent - Homeoffice", C934="870.9 Rent - Water"),
   0,
   IF(Dashboard!$F$5="Quick",
      IF(OR(C934="190 Automobile",C934="200 computer hardware",C934="210 Computer software",C934="220 Quickbooks software",C934="230 Office equipment",C934="240 Office furniture"),
         E934-(E934/(1+Dashboard!$F$4)),
         0
      ),
      IF(C934="750 Business promotion",
         E934-(E934/(1+4.793/100)),
         E934-(E934/(1+Dashboard!$F$4))
      )
   )
)</f>
        <v>0</v>
      </c>
      <c r="J934" s="40">
        <f>Bank2[[#This Row],[Money in/ (Money out)]]-Bank2[[#This Row],[GST/HST]]</f>
        <v>0</v>
      </c>
      <c r="L934" s="37">
        <f t="shared" si="42"/>
        <v>0</v>
      </c>
    </row>
    <row r="935" spans="4:12" x14ac:dyDescent="0.2">
      <c r="D935" s="416">
        <f>_xlfn.XLOOKUP(C:C,Table1[for Import to Bank Register dropdown],Table1[for Pivot],0,0,1)</f>
        <v>0</v>
      </c>
      <c r="E935" s="422"/>
      <c r="F935" s="160">
        <f t="shared" si="44"/>
        <v>2222222</v>
      </c>
      <c r="G935" s="394">
        <f t="shared" si="43"/>
        <v>0</v>
      </c>
      <c r="I935" s="395">
        <f>IF(OR(C935="150 Directors advances", C935="120 accounts receivable", C935="720.2 Automobile - Insurance", C935="720.3 Automobile - License", C935="870.4 Rent - Insurance", C935="870.6 Rent - Property Tax", C935="870.7 Rent - Homeoffice", C935="870.9 Rent - Water"),
   0,
   IF(Dashboard!$F$5="Quick",
      IF(OR(C935="190 Automobile",C935="200 computer hardware",C935="210 Computer software",C935="220 Quickbooks software",C935="230 Office equipment",C935="240 Office furniture"),
         E935-(E935/(1+Dashboard!$F$4)),
         0
      ),
      IF(C935="750 Business promotion",
         E935-(E935/(1+4.793/100)),
         E935-(E935/(1+Dashboard!$F$4))
      )
   )
)</f>
        <v>0</v>
      </c>
      <c r="J935" s="40">
        <f>Bank2[[#This Row],[Money in/ (Money out)]]-Bank2[[#This Row],[GST/HST]]</f>
        <v>0</v>
      </c>
      <c r="L935" s="37">
        <f t="shared" si="42"/>
        <v>0</v>
      </c>
    </row>
    <row r="936" spans="4:12" x14ac:dyDescent="0.2">
      <c r="D936" s="416">
        <f>_xlfn.XLOOKUP(C:C,Table1[for Import to Bank Register dropdown],Table1[for Pivot],0,0,1)</f>
        <v>0</v>
      </c>
      <c r="E936" s="422"/>
      <c r="F936" s="160">
        <f t="shared" si="44"/>
        <v>2222222</v>
      </c>
      <c r="G936" s="394">
        <f t="shared" si="43"/>
        <v>0</v>
      </c>
      <c r="I936" s="395">
        <f>IF(OR(C936="150 Directors advances", C936="120 accounts receivable", C936="720.2 Automobile - Insurance", C936="720.3 Automobile - License", C936="870.4 Rent - Insurance", C936="870.6 Rent - Property Tax", C936="870.7 Rent - Homeoffice", C936="870.9 Rent - Water"),
   0,
   IF(Dashboard!$F$5="Quick",
      IF(OR(C936="190 Automobile",C936="200 computer hardware",C936="210 Computer software",C936="220 Quickbooks software",C936="230 Office equipment",C936="240 Office furniture"),
         E936-(E936/(1+Dashboard!$F$4)),
         0
      ),
      IF(C936="750 Business promotion",
         E936-(E936/(1+4.793/100)),
         E936-(E936/(1+Dashboard!$F$4))
      )
   )
)</f>
        <v>0</v>
      </c>
      <c r="J936" s="40">
        <f>Bank2[[#This Row],[Money in/ (Money out)]]-Bank2[[#This Row],[GST/HST]]</f>
        <v>0</v>
      </c>
      <c r="L936" s="37">
        <f t="shared" si="42"/>
        <v>0</v>
      </c>
    </row>
    <row r="937" spans="4:12" x14ac:dyDescent="0.2">
      <c r="D937" s="416">
        <f>_xlfn.XLOOKUP(C:C,Table1[for Import to Bank Register dropdown],Table1[for Pivot],0,0,1)</f>
        <v>0</v>
      </c>
      <c r="E937" s="422"/>
      <c r="F937" s="160">
        <f t="shared" si="44"/>
        <v>2222222</v>
      </c>
      <c r="G937" s="394">
        <f t="shared" si="43"/>
        <v>0</v>
      </c>
      <c r="I937" s="395">
        <f>IF(OR(C937="150 Directors advances", C937="120 accounts receivable", C937="720.2 Automobile - Insurance", C937="720.3 Automobile - License", C937="870.4 Rent - Insurance", C937="870.6 Rent - Property Tax", C937="870.7 Rent - Homeoffice", C937="870.9 Rent - Water"),
   0,
   IF(Dashboard!$F$5="Quick",
      IF(OR(C937="190 Automobile",C937="200 computer hardware",C937="210 Computer software",C937="220 Quickbooks software",C937="230 Office equipment",C937="240 Office furniture"),
         E937-(E937/(1+Dashboard!$F$4)),
         0
      ),
      IF(C937="750 Business promotion",
         E937-(E937/(1+4.793/100)),
         E937-(E937/(1+Dashboard!$F$4))
      )
   )
)</f>
        <v>0</v>
      </c>
      <c r="J937" s="40">
        <f>Bank2[[#This Row],[Money in/ (Money out)]]-Bank2[[#This Row],[GST/HST]]</f>
        <v>0</v>
      </c>
      <c r="L937" s="37">
        <f t="shared" si="42"/>
        <v>0</v>
      </c>
    </row>
    <row r="938" spans="4:12" x14ac:dyDescent="0.2">
      <c r="D938" s="416">
        <f>_xlfn.XLOOKUP(C:C,Table1[for Import to Bank Register dropdown],Table1[for Pivot],0,0,1)</f>
        <v>0</v>
      </c>
      <c r="E938" s="422"/>
      <c r="F938" s="160">
        <f t="shared" si="44"/>
        <v>2222222</v>
      </c>
      <c r="G938" s="394">
        <f t="shared" si="43"/>
        <v>0</v>
      </c>
      <c r="I938" s="395">
        <f>IF(OR(C938="150 Directors advances", C938="120 accounts receivable", C938="720.2 Automobile - Insurance", C938="720.3 Automobile - License", C938="870.4 Rent - Insurance", C938="870.6 Rent - Property Tax", C938="870.7 Rent - Homeoffice", C938="870.9 Rent - Water"),
   0,
   IF(Dashboard!$F$5="Quick",
      IF(OR(C938="190 Automobile",C938="200 computer hardware",C938="210 Computer software",C938="220 Quickbooks software",C938="230 Office equipment",C938="240 Office furniture"),
         E938-(E938/(1+Dashboard!$F$4)),
         0
      ),
      IF(C938="750 Business promotion",
         E938-(E938/(1+4.793/100)),
         E938-(E938/(1+Dashboard!$F$4))
      )
   )
)</f>
        <v>0</v>
      </c>
      <c r="J938" s="40">
        <f>Bank2[[#This Row],[Money in/ (Money out)]]-Bank2[[#This Row],[GST/HST]]</f>
        <v>0</v>
      </c>
      <c r="L938" s="37">
        <f t="shared" si="42"/>
        <v>0</v>
      </c>
    </row>
    <row r="939" spans="4:12" x14ac:dyDescent="0.2">
      <c r="D939" s="416">
        <f>_xlfn.XLOOKUP(C:C,Table1[for Import to Bank Register dropdown],Table1[for Pivot],0,0,1)</f>
        <v>0</v>
      </c>
      <c r="E939" s="422"/>
      <c r="F939" s="160">
        <f t="shared" si="44"/>
        <v>2222222</v>
      </c>
      <c r="G939" s="394">
        <f t="shared" si="43"/>
        <v>0</v>
      </c>
      <c r="I939" s="395">
        <f>IF(OR(C939="150 Directors advances", C939="120 accounts receivable", C939="720.2 Automobile - Insurance", C939="720.3 Automobile - License", C939="870.4 Rent - Insurance", C939="870.6 Rent - Property Tax", C939="870.7 Rent - Homeoffice", C939="870.9 Rent - Water"),
   0,
   IF(Dashboard!$F$5="Quick",
      IF(OR(C939="190 Automobile",C939="200 computer hardware",C939="210 Computer software",C939="220 Quickbooks software",C939="230 Office equipment",C939="240 Office furniture"),
         E939-(E939/(1+Dashboard!$F$4)),
         0
      ),
      IF(C939="750 Business promotion",
         E939-(E939/(1+4.793/100)),
         E939-(E939/(1+Dashboard!$F$4))
      )
   )
)</f>
        <v>0</v>
      </c>
      <c r="J939" s="40">
        <f>Bank2[[#This Row],[Money in/ (Money out)]]-Bank2[[#This Row],[GST/HST]]</f>
        <v>0</v>
      </c>
      <c r="L939" s="37">
        <f t="shared" si="42"/>
        <v>0</v>
      </c>
    </row>
    <row r="940" spans="4:12" x14ac:dyDescent="0.2">
      <c r="D940" s="416">
        <f>_xlfn.XLOOKUP(C:C,Table1[for Import to Bank Register dropdown],Table1[for Pivot],0,0,1)</f>
        <v>0</v>
      </c>
      <c r="E940" s="422"/>
      <c r="F940" s="160">
        <f t="shared" si="44"/>
        <v>2222222</v>
      </c>
      <c r="G940" s="394">
        <f t="shared" si="43"/>
        <v>0</v>
      </c>
      <c r="I940" s="395">
        <f>IF(OR(C940="150 Directors advances", C940="120 accounts receivable", C940="720.2 Automobile - Insurance", C940="720.3 Automobile - License", C940="870.4 Rent - Insurance", C940="870.6 Rent - Property Tax", C940="870.7 Rent - Homeoffice", C940="870.9 Rent - Water"),
   0,
   IF(Dashboard!$F$5="Quick",
      IF(OR(C940="190 Automobile",C940="200 computer hardware",C940="210 Computer software",C940="220 Quickbooks software",C940="230 Office equipment",C940="240 Office furniture"),
         E940-(E940/(1+Dashboard!$F$4)),
         0
      ),
      IF(C940="750 Business promotion",
         E940-(E940/(1+4.793/100)),
         E940-(E940/(1+Dashboard!$F$4))
      )
   )
)</f>
        <v>0</v>
      </c>
      <c r="J940" s="40">
        <f>Bank2[[#This Row],[Money in/ (Money out)]]-Bank2[[#This Row],[GST/HST]]</f>
        <v>0</v>
      </c>
      <c r="L940" s="37">
        <f t="shared" si="42"/>
        <v>0</v>
      </c>
    </row>
    <row r="941" spans="4:12" x14ac:dyDescent="0.2">
      <c r="D941" s="416">
        <f>_xlfn.XLOOKUP(C:C,Table1[for Import to Bank Register dropdown],Table1[for Pivot],0,0,1)</f>
        <v>0</v>
      </c>
      <c r="E941" s="422"/>
      <c r="F941" s="160">
        <f t="shared" si="44"/>
        <v>2222222</v>
      </c>
      <c r="G941" s="394">
        <f t="shared" si="43"/>
        <v>0</v>
      </c>
      <c r="I941" s="395">
        <f>IF(OR(C941="150 Directors advances", C941="120 accounts receivable", C941="720.2 Automobile - Insurance", C941="720.3 Automobile - License", C941="870.4 Rent - Insurance", C941="870.6 Rent - Property Tax", C941="870.7 Rent - Homeoffice", C941="870.9 Rent - Water"),
   0,
   IF(Dashboard!$F$5="Quick",
      IF(OR(C941="190 Automobile",C941="200 computer hardware",C941="210 Computer software",C941="220 Quickbooks software",C941="230 Office equipment",C941="240 Office furniture"),
         E941-(E941/(1+Dashboard!$F$4)),
         0
      ),
      IF(C941="750 Business promotion",
         E941-(E941/(1+4.793/100)),
         E941-(E941/(1+Dashboard!$F$4))
      )
   )
)</f>
        <v>0</v>
      </c>
      <c r="J941" s="40">
        <f>Bank2[[#This Row],[Money in/ (Money out)]]-Bank2[[#This Row],[GST/HST]]</f>
        <v>0</v>
      </c>
      <c r="L941" s="37">
        <f t="shared" si="42"/>
        <v>0</v>
      </c>
    </row>
    <row r="942" spans="4:12" x14ac:dyDescent="0.2">
      <c r="D942" s="416">
        <f>_xlfn.XLOOKUP(C:C,Table1[for Import to Bank Register dropdown],Table1[for Pivot],0,0,1)</f>
        <v>0</v>
      </c>
      <c r="E942" s="422"/>
      <c r="F942" s="160">
        <f t="shared" si="44"/>
        <v>2222222</v>
      </c>
      <c r="G942" s="394">
        <f t="shared" si="43"/>
        <v>0</v>
      </c>
      <c r="I942" s="395">
        <f>IF(OR(C942="150 Directors advances", C942="120 accounts receivable", C942="720.2 Automobile - Insurance", C942="720.3 Automobile - License", C942="870.4 Rent - Insurance", C942="870.6 Rent - Property Tax", C942="870.7 Rent - Homeoffice", C942="870.9 Rent - Water"),
   0,
   IF(Dashboard!$F$5="Quick",
      IF(OR(C942="190 Automobile",C942="200 computer hardware",C942="210 Computer software",C942="220 Quickbooks software",C942="230 Office equipment",C942="240 Office furniture"),
         E942-(E942/(1+Dashboard!$F$4)),
         0
      ),
      IF(C942="750 Business promotion",
         E942-(E942/(1+4.793/100)),
         E942-(E942/(1+Dashboard!$F$4))
      )
   )
)</f>
        <v>0</v>
      </c>
      <c r="J942" s="40">
        <f>Bank2[[#This Row],[Money in/ (Money out)]]-Bank2[[#This Row],[GST/HST]]</f>
        <v>0</v>
      </c>
      <c r="L942" s="37">
        <f t="shared" si="42"/>
        <v>0</v>
      </c>
    </row>
    <row r="943" spans="4:12" x14ac:dyDescent="0.2">
      <c r="D943" s="416">
        <f>_xlfn.XLOOKUP(C:C,Table1[for Import to Bank Register dropdown],Table1[for Pivot],0,0,1)</f>
        <v>0</v>
      </c>
      <c r="E943" s="422"/>
      <c r="F943" s="160">
        <f t="shared" si="44"/>
        <v>2222222</v>
      </c>
      <c r="G943" s="394">
        <f t="shared" si="43"/>
        <v>0</v>
      </c>
      <c r="I943" s="395">
        <f>IF(OR(C943="150 Directors advances", C943="120 accounts receivable", C943="720.2 Automobile - Insurance", C943="720.3 Automobile - License", C943="870.4 Rent - Insurance", C943="870.6 Rent - Property Tax", C943="870.7 Rent - Homeoffice", C943="870.9 Rent - Water"),
   0,
   IF(Dashboard!$F$5="Quick",
      IF(OR(C943="190 Automobile",C943="200 computer hardware",C943="210 Computer software",C943="220 Quickbooks software",C943="230 Office equipment",C943="240 Office furniture"),
         E943-(E943/(1+Dashboard!$F$4)),
         0
      ),
      IF(C943="750 Business promotion",
         E943-(E943/(1+4.793/100)),
         E943-(E943/(1+Dashboard!$F$4))
      )
   )
)</f>
        <v>0</v>
      </c>
      <c r="J943" s="40">
        <f>Bank2[[#This Row],[Money in/ (Money out)]]-Bank2[[#This Row],[GST/HST]]</f>
        <v>0</v>
      </c>
      <c r="L943" s="37">
        <f t="shared" si="42"/>
        <v>0</v>
      </c>
    </row>
    <row r="944" spans="4:12" x14ac:dyDescent="0.2">
      <c r="D944" s="416">
        <f>_xlfn.XLOOKUP(C:C,Table1[for Import to Bank Register dropdown],Table1[for Pivot],0,0,1)</f>
        <v>0</v>
      </c>
      <c r="E944" s="422"/>
      <c r="F944" s="160">
        <f t="shared" si="44"/>
        <v>2222222</v>
      </c>
      <c r="G944" s="394">
        <f t="shared" si="43"/>
        <v>0</v>
      </c>
      <c r="I944" s="395">
        <f>IF(OR(C944="150 Directors advances", C944="120 accounts receivable", C944="720.2 Automobile - Insurance", C944="720.3 Automobile - License", C944="870.4 Rent - Insurance", C944="870.6 Rent - Property Tax", C944="870.7 Rent - Homeoffice", C944="870.9 Rent - Water"),
   0,
   IF(Dashboard!$F$5="Quick",
      IF(OR(C944="190 Automobile",C944="200 computer hardware",C944="210 Computer software",C944="220 Quickbooks software",C944="230 Office equipment",C944="240 Office furniture"),
         E944-(E944/(1+Dashboard!$F$4)),
         0
      ),
      IF(C944="750 Business promotion",
         E944-(E944/(1+4.793/100)),
         E944-(E944/(1+Dashboard!$F$4))
      )
   )
)</f>
        <v>0</v>
      </c>
      <c r="J944" s="40">
        <f>Bank2[[#This Row],[Money in/ (Money out)]]-Bank2[[#This Row],[GST/HST]]</f>
        <v>0</v>
      </c>
      <c r="L944" s="37">
        <f t="shared" si="42"/>
        <v>0</v>
      </c>
    </row>
    <row r="945" spans="4:12" x14ac:dyDescent="0.2">
      <c r="D945" s="416">
        <f>_xlfn.XLOOKUP(C:C,Table1[for Import to Bank Register dropdown],Table1[for Pivot],0,0,1)</f>
        <v>0</v>
      </c>
      <c r="E945" s="422"/>
      <c r="F945" s="160">
        <f t="shared" si="44"/>
        <v>2222222</v>
      </c>
      <c r="G945" s="394">
        <f t="shared" si="43"/>
        <v>0</v>
      </c>
      <c r="I945" s="395">
        <f>IF(OR(C945="150 Directors advances", C945="120 accounts receivable", C945="720.2 Automobile - Insurance", C945="720.3 Automobile - License", C945="870.4 Rent - Insurance", C945="870.6 Rent - Property Tax", C945="870.7 Rent - Homeoffice", C945="870.9 Rent - Water"),
   0,
   IF(Dashboard!$F$5="Quick",
      IF(OR(C945="190 Automobile",C945="200 computer hardware",C945="210 Computer software",C945="220 Quickbooks software",C945="230 Office equipment",C945="240 Office furniture"),
         E945-(E945/(1+Dashboard!$F$4)),
         0
      ),
      IF(C945="750 Business promotion",
         E945-(E945/(1+4.793/100)),
         E945-(E945/(1+Dashboard!$F$4))
      )
   )
)</f>
        <v>0</v>
      </c>
      <c r="J945" s="40">
        <f>Bank2[[#This Row],[Money in/ (Money out)]]-Bank2[[#This Row],[GST/HST]]</f>
        <v>0</v>
      </c>
      <c r="L945" s="37">
        <f t="shared" si="42"/>
        <v>0</v>
      </c>
    </row>
    <row r="946" spans="4:12" x14ac:dyDescent="0.2">
      <c r="D946" s="416">
        <f>_xlfn.XLOOKUP(C:C,Table1[for Import to Bank Register dropdown],Table1[for Pivot],0,0,1)</f>
        <v>0</v>
      </c>
      <c r="E946" s="422"/>
      <c r="F946" s="160">
        <f t="shared" si="44"/>
        <v>2222222</v>
      </c>
      <c r="G946" s="394">
        <f t="shared" si="43"/>
        <v>0</v>
      </c>
      <c r="I946" s="395">
        <f>IF(OR(C946="150 Directors advances", C946="120 accounts receivable", C946="720.2 Automobile - Insurance", C946="720.3 Automobile - License", C946="870.4 Rent - Insurance", C946="870.6 Rent - Property Tax", C946="870.7 Rent - Homeoffice", C946="870.9 Rent - Water"),
   0,
   IF(Dashboard!$F$5="Quick",
      IF(OR(C946="190 Automobile",C946="200 computer hardware",C946="210 Computer software",C946="220 Quickbooks software",C946="230 Office equipment",C946="240 Office furniture"),
         E946-(E946/(1+Dashboard!$F$4)),
         0
      ),
      IF(C946="750 Business promotion",
         E946-(E946/(1+4.793/100)),
         E946-(E946/(1+Dashboard!$F$4))
      )
   )
)</f>
        <v>0</v>
      </c>
      <c r="J946" s="40">
        <f>Bank2[[#This Row],[Money in/ (Money out)]]-Bank2[[#This Row],[GST/HST]]</f>
        <v>0</v>
      </c>
      <c r="L946" s="37">
        <f t="shared" si="42"/>
        <v>0</v>
      </c>
    </row>
    <row r="947" spans="4:12" x14ac:dyDescent="0.2">
      <c r="D947" s="416">
        <f>_xlfn.XLOOKUP(C:C,Table1[for Import to Bank Register dropdown],Table1[for Pivot],0,0,1)</f>
        <v>0</v>
      </c>
      <c r="E947" s="422"/>
      <c r="F947" s="160">
        <f t="shared" si="44"/>
        <v>2222222</v>
      </c>
      <c r="G947" s="394">
        <f t="shared" si="43"/>
        <v>0</v>
      </c>
      <c r="I947" s="395">
        <f>IF(OR(C947="150 Directors advances", C947="120 accounts receivable", C947="720.2 Automobile - Insurance", C947="720.3 Automobile - License", C947="870.4 Rent - Insurance", C947="870.6 Rent - Property Tax", C947="870.7 Rent - Homeoffice", C947="870.9 Rent - Water"),
   0,
   IF(Dashboard!$F$5="Quick",
      IF(OR(C947="190 Automobile",C947="200 computer hardware",C947="210 Computer software",C947="220 Quickbooks software",C947="230 Office equipment",C947="240 Office furniture"),
         E947-(E947/(1+Dashboard!$F$4)),
         0
      ),
      IF(C947="750 Business promotion",
         E947-(E947/(1+4.793/100)),
         E947-(E947/(1+Dashboard!$F$4))
      )
   )
)</f>
        <v>0</v>
      </c>
      <c r="J947" s="40">
        <f>Bank2[[#This Row],[Money in/ (Money out)]]-Bank2[[#This Row],[GST/HST]]</f>
        <v>0</v>
      </c>
      <c r="L947" s="37">
        <f t="shared" si="42"/>
        <v>0</v>
      </c>
    </row>
    <row r="948" spans="4:12" x14ac:dyDescent="0.2">
      <c r="D948" s="416">
        <f>_xlfn.XLOOKUP(C:C,Table1[for Import to Bank Register dropdown],Table1[for Pivot],0,0,1)</f>
        <v>0</v>
      </c>
      <c r="E948" s="422"/>
      <c r="F948" s="160">
        <f t="shared" si="44"/>
        <v>2222222</v>
      </c>
      <c r="G948" s="394">
        <f t="shared" si="43"/>
        <v>0</v>
      </c>
      <c r="I948" s="395">
        <f>IF(OR(C948="150 Directors advances", C948="120 accounts receivable", C948="720.2 Automobile - Insurance", C948="720.3 Automobile - License", C948="870.4 Rent - Insurance", C948="870.6 Rent - Property Tax", C948="870.7 Rent - Homeoffice", C948="870.9 Rent - Water"),
   0,
   IF(Dashboard!$F$5="Quick",
      IF(OR(C948="190 Automobile",C948="200 computer hardware",C948="210 Computer software",C948="220 Quickbooks software",C948="230 Office equipment",C948="240 Office furniture"),
         E948-(E948/(1+Dashboard!$F$4)),
         0
      ),
      IF(C948="750 Business promotion",
         E948-(E948/(1+4.793/100)),
         E948-(E948/(1+Dashboard!$F$4))
      )
   )
)</f>
        <v>0</v>
      </c>
      <c r="J948" s="40">
        <f>Bank2[[#This Row],[Money in/ (Money out)]]-Bank2[[#This Row],[GST/HST]]</f>
        <v>0</v>
      </c>
      <c r="L948" s="37">
        <f t="shared" si="42"/>
        <v>0</v>
      </c>
    </row>
    <row r="949" spans="4:12" x14ac:dyDescent="0.2">
      <c r="D949" s="416">
        <f>_xlfn.XLOOKUP(C:C,Table1[for Import to Bank Register dropdown],Table1[for Pivot],0,0,1)</f>
        <v>0</v>
      </c>
      <c r="E949" s="422"/>
      <c r="F949" s="160">
        <f t="shared" si="44"/>
        <v>2222222</v>
      </c>
      <c r="G949" s="394">
        <f t="shared" si="43"/>
        <v>0</v>
      </c>
      <c r="I949" s="395">
        <f>IF(OR(C949="150 Directors advances", C949="120 accounts receivable", C949="720.2 Automobile - Insurance", C949="720.3 Automobile - License", C949="870.4 Rent - Insurance", C949="870.6 Rent - Property Tax", C949="870.7 Rent - Homeoffice", C949="870.9 Rent - Water"),
   0,
   IF(Dashboard!$F$5="Quick",
      IF(OR(C949="190 Automobile",C949="200 computer hardware",C949="210 Computer software",C949="220 Quickbooks software",C949="230 Office equipment",C949="240 Office furniture"),
         E949-(E949/(1+Dashboard!$F$4)),
         0
      ),
      IF(C949="750 Business promotion",
         E949-(E949/(1+4.793/100)),
         E949-(E949/(1+Dashboard!$F$4))
      )
   )
)</f>
        <v>0</v>
      </c>
      <c r="J949" s="40">
        <f>Bank2[[#This Row],[Money in/ (Money out)]]-Bank2[[#This Row],[GST/HST]]</f>
        <v>0</v>
      </c>
      <c r="L949" s="37">
        <f t="shared" si="42"/>
        <v>0</v>
      </c>
    </row>
    <row r="950" spans="4:12" x14ac:dyDescent="0.2">
      <c r="D950" s="416">
        <f>_xlfn.XLOOKUP(C:C,Table1[for Import to Bank Register dropdown],Table1[for Pivot],0,0,1)</f>
        <v>0</v>
      </c>
      <c r="E950" s="422"/>
      <c r="F950" s="160">
        <f t="shared" si="44"/>
        <v>2222222</v>
      </c>
      <c r="G950" s="394">
        <f t="shared" si="43"/>
        <v>0</v>
      </c>
      <c r="I950" s="395">
        <f>IF(OR(C950="150 Directors advances", C950="120 accounts receivable", C950="720.2 Automobile - Insurance", C950="720.3 Automobile - License", C950="870.4 Rent - Insurance", C950="870.6 Rent - Property Tax", C950="870.7 Rent - Homeoffice", C950="870.9 Rent - Water"),
   0,
   IF(Dashboard!$F$5="Quick",
      IF(OR(C950="190 Automobile",C950="200 computer hardware",C950="210 Computer software",C950="220 Quickbooks software",C950="230 Office equipment",C950="240 Office furniture"),
         E950-(E950/(1+Dashboard!$F$4)),
         0
      ),
      IF(C950="750 Business promotion",
         E950-(E950/(1+4.793/100)),
         E950-(E950/(1+Dashboard!$F$4))
      )
   )
)</f>
        <v>0</v>
      </c>
      <c r="J950" s="40">
        <f>Bank2[[#This Row],[Money in/ (Money out)]]-Bank2[[#This Row],[GST/HST]]</f>
        <v>0</v>
      </c>
      <c r="L950" s="37">
        <f t="shared" si="42"/>
        <v>0</v>
      </c>
    </row>
    <row r="951" spans="4:12" x14ac:dyDescent="0.2">
      <c r="D951" s="416">
        <f>_xlfn.XLOOKUP(C:C,Table1[for Import to Bank Register dropdown],Table1[for Pivot],0,0,1)</f>
        <v>0</v>
      </c>
      <c r="E951" s="422"/>
      <c r="F951" s="160">
        <f t="shared" si="44"/>
        <v>2222222</v>
      </c>
      <c r="G951" s="394">
        <f t="shared" si="43"/>
        <v>0</v>
      </c>
      <c r="I951" s="395">
        <f>IF(OR(C951="150 Directors advances", C951="120 accounts receivable", C951="720.2 Automobile - Insurance", C951="720.3 Automobile - License", C951="870.4 Rent - Insurance", C951="870.6 Rent - Property Tax", C951="870.7 Rent - Homeoffice", C951="870.9 Rent - Water"),
   0,
   IF(Dashboard!$F$5="Quick",
      IF(OR(C951="190 Automobile",C951="200 computer hardware",C951="210 Computer software",C951="220 Quickbooks software",C951="230 Office equipment",C951="240 Office furniture"),
         E951-(E951/(1+Dashboard!$F$4)),
         0
      ),
      IF(C951="750 Business promotion",
         E951-(E951/(1+4.793/100)),
         E951-(E951/(1+Dashboard!$F$4))
      )
   )
)</f>
        <v>0</v>
      </c>
      <c r="J951" s="40">
        <f>Bank2[[#This Row],[Money in/ (Money out)]]-Bank2[[#This Row],[GST/HST]]</f>
        <v>0</v>
      </c>
      <c r="L951" s="37">
        <f t="shared" si="42"/>
        <v>0</v>
      </c>
    </row>
    <row r="952" spans="4:12" x14ac:dyDescent="0.2">
      <c r="D952" s="416">
        <f>_xlfn.XLOOKUP(C:C,Table1[for Import to Bank Register dropdown],Table1[for Pivot],0,0,1)</f>
        <v>0</v>
      </c>
      <c r="E952" s="422"/>
      <c r="F952" s="160">
        <f t="shared" si="44"/>
        <v>2222222</v>
      </c>
      <c r="G952" s="394">
        <f t="shared" si="43"/>
        <v>0</v>
      </c>
      <c r="I952" s="395">
        <f>IF(OR(C952="150 Directors advances", C952="120 accounts receivable", C952="720.2 Automobile - Insurance", C952="720.3 Automobile - License", C952="870.4 Rent - Insurance", C952="870.6 Rent - Property Tax", C952="870.7 Rent - Homeoffice", C952="870.9 Rent - Water"),
   0,
   IF(Dashboard!$F$5="Quick",
      IF(OR(C952="190 Automobile",C952="200 computer hardware",C952="210 Computer software",C952="220 Quickbooks software",C952="230 Office equipment",C952="240 Office furniture"),
         E952-(E952/(1+Dashboard!$F$4)),
         0
      ),
      IF(C952="750 Business promotion",
         E952-(E952/(1+4.793/100)),
         E952-(E952/(1+Dashboard!$F$4))
      )
   )
)</f>
        <v>0</v>
      </c>
      <c r="J952" s="40">
        <f>Bank2[[#This Row],[Money in/ (Money out)]]-Bank2[[#This Row],[GST/HST]]</f>
        <v>0</v>
      </c>
      <c r="L952" s="37">
        <f t="shared" si="42"/>
        <v>0</v>
      </c>
    </row>
    <row r="953" spans="4:12" x14ac:dyDescent="0.2">
      <c r="D953" s="416">
        <f>_xlfn.XLOOKUP(C:C,Table1[for Import to Bank Register dropdown],Table1[for Pivot],0,0,1)</f>
        <v>0</v>
      </c>
      <c r="E953" s="422"/>
      <c r="F953" s="160">
        <f t="shared" si="44"/>
        <v>2222222</v>
      </c>
      <c r="G953" s="394">
        <f t="shared" si="43"/>
        <v>0</v>
      </c>
      <c r="I953" s="395">
        <f>IF(OR(C953="150 Directors advances", C953="120 accounts receivable", C953="720.2 Automobile - Insurance", C953="720.3 Automobile - License", C953="870.4 Rent - Insurance", C953="870.6 Rent - Property Tax", C953="870.7 Rent - Homeoffice", C953="870.9 Rent - Water"),
   0,
   IF(Dashboard!$F$5="Quick",
      IF(OR(C953="190 Automobile",C953="200 computer hardware",C953="210 Computer software",C953="220 Quickbooks software",C953="230 Office equipment",C953="240 Office furniture"),
         E953-(E953/(1+Dashboard!$F$4)),
         0
      ),
      IF(C953="750 Business promotion",
         E953-(E953/(1+4.793/100)),
         E953-(E953/(1+Dashboard!$F$4))
      )
   )
)</f>
        <v>0</v>
      </c>
      <c r="J953" s="40">
        <f>Bank2[[#This Row],[Money in/ (Money out)]]-Bank2[[#This Row],[GST/HST]]</f>
        <v>0</v>
      </c>
      <c r="L953" s="37">
        <f t="shared" si="42"/>
        <v>0</v>
      </c>
    </row>
    <row r="954" spans="4:12" x14ac:dyDescent="0.2">
      <c r="D954" s="416">
        <f>_xlfn.XLOOKUP(C:C,Table1[for Import to Bank Register dropdown],Table1[for Pivot],0,0,1)</f>
        <v>0</v>
      </c>
      <c r="E954" s="422"/>
      <c r="F954" s="160">
        <f t="shared" si="44"/>
        <v>2222222</v>
      </c>
      <c r="G954" s="394">
        <f t="shared" si="43"/>
        <v>0</v>
      </c>
      <c r="I954" s="395">
        <f>IF(OR(C954="150 Directors advances", C954="120 accounts receivable", C954="720.2 Automobile - Insurance", C954="720.3 Automobile - License", C954="870.4 Rent - Insurance", C954="870.6 Rent - Property Tax", C954="870.7 Rent - Homeoffice", C954="870.9 Rent - Water"),
   0,
   IF(Dashboard!$F$5="Quick",
      IF(OR(C954="190 Automobile",C954="200 computer hardware",C954="210 Computer software",C954="220 Quickbooks software",C954="230 Office equipment",C954="240 Office furniture"),
         E954-(E954/(1+Dashboard!$F$4)),
         0
      ),
      IF(C954="750 Business promotion",
         E954-(E954/(1+4.793/100)),
         E954-(E954/(1+Dashboard!$F$4))
      )
   )
)</f>
        <v>0</v>
      </c>
      <c r="J954" s="40">
        <f>Bank2[[#This Row],[Money in/ (Money out)]]-Bank2[[#This Row],[GST/HST]]</f>
        <v>0</v>
      </c>
      <c r="L954" s="37">
        <f t="shared" si="42"/>
        <v>0</v>
      </c>
    </row>
    <row r="955" spans="4:12" x14ac:dyDescent="0.2">
      <c r="D955" s="416">
        <f>_xlfn.XLOOKUP(C:C,Table1[for Import to Bank Register dropdown],Table1[for Pivot],0,0,1)</f>
        <v>0</v>
      </c>
      <c r="E955" s="422"/>
      <c r="F955" s="160">
        <f t="shared" si="44"/>
        <v>2222222</v>
      </c>
      <c r="G955" s="394">
        <f t="shared" si="43"/>
        <v>0</v>
      </c>
      <c r="I955" s="395">
        <f>IF(OR(C955="150 Directors advances", C955="120 accounts receivable", C955="720.2 Automobile - Insurance", C955="720.3 Automobile - License", C955="870.4 Rent - Insurance", C955="870.6 Rent - Property Tax", C955="870.7 Rent - Homeoffice", C955="870.9 Rent - Water"),
   0,
   IF(Dashboard!$F$5="Quick",
      IF(OR(C955="190 Automobile",C955="200 computer hardware",C955="210 Computer software",C955="220 Quickbooks software",C955="230 Office equipment",C955="240 Office furniture"),
         E955-(E955/(1+Dashboard!$F$4)),
         0
      ),
      IF(C955="750 Business promotion",
         E955-(E955/(1+4.793/100)),
         E955-(E955/(1+Dashboard!$F$4))
      )
   )
)</f>
        <v>0</v>
      </c>
      <c r="J955" s="40">
        <f>Bank2[[#This Row],[Money in/ (Money out)]]-Bank2[[#This Row],[GST/HST]]</f>
        <v>0</v>
      </c>
      <c r="L955" s="37">
        <f t="shared" si="42"/>
        <v>0</v>
      </c>
    </row>
    <row r="956" spans="4:12" x14ac:dyDescent="0.2">
      <c r="D956" s="416">
        <f>_xlfn.XLOOKUP(C:C,Table1[for Import to Bank Register dropdown],Table1[for Pivot],0,0,1)</f>
        <v>0</v>
      </c>
      <c r="E956" s="422"/>
      <c r="F956" s="160">
        <f t="shared" si="44"/>
        <v>2222222</v>
      </c>
      <c r="G956" s="394">
        <f t="shared" si="43"/>
        <v>0</v>
      </c>
      <c r="I956" s="395">
        <f>IF(OR(C956="150 Directors advances", C956="120 accounts receivable", C956="720.2 Automobile - Insurance", C956="720.3 Automobile - License", C956="870.4 Rent - Insurance", C956="870.6 Rent - Property Tax", C956="870.7 Rent - Homeoffice", C956="870.9 Rent - Water"),
   0,
   IF(Dashboard!$F$5="Quick",
      IF(OR(C956="190 Automobile",C956="200 computer hardware",C956="210 Computer software",C956="220 Quickbooks software",C956="230 Office equipment",C956="240 Office furniture"),
         E956-(E956/(1+Dashboard!$F$4)),
         0
      ),
      IF(C956="750 Business promotion",
         E956-(E956/(1+4.793/100)),
         E956-(E956/(1+Dashboard!$F$4))
      )
   )
)</f>
        <v>0</v>
      </c>
      <c r="J956" s="40">
        <f>Bank2[[#This Row],[Money in/ (Money out)]]-Bank2[[#This Row],[GST/HST]]</f>
        <v>0</v>
      </c>
      <c r="L956" s="37">
        <f t="shared" si="42"/>
        <v>0</v>
      </c>
    </row>
    <row r="957" spans="4:12" x14ac:dyDescent="0.2">
      <c r="D957" s="416">
        <f>_xlfn.XLOOKUP(C:C,Table1[for Import to Bank Register dropdown],Table1[for Pivot],0,0,1)</f>
        <v>0</v>
      </c>
      <c r="E957" s="422"/>
      <c r="F957" s="160">
        <f t="shared" si="44"/>
        <v>2222222</v>
      </c>
      <c r="G957" s="394">
        <f t="shared" si="43"/>
        <v>0</v>
      </c>
      <c r="I957" s="395">
        <f>IF(OR(C957="150 Directors advances", C957="120 accounts receivable", C957="720.2 Automobile - Insurance", C957="720.3 Automobile - License", C957="870.4 Rent - Insurance", C957="870.6 Rent - Property Tax", C957="870.7 Rent - Homeoffice", C957="870.9 Rent - Water"),
   0,
   IF(Dashboard!$F$5="Quick",
      IF(OR(C957="190 Automobile",C957="200 computer hardware",C957="210 Computer software",C957="220 Quickbooks software",C957="230 Office equipment",C957="240 Office furniture"),
         E957-(E957/(1+Dashboard!$F$4)),
         0
      ),
      IF(C957="750 Business promotion",
         E957-(E957/(1+4.793/100)),
         E957-(E957/(1+Dashboard!$F$4))
      )
   )
)</f>
        <v>0</v>
      </c>
      <c r="J957" s="40">
        <f>Bank2[[#This Row],[Money in/ (Money out)]]-Bank2[[#This Row],[GST/HST]]</f>
        <v>0</v>
      </c>
      <c r="L957" s="37">
        <f t="shared" si="42"/>
        <v>0</v>
      </c>
    </row>
    <row r="958" spans="4:12" x14ac:dyDescent="0.2">
      <c r="D958" s="416">
        <f>_xlfn.XLOOKUP(C:C,Table1[for Import to Bank Register dropdown],Table1[for Pivot],0,0,1)</f>
        <v>0</v>
      </c>
      <c r="E958" s="422"/>
      <c r="F958" s="160">
        <f t="shared" si="44"/>
        <v>2222222</v>
      </c>
      <c r="G958" s="394">
        <f t="shared" si="43"/>
        <v>0</v>
      </c>
      <c r="I958" s="395">
        <f>IF(OR(C958="150 Directors advances", C958="120 accounts receivable", C958="720.2 Automobile - Insurance", C958="720.3 Automobile - License", C958="870.4 Rent - Insurance", C958="870.6 Rent - Property Tax", C958="870.7 Rent - Homeoffice", C958="870.9 Rent - Water"),
   0,
   IF(Dashboard!$F$5="Quick",
      IF(OR(C958="190 Automobile",C958="200 computer hardware",C958="210 Computer software",C958="220 Quickbooks software",C958="230 Office equipment",C958="240 Office furniture"),
         E958-(E958/(1+Dashboard!$F$4)),
         0
      ),
      IF(C958="750 Business promotion",
         E958-(E958/(1+4.793/100)),
         E958-(E958/(1+Dashboard!$F$4))
      )
   )
)</f>
        <v>0</v>
      </c>
      <c r="J958" s="40">
        <f>Bank2[[#This Row],[Money in/ (Money out)]]-Bank2[[#This Row],[GST/HST]]</f>
        <v>0</v>
      </c>
      <c r="L958" s="37">
        <f t="shared" si="42"/>
        <v>0</v>
      </c>
    </row>
    <row r="959" spans="4:12" x14ac:dyDescent="0.2">
      <c r="D959" s="416">
        <f>_xlfn.XLOOKUP(C:C,Table1[for Import to Bank Register dropdown],Table1[for Pivot],0,0,1)</f>
        <v>0</v>
      </c>
      <c r="E959" s="422"/>
      <c r="F959" s="160">
        <f t="shared" si="44"/>
        <v>2222222</v>
      </c>
      <c r="G959" s="394">
        <f t="shared" si="43"/>
        <v>0</v>
      </c>
      <c r="I959" s="395">
        <f>IF(OR(C959="150 Directors advances", C959="120 accounts receivable", C959="720.2 Automobile - Insurance", C959="720.3 Automobile - License", C959="870.4 Rent - Insurance", C959="870.6 Rent - Property Tax", C959="870.7 Rent - Homeoffice", C959="870.9 Rent - Water"),
   0,
   IF(Dashboard!$F$5="Quick",
      IF(OR(C959="190 Automobile",C959="200 computer hardware",C959="210 Computer software",C959="220 Quickbooks software",C959="230 Office equipment",C959="240 Office furniture"),
         E959-(E959/(1+Dashboard!$F$4)),
         0
      ),
      IF(C959="750 Business promotion",
         E959-(E959/(1+4.793/100)),
         E959-(E959/(1+Dashboard!$F$4))
      )
   )
)</f>
        <v>0</v>
      </c>
      <c r="J959" s="40">
        <f>Bank2[[#This Row],[Money in/ (Money out)]]-Bank2[[#This Row],[GST/HST]]</f>
        <v>0</v>
      </c>
      <c r="L959" s="37">
        <f t="shared" si="42"/>
        <v>0</v>
      </c>
    </row>
    <row r="960" spans="4:12" x14ac:dyDescent="0.2">
      <c r="D960" s="416">
        <f>_xlfn.XLOOKUP(C:C,Table1[for Import to Bank Register dropdown],Table1[for Pivot],0,0,1)</f>
        <v>0</v>
      </c>
      <c r="E960" s="422"/>
      <c r="F960" s="160">
        <f t="shared" si="44"/>
        <v>2222222</v>
      </c>
      <c r="G960" s="394">
        <f t="shared" si="43"/>
        <v>0</v>
      </c>
      <c r="I960" s="395">
        <f>IF(OR(C960="150 Directors advances", C960="120 accounts receivable", C960="720.2 Automobile - Insurance", C960="720.3 Automobile - License", C960="870.4 Rent - Insurance", C960="870.6 Rent - Property Tax", C960="870.7 Rent - Homeoffice", C960="870.9 Rent - Water"),
   0,
   IF(Dashboard!$F$5="Quick",
      IF(OR(C960="190 Automobile",C960="200 computer hardware",C960="210 Computer software",C960="220 Quickbooks software",C960="230 Office equipment",C960="240 Office furniture"),
         E960-(E960/(1+Dashboard!$F$4)),
         0
      ),
      IF(C960="750 Business promotion",
         E960-(E960/(1+4.793/100)),
         E960-(E960/(1+Dashboard!$F$4))
      )
   )
)</f>
        <v>0</v>
      </c>
      <c r="J960" s="40">
        <f>Bank2[[#This Row],[Money in/ (Money out)]]-Bank2[[#This Row],[GST/HST]]</f>
        <v>0</v>
      </c>
      <c r="L960" s="37">
        <f t="shared" si="42"/>
        <v>0</v>
      </c>
    </row>
    <row r="961" spans="4:12" x14ac:dyDescent="0.2">
      <c r="D961" s="416">
        <f>_xlfn.XLOOKUP(C:C,Table1[for Import to Bank Register dropdown],Table1[for Pivot],0,0,1)</f>
        <v>0</v>
      </c>
      <c r="E961" s="422"/>
      <c r="F961" s="160">
        <f t="shared" si="44"/>
        <v>2222222</v>
      </c>
      <c r="G961" s="394">
        <f t="shared" si="43"/>
        <v>0</v>
      </c>
      <c r="I961" s="395">
        <f>IF(OR(C961="150 Directors advances", C961="120 accounts receivable", C961="720.2 Automobile - Insurance", C961="720.3 Automobile - License", C961="870.4 Rent - Insurance", C961="870.6 Rent - Property Tax", C961="870.7 Rent - Homeoffice", C961="870.9 Rent - Water"),
   0,
   IF(Dashboard!$F$5="Quick",
      IF(OR(C961="190 Automobile",C961="200 computer hardware",C961="210 Computer software",C961="220 Quickbooks software",C961="230 Office equipment",C961="240 Office furniture"),
         E961-(E961/(1+Dashboard!$F$4)),
         0
      ),
      IF(C961="750 Business promotion",
         E961-(E961/(1+4.793/100)),
         E961-(E961/(1+Dashboard!$F$4))
      )
   )
)</f>
        <v>0</v>
      </c>
      <c r="J961" s="40">
        <f>Bank2[[#This Row],[Money in/ (Money out)]]-Bank2[[#This Row],[GST/HST]]</f>
        <v>0</v>
      </c>
      <c r="L961" s="37">
        <f t="shared" si="42"/>
        <v>0</v>
      </c>
    </row>
    <row r="962" spans="4:12" x14ac:dyDescent="0.2">
      <c r="D962" s="416">
        <f>_xlfn.XLOOKUP(C:C,Table1[for Import to Bank Register dropdown],Table1[for Pivot],0,0,1)</f>
        <v>0</v>
      </c>
      <c r="E962" s="422"/>
      <c r="F962" s="160">
        <f t="shared" si="44"/>
        <v>2222222</v>
      </c>
      <c r="G962" s="394">
        <f t="shared" si="43"/>
        <v>0</v>
      </c>
      <c r="I962" s="395">
        <f>IF(OR(C962="150 Directors advances", C962="120 accounts receivable", C962="720.2 Automobile - Insurance", C962="720.3 Automobile - License", C962="870.4 Rent - Insurance", C962="870.6 Rent - Property Tax", C962="870.7 Rent - Homeoffice", C962="870.9 Rent - Water"),
   0,
   IF(Dashboard!$F$5="Quick",
      IF(OR(C962="190 Automobile",C962="200 computer hardware",C962="210 Computer software",C962="220 Quickbooks software",C962="230 Office equipment",C962="240 Office furniture"),
         E962-(E962/(1+Dashboard!$F$4)),
         0
      ),
      IF(C962="750 Business promotion",
         E962-(E962/(1+4.793/100)),
         E962-(E962/(1+Dashboard!$F$4))
      )
   )
)</f>
        <v>0</v>
      </c>
      <c r="J962" s="40">
        <f>Bank2[[#This Row],[Money in/ (Money out)]]-Bank2[[#This Row],[GST/HST]]</f>
        <v>0</v>
      </c>
      <c r="L962" s="37">
        <f t="shared" si="42"/>
        <v>0</v>
      </c>
    </row>
    <row r="963" spans="4:12" x14ac:dyDescent="0.2">
      <c r="D963" s="416">
        <f>_xlfn.XLOOKUP(C:C,Table1[for Import to Bank Register dropdown],Table1[for Pivot],0,0,1)</f>
        <v>0</v>
      </c>
      <c r="E963" s="422"/>
      <c r="F963" s="160">
        <f t="shared" si="44"/>
        <v>2222222</v>
      </c>
      <c r="G963" s="394">
        <f t="shared" si="43"/>
        <v>0</v>
      </c>
      <c r="I963" s="395">
        <f>IF(OR(C963="150 Directors advances", C963="120 accounts receivable", C963="720.2 Automobile - Insurance", C963="720.3 Automobile - License", C963="870.4 Rent - Insurance", C963="870.6 Rent - Property Tax", C963="870.7 Rent - Homeoffice", C963="870.9 Rent - Water"),
   0,
   IF(Dashboard!$F$5="Quick",
      IF(OR(C963="190 Automobile",C963="200 computer hardware",C963="210 Computer software",C963="220 Quickbooks software",C963="230 Office equipment",C963="240 Office furniture"),
         E963-(E963/(1+Dashboard!$F$4)),
         0
      ),
      IF(C963="750 Business promotion",
         E963-(E963/(1+4.793/100)),
         E963-(E963/(1+Dashboard!$F$4))
      )
   )
)</f>
        <v>0</v>
      </c>
      <c r="J963" s="40">
        <f>Bank2[[#This Row],[Money in/ (Money out)]]-Bank2[[#This Row],[GST/HST]]</f>
        <v>0</v>
      </c>
      <c r="L963" s="37">
        <f t="shared" si="42"/>
        <v>0</v>
      </c>
    </row>
    <row r="964" spans="4:12" x14ac:dyDescent="0.2">
      <c r="D964" s="416">
        <f>_xlfn.XLOOKUP(C:C,Table1[for Import to Bank Register dropdown],Table1[for Pivot],0,0,1)</f>
        <v>0</v>
      </c>
      <c r="E964" s="422"/>
      <c r="F964" s="160">
        <f t="shared" si="44"/>
        <v>2222222</v>
      </c>
      <c r="G964" s="394">
        <f t="shared" si="43"/>
        <v>0</v>
      </c>
      <c r="I964" s="395">
        <f>IF(OR(C964="150 Directors advances", C964="120 accounts receivable", C964="720.2 Automobile - Insurance", C964="720.3 Automobile - License", C964="870.4 Rent - Insurance", C964="870.6 Rent - Property Tax", C964="870.7 Rent - Homeoffice", C964="870.9 Rent - Water"),
   0,
   IF(Dashboard!$F$5="Quick",
      IF(OR(C964="190 Automobile",C964="200 computer hardware",C964="210 Computer software",C964="220 Quickbooks software",C964="230 Office equipment",C964="240 Office furniture"),
         E964-(E964/(1+Dashboard!$F$4)),
         0
      ),
      IF(C964="750 Business promotion",
         E964-(E964/(1+4.793/100)),
         E964-(E964/(1+Dashboard!$F$4))
      )
   )
)</f>
        <v>0</v>
      </c>
      <c r="J964" s="40">
        <f>Bank2[[#This Row],[Money in/ (Money out)]]-Bank2[[#This Row],[GST/HST]]</f>
        <v>0</v>
      </c>
      <c r="L964" s="37">
        <f t="shared" si="42"/>
        <v>0</v>
      </c>
    </row>
    <row r="965" spans="4:12" x14ac:dyDescent="0.2">
      <c r="D965" s="416">
        <f>_xlfn.XLOOKUP(C:C,Table1[for Import to Bank Register dropdown],Table1[for Pivot],0,0,1)</f>
        <v>0</v>
      </c>
      <c r="E965" s="422"/>
      <c r="F965" s="160">
        <f t="shared" si="44"/>
        <v>2222222</v>
      </c>
      <c r="G965" s="394">
        <f t="shared" si="43"/>
        <v>0</v>
      </c>
      <c r="I965" s="395">
        <f>IF(OR(C965="150 Directors advances", C965="120 accounts receivable", C965="720.2 Automobile - Insurance", C965="720.3 Automobile - License", C965="870.4 Rent - Insurance", C965="870.6 Rent - Property Tax", C965="870.7 Rent - Homeoffice", C965="870.9 Rent - Water"),
   0,
   IF(Dashboard!$F$5="Quick",
      IF(OR(C965="190 Automobile",C965="200 computer hardware",C965="210 Computer software",C965="220 Quickbooks software",C965="230 Office equipment",C965="240 Office furniture"),
         E965-(E965/(1+Dashboard!$F$4)),
         0
      ),
      IF(C965="750 Business promotion",
         E965-(E965/(1+4.793/100)),
         E965-(E965/(1+Dashboard!$F$4))
      )
   )
)</f>
        <v>0</v>
      </c>
      <c r="J965" s="40">
        <f>Bank2[[#This Row],[Money in/ (Money out)]]-Bank2[[#This Row],[GST/HST]]</f>
        <v>0</v>
      </c>
      <c r="L965" s="37">
        <f t="shared" si="42"/>
        <v>0</v>
      </c>
    </row>
    <row r="966" spans="4:12" x14ac:dyDescent="0.2">
      <c r="D966" s="416">
        <f>_xlfn.XLOOKUP(C:C,Table1[for Import to Bank Register dropdown],Table1[for Pivot],0,0,1)</f>
        <v>0</v>
      </c>
      <c r="E966" s="422"/>
      <c r="F966" s="160">
        <f t="shared" si="44"/>
        <v>2222222</v>
      </c>
      <c r="G966" s="394">
        <f t="shared" si="43"/>
        <v>0</v>
      </c>
      <c r="I966" s="395">
        <f>IF(OR(C966="150 Directors advances", C966="120 accounts receivable", C966="720.2 Automobile - Insurance", C966="720.3 Automobile - License", C966="870.4 Rent - Insurance", C966="870.6 Rent - Property Tax", C966="870.7 Rent - Homeoffice", C966="870.9 Rent - Water"),
   0,
   IF(Dashboard!$F$5="Quick",
      IF(OR(C966="190 Automobile",C966="200 computer hardware",C966="210 Computer software",C966="220 Quickbooks software",C966="230 Office equipment",C966="240 Office furniture"),
         E966-(E966/(1+Dashboard!$F$4)),
         0
      ),
      IF(C966="750 Business promotion",
         E966-(E966/(1+4.793/100)),
         E966-(E966/(1+Dashboard!$F$4))
      )
   )
)</f>
        <v>0</v>
      </c>
      <c r="J966" s="40">
        <f>Bank2[[#This Row],[Money in/ (Money out)]]-Bank2[[#This Row],[GST/HST]]</f>
        <v>0</v>
      </c>
      <c r="L966" s="37">
        <f t="shared" si="42"/>
        <v>0</v>
      </c>
    </row>
    <row r="967" spans="4:12" x14ac:dyDescent="0.2">
      <c r="D967" s="416">
        <f>_xlfn.XLOOKUP(C:C,Table1[for Import to Bank Register dropdown],Table1[for Pivot],0,0,1)</f>
        <v>0</v>
      </c>
      <c r="E967" s="422"/>
      <c r="F967" s="160">
        <f t="shared" si="44"/>
        <v>2222222</v>
      </c>
      <c r="G967" s="394">
        <f t="shared" si="43"/>
        <v>0</v>
      </c>
      <c r="I967" s="395">
        <f>IF(OR(C967="150 Directors advances", C967="120 accounts receivable", C967="720.2 Automobile - Insurance", C967="720.3 Automobile - License", C967="870.4 Rent - Insurance", C967="870.6 Rent - Property Tax", C967="870.7 Rent - Homeoffice", C967="870.9 Rent - Water"),
   0,
   IF(Dashboard!$F$5="Quick",
      IF(OR(C967="190 Automobile",C967="200 computer hardware",C967="210 Computer software",C967="220 Quickbooks software",C967="230 Office equipment",C967="240 Office furniture"),
         E967-(E967/(1+Dashboard!$F$4)),
         0
      ),
      IF(C967="750 Business promotion",
         E967-(E967/(1+4.793/100)),
         E967-(E967/(1+Dashboard!$F$4))
      )
   )
)</f>
        <v>0</v>
      </c>
      <c r="J967" s="40">
        <f>Bank2[[#This Row],[Money in/ (Money out)]]-Bank2[[#This Row],[GST/HST]]</f>
        <v>0</v>
      </c>
      <c r="L967" s="37">
        <f t="shared" ref="L967:L1030" si="45">$L$3</f>
        <v>0</v>
      </c>
    </row>
    <row r="968" spans="4:12" x14ac:dyDescent="0.2">
      <c r="D968" s="416">
        <f>_xlfn.XLOOKUP(C:C,Table1[for Import to Bank Register dropdown],Table1[for Pivot],0,0,1)</f>
        <v>0</v>
      </c>
      <c r="E968" s="422"/>
      <c r="F968" s="160">
        <f t="shared" si="44"/>
        <v>2222222</v>
      </c>
      <c r="G968" s="394">
        <f t="shared" si="43"/>
        <v>0</v>
      </c>
      <c r="I968" s="395">
        <f>IF(OR(C968="150 Directors advances", C968="120 accounts receivable", C968="720.2 Automobile - Insurance", C968="720.3 Automobile - License", C968="870.4 Rent - Insurance", C968="870.6 Rent - Property Tax", C968="870.7 Rent - Homeoffice", C968="870.9 Rent - Water"),
   0,
   IF(Dashboard!$F$5="Quick",
      IF(OR(C968="190 Automobile",C968="200 computer hardware",C968="210 Computer software",C968="220 Quickbooks software",C968="230 Office equipment",C968="240 Office furniture"),
         E968-(E968/(1+Dashboard!$F$4)),
         0
      ),
      IF(C968="750 Business promotion",
         E968-(E968/(1+4.793/100)),
         E968-(E968/(1+Dashboard!$F$4))
      )
   )
)</f>
        <v>0</v>
      </c>
      <c r="J968" s="40">
        <f>Bank2[[#This Row],[Money in/ (Money out)]]-Bank2[[#This Row],[GST/HST]]</f>
        <v>0</v>
      </c>
      <c r="L968" s="37">
        <f t="shared" si="45"/>
        <v>0</v>
      </c>
    </row>
    <row r="969" spans="4:12" x14ac:dyDescent="0.2">
      <c r="D969" s="416">
        <f>_xlfn.XLOOKUP(C:C,Table1[for Import to Bank Register dropdown],Table1[for Pivot],0,0,1)</f>
        <v>0</v>
      </c>
      <c r="E969" s="422"/>
      <c r="F969" s="160">
        <f t="shared" si="44"/>
        <v>2222222</v>
      </c>
      <c r="G969" s="394">
        <f t="shared" si="43"/>
        <v>0</v>
      </c>
      <c r="I969" s="395">
        <f>IF(OR(C969="150 Directors advances", C969="120 accounts receivable", C969="720.2 Automobile - Insurance", C969="720.3 Automobile - License", C969="870.4 Rent - Insurance", C969="870.6 Rent - Property Tax", C969="870.7 Rent - Homeoffice", C969="870.9 Rent - Water"),
   0,
   IF(Dashboard!$F$5="Quick",
      IF(OR(C969="190 Automobile",C969="200 computer hardware",C969="210 Computer software",C969="220 Quickbooks software",C969="230 Office equipment",C969="240 Office furniture"),
         E969-(E969/(1+Dashboard!$F$4)),
         0
      ),
      IF(C969="750 Business promotion",
         E969-(E969/(1+4.793/100)),
         E969-(E969/(1+Dashboard!$F$4))
      )
   )
)</f>
        <v>0</v>
      </c>
      <c r="J969" s="40">
        <f>Bank2[[#This Row],[Money in/ (Money out)]]-Bank2[[#This Row],[GST/HST]]</f>
        <v>0</v>
      </c>
      <c r="L969" s="37">
        <f t="shared" si="45"/>
        <v>0</v>
      </c>
    </row>
    <row r="970" spans="4:12" x14ac:dyDescent="0.2">
      <c r="D970" s="416">
        <f>_xlfn.XLOOKUP(C:C,Table1[for Import to Bank Register dropdown],Table1[for Pivot],0,0,1)</f>
        <v>0</v>
      </c>
      <c r="E970" s="422"/>
      <c r="F970" s="160">
        <f t="shared" si="44"/>
        <v>2222222</v>
      </c>
      <c r="G970" s="394">
        <f t="shared" ref="G970:G1033" si="46">G969+E970</f>
        <v>0</v>
      </c>
      <c r="I970" s="395">
        <f>IF(OR(C970="150 Directors advances", C970="120 accounts receivable", C970="720.2 Automobile - Insurance", C970="720.3 Automobile - License", C970="870.4 Rent - Insurance", C970="870.6 Rent - Property Tax", C970="870.7 Rent - Homeoffice", C970="870.9 Rent - Water"),
   0,
   IF(Dashboard!$F$5="Quick",
      IF(OR(C970="190 Automobile",C970="200 computer hardware",C970="210 Computer software",C970="220 Quickbooks software",C970="230 Office equipment",C970="240 Office furniture"),
         E970-(E970/(1+Dashboard!$F$4)),
         0
      ),
      IF(C970="750 Business promotion",
         E970-(E970/(1+4.793/100)),
         E970-(E970/(1+Dashboard!$F$4))
      )
   )
)</f>
        <v>0</v>
      </c>
      <c r="J970" s="40">
        <f>Bank2[[#This Row],[Money in/ (Money out)]]-Bank2[[#This Row],[GST/HST]]</f>
        <v>0</v>
      </c>
      <c r="L970" s="37">
        <f t="shared" si="45"/>
        <v>0</v>
      </c>
    </row>
    <row r="971" spans="4:12" x14ac:dyDescent="0.2">
      <c r="D971" s="416">
        <f>_xlfn.XLOOKUP(C:C,Table1[for Import to Bank Register dropdown],Table1[for Pivot],0,0,1)</f>
        <v>0</v>
      </c>
      <c r="E971" s="422"/>
      <c r="F971" s="160">
        <f t="shared" ref="F971:F1034" si="47">$E$2</f>
        <v>2222222</v>
      </c>
      <c r="G971" s="394">
        <f t="shared" si="46"/>
        <v>0</v>
      </c>
      <c r="I971" s="395">
        <f>IF(OR(C971="150 Directors advances", C971="120 accounts receivable", C971="720.2 Automobile - Insurance", C971="720.3 Automobile - License", C971="870.4 Rent - Insurance", C971="870.6 Rent - Property Tax", C971="870.7 Rent - Homeoffice", C971="870.9 Rent - Water"),
   0,
   IF(Dashboard!$F$5="Quick",
      IF(OR(C971="190 Automobile",C971="200 computer hardware",C971="210 Computer software",C971="220 Quickbooks software",C971="230 Office equipment",C971="240 Office furniture"),
         E971-(E971/(1+Dashboard!$F$4)),
         0
      ),
      IF(C971="750 Business promotion",
         E971-(E971/(1+4.793/100)),
         E971-(E971/(1+Dashboard!$F$4))
      )
   )
)</f>
        <v>0</v>
      </c>
      <c r="J971" s="40">
        <f>Bank2[[#This Row],[Money in/ (Money out)]]-Bank2[[#This Row],[GST/HST]]</f>
        <v>0</v>
      </c>
      <c r="L971" s="37">
        <f t="shared" si="45"/>
        <v>0</v>
      </c>
    </row>
    <row r="972" spans="4:12" x14ac:dyDescent="0.2">
      <c r="D972" s="416">
        <f>_xlfn.XLOOKUP(C:C,Table1[for Import to Bank Register dropdown],Table1[for Pivot],0,0,1)</f>
        <v>0</v>
      </c>
      <c r="E972" s="422"/>
      <c r="F972" s="160">
        <f t="shared" si="47"/>
        <v>2222222</v>
      </c>
      <c r="G972" s="394">
        <f t="shared" si="46"/>
        <v>0</v>
      </c>
      <c r="I972" s="395">
        <f>IF(OR(C972="150 Directors advances", C972="120 accounts receivable", C972="720.2 Automobile - Insurance", C972="720.3 Automobile - License", C972="870.4 Rent - Insurance", C972="870.6 Rent - Property Tax", C972="870.7 Rent - Homeoffice", C972="870.9 Rent - Water"),
   0,
   IF(Dashboard!$F$5="Quick",
      IF(OR(C972="190 Automobile",C972="200 computer hardware",C972="210 Computer software",C972="220 Quickbooks software",C972="230 Office equipment",C972="240 Office furniture"),
         E972-(E972/(1+Dashboard!$F$4)),
         0
      ),
      IF(C972="750 Business promotion",
         E972-(E972/(1+4.793/100)),
         E972-(E972/(1+Dashboard!$F$4))
      )
   )
)</f>
        <v>0</v>
      </c>
      <c r="J972" s="40">
        <f>Bank2[[#This Row],[Money in/ (Money out)]]-Bank2[[#This Row],[GST/HST]]</f>
        <v>0</v>
      </c>
      <c r="L972" s="37">
        <f t="shared" si="45"/>
        <v>0</v>
      </c>
    </row>
    <row r="973" spans="4:12" x14ac:dyDescent="0.2">
      <c r="D973" s="416">
        <f>_xlfn.XLOOKUP(C:C,Table1[for Import to Bank Register dropdown],Table1[for Pivot],0,0,1)</f>
        <v>0</v>
      </c>
      <c r="E973" s="422"/>
      <c r="F973" s="160">
        <f t="shared" si="47"/>
        <v>2222222</v>
      </c>
      <c r="G973" s="394">
        <f t="shared" si="46"/>
        <v>0</v>
      </c>
      <c r="I973" s="395">
        <f>IF(OR(C973="150 Directors advances", C973="120 accounts receivable", C973="720.2 Automobile - Insurance", C973="720.3 Automobile - License", C973="870.4 Rent - Insurance", C973="870.6 Rent - Property Tax", C973="870.7 Rent - Homeoffice", C973="870.9 Rent - Water"),
   0,
   IF(Dashboard!$F$5="Quick",
      IF(OR(C973="190 Automobile",C973="200 computer hardware",C973="210 Computer software",C973="220 Quickbooks software",C973="230 Office equipment",C973="240 Office furniture"),
         E973-(E973/(1+Dashboard!$F$4)),
         0
      ),
      IF(C973="750 Business promotion",
         E973-(E973/(1+4.793/100)),
         E973-(E973/(1+Dashboard!$F$4))
      )
   )
)</f>
        <v>0</v>
      </c>
      <c r="J973" s="40">
        <f>Bank2[[#This Row],[Money in/ (Money out)]]-Bank2[[#This Row],[GST/HST]]</f>
        <v>0</v>
      </c>
      <c r="L973" s="37">
        <f t="shared" si="45"/>
        <v>0</v>
      </c>
    </row>
    <row r="974" spans="4:12" x14ac:dyDescent="0.2">
      <c r="D974" s="416">
        <f>_xlfn.XLOOKUP(C:C,Table1[for Import to Bank Register dropdown],Table1[for Pivot],0,0,1)</f>
        <v>0</v>
      </c>
      <c r="E974" s="422"/>
      <c r="F974" s="160">
        <f t="shared" si="47"/>
        <v>2222222</v>
      </c>
      <c r="G974" s="394">
        <f t="shared" si="46"/>
        <v>0</v>
      </c>
      <c r="I974" s="395">
        <f>IF(OR(C974="150 Directors advances", C974="120 accounts receivable", C974="720.2 Automobile - Insurance", C974="720.3 Automobile - License", C974="870.4 Rent - Insurance", C974="870.6 Rent - Property Tax", C974="870.7 Rent - Homeoffice", C974="870.9 Rent - Water"),
   0,
   IF(Dashboard!$F$5="Quick",
      IF(OR(C974="190 Automobile",C974="200 computer hardware",C974="210 Computer software",C974="220 Quickbooks software",C974="230 Office equipment",C974="240 Office furniture"),
         E974-(E974/(1+Dashboard!$F$4)),
         0
      ),
      IF(C974="750 Business promotion",
         E974-(E974/(1+4.793/100)),
         E974-(E974/(1+Dashboard!$F$4))
      )
   )
)</f>
        <v>0</v>
      </c>
      <c r="J974" s="40">
        <f>Bank2[[#This Row],[Money in/ (Money out)]]-Bank2[[#This Row],[GST/HST]]</f>
        <v>0</v>
      </c>
      <c r="L974" s="37">
        <f t="shared" si="45"/>
        <v>0</v>
      </c>
    </row>
    <row r="975" spans="4:12" x14ac:dyDescent="0.2">
      <c r="D975" s="416">
        <f>_xlfn.XLOOKUP(C:C,Table1[for Import to Bank Register dropdown],Table1[for Pivot],0,0,1)</f>
        <v>0</v>
      </c>
      <c r="E975" s="422"/>
      <c r="F975" s="160">
        <f t="shared" si="47"/>
        <v>2222222</v>
      </c>
      <c r="G975" s="394">
        <f t="shared" si="46"/>
        <v>0</v>
      </c>
      <c r="I975" s="395">
        <f>IF(OR(C975="150 Directors advances", C975="120 accounts receivable", C975="720.2 Automobile - Insurance", C975="720.3 Automobile - License", C975="870.4 Rent - Insurance", C975="870.6 Rent - Property Tax", C975="870.7 Rent - Homeoffice", C975="870.9 Rent - Water"),
   0,
   IF(Dashboard!$F$5="Quick",
      IF(OR(C975="190 Automobile",C975="200 computer hardware",C975="210 Computer software",C975="220 Quickbooks software",C975="230 Office equipment",C975="240 Office furniture"),
         E975-(E975/(1+Dashboard!$F$4)),
         0
      ),
      IF(C975="750 Business promotion",
         E975-(E975/(1+4.793/100)),
         E975-(E975/(1+Dashboard!$F$4))
      )
   )
)</f>
        <v>0</v>
      </c>
      <c r="J975" s="40">
        <f>Bank2[[#This Row],[Money in/ (Money out)]]-Bank2[[#This Row],[GST/HST]]</f>
        <v>0</v>
      </c>
      <c r="L975" s="37">
        <f t="shared" si="45"/>
        <v>0</v>
      </c>
    </row>
    <row r="976" spans="4:12" x14ac:dyDescent="0.2">
      <c r="D976" s="416">
        <f>_xlfn.XLOOKUP(C:C,Table1[for Import to Bank Register dropdown],Table1[for Pivot],0,0,1)</f>
        <v>0</v>
      </c>
      <c r="E976" s="422"/>
      <c r="F976" s="160">
        <f t="shared" si="47"/>
        <v>2222222</v>
      </c>
      <c r="G976" s="394">
        <f t="shared" si="46"/>
        <v>0</v>
      </c>
      <c r="I976" s="395">
        <f>IF(OR(C976="150 Directors advances", C976="120 accounts receivable", C976="720.2 Automobile - Insurance", C976="720.3 Automobile - License", C976="870.4 Rent - Insurance", C976="870.6 Rent - Property Tax", C976="870.7 Rent - Homeoffice", C976="870.9 Rent - Water"),
   0,
   IF(Dashboard!$F$5="Quick",
      IF(OR(C976="190 Automobile",C976="200 computer hardware",C976="210 Computer software",C976="220 Quickbooks software",C976="230 Office equipment",C976="240 Office furniture"),
         E976-(E976/(1+Dashboard!$F$4)),
         0
      ),
      IF(C976="750 Business promotion",
         E976-(E976/(1+4.793/100)),
         E976-(E976/(1+Dashboard!$F$4))
      )
   )
)</f>
        <v>0</v>
      </c>
      <c r="J976" s="40">
        <f>Bank2[[#This Row],[Money in/ (Money out)]]-Bank2[[#This Row],[GST/HST]]</f>
        <v>0</v>
      </c>
      <c r="L976" s="37">
        <f t="shared" si="45"/>
        <v>0</v>
      </c>
    </row>
    <row r="977" spans="4:12" x14ac:dyDescent="0.2">
      <c r="D977" s="416">
        <f>_xlfn.XLOOKUP(C:C,Table1[for Import to Bank Register dropdown],Table1[for Pivot],0,0,1)</f>
        <v>0</v>
      </c>
      <c r="E977" s="422"/>
      <c r="F977" s="160">
        <f t="shared" si="47"/>
        <v>2222222</v>
      </c>
      <c r="G977" s="394">
        <f t="shared" si="46"/>
        <v>0</v>
      </c>
      <c r="I977" s="395">
        <f>IF(OR(C977="150 Directors advances", C977="120 accounts receivable", C977="720.2 Automobile - Insurance", C977="720.3 Automobile - License", C977="870.4 Rent - Insurance", C977="870.6 Rent - Property Tax", C977="870.7 Rent - Homeoffice", C977="870.9 Rent - Water"),
   0,
   IF(Dashboard!$F$5="Quick",
      IF(OR(C977="190 Automobile",C977="200 computer hardware",C977="210 Computer software",C977="220 Quickbooks software",C977="230 Office equipment",C977="240 Office furniture"),
         E977-(E977/(1+Dashboard!$F$4)),
         0
      ),
      IF(C977="750 Business promotion",
         E977-(E977/(1+4.793/100)),
         E977-(E977/(1+Dashboard!$F$4))
      )
   )
)</f>
        <v>0</v>
      </c>
      <c r="J977" s="40">
        <f>Bank2[[#This Row],[Money in/ (Money out)]]-Bank2[[#This Row],[GST/HST]]</f>
        <v>0</v>
      </c>
      <c r="L977" s="37">
        <f t="shared" si="45"/>
        <v>0</v>
      </c>
    </row>
    <row r="978" spans="4:12" x14ac:dyDescent="0.2">
      <c r="D978" s="416">
        <f>_xlfn.XLOOKUP(C:C,Table1[for Import to Bank Register dropdown],Table1[for Pivot],0,0,1)</f>
        <v>0</v>
      </c>
      <c r="E978" s="422"/>
      <c r="F978" s="160">
        <f t="shared" si="47"/>
        <v>2222222</v>
      </c>
      <c r="G978" s="394">
        <f t="shared" si="46"/>
        <v>0</v>
      </c>
      <c r="I978" s="395">
        <f>IF(OR(C978="150 Directors advances", C978="120 accounts receivable", C978="720.2 Automobile - Insurance", C978="720.3 Automobile - License", C978="870.4 Rent - Insurance", C978="870.6 Rent - Property Tax", C978="870.7 Rent - Homeoffice", C978="870.9 Rent - Water"),
   0,
   IF(Dashboard!$F$5="Quick",
      IF(OR(C978="190 Automobile",C978="200 computer hardware",C978="210 Computer software",C978="220 Quickbooks software",C978="230 Office equipment",C978="240 Office furniture"),
         E978-(E978/(1+Dashboard!$F$4)),
         0
      ),
      IF(C978="750 Business promotion",
         E978-(E978/(1+4.793/100)),
         E978-(E978/(1+Dashboard!$F$4))
      )
   )
)</f>
        <v>0</v>
      </c>
      <c r="J978" s="40">
        <f>Bank2[[#This Row],[Money in/ (Money out)]]-Bank2[[#This Row],[GST/HST]]</f>
        <v>0</v>
      </c>
      <c r="L978" s="37">
        <f t="shared" si="45"/>
        <v>0</v>
      </c>
    </row>
    <row r="979" spans="4:12" x14ac:dyDescent="0.2">
      <c r="D979" s="416">
        <f>_xlfn.XLOOKUP(C:C,Table1[for Import to Bank Register dropdown],Table1[for Pivot],0,0,1)</f>
        <v>0</v>
      </c>
      <c r="E979" s="422"/>
      <c r="F979" s="160">
        <f t="shared" si="47"/>
        <v>2222222</v>
      </c>
      <c r="G979" s="394">
        <f t="shared" si="46"/>
        <v>0</v>
      </c>
      <c r="I979" s="395">
        <f>IF(OR(C979="150 Directors advances", C979="120 accounts receivable", C979="720.2 Automobile - Insurance", C979="720.3 Automobile - License", C979="870.4 Rent - Insurance", C979="870.6 Rent - Property Tax", C979="870.7 Rent - Homeoffice", C979="870.9 Rent - Water"),
   0,
   IF(Dashboard!$F$5="Quick",
      IF(OR(C979="190 Automobile",C979="200 computer hardware",C979="210 Computer software",C979="220 Quickbooks software",C979="230 Office equipment",C979="240 Office furniture"),
         E979-(E979/(1+Dashboard!$F$4)),
         0
      ),
      IF(C979="750 Business promotion",
         E979-(E979/(1+4.793/100)),
         E979-(E979/(1+Dashboard!$F$4))
      )
   )
)</f>
        <v>0</v>
      </c>
      <c r="J979" s="40">
        <f>Bank2[[#This Row],[Money in/ (Money out)]]-Bank2[[#This Row],[GST/HST]]</f>
        <v>0</v>
      </c>
      <c r="L979" s="37">
        <f t="shared" si="45"/>
        <v>0</v>
      </c>
    </row>
    <row r="980" spans="4:12" x14ac:dyDescent="0.2">
      <c r="D980" s="416">
        <f>_xlfn.XLOOKUP(C:C,Table1[for Import to Bank Register dropdown],Table1[for Pivot],0,0,1)</f>
        <v>0</v>
      </c>
      <c r="E980" s="422"/>
      <c r="F980" s="160">
        <f t="shared" si="47"/>
        <v>2222222</v>
      </c>
      <c r="G980" s="394">
        <f t="shared" si="46"/>
        <v>0</v>
      </c>
      <c r="I980" s="395">
        <f>IF(OR(C980="150 Directors advances", C980="120 accounts receivable", C980="720.2 Automobile - Insurance", C980="720.3 Automobile - License", C980="870.4 Rent - Insurance", C980="870.6 Rent - Property Tax", C980="870.7 Rent - Homeoffice", C980="870.9 Rent - Water"),
   0,
   IF(Dashboard!$F$5="Quick",
      IF(OR(C980="190 Automobile",C980="200 computer hardware",C980="210 Computer software",C980="220 Quickbooks software",C980="230 Office equipment",C980="240 Office furniture"),
         E980-(E980/(1+Dashboard!$F$4)),
         0
      ),
      IF(C980="750 Business promotion",
         E980-(E980/(1+4.793/100)),
         E980-(E980/(1+Dashboard!$F$4))
      )
   )
)</f>
        <v>0</v>
      </c>
      <c r="J980" s="40">
        <f>Bank2[[#This Row],[Money in/ (Money out)]]-Bank2[[#This Row],[GST/HST]]</f>
        <v>0</v>
      </c>
      <c r="L980" s="37">
        <f t="shared" si="45"/>
        <v>0</v>
      </c>
    </row>
    <row r="981" spans="4:12" x14ac:dyDescent="0.2">
      <c r="D981" s="416">
        <f>_xlfn.XLOOKUP(C:C,Table1[for Import to Bank Register dropdown],Table1[for Pivot],0,0,1)</f>
        <v>0</v>
      </c>
      <c r="E981" s="422"/>
      <c r="F981" s="160">
        <f t="shared" si="47"/>
        <v>2222222</v>
      </c>
      <c r="G981" s="394">
        <f t="shared" si="46"/>
        <v>0</v>
      </c>
      <c r="I981" s="395">
        <f>IF(OR(C981="150 Directors advances", C981="120 accounts receivable", C981="720.2 Automobile - Insurance", C981="720.3 Automobile - License", C981="870.4 Rent - Insurance", C981="870.6 Rent - Property Tax", C981="870.7 Rent - Homeoffice", C981="870.9 Rent - Water"),
   0,
   IF(Dashboard!$F$5="Quick",
      IF(OR(C981="190 Automobile",C981="200 computer hardware",C981="210 Computer software",C981="220 Quickbooks software",C981="230 Office equipment",C981="240 Office furniture"),
         E981-(E981/(1+Dashboard!$F$4)),
         0
      ),
      IF(C981="750 Business promotion",
         E981-(E981/(1+4.793/100)),
         E981-(E981/(1+Dashboard!$F$4))
      )
   )
)</f>
        <v>0</v>
      </c>
      <c r="J981" s="40">
        <f>Bank2[[#This Row],[Money in/ (Money out)]]-Bank2[[#This Row],[GST/HST]]</f>
        <v>0</v>
      </c>
      <c r="L981" s="37">
        <f t="shared" si="45"/>
        <v>0</v>
      </c>
    </row>
    <row r="982" spans="4:12" x14ac:dyDescent="0.2">
      <c r="D982" s="416">
        <f>_xlfn.XLOOKUP(C:C,Table1[for Import to Bank Register dropdown],Table1[for Pivot],0,0,1)</f>
        <v>0</v>
      </c>
      <c r="E982" s="422"/>
      <c r="F982" s="160">
        <f t="shared" si="47"/>
        <v>2222222</v>
      </c>
      <c r="G982" s="394">
        <f t="shared" si="46"/>
        <v>0</v>
      </c>
      <c r="I982" s="395">
        <f>IF(OR(C982="150 Directors advances", C982="120 accounts receivable", C982="720.2 Automobile - Insurance", C982="720.3 Automobile - License", C982="870.4 Rent - Insurance", C982="870.6 Rent - Property Tax", C982="870.7 Rent - Homeoffice", C982="870.9 Rent - Water"),
   0,
   IF(Dashboard!$F$5="Quick",
      IF(OR(C982="190 Automobile",C982="200 computer hardware",C982="210 Computer software",C982="220 Quickbooks software",C982="230 Office equipment",C982="240 Office furniture"),
         E982-(E982/(1+Dashboard!$F$4)),
         0
      ),
      IF(C982="750 Business promotion",
         E982-(E982/(1+4.793/100)),
         E982-(E982/(1+Dashboard!$F$4))
      )
   )
)</f>
        <v>0</v>
      </c>
      <c r="J982" s="40">
        <f>Bank2[[#This Row],[Money in/ (Money out)]]-Bank2[[#This Row],[GST/HST]]</f>
        <v>0</v>
      </c>
      <c r="L982" s="37">
        <f t="shared" si="45"/>
        <v>0</v>
      </c>
    </row>
    <row r="983" spans="4:12" x14ac:dyDescent="0.2">
      <c r="D983" s="416">
        <f>_xlfn.XLOOKUP(C:C,Table1[for Import to Bank Register dropdown],Table1[for Pivot],0,0,1)</f>
        <v>0</v>
      </c>
      <c r="E983" s="422"/>
      <c r="F983" s="160">
        <f t="shared" si="47"/>
        <v>2222222</v>
      </c>
      <c r="G983" s="394">
        <f t="shared" si="46"/>
        <v>0</v>
      </c>
      <c r="I983" s="395">
        <f>IF(OR(C983="150 Directors advances", C983="120 accounts receivable", C983="720.2 Automobile - Insurance", C983="720.3 Automobile - License", C983="870.4 Rent - Insurance", C983="870.6 Rent - Property Tax", C983="870.7 Rent - Homeoffice", C983="870.9 Rent - Water"),
   0,
   IF(Dashboard!$F$5="Quick",
      IF(OR(C983="190 Automobile",C983="200 computer hardware",C983="210 Computer software",C983="220 Quickbooks software",C983="230 Office equipment",C983="240 Office furniture"),
         E983-(E983/(1+Dashboard!$F$4)),
         0
      ),
      IF(C983="750 Business promotion",
         E983-(E983/(1+4.793/100)),
         E983-(E983/(1+Dashboard!$F$4))
      )
   )
)</f>
        <v>0</v>
      </c>
      <c r="J983" s="40">
        <f>Bank2[[#This Row],[Money in/ (Money out)]]-Bank2[[#This Row],[GST/HST]]</f>
        <v>0</v>
      </c>
      <c r="L983" s="37">
        <f t="shared" si="45"/>
        <v>0</v>
      </c>
    </row>
    <row r="984" spans="4:12" x14ac:dyDescent="0.2">
      <c r="D984" s="416">
        <f>_xlfn.XLOOKUP(C:C,Table1[for Import to Bank Register dropdown],Table1[for Pivot],0,0,1)</f>
        <v>0</v>
      </c>
      <c r="E984" s="422"/>
      <c r="F984" s="160">
        <f t="shared" si="47"/>
        <v>2222222</v>
      </c>
      <c r="G984" s="394">
        <f t="shared" si="46"/>
        <v>0</v>
      </c>
      <c r="I984" s="395">
        <f>IF(OR(C984="150 Directors advances", C984="120 accounts receivable", C984="720.2 Automobile - Insurance", C984="720.3 Automobile - License", C984="870.4 Rent - Insurance", C984="870.6 Rent - Property Tax", C984="870.7 Rent - Homeoffice", C984="870.9 Rent - Water"),
   0,
   IF(Dashboard!$F$5="Quick",
      IF(OR(C984="190 Automobile",C984="200 computer hardware",C984="210 Computer software",C984="220 Quickbooks software",C984="230 Office equipment",C984="240 Office furniture"),
         E984-(E984/(1+Dashboard!$F$4)),
         0
      ),
      IF(C984="750 Business promotion",
         E984-(E984/(1+4.793/100)),
         E984-(E984/(1+Dashboard!$F$4))
      )
   )
)</f>
        <v>0</v>
      </c>
      <c r="J984" s="40">
        <f>Bank2[[#This Row],[Money in/ (Money out)]]-Bank2[[#This Row],[GST/HST]]</f>
        <v>0</v>
      </c>
      <c r="L984" s="37">
        <f t="shared" si="45"/>
        <v>0</v>
      </c>
    </row>
    <row r="985" spans="4:12" x14ac:dyDescent="0.2">
      <c r="D985" s="416">
        <f>_xlfn.XLOOKUP(C:C,Table1[for Import to Bank Register dropdown],Table1[for Pivot],0,0,1)</f>
        <v>0</v>
      </c>
      <c r="E985" s="422"/>
      <c r="F985" s="160">
        <f t="shared" si="47"/>
        <v>2222222</v>
      </c>
      <c r="G985" s="394">
        <f t="shared" si="46"/>
        <v>0</v>
      </c>
      <c r="I985" s="395">
        <f>IF(OR(C985="150 Directors advances", C985="120 accounts receivable", C985="720.2 Automobile - Insurance", C985="720.3 Automobile - License", C985="870.4 Rent - Insurance", C985="870.6 Rent - Property Tax", C985="870.7 Rent - Homeoffice", C985="870.9 Rent - Water"),
   0,
   IF(Dashboard!$F$5="Quick",
      IF(OR(C985="190 Automobile",C985="200 computer hardware",C985="210 Computer software",C985="220 Quickbooks software",C985="230 Office equipment",C985="240 Office furniture"),
         E985-(E985/(1+Dashboard!$F$4)),
         0
      ),
      IF(C985="750 Business promotion",
         E985-(E985/(1+4.793/100)),
         E985-(E985/(1+Dashboard!$F$4))
      )
   )
)</f>
        <v>0</v>
      </c>
      <c r="J985" s="40">
        <f>Bank2[[#This Row],[Money in/ (Money out)]]-Bank2[[#This Row],[GST/HST]]</f>
        <v>0</v>
      </c>
      <c r="L985" s="37">
        <f t="shared" si="45"/>
        <v>0</v>
      </c>
    </row>
    <row r="986" spans="4:12" x14ac:dyDescent="0.2">
      <c r="D986" s="416">
        <f>_xlfn.XLOOKUP(C:C,Table1[for Import to Bank Register dropdown],Table1[for Pivot],0,0,1)</f>
        <v>0</v>
      </c>
      <c r="E986" s="422"/>
      <c r="F986" s="160">
        <f t="shared" si="47"/>
        <v>2222222</v>
      </c>
      <c r="G986" s="394">
        <f t="shared" si="46"/>
        <v>0</v>
      </c>
      <c r="I986" s="395">
        <f>IF(OR(C986="150 Directors advances", C986="120 accounts receivable", C986="720.2 Automobile - Insurance", C986="720.3 Automobile - License", C986="870.4 Rent - Insurance", C986="870.6 Rent - Property Tax", C986="870.7 Rent - Homeoffice", C986="870.9 Rent - Water"),
   0,
   IF(Dashboard!$F$5="Quick",
      IF(OR(C986="190 Automobile",C986="200 computer hardware",C986="210 Computer software",C986="220 Quickbooks software",C986="230 Office equipment",C986="240 Office furniture"),
         E986-(E986/(1+Dashboard!$F$4)),
         0
      ),
      IF(C986="750 Business promotion",
         E986-(E986/(1+4.793/100)),
         E986-(E986/(1+Dashboard!$F$4))
      )
   )
)</f>
        <v>0</v>
      </c>
      <c r="J986" s="40">
        <f>Bank2[[#This Row],[Money in/ (Money out)]]-Bank2[[#This Row],[GST/HST]]</f>
        <v>0</v>
      </c>
      <c r="L986" s="37">
        <f t="shared" si="45"/>
        <v>0</v>
      </c>
    </row>
    <row r="987" spans="4:12" x14ac:dyDescent="0.2">
      <c r="D987" s="416">
        <f>_xlfn.XLOOKUP(C:C,Table1[for Import to Bank Register dropdown],Table1[for Pivot],0,0,1)</f>
        <v>0</v>
      </c>
      <c r="E987" s="422"/>
      <c r="F987" s="160">
        <f t="shared" si="47"/>
        <v>2222222</v>
      </c>
      <c r="G987" s="394">
        <f t="shared" si="46"/>
        <v>0</v>
      </c>
      <c r="I987" s="395">
        <f>IF(OR(C987="150 Directors advances", C987="120 accounts receivable", C987="720.2 Automobile - Insurance", C987="720.3 Automobile - License", C987="870.4 Rent - Insurance", C987="870.6 Rent - Property Tax", C987="870.7 Rent - Homeoffice", C987="870.9 Rent - Water"),
   0,
   IF(Dashboard!$F$5="Quick",
      IF(OR(C987="190 Automobile",C987="200 computer hardware",C987="210 Computer software",C987="220 Quickbooks software",C987="230 Office equipment",C987="240 Office furniture"),
         E987-(E987/(1+Dashboard!$F$4)),
         0
      ),
      IF(C987="750 Business promotion",
         E987-(E987/(1+4.793/100)),
         E987-(E987/(1+Dashboard!$F$4))
      )
   )
)</f>
        <v>0</v>
      </c>
      <c r="J987" s="40">
        <f>Bank2[[#This Row],[Money in/ (Money out)]]-Bank2[[#This Row],[GST/HST]]</f>
        <v>0</v>
      </c>
      <c r="L987" s="37">
        <f t="shared" si="45"/>
        <v>0</v>
      </c>
    </row>
    <row r="988" spans="4:12" x14ac:dyDescent="0.2">
      <c r="D988" s="416">
        <f>_xlfn.XLOOKUP(C:C,Table1[for Import to Bank Register dropdown],Table1[for Pivot],0,0,1)</f>
        <v>0</v>
      </c>
      <c r="E988" s="422"/>
      <c r="F988" s="160">
        <f t="shared" si="47"/>
        <v>2222222</v>
      </c>
      <c r="G988" s="394">
        <f t="shared" si="46"/>
        <v>0</v>
      </c>
      <c r="I988" s="395">
        <f>IF(OR(C988="150 Directors advances", C988="120 accounts receivable", C988="720.2 Automobile - Insurance", C988="720.3 Automobile - License", C988="870.4 Rent - Insurance", C988="870.6 Rent - Property Tax", C988="870.7 Rent - Homeoffice", C988="870.9 Rent - Water"),
   0,
   IF(Dashboard!$F$5="Quick",
      IF(OR(C988="190 Automobile",C988="200 computer hardware",C988="210 Computer software",C988="220 Quickbooks software",C988="230 Office equipment",C988="240 Office furniture"),
         E988-(E988/(1+Dashboard!$F$4)),
         0
      ),
      IF(C988="750 Business promotion",
         E988-(E988/(1+4.793/100)),
         E988-(E988/(1+Dashboard!$F$4))
      )
   )
)</f>
        <v>0</v>
      </c>
      <c r="J988" s="40">
        <f>Bank2[[#This Row],[Money in/ (Money out)]]-Bank2[[#This Row],[GST/HST]]</f>
        <v>0</v>
      </c>
      <c r="L988" s="37">
        <f t="shared" si="45"/>
        <v>0</v>
      </c>
    </row>
    <row r="989" spans="4:12" x14ac:dyDescent="0.2">
      <c r="D989" s="416">
        <f>_xlfn.XLOOKUP(C:C,Table1[for Import to Bank Register dropdown],Table1[for Pivot],0,0,1)</f>
        <v>0</v>
      </c>
      <c r="E989" s="422"/>
      <c r="F989" s="160">
        <f t="shared" si="47"/>
        <v>2222222</v>
      </c>
      <c r="G989" s="394">
        <f t="shared" si="46"/>
        <v>0</v>
      </c>
      <c r="I989" s="395">
        <f>IF(OR(C989="150 Directors advances", C989="120 accounts receivable", C989="720.2 Automobile - Insurance", C989="720.3 Automobile - License", C989="870.4 Rent - Insurance", C989="870.6 Rent - Property Tax", C989="870.7 Rent - Homeoffice", C989="870.9 Rent - Water"),
   0,
   IF(Dashboard!$F$5="Quick",
      IF(OR(C989="190 Automobile",C989="200 computer hardware",C989="210 Computer software",C989="220 Quickbooks software",C989="230 Office equipment",C989="240 Office furniture"),
         E989-(E989/(1+Dashboard!$F$4)),
         0
      ),
      IF(C989="750 Business promotion",
         E989-(E989/(1+4.793/100)),
         E989-(E989/(1+Dashboard!$F$4))
      )
   )
)</f>
        <v>0</v>
      </c>
      <c r="J989" s="40">
        <f>Bank2[[#This Row],[Money in/ (Money out)]]-Bank2[[#This Row],[GST/HST]]</f>
        <v>0</v>
      </c>
      <c r="L989" s="37">
        <f t="shared" si="45"/>
        <v>0</v>
      </c>
    </row>
    <row r="990" spans="4:12" x14ac:dyDescent="0.2">
      <c r="D990" s="416">
        <f>_xlfn.XLOOKUP(C:C,Table1[for Import to Bank Register dropdown],Table1[for Pivot],0,0,1)</f>
        <v>0</v>
      </c>
      <c r="E990" s="422"/>
      <c r="F990" s="160">
        <f t="shared" si="47"/>
        <v>2222222</v>
      </c>
      <c r="G990" s="394">
        <f t="shared" si="46"/>
        <v>0</v>
      </c>
      <c r="I990" s="395">
        <f>IF(OR(C990="150 Directors advances", C990="120 accounts receivable", C990="720.2 Automobile - Insurance", C990="720.3 Automobile - License", C990="870.4 Rent - Insurance", C990="870.6 Rent - Property Tax", C990="870.7 Rent - Homeoffice", C990="870.9 Rent - Water"),
   0,
   IF(Dashboard!$F$5="Quick",
      IF(OR(C990="190 Automobile",C990="200 computer hardware",C990="210 Computer software",C990="220 Quickbooks software",C990="230 Office equipment",C990="240 Office furniture"),
         E990-(E990/(1+Dashboard!$F$4)),
         0
      ),
      IF(C990="750 Business promotion",
         E990-(E990/(1+4.793/100)),
         E990-(E990/(1+Dashboard!$F$4))
      )
   )
)</f>
        <v>0</v>
      </c>
      <c r="J990" s="40">
        <f>Bank2[[#This Row],[Money in/ (Money out)]]-Bank2[[#This Row],[GST/HST]]</f>
        <v>0</v>
      </c>
      <c r="L990" s="37">
        <f t="shared" si="45"/>
        <v>0</v>
      </c>
    </row>
    <row r="991" spans="4:12" x14ac:dyDescent="0.2">
      <c r="D991" s="416">
        <f>_xlfn.XLOOKUP(C:C,Table1[for Import to Bank Register dropdown],Table1[for Pivot],0,0,1)</f>
        <v>0</v>
      </c>
      <c r="E991" s="422"/>
      <c r="F991" s="160">
        <f t="shared" si="47"/>
        <v>2222222</v>
      </c>
      <c r="G991" s="394">
        <f t="shared" si="46"/>
        <v>0</v>
      </c>
      <c r="I991" s="395">
        <f>IF(OR(C991="150 Directors advances", C991="120 accounts receivable", C991="720.2 Automobile - Insurance", C991="720.3 Automobile - License", C991="870.4 Rent - Insurance", C991="870.6 Rent - Property Tax", C991="870.7 Rent - Homeoffice", C991="870.9 Rent - Water"),
   0,
   IF(Dashboard!$F$5="Quick",
      IF(OR(C991="190 Automobile",C991="200 computer hardware",C991="210 Computer software",C991="220 Quickbooks software",C991="230 Office equipment",C991="240 Office furniture"),
         E991-(E991/(1+Dashboard!$F$4)),
         0
      ),
      IF(C991="750 Business promotion",
         E991-(E991/(1+4.793/100)),
         E991-(E991/(1+Dashboard!$F$4))
      )
   )
)</f>
        <v>0</v>
      </c>
      <c r="J991" s="40">
        <f>Bank2[[#This Row],[Money in/ (Money out)]]-Bank2[[#This Row],[GST/HST]]</f>
        <v>0</v>
      </c>
      <c r="L991" s="37">
        <f t="shared" si="45"/>
        <v>0</v>
      </c>
    </row>
    <row r="992" spans="4:12" x14ac:dyDescent="0.2">
      <c r="D992" s="416">
        <f>_xlfn.XLOOKUP(C:C,Table1[for Import to Bank Register dropdown],Table1[for Pivot],0,0,1)</f>
        <v>0</v>
      </c>
      <c r="E992" s="422"/>
      <c r="F992" s="160">
        <f t="shared" si="47"/>
        <v>2222222</v>
      </c>
      <c r="G992" s="394">
        <f t="shared" si="46"/>
        <v>0</v>
      </c>
      <c r="I992" s="395">
        <f>IF(OR(C992="150 Directors advances", C992="120 accounts receivable", C992="720.2 Automobile - Insurance", C992="720.3 Automobile - License", C992="870.4 Rent - Insurance", C992="870.6 Rent - Property Tax", C992="870.7 Rent - Homeoffice", C992="870.9 Rent - Water"),
   0,
   IF(Dashboard!$F$5="Quick",
      IF(OR(C992="190 Automobile",C992="200 computer hardware",C992="210 Computer software",C992="220 Quickbooks software",C992="230 Office equipment",C992="240 Office furniture"),
         E992-(E992/(1+Dashboard!$F$4)),
         0
      ),
      IF(C992="750 Business promotion",
         E992-(E992/(1+4.793/100)),
         E992-(E992/(1+Dashboard!$F$4))
      )
   )
)</f>
        <v>0</v>
      </c>
      <c r="J992" s="40">
        <f>Bank2[[#This Row],[Money in/ (Money out)]]-Bank2[[#This Row],[GST/HST]]</f>
        <v>0</v>
      </c>
      <c r="L992" s="37">
        <f t="shared" si="45"/>
        <v>0</v>
      </c>
    </row>
    <row r="993" spans="4:12" x14ac:dyDescent="0.2">
      <c r="D993" s="416">
        <f>_xlfn.XLOOKUP(C:C,Table1[for Import to Bank Register dropdown],Table1[for Pivot],0,0,1)</f>
        <v>0</v>
      </c>
      <c r="E993" s="422"/>
      <c r="F993" s="160">
        <f t="shared" si="47"/>
        <v>2222222</v>
      </c>
      <c r="G993" s="394">
        <f t="shared" si="46"/>
        <v>0</v>
      </c>
      <c r="I993" s="395">
        <f>IF(OR(C993="150 Directors advances", C993="120 accounts receivable", C993="720.2 Automobile - Insurance", C993="720.3 Automobile - License", C993="870.4 Rent - Insurance", C993="870.6 Rent - Property Tax", C993="870.7 Rent - Homeoffice", C993="870.9 Rent - Water"),
   0,
   IF(Dashboard!$F$5="Quick",
      IF(OR(C993="190 Automobile",C993="200 computer hardware",C993="210 Computer software",C993="220 Quickbooks software",C993="230 Office equipment",C993="240 Office furniture"),
         E993-(E993/(1+Dashboard!$F$4)),
         0
      ),
      IF(C993="750 Business promotion",
         E993-(E993/(1+4.793/100)),
         E993-(E993/(1+Dashboard!$F$4))
      )
   )
)</f>
        <v>0</v>
      </c>
      <c r="J993" s="40">
        <f>Bank2[[#This Row],[Money in/ (Money out)]]-Bank2[[#This Row],[GST/HST]]</f>
        <v>0</v>
      </c>
      <c r="L993" s="37">
        <f t="shared" si="45"/>
        <v>0</v>
      </c>
    </row>
    <row r="994" spans="4:12" x14ac:dyDescent="0.2">
      <c r="D994" s="416">
        <f>_xlfn.XLOOKUP(C:C,Table1[for Import to Bank Register dropdown],Table1[for Pivot],0,0,1)</f>
        <v>0</v>
      </c>
      <c r="E994" s="422"/>
      <c r="F994" s="160">
        <f t="shared" si="47"/>
        <v>2222222</v>
      </c>
      <c r="G994" s="394">
        <f t="shared" si="46"/>
        <v>0</v>
      </c>
      <c r="I994" s="395">
        <f>IF(OR(C994="150 Directors advances", C994="120 accounts receivable", C994="720.2 Automobile - Insurance", C994="720.3 Automobile - License", C994="870.4 Rent - Insurance", C994="870.6 Rent - Property Tax", C994="870.7 Rent - Homeoffice", C994="870.9 Rent - Water"),
   0,
   IF(Dashboard!$F$5="Quick",
      IF(OR(C994="190 Automobile",C994="200 computer hardware",C994="210 Computer software",C994="220 Quickbooks software",C994="230 Office equipment",C994="240 Office furniture"),
         E994-(E994/(1+Dashboard!$F$4)),
         0
      ),
      IF(C994="750 Business promotion",
         E994-(E994/(1+4.793/100)),
         E994-(E994/(1+Dashboard!$F$4))
      )
   )
)</f>
        <v>0</v>
      </c>
      <c r="J994" s="40">
        <f>Bank2[[#This Row],[Money in/ (Money out)]]-Bank2[[#This Row],[GST/HST]]</f>
        <v>0</v>
      </c>
      <c r="L994" s="37">
        <f t="shared" si="45"/>
        <v>0</v>
      </c>
    </row>
    <row r="995" spans="4:12" x14ac:dyDescent="0.2">
      <c r="D995" s="416">
        <f>_xlfn.XLOOKUP(C:C,Table1[for Import to Bank Register dropdown],Table1[for Pivot],0,0,1)</f>
        <v>0</v>
      </c>
      <c r="E995" s="422"/>
      <c r="F995" s="160">
        <f t="shared" si="47"/>
        <v>2222222</v>
      </c>
      <c r="G995" s="394">
        <f t="shared" si="46"/>
        <v>0</v>
      </c>
      <c r="I995" s="395">
        <f>IF(OR(C995="150 Directors advances", C995="120 accounts receivable", C995="720.2 Automobile - Insurance", C995="720.3 Automobile - License", C995="870.4 Rent - Insurance", C995="870.6 Rent - Property Tax", C995="870.7 Rent - Homeoffice", C995="870.9 Rent - Water"),
   0,
   IF(Dashboard!$F$5="Quick",
      IF(OR(C995="190 Automobile",C995="200 computer hardware",C995="210 Computer software",C995="220 Quickbooks software",C995="230 Office equipment",C995="240 Office furniture"),
         E995-(E995/(1+Dashboard!$F$4)),
         0
      ),
      IF(C995="750 Business promotion",
         E995-(E995/(1+4.793/100)),
         E995-(E995/(1+Dashboard!$F$4))
      )
   )
)</f>
        <v>0</v>
      </c>
      <c r="J995" s="40">
        <f>Bank2[[#This Row],[Money in/ (Money out)]]-Bank2[[#This Row],[GST/HST]]</f>
        <v>0</v>
      </c>
      <c r="L995" s="37">
        <f t="shared" si="45"/>
        <v>0</v>
      </c>
    </row>
    <row r="996" spans="4:12" x14ac:dyDescent="0.2">
      <c r="D996" s="416">
        <f>_xlfn.XLOOKUP(C:C,Table1[for Import to Bank Register dropdown],Table1[for Pivot],0,0,1)</f>
        <v>0</v>
      </c>
      <c r="E996" s="422"/>
      <c r="F996" s="160">
        <f t="shared" si="47"/>
        <v>2222222</v>
      </c>
      <c r="G996" s="394">
        <f t="shared" si="46"/>
        <v>0</v>
      </c>
      <c r="I996" s="395">
        <f>IF(OR(C996="150 Directors advances", C996="120 accounts receivable", C996="720.2 Automobile - Insurance", C996="720.3 Automobile - License", C996="870.4 Rent - Insurance", C996="870.6 Rent - Property Tax", C996="870.7 Rent - Homeoffice", C996="870.9 Rent - Water"),
   0,
   IF(Dashboard!$F$5="Quick",
      IF(OR(C996="190 Automobile",C996="200 computer hardware",C996="210 Computer software",C996="220 Quickbooks software",C996="230 Office equipment",C996="240 Office furniture"),
         E996-(E996/(1+Dashboard!$F$4)),
         0
      ),
      IF(C996="750 Business promotion",
         E996-(E996/(1+4.793/100)),
         E996-(E996/(1+Dashboard!$F$4))
      )
   )
)</f>
        <v>0</v>
      </c>
      <c r="J996" s="40">
        <f>Bank2[[#This Row],[Money in/ (Money out)]]-Bank2[[#This Row],[GST/HST]]</f>
        <v>0</v>
      </c>
      <c r="L996" s="37">
        <f t="shared" si="45"/>
        <v>0</v>
      </c>
    </row>
    <row r="997" spans="4:12" x14ac:dyDescent="0.2">
      <c r="D997" s="416">
        <f>_xlfn.XLOOKUP(C:C,Table1[for Import to Bank Register dropdown],Table1[for Pivot],0,0,1)</f>
        <v>0</v>
      </c>
      <c r="E997" s="422"/>
      <c r="F997" s="160">
        <f t="shared" si="47"/>
        <v>2222222</v>
      </c>
      <c r="G997" s="394">
        <f t="shared" si="46"/>
        <v>0</v>
      </c>
      <c r="I997" s="395">
        <f>IF(OR(C997="150 Directors advances", C997="120 accounts receivable", C997="720.2 Automobile - Insurance", C997="720.3 Automobile - License", C997="870.4 Rent - Insurance", C997="870.6 Rent - Property Tax", C997="870.7 Rent - Homeoffice", C997="870.9 Rent - Water"),
   0,
   IF(Dashboard!$F$5="Quick",
      IF(OR(C997="190 Automobile",C997="200 computer hardware",C997="210 Computer software",C997="220 Quickbooks software",C997="230 Office equipment",C997="240 Office furniture"),
         E997-(E997/(1+Dashboard!$F$4)),
         0
      ),
      IF(C997="750 Business promotion",
         E997-(E997/(1+4.793/100)),
         E997-(E997/(1+Dashboard!$F$4))
      )
   )
)</f>
        <v>0</v>
      </c>
      <c r="J997" s="40">
        <f>Bank2[[#This Row],[Money in/ (Money out)]]-Bank2[[#This Row],[GST/HST]]</f>
        <v>0</v>
      </c>
      <c r="L997" s="37">
        <f t="shared" si="45"/>
        <v>0</v>
      </c>
    </row>
    <row r="998" spans="4:12" x14ac:dyDescent="0.2">
      <c r="D998" s="416">
        <f>_xlfn.XLOOKUP(C:C,Table1[for Import to Bank Register dropdown],Table1[for Pivot],0,0,1)</f>
        <v>0</v>
      </c>
      <c r="E998" s="422"/>
      <c r="F998" s="160">
        <f t="shared" si="47"/>
        <v>2222222</v>
      </c>
      <c r="G998" s="394">
        <f t="shared" si="46"/>
        <v>0</v>
      </c>
      <c r="I998" s="395">
        <f>IF(OR(C998="150 Directors advances", C998="120 accounts receivable", C998="720.2 Automobile - Insurance", C998="720.3 Automobile - License", C998="870.4 Rent - Insurance", C998="870.6 Rent - Property Tax", C998="870.7 Rent - Homeoffice", C998="870.9 Rent - Water"),
   0,
   IF(Dashboard!$F$5="Quick",
      IF(OR(C998="190 Automobile",C998="200 computer hardware",C998="210 Computer software",C998="220 Quickbooks software",C998="230 Office equipment",C998="240 Office furniture"),
         E998-(E998/(1+Dashboard!$F$4)),
         0
      ),
      IF(C998="750 Business promotion",
         E998-(E998/(1+4.793/100)),
         E998-(E998/(1+Dashboard!$F$4))
      )
   )
)</f>
        <v>0</v>
      </c>
      <c r="J998" s="40">
        <f>Bank2[[#This Row],[Money in/ (Money out)]]-Bank2[[#This Row],[GST/HST]]</f>
        <v>0</v>
      </c>
      <c r="L998" s="37">
        <f t="shared" si="45"/>
        <v>0</v>
      </c>
    </row>
    <row r="999" spans="4:12" x14ac:dyDescent="0.2">
      <c r="D999" s="416">
        <f>_xlfn.XLOOKUP(C:C,Table1[for Import to Bank Register dropdown],Table1[for Pivot],0,0,1)</f>
        <v>0</v>
      </c>
      <c r="E999" s="422"/>
      <c r="F999" s="160">
        <f t="shared" si="47"/>
        <v>2222222</v>
      </c>
      <c r="G999" s="394">
        <f t="shared" si="46"/>
        <v>0</v>
      </c>
      <c r="I999" s="395">
        <f>IF(OR(C999="150 Directors advances", C999="120 accounts receivable", C999="720.2 Automobile - Insurance", C999="720.3 Automobile - License", C999="870.4 Rent - Insurance", C999="870.6 Rent - Property Tax", C999="870.7 Rent - Homeoffice", C999="870.9 Rent - Water"),
   0,
   IF(Dashboard!$F$5="Quick",
      IF(OR(C999="190 Automobile",C999="200 computer hardware",C999="210 Computer software",C999="220 Quickbooks software",C999="230 Office equipment",C999="240 Office furniture"),
         E999-(E999/(1+Dashboard!$F$4)),
         0
      ),
      IF(C999="750 Business promotion",
         E999-(E999/(1+4.793/100)),
         E999-(E999/(1+Dashboard!$F$4))
      )
   )
)</f>
        <v>0</v>
      </c>
      <c r="J999" s="40">
        <f>Bank2[[#This Row],[Money in/ (Money out)]]-Bank2[[#This Row],[GST/HST]]</f>
        <v>0</v>
      </c>
      <c r="L999" s="37">
        <f t="shared" si="45"/>
        <v>0</v>
      </c>
    </row>
    <row r="1000" spans="4:12" x14ac:dyDescent="0.2">
      <c r="D1000" s="416">
        <f>_xlfn.XLOOKUP(C:C,Table1[for Import to Bank Register dropdown],Table1[for Pivot],0,0,1)</f>
        <v>0</v>
      </c>
      <c r="E1000" s="422"/>
      <c r="F1000" s="160">
        <f t="shared" si="47"/>
        <v>2222222</v>
      </c>
      <c r="G1000" s="394">
        <f t="shared" si="46"/>
        <v>0</v>
      </c>
      <c r="I1000" s="395">
        <f>IF(OR(C1000="150 Directors advances", C1000="120 accounts receivable", C1000="720.2 Automobile - Insurance", C1000="720.3 Automobile - License", C1000="870.4 Rent - Insurance", C1000="870.6 Rent - Property Tax", C1000="870.7 Rent - Homeoffice", C1000="870.9 Rent - Water"),
   0,
   IF(Dashboard!$F$5="Quick",
      IF(OR(C1000="190 Automobile",C1000="200 computer hardware",C1000="210 Computer software",C1000="220 Quickbooks software",C1000="230 Office equipment",C1000="240 Office furniture"),
         E1000-(E1000/(1+Dashboard!$F$4)),
         0
      ),
      IF(C1000="750 Business promotion",
         E1000-(E1000/(1+4.793/100)),
         E1000-(E1000/(1+Dashboard!$F$4))
      )
   )
)</f>
        <v>0</v>
      </c>
      <c r="J1000" s="40">
        <f>Bank2[[#This Row],[Money in/ (Money out)]]-Bank2[[#This Row],[GST/HST]]</f>
        <v>0</v>
      </c>
      <c r="L1000" s="37">
        <f t="shared" si="45"/>
        <v>0</v>
      </c>
    </row>
    <row r="1001" spans="4:12" x14ac:dyDescent="0.2">
      <c r="D1001" s="416">
        <f>_xlfn.XLOOKUP(C:C,Table1[for Import to Bank Register dropdown],Table1[for Pivot],0,0,1)</f>
        <v>0</v>
      </c>
      <c r="E1001" s="422"/>
      <c r="F1001" s="160">
        <f t="shared" si="47"/>
        <v>2222222</v>
      </c>
      <c r="G1001" s="394">
        <f t="shared" si="46"/>
        <v>0</v>
      </c>
      <c r="I1001" s="395">
        <f>IF(OR(C1001="150 Directors advances", C1001="120 accounts receivable", C1001="720.2 Automobile - Insurance", C1001="720.3 Automobile - License", C1001="870.4 Rent - Insurance", C1001="870.6 Rent - Property Tax", C1001="870.7 Rent - Homeoffice", C1001="870.9 Rent - Water"),
   0,
   IF(Dashboard!$F$5="Quick",
      IF(OR(C1001="190 Automobile",C1001="200 computer hardware",C1001="210 Computer software",C1001="220 Quickbooks software",C1001="230 Office equipment",C1001="240 Office furniture"),
         E1001-(E1001/(1+Dashboard!$F$4)),
         0
      ),
      IF(C1001="750 Business promotion",
         E1001-(E1001/(1+4.793/100)),
         E1001-(E1001/(1+Dashboard!$F$4))
      )
   )
)</f>
        <v>0</v>
      </c>
      <c r="J1001" s="40">
        <f>Bank2[[#This Row],[Money in/ (Money out)]]-Bank2[[#This Row],[GST/HST]]</f>
        <v>0</v>
      </c>
      <c r="L1001" s="37">
        <f t="shared" si="45"/>
        <v>0</v>
      </c>
    </row>
    <row r="1002" spans="4:12" x14ac:dyDescent="0.2">
      <c r="D1002" s="416">
        <f>_xlfn.XLOOKUP(C:C,Table1[for Import to Bank Register dropdown],Table1[for Pivot],0,0,1)</f>
        <v>0</v>
      </c>
      <c r="E1002" s="422"/>
      <c r="F1002" s="160">
        <f t="shared" si="47"/>
        <v>2222222</v>
      </c>
      <c r="G1002" s="394">
        <f t="shared" si="46"/>
        <v>0</v>
      </c>
      <c r="I1002" s="395">
        <f>IF(OR(C1002="150 Directors advances", C1002="120 accounts receivable", C1002="720.2 Automobile - Insurance", C1002="720.3 Automobile - License", C1002="870.4 Rent - Insurance", C1002="870.6 Rent - Property Tax", C1002="870.7 Rent - Homeoffice", C1002="870.9 Rent - Water"),
   0,
   IF(Dashboard!$F$5="Quick",
      IF(OR(C1002="190 Automobile",C1002="200 computer hardware",C1002="210 Computer software",C1002="220 Quickbooks software",C1002="230 Office equipment",C1002="240 Office furniture"),
         E1002-(E1002/(1+Dashboard!$F$4)),
         0
      ),
      IF(C1002="750 Business promotion",
         E1002-(E1002/(1+4.793/100)),
         E1002-(E1002/(1+Dashboard!$F$4))
      )
   )
)</f>
        <v>0</v>
      </c>
      <c r="J1002" s="40">
        <f>Bank2[[#This Row],[Money in/ (Money out)]]-Bank2[[#This Row],[GST/HST]]</f>
        <v>0</v>
      </c>
      <c r="L1002" s="37">
        <f t="shared" si="45"/>
        <v>0</v>
      </c>
    </row>
    <row r="1003" spans="4:12" x14ac:dyDescent="0.2">
      <c r="D1003" s="416">
        <f>_xlfn.XLOOKUP(C:C,Table1[for Import to Bank Register dropdown],Table1[for Pivot],0,0,1)</f>
        <v>0</v>
      </c>
      <c r="E1003" s="422"/>
      <c r="F1003" s="160">
        <f t="shared" si="47"/>
        <v>2222222</v>
      </c>
      <c r="G1003" s="394">
        <f t="shared" si="46"/>
        <v>0</v>
      </c>
      <c r="I1003" s="395">
        <f>IF(OR(C1003="150 Directors advances", C1003="120 accounts receivable", C1003="720.2 Automobile - Insurance", C1003="720.3 Automobile - License", C1003="870.4 Rent - Insurance", C1003="870.6 Rent - Property Tax", C1003="870.7 Rent - Homeoffice", C1003="870.9 Rent - Water"),
   0,
   IF(Dashboard!$F$5="Quick",
      IF(OR(C1003="190 Automobile",C1003="200 computer hardware",C1003="210 Computer software",C1003="220 Quickbooks software",C1003="230 Office equipment",C1003="240 Office furniture"),
         E1003-(E1003/(1+Dashboard!$F$4)),
         0
      ),
      IF(C1003="750 Business promotion",
         E1003-(E1003/(1+4.793/100)),
         E1003-(E1003/(1+Dashboard!$F$4))
      )
   )
)</f>
        <v>0</v>
      </c>
      <c r="J1003" s="40">
        <f>Bank2[[#This Row],[Money in/ (Money out)]]-Bank2[[#This Row],[GST/HST]]</f>
        <v>0</v>
      </c>
      <c r="L1003" s="37">
        <f t="shared" si="45"/>
        <v>0</v>
      </c>
    </row>
    <row r="1004" spans="4:12" x14ac:dyDescent="0.2">
      <c r="D1004" s="416">
        <f>_xlfn.XLOOKUP(C:C,Table1[for Import to Bank Register dropdown],Table1[for Pivot],0,0,1)</f>
        <v>0</v>
      </c>
      <c r="E1004" s="422"/>
      <c r="F1004" s="160">
        <f t="shared" si="47"/>
        <v>2222222</v>
      </c>
      <c r="G1004" s="394">
        <f t="shared" si="46"/>
        <v>0</v>
      </c>
      <c r="I1004" s="395">
        <f>IF(OR(C1004="150 Directors advances", C1004="120 accounts receivable", C1004="720.2 Automobile - Insurance", C1004="720.3 Automobile - License", C1004="870.4 Rent - Insurance", C1004="870.6 Rent - Property Tax", C1004="870.7 Rent - Homeoffice", C1004="870.9 Rent - Water"),
   0,
   IF(Dashboard!$F$5="Quick",
      IF(OR(C1004="190 Automobile",C1004="200 computer hardware",C1004="210 Computer software",C1004="220 Quickbooks software",C1004="230 Office equipment",C1004="240 Office furniture"),
         E1004-(E1004/(1+Dashboard!$F$4)),
         0
      ),
      IF(C1004="750 Business promotion",
         E1004-(E1004/(1+4.793/100)),
         E1004-(E1004/(1+Dashboard!$F$4))
      )
   )
)</f>
        <v>0</v>
      </c>
      <c r="J1004" s="40">
        <f>Bank2[[#This Row],[Money in/ (Money out)]]-Bank2[[#This Row],[GST/HST]]</f>
        <v>0</v>
      </c>
      <c r="L1004" s="37">
        <f t="shared" si="45"/>
        <v>0</v>
      </c>
    </row>
    <row r="1005" spans="4:12" x14ac:dyDescent="0.2">
      <c r="D1005" s="416">
        <f>_xlfn.XLOOKUP(C:C,Table1[for Import to Bank Register dropdown],Table1[for Pivot],0,0,1)</f>
        <v>0</v>
      </c>
      <c r="E1005" s="422"/>
      <c r="F1005" s="160">
        <f t="shared" si="47"/>
        <v>2222222</v>
      </c>
      <c r="G1005" s="394">
        <f t="shared" si="46"/>
        <v>0</v>
      </c>
      <c r="I1005" s="395">
        <f>IF(OR(C1005="150 Directors advances", C1005="120 accounts receivable", C1005="720.2 Automobile - Insurance", C1005="720.3 Automobile - License", C1005="870.4 Rent - Insurance", C1005="870.6 Rent - Property Tax", C1005="870.7 Rent - Homeoffice", C1005="870.9 Rent - Water"),
   0,
   IF(Dashboard!$F$5="Quick",
      IF(OR(C1005="190 Automobile",C1005="200 computer hardware",C1005="210 Computer software",C1005="220 Quickbooks software",C1005="230 Office equipment",C1005="240 Office furniture"),
         E1005-(E1005/(1+Dashboard!$F$4)),
         0
      ),
      IF(C1005="750 Business promotion",
         E1005-(E1005/(1+4.793/100)),
         E1005-(E1005/(1+Dashboard!$F$4))
      )
   )
)</f>
        <v>0</v>
      </c>
      <c r="J1005" s="40">
        <f>Bank2[[#This Row],[Money in/ (Money out)]]-Bank2[[#This Row],[GST/HST]]</f>
        <v>0</v>
      </c>
      <c r="L1005" s="37">
        <f t="shared" si="45"/>
        <v>0</v>
      </c>
    </row>
    <row r="1006" spans="4:12" x14ac:dyDescent="0.2">
      <c r="D1006" s="416">
        <f>_xlfn.XLOOKUP(C:C,Table1[for Import to Bank Register dropdown],Table1[for Pivot],0,0,1)</f>
        <v>0</v>
      </c>
      <c r="E1006" s="422"/>
      <c r="F1006" s="160">
        <f t="shared" si="47"/>
        <v>2222222</v>
      </c>
      <c r="G1006" s="394">
        <f t="shared" si="46"/>
        <v>0</v>
      </c>
      <c r="I1006" s="395">
        <f>IF(OR(C1006="150 Directors advances", C1006="120 accounts receivable", C1006="720.2 Automobile - Insurance", C1006="720.3 Automobile - License", C1006="870.4 Rent - Insurance", C1006="870.6 Rent - Property Tax", C1006="870.7 Rent - Homeoffice", C1006="870.9 Rent - Water"),
   0,
   IF(Dashboard!$F$5="Quick",
      IF(OR(C1006="190 Automobile",C1006="200 computer hardware",C1006="210 Computer software",C1006="220 Quickbooks software",C1006="230 Office equipment",C1006="240 Office furniture"),
         E1006-(E1006/(1+Dashboard!$F$4)),
         0
      ),
      IF(C1006="750 Business promotion",
         E1006-(E1006/(1+4.793/100)),
         E1006-(E1006/(1+Dashboard!$F$4))
      )
   )
)</f>
        <v>0</v>
      </c>
      <c r="J1006" s="40">
        <f>Bank2[[#This Row],[Money in/ (Money out)]]-Bank2[[#This Row],[GST/HST]]</f>
        <v>0</v>
      </c>
      <c r="L1006" s="37">
        <f t="shared" si="45"/>
        <v>0</v>
      </c>
    </row>
    <row r="1007" spans="4:12" x14ac:dyDescent="0.2">
      <c r="D1007" s="416">
        <f>_xlfn.XLOOKUP(C:C,Table1[for Import to Bank Register dropdown],Table1[for Pivot],0,0,1)</f>
        <v>0</v>
      </c>
      <c r="E1007" s="422"/>
      <c r="F1007" s="160">
        <f t="shared" si="47"/>
        <v>2222222</v>
      </c>
      <c r="G1007" s="394">
        <f t="shared" si="46"/>
        <v>0</v>
      </c>
      <c r="I1007" s="395">
        <f>IF(OR(C1007="150 Directors advances", C1007="120 accounts receivable", C1007="720.2 Automobile - Insurance", C1007="720.3 Automobile - License", C1007="870.4 Rent - Insurance", C1007="870.6 Rent - Property Tax", C1007="870.7 Rent - Homeoffice", C1007="870.9 Rent - Water"),
   0,
   IF(Dashboard!$F$5="Quick",
      IF(OR(C1007="190 Automobile",C1007="200 computer hardware",C1007="210 Computer software",C1007="220 Quickbooks software",C1007="230 Office equipment",C1007="240 Office furniture"),
         E1007-(E1007/(1+Dashboard!$F$4)),
         0
      ),
      IF(C1007="750 Business promotion",
         E1007-(E1007/(1+4.793/100)),
         E1007-(E1007/(1+Dashboard!$F$4))
      )
   )
)</f>
        <v>0</v>
      </c>
      <c r="J1007" s="40">
        <f>Bank2[[#This Row],[Money in/ (Money out)]]-Bank2[[#This Row],[GST/HST]]</f>
        <v>0</v>
      </c>
      <c r="L1007" s="37">
        <f t="shared" si="45"/>
        <v>0</v>
      </c>
    </row>
    <row r="1008" spans="4:12" x14ac:dyDescent="0.2">
      <c r="D1008" s="416">
        <f>_xlfn.XLOOKUP(C:C,Table1[for Import to Bank Register dropdown],Table1[for Pivot],0,0,1)</f>
        <v>0</v>
      </c>
      <c r="E1008" s="422"/>
      <c r="F1008" s="160">
        <f t="shared" si="47"/>
        <v>2222222</v>
      </c>
      <c r="G1008" s="394">
        <f t="shared" si="46"/>
        <v>0</v>
      </c>
      <c r="I1008" s="395">
        <f>IF(OR(C1008="150 Directors advances", C1008="120 accounts receivable", C1008="720.2 Automobile - Insurance", C1008="720.3 Automobile - License", C1008="870.4 Rent - Insurance", C1008="870.6 Rent - Property Tax", C1008="870.7 Rent - Homeoffice", C1008="870.9 Rent - Water"),
   0,
   IF(Dashboard!$F$5="Quick",
      IF(OR(C1008="190 Automobile",C1008="200 computer hardware",C1008="210 Computer software",C1008="220 Quickbooks software",C1008="230 Office equipment",C1008="240 Office furniture"),
         E1008-(E1008/(1+Dashboard!$F$4)),
         0
      ),
      IF(C1008="750 Business promotion",
         E1008-(E1008/(1+4.793/100)),
         E1008-(E1008/(1+Dashboard!$F$4))
      )
   )
)</f>
        <v>0</v>
      </c>
      <c r="J1008" s="40">
        <f>Bank2[[#This Row],[Money in/ (Money out)]]-Bank2[[#This Row],[GST/HST]]</f>
        <v>0</v>
      </c>
      <c r="L1008" s="37">
        <f t="shared" si="45"/>
        <v>0</v>
      </c>
    </row>
    <row r="1009" spans="4:12" x14ac:dyDescent="0.2">
      <c r="D1009" s="416">
        <f>_xlfn.XLOOKUP(C:C,Table1[for Import to Bank Register dropdown],Table1[for Pivot],0,0,1)</f>
        <v>0</v>
      </c>
      <c r="E1009" s="422"/>
      <c r="F1009" s="160">
        <f t="shared" si="47"/>
        <v>2222222</v>
      </c>
      <c r="G1009" s="394">
        <f t="shared" si="46"/>
        <v>0</v>
      </c>
      <c r="I1009" s="395">
        <f>IF(OR(C1009="150 Directors advances", C1009="120 accounts receivable", C1009="720.2 Automobile - Insurance", C1009="720.3 Automobile - License", C1009="870.4 Rent - Insurance", C1009="870.6 Rent - Property Tax", C1009="870.7 Rent - Homeoffice", C1009="870.9 Rent - Water"),
   0,
   IF(Dashboard!$F$5="Quick",
      IF(OR(C1009="190 Automobile",C1009="200 computer hardware",C1009="210 Computer software",C1009="220 Quickbooks software",C1009="230 Office equipment",C1009="240 Office furniture"),
         E1009-(E1009/(1+Dashboard!$F$4)),
         0
      ),
      IF(C1009="750 Business promotion",
         E1009-(E1009/(1+4.793/100)),
         E1009-(E1009/(1+Dashboard!$F$4))
      )
   )
)</f>
        <v>0</v>
      </c>
      <c r="J1009" s="40">
        <f>Bank2[[#This Row],[Money in/ (Money out)]]-Bank2[[#This Row],[GST/HST]]</f>
        <v>0</v>
      </c>
      <c r="L1009" s="37">
        <f t="shared" si="45"/>
        <v>0</v>
      </c>
    </row>
    <row r="1010" spans="4:12" x14ac:dyDescent="0.2">
      <c r="D1010" s="416">
        <f>_xlfn.XLOOKUP(C:C,Table1[for Import to Bank Register dropdown],Table1[for Pivot],0,0,1)</f>
        <v>0</v>
      </c>
      <c r="E1010" s="422"/>
      <c r="F1010" s="160">
        <f t="shared" si="47"/>
        <v>2222222</v>
      </c>
      <c r="G1010" s="394">
        <f t="shared" si="46"/>
        <v>0</v>
      </c>
      <c r="I1010" s="395">
        <f>IF(OR(C1010="150 Directors advances", C1010="120 accounts receivable", C1010="720.2 Automobile - Insurance", C1010="720.3 Automobile - License", C1010="870.4 Rent - Insurance", C1010="870.6 Rent - Property Tax", C1010="870.7 Rent - Homeoffice", C1010="870.9 Rent - Water"),
   0,
   IF(Dashboard!$F$5="Quick",
      IF(OR(C1010="190 Automobile",C1010="200 computer hardware",C1010="210 Computer software",C1010="220 Quickbooks software",C1010="230 Office equipment",C1010="240 Office furniture"),
         E1010-(E1010/(1+Dashboard!$F$4)),
         0
      ),
      IF(C1010="750 Business promotion",
         E1010-(E1010/(1+4.793/100)),
         E1010-(E1010/(1+Dashboard!$F$4))
      )
   )
)</f>
        <v>0</v>
      </c>
      <c r="J1010" s="40">
        <f>Bank2[[#This Row],[Money in/ (Money out)]]-Bank2[[#This Row],[GST/HST]]</f>
        <v>0</v>
      </c>
      <c r="L1010" s="37">
        <f t="shared" si="45"/>
        <v>0</v>
      </c>
    </row>
    <row r="1011" spans="4:12" x14ac:dyDescent="0.2">
      <c r="D1011" s="416">
        <f>_xlfn.XLOOKUP(C:C,Table1[for Import to Bank Register dropdown],Table1[for Pivot],0,0,1)</f>
        <v>0</v>
      </c>
      <c r="E1011" s="422"/>
      <c r="F1011" s="160">
        <f t="shared" si="47"/>
        <v>2222222</v>
      </c>
      <c r="G1011" s="394">
        <f t="shared" si="46"/>
        <v>0</v>
      </c>
      <c r="I1011" s="395">
        <f>IF(OR(C1011="150 Directors advances", C1011="120 accounts receivable", C1011="720.2 Automobile - Insurance", C1011="720.3 Automobile - License", C1011="870.4 Rent - Insurance", C1011="870.6 Rent - Property Tax", C1011="870.7 Rent - Homeoffice", C1011="870.9 Rent - Water"),
   0,
   IF(Dashboard!$F$5="Quick",
      IF(OR(C1011="190 Automobile",C1011="200 computer hardware",C1011="210 Computer software",C1011="220 Quickbooks software",C1011="230 Office equipment",C1011="240 Office furniture"),
         E1011-(E1011/(1+Dashboard!$F$4)),
         0
      ),
      IF(C1011="750 Business promotion",
         E1011-(E1011/(1+4.793/100)),
         E1011-(E1011/(1+Dashboard!$F$4))
      )
   )
)</f>
        <v>0</v>
      </c>
      <c r="J1011" s="40">
        <f>Bank2[[#This Row],[Money in/ (Money out)]]-Bank2[[#This Row],[GST/HST]]</f>
        <v>0</v>
      </c>
      <c r="L1011" s="37">
        <f t="shared" si="45"/>
        <v>0</v>
      </c>
    </row>
    <row r="1012" spans="4:12" x14ac:dyDescent="0.2">
      <c r="D1012" s="416">
        <f>_xlfn.XLOOKUP(C:C,Table1[for Import to Bank Register dropdown],Table1[for Pivot],0,0,1)</f>
        <v>0</v>
      </c>
      <c r="E1012" s="422"/>
      <c r="F1012" s="160">
        <f t="shared" si="47"/>
        <v>2222222</v>
      </c>
      <c r="G1012" s="394">
        <f t="shared" si="46"/>
        <v>0</v>
      </c>
      <c r="I1012" s="395">
        <f>IF(OR(C1012="150 Directors advances", C1012="120 accounts receivable", C1012="720.2 Automobile - Insurance", C1012="720.3 Automobile - License", C1012="870.4 Rent - Insurance", C1012="870.6 Rent - Property Tax", C1012="870.7 Rent - Homeoffice", C1012="870.9 Rent - Water"),
   0,
   IF(Dashboard!$F$5="Quick",
      IF(OR(C1012="190 Automobile",C1012="200 computer hardware",C1012="210 Computer software",C1012="220 Quickbooks software",C1012="230 Office equipment",C1012="240 Office furniture"),
         E1012-(E1012/(1+Dashboard!$F$4)),
         0
      ),
      IF(C1012="750 Business promotion",
         E1012-(E1012/(1+4.793/100)),
         E1012-(E1012/(1+Dashboard!$F$4))
      )
   )
)</f>
        <v>0</v>
      </c>
      <c r="J1012" s="40">
        <f>Bank2[[#This Row],[Money in/ (Money out)]]-Bank2[[#This Row],[GST/HST]]</f>
        <v>0</v>
      </c>
      <c r="L1012" s="37">
        <f t="shared" si="45"/>
        <v>0</v>
      </c>
    </row>
    <row r="1013" spans="4:12" x14ac:dyDescent="0.2">
      <c r="D1013" s="416">
        <f>_xlfn.XLOOKUP(C:C,Table1[for Import to Bank Register dropdown],Table1[for Pivot],0,0,1)</f>
        <v>0</v>
      </c>
      <c r="E1013" s="422"/>
      <c r="F1013" s="160">
        <f t="shared" si="47"/>
        <v>2222222</v>
      </c>
      <c r="G1013" s="394">
        <f t="shared" si="46"/>
        <v>0</v>
      </c>
      <c r="I1013" s="395">
        <f>IF(OR(C1013="150 Directors advances", C1013="120 accounts receivable", C1013="720.2 Automobile - Insurance", C1013="720.3 Automobile - License", C1013="870.4 Rent - Insurance", C1013="870.6 Rent - Property Tax", C1013="870.7 Rent - Homeoffice", C1013="870.9 Rent - Water"),
   0,
   IF(Dashboard!$F$5="Quick",
      IF(OR(C1013="190 Automobile",C1013="200 computer hardware",C1013="210 Computer software",C1013="220 Quickbooks software",C1013="230 Office equipment",C1013="240 Office furniture"),
         E1013-(E1013/(1+Dashboard!$F$4)),
         0
      ),
      IF(C1013="750 Business promotion",
         E1013-(E1013/(1+4.793/100)),
         E1013-(E1013/(1+Dashboard!$F$4))
      )
   )
)</f>
        <v>0</v>
      </c>
      <c r="J1013" s="40">
        <f>Bank2[[#This Row],[Money in/ (Money out)]]-Bank2[[#This Row],[GST/HST]]</f>
        <v>0</v>
      </c>
      <c r="L1013" s="37">
        <f t="shared" si="45"/>
        <v>0</v>
      </c>
    </row>
    <row r="1014" spans="4:12" x14ac:dyDescent="0.2">
      <c r="D1014" s="416">
        <f>_xlfn.XLOOKUP(C:C,Table1[for Import to Bank Register dropdown],Table1[for Pivot],0,0,1)</f>
        <v>0</v>
      </c>
      <c r="E1014" s="422"/>
      <c r="F1014" s="160">
        <f t="shared" si="47"/>
        <v>2222222</v>
      </c>
      <c r="G1014" s="394">
        <f t="shared" si="46"/>
        <v>0</v>
      </c>
      <c r="I1014" s="395">
        <f>IF(OR(C1014="150 Directors advances", C1014="120 accounts receivable", C1014="720.2 Automobile - Insurance", C1014="720.3 Automobile - License", C1014="870.4 Rent - Insurance", C1014="870.6 Rent - Property Tax", C1014="870.7 Rent - Homeoffice", C1014="870.9 Rent - Water"),
   0,
   IF(Dashboard!$F$5="Quick",
      IF(OR(C1014="190 Automobile",C1014="200 computer hardware",C1014="210 Computer software",C1014="220 Quickbooks software",C1014="230 Office equipment",C1014="240 Office furniture"),
         E1014-(E1014/(1+Dashboard!$F$4)),
         0
      ),
      IF(C1014="750 Business promotion",
         E1014-(E1014/(1+4.793/100)),
         E1014-(E1014/(1+Dashboard!$F$4))
      )
   )
)</f>
        <v>0</v>
      </c>
      <c r="J1014" s="40">
        <f>Bank2[[#This Row],[Money in/ (Money out)]]-Bank2[[#This Row],[GST/HST]]</f>
        <v>0</v>
      </c>
      <c r="L1014" s="37">
        <f t="shared" si="45"/>
        <v>0</v>
      </c>
    </row>
    <row r="1015" spans="4:12" x14ac:dyDescent="0.2">
      <c r="D1015" s="416">
        <f>_xlfn.XLOOKUP(C:C,Table1[for Import to Bank Register dropdown],Table1[for Pivot],0,0,1)</f>
        <v>0</v>
      </c>
      <c r="E1015" s="422"/>
      <c r="F1015" s="160">
        <f t="shared" si="47"/>
        <v>2222222</v>
      </c>
      <c r="G1015" s="394">
        <f t="shared" si="46"/>
        <v>0</v>
      </c>
      <c r="I1015" s="395">
        <f>IF(OR(C1015="150 Directors advances", C1015="120 accounts receivable", C1015="720.2 Automobile - Insurance", C1015="720.3 Automobile - License", C1015="870.4 Rent - Insurance", C1015="870.6 Rent - Property Tax", C1015="870.7 Rent - Homeoffice", C1015="870.9 Rent - Water"),
   0,
   IF(Dashboard!$F$5="Quick",
      IF(OR(C1015="190 Automobile",C1015="200 computer hardware",C1015="210 Computer software",C1015="220 Quickbooks software",C1015="230 Office equipment",C1015="240 Office furniture"),
         E1015-(E1015/(1+Dashboard!$F$4)),
         0
      ),
      IF(C1015="750 Business promotion",
         E1015-(E1015/(1+4.793/100)),
         E1015-(E1015/(1+Dashboard!$F$4))
      )
   )
)</f>
        <v>0</v>
      </c>
      <c r="J1015" s="40">
        <f>Bank2[[#This Row],[Money in/ (Money out)]]-Bank2[[#This Row],[GST/HST]]</f>
        <v>0</v>
      </c>
      <c r="L1015" s="37">
        <f t="shared" si="45"/>
        <v>0</v>
      </c>
    </row>
    <row r="1016" spans="4:12" x14ac:dyDescent="0.2">
      <c r="D1016" s="416">
        <f>_xlfn.XLOOKUP(C:C,Table1[for Import to Bank Register dropdown],Table1[for Pivot],0,0,1)</f>
        <v>0</v>
      </c>
      <c r="E1016" s="422"/>
      <c r="F1016" s="160">
        <f t="shared" si="47"/>
        <v>2222222</v>
      </c>
      <c r="G1016" s="394">
        <f t="shared" si="46"/>
        <v>0</v>
      </c>
      <c r="I1016" s="395">
        <f>IF(OR(C1016="150 Directors advances", C1016="120 accounts receivable", C1016="720.2 Automobile - Insurance", C1016="720.3 Automobile - License", C1016="870.4 Rent - Insurance", C1016="870.6 Rent - Property Tax", C1016="870.7 Rent - Homeoffice", C1016="870.9 Rent - Water"),
   0,
   IF(Dashboard!$F$5="Quick",
      IF(OR(C1016="190 Automobile",C1016="200 computer hardware",C1016="210 Computer software",C1016="220 Quickbooks software",C1016="230 Office equipment",C1016="240 Office furniture"),
         E1016-(E1016/(1+Dashboard!$F$4)),
         0
      ),
      IF(C1016="750 Business promotion",
         E1016-(E1016/(1+4.793/100)),
         E1016-(E1016/(1+Dashboard!$F$4))
      )
   )
)</f>
        <v>0</v>
      </c>
      <c r="J1016" s="40">
        <f>Bank2[[#This Row],[Money in/ (Money out)]]-Bank2[[#This Row],[GST/HST]]</f>
        <v>0</v>
      </c>
      <c r="L1016" s="37">
        <f t="shared" si="45"/>
        <v>0</v>
      </c>
    </row>
    <row r="1017" spans="4:12" x14ac:dyDescent="0.2">
      <c r="D1017" s="416">
        <f>_xlfn.XLOOKUP(C:C,Table1[for Import to Bank Register dropdown],Table1[for Pivot],0,0,1)</f>
        <v>0</v>
      </c>
      <c r="E1017" s="422"/>
      <c r="F1017" s="160">
        <f t="shared" si="47"/>
        <v>2222222</v>
      </c>
      <c r="G1017" s="394">
        <f t="shared" si="46"/>
        <v>0</v>
      </c>
      <c r="I1017" s="395">
        <f>IF(OR(C1017="150 Directors advances", C1017="120 accounts receivable", C1017="720.2 Automobile - Insurance", C1017="720.3 Automobile - License", C1017="870.4 Rent - Insurance", C1017="870.6 Rent - Property Tax", C1017="870.7 Rent - Homeoffice", C1017="870.9 Rent - Water"),
   0,
   IF(Dashboard!$F$5="Quick",
      IF(OR(C1017="190 Automobile",C1017="200 computer hardware",C1017="210 Computer software",C1017="220 Quickbooks software",C1017="230 Office equipment",C1017="240 Office furniture"),
         E1017-(E1017/(1+Dashboard!$F$4)),
         0
      ),
      IF(C1017="750 Business promotion",
         E1017-(E1017/(1+4.793/100)),
         E1017-(E1017/(1+Dashboard!$F$4))
      )
   )
)</f>
        <v>0</v>
      </c>
      <c r="J1017" s="40">
        <f>Bank2[[#This Row],[Money in/ (Money out)]]-Bank2[[#This Row],[GST/HST]]</f>
        <v>0</v>
      </c>
      <c r="L1017" s="37">
        <f t="shared" si="45"/>
        <v>0</v>
      </c>
    </row>
    <row r="1018" spans="4:12" x14ac:dyDescent="0.2">
      <c r="D1018" s="416">
        <f>_xlfn.XLOOKUP(C:C,Table1[for Import to Bank Register dropdown],Table1[for Pivot],0,0,1)</f>
        <v>0</v>
      </c>
      <c r="E1018" s="422"/>
      <c r="F1018" s="160">
        <f t="shared" si="47"/>
        <v>2222222</v>
      </c>
      <c r="G1018" s="394">
        <f t="shared" si="46"/>
        <v>0</v>
      </c>
      <c r="I1018" s="395">
        <f>IF(OR(C1018="150 Directors advances", C1018="120 accounts receivable", C1018="720.2 Automobile - Insurance", C1018="720.3 Automobile - License", C1018="870.4 Rent - Insurance", C1018="870.6 Rent - Property Tax", C1018="870.7 Rent - Homeoffice", C1018="870.9 Rent - Water"),
   0,
   IF(Dashboard!$F$5="Quick",
      IF(OR(C1018="190 Automobile",C1018="200 computer hardware",C1018="210 Computer software",C1018="220 Quickbooks software",C1018="230 Office equipment",C1018="240 Office furniture"),
         E1018-(E1018/(1+Dashboard!$F$4)),
         0
      ),
      IF(C1018="750 Business promotion",
         E1018-(E1018/(1+4.793/100)),
         E1018-(E1018/(1+Dashboard!$F$4))
      )
   )
)</f>
        <v>0</v>
      </c>
      <c r="J1018" s="40">
        <f>Bank2[[#This Row],[Money in/ (Money out)]]-Bank2[[#This Row],[GST/HST]]</f>
        <v>0</v>
      </c>
      <c r="L1018" s="37">
        <f t="shared" si="45"/>
        <v>0</v>
      </c>
    </row>
    <row r="1019" spans="4:12" x14ac:dyDescent="0.2">
      <c r="D1019" s="416">
        <f>_xlfn.XLOOKUP(C:C,Table1[for Import to Bank Register dropdown],Table1[for Pivot],0,0,1)</f>
        <v>0</v>
      </c>
      <c r="E1019" s="422"/>
      <c r="F1019" s="160">
        <f t="shared" si="47"/>
        <v>2222222</v>
      </c>
      <c r="G1019" s="394">
        <f t="shared" si="46"/>
        <v>0</v>
      </c>
      <c r="I1019" s="395">
        <f>IF(OR(C1019="150 Directors advances", C1019="120 accounts receivable", C1019="720.2 Automobile - Insurance", C1019="720.3 Automobile - License", C1019="870.4 Rent - Insurance", C1019="870.6 Rent - Property Tax", C1019="870.7 Rent - Homeoffice", C1019="870.9 Rent - Water"),
   0,
   IF(Dashboard!$F$5="Quick",
      IF(OR(C1019="190 Automobile",C1019="200 computer hardware",C1019="210 Computer software",C1019="220 Quickbooks software",C1019="230 Office equipment",C1019="240 Office furniture"),
         E1019-(E1019/(1+Dashboard!$F$4)),
         0
      ),
      IF(C1019="750 Business promotion",
         E1019-(E1019/(1+4.793/100)),
         E1019-(E1019/(1+Dashboard!$F$4))
      )
   )
)</f>
        <v>0</v>
      </c>
      <c r="J1019" s="40">
        <f>Bank2[[#This Row],[Money in/ (Money out)]]-Bank2[[#This Row],[GST/HST]]</f>
        <v>0</v>
      </c>
      <c r="L1019" s="37">
        <f t="shared" si="45"/>
        <v>0</v>
      </c>
    </row>
    <row r="1020" spans="4:12" x14ac:dyDescent="0.2">
      <c r="D1020" s="416">
        <f>_xlfn.XLOOKUP(C:C,Table1[for Import to Bank Register dropdown],Table1[for Pivot],0,0,1)</f>
        <v>0</v>
      </c>
      <c r="E1020" s="422"/>
      <c r="F1020" s="160">
        <f t="shared" si="47"/>
        <v>2222222</v>
      </c>
      <c r="G1020" s="394">
        <f t="shared" si="46"/>
        <v>0</v>
      </c>
      <c r="I1020" s="395">
        <f>IF(OR(C1020="150 Directors advances", C1020="120 accounts receivable", C1020="720.2 Automobile - Insurance", C1020="720.3 Automobile - License", C1020="870.4 Rent - Insurance", C1020="870.6 Rent - Property Tax", C1020="870.7 Rent - Homeoffice", C1020="870.9 Rent - Water"),
   0,
   IF(Dashboard!$F$5="Quick",
      IF(OR(C1020="190 Automobile",C1020="200 computer hardware",C1020="210 Computer software",C1020="220 Quickbooks software",C1020="230 Office equipment",C1020="240 Office furniture"),
         E1020-(E1020/(1+Dashboard!$F$4)),
         0
      ),
      IF(C1020="750 Business promotion",
         E1020-(E1020/(1+4.793/100)),
         E1020-(E1020/(1+Dashboard!$F$4))
      )
   )
)</f>
        <v>0</v>
      </c>
      <c r="J1020" s="40">
        <f>Bank2[[#This Row],[Money in/ (Money out)]]-Bank2[[#This Row],[GST/HST]]</f>
        <v>0</v>
      </c>
      <c r="L1020" s="37">
        <f t="shared" si="45"/>
        <v>0</v>
      </c>
    </row>
    <row r="1021" spans="4:12" x14ac:dyDescent="0.2">
      <c r="D1021" s="416">
        <f>_xlfn.XLOOKUP(C:C,Table1[for Import to Bank Register dropdown],Table1[for Pivot],0,0,1)</f>
        <v>0</v>
      </c>
      <c r="E1021" s="422"/>
      <c r="F1021" s="160">
        <f t="shared" si="47"/>
        <v>2222222</v>
      </c>
      <c r="G1021" s="394">
        <f t="shared" si="46"/>
        <v>0</v>
      </c>
      <c r="I1021" s="395">
        <f>IF(OR(C1021="150 Directors advances", C1021="120 accounts receivable", C1021="720.2 Automobile - Insurance", C1021="720.3 Automobile - License", C1021="870.4 Rent - Insurance", C1021="870.6 Rent - Property Tax", C1021="870.7 Rent - Homeoffice", C1021="870.9 Rent - Water"),
   0,
   IF(Dashboard!$F$5="Quick",
      IF(OR(C1021="190 Automobile",C1021="200 computer hardware",C1021="210 Computer software",C1021="220 Quickbooks software",C1021="230 Office equipment",C1021="240 Office furniture"),
         E1021-(E1021/(1+Dashboard!$F$4)),
         0
      ),
      IF(C1021="750 Business promotion",
         E1021-(E1021/(1+4.793/100)),
         E1021-(E1021/(1+Dashboard!$F$4))
      )
   )
)</f>
        <v>0</v>
      </c>
      <c r="J1021" s="40">
        <f>Bank2[[#This Row],[Money in/ (Money out)]]-Bank2[[#This Row],[GST/HST]]</f>
        <v>0</v>
      </c>
      <c r="L1021" s="37">
        <f t="shared" si="45"/>
        <v>0</v>
      </c>
    </row>
    <row r="1022" spans="4:12" x14ac:dyDescent="0.2">
      <c r="D1022" s="416">
        <f>_xlfn.XLOOKUP(C:C,Table1[for Import to Bank Register dropdown],Table1[for Pivot],0,0,1)</f>
        <v>0</v>
      </c>
      <c r="E1022" s="422"/>
      <c r="F1022" s="160">
        <f t="shared" si="47"/>
        <v>2222222</v>
      </c>
      <c r="G1022" s="394">
        <f t="shared" si="46"/>
        <v>0</v>
      </c>
      <c r="I1022" s="395">
        <f>IF(OR(C1022="150 Directors advances", C1022="120 accounts receivable", C1022="720.2 Automobile - Insurance", C1022="720.3 Automobile - License", C1022="870.4 Rent - Insurance", C1022="870.6 Rent - Property Tax", C1022="870.7 Rent - Homeoffice", C1022="870.9 Rent - Water"),
   0,
   IF(Dashboard!$F$5="Quick",
      IF(OR(C1022="190 Automobile",C1022="200 computer hardware",C1022="210 Computer software",C1022="220 Quickbooks software",C1022="230 Office equipment",C1022="240 Office furniture"),
         E1022-(E1022/(1+Dashboard!$F$4)),
         0
      ),
      IF(C1022="750 Business promotion",
         E1022-(E1022/(1+4.793/100)),
         E1022-(E1022/(1+Dashboard!$F$4))
      )
   )
)</f>
        <v>0</v>
      </c>
      <c r="J1022" s="40">
        <f>Bank2[[#This Row],[Money in/ (Money out)]]-Bank2[[#This Row],[GST/HST]]</f>
        <v>0</v>
      </c>
      <c r="L1022" s="37">
        <f t="shared" si="45"/>
        <v>0</v>
      </c>
    </row>
    <row r="1023" spans="4:12" x14ac:dyDescent="0.2">
      <c r="D1023" s="416">
        <f>_xlfn.XLOOKUP(C:C,Table1[for Import to Bank Register dropdown],Table1[for Pivot],0,0,1)</f>
        <v>0</v>
      </c>
      <c r="E1023" s="422"/>
      <c r="F1023" s="160">
        <f t="shared" si="47"/>
        <v>2222222</v>
      </c>
      <c r="G1023" s="394">
        <f t="shared" si="46"/>
        <v>0</v>
      </c>
      <c r="I1023" s="395">
        <f>IF(OR(C1023="150 Directors advances", C1023="120 accounts receivable", C1023="720.2 Automobile - Insurance", C1023="720.3 Automobile - License", C1023="870.4 Rent - Insurance", C1023="870.6 Rent - Property Tax", C1023="870.7 Rent - Homeoffice", C1023="870.9 Rent - Water"),
   0,
   IF(Dashboard!$F$5="Quick",
      IF(OR(C1023="190 Automobile",C1023="200 computer hardware",C1023="210 Computer software",C1023="220 Quickbooks software",C1023="230 Office equipment",C1023="240 Office furniture"),
         E1023-(E1023/(1+Dashboard!$F$4)),
         0
      ),
      IF(C1023="750 Business promotion",
         E1023-(E1023/(1+4.793/100)),
         E1023-(E1023/(1+Dashboard!$F$4))
      )
   )
)</f>
        <v>0</v>
      </c>
      <c r="J1023" s="40">
        <f>Bank2[[#This Row],[Money in/ (Money out)]]-Bank2[[#This Row],[GST/HST]]</f>
        <v>0</v>
      </c>
      <c r="L1023" s="37">
        <f t="shared" si="45"/>
        <v>0</v>
      </c>
    </row>
    <row r="1024" spans="4:12" x14ac:dyDescent="0.2">
      <c r="D1024" s="416">
        <f>_xlfn.XLOOKUP(C:C,Table1[for Import to Bank Register dropdown],Table1[for Pivot],0,0,1)</f>
        <v>0</v>
      </c>
      <c r="E1024" s="422"/>
      <c r="F1024" s="160">
        <f t="shared" si="47"/>
        <v>2222222</v>
      </c>
      <c r="G1024" s="394">
        <f t="shared" si="46"/>
        <v>0</v>
      </c>
      <c r="I1024" s="395">
        <f>IF(OR(C1024="150 Directors advances", C1024="120 accounts receivable", C1024="720.2 Automobile - Insurance", C1024="720.3 Automobile - License", C1024="870.4 Rent - Insurance", C1024="870.6 Rent - Property Tax", C1024="870.7 Rent - Homeoffice", C1024="870.9 Rent - Water"),
   0,
   IF(Dashboard!$F$5="Quick",
      IF(OR(C1024="190 Automobile",C1024="200 computer hardware",C1024="210 Computer software",C1024="220 Quickbooks software",C1024="230 Office equipment",C1024="240 Office furniture"),
         E1024-(E1024/(1+Dashboard!$F$4)),
         0
      ),
      IF(C1024="750 Business promotion",
         E1024-(E1024/(1+4.793/100)),
         E1024-(E1024/(1+Dashboard!$F$4))
      )
   )
)</f>
        <v>0</v>
      </c>
      <c r="J1024" s="40">
        <f>Bank2[[#This Row],[Money in/ (Money out)]]-Bank2[[#This Row],[GST/HST]]</f>
        <v>0</v>
      </c>
      <c r="L1024" s="37">
        <f t="shared" si="45"/>
        <v>0</v>
      </c>
    </row>
    <row r="1025" spans="4:12" x14ac:dyDescent="0.2">
      <c r="D1025" s="416">
        <f>_xlfn.XLOOKUP(C:C,Table1[for Import to Bank Register dropdown],Table1[for Pivot],0,0,1)</f>
        <v>0</v>
      </c>
      <c r="E1025" s="422"/>
      <c r="F1025" s="160">
        <f t="shared" si="47"/>
        <v>2222222</v>
      </c>
      <c r="G1025" s="394">
        <f t="shared" si="46"/>
        <v>0</v>
      </c>
      <c r="I1025" s="395">
        <f>IF(OR(C1025="150 Directors advances", C1025="120 accounts receivable", C1025="720.2 Automobile - Insurance", C1025="720.3 Automobile - License", C1025="870.4 Rent - Insurance", C1025="870.6 Rent - Property Tax", C1025="870.7 Rent - Homeoffice", C1025="870.9 Rent - Water"),
   0,
   IF(Dashboard!$F$5="Quick",
      IF(OR(C1025="190 Automobile",C1025="200 computer hardware",C1025="210 Computer software",C1025="220 Quickbooks software",C1025="230 Office equipment",C1025="240 Office furniture"),
         E1025-(E1025/(1+Dashboard!$F$4)),
         0
      ),
      IF(C1025="750 Business promotion",
         E1025-(E1025/(1+4.793/100)),
         E1025-(E1025/(1+Dashboard!$F$4))
      )
   )
)</f>
        <v>0</v>
      </c>
      <c r="J1025" s="40">
        <f>Bank2[[#This Row],[Money in/ (Money out)]]-Bank2[[#This Row],[GST/HST]]</f>
        <v>0</v>
      </c>
      <c r="L1025" s="37">
        <f t="shared" si="45"/>
        <v>0</v>
      </c>
    </row>
    <row r="1026" spans="4:12" x14ac:dyDescent="0.2">
      <c r="D1026" s="416">
        <f>_xlfn.XLOOKUP(C:C,Table1[for Import to Bank Register dropdown],Table1[for Pivot],0,0,1)</f>
        <v>0</v>
      </c>
      <c r="E1026" s="422"/>
      <c r="F1026" s="160">
        <f t="shared" si="47"/>
        <v>2222222</v>
      </c>
      <c r="G1026" s="394">
        <f t="shared" si="46"/>
        <v>0</v>
      </c>
      <c r="I1026" s="395">
        <f>IF(OR(C1026="150 Directors advances", C1026="120 accounts receivable", C1026="720.2 Automobile - Insurance", C1026="720.3 Automobile - License", C1026="870.4 Rent - Insurance", C1026="870.6 Rent - Property Tax", C1026="870.7 Rent - Homeoffice", C1026="870.9 Rent - Water"),
   0,
   IF(Dashboard!$F$5="Quick",
      IF(OR(C1026="190 Automobile",C1026="200 computer hardware",C1026="210 Computer software",C1026="220 Quickbooks software",C1026="230 Office equipment",C1026="240 Office furniture"),
         E1026-(E1026/(1+Dashboard!$F$4)),
         0
      ),
      IF(C1026="750 Business promotion",
         E1026-(E1026/(1+4.793/100)),
         E1026-(E1026/(1+Dashboard!$F$4))
      )
   )
)</f>
        <v>0</v>
      </c>
      <c r="J1026" s="40">
        <f>Bank2[[#This Row],[Money in/ (Money out)]]-Bank2[[#This Row],[GST/HST]]</f>
        <v>0</v>
      </c>
      <c r="L1026" s="37">
        <f t="shared" si="45"/>
        <v>0</v>
      </c>
    </row>
    <row r="1027" spans="4:12" x14ac:dyDescent="0.2">
      <c r="D1027" s="416">
        <f>_xlfn.XLOOKUP(C:C,Table1[for Import to Bank Register dropdown],Table1[for Pivot],0,0,1)</f>
        <v>0</v>
      </c>
      <c r="E1027" s="422"/>
      <c r="F1027" s="160">
        <f t="shared" si="47"/>
        <v>2222222</v>
      </c>
      <c r="G1027" s="394">
        <f t="shared" si="46"/>
        <v>0</v>
      </c>
      <c r="I1027" s="395">
        <f>IF(OR(C1027="150 Directors advances", C1027="120 accounts receivable", C1027="720.2 Automobile - Insurance", C1027="720.3 Automobile - License", C1027="870.4 Rent - Insurance", C1027="870.6 Rent - Property Tax", C1027="870.7 Rent - Homeoffice", C1027="870.9 Rent - Water"),
   0,
   IF(Dashboard!$F$5="Quick",
      IF(OR(C1027="190 Automobile",C1027="200 computer hardware",C1027="210 Computer software",C1027="220 Quickbooks software",C1027="230 Office equipment",C1027="240 Office furniture"),
         E1027-(E1027/(1+Dashboard!$F$4)),
         0
      ),
      IF(C1027="750 Business promotion",
         E1027-(E1027/(1+4.793/100)),
         E1027-(E1027/(1+Dashboard!$F$4))
      )
   )
)</f>
        <v>0</v>
      </c>
      <c r="J1027" s="40">
        <f>Bank2[[#This Row],[Money in/ (Money out)]]-Bank2[[#This Row],[GST/HST]]</f>
        <v>0</v>
      </c>
      <c r="L1027" s="37">
        <f t="shared" si="45"/>
        <v>0</v>
      </c>
    </row>
    <row r="1028" spans="4:12" x14ac:dyDescent="0.2">
      <c r="D1028" s="416">
        <f>_xlfn.XLOOKUP(C:C,Table1[for Import to Bank Register dropdown],Table1[for Pivot],0,0,1)</f>
        <v>0</v>
      </c>
      <c r="E1028" s="422"/>
      <c r="F1028" s="160">
        <f t="shared" si="47"/>
        <v>2222222</v>
      </c>
      <c r="G1028" s="394">
        <f t="shared" si="46"/>
        <v>0</v>
      </c>
      <c r="I1028" s="395">
        <f>IF(OR(C1028="150 Directors advances", C1028="120 accounts receivable", C1028="720.2 Automobile - Insurance", C1028="720.3 Automobile - License", C1028="870.4 Rent - Insurance", C1028="870.6 Rent - Property Tax", C1028="870.7 Rent - Homeoffice", C1028="870.9 Rent - Water"),
   0,
   IF(Dashboard!$F$5="Quick",
      IF(OR(C1028="190 Automobile",C1028="200 computer hardware",C1028="210 Computer software",C1028="220 Quickbooks software",C1028="230 Office equipment",C1028="240 Office furniture"),
         E1028-(E1028/(1+Dashboard!$F$4)),
         0
      ),
      IF(C1028="750 Business promotion",
         E1028-(E1028/(1+4.793/100)),
         E1028-(E1028/(1+Dashboard!$F$4))
      )
   )
)</f>
        <v>0</v>
      </c>
      <c r="J1028" s="40">
        <f>Bank2[[#This Row],[Money in/ (Money out)]]-Bank2[[#This Row],[GST/HST]]</f>
        <v>0</v>
      </c>
      <c r="L1028" s="37">
        <f t="shared" si="45"/>
        <v>0</v>
      </c>
    </row>
    <row r="1029" spans="4:12" x14ac:dyDescent="0.2">
      <c r="D1029" s="416">
        <f>_xlfn.XLOOKUP(C:C,Table1[for Import to Bank Register dropdown],Table1[for Pivot],0,0,1)</f>
        <v>0</v>
      </c>
      <c r="E1029" s="422"/>
      <c r="F1029" s="160">
        <f t="shared" si="47"/>
        <v>2222222</v>
      </c>
      <c r="G1029" s="394">
        <f t="shared" si="46"/>
        <v>0</v>
      </c>
      <c r="I1029" s="395">
        <f>IF(OR(C1029="150 Directors advances", C1029="120 accounts receivable", C1029="720.2 Automobile - Insurance", C1029="720.3 Automobile - License", C1029="870.4 Rent - Insurance", C1029="870.6 Rent - Property Tax", C1029="870.7 Rent - Homeoffice", C1029="870.9 Rent - Water"),
   0,
   IF(Dashboard!$F$5="Quick",
      IF(OR(C1029="190 Automobile",C1029="200 computer hardware",C1029="210 Computer software",C1029="220 Quickbooks software",C1029="230 Office equipment",C1029="240 Office furniture"),
         E1029-(E1029/(1+Dashboard!$F$4)),
         0
      ),
      IF(C1029="750 Business promotion",
         E1029-(E1029/(1+4.793/100)),
         E1029-(E1029/(1+Dashboard!$F$4))
      )
   )
)</f>
        <v>0</v>
      </c>
      <c r="J1029" s="40">
        <f>Bank2[[#This Row],[Money in/ (Money out)]]-Bank2[[#This Row],[GST/HST]]</f>
        <v>0</v>
      </c>
      <c r="L1029" s="37">
        <f t="shared" si="45"/>
        <v>0</v>
      </c>
    </row>
    <row r="1030" spans="4:12" x14ac:dyDescent="0.2">
      <c r="D1030" s="416">
        <f>_xlfn.XLOOKUP(C:C,Table1[for Import to Bank Register dropdown],Table1[for Pivot],0,0,1)</f>
        <v>0</v>
      </c>
      <c r="E1030" s="422"/>
      <c r="F1030" s="160">
        <f t="shared" si="47"/>
        <v>2222222</v>
      </c>
      <c r="G1030" s="394">
        <f t="shared" si="46"/>
        <v>0</v>
      </c>
      <c r="I1030" s="395">
        <f>IF(OR(C1030="150 Directors advances", C1030="120 accounts receivable", C1030="720.2 Automobile - Insurance", C1030="720.3 Automobile - License", C1030="870.4 Rent - Insurance", C1030="870.6 Rent - Property Tax", C1030="870.7 Rent - Homeoffice", C1030="870.9 Rent - Water"),
   0,
   IF(Dashboard!$F$5="Quick",
      IF(OR(C1030="190 Automobile",C1030="200 computer hardware",C1030="210 Computer software",C1030="220 Quickbooks software",C1030="230 Office equipment",C1030="240 Office furniture"),
         E1030-(E1030/(1+Dashboard!$F$4)),
         0
      ),
      IF(C1030="750 Business promotion",
         E1030-(E1030/(1+4.793/100)),
         E1030-(E1030/(1+Dashboard!$F$4))
      )
   )
)</f>
        <v>0</v>
      </c>
      <c r="J1030" s="40">
        <f>Bank2[[#This Row],[Money in/ (Money out)]]-Bank2[[#This Row],[GST/HST]]</f>
        <v>0</v>
      </c>
      <c r="L1030" s="37">
        <f t="shared" si="45"/>
        <v>0</v>
      </c>
    </row>
    <row r="1031" spans="4:12" x14ac:dyDescent="0.2">
      <c r="D1031" s="416">
        <f>_xlfn.XLOOKUP(C:C,Table1[for Import to Bank Register dropdown],Table1[for Pivot],0,0,1)</f>
        <v>0</v>
      </c>
      <c r="E1031" s="422"/>
      <c r="F1031" s="160">
        <f t="shared" si="47"/>
        <v>2222222</v>
      </c>
      <c r="G1031" s="394">
        <f t="shared" si="46"/>
        <v>0</v>
      </c>
      <c r="I1031" s="395">
        <f>IF(OR(C1031="150 Directors advances", C1031="120 accounts receivable", C1031="720.2 Automobile - Insurance", C1031="720.3 Automobile - License", C1031="870.4 Rent - Insurance", C1031="870.6 Rent - Property Tax", C1031="870.7 Rent - Homeoffice", C1031="870.9 Rent - Water"),
   0,
   IF(Dashboard!$F$5="Quick",
      IF(OR(C1031="190 Automobile",C1031="200 computer hardware",C1031="210 Computer software",C1031="220 Quickbooks software",C1031="230 Office equipment",C1031="240 Office furniture"),
         E1031-(E1031/(1+Dashboard!$F$4)),
         0
      ),
      IF(C1031="750 Business promotion",
         E1031-(E1031/(1+4.793/100)),
         E1031-(E1031/(1+Dashboard!$F$4))
      )
   )
)</f>
        <v>0</v>
      </c>
      <c r="J1031" s="40">
        <f>Bank2[[#This Row],[Money in/ (Money out)]]-Bank2[[#This Row],[GST/HST]]</f>
        <v>0</v>
      </c>
      <c r="L1031" s="37">
        <f t="shared" ref="L1031:L1094" si="48">$L$3</f>
        <v>0</v>
      </c>
    </row>
    <row r="1032" spans="4:12" x14ac:dyDescent="0.2">
      <c r="D1032" s="416">
        <f>_xlfn.XLOOKUP(C:C,Table1[for Import to Bank Register dropdown],Table1[for Pivot],0,0,1)</f>
        <v>0</v>
      </c>
      <c r="E1032" s="422"/>
      <c r="F1032" s="160">
        <f t="shared" si="47"/>
        <v>2222222</v>
      </c>
      <c r="G1032" s="394">
        <f t="shared" si="46"/>
        <v>0</v>
      </c>
      <c r="I1032" s="395">
        <f>IF(OR(C1032="150 Directors advances", C1032="120 accounts receivable", C1032="720.2 Automobile - Insurance", C1032="720.3 Automobile - License", C1032="870.4 Rent - Insurance", C1032="870.6 Rent - Property Tax", C1032="870.7 Rent - Homeoffice", C1032="870.9 Rent - Water"),
   0,
   IF(Dashboard!$F$5="Quick",
      IF(OR(C1032="190 Automobile",C1032="200 computer hardware",C1032="210 Computer software",C1032="220 Quickbooks software",C1032="230 Office equipment",C1032="240 Office furniture"),
         E1032-(E1032/(1+Dashboard!$F$4)),
         0
      ),
      IF(C1032="750 Business promotion",
         E1032-(E1032/(1+4.793/100)),
         E1032-(E1032/(1+Dashboard!$F$4))
      )
   )
)</f>
        <v>0</v>
      </c>
      <c r="J1032" s="40">
        <f>Bank2[[#This Row],[Money in/ (Money out)]]-Bank2[[#This Row],[GST/HST]]</f>
        <v>0</v>
      </c>
      <c r="L1032" s="37">
        <f t="shared" si="48"/>
        <v>0</v>
      </c>
    </row>
    <row r="1033" spans="4:12" x14ac:dyDescent="0.2">
      <c r="D1033" s="416">
        <f>_xlfn.XLOOKUP(C:C,Table1[for Import to Bank Register dropdown],Table1[for Pivot],0,0,1)</f>
        <v>0</v>
      </c>
      <c r="E1033" s="422"/>
      <c r="F1033" s="160">
        <f t="shared" si="47"/>
        <v>2222222</v>
      </c>
      <c r="G1033" s="394">
        <f t="shared" si="46"/>
        <v>0</v>
      </c>
      <c r="I1033" s="395">
        <f>IF(OR(C1033="150 Directors advances", C1033="120 accounts receivable", C1033="720.2 Automobile - Insurance", C1033="720.3 Automobile - License", C1033="870.4 Rent - Insurance", C1033="870.6 Rent - Property Tax", C1033="870.7 Rent - Homeoffice", C1033="870.9 Rent - Water"),
   0,
   IF(Dashboard!$F$5="Quick",
      IF(OR(C1033="190 Automobile",C1033="200 computer hardware",C1033="210 Computer software",C1033="220 Quickbooks software",C1033="230 Office equipment",C1033="240 Office furniture"),
         E1033-(E1033/(1+Dashboard!$F$4)),
         0
      ),
      IF(C1033="750 Business promotion",
         E1033-(E1033/(1+4.793/100)),
         E1033-(E1033/(1+Dashboard!$F$4))
      )
   )
)</f>
        <v>0</v>
      </c>
      <c r="J1033" s="40">
        <f>Bank2[[#This Row],[Money in/ (Money out)]]-Bank2[[#This Row],[GST/HST]]</f>
        <v>0</v>
      </c>
      <c r="L1033" s="37">
        <f t="shared" si="48"/>
        <v>0</v>
      </c>
    </row>
    <row r="1034" spans="4:12" x14ac:dyDescent="0.2">
      <c r="D1034" s="416">
        <f>_xlfn.XLOOKUP(C:C,Table1[for Import to Bank Register dropdown],Table1[for Pivot],0,0,1)</f>
        <v>0</v>
      </c>
      <c r="E1034" s="422"/>
      <c r="F1034" s="160">
        <f t="shared" si="47"/>
        <v>2222222</v>
      </c>
      <c r="G1034" s="394">
        <f t="shared" ref="G1034:G1097" si="49">G1033+E1034</f>
        <v>0</v>
      </c>
      <c r="I1034" s="395">
        <f>IF(OR(C1034="150 Directors advances", C1034="120 accounts receivable", C1034="720.2 Automobile - Insurance", C1034="720.3 Automobile - License", C1034="870.4 Rent - Insurance", C1034="870.6 Rent - Property Tax", C1034="870.7 Rent - Homeoffice", C1034="870.9 Rent - Water"),
   0,
   IF(Dashboard!$F$5="Quick",
      IF(OR(C1034="190 Automobile",C1034="200 computer hardware",C1034="210 Computer software",C1034="220 Quickbooks software",C1034="230 Office equipment",C1034="240 Office furniture"),
         E1034-(E1034/(1+Dashboard!$F$4)),
         0
      ),
      IF(C1034="750 Business promotion",
         E1034-(E1034/(1+4.793/100)),
         E1034-(E1034/(1+Dashboard!$F$4))
      )
   )
)</f>
        <v>0</v>
      </c>
      <c r="J1034" s="40">
        <f>Bank2[[#This Row],[Money in/ (Money out)]]-Bank2[[#This Row],[GST/HST]]</f>
        <v>0</v>
      </c>
      <c r="L1034" s="37">
        <f t="shared" si="48"/>
        <v>0</v>
      </c>
    </row>
    <row r="1035" spans="4:12" x14ac:dyDescent="0.2">
      <c r="D1035" s="416">
        <f>_xlfn.XLOOKUP(C:C,Table1[for Import to Bank Register dropdown],Table1[for Pivot],0,0,1)</f>
        <v>0</v>
      </c>
      <c r="E1035" s="422"/>
      <c r="F1035" s="160">
        <f t="shared" ref="F1035:F1098" si="50">$E$2</f>
        <v>2222222</v>
      </c>
      <c r="G1035" s="394">
        <f t="shared" si="49"/>
        <v>0</v>
      </c>
      <c r="I1035" s="395">
        <f>IF(OR(C1035="150 Directors advances", C1035="120 accounts receivable", C1035="720.2 Automobile - Insurance", C1035="720.3 Automobile - License", C1035="870.4 Rent - Insurance", C1035="870.6 Rent - Property Tax", C1035="870.7 Rent - Homeoffice", C1035="870.9 Rent - Water"),
   0,
   IF(Dashboard!$F$5="Quick",
      IF(OR(C1035="190 Automobile",C1035="200 computer hardware",C1035="210 Computer software",C1035="220 Quickbooks software",C1035="230 Office equipment",C1035="240 Office furniture"),
         E1035-(E1035/(1+Dashboard!$F$4)),
         0
      ),
      IF(C1035="750 Business promotion",
         E1035-(E1035/(1+4.793/100)),
         E1035-(E1035/(1+Dashboard!$F$4))
      )
   )
)</f>
        <v>0</v>
      </c>
      <c r="J1035" s="40">
        <f>Bank2[[#This Row],[Money in/ (Money out)]]-Bank2[[#This Row],[GST/HST]]</f>
        <v>0</v>
      </c>
      <c r="L1035" s="37">
        <f t="shared" si="48"/>
        <v>0</v>
      </c>
    </row>
    <row r="1036" spans="4:12" x14ac:dyDescent="0.2">
      <c r="D1036" s="416">
        <f>_xlfn.XLOOKUP(C:C,Table1[for Import to Bank Register dropdown],Table1[for Pivot],0,0,1)</f>
        <v>0</v>
      </c>
      <c r="E1036" s="422"/>
      <c r="F1036" s="160">
        <f t="shared" si="50"/>
        <v>2222222</v>
      </c>
      <c r="G1036" s="394">
        <f t="shared" si="49"/>
        <v>0</v>
      </c>
      <c r="I1036" s="395">
        <f>IF(OR(C1036="150 Directors advances", C1036="120 accounts receivable", C1036="720.2 Automobile - Insurance", C1036="720.3 Automobile - License", C1036="870.4 Rent - Insurance", C1036="870.6 Rent - Property Tax", C1036="870.7 Rent - Homeoffice", C1036="870.9 Rent - Water"),
   0,
   IF(Dashboard!$F$5="Quick",
      IF(OR(C1036="190 Automobile",C1036="200 computer hardware",C1036="210 Computer software",C1036="220 Quickbooks software",C1036="230 Office equipment",C1036="240 Office furniture"),
         E1036-(E1036/(1+Dashboard!$F$4)),
         0
      ),
      IF(C1036="750 Business promotion",
         E1036-(E1036/(1+4.793/100)),
         E1036-(E1036/(1+Dashboard!$F$4))
      )
   )
)</f>
        <v>0</v>
      </c>
      <c r="J1036" s="40">
        <f>Bank2[[#This Row],[Money in/ (Money out)]]-Bank2[[#This Row],[GST/HST]]</f>
        <v>0</v>
      </c>
      <c r="L1036" s="37">
        <f t="shared" si="48"/>
        <v>0</v>
      </c>
    </row>
    <row r="1037" spans="4:12" x14ac:dyDescent="0.2">
      <c r="D1037" s="416">
        <f>_xlfn.XLOOKUP(C:C,Table1[for Import to Bank Register dropdown],Table1[for Pivot],0,0,1)</f>
        <v>0</v>
      </c>
      <c r="E1037" s="422"/>
      <c r="F1037" s="160">
        <f t="shared" si="50"/>
        <v>2222222</v>
      </c>
      <c r="G1037" s="394">
        <f t="shared" si="49"/>
        <v>0</v>
      </c>
      <c r="I1037" s="395">
        <f>IF(OR(C1037="150 Directors advances", C1037="120 accounts receivable", C1037="720.2 Automobile - Insurance", C1037="720.3 Automobile - License", C1037="870.4 Rent - Insurance", C1037="870.6 Rent - Property Tax", C1037="870.7 Rent - Homeoffice", C1037="870.9 Rent - Water"),
   0,
   IF(Dashboard!$F$5="Quick",
      IF(OR(C1037="190 Automobile",C1037="200 computer hardware",C1037="210 Computer software",C1037="220 Quickbooks software",C1037="230 Office equipment",C1037="240 Office furniture"),
         E1037-(E1037/(1+Dashboard!$F$4)),
         0
      ),
      IF(C1037="750 Business promotion",
         E1037-(E1037/(1+4.793/100)),
         E1037-(E1037/(1+Dashboard!$F$4))
      )
   )
)</f>
        <v>0</v>
      </c>
      <c r="J1037" s="40">
        <f>Bank2[[#This Row],[Money in/ (Money out)]]-Bank2[[#This Row],[GST/HST]]</f>
        <v>0</v>
      </c>
      <c r="L1037" s="37">
        <f t="shared" si="48"/>
        <v>0</v>
      </c>
    </row>
    <row r="1038" spans="4:12" x14ac:dyDescent="0.2">
      <c r="D1038" s="416">
        <f>_xlfn.XLOOKUP(C:C,Table1[for Import to Bank Register dropdown],Table1[for Pivot],0,0,1)</f>
        <v>0</v>
      </c>
      <c r="E1038" s="422"/>
      <c r="F1038" s="160">
        <f t="shared" si="50"/>
        <v>2222222</v>
      </c>
      <c r="G1038" s="394">
        <f t="shared" si="49"/>
        <v>0</v>
      </c>
      <c r="I1038" s="395">
        <f>IF(OR(C1038="150 Directors advances", C1038="120 accounts receivable", C1038="720.2 Automobile - Insurance", C1038="720.3 Automobile - License", C1038="870.4 Rent - Insurance", C1038="870.6 Rent - Property Tax", C1038="870.7 Rent - Homeoffice", C1038="870.9 Rent - Water"),
   0,
   IF(Dashboard!$F$5="Quick",
      IF(OR(C1038="190 Automobile",C1038="200 computer hardware",C1038="210 Computer software",C1038="220 Quickbooks software",C1038="230 Office equipment",C1038="240 Office furniture"),
         E1038-(E1038/(1+Dashboard!$F$4)),
         0
      ),
      IF(C1038="750 Business promotion",
         E1038-(E1038/(1+4.793/100)),
         E1038-(E1038/(1+Dashboard!$F$4))
      )
   )
)</f>
        <v>0</v>
      </c>
      <c r="J1038" s="40">
        <f>Bank2[[#This Row],[Money in/ (Money out)]]-Bank2[[#This Row],[GST/HST]]</f>
        <v>0</v>
      </c>
      <c r="L1038" s="37">
        <f t="shared" si="48"/>
        <v>0</v>
      </c>
    </row>
    <row r="1039" spans="4:12" x14ac:dyDescent="0.2">
      <c r="D1039" s="416">
        <f>_xlfn.XLOOKUP(C:C,Table1[for Import to Bank Register dropdown],Table1[for Pivot],0,0,1)</f>
        <v>0</v>
      </c>
      <c r="E1039" s="422"/>
      <c r="F1039" s="160">
        <f t="shared" si="50"/>
        <v>2222222</v>
      </c>
      <c r="G1039" s="394">
        <f t="shared" si="49"/>
        <v>0</v>
      </c>
      <c r="I1039" s="395">
        <f>IF(OR(C1039="150 Directors advances", C1039="120 accounts receivable", C1039="720.2 Automobile - Insurance", C1039="720.3 Automobile - License", C1039="870.4 Rent - Insurance", C1039="870.6 Rent - Property Tax", C1039="870.7 Rent - Homeoffice", C1039="870.9 Rent - Water"),
   0,
   IF(Dashboard!$F$5="Quick",
      IF(OR(C1039="190 Automobile",C1039="200 computer hardware",C1039="210 Computer software",C1039="220 Quickbooks software",C1039="230 Office equipment",C1039="240 Office furniture"),
         E1039-(E1039/(1+Dashboard!$F$4)),
         0
      ),
      IF(C1039="750 Business promotion",
         E1039-(E1039/(1+4.793/100)),
         E1039-(E1039/(1+Dashboard!$F$4))
      )
   )
)</f>
        <v>0</v>
      </c>
      <c r="J1039" s="40">
        <f>Bank2[[#This Row],[Money in/ (Money out)]]-Bank2[[#This Row],[GST/HST]]</f>
        <v>0</v>
      </c>
      <c r="L1039" s="37">
        <f t="shared" si="48"/>
        <v>0</v>
      </c>
    </row>
    <row r="1040" spans="4:12" x14ac:dyDescent="0.2">
      <c r="D1040" s="416">
        <f>_xlfn.XLOOKUP(C:C,Table1[for Import to Bank Register dropdown],Table1[for Pivot],0,0,1)</f>
        <v>0</v>
      </c>
      <c r="E1040" s="422"/>
      <c r="F1040" s="160">
        <f t="shared" si="50"/>
        <v>2222222</v>
      </c>
      <c r="G1040" s="394">
        <f t="shared" si="49"/>
        <v>0</v>
      </c>
      <c r="I1040" s="395">
        <f>IF(OR(C1040="150 Directors advances", C1040="120 accounts receivable", C1040="720.2 Automobile - Insurance", C1040="720.3 Automobile - License", C1040="870.4 Rent - Insurance", C1040="870.6 Rent - Property Tax", C1040="870.7 Rent - Homeoffice", C1040="870.9 Rent - Water"),
   0,
   IF(Dashboard!$F$5="Quick",
      IF(OR(C1040="190 Automobile",C1040="200 computer hardware",C1040="210 Computer software",C1040="220 Quickbooks software",C1040="230 Office equipment",C1040="240 Office furniture"),
         E1040-(E1040/(1+Dashboard!$F$4)),
         0
      ),
      IF(C1040="750 Business promotion",
         E1040-(E1040/(1+4.793/100)),
         E1040-(E1040/(1+Dashboard!$F$4))
      )
   )
)</f>
        <v>0</v>
      </c>
      <c r="J1040" s="40">
        <f>Bank2[[#This Row],[Money in/ (Money out)]]-Bank2[[#This Row],[GST/HST]]</f>
        <v>0</v>
      </c>
      <c r="L1040" s="37">
        <f t="shared" si="48"/>
        <v>0</v>
      </c>
    </row>
    <row r="1041" spans="4:12" x14ac:dyDescent="0.2">
      <c r="D1041" s="416">
        <f>_xlfn.XLOOKUP(C:C,Table1[for Import to Bank Register dropdown],Table1[for Pivot],0,0,1)</f>
        <v>0</v>
      </c>
      <c r="E1041" s="422"/>
      <c r="F1041" s="160">
        <f t="shared" si="50"/>
        <v>2222222</v>
      </c>
      <c r="G1041" s="394">
        <f t="shared" si="49"/>
        <v>0</v>
      </c>
      <c r="I1041" s="395">
        <f>IF(OR(C1041="150 Directors advances", C1041="120 accounts receivable", C1041="720.2 Automobile - Insurance", C1041="720.3 Automobile - License", C1041="870.4 Rent - Insurance", C1041="870.6 Rent - Property Tax", C1041="870.7 Rent - Homeoffice", C1041="870.9 Rent - Water"),
   0,
   IF(Dashboard!$F$5="Quick",
      IF(OR(C1041="190 Automobile",C1041="200 computer hardware",C1041="210 Computer software",C1041="220 Quickbooks software",C1041="230 Office equipment",C1041="240 Office furniture"),
         E1041-(E1041/(1+Dashboard!$F$4)),
         0
      ),
      IF(C1041="750 Business promotion",
         E1041-(E1041/(1+4.793/100)),
         E1041-(E1041/(1+Dashboard!$F$4))
      )
   )
)</f>
        <v>0</v>
      </c>
      <c r="J1041" s="40">
        <f>Bank2[[#This Row],[Money in/ (Money out)]]-Bank2[[#This Row],[GST/HST]]</f>
        <v>0</v>
      </c>
      <c r="L1041" s="37">
        <f t="shared" si="48"/>
        <v>0</v>
      </c>
    </row>
    <row r="1042" spans="4:12" x14ac:dyDescent="0.2">
      <c r="D1042" s="416">
        <f>_xlfn.XLOOKUP(C:C,Table1[for Import to Bank Register dropdown],Table1[for Pivot],0,0,1)</f>
        <v>0</v>
      </c>
      <c r="E1042" s="422"/>
      <c r="F1042" s="160">
        <f t="shared" si="50"/>
        <v>2222222</v>
      </c>
      <c r="G1042" s="394">
        <f t="shared" si="49"/>
        <v>0</v>
      </c>
      <c r="I1042" s="395">
        <f>IF(OR(C1042="150 Directors advances", C1042="120 accounts receivable", C1042="720.2 Automobile - Insurance", C1042="720.3 Automobile - License", C1042="870.4 Rent - Insurance", C1042="870.6 Rent - Property Tax", C1042="870.7 Rent - Homeoffice", C1042="870.9 Rent - Water"),
   0,
   IF(Dashboard!$F$5="Quick",
      IF(OR(C1042="190 Automobile",C1042="200 computer hardware",C1042="210 Computer software",C1042="220 Quickbooks software",C1042="230 Office equipment",C1042="240 Office furniture"),
         E1042-(E1042/(1+Dashboard!$F$4)),
         0
      ),
      IF(C1042="750 Business promotion",
         E1042-(E1042/(1+4.793/100)),
         E1042-(E1042/(1+Dashboard!$F$4))
      )
   )
)</f>
        <v>0</v>
      </c>
      <c r="J1042" s="40">
        <f>Bank2[[#This Row],[Money in/ (Money out)]]-Bank2[[#This Row],[GST/HST]]</f>
        <v>0</v>
      </c>
      <c r="L1042" s="37">
        <f t="shared" si="48"/>
        <v>0</v>
      </c>
    </row>
    <row r="1043" spans="4:12" x14ac:dyDescent="0.2">
      <c r="D1043" s="416">
        <f>_xlfn.XLOOKUP(C:C,Table1[for Import to Bank Register dropdown],Table1[for Pivot],0,0,1)</f>
        <v>0</v>
      </c>
      <c r="E1043" s="422"/>
      <c r="F1043" s="160">
        <f t="shared" si="50"/>
        <v>2222222</v>
      </c>
      <c r="G1043" s="394">
        <f t="shared" si="49"/>
        <v>0</v>
      </c>
      <c r="I1043" s="395">
        <f>IF(OR(C1043="150 Directors advances", C1043="120 accounts receivable", C1043="720.2 Automobile - Insurance", C1043="720.3 Automobile - License", C1043="870.4 Rent - Insurance", C1043="870.6 Rent - Property Tax", C1043="870.7 Rent - Homeoffice", C1043="870.9 Rent - Water"),
   0,
   IF(Dashboard!$F$5="Quick",
      IF(OR(C1043="190 Automobile",C1043="200 computer hardware",C1043="210 Computer software",C1043="220 Quickbooks software",C1043="230 Office equipment",C1043="240 Office furniture"),
         E1043-(E1043/(1+Dashboard!$F$4)),
         0
      ),
      IF(C1043="750 Business promotion",
         E1043-(E1043/(1+4.793/100)),
         E1043-(E1043/(1+Dashboard!$F$4))
      )
   )
)</f>
        <v>0</v>
      </c>
      <c r="J1043" s="40">
        <f>Bank2[[#This Row],[Money in/ (Money out)]]-Bank2[[#This Row],[GST/HST]]</f>
        <v>0</v>
      </c>
      <c r="L1043" s="37">
        <f t="shared" si="48"/>
        <v>0</v>
      </c>
    </row>
    <row r="1044" spans="4:12" x14ac:dyDescent="0.2">
      <c r="D1044" s="416">
        <f>_xlfn.XLOOKUP(C:C,Table1[for Import to Bank Register dropdown],Table1[for Pivot],0,0,1)</f>
        <v>0</v>
      </c>
      <c r="E1044" s="422"/>
      <c r="F1044" s="160">
        <f t="shared" si="50"/>
        <v>2222222</v>
      </c>
      <c r="G1044" s="394">
        <f t="shared" si="49"/>
        <v>0</v>
      </c>
      <c r="I1044" s="395">
        <f>IF(OR(C1044="150 Directors advances", C1044="120 accounts receivable", C1044="720.2 Automobile - Insurance", C1044="720.3 Automobile - License", C1044="870.4 Rent - Insurance", C1044="870.6 Rent - Property Tax", C1044="870.7 Rent - Homeoffice", C1044="870.9 Rent - Water"),
   0,
   IF(Dashboard!$F$5="Quick",
      IF(OR(C1044="190 Automobile",C1044="200 computer hardware",C1044="210 Computer software",C1044="220 Quickbooks software",C1044="230 Office equipment",C1044="240 Office furniture"),
         E1044-(E1044/(1+Dashboard!$F$4)),
         0
      ),
      IF(C1044="750 Business promotion",
         E1044-(E1044/(1+4.793/100)),
         E1044-(E1044/(1+Dashboard!$F$4))
      )
   )
)</f>
        <v>0</v>
      </c>
      <c r="J1044" s="40">
        <f>Bank2[[#This Row],[Money in/ (Money out)]]-Bank2[[#This Row],[GST/HST]]</f>
        <v>0</v>
      </c>
      <c r="L1044" s="37">
        <f t="shared" si="48"/>
        <v>0</v>
      </c>
    </row>
    <row r="1045" spans="4:12" x14ac:dyDescent="0.2">
      <c r="D1045" s="416">
        <f>_xlfn.XLOOKUP(C:C,Table1[for Import to Bank Register dropdown],Table1[for Pivot],0,0,1)</f>
        <v>0</v>
      </c>
      <c r="E1045" s="422"/>
      <c r="F1045" s="160">
        <f t="shared" si="50"/>
        <v>2222222</v>
      </c>
      <c r="G1045" s="394">
        <f t="shared" si="49"/>
        <v>0</v>
      </c>
      <c r="I1045" s="395">
        <f>IF(OR(C1045="150 Directors advances", C1045="120 accounts receivable", C1045="720.2 Automobile - Insurance", C1045="720.3 Automobile - License", C1045="870.4 Rent - Insurance", C1045="870.6 Rent - Property Tax", C1045="870.7 Rent - Homeoffice", C1045="870.9 Rent - Water"),
   0,
   IF(Dashboard!$F$5="Quick",
      IF(OR(C1045="190 Automobile",C1045="200 computer hardware",C1045="210 Computer software",C1045="220 Quickbooks software",C1045="230 Office equipment",C1045="240 Office furniture"),
         E1045-(E1045/(1+Dashboard!$F$4)),
         0
      ),
      IF(C1045="750 Business promotion",
         E1045-(E1045/(1+4.793/100)),
         E1045-(E1045/(1+Dashboard!$F$4))
      )
   )
)</f>
        <v>0</v>
      </c>
      <c r="J1045" s="40">
        <f>Bank2[[#This Row],[Money in/ (Money out)]]-Bank2[[#This Row],[GST/HST]]</f>
        <v>0</v>
      </c>
      <c r="L1045" s="37">
        <f t="shared" si="48"/>
        <v>0</v>
      </c>
    </row>
    <row r="1046" spans="4:12" x14ac:dyDescent="0.2">
      <c r="D1046" s="416">
        <f>_xlfn.XLOOKUP(C:C,Table1[for Import to Bank Register dropdown],Table1[for Pivot],0,0,1)</f>
        <v>0</v>
      </c>
      <c r="E1046" s="422"/>
      <c r="F1046" s="160">
        <f t="shared" si="50"/>
        <v>2222222</v>
      </c>
      <c r="G1046" s="394">
        <f t="shared" si="49"/>
        <v>0</v>
      </c>
      <c r="I1046" s="395">
        <f>IF(OR(C1046="150 Directors advances", C1046="120 accounts receivable", C1046="720.2 Automobile - Insurance", C1046="720.3 Automobile - License", C1046="870.4 Rent - Insurance", C1046="870.6 Rent - Property Tax", C1046="870.7 Rent - Homeoffice", C1046="870.9 Rent - Water"),
   0,
   IF(Dashboard!$F$5="Quick",
      IF(OR(C1046="190 Automobile",C1046="200 computer hardware",C1046="210 Computer software",C1046="220 Quickbooks software",C1046="230 Office equipment",C1046="240 Office furniture"),
         E1046-(E1046/(1+Dashboard!$F$4)),
         0
      ),
      IF(C1046="750 Business promotion",
         E1046-(E1046/(1+4.793/100)),
         E1046-(E1046/(1+Dashboard!$F$4))
      )
   )
)</f>
        <v>0</v>
      </c>
      <c r="J1046" s="40">
        <f>Bank2[[#This Row],[Money in/ (Money out)]]-Bank2[[#This Row],[GST/HST]]</f>
        <v>0</v>
      </c>
      <c r="L1046" s="37">
        <f t="shared" si="48"/>
        <v>0</v>
      </c>
    </row>
    <row r="1047" spans="4:12" x14ac:dyDescent="0.2">
      <c r="D1047" s="416">
        <f>_xlfn.XLOOKUP(C:C,Table1[for Import to Bank Register dropdown],Table1[for Pivot],0,0,1)</f>
        <v>0</v>
      </c>
      <c r="E1047" s="422"/>
      <c r="F1047" s="160">
        <f t="shared" si="50"/>
        <v>2222222</v>
      </c>
      <c r="G1047" s="394">
        <f t="shared" si="49"/>
        <v>0</v>
      </c>
      <c r="I1047" s="395">
        <f>IF(OR(C1047="150 Directors advances", C1047="120 accounts receivable", C1047="720.2 Automobile - Insurance", C1047="720.3 Automobile - License", C1047="870.4 Rent - Insurance", C1047="870.6 Rent - Property Tax", C1047="870.7 Rent - Homeoffice", C1047="870.9 Rent - Water"),
   0,
   IF(Dashboard!$F$5="Quick",
      IF(OR(C1047="190 Automobile",C1047="200 computer hardware",C1047="210 Computer software",C1047="220 Quickbooks software",C1047="230 Office equipment",C1047="240 Office furniture"),
         E1047-(E1047/(1+Dashboard!$F$4)),
         0
      ),
      IF(C1047="750 Business promotion",
         E1047-(E1047/(1+4.793/100)),
         E1047-(E1047/(1+Dashboard!$F$4))
      )
   )
)</f>
        <v>0</v>
      </c>
      <c r="J1047" s="40">
        <f>Bank2[[#This Row],[Money in/ (Money out)]]-Bank2[[#This Row],[GST/HST]]</f>
        <v>0</v>
      </c>
      <c r="L1047" s="37">
        <f t="shared" si="48"/>
        <v>0</v>
      </c>
    </row>
    <row r="1048" spans="4:12" x14ac:dyDescent="0.2">
      <c r="D1048" s="416">
        <f>_xlfn.XLOOKUP(C:C,Table1[for Import to Bank Register dropdown],Table1[for Pivot],0,0,1)</f>
        <v>0</v>
      </c>
      <c r="E1048" s="422"/>
      <c r="F1048" s="160">
        <f t="shared" si="50"/>
        <v>2222222</v>
      </c>
      <c r="G1048" s="394">
        <f t="shared" si="49"/>
        <v>0</v>
      </c>
      <c r="I1048" s="395">
        <f>IF(OR(C1048="150 Directors advances", C1048="120 accounts receivable", C1048="720.2 Automobile - Insurance", C1048="720.3 Automobile - License", C1048="870.4 Rent - Insurance", C1048="870.6 Rent - Property Tax", C1048="870.7 Rent - Homeoffice", C1048="870.9 Rent - Water"),
   0,
   IF(Dashboard!$F$5="Quick",
      IF(OR(C1048="190 Automobile",C1048="200 computer hardware",C1048="210 Computer software",C1048="220 Quickbooks software",C1048="230 Office equipment",C1048="240 Office furniture"),
         E1048-(E1048/(1+Dashboard!$F$4)),
         0
      ),
      IF(C1048="750 Business promotion",
         E1048-(E1048/(1+4.793/100)),
         E1048-(E1048/(1+Dashboard!$F$4))
      )
   )
)</f>
        <v>0</v>
      </c>
      <c r="J1048" s="40">
        <f>Bank2[[#This Row],[Money in/ (Money out)]]-Bank2[[#This Row],[GST/HST]]</f>
        <v>0</v>
      </c>
      <c r="L1048" s="37">
        <f t="shared" si="48"/>
        <v>0</v>
      </c>
    </row>
    <row r="1049" spans="4:12" x14ac:dyDescent="0.2">
      <c r="D1049" s="416">
        <f>_xlfn.XLOOKUP(C:C,Table1[for Import to Bank Register dropdown],Table1[for Pivot],0,0,1)</f>
        <v>0</v>
      </c>
      <c r="E1049" s="422"/>
      <c r="F1049" s="160">
        <f t="shared" si="50"/>
        <v>2222222</v>
      </c>
      <c r="G1049" s="394">
        <f t="shared" si="49"/>
        <v>0</v>
      </c>
      <c r="I1049" s="395">
        <f>IF(OR(C1049="150 Directors advances", C1049="120 accounts receivable", C1049="720.2 Automobile - Insurance", C1049="720.3 Automobile - License", C1049="870.4 Rent - Insurance", C1049="870.6 Rent - Property Tax", C1049="870.7 Rent - Homeoffice", C1049="870.9 Rent - Water"),
   0,
   IF(Dashboard!$F$5="Quick",
      IF(OR(C1049="190 Automobile",C1049="200 computer hardware",C1049="210 Computer software",C1049="220 Quickbooks software",C1049="230 Office equipment",C1049="240 Office furniture"),
         E1049-(E1049/(1+Dashboard!$F$4)),
         0
      ),
      IF(C1049="750 Business promotion",
         E1049-(E1049/(1+4.793/100)),
         E1049-(E1049/(1+Dashboard!$F$4))
      )
   )
)</f>
        <v>0</v>
      </c>
      <c r="J1049" s="40">
        <f>Bank2[[#This Row],[Money in/ (Money out)]]-Bank2[[#This Row],[GST/HST]]</f>
        <v>0</v>
      </c>
      <c r="L1049" s="37">
        <f t="shared" si="48"/>
        <v>0</v>
      </c>
    </row>
    <row r="1050" spans="4:12" x14ac:dyDescent="0.2">
      <c r="D1050" s="416">
        <f>_xlfn.XLOOKUP(C:C,Table1[for Import to Bank Register dropdown],Table1[for Pivot],0,0,1)</f>
        <v>0</v>
      </c>
      <c r="E1050" s="422"/>
      <c r="F1050" s="160">
        <f t="shared" si="50"/>
        <v>2222222</v>
      </c>
      <c r="G1050" s="394">
        <f t="shared" si="49"/>
        <v>0</v>
      </c>
      <c r="I1050" s="395">
        <f>IF(OR(C1050="150 Directors advances", C1050="120 accounts receivable", C1050="720.2 Automobile - Insurance", C1050="720.3 Automobile - License", C1050="870.4 Rent - Insurance", C1050="870.6 Rent - Property Tax", C1050="870.7 Rent - Homeoffice", C1050="870.9 Rent - Water"),
   0,
   IF(Dashboard!$F$5="Quick",
      IF(OR(C1050="190 Automobile",C1050="200 computer hardware",C1050="210 Computer software",C1050="220 Quickbooks software",C1050="230 Office equipment",C1050="240 Office furniture"),
         E1050-(E1050/(1+Dashboard!$F$4)),
         0
      ),
      IF(C1050="750 Business promotion",
         E1050-(E1050/(1+4.793/100)),
         E1050-(E1050/(1+Dashboard!$F$4))
      )
   )
)</f>
        <v>0</v>
      </c>
      <c r="J1050" s="40">
        <f>Bank2[[#This Row],[Money in/ (Money out)]]-Bank2[[#This Row],[GST/HST]]</f>
        <v>0</v>
      </c>
      <c r="L1050" s="37">
        <f t="shared" si="48"/>
        <v>0</v>
      </c>
    </row>
    <row r="1051" spans="4:12" x14ac:dyDescent="0.2">
      <c r="D1051" s="416">
        <f>_xlfn.XLOOKUP(C:C,Table1[for Import to Bank Register dropdown],Table1[for Pivot],0,0,1)</f>
        <v>0</v>
      </c>
      <c r="E1051" s="422"/>
      <c r="F1051" s="160">
        <f t="shared" si="50"/>
        <v>2222222</v>
      </c>
      <c r="G1051" s="394">
        <f t="shared" si="49"/>
        <v>0</v>
      </c>
      <c r="I1051" s="395">
        <f>IF(OR(C1051="150 Directors advances", C1051="120 accounts receivable", C1051="720.2 Automobile - Insurance", C1051="720.3 Automobile - License", C1051="870.4 Rent - Insurance", C1051="870.6 Rent - Property Tax", C1051="870.7 Rent - Homeoffice", C1051="870.9 Rent - Water"),
   0,
   IF(Dashboard!$F$5="Quick",
      IF(OR(C1051="190 Automobile",C1051="200 computer hardware",C1051="210 Computer software",C1051="220 Quickbooks software",C1051="230 Office equipment",C1051="240 Office furniture"),
         E1051-(E1051/(1+Dashboard!$F$4)),
         0
      ),
      IF(C1051="750 Business promotion",
         E1051-(E1051/(1+4.793/100)),
         E1051-(E1051/(1+Dashboard!$F$4))
      )
   )
)</f>
        <v>0</v>
      </c>
      <c r="J1051" s="40">
        <f>Bank2[[#This Row],[Money in/ (Money out)]]-Bank2[[#This Row],[GST/HST]]</f>
        <v>0</v>
      </c>
      <c r="L1051" s="37">
        <f t="shared" si="48"/>
        <v>0</v>
      </c>
    </row>
    <row r="1052" spans="4:12" x14ac:dyDescent="0.2">
      <c r="D1052" s="416">
        <f>_xlfn.XLOOKUP(C:C,Table1[for Import to Bank Register dropdown],Table1[for Pivot],0,0,1)</f>
        <v>0</v>
      </c>
      <c r="E1052" s="422"/>
      <c r="F1052" s="160">
        <f t="shared" si="50"/>
        <v>2222222</v>
      </c>
      <c r="G1052" s="394">
        <f t="shared" si="49"/>
        <v>0</v>
      </c>
      <c r="I1052" s="395">
        <f>IF(OR(C1052="150 Directors advances", C1052="120 accounts receivable", C1052="720.2 Automobile - Insurance", C1052="720.3 Automobile - License", C1052="870.4 Rent - Insurance", C1052="870.6 Rent - Property Tax", C1052="870.7 Rent - Homeoffice", C1052="870.9 Rent - Water"),
   0,
   IF(Dashboard!$F$5="Quick",
      IF(OR(C1052="190 Automobile",C1052="200 computer hardware",C1052="210 Computer software",C1052="220 Quickbooks software",C1052="230 Office equipment",C1052="240 Office furniture"),
         E1052-(E1052/(1+Dashboard!$F$4)),
         0
      ),
      IF(C1052="750 Business promotion",
         E1052-(E1052/(1+4.793/100)),
         E1052-(E1052/(1+Dashboard!$F$4))
      )
   )
)</f>
        <v>0</v>
      </c>
      <c r="J1052" s="40">
        <f>Bank2[[#This Row],[Money in/ (Money out)]]-Bank2[[#This Row],[GST/HST]]</f>
        <v>0</v>
      </c>
      <c r="L1052" s="37">
        <f t="shared" si="48"/>
        <v>0</v>
      </c>
    </row>
    <row r="1053" spans="4:12" x14ac:dyDescent="0.2">
      <c r="D1053" s="416">
        <f>_xlfn.XLOOKUP(C:C,Table1[for Import to Bank Register dropdown],Table1[for Pivot],0,0,1)</f>
        <v>0</v>
      </c>
      <c r="E1053" s="422"/>
      <c r="F1053" s="160">
        <f t="shared" si="50"/>
        <v>2222222</v>
      </c>
      <c r="G1053" s="394">
        <f t="shared" si="49"/>
        <v>0</v>
      </c>
      <c r="I1053" s="395">
        <f>IF(OR(C1053="150 Directors advances", C1053="120 accounts receivable", C1053="720.2 Automobile - Insurance", C1053="720.3 Automobile - License", C1053="870.4 Rent - Insurance", C1053="870.6 Rent - Property Tax", C1053="870.7 Rent - Homeoffice", C1053="870.9 Rent - Water"),
   0,
   IF(Dashboard!$F$5="Quick",
      IF(OR(C1053="190 Automobile",C1053="200 computer hardware",C1053="210 Computer software",C1053="220 Quickbooks software",C1053="230 Office equipment",C1053="240 Office furniture"),
         E1053-(E1053/(1+Dashboard!$F$4)),
         0
      ),
      IF(C1053="750 Business promotion",
         E1053-(E1053/(1+4.793/100)),
         E1053-(E1053/(1+Dashboard!$F$4))
      )
   )
)</f>
        <v>0</v>
      </c>
      <c r="J1053" s="40">
        <f>Bank2[[#This Row],[Money in/ (Money out)]]-Bank2[[#This Row],[GST/HST]]</f>
        <v>0</v>
      </c>
      <c r="L1053" s="37">
        <f t="shared" si="48"/>
        <v>0</v>
      </c>
    </row>
    <row r="1054" spans="4:12" x14ac:dyDescent="0.2">
      <c r="D1054" s="416">
        <f>_xlfn.XLOOKUP(C:C,Table1[for Import to Bank Register dropdown],Table1[for Pivot],0,0,1)</f>
        <v>0</v>
      </c>
      <c r="E1054" s="422"/>
      <c r="F1054" s="160">
        <f t="shared" si="50"/>
        <v>2222222</v>
      </c>
      <c r="G1054" s="394">
        <f t="shared" si="49"/>
        <v>0</v>
      </c>
      <c r="I1054" s="395">
        <f>IF(OR(C1054="150 Directors advances", C1054="120 accounts receivable", C1054="720.2 Automobile - Insurance", C1054="720.3 Automobile - License", C1054="870.4 Rent - Insurance", C1054="870.6 Rent - Property Tax", C1054="870.7 Rent - Homeoffice", C1054="870.9 Rent - Water"),
   0,
   IF(Dashboard!$F$5="Quick",
      IF(OR(C1054="190 Automobile",C1054="200 computer hardware",C1054="210 Computer software",C1054="220 Quickbooks software",C1054="230 Office equipment",C1054="240 Office furniture"),
         E1054-(E1054/(1+Dashboard!$F$4)),
         0
      ),
      IF(C1054="750 Business promotion",
         E1054-(E1054/(1+4.793/100)),
         E1054-(E1054/(1+Dashboard!$F$4))
      )
   )
)</f>
        <v>0</v>
      </c>
      <c r="J1054" s="40">
        <f>Bank2[[#This Row],[Money in/ (Money out)]]-Bank2[[#This Row],[GST/HST]]</f>
        <v>0</v>
      </c>
      <c r="L1054" s="37">
        <f t="shared" si="48"/>
        <v>0</v>
      </c>
    </row>
    <row r="1055" spans="4:12" x14ac:dyDescent="0.2">
      <c r="D1055" s="416">
        <f>_xlfn.XLOOKUP(C:C,Table1[for Import to Bank Register dropdown],Table1[for Pivot],0,0,1)</f>
        <v>0</v>
      </c>
      <c r="E1055" s="422"/>
      <c r="F1055" s="160">
        <f t="shared" si="50"/>
        <v>2222222</v>
      </c>
      <c r="G1055" s="394">
        <f t="shared" si="49"/>
        <v>0</v>
      </c>
      <c r="I1055" s="395">
        <f>IF(OR(C1055="150 Directors advances", C1055="120 accounts receivable", C1055="720.2 Automobile - Insurance", C1055="720.3 Automobile - License", C1055="870.4 Rent - Insurance", C1055="870.6 Rent - Property Tax", C1055="870.7 Rent - Homeoffice", C1055="870.9 Rent - Water"),
   0,
   IF(Dashboard!$F$5="Quick",
      IF(OR(C1055="190 Automobile",C1055="200 computer hardware",C1055="210 Computer software",C1055="220 Quickbooks software",C1055="230 Office equipment",C1055="240 Office furniture"),
         E1055-(E1055/(1+Dashboard!$F$4)),
         0
      ),
      IF(C1055="750 Business promotion",
         E1055-(E1055/(1+4.793/100)),
         E1055-(E1055/(1+Dashboard!$F$4))
      )
   )
)</f>
        <v>0</v>
      </c>
      <c r="J1055" s="40">
        <f>Bank2[[#This Row],[Money in/ (Money out)]]-Bank2[[#This Row],[GST/HST]]</f>
        <v>0</v>
      </c>
      <c r="L1055" s="37">
        <f t="shared" si="48"/>
        <v>0</v>
      </c>
    </row>
    <row r="1056" spans="4:12" x14ac:dyDescent="0.2">
      <c r="D1056" s="416">
        <f>_xlfn.XLOOKUP(C:C,Table1[for Import to Bank Register dropdown],Table1[for Pivot],0,0,1)</f>
        <v>0</v>
      </c>
      <c r="E1056" s="422"/>
      <c r="F1056" s="160">
        <f t="shared" si="50"/>
        <v>2222222</v>
      </c>
      <c r="G1056" s="394">
        <f t="shared" si="49"/>
        <v>0</v>
      </c>
      <c r="I1056" s="395">
        <f>IF(OR(C1056="150 Directors advances", C1056="120 accounts receivable", C1056="720.2 Automobile - Insurance", C1056="720.3 Automobile - License", C1056="870.4 Rent - Insurance", C1056="870.6 Rent - Property Tax", C1056="870.7 Rent - Homeoffice", C1056="870.9 Rent - Water"),
   0,
   IF(Dashboard!$F$5="Quick",
      IF(OR(C1056="190 Automobile",C1056="200 computer hardware",C1056="210 Computer software",C1056="220 Quickbooks software",C1056="230 Office equipment",C1056="240 Office furniture"),
         E1056-(E1056/(1+Dashboard!$F$4)),
         0
      ),
      IF(C1056="750 Business promotion",
         E1056-(E1056/(1+4.793/100)),
         E1056-(E1056/(1+Dashboard!$F$4))
      )
   )
)</f>
        <v>0</v>
      </c>
      <c r="J1056" s="40">
        <f>Bank2[[#This Row],[Money in/ (Money out)]]-Bank2[[#This Row],[GST/HST]]</f>
        <v>0</v>
      </c>
      <c r="L1056" s="37">
        <f t="shared" si="48"/>
        <v>0</v>
      </c>
    </row>
    <row r="1057" spans="4:12" x14ac:dyDescent="0.2">
      <c r="D1057" s="416">
        <f>_xlfn.XLOOKUP(C:C,Table1[for Import to Bank Register dropdown],Table1[for Pivot],0,0,1)</f>
        <v>0</v>
      </c>
      <c r="E1057" s="422"/>
      <c r="F1057" s="160">
        <f t="shared" si="50"/>
        <v>2222222</v>
      </c>
      <c r="G1057" s="394">
        <f t="shared" si="49"/>
        <v>0</v>
      </c>
      <c r="I1057" s="395">
        <f>IF(OR(C1057="150 Directors advances", C1057="120 accounts receivable", C1057="720.2 Automobile - Insurance", C1057="720.3 Automobile - License", C1057="870.4 Rent - Insurance", C1057="870.6 Rent - Property Tax", C1057="870.7 Rent - Homeoffice", C1057="870.9 Rent - Water"),
   0,
   IF(Dashboard!$F$5="Quick",
      IF(OR(C1057="190 Automobile",C1057="200 computer hardware",C1057="210 Computer software",C1057="220 Quickbooks software",C1057="230 Office equipment",C1057="240 Office furniture"),
         E1057-(E1057/(1+Dashboard!$F$4)),
         0
      ),
      IF(C1057="750 Business promotion",
         E1057-(E1057/(1+4.793/100)),
         E1057-(E1057/(1+Dashboard!$F$4))
      )
   )
)</f>
        <v>0</v>
      </c>
      <c r="J1057" s="40">
        <f>Bank2[[#This Row],[Money in/ (Money out)]]-Bank2[[#This Row],[GST/HST]]</f>
        <v>0</v>
      </c>
      <c r="L1057" s="37">
        <f t="shared" si="48"/>
        <v>0</v>
      </c>
    </row>
    <row r="1058" spans="4:12" x14ac:dyDescent="0.2">
      <c r="D1058" s="416">
        <f>_xlfn.XLOOKUP(C:C,Table1[for Import to Bank Register dropdown],Table1[for Pivot],0,0,1)</f>
        <v>0</v>
      </c>
      <c r="E1058" s="422"/>
      <c r="F1058" s="160">
        <f t="shared" si="50"/>
        <v>2222222</v>
      </c>
      <c r="G1058" s="394">
        <f t="shared" si="49"/>
        <v>0</v>
      </c>
      <c r="I1058" s="395">
        <f>IF(OR(C1058="150 Directors advances", C1058="120 accounts receivable", C1058="720.2 Automobile - Insurance", C1058="720.3 Automobile - License", C1058="870.4 Rent - Insurance", C1058="870.6 Rent - Property Tax", C1058="870.7 Rent - Homeoffice", C1058="870.9 Rent - Water"),
   0,
   IF(Dashboard!$F$5="Quick",
      IF(OR(C1058="190 Automobile",C1058="200 computer hardware",C1058="210 Computer software",C1058="220 Quickbooks software",C1058="230 Office equipment",C1058="240 Office furniture"),
         E1058-(E1058/(1+Dashboard!$F$4)),
         0
      ),
      IF(C1058="750 Business promotion",
         E1058-(E1058/(1+4.793/100)),
         E1058-(E1058/(1+Dashboard!$F$4))
      )
   )
)</f>
        <v>0</v>
      </c>
      <c r="J1058" s="40">
        <f>Bank2[[#This Row],[Money in/ (Money out)]]-Bank2[[#This Row],[GST/HST]]</f>
        <v>0</v>
      </c>
      <c r="L1058" s="37">
        <f t="shared" si="48"/>
        <v>0</v>
      </c>
    </row>
    <row r="1059" spans="4:12" x14ac:dyDescent="0.2">
      <c r="D1059" s="416">
        <f>_xlfn.XLOOKUP(C:C,Table1[for Import to Bank Register dropdown],Table1[for Pivot],0,0,1)</f>
        <v>0</v>
      </c>
      <c r="E1059" s="422"/>
      <c r="F1059" s="160">
        <f t="shared" si="50"/>
        <v>2222222</v>
      </c>
      <c r="G1059" s="394">
        <f t="shared" si="49"/>
        <v>0</v>
      </c>
      <c r="I1059" s="395">
        <f>IF(OR(C1059="150 Directors advances", C1059="120 accounts receivable", C1059="720.2 Automobile - Insurance", C1059="720.3 Automobile - License", C1059="870.4 Rent - Insurance", C1059="870.6 Rent - Property Tax", C1059="870.7 Rent - Homeoffice", C1059="870.9 Rent - Water"),
   0,
   IF(Dashboard!$F$5="Quick",
      IF(OR(C1059="190 Automobile",C1059="200 computer hardware",C1059="210 Computer software",C1059="220 Quickbooks software",C1059="230 Office equipment",C1059="240 Office furniture"),
         E1059-(E1059/(1+Dashboard!$F$4)),
         0
      ),
      IF(C1059="750 Business promotion",
         E1059-(E1059/(1+4.793/100)),
         E1059-(E1059/(1+Dashboard!$F$4))
      )
   )
)</f>
        <v>0</v>
      </c>
      <c r="J1059" s="40">
        <f>Bank2[[#This Row],[Money in/ (Money out)]]-Bank2[[#This Row],[GST/HST]]</f>
        <v>0</v>
      </c>
      <c r="L1059" s="37">
        <f t="shared" si="48"/>
        <v>0</v>
      </c>
    </row>
    <row r="1060" spans="4:12" x14ac:dyDescent="0.2">
      <c r="D1060" s="416">
        <f>_xlfn.XLOOKUP(C:C,Table1[for Import to Bank Register dropdown],Table1[for Pivot],0,0,1)</f>
        <v>0</v>
      </c>
      <c r="E1060" s="422"/>
      <c r="F1060" s="160">
        <f t="shared" si="50"/>
        <v>2222222</v>
      </c>
      <c r="G1060" s="394">
        <f t="shared" si="49"/>
        <v>0</v>
      </c>
      <c r="I1060" s="395">
        <f>IF(OR(C1060="150 Directors advances", C1060="120 accounts receivable", C1060="720.2 Automobile - Insurance", C1060="720.3 Automobile - License", C1060="870.4 Rent - Insurance", C1060="870.6 Rent - Property Tax", C1060="870.7 Rent - Homeoffice", C1060="870.9 Rent - Water"),
   0,
   IF(Dashboard!$F$5="Quick",
      IF(OR(C1060="190 Automobile",C1060="200 computer hardware",C1060="210 Computer software",C1060="220 Quickbooks software",C1060="230 Office equipment",C1060="240 Office furniture"),
         E1060-(E1060/(1+Dashboard!$F$4)),
         0
      ),
      IF(C1060="750 Business promotion",
         E1060-(E1060/(1+4.793/100)),
         E1060-(E1060/(1+Dashboard!$F$4))
      )
   )
)</f>
        <v>0</v>
      </c>
      <c r="J1060" s="40">
        <f>Bank2[[#This Row],[Money in/ (Money out)]]-Bank2[[#This Row],[GST/HST]]</f>
        <v>0</v>
      </c>
      <c r="L1060" s="37">
        <f t="shared" si="48"/>
        <v>0</v>
      </c>
    </row>
    <row r="1061" spans="4:12" x14ac:dyDescent="0.2">
      <c r="D1061" s="416">
        <f>_xlfn.XLOOKUP(C:C,Table1[for Import to Bank Register dropdown],Table1[for Pivot],0,0,1)</f>
        <v>0</v>
      </c>
      <c r="E1061" s="422"/>
      <c r="F1061" s="160">
        <f t="shared" si="50"/>
        <v>2222222</v>
      </c>
      <c r="G1061" s="394">
        <f t="shared" si="49"/>
        <v>0</v>
      </c>
      <c r="I1061" s="395">
        <f>IF(OR(C1061="150 Directors advances", C1061="120 accounts receivable", C1061="720.2 Automobile - Insurance", C1061="720.3 Automobile - License", C1061="870.4 Rent - Insurance", C1061="870.6 Rent - Property Tax", C1061="870.7 Rent - Homeoffice", C1061="870.9 Rent - Water"),
   0,
   IF(Dashboard!$F$5="Quick",
      IF(OR(C1061="190 Automobile",C1061="200 computer hardware",C1061="210 Computer software",C1061="220 Quickbooks software",C1061="230 Office equipment",C1061="240 Office furniture"),
         E1061-(E1061/(1+Dashboard!$F$4)),
         0
      ),
      IF(C1061="750 Business promotion",
         E1061-(E1061/(1+4.793/100)),
         E1061-(E1061/(1+Dashboard!$F$4))
      )
   )
)</f>
        <v>0</v>
      </c>
      <c r="J1061" s="40">
        <f>Bank2[[#This Row],[Money in/ (Money out)]]-Bank2[[#This Row],[GST/HST]]</f>
        <v>0</v>
      </c>
      <c r="L1061" s="37">
        <f t="shared" si="48"/>
        <v>0</v>
      </c>
    </row>
    <row r="1062" spans="4:12" x14ac:dyDescent="0.2">
      <c r="D1062" s="416">
        <f>_xlfn.XLOOKUP(C:C,Table1[for Import to Bank Register dropdown],Table1[for Pivot],0,0,1)</f>
        <v>0</v>
      </c>
      <c r="E1062" s="422"/>
      <c r="F1062" s="160">
        <f t="shared" si="50"/>
        <v>2222222</v>
      </c>
      <c r="G1062" s="394">
        <f t="shared" si="49"/>
        <v>0</v>
      </c>
      <c r="I1062" s="395">
        <f>IF(OR(C1062="150 Directors advances", C1062="120 accounts receivable", C1062="720.2 Automobile - Insurance", C1062="720.3 Automobile - License", C1062="870.4 Rent - Insurance", C1062="870.6 Rent - Property Tax", C1062="870.7 Rent - Homeoffice", C1062="870.9 Rent - Water"),
   0,
   IF(Dashboard!$F$5="Quick",
      IF(OR(C1062="190 Automobile",C1062="200 computer hardware",C1062="210 Computer software",C1062="220 Quickbooks software",C1062="230 Office equipment",C1062="240 Office furniture"),
         E1062-(E1062/(1+Dashboard!$F$4)),
         0
      ),
      IF(C1062="750 Business promotion",
         E1062-(E1062/(1+4.793/100)),
         E1062-(E1062/(1+Dashboard!$F$4))
      )
   )
)</f>
        <v>0</v>
      </c>
      <c r="J1062" s="40">
        <f>Bank2[[#This Row],[Money in/ (Money out)]]-Bank2[[#This Row],[GST/HST]]</f>
        <v>0</v>
      </c>
      <c r="L1062" s="37">
        <f t="shared" si="48"/>
        <v>0</v>
      </c>
    </row>
    <row r="1063" spans="4:12" x14ac:dyDescent="0.2">
      <c r="D1063" s="416">
        <f>_xlfn.XLOOKUP(C:C,Table1[for Import to Bank Register dropdown],Table1[for Pivot],0,0,1)</f>
        <v>0</v>
      </c>
      <c r="E1063" s="422"/>
      <c r="F1063" s="160">
        <f t="shared" si="50"/>
        <v>2222222</v>
      </c>
      <c r="G1063" s="394">
        <f t="shared" si="49"/>
        <v>0</v>
      </c>
      <c r="I1063" s="395">
        <f>IF(OR(C1063="150 Directors advances", C1063="120 accounts receivable", C1063="720.2 Automobile - Insurance", C1063="720.3 Automobile - License", C1063="870.4 Rent - Insurance", C1063="870.6 Rent - Property Tax", C1063="870.7 Rent - Homeoffice", C1063="870.9 Rent - Water"),
   0,
   IF(Dashboard!$F$5="Quick",
      IF(OR(C1063="190 Automobile",C1063="200 computer hardware",C1063="210 Computer software",C1063="220 Quickbooks software",C1063="230 Office equipment",C1063="240 Office furniture"),
         E1063-(E1063/(1+Dashboard!$F$4)),
         0
      ),
      IF(C1063="750 Business promotion",
         E1063-(E1063/(1+4.793/100)),
         E1063-(E1063/(1+Dashboard!$F$4))
      )
   )
)</f>
        <v>0</v>
      </c>
      <c r="J1063" s="40">
        <f>Bank2[[#This Row],[Money in/ (Money out)]]-Bank2[[#This Row],[GST/HST]]</f>
        <v>0</v>
      </c>
      <c r="L1063" s="37">
        <f t="shared" si="48"/>
        <v>0</v>
      </c>
    </row>
    <row r="1064" spans="4:12" x14ac:dyDescent="0.2">
      <c r="D1064" s="416">
        <f>_xlfn.XLOOKUP(C:C,Table1[for Import to Bank Register dropdown],Table1[for Pivot],0,0,1)</f>
        <v>0</v>
      </c>
      <c r="E1064" s="422"/>
      <c r="F1064" s="160">
        <f t="shared" si="50"/>
        <v>2222222</v>
      </c>
      <c r="G1064" s="394">
        <f t="shared" si="49"/>
        <v>0</v>
      </c>
      <c r="I1064" s="395">
        <f>IF(OR(C1064="150 Directors advances", C1064="120 accounts receivable", C1064="720.2 Automobile - Insurance", C1064="720.3 Automobile - License", C1064="870.4 Rent - Insurance", C1064="870.6 Rent - Property Tax", C1064="870.7 Rent - Homeoffice", C1064="870.9 Rent - Water"),
   0,
   IF(Dashboard!$F$5="Quick",
      IF(OR(C1064="190 Automobile",C1064="200 computer hardware",C1064="210 Computer software",C1064="220 Quickbooks software",C1064="230 Office equipment",C1064="240 Office furniture"),
         E1064-(E1064/(1+Dashboard!$F$4)),
         0
      ),
      IF(C1064="750 Business promotion",
         E1064-(E1064/(1+4.793/100)),
         E1064-(E1064/(1+Dashboard!$F$4))
      )
   )
)</f>
        <v>0</v>
      </c>
      <c r="J1064" s="40">
        <f>Bank2[[#This Row],[Money in/ (Money out)]]-Bank2[[#This Row],[GST/HST]]</f>
        <v>0</v>
      </c>
      <c r="L1064" s="37">
        <f t="shared" si="48"/>
        <v>0</v>
      </c>
    </row>
    <row r="1065" spans="4:12" x14ac:dyDescent="0.2">
      <c r="D1065" s="416">
        <f>_xlfn.XLOOKUP(C:C,Table1[for Import to Bank Register dropdown],Table1[for Pivot],0,0,1)</f>
        <v>0</v>
      </c>
      <c r="E1065" s="422"/>
      <c r="F1065" s="160">
        <f t="shared" si="50"/>
        <v>2222222</v>
      </c>
      <c r="G1065" s="394">
        <f t="shared" si="49"/>
        <v>0</v>
      </c>
      <c r="I1065" s="395">
        <f>IF(OR(C1065="150 Directors advances", C1065="120 accounts receivable", C1065="720.2 Automobile - Insurance", C1065="720.3 Automobile - License", C1065="870.4 Rent - Insurance", C1065="870.6 Rent - Property Tax", C1065="870.7 Rent - Homeoffice", C1065="870.9 Rent - Water"),
   0,
   IF(Dashboard!$F$5="Quick",
      IF(OR(C1065="190 Automobile",C1065="200 computer hardware",C1065="210 Computer software",C1065="220 Quickbooks software",C1065="230 Office equipment",C1065="240 Office furniture"),
         E1065-(E1065/(1+Dashboard!$F$4)),
         0
      ),
      IF(C1065="750 Business promotion",
         E1065-(E1065/(1+4.793/100)),
         E1065-(E1065/(1+Dashboard!$F$4))
      )
   )
)</f>
        <v>0</v>
      </c>
      <c r="J1065" s="40">
        <f>Bank2[[#This Row],[Money in/ (Money out)]]-Bank2[[#This Row],[GST/HST]]</f>
        <v>0</v>
      </c>
      <c r="L1065" s="37">
        <f t="shared" si="48"/>
        <v>0</v>
      </c>
    </row>
    <row r="1066" spans="4:12" x14ac:dyDescent="0.2">
      <c r="D1066" s="416">
        <f>_xlfn.XLOOKUP(C:C,Table1[for Import to Bank Register dropdown],Table1[for Pivot],0,0,1)</f>
        <v>0</v>
      </c>
      <c r="E1066" s="422"/>
      <c r="F1066" s="160">
        <f t="shared" si="50"/>
        <v>2222222</v>
      </c>
      <c r="G1066" s="394">
        <f t="shared" si="49"/>
        <v>0</v>
      </c>
      <c r="I1066" s="395">
        <f>IF(OR(C1066="150 Directors advances", C1066="120 accounts receivable", C1066="720.2 Automobile - Insurance", C1066="720.3 Automobile - License", C1066="870.4 Rent - Insurance", C1066="870.6 Rent - Property Tax", C1066="870.7 Rent - Homeoffice", C1066="870.9 Rent - Water"),
   0,
   IF(Dashboard!$F$5="Quick",
      IF(OR(C1066="190 Automobile",C1066="200 computer hardware",C1066="210 Computer software",C1066="220 Quickbooks software",C1066="230 Office equipment",C1066="240 Office furniture"),
         E1066-(E1066/(1+Dashboard!$F$4)),
         0
      ),
      IF(C1066="750 Business promotion",
         E1066-(E1066/(1+4.793/100)),
         E1066-(E1066/(1+Dashboard!$F$4))
      )
   )
)</f>
        <v>0</v>
      </c>
      <c r="J1066" s="40">
        <f>Bank2[[#This Row],[Money in/ (Money out)]]-Bank2[[#This Row],[GST/HST]]</f>
        <v>0</v>
      </c>
      <c r="L1066" s="37">
        <f t="shared" si="48"/>
        <v>0</v>
      </c>
    </row>
    <row r="1067" spans="4:12" x14ac:dyDescent="0.2">
      <c r="D1067" s="416">
        <f>_xlfn.XLOOKUP(C:C,Table1[for Import to Bank Register dropdown],Table1[for Pivot],0,0,1)</f>
        <v>0</v>
      </c>
      <c r="E1067" s="422"/>
      <c r="F1067" s="160">
        <f t="shared" si="50"/>
        <v>2222222</v>
      </c>
      <c r="G1067" s="394">
        <f t="shared" si="49"/>
        <v>0</v>
      </c>
      <c r="I1067" s="395">
        <f>IF(OR(C1067="150 Directors advances", C1067="120 accounts receivable", C1067="720.2 Automobile - Insurance", C1067="720.3 Automobile - License", C1067="870.4 Rent - Insurance", C1067="870.6 Rent - Property Tax", C1067="870.7 Rent - Homeoffice", C1067="870.9 Rent - Water"),
   0,
   IF(Dashboard!$F$5="Quick",
      IF(OR(C1067="190 Automobile",C1067="200 computer hardware",C1067="210 Computer software",C1067="220 Quickbooks software",C1067="230 Office equipment",C1067="240 Office furniture"),
         E1067-(E1067/(1+Dashboard!$F$4)),
         0
      ),
      IF(C1067="750 Business promotion",
         E1067-(E1067/(1+4.793/100)),
         E1067-(E1067/(1+Dashboard!$F$4))
      )
   )
)</f>
        <v>0</v>
      </c>
      <c r="J1067" s="40">
        <f>Bank2[[#This Row],[Money in/ (Money out)]]-Bank2[[#This Row],[GST/HST]]</f>
        <v>0</v>
      </c>
      <c r="L1067" s="37">
        <f t="shared" si="48"/>
        <v>0</v>
      </c>
    </row>
    <row r="1068" spans="4:12" x14ac:dyDescent="0.2">
      <c r="D1068" s="416">
        <f>_xlfn.XLOOKUP(C:C,Table1[for Import to Bank Register dropdown],Table1[for Pivot],0,0,1)</f>
        <v>0</v>
      </c>
      <c r="E1068" s="422"/>
      <c r="F1068" s="160">
        <f t="shared" si="50"/>
        <v>2222222</v>
      </c>
      <c r="G1068" s="394">
        <f t="shared" si="49"/>
        <v>0</v>
      </c>
      <c r="I1068" s="395">
        <f>IF(OR(C1068="150 Directors advances", C1068="120 accounts receivable", C1068="720.2 Automobile - Insurance", C1068="720.3 Automobile - License", C1068="870.4 Rent - Insurance", C1068="870.6 Rent - Property Tax", C1068="870.7 Rent - Homeoffice", C1068="870.9 Rent - Water"),
   0,
   IF(Dashboard!$F$5="Quick",
      IF(OR(C1068="190 Automobile",C1068="200 computer hardware",C1068="210 Computer software",C1068="220 Quickbooks software",C1068="230 Office equipment",C1068="240 Office furniture"),
         E1068-(E1068/(1+Dashboard!$F$4)),
         0
      ),
      IF(C1068="750 Business promotion",
         E1068-(E1068/(1+4.793/100)),
         E1068-(E1068/(1+Dashboard!$F$4))
      )
   )
)</f>
        <v>0</v>
      </c>
      <c r="J1068" s="40">
        <f>Bank2[[#This Row],[Money in/ (Money out)]]-Bank2[[#This Row],[GST/HST]]</f>
        <v>0</v>
      </c>
      <c r="L1068" s="37">
        <f t="shared" si="48"/>
        <v>0</v>
      </c>
    </row>
    <row r="1069" spans="4:12" x14ac:dyDescent="0.2">
      <c r="D1069" s="416">
        <f>_xlfn.XLOOKUP(C:C,Table1[for Import to Bank Register dropdown],Table1[for Pivot],0,0,1)</f>
        <v>0</v>
      </c>
      <c r="E1069" s="422"/>
      <c r="F1069" s="160">
        <f t="shared" si="50"/>
        <v>2222222</v>
      </c>
      <c r="G1069" s="394">
        <f t="shared" si="49"/>
        <v>0</v>
      </c>
      <c r="I1069" s="395">
        <f>IF(OR(C1069="150 Directors advances", C1069="120 accounts receivable", C1069="720.2 Automobile - Insurance", C1069="720.3 Automobile - License", C1069="870.4 Rent - Insurance", C1069="870.6 Rent - Property Tax", C1069="870.7 Rent - Homeoffice", C1069="870.9 Rent - Water"),
   0,
   IF(Dashboard!$F$5="Quick",
      IF(OR(C1069="190 Automobile",C1069="200 computer hardware",C1069="210 Computer software",C1069="220 Quickbooks software",C1069="230 Office equipment",C1069="240 Office furniture"),
         E1069-(E1069/(1+Dashboard!$F$4)),
         0
      ),
      IF(C1069="750 Business promotion",
         E1069-(E1069/(1+4.793/100)),
         E1069-(E1069/(1+Dashboard!$F$4))
      )
   )
)</f>
        <v>0</v>
      </c>
      <c r="J1069" s="40">
        <f>Bank2[[#This Row],[Money in/ (Money out)]]-Bank2[[#This Row],[GST/HST]]</f>
        <v>0</v>
      </c>
      <c r="L1069" s="37">
        <f t="shared" si="48"/>
        <v>0</v>
      </c>
    </row>
    <row r="1070" spans="4:12" x14ac:dyDescent="0.2">
      <c r="D1070" s="416">
        <f>_xlfn.XLOOKUP(C:C,Table1[for Import to Bank Register dropdown],Table1[for Pivot],0,0,1)</f>
        <v>0</v>
      </c>
      <c r="E1070" s="422"/>
      <c r="F1070" s="160">
        <f t="shared" si="50"/>
        <v>2222222</v>
      </c>
      <c r="G1070" s="394">
        <f t="shared" si="49"/>
        <v>0</v>
      </c>
      <c r="I1070" s="395">
        <f>IF(OR(C1070="150 Directors advances", C1070="120 accounts receivable", C1070="720.2 Automobile - Insurance", C1070="720.3 Automobile - License", C1070="870.4 Rent - Insurance", C1070="870.6 Rent - Property Tax", C1070="870.7 Rent - Homeoffice", C1070="870.9 Rent - Water"),
   0,
   IF(Dashboard!$F$5="Quick",
      IF(OR(C1070="190 Automobile",C1070="200 computer hardware",C1070="210 Computer software",C1070="220 Quickbooks software",C1070="230 Office equipment",C1070="240 Office furniture"),
         E1070-(E1070/(1+Dashboard!$F$4)),
         0
      ),
      IF(C1070="750 Business promotion",
         E1070-(E1070/(1+4.793/100)),
         E1070-(E1070/(1+Dashboard!$F$4))
      )
   )
)</f>
        <v>0</v>
      </c>
      <c r="J1070" s="40">
        <f>Bank2[[#This Row],[Money in/ (Money out)]]-Bank2[[#This Row],[GST/HST]]</f>
        <v>0</v>
      </c>
      <c r="L1070" s="37">
        <f t="shared" si="48"/>
        <v>0</v>
      </c>
    </row>
    <row r="1071" spans="4:12" x14ac:dyDescent="0.2">
      <c r="D1071" s="416">
        <f>_xlfn.XLOOKUP(C:C,Table1[for Import to Bank Register dropdown],Table1[for Pivot],0,0,1)</f>
        <v>0</v>
      </c>
      <c r="E1071" s="422"/>
      <c r="F1071" s="160">
        <f t="shared" si="50"/>
        <v>2222222</v>
      </c>
      <c r="G1071" s="394">
        <f t="shared" si="49"/>
        <v>0</v>
      </c>
      <c r="I1071" s="395">
        <f>IF(OR(C1071="150 Directors advances", C1071="120 accounts receivable", C1071="720.2 Automobile - Insurance", C1071="720.3 Automobile - License", C1071="870.4 Rent - Insurance", C1071="870.6 Rent - Property Tax", C1071="870.7 Rent - Homeoffice", C1071="870.9 Rent - Water"),
   0,
   IF(Dashboard!$F$5="Quick",
      IF(OR(C1071="190 Automobile",C1071="200 computer hardware",C1071="210 Computer software",C1071="220 Quickbooks software",C1071="230 Office equipment",C1071="240 Office furniture"),
         E1071-(E1071/(1+Dashboard!$F$4)),
         0
      ),
      IF(C1071="750 Business promotion",
         E1071-(E1071/(1+4.793/100)),
         E1071-(E1071/(1+Dashboard!$F$4))
      )
   )
)</f>
        <v>0</v>
      </c>
      <c r="J1071" s="40">
        <f>Bank2[[#This Row],[Money in/ (Money out)]]-Bank2[[#This Row],[GST/HST]]</f>
        <v>0</v>
      </c>
      <c r="L1071" s="37">
        <f t="shared" si="48"/>
        <v>0</v>
      </c>
    </row>
    <row r="1072" spans="4:12" x14ac:dyDescent="0.2">
      <c r="D1072" s="416">
        <f>_xlfn.XLOOKUP(C:C,Table1[for Import to Bank Register dropdown],Table1[for Pivot],0,0,1)</f>
        <v>0</v>
      </c>
      <c r="E1072" s="422"/>
      <c r="F1072" s="160">
        <f t="shared" si="50"/>
        <v>2222222</v>
      </c>
      <c r="G1072" s="394">
        <f t="shared" si="49"/>
        <v>0</v>
      </c>
      <c r="I1072" s="395">
        <f>IF(OR(C1072="150 Directors advances", C1072="120 accounts receivable", C1072="720.2 Automobile - Insurance", C1072="720.3 Automobile - License", C1072="870.4 Rent - Insurance", C1072="870.6 Rent - Property Tax", C1072="870.7 Rent - Homeoffice", C1072="870.9 Rent - Water"),
   0,
   IF(Dashboard!$F$5="Quick",
      IF(OR(C1072="190 Automobile",C1072="200 computer hardware",C1072="210 Computer software",C1072="220 Quickbooks software",C1072="230 Office equipment",C1072="240 Office furniture"),
         E1072-(E1072/(1+Dashboard!$F$4)),
         0
      ),
      IF(C1072="750 Business promotion",
         E1072-(E1072/(1+4.793/100)),
         E1072-(E1072/(1+Dashboard!$F$4))
      )
   )
)</f>
        <v>0</v>
      </c>
      <c r="J1072" s="40">
        <f>Bank2[[#This Row],[Money in/ (Money out)]]-Bank2[[#This Row],[GST/HST]]</f>
        <v>0</v>
      </c>
      <c r="L1072" s="37">
        <f t="shared" si="48"/>
        <v>0</v>
      </c>
    </row>
    <row r="1073" spans="4:12" x14ac:dyDescent="0.2">
      <c r="D1073" s="416">
        <f>_xlfn.XLOOKUP(C:C,Table1[for Import to Bank Register dropdown],Table1[for Pivot],0,0,1)</f>
        <v>0</v>
      </c>
      <c r="E1073" s="422"/>
      <c r="F1073" s="160">
        <f t="shared" si="50"/>
        <v>2222222</v>
      </c>
      <c r="G1073" s="394">
        <f t="shared" si="49"/>
        <v>0</v>
      </c>
      <c r="I1073" s="395">
        <f>IF(OR(C1073="150 Directors advances", C1073="120 accounts receivable", C1073="720.2 Automobile - Insurance", C1073="720.3 Automobile - License", C1073="870.4 Rent - Insurance", C1073="870.6 Rent - Property Tax", C1073="870.7 Rent - Homeoffice", C1073="870.9 Rent - Water"),
   0,
   IF(Dashboard!$F$5="Quick",
      IF(OR(C1073="190 Automobile",C1073="200 computer hardware",C1073="210 Computer software",C1073="220 Quickbooks software",C1073="230 Office equipment",C1073="240 Office furniture"),
         E1073-(E1073/(1+Dashboard!$F$4)),
         0
      ),
      IF(C1073="750 Business promotion",
         E1073-(E1073/(1+4.793/100)),
         E1073-(E1073/(1+Dashboard!$F$4))
      )
   )
)</f>
        <v>0</v>
      </c>
      <c r="J1073" s="40">
        <f>Bank2[[#This Row],[Money in/ (Money out)]]-Bank2[[#This Row],[GST/HST]]</f>
        <v>0</v>
      </c>
      <c r="L1073" s="37">
        <f t="shared" si="48"/>
        <v>0</v>
      </c>
    </row>
    <row r="1074" spans="4:12" x14ac:dyDescent="0.2">
      <c r="D1074" s="416">
        <f>_xlfn.XLOOKUP(C:C,Table1[for Import to Bank Register dropdown],Table1[for Pivot],0,0,1)</f>
        <v>0</v>
      </c>
      <c r="E1074" s="422"/>
      <c r="F1074" s="160">
        <f t="shared" si="50"/>
        <v>2222222</v>
      </c>
      <c r="G1074" s="394">
        <f t="shared" si="49"/>
        <v>0</v>
      </c>
      <c r="I1074" s="395">
        <f>IF(OR(C1074="150 Directors advances", C1074="120 accounts receivable", C1074="720.2 Automobile - Insurance", C1074="720.3 Automobile - License", C1074="870.4 Rent - Insurance", C1074="870.6 Rent - Property Tax", C1074="870.7 Rent - Homeoffice", C1074="870.9 Rent - Water"),
   0,
   IF(Dashboard!$F$5="Quick",
      IF(OR(C1074="190 Automobile",C1074="200 computer hardware",C1074="210 Computer software",C1074="220 Quickbooks software",C1074="230 Office equipment",C1074="240 Office furniture"),
         E1074-(E1074/(1+Dashboard!$F$4)),
         0
      ),
      IF(C1074="750 Business promotion",
         E1074-(E1074/(1+4.793/100)),
         E1074-(E1074/(1+Dashboard!$F$4))
      )
   )
)</f>
        <v>0</v>
      </c>
      <c r="J1074" s="40">
        <f>Bank2[[#This Row],[Money in/ (Money out)]]-Bank2[[#This Row],[GST/HST]]</f>
        <v>0</v>
      </c>
      <c r="L1074" s="37">
        <f t="shared" si="48"/>
        <v>0</v>
      </c>
    </row>
    <row r="1075" spans="4:12" x14ac:dyDescent="0.2">
      <c r="D1075" s="416">
        <f>_xlfn.XLOOKUP(C:C,Table1[for Import to Bank Register dropdown],Table1[for Pivot],0,0,1)</f>
        <v>0</v>
      </c>
      <c r="E1075" s="422"/>
      <c r="F1075" s="160">
        <f t="shared" si="50"/>
        <v>2222222</v>
      </c>
      <c r="G1075" s="394">
        <f t="shared" si="49"/>
        <v>0</v>
      </c>
      <c r="I1075" s="395">
        <f>IF(OR(C1075="150 Directors advances", C1075="120 accounts receivable", C1075="720.2 Automobile - Insurance", C1075="720.3 Automobile - License", C1075="870.4 Rent - Insurance", C1075="870.6 Rent - Property Tax", C1075="870.7 Rent - Homeoffice", C1075="870.9 Rent - Water"),
   0,
   IF(Dashboard!$F$5="Quick",
      IF(OR(C1075="190 Automobile",C1075="200 computer hardware",C1075="210 Computer software",C1075="220 Quickbooks software",C1075="230 Office equipment",C1075="240 Office furniture"),
         E1075-(E1075/(1+Dashboard!$F$4)),
         0
      ),
      IF(C1075="750 Business promotion",
         E1075-(E1075/(1+4.793/100)),
         E1075-(E1075/(1+Dashboard!$F$4))
      )
   )
)</f>
        <v>0</v>
      </c>
      <c r="J1075" s="40">
        <f>Bank2[[#This Row],[Money in/ (Money out)]]-Bank2[[#This Row],[GST/HST]]</f>
        <v>0</v>
      </c>
      <c r="L1075" s="37">
        <f t="shared" si="48"/>
        <v>0</v>
      </c>
    </row>
    <row r="1076" spans="4:12" x14ac:dyDescent="0.2">
      <c r="D1076" s="416">
        <f>_xlfn.XLOOKUP(C:C,Table1[for Import to Bank Register dropdown],Table1[for Pivot],0,0,1)</f>
        <v>0</v>
      </c>
      <c r="E1076" s="422"/>
      <c r="F1076" s="160">
        <f t="shared" si="50"/>
        <v>2222222</v>
      </c>
      <c r="G1076" s="394">
        <f t="shared" si="49"/>
        <v>0</v>
      </c>
      <c r="I1076" s="395">
        <f>IF(OR(C1076="150 Directors advances", C1076="120 accounts receivable", C1076="720.2 Automobile - Insurance", C1076="720.3 Automobile - License", C1076="870.4 Rent - Insurance", C1076="870.6 Rent - Property Tax", C1076="870.7 Rent - Homeoffice", C1076="870.9 Rent - Water"),
   0,
   IF(Dashboard!$F$5="Quick",
      IF(OR(C1076="190 Automobile",C1076="200 computer hardware",C1076="210 Computer software",C1076="220 Quickbooks software",C1076="230 Office equipment",C1076="240 Office furniture"),
         E1076-(E1076/(1+Dashboard!$F$4)),
         0
      ),
      IF(C1076="750 Business promotion",
         E1076-(E1076/(1+4.793/100)),
         E1076-(E1076/(1+Dashboard!$F$4))
      )
   )
)</f>
        <v>0</v>
      </c>
      <c r="J1076" s="40">
        <f>Bank2[[#This Row],[Money in/ (Money out)]]-Bank2[[#This Row],[GST/HST]]</f>
        <v>0</v>
      </c>
      <c r="L1076" s="37">
        <f t="shared" si="48"/>
        <v>0</v>
      </c>
    </row>
    <row r="1077" spans="4:12" x14ac:dyDescent="0.2">
      <c r="D1077" s="416">
        <f>_xlfn.XLOOKUP(C:C,Table1[for Import to Bank Register dropdown],Table1[for Pivot],0,0,1)</f>
        <v>0</v>
      </c>
      <c r="E1077" s="422"/>
      <c r="F1077" s="160">
        <f t="shared" si="50"/>
        <v>2222222</v>
      </c>
      <c r="G1077" s="394">
        <f t="shared" si="49"/>
        <v>0</v>
      </c>
      <c r="I1077" s="395">
        <f>IF(OR(C1077="150 Directors advances", C1077="120 accounts receivable", C1077="720.2 Automobile - Insurance", C1077="720.3 Automobile - License", C1077="870.4 Rent - Insurance", C1077="870.6 Rent - Property Tax", C1077="870.7 Rent - Homeoffice", C1077="870.9 Rent - Water"),
   0,
   IF(Dashboard!$F$5="Quick",
      IF(OR(C1077="190 Automobile",C1077="200 computer hardware",C1077="210 Computer software",C1077="220 Quickbooks software",C1077="230 Office equipment",C1077="240 Office furniture"),
         E1077-(E1077/(1+Dashboard!$F$4)),
         0
      ),
      IF(C1077="750 Business promotion",
         E1077-(E1077/(1+4.793/100)),
         E1077-(E1077/(1+Dashboard!$F$4))
      )
   )
)</f>
        <v>0</v>
      </c>
      <c r="J1077" s="40">
        <f>Bank2[[#This Row],[Money in/ (Money out)]]-Bank2[[#This Row],[GST/HST]]</f>
        <v>0</v>
      </c>
      <c r="L1077" s="37">
        <f t="shared" si="48"/>
        <v>0</v>
      </c>
    </row>
    <row r="1078" spans="4:12" x14ac:dyDescent="0.2">
      <c r="D1078" s="416">
        <f>_xlfn.XLOOKUP(C:C,Table1[for Import to Bank Register dropdown],Table1[for Pivot],0,0,1)</f>
        <v>0</v>
      </c>
      <c r="E1078" s="422"/>
      <c r="F1078" s="160">
        <f t="shared" si="50"/>
        <v>2222222</v>
      </c>
      <c r="G1078" s="394">
        <f t="shared" si="49"/>
        <v>0</v>
      </c>
      <c r="I1078" s="395">
        <f>IF(OR(C1078="150 Directors advances", C1078="120 accounts receivable", C1078="720.2 Automobile - Insurance", C1078="720.3 Automobile - License", C1078="870.4 Rent - Insurance", C1078="870.6 Rent - Property Tax", C1078="870.7 Rent - Homeoffice", C1078="870.9 Rent - Water"),
   0,
   IF(Dashboard!$F$5="Quick",
      IF(OR(C1078="190 Automobile",C1078="200 computer hardware",C1078="210 Computer software",C1078="220 Quickbooks software",C1078="230 Office equipment",C1078="240 Office furniture"),
         E1078-(E1078/(1+Dashboard!$F$4)),
         0
      ),
      IF(C1078="750 Business promotion",
         E1078-(E1078/(1+4.793/100)),
         E1078-(E1078/(1+Dashboard!$F$4))
      )
   )
)</f>
        <v>0</v>
      </c>
      <c r="J1078" s="40">
        <f>Bank2[[#This Row],[Money in/ (Money out)]]-Bank2[[#This Row],[GST/HST]]</f>
        <v>0</v>
      </c>
      <c r="L1078" s="37">
        <f t="shared" si="48"/>
        <v>0</v>
      </c>
    </row>
    <row r="1079" spans="4:12" x14ac:dyDescent="0.2">
      <c r="D1079" s="416">
        <f>_xlfn.XLOOKUP(C:C,Table1[for Import to Bank Register dropdown],Table1[for Pivot],0,0,1)</f>
        <v>0</v>
      </c>
      <c r="E1079" s="422"/>
      <c r="F1079" s="160">
        <f t="shared" si="50"/>
        <v>2222222</v>
      </c>
      <c r="G1079" s="394">
        <f t="shared" si="49"/>
        <v>0</v>
      </c>
      <c r="I1079" s="395">
        <f>IF(OR(C1079="150 Directors advances", C1079="120 accounts receivable", C1079="720.2 Automobile - Insurance", C1079="720.3 Automobile - License", C1079="870.4 Rent - Insurance", C1079="870.6 Rent - Property Tax", C1079="870.7 Rent - Homeoffice", C1079="870.9 Rent - Water"),
   0,
   IF(Dashboard!$F$5="Quick",
      IF(OR(C1079="190 Automobile",C1079="200 computer hardware",C1079="210 Computer software",C1079="220 Quickbooks software",C1079="230 Office equipment",C1079="240 Office furniture"),
         E1079-(E1079/(1+Dashboard!$F$4)),
         0
      ),
      IF(C1079="750 Business promotion",
         E1079-(E1079/(1+4.793/100)),
         E1079-(E1079/(1+Dashboard!$F$4))
      )
   )
)</f>
        <v>0</v>
      </c>
      <c r="J1079" s="40">
        <f>Bank2[[#This Row],[Money in/ (Money out)]]-Bank2[[#This Row],[GST/HST]]</f>
        <v>0</v>
      </c>
      <c r="L1079" s="37">
        <f t="shared" si="48"/>
        <v>0</v>
      </c>
    </row>
    <row r="1080" spans="4:12" x14ac:dyDescent="0.2">
      <c r="D1080" s="416">
        <f>_xlfn.XLOOKUP(C:C,Table1[for Import to Bank Register dropdown],Table1[for Pivot],0,0,1)</f>
        <v>0</v>
      </c>
      <c r="E1080" s="422"/>
      <c r="F1080" s="160">
        <f t="shared" si="50"/>
        <v>2222222</v>
      </c>
      <c r="G1080" s="394">
        <f t="shared" si="49"/>
        <v>0</v>
      </c>
      <c r="I1080" s="395">
        <f>IF(OR(C1080="150 Directors advances", C1080="120 accounts receivable", C1080="720.2 Automobile - Insurance", C1080="720.3 Automobile - License", C1080="870.4 Rent - Insurance", C1080="870.6 Rent - Property Tax", C1080="870.7 Rent - Homeoffice", C1080="870.9 Rent - Water"),
   0,
   IF(Dashboard!$F$5="Quick",
      IF(OR(C1080="190 Automobile",C1080="200 computer hardware",C1080="210 Computer software",C1080="220 Quickbooks software",C1080="230 Office equipment",C1080="240 Office furniture"),
         E1080-(E1080/(1+Dashboard!$F$4)),
         0
      ),
      IF(C1080="750 Business promotion",
         E1080-(E1080/(1+4.793/100)),
         E1080-(E1080/(1+Dashboard!$F$4))
      )
   )
)</f>
        <v>0</v>
      </c>
      <c r="J1080" s="40">
        <f>Bank2[[#This Row],[Money in/ (Money out)]]-Bank2[[#This Row],[GST/HST]]</f>
        <v>0</v>
      </c>
      <c r="L1080" s="37">
        <f t="shared" si="48"/>
        <v>0</v>
      </c>
    </row>
    <row r="1081" spans="4:12" x14ac:dyDescent="0.2">
      <c r="D1081" s="416">
        <f>_xlfn.XLOOKUP(C:C,Table1[for Import to Bank Register dropdown],Table1[for Pivot],0,0,1)</f>
        <v>0</v>
      </c>
      <c r="E1081" s="422"/>
      <c r="F1081" s="160">
        <f t="shared" si="50"/>
        <v>2222222</v>
      </c>
      <c r="G1081" s="394">
        <f t="shared" si="49"/>
        <v>0</v>
      </c>
      <c r="I1081" s="395">
        <f>IF(OR(C1081="150 Directors advances", C1081="120 accounts receivable", C1081="720.2 Automobile - Insurance", C1081="720.3 Automobile - License", C1081="870.4 Rent - Insurance", C1081="870.6 Rent - Property Tax", C1081="870.7 Rent - Homeoffice", C1081="870.9 Rent - Water"),
   0,
   IF(Dashboard!$F$5="Quick",
      IF(OR(C1081="190 Automobile",C1081="200 computer hardware",C1081="210 Computer software",C1081="220 Quickbooks software",C1081="230 Office equipment",C1081="240 Office furniture"),
         E1081-(E1081/(1+Dashboard!$F$4)),
         0
      ),
      IF(C1081="750 Business promotion",
         E1081-(E1081/(1+4.793/100)),
         E1081-(E1081/(1+Dashboard!$F$4))
      )
   )
)</f>
        <v>0</v>
      </c>
      <c r="J1081" s="40">
        <f>Bank2[[#This Row],[Money in/ (Money out)]]-Bank2[[#This Row],[GST/HST]]</f>
        <v>0</v>
      </c>
      <c r="L1081" s="37">
        <f t="shared" si="48"/>
        <v>0</v>
      </c>
    </row>
    <row r="1082" spans="4:12" x14ac:dyDescent="0.2">
      <c r="D1082" s="416">
        <f>_xlfn.XLOOKUP(C:C,Table1[for Import to Bank Register dropdown],Table1[for Pivot],0,0,1)</f>
        <v>0</v>
      </c>
      <c r="E1082" s="422"/>
      <c r="F1082" s="160">
        <f t="shared" si="50"/>
        <v>2222222</v>
      </c>
      <c r="G1082" s="394">
        <f t="shared" si="49"/>
        <v>0</v>
      </c>
      <c r="I1082" s="395">
        <f>IF(OR(C1082="150 Directors advances", C1082="120 accounts receivable", C1082="720.2 Automobile - Insurance", C1082="720.3 Automobile - License", C1082="870.4 Rent - Insurance", C1082="870.6 Rent - Property Tax", C1082="870.7 Rent - Homeoffice", C1082="870.9 Rent - Water"),
   0,
   IF(Dashboard!$F$5="Quick",
      IF(OR(C1082="190 Automobile",C1082="200 computer hardware",C1082="210 Computer software",C1082="220 Quickbooks software",C1082="230 Office equipment",C1082="240 Office furniture"),
         E1082-(E1082/(1+Dashboard!$F$4)),
         0
      ),
      IF(C1082="750 Business promotion",
         E1082-(E1082/(1+4.793/100)),
         E1082-(E1082/(1+Dashboard!$F$4))
      )
   )
)</f>
        <v>0</v>
      </c>
      <c r="J1082" s="40">
        <f>Bank2[[#This Row],[Money in/ (Money out)]]-Bank2[[#This Row],[GST/HST]]</f>
        <v>0</v>
      </c>
      <c r="L1082" s="37">
        <f t="shared" si="48"/>
        <v>0</v>
      </c>
    </row>
    <row r="1083" spans="4:12" x14ac:dyDescent="0.2">
      <c r="D1083" s="416">
        <f>_xlfn.XLOOKUP(C:C,Table1[for Import to Bank Register dropdown],Table1[for Pivot],0,0,1)</f>
        <v>0</v>
      </c>
      <c r="E1083" s="422"/>
      <c r="F1083" s="160">
        <f t="shared" si="50"/>
        <v>2222222</v>
      </c>
      <c r="G1083" s="394">
        <f t="shared" si="49"/>
        <v>0</v>
      </c>
      <c r="I1083" s="395">
        <f>IF(OR(C1083="150 Directors advances", C1083="120 accounts receivable", C1083="720.2 Automobile - Insurance", C1083="720.3 Automobile - License", C1083="870.4 Rent - Insurance", C1083="870.6 Rent - Property Tax", C1083="870.7 Rent - Homeoffice", C1083="870.9 Rent - Water"),
   0,
   IF(Dashboard!$F$5="Quick",
      IF(OR(C1083="190 Automobile",C1083="200 computer hardware",C1083="210 Computer software",C1083="220 Quickbooks software",C1083="230 Office equipment",C1083="240 Office furniture"),
         E1083-(E1083/(1+Dashboard!$F$4)),
         0
      ),
      IF(C1083="750 Business promotion",
         E1083-(E1083/(1+4.793/100)),
         E1083-(E1083/(1+Dashboard!$F$4))
      )
   )
)</f>
        <v>0</v>
      </c>
      <c r="J1083" s="40">
        <f>Bank2[[#This Row],[Money in/ (Money out)]]-Bank2[[#This Row],[GST/HST]]</f>
        <v>0</v>
      </c>
      <c r="L1083" s="37">
        <f t="shared" si="48"/>
        <v>0</v>
      </c>
    </row>
    <row r="1084" spans="4:12" x14ac:dyDescent="0.2">
      <c r="D1084" s="416">
        <f>_xlfn.XLOOKUP(C:C,Table1[for Import to Bank Register dropdown],Table1[for Pivot],0,0,1)</f>
        <v>0</v>
      </c>
      <c r="E1084" s="422"/>
      <c r="F1084" s="160">
        <f t="shared" si="50"/>
        <v>2222222</v>
      </c>
      <c r="G1084" s="394">
        <f t="shared" si="49"/>
        <v>0</v>
      </c>
      <c r="I1084" s="395">
        <f>IF(OR(C1084="150 Directors advances", C1084="120 accounts receivable", C1084="720.2 Automobile - Insurance", C1084="720.3 Automobile - License", C1084="870.4 Rent - Insurance", C1084="870.6 Rent - Property Tax", C1084="870.7 Rent - Homeoffice", C1084="870.9 Rent - Water"),
   0,
   IF(Dashboard!$F$5="Quick",
      IF(OR(C1084="190 Automobile",C1084="200 computer hardware",C1084="210 Computer software",C1084="220 Quickbooks software",C1084="230 Office equipment",C1084="240 Office furniture"),
         E1084-(E1084/(1+Dashboard!$F$4)),
         0
      ),
      IF(C1084="750 Business promotion",
         E1084-(E1084/(1+4.793/100)),
         E1084-(E1084/(1+Dashboard!$F$4))
      )
   )
)</f>
        <v>0</v>
      </c>
      <c r="J1084" s="40">
        <f>Bank2[[#This Row],[Money in/ (Money out)]]-Bank2[[#This Row],[GST/HST]]</f>
        <v>0</v>
      </c>
      <c r="L1084" s="37">
        <f t="shared" si="48"/>
        <v>0</v>
      </c>
    </row>
    <row r="1085" spans="4:12" x14ac:dyDescent="0.2">
      <c r="D1085" s="416">
        <f>_xlfn.XLOOKUP(C:C,Table1[for Import to Bank Register dropdown],Table1[for Pivot],0,0,1)</f>
        <v>0</v>
      </c>
      <c r="E1085" s="422"/>
      <c r="F1085" s="160">
        <f t="shared" si="50"/>
        <v>2222222</v>
      </c>
      <c r="G1085" s="394">
        <f t="shared" si="49"/>
        <v>0</v>
      </c>
      <c r="I1085" s="395">
        <f>IF(OR(C1085="150 Directors advances", C1085="120 accounts receivable", C1085="720.2 Automobile - Insurance", C1085="720.3 Automobile - License", C1085="870.4 Rent - Insurance", C1085="870.6 Rent - Property Tax", C1085="870.7 Rent - Homeoffice", C1085="870.9 Rent - Water"),
   0,
   IF(Dashboard!$F$5="Quick",
      IF(OR(C1085="190 Automobile",C1085="200 computer hardware",C1085="210 Computer software",C1085="220 Quickbooks software",C1085="230 Office equipment",C1085="240 Office furniture"),
         E1085-(E1085/(1+Dashboard!$F$4)),
         0
      ),
      IF(C1085="750 Business promotion",
         E1085-(E1085/(1+4.793/100)),
         E1085-(E1085/(1+Dashboard!$F$4))
      )
   )
)</f>
        <v>0</v>
      </c>
      <c r="J1085" s="40">
        <f>Bank2[[#This Row],[Money in/ (Money out)]]-Bank2[[#This Row],[GST/HST]]</f>
        <v>0</v>
      </c>
      <c r="L1085" s="37">
        <f t="shared" si="48"/>
        <v>0</v>
      </c>
    </row>
    <row r="1086" spans="4:12" x14ac:dyDescent="0.2">
      <c r="D1086" s="416">
        <f>_xlfn.XLOOKUP(C:C,Table1[for Import to Bank Register dropdown],Table1[for Pivot],0,0,1)</f>
        <v>0</v>
      </c>
      <c r="E1086" s="422"/>
      <c r="F1086" s="160">
        <f t="shared" si="50"/>
        <v>2222222</v>
      </c>
      <c r="G1086" s="394">
        <f t="shared" si="49"/>
        <v>0</v>
      </c>
      <c r="I1086" s="395">
        <f>IF(OR(C1086="150 Directors advances", C1086="120 accounts receivable", C1086="720.2 Automobile - Insurance", C1086="720.3 Automobile - License", C1086="870.4 Rent - Insurance", C1086="870.6 Rent - Property Tax", C1086="870.7 Rent - Homeoffice", C1086="870.9 Rent - Water"),
   0,
   IF(Dashboard!$F$5="Quick",
      IF(OR(C1086="190 Automobile",C1086="200 computer hardware",C1086="210 Computer software",C1086="220 Quickbooks software",C1086="230 Office equipment",C1086="240 Office furniture"),
         E1086-(E1086/(1+Dashboard!$F$4)),
         0
      ),
      IF(C1086="750 Business promotion",
         E1086-(E1086/(1+4.793/100)),
         E1086-(E1086/(1+Dashboard!$F$4))
      )
   )
)</f>
        <v>0</v>
      </c>
      <c r="J1086" s="40">
        <f>Bank2[[#This Row],[Money in/ (Money out)]]-Bank2[[#This Row],[GST/HST]]</f>
        <v>0</v>
      </c>
      <c r="L1086" s="37">
        <f t="shared" si="48"/>
        <v>0</v>
      </c>
    </row>
    <row r="1087" spans="4:12" x14ac:dyDescent="0.2">
      <c r="D1087" s="416">
        <f>_xlfn.XLOOKUP(C:C,Table1[for Import to Bank Register dropdown],Table1[for Pivot],0,0,1)</f>
        <v>0</v>
      </c>
      <c r="E1087" s="422"/>
      <c r="F1087" s="160">
        <f t="shared" si="50"/>
        <v>2222222</v>
      </c>
      <c r="G1087" s="394">
        <f t="shared" si="49"/>
        <v>0</v>
      </c>
      <c r="I1087" s="395">
        <f>IF(OR(C1087="150 Directors advances", C1087="120 accounts receivable", C1087="720.2 Automobile - Insurance", C1087="720.3 Automobile - License", C1087="870.4 Rent - Insurance", C1087="870.6 Rent - Property Tax", C1087="870.7 Rent - Homeoffice", C1087="870.9 Rent - Water"),
   0,
   IF(Dashboard!$F$5="Quick",
      IF(OR(C1087="190 Automobile",C1087="200 computer hardware",C1087="210 Computer software",C1087="220 Quickbooks software",C1087="230 Office equipment",C1087="240 Office furniture"),
         E1087-(E1087/(1+Dashboard!$F$4)),
         0
      ),
      IF(C1087="750 Business promotion",
         E1087-(E1087/(1+4.793/100)),
         E1087-(E1087/(1+Dashboard!$F$4))
      )
   )
)</f>
        <v>0</v>
      </c>
      <c r="J1087" s="40">
        <f>Bank2[[#This Row],[Money in/ (Money out)]]-Bank2[[#This Row],[GST/HST]]</f>
        <v>0</v>
      </c>
      <c r="L1087" s="37">
        <f t="shared" si="48"/>
        <v>0</v>
      </c>
    </row>
    <row r="1088" spans="4:12" x14ac:dyDescent="0.2">
      <c r="D1088" s="416">
        <f>_xlfn.XLOOKUP(C:C,Table1[for Import to Bank Register dropdown],Table1[for Pivot],0,0,1)</f>
        <v>0</v>
      </c>
      <c r="E1088" s="422"/>
      <c r="F1088" s="160">
        <f t="shared" si="50"/>
        <v>2222222</v>
      </c>
      <c r="G1088" s="394">
        <f t="shared" si="49"/>
        <v>0</v>
      </c>
      <c r="I1088" s="395">
        <f>IF(OR(C1088="150 Directors advances", C1088="120 accounts receivable", C1088="720.2 Automobile - Insurance", C1088="720.3 Automobile - License", C1088="870.4 Rent - Insurance", C1088="870.6 Rent - Property Tax", C1088="870.7 Rent - Homeoffice", C1088="870.9 Rent - Water"),
   0,
   IF(Dashboard!$F$5="Quick",
      IF(OR(C1088="190 Automobile",C1088="200 computer hardware",C1088="210 Computer software",C1088="220 Quickbooks software",C1088="230 Office equipment",C1088="240 Office furniture"),
         E1088-(E1088/(1+Dashboard!$F$4)),
         0
      ),
      IF(C1088="750 Business promotion",
         E1088-(E1088/(1+4.793/100)),
         E1088-(E1088/(1+Dashboard!$F$4))
      )
   )
)</f>
        <v>0</v>
      </c>
      <c r="J1088" s="40">
        <f>Bank2[[#This Row],[Money in/ (Money out)]]-Bank2[[#This Row],[GST/HST]]</f>
        <v>0</v>
      </c>
      <c r="L1088" s="37">
        <f t="shared" si="48"/>
        <v>0</v>
      </c>
    </row>
    <row r="1089" spans="4:12" x14ac:dyDescent="0.2">
      <c r="D1089" s="416">
        <f>_xlfn.XLOOKUP(C:C,Table1[for Import to Bank Register dropdown],Table1[for Pivot],0,0,1)</f>
        <v>0</v>
      </c>
      <c r="E1089" s="422"/>
      <c r="F1089" s="160">
        <f t="shared" si="50"/>
        <v>2222222</v>
      </c>
      <c r="G1089" s="394">
        <f t="shared" si="49"/>
        <v>0</v>
      </c>
      <c r="I1089" s="395">
        <f>IF(OR(C1089="150 Directors advances", C1089="120 accounts receivable", C1089="720.2 Automobile - Insurance", C1089="720.3 Automobile - License", C1089="870.4 Rent - Insurance", C1089="870.6 Rent - Property Tax", C1089="870.7 Rent - Homeoffice", C1089="870.9 Rent - Water"),
   0,
   IF(Dashboard!$F$5="Quick",
      IF(OR(C1089="190 Automobile",C1089="200 computer hardware",C1089="210 Computer software",C1089="220 Quickbooks software",C1089="230 Office equipment",C1089="240 Office furniture"),
         E1089-(E1089/(1+Dashboard!$F$4)),
         0
      ),
      IF(C1089="750 Business promotion",
         E1089-(E1089/(1+4.793/100)),
         E1089-(E1089/(1+Dashboard!$F$4))
      )
   )
)</f>
        <v>0</v>
      </c>
      <c r="J1089" s="40">
        <f>Bank2[[#This Row],[Money in/ (Money out)]]-Bank2[[#This Row],[GST/HST]]</f>
        <v>0</v>
      </c>
      <c r="L1089" s="37">
        <f t="shared" si="48"/>
        <v>0</v>
      </c>
    </row>
    <row r="1090" spans="4:12" x14ac:dyDescent="0.2">
      <c r="D1090" s="416">
        <f>_xlfn.XLOOKUP(C:C,Table1[for Import to Bank Register dropdown],Table1[for Pivot],0,0,1)</f>
        <v>0</v>
      </c>
      <c r="E1090" s="422"/>
      <c r="F1090" s="160">
        <f t="shared" si="50"/>
        <v>2222222</v>
      </c>
      <c r="G1090" s="394">
        <f t="shared" si="49"/>
        <v>0</v>
      </c>
      <c r="I1090" s="395">
        <f>IF(OR(C1090="150 Directors advances", C1090="120 accounts receivable", C1090="720.2 Automobile - Insurance", C1090="720.3 Automobile - License", C1090="870.4 Rent - Insurance", C1090="870.6 Rent - Property Tax", C1090="870.7 Rent - Homeoffice", C1090="870.9 Rent - Water"),
   0,
   IF(Dashboard!$F$5="Quick",
      IF(OR(C1090="190 Automobile",C1090="200 computer hardware",C1090="210 Computer software",C1090="220 Quickbooks software",C1090="230 Office equipment",C1090="240 Office furniture"),
         E1090-(E1090/(1+Dashboard!$F$4)),
         0
      ),
      IF(C1090="750 Business promotion",
         E1090-(E1090/(1+4.793/100)),
         E1090-(E1090/(1+Dashboard!$F$4))
      )
   )
)</f>
        <v>0</v>
      </c>
      <c r="J1090" s="40">
        <f>Bank2[[#This Row],[Money in/ (Money out)]]-Bank2[[#This Row],[GST/HST]]</f>
        <v>0</v>
      </c>
      <c r="L1090" s="37">
        <f t="shared" si="48"/>
        <v>0</v>
      </c>
    </row>
    <row r="1091" spans="4:12" x14ac:dyDescent="0.2">
      <c r="D1091" s="416">
        <f>_xlfn.XLOOKUP(C:C,Table1[for Import to Bank Register dropdown],Table1[for Pivot],0,0,1)</f>
        <v>0</v>
      </c>
      <c r="E1091" s="422"/>
      <c r="F1091" s="160">
        <f t="shared" si="50"/>
        <v>2222222</v>
      </c>
      <c r="G1091" s="394">
        <f t="shared" si="49"/>
        <v>0</v>
      </c>
      <c r="I1091" s="395">
        <f>IF(OR(C1091="150 Directors advances", C1091="120 accounts receivable", C1091="720.2 Automobile - Insurance", C1091="720.3 Automobile - License", C1091="870.4 Rent - Insurance", C1091="870.6 Rent - Property Tax", C1091="870.7 Rent - Homeoffice", C1091="870.9 Rent - Water"),
   0,
   IF(Dashboard!$F$5="Quick",
      IF(OR(C1091="190 Automobile",C1091="200 computer hardware",C1091="210 Computer software",C1091="220 Quickbooks software",C1091="230 Office equipment",C1091="240 Office furniture"),
         E1091-(E1091/(1+Dashboard!$F$4)),
         0
      ),
      IF(C1091="750 Business promotion",
         E1091-(E1091/(1+4.793/100)),
         E1091-(E1091/(1+Dashboard!$F$4))
      )
   )
)</f>
        <v>0</v>
      </c>
      <c r="J1091" s="40">
        <f>Bank2[[#This Row],[Money in/ (Money out)]]-Bank2[[#This Row],[GST/HST]]</f>
        <v>0</v>
      </c>
      <c r="L1091" s="37">
        <f t="shared" si="48"/>
        <v>0</v>
      </c>
    </row>
    <row r="1092" spans="4:12" x14ac:dyDescent="0.2">
      <c r="D1092" s="416">
        <f>_xlfn.XLOOKUP(C:C,Table1[for Import to Bank Register dropdown],Table1[for Pivot],0,0,1)</f>
        <v>0</v>
      </c>
      <c r="E1092" s="422"/>
      <c r="F1092" s="160">
        <f t="shared" si="50"/>
        <v>2222222</v>
      </c>
      <c r="G1092" s="394">
        <f t="shared" si="49"/>
        <v>0</v>
      </c>
      <c r="I1092" s="395">
        <f>IF(OR(C1092="150 Directors advances", C1092="120 accounts receivable", C1092="720.2 Automobile - Insurance", C1092="720.3 Automobile - License", C1092="870.4 Rent - Insurance", C1092="870.6 Rent - Property Tax", C1092="870.7 Rent - Homeoffice", C1092="870.9 Rent - Water"),
   0,
   IF(Dashboard!$F$5="Quick",
      IF(OR(C1092="190 Automobile",C1092="200 computer hardware",C1092="210 Computer software",C1092="220 Quickbooks software",C1092="230 Office equipment",C1092="240 Office furniture"),
         E1092-(E1092/(1+Dashboard!$F$4)),
         0
      ),
      IF(C1092="750 Business promotion",
         E1092-(E1092/(1+4.793/100)),
         E1092-(E1092/(1+Dashboard!$F$4))
      )
   )
)</f>
        <v>0</v>
      </c>
      <c r="J1092" s="40">
        <f>Bank2[[#This Row],[Money in/ (Money out)]]-Bank2[[#This Row],[GST/HST]]</f>
        <v>0</v>
      </c>
      <c r="L1092" s="37">
        <f t="shared" si="48"/>
        <v>0</v>
      </c>
    </row>
    <row r="1093" spans="4:12" x14ac:dyDescent="0.2">
      <c r="D1093" s="416">
        <f>_xlfn.XLOOKUP(C:C,Table1[for Import to Bank Register dropdown],Table1[for Pivot],0,0,1)</f>
        <v>0</v>
      </c>
      <c r="E1093" s="422"/>
      <c r="F1093" s="160">
        <f t="shared" si="50"/>
        <v>2222222</v>
      </c>
      <c r="G1093" s="394">
        <f t="shared" si="49"/>
        <v>0</v>
      </c>
      <c r="I1093" s="395">
        <f>IF(OR(C1093="150 Directors advances", C1093="120 accounts receivable", C1093="720.2 Automobile - Insurance", C1093="720.3 Automobile - License", C1093="870.4 Rent - Insurance", C1093="870.6 Rent - Property Tax", C1093="870.7 Rent - Homeoffice", C1093="870.9 Rent - Water"),
   0,
   IF(Dashboard!$F$5="Quick",
      IF(OR(C1093="190 Automobile",C1093="200 computer hardware",C1093="210 Computer software",C1093="220 Quickbooks software",C1093="230 Office equipment",C1093="240 Office furniture"),
         E1093-(E1093/(1+Dashboard!$F$4)),
         0
      ),
      IF(C1093="750 Business promotion",
         E1093-(E1093/(1+4.793/100)),
         E1093-(E1093/(1+Dashboard!$F$4))
      )
   )
)</f>
        <v>0</v>
      </c>
      <c r="J1093" s="40">
        <f>Bank2[[#This Row],[Money in/ (Money out)]]-Bank2[[#This Row],[GST/HST]]</f>
        <v>0</v>
      </c>
      <c r="L1093" s="37">
        <f t="shared" si="48"/>
        <v>0</v>
      </c>
    </row>
    <row r="1094" spans="4:12" x14ac:dyDescent="0.2">
      <c r="D1094" s="416">
        <f>_xlfn.XLOOKUP(C:C,Table1[for Import to Bank Register dropdown],Table1[for Pivot],0,0,1)</f>
        <v>0</v>
      </c>
      <c r="E1094" s="422"/>
      <c r="F1094" s="160">
        <f t="shared" si="50"/>
        <v>2222222</v>
      </c>
      <c r="G1094" s="394">
        <f t="shared" si="49"/>
        <v>0</v>
      </c>
      <c r="I1094" s="395">
        <f>IF(OR(C1094="150 Directors advances", C1094="120 accounts receivable", C1094="720.2 Automobile - Insurance", C1094="720.3 Automobile - License", C1094="870.4 Rent - Insurance", C1094="870.6 Rent - Property Tax", C1094="870.7 Rent - Homeoffice", C1094="870.9 Rent - Water"),
   0,
   IF(Dashboard!$F$5="Quick",
      IF(OR(C1094="190 Automobile",C1094="200 computer hardware",C1094="210 Computer software",C1094="220 Quickbooks software",C1094="230 Office equipment",C1094="240 Office furniture"),
         E1094-(E1094/(1+Dashboard!$F$4)),
         0
      ),
      IF(C1094="750 Business promotion",
         E1094-(E1094/(1+4.793/100)),
         E1094-(E1094/(1+Dashboard!$F$4))
      )
   )
)</f>
        <v>0</v>
      </c>
      <c r="J1094" s="40">
        <f>Bank2[[#This Row],[Money in/ (Money out)]]-Bank2[[#This Row],[GST/HST]]</f>
        <v>0</v>
      </c>
      <c r="L1094" s="37">
        <f t="shared" si="48"/>
        <v>0</v>
      </c>
    </row>
    <row r="1095" spans="4:12" x14ac:dyDescent="0.2">
      <c r="D1095" s="416">
        <f>_xlfn.XLOOKUP(C:C,Table1[for Import to Bank Register dropdown],Table1[for Pivot],0,0,1)</f>
        <v>0</v>
      </c>
      <c r="E1095" s="422"/>
      <c r="F1095" s="160">
        <f t="shared" si="50"/>
        <v>2222222</v>
      </c>
      <c r="G1095" s="394">
        <f t="shared" si="49"/>
        <v>0</v>
      </c>
      <c r="I1095" s="395">
        <f>IF(OR(C1095="150 Directors advances", C1095="120 accounts receivable", C1095="720.2 Automobile - Insurance", C1095="720.3 Automobile - License", C1095="870.4 Rent - Insurance", C1095="870.6 Rent - Property Tax", C1095="870.7 Rent - Homeoffice", C1095="870.9 Rent - Water"),
   0,
   IF(Dashboard!$F$5="Quick",
      IF(OR(C1095="190 Automobile",C1095="200 computer hardware",C1095="210 Computer software",C1095="220 Quickbooks software",C1095="230 Office equipment",C1095="240 Office furniture"),
         E1095-(E1095/(1+Dashboard!$F$4)),
         0
      ),
      IF(C1095="750 Business promotion",
         E1095-(E1095/(1+4.793/100)),
         E1095-(E1095/(1+Dashboard!$F$4))
      )
   )
)</f>
        <v>0</v>
      </c>
      <c r="J1095" s="40">
        <f>Bank2[[#This Row],[Money in/ (Money out)]]-Bank2[[#This Row],[GST/HST]]</f>
        <v>0</v>
      </c>
      <c r="L1095" s="37">
        <f t="shared" ref="L1095:L1158" si="51">$L$3</f>
        <v>0</v>
      </c>
    </row>
    <row r="1096" spans="4:12" x14ac:dyDescent="0.2">
      <c r="D1096" s="416">
        <f>_xlfn.XLOOKUP(C:C,Table1[for Import to Bank Register dropdown],Table1[for Pivot],0,0,1)</f>
        <v>0</v>
      </c>
      <c r="E1096" s="422"/>
      <c r="F1096" s="160">
        <f t="shared" si="50"/>
        <v>2222222</v>
      </c>
      <c r="G1096" s="394">
        <f t="shared" si="49"/>
        <v>0</v>
      </c>
      <c r="I1096" s="395">
        <f>IF(OR(C1096="150 Directors advances", C1096="120 accounts receivable", C1096="720.2 Automobile - Insurance", C1096="720.3 Automobile - License", C1096="870.4 Rent - Insurance", C1096="870.6 Rent - Property Tax", C1096="870.7 Rent - Homeoffice", C1096="870.9 Rent - Water"),
   0,
   IF(Dashboard!$F$5="Quick",
      IF(OR(C1096="190 Automobile",C1096="200 computer hardware",C1096="210 Computer software",C1096="220 Quickbooks software",C1096="230 Office equipment",C1096="240 Office furniture"),
         E1096-(E1096/(1+Dashboard!$F$4)),
         0
      ),
      IF(C1096="750 Business promotion",
         E1096-(E1096/(1+4.793/100)),
         E1096-(E1096/(1+Dashboard!$F$4))
      )
   )
)</f>
        <v>0</v>
      </c>
      <c r="J1096" s="40">
        <f>Bank2[[#This Row],[Money in/ (Money out)]]-Bank2[[#This Row],[GST/HST]]</f>
        <v>0</v>
      </c>
      <c r="L1096" s="37">
        <f t="shared" si="51"/>
        <v>0</v>
      </c>
    </row>
    <row r="1097" spans="4:12" x14ac:dyDescent="0.2">
      <c r="D1097" s="416">
        <f>_xlfn.XLOOKUP(C:C,Table1[for Import to Bank Register dropdown],Table1[for Pivot],0,0,1)</f>
        <v>0</v>
      </c>
      <c r="E1097" s="422"/>
      <c r="F1097" s="160">
        <f t="shared" si="50"/>
        <v>2222222</v>
      </c>
      <c r="G1097" s="394">
        <f t="shared" si="49"/>
        <v>0</v>
      </c>
      <c r="I1097" s="395">
        <f>IF(OR(C1097="150 Directors advances", C1097="120 accounts receivable", C1097="720.2 Automobile - Insurance", C1097="720.3 Automobile - License", C1097="870.4 Rent - Insurance", C1097="870.6 Rent - Property Tax", C1097="870.7 Rent - Homeoffice", C1097="870.9 Rent - Water"),
   0,
   IF(Dashboard!$F$5="Quick",
      IF(OR(C1097="190 Automobile",C1097="200 computer hardware",C1097="210 Computer software",C1097="220 Quickbooks software",C1097="230 Office equipment",C1097="240 Office furniture"),
         E1097-(E1097/(1+Dashboard!$F$4)),
         0
      ),
      IF(C1097="750 Business promotion",
         E1097-(E1097/(1+4.793/100)),
         E1097-(E1097/(1+Dashboard!$F$4))
      )
   )
)</f>
        <v>0</v>
      </c>
      <c r="J1097" s="40">
        <f>Bank2[[#This Row],[Money in/ (Money out)]]-Bank2[[#This Row],[GST/HST]]</f>
        <v>0</v>
      </c>
      <c r="L1097" s="37">
        <f t="shared" si="51"/>
        <v>0</v>
      </c>
    </row>
    <row r="1098" spans="4:12" x14ac:dyDescent="0.2">
      <c r="D1098" s="416">
        <f>_xlfn.XLOOKUP(C:C,Table1[for Import to Bank Register dropdown],Table1[for Pivot],0,0,1)</f>
        <v>0</v>
      </c>
      <c r="E1098" s="422"/>
      <c r="F1098" s="160">
        <f t="shared" si="50"/>
        <v>2222222</v>
      </c>
      <c r="G1098" s="394">
        <f t="shared" ref="G1098:G1161" si="52">G1097+E1098</f>
        <v>0</v>
      </c>
      <c r="I1098" s="395">
        <f>IF(OR(C1098="150 Directors advances", C1098="120 accounts receivable", C1098="720.2 Automobile - Insurance", C1098="720.3 Automobile - License", C1098="870.4 Rent - Insurance", C1098="870.6 Rent - Property Tax", C1098="870.7 Rent - Homeoffice", C1098="870.9 Rent - Water"),
   0,
   IF(Dashboard!$F$5="Quick",
      IF(OR(C1098="190 Automobile",C1098="200 computer hardware",C1098="210 Computer software",C1098="220 Quickbooks software",C1098="230 Office equipment",C1098="240 Office furniture"),
         E1098-(E1098/(1+Dashboard!$F$4)),
         0
      ),
      IF(C1098="750 Business promotion",
         E1098-(E1098/(1+4.793/100)),
         E1098-(E1098/(1+Dashboard!$F$4))
      )
   )
)</f>
        <v>0</v>
      </c>
      <c r="J1098" s="40">
        <f>Bank2[[#This Row],[Money in/ (Money out)]]-Bank2[[#This Row],[GST/HST]]</f>
        <v>0</v>
      </c>
      <c r="L1098" s="37">
        <f t="shared" si="51"/>
        <v>0</v>
      </c>
    </row>
    <row r="1099" spans="4:12" x14ac:dyDescent="0.2">
      <c r="D1099" s="416">
        <f>_xlfn.XLOOKUP(C:C,Table1[for Import to Bank Register dropdown],Table1[for Pivot],0,0,1)</f>
        <v>0</v>
      </c>
      <c r="E1099" s="422"/>
      <c r="F1099" s="160">
        <f t="shared" ref="F1099:F1162" si="53">$E$2</f>
        <v>2222222</v>
      </c>
      <c r="G1099" s="394">
        <f t="shared" si="52"/>
        <v>0</v>
      </c>
      <c r="I1099" s="395">
        <f>IF(OR(C1099="150 Directors advances", C1099="120 accounts receivable", C1099="720.2 Automobile - Insurance", C1099="720.3 Automobile - License", C1099="870.4 Rent - Insurance", C1099="870.6 Rent - Property Tax", C1099="870.7 Rent - Homeoffice", C1099="870.9 Rent - Water"),
   0,
   IF(Dashboard!$F$5="Quick",
      IF(OR(C1099="190 Automobile",C1099="200 computer hardware",C1099="210 Computer software",C1099="220 Quickbooks software",C1099="230 Office equipment",C1099="240 Office furniture"),
         E1099-(E1099/(1+Dashboard!$F$4)),
         0
      ),
      IF(C1099="750 Business promotion",
         E1099-(E1099/(1+4.793/100)),
         E1099-(E1099/(1+Dashboard!$F$4))
      )
   )
)</f>
        <v>0</v>
      </c>
      <c r="J1099" s="40">
        <f>Bank2[[#This Row],[Money in/ (Money out)]]-Bank2[[#This Row],[GST/HST]]</f>
        <v>0</v>
      </c>
      <c r="L1099" s="37">
        <f t="shared" si="51"/>
        <v>0</v>
      </c>
    </row>
    <row r="1100" spans="4:12" x14ac:dyDescent="0.2">
      <c r="D1100" s="416">
        <f>_xlfn.XLOOKUP(C:C,Table1[for Import to Bank Register dropdown],Table1[for Pivot],0,0,1)</f>
        <v>0</v>
      </c>
      <c r="E1100" s="422"/>
      <c r="F1100" s="160">
        <f t="shared" si="53"/>
        <v>2222222</v>
      </c>
      <c r="G1100" s="394">
        <f t="shared" si="52"/>
        <v>0</v>
      </c>
      <c r="I1100" s="395">
        <f>IF(OR(C1100="150 Directors advances", C1100="120 accounts receivable", C1100="720.2 Automobile - Insurance", C1100="720.3 Automobile - License", C1100="870.4 Rent - Insurance", C1100="870.6 Rent - Property Tax", C1100="870.7 Rent - Homeoffice", C1100="870.9 Rent - Water"),
   0,
   IF(Dashboard!$F$5="Quick",
      IF(OR(C1100="190 Automobile",C1100="200 computer hardware",C1100="210 Computer software",C1100="220 Quickbooks software",C1100="230 Office equipment",C1100="240 Office furniture"),
         E1100-(E1100/(1+Dashboard!$F$4)),
         0
      ),
      IF(C1100="750 Business promotion",
         E1100-(E1100/(1+4.793/100)),
         E1100-(E1100/(1+Dashboard!$F$4))
      )
   )
)</f>
        <v>0</v>
      </c>
      <c r="J1100" s="40">
        <f>Bank2[[#This Row],[Money in/ (Money out)]]-Bank2[[#This Row],[GST/HST]]</f>
        <v>0</v>
      </c>
      <c r="L1100" s="37">
        <f t="shared" si="51"/>
        <v>0</v>
      </c>
    </row>
    <row r="1101" spans="4:12" x14ac:dyDescent="0.2">
      <c r="D1101" s="416">
        <f>_xlfn.XLOOKUP(C:C,Table1[for Import to Bank Register dropdown],Table1[for Pivot],0,0,1)</f>
        <v>0</v>
      </c>
      <c r="E1101" s="422"/>
      <c r="F1101" s="160">
        <f t="shared" si="53"/>
        <v>2222222</v>
      </c>
      <c r="G1101" s="394">
        <f t="shared" si="52"/>
        <v>0</v>
      </c>
      <c r="I1101" s="395">
        <f>IF(OR(C1101="150 Directors advances", C1101="120 accounts receivable", C1101="720.2 Automobile - Insurance", C1101="720.3 Automobile - License", C1101="870.4 Rent - Insurance", C1101="870.6 Rent - Property Tax", C1101="870.7 Rent - Homeoffice", C1101="870.9 Rent - Water"),
   0,
   IF(Dashboard!$F$5="Quick",
      IF(OR(C1101="190 Automobile",C1101="200 computer hardware",C1101="210 Computer software",C1101="220 Quickbooks software",C1101="230 Office equipment",C1101="240 Office furniture"),
         E1101-(E1101/(1+Dashboard!$F$4)),
         0
      ),
      IF(C1101="750 Business promotion",
         E1101-(E1101/(1+4.793/100)),
         E1101-(E1101/(1+Dashboard!$F$4))
      )
   )
)</f>
        <v>0</v>
      </c>
      <c r="J1101" s="40">
        <f>Bank2[[#This Row],[Money in/ (Money out)]]-Bank2[[#This Row],[GST/HST]]</f>
        <v>0</v>
      </c>
      <c r="L1101" s="37">
        <f t="shared" si="51"/>
        <v>0</v>
      </c>
    </row>
    <row r="1102" spans="4:12" x14ac:dyDescent="0.2">
      <c r="D1102" s="416">
        <f>_xlfn.XLOOKUP(C:C,Table1[for Import to Bank Register dropdown],Table1[for Pivot],0,0,1)</f>
        <v>0</v>
      </c>
      <c r="E1102" s="422"/>
      <c r="F1102" s="160">
        <f t="shared" si="53"/>
        <v>2222222</v>
      </c>
      <c r="G1102" s="394">
        <f t="shared" si="52"/>
        <v>0</v>
      </c>
      <c r="I1102" s="395">
        <f>IF(OR(C1102="150 Directors advances", C1102="120 accounts receivable", C1102="720.2 Automobile - Insurance", C1102="720.3 Automobile - License", C1102="870.4 Rent - Insurance", C1102="870.6 Rent - Property Tax", C1102="870.7 Rent - Homeoffice", C1102="870.9 Rent - Water"),
   0,
   IF(Dashboard!$F$5="Quick",
      IF(OR(C1102="190 Automobile",C1102="200 computer hardware",C1102="210 Computer software",C1102="220 Quickbooks software",C1102="230 Office equipment",C1102="240 Office furniture"),
         E1102-(E1102/(1+Dashboard!$F$4)),
         0
      ),
      IF(C1102="750 Business promotion",
         E1102-(E1102/(1+4.793/100)),
         E1102-(E1102/(1+Dashboard!$F$4))
      )
   )
)</f>
        <v>0</v>
      </c>
      <c r="J1102" s="40">
        <f>Bank2[[#This Row],[Money in/ (Money out)]]-Bank2[[#This Row],[GST/HST]]</f>
        <v>0</v>
      </c>
      <c r="L1102" s="37">
        <f t="shared" si="51"/>
        <v>0</v>
      </c>
    </row>
    <row r="1103" spans="4:12" x14ac:dyDescent="0.2">
      <c r="D1103" s="416">
        <f>_xlfn.XLOOKUP(C:C,Table1[for Import to Bank Register dropdown],Table1[for Pivot],0,0,1)</f>
        <v>0</v>
      </c>
      <c r="E1103" s="422"/>
      <c r="F1103" s="160">
        <f t="shared" si="53"/>
        <v>2222222</v>
      </c>
      <c r="G1103" s="394">
        <f t="shared" si="52"/>
        <v>0</v>
      </c>
      <c r="I1103" s="395">
        <f>IF(OR(C1103="150 Directors advances", C1103="120 accounts receivable", C1103="720.2 Automobile - Insurance", C1103="720.3 Automobile - License", C1103="870.4 Rent - Insurance", C1103="870.6 Rent - Property Tax", C1103="870.7 Rent - Homeoffice", C1103="870.9 Rent - Water"),
   0,
   IF(Dashboard!$F$5="Quick",
      IF(OR(C1103="190 Automobile",C1103="200 computer hardware",C1103="210 Computer software",C1103="220 Quickbooks software",C1103="230 Office equipment",C1103="240 Office furniture"),
         E1103-(E1103/(1+Dashboard!$F$4)),
         0
      ),
      IF(C1103="750 Business promotion",
         E1103-(E1103/(1+4.793/100)),
         E1103-(E1103/(1+Dashboard!$F$4))
      )
   )
)</f>
        <v>0</v>
      </c>
      <c r="J1103" s="40">
        <f>Bank2[[#This Row],[Money in/ (Money out)]]-Bank2[[#This Row],[GST/HST]]</f>
        <v>0</v>
      </c>
      <c r="L1103" s="37">
        <f t="shared" si="51"/>
        <v>0</v>
      </c>
    </row>
    <row r="1104" spans="4:12" x14ac:dyDescent="0.2">
      <c r="D1104" s="416">
        <f>_xlfn.XLOOKUP(C:C,Table1[for Import to Bank Register dropdown],Table1[for Pivot],0,0,1)</f>
        <v>0</v>
      </c>
      <c r="E1104" s="422"/>
      <c r="F1104" s="160">
        <f t="shared" si="53"/>
        <v>2222222</v>
      </c>
      <c r="G1104" s="394">
        <f t="shared" si="52"/>
        <v>0</v>
      </c>
      <c r="I1104" s="395">
        <f>IF(OR(C1104="150 Directors advances", C1104="120 accounts receivable", C1104="720.2 Automobile - Insurance", C1104="720.3 Automobile - License", C1104="870.4 Rent - Insurance", C1104="870.6 Rent - Property Tax", C1104="870.7 Rent - Homeoffice", C1104="870.9 Rent - Water"),
   0,
   IF(Dashboard!$F$5="Quick",
      IF(OR(C1104="190 Automobile",C1104="200 computer hardware",C1104="210 Computer software",C1104="220 Quickbooks software",C1104="230 Office equipment",C1104="240 Office furniture"),
         E1104-(E1104/(1+Dashboard!$F$4)),
         0
      ),
      IF(C1104="750 Business promotion",
         E1104-(E1104/(1+4.793/100)),
         E1104-(E1104/(1+Dashboard!$F$4))
      )
   )
)</f>
        <v>0</v>
      </c>
      <c r="J1104" s="40">
        <f>Bank2[[#This Row],[Money in/ (Money out)]]-Bank2[[#This Row],[GST/HST]]</f>
        <v>0</v>
      </c>
      <c r="L1104" s="37">
        <f t="shared" si="51"/>
        <v>0</v>
      </c>
    </row>
    <row r="1105" spans="4:12" x14ac:dyDescent="0.2">
      <c r="D1105" s="416">
        <f>_xlfn.XLOOKUP(C:C,Table1[for Import to Bank Register dropdown],Table1[for Pivot],0,0,1)</f>
        <v>0</v>
      </c>
      <c r="E1105" s="422"/>
      <c r="F1105" s="160">
        <f t="shared" si="53"/>
        <v>2222222</v>
      </c>
      <c r="G1105" s="394">
        <f t="shared" si="52"/>
        <v>0</v>
      </c>
      <c r="I1105" s="395">
        <f>IF(OR(C1105="150 Directors advances", C1105="120 accounts receivable", C1105="720.2 Automobile - Insurance", C1105="720.3 Automobile - License", C1105="870.4 Rent - Insurance", C1105="870.6 Rent - Property Tax", C1105="870.7 Rent - Homeoffice", C1105="870.9 Rent - Water"),
   0,
   IF(Dashboard!$F$5="Quick",
      IF(OR(C1105="190 Automobile",C1105="200 computer hardware",C1105="210 Computer software",C1105="220 Quickbooks software",C1105="230 Office equipment",C1105="240 Office furniture"),
         E1105-(E1105/(1+Dashboard!$F$4)),
         0
      ),
      IF(C1105="750 Business promotion",
         E1105-(E1105/(1+4.793/100)),
         E1105-(E1105/(1+Dashboard!$F$4))
      )
   )
)</f>
        <v>0</v>
      </c>
      <c r="J1105" s="40">
        <f>Bank2[[#This Row],[Money in/ (Money out)]]-Bank2[[#This Row],[GST/HST]]</f>
        <v>0</v>
      </c>
      <c r="L1105" s="37">
        <f t="shared" si="51"/>
        <v>0</v>
      </c>
    </row>
    <row r="1106" spans="4:12" x14ac:dyDescent="0.2">
      <c r="D1106" s="416">
        <f>_xlfn.XLOOKUP(C:C,Table1[for Import to Bank Register dropdown],Table1[for Pivot],0,0,1)</f>
        <v>0</v>
      </c>
      <c r="E1106" s="422"/>
      <c r="F1106" s="160">
        <f t="shared" si="53"/>
        <v>2222222</v>
      </c>
      <c r="G1106" s="394">
        <f t="shared" si="52"/>
        <v>0</v>
      </c>
      <c r="I1106" s="395">
        <f>IF(OR(C1106="150 Directors advances", C1106="120 accounts receivable", C1106="720.2 Automobile - Insurance", C1106="720.3 Automobile - License", C1106="870.4 Rent - Insurance", C1106="870.6 Rent - Property Tax", C1106="870.7 Rent - Homeoffice", C1106="870.9 Rent - Water"),
   0,
   IF(Dashboard!$F$5="Quick",
      IF(OR(C1106="190 Automobile",C1106="200 computer hardware",C1106="210 Computer software",C1106="220 Quickbooks software",C1106="230 Office equipment",C1106="240 Office furniture"),
         E1106-(E1106/(1+Dashboard!$F$4)),
         0
      ),
      IF(C1106="750 Business promotion",
         E1106-(E1106/(1+4.793/100)),
         E1106-(E1106/(1+Dashboard!$F$4))
      )
   )
)</f>
        <v>0</v>
      </c>
      <c r="J1106" s="40">
        <f>Bank2[[#This Row],[Money in/ (Money out)]]-Bank2[[#This Row],[GST/HST]]</f>
        <v>0</v>
      </c>
      <c r="L1106" s="37">
        <f t="shared" si="51"/>
        <v>0</v>
      </c>
    </row>
    <row r="1107" spans="4:12" x14ac:dyDescent="0.2">
      <c r="D1107" s="416">
        <f>_xlfn.XLOOKUP(C:C,Table1[for Import to Bank Register dropdown],Table1[for Pivot],0,0,1)</f>
        <v>0</v>
      </c>
      <c r="E1107" s="422"/>
      <c r="F1107" s="160">
        <f t="shared" si="53"/>
        <v>2222222</v>
      </c>
      <c r="G1107" s="394">
        <f t="shared" si="52"/>
        <v>0</v>
      </c>
      <c r="I1107" s="395">
        <f>IF(OR(C1107="150 Directors advances", C1107="120 accounts receivable", C1107="720.2 Automobile - Insurance", C1107="720.3 Automobile - License", C1107="870.4 Rent - Insurance", C1107="870.6 Rent - Property Tax", C1107="870.7 Rent - Homeoffice", C1107="870.9 Rent - Water"),
   0,
   IF(Dashboard!$F$5="Quick",
      IF(OR(C1107="190 Automobile",C1107="200 computer hardware",C1107="210 Computer software",C1107="220 Quickbooks software",C1107="230 Office equipment",C1107="240 Office furniture"),
         E1107-(E1107/(1+Dashboard!$F$4)),
         0
      ),
      IF(C1107="750 Business promotion",
         E1107-(E1107/(1+4.793/100)),
         E1107-(E1107/(1+Dashboard!$F$4))
      )
   )
)</f>
        <v>0</v>
      </c>
      <c r="J1107" s="40">
        <f>Bank2[[#This Row],[Money in/ (Money out)]]-Bank2[[#This Row],[GST/HST]]</f>
        <v>0</v>
      </c>
      <c r="L1107" s="37">
        <f t="shared" si="51"/>
        <v>0</v>
      </c>
    </row>
    <row r="1108" spans="4:12" x14ac:dyDescent="0.2">
      <c r="D1108" s="416">
        <f>_xlfn.XLOOKUP(C:C,Table1[for Import to Bank Register dropdown],Table1[for Pivot],0,0,1)</f>
        <v>0</v>
      </c>
      <c r="E1108" s="422"/>
      <c r="F1108" s="160">
        <f t="shared" si="53"/>
        <v>2222222</v>
      </c>
      <c r="G1108" s="394">
        <f t="shared" si="52"/>
        <v>0</v>
      </c>
      <c r="I1108" s="395">
        <f>IF(OR(C1108="150 Directors advances", C1108="120 accounts receivable", C1108="720.2 Automobile - Insurance", C1108="720.3 Automobile - License", C1108="870.4 Rent - Insurance", C1108="870.6 Rent - Property Tax", C1108="870.7 Rent - Homeoffice", C1108="870.9 Rent - Water"),
   0,
   IF(Dashboard!$F$5="Quick",
      IF(OR(C1108="190 Automobile",C1108="200 computer hardware",C1108="210 Computer software",C1108="220 Quickbooks software",C1108="230 Office equipment",C1108="240 Office furniture"),
         E1108-(E1108/(1+Dashboard!$F$4)),
         0
      ),
      IF(C1108="750 Business promotion",
         E1108-(E1108/(1+4.793/100)),
         E1108-(E1108/(1+Dashboard!$F$4))
      )
   )
)</f>
        <v>0</v>
      </c>
      <c r="J1108" s="40">
        <f>Bank2[[#This Row],[Money in/ (Money out)]]-Bank2[[#This Row],[GST/HST]]</f>
        <v>0</v>
      </c>
      <c r="L1108" s="37">
        <f t="shared" si="51"/>
        <v>0</v>
      </c>
    </row>
    <row r="1109" spans="4:12" x14ac:dyDescent="0.2">
      <c r="D1109" s="416">
        <f>_xlfn.XLOOKUP(C:C,Table1[for Import to Bank Register dropdown],Table1[for Pivot],0,0,1)</f>
        <v>0</v>
      </c>
      <c r="E1109" s="422"/>
      <c r="F1109" s="160">
        <f t="shared" si="53"/>
        <v>2222222</v>
      </c>
      <c r="G1109" s="394">
        <f t="shared" si="52"/>
        <v>0</v>
      </c>
      <c r="I1109" s="395">
        <f>IF(OR(C1109="150 Directors advances", C1109="120 accounts receivable", C1109="720.2 Automobile - Insurance", C1109="720.3 Automobile - License", C1109="870.4 Rent - Insurance", C1109="870.6 Rent - Property Tax", C1109="870.7 Rent - Homeoffice", C1109="870.9 Rent - Water"),
   0,
   IF(Dashboard!$F$5="Quick",
      IF(OR(C1109="190 Automobile",C1109="200 computer hardware",C1109="210 Computer software",C1109="220 Quickbooks software",C1109="230 Office equipment",C1109="240 Office furniture"),
         E1109-(E1109/(1+Dashboard!$F$4)),
         0
      ),
      IF(C1109="750 Business promotion",
         E1109-(E1109/(1+4.793/100)),
         E1109-(E1109/(1+Dashboard!$F$4))
      )
   )
)</f>
        <v>0</v>
      </c>
      <c r="J1109" s="40">
        <f>Bank2[[#This Row],[Money in/ (Money out)]]-Bank2[[#This Row],[GST/HST]]</f>
        <v>0</v>
      </c>
      <c r="L1109" s="37">
        <f t="shared" si="51"/>
        <v>0</v>
      </c>
    </row>
    <row r="1110" spans="4:12" x14ac:dyDescent="0.2">
      <c r="D1110" s="416">
        <f>_xlfn.XLOOKUP(C:C,Table1[for Import to Bank Register dropdown],Table1[for Pivot],0,0,1)</f>
        <v>0</v>
      </c>
      <c r="E1110" s="422"/>
      <c r="F1110" s="160">
        <f t="shared" si="53"/>
        <v>2222222</v>
      </c>
      <c r="G1110" s="394">
        <f t="shared" si="52"/>
        <v>0</v>
      </c>
      <c r="I1110" s="395">
        <f>IF(OR(C1110="150 Directors advances", C1110="120 accounts receivable", C1110="720.2 Automobile - Insurance", C1110="720.3 Automobile - License", C1110="870.4 Rent - Insurance", C1110="870.6 Rent - Property Tax", C1110="870.7 Rent - Homeoffice", C1110="870.9 Rent - Water"),
   0,
   IF(Dashboard!$F$5="Quick",
      IF(OR(C1110="190 Automobile",C1110="200 computer hardware",C1110="210 Computer software",C1110="220 Quickbooks software",C1110="230 Office equipment",C1110="240 Office furniture"),
         E1110-(E1110/(1+Dashboard!$F$4)),
         0
      ),
      IF(C1110="750 Business promotion",
         E1110-(E1110/(1+4.793/100)),
         E1110-(E1110/(1+Dashboard!$F$4))
      )
   )
)</f>
        <v>0</v>
      </c>
      <c r="J1110" s="40">
        <f>Bank2[[#This Row],[Money in/ (Money out)]]-Bank2[[#This Row],[GST/HST]]</f>
        <v>0</v>
      </c>
      <c r="L1110" s="37">
        <f t="shared" si="51"/>
        <v>0</v>
      </c>
    </row>
    <row r="1111" spans="4:12" x14ac:dyDescent="0.2">
      <c r="D1111" s="416">
        <f>_xlfn.XLOOKUP(C:C,Table1[for Import to Bank Register dropdown],Table1[for Pivot],0,0,1)</f>
        <v>0</v>
      </c>
      <c r="E1111" s="422"/>
      <c r="F1111" s="160">
        <f t="shared" si="53"/>
        <v>2222222</v>
      </c>
      <c r="G1111" s="394">
        <f t="shared" si="52"/>
        <v>0</v>
      </c>
      <c r="I1111" s="395">
        <f>IF(OR(C1111="150 Directors advances", C1111="120 accounts receivable", C1111="720.2 Automobile - Insurance", C1111="720.3 Automobile - License", C1111="870.4 Rent - Insurance", C1111="870.6 Rent - Property Tax", C1111="870.7 Rent - Homeoffice", C1111="870.9 Rent - Water"),
   0,
   IF(Dashboard!$F$5="Quick",
      IF(OR(C1111="190 Automobile",C1111="200 computer hardware",C1111="210 Computer software",C1111="220 Quickbooks software",C1111="230 Office equipment",C1111="240 Office furniture"),
         E1111-(E1111/(1+Dashboard!$F$4)),
         0
      ),
      IF(C1111="750 Business promotion",
         E1111-(E1111/(1+4.793/100)),
         E1111-(E1111/(1+Dashboard!$F$4))
      )
   )
)</f>
        <v>0</v>
      </c>
      <c r="J1111" s="40">
        <f>Bank2[[#This Row],[Money in/ (Money out)]]-Bank2[[#This Row],[GST/HST]]</f>
        <v>0</v>
      </c>
      <c r="L1111" s="37">
        <f t="shared" si="51"/>
        <v>0</v>
      </c>
    </row>
    <row r="1112" spans="4:12" x14ac:dyDescent="0.2">
      <c r="D1112" s="416">
        <f>_xlfn.XLOOKUP(C:C,Table1[for Import to Bank Register dropdown],Table1[for Pivot],0,0,1)</f>
        <v>0</v>
      </c>
      <c r="E1112" s="422"/>
      <c r="F1112" s="160">
        <f t="shared" si="53"/>
        <v>2222222</v>
      </c>
      <c r="G1112" s="394">
        <f t="shared" si="52"/>
        <v>0</v>
      </c>
      <c r="I1112" s="395">
        <f>IF(OR(C1112="150 Directors advances", C1112="120 accounts receivable", C1112="720.2 Automobile - Insurance", C1112="720.3 Automobile - License", C1112="870.4 Rent - Insurance", C1112="870.6 Rent - Property Tax", C1112="870.7 Rent - Homeoffice", C1112="870.9 Rent - Water"),
   0,
   IF(Dashboard!$F$5="Quick",
      IF(OR(C1112="190 Automobile",C1112="200 computer hardware",C1112="210 Computer software",C1112="220 Quickbooks software",C1112="230 Office equipment",C1112="240 Office furniture"),
         E1112-(E1112/(1+Dashboard!$F$4)),
         0
      ),
      IF(C1112="750 Business promotion",
         E1112-(E1112/(1+4.793/100)),
         E1112-(E1112/(1+Dashboard!$F$4))
      )
   )
)</f>
        <v>0</v>
      </c>
      <c r="J1112" s="40">
        <f>Bank2[[#This Row],[Money in/ (Money out)]]-Bank2[[#This Row],[GST/HST]]</f>
        <v>0</v>
      </c>
      <c r="L1112" s="37">
        <f t="shared" si="51"/>
        <v>0</v>
      </c>
    </row>
    <row r="1113" spans="4:12" x14ac:dyDescent="0.2">
      <c r="D1113" s="416">
        <f>_xlfn.XLOOKUP(C:C,Table1[for Import to Bank Register dropdown],Table1[for Pivot],0,0,1)</f>
        <v>0</v>
      </c>
      <c r="E1113" s="422"/>
      <c r="F1113" s="160">
        <f t="shared" si="53"/>
        <v>2222222</v>
      </c>
      <c r="G1113" s="394">
        <f t="shared" si="52"/>
        <v>0</v>
      </c>
      <c r="I1113" s="395">
        <f>IF(OR(C1113="150 Directors advances", C1113="120 accounts receivable", C1113="720.2 Automobile - Insurance", C1113="720.3 Automobile - License", C1113="870.4 Rent - Insurance", C1113="870.6 Rent - Property Tax", C1113="870.7 Rent - Homeoffice", C1113="870.9 Rent - Water"),
   0,
   IF(Dashboard!$F$5="Quick",
      IF(OR(C1113="190 Automobile",C1113="200 computer hardware",C1113="210 Computer software",C1113="220 Quickbooks software",C1113="230 Office equipment",C1113="240 Office furniture"),
         E1113-(E1113/(1+Dashboard!$F$4)),
         0
      ),
      IF(C1113="750 Business promotion",
         E1113-(E1113/(1+4.793/100)),
         E1113-(E1113/(1+Dashboard!$F$4))
      )
   )
)</f>
        <v>0</v>
      </c>
      <c r="J1113" s="40">
        <f>Bank2[[#This Row],[Money in/ (Money out)]]-Bank2[[#This Row],[GST/HST]]</f>
        <v>0</v>
      </c>
      <c r="L1113" s="37">
        <f t="shared" si="51"/>
        <v>0</v>
      </c>
    </row>
    <row r="1114" spans="4:12" x14ac:dyDescent="0.2">
      <c r="D1114" s="416">
        <f>_xlfn.XLOOKUP(C:C,Table1[for Import to Bank Register dropdown],Table1[for Pivot],0,0,1)</f>
        <v>0</v>
      </c>
      <c r="E1114" s="422"/>
      <c r="F1114" s="160">
        <f t="shared" si="53"/>
        <v>2222222</v>
      </c>
      <c r="G1114" s="394">
        <f t="shared" si="52"/>
        <v>0</v>
      </c>
      <c r="I1114" s="395">
        <f>IF(OR(C1114="150 Directors advances", C1114="120 accounts receivable", C1114="720.2 Automobile - Insurance", C1114="720.3 Automobile - License", C1114="870.4 Rent - Insurance", C1114="870.6 Rent - Property Tax", C1114="870.7 Rent - Homeoffice", C1114="870.9 Rent - Water"),
   0,
   IF(Dashboard!$F$5="Quick",
      IF(OR(C1114="190 Automobile",C1114="200 computer hardware",C1114="210 Computer software",C1114="220 Quickbooks software",C1114="230 Office equipment",C1114="240 Office furniture"),
         E1114-(E1114/(1+Dashboard!$F$4)),
         0
      ),
      IF(C1114="750 Business promotion",
         E1114-(E1114/(1+4.793/100)),
         E1114-(E1114/(1+Dashboard!$F$4))
      )
   )
)</f>
        <v>0</v>
      </c>
      <c r="J1114" s="40">
        <f>Bank2[[#This Row],[Money in/ (Money out)]]-Bank2[[#This Row],[GST/HST]]</f>
        <v>0</v>
      </c>
      <c r="L1114" s="37">
        <f t="shared" si="51"/>
        <v>0</v>
      </c>
    </row>
    <row r="1115" spans="4:12" x14ac:dyDescent="0.2">
      <c r="D1115" s="416">
        <f>_xlfn.XLOOKUP(C:C,Table1[for Import to Bank Register dropdown],Table1[for Pivot],0,0,1)</f>
        <v>0</v>
      </c>
      <c r="E1115" s="422"/>
      <c r="F1115" s="160">
        <f t="shared" si="53"/>
        <v>2222222</v>
      </c>
      <c r="G1115" s="394">
        <f t="shared" si="52"/>
        <v>0</v>
      </c>
      <c r="I1115" s="395">
        <f>IF(OR(C1115="150 Directors advances", C1115="120 accounts receivable", C1115="720.2 Automobile - Insurance", C1115="720.3 Automobile - License", C1115="870.4 Rent - Insurance", C1115="870.6 Rent - Property Tax", C1115="870.7 Rent - Homeoffice", C1115="870.9 Rent - Water"),
   0,
   IF(Dashboard!$F$5="Quick",
      IF(OR(C1115="190 Automobile",C1115="200 computer hardware",C1115="210 Computer software",C1115="220 Quickbooks software",C1115="230 Office equipment",C1115="240 Office furniture"),
         E1115-(E1115/(1+Dashboard!$F$4)),
         0
      ),
      IF(C1115="750 Business promotion",
         E1115-(E1115/(1+4.793/100)),
         E1115-(E1115/(1+Dashboard!$F$4))
      )
   )
)</f>
        <v>0</v>
      </c>
      <c r="J1115" s="40">
        <f>Bank2[[#This Row],[Money in/ (Money out)]]-Bank2[[#This Row],[GST/HST]]</f>
        <v>0</v>
      </c>
      <c r="L1115" s="37">
        <f t="shared" si="51"/>
        <v>0</v>
      </c>
    </row>
    <row r="1116" spans="4:12" x14ac:dyDescent="0.2">
      <c r="D1116" s="416">
        <f>_xlfn.XLOOKUP(C:C,Table1[for Import to Bank Register dropdown],Table1[for Pivot],0,0,1)</f>
        <v>0</v>
      </c>
      <c r="E1116" s="422"/>
      <c r="F1116" s="160">
        <f t="shared" si="53"/>
        <v>2222222</v>
      </c>
      <c r="G1116" s="394">
        <f t="shared" si="52"/>
        <v>0</v>
      </c>
      <c r="I1116" s="395">
        <f>IF(OR(C1116="150 Directors advances", C1116="120 accounts receivable", C1116="720.2 Automobile - Insurance", C1116="720.3 Automobile - License", C1116="870.4 Rent - Insurance", C1116="870.6 Rent - Property Tax", C1116="870.7 Rent - Homeoffice", C1116="870.9 Rent - Water"),
   0,
   IF(Dashboard!$F$5="Quick",
      IF(OR(C1116="190 Automobile",C1116="200 computer hardware",C1116="210 Computer software",C1116="220 Quickbooks software",C1116="230 Office equipment",C1116="240 Office furniture"),
         E1116-(E1116/(1+Dashboard!$F$4)),
         0
      ),
      IF(C1116="750 Business promotion",
         E1116-(E1116/(1+4.793/100)),
         E1116-(E1116/(1+Dashboard!$F$4))
      )
   )
)</f>
        <v>0</v>
      </c>
      <c r="J1116" s="40">
        <f>Bank2[[#This Row],[Money in/ (Money out)]]-Bank2[[#This Row],[GST/HST]]</f>
        <v>0</v>
      </c>
      <c r="L1116" s="37">
        <f t="shared" si="51"/>
        <v>0</v>
      </c>
    </row>
    <row r="1117" spans="4:12" x14ac:dyDescent="0.2">
      <c r="D1117" s="416">
        <f>_xlfn.XLOOKUP(C:C,Table1[for Import to Bank Register dropdown],Table1[for Pivot],0,0,1)</f>
        <v>0</v>
      </c>
      <c r="E1117" s="422"/>
      <c r="F1117" s="160">
        <f t="shared" si="53"/>
        <v>2222222</v>
      </c>
      <c r="G1117" s="394">
        <f t="shared" si="52"/>
        <v>0</v>
      </c>
      <c r="I1117" s="395">
        <f>IF(OR(C1117="150 Directors advances", C1117="120 accounts receivable", C1117="720.2 Automobile - Insurance", C1117="720.3 Automobile - License", C1117="870.4 Rent - Insurance", C1117="870.6 Rent - Property Tax", C1117="870.7 Rent - Homeoffice", C1117="870.9 Rent - Water"),
   0,
   IF(Dashboard!$F$5="Quick",
      IF(OR(C1117="190 Automobile",C1117="200 computer hardware",C1117="210 Computer software",C1117="220 Quickbooks software",C1117="230 Office equipment",C1117="240 Office furniture"),
         E1117-(E1117/(1+Dashboard!$F$4)),
         0
      ),
      IF(C1117="750 Business promotion",
         E1117-(E1117/(1+4.793/100)),
         E1117-(E1117/(1+Dashboard!$F$4))
      )
   )
)</f>
        <v>0</v>
      </c>
      <c r="J1117" s="40">
        <f>Bank2[[#This Row],[Money in/ (Money out)]]-Bank2[[#This Row],[GST/HST]]</f>
        <v>0</v>
      </c>
      <c r="L1117" s="37">
        <f t="shared" si="51"/>
        <v>0</v>
      </c>
    </row>
    <row r="1118" spans="4:12" x14ac:dyDescent="0.2">
      <c r="D1118" s="416">
        <f>_xlfn.XLOOKUP(C:C,Table1[for Import to Bank Register dropdown],Table1[for Pivot],0,0,1)</f>
        <v>0</v>
      </c>
      <c r="E1118" s="422"/>
      <c r="F1118" s="160">
        <f t="shared" si="53"/>
        <v>2222222</v>
      </c>
      <c r="G1118" s="394">
        <f t="shared" si="52"/>
        <v>0</v>
      </c>
      <c r="I1118" s="395">
        <f>IF(OR(C1118="150 Directors advances", C1118="120 accounts receivable", C1118="720.2 Automobile - Insurance", C1118="720.3 Automobile - License", C1118="870.4 Rent - Insurance", C1118="870.6 Rent - Property Tax", C1118="870.7 Rent - Homeoffice", C1118="870.9 Rent - Water"),
   0,
   IF(Dashboard!$F$5="Quick",
      IF(OR(C1118="190 Automobile",C1118="200 computer hardware",C1118="210 Computer software",C1118="220 Quickbooks software",C1118="230 Office equipment",C1118="240 Office furniture"),
         E1118-(E1118/(1+Dashboard!$F$4)),
         0
      ),
      IF(C1118="750 Business promotion",
         E1118-(E1118/(1+4.793/100)),
         E1118-(E1118/(1+Dashboard!$F$4))
      )
   )
)</f>
        <v>0</v>
      </c>
      <c r="J1118" s="40">
        <f>Bank2[[#This Row],[Money in/ (Money out)]]-Bank2[[#This Row],[GST/HST]]</f>
        <v>0</v>
      </c>
      <c r="L1118" s="37">
        <f t="shared" si="51"/>
        <v>0</v>
      </c>
    </row>
    <row r="1119" spans="4:12" x14ac:dyDescent="0.2">
      <c r="D1119" s="416">
        <f>_xlfn.XLOOKUP(C:C,Table1[for Import to Bank Register dropdown],Table1[for Pivot],0,0,1)</f>
        <v>0</v>
      </c>
      <c r="E1119" s="422"/>
      <c r="F1119" s="160">
        <f t="shared" si="53"/>
        <v>2222222</v>
      </c>
      <c r="G1119" s="394">
        <f t="shared" si="52"/>
        <v>0</v>
      </c>
      <c r="I1119" s="395">
        <f>IF(OR(C1119="150 Directors advances", C1119="120 accounts receivable", C1119="720.2 Automobile - Insurance", C1119="720.3 Automobile - License", C1119="870.4 Rent - Insurance", C1119="870.6 Rent - Property Tax", C1119="870.7 Rent - Homeoffice", C1119="870.9 Rent - Water"),
   0,
   IF(Dashboard!$F$5="Quick",
      IF(OR(C1119="190 Automobile",C1119="200 computer hardware",C1119="210 Computer software",C1119="220 Quickbooks software",C1119="230 Office equipment",C1119="240 Office furniture"),
         E1119-(E1119/(1+Dashboard!$F$4)),
         0
      ),
      IF(C1119="750 Business promotion",
         E1119-(E1119/(1+4.793/100)),
         E1119-(E1119/(1+Dashboard!$F$4))
      )
   )
)</f>
        <v>0</v>
      </c>
      <c r="J1119" s="40">
        <f>Bank2[[#This Row],[Money in/ (Money out)]]-Bank2[[#This Row],[GST/HST]]</f>
        <v>0</v>
      </c>
      <c r="L1119" s="37">
        <f t="shared" si="51"/>
        <v>0</v>
      </c>
    </row>
    <row r="1120" spans="4:12" x14ac:dyDescent="0.2">
      <c r="D1120" s="416">
        <f>_xlfn.XLOOKUP(C:C,Table1[for Import to Bank Register dropdown],Table1[for Pivot],0,0,1)</f>
        <v>0</v>
      </c>
      <c r="E1120" s="422"/>
      <c r="F1120" s="160">
        <f t="shared" si="53"/>
        <v>2222222</v>
      </c>
      <c r="G1120" s="394">
        <f t="shared" si="52"/>
        <v>0</v>
      </c>
      <c r="I1120" s="395">
        <f>IF(OR(C1120="150 Directors advances", C1120="120 accounts receivable", C1120="720.2 Automobile - Insurance", C1120="720.3 Automobile - License", C1120="870.4 Rent - Insurance", C1120="870.6 Rent - Property Tax", C1120="870.7 Rent - Homeoffice", C1120="870.9 Rent - Water"),
   0,
   IF(Dashboard!$F$5="Quick",
      IF(OR(C1120="190 Automobile",C1120="200 computer hardware",C1120="210 Computer software",C1120="220 Quickbooks software",C1120="230 Office equipment",C1120="240 Office furniture"),
         E1120-(E1120/(1+Dashboard!$F$4)),
         0
      ),
      IF(C1120="750 Business promotion",
         E1120-(E1120/(1+4.793/100)),
         E1120-(E1120/(1+Dashboard!$F$4))
      )
   )
)</f>
        <v>0</v>
      </c>
      <c r="J1120" s="40">
        <f>Bank2[[#This Row],[Money in/ (Money out)]]-Bank2[[#This Row],[GST/HST]]</f>
        <v>0</v>
      </c>
      <c r="L1120" s="37">
        <f t="shared" si="51"/>
        <v>0</v>
      </c>
    </row>
    <row r="1121" spans="4:12" x14ac:dyDescent="0.2">
      <c r="D1121" s="416">
        <f>_xlfn.XLOOKUP(C:C,Table1[for Import to Bank Register dropdown],Table1[for Pivot],0,0,1)</f>
        <v>0</v>
      </c>
      <c r="E1121" s="422"/>
      <c r="F1121" s="160">
        <f t="shared" si="53"/>
        <v>2222222</v>
      </c>
      <c r="G1121" s="394">
        <f t="shared" si="52"/>
        <v>0</v>
      </c>
      <c r="I1121" s="395">
        <f>IF(OR(C1121="150 Directors advances", C1121="120 accounts receivable", C1121="720.2 Automobile - Insurance", C1121="720.3 Automobile - License", C1121="870.4 Rent - Insurance", C1121="870.6 Rent - Property Tax", C1121="870.7 Rent - Homeoffice", C1121="870.9 Rent - Water"),
   0,
   IF(Dashboard!$F$5="Quick",
      IF(OR(C1121="190 Automobile",C1121="200 computer hardware",C1121="210 Computer software",C1121="220 Quickbooks software",C1121="230 Office equipment",C1121="240 Office furniture"),
         E1121-(E1121/(1+Dashboard!$F$4)),
         0
      ),
      IF(C1121="750 Business promotion",
         E1121-(E1121/(1+4.793/100)),
         E1121-(E1121/(1+Dashboard!$F$4))
      )
   )
)</f>
        <v>0</v>
      </c>
      <c r="J1121" s="40">
        <f>Bank2[[#This Row],[Money in/ (Money out)]]-Bank2[[#This Row],[GST/HST]]</f>
        <v>0</v>
      </c>
      <c r="L1121" s="37">
        <f t="shared" si="51"/>
        <v>0</v>
      </c>
    </row>
    <row r="1122" spans="4:12" x14ac:dyDescent="0.2">
      <c r="D1122" s="416">
        <f>_xlfn.XLOOKUP(C:C,Table1[for Import to Bank Register dropdown],Table1[for Pivot],0,0,1)</f>
        <v>0</v>
      </c>
      <c r="E1122" s="422"/>
      <c r="F1122" s="160">
        <f t="shared" si="53"/>
        <v>2222222</v>
      </c>
      <c r="G1122" s="394">
        <f t="shared" si="52"/>
        <v>0</v>
      </c>
      <c r="I1122" s="395">
        <f>IF(OR(C1122="150 Directors advances", C1122="120 accounts receivable", C1122="720.2 Automobile - Insurance", C1122="720.3 Automobile - License", C1122="870.4 Rent - Insurance", C1122="870.6 Rent - Property Tax", C1122="870.7 Rent - Homeoffice", C1122="870.9 Rent - Water"),
   0,
   IF(Dashboard!$F$5="Quick",
      IF(OR(C1122="190 Automobile",C1122="200 computer hardware",C1122="210 Computer software",C1122="220 Quickbooks software",C1122="230 Office equipment",C1122="240 Office furniture"),
         E1122-(E1122/(1+Dashboard!$F$4)),
         0
      ),
      IF(C1122="750 Business promotion",
         E1122-(E1122/(1+4.793/100)),
         E1122-(E1122/(1+Dashboard!$F$4))
      )
   )
)</f>
        <v>0</v>
      </c>
      <c r="J1122" s="40">
        <f>Bank2[[#This Row],[Money in/ (Money out)]]-Bank2[[#This Row],[GST/HST]]</f>
        <v>0</v>
      </c>
      <c r="L1122" s="37">
        <f t="shared" si="51"/>
        <v>0</v>
      </c>
    </row>
    <row r="1123" spans="4:12" x14ac:dyDescent="0.2">
      <c r="D1123" s="416">
        <f>_xlfn.XLOOKUP(C:C,Table1[for Import to Bank Register dropdown],Table1[for Pivot],0,0,1)</f>
        <v>0</v>
      </c>
      <c r="E1123" s="422"/>
      <c r="F1123" s="160">
        <f t="shared" si="53"/>
        <v>2222222</v>
      </c>
      <c r="G1123" s="394">
        <f t="shared" si="52"/>
        <v>0</v>
      </c>
      <c r="I1123" s="395">
        <f>IF(OR(C1123="150 Directors advances", C1123="120 accounts receivable", C1123="720.2 Automobile - Insurance", C1123="720.3 Automobile - License", C1123="870.4 Rent - Insurance", C1123="870.6 Rent - Property Tax", C1123="870.7 Rent - Homeoffice", C1123="870.9 Rent - Water"),
   0,
   IF(Dashboard!$F$5="Quick",
      IF(OR(C1123="190 Automobile",C1123="200 computer hardware",C1123="210 Computer software",C1123="220 Quickbooks software",C1123="230 Office equipment",C1123="240 Office furniture"),
         E1123-(E1123/(1+Dashboard!$F$4)),
         0
      ),
      IF(C1123="750 Business promotion",
         E1123-(E1123/(1+4.793/100)),
         E1123-(E1123/(1+Dashboard!$F$4))
      )
   )
)</f>
        <v>0</v>
      </c>
      <c r="J1123" s="40">
        <f>Bank2[[#This Row],[Money in/ (Money out)]]-Bank2[[#This Row],[GST/HST]]</f>
        <v>0</v>
      </c>
      <c r="L1123" s="37">
        <f t="shared" si="51"/>
        <v>0</v>
      </c>
    </row>
    <row r="1124" spans="4:12" x14ac:dyDescent="0.2">
      <c r="D1124" s="416">
        <f>_xlfn.XLOOKUP(C:C,Table1[for Import to Bank Register dropdown],Table1[for Pivot],0,0,1)</f>
        <v>0</v>
      </c>
      <c r="E1124" s="422"/>
      <c r="F1124" s="160">
        <f t="shared" si="53"/>
        <v>2222222</v>
      </c>
      <c r="G1124" s="394">
        <f t="shared" si="52"/>
        <v>0</v>
      </c>
      <c r="I1124" s="395">
        <f>IF(OR(C1124="150 Directors advances", C1124="120 accounts receivable", C1124="720.2 Automobile - Insurance", C1124="720.3 Automobile - License", C1124="870.4 Rent - Insurance", C1124="870.6 Rent - Property Tax", C1124="870.7 Rent - Homeoffice", C1124="870.9 Rent - Water"),
   0,
   IF(Dashboard!$F$5="Quick",
      IF(OR(C1124="190 Automobile",C1124="200 computer hardware",C1124="210 Computer software",C1124="220 Quickbooks software",C1124="230 Office equipment",C1124="240 Office furniture"),
         E1124-(E1124/(1+Dashboard!$F$4)),
         0
      ),
      IF(C1124="750 Business promotion",
         E1124-(E1124/(1+4.793/100)),
         E1124-(E1124/(1+Dashboard!$F$4))
      )
   )
)</f>
        <v>0</v>
      </c>
      <c r="J1124" s="40">
        <f>Bank2[[#This Row],[Money in/ (Money out)]]-Bank2[[#This Row],[GST/HST]]</f>
        <v>0</v>
      </c>
      <c r="L1124" s="37">
        <f t="shared" si="51"/>
        <v>0</v>
      </c>
    </row>
    <row r="1125" spans="4:12" x14ac:dyDescent="0.2">
      <c r="D1125" s="416">
        <f>_xlfn.XLOOKUP(C:C,Table1[for Import to Bank Register dropdown],Table1[for Pivot],0,0,1)</f>
        <v>0</v>
      </c>
      <c r="E1125" s="422"/>
      <c r="F1125" s="160">
        <f t="shared" si="53"/>
        <v>2222222</v>
      </c>
      <c r="G1125" s="394">
        <f t="shared" si="52"/>
        <v>0</v>
      </c>
      <c r="I1125" s="395">
        <f>IF(OR(C1125="150 Directors advances", C1125="120 accounts receivable", C1125="720.2 Automobile - Insurance", C1125="720.3 Automobile - License", C1125="870.4 Rent - Insurance", C1125="870.6 Rent - Property Tax", C1125="870.7 Rent - Homeoffice", C1125="870.9 Rent - Water"),
   0,
   IF(Dashboard!$F$5="Quick",
      IF(OR(C1125="190 Automobile",C1125="200 computer hardware",C1125="210 Computer software",C1125="220 Quickbooks software",C1125="230 Office equipment",C1125="240 Office furniture"),
         E1125-(E1125/(1+Dashboard!$F$4)),
         0
      ),
      IF(C1125="750 Business promotion",
         E1125-(E1125/(1+4.793/100)),
         E1125-(E1125/(1+Dashboard!$F$4))
      )
   )
)</f>
        <v>0</v>
      </c>
      <c r="J1125" s="40">
        <f>Bank2[[#This Row],[Money in/ (Money out)]]-Bank2[[#This Row],[GST/HST]]</f>
        <v>0</v>
      </c>
      <c r="L1125" s="37">
        <f t="shared" si="51"/>
        <v>0</v>
      </c>
    </row>
    <row r="1126" spans="4:12" x14ac:dyDescent="0.2">
      <c r="D1126" s="416">
        <f>_xlfn.XLOOKUP(C:C,Table1[for Import to Bank Register dropdown],Table1[for Pivot],0,0,1)</f>
        <v>0</v>
      </c>
      <c r="E1126" s="422"/>
      <c r="F1126" s="160">
        <f t="shared" si="53"/>
        <v>2222222</v>
      </c>
      <c r="G1126" s="394">
        <f t="shared" si="52"/>
        <v>0</v>
      </c>
      <c r="I1126" s="395">
        <f>IF(OR(C1126="150 Directors advances", C1126="120 accounts receivable", C1126="720.2 Automobile - Insurance", C1126="720.3 Automobile - License", C1126="870.4 Rent - Insurance", C1126="870.6 Rent - Property Tax", C1126="870.7 Rent - Homeoffice", C1126="870.9 Rent - Water"),
   0,
   IF(Dashboard!$F$5="Quick",
      IF(OR(C1126="190 Automobile",C1126="200 computer hardware",C1126="210 Computer software",C1126="220 Quickbooks software",C1126="230 Office equipment",C1126="240 Office furniture"),
         E1126-(E1126/(1+Dashboard!$F$4)),
         0
      ),
      IF(C1126="750 Business promotion",
         E1126-(E1126/(1+4.793/100)),
         E1126-(E1126/(1+Dashboard!$F$4))
      )
   )
)</f>
        <v>0</v>
      </c>
      <c r="J1126" s="40">
        <f>Bank2[[#This Row],[Money in/ (Money out)]]-Bank2[[#This Row],[GST/HST]]</f>
        <v>0</v>
      </c>
      <c r="L1126" s="37">
        <f t="shared" si="51"/>
        <v>0</v>
      </c>
    </row>
    <row r="1127" spans="4:12" x14ac:dyDescent="0.2">
      <c r="D1127" s="416">
        <f>_xlfn.XLOOKUP(C:C,Table1[for Import to Bank Register dropdown],Table1[for Pivot],0,0,1)</f>
        <v>0</v>
      </c>
      <c r="E1127" s="422"/>
      <c r="F1127" s="160">
        <f t="shared" si="53"/>
        <v>2222222</v>
      </c>
      <c r="G1127" s="394">
        <f t="shared" si="52"/>
        <v>0</v>
      </c>
      <c r="I1127" s="395">
        <f>IF(OR(C1127="150 Directors advances", C1127="120 accounts receivable", C1127="720.2 Automobile - Insurance", C1127="720.3 Automobile - License", C1127="870.4 Rent - Insurance", C1127="870.6 Rent - Property Tax", C1127="870.7 Rent - Homeoffice", C1127="870.9 Rent - Water"),
   0,
   IF(Dashboard!$F$5="Quick",
      IF(OR(C1127="190 Automobile",C1127="200 computer hardware",C1127="210 Computer software",C1127="220 Quickbooks software",C1127="230 Office equipment",C1127="240 Office furniture"),
         E1127-(E1127/(1+Dashboard!$F$4)),
         0
      ),
      IF(C1127="750 Business promotion",
         E1127-(E1127/(1+4.793/100)),
         E1127-(E1127/(1+Dashboard!$F$4))
      )
   )
)</f>
        <v>0</v>
      </c>
      <c r="J1127" s="40">
        <f>Bank2[[#This Row],[Money in/ (Money out)]]-Bank2[[#This Row],[GST/HST]]</f>
        <v>0</v>
      </c>
      <c r="L1127" s="37">
        <f t="shared" si="51"/>
        <v>0</v>
      </c>
    </row>
    <row r="1128" spans="4:12" x14ac:dyDescent="0.2">
      <c r="D1128" s="416">
        <f>_xlfn.XLOOKUP(C:C,Table1[for Import to Bank Register dropdown],Table1[for Pivot],0,0,1)</f>
        <v>0</v>
      </c>
      <c r="E1128" s="422"/>
      <c r="F1128" s="160">
        <f t="shared" si="53"/>
        <v>2222222</v>
      </c>
      <c r="G1128" s="394">
        <f t="shared" si="52"/>
        <v>0</v>
      </c>
      <c r="I1128" s="395">
        <f>IF(OR(C1128="150 Directors advances", C1128="120 accounts receivable", C1128="720.2 Automobile - Insurance", C1128="720.3 Automobile - License", C1128="870.4 Rent - Insurance", C1128="870.6 Rent - Property Tax", C1128="870.7 Rent - Homeoffice", C1128="870.9 Rent - Water"),
   0,
   IF(Dashboard!$F$5="Quick",
      IF(OR(C1128="190 Automobile",C1128="200 computer hardware",C1128="210 Computer software",C1128="220 Quickbooks software",C1128="230 Office equipment",C1128="240 Office furniture"),
         E1128-(E1128/(1+Dashboard!$F$4)),
         0
      ),
      IF(C1128="750 Business promotion",
         E1128-(E1128/(1+4.793/100)),
         E1128-(E1128/(1+Dashboard!$F$4))
      )
   )
)</f>
        <v>0</v>
      </c>
      <c r="J1128" s="40">
        <f>Bank2[[#This Row],[Money in/ (Money out)]]-Bank2[[#This Row],[GST/HST]]</f>
        <v>0</v>
      </c>
      <c r="L1128" s="37">
        <f t="shared" si="51"/>
        <v>0</v>
      </c>
    </row>
    <row r="1129" spans="4:12" x14ac:dyDescent="0.2">
      <c r="D1129" s="416">
        <f>_xlfn.XLOOKUP(C:C,Table1[for Import to Bank Register dropdown],Table1[for Pivot],0,0,1)</f>
        <v>0</v>
      </c>
      <c r="E1129" s="422"/>
      <c r="F1129" s="160">
        <f t="shared" si="53"/>
        <v>2222222</v>
      </c>
      <c r="G1129" s="394">
        <f t="shared" si="52"/>
        <v>0</v>
      </c>
      <c r="I1129" s="395">
        <f>IF(OR(C1129="150 Directors advances", C1129="120 accounts receivable", C1129="720.2 Automobile - Insurance", C1129="720.3 Automobile - License", C1129="870.4 Rent - Insurance", C1129="870.6 Rent - Property Tax", C1129="870.7 Rent - Homeoffice", C1129="870.9 Rent - Water"),
   0,
   IF(Dashboard!$F$5="Quick",
      IF(OR(C1129="190 Automobile",C1129="200 computer hardware",C1129="210 Computer software",C1129="220 Quickbooks software",C1129="230 Office equipment",C1129="240 Office furniture"),
         E1129-(E1129/(1+Dashboard!$F$4)),
         0
      ),
      IF(C1129="750 Business promotion",
         E1129-(E1129/(1+4.793/100)),
         E1129-(E1129/(1+Dashboard!$F$4))
      )
   )
)</f>
        <v>0</v>
      </c>
      <c r="J1129" s="40">
        <f>Bank2[[#This Row],[Money in/ (Money out)]]-Bank2[[#This Row],[GST/HST]]</f>
        <v>0</v>
      </c>
      <c r="L1129" s="37">
        <f t="shared" si="51"/>
        <v>0</v>
      </c>
    </row>
    <row r="1130" spans="4:12" x14ac:dyDescent="0.2">
      <c r="D1130" s="416">
        <f>_xlfn.XLOOKUP(C:C,Table1[for Import to Bank Register dropdown],Table1[for Pivot],0,0,1)</f>
        <v>0</v>
      </c>
      <c r="E1130" s="422"/>
      <c r="F1130" s="160">
        <f t="shared" si="53"/>
        <v>2222222</v>
      </c>
      <c r="G1130" s="394">
        <f t="shared" si="52"/>
        <v>0</v>
      </c>
      <c r="I1130" s="395">
        <f>IF(OR(C1130="150 Directors advances", C1130="120 accounts receivable", C1130="720.2 Automobile - Insurance", C1130="720.3 Automobile - License", C1130="870.4 Rent - Insurance", C1130="870.6 Rent - Property Tax", C1130="870.7 Rent - Homeoffice", C1130="870.9 Rent - Water"),
   0,
   IF(Dashboard!$F$5="Quick",
      IF(OR(C1130="190 Automobile",C1130="200 computer hardware",C1130="210 Computer software",C1130="220 Quickbooks software",C1130="230 Office equipment",C1130="240 Office furniture"),
         E1130-(E1130/(1+Dashboard!$F$4)),
         0
      ),
      IF(C1130="750 Business promotion",
         E1130-(E1130/(1+4.793/100)),
         E1130-(E1130/(1+Dashboard!$F$4))
      )
   )
)</f>
        <v>0</v>
      </c>
      <c r="J1130" s="40">
        <f>Bank2[[#This Row],[Money in/ (Money out)]]-Bank2[[#This Row],[GST/HST]]</f>
        <v>0</v>
      </c>
      <c r="L1130" s="37">
        <f t="shared" si="51"/>
        <v>0</v>
      </c>
    </row>
    <row r="1131" spans="4:12" x14ac:dyDescent="0.2">
      <c r="D1131" s="416">
        <f>_xlfn.XLOOKUP(C:C,Table1[for Import to Bank Register dropdown],Table1[for Pivot],0,0,1)</f>
        <v>0</v>
      </c>
      <c r="E1131" s="422"/>
      <c r="F1131" s="160">
        <f t="shared" si="53"/>
        <v>2222222</v>
      </c>
      <c r="G1131" s="394">
        <f t="shared" si="52"/>
        <v>0</v>
      </c>
      <c r="I1131" s="395">
        <f>IF(OR(C1131="150 Directors advances", C1131="120 accounts receivable", C1131="720.2 Automobile - Insurance", C1131="720.3 Automobile - License", C1131="870.4 Rent - Insurance", C1131="870.6 Rent - Property Tax", C1131="870.7 Rent - Homeoffice", C1131="870.9 Rent - Water"),
   0,
   IF(Dashboard!$F$5="Quick",
      IF(OR(C1131="190 Automobile",C1131="200 computer hardware",C1131="210 Computer software",C1131="220 Quickbooks software",C1131="230 Office equipment",C1131="240 Office furniture"),
         E1131-(E1131/(1+Dashboard!$F$4)),
         0
      ),
      IF(C1131="750 Business promotion",
         E1131-(E1131/(1+4.793/100)),
         E1131-(E1131/(1+Dashboard!$F$4))
      )
   )
)</f>
        <v>0</v>
      </c>
      <c r="J1131" s="40">
        <f>Bank2[[#This Row],[Money in/ (Money out)]]-Bank2[[#This Row],[GST/HST]]</f>
        <v>0</v>
      </c>
      <c r="L1131" s="37">
        <f t="shared" si="51"/>
        <v>0</v>
      </c>
    </row>
    <row r="1132" spans="4:12" x14ac:dyDescent="0.2">
      <c r="D1132" s="416">
        <f>_xlfn.XLOOKUP(C:C,Table1[for Import to Bank Register dropdown],Table1[for Pivot],0,0,1)</f>
        <v>0</v>
      </c>
      <c r="E1132" s="422"/>
      <c r="F1132" s="160">
        <f t="shared" si="53"/>
        <v>2222222</v>
      </c>
      <c r="G1132" s="394">
        <f t="shared" si="52"/>
        <v>0</v>
      </c>
      <c r="I1132" s="395">
        <f>IF(OR(C1132="150 Directors advances", C1132="120 accounts receivable", C1132="720.2 Automobile - Insurance", C1132="720.3 Automobile - License", C1132="870.4 Rent - Insurance", C1132="870.6 Rent - Property Tax", C1132="870.7 Rent - Homeoffice", C1132="870.9 Rent - Water"),
   0,
   IF(Dashboard!$F$5="Quick",
      IF(OR(C1132="190 Automobile",C1132="200 computer hardware",C1132="210 Computer software",C1132="220 Quickbooks software",C1132="230 Office equipment",C1132="240 Office furniture"),
         E1132-(E1132/(1+Dashboard!$F$4)),
         0
      ),
      IF(C1132="750 Business promotion",
         E1132-(E1132/(1+4.793/100)),
         E1132-(E1132/(1+Dashboard!$F$4))
      )
   )
)</f>
        <v>0</v>
      </c>
      <c r="J1132" s="40">
        <f>Bank2[[#This Row],[Money in/ (Money out)]]-Bank2[[#This Row],[GST/HST]]</f>
        <v>0</v>
      </c>
      <c r="L1132" s="37">
        <f t="shared" si="51"/>
        <v>0</v>
      </c>
    </row>
    <row r="1133" spans="4:12" x14ac:dyDescent="0.2">
      <c r="D1133" s="416">
        <f>_xlfn.XLOOKUP(C:C,Table1[for Import to Bank Register dropdown],Table1[for Pivot],0,0,1)</f>
        <v>0</v>
      </c>
      <c r="E1133" s="422"/>
      <c r="F1133" s="160">
        <f t="shared" si="53"/>
        <v>2222222</v>
      </c>
      <c r="G1133" s="394">
        <f t="shared" si="52"/>
        <v>0</v>
      </c>
      <c r="I1133" s="395">
        <f>IF(OR(C1133="150 Directors advances", C1133="120 accounts receivable", C1133="720.2 Automobile - Insurance", C1133="720.3 Automobile - License", C1133="870.4 Rent - Insurance", C1133="870.6 Rent - Property Tax", C1133="870.7 Rent - Homeoffice", C1133="870.9 Rent - Water"),
   0,
   IF(Dashboard!$F$5="Quick",
      IF(OR(C1133="190 Automobile",C1133="200 computer hardware",C1133="210 Computer software",C1133="220 Quickbooks software",C1133="230 Office equipment",C1133="240 Office furniture"),
         E1133-(E1133/(1+Dashboard!$F$4)),
         0
      ),
      IF(C1133="750 Business promotion",
         E1133-(E1133/(1+4.793/100)),
         E1133-(E1133/(1+Dashboard!$F$4))
      )
   )
)</f>
        <v>0</v>
      </c>
      <c r="J1133" s="40">
        <f>Bank2[[#This Row],[Money in/ (Money out)]]-Bank2[[#This Row],[GST/HST]]</f>
        <v>0</v>
      </c>
      <c r="L1133" s="37">
        <f t="shared" si="51"/>
        <v>0</v>
      </c>
    </row>
    <row r="1134" spans="4:12" x14ac:dyDescent="0.2">
      <c r="D1134" s="416">
        <f>_xlfn.XLOOKUP(C:C,Table1[for Import to Bank Register dropdown],Table1[for Pivot],0,0,1)</f>
        <v>0</v>
      </c>
      <c r="E1134" s="422"/>
      <c r="F1134" s="160">
        <f t="shared" si="53"/>
        <v>2222222</v>
      </c>
      <c r="G1134" s="394">
        <f t="shared" si="52"/>
        <v>0</v>
      </c>
      <c r="I1134" s="395">
        <f>IF(OR(C1134="150 Directors advances", C1134="120 accounts receivable", C1134="720.2 Automobile - Insurance", C1134="720.3 Automobile - License", C1134="870.4 Rent - Insurance", C1134="870.6 Rent - Property Tax", C1134="870.7 Rent - Homeoffice", C1134="870.9 Rent - Water"),
   0,
   IF(Dashboard!$F$5="Quick",
      IF(OR(C1134="190 Automobile",C1134="200 computer hardware",C1134="210 Computer software",C1134="220 Quickbooks software",C1134="230 Office equipment",C1134="240 Office furniture"),
         E1134-(E1134/(1+Dashboard!$F$4)),
         0
      ),
      IF(C1134="750 Business promotion",
         E1134-(E1134/(1+4.793/100)),
         E1134-(E1134/(1+Dashboard!$F$4))
      )
   )
)</f>
        <v>0</v>
      </c>
      <c r="J1134" s="40">
        <f>Bank2[[#This Row],[Money in/ (Money out)]]-Bank2[[#This Row],[GST/HST]]</f>
        <v>0</v>
      </c>
      <c r="L1134" s="37">
        <f t="shared" si="51"/>
        <v>0</v>
      </c>
    </row>
    <row r="1135" spans="4:12" x14ac:dyDescent="0.2">
      <c r="D1135" s="416">
        <f>_xlfn.XLOOKUP(C:C,Table1[for Import to Bank Register dropdown],Table1[for Pivot],0,0,1)</f>
        <v>0</v>
      </c>
      <c r="E1135" s="422"/>
      <c r="F1135" s="160">
        <f t="shared" si="53"/>
        <v>2222222</v>
      </c>
      <c r="G1135" s="394">
        <f t="shared" si="52"/>
        <v>0</v>
      </c>
      <c r="I1135" s="395">
        <f>IF(OR(C1135="150 Directors advances", C1135="120 accounts receivable", C1135="720.2 Automobile - Insurance", C1135="720.3 Automobile - License", C1135="870.4 Rent - Insurance", C1135="870.6 Rent - Property Tax", C1135="870.7 Rent - Homeoffice", C1135="870.9 Rent - Water"),
   0,
   IF(Dashboard!$F$5="Quick",
      IF(OR(C1135="190 Automobile",C1135="200 computer hardware",C1135="210 Computer software",C1135="220 Quickbooks software",C1135="230 Office equipment",C1135="240 Office furniture"),
         E1135-(E1135/(1+Dashboard!$F$4)),
         0
      ),
      IF(C1135="750 Business promotion",
         E1135-(E1135/(1+4.793/100)),
         E1135-(E1135/(1+Dashboard!$F$4))
      )
   )
)</f>
        <v>0</v>
      </c>
      <c r="J1135" s="40">
        <f>Bank2[[#This Row],[Money in/ (Money out)]]-Bank2[[#This Row],[GST/HST]]</f>
        <v>0</v>
      </c>
      <c r="L1135" s="37">
        <f t="shared" si="51"/>
        <v>0</v>
      </c>
    </row>
    <row r="1136" spans="4:12" x14ac:dyDescent="0.2">
      <c r="D1136" s="416">
        <f>_xlfn.XLOOKUP(C:C,Table1[for Import to Bank Register dropdown],Table1[for Pivot],0,0,1)</f>
        <v>0</v>
      </c>
      <c r="E1136" s="422"/>
      <c r="F1136" s="160">
        <f t="shared" si="53"/>
        <v>2222222</v>
      </c>
      <c r="G1136" s="394">
        <f t="shared" si="52"/>
        <v>0</v>
      </c>
      <c r="I1136" s="395">
        <f>IF(OR(C1136="150 Directors advances", C1136="120 accounts receivable", C1136="720.2 Automobile - Insurance", C1136="720.3 Automobile - License", C1136="870.4 Rent - Insurance", C1136="870.6 Rent - Property Tax", C1136="870.7 Rent - Homeoffice", C1136="870.9 Rent - Water"),
   0,
   IF(Dashboard!$F$5="Quick",
      IF(OR(C1136="190 Automobile",C1136="200 computer hardware",C1136="210 Computer software",C1136="220 Quickbooks software",C1136="230 Office equipment",C1136="240 Office furniture"),
         E1136-(E1136/(1+Dashboard!$F$4)),
         0
      ),
      IF(C1136="750 Business promotion",
         E1136-(E1136/(1+4.793/100)),
         E1136-(E1136/(1+Dashboard!$F$4))
      )
   )
)</f>
        <v>0</v>
      </c>
      <c r="J1136" s="40">
        <f>Bank2[[#This Row],[Money in/ (Money out)]]-Bank2[[#This Row],[GST/HST]]</f>
        <v>0</v>
      </c>
      <c r="L1136" s="37">
        <f t="shared" si="51"/>
        <v>0</v>
      </c>
    </row>
    <row r="1137" spans="4:12" x14ac:dyDescent="0.2">
      <c r="D1137" s="416">
        <f>_xlfn.XLOOKUP(C:C,Table1[for Import to Bank Register dropdown],Table1[for Pivot],0,0,1)</f>
        <v>0</v>
      </c>
      <c r="E1137" s="422"/>
      <c r="F1137" s="160">
        <f t="shared" si="53"/>
        <v>2222222</v>
      </c>
      <c r="G1137" s="394">
        <f t="shared" si="52"/>
        <v>0</v>
      </c>
      <c r="I1137" s="395">
        <f>IF(OR(C1137="150 Directors advances", C1137="120 accounts receivable", C1137="720.2 Automobile - Insurance", C1137="720.3 Automobile - License", C1137="870.4 Rent - Insurance", C1137="870.6 Rent - Property Tax", C1137="870.7 Rent - Homeoffice", C1137="870.9 Rent - Water"),
   0,
   IF(Dashboard!$F$5="Quick",
      IF(OR(C1137="190 Automobile",C1137="200 computer hardware",C1137="210 Computer software",C1137="220 Quickbooks software",C1137="230 Office equipment",C1137="240 Office furniture"),
         E1137-(E1137/(1+Dashboard!$F$4)),
         0
      ),
      IF(C1137="750 Business promotion",
         E1137-(E1137/(1+4.793/100)),
         E1137-(E1137/(1+Dashboard!$F$4))
      )
   )
)</f>
        <v>0</v>
      </c>
      <c r="J1137" s="40">
        <f>Bank2[[#This Row],[Money in/ (Money out)]]-Bank2[[#This Row],[GST/HST]]</f>
        <v>0</v>
      </c>
      <c r="L1137" s="37">
        <f t="shared" si="51"/>
        <v>0</v>
      </c>
    </row>
    <row r="1138" spans="4:12" x14ac:dyDescent="0.2">
      <c r="D1138" s="416">
        <f>_xlfn.XLOOKUP(C:C,Table1[for Import to Bank Register dropdown],Table1[for Pivot],0,0,1)</f>
        <v>0</v>
      </c>
      <c r="E1138" s="422"/>
      <c r="F1138" s="160">
        <f t="shared" si="53"/>
        <v>2222222</v>
      </c>
      <c r="G1138" s="394">
        <f t="shared" si="52"/>
        <v>0</v>
      </c>
      <c r="I1138" s="395">
        <f>IF(OR(C1138="150 Directors advances", C1138="120 accounts receivable", C1138="720.2 Automobile - Insurance", C1138="720.3 Automobile - License", C1138="870.4 Rent - Insurance", C1138="870.6 Rent - Property Tax", C1138="870.7 Rent - Homeoffice", C1138="870.9 Rent - Water"),
   0,
   IF(Dashboard!$F$5="Quick",
      IF(OR(C1138="190 Automobile",C1138="200 computer hardware",C1138="210 Computer software",C1138="220 Quickbooks software",C1138="230 Office equipment",C1138="240 Office furniture"),
         E1138-(E1138/(1+Dashboard!$F$4)),
         0
      ),
      IF(C1138="750 Business promotion",
         E1138-(E1138/(1+4.793/100)),
         E1138-(E1138/(1+Dashboard!$F$4))
      )
   )
)</f>
        <v>0</v>
      </c>
      <c r="J1138" s="40">
        <f>Bank2[[#This Row],[Money in/ (Money out)]]-Bank2[[#This Row],[GST/HST]]</f>
        <v>0</v>
      </c>
      <c r="L1138" s="37">
        <f t="shared" si="51"/>
        <v>0</v>
      </c>
    </row>
    <row r="1139" spans="4:12" x14ac:dyDescent="0.2">
      <c r="D1139" s="416">
        <f>_xlfn.XLOOKUP(C:C,Table1[for Import to Bank Register dropdown],Table1[for Pivot],0,0,1)</f>
        <v>0</v>
      </c>
      <c r="E1139" s="422"/>
      <c r="F1139" s="160">
        <f t="shared" si="53"/>
        <v>2222222</v>
      </c>
      <c r="G1139" s="394">
        <f t="shared" si="52"/>
        <v>0</v>
      </c>
      <c r="I1139" s="395">
        <f>IF(OR(C1139="150 Directors advances", C1139="120 accounts receivable", C1139="720.2 Automobile - Insurance", C1139="720.3 Automobile - License", C1139="870.4 Rent - Insurance", C1139="870.6 Rent - Property Tax", C1139="870.7 Rent - Homeoffice", C1139="870.9 Rent - Water"),
   0,
   IF(Dashboard!$F$5="Quick",
      IF(OR(C1139="190 Automobile",C1139="200 computer hardware",C1139="210 Computer software",C1139="220 Quickbooks software",C1139="230 Office equipment",C1139="240 Office furniture"),
         E1139-(E1139/(1+Dashboard!$F$4)),
         0
      ),
      IF(C1139="750 Business promotion",
         E1139-(E1139/(1+4.793/100)),
         E1139-(E1139/(1+Dashboard!$F$4))
      )
   )
)</f>
        <v>0</v>
      </c>
      <c r="J1139" s="40">
        <f>Bank2[[#This Row],[Money in/ (Money out)]]-Bank2[[#This Row],[GST/HST]]</f>
        <v>0</v>
      </c>
      <c r="L1139" s="37">
        <f t="shared" si="51"/>
        <v>0</v>
      </c>
    </row>
    <row r="1140" spans="4:12" x14ac:dyDescent="0.2">
      <c r="D1140" s="416">
        <f>_xlfn.XLOOKUP(C:C,Table1[for Import to Bank Register dropdown],Table1[for Pivot],0,0,1)</f>
        <v>0</v>
      </c>
      <c r="E1140" s="422"/>
      <c r="F1140" s="160">
        <f t="shared" si="53"/>
        <v>2222222</v>
      </c>
      <c r="G1140" s="394">
        <f t="shared" si="52"/>
        <v>0</v>
      </c>
      <c r="I1140" s="395">
        <f>IF(OR(C1140="150 Directors advances", C1140="120 accounts receivable", C1140="720.2 Automobile - Insurance", C1140="720.3 Automobile - License", C1140="870.4 Rent - Insurance", C1140="870.6 Rent - Property Tax", C1140="870.7 Rent - Homeoffice", C1140="870.9 Rent - Water"),
   0,
   IF(Dashboard!$F$5="Quick",
      IF(OR(C1140="190 Automobile",C1140="200 computer hardware",C1140="210 Computer software",C1140="220 Quickbooks software",C1140="230 Office equipment",C1140="240 Office furniture"),
         E1140-(E1140/(1+Dashboard!$F$4)),
         0
      ),
      IF(C1140="750 Business promotion",
         E1140-(E1140/(1+4.793/100)),
         E1140-(E1140/(1+Dashboard!$F$4))
      )
   )
)</f>
        <v>0</v>
      </c>
      <c r="J1140" s="40">
        <f>Bank2[[#This Row],[Money in/ (Money out)]]-Bank2[[#This Row],[GST/HST]]</f>
        <v>0</v>
      </c>
      <c r="L1140" s="37">
        <f t="shared" si="51"/>
        <v>0</v>
      </c>
    </row>
    <row r="1141" spans="4:12" x14ac:dyDescent="0.2">
      <c r="D1141" s="416">
        <f>_xlfn.XLOOKUP(C:C,Table1[for Import to Bank Register dropdown],Table1[for Pivot],0,0,1)</f>
        <v>0</v>
      </c>
      <c r="E1141" s="422"/>
      <c r="F1141" s="160">
        <f t="shared" si="53"/>
        <v>2222222</v>
      </c>
      <c r="G1141" s="394">
        <f t="shared" si="52"/>
        <v>0</v>
      </c>
      <c r="I1141" s="395">
        <f>IF(OR(C1141="150 Directors advances", C1141="120 accounts receivable", C1141="720.2 Automobile - Insurance", C1141="720.3 Automobile - License", C1141="870.4 Rent - Insurance", C1141="870.6 Rent - Property Tax", C1141="870.7 Rent - Homeoffice", C1141="870.9 Rent - Water"),
   0,
   IF(Dashboard!$F$5="Quick",
      IF(OR(C1141="190 Automobile",C1141="200 computer hardware",C1141="210 Computer software",C1141="220 Quickbooks software",C1141="230 Office equipment",C1141="240 Office furniture"),
         E1141-(E1141/(1+Dashboard!$F$4)),
         0
      ),
      IF(C1141="750 Business promotion",
         E1141-(E1141/(1+4.793/100)),
         E1141-(E1141/(1+Dashboard!$F$4))
      )
   )
)</f>
        <v>0</v>
      </c>
      <c r="J1141" s="40">
        <f>Bank2[[#This Row],[Money in/ (Money out)]]-Bank2[[#This Row],[GST/HST]]</f>
        <v>0</v>
      </c>
      <c r="L1141" s="37">
        <f t="shared" si="51"/>
        <v>0</v>
      </c>
    </row>
    <row r="1142" spans="4:12" x14ac:dyDescent="0.2">
      <c r="D1142" s="416">
        <f>_xlfn.XLOOKUP(C:C,Table1[for Import to Bank Register dropdown],Table1[for Pivot],0,0,1)</f>
        <v>0</v>
      </c>
      <c r="E1142" s="422"/>
      <c r="F1142" s="160">
        <f t="shared" si="53"/>
        <v>2222222</v>
      </c>
      <c r="G1142" s="394">
        <f t="shared" si="52"/>
        <v>0</v>
      </c>
      <c r="I1142" s="395">
        <f>IF(OR(C1142="150 Directors advances", C1142="120 accounts receivable", C1142="720.2 Automobile - Insurance", C1142="720.3 Automobile - License", C1142="870.4 Rent - Insurance", C1142="870.6 Rent - Property Tax", C1142="870.7 Rent - Homeoffice", C1142="870.9 Rent - Water"),
   0,
   IF(Dashboard!$F$5="Quick",
      IF(OR(C1142="190 Automobile",C1142="200 computer hardware",C1142="210 Computer software",C1142="220 Quickbooks software",C1142="230 Office equipment",C1142="240 Office furniture"),
         E1142-(E1142/(1+Dashboard!$F$4)),
         0
      ),
      IF(C1142="750 Business promotion",
         E1142-(E1142/(1+4.793/100)),
         E1142-(E1142/(1+Dashboard!$F$4))
      )
   )
)</f>
        <v>0</v>
      </c>
      <c r="J1142" s="40">
        <f>Bank2[[#This Row],[Money in/ (Money out)]]-Bank2[[#This Row],[GST/HST]]</f>
        <v>0</v>
      </c>
      <c r="L1142" s="37">
        <f t="shared" si="51"/>
        <v>0</v>
      </c>
    </row>
    <row r="1143" spans="4:12" x14ac:dyDescent="0.2">
      <c r="D1143" s="416">
        <f>_xlfn.XLOOKUP(C:C,Table1[for Import to Bank Register dropdown],Table1[for Pivot],0,0,1)</f>
        <v>0</v>
      </c>
      <c r="E1143" s="422"/>
      <c r="F1143" s="160">
        <f t="shared" si="53"/>
        <v>2222222</v>
      </c>
      <c r="G1143" s="394">
        <f t="shared" si="52"/>
        <v>0</v>
      </c>
      <c r="I1143" s="395">
        <f>IF(OR(C1143="150 Directors advances", C1143="120 accounts receivable", C1143="720.2 Automobile - Insurance", C1143="720.3 Automobile - License", C1143="870.4 Rent - Insurance", C1143="870.6 Rent - Property Tax", C1143="870.7 Rent - Homeoffice", C1143="870.9 Rent - Water"),
   0,
   IF(Dashboard!$F$5="Quick",
      IF(OR(C1143="190 Automobile",C1143="200 computer hardware",C1143="210 Computer software",C1143="220 Quickbooks software",C1143="230 Office equipment",C1143="240 Office furniture"),
         E1143-(E1143/(1+Dashboard!$F$4)),
         0
      ),
      IF(C1143="750 Business promotion",
         E1143-(E1143/(1+4.793/100)),
         E1143-(E1143/(1+Dashboard!$F$4))
      )
   )
)</f>
        <v>0</v>
      </c>
      <c r="J1143" s="40">
        <f>Bank2[[#This Row],[Money in/ (Money out)]]-Bank2[[#This Row],[GST/HST]]</f>
        <v>0</v>
      </c>
      <c r="L1143" s="37">
        <f t="shared" si="51"/>
        <v>0</v>
      </c>
    </row>
    <row r="1144" spans="4:12" x14ac:dyDescent="0.2">
      <c r="D1144" s="416">
        <f>_xlfn.XLOOKUP(C:C,Table1[for Import to Bank Register dropdown],Table1[for Pivot],0,0,1)</f>
        <v>0</v>
      </c>
      <c r="E1144" s="422"/>
      <c r="F1144" s="160">
        <f t="shared" si="53"/>
        <v>2222222</v>
      </c>
      <c r="G1144" s="394">
        <f t="shared" si="52"/>
        <v>0</v>
      </c>
      <c r="I1144" s="395">
        <f>IF(OR(C1144="150 Directors advances", C1144="120 accounts receivable", C1144="720.2 Automobile - Insurance", C1144="720.3 Automobile - License", C1144="870.4 Rent - Insurance", C1144="870.6 Rent - Property Tax", C1144="870.7 Rent - Homeoffice", C1144="870.9 Rent - Water"),
   0,
   IF(Dashboard!$F$5="Quick",
      IF(OR(C1144="190 Automobile",C1144="200 computer hardware",C1144="210 Computer software",C1144="220 Quickbooks software",C1144="230 Office equipment",C1144="240 Office furniture"),
         E1144-(E1144/(1+Dashboard!$F$4)),
         0
      ),
      IF(C1144="750 Business promotion",
         E1144-(E1144/(1+4.793/100)),
         E1144-(E1144/(1+Dashboard!$F$4))
      )
   )
)</f>
        <v>0</v>
      </c>
      <c r="J1144" s="40">
        <f>Bank2[[#This Row],[Money in/ (Money out)]]-Bank2[[#This Row],[GST/HST]]</f>
        <v>0</v>
      </c>
      <c r="L1144" s="37">
        <f t="shared" si="51"/>
        <v>0</v>
      </c>
    </row>
    <row r="1145" spans="4:12" x14ac:dyDescent="0.2">
      <c r="D1145" s="416">
        <f>_xlfn.XLOOKUP(C:C,Table1[for Import to Bank Register dropdown],Table1[for Pivot],0,0,1)</f>
        <v>0</v>
      </c>
      <c r="E1145" s="422"/>
      <c r="F1145" s="160">
        <f t="shared" si="53"/>
        <v>2222222</v>
      </c>
      <c r="G1145" s="394">
        <f t="shared" si="52"/>
        <v>0</v>
      </c>
      <c r="I1145" s="395">
        <f>IF(OR(C1145="150 Directors advances", C1145="120 accounts receivable", C1145="720.2 Automobile - Insurance", C1145="720.3 Automobile - License", C1145="870.4 Rent - Insurance", C1145="870.6 Rent - Property Tax", C1145="870.7 Rent - Homeoffice", C1145="870.9 Rent - Water"),
   0,
   IF(Dashboard!$F$5="Quick",
      IF(OR(C1145="190 Automobile",C1145="200 computer hardware",C1145="210 Computer software",C1145="220 Quickbooks software",C1145="230 Office equipment",C1145="240 Office furniture"),
         E1145-(E1145/(1+Dashboard!$F$4)),
         0
      ),
      IF(C1145="750 Business promotion",
         E1145-(E1145/(1+4.793/100)),
         E1145-(E1145/(1+Dashboard!$F$4))
      )
   )
)</f>
        <v>0</v>
      </c>
      <c r="J1145" s="40">
        <f>Bank2[[#This Row],[Money in/ (Money out)]]-Bank2[[#This Row],[GST/HST]]</f>
        <v>0</v>
      </c>
      <c r="L1145" s="37">
        <f t="shared" si="51"/>
        <v>0</v>
      </c>
    </row>
    <row r="1146" spans="4:12" x14ac:dyDescent="0.2">
      <c r="D1146" s="416">
        <f>_xlfn.XLOOKUP(C:C,Table1[for Import to Bank Register dropdown],Table1[for Pivot],0,0,1)</f>
        <v>0</v>
      </c>
      <c r="E1146" s="422"/>
      <c r="F1146" s="160">
        <f t="shared" si="53"/>
        <v>2222222</v>
      </c>
      <c r="G1146" s="394">
        <f t="shared" si="52"/>
        <v>0</v>
      </c>
      <c r="I1146" s="395">
        <f>IF(OR(C1146="150 Directors advances", C1146="120 accounts receivable", C1146="720.2 Automobile - Insurance", C1146="720.3 Automobile - License", C1146="870.4 Rent - Insurance", C1146="870.6 Rent - Property Tax", C1146="870.7 Rent - Homeoffice", C1146="870.9 Rent - Water"),
   0,
   IF(Dashboard!$F$5="Quick",
      IF(OR(C1146="190 Automobile",C1146="200 computer hardware",C1146="210 Computer software",C1146="220 Quickbooks software",C1146="230 Office equipment",C1146="240 Office furniture"),
         E1146-(E1146/(1+Dashboard!$F$4)),
         0
      ),
      IF(C1146="750 Business promotion",
         E1146-(E1146/(1+4.793/100)),
         E1146-(E1146/(1+Dashboard!$F$4))
      )
   )
)</f>
        <v>0</v>
      </c>
      <c r="J1146" s="40">
        <f>Bank2[[#This Row],[Money in/ (Money out)]]-Bank2[[#This Row],[GST/HST]]</f>
        <v>0</v>
      </c>
      <c r="L1146" s="37">
        <f t="shared" si="51"/>
        <v>0</v>
      </c>
    </row>
    <row r="1147" spans="4:12" x14ac:dyDescent="0.2">
      <c r="D1147" s="416">
        <f>_xlfn.XLOOKUP(C:C,Table1[for Import to Bank Register dropdown],Table1[for Pivot],0,0,1)</f>
        <v>0</v>
      </c>
      <c r="E1147" s="422"/>
      <c r="F1147" s="160">
        <f t="shared" si="53"/>
        <v>2222222</v>
      </c>
      <c r="G1147" s="394">
        <f t="shared" si="52"/>
        <v>0</v>
      </c>
      <c r="I1147" s="395">
        <f>IF(OR(C1147="150 Directors advances", C1147="120 accounts receivable", C1147="720.2 Automobile - Insurance", C1147="720.3 Automobile - License", C1147="870.4 Rent - Insurance", C1147="870.6 Rent - Property Tax", C1147="870.7 Rent - Homeoffice", C1147="870.9 Rent - Water"),
   0,
   IF(Dashboard!$F$5="Quick",
      IF(OR(C1147="190 Automobile",C1147="200 computer hardware",C1147="210 Computer software",C1147="220 Quickbooks software",C1147="230 Office equipment",C1147="240 Office furniture"),
         E1147-(E1147/(1+Dashboard!$F$4)),
         0
      ),
      IF(C1147="750 Business promotion",
         E1147-(E1147/(1+4.793/100)),
         E1147-(E1147/(1+Dashboard!$F$4))
      )
   )
)</f>
        <v>0</v>
      </c>
      <c r="J1147" s="40">
        <f>Bank2[[#This Row],[Money in/ (Money out)]]-Bank2[[#This Row],[GST/HST]]</f>
        <v>0</v>
      </c>
      <c r="L1147" s="37">
        <f t="shared" si="51"/>
        <v>0</v>
      </c>
    </row>
    <row r="1148" spans="4:12" x14ac:dyDescent="0.2">
      <c r="D1148" s="416">
        <f>_xlfn.XLOOKUP(C:C,Table1[for Import to Bank Register dropdown],Table1[for Pivot],0,0,1)</f>
        <v>0</v>
      </c>
      <c r="E1148" s="422"/>
      <c r="F1148" s="160">
        <f t="shared" si="53"/>
        <v>2222222</v>
      </c>
      <c r="G1148" s="394">
        <f t="shared" si="52"/>
        <v>0</v>
      </c>
      <c r="I1148" s="395">
        <f>IF(OR(C1148="150 Directors advances", C1148="120 accounts receivable", C1148="720.2 Automobile - Insurance", C1148="720.3 Automobile - License", C1148="870.4 Rent - Insurance", C1148="870.6 Rent - Property Tax", C1148="870.7 Rent - Homeoffice", C1148="870.9 Rent - Water"),
   0,
   IF(Dashboard!$F$5="Quick",
      IF(OR(C1148="190 Automobile",C1148="200 computer hardware",C1148="210 Computer software",C1148="220 Quickbooks software",C1148="230 Office equipment",C1148="240 Office furniture"),
         E1148-(E1148/(1+Dashboard!$F$4)),
         0
      ),
      IF(C1148="750 Business promotion",
         E1148-(E1148/(1+4.793/100)),
         E1148-(E1148/(1+Dashboard!$F$4))
      )
   )
)</f>
        <v>0</v>
      </c>
      <c r="J1148" s="40">
        <f>Bank2[[#This Row],[Money in/ (Money out)]]-Bank2[[#This Row],[GST/HST]]</f>
        <v>0</v>
      </c>
      <c r="L1148" s="37">
        <f t="shared" si="51"/>
        <v>0</v>
      </c>
    </row>
    <row r="1149" spans="4:12" x14ac:dyDescent="0.2">
      <c r="D1149" s="416">
        <f>_xlfn.XLOOKUP(C:C,Table1[for Import to Bank Register dropdown],Table1[for Pivot],0,0,1)</f>
        <v>0</v>
      </c>
      <c r="E1149" s="422"/>
      <c r="F1149" s="160">
        <f t="shared" si="53"/>
        <v>2222222</v>
      </c>
      <c r="G1149" s="394">
        <f t="shared" si="52"/>
        <v>0</v>
      </c>
      <c r="I1149" s="395">
        <f>IF(OR(C1149="150 Directors advances", C1149="120 accounts receivable", C1149="720.2 Automobile - Insurance", C1149="720.3 Automobile - License", C1149="870.4 Rent - Insurance", C1149="870.6 Rent - Property Tax", C1149="870.7 Rent - Homeoffice", C1149="870.9 Rent - Water"),
   0,
   IF(Dashboard!$F$5="Quick",
      IF(OR(C1149="190 Automobile",C1149="200 computer hardware",C1149="210 Computer software",C1149="220 Quickbooks software",C1149="230 Office equipment",C1149="240 Office furniture"),
         E1149-(E1149/(1+Dashboard!$F$4)),
         0
      ),
      IF(C1149="750 Business promotion",
         E1149-(E1149/(1+4.793/100)),
         E1149-(E1149/(1+Dashboard!$F$4))
      )
   )
)</f>
        <v>0</v>
      </c>
      <c r="J1149" s="40">
        <f>Bank2[[#This Row],[Money in/ (Money out)]]-Bank2[[#This Row],[GST/HST]]</f>
        <v>0</v>
      </c>
      <c r="L1149" s="37">
        <f t="shared" si="51"/>
        <v>0</v>
      </c>
    </row>
    <row r="1150" spans="4:12" x14ac:dyDescent="0.2">
      <c r="D1150" s="416">
        <f>_xlfn.XLOOKUP(C:C,Table1[for Import to Bank Register dropdown],Table1[for Pivot],0,0,1)</f>
        <v>0</v>
      </c>
      <c r="E1150" s="422"/>
      <c r="F1150" s="160">
        <f t="shared" si="53"/>
        <v>2222222</v>
      </c>
      <c r="G1150" s="394">
        <f t="shared" si="52"/>
        <v>0</v>
      </c>
      <c r="I1150" s="395">
        <f>IF(OR(C1150="150 Directors advances", C1150="120 accounts receivable", C1150="720.2 Automobile - Insurance", C1150="720.3 Automobile - License", C1150="870.4 Rent - Insurance", C1150="870.6 Rent - Property Tax", C1150="870.7 Rent - Homeoffice", C1150="870.9 Rent - Water"),
   0,
   IF(Dashboard!$F$5="Quick",
      IF(OR(C1150="190 Automobile",C1150="200 computer hardware",C1150="210 Computer software",C1150="220 Quickbooks software",C1150="230 Office equipment",C1150="240 Office furniture"),
         E1150-(E1150/(1+Dashboard!$F$4)),
         0
      ),
      IF(C1150="750 Business promotion",
         E1150-(E1150/(1+4.793/100)),
         E1150-(E1150/(1+Dashboard!$F$4))
      )
   )
)</f>
        <v>0</v>
      </c>
      <c r="J1150" s="40">
        <f>Bank2[[#This Row],[Money in/ (Money out)]]-Bank2[[#This Row],[GST/HST]]</f>
        <v>0</v>
      </c>
      <c r="L1150" s="37">
        <f t="shared" si="51"/>
        <v>0</v>
      </c>
    </row>
    <row r="1151" spans="4:12" x14ac:dyDescent="0.2">
      <c r="D1151" s="416">
        <f>_xlfn.XLOOKUP(C:C,Table1[for Import to Bank Register dropdown],Table1[for Pivot],0,0,1)</f>
        <v>0</v>
      </c>
      <c r="E1151" s="422"/>
      <c r="F1151" s="160">
        <f t="shared" si="53"/>
        <v>2222222</v>
      </c>
      <c r="G1151" s="394">
        <f t="shared" si="52"/>
        <v>0</v>
      </c>
      <c r="I1151" s="395">
        <f>IF(OR(C1151="150 Directors advances", C1151="120 accounts receivable", C1151="720.2 Automobile - Insurance", C1151="720.3 Automobile - License", C1151="870.4 Rent - Insurance", C1151="870.6 Rent - Property Tax", C1151="870.7 Rent - Homeoffice", C1151="870.9 Rent - Water"),
   0,
   IF(Dashboard!$F$5="Quick",
      IF(OR(C1151="190 Automobile",C1151="200 computer hardware",C1151="210 Computer software",C1151="220 Quickbooks software",C1151="230 Office equipment",C1151="240 Office furniture"),
         E1151-(E1151/(1+Dashboard!$F$4)),
         0
      ),
      IF(C1151="750 Business promotion",
         E1151-(E1151/(1+4.793/100)),
         E1151-(E1151/(1+Dashboard!$F$4))
      )
   )
)</f>
        <v>0</v>
      </c>
      <c r="J1151" s="40">
        <f>Bank2[[#This Row],[Money in/ (Money out)]]-Bank2[[#This Row],[GST/HST]]</f>
        <v>0</v>
      </c>
      <c r="L1151" s="37">
        <f t="shared" si="51"/>
        <v>0</v>
      </c>
    </row>
    <row r="1152" spans="4:12" x14ac:dyDescent="0.2">
      <c r="D1152" s="416">
        <f>_xlfn.XLOOKUP(C:C,Table1[for Import to Bank Register dropdown],Table1[for Pivot],0,0,1)</f>
        <v>0</v>
      </c>
      <c r="E1152" s="422"/>
      <c r="F1152" s="160">
        <f t="shared" si="53"/>
        <v>2222222</v>
      </c>
      <c r="G1152" s="394">
        <f t="shared" si="52"/>
        <v>0</v>
      </c>
      <c r="I1152" s="395">
        <f>IF(OR(C1152="150 Directors advances", C1152="120 accounts receivable", C1152="720.2 Automobile - Insurance", C1152="720.3 Automobile - License", C1152="870.4 Rent - Insurance", C1152="870.6 Rent - Property Tax", C1152="870.7 Rent - Homeoffice", C1152="870.9 Rent - Water"),
   0,
   IF(Dashboard!$F$5="Quick",
      IF(OR(C1152="190 Automobile",C1152="200 computer hardware",C1152="210 Computer software",C1152="220 Quickbooks software",C1152="230 Office equipment",C1152="240 Office furniture"),
         E1152-(E1152/(1+Dashboard!$F$4)),
         0
      ),
      IF(C1152="750 Business promotion",
         E1152-(E1152/(1+4.793/100)),
         E1152-(E1152/(1+Dashboard!$F$4))
      )
   )
)</f>
        <v>0</v>
      </c>
      <c r="J1152" s="40">
        <f>Bank2[[#This Row],[Money in/ (Money out)]]-Bank2[[#This Row],[GST/HST]]</f>
        <v>0</v>
      </c>
      <c r="L1152" s="37">
        <f t="shared" si="51"/>
        <v>0</v>
      </c>
    </row>
    <row r="1153" spans="4:12" x14ac:dyDescent="0.2">
      <c r="D1153" s="416">
        <f>_xlfn.XLOOKUP(C:C,Table1[for Import to Bank Register dropdown],Table1[for Pivot],0,0,1)</f>
        <v>0</v>
      </c>
      <c r="E1153" s="422"/>
      <c r="F1153" s="160">
        <f t="shared" si="53"/>
        <v>2222222</v>
      </c>
      <c r="G1153" s="394">
        <f t="shared" si="52"/>
        <v>0</v>
      </c>
      <c r="I1153" s="395">
        <f>IF(OR(C1153="150 Directors advances", C1153="120 accounts receivable", C1153="720.2 Automobile - Insurance", C1153="720.3 Automobile - License", C1153="870.4 Rent - Insurance", C1153="870.6 Rent - Property Tax", C1153="870.7 Rent - Homeoffice", C1153="870.9 Rent - Water"),
   0,
   IF(Dashboard!$F$5="Quick",
      IF(OR(C1153="190 Automobile",C1153="200 computer hardware",C1153="210 Computer software",C1153="220 Quickbooks software",C1153="230 Office equipment",C1153="240 Office furniture"),
         E1153-(E1153/(1+Dashboard!$F$4)),
         0
      ),
      IF(C1153="750 Business promotion",
         E1153-(E1153/(1+4.793/100)),
         E1153-(E1153/(1+Dashboard!$F$4))
      )
   )
)</f>
        <v>0</v>
      </c>
      <c r="J1153" s="40">
        <f>Bank2[[#This Row],[Money in/ (Money out)]]-Bank2[[#This Row],[GST/HST]]</f>
        <v>0</v>
      </c>
      <c r="L1153" s="37">
        <f t="shared" si="51"/>
        <v>0</v>
      </c>
    </row>
    <row r="1154" spans="4:12" x14ac:dyDescent="0.2">
      <c r="D1154" s="416">
        <f>_xlfn.XLOOKUP(C:C,Table1[for Import to Bank Register dropdown],Table1[for Pivot],0,0,1)</f>
        <v>0</v>
      </c>
      <c r="E1154" s="422"/>
      <c r="F1154" s="160">
        <f t="shared" si="53"/>
        <v>2222222</v>
      </c>
      <c r="G1154" s="394">
        <f t="shared" si="52"/>
        <v>0</v>
      </c>
      <c r="I1154" s="395">
        <f>IF(OR(C1154="150 Directors advances", C1154="120 accounts receivable", C1154="720.2 Automobile - Insurance", C1154="720.3 Automobile - License", C1154="870.4 Rent - Insurance", C1154="870.6 Rent - Property Tax", C1154="870.7 Rent - Homeoffice", C1154="870.9 Rent - Water"),
   0,
   IF(Dashboard!$F$5="Quick",
      IF(OR(C1154="190 Automobile",C1154="200 computer hardware",C1154="210 Computer software",C1154="220 Quickbooks software",C1154="230 Office equipment",C1154="240 Office furniture"),
         E1154-(E1154/(1+Dashboard!$F$4)),
         0
      ),
      IF(C1154="750 Business promotion",
         E1154-(E1154/(1+4.793/100)),
         E1154-(E1154/(1+Dashboard!$F$4))
      )
   )
)</f>
        <v>0</v>
      </c>
      <c r="J1154" s="40">
        <f>Bank2[[#This Row],[Money in/ (Money out)]]-Bank2[[#This Row],[GST/HST]]</f>
        <v>0</v>
      </c>
      <c r="L1154" s="37">
        <f t="shared" si="51"/>
        <v>0</v>
      </c>
    </row>
    <row r="1155" spans="4:12" x14ac:dyDescent="0.2">
      <c r="D1155" s="416">
        <f>_xlfn.XLOOKUP(C:C,Table1[for Import to Bank Register dropdown],Table1[for Pivot],0,0,1)</f>
        <v>0</v>
      </c>
      <c r="E1155" s="422"/>
      <c r="F1155" s="160">
        <f t="shared" si="53"/>
        <v>2222222</v>
      </c>
      <c r="G1155" s="394">
        <f t="shared" si="52"/>
        <v>0</v>
      </c>
      <c r="I1155" s="395">
        <f>IF(OR(C1155="150 Directors advances", C1155="120 accounts receivable", C1155="720.2 Automobile - Insurance", C1155="720.3 Automobile - License", C1155="870.4 Rent - Insurance", C1155="870.6 Rent - Property Tax", C1155="870.7 Rent - Homeoffice", C1155="870.9 Rent - Water"),
   0,
   IF(Dashboard!$F$5="Quick",
      IF(OR(C1155="190 Automobile",C1155="200 computer hardware",C1155="210 Computer software",C1155="220 Quickbooks software",C1155="230 Office equipment",C1155="240 Office furniture"),
         E1155-(E1155/(1+Dashboard!$F$4)),
         0
      ),
      IF(C1155="750 Business promotion",
         E1155-(E1155/(1+4.793/100)),
         E1155-(E1155/(1+Dashboard!$F$4))
      )
   )
)</f>
        <v>0</v>
      </c>
      <c r="J1155" s="40">
        <f>Bank2[[#This Row],[Money in/ (Money out)]]-Bank2[[#This Row],[GST/HST]]</f>
        <v>0</v>
      </c>
      <c r="L1155" s="37">
        <f t="shared" si="51"/>
        <v>0</v>
      </c>
    </row>
    <row r="1156" spans="4:12" x14ac:dyDescent="0.2">
      <c r="D1156" s="416">
        <f>_xlfn.XLOOKUP(C:C,Table1[for Import to Bank Register dropdown],Table1[for Pivot],0,0,1)</f>
        <v>0</v>
      </c>
      <c r="E1156" s="422"/>
      <c r="F1156" s="160">
        <f t="shared" si="53"/>
        <v>2222222</v>
      </c>
      <c r="G1156" s="394">
        <f t="shared" si="52"/>
        <v>0</v>
      </c>
      <c r="I1156" s="395">
        <f>IF(OR(C1156="150 Directors advances", C1156="120 accounts receivable", C1156="720.2 Automobile - Insurance", C1156="720.3 Automobile - License", C1156="870.4 Rent - Insurance", C1156="870.6 Rent - Property Tax", C1156="870.7 Rent - Homeoffice", C1156="870.9 Rent - Water"),
   0,
   IF(Dashboard!$F$5="Quick",
      IF(OR(C1156="190 Automobile",C1156="200 computer hardware",C1156="210 Computer software",C1156="220 Quickbooks software",C1156="230 Office equipment",C1156="240 Office furniture"),
         E1156-(E1156/(1+Dashboard!$F$4)),
         0
      ),
      IF(C1156="750 Business promotion",
         E1156-(E1156/(1+4.793/100)),
         E1156-(E1156/(1+Dashboard!$F$4))
      )
   )
)</f>
        <v>0</v>
      </c>
      <c r="J1156" s="40">
        <f>Bank2[[#This Row],[Money in/ (Money out)]]-Bank2[[#This Row],[GST/HST]]</f>
        <v>0</v>
      </c>
      <c r="L1156" s="37">
        <f t="shared" si="51"/>
        <v>0</v>
      </c>
    </row>
    <row r="1157" spans="4:12" x14ac:dyDescent="0.2">
      <c r="D1157" s="416">
        <f>_xlfn.XLOOKUP(C:C,Table1[for Import to Bank Register dropdown],Table1[for Pivot],0,0,1)</f>
        <v>0</v>
      </c>
      <c r="E1157" s="422"/>
      <c r="F1157" s="160">
        <f t="shared" si="53"/>
        <v>2222222</v>
      </c>
      <c r="G1157" s="394">
        <f t="shared" si="52"/>
        <v>0</v>
      </c>
      <c r="I1157" s="395">
        <f>IF(OR(C1157="150 Directors advances", C1157="120 accounts receivable", C1157="720.2 Automobile - Insurance", C1157="720.3 Automobile - License", C1157="870.4 Rent - Insurance", C1157="870.6 Rent - Property Tax", C1157="870.7 Rent - Homeoffice", C1157="870.9 Rent - Water"),
   0,
   IF(Dashboard!$F$5="Quick",
      IF(OR(C1157="190 Automobile",C1157="200 computer hardware",C1157="210 Computer software",C1157="220 Quickbooks software",C1157="230 Office equipment",C1157="240 Office furniture"),
         E1157-(E1157/(1+Dashboard!$F$4)),
         0
      ),
      IF(C1157="750 Business promotion",
         E1157-(E1157/(1+4.793/100)),
         E1157-(E1157/(1+Dashboard!$F$4))
      )
   )
)</f>
        <v>0</v>
      </c>
      <c r="J1157" s="40">
        <f>Bank2[[#This Row],[Money in/ (Money out)]]-Bank2[[#This Row],[GST/HST]]</f>
        <v>0</v>
      </c>
      <c r="L1157" s="37">
        <f t="shared" si="51"/>
        <v>0</v>
      </c>
    </row>
    <row r="1158" spans="4:12" x14ac:dyDescent="0.2">
      <c r="D1158" s="416">
        <f>_xlfn.XLOOKUP(C:C,Table1[for Import to Bank Register dropdown],Table1[for Pivot],0,0,1)</f>
        <v>0</v>
      </c>
      <c r="E1158" s="422"/>
      <c r="F1158" s="160">
        <f t="shared" si="53"/>
        <v>2222222</v>
      </c>
      <c r="G1158" s="394">
        <f t="shared" si="52"/>
        <v>0</v>
      </c>
      <c r="I1158" s="395">
        <f>IF(OR(C1158="150 Directors advances", C1158="120 accounts receivable", C1158="720.2 Automobile - Insurance", C1158="720.3 Automobile - License", C1158="870.4 Rent - Insurance", C1158="870.6 Rent - Property Tax", C1158="870.7 Rent - Homeoffice", C1158="870.9 Rent - Water"),
   0,
   IF(Dashboard!$F$5="Quick",
      IF(OR(C1158="190 Automobile",C1158="200 computer hardware",C1158="210 Computer software",C1158="220 Quickbooks software",C1158="230 Office equipment",C1158="240 Office furniture"),
         E1158-(E1158/(1+Dashboard!$F$4)),
         0
      ),
      IF(C1158="750 Business promotion",
         E1158-(E1158/(1+4.793/100)),
         E1158-(E1158/(1+Dashboard!$F$4))
      )
   )
)</f>
        <v>0</v>
      </c>
      <c r="J1158" s="40">
        <f>Bank2[[#This Row],[Money in/ (Money out)]]-Bank2[[#This Row],[GST/HST]]</f>
        <v>0</v>
      </c>
      <c r="L1158" s="37">
        <f t="shared" si="51"/>
        <v>0</v>
      </c>
    </row>
    <row r="1159" spans="4:12" x14ac:dyDescent="0.2">
      <c r="D1159" s="416">
        <f>_xlfn.XLOOKUP(C:C,Table1[for Import to Bank Register dropdown],Table1[for Pivot],0,0,1)</f>
        <v>0</v>
      </c>
      <c r="E1159" s="422"/>
      <c r="F1159" s="160">
        <f t="shared" si="53"/>
        <v>2222222</v>
      </c>
      <c r="G1159" s="394">
        <f t="shared" si="52"/>
        <v>0</v>
      </c>
      <c r="I1159" s="395">
        <f>IF(OR(C1159="150 Directors advances", C1159="120 accounts receivable", C1159="720.2 Automobile - Insurance", C1159="720.3 Automobile - License", C1159="870.4 Rent - Insurance", C1159="870.6 Rent - Property Tax", C1159="870.7 Rent - Homeoffice", C1159="870.9 Rent - Water"),
   0,
   IF(Dashboard!$F$5="Quick",
      IF(OR(C1159="190 Automobile",C1159="200 computer hardware",C1159="210 Computer software",C1159="220 Quickbooks software",C1159="230 Office equipment",C1159="240 Office furniture"),
         E1159-(E1159/(1+Dashboard!$F$4)),
         0
      ),
      IF(C1159="750 Business promotion",
         E1159-(E1159/(1+4.793/100)),
         E1159-(E1159/(1+Dashboard!$F$4))
      )
   )
)</f>
        <v>0</v>
      </c>
      <c r="J1159" s="40">
        <f>Bank2[[#This Row],[Money in/ (Money out)]]-Bank2[[#This Row],[GST/HST]]</f>
        <v>0</v>
      </c>
      <c r="L1159" s="37">
        <f t="shared" ref="L1159:L1222" si="54">$L$3</f>
        <v>0</v>
      </c>
    </row>
    <row r="1160" spans="4:12" x14ac:dyDescent="0.2">
      <c r="D1160" s="416">
        <f>_xlfn.XLOOKUP(C:C,Table1[for Import to Bank Register dropdown],Table1[for Pivot],0,0,1)</f>
        <v>0</v>
      </c>
      <c r="E1160" s="422"/>
      <c r="F1160" s="160">
        <f t="shared" si="53"/>
        <v>2222222</v>
      </c>
      <c r="G1160" s="394">
        <f t="shared" si="52"/>
        <v>0</v>
      </c>
      <c r="I1160" s="395">
        <f>IF(OR(C1160="150 Directors advances", C1160="120 accounts receivable", C1160="720.2 Automobile - Insurance", C1160="720.3 Automobile - License", C1160="870.4 Rent - Insurance", C1160="870.6 Rent - Property Tax", C1160="870.7 Rent - Homeoffice", C1160="870.9 Rent - Water"),
   0,
   IF(Dashboard!$F$5="Quick",
      IF(OR(C1160="190 Automobile",C1160="200 computer hardware",C1160="210 Computer software",C1160="220 Quickbooks software",C1160="230 Office equipment",C1160="240 Office furniture"),
         E1160-(E1160/(1+Dashboard!$F$4)),
         0
      ),
      IF(C1160="750 Business promotion",
         E1160-(E1160/(1+4.793/100)),
         E1160-(E1160/(1+Dashboard!$F$4))
      )
   )
)</f>
        <v>0</v>
      </c>
      <c r="J1160" s="40">
        <f>Bank2[[#This Row],[Money in/ (Money out)]]-Bank2[[#This Row],[GST/HST]]</f>
        <v>0</v>
      </c>
      <c r="L1160" s="37">
        <f t="shared" si="54"/>
        <v>0</v>
      </c>
    </row>
    <row r="1161" spans="4:12" x14ac:dyDescent="0.2">
      <c r="D1161" s="416">
        <f>_xlfn.XLOOKUP(C:C,Table1[for Import to Bank Register dropdown],Table1[for Pivot],0,0,1)</f>
        <v>0</v>
      </c>
      <c r="E1161" s="422"/>
      <c r="F1161" s="160">
        <f t="shared" si="53"/>
        <v>2222222</v>
      </c>
      <c r="G1161" s="394">
        <f t="shared" si="52"/>
        <v>0</v>
      </c>
      <c r="I1161" s="395">
        <f>IF(OR(C1161="150 Directors advances", C1161="120 accounts receivable", C1161="720.2 Automobile - Insurance", C1161="720.3 Automobile - License", C1161="870.4 Rent - Insurance", C1161="870.6 Rent - Property Tax", C1161="870.7 Rent - Homeoffice", C1161="870.9 Rent - Water"),
   0,
   IF(Dashboard!$F$5="Quick",
      IF(OR(C1161="190 Automobile",C1161="200 computer hardware",C1161="210 Computer software",C1161="220 Quickbooks software",C1161="230 Office equipment",C1161="240 Office furniture"),
         E1161-(E1161/(1+Dashboard!$F$4)),
         0
      ),
      IF(C1161="750 Business promotion",
         E1161-(E1161/(1+4.793/100)),
         E1161-(E1161/(1+Dashboard!$F$4))
      )
   )
)</f>
        <v>0</v>
      </c>
      <c r="J1161" s="40">
        <f>Bank2[[#This Row],[Money in/ (Money out)]]-Bank2[[#This Row],[GST/HST]]</f>
        <v>0</v>
      </c>
      <c r="L1161" s="37">
        <f t="shared" si="54"/>
        <v>0</v>
      </c>
    </row>
    <row r="1162" spans="4:12" x14ac:dyDescent="0.2">
      <c r="D1162" s="416">
        <f>_xlfn.XLOOKUP(C:C,Table1[for Import to Bank Register dropdown],Table1[for Pivot],0,0,1)</f>
        <v>0</v>
      </c>
      <c r="E1162" s="422"/>
      <c r="F1162" s="160">
        <f t="shared" si="53"/>
        <v>2222222</v>
      </c>
      <c r="G1162" s="394">
        <f t="shared" ref="G1162:G1225" si="55">G1161+E1162</f>
        <v>0</v>
      </c>
      <c r="I1162" s="395">
        <f>IF(OR(C1162="150 Directors advances", C1162="120 accounts receivable", C1162="720.2 Automobile - Insurance", C1162="720.3 Automobile - License", C1162="870.4 Rent - Insurance", C1162="870.6 Rent - Property Tax", C1162="870.7 Rent - Homeoffice", C1162="870.9 Rent - Water"),
   0,
   IF(Dashboard!$F$5="Quick",
      IF(OR(C1162="190 Automobile",C1162="200 computer hardware",C1162="210 Computer software",C1162="220 Quickbooks software",C1162="230 Office equipment",C1162="240 Office furniture"),
         E1162-(E1162/(1+Dashboard!$F$4)),
         0
      ),
      IF(C1162="750 Business promotion",
         E1162-(E1162/(1+4.793/100)),
         E1162-(E1162/(1+Dashboard!$F$4))
      )
   )
)</f>
        <v>0</v>
      </c>
      <c r="J1162" s="40">
        <f>Bank2[[#This Row],[Money in/ (Money out)]]-Bank2[[#This Row],[GST/HST]]</f>
        <v>0</v>
      </c>
      <c r="L1162" s="37">
        <f t="shared" si="54"/>
        <v>0</v>
      </c>
    </row>
    <row r="1163" spans="4:12" x14ac:dyDescent="0.2">
      <c r="D1163" s="416">
        <f>_xlfn.XLOOKUP(C:C,Table1[for Import to Bank Register dropdown],Table1[for Pivot],0,0,1)</f>
        <v>0</v>
      </c>
      <c r="E1163" s="422"/>
      <c r="F1163" s="160">
        <f t="shared" ref="F1163:F1226" si="56">$E$2</f>
        <v>2222222</v>
      </c>
      <c r="G1163" s="394">
        <f t="shared" si="55"/>
        <v>0</v>
      </c>
      <c r="I1163" s="395">
        <f>IF(OR(C1163="150 Directors advances", C1163="120 accounts receivable", C1163="720.2 Automobile - Insurance", C1163="720.3 Automobile - License", C1163="870.4 Rent - Insurance", C1163="870.6 Rent - Property Tax", C1163="870.7 Rent - Homeoffice", C1163="870.9 Rent - Water"),
   0,
   IF(Dashboard!$F$5="Quick",
      IF(OR(C1163="190 Automobile",C1163="200 computer hardware",C1163="210 Computer software",C1163="220 Quickbooks software",C1163="230 Office equipment",C1163="240 Office furniture"),
         E1163-(E1163/(1+Dashboard!$F$4)),
         0
      ),
      IF(C1163="750 Business promotion",
         E1163-(E1163/(1+4.793/100)),
         E1163-(E1163/(1+Dashboard!$F$4))
      )
   )
)</f>
        <v>0</v>
      </c>
      <c r="J1163" s="40">
        <f>Bank2[[#This Row],[Money in/ (Money out)]]-Bank2[[#This Row],[GST/HST]]</f>
        <v>0</v>
      </c>
      <c r="L1163" s="37">
        <f t="shared" si="54"/>
        <v>0</v>
      </c>
    </row>
    <row r="1164" spans="4:12" x14ac:dyDescent="0.2">
      <c r="D1164" s="416">
        <f>_xlfn.XLOOKUP(C:C,Table1[for Import to Bank Register dropdown],Table1[for Pivot],0,0,1)</f>
        <v>0</v>
      </c>
      <c r="E1164" s="422"/>
      <c r="F1164" s="160">
        <f t="shared" si="56"/>
        <v>2222222</v>
      </c>
      <c r="G1164" s="394">
        <f t="shared" si="55"/>
        <v>0</v>
      </c>
      <c r="I1164" s="395">
        <f>IF(OR(C1164="150 Directors advances", C1164="120 accounts receivable", C1164="720.2 Automobile - Insurance", C1164="720.3 Automobile - License", C1164="870.4 Rent - Insurance", C1164="870.6 Rent - Property Tax", C1164="870.7 Rent - Homeoffice", C1164="870.9 Rent - Water"),
   0,
   IF(Dashboard!$F$5="Quick",
      IF(OR(C1164="190 Automobile",C1164="200 computer hardware",C1164="210 Computer software",C1164="220 Quickbooks software",C1164="230 Office equipment",C1164="240 Office furniture"),
         E1164-(E1164/(1+Dashboard!$F$4)),
         0
      ),
      IF(C1164="750 Business promotion",
         E1164-(E1164/(1+4.793/100)),
         E1164-(E1164/(1+Dashboard!$F$4))
      )
   )
)</f>
        <v>0</v>
      </c>
      <c r="J1164" s="40">
        <f>Bank2[[#This Row],[Money in/ (Money out)]]-Bank2[[#This Row],[GST/HST]]</f>
        <v>0</v>
      </c>
      <c r="L1164" s="37">
        <f t="shared" si="54"/>
        <v>0</v>
      </c>
    </row>
    <row r="1165" spans="4:12" x14ac:dyDescent="0.2">
      <c r="D1165" s="416">
        <f>_xlfn.XLOOKUP(C:C,Table1[for Import to Bank Register dropdown],Table1[for Pivot],0,0,1)</f>
        <v>0</v>
      </c>
      <c r="E1165" s="422"/>
      <c r="F1165" s="160">
        <f t="shared" si="56"/>
        <v>2222222</v>
      </c>
      <c r="G1165" s="394">
        <f t="shared" si="55"/>
        <v>0</v>
      </c>
      <c r="I1165" s="395">
        <f>IF(OR(C1165="150 Directors advances", C1165="120 accounts receivable", C1165="720.2 Automobile - Insurance", C1165="720.3 Automobile - License", C1165="870.4 Rent - Insurance", C1165="870.6 Rent - Property Tax", C1165="870.7 Rent - Homeoffice", C1165="870.9 Rent - Water"),
   0,
   IF(Dashboard!$F$5="Quick",
      IF(OR(C1165="190 Automobile",C1165="200 computer hardware",C1165="210 Computer software",C1165="220 Quickbooks software",C1165="230 Office equipment",C1165="240 Office furniture"),
         E1165-(E1165/(1+Dashboard!$F$4)),
         0
      ),
      IF(C1165="750 Business promotion",
         E1165-(E1165/(1+4.793/100)),
         E1165-(E1165/(1+Dashboard!$F$4))
      )
   )
)</f>
        <v>0</v>
      </c>
      <c r="J1165" s="40">
        <f>Bank2[[#This Row],[Money in/ (Money out)]]-Bank2[[#This Row],[GST/HST]]</f>
        <v>0</v>
      </c>
      <c r="L1165" s="37">
        <f t="shared" si="54"/>
        <v>0</v>
      </c>
    </row>
    <row r="1166" spans="4:12" x14ac:dyDescent="0.2">
      <c r="D1166" s="416">
        <f>_xlfn.XLOOKUP(C:C,Table1[for Import to Bank Register dropdown],Table1[for Pivot],0,0,1)</f>
        <v>0</v>
      </c>
      <c r="E1166" s="422"/>
      <c r="F1166" s="160">
        <f t="shared" si="56"/>
        <v>2222222</v>
      </c>
      <c r="G1166" s="394">
        <f t="shared" si="55"/>
        <v>0</v>
      </c>
      <c r="I1166" s="395">
        <f>IF(OR(C1166="150 Directors advances", C1166="120 accounts receivable", C1166="720.2 Automobile - Insurance", C1166="720.3 Automobile - License", C1166="870.4 Rent - Insurance", C1166="870.6 Rent - Property Tax", C1166="870.7 Rent - Homeoffice", C1166="870.9 Rent - Water"),
   0,
   IF(Dashboard!$F$5="Quick",
      IF(OR(C1166="190 Automobile",C1166="200 computer hardware",C1166="210 Computer software",C1166="220 Quickbooks software",C1166="230 Office equipment",C1166="240 Office furniture"),
         E1166-(E1166/(1+Dashboard!$F$4)),
         0
      ),
      IF(C1166="750 Business promotion",
         E1166-(E1166/(1+4.793/100)),
         E1166-(E1166/(1+Dashboard!$F$4))
      )
   )
)</f>
        <v>0</v>
      </c>
      <c r="J1166" s="40">
        <f>Bank2[[#This Row],[Money in/ (Money out)]]-Bank2[[#This Row],[GST/HST]]</f>
        <v>0</v>
      </c>
      <c r="L1166" s="37">
        <f t="shared" si="54"/>
        <v>0</v>
      </c>
    </row>
    <row r="1167" spans="4:12" x14ac:dyDescent="0.2">
      <c r="D1167" s="416">
        <f>_xlfn.XLOOKUP(C:C,Table1[for Import to Bank Register dropdown],Table1[for Pivot],0,0,1)</f>
        <v>0</v>
      </c>
      <c r="E1167" s="422"/>
      <c r="F1167" s="160">
        <f t="shared" si="56"/>
        <v>2222222</v>
      </c>
      <c r="G1167" s="394">
        <f t="shared" si="55"/>
        <v>0</v>
      </c>
      <c r="I1167" s="395">
        <f>IF(OR(C1167="150 Directors advances", C1167="120 accounts receivable", C1167="720.2 Automobile - Insurance", C1167="720.3 Automobile - License", C1167="870.4 Rent - Insurance", C1167="870.6 Rent - Property Tax", C1167="870.7 Rent - Homeoffice", C1167="870.9 Rent - Water"),
   0,
   IF(Dashboard!$F$5="Quick",
      IF(OR(C1167="190 Automobile",C1167="200 computer hardware",C1167="210 Computer software",C1167="220 Quickbooks software",C1167="230 Office equipment",C1167="240 Office furniture"),
         E1167-(E1167/(1+Dashboard!$F$4)),
         0
      ),
      IF(C1167="750 Business promotion",
         E1167-(E1167/(1+4.793/100)),
         E1167-(E1167/(1+Dashboard!$F$4))
      )
   )
)</f>
        <v>0</v>
      </c>
      <c r="J1167" s="40">
        <f>Bank2[[#This Row],[Money in/ (Money out)]]-Bank2[[#This Row],[GST/HST]]</f>
        <v>0</v>
      </c>
      <c r="L1167" s="37">
        <f t="shared" si="54"/>
        <v>0</v>
      </c>
    </row>
    <row r="1168" spans="4:12" x14ac:dyDescent="0.2">
      <c r="D1168" s="416">
        <f>_xlfn.XLOOKUP(C:C,Table1[for Import to Bank Register dropdown],Table1[for Pivot],0,0,1)</f>
        <v>0</v>
      </c>
      <c r="E1168" s="422"/>
      <c r="F1168" s="160">
        <f t="shared" si="56"/>
        <v>2222222</v>
      </c>
      <c r="G1168" s="394">
        <f t="shared" si="55"/>
        <v>0</v>
      </c>
      <c r="I1168" s="395">
        <f>IF(OR(C1168="150 Directors advances", C1168="120 accounts receivable", C1168="720.2 Automobile - Insurance", C1168="720.3 Automobile - License", C1168="870.4 Rent - Insurance", C1168="870.6 Rent - Property Tax", C1168="870.7 Rent - Homeoffice", C1168="870.9 Rent - Water"),
   0,
   IF(Dashboard!$F$5="Quick",
      IF(OR(C1168="190 Automobile",C1168="200 computer hardware",C1168="210 Computer software",C1168="220 Quickbooks software",C1168="230 Office equipment",C1168="240 Office furniture"),
         E1168-(E1168/(1+Dashboard!$F$4)),
         0
      ),
      IF(C1168="750 Business promotion",
         E1168-(E1168/(1+4.793/100)),
         E1168-(E1168/(1+Dashboard!$F$4))
      )
   )
)</f>
        <v>0</v>
      </c>
      <c r="J1168" s="40">
        <f>Bank2[[#This Row],[Money in/ (Money out)]]-Bank2[[#This Row],[GST/HST]]</f>
        <v>0</v>
      </c>
      <c r="L1168" s="37">
        <f t="shared" si="54"/>
        <v>0</v>
      </c>
    </row>
    <row r="1169" spans="4:12" x14ac:dyDescent="0.2">
      <c r="D1169" s="416">
        <f>_xlfn.XLOOKUP(C:C,Table1[for Import to Bank Register dropdown],Table1[for Pivot],0,0,1)</f>
        <v>0</v>
      </c>
      <c r="E1169" s="422"/>
      <c r="F1169" s="160">
        <f t="shared" si="56"/>
        <v>2222222</v>
      </c>
      <c r="G1169" s="394">
        <f t="shared" si="55"/>
        <v>0</v>
      </c>
      <c r="I1169" s="395">
        <f>IF(OR(C1169="150 Directors advances", C1169="120 accounts receivable", C1169="720.2 Automobile - Insurance", C1169="720.3 Automobile - License", C1169="870.4 Rent - Insurance", C1169="870.6 Rent - Property Tax", C1169="870.7 Rent - Homeoffice", C1169="870.9 Rent - Water"),
   0,
   IF(Dashboard!$F$5="Quick",
      IF(OR(C1169="190 Automobile",C1169="200 computer hardware",C1169="210 Computer software",C1169="220 Quickbooks software",C1169="230 Office equipment",C1169="240 Office furniture"),
         E1169-(E1169/(1+Dashboard!$F$4)),
         0
      ),
      IF(C1169="750 Business promotion",
         E1169-(E1169/(1+4.793/100)),
         E1169-(E1169/(1+Dashboard!$F$4))
      )
   )
)</f>
        <v>0</v>
      </c>
      <c r="J1169" s="40">
        <f>Bank2[[#This Row],[Money in/ (Money out)]]-Bank2[[#This Row],[GST/HST]]</f>
        <v>0</v>
      </c>
      <c r="L1169" s="37">
        <f t="shared" si="54"/>
        <v>0</v>
      </c>
    </row>
    <row r="1170" spans="4:12" x14ac:dyDescent="0.2">
      <c r="D1170" s="416">
        <f>_xlfn.XLOOKUP(C:C,Table1[for Import to Bank Register dropdown],Table1[for Pivot],0,0,1)</f>
        <v>0</v>
      </c>
      <c r="E1170" s="422"/>
      <c r="F1170" s="160">
        <f t="shared" si="56"/>
        <v>2222222</v>
      </c>
      <c r="G1170" s="394">
        <f t="shared" si="55"/>
        <v>0</v>
      </c>
      <c r="I1170" s="395">
        <f>IF(OR(C1170="150 Directors advances", C1170="120 accounts receivable", C1170="720.2 Automobile - Insurance", C1170="720.3 Automobile - License", C1170="870.4 Rent - Insurance", C1170="870.6 Rent - Property Tax", C1170="870.7 Rent - Homeoffice", C1170="870.9 Rent - Water"),
   0,
   IF(Dashboard!$F$5="Quick",
      IF(OR(C1170="190 Automobile",C1170="200 computer hardware",C1170="210 Computer software",C1170="220 Quickbooks software",C1170="230 Office equipment",C1170="240 Office furniture"),
         E1170-(E1170/(1+Dashboard!$F$4)),
         0
      ),
      IF(C1170="750 Business promotion",
         E1170-(E1170/(1+4.793/100)),
         E1170-(E1170/(1+Dashboard!$F$4))
      )
   )
)</f>
        <v>0</v>
      </c>
      <c r="J1170" s="40">
        <f>Bank2[[#This Row],[Money in/ (Money out)]]-Bank2[[#This Row],[GST/HST]]</f>
        <v>0</v>
      </c>
      <c r="L1170" s="37">
        <f t="shared" si="54"/>
        <v>0</v>
      </c>
    </row>
    <row r="1171" spans="4:12" x14ac:dyDescent="0.2">
      <c r="D1171" s="416">
        <f>_xlfn.XLOOKUP(C:C,Table1[for Import to Bank Register dropdown],Table1[for Pivot],0,0,1)</f>
        <v>0</v>
      </c>
      <c r="E1171" s="422"/>
      <c r="F1171" s="160">
        <f t="shared" si="56"/>
        <v>2222222</v>
      </c>
      <c r="G1171" s="394">
        <f t="shared" si="55"/>
        <v>0</v>
      </c>
      <c r="I1171" s="395">
        <f>IF(OR(C1171="150 Directors advances", C1171="120 accounts receivable", C1171="720.2 Automobile - Insurance", C1171="720.3 Automobile - License", C1171="870.4 Rent - Insurance", C1171="870.6 Rent - Property Tax", C1171="870.7 Rent - Homeoffice", C1171="870.9 Rent - Water"),
   0,
   IF(Dashboard!$F$5="Quick",
      IF(OR(C1171="190 Automobile",C1171="200 computer hardware",C1171="210 Computer software",C1171="220 Quickbooks software",C1171="230 Office equipment",C1171="240 Office furniture"),
         E1171-(E1171/(1+Dashboard!$F$4)),
         0
      ),
      IF(C1171="750 Business promotion",
         E1171-(E1171/(1+4.793/100)),
         E1171-(E1171/(1+Dashboard!$F$4))
      )
   )
)</f>
        <v>0</v>
      </c>
      <c r="J1171" s="40">
        <f>Bank2[[#This Row],[Money in/ (Money out)]]-Bank2[[#This Row],[GST/HST]]</f>
        <v>0</v>
      </c>
      <c r="L1171" s="37">
        <f t="shared" si="54"/>
        <v>0</v>
      </c>
    </row>
    <row r="1172" spans="4:12" x14ac:dyDescent="0.2">
      <c r="D1172" s="416">
        <f>_xlfn.XLOOKUP(C:C,Table1[for Import to Bank Register dropdown],Table1[for Pivot],0,0,1)</f>
        <v>0</v>
      </c>
      <c r="E1172" s="422"/>
      <c r="F1172" s="160">
        <f t="shared" si="56"/>
        <v>2222222</v>
      </c>
      <c r="G1172" s="394">
        <f t="shared" si="55"/>
        <v>0</v>
      </c>
      <c r="I1172" s="395">
        <f>IF(OR(C1172="150 Directors advances", C1172="120 accounts receivable", C1172="720.2 Automobile - Insurance", C1172="720.3 Automobile - License", C1172="870.4 Rent - Insurance", C1172="870.6 Rent - Property Tax", C1172="870.7 Rent - Homeoffice", C1172="870.9 Rent - Water"),
   0,
   IF(Dashboard!$F$5="Quick",
      IF(OR(C1172="190 Automobile",C1172="200 computer hardware",C1172="210 Computer software",C1172="220 Quickbooks software",C1172="230 Office equipment",C1172="240 Office furniture"),
         E1172-(E1172/(1+Dashboard!$F$4)),
         0
      ),
      IF(C1172="750 Business promotion",
         E1172-(E1172/(1+4.793/100)),
         E1172-(E1172/(1+Dashboard!$F$4))
      )
   )
)</f>
        <v>0</v>
      </c>
      <c r="J1172" s="40">
        <f>Bank2[[#This Row],[Money in/ (Money out)]]-Bank2[[#This Row],[GST/HST]]</f>
        <v>0</v>
      </c>
      <c r="L1172" s="37">
        <f t="shared" si="54"/>
        <v>0</v>
      </c>
    </row>
    <row r="1173" spans="4:12" x14ac:dyDescent="0.2">
      <c r="D1173" s="416">
        <f>_xlfn.XLOOKUP(C:C,Table1[for Import to Bank Register dropdown],Table1[for Pivot],0,0,1)</f>
        <v>0</v>
      </c>
      <c r="E1173" s="422"/>
      <c r="F1173" s="160">
        <f t="shared" si="56"/>
        <v>2222222</v>
      </c>
      <c r="G1173" s="394">
        <f t="shared" si="55"/>
        <v>0</v>
      </c>
      <c r="I1173" s="395">
        <f>IF(OR(C1173="150 Directors advances", C1173="120 accounts receivable", C1173="720.2 Automobile - Insurance", C1173="720.3 Automobile - License", C1173="870.4 Rent - Insurance", C1173="870.6 Rent - Property Tax", C1173="870.7 Rent - Homeoffice", C1173="870.9 Rent - Water"),
   0,
   IF(Dashboard!$F$5="Quick",
      IF(OR(C1173="190 Automobile",C1173="200 computer hardware",C1173="210 Computer software",C1173="220 Quickbooks software",C1173="230 Office equipment",C1173="240 Office furniture"),
         E1173-(E1173/(1+Dashboard!$F$4)),
         0
      ),
      IF(C1173="750 Business promotion",
         E1173-(E1173/(1+4.793/100)),
         E1173-(E1173/(1+Dashboard!$F$4))
      )
   )
)</f>
        <v>0</v>
      </c>
      <c r="J1173" s="40">
        <f>Bank2[[#This Row],[Money in/ (Money out)]]-Bank2[[#This Row],[GST/HST]]</f>
        <v>0</v>
      </c>
      <c r="L1173" s="37">
        <f t="shared" si="54"/>
        <v>0</v>
      </c>
    </row>
    <row r="1174" spans="4:12" x14ac:dyDescent="0.2">
      <c r="D1174" s="416">
        <f>_xlfn.XLOOKUP(C:C,Table1[for Import to Bank Register dropdown],Table1[for Pivot],0,0,1)</f>
        <v>0</v>
      </c>
      <c r="E1174" s="422"/>
      <c r="F1174" s="160">
        <f t="shared" si="56"/>
        <v>2222222</v>
      </c>
      <c r="G1174" s="394">
        <f t="shared" si="55"/>
        <v>0</v>
      </c>
      <c r="I1174" s="395">
        <f>IF(OR(C1174="150 Directors advances", C1174="120 accounts receivable", C1174="720.2 Automobile - Insurance", C1174="720.3 Automobile - License", C1174="870.4 Rent - Insurance", C1174="870.6 Rent - Property Tax", C1174="870.7 Rent - Homeoffice", C1174="870.9 Rent - Water"),
   0,
   IF(Dashboard!$F$5="Quick",
      IF(OR(C1174="190 Automobile",C1174="200 computer hardware",C1174="210 Computer software",C1174="220 Quickbooks software",C1174="230 Office equipment",C1174="240 Office furniture"),
         E1174-(E1174/(1+Dashboard!$F$4)),
         0
      ),
      IF(C1174="750 Business promotion",
         E1174-(E1174/(1+4.793/100)),
         E1174-(E1174/(1+Dashboard!$F$4))
      )
   )
)</f>
        <v>0</v>
      </c>
      <c r="J1174" s="40">
        <f>Bank2[[#This Row],[Money in/ (Money out)]]-Bank2[[#This Row],[GST/HST]]</f>
        <v>0</v>
      </c>
      <c r="L1174" s="37">
        <f t="shared" si="54"/>
        <v>0</v>
      </c>
    </row>
    <row r="1175" spans="4:12" x14ac:dyDescent="0.2">
      <c r="D1175" s="416">
        <f>_xlfn.XLOOKUP(C:C,Table1[for Import to Bank Register dropdown],Table1[for Pivot],0,0,1)</f>
        <v>0</v>
      </c>
      <c r="E1175" s="422"/>
      <c r="F1175" s="160">
        <f t="shared" si="56"/>
        <v>2222222</v>
      </c>
      <c r="G1175" s="394">
        <f t="shared" si="55"/>
        <v>0</v>
      </c>
      <c r="I1175" s="395">
        <f>IF(OR(C1175="150 Directors advances", C1175="120 accounts receivable", C1175="720.2 Automobile - Insurance", C1175="720.3 Automobile - License", C1175="870.4 Rent - Insurance", C1175="870.6 Rent - Property Tax", C1175="870.7 Rent - Homeoffice", C1175="870.9 Rent - Water"),
   0,
   IF(Dashboard!$F$5="Quick",
      IF(OR(C1175="190 Automobile",C1175="200 computer hardware",C1175="210 Computer software",C1175="220 Quickbooks software",C1175="230 Office equipment",C1175="240 Office furniture"),
         E1175-(E1175/(1+Dashboard!$F$4)),
         0
      ),
      IF(C1175="750 Business promotion",
         E1175-(E1175/(1+4.793/100)),
         E1175-(E1175/(1+Dashboard!$F$4))
      )
   )
)</f>
        <v>0</v>
      </c>
      <c r="J1175" s="40">
        <f>Bank2[[#This Row],[Money in/ (Money out)]]-Bank2[[#This Row],[GST/HST]]</f>
        <v>0</v>
      </c>
      <c r="L1175" s="37">
        <f t="shared" si="54"/>
        <v>0</v>
      </c>
    </row>
    <row r="1176" spans="4:12" x14ac:dyDescent="0.2">
      <c r="D1176" s="416">
        <f>_xlfn.XLOOKUP(C:C,Table1[for Import to Bank Register dropdown],Table1[for Pivot],0,0,1)</f>
        <v>0</v>
      </c>
      <c r="E1176" s="422"/>
      <c r="F1176" s="160">
        <f t="shared" si="56"/>
        <v>2222222</v>
      </c>
      <c r="G1176" s="394">
        <f t="shared" si="55"/>
        <v>0</v>
      </c>
      <c r="I1176" s="395">
        <f>IF(OR(C1176="150 Directors advances", C1176="120 accounts receivable", C1176="720.2 Automobile - Insurance", C1176="720.3 Automobile - License", C1176="870.4 Rent - Insurance", C1176="870.6 Rent - Property Tax", C1176="870.7 Rent - Homeoffice", C1176="870.9 Rent - Water"),
   0,
   IF(Dashboard!$F$5="Quick",
      IF(OR(C1176="190 Automobile",C1176="200 computer hardware",C1176="210 Computer software",C1176="220 Quickbooks software",C1176="230 Office equipment",C1176="240 Office furniture"),
         E1176-(E1176/(1+Dashboard!$F$4)),
         0
      ),
      IF(C1176="750 Business promotion",
         E1176-(E1176/(1+4.793/100)),
         E1176-(E1176/(1+Dashboard!$F$4))
      )
   )
)</f>
        <v>0</v>
      </c>
      <c r="J1176" s="40">
        <f>Bank2[[#This Row],[Money in/ (Money out)]]-Bank2[[#This Row],[GST/HST]]</f>
        <v>0</v>
      </c>
      <c r="L1176" s="37">
        <f t="shared" si="54"/>
        <v>0</v>
      </c>
    </row>
    <row r="1177" spans="4:12" x14ac:dyDescent="0.2">
      <c r="D1177" s="416">
        <f>_xlfn.XLOOKUP(C:C,Table1[for Import to Bank Register dropdown],Table1[for Pivot],0,0,1)</f>
        <v>0</v>
      </c>
      <c r="E1177" s="422"/>
      <c r="F1177" s="160">
        <f t="shared" si="56"/>
        <v>2222222</v>
      </c>
      <c r="G1177" s="394">
        <f t="shared" si="55"/>
        <v>0</v>
      </c>
      <c r="I1177" s="395">
        <f>IF(OR(C1177="150 Directors advances", C1177="120 accounts receivable", C1177="720.2 Automobile - Insurance", C1177="720.3 Automobile - License", C1177="870.4 Rent - Insurance", C1177="870.6 Rent - Property Tax", C1177="870.7 Rent - Homeoffice", C1177="870.9 Rent - Water"),
   0,
   IF(Dashboard!$F$5="Quick",
      IF(OR(C1177="190 Automobile",C1177="200 computer hardware",C1177="210 Computer software",C1177="220 Quickbooks software",C1177="230 Office equipment",C1177="240 Office furniture"),
         E1177-(E1177/(1+Dashboard!$F$4)),
         0
      ),
      IF(C1177="750 Business promotion",
         E1177-(E1177/(1+4.793/100)),
         E1177-(E1177/(1+Dashboard!$F$4))
      )
   )
)</f>
        <v>0</v>
      </c>
      <c r="J1177" s="40">
        <f>Bank2[[#This Row],[Money in/ (Money out)]]-Bank2[[#This Row],[GST/HST]]</f>
        <v>0</v>
      </c>
      <c r="L1177" s="37">
        <f t="shared" si="54"/>
        <v>0</v>
      </c>
    </row>
    <row r="1178" spans="4:12" x14ac:dyDescent="0.2">
      <c r="D1178" s="416">
        <f>_xlfn.XLOOKUP(C:C,Table1[for Import to Bank Register dropdown],Table1[for Pivot],0,0,1)</f>
        <v>0</v>
      </c>
      <c r="E1178" s="422"/>
      <c r="F1178" s="160">
        <f t="shared" si="56"/>
        <v>2222222</v>
      </c>
      <c r="G1178" s="394">
        <f t="shared" si="55"/>
        <v>0</v>
      </c>
      <c r="I1178" s="395">
        <f>IF(OR(C1178="150 Directors advances", C1178="120 accounts receivable", C1178="720.2 Automobile - Insurance", C1178="720.3 Automobile - License", C1178="870.4 Rent - Insurance", C1178="870.6 Rent - Property Tax", C1178="870.7 Rent - Homeoffice", C1178="870.9 Rent - Water"),
   0,
   IF(Dashboard!$F$5="Quick",
      IF(OR(C1178="190 Automobile",C1178="200 computer hardware",C1178="210 Computer software",C1178="220 Quickbooks software",C1178="230 Office equipment",C1178="240 Office furniture"),
         E1178-(E1178/(1+Dashboard!$F$4)),
         0
      ),
      IF(C1178="750 Business promotion",
         E1178-(E1178/(1+4.793/100)),
         E1178-(E1178/(1+Dashboard!$F$4))
      )
   )
)</f>
        <v>0</v>
      </c>
      <c r="J1178" s="40">
        <f>Bank2[[#This Row],[Money in/ (Money out)]]-Bank2[[#This Row],[GST/HST]]</f>
        <v>0</v>
      </c>
      <c r="L1178" s="37">
        <f t="shared" si="54"/>
        <v>0</v>
      </c>
    </row>
    <row r="1179" spans="4:12" x14ac:dyDescent="0.2">
      <c r="D1179" s="416">
        <f>_xlfn.XLOOKUP(C:C,Table1[for Import to Bank Register dropdown],Table1[for Pivot],0,0,1)</f>
        <v>0</v>
      </c>
      <c r="E1179" s="422"/>
      <c r="F1179" s="160">
        <f t="shared" si="56"/>
        <v>2222222</v>
      </c>
      <c r="G1179" s="394">
        <f t="shared" si="55"/>
        <v>0</v>
      </c>
      <c r="I1179" s="395">
        <f>IF(OR(C1179="150 Directors advances", C1179="120 accounts receivable", C1179="720.2 Automobile - Insurance", C1179="720.3 Automobile - License", C1179="870.4 Rent - Insurance", C1179="870.6 Rent - Property Tax", C1179="870.7 Rent - Homeoffice", C1179="870.9 Rent - Water"),
   0,
   IF(Dashboard!$F$5="Quick",
      IF(OR(C1179="190 Automobile",C1179="200 computer hardware",C1179="210 Computer software",C1179="220 Quickbooks software",C1179="230 Office equipment",C1179="240 Office furniture"),
         E1179-(E1179/(1+Dashboard!$F$4)),
         0
      ),
      IF(C1179="750 Business promotion",
         E1179-(E1179/(1+4.793/100)),
         E1179-(E1179/(1+Dashboard!$F$4))
      )
   )
)</f>
        <v>0</v>
      </c>
      <c r="J1179" s="40">
        <f>Bank2[[#This Row],[Money in/ (Money out)]]-Bank2[[#This Row],[GST/HST]]</f>
        <v>0</v>
      </c>
      <c r="L1179" s="37">
        <f t="shared" si="54"/>
        <v>0</v>
      </c>
    </row>
    <row r="1180" spans="4:12" x14ac:dyDescent="0.2">
      <c r="D1180" s="416">
        <f>_xlfn.XLOOKUP(C:C,Table1[for Import to Bank Register dropdown],Table1[for Pivot],0,0,1)</f>
        <v>0</v>
      </c>
      <c r="E1180" s="422"/>
      <c r="F1180" s="160">
        <f t="shared" si="56"/>
        <v>2222222</v>
      </c>
      <c r="G1180" s="394">
        <f t="shared" si="55"/>
        <v>0</v>
      </c>
      <c r="I1180" s="395">
        <f>IF(OR(C1180="150 Directors advances", C1180="120 accounts receivable", C1180="720.2 Automobile - Insurance", C1180="720.3 Automobile - License", C1180="870.4 Rent - Insurance", C1180="870.6 Rent - Property Tax", C1180="870.7 Rent - Homeoffice", C1180="870.9 Rent - Water"),
   0,
   IF(Dashboard!$F$5="Quick",
      IF(OR(C1180="190 Automobile",C1180="200 computer hardware",C1180="210 Computer software",C1180="220 Quickbooks software",C1180="230 Office equipment",C1180="240 Office furniture"),
         E1180-(E1180/(1+Dashboard!$F$4)),
         0
      ),
      IF(C1180="750 Business promotion",
         E1180-(E1180/(1+4.793/100)),
         E1180-(E1180/(1+Dashboard!$F$4))
      )
   )
)</f>
        <v>0</v>
      </c>
      <c r="J1180" s="40">
        <f>Bank2[[#This Row],[Money in/ (Money out)]]-Bank2[[#This Row],[GST/HST]]</f>
        <v>0</v>
      </c>
      <c r="L1180" s="37">
        <f t="shared" si="54"/>
        <v>0</v>
      </c>
    </row>
    <row r="1181" spans="4:12" x14ac:dyDescent="0.2">
      <c r="D1181" s="416">
        <f>_xlfn.XLOOKUP(C:C,Table1[for Import to Bank Register dropdown],Table1[for Pivot],0,0,1)</f>
        <v>0</v>
      </c>
      <c r="E1181" s="422"/>
      <c r="F1181" s="160">
        <f t="shared" si="56"/>
        <v>2222222</v>
      </c>
      <c r="G1181" s="394">
        <f t="shared" si="55"/>
        <v>0</v>
      </c>
      <c r="I1181" s="395">
        <f>IF(OR(C1181="150 Directors advances", C1181="120 accounts receivable", C1181="720.2 Automobile - Insurance", C1181="720.3 Automobile - License", C1181="870.4 Rent - Insurance", C1181="870.6 Rent - Property Tax", C1181="870.7 Rent - Homeoffice", C1181="870.9 Rent - Water"),
   0,
   IF(Dashboard!$F$5="Quick",
      IF(OR(C1181="190 Automobile",C1181="200 computer hardware",C1181="210 Computer software",C1181="220 Quickbooks software",C1181="230 Office equipment",C1181="240 Office furniture"),
         E1181-(E1181/(1+Dashboard!$F$4)),
         0
      ),
      IF(C1181="750 Business promotion",
         E1181-(E1181/(1+4.793/100)),
         E1181-(E1181/(1+Dashboard!$F$4))
      )
   )
)</f>
        <v>0</v>
      </c>
      <c r="J1181" s="40">
        <f>Bank2[[#This Row],[Money in/ (Money out)]]-Bank2[[#This Row],[GST/HST]]</f>
        <v>0</v>
      </c>
      <c r="L1181" s="37">
        <f t="shared" si="54"/>
        <v>0</v>
      </c>
    </row>
    <row r="1182" spans="4:12" x14ac:dyDescent="0.2">
      <c r="D1182" s="416">
        <f>_xlfn.XLOOKUP(C:C,Table1[for Import to Bank Register dropdown],Table1[for Pivot],0,0,1)</f>
        <v>0</v>
      </c>
      <c r="E1182" s="422"/>
      <c r="F1182" s="160">
        <f t="shared" si="56"/>
        <v>2222222</v>
      </c>
      <c r="G1182" s="394">
        <f t="shared" si="55"/>
        <v>0</v>
      </c>
      <c r="I1182" s="395">
        <f>IF(OR(C1182="150 Directors advances", C1182="120 accounts receivable", C1182="720.2 Automobile - Insurance", C1182="720.3 Automobile - License", C1182="870.4 Rent - Insurance", C1182="870.6 Rent - Property Tax", C1182="870.7 Rent - Homeoffice", C1182="870.9 Rent - Water"),
   0,
   IF(Dashboard!$F$5="Quick",
      IF(OR(C1182="190 Automobile",C1182="200 computer hardware",C1182="210 Computer software",C1182="220 Quickbooks software",C1182="230 Office equipment",C1182="240 Office furniture"),
         E1182-(E1182/(1+Dashboard!$F$4)),
         0
      ),
      IF(C1182="750 Business promotion",
         E1182-(E1182/(1+4.793/100)),
         E1182-(E1182/(1+Dashboard!$F$4))
      )
   )
)</f>
        <v>0</v>
      </c>
      <c r="J1182" s="40">
        <f>Bank2[[#This Row],[Money in/ (Money out)]]-Bank2[[#This Row],[GST/HST]]</f>
        <v>0</v>
      </c>
      <c r="L1182" s="37">
        <f t="shared" si="54"/>
        <v>0</v>
      </c>
    </row>
    <row r="1183" spans="4:12" x14ac:dyDescent="0.2">
      <c r="D1183" s="416">
        <f>_xlfn.XLOOKUP(C:C,Table1[for Import to Bank Register dropdown],Table1[for Pivot],0,0,1)</f>
        <v>0</v>
      </c>
      <c r="E1183" s="422"/>
      <c r="F1183" s="160">
        <f t="shared" si="56"/>
        <v>2222222</v>
      </c>
      <c r="G1183" s="394">
        <f t="shared" si="55"/>
        <v>0</v>
      </c>
      <c r="I1183" s="395">
        <f>IF(OR(C1183="150 Directors advances", C1183="120 accounts receivable", C1183="720.2 Automobile - Insurance", C1183="720.3 Automobile - License", C1183="870.4 Rent - Insurance", C1183="870.6 Rent - Property Tax", C1183="870.7 Rent - Homeoffice", C1183="870.9 Rent - Water"),
   0,
   IF(Dashboard!$F$5="Quick",
      IF(OR(C1183="190 Automobile",C1183="200 computer hardware",C1183="210 Computer software",C1183="220 Quickbooks software",C1183="230 Office equipment",C1183="240 Office furniture"),
         E1183-(E1183/(1+Dashboard!$F$4)),
         0
      ),
      IF(C1183="750 Business promotion",
         E1183-(E1183/(1+4.793/100)),
         E1183-(E1183/(1+Dashboard!$F$4))
      )
   )
)</f>
        <v>0</v>
      </c>
      <c r="J1183" s="40">
        <f>Bank2[[#This Row],[Money in/ (Money out)]]-Bank2[[#This Row],[GST/HST]]</f>
        <v>0</v>
      </c>
      <c r="L1183" s="37">
        <f t="shared" si="54"/>
        <v>0</v>
      </c>
    </row>
    <row r="1184" spans="4:12" x14ac:dyDescent="0.2">
      <c r="D1184" s="416">
        <f>_xlfn.XLOOKUP(C:C,Table1[for Import to Bank Register dropdown],Table1[for Pivot],0,0,1)</f>
        <v>0</v>
      </c>
      <c r="E1184" s="422"/>
      <c r="F1184" s="160">
        <f t="shared" si="56"/>
        <v>2222222</v>
      </c>
      <c r="G1184" s="394">
        <f t="shared" si="55"/>
        <v>0</v>
      </c>
      <c r="I1184" s="395">
        <f>IF(OR(C1184="150 Directors advances", C1184="120 accounts receivable", C1184="720.2 Automobile - Insurance", C1184="720.3 Automobile - License", C1184="870.4 Rent - Insurance", C1184="870.6 Rent - Property Tax", C1184="870.7 Rent - Homeoffice", C1184="870.9 Rent - Water"),
   0,
   IF(Dashboard!$F$5="Quick",
      IF(OR(C1184="190 Automobile",C1184="200 computer hardware",C1184="210 Computer software",C1184="220 Quickbooks software",C1184="230 Office equipment",C1184="240 Office furniture"),
         E1184-(E1184/(1+Dashboard!$F$4)),
         0
      ),
      IF(C1184="750 Business promotion",
         E1184-(E1184/(1+4.793/100)),
         E1184-(E1184/(1+Dashboard!$F$4))
      )
   )
)</f>
        <v>0</v>
      </c>
      <c r="J1184" s="40">
        <f>Bank2[[#This Row],[Money in/ (Money out)]]-Bank2[[#This Row],[GST/HST]]</f>
        <v>0</v>
      </c>
      <c r="L1184" s="37">
        <f t="shared" si="54"/>
        <v>0</v>
      </c>
    </row>
    <row r="1185" spans="4:12" x14ac:dyDescent="0.2">
      <c r="D1185" s="416">
        <f>_xlfn.XLOOKUP(C:C,Table1[for Import to Bank Register dropdown],Table1[for Pivot],0,0,1)</f>
        <v>0</v>
      </c>
      <c r="E1185" s="422"/>
      <c r="F1185" s="160">
        <f t="shared" si="56"/>
        <v>2222222</v>
      </c>
      <c r="G1185" s="394">
        <f t="shared" si="55"/>
        <v>0</v>
      </c>
      <c r="I1185" s="395">
        <f>IF(OR(C1185="150 Directors advances", C1185="120 accounts receivable", C1185="720.2 Automobile - Insurance", C1185="720.3 Automobile - License", C1185="870.4 Rent - Insurance", C1185="870.6 Rent - Property Tax", C1185="870.7 Rent - Homeoffice", C1185="870.9 Rent - Water"),
   0,
   IF(Dashboard!$F$5="Quick",
      IF(OR(C1185="190 Automobile",C1185="200 computer hardware",C1185="210 Computer software",C1185="220 Quickbooks software",C1185="230 Office equipment",C1185="240 Office furniture"),
         E1185-(E1185/(1+Dashboard!$F$4)),
         0
      ),
      IF(C1185="750 Business promotion",
         E1185-(E1185/(1+4.793/100)),
         E1185-(E1185/(1+Dashboard!$F$4))
      )
   )
)</f>
        <v>0</v>
      </c>
      <c r="J1185" s="40">
        <f>Bank2[[#This Row],[Money in/ (Money out)]]-Bank2[[#This Row],[GST/HST]]</f>
        <v>0</v>
      </c>
      <c r="L1185" s="37">
        <f t="shared" si="54"/>
        <v>0</v>
      </c>
    </row>
    <row r="1186" spans="4:12" x14ac:dyDescent="0.2">
      <c r="D1186" s="416">
        <f>_xlfn.XLOOKUP(C:C,Table1[for Import to Bank Register dropdown],Table1[for Pivot],0,0,1)</f>
        <v>0</v>
      </c>
      <c r="E1186" s="422"/>
      <c r="F1186" s="160">
        <f t="shared" si="56"/>
        <v>2222222</v>
      </c>
      <c r="G1186" s="394">
        <f t="shared" si="55"/>
        <v>0</v>
      </c>
      <c r="I1186" s="395">
        <f>IF(OR(C1186="150 Directors advances", C1186="120 accounts receivable", C1186="720.2 Automobile - Insurance", C1186="720.3 Automobile - License", C1186="870.4 Rent - Insurance", C1186="870.6 Rent - Property Tax", C1186="870.7 Rent - Homeoffice", C1186="870.9 Rent - Water"),
   0,
   IF(Dashboard!$F$5="Quick",
      IF(OR(C1186="190 Automobile",C1186="200 computer hardware",C1186="210 Computer software",C1186="220 Quickbooks software",C1186="230 Office equipment",C1186="240 Office furniture"),
         E1186-(E1186/(1+Dashboard!$F$4)),
         0
      ),
      IF(C1186="750 Business promotion",
         E1186-(E1186/(1+4.793/100)),
         E1186-(E1186/(1+Dashboard!$F$4))
      )
   )
)</f>
        <v>0</v>
      </c>
      <c r="J1186" s="40">
        <f>Bank2[[#This Row],[Money in/ (Money out)]]-Bank2[[#This Row],[GST/HST]]</f>
        <v>0</v>
      </c>
      <c r="L1186" s="37">
        <f t="shared" si="54"/>
        <v>0</v>
      </c>
    </row>
    <row r="1187" spans="4:12" x14ac:dyDescent="0.2">
      <c r="D1187" s="416">
        <f>_xlfn.XLOOKUP(C:C,Table1[for Import to Bank Register dropdown],Table1[for Pivot],0,0,1)</f>
        <v>0</v>
      </c>
      <c r="E1187" s="422"/>
      <c r="F1187" s="160">
        <f t="shared" si="56"/>
        <v>2222222</v>
      </c>
      <c r="G1187" s="394">
        <f t="shared" si="55"/>
        <v>0</v>
      </c>
      <c r="I1187" s="395">
        <f>IF(OR(C1187="150 Directors advances", C1187="120 accounts receivable", C1187="720.2 Automobile - Insurance", C1187="720.3 Automobile - License", C1187="870.4 Rent - Insurance", C1187="870.6 Rent - Property Tax", C1187="870.7 Rent - Homeoffice", C1187="870.9 Rent - Water"),
   0,
   IF(Dashboard!$F$5="Quick",
      IF(OR(C1187="190 Automobile",C1187="200 computer hardware",C1187="210 Computer software",C1187="220 Quickbooks software",C1187="230 Office equipment",C1187="240 Office furniture"),
         E1187-(E1187/(1+Dashboard!$F$4)),
         0
      ),
      IF(C1187="750 Business promotion",
         E1187-(E1187/(1+4.793/100)),
         E1187-(E1187/(1+Dashboard!$F$4))
      )
   )
)</f>
        <v>0</v>
      </c>
      <c r="J1187" s="40">
        <f>Bank2[[#This Row],[Money in/ (Money out)]]-Bank2[[#This Row],[GST/HST]]</f>
        <v>0</v>
      </c>
      <c r="L1187" s="37">
        <f t="shared" si="54"/>
        <v>0</v>
      </c>
    </row>
    <row r="1188" spans="4:12" x14ac:dyDescent="0.2">
      <c r="D1188" s="416">
        <f>_xlfn.XLOOKUP(C:C,Table1[for Import to Bank Register dropdown],Table1[for Pivot],0,0,1)</f>
        <v>0</v>
      </c>
      <c r="E1188" s="422"/>
      <c r="F1188" s="160">
        <f t="shared" si="56"/>
        <v>2222222</v>
      </c>
      <c r="G1188" s="394">
        <f t="shared" si="55"/>
        <v>0</v>
      </c>
      <c r="I1188" s="395">
        <f>IF(OR(C1188="150 Directors advances", C1188="120 accounts receivable", C1188="720.2 Automobile - Insurance", C1188="720.3 Automobile - License", C1188="870.4 Rent - Insurance", C1188="870.6 Rent - Property Tax", C1188="870.7 Rent - Homeoffice", C1188="870.9 Rent - Water"),
   0,
   IF(Dashboard!$F$5="Quick",
      IF(OR(C1188="190 Automobile",C1188="200 computer hardware",C1188="210 Computer software",C1188="220 Quickbooks software",C1188="230 Office equipment",C1188="240 Office furniture"),
         E1188-(E1188/(1+Dashboard!$F$4)),
         0
      ),
      IF(C1188="750 Business promotion",
         E1188-(E1188/(1+4.793/100)),
         E1188-(E1188/(1+Dashboard!$F$4))
      )
   )
)</f>
        <v>0</v>
      </c>
      <c r="J1188" s="40">
        <f>Bank2[[#This Row],[Money in/ (Money out)]]-Bank2[[#This Row],[GST/HST]]</f>
        <v>0</v>
      </c>
      <c r="L1188" s="37">
        <f t="shared" si="54"/>
        <v>0</v>
      </c>
    </row>
    <row r="1189" spans="4:12" x14ac:dyDescent="0.2">
      <c r="D1189" s="416">
        <f>_xlfn.XLOOKUP(C:C,Table1[for Import to Bank Register dropdown],Table1[for Pivot],0,0,1)</f>
        <v>0</v>
      </c>
      <c r="E1189" s="422"/>
      <c r="F1189" s="160">
        <f t="shared" si="56"/>
        <v>2222222</v>
      </c>
      <c r="G1189" s="394">
        <f t="shared" si="55"/>
        <v>0</v>
      </c>
      <c r="I1189" s="395">
        <f>IF(OR(C1189="150 Directors advances", C1189="120 accounts receivable", C1189="720.2 Automobile - Insurance", C1189="720.3 Automobile - License", C1189="870.4 Rent - Insurance", C1189="870.6 Rent - Property Tax", C1189="870.7 Rent - Homeoffice", C1189="870.9 Rent - Water"),
   0,
   IF(Dashboard!$F$5="Quick",
      IF(OR(C1189="190 Automobile",C1189="200 computer hardware",C1189="210 Computer software",C1189="220 Quickbooks software",C1189="230 Office equipment",C1189="240 Office furniture"),
         E1189-(E1189/(1+Dashboard!$F$4)),
         0
      ),
      IF(C1189="750 Business promotion",
         E1189-(E1189/(1+4.793/100)),
         E1189-(E1189/(1+Dashboard!$F$4))
      )
   )
)</f>
        <v>0</v>
      </c>
      <c r="J1189" s="40">
        <f>Bank2[[#This Row],[Money in/ (Money out)]]-Bank2[[#This Row],[GST/HST]]</f>
        <v>0</v>
      </c>
      <c r="L1189" s="37">
        <f t="shared" si="54"/>
        <v>0</v>
      </c>
    </row>
    <row r="1190" spans="4:12" x14ac:dyDescent="0.2">
      <c r="D1190" s="416">
        <f>_xlfn.XLOOKUP(C:C,Table1[for Import to Bank Register dropdown],Table1[for Pivot],0,0,1)</f>
        <v>0</v>
      </c>
      <c r="E1190" s="422"/>
      <c r="F1190" s="160">
        <f t="shared" si="56"/>
        <v>2222222</v>
      </c>
      <c r="G1190" s="394">
        <f t="shared" si="55"/>
        <v>0</v>
      </c>
      <c r="I1190" s="395">
        <f>IF(OR(C1190="150 Directors advances", C1190="120 accounts receivable", C1190="720.2 Automobile - Insurance", C1190="720.3 Automobile - License", C1190="870.4 Rent - Insurance", C1190="870.6 Rent - Property Tax", C1190="870.7 Rent - Homeoffice", C1190="870.9 Rent - Water"),
   0,
   IF(Dashboard!$F$5="Quick",
      IF(OR(C1190="190 Automobile",C1190="200 computer hardware",C1190="210 Computer software",C1190="220 Quickbooks software",C1190="230 Office equipment",C1190="240 Office furniture"),
         E1190-(E1190/(1+Dashboard!$F$4)),
         0
      ),
      IF(C1190="750 Business promotion",
         E1190-(E1190/(1+4.793/100)),
         E1190-(E1190/(1+Dashboard!$F$4))
      )
   )
)</f>
        <v>0</v>
      </c>
      <c r="J1190" s="40">
        <f>Bank2[[#This Row],[Money in/ (Money out)]]-Bank2[[#This Row],[GST/HST]]</f>
        <v>0</v>
      </c>
      <c r="L1190" s="37">
        <f t="shared" si="54"/>
        <v>0</v>
      </c>
    </row>
    <row r="1191" spans="4:12" x14ac:dyDescent="0.2">
      <c r="D1191" s="416">
        <f>_xlfn.XLOOKUP(C:C,Table1[for Import to Bank Register dropdown],Table1[for Pivot],0,0,1)</f>
        <v>0</v>
      </c>
      <c r="E1191" s="422"/>
      <c r="F1191" s="160">
        <f t="shared" si="56"/>
        <v>2222222</v>
      </c>
      <c r="G1191" s="394">
        <f t="shared" si="55"/>
        <v>0</v>
      </c>
      <c r="I1191" s="395">
        <f>IF(OR(C1191="150 Directors advances", C1191="120 accounts receivable", C1191="720.2 Automobile - Insurance", C1191="720.3 Automobile - License", C1191="870.4 Rent - Insurance", C1191="870.6 Rent - Property Tax", C1191="870.7 Rent - Homeoffice", C1191="870.9 Rent - Water"),
   0,
   IF(Dashboard!$F$5="Quick",
      IF(OR(C1191="190 Automobile",C1191="200 computer hardware",C1191="210 Computer software",C1191="220 Quickbooks software",C1191="230 Office equipment",C1191="240 Office furniture"),
         E1191-(E1191/(1+Dashboard!$F$4)),
         0
      ),
      IF(C1191="750 Business promotion",
         E1191-(E1191/(1+4.793/100)),
         E1191-(E1191/(1+Dashboard!$F$4))
      )
   )
)</f>
        <v>0</v>
      </c>
      <c r="J1191" s="40">
        <f>Bank2[[#This Row],[Money in/ (Money out)]]-Bank2[[#This Row],[GST/HST]]</f>
        <v>0</v>
      </c>
      <c r="L1191" s="37">
        <f t="shared" si="54"/>
        <v>0</v>
      </c>
    </row>
    <row r="1192" spans="4:12" x14ac:dyDescent="0.2">
      <c r="D1192" s="416">
        <f>_xlfn.XLOOKUP(C:C,Table1[for Import to Bank Register dropdown],Table1[for Pivot],0,0,1)</f>
        <v>0</v>
      </c>
      <c r="E1192" s="422"/>
      <c r="F1192" s="160">
        <f t="shared" si="56"/>
        <v>2222222</v>
      </c>
      <c r="G1192" s="394">
        <f t="shared" si="55"/>
        <v>0</v>
      </c>
      <c r="I1192" s="395">
        <f>IF(OR(C1192="150 Directors advances", C1192="120 accounts receivable", C1192="720.2 Automobile - Insurance", C1192="720.3 Automobile - License", C1192="870.4 Rent - Insurance", C1192="870.6 Rent - Property Tax", C1192="870.7 Rent - Homeoffice", C1192="870.9 Rent - Water"),
   0,
   IF(Dashboard!$F$5="Quick",
      IF(OR(C1192="190 Automobile",C1192="200 computer hardware",C1192="210 Computer software",C1192="220 Quickbooks software",C1192="230 Office equipment",C1192="240 Office furniture"),
         E1192-(E1192/(1+Dashboard!$F$4)),
         0
      ),
      IF(C1192="750 Business promotion",
         E1192-(E1192/(1+4.793/100)),
         E1192-(E1192/(1+Dashboard!$F$4))
      )
   )
)</f>
        <v>0</v>
      </c>
      <c r="J1192" s="40">
        <f>Bank2[[#This Row],[Money in/ (Money out)]]-Bank2[[#This Row],[GST/HST]]</f>
        <v>0</v>
      </c>
      <c r="L1192" s="37">
        <f t="shared" si="54"/>
        <v>0</v>
      </c>
    </row>
    <row r="1193" spans="4:12" x14ac:dyDescent="0.2">
      <c r="D1193" s="416">
        <f>_xlfn.XLOOKUP(C:C,Table1[for Import to Bank Register dropdown],Table1[for Pivot],0,0,1)</f>
        <v>0</v>
      </c>
      <c r="E1193" s="422"/>
      <c r="F1193" s="160">
        <f t="shared" si="56"/>
        <v>2222222</v>
      </c>
      <c r="G1193" s="394">
        <f t="shared" si="55"/>
        <v>0</v>
      </c>
      <c r="I1193" s="395">
        <f>IF(OR(C1193="150 Directors advances", C1193="120 accounts receivable", C1193="720.2 Automobile - Insurance", C1193="720.3 Automobile - License", C1193="870.4 Rent - Insurance", C1193="870.6 Rent - Property Tax", C1193="870.7 Rent - Homeoffice", C1193="870.9 Rent - Water"),
   0,
   IF(Dashboard!$F$5="Quick",
      IF(OR(C1193="190 Automobile",C1193="200 computer hardware",C1193="210 Computer software",C1193="220 Quickbooks software",C1193="230 Office equipment",C1193="240 Office furniture"),
         E1193-(E1193/(1+Dashboard!$F$4)),
         0
      ),
      IF(C1193="750 Business promotion",
         E1193-(E1193/(1+4.793/100)),
         E1193-(E1193/(1+Dashboard!$F$4))
      )
   )
)</f>
        <v>0</v>
      </c>
      <c r="J1193" s="40">
        <f>Bank2[[#This Row],[Money in/ (Money out)]]-Bank2[[#This Row],[GST/HST]]</f>
        <v>0</v>
      </c>
      <c r="L1193" s="37">
        <f t="shared" si="54"/>
        <v>0</v>
      </c>
    </row>
    <row r="1194" spans="4:12" x14ac:dyDescent="0.2">
      <c r="D1194" s="416">
        <f>_xlfn.XLOOKUP(C:C,Table1[for Import to Bank Register dropdown],Table1[for Pivot],0,0,1)</f>
        <v>0</v>
      </c>
      <c r="E1194" s="422"/>
      <c r="F1194" s="160">
        <f t="shared" si="56"/>
        <v>2222222</v>
      </c>
      <c r="G1194" s="394">
        <f t="shared" si="55"/>
        <v>0</v>
      </c>
      <c r="I1194" s="395">
        <f>IF(OR(C1194="150 Directors advances", C1194="120 accounts receivable", C1194="720.2 Automobile - Insurance", C1194="720.3 Automobile - License", C1194="870.4 Rent - Insurance", C1194="870.6 Rent - Property Tax", C1194="870.7 Rent - Homeoffice", C1194="870.9 Rent - Water"),
   0,
   IF(Dashboard!$F$5="Quick",
      IF(OR(C1194="190 Automobile",C1194="200 computer hardware",C1194="210 Computer software",C1194="220 Quickbooks software",C1194="230 Office equipment",C1194="240 Office furniture"),
         E1194-(E1194/(1+Dashboard!$F$4)),
         0
      ),
      IF(C1194="750 Business promotion",
         E1194-(E1194/(1+4.793/100)),
         E1194-(E1194/(1+Dashboard!$F$4))
      )
   )
)</f>
        <v>0</v>
      </c>
      <c r="J1194" s="40">
        <f>Bank2[[#This Row],[Money in/ (Money out)]]-Bank2[[#This Row],[GST/HST]]</f>
        <v>0</v>
      </c>
      <c r="L1194" s="37">
        <f t="shared" si="54"/>
        <v>0</v>
      </c>
    </row>
    <row r="1195" spans="4:12" x14ac:dyDescent="0.2">
      <c r="D1195" s="416">
        <f>_xlfn.XLOOKUP(C:C,Table1[for Import to Bank Register dropdown],Table1[for Pivot],0,0,1)</f>
        <v>0</v>
      </c>
      <c r="E1195" s="422"/>
      <c r="F1195" s="160">
        <f t="shared" si="56"/>
        <v>2222222</v>
      </c>
      <c r="G1195" s="394">
        <f t="shared" si="55"/>
        <v>0</v>
      </c>
      <c r="I1195" s="395">
        <f>IF(OR(C1195="150 Directors advances", C1195="120 accounts receivable", C1195="720.2 Automobile - Insurance", C1195="720.3 Automobile - License", C1195="870.4 Rent - Insurance", C1195="870.6 Rent - Property Tax", C1195="870.7 Rent - Homeoffice", C1195="870.9 Rent - Water"),
   0,
   IF(Dashboard!$F$5="Quick",
      IF(OR(C1195="190 Automobile",C1195="200 computer hardware",C1195="210 Computer software",C1195="220 Quickbooks software",C1195="230 Office equipment",C1195="240 Office furniture"),
         E1195-(E1195/(1+Dashboard!$F$4)),
         0
      ),
      IF(C1195="750 Business promotion",
         E1195-(E1195/(1+4.793/100)),
         E1195-(E1195/(1+Dashboard!$F$4))
      )
   )
)</f>
        <v>0</v>
      </c>
      <c r="J1195" s="40">
        <f>Bank2[[#This Row],[Money in/ (Money out)]]-Bank2[[#This Row],[GST/HST]]</f>
        <v>0</v>
      </c>
      <c r="L1195" s="37">
        <f t="shared" si="54"/>
        <v>0</v>
      </c>
    </row>
    <row r="1196" spans="4:12" x14ac:dyDescent="0.2">
      <c r="D1196" s="416">
        <f>_xlfn.XLOOKUP(C:C,Table1[for Import to Bank Register dropdown],Table1[for Pivot],0,0,1)</f>
        <v>0</v>
      </c>
      <c r="E1196" s="422"/>
      <c r="F1196" s="160">
        <f t="shared" si="56"/>
        <v>2222222</v>
      </c>
      <c r="G1196" s="394">
        <f t="shared" si="55"/>
        <v>0</v>
      </c>
      <c r="I1196" s="395">
        <f>IF(OR(C1196="150 Directors advances", C1196="120 accounts receivable", C1196="720.2 Automobile - Insurance", C1196="720.3 Automobile - License", C1196="870.4 Rent - Insurance", C1196="870.6 Rent - Property Tax", C1196="870.7 Rent - Homeoffice", C1196="870.9 Rent - Water"),
   0,
   IF(Dashboard!$F$5="Quick",
      IF(OR(C1196="190 Automobile",C1196="200 computer hardware",C1196="210 Computer software",C1196="220 Quickbooks software",C1196="230 Office equipment",C1196="240 Office furniture"),
         E1196-(E1196/(1+Dashboard!$F$4)),
         0
      ),
      IF(C1196="750 Business promotion",
         E1196-(E1196/(1+4.793/100)),
         E1196-(E1196/(1+Dashboard!$F$4))
      )
   )
)</f>
        <v>0</v>
      </c>
      <c r="J1196" s="40">
        <f>Bank2[[#This Row],[Money in/ (Money out)]]-Bank2[[#This Row],[GST/HST]]</f>
        <v>0</v>
      </c>
      <c r="L1196" s="37">
        <f t="shared" si="54"/>
        <v>0</v>
      </c>
    </row>
    <row r="1197" spans="4:12" x14ac:dyDescent="0.2">
      <c r="D1197" s="416">
        <f>_xlfn.XLOOKUP(C:C,Table1[for Import to Bank Register dropdown],Table1[for Pivot],0,0,1)</f>
        <v>0</v>
      </c>
      <c r="E1197" s="422"/>
      <c r="F1197" s="160">
        <f t="shared" si="56"/>
        <v>2222222</v>
      </c>
      <c r="G1197" s="394">
        <f t="shared" si="55"/>
        <v>0</v>
      </c>
      <c r="I1197" s="395">
        <f>IF(OR(C1197="150 Directors advances", C1197="120 accounts receivable", C1197="720.2 Automobile - Insurance", C1197="720.3 Automobile - License", C1197="870.4 Rent - Insurance", C1197="870.6 Rent - Property Tax", C1197="870.7 Rent - Homeoffice", C1197="870.9 Rent - Water"),
   0,
   IF(Dashboard!$F$5="Quick",
      IF(OR(C1197="190 Automobile",C1197="200 computer hardware",C1197="210 Computer software",C1197="220 Quickbooks software",C1197="230 Office equipment",C1197="240 Office furniture"),
         E1197-(E1197/(1+Dashboard!$F$4)),
         0
      ),
      IF(C1197="750 Business promotion",
         E1197-(E1197/(1+4.793/100)),
         E1197-(E1197/(1+Dashboard!$F$4))
      )
   )
)</f>
        <v>0</v>
      </c>
      <c r="J1197" s="40">
        <f>Bank2[[#This Row],[Money in/ (Money out)]]-Bank2[[#This Row],[GST/HST]]</f>
        <v>0</v>
      </c>
      <c r="L1197" s="37">
        <f t="shared" si="54"/>
        <v>0</v>
      </c>
    </row>
    <row r="1198" spans="4:12" x14ac:dyDescent="0.2">
      <c r="D1198" s="416">
        <f>_xlfn.XLOOKUP(C:C,Table1[for Import to Bank Register dropdown],Table1[for Pivot],0,0,1)</f>
        <v>0</v>
      </c>
      <c r="E1198" s="422"/>
      <c r="F1198" s="160">
        <f t="shared" si="56"/>
        <v>2222222</v>
      </c>
      <c r="G1198" s="394">
        <f t="shared" si="55"/>
        <v>0</v>
      </c>
      <c r="I1198" s="395">
        <f>IF(OR(C1198="150 Directors advances", C1198="120 accounts receivable", C1198="720.2 Automobile - Insurance", C1198="720.3 Automobile - License", C1198="870.4 Rent - Insurance", C1198="870.6 Rent - Property Tax", C1198="870.7 Rent - Homeoffice", C1198="870.9 Rent - Water"),
   0,
   IF(Dashboard!$F$5="Quick",
      IF(OR(C1198="190 Automobile",C1198="200 computer hardware",C1198="210 Computer software",C1198="220 Quickbooks software",C1198="230 Office equipment",C1198="240 Office furniture"),
         E1198-(E1198/(1+Dashboard!$F$4)),
         0
      ),
      IF(C1198="750 Business promotion",
         E1198-(E1198/(1+4.793/100)),
         E1198-(E1198/(1+Dashboard!$F$4))
      )
   )
)</f>
        <v>0</v>
      </c>
      <c r="J1198" s="40">
        <f>Bank2[[#This Row],[Money in/ (Money out)]]-Bank2[[#This Row],[GST/HST]]</f>
        <v>0</v>
      </c>
      <c r="L1198" s="37">
        <f t="shared" si="54"/>
        <v>0</v>
      </c>
    </row>
    <row r="1199" spans="4:12" x14ac:dyDescent="0.2">
      <c r="D1199" s="416">
        <f>_xlfn.XLOOKUP(C:C,Table1[for Import to Bank Register dropdown],Table1[for Pivot],0,0,1)</f>
        <v>0</v>
      </c>
      <c r="E1199" s="422"/>
      <c r="F1199" s="160">
        <f t="shared" si="56"/>
        <v>2222222</v>
      </c>
      <c r="G1199" s="394">
        <f t="shared" si="55"/>
        <v>0</v>
      </c>
      <c r="I1199" s="395">
        <f>IF(OR(C1199="150 Directors advances", C1199="120 accounts receivable", C1199="720.2 Automobile - Insurance", C1199="720.3 Automobile - License", C1199="870.4 Rent - Insurance", C1199="870.6 Rent - Property Tax", C1199="870.7 Rent - Homeoffice", C1199="870.9 Rent - Water"),
   0,
   IF(Dashboard!$F$5="Quick",
      IF(OR(C1199="190 Automobile",C1199="200 computer hardware",C1199="210 Computer software",C1199="220 Quickbooks software",C1199="230 Office equipment",C1199="240 Office furniture"),
         E1199-(E1199/(1+Dashboard!$F$4)),
         0
      ),
      IF(C1199="750 Business promotion",
         E1199-(E1199/(1+4.793/100)),
         E1199-(E1199/(1+Dashboard!$F$4))
      )
   )
)</f>
        <v>0</v>
      </c>
      <c r="J1199" s="40">
        <f>Bank2[[#This Row],[Money in/ (Money out)]]-Bank2[[#This Row],[GST/HST]]</f>
        <v>0</v>
      </c>
      <c r="L1199" s="37">
        <f t="shared" si="54"/>
        <v>0</v>
      </c>
    </row>
    <row r="1200" spans="4:12" x14ac:dyDescent="0.2">
      <c r="D1200" s="416">
        <f>_xlfn.XLOOKUP(C:C,Table1[for Import to Bank Register dropdown],Table1[for Pivot],0,0,1)</f>
        <v>0</v>
      </c>
      <c r="E1200" s="422"/>
      <c r="F1200" s="160">
        <f t="shared" si="56"/>
        <v>2222222</v>
      </c>
      <c r="G1200" s="394">
        <f t="shared" si="55"/>
        <v>0</v>
      </c>
      <c r="I1200" s="395">
        <f>IF(OR(C1200="150 Directors advances", C1200="120 accounts receivable", C1200="720.2 Automobile - Insurance", C1200="720.3 Automobile - License", C1200="870.4 Rent - Insurance", C1200="870.6 Rent - Property Tax", C1200="870.7 Rent - Homeoffice", C1200="870.9 Rent - Water"),
   0,
   IF(Dashboard!$F$5="Quick",
      IF(OR(C1200="190 Automobile",C1200="200 computer hardware",C1200="210 Computer software",C1200="220 Quickbooks software",C1200="230 Office equipment",C1200="240 Office furniture"),
         E1200-(E1200/(1+Dashboard!$F$4)),
         0
      ),
      IF(C1200="750 Business promotion",
         E1200-(E1200/(1+4.793/100)),
         E1200-(E1200/(1+Dashboard!$F$4))
      )
   )
)</f>
        <v>0</v>
      </c>
      <c r="J1200" s="40">
        <f>Bank2[[#This Row],[Money in/ (Money out)]]-Bank2[[#This Row],[GST/HST]]</f>
        <v>0</v>
      </c>
      <c r="L1200" s="37">
        <f t="shared" si="54"/>
        <v>0</v>
      </c>
    </row>
    <row r="1201" spans="4:12" x14ac:dyDescent="0.2">
      <c r="D1201" s="416">
        <f>_xlfn.XLOOKUP(C:C,Table1[for Import to Bank Register dropdown],Table1[for Pivot],0,0,1)</f>
        <v>0</v>
      </c>
      <c r="E1201" s="422"/>
      <c r="F1201" s="160">
        <f t="shared" si="56"/>
        <v>2222222</v>
      </c>
      <c r="G1201" s="394">
        <f t="shared" si="55"/>
        <v>0</v>
      </c>
      <c r="I1201" s="395">
        <f>IF(OR(C1201="150 Directors advances", C1201="120 accounts receivable", C1201="720.2 Automobile - Insurance", C1201="720.3 Automobile - License", C1201="870.4 Rent - Insurance", C1201="870.6 Rent - Property Tax", C1201="870.7 Rent - Homeoffice", C1201="870.9 Rent - Water"),
   0,
   IF(Dashboard!$F$5="Quick",
      IF(OR(C1201="190 Automobile",C1201="200 computer hardware",C1201="210 Computer software",C1201="220 Quickbooks software",C1201="230 Office equipment",C1201="240 Office furniture"),
         E1201-(E1201/(1+Dashboard!$F$4)),
         0
      ),
      IF(C1201="750 Business promotion",
         E1201-(E1201/(1+4.793/100)),
         E1201-(E1201/(1+Dashboard!$F$4))
      )
   )
)</f>
        <v>0</v>
      </c>
      <c r="J1201" s="40">
        <f>Bank2[[#This Row],[Money in/ (Money out)]]-Bank2[[#This Row],[GST/HST]]</f>
        <v>0</v>
      </c>
      <c r="L1201" s="37">
        <f t="shared" si="54"/>
        <v>0</v>
      </c>
    </row>
    <row r="1202" spans="4:12" x14ac:dyDescent="0.2">
      <c r="D1202" s="416">
        <f>_xlfn.XLOOKUP(C:C,Table1[for Import to Bank Register dropdown],Table1[for Pivot],0,0,1)</f>
        <v>0</v>
      </c>
      <c r="E1202" s="422"/>
      <c r="F1202" s="160">
        <f t="shared" si="56"/>
        <v>2222222</v>
      </c>
      <c r="G1202" s="394">
        <f t="shared" si="55"/>
        <v>0</v>
      </c>
      <c r="I1202" s="395">
        <f>IF(OR(C1202="150 Directors advances", C1202="120 accounts receivable", C1202="720.2 Automobile - Insurance", C1202="720.3 Automobile - License", C1202="870.4 Rent - Insurance", C1202="870.6 Rent - Property Tax", C1202="870.7 Rent - Homeoffice", C1202="870.9 Rent - Water"),
   0,
   IF(Dashboard!$F$5="Quick",
      IF(OR(C1202="190 Automobile",C1202="200 computer hardware",C1202="210 Computer software",C1202="220 Quickbooks software",C1202="230 Office equipment",C1202="240 Office furniture"),
         E1202-(E1202/(1+Dashboard!$F$4)),
         0
      ),
      IF(C1202="750 Business promotion",
         E1202-(E1202/(1+4.793/100)),
         E1202-(E1202/(1+Dashboard!$F$4))
      )
   )
)</f>
        <v>0</v>
      </c>
      <c r="J1202" s="40">
        <f>Bank2[[#This Row],[Money in/ (Money out)]]-Bank2[[#This Row],[GST/HST]]</f>
        <v>0</v>
      </c>
      <c r="L1202" s="37">
        <f t="shared" si="54"/>
        <v>0</v>
      </c>
    </row>
    <row r="1203" spans="4:12" x14ac:dyDescent="0.2">
      <c r="D1203" s="416">
        <f>_xlfn.XLOOKUP(C:C,Table1[for Import to Bank Register dropdown],Table1[for Pivot],0,0,1)</f>
        <v>0</v>
      </c>
      <c r="E1203" s="422"/>
      <c r="F1203" s="160">
        <f t="shared" si="56"/>
        <v>2222222</v>
      </c>
      <c r="G1203" s="394">
        <f t="shared" si="55"/>
        <v>0</v>
      </c>
      <c r="I1203" s="395">
        <f>IF(OR(C1203="150 Directors advances", C1203="120 accounts receivable", C1203="720.2 Automobile - Insurance", C1203="720.3 Automobile - License", C1203="870.4 Rent - Insurance", C1203="870.6 Rent - Property Tax", C1203="870.7 Rent - Homeoffice", C1203="870.9 Rent - Water"),
   0,
   IF(Dashboard!$F$5="Quick",
      IF(OR(C1203="190 Automobile",C1203="200 computer hardware",C1203="210 Computer software",C1203="220 Quickbooks software",C1203="230 Office equipment",C1203="240 Office furniture"),
         E1203-(E1203/(1+Dashboard!$F$4)),
         0
      ),
      IF(C1203="750 Business promotion",
         E1203-(E1203/(1+4.793/100)),
         E1203-(E1203/(1+Dashboard!$F$4))
      )
   )
)</f>
        <v>0</v>
      </c>
      <c r="J1203" s="40">
        <f>Bank2[[#This Row],[Money in/ (Money out)]]-Bank2[[#This Row],[GST/HST]]</f>
        <v>0</v>
      </c>
      <c r="L1203" s="37">
        <f t="shared" si="54"/>
        <v>0</v>
      </c>
    </row>
    <row r="1204" spans="4:12" x14ac:dyDescent="0.2">
      <c r="D1204" s="416">
        <f>_xlfn.XLOOKUP(C:C,Table1[for Import to Bank Register dropdown],Table1[for Pivot],0,0,1)</f>
        <v>0</v>
      </c>
      <c r="E1204" s="422"/>
      <c r="F1204" s="160">
        <f t="shared" si="56"/>
        <v>2222222</v>
      </c>
      <c r="G1204" s="394">
        <f t="shared" si="55"/>
        <v>0</v>
      </c>
      <c r="I1204" s="395">
        <f>IF(OR(C1204="150 Directors advances", C1204="120 accounts receivable", C1204="720.2 Automobile - Insurance", C1204="720.3 Automobile - License", C1204="870.4 Rent - Insurance", C1204="870.6 Rent - Property Tax", C1204="870.7 Rent - Homeoffice", C1204="870.9 Rent - Water"),
   0,
   IF(Dashboard!$F$5="Quick",
      IF(OR(C1204="190 Automobile",C1204="200 computer hardware",C1204="210 Computer software",C1204="220 Quickbooks software",C1204="230 Office equipment",C1204="240 Office furniture"),
         E1204-(E1204/(1+Dashboard!$F$4)),
         0
      ),
      IF(C1204="750 Business promotion",
         E1204-(E1204/(1+4.793/100)),
         E1204-(E1204/(1+Dashboard!$F$4))
      )
   )
)</f>
        <v>0</v>
      </c>
      <c r="J1204" s="40">
        <f>Bank2[[#This Row],[Money in/ (Money out)]]-Bank2[[#This Row],[GST/HST]]</f>
        <v>0</v>
      </c>
      <c r="L1204" s="37">
        <f t="shared" si="54"/>
        <v>0</v>
      </c>
    </row>
    <row r="1205" spans="4:12" x14ac:dyDescent="0.2">
      <c r="D1205" s="416">
        <f>_xlfn.XLOOKUP(C:C,Table1[for Import to Bank Register dropdown],Table1[for Pivot],0,0,1)</f>
        <v>0</v>
      </c>
      <c r="E1205" s="422"/>
      <c r="F1205" s="160">
        <f t="shared" si="56"/>
        <v>2222222</v>
      </c>
      <c r="G1205" s="394">
        <f t="shared" si="55"/>
        <v>0</v>
      </c>
      <c r="I1205" s="395">
        <f>IF(OR(C1205="150 Directors advances", C1205="120 accounts receivable", C1205="720.2 Automobile - Insurance", C1205="720.3 Automobile - License", C1205="870.4 Rent - Insurance", C1205="870.6 Rent - Property Tax", C1205="870.7 Rent - Homeoffice", C1205="870.9 Rent - Water"),
   0,
   IF(Dashboard!$F$5="Quick",
      IF(OR(C1205="190 Automobile",C1205="200 computer hardware",C1205="210 Computer software",C1205="220 Quickbooks software",C1205="230 Office equipment",C1205="240 Office furniture"),
         E1205-(E1205/(1+Dashboard!$F$4)),
         0
      ),
      IF(C1205="750 Business promotion",
         E1205-(E1205/(1+4.793/100)),
         E1205-(E1205/(1+Dashboard!$F$4))
      )
   )
)</f>
        <v>0</v>
      </c>
      <c r="J1205" s="40">
        <f>Bank2[[#This Row],[Money in/ (Money out)]]-Bank2[[#This Row],[GST/HST]]</f>
        <v>0</v>
      </c>
      <c r="L1205" s="37">
        <f t="shared" si="54"/>
        <v>0</v>
      </c>
    </row>
    <row r="1206" spans="4:12" x14ac:dyDescent="0.2">
      <c r="D1206" s="416">
        <f>_xlfn.XLOOKUP(C:C,Table1[for Import to Bank Register dropdown],Table1[for Pivot],0,0,1)</f>
        <v>0</v>
      </c>
      <c r="E1206" s="422"/>
      <c r="F1206" s="160">
        <f t="shared" si="56"/>
        <v>2222222</v>
      </c>
      <c r="G1206" s="394">
        <f t="shared" si="55"/>
        <v>0</v>
      </c>
      <c r="I1206" s="395">
        <f>IF(OR(C1206="150 Directors advances", C1206="120 accounts receivable", C1206="720.2 Automobile - Insurance", C1206="720.3 Automobile - License", C1206="870.4 Rent - Insurance", C1206="870.6 Rent - Property Tax", C1206="870.7 Rent - Homeoffice", C1206="870.9 Rent - Water"),
   0,
   IF(Dashboard!$F$5="Quick",
      IF(OR(C1206="190 Automobile",C1206="200 computer hardware",C1206="210 Computer software",C1206="220 Quickbooks software",C1206="230 Office equipment",C1206="240 Office furniture"),
         E1206-(E1206/(1+Dashboard!$F$4)),
         0
      ),
      IF(C1206="750 Business promotion",
         E1206-(E1206/(1+4.793/100)),
         E1206-(E1206/(1+Dashboard!$F$4))
      )
   )
)</f>
        <v>0</v>
      </c>
      <c r="J1206" s="40">
        <f>Bank2[[#This Row],[Money in/ (Money out)]]-Bank2[[#This Row],[GST/HST]]</f>
        <v>0</v>
      </c>
      <c r="L1206" s="37">
        <f t="shared" si="54"/>
        <v>0</v>
      </c>
    </row>
    <row r="1207" spans="4:12" x14ac:dyDescent="0.2">
      <c r="D1207" s="416">
        <f>_xlfn.XLOOKUP(C:C,Table1[for Import to Bank Register dropdown],Table1[for Pivot],0,0,1)</f>
        <v>0</v>
      </c>
      <c r="E1207" s="422"/>
      <c r="F1207" s="160">
        <f t="shared" si="56"/>
        <v>2222222</v>
      </c>
      <c r="G1207" s="394">
        <f t="shared" si="55"/>
        <v>0</v>
      </c>
      <c r="I1207" s="395">
        <f>IF(OR(C1207="150 Directors advances", C1207="120 accounts receivable", C1207="720.2 Automobile - Insurance", C1207="720.3 Automobile - License", C1207="870.4 Rent - Insurance", C1207="870.6 Rent - Property Tax", C1207="870.7 Rent - Homeoffice", C1207="870.9 Rent - Water"),
   0,
   IF(Dashboard!$F$5="Quick",
      IF(OR(C1207="190 Automobile",C1207="200 computer hardware",C1207="210 Computer software",C1207="220 Quickbooks software",C1207="230 Office equipment",C1207="240 Office furniture"),
         E1207-(E1207/(1+Dashboard!$F$4)),
         0
      ),
      IF(C1207="750 Business promotion",
         E1207-(E1207/(1+4.793/100)),
         E1207-(E1207/(1+Dashboard!$F$4))
      )
   )
)</f>
        <v>0</v>
      </c>
      <c r="J1207" s="40">
        <f>Bank2[[#This Row],[Money in/ (Money out)]]-Bank2[[#This Row],[GST/HST]]</f>
        <v>0</v>
      </c>
      <c r="L1207" s="37">
        <f t="shared" si="54"/>
        <v>0</v>
      </c>
    </row>
    <row r="1208" spans="4:12" x14ac:dyDescent="0.2">
      <c r="D1208" s="416">
        <f>_xlfn.XLOOKUP(C:C,Table1[for Import to Bank Register dropdown],Table1[for Pivot],0,0,1)</f>
        <v>0</v>
      </c>
      <c r="E1208" s="422"/>
      <c r="F1208" s="160">
        <f t="shared" si="56"/>
        <v>2222222</v>
      </c>
      <c r="G1208" s="394">
        <f t="shared" si="55"/>
        <v>0</v>
      </c>
      <c r="I1208" s="395">
        <f>IF(OR(C1208="150 Directors advances", C1208="120 accounts receivable", C1208="720.2 Automobile - Insurance", C1208="720.3 Automobile - License", C1208="870.4 Rent - Insurance", C1208="870.6 Rent - Property Tax", C1208="870.7 Rent - Homeoffice", C1208="870.9 Rent - Water"),
   0,
   IF(Dashboard!$F$5="Quick",
      IF(OR(C1208="190 Automobile",C1208="200 computer hardware",C1208="210 Computer software",C1208="220 Quickbooks software",C1208="230 Office equipment",C1208="240 Office furniture"),
         E1208-(E1208/(1+Dashboard!$F$4)),
         0
      ),
      IF(C1208="750 Business promotion",
         E1208-(E1208/(1+4.793/100)),
         E1208-(E1208/(1+Dashboard!$F$4))
      )
   )
)</f>
        <v>0</v>
      </c>
      <c r="J1208" s="40">
        <f>Bank2[[#This Row],[Money in/ (Money out)]]-Bank2[[#This Row],[GST/HST]]</f>
        <v>0</v>
      </c>
      <c r="L1208" s="37">
        <f t="shared" si="54"/>
        <v>0</v>
      </c>
    </row>
    <row r="1209" spans="4:12" x14ac:dyDescent="0.2">
      <c r="D1209" s="416">
        <f>_xlfn.XLOOKUP(C:C,Table1[for Import to Bank Register dropdown],Table1[for Pivot],0,0,1)</f>
        <v>0</v>
      </c>
      <c r="E1209" s="422"/>
      <c r="F1209" s="160">
        <f t="shared" si="56"/>
        <v>2222222</v>
      </c>
      <c r="G1209" s="394">
        <f t="shared" si="55"/>
        <v>0</v>
      </c>
      <c r="I1209" s="395">
        <f>IF(OR(C1209="150 Directors advances", C1209="120 accounts receivable", C1209="720.2 Automobile - Insurance", C1209="720.3 Automobile - License", C1209="870.4 Rent - Insurance", C1209="870.6 Rent - Property Tax", C1209="870.7 Rent - Homeoffice", C1209="870.9 Rent - Water"),
   0,
   IF(Dashboard!$F$5="Quick",
      IF(OR(C1209="190 Automobile",C1209="200 computer hardware",C1209="210 Computer software",C1209="220 Quickbooks software",C1209="230 Office equipment",C1209="240 Office furniture"),
         E1209-(E1209/(1+Dashboard!$F$4)),
         0
      ),
      IF(C1209="750 Business promotion",
         E1209-(E1209/(1+4.793/100)),
         E1209-(E1209/(1+Dashboard!$F$4))
      )
   )
)</f>
        <v>0</v>
      </c>
      <c r="J1209" s="40">
        <f>Bank2[[#This Row],[Money in/ (Money out)]]-Bank2[[#This Row],[GST/HST]]</f>
        <v>0</v>
      </c>
      <c r="L1209" s="37">
        <f t="shared" si="54"/>
        <v>0</v>
      </c>
    </row>
    <row r="1210" spans="4:12" x14ac:dyDescent="0.2">
      <c r="D1210" s="416">
        <f>_xlfn.XLOOKUP(C:C,Table1[for Import to Bank Register dropdown],Table1[for Pivot],0,0,1)</f>
        <v>0</v>
      </c>
      <c r="E1210" s="422"/>
      <c r="F1210" s="160">
        <f t="shared" si="56"/>
        <v>2222222</v>
      </c>
      <c r="G1210" s="394">
        <f t="shared" si="55"/>
        <v>0</v>
      </c>
      <c r="I1210" s="395">
        <f>IF(OR(C1210="150 Directors advances", C1210="120 accounts receivable", C1210="720.2 Automobile - Insurance", C1210="720.3 Automobile - License", C1210="870.4 Rent - Insurance", C1210="870.6 Rent - Property Tax", C1210="870.7 Rent - Homeoffice", C1210="870.9 Rent - Water"),
   0,
   IF(Dashboard!$F$5="Quick",
      IF(OR(C1210="190 Automobile",C1210="200 computer hardware",C1210="210 Computer software",C1210="220 Quickbooks software",C1210="230 Office equipment",C1210="240 Office furniture"),
         E1210-(E1210/(1+Dashboard!$F$4)),
         0
      ),
      IF(C1210="750 Business promotion",
         E1210-(E1210/(1+4.793/100)),
         E1210-(E1210/(1+Dashboard!$F$4))
      )
   )
)</f>
        <v>0</v>
      </c>
      <c r="J1210" s="40">
        <f>Bank2[[#This Row],[Money in/ (Money out)]]-Bank2[[#This Row],[GST/HST]]</f>
        <v>0</v>
      </c>
      <c r="L1210" s="37">
        <f t="shared" si="54"/>
        <v>0</v>
      </c>
    </row>
    <row r="1211" spans="4:12" x14ac:dyDescent="0.2">
      <c r="D1211" s="416">
        <f>_xlfn.XLOOKUP(C:C,Table1[for Import to Bank Register dropdown],Table1[for Pivot],0,0,1)</f>
        <v>0</v>
      </c>
      <c r="E1211" s="422"/>
      <c r="F1211" s="160">
        <f t="shared" si="56"/>
        <v>2222222</v>
      </c>
      <c r="G1211" s="394">
        <f t="shared" si="55"/>
        <v>0</v>
      </c>
      <c r="I1211" s="395">
        <f>IF(OR(C1211="150 Directors advances", C1211="120 accounts receivable", C1211="720.2 Automobile - Insurance", C1211="720.3 Automobile - License", C1211="870.4 Rent - Insurance", C1211="870.6 Rent - Property Tax", C1211="870.7 Rent - Homeoffice", C1211="870.9 Rent - Water"),
   0,
   IF(Dashboard!$F$5="Quick",
      IF(OR(C1211="190 Automobile",C1211="200 computer hardware",C1211="210 Computer software",C1211="220 Quickbooks software",C1211="230 Office equipment",C1211="240 Office furniture"),
         E1211-(E1211/(1+Dashboard!$F$4)),
         0
      ),
      IF(C1211="750 Business promotion",
         E1211-(E1211/(1+4.793/100)),
         E1211-(E1211/(1+Dashboard!$F$4))
      )
   )
)</f>
        <v>0</v>
      </c>
      <c r="J1211" s="40">
        <f>Bank2[[#This Row],[Money in/ (Money out)]]-Bank2[[#This Row],[GST/HST]]</f>
        <v>0</v>
      </c>
      <c r="L1211" s="37">
        <f t="shared" si="54"/>
        <v>0</v>
      </c>
    </row>
    <row r="1212" spans="4:12" x14ac:dyDescent="0.2">
      <c r="D1212" s="416">
        <f>_xlfn.XLOOKUP(C:C,Table1[for Import to Bank Register dropdown],Table1[for Pivot],0,0,1)</f>
        <v>0</v>
      </c>
      <c r="E1212" s="422"/>
      <c r="F1212" s="160">
        <f t="shared" si="56"/>
        <v>2222222</v>
      </c>
      <c r="G1212" s="394">
        <f t="shared" si="55"/>
        <v>0</v>
      </c>
      <c r="I1212" s="395">
        <f>IF(OR(C1212="150 Directors advances", C1212="120 accounts receivable", C1212="720.2 Automobile - Insurance", C1212="720.3 Automobile - License", C1212="870.4 Rent - Insurance", C1212="870.6 Rent - Property Tax", C1212="870.7 Rent - Homeoffice", C1212="870.9 Rent - Water"),
   0,
   IF(Dashboard!$F$5="Quick",
      IF(OR(C1212="190 Automobile",C1212="200 computer hardware",C1212="210 Computer software",C1212="220 Quickbooks software",C1212="230 Office equipment",C1212="240 Office furniture"),
         E1212-(E1212/(1+Dashboard!$F$4)),
         0
      ),
      IF(C1212="750 Business promotion",
         E1212-(E1212/(1+4.793/100)),
         E1212-(E1212/(1+Dashboard!$F$4))
      )
   )
)</f>
        <v>0</v>
      </c>
      <c r="J1212" s="40">
        <f>Bank2[[#This Row],[Money in/ (Money out)]]-Bank2[[#This Row],[GST/HST]]</f>
        <v>0</v>
      </c>
      <c r="L1212" s="37">
        <f t="shared" si="54"/>
        <v>0</v>
      </c>
    </row>
    <row r="1213" spans="4:12" x14ac:dyDescent="0.2">
      <c r="D1213" s="416">
        <f>_xlfn.XLOOKUP(C:C,Table1[for Import to Bank Register dropdown],Table1[for Pivot],0,0,1)</f>
        <v>0</v>
      </c>
      <c r="E1213" s="422"/>
      <c r="F1213" s="160">
        <f t="shared" si="56"/>
        <v>2222222</v>
      </c>
      <c r="G1213" s="394">
        <f t="shared" si="55"/>
        <v>0</v>
      </c>
      <c r="I1213" s="395">
        <f>IF(OR(C1213="150 Directors advances", C1213="120 accounts receivable", C1213="720.2 Automobile - Insurance", C1213="720.3 Automobile - License", C1213="870.4 Rent - Insurance", C1213="870.6 Rent - Property Tax", C1213="870.7 Rent - Homeoffice", C1213="870.9 Rent - Water"),
   0,
   IF(Dashboard!$F$5="Quick",
      IF(OR(C1213="190 Automobile",C1213="200 computer hardware",C1213="210 Computer software",C1213="220 Quickbooks software",C1213="230 Office equipment",C1213="240 Office furniture"),
         E1213-(E1213/(1+Dashboard!$F$4)),
         0
      ),
      IF(C1213="750 Business promotion",
         E1213-(E1213/(1+4.793/100)),
         E1213-(E1213/(1+Dashboard!$F$4))
      )
   )
)</f>
        <v>0</v>
      </c>
      <c r="J1213" s="40">
        <f>Bank2[[#This Row],[Money in/ (Money out)]]-Bank2[[#This Row],[GST/HST]]</f>
        <v>0</v>
      </c>
      <c r="L1213" s="37">
        <f t="shared" si="54"/>
        <v>0</v>
      </c>
    </row>
    <row r="1214" spans="4:12" x14ac:dyDescent="0.2">
      <c r="D1214" s="416">
        <f>_xlfn.XLOOKUP(C:C,Table1[for Import to Bank Register dropdown],Table1[for Pivot],0,0,1)</f>
        <v>0</v>
      </c>
      <c r="E1214" s="422"/>
      <c r="F1214" s="160">
        <f t="shared" si="56"/>
        <v>2222222</v>
      </c>
      <c r="G1214" s="394">
        <f t="shared" si="55"/>
        <v>0</v>
      </c>
      <c r="I1214" s="395">
        <f>IF(OR(C1214="150 Directors advances", C1214="120 accounts receivable", C1214="720.2 Automobile - Insurance", C1214="720.3 Automobile - License", C1214="870.4 Rent - Insurance", C1214="870.6 Rent - Property Tax", C1214="870.7 Rent - Homeoffice", C1214="870.9 Rent - Water"),
   0,
   IF(Dashboard!$F$5="Quick",
      IF(OR(C1214="190 Automobile",C1214="200 computer hardware",C1214="210 Computer software",C1214="220 Quickbooks software",C1214="230 Office equipment",C1214="240 Office furniture"),
         E1214-(E1214/(1+Dashboard!$F$4)),
         0
      ),
      IF(C1214="750 Business promotion",
         E1214-(E1214/(1+4.793/100)),
         E1214-(E1214/(1+Dashboard!$F$4))
      )
   )
)</f>
        <v>0</v>
      </c>
      <c r="J1214" s="40">
        <f>Bank2[[#This Row],[Money in/ (Money out)]]-Bank2[[#This Row],[GST/HST]]</f>
        <v>0</v>
      </c>
      <c r="L1214" s="37">
        <f t="shared" si="54"/>
        <v>0</v>
      </c>
    </row>
    <row r="1215" spans="4:12" x14ac:dyDescent="0.2">
      <c r="D1215" s="416">
        <f>_xlfn.XLOOKUP(C:C,Table1[for Import to Bank Register dropdown],Table1[for Pivot],0,0,1)</f>
        <v>0</v>
      </c>
      <c r="E1215" s="422"/>
      <c r="F1215" s="160">
        <f t="shared" si="56"/>
        <v>2222222</v>
      </c>
      <c r="G1215" s="394">
        <f t="shared" si="55"/>
        <v>0</v>
      </c>
      <c r="I1215" s="395">
        <f>IF(OR(C1215="150 Directors advances", C1215="120 accounts receivable", C1215="720.2 Automobile - Insurance", C1215="720.3 Automobile - License", C1215="870.4 Rent - Insurance", C1215="870.6 Rent - Property Tax", C1215="870.7 Rent - Homeoffice", C1215="870.9 Rent - Water"),
   0,
   IF(Dashboard!$F$5="Quick",
      IF(OR(C1215="190 Automobile",C1215="200 computer hardware",C1215="210 Computer software",C1215="220 Quickbooks software",C1215="230 Office equipment",C1215="240 Office furniture"),
         E1215-(E1215/(1+Dashboard!$F$4)),
         0
      ),
      IF(C1215="750 Business promotion",
         E1215-(E1215/(1+4.793/100)),
         E1215-(E1215/(1+Dashboard!$F$4))
      )
   )
)</f>
        <v>0</v>
      </c>
      <c r="J1215" s="40">
        <f>Bank2[[#This Row],[Money in/ (Money out)]]-Bank2[[#This Row],[GST/HST]]</f>
        <v>0</v>
      </c>
      <c r="L1215" s="37">
        <f t="shared" si="54"/>
        <v>0</v>
      </c>
    </row>
    <row r="1216" spans="4:12" x14ac:dyDescent="0.2">
      <c r="D1216" s="416">
        <f>_xlfn.XLOOKUP(C:C,Table1[for Import to Bank Register dropdown],Table1[for Pivot],0,0,1)</f>
        <v>0</v>
      </c>
      <c r="E1216" s="422"/>
      <c r="F1216" s="160">
        <f t="shared" si="56"/>
        <v>2222222</v>
      </c>
      <c r="G1216" s="394">
        <f t="shared" si="55"/>
        <v>0</v>
      </c>
      <c r="I1216" s="395">
        <f>IF(OR(C1216="150 Directors advances", C1216="120 accounts receivable", C1216="720.2 Automobile - Insurance", C1216="720.3 Automobile - License", C1216="870.4 Rent - Insurance", C1216="870.6 Rent - Property Tax", C1216="870.7 Rent - Homeoffice", C1216="870.9 Rent - Water"),
   0,
   IF(Dashboard!$F$5="Quick",
      IF(OR(C1216="190 Automobile",C1216="200 computer hardware",C1216="210 Computer software",C1216="220 Quickbooks software",C1216="230 Office equipment",C1216="240 Office furniture"),
         E1216-(E1216/(1+Dashboard!$F$4)),
         0
      ),
      IF(C1216="750 Business promotion",
         E1216-(E1216/(1+4.793/100)),
         E1216-(E1216/(1+Dashboard!$F$4))
      )
   )
)</f>
        <v>0</v>
      </c>
      <c r="J1216" s="40">
        <f>Bank2[[#This Row],[Money in/ (Money out)]]-Bank2[[#This Row],[GST/HST]]</f>
        <v>0</v>
      </c>
      <c r="L1216" s="37">
        <f t="shared" si="54"/>
        <v>0</v>
      </c>
    </row>
    <row r="1217" spans="4:12" x14ac:dyDescent="0.2">
      <c r="D1217" s="416">
        <f>_xlfn.XLOOKUP(C:C,Table1[for Import to Bank Register dropdown],Table1[for Pivot],0,0,1)</f>
        <v>0</v>
      </c>
      <c r="E1217" s="422"/>
      <c r="F1217" s="160">
        <f t="shared" si="56"/>
        <v>2222222</v>
      </c>
      <c r="G1217" s="394">
        <f t="shared" si="55"/>
        <v>0</v>
      </c>
      <c r="I1217" s="395">
        <f>IF(OR(C1217="150 Directors advances", C1217="120 accounts receivable", C1217="720.2 Automobile - Insurance", C1217="720.3 Automobile - License", C1217="870.4 Rent - Insurance", C1217="870.6 Rent - Property Tax", C1217="870.7 Rent - Homeoffice", C1217="870.9 Rent - Water"),
   0,
   IF(Dashboard!$F$5="Quick",
      IF(OR(C1217="190 Automobile",C1217="200 computer hardware",C1217="210 Computer software",C1217="220 Quickbooks software",C1217="230 Office equipment",C1217="240 Office furniture"),
         E1217-(E1217/(1+Dashboard!$F$4)),
         0
      ),
      IF(C1217="750 Business promotion",
         E1217-(E1217/(1+4.793/100)),
         E1217-(E1217/(1+Dashboard!$F$4))
      )
   )
)</f>
        <v>0</v>
      </c>
      <c r="J1217" s="40">
        <f>Bank2[[#This Row],[Money in/ (Money out)]]-Bank2[[#This Row],[GST/HST]]</f>
        <v>0</v>
      </c>
      <c r="L1217" s="37">
        <f t="shared" si="54"/>
        <v>0</v>
      </c>
    </row>
    <row r="1218" spans="4:12" x14ac:dyDescent="0.2">
      <c r="D1218" s="416">
        <f>_xlfn.XLOOKUP(C:C,Table1[for Import to Bank Register dropdown],Table1[for Pivot],0,0,1)</f>
        <v>0</v>
      </c>
      <c r="E1218" s="422"/>
      <c r="F1218" s="160">
        <f t="shared" si="56"/>
        <v>2222222</v>
      </c>
      <c r="G1218" s="394">
        <f t="shared" si="55"/>
        <v>0</v>
      </c>
      <c r="I1218" s="395">
        <f>IF(OR(C1218="150 Directors advances", C1218="120 accounts receivable", C1218="720.2 Automobile - Insurance", C1218="720.3 Automobile - License", C1218="870.4 Rent - Insurance", C1218="870.6 Rent - Property Tax", C1218="870.7 Rent - Homeoffice", C1218="870.9 Rent - Water"),
   0,
   IF(Dashboard!$F$5="Quick",
      IF(OR(C1218="190 Automobile",C1218="200 computer hardware",C1218="210 Computer software",C1218="220 Quickbooks software",C1218="230 Office equipment",C1218="240 Office furniture"),
         E1218-(E1218/(1+Dashboard!$F$4)),
         0
      ),
      IF(C1218="750 Business promotion",
         E1218-(E1218/(1+4.793/100)),
         E1218-(E1218/(1+Dashboard!$F$4))
      )
   )
)</f>
        <v>0</v>
      </c>
      <c r="J1218" s="40">
        <f>Bank2[[#This Row],[Money in/ (Money out)]]-Bank2[[#This Row],[GST/HST]]</f>
        <v>0</v>
      </c>
      <c r="L1218" s="37">
        <f t="shared" si="54"/>
        <v>0</v>
      </c>
    </row>
    <row r="1219" spans="4:12" x14ac:dyDescent="0.2">
      <c r="D1219" s="416">
        <f>_xlfn.XLOOKUP(C:C,Table1[for Import to Bank Register dropdown],Table1[for Pivot],0,0,1)</f>
        <v>0</v>
      </c>
      <c r="E1219" s="422"/>
      <c r="F1219" s="160">
        <f t="shared" si="56"/>
        <v>2222222</v>
      </c>
      <c r="G1219" s="394">
        <f t="shared" si="55"/>
        <v>0</v>
      </c>
      <c r="I1219" s="395">
        <f>IF(OR(C1219="150 Directors advances", C1219="120 accounts receivable", C1219="720.2 Automobile - Insurance", C1219="720.3 Automobile - License", C1219="870.4 Rent - Insurance", C1219="870.6 Rent - Property Tax", C1219="870.7 Rent - Homeoffice", C1219="870.9 Rent - Water"),
   0,
   IF(Dashboard!$F$5="Quick",
      IF(OR(C1219="190 Automobile",C1219="200 computer hardware",C1219="210 Computer software",C1219="220 Quickbooks software",C1219="230 Office equipment",C1219="240 Office furniture"),
         E1219-(E1219/(1+Dashboard!$F$4)),
         0
      ),
      IF(C1219="750 Business promotion",
         E1219-(E1219/(1+4.793/100)),
         E1219-(E1219/(1+Dashboard!$F$4))
      )
   )
)</f>
        <v>0</v>
      </c>
      <c r="J1219" s="40">
        <f>Bank2[[#This Row],[Money in/ (Money out)]]-Bank2[[#This Row],[GST/HST]]</f>
        <v>0</v>
      </c>
      <c r="L1219" s="37">
        <f t="shared" si="54"/>
        <v>0</v>
      </c>
    </row>
    <row r="1220" spans="4:12" x14ac:dyDescent="0.2">
      <c r="D1220" s="416">
        <f>_xlfn.XLOOKUP(C:C,Table1[for Import to Bank Register dropdown],Table1[for Pivot],0,0,1)</f>
        <v>0</v>
      </c>
      <c r="E1220" s="422"/>
      <c r="F1220" s="160">
        <f t="shared" si="56"/>
        <v>2222222</v>
      </c>
      <c r="G1220" s="394">
        <f t="shared" si="55"/>
        <v>0</v>
      </c>
      <c r="I1220" s="395">
        <f>IF(OR(C1220="150 Directors advances", C1220="120 accounts receivable", C1220="720.2 Automobile - Insurance", C1220="720.3 Automobile - License", C1220="870.4 Rent - Insurance", C1220="870.6 Rent - Property Tax", C1220="870.7 Rent - Homeoffice", C1220="870.9 Rent - Water"),
   0,
   IF(Dashboard!$F$5="Quick",
      IF(OR(C1220="190 Automobile",C1220="200 computer hardware",C1220="210 Computer software",C1220="220 Quickbooks software",C1220="230 Office equipment",C1220="240 Office furniture"),
         E1220-(E1220/(1+Dashboard!$F$4)),
         0
      ),
      IF(C1220="750 Business promotion",
         E1220-(E1220/(1+4.793/100)),
         E1220-(E1220/(1+Dashboard!$F$4))
      )
   )
)</f>
        <v>0</v>
      </c>
      <c r="J1220" s="40">
        <f>Bank2[[#This Row],[Money in/ (Money out)]]-Bank2[[#This Row],[GST/HST]]</f>
        <v>0</v>
      </c>
      <c r="L1220" s="37">
        <f t="shared" si="54"/>
        <v>0</v>
      </c>
    </row>
    <row r="1221" spans="4:12" x14ac:dyDescent="0.2">
      <c r="D1221" s="416">
        <f>_xlfn.XLOOKUP(C:C,Table1[for Import to Bank Register dropdown],Table1[for Pivot],0,0,1)</f>
        <v>0</v>
      </c>
      <c r="E1221" s="422"/>
      <c r="F1221" s="160">
        <f t="shared" si="56"/>
        <v>2222222</v>
      </c>
      <c r="G1221" s="394">
        <f t="shared" si="55"/>
        <v>0</v>
      </c>
      <c r="I1221" s="395">
        <f>IF(OR(C1221="150 Directors advances", C1221="120 accounts receivable", C1221="720.2 Automobile - Insurance", C1221="720.3 Automobile - License", C1221="870.4 Rent - Insurance", C1221="870.6 Rent - Property Tax", C1221="870.7 Rent - Homeoffice", C1221="870.9 Rent - Water"),
   0,
   IF(Dashboard!$F$5="Quick",
      IF(OR(C1221="190 Automobile",C1221="200 computer hardware",C1221="210 Computer software",C1221="220 Quickbooks software",C1221="230 Office equipment",C1221="240 Office furniture"),
         E1221-(E1221/(1+Dashboard!$F$4)),
         0
      ),
      IF(C1221="750 Business promotion",
         E1221-(E1221/(1+4.793/100)),
         E1221-(E1221/(1+Dashboard!$F$4))
      )
   )
)</f>
        <v>0</v>
      </c>
      <c r="J1221" s="40">
        <f>Bank2[[#This Row],[Money in/ (Money out)]]-Bank2[[#This Row],[GST/HST]]</f>
        <v>0</v>
      </c>
      <c r="L1221" s="37">
        <f t="shared" si="54"/>
        <v>0</v>
      </c>
    </row>
    <row r="1222" spans="4:12" x14ac:dyDescent="0.2">
      <c r="D1222" s="416">
        <f>_xlfn.XLOOKUP(C:C,Table1[for Import to Bank Register dropdown],Table1[for Pivot],0,0,1)</f>
        <v>0</v>
      </c>
      <c r="E1222" s="422"/>
      <c r="F1222" s="160">
        <f t="shared" si="56"/>
        <v>2222222</v>
      </c>
      <c r="G1222" s="394">
        <f t="shared" si="55"/>
        <v>0</v>
      </c>
      <c r="I1222" s="395">
        <f>IF(OR(C1222="150 Directors advances", C1222="120 accounts receivable", C1222="720.2 Automobile - Insurance", C1222="720.3 Automobile - License", C1222="870.4 Rent - Insurance", C1222="870.6 Rent - Property Tax", C1222="870.7 Rent - Homeoffice", C1222="870.9 Rent - Water"),
   0,
   IF(Dashboard!$F$5="Quick",
      IF(OR(C1222="190 Automobile",C1222="200 computer hardware",C1222="210 Computer software",C1222="220 Quickbooks software",C1222="230 Office equipment",C1222="240 Office furniture"),
         E1222-(E1222/(1+Dashboard!$F$4)),
         0
      ),
      IF(C1222="750 Business promotion",
         E1222-(E1222/(1+4.793/100)),
         E1222-(E1222/(1+Dashboard!$F$4))
      )
   )
)</f>
        <v>0</v>
      </c>
      <c r="J1222" s="40">
        <f>Bank2[[#This Row],[Money in/ (Money out)]]-Bank2[[#This Row],[GST/HST]]</f>
        <v>0</v>
      </c>
      <c r="L1222" s="37">
        <f t="shared" si="54"/>
        <v>0</v>
      </c>
    </row>
    <row r="1223" spans="4:12" x14ac:dyDescent="0.2">
      <c r="D1223" s="416">
        <f>_xlfn.XLOOKUP(C:C,Table1[for Import to Bank Register dropdown],Table1[for Pivot],0,0,1)</f>
        <v>0</v>
      </c>
      <c r="E1223" s="422"/>
      <c r="F1223" s="160">
        <f t="shared" si="56"/>
        <v>2222222</v>
      </c>
      <c r="G1223" s="394">
        <f t="shared" si="55"/>
        <v>0</v>
      </c>
      <c r="I1223" s="395">
        <f>IF(OR(C1223="150 Directors advances", C1223="120 accounts receivable", C1223="720.2 Automobile - Insurance", C1223="720.3 Automobile - License", C1223="870.4 Rent - Insurance", C1223="870.6 Rent - Property Tax", C1223="870.7 Rent - Homeoffice", C1223="870.9 Rent - Water"),
   0,
   IF(Dashboard!$F$5="Quick",
      IF(OR(C1223="190 Automobile",C1223="200 computer hardware",C1223="210 Computer software",C1223="220 Quickbooks software",C1223="230 Office equipment",C1223="240 Office furniture"),
         E1223-(E1223/(1+Dashboard!$F$4)),
         0
      ),
      IF(C1223="750 Business promotion",
         E1223-(E1223/(1+4.793/100)),
         E1223-(E1223/(1+Dashboard!$F$4))
      )
   )
)</f>
        <v>0</v>
      </c>
      <c r="J1223" s="40">
        <f>Bank2[[#This Row],[Money in/ (Money out)]]-Bank2[[#This Row],[GST/HST]]</f>
        <v>0</v>
      </c>
      <c r="L1223" s="37">
        <f t="shared" ref="L1223:L1286" si="57">$L$3</f>
        <v>0</v>
      </c>
    </row>
    <row r="1224" spans="4:12" x14ac:dyDescent="0.2">
      <c r="D1224" s="416">
        <f>_xlfn.XLOOKUP(C:C,Table1[for Import to Bank Register dropdown],Table1[for Pivot],0,0,1)</f>
        <v>0</v>
      </c>
      <c r="E1224" s="422"/>
      <c r="F1224" s="160">
        <f t="shared" si="56"/>
        <v>2222222</v>
      </c>
      <c r="G1224" s="394">
        <f t="shared" si="55"/>
        <v>0</v>
      </c>
      <c r="I1224" s="395">
        <f>IF(OR(C1224="150 Directors advances", C1224="120 accounts receivable", C1224="720.2 Automobile - Insurance", C1224="720.3 Automobile - License", C1224="870.4 Rent - Insurance", C1224="870.6 Rent - Property Tax", C1224="870.7 Rent - Homeoffice", C1224="870.9 Rent - Water"),
   0,
   IF(Dashboard!$F$5="Quick",
      IF(OR(C1224="190 Automobile",C1224="200 computer hardware",C1224="210 Computer software",C1224="220 Quickbooks software",C1224="230 Office equipment",C1224="240 Office furniture"),
         E1224-(E1224/(1+Dashboard!$F$4)),
         0
      ),
      IF(C1224="750 Business promotion",
         E1224-(E1224/(1+4.793/100)),
         E1224-(E1224/(1+Dashboard!$F$4))
      )
   )
)</f>
        <v>0</v>
      </c>
      <c r="J1224" s="40">
        <f>Bank2[[#This Row],[Money in/ (Money out)]]-Bank2[[#This Row],[GST/HST]]</f>
        <v>0</v>
      </c>
      <c r="L1224" s="37">
        <f t="shared" si="57"/>
        <v>0</v>
      </c>
    </row>
    <row r="1225" spans="4:12" x14ac:dyDescent="0.2">
      <c r="D1225" s="416">
        <f>_xlfn.XLOOKUP(C:C,Table1[for Import to Bank Register dropdown],Table1[for Pivot],0,0,1)</f>
        <v>0</v>
      </c>
      <c r="E1225" s="422"/>
      <c r="F1225" s="160">
        <f t="shared" si="56"/>
        <v>2222222</v>
      </c>
      <c r="G1225" s="394">
        <f t="shared" si="55"/>
        <v>0</v>
      </c>
      <c r="I1225" s="395">
        <f>IF(OR(C1225="150 Directors advances", C1225="120 accounts receivable", C1225="720.2 Automobile - Insurance", C1225="720.3 Automobile - License", C1225="870.4 Rent - Insurance", C1225="870.6 Rent - Property Tax", C1225="870.7 Rent - Homeoffice", C1225="870.9 Rent - Water"),
   0,
   IF(Dashboard!$F$5="Quick",
      IF(OR(C1225="190 Automobile",C1225="200 computer hardware",C1225="210 Computer software",C1225="220 Quickbooks software",C1225="230 Office equipment",C1225="240 Office furniture"),
         E1225-(E1225/(1+Dashboard!$F$4)),
         0
      ),
      IF(C1225="750 Business promotion",
         E1225-(E1225/(1+4.793/100)),
         E1225-(E1225/(1+Dashboard!$F$4))
      )
   )
)</f>
        <v>0</v>
      </c>
      <c r="J1225" s="40">
        <f>Bank2[[#This Row],[Money in/ (Money out)]]-Bank2[[#This Row],[GST/HST]]</f>
        <v>0</v>
      </c>
      <c r="L1225" s="37">
        <f t="shared" si="57"/>
        <v>0</v>
      </c>
    </row>
    <row r="1226" spans="4:12" x14ac:dyDescent="0.2">
      <c r="D1226" s="416">
        <f>_xlfn.XLOOKUP(C:C,Table1[for Import to Bank Register dropdown],Table1[for Pivot],0,0,1)</f>
        <v>0</v>
      </c>
      <c r="E1226" s="422"/>
      <c r="F1226" s="160">
        <f t="shared" si="56"/>
        <v>2222222</v>
      </c>
      <c r="G1226" s="394">
        <f t="shared" ref="G1226:G1289" si="58">G1225+E1226</f>
        <v>0</v>
      </c>
      <c r="I1226" s="395">
        <f>IF(OR(C1226="150 Directors advances", C1226="120 accounts receivable", C1226="720.2 Automobile - Insurance", C1226="720.3 Automobile - License", C1226="870.4 Rent - Insurance", C1226="870.6 Rent - Property Tax", C1226="870.7 Rent - Homeoffice", C1226="870.9 Rent - Water"),
   0,
   IF(Dashboard!$F$5="Quick",
      IF(OR(C1226="190 Automobile",C1226="200 computer hardware",C1226="210 Computer software",C1226="220 Quickbooks software",C1226="230 Office equipment",C1226="240 Office furniture"),
         E1226-(E1226/(1+Dashboard!$F$4)),
         0
      ),
      IF(C1226="750 Business promotion",
         E1226-(E1226/(1+4.793/100)),
         E1226-(E1226/(1+Dashboard!$F$4))
      )
   )
)</f>
        <v>0</v>
      </c>
      <c r="J1226" s="40">
        <f>Bank2[[#This Row],[Money in/ (Money out)]]-Bank2[[#This Row],[GST/HST]]</f>
        <v>0</v>
      </c>
      <c r="L1226" s="37">
        <f t="shared" si="57"/>
        <v>0</v>
      </c>
    </row>
    <row r="1227" spans="4:12" x14ac:dyDescent="0.2">
      <c r="D1227" s="416">
        <f>_xlfn.XLOOKUP(C:C,Table1[for Import to Bank Register dropdown],Table1[for Pivot],0,0,1)</f>
        <v>0</v>
      </c>
      <c r="E1227" s="422"/>
      <c r="F1227" s="160">
        <f t="shared" ref="F1227:F1290" si="59">$E$2</f>
        <v>2222222</v>
      </c>
      <c r="G1227" s="394">
        <f t="shared" si="58"/>
        <v>0</v>
      </c>
      <c r="I1227" s="395">
        <f>IF(OR(C1227="150 Directors advances", C1227="120 accounts receivable", C1227="720.2 Automobile - Insurance", C1227="720.3 Automobile - License", C1227="870.4 Rent - Insurance", C1227="870.6 Rent - Property Tax", C1227="870.7 Rent - Homeoffice", C1227="870.9 Rent - Water"),
   0,
   IF(Dashboard!$F$5="Quick",
      IF(OR(C1227="190 Automobile",C1227="200 computer hardware",C1227="210 Computer software",C1227="220 Quickbooks software",C1227="230 Office equipment",C1227="240 Office furniture"),
         E1227-(E1227/(1+Dashboard!$F$4)),
         0
      ),
      IF(C1227="750 Business promotion",
         E1227-(E1227/(1+4.793/100)),
         E1227-(E1227/(1+Dashboard!$F$4))
      )
   )
)</f>
        <v>0</v>
      </c>
      <c r="J1227" s="40">
        <f>Bank2[[#This Row],[Money in/ (Money out)]]-Bank2[[#This Row],[GST/HST]]</f>
        <v>0</v>
      </c>
      <c r="L1227" s="37">
        <f t="shared" si="57"/>
        <v>0</v>
      </c>
    </row>
    <row r="1228" spans="4:12" x14ac:dyDescent="0.2">
      <c r="D1228" s="416">
        <f>_xlfn.XLOOKUP(C:C,Table1[for Import to Bank Register dropdown],Table1[for Pivot],0,0,1)</f>
        <v>0</v>
      </c>
      <c r="E1228" s="422"/>
      <c r="F1228" s="160">
        <f t="shared" si="59"/>
        <v>2222222</v>
      </c>
      <c r="G1228" s="394">
        <f t="shared" si="58"/>
        <v>0</v>
      </c>
      <c r="I1228" s="395">
        <f>IF(OR(C1228="150 Directors advances", C1228="120 accounts receivable", C1228="720.2 Automobile - Insurance", C1228="720.3 Automobile - License", C1228="870.4 Rent - Insurance", C1228="870.6 Rent - Property Tax", C1228="870.7 Rent - Homeoffice", C1228="870.9 Rent - Water"),
   0,
   IF(Dashboard!$F$5="Quick",
      IF(OR(C1228="190 Automobile",C1228="200 computer hardware",C1228="210 Computer software",C1228="220 Quickbooks software",C1228="230 Office equipment",C1228="240 Office furniture"),
         E1228-(E1228/(1+Dashboard!$F$4)),
         0
      ),
      IF(C1228="750 Business promotion",
         E1228-(E1228/(1+4.793/100)),
         E1228-(E1228/(1+Dashboard!$F$4))
      )
   )
)</f>
        <v>0</v>
      </c>
      <c r="J1228" s="40">
        <f>Bank2[[#This Row],[Money in/ (Money out)]]-Bank2[[#This Row],[GST/HST]]</f>
        <v>0</v>
      </c>
      <c r="L1228" s="37">
        <f t="shared" si="57"/>
        <v>0</v>
      </c>
    </row>
    <row r="1229" spans="4:12" x14ac:dyDescent="0.2">
      <c r="D1229" s="416">
        <f>_xlfn.XLOOKUP(C:C,Table1[for Import to Bank Register dropdown],Table1[for Pivot],0,0,1)</f>
        <v>0</v>
      </c>
      <c r="E1229" s="422"/>
      <c r="F1229" s="160">
        <f t="shared" si="59"/>
        <v>2222222</v>
      </c>
      <c r="G1229" s="394">
        <f t="shared" si="58"/>
        <v>0</v>
      </c>
      <c r="I1229" s="395">
        <f>IF(OR(C1229="150 Directors advances", C1229="120 accounts receivable", C1229="720.2 Automobile - Insurance", C1229="720.3 Automobile - License", C1229="870.4 Rent - Insurance", C1229="870.6 Rent - Property Tax", C1229="870.7 Rent - Homeoffice", C1229="870.9 Rent - Water"),
   0,
   IF(Dashboard!$F$5="Quick",
      IF(OR(C1229="190 Automobile",C1229="200 computer hardware",C1229="210 Computer software",C1229="220 Quickbooks software",C1229="230 Office equipment",C1229="240 Office furniture"),
         E1229-(E1229/(1+Dashboard!$F$4)),
         0
      ),
      IF(C1229="750 Business promotion",
         E1229-(E1229/(1+4.793/100)),
         E1229-(E1229/(1+Dashboard!$F$4))
      )
   )
)</f>
        <v>0</v>
      </c>
      <c r="J1229" s="40">
        <f>Bank2[[#This Row],[Money in/ (Money out)]]-Bank2[[#This Row],[GST/HST]]</f>
        <v>0</v>
      </c>
      <c r="L1229" s="37">
        <f t="shared" si="57"/>
        <v>0</v>
      </c>
    </row>
    <row r="1230" spans="4:12" x14ac:dyDescent="0.2">
      <c r="D1230" s="416">
        <f>_xlfn.XLOOKUP(C:C,Table1[for Import to Bank Register dropdown],Table1[for Pivot],0,0,1)</f>
        <v>0</v>
      </c>
      <c r="E1230" s="422"/>
      <c r="F1230" s="160">
        <f t="shared" si="59"/>
        <v>2222222</v>
      </c>
      <c r="G1230" s="394">
        <f t="shared" si="58"/>
        <v>0</v>
      </c>
      <c r="I1230" s="395">
        <f>IF(OR(C1230="150 Directors advances", C1230="120 accounts receivable", C1230="720.2 Automobile - Insurance", C1230="720.3 Automobile - License", C1230="870.4 Rent - Insurance", C1230="870.6 Rent - Property Tax", C1230="870.7 Rent - Homeoffice", C1230="870.9 Rent - Water"),
   0,
   IF(Dashboard!$F$5="Quick",
      IF(OR(C1230="190 Automobile",C1230="200 computer hardware",C1230="210 Computer software",C1230="220 Quickbooks software",C1230="230 Office equipment",C1230="240 Office furniture"),
         E1230-(E1230/(1+Dashboard!$F$4)),
         0
      ),
      IF(C1230="750 Business promotion",
         E1230-(E1230/(1+4.793/100)),
         E1230-(E1230/(1+Dashboard!$F$4))
      )
   )
)</f>
        <v>0</v>
      </c>
      <c r="J1230" s="40">
        <f>Bank2[[#This Row],[Money in/ (Money out)]]-Bank2[[#This Row],[GST/HST]]</f>
        <v>0</v>
      </c>
      <c r="L1230" s="37">
        <f t="shared" si="57"/>
        <v>0</v>
      </c>
    </row>
    <row r="1231" spans="4:12" x14ac:dyDescent="0.2">
      <c r="D1231" s="416">
        <f>_xlfn.XLOOKUP(C:C,Table1[for Import to Bank Register dropdown],Table1[for Pivot],0,0,1)</f>
        <v>0</v>
      </c>
      <c r="E1231" s="422"/>
      <c r="F1231" s="160">
        <f t="shared" si="59"/>
        <v>2222222</v>
      </c>
      <c r="G1231" s="394">
        <f t="shared" si="58"/>
        <v>0</v>
      </c>
      <c r="I1231" s="395">
        <f>IF(OR(C1231="150 Directors advances", C1231="120 accounts receivable", C1231="720.2 Automobile - Insurance", C1231="720.3 Automobile - License", C1231="870.4 Rent - Insurance", C1231="870.6 Rent - Property Tax", C1231="870.7 Rent - Homeoffice", C1231="870.9 Rent - Water"),
   0,
   IF(Dashboard!$F$5="Quick",
      IF(OR(C1231="190 Automobile",C1231="200 computer hardware",C1231="210 Computer software",C1231="220 Quickbooks software",C1231="230 Office equipment",C1231="240 Office furniture"),
         E1231-(E1231/(1+Dashboard!$F$4)),
         0
      ),
      IF(C1231="750 Business promotion",
         E1231-(E1231/(1+4.793/100)),
         E1231-(E1231/(1+Dashboard!$F$4))
      )
   )
)</f>
        <v>0</v>
      </c>
      <c r="J1231" s="40">
        <f>Bank2[[#This Row],[Money in/ (Money out)]]-Bank2[[#This Row],[GST/HST]]</f>
        <v>0</v>
      </c>
      <c r="L1231" s="37">
        <f t="shared" si="57"/>
        <v>0</v>
      </c>
    </row>
    <row r="1232" spans="4:12" x14ac:dyDescent="0.2">
      <c r="D1232" s="416">
        <f>_xlfn.XLOOKUP(C:C,Table1[for Import to Bank Register dropdown],Table1[for Pivot],0,0,1)</f>
        <v>0</v>
      </c>
      <c r="E1232" s="422"/>
      <c r="F1232" s="160">
        <f t="shared" si="59"/>
        <v>2222222</v>
      </c>
      <c r="G1232" s="394">
        <f t="shared" si="58"/>
        <v>0</v>
      </c>
      <c r="I1232" s="395">
        <f>IF(OR(C1232="150 Directors advances", C1232="120 accounts receivable", C1232="720.2 Automobile - Insurance", C1232="720.3 Automobile - License", C1232="870.4 Rent - Insurance", C1232="870.6 Rent - Property Tax", C1232="870.7 Rent - Homeoffice", C1232="870.9 Rent - Water"),
   0,
   IF(Dashboard!$F$5="Quick",
      IF(OR(C1232="190 Automobile",C1232="200 computer hardware",C1232="210 Computer software",C1232="220 Quickbooks software",C1232="230 Office equipment",C1232="240 Office furniture"),
         E1232-(E1232/(1+Dashboard!$F$4)),
         0
      ),
      IF(C1232="750 Business promotion",
         E1232-(E1232/(1+4.793/100)),
         E1232-(E1232/(1+Dashboard!$F$4))
      )
   )
)</f>
        <v>0</v>
      </c>
      <c r="J1232" s="40">
        <f>Bank2[[#This Row],[Money in/ (Money out)]]-Bank2[[#This Row],[GST/HST]]</f>
        <v>0</v>
      </c>
      <c r="L1232" s="37">
        <f t="shared" si="57"/>
        <v>0</v>
      </c>
    </row>
    <row r="1233" spans="4:12" x14ac:dyDescent="0.2">
      <c r="D1233" s="416">
        <f>_xlfn.XLOOKUP(C:C,Table1[for Import to Bank Register dropdown],Table1[for Pivot],0,0,1)</f>
        <v>0</v>
      </c>
      <c r="E1233" s="422"/>
      <c r="F1233" s="160">
        <f t="shared" si="59"/>
        <v>2222222</v>
      </c>
      <c r="G1233" s="394">
        <f t="shared" si="58"/>
        <v>0</v>
      </c>
      <c r="I1233" s="395">
        <f>IF(OR(C1233="150 Directors advances", C1233="120 accounts receivable", C1233="720.2 Automobile - Insurance", C1233="720.3 Automobile - License", C1233="870.4 Rent - Insurance", C1233="870.6 Rent - Property Tax", C1233="870.7 Rent - Homeoffice", C1233="870.9 Rent - Water"),
   0,
   IF(Dashboard!$F$5="Quick",
      IF(OR(C1233="190 Automobile",C1233="200 computer hardware",C1233="210 Computer software",C1233="220 Quickbooks software",C1233="230 Office equipment",C1233="240 Office furniture"),
         E1233-(E1233/(1+Dashboard!$F$4)),
         0
      ),
      IF(C1233="750 Business promotion",
         E1233-(E1233/(1+4.793/100)),
         E1233-(E1233/(1+Dashboard!$F$4))
      )
   )
)</f>
        <v>0</v>
      </c>
      <c r="J1233" s="40">
        <f>Bank2[[#This Row],[Money in/ (Money out)]]-Bank2[[#This Row],[GST/HST]]</f>
        <v>0</v>
      </c>
      <c r="L1233" s="37">
        <f t="shared" si="57"/>
        <v>0</v>
      </c>
    </row>
    <row r="1234" spans="4:12" x14ac:dyDescent="0.2">
      <c r="D1234" s="416">
        <f>_xlfn.XLOOKUP(C:C,Table1[for Import to Bank Register dropdown],Table1[for Pivot],0,0,1)</f>
        <v>0</v>
      </c>
      <c r="E1234" s="422"/>
      <c r="F1234" s="160">
        <f t="shared" si="59"/>
        <v>2222222</v>
      </c>
      <c r="G1234" s="394">
        <f t="shared" si="58"/>
        <v>0</v>
      </c>
      <c r="I1234" s="395">
        <f>IF(OR(C1234="150 Directors advances", C1234="120 accounts receivable", C1234="720.2 Automobile - Insurance", C1234="720.3 Automobile - License", C1234="870.4 Rent - Insurance", C1234="870.6 Rent - Property Tax", C1234="870.7 Rent - Homeoffice", C1234="870.9 Rent - Water"),
   0,
   IF(Dashboard!$F$5="Quick",
      IF(OR(C1234="190 Automobile",C1234="200 computer hardware",C1234="210 Computer software",C1234="220 Quickbooks software",C1234="230 Office equipment",C1234="240 Office furniture"),
         E1234-(E1234/(1+Dashboard!$F$4)),
         0
      ),
      IF(C1234="750 Business promotion",
         E1234-(E1234/(1+4.793/100)),
         E1234-(E1234/(1+Dashboard!$F$4))
      )
   )
)</f>
        <v>0</v>
      </c>
      <c r="J1234" s="40">
        <f>Bank2[[#This Row],[Money in/ (Money out)]]-Bank2[[#This Row],[GST/HST]]</f>
        <v>0</v>
      </c>
      <c r="L1234" s="37">
        <f t="shared" si="57"/>
        <v>0</v>
      </c>
    </row>
    <row r="1235" spans="4:12" x14ac:dyDescent="0.2">
      <c r="D1235" s="416">
        <f>_xlfn.XLOOKUP(C:C,Table1[for Import to Bank Register dropdown],Table1[for Pivot],0,0,1)</f>
        <v>0</v>
      </c>
      <c r="E1235" s="422"/>
      <c r="F1235" s="160">
        <f t="shared" si="59"/>
        <v>2222222</v>
      </c>
      <c r="G1235" s="394">
        <f t="shared" si="58"/>
        <v>0</v>
      </c>
      <c r="I1235" s="395">
        <f>IF(OR(C1235="150 Directors advances", C1235="120 accounts receivable", C1235="720.2 Automobile - Insurance", C1235="720.3 Automobile - License", C1235="870.4 Rent - Insurance", C1235="870.6 Rent - Property Tax", C1235="870.7 Rent - Homeoffice", C1235="870.9 Rent - Water"),
   0,
   IF(Dashboard!$F$5="Quick",
      IF(OR(C1235="190 Automobile",C1235="200 computer hardware",C1235="210 Computer software",C1235="220 Quickbooks software",C1235="230 Office equipment",C1235="240 Office furniture"),
         E1235-(E1235/(1+Dashboard!$F$4)),
         0
      ),
      IF(C1235="750 Business promotion",
         E1235-(E1235/(1+4.793/100)),
         E1235-(E1235/(1+Dashboard!$F$4))
      )
   )
)</f>
        <v>0</v>
      </c>
      <c r="J1235" s="40">
        <f>Bank2[[#This Row],[Money in/ (Money out)]]-Bank2[[#This Row],[GST/HST]]</f>
        <v>0</v>
      </c>
      <c r="L1235" s="37">
        <f t="shared" si="57"/>
        <v>0</v>
      </c>
    </row>
    <row r="1236" spans="4:12" x14ac:dyDescent="0.2">
      <c r="D1236" s="416">
        <f>_xlfn.XLOOKUP(C:C,Table1[for Import to Bank Register dropdown],Table1[for Pivot],0,0,1)</f>
        <v>0</v>
      </c>
      <c r="E1236" s="422"/>
      <c r="F1236" s="160">
        <f t="shared" si="59"/>
        <v>2222222</v>
      </c>
      <c r="G1236" s="394">
        <f t="shared" si="58"/>
        <v>0</v>
      </c>
      <c r="I1236" s="395">
        <f>IF(OR(C1236="150 Directors advances", C1236="120 accounts receivable", C1236="720.2 Automobile - Insurance", C1236="720.3 Automobile - License", C1236="870.4 Rent - Insurance", C1236="870.6 Rent - Property Tax", C1236="870.7 Rent - Homeoffice", C1236="870.9 Rent - Water"),
   0,
   IF(Dashboard!$F$5="Quick",
      IF(OR(C1236="190 Automobile",C1236="200 computer hardware",C1236="210 Computer software",C1236="220 Quickbooks software",C1236="230 Office equipment",C1236="240 Office furniture"),
         E1236-(E1236/(1+Dashboard!$F$4)),
         0
      ),
      IF(C1236="750 Business promotion",
         E1236-(E1236/(1+4.793/100)),
         E1236-(E1236/(1+Dashboard!$F$4))
      )
   )
)</f>
        <v>0</v>
      </c>
      <c r="J1236" s="40">
        <f>Bank2[[#This Row],[Money in/ (Money out)]]-Bank2[[#This Row],[GST/HST]]</f>
        <v>0</v>
      </c>
      <c r="L1236" s="37">
        <f t="shared" si="57"/>
        <v>0</v>
      </c>
    </row>
    <row r="1237" spans="4:12" x14ac:dyDescent="0.2">
      <c r="D1237" s="416">
        <f>_xlfn.XLOOKUP(C:C,Table1[for Import to Bank Register dropdown],Table1[for Pivot],0,0,1)</f>
        <v>0</v>
      </c>
      <c r="E1237" s="422"/>
      <c r="F1237" s="160">
        <f t="shared" si="59"/>
        <v>2222222</v>
      </c>
      <c r="G1237" s="394">
        <f t="shared" si="58"/>
        <v>0</v>
      </c>
      <c r="I1237" s="395">
        <f>IF(OR(C1237="150 Directors advances", C1237="120 accounts receivable", C1237="720.2 Automobile - Insurance", C1237="720.3 Automobile - License", C1237="870.4 Rent - Insurance", C1237="870.6 Rent - Property Tax", C1237="870.7 Rent - Homeoffice", C1237="870.9 Rent - Water"),
   0,
   IF(Dashboard!$F$5="Quick",
      IF(OR(C1237="190 Automobile",C1237="200 computer hardware",C1237="210 Computer software",C1237="220 Quickbooks software",C1237="230 Office equipment",C1237="240 Office furniture"),
         E1237-(E1237/(1+Dashboard!$F$4)),
         0
      ),
      IF(C1237="750 Business promotion",
         E1237-(E1237/(1+4.793/100)),
         E1237-(E1237/(1+Dashboard!$F$4))
      )
   )
)</f>
        <v>0</v>
      </c>
      <c r="J1237" s="40">
        <f>Bank2[[#This Row],[Money in/ (Money out)]]-Bank2[[#This Row],[GST/HST]]</f>
        <v>0</v>
      </c>
      <c r="L1237" s="37">
        <f t="shared" si="57"/>
        <v>0</v>
      </c>
    </row>
    <row r="1238" spans="4:12" x14ac:dyDescent="0.2">
      <c r="D1238" s="416">
        <f>_xlfn.XLOOKUP(C:C,Table1[for Import to Bank Register dropdown],Table1[for Pivot],0,0,1)</f>
        <v>0</v>
      </c>
      <c r="E1238" s="422"/>
      <c r="F1238" s="160">
        <f t="shared" si="59"/>
        <v>2222222</v>
      </c>
      <c r="G1238" s="394">
        <f t="shared" si="58"/>
        <v>0</v>
      </c>
      <c r="I1238" s="395">
        <f>IF(OR(C1238="150 Directors advances", C1238="120 accounts receivable", C1238="720.2 Automobile - Insurance", C1238="720.3 Automobile - License", C1238="870.4 Rent - Insurance", C1238="870.6 Rent - Property Tax", C1238="870.7 Rent - Homeoffice", C1238="870.9 Rent - Water"),
   0,
   IF(Dashboard!$F$5="Quick",
      IF(OR(C1238="190 Automobile",C1238="200 computer hardware",C1238="210 Computer software",C1238="220 Quickbooks software",C1238="230 Office equipment",C1238="240 Office furniture"),
         E1238-(E1238/(1+Dashboard!$F$4)),
         0
      ),
      IF(C1238="750 Business promotion",
         E1238-(E1238/(1+4.793/100)),
         E1238-(E1238/(1+Dashboard!$F$4))
      )
   )
)</f>
        <v>0</v>
      </c>
      <c r="J1238" s="40">
        <f>Bank2[[#This Row],[Money in/ (Money out)]]-Bank2[[#This Row],[GST/HST]]</f>
        <v>0</v>
      </c>
      <c r="L1238" s="37">
        <f t="shared" si="57"/>
        <v>0</v>
      </c>
    </row>
    <row r="1239" spans="4:12" x14ac:dyDescent="0.2">
      <c r="D1239" s="416">
        <f>_xlfn.XLOOKUP(C:C,Table1[for Import to Bank Register dropdown],Table1[for Pivot],0,0,1)</f>
        <v>0</v>
      </c>
      <c r="E1239" s="422"/>
      <c r="F1239" s="160">
        <f t="shared" si="59"/>
        <v>2222222</v>
      </c>
      <c r="G1239" s="394">
        <f t="shared" si="58"/>
        <v>0</v>
      </c>
      <c r="I1239" s="395">
        <f>IF(OR(C1239="150 Directors advances", C1239="120 accounts receivable", C1239="720.2 Automobile - Insurance", C1239="720.3 Automobile - License", C1239="870.4 Rent - Insurance", C1239="870.6 Rent - Property Tax", C1239="870.7 Rent - Homeoffice", C1239="870.9 Rent - Water"),
   0,
   IF(Dashboard!$F$5="Quick",
      IF(OR(C1239="190 Automobile",C1239="200 computer hardware",C1239="210 Computer software",C1239="220 Quickbooks software",C1239="230 Office equipment",C1239="240 Office furniture"),
         E1239-(E1239/(1+Dashboard!$F$4)),
         0
      ),
      IF(C1239="750 Business promotion",
         E1239-(E1239/(1+4.793/100)),
         E1239-(E1239/(1+Dashboard!$F$4))
      )
   )
)</f>
        <v>0</v>
      </c>
      <c r="J1239" s="40">
        <f>Bank2[[#This Row],[Money in/ (Money out)]]-Bank2[[#This Row],[GST/HST]]</f>
        <v>0</v>
      </c>
      <c r="L1239" s="37">
        <f t="shared" si="57"/>
        <v>0</v>
      </c>
    </row>
    <row r="1240" spans="4:12" x14ac:dyDescent="0.2">
      <c r="D1240" s="416">
        <f>_xlfn.XLOOKUP(C:C,Table1[for Import to Bank Register dropdown],Table1[for Pivot],0,0,1)</f>
        <v>0</v>
      </c>
      <c r="E1240" s="422"/>
      <c r="F1240" s="160">
        <f t="shared" si="59"/>
        <v>2222222</v>
      </c>
      <c r="G1240" s="394">
        <f t="shared" si="58"/>
        <v>0</v>
      </c>
      <c r="I1240" s="395">
        <f>IF(OR(C1240="150 Directors advances", C1240="120 accounts receivable", C1240="720.2 Automobile - Insurance", C1240="720.3 Automobile - License", C1240="870.4 Rent - Insurance", C1240="870.6 Rent - Property Tax", C1240="870.7 Rent - Homeoffice", C1240="870.9 Rent - Water"),
   0,
   IF(Dashboard!$F$5="Quick",
      IF(OR(C1240="190 Automobile",C1240="200 computer hardware",C1240="210 Computer software",C1240="220 Quickbooks software",C1240="230 Office equipment",C1240="240 Office furniture"),
         E1240-(E1240/(1+Dashboard!$F$4)),
         0
      ),
      IF(C1240="750 Business promotion",
         E1240-(E1240/(1+4.793/100)),
         E1240-(E1240/(1+Dashboard!$F$4))
      )
   )
)</f>
        <v>0</v>
      </c>
      <c r="J1240" s="40">
        <f>Bank2[[#This Row],[Money in/ (Money out)]]-Bank2[[#This Row],[GST/HST]]</f>
        <v>0</v>
      </c>
      <c r="L1240" s="37">
        <f t="shared" si="57"/>
        <v>0</v>
      </c>
    </row>
    <row r="1241" spans="4:12" x14ac:dyDescent="0.2">
      <c r="D1241" s="416">
        <f>_xlfn.XLOOKUP(C:C,Table1[for Import to Bank Register dropdown],Table1[for Pivot],0,0,1)</f>
        <v>0</v>
      </c>
      <c r="E1241" s="422"/>
      <c r="F1241" s="160">
        <f t="shared" si="59"/>
        <v>2222222</v>
      </c>
      <c r="G1241" s="394">
        <f t="shared" si="58"/>
        <v>0</v>
      </c>
      <c r="I1241" s="395">
        <f>IF(OR(C1241="150 Directors advances", C1241="120 accounts receivable", C1241="720.2 Automobile - Insurance", C1241="720.3 Automobile - License", C1241="870.4 Rent - Insurance", C1241="870.6 Rent - Property Tax", C1241="870.7 Rent - Homeoffice", C1241="870.9 Rent - Water"),
   0,
   IF(Dashboard!$F$5="Quick",
      IF(OR(C1241="190 Automobile",C1241="200 computer hardware",C1241="210 Computer software",C1241="220 Quickbooks software",C1241="230 Office equipment",C1241="240 Office furniture"),
         E1241-(E1241/(1+Dashboard!$F$4)),
         0
      ),
      IF(C1241="750 Business promotion",
         E1241-(E1241/(1+4.793/100)),
         E1241-(E1241/(1+Dashboard!$F$4))
      )
   )
)</f>
        <v>0</v>
      </c>
      <c r="J1241" s="40">
        <f>Bank2[[#This Row],[Money in/ (Money out)]]-Bank2[[#This Row],[GST/HST]]</f>
        <v>0</v>
      </c>
      <c r="L1241" s="37">
        <f t="shared" si="57"/>
        <v>0</v>
      </c>
    </row>
    <row r="1242" spans="4:12" x14ac:dyDescent="0.2">
      <c r="D1242" s="416">
        <f>_xlfn.XLOOKUP(C:C,Table1[for Import to Bank Register dropdown],Table1[for Pivot],0,0,1)</f>
        <v>0</v>
      </c>
      <c r="E1242" s="422"/>
      <c r="F1242" s="160">
        <f t="shared" si="59"/>
        <v>2222222</v>
      </c>
      <c r="G1242" s="394">
        <f t="shared" si="58"/>
        <v>0</v>
      </c>
      <c r="I1242" s="395">
        <f>IF(OR(C1242="150 Directors advances", C1242="120 accounts receivable", C1242="720.2 Automobile - Insurance", C1242="720.3 Automobile - License", C1242="870.4 Rent - Insurance", C1242="870.6 Rent - Property Tax", C1242="870.7 Rent - Homeoffice", C1242="870.9 Rent - Water"),
   0,
   IF(Dashboard!$F$5="Quick",
      IF(OR(C1242="190 Automobile",C1242="200 computer hardware",C1242="210 Computer software",C1242="220 Quickbooks software",C1242="230 Office equipment",C1242="240 Office furniture"),
         E1242-(E1242/(1+Dashboard!$F$4)),
         0
      ),
      IF(C1242="750 Business promotion",
         E1242-(E1242/(1+4.793/100)),
         E1242-(E1242/(1+Dashboard!$F$4))
      )
   )
)</f>
        <v>0</v>
      </c>
      <c r="J1242" s="40">
        <f>Bank2[[#This Row],[Money in/ (Money out)]]-Bank2[[#This Row],[GST/HST]]</f>
        <v>0</v>
      </c>
      <c r="L1242" s="37">
        <f t="shared" si="57"/>
        <v>0</v>
      </c>
    </row>
    <row r="1243" spans="4:12" x14ac:dyDescent="0.2">
      <c r="D1243" s="416">
        <f>_xlfn.XLOOKUP(C:C,Table1[for Import to Bank Register dropdown],Table1[for Pivot],0,0,1)</f>
        <v>0</v>
      </c>
      <c r="E1243" s="422"/>
      <c r="F1243" s="160">
        <f t="shared" si="59"/>
        <v>2222222</v>
      </c>
      <c r="G1243" s="394">
        <f t="shared" si="58"/>
        <v>0</v>
      </c>
      <c r="I1243" s="395">
        <f>IF(OR(C1243="150 Directors advances", C1243="120 accounts receivable", C1243="720.2 Automobile - Insurance", C1243="720.3 Automobile - License", C1243="870.4 Rent - Insurance", C1243="870.6 Rent - Property Tax", C1243="870.7 Rent - Homeoffice", C1243="870.9 Rent - Water"),
   0,
   IF(Dashboard!$F$5="Quick",
      IF(OR(C1243="190 Automobile",C1243="200 computer hardware",C1243="210 Computer software",C1243="220 Quickbooks software",C1243="230 Office equipment",C1243="240 Office furniture"),
         E1243-(E1243/(1+Dashboard!$F$4)),
         0
      ),
      IF(C1243="750 Business promotion",
         E1243-(E1243/(1+4.793/100)),
         E1243-(E1243/(1+Dashboard!$F$4))
      )
   )
)</f>
        <v>0</v>
      </c>
      <c r="J1243" s="40">
        <f>Bank2[[#This Row],[Money in/ (Money out)]]-Bank2[[#This Row],[GST/HST]]</f>
        <v>0</v>
      </c>
      <c r="L1243" s="37">
        <f t="shared" si="57"/>
        <v>0</v>
      </c>
    </row>
    <row r="1244" spans="4:12" x14ac:dyDescent="0.2">
      <c r="D1244" s="416">
        <f>_xlfn.XLOOKUP(C:C,Table1[for Import to Bank Register dropdown],Table1[for Pivot],0,0,1)</f>
        <v>0</v>
      </c>
      <c r="E1244" s="422"/>
      <c r="F1244" s="160">
        <f t="shared" si="59"/>
        <v>2222222</v>
      </c>
      <c r="G1244" s="394">
        <f t="shared" si="58"/>
        <v>0</v>
      </c>
      <c r="I1244" s="395">
        <f>IF(OR(C1244="150 Directors advances", C1244="120 accounts receivable", C1244="720.2 Automobile - Insurance", C1244="720.3 Automobile - License", C1244="870.4 Rent - Insurance", C1244="870.6 Rent - Property Tax", C1244="870.7 Rent - Homeoffice", C1244="870.9 Rent - Water"),
   0,
   IF(Dashboard!$F$5="Quick",
      IF(OR(C1244="190 Automobile",C1244="200 computer hardware",C1244="210 Computer software",C1244="220 Quickbooks software",C1244="230 Office equipment",C1244="240 Office furniture"),
         E1244-(E1244/(1+Dashboard!$F$4)),
         0
      ),
      IF(C1244="750 Business promotion",
         E1244-(E1244/(1+4.793/100)),
         E1244-(E1244/(1+Dashboard!$F$4))
      )
   )
)</f>
        <v>0</v>
      </c>
      <c r="J1244" s="40">
        <f>Bank2[[#This Row],[Money in/ (Money out)]]-Bank2[[#This Row],[GST/HST]]</f>
        <v>0</v>
      </c>
      <c r="L1244" s="37">
        <f t="shared" si="57"/>
        <v>0</v>
      </c>
    </row>
    <row r="1245" spans="4:12" x14ac:dyDescent="0.2">
      <c r="D1245" s="416">
        <f>_xlfn.XLOOKUP(C:C,Table1[for Import to Bank Register dropdown],Table1[for Pivot],0,0,1)</f>
        <v>0</v>
      </c>
      <c r="E1245" s="422"/>
      <c r="F1245" s="160">
        <f t="shared" si="59"/>
        <v>2222222</v>
      </c>
      <c r="G1245" s="394">
        <f t="shared" si="58"/>
        <v>0</v>
      </c>
      <c r="I1245" s="395">
        <f>IF(OR(C1245="150 Directors advances", C1245="120 accounts receivable", C1245="720.2 Automobile - Insurance", C1245="720.3 Automobile - License", C1245="870.4 Rent - Insurance", C1245="870.6 Rent - Property Tax", C1245="870.7 Rent - Homeoffice", C1245="870.9 Rent - Water"),
   0,
   IF(Dashboard!$F$5="Quick",
      IF(OR(C1245="190 Automobile",C1245="200 computer hardware",C1245="210 Computer software",C1245="220 Quickbooks software",C1245="230 Office equipment",C1245="240 Office furniture"),
         E1245-(E1245/(1+Dashboard!$F$4)),
         0
      ),
      IF(C1245="750 Business promotion",
         E1245-(E1245/(1+4.793/100)),
         E1245-(E1245/(1+Dashboard!$F$4))
      )
   )
)</f>
        <v>0</v>
      </c>
      <c r="J1245" s="40">
        <f>Bank2[[#This Row],[Money in/ (Money out)]]-Bank2[[#This Row],[GST/HST]]</f>
        <v>0</v>
      </c>
      <c r="L1245" s="37">
        <f t="shared" si="57"/>
        <v>0</v>
      </c>
    </row>
    <row r="1246" spans="4:12" x14ac:dyDescent="0.2">
      <c r="D1246" s="416">
        <f>_xlfn.XLOOKUP(C:C,Table1[for Import to Bank Register dropdown],Table1[for Pivot],0,0,1)</f>
        <v>0</v>
      </c>
      <c r="E1246" s="422"/>
      <c r="F1246" s="160">
        <f t="shared" si="59"/>
        <v>2222222</v>
      </c>
      <c r="G1246" s="394">
        <f t="shared" si="58"/>
        <v>0</v>
      </c>
      <c r="I1246" s="395">
        <f>IF(OR(C1246="150 Directors advances", C1246="120 accounts receivable", C1246="720.2 Automobile - Insurance", C1246="720.3 Automobile - License", C1246="870.4 Rent - Insurance", C1246="870.6 Rent - Property Tax", C1246="870.7 Rent - Homeoffice", C1246="870.9 Rent - Water"),
   0,
   IF(Dashboard!$F$5="Quick",
      IF(OR(C1246="190 Automobile",C1246="200 computer hardware",C1246="210 Computer software",C1246="220 Quickbooks software",C1246="230 Office equipment",C1246="240 Office furniture"),
         E1246-(E1246/(1+Dashboard!$F$4)),
         0
      ),
      IF(C1246="750 Business promotion",
         E1246-(E1246/(1+4.793/100)),
         E1246-(E1246/(1+Dashboard!$F$4))
      )
   )
)</f>
        <v>0</v>
      </c>
      <c r="J1246" s="40">
        <f>Bank2[[#This Row],[Money in/ (Money out)]]-Bank2[[#This Row],[GST/HST]]</f>
        <v>0</v>
      </c>
      <c r="L1246" s="37">
        <f t="shared" si="57"/>
        <v>0</v>
      </c>
    </row>
    <row r="1247" spans="4:12" x14ac:dyDescent="0.2">
      <c r="D1247" s="416">
        <f>_xlfn.XLOOKUP(C:C,Table1[for Import to Bank Register dropdown],Table1[for Pivot],0,0,1)</f>
        <v>0</v>
      </c>
      <c r="E1247" s="422"/>
      <c r="F1247" s="160">
        <f t="shared" si="59"/>
        <v>2222222</v>
      </c>
      <c r="G1247" s="394">
        <f t="shared" si="58"/>
        <v>0</v>
      </c>
      <c r="I1247" s="395">
        <f>IF(OR(C1247="150 Directors advances", C1247="120 accounts receivable", C1247="720.2 Automobile - Insurance", C1247="720.3 Automobile - License", C1247="870.4 Rent - Insurance", C1247="870.6 Rent - Property Tax", C1247="870.7 Rent - Homeoffice", C1247="870.9 Rent - Water"),
   0,
   IF(Dashboard!$F$5="Quick",
      IF(OR(C1247="190 Automobile",C1247="200 computer hardware",C1247="210 Computer software",C1247="220 Quickbooks software",C1247="230 Office equipment",C1247="240 Office furniture"),
         E1247-(E1247/(1+Dashboard!$F$4)),
         0
      ),
      IF(C1247="750 Business promotion",
         E1247-(E1247/(1+4.793/100)),
         E1247-(E1247/(1+Dashboard!$F$4))
      )
   )
)</f>
        <v>0</v>
      </c>
      <c r="J1247" s="40">
        <f>Bank2[[#This Row],[Money in/ (Money out)]]-Bank2[[#This Row],[GST/HST]]</f>
        <v>0</v>
      </c>
      <c r="L1247" s="37">
        <f t="shared" si="57"/>
        <v>0</v>
      </c>
    </row>
    <row r="1248" spans="4:12" x14ac:dyDescent="0.2">
      <c r="D1248" s="416">
        <f>_xlfn.XLOOKUP(C:C,Table1[for Import to Bank Register dropdown],Table1[for Pivot],0,0,1)</f>
        <v>0</v>
      </c>
      <c r="E1248" s="422"/>
      <c r="F1248" s="160">
        <f t="shared" si="59"/>
        <v>2222222</v>
      </c>
      <c r="G1248" s="394">
        <f t="shared" si="58"/>
        <v>0</v>
      </c>
      <c r="I1248" s="395">
        <f>IF(OR(C1248="150 Directors advances", C1248="120 accounts receivable", C1248="720.2 Automobile - Insurance", C1248="720.3 Automobile - License", C1248="870.4 Rent - Insurance", C1248="870.6 Rent - Property Tax", C1248="870.7 Rent - Homeoffice", C1248="870.9 Rent - Water"),
   0,
   IF(Dashboard!$F$5="Quick",
      IF(OR(C1248="190 Automobile",C1248="200 computer hardware",C1248="210 Computer software",C1248="220 Quickbooks software",C1248="230 Office equipment",C1248="240 Office furniture"),
         E1248-(E1248/(1+Dashboard!$F$4)),
         0
      ),
      IF(C1248="750 Business promotion",
         E1248-(E1248/(1+4.793/100)),
         E1248-(E1248/(1+Dashboard!$F$4))
      )
   )
)</f>
        <v>0</v>
      </c>
      <c r="J1248" s="40">
        <f>Bank2[[#This Row],[Money in/ (Money out)]]-Bank2[[#This Row],[GST/HST]]</f>
        <v>0</v>
      </c>
      <c r="L1248" s="37">
        <f t="shared" si="57"/>
        <v>0</v>
      </c>
    </row>
    <row r="1249" spans="4:12" x14ac:dyDescent="0.2">
      <c r="D1249" s="416">
        <f>_xlfn.XLOOKUP(C:C,Table1[for Import to Bank Register dropdown],Table1[for Pivot],0,0,1)</f>
        <v>0</v>
      </c>
      <c r="E1249" s="422"/>
      <c r="F1249" s="160">
        <f t="shared" si="59"/>
        <v>2222222</v>
      </c>
      <c r="G1249" s="394">
        <f t="shared" si="58"/>
        <v>0</v>
      </c>
      <c r="I1249" s="395">
        <f>IF(OR(C1249="150 Directors advances", C1249="120 accounts receivable", C1249="720.2 Automobile - Insurance", C1249="720.3 Automobile - License", C1249="870.4 Rent - Insurance", C1249="870.6 Rent - Property Tax", C1249="870.7 Rent - Homeoffice", C1249="870.9 Rent - Water"),
   0,
   IF(Dashboard!$F$5="Quick",
      IF(OR(C1249="190 Automobile",C1249="200 computer hardware",C1249="210 Computer software",C1249="220 Quickbooks software",C1249="230 Office equipment",C1249="240 Office furniture"),
         E1249-(E1249/(1+Dashboard!$F$4)),
         0
      ),
      IF(C1249="750 Business promotion",
         E1249-(E1249/(1+4.793/100)),
         E1249-(E1249/(1+Dashboard!$F$4))
      )
   )
)</f>
        <v>0</v>
      </c>
      <c r="J1249" s="40">
        <f>Bank2[[#This Row],[Money in/ (Money out)]]-Bank2[[#This Row],[GST/HST]]</f>
        <v>0</v>
      </c>
      <c r="L1249" s="37">
        <f t="shared" si="57"/>
        <v>0</v>
      </c>
    </row>
    <row r="1250" spans="4:12" x14ac:dyDescent="0.2">
      <c r="D1250" s="416">
        <f>_xlfn.XLOOKUP(C:C,Table1[for Import to Bank Register dropdown],Table1[for Pivot],0,0,1)</f>
        <v>0</v>
      </c>
      <c r="E1250" s="422"/>
      <c r="F1250" s="160">
        <f t="shared" si="59"/>
        <v>2222222</v>
      </c>
      <c r="G1250" s="394">
        <f t="shared" si="58"/>
        <v>0</v>
      </c>
      <c r="I1250" s="395">
        <f>IF(OR(C1250="150 Directors advances", C1250="120 accounts receivable", C1250="720.2 Automobile - Insurance", C1250="720.3 Automobile - License", C1250="870.4 Rent - Insurance", C1250="870.6 Rent - Property Tax", C1250="870.7 Rent - Homeoffice", C1250="870.9 Rent - Water"),
   0,
   IF(Dashboard!$F$5="Quick",
      IF(OR(C1250="190 Automobile",C1250="200 computer hardware",C1250="210 Computer software",C1250="220 Quickbooks software",C1250="230 Office equipment",C1250="240 Office furniture"),
         E1250-(E1250/(1+Dashboard!$F$4)),
         0
      ),
      IF(C1250="750 Business promotion",
         E1250-(E1250/(1+4.793/100)),
         E1250-(E1250/(1+Dashboard!$F$4))
      )
   )
)</f>
        <v>0</v>
      </c>
      <c r="J1250" s="40">
        <f>Bank2[[#This Row],[Money in/ (Money out)]]-Bank2[[#This Row],[GST/HST]]</f>
        <v>0</v>
      </c>
      <c r="L1250" s="37">
        <f t="shared" si="57"/>
        <v>0</v>
      </c>
    </row>
    <row r="1251" spans="4:12" x14ac:dyDescent="0.2">
      <c r="D1251" s="416">
        <f>_xlfn.XLOOKUP(C:C,Table1[for Import to Bank Register dropdown],Table1[for Pivot],0,0,1)</f>
        <v>0</v>
      </c>
      <c r="E1251" s="422"/>
      <c r="F1251" s="160">
        <f t="shared" si="59"/>
        <v>2222222</v>
      </c>
      <c r="G1251" s="394">
        <f t="shared" si="58"/>
        <v>0</v>
      </c>
      <c r="I1251" s="395">
        <f>IF(OR(C1251="150 Directors advances", C1251="120 accounts receivable", C1251="720.2 Automobile - Insurance", C1251="720.3 Automobile - License", C1251="870.4 Rent - Insurance", C1251="870.6 Rent - Property Tax", C1251="870.7 Rent - Homeoffice", C1251="870.9 Rent - Water"),
   0,
   IF(Dashboard!$F$5="Quick",
      IF(OR(C1251="190 Automobile",C1251="200 computer hardware",C1251="210 Computer software",C1251="220 Quickbooks software",C1251="230 Office equipment",C1251="240 Office furniture"),
         E1251-(E1251/(1+Dashboard!$F$4)),
         0
      ),
      IF(C1251="750 Business promotion",
         E1251-(E1251/(1+4.793/100)),
         E1251-(E1251/(1+Dashboard!$F$4))
      )
   )
)</f>
        <v>0</v>
      </c>
      <c r="J1251" s="40">
        <f>Bank2[[#This Row],[Money in/ (Money out)]]-Bank2[[#This Row],[GST/HST]]</f>
        <v>0</v>
      </c>
      <c r="L1251" s="37">
        <f t="shared" si="57"/>
        <v>0</v>
      </c>
    </row>
    <row r="1252" spans="4:12" x14ac:dyDescent="0.2">
      <c r="D1252" s="416">
        <f>_xlfn.XLOOKUP(C:C,Table1[for Import to Bank Register dropdown],Table1[for Pivot],0,0,1)</f>
        <v>0</v>
      </c>
      <c r="E1252" s="422"/>
      <c r="F1252" s="160">
        <f t="shared" si="59"/>
        <v>2222222</v>
      </c>
      <c r="G1252" s="394">
        <f t="shared" si="58"/>
        <v>0</v>
      </c>
      <c r="I1252" s="395">
        <f>IF(OR(C1252="150 Directors advances", C1252="120 accounts receivable", C1252="720.2 Automobile - Insurance", C1252="720.3 Automobile - License", C1252="870.4 Rent - Insurance", C1252="870.6 Rent - Property Tax", C1252="870.7 Rent - Homeoffice", C1252="870.9 Rent - Water"),
   0,
   IF(Dashboard!$F$5="Quick",
      IF(OR(C1252="190 Automobile",C1252="200 computer hardware",C1252="210 Computer software",C1252="220 Quickbooks software",C1252="230 Office equipment",C1252="240 Office furniture"),
         E1252-(E1252/(1+Dashboard!$F$4)),
         0
      ),
      IF(C1252="750 Business promotion",
         E1252-(E1252/(1+4.793/100)),
         E1252-(E1252/(1+Dashboard!$F$4))
      )
   )
)</f>
        <v>0</v>
      </c>
      <c r="J1252" s="40">
        <f>Bank2[[#This Row],[Money in/ (Money out)]]-Bank2[[#This Row],[GST/HST]]</f>
        <v>0</v>
      </c>
      <c r="L1252" s="37">
        <f t="shared" si="57"/>
        <v>0</v>
      </c>
    </row>
    <row r="1253" spans="4:12" x14ac:dyDescent="0.2">
      <c r="D1253" s="416">
        <f>_xlfn.XLOOKUP(C:C,Table1[for Import to Bank Register dropdown],Table1[for Pivot],0,0,1)</f>
        <v>0</v>
      </c>
      <c r="E1253" s="422"/>
      <c r="F1253" s="160">
        <f t="shared" si="59"/>
        <v>2222222</v>
      </c>
      <c r="G1253" s="394">
        <f t="shared" si="58"/>
        <v>0</v>
      </c>
      <c r="I1253" s="395">
        <f>IF(OR(C1253="150 Directors advances", C1253="120 accounts receivable", C1253="720.2 Automobile - Insurance", C1253="720.3 Automobile - License", C1253="870.4 Rent - Insurance", C1253="870.6 Rent - Property Tax", C1253="870.7 Rent - Homeoffice", C1253="870.9 Rent - Water"),
   0,
   IF(Dashboard!$F$5="Quick",
      IF(OR(C1253="190 Automobile",C1253="200 computer hardware",C1253="210 Computer software",C1253="220 Quickbooks software",C1253="230 Office equipment",C1253="240 Office furniture"),
         E1253-(E1253/(1+Dashboard!$F$4)),
         0
      ),
      IF(C1253="750 Business promotion",
         E1253-(E1253/(1+4.793/100)),
         E1253-(E1253/(1+Dashboard!$F$4))
      )
   )
)</f>
        <v>0</v>
      </c>
      <c r="J1253" s="40">
        <f>Bank2[[#This Row],[Money in/ (Money out)]]-Bank2[[#This Row],[GST/HST]]</f>
        <v>0</v>
      </c>
      <c r="L1253" s="37">
        <f t="shared" si="57"/>
        <v>0</v>
      </c>
    </row>
    <row r="1254" spans="4:12" x14ac:dyDescent="0.2">
      <c r="D1254" s="416">
        <f>_xlfn.XLOOKUP(C:C,Table1[for Import to Bank Register dropdown],Table1[for Pivot],0,0,1)</f>
        <v>0</v>
      </c>
      <c r="E1254" s="422"/>
      <c r="F1254" s="160">
        <f t="shared" si="59"/>
        <v>2222222</v>
      </c>
      <c r="G1254" s="394">
        <f t="shared" si="58"/>
        <v>0</v>
      </c>
      <c r="I1254" s="395">
        <f>IF(OR(C1254="150 Directors advances", C1254="120 accounts receivable", C1254="720.2 Automobile - Insurance", C1254="720.3 Automobile - License", C1254="870.4 Rent - Insurance", C1254="870.6 Rent - Property Tax", C1254="870.7 Rent - Homeoffice", C1254="870.9 Rent - Water"),
   0,
   IF(Dashboard!$F$5="Quick",
      IF(OR(C1254="190 Automobile",C1254="200 computer hardware",C1254="210 Computer software",C1254="220 Quickbooks software",C1254="230 Office equipment",C1254="240 Office furniture"),
         E1254-(E1254/(1+Dashboard!$F$4)),
         0
      ),
      IF(C1254="750 Business promotion",
         E1254-(E1254/(1+4.793/100)),
         E1254-(E1254/(1+Dashboard!$F$4))
      )
   )
)</f>
        <v>0</v>
      </c>
      <c r="J1254" s="40">
        <f>Bank2[[#This Row],[Money in/ (Money out)]]-Bank2[[#This Row],[GST/HST]]</f>
        <v>0</v>
      </c>
      <c r="L1254" s="37">
        <f t="shared" si="57"/>
        <v>0</v>
      </c>
    </row>
    <row r="1255" spans="4:12" x14ac:dyDescent="0.2">
      <c r="D1255" s="416">
        <f>_xlfn.XLOOKUP(C:C,Table1[for Import to Bank Register dropdown],Table1[for Pivot],0,0,1)</f>
        <v>0</v>
      </c>
      <c r="E1255" s="422"/>
      <c r="F1255" s="160">
        <f t="shared" si="59"/>
        <v>2222222</v>
      </c>
      <c r="G1255" s="394">
        <f t="shared" si="58"/>
        <v>0</v>
      </c>
      <c r="I1255" s="395">
        <f>IF(OR(C1255="150 Directors advances", C1255="120 accounts receivable", C1255="720.2 Automobile - Insurance", C1255="720.3 Automobile - License", C1255="870.4 Rent - Insurance", C1255="870.6 Rent - Property Tax", C1255="870.7 Rent - Homeoffice", C1255="870.9 Rent - Water"),
   0,
   IF(Dashboard!$F$5="Quick",
      IF(OR(C1255="190 Automobile",C1255="200 computer hardware",C1255="210 Computer software",C1255="220 Quickbooks software",C1255="230 Office equipment",C1255="240 Office furniture"),
         E1255-(E1255/(1+Dashboard!$F$4)),
         0
      ),
      IF(C1255="750 Business promotion",
         E1255-(E1255/(1+4.793/100)),
         E1255-(E1255/(1+Dashboard!$F$4))
      )
   )
)</f>
        <v>0</v>
      </c>
      <c r="J1255" s="40">
        <f>Bank2[[#This Row],[Money in/ (Money out)]]-Bank2[[#This Row],[GST/HST]]</f>
        <v>0</v>
      </c>
      <c r="L1255" s="37">
        <f t="shared" si="57"/>
        <v>0</v>
      </c>
    </row>
    <row r="1256" spans="4:12" x14ac:dyDescent="0.2">
      <c r="D1256" s="416">
        <f>_xlfn.XLOOKUP(C:C,Table1[for Import to Bank Register dropdown],Table1[for Pivot],0,0,1)</f>
        <v>0</v>
      </c>
      <c r="E1256" s="422"/>
      <c r="F1256" s="160">
        <f t="shared" si="59"/>
        <v>2222222</v>
      </c>
      <c r="G1256" s="394">
        <f t="shared" si="58"/>
        <v>0</v>
      </c>
      <c r="I1256" s="395">
        <f>IF(OR(C1256="150 Directors advances", C1256="120 accounts receivable", C1256="720.2 Automobile - Insurance", C1256="720.3 Automobile - License", C1256="870.4 Rent - Insurance", C1256="870.6 Rent - Property Tax", C1256="870.7 Rent - Homeoffice", C1256="870.9 Rent - Water"),
   0,
   IF(Dashboard!$F$5="Quick",
      IF(OR(C1256="190 Automobile",C1256="200 computer hardware",C1256="210 Computer software",C1256="220 Quickbooks software",C1256="230 Office equipment",C1256="240 Office furniture"),
         E1256-(E1256/(1+Dashboard!$F$4)),
         0
      ),
      IF(C1256="750 Business promotion",
         E1256-(E1256/(1+4.793/100)),
         E1256-(E1256/(1+Dashboard!$F$4))
      )
   )
)</f>
        <v>0</v>
      </c>
      <c r="J1256" s="40">
        <f>Bank2[[#This Row],[Money in/ (Money out)]]-Bank2[[#This Row],[GST/HST]]</f>
        <v>0</v>
      </c>
      <c r="L1256" s="37">
        <f t="shared" si="57"/>
        <v>0</v>
      </c>
    </row>
    <row r="1257" spans="4:12" x14ac:dyDescent="0.2">
      <c r="D1257" s="416">
        <f>_xlfn.XLOOKUP(C:C,Table1[for Import to Bank Register dropdown],Table1[for Pivot],0,0,1)</f>
        <v>0</v>
      </c>
      <c r="E1257" s="422"/>
      <c r="F1257" s="160">
        <f t="shared" si="59"/>
        <v>2222222</v>
      </c>
      <c r="G1257" s="394">
        <f t="shared" si="58"/>
        <v>0</v>
      </c>
      <c r="I1257" s="395">
        <f>IF(OR(C1257="150 Directors advances", C1257="120 accounts receivable", C1257="720.2 Automobile - Insurance", C1257="720.3 Automobile - License", C1257="870.4 Rent - Insurance", C1257="870.6 Rent - Property Tax", C1257="870.7 Rent - Homeoffice", C1257="870.9 Rent - Water"),
   0,
   IF(Dashboard!$F$5="Quick",
      IF(OR(C1257="190 Automobile",C1257="200 computer hardware",C1257="210 Computer software",C1257="220 Quickbooks software",C1257="230 Office equipment",C1257="240 Office furniture"),
         E1257-(E1257/(1+Dashboard!$F$4)),
         0
      ),
      IF(C1257="750 Business promotion",
         E1257-(E1257/(1+4.793/100)),
         E1257-(E1257/(1+Dashboard!$F$4))
      )
   )
)</f>
        <v>0</v>
      </c>
      <c r="J1257" s="40">
        <f>Bank2[[#This Row],[Money in/ (Money out)]]-Bank2[[#This Row],[GST/HST]]</f>
        <v>0</v>
      </c>
      <c r="L1257" s="37">
        <f t="shared" si="57"/>
        <v>0</v>
      </c>
    </row>
    <row r="1258" spans="4:12" x14ac:dyDescent="0.2">
      <c r="D1258" s="416">
        <f>_xlfn.XLOOKUP(C:C,Table1[for Import to Bank Register dropdown],Table1[for Pivot],0,0,1)</f>
        <v>0</v>
      </c>
      <c r="E1258" s="422"/>
      <c r="F1258" s="160">
        <f t="shared" si="59"/>
        <v>2222222</v>
      </c>
      <c r="G1258" s="394">
        <f t="shared" si="58"/>
        <v>0</v>
      </c>
      <c r="I1258" s="395">
        <f>IF(OR(C1258="150 Directors advances", C1258="120 accounts receivable", C1258="720.2 Automobile - Insurance", C1258="720.3 Automobile - License", C1258="870.4 Rent - Insurance", C1258="870.6 Rent - Property Tax", C1258="870.7 Rent - Homeoffice", C1258="870.9 Rent - Water"),
   0,
   IF(Dashboard!$F$5="Quick",
      IF(OR(C1258="190 Automobile",C1258="200 computer hardware",C1258="210 Computer software",C1258="220 Quickbooks software",C1258="230 Office equipment",C1258="240 Office furniture"),
         E1258-(E1258/(1+Dashboard!$F$4)),
         0
      ),
      IF(C1258="750 Business promotion",
         E1258-(E1258/(1+4.793/100)),
         E1258-(E1258/(1+Dashboard!$F$4))
      )
   )
)</f>
        <v>0</v>
      </c>
      <c r="J1258" s="40">
        <f>Bank2[[#This Row],[Money in/ (Money out)]]-Bank2[[#This Row],[GST/HST]]</f>
        <v>0</v>
      </c>
      <c r="L1258" s="37">
        <f t="shared" si="57"/>
        <v>0</v>
      </c>
    </row>
    <row r="1259" spans="4:12" x14ac:dyDescent="0.2">
      <c r="D1259" s="416">
        <f>_xlfn.XLOOKUP(C:C,Table1[for Import to Bank Register dropdown],Table1[for Pivot],0,0,1)</f>
        <v>0</v>
      </c>
      <c r="E1259" s="422"/>
      <c r="F1259" s="160">
        <f t="shared" si="59"/>
        <v>2222222</v>
      </c>
      <c r="G1259" s="394">
        <f t="shared" si="58"/>
        <v>0</v>
      </c>
      <c r="I1259" s="395">
        <f>IF(OR(C1259="150 Directors advances", C1259="120 accounts receivable", C1259="720.2 Automobile - Insurance", C1259="720.3 Automobile - License", C1259="870.4 Rent - Insurance", C1259="870.6 Rent - Property Tax", C1259="870.7 Rent - Homeoffice", C1259="870.9 Rent - Water"),
   0,
   IF(Dashboard!$F$5="Quick",
      IF(OR(C1259="190 Automobile",C1259="200 computer hardware",C1259="210 Computer software",C1259="220 Quickbooks software",C1259="230 Office equipment",C1259="240 Office furniture"),
         E1259-(E1259/(1+Dashboard!$F$4)),
         0
      ),
      IF(C1259="750 Business promotion",
         E1259-(E1259/(1+4.793/100)),
         E1259-(E1259/(1+Dashboard!$F$4))
      )
   )
)</f>
        <v>0</v>
      </c>
      <c r="J1259" s="40">
        <f>Bank2[[#This Row],[Money in/ (Money out)]]-Bank2[[#This Row],[GST/HST]]</f>
        <v>0</v>
      </c>
      <c r="L1259" s="37">
        <f t="shared" si="57"/>
        <v>0</v>
      </c>
    </row>
    <row r="1260" spans="4:12" x14ac:dyDescent="0.2">
      <c r="D1260" s="416">
        <f>_xlfn.XLOOKUP(C:C,Table1[for Import to Bank Register dropdown],Table1[for Pivot],0,0,1)</f>
        <v>0</v>
      </c>
      <c r="E1260" s="422"/>
      <c r="F1260" s="160">
        <f t="shared" si="59"/>
        <v>2222222</v>
      </c>
      <c r="G1260" s="394">
        <f t="shared" si="58"/>
        <v>0</v>
      </c>
      <c r="I1260" s="395">
        <f>IF(OR(C1260="150 Directors advances", C1260="120 accounts receivable", C1260="720.2 Automobile - Insurance", C1260="720.3 Automobile - License", C1260="870.4 Rent - Insurance", C1260="870.6 Rent - Property Tax", C1260="870.7 Rent - Homeoffice", C1260="870.9 Rent - Water"),
   0,
   IF(Dashboard!$F$5="Quick",
      IF(OR(C1260="190 Automobile",C1260="200 computer hardware",C1260="210 Computer software",C1260="220 Quickbooks software",C1260="230 Office equipment",C1260="240 Office furniture"),
         E1260-(E1260/(1+Dashboard!$F$4)),
         0
      ),
      IF(C1260="750 Business promotion",
         E1260-(E1260/(1+4.793/100)),
         E1260-(E1260/(1+Dashboard!$F$4))
      )
   )
)</f>
        <v>0</v>
      </c>
      <c r="J1260" s="40">
        <f>Bank2[[#This Row],[Money in/ (Money out)]]-Bank2[[#This Row],[GST/HST]]</f>
        <v>0</v>
      </c>
      <c r="L1260" s="37">
        <f t="shared" si="57"/>
        <v>0</v>
      </c>
    </row>
    <row r="1261" spans="4:12" x14ac:dyDescent="0.2">
      <c r="D1261" s="416">
        <f>_xlfn.XLOOKUP(C:C,Table1[for Import to Bank Register dropdown],Table1[for Pivot],0,0,1)</f>
        <v>0</v>
      </c>
      <c r="E1261" s="422"/>
      <c r="F1261" s="160">
        <f t="shared" si="59"/>
        <v>2222222</v>
      </c>
      <c r="G1261" s="394">
        <f t="shared" si="58"/>
        <v>0</v>
      </c>
      <c r="I1261" s="395">
        <f>IF(OR(C1261="150 Directors advances", C1261="120 accounts receivable", C1261="720.2 Automobile - Insurance", C1261="720.3 Automobile - License", C1261="870.4 Rent - Insurance", C1261="870.6 Rent - Property Tax", C1261="870.7 Rent - Homeoffice", C1261="870.9 Rent - Water"),
   0,
   IF(Dashboard!$F$5="Quick",
      IF(OR(C1261="190 Automobile",C1261="200 computer hardware",C1261="210 Computer software",C1261="220 Quickbooks software",C1261="230 Office equipment",C1261="240 Office furniture"),
         E1261-(E1261/(1+Dashboard!$F$4)),
         0
      ),
      IF(C1261="750 Business promotion",
         E1261-(E1261/(1+4.793/100)),
         E1261-(E1261/(1+Dashboard!$F$4))
      )
   )
)</f>
        <v>0</v>
      </c>
      <c r="J1261" s="40">
        <f>Bank2[[#This Row],[Money in/ (Money out)]]-Bank2[[#This Row],[GST/HST]]</f>
        <v>0</v>
      </c>
      <c r="L1261" s="37">
        <f t="shared" si="57"/>
        <v>0</v>
      </c>
    </row>
    <row r="1262" spans="4:12" x14ac:dyDescent="0.2">
      <c r="D1262" s="416">
        <f>_xlfn.XLOOKUP(C:C,Table1[for Import to Bank Register dropdown],Table1[for Pivot],0,0,1)</f>
        <v>0</v>
      </c>
      <c r="E1262" s="422"/>
      <c r="F1262" s="160">
        <f t="shared" si="59"/>
        <v>2222222</v>
      </c>
      <c r="G1262" s="394">
        <f t="shared" si="58"/>
        <v>0</v>
      </c>
      <c r="I1262" s="395">
        <f>IF(OR(C1262="150 Directors advances", C1262="120 accounts receivable", C1262="720.2 Automobile - Insurance", C1262="720.3 Automobile - License", C1262="870.4 Rent - Insurance", C1262="870.6 Rent - Property Tax", C1262="870.7 Rent - Homeoffice", C1262="870.9 Rent - Water"),
   0,
   IF(Dashboard!$F$5="Quick",
      IF(OR(C1262="190 Automobile",C1262="200 computer hardware",C1262="210 Computer software",C1262="220 Quickbooks software",C1262="230 Office equipment",C1262="240 Office furniture"),
         E1262-(E1262/(1+Dashboard!$F$4)),
         0
      ),
      IF(C1262="750 Business promotion",
         E1262-(E1262/(1+4.793/100)),
         E1262-(E1262/(1+Dashboard!$F$4))
      )
   )
)</f>
        <v>0</v>
      </c>
      <c r="J1262" s="40">
        <f>Bank2[[#This Row],[Money in/ (Money out)]]-Bank2[[#This Row],[GST/HST]]</f>
        <v>0</v>
      </c>
      <c r="L1262" s="37">
        <f t="shared" si="57"/>
        <v>0</v>
      </c>
    </row>
    <row r="1263" spans="4:12" x14ac:dyDescent="0.2">
      <c r="D1263" s="416">
        <f>_xlfn.XLOOKUP(C:C,Table1[for Import to Bank Register dropdown],Table1[for Pivot],0,0,1)</f>
        <v>0</v>
      </c>
      <c r="E1263" s="422"/>
      <c r="F1263" s="160">
        <f t="shared" si="59"/>
        <v>2222222</v>
      </c>
      <c r="G1263" s="394">
        <f t="shared" si="58"/>
        <v>0</v>
      </c>
      <c r="I1263" s="395">
        <f>IF(OR(C1263="150 Directors advances", C1263="120 accounts receivable", C1263="720.2 Automobile - Insurance", C1263="720.3 Automobile - License", C1263="870.4 Rent - Insurance", C1263="870.6 Rent - Property Tax", C1263="870.7 Rent - Homeoffice", C1263="870.9 Rent - Water"),
   0,
   IF(Dashboard!$F$5="Quick",
      IF(OR(C1263="190 Automobile",C1263="200 computer hardware",C1263="210 Computer software",C1263="220 Quickbooks software",C1263="230 Office equipment",C1263="240 Office furniture"),
         E1263-(E1263/(1+Dashboard!$F$4)),
         0
      ),
      IF(C1263="750 Business promotion",
         E1263-(E1263/(1+4.793/100)),
         E1263-(E1263/(1+Dashboard!$F$4))
      )
   )
)</f>
        <v>0</v>
      </c>
      <c r="J1263" s="40">
        <f>Bank2[[#This Row],[Money in/ (Money out)]]-Bank2[[#This Row],[GST/HST]]</f>
        <v>0</v>
      </c>
      <c r="L1263" s="37">
        <f t="shared" si="57"/>
        <v>0</v>
      </c>
    </row>
    <row r="1264" spans="4:12" x14ac:dyDescent="0.2">
      <c r="D1264" s="416">
        <f>_xlfn.XLOOKUP(C:C,Table1[for Import to Bank Register dropdown],Table1[for Pivot],0,0,1)</f>
        <v>0</v>
      </c>
      <c r="E1264" s="422"/>
      <c r="F1264" s="160">
        <f t="shared" si="59"/>
        <v>2222222</v>
      </c>
      <c r="G1264" s="394">
        <f t="shared" si="58"/>
        <v>0</v>
      </c>
      <c r="I1264" s="395">
        <f>IF(OR(C1264="150 Directors advances", C1264="120 accounts receivable", C1264="720.2 Automobile - Insurance", C1264="720.3 Automobile - License", C1264="870.4 Rent - Insurance", C1264="870.6 Rent - Property Tax", C1264="870.7 Rent - Homeoffice", C1264="870.9 Rent - Water"),
   0,
   IF(Dashboard!$F$5="Quick",
      IF(OR(C1264="190 Automobile",C1264="200 computer hardware",C1264="210 Computer software",C1264="220 Quickbooks software",C1264="230 Office equipment",C1264="240 Office furniture"),
         E1264-(E1264/(1+Dashboard!$F$4)),
         0
      ),
      IF(C1264="750 Business promotion",
         E1264-(E1264/(1+4.793/100)),
         E1264-(E1264/(1+Dashboard!$F$4))
      )
   )
)</f>
        <v>0</v>
      </c>
      <c r="J1264" s="40">
        <f>Bank2[[#This Row],[Money in/ (Money out)]]-Bank2[[#This Row],[GST/HST]]</f>
        <v>0</v>
      </c>
      <c r="L1264" s="37">
        <f t="shared" si="57"/>
        <v>0</v>
      </c>
    </row>
    <row r="1265" spans="4:12" x14ac:dyDescent="0.2">
      <c r="D1265" s="416">
        <f>_xlfn.XLOOKUP(C:C,Table1[for Import to Bank Register dropdown],Table1[for Pivot],0,0,1)</f>
        <v>0</v>
      </c>
      <c r="E1265" s="422"/>
      <c r="F1265" s="160">
        <f t="shared" si="59"/>
        <v>2222222</v>
      </c>
      <c r="G1265" s="394">
        <f t="shared" si="58"/>
        <v>0</v>
      </c>
      <c r="I1265" s="395">
        <f>IF(OR(C1265="150 Directors advances", C1265="120 accounts receivable", C1265="720.2 Automobile - Insurance", C1265="720.3 Automobile - License", C1265="870.4 Rent - Insurance", C1265="870.6 Rent - Property Tax", C1265="870.7 Rent - Homeoffice", C1265="870.9 Rent - Water"),
   0,
   IF(Dashboard!$F$5="Quick",
      IF(OR(C1265="190 Automobile",C1265="200 computer hardware",C1265="210 Computer software",C1265="220 Quickbooks software",C1265="230 Office equipment",C1265="240 Office furniture"),
         E1265-(E1265/(1+Dashboard!$F$4)),
         0
      ),
      IF(C1265="750 Business promotion",
         E1265-(E1265/(1+4.793/100)),
         E1265-(E1265/(1+Dashboard!$F$4))
      )
   )
)</f>
        <v>0</v>
      </c>
      <c r="J1265" s="40">
        <f>Bank2[[#This Row],[Money in/ (Money out)]]-Bank2[[#This Row],[GST/HST]]</f>
        <v>0</v>
      </c>
      <c r="L1265" s="37">
        <f t="shared" si="57"/>
        <v>0</v>
      </c>
    </row>
    <row r="1266" spans="4:12" x14ac:dyDescent="0.2">
      <c r="D1266" s="416">
        <f>_xlfn.XLOOKUP(C:C,Table1[for Import to Bank Register dropdown],Table1[for Pivot],0,0,1)</f>
        <v>0</v>
      </c>
      <c r="E1266" s="422"/>
      <c r="F1266" s="160">
        <f t="shared" si="59"/>
        <v>2222222</v>
      </c>
      <c r="G1266" s="394">
        <f t="shared" si="58"/>
        <v>0</v>
      </c>
      <c r="I1266" s="395">
        <f>IF(OR(C1266="150 Directors advances", C1266="120 accounts receivable", C1266="720.2 Automobile - Insurance", C1266="720.3 Automobile - License", C1266="870.4 Rent - Insurance", C1266="870.6 Rent - Property Tax", C1266="870.7 Rent - Homeoffice", C1266="870.9 Rent - Water"),
   0,
   IF(Dashboard!$F$5="Quick",
      IF(OR(C1266="190 Automobile",C1266="200 computer hardware",C1266="210 Computer software",C1266="220 Quickbooks software",C1266="230 Office equipment",C1266="240 Office furniture"),
         E1266-(E1266/(1+Dashboard!$F$4)),
         0
      ),
      IF(C1266="750 Business promotion",
         E1266-(E1266/(1+4.793/100)),
         E1266-(E1266/(1+Dashboard!$F$4))
      )
   )
)</f>
        <v>0</v>
      </c>
      <c r="J1266" s="40">
        <f>Bank2[[#This Row],[Money in/ (Money out)]]-Bank2[[#This Row],[GST/HST]]</f>
        <v>0</v>
      </c>
      <c r="L1266" s="37">
        <f t="shared" si="57"/>
        <v>0</v>
      </c>
    </row>
    <row r="1267" spans="4:12" x14ac:dyDescent="0.2">
      <c r="D1267" s="416">
        <f>_xlfn.XLOOKUP(C:C,Table1[for Import to Bank Register dropdown],Table1[for Pivot],0,0,1)</f>
        <v>0</v>
      </c>
      <c r="E1267" s="422"/>
      <c r="F1267" s="160">
        <f t="shared" si="59"/>
        <v>2222222</v>
      </c>
      <c r="G1267" s="394">
        <f t="shared" si="58"/>
        <v>0</v>
      </c>
      <c r="I1267" s="395">
        <f>IF(OR(C1267="150 Directors advances", C1267="120 accounts receivable", C1267="720.2 Automobile - Insurance", C1267="720.3 Automobile - License", C1267="870.4 Rent - Insurance", C1267="870.6 Rent - Property Tax", C1267="870.7 Rent - Homeoffice", C1267="870.9 Rent - Water"),
   0,
   IF(Dashboard!$F$5="Quick",
      IF(OR(C1267="190 Automobile",C1267="200 computer hardware",C1267="210 Computer software",C1267="220 Quickbooks software",C1267="230 Office equipment",C1267="240 Office furniture"),
         E1267-(E1267/(1+Dashboard!$F$4)),
         0
      ),
      IF(C1267="750 Business promotion",
         E1267-(E1267/(1+4.793/100)),
         E1267-(E1267/(1+Dashboard!$F$4))
      )
   )
)</f>
        <v>0</v>
      </c>
      <c r="J1267" s="40">
        <f>Bank2[[#This Row],[Money in/ (Money out)]]-Bank2[[#This Row],[GST/HST]]</f>
        <v>0</v>
      </c>
      <c r="L1267" s="37">
        <f t="shared" si="57"/>
        <v>0</v>
      </c>
    </row>
    <row r="1268" spans="4:12" x14ac:dyDescent="0.2">
      <c r="D1268" s="416">
        <f>_xlfn.XLOOKUP(C:C,Table1[for Import to Bank Register dropdown],Table1[for Pivot],0,0,1)</f>
        <v>0</v>
      </c>
      <c r="E1268" s="422"/>
      <c r="F1268" s="160">
        <f t="shared" si="59"/>
        <v>2222222</v>
      </c>
      <c r="G1268" s="394">
        <f t="shared" si="58"/>
        <v>0</v>
      </c>
      <c r="I1268" s="395">
        <f>IF(OR(C1268="150 Directors advances", C1268="120 accounts receivable", C1268="720.2 Automobile - Insurance", C1268="720.3 Automobile - License", C1268="870.4 Rent - Insurance", C1268="870.6 Rent - Property Tax", C1268="870.7 Rent - Homeoffice", C1268="870.9 Rent - Water"),
   0,
   IF(Dashboard!$F$5="Quick",
      IF(OR(C1268="190 Automobile",C1268="200 computer hardware",C1268="210 Computer software",C1268="220 Quickbooks software",C1268="230 Office equipment",C1268="240 Office furniture"),
         E1268-(E1268/(1+Dashboard!$F$4)),
         0
      ),
      IF(C1268="750 Business promotion",
         E1268-(E1268/(1+4.793/100)),
         E1268-(E1268/(1+Dashboard!$F$4))
      )
   )
)</f>
        <v>0</v>
      </c>
      <c r="J1268" s="40">
        <f>Bank2[[#This Row],[Money in/ (Money out)]]-Bank2[[#This Row],[GST/HST]]</f>
        <v>0</v>
      </c>
      <c r="L1268" s="37">
        <f t="shared" si="57"/>
        <v>0</v>
      </c>
    </row>
    <row r="1269" spans="4:12" x14ac:dyDescent="0.2">
      <c r="D1269" s="416">
        <f>_xlfn.XLOOKUP(C:C,Table1[for Import to Bank Register dropdown],Table1[for Pivot],0,0,1)</f>
        <v>0</v>
      </c>
      <c r="E1269" s="422"/>
      <c r="F1269" s="160">
        <f t="shared" si="59"/>
        <v>2222222</v>
      </c>
      <c r="G1269" s="394">
        <f t="shared" si="58"/>
        <v>0</v>
      </c>
      <c r="I1269" s="395">
        <f>IF(OR(C1269="150 Directors advances", C1269="120 accounts receivable", C1269="720.2 Automobile - Insurance", C1269="720.3 Automobile - License", C1269="870.4 Rent - Insurance", C1269="870.6 Rent - Property Tax", C1269="870.7 Rent - Homeoffice", C1269="870.9 Rent - Water"),
   0,
   IF(Dashboard!$F$5="Quick",
      IF(OR(C1269="190 Automobile",C1269="200 computer hardware",C1269="210 Computer software",C1269="220 Quickbooks software",C1269="230 Office equipment",C1269="240 Office furniture"),
         E1269-(E1269/(1+Dashboard!$F$4)),
         0
      ),
      IF(C1269="750 Business promotion",
         E1269-(E1269/(1+4.793/100)),
         E1269-(E1269/(1+Dashboard!$F$4))
      )
   )
)</f>
        <v>0</v>
      </c>
      <c r="J1269" s="40">
        <f>Bank2[[#This Row],[Money in/ (Money out)]]-Bank2[[#This Row],[GST/HST]]</f>
        <v>0</v>
      </c>
      <c r="L1269" s="37">
        <f t="shared" si="57"/>
        <v>0</v>
      </c>
    </row>
    <row r="1270" spans="4:12" x14ac:dyDescent="0.2">
      <c r="D1270" s="416">
        <f>_xlfn.XLOOKUP(C:C,Table1[for Import to Bank Register dropdown],Table1[for Pivot],0,0,1)</f>
        <v>0</v>
      </c>
      <c r="E1270" s="422"/>
      <c r="F1270" s="160">
        <f t="shared" si="59"/>
        <v>2222222</v>
      </c>
      <c r="G1270" s="394">
        <f t="shared" si="58"/>
        <v>0</v>
      </c>
      <c r="I1270" s="395">
        <f>IF(OR(C1270="150 Directors advances", C1270="120 accounts receivable", C1270="720.2 Automobile - Insurance", C1270="720.3 Automobile - License", C1270="870.4 Rent - Insurance", C1270="870.6 Rent - Property Tax", C1270="870.7 Rent - Homeoffice", C1270="870.9 Rent - Water"),
   0,
   IF(Dashboard!$F$5="Quick",
      IF(OR(C1270="190 Automobile",C1270="200 computer hardware",C1270="210 Computer software",C1270="220 Quickbooks software",C1270="230 Office equipment",C1270="240 Office furniture"),
         E1270-(E1270/(1+Dashboard!$F$4)),
         0
      ),
      IF(C1270="750 Business promotion",
         E1270-(E1270/(1+4.793/100)),
         E1270-(E1270/(1+Dashboard!$F$4))
      )
   )
)</f>
        <v>0</v>
      </c>
      <c r="J1270" s="40">
        <f>Bank2[[#This Row],[Money in/ (Money out)]]-Bank2[[#This Row],[GST/HST]]</f>
        <v>0</v>
      </c>
      <c r="L1270" s="37">
        <f t="shared" si="57"/>
        <v>0</v>
      </c>
    </row>
    <row r="1271" spans="4:12" x14ac:dyDescent="0.2">
      <c r="D1271" s="416">
        <f>_xlfn.XLOOKUP(C:C,Table1[for Import to Bank Register dropdown],Table1[for Pivot],0,0,1)</f>
        <v>0</v>
      </c>
      <c r="E1271" s="422"/>
      <c r="F1271" s="160">
        <f t="shared" si="59"/>
        <v>2222222</v>
      </c>
      <c r="G1271" s="394">
        <f t="shared" si="58"/>
        <v>0</v>
      </c>
      <c r="I1271" s="395">
        <f>IF(OR(C1271="150 Directors advances", C1271="120 accounts receivable", C1271="720.2 Automobile - Insurance", C1271="720.3 Automobile - License", C1271="870.4 Rent - Insurance", C1271="870.6 Rent - Property Tax", C1271="870.7 Rent - Homeoffice", C1271="870.9 Rent - Water"),
   0,
   IF(Dashboard!$F$5="Quick",
      IF(OR(C1271="190 Automobile",C1271="200 computer hardware",C1271="210 Computer software",C1271="220 Quickbooks software",C1271="230 Office equipment",C1271="240 Office furniture"),
         E1271-(E1271/(1+Dashboard!$F$4)),
         0
      ),
      IF(C1271="750 Business promotion",
         E1271-(E1271/(1+4.793/100)),
         E1271-(E1271/(1+Dashboard!$F$4))
      )
   )
)</f>
        <v>0</v>
      </c>
      <c r="J1271" s="40">
        <f>Bank2[[#This Row],[Money in/ (Money out)]]-Bank2[[#This Row],[GST/HST]]</f>
        <v>0</v>
      </c>
      <c r="L1271" s="37">
        <f t="shared" si="57"/>
        <v>0</v>
      </c>
    </row>
    <row r="1272" spans="4:12" x14ac:dyDescent="0.2">
      <c r="D1272" s="416">
        <f>_xlfn.XLOOKUP(C:C,Table1[for Import to Bank Register dropdown],Table1[for Pivot],0,0,1)</f>
        <v>0</v>
      </c>
      <c r="E1272" s="422"/>
      <c r="F1272" s="160">
        <f t="shared" si="59"/>
        <v>2222222</v>
      </c>
      <c r="G1272" s="394">
        <f t="shared" si="58"/>
        <v>0</v>
      </c>
      <c r="I1272" s="395">
        <f>IF(OR(C1272="150 Directors advances", C1272="120 accounts receivable", C1272="720.2 Automobile - Insurance", C1272="720.3 Automobile - License", C1272="870.4 Rent - Insurance", C1272="870.6 Rent - Property Tax", C1272="870.7 Rent - Homeoffice", C1272="870.9 Rent - Water"),
   0,
   IF(Dashboard!$F$5="Quick",
      IF(OR(C1272="190 Automobile",C1272="200 computer hardware",C1272="210 Computer software",C1272="220 Quickbooks software",C1272="230 Office equipment",C1272="240 Office furniture"),
         E1272-(E1272/(1+Dashboard!$F$4)),
         0
      ),
      IF(C1272="750 Business promotion",
         E1272-(E1272/(1+4.793/100)),
         E1272-(E1272/(1+Dashboard!$F$4))
      )
   )
)</f>
        <v>0</v>
      </c>
      <c r="J1272" s="40">
        <f>Bank2[[#This Row],[Money in/ (Money out)]]-Bank2[[#This Row],[GST/HST]]</f>
        <v>0</v>
      </c>
      <c r="L1272" s="37">
        <f t="shared" si="57"/>
        <v>0</v>
      </c>
    </row>
    <row r="1273" spans="4:12" x14ac:dyDescent="0.2">
      <c r="D1273" s="416">
        <f>_xlfn.XLOOKUP(C:C,Table1[for Import to Bank Register dropdown],Table1[for Pivot],0,0,1)</f>
        <v>0</v>
      </c>
      <c r="E1273" s="422"/>
      <c r="F1273" s="160">
        <f t="shared" si="59"/>
        <v>2222222</v>
      </c>
      <c r="G1273" s="394">
        <f t="shared" si="58"/>
        <v>0</v>
      </c>
      <c r="I1273" s="395">
        <f>IF(OR(C1273="150 Directors advances", C1273="120 accounts receivable", C1273="720.2 Automobile - Insurance", C1273="720.3 Automobile - License", C1273="870.4 Rent - Insurance", C1273="870.6 Rent - Property Tax", C1273="870.7 Rent - Homeoffice", C1273="870.9 Rent - Water"),
   0,
   IF(Dashboard!$F$5="Quick",
      IF(OR(C1273="190 Automobile",C1273="200 computer hardware",C1273="210 Computer software",C1273="220 Quickbooks software",C1273="230 Office equipment",C1273="240 Office furniture"),
         E1273-(E1273/(1+Dashboard!$F$4)),
         0
      ),
      IF(C1273="750 Business promotion",
         E1273-(E1273/(1+4.793/100)),
         E1273-(E1273/(1+Dashboard!$F$4))
      )
   )
)</f>
        <v>0</v>
      </c>
      <c r="J1273" s="40">
        <f>Bank2[[#This Row],[Money in/ (Money out)]]-Bank2[[#This Row],[GST/HST]]</f>
        <v>0</v>
      </c>
      <c r="L1273" s="37">
        <f t="shared" si="57"/>
        <v>0</v>
      </c>
    </row>
    <row r="1274" spans="4:12" x14ac:dyDescent="0.2">
      <c r="D1274" s="416">
        <f>_xlfn.XLOOKUP(C:C,Table1[for Import to Bank Register dropdown],Table1[for Pivot],0,0,1)</f>
        <v>0</v>
      </c>
      <c r="E1274" s="422"/>
      <c r="F1274" s="160">
        <f t="shared" si="59"/>
        <v>2222222</v>
      </c>
      <c r="G1274" s="394">
        <f t="shared" si="58"/>
        <v>0</v>
      </c>
      <c r="I1274" s="395">
        <f>IF(OR(C1274="150 Directors advances", C1274="120 accounts receivable", C1274="720.2 Automobile - Insurance", C1274="720.3 Automobile - License", C1274="870.4 Rent - Insurance", C1274="870.6 Rent - Property Tax", C1274="870.7 Rent - Homeoffice", C1274="870.9 Rent - Water"),
   0,
   IF(Dashboard!$F$5="Quick",
      IF(OR(C1274="190 Automobile",C1274="200 computer hardware",C1274="210 Computer software",C1274="220 Quickbooks software",C1274="230 Office equipment",C1274="240 Office furniture"),
         E1274-(E1274/(1+Dashboard!$F$4)),
         0
      ),
      IF(C1274="750 Business promotion",
         E1274-(E1274/(1+4.793/100)),
         E1274-(E1274/(1+Dashboard!$F$4))
      )
   )
)</f>
        <v>0</v>
      </c>
      <c r="J1274" s="40">
        <f>Bank2[[#This Row],[Money in/ (Money out)]]-Bank2[[#This Row],[GST/HST]]</f>
        <v>0</v>
      </c>
      <c r="L1274" s="37">
        <f t="shared" si="57"/>
        <v>0</v>
      </c>
    </row>
    <row r="1275" spans="4:12" x14ac:dyDescent="0.2">
      <c r="D1275" s="416">
        <f>_xlfn.XLOOKUP(C:C,Table1[for Import to Bank Register dropdown],Table1[for Pivot],0,0,1)</f>
        <v>0</v>
      </c>
      <c r="E1275" s="422"/>
      <c r="F1275" s="160">
        <f t="shared" si="59"/>
        <v>2222222</v>
      </c>
      <c r="G1275" s="394">
        <f t="shared" si="58"/>
        <v>0</v>
      </c>
      <c r="I1275" s="395">
        <f>IF(OR(C1275="150 Directors advances", C1275="120 accounts receivable", C1275="720.2 Automobile - Insurance", C1275="720.3 Automobile - License", C1275="870.4 Rent - Insurance", C1275="870.6 Rent - Property Tax", C1275="870.7 Rent - Homeoffice", C1275="870.9 Rent - Water"),
   0,
   IF(Dashboard!$F$5="Quick",
      IF(OR(C1275="190 Automobile",C1275="200 computer hardware",C1275="210 Computer software",C1275="220 Quickbooks software",C1275="230 Office equipment",C1275="240 Office furniture"),
         E1275-(E1275/(1+Dashboard!$F$4)),
         0
      ),
      IF(C1275="750 Business promotion",
         E1275-(E1275/(1+4.793/100)),
         E1275-(E1275/(1+Dashboard!$F$4))
      )
   )
)</f>
        <v>0</v>
      </c>
      <c r="J1275" s="40">
        <f>Bank2[[#This Row],[Money in/ (Money out)]]-Bank2[[#This Row],[GST/HST]]</f>
        <v>0</v>
      </c>
      <c r="L1275" s="37">
        <f t="shared" si="57"/>
        <v>0</v>
      </c>
    </row>
    <row r="1276" spans="4:12" x14ac:dyDescent="0.2">
      <c r="D1276" s="416">
        <f>_xlfn.XLOOKUP(C:C,Table1[for Import to Bank Register dropdown],Table1[for Pivot],0,0,1)</f>
        <v>0</v>
      </c>
      <c r="E1276" s="422"/>
      <c r="F1276" s="160">
        <f t="shared" si="59"/>
        <v>2222222</v>
      </c>
      <c r="G1276" s="394">
        <f t="shared" si="58"/>
        <v>0</v>
      </c>
      <c r="I1276" s="395">
        <f>IF(OR(C1276="150 Directors advances", C1276="120 accounts receivable", C1276="720.2 Automobile - Insurance", C1276="720.3 Automobile - License", C1276="870.4 Rent - Insurance", C1276="870.6 Rent - Property Tax", C1276="870.7 Rent - Homeoffice", C1276="870.9 Rent - Water"),
   0,
   IF(Dashboard!$F$5="Quick",
      IF(OR(C1276="190 Automobile",C1276="200 computer hardware",C1276="210 Computer software",C1276="220 Quickbooks software",C1276="230 Office equipment",C1276="240 Office furniture"),
         E1276-(E1276/(1+Dashboard!$F$4)),
         0
      ),
      IF(C1276="750 Business promotion",
         E1276-(E1276/(1+4.793/100)),
         E1276-(E1276/(1+Dashboard!$F$4))
      )
   )
)</f>
        <v>0</v>
      </c>
      <c r="J1276" s="40">
        <f>Bank2[[#This Row],[Money in/ (Money out)]]-Bank2[[#This Row],[GST/HST]]</f>
        <v>0</v>
      </c>
      <c r="L1276" s="37">
        <f t="shared" si="57"/>
        <v>0</v>
      </c>
    </row>
    <row r="1277" spans="4:12" x14ac:dyDescent="0.2">
      <c r="D1277" s="416">
        <f>_xlfn.XLOOKUP(C:C,Table1[for Import to Bank Register dropdown],Table1[for Pivot],0,0,1)</f>
        <v>0</v>
      </c>
      <c r="E1277" s="422"/>
      <c r="F1277" s="160">
        <f t="shared" si="59"/>
        <v>2222222</v>
      </c>
      <c r="G1277" s="394">
        <f t="shared" si="58"/>
        <v>0</v>
      </c>
      <c r="I1277" s="395">
        <f>IF(OR(C1277="150 Directors advances", C1277="120 accounts receivable", C1277="720.2 Automobile - Insurance", C1277="720.3 Automobile - License", C1277="870.4 Rent - Insurance", C1277="870.6 Rent - Property Tax", C1277="870.7 Rent - Homeoffice", C1277="870.9 Rent - Water"),
   0,
   IF(Dashboard!$F$5="Quick",
      IF(OR(C1277="190 Automobile",C1277="200 computer hardware",C1277="210 Computer software",C1277="220 Quickbooks software",C1277="230 Office equipment",C1277="240 Office furniture"),
         E1277-(E1277/(1+Dashboard!$F$4)),
         0
      ),
      IF(C1277="750 Business promotion",
         E1277-(E1277/(1+4.793/100)),
         E1277-(E1277/(1+Dashboard!$F$4))
      )
   )
)</f>
        <v>0</v>
      </c>
      <c r="J1277" s="40">
        <f>Bank2[[#This Row],[Money in/ (Money out)]]-Bank2[[#This Row],[GST/HST]]</f>
        <v>0</v>
      </c>
      <c r="L1277" s="37">
        <f t="shared" si="57"/>
        <v>0</v>
      </c>
    </row>
    <row r="1278" spans="4:12" x14ac:dyDescent="0.2">
      <c r="D1278" s="416">
        <f>_xlfn.XLOOKUP(C:C,Table1[for Import to Bank Register dropdown],Table1[for Pivot],0,0,1)</f>
        <v>0</v>
      </c>
      <c r="E1278" s="422"/>
      <c r="F1278" s="160">
        <f t="shared" si="59"/>
        <v>2222222</v>
      </c>
      <c r="G1278" s="394">
        <f t="shared" si="58"/>
        <v>0</v>
      </c>
      <c r="I1278" s="395">
        <f>IF(OR(C1278="150 Directors advances", C1278="120 accounts receivable", C1278="720.2 Automobile - Insurance", C1278="720.3 Automobile - License", C1278="870.4 Rent - Insurance", C1278="870.6 Rent - Property Tax", C1278="870.7 Rent - Homeoffice", C1278="870.9 Rent - Water"),
   0,
   IF(Dashboard!$F$5="Quick",
      IF(OR(C1278="190 Automobile",C1278="200 computer hardware",C1278="210 Computer software",C1278="220 Quickbooks software",C1278="230 Office equipment",C1278="240 Office furniture"),
         E1278-(E1278/(1+Dashboard!$F$4)),
         0
      ),
      IF(C1278="750 Business promotion",
         E1278-(E1278/(1+4.793/100)),
         E1278-(E1278/(1+Dashboard!$F$4))
      )
   )
)</f>
        <v>0</v>
      </c>
      <c r="J1278" s="40">
        <f>Bank2[[#This Row],[Money in/ (Money out)]]-Bank2[[#This Row],[GST/HST]]</f>
        <v>0</v>
      </c>
      <c r="L1278" s="37">
        <f t="shared" si="57"/>
        <v>0</v>
      </c>
    </row>
    <row r="1279" spans="4:12" x14ac:dyDescent="0.2">
      <c r="D1279" s="416">
        <f>_xlfn.XLOOKUP(C:C,Table1[for Import to Bank Register dropdown],Table1[for Pivot],0,0,1)</f>
        <v>0</v>
      </c>
      <c r="E1279" s="422"/>
      <c r="F1279" s="160">
        <f t="shared" si="59"/>
        <v>2222222</v>
      </c>
      <c r="G1279" s="394">
        <f t="shared" si="58"/>
        <v>0</v>
      </c>
      <c r="I1279" s="395">
        <f>IF(OR(C1279="150 Directors advances", C1279="120 accounts receivable", C1279="720.2 Automobile - Insurance", C1279="720.3 Automobile - License", C1279="870.4 Rent - Insurance", C1279="870.6 Rent - Property Tax", C1279="870.7 Rent - Homeoffice", C1279="870.9 Rent - Water"),
   0,
   IF(Dashboard!$F$5="Quick",
      IF(OR(C1279="190 Automobile",C1279="200 computer hardware",C1279="210 Computer software",C1279="220 Quickbooks software",C1279="230 Office equipment",C1279="240 Office furniture"),
         E1279-(E1279/(1+Dashboard!$F$4)),
         0
      ),
      IF(C1279="750 Business promotion",
         E1279-(E1279/(1+4.793/100)),
         E1279-(E1279/(1+Dashboard!$F$4))
      )
   )
)</f>
        <v>0</v>
      </c>
      <c r="J1279" s="40">
        <f>Bank2[[#This Row],[Money in/ (Money out)]]-Bank2[[#This Row],[GST/HST]]</f>
        <v>0</v>
      </c>
      <c r="L1279" s="37">
        <f t="shared" si="57"/>
        <v>0</v>
      </c>
    </row>
    <row r="1280" spans="4:12" x14ac:dyDescent="0.2">
      <c r="D1280" s="416">
        <f>_xlfn.XLOOKUP(C:C,Table1[for Import to Bank Register dropdown],Table1[for Pivot],0,0,1)</f>
        <v>0</v>
      </c>
      <c r="E1280" s="422"/>
      <c r="F1280" s="160">
        <f t="shared" si="59"/>
        <v>2222222</v>
      </c>
      <c r="G1280" s="394">
        <f t="shared" si="58"/>
        <v>0</v>
      </c>
      <c r="I1280" s="395">
        <f>IF(OR(C1280="150 Directors advances", C1280="120 accounts receivable", C1280="720.2 Automobile - Insurance", C1280="720.3 Automobile - License", C1280="870.4 Rent - Insurance", C1280="870.6 Rent - Property Tax", C1280="870.7 Rent - Homeoffice", C1280="870.9 Rent - Water"),
   0,
   IF(Dashboard!$F$5="Quick",
      IF(OR(C1280="190 Automobile",C1280="200 computer hardware",C1280="210 Computer software",C1280="220 Quickbooks software",C1280="230 Office equipment",C1280="240 Office furniture"),
         E1280-(E1280/(1+Dashboard!$F$4)),
         0
      ),
      IF(C1280="750 Business promotion",
         E1280-(E1280/(1+4.793/100)),
         E1280-(E1280/(1+Dashboard!$F$4))
      )
   )
)</f>
        <v>0</v>
      </c>
      <c r="J1280" s="40">
        <f>Bank2[[#This Row],[Money in/ (Money out)]]-Bank2[[#This Row],[GST/HST]]</f>
        <v>0</v>
      </c>
      <c r="L1280" s="37">
        <f t="shared" si="57"/>
        <v>0</v>
      </c>
    </row>
    <row r="1281" spans="4:12" x14ac:dyDescent="0.2">
      <c r="D1281" s="416">
        <f>_xlfn.XLOOKUP(C:C,Table1[for Import to Bank Register dropdown],Table1[for Pivot],0,0,1)</f>
        <v>0</v>
      </c>
      <c r="E1281" s="422"/>
      <c r="F1281" s="160">
        <f t="shared" si="59"/>
        <v>2222222</v>
      </c>
      <c r="G1281" s="394">
        <f t="shared" si="58"/>
        <v>0</v>
      </c>
      <c r="I1281" s="395">
        <f>IF(OR(C1281="150 Directors advances", C1281="120 accounts receivable", C1281="720.2 Automobile - Insurance", C1281="720.3 Automobile - License", C1281="870.4 Rent - Insurance", C1281="870.6 Rent - Property Tax", C1281="870.7 Rent - Homeoffice", C1281="870.9 Rent - Water"),
   0,
   IF(Dashboard!$F$5="Quick",
      IF(OR(C1281="190 Automobile",C1281="200 computer hardware",C1281="210 Computer software",C1281="220 Quickbooks software",C1281="230 Office equipment",C1281="240 Office furniture"),
         E1281-(E1281/(1+Dashboard!$F$4)),
         0
      ),
      IF(C1281="750 Business promotion",
         E1281-(E1281/(1+4.793/100)),
         E1281-(E1281/(1+Dashboard!$F$4))
      )
   )
)</f>
        <v>0</v>
      </c>
      <c r="J1281" s="40">
        <f>Bank2[[#This Row],[Money in/ (Money out)]]-Bank2[[#This Row],[GST/HST]]</f>
        <v>0</v>
      </c>
      <c r="L1281" s="37">
        <f t="shared" si="57"/>
        <v>0</v>
      </c>
    </row>
    <row r="1282" spans="4:12" x14ac:dyDescent="0.2">
      <c r="D1282" s="416">
        <f>_xlfn.XLOOKUP(C:C,Table1[for Import to Bank Register dropdown],Table1[for Pivot],0,0,1)</f>
        <v>0</v>
      </c>
      <c r="E1282" s="422"/>
      <c r="F1282" s="160">
        <f t="shared" si="59"/>
        <v>2222222</v>
      </c>
      <c r="G1282" s="394">
        <f t="shared" si="58"/>
        <v>0</v>
      </c>
      <c r="I1282" s="395">
        <f>IF(OR(C1282="150 Directors advances", C1282="120 accounts receivable", C1282="720.2 Automobile - Insurance", C1282="720.3 Automobile - License", C1282="870.4 Rent - Insurance", C1282="870.6 Rent - Property Tax", C1282="870.7 Rent - Homeoffice", C1282="870.9 Rent - Water"),
   0,
   IF(Dashboard!$F$5="Quick",
      IF(OR(C1282="190 Automobile",C1282="200 computer hardware",C1282="210 Computer software",C1282="220 Quickbooks software",C1282="230 Office equipment",C1282="240 Office furniture"),
         E1282-(E1282/(1+Dashboard!$F$4)),
         0
      ),
      IF(C1282="750 Business promotion",
         E1282-(E1282/(1+4.793/100)),
         E1282-(E1282/(1+Dashboard!$F$4))
      )
   )
)</f>
        <v>0</v>
      </c>
      <c r="J1282" s="40">
        <f>Bank2[[#This Row],[Money in/ (Money out)]]-Bank2[[#This Row],[GST/HST]]</f>
        <v>0</v>
      </c>
      <c r="L1282" s="37">
        <f t="shared" si="57"/>
        <v>0</v>
      </c>
    </row>
    <row r="1283" spans="4:12" x14ac:dyDescent="0.2">
      <c r="D1283" s="416">
        <f>_xlfn.XLOOKUP(C:C,Table1[for Import to Bank Register dropdown],Table1[for Pivot],0,0,1)</f>
        <v>0</v>
      </c>
      <c r="E1283" s="422"/>
      <c r="F1283" s="160">
        <f t="shared" si="59"/>
        <v>2222222</v>
      </c>
      <c r="G1283" s="394">
        <f t="shared" si="58"/>
        <v>0</v>
      </c>
      <c r="I1283" s="395">
        <f>IF(OR(C1283="150 Directors advances", C1283="120 accounts receivable", C1283="720.2 Automobile - Insurance", C1283="720.3 Automobile - License", C1283="870.4 Rent - Insurance", C1283="870.6 Rent - Property Tax", C1283="870.7 Rent - Homeoffice", C1283="870.9 Rent - Water"),
   0,
   IF(Dashboard!$F$5="Quick",
      IF(OR(C1283="190 Automobile",C1283="200 computer hardware",C1283="210 Computer software",C1283="220 Quickbooks software",C1283="230 Office equipment",C1283="240 Office furniture"),
         E1283-(E1283/(1+Dashboard!$F$4)),
         0
      ),
      IF(C1283="750 Business promotion",
         E1283-(E1283/(1+4.793/100)),
         E1283-(E1283/(1+Dashboard!$F$4))
      )
   )
)</f>
        <v>0</v>
      </c>
      <c r="J1283" s="40">
        <f>Bank2[[#This Row],[Money in/ (Money out)]]-Bank2[[#This Row],[GST/HST]]</f>
        <v>0</v>
      </c>
      <c r="L1283" s="37">
        <f t="shared" si="57"/>
        <v>0</v>
      </c>
    </row>
    <row r="1284" spans="4:12" x14ac:dyDescent="0.2">
      <c r="D1284" s="416">
        <f>_xlfn.XLOOKUP(C:C,Table1[for Import to Bank Register dropdown],Table1[for Pivot],0,0,1)</f>
        <v>0</v>
      </c>
      <c r="E1284" s="422"/>
      <c r="F1284" s="160">
        <f t="shared" si="59"/>
        <v>2222222</v>
      </c>
      <c r="G1284" s="394">
        <f t="shared" si="58"/>
        <v>0</v>
      </c>
      <c r="I1284" s="395">
        <f>IF(OR(C1284="150 Directors advances", C1284="120 accounts receivable", C1284="720.2 Automobile - Insurance", C1284="720.3 Automobile - License", C1284="870.4 Rent - Insurance", C1284="870.6 Rent - Property Tax", C1284="870.7 Rent - Homeoffice", C1284="870.9 Rent - Water"),
   0,
   IF(Dashboard!$F$5="Quick",
      IF(OR(C1284="190 Automobile",C1284="200 computer hardware",C1284="210 Computer software",C1284="220 Quickbooks software",C1284="230 Office equipment",C1284="240 Office furniture"),
         E1284-(E1284/(1+Dashboard!$F$4)),
         0
      ),
      IF(C1284="750 Business promotion",
         E1284-(E1284/(1+4.793/100)),
         E1284-(E1284/(1+Dashboard!$F$4))
      )
   )
)</f>
        <v>0</v>
      </c>
      <c r="J1284" s="40">
        <f>Bank2[[#This Row],[Money in/ (Money out)]]-Bank2[[#This Row],[GST/HST]]</f>
        <v>0</v>
      </c>
      <c r="L1284" s="37">
        <f t="shared" si="57"/>
        <v>0</v>
      </c>
    </row>
    <row r="1285" spans="4:12" x14ac:dyDescent="0.2">
      <c r="D1285" s="416">
        <f>_xlfn.XLOOKUP(C:C,Table1[for Import to Bank Register dropdown],Table1[for Pivot],0,0,1)</f>
        <v>0</v>
      </c>
      <c r="E1285" s="422"/>
      <c r="F1285" s="160">
        <f t="shared" si="59"/>
        <v>2222222</v>
      </c>
      <c r="G1285" s="394">
        <f t="shared" si="58"/>
        <v>0</v>
      </c>
      <c r="I1285" s="395">
        <f>IF(OR(C1285="150 Directors advances", C1285="120 accounts receivable", C1285="720.2 Automobile - Insurance", C1285="720.3 Automobile - License", C1285="870.4 Rent - Insurance", C1285="870.6 Rent - Property Tax", C1285="870.7 Rent - Homeoffice", C1285="870.9 Rent - Water"),
   0,
   IF(Dashboard!$F$5="Quick",
      IF(OR(C1285="190 Automobile",C1285="200 computer hardware",C1285="210 Computer software",C1285="220 Quickbooks software",C1285="230 Office equipment",C1285="240 Office furniture"),
         E1285-(E1285/(1+Dashboard!$F$4)),
         0
      ),
      IF(C1285="750 Business promotion",
         E1285-(E1285/(1+4.793/100)),
         E1285-(E1285/(1+Dashboard!$F$4))
      )
   )
)</f>
        <v>0</v>
      </c>
      <c r="J1285" s="40">
        <f>Bank2[[#This Row],[Money in/ (Money out)]]-Bank2[[#This Row],[GST/HST]]</f>
        <v>0</v>
      </c>
      <c r="L1285" s="37">
        <f t="shared" si="57"/>
        <v>0</v>
      </c>
    </row>
    <row r="1286" spans="4:12" x14ac:dyDescent="0.2">
      <c r="D1286" s="416">
        <f>_xlfn.XLOOKUP(C:C,Table1[for Import to Bank Register dropdown],Table1[for Pivot],0,0,1)</f>
        <v>0</v>
      </c>
      <c r="E1286" s="422"/>
      <c r="F1286" s="160">
        <f t="shared" si="59"/>
        <v>2222222</v>
      </c>
      <c r="G1286" s="394">
        <f t="shared" si="58"/>
        <v>0</v>
      </c>
      <c r="I1286" s="395">
        <f>IF(OR(C1286="150 Directors advances", C1286="120 accounts receivable", C1286="720.2 Automobile - Insurance", C1286="720.3 Automobile - License", C1286="870.4 Rent - Insurance", C1286="870.6 Rent - Property Tax", C1286="870.7 Rent - Homeoffice", C1286="870.9 Rent - Water"),
   0,
   IF(Dashboard!$F$5="Quick",
      IF(OR(C1286="190 Automobile",C1286="200 computer hardware",C1286="210 Computer software",C1286="220 Quickbooks software",C1286="230 Office equipment",C1286="240 Office furniture"),
         E1286-(E1286/(1+Dashboard!$F$4)),
         0
      ),
      IF(C1286="750 Business promotion",
         E1286-(E1286/(1+4.793/100)),
         E1286-(E1286/(1+Dashboard!$F$4))
      )
   )
)</f>
        <v>0</v>
      </c>
      <c r="J1286" s="40">
        <f>Bank2[[#This Row],[Money in/ (Money out)]]-Bank2[[#This Row],[GST/HST]]</f>
        <v>0</v>
      </c>
      <c r="L1286" s="37">
        <f t="shared" si="57"/>
        <v>0</v>
      </c>
    </row>
    <row r="1287" spans="4:12" x14ac:dyDescent="0.2">
      <c r="D1287" s="416">
        <f>_xlfn.XLOOKUP(C:C,Table1[for Import to Bank Register dropdown],Table1[for Pivot],0,0,1)</f>
        <v>0</v>
      </c>
      <c r="E1287" s="422"/>
      <c r="F1287" s="160">
        <f t="shared" si="59"/>
        <v>2222222</v>
      </c>
      <c r="G1287" s="394">
        <f t="shared" si="58"/>
        <v>0</v>
      </c>
      <c r="I1287" s="395">
        <f>IF(OR(C1287="150 Directors advances", C1287="120 accounts receivable", C1287="720.2 Automobile - Insurance", C1287="720.3 Automobile - License", C1287="870.4 Rent - Insurance", C1287="870.6 Rent - Property Tax", C1287="870.7 Rent - Homeoffice", C1287="870.9 Rent - Water"),
   0,
   IF(Dashboard!$F$5="Quick",
      IF(OR(C1287="190 Automobile",C1287="200 computer hardware",C1287="210 Computer software",C1287="220 Quickbooks software",C1287="230 Office equipment",C1287="240 Office furniture"),
         E1287-(E1287/(1+Dashboard!$F$4)),
         0
      ),
      IF(C1287="750 Business promotion",
         E1287-(E1287/(1+4.793/100)),
         E1287-(E1287/(1+Dashboard!$F$4))
      )
   )
)</f>
        <v>0</v>
      </c>
      <c r="J1287" s="40">
        <f>Bank2[[#This Row],[Money in/ (Money out)]]-Bank2[[#This Row],[GST/HST]]</f>
        <v>0</v>
      </c>
      <c r="L1287" s="37">
        <f t="shared" ref="L1287:L1350" si="60">$L$3</f>
        <v>0</v>
      </c>
    </row>
    <row r="1288" spans="4:12" x14ac:dyDescent="0.2">
      <c r="D1288" s="416">
        <f>_xlfn.XLOOKUP(C:C,Table1[for Import to Bank Register dropdown],Table1[for Pivot],0,0,1)</f>
        <v>0</v>
      </c>
      <c r="E1288" s="422"/>
      <c r="F1288" s="160">
        <f t="shared" si="59"/>
        <v>2222222</v>
      </c>
      <c r="G1288" s="394">
        <f t="shared" si="58"/>
        <v>0</v>
      </c>
      <c r="I1288" s="395">
        <f>IF(OR(C1288="150 Directors advances", C1288="120 accounts receivable", C1288="720.2 Automobile - Insurance", C1288="720.3 Automobile - License", C1288="870.4 Rent - Insurance", C1288="870.6 Rent - Property Tax", C1288="870.7 Rent - Homeoffice", C1288="870.9 Rent - Water"),
   0,
   IF(Dashboard!$F$5="Quick",
      IF(OR(C1288="190 Automobile",C1288="200 computer hardware",C1288="210 Computer software",C1288="220 Quickbooks software",C1288="230 Office equipment",C1288="240 Office furniture"),
         E1288-(E1288/(1+Dashboard!$F$4)),
         0
      ),
      IF(C1288="750 Business promotion",
         E1288-(E1288/(1+4.793/100)),
         E1288-(E1288/(1+Dashboard!$F$4))
      )
   )
)</f>
        <v>0</v>
      </c>
      <c r="J1288" s="40">
        <f>Bank2[[#This Row],[Money in/ (Money out)]]-Bank2[[#This Row],[GST/HST]]</f>
        <v>0</v>
      </c>
      <c r="L1288" s="37">
        <f t="shared" si="60"/>
        <v>0</v>
      </c>
    </row>
    <row r="1289" spans="4:12" x14ac:dyDescent="0.2">
      <c r="D1289" s="416">
        <f>_xlfn.XLOOKUP(C:C,Table1[for Import to Bank Register dropdown],Table1[for Pivot],0,0,1)</f>
        <v>0</v>
      </c>
      <c r="E1289" s="422"/>
      <c r="F1289" s="160">
        <f t="shared" si="59"/>
        <v>2222222</v>
      </c>
      <c r="G1289" s="394">
        <f t="shared" si="58"/>
        <v>0</v>
      </c>
      <c r="I1289" s="395">
        <f>IF(OR(C1289="150 Directors advances", C1289="120 accounts receivable", C1289="720.2 Automobile - Insurance", C1289="720.3 Automobile - License", C1289="870.4 Rent - Insurance", C1289="870.6 Rent - Property Tax", C1289="870.7 Rent - Homeoffice", C1289="870.9 Rent - Water"),
   0,
   IF(Dashboard!$F$5="Quick",
      IF(OR(C1289="190 Automobile",C1289="200 computer hardware",C1289="210 Computer software",C1289="220 Quickbooks software",C1289="230 Office equipment",C1289="240 Office furniture"),
         E1289-(E1289/(1+Dashboard!$F$4)),
         0
      ),
      IF(C1289="750 Business promotion",
         E1289-(E1289/(1+4.793/100)),
         E1289-(E1289/(1+Dashboard!$F$4))
      )
   )
)</f>
        <v>0</v>
      </c>
      <c r="J1289" s="40">
        <f>Bank2[[#This Row],[Money in/ (Money out)]]-Bank2[[#This Row],[GST/HST]]</f>
        <v>0</v>
      </c>
      <c r="L1289" s="37">
        <f t="shared" si="60"/>
        <v>0</v>
      </c>
    </row>
    <row r="1290" spans="4:12" x14ac:dyDescent="0.2">
      <c r="D1290" s="416">
        <f>_xlfn.XLOOKUP(C:C,Table1[for Import to Bank Register dropdown],Table1[for Pivot],0,0,1)</f>
        <v>0</v>
      </c>
      <c r="E1290" s="422"/>
      <c r="F1290" s="160">
        <f t="shared" si="59"/>
        <v>2222222</v>
      </c>
      <c r="G1290" s="394">
        <f t="shared" ref="G1290:G1353" si="61">G1289+E1290</f>
        <v>0</v>
      </c>
      <c r="I1290" s="395">
        <f>IF(OR(C1290="150 Directors advances", C1290="120 accounts receivable", C1290="720.2 Automobile - Insurance", C1290="720.3 Automobile - License", C1290="870.4 Rent - Insurance", C1290="870.6 Rent - Property Tax", C1290="870.7 Rent - Homeoffice", C1290="870.9 Rent - Water"),
   0,
   IF(Dashboard!$F$5="Quick",
      IF(OR(C1290="190 Automobile",C1290="200 computer hardware",C1290="210 Computer software",C1290="220 Quickbooks software",C1290="230 Office equipment",C1290="240 Office furniture"),
         E1290-(E1290/(1+Dashboard!$F$4)),
         0
      ),
      IF(C1290="750 Business promotion",
         E1290-(E1290/(1+4.793/100)),
         E1290-(E1290/(1+Dashboard!$F$4))
      )
   )
)</f>
        <v>0</v>
      </c>
      <c r="J1290" s="40">
        <f>Bank2[[#This Row],[Money in/ (Money out)]]-Bank2[[#This Row],[GST/HST]]</f>
        <v>0</v>
      </c>
      <c r="L1290" s="37">
        <f t="shared" si="60"/>
        <v>0</v>
      </c>
    </row>
    <row r="1291" spans="4:12" x14ac:dyDescent="0.2">
      <c r="D1291" s="416">
        <f>_xlfn.XLOOKUP(C:C,Table1[for Import to Bank Register dropdown],Table1[for Pivot],0,0,1)</f>
        <v>0</v>
      </c>
      <c r="E1291" s="422"/>
      <c r="F1291" s="160">
        <f t="shared" ref="F1291:F1354" si="62">$E$2</f>
        <v>2222222</v>
      </c>
      <c r="G1291" s="394">
        <f t="shared" si="61"/>
        <v>0</v>
      </c>
      <c r="I1291" s="395">
        <f>IF(OR(C1291="150 Directors advances", C1291="120 accounts receivable", C1291="720.2 Automobile - Insurance", C1291="720.3 Automobile - License", C1291="870.4 Rent - Insurance", C1291="870.6 Rent - Property Tax", C1291="870.7 Rent - Homeoffice", C1291="870.9 Rent - Water"),
   0,
   IF(Dashboard!$F$5="Quick",
      IF(OR(C1291="190 Automobile",C1291="200 computer hardware",C1291="210 Computer software",C1291="220 Quickbooks software",C1291="230 Office equipment",C1291="240 Office furniture"),
         E1291-(E1291/(1+Dashboard!$F$4)),
         0
      ),
      IF(C1291="750 Business promotion",
         E1291-(E1291/(1+4.793/100)),
         E1291-(E1291/(1+Dashboard!$F$4))
      )
   )
)</f>
        <v>0</v>
      </c>
      <c r="J1291" s="40">
        <f>Bank2[[#This Row],[Money in/ (Money out)]]-Bank2[[#This Row],[GST/HST]]</f>
        <v>0</v>
      </c>
      <c r="L1291" s="37">
        <f t="shared" si="60"/>
        <v>0</v>
      </c>
    </row>
    <row r="1292" spans="4:12" x14ac:dyDescent="0.2">
      <c r="D1292" s="416">
        <f>_xlfn.XLOOKUP(C:C,Table1[for Import to Bank Register dropdown],Table1[for Pivot],0,0,1)</f>
        <v>0</v>
      </c>
      <c r="E1292" s="422"/>
      <c r="F1292" s="160">
        <f t="shared" si="62"/>
        <v>2222222</v>
      </c>
      <c r="G1292" s="394">
        <f t="shared" si="61"/>
        <v>0</v>
      </c>
      <c r="I1292" s="395">
        <f>IF(OR(C1292="150 Directors advances", C1292="120 accounts receivable", C1292="720.2 Automobile - Insurance", C1292="720.3 Automobile - License", C1292="870.4 Rent - Insurance", C1292="870.6 Rent - Property Tax", C1292="870.7 Rent - Homeoffice", C1292="870.9 Rent - Water"),
   0,
   IF(Dashboard!$F$5="Quick",
      IF(OR(C1292="190 Automobile",C1292="200 computer hardware",C1292="210 Computer software",C1292="220 Quickbooks software",C1292="230 Office equipment",C1292="240 Office furniture"),
         E1292-(E1292/(1+Dashboard!$F$4)),
         0
      ),
      IF(C1292="750 Business promotion",
         E1292-(E1292/(1+4.793/100)),
         E1292-(E1292/(1+Dashboard!$F$4))
      )
   )
)</f>
        <v>0</v>
      </c>
      <c r="J1292" s="40">
        <f>Bank2[[#This Row],[Money in/ (Money out)]]-Bank2[[#This Row],[GST/HST]]</f>
        <v>0</v>
      </c>
      <c r="L1292" s="37">
        <f t="shared" si="60"/>
        <v>0</v>
      </c>
    </row>
    <row r="1293" spans="4:12" x14ac:dyDescent="0.2">
      <c r="D1293" s="416">
        <f>_xlfn.XLOOKUP(C:C,Table1[for Import to Bank Register dropdown],Table1[for Pivot],0,0,1)</f>
        <v>0</v>
      </c>
      <c r="E1293" s="422"/>
      <c r="F1293" s="160">
        <f t="shared" si="62"/>
        <v>2222222</v>
      </c>
      <c r="G1293" s="394">
        <f t="shared" si="61"/>
        <v>0</v>
      </c>
      <c r="I1293" s="395">
        <f>IF(OR(C1293="150 Directors advances", C1293="120 accounts receivable", C1293="720.2 Automobile - Insurance", C1293="720.3 Automobile - License", C1293="870.4 Rent - Insurance", C1293="870.6 Rent - Property Tax", C1293="870.7 Rent - Homeoffice", C1293="870.9 Rent - Water"),
   0,
   IF(Dashboard!$F$5="Quick",
      IF(OR(C1293="190 Automobile",C1293="200 computer hardware",C1293="210 Computer software",C1293="220 Quickbooks software",C1293="230 Office equipment",C1293="240 Office furniture"),
         E1293-(E1293/(1+Dashboard!$F$4)),
         0
      ),
      IF(C1293="750 Business promotion",
         E1293-(E1293/(1+4.793/100)),
         E1293-(E1293/(1+Dashboard!$F$4))
      )
   )
)</f>
        <v>0</v>
      </c>
      <c r="J1293" s="40">
        <f>Bank2[[#This Row],[Money in/ (Money out)]]-Bank2[[#This Row],[GST/HST]]</f>
        <v>0</v>
      </c>
      <c r="L1293" s="37">
        <f t="shared" si="60"/>
        <v>0</v>
      </c>
    </row>
    <row r="1294" spans="4:12" x14ac:dyDescent="0.2">
      <c r="D1294" s="416">
        <f>_xlfn.XLOOKUP(C:C,Table1[for Import to Bank Register dropdown],Table1[for Pivot],0,0,1)</f>
        <v>0</v>
      </c>
      <c r="E1294" s="422"/>
      <c r="F1294" s="160">
        <f t="shared" si="62"/>
        <v>2222222</v>
      </c>
      <c r="G1294" s="394">
        <f t="shared" si="61"/>
        <v>0</v>
      </c>
      <c r="I1294" s="395">
        <f>IF(OR(C1294="150 Directors advances", C1294="120 accounts receivable", C1294="720.2 Automobile - Insurance", C1294="720.3 Automobile - License", C1294="870.4 Rent - Insurance", C1294="870.6 Rent - Property Tax", C1294="870.7 Rent - Homeoffice", C1294="870.9 Rent - Water"),
   0,
   IF(Dashboard!$F$5="Quick",
      IF(OR(C1294="190 Automobile",C1294="200 computer hardware",C1294="210 Computer software",C1294="220 Quickbooks software",C1294="230 Office equipment",C1294="240 Office furniture"),
         E1294-(E1294/(1+Dashboard!$F$4)),
         0
      ),
      IF(C1294="750 Business promotion",
         E1294-(E1294/(1+4.793/100)),
         E1294-(E1294/(1+Dashboard!$F$4))
      )
   )
)</f>
        <v>0</v>
      </c>
      <c r="J1294" s="40">
        <f>Bank2[[#This Row],[Money in/ (Money out)]]-Bank2[[#This Row],[GST/HST]]</f>
        <v>0</v>
      </c>
      <c r="L1294" s="37">
        <f t="shared" si="60"/>
        <v>0</v>
      </c>
    </row>
    <row r="1295" spans="4:12" x14ac:dyDescent="0.2">
      <c r="D1295" s="416">
        <f>_xlfn.XLOOKUP(C:C,Table1[for Import to Bank Register dropdown],Table1[for Pivot],0,0,1)</f>
        <v>0</v>
      </c>
      <c r="E1295" s="422"/>
      <c r="F1295" s="160">
        <f t="shared" si="62"/>
        <v>2222222</v>
      </c>
      <c r="G1295" s="394">
        <f t="shared" si="61"/>
        <v>0</v>
      </c>
      <c r="I1295" s="395">
        <f>IF(OR(C1295="150 Directors advances", C1295="120 accounts receivable", C1295="720.2 Automobile - Insurance", C1295="720.3 Automobile - License", C1295="870.4 Rent - Insurance", C1295="870.6 Rent - Property Tax", C1295="870.7 Rent - Homeoffice", C1295="870.9 Rent - Water"),
   0,
   IF(Dashboard!$F$5="Quick",
      IF(OR(C1295="190 Automobile",C1295="200 computer hardware",C1295="210 Computer software",C1295="220 Quickbooks software",C1295="230 Office equipment",C1295="240 Office furniture"),
         E1295-(E1295/(1+Dashboard!$F$4)),
         0
      ),
      IF(C1295="750 Business promotion",
         E1295-(E1295/(1+4.793/100)),
         E1295-(E1295/(1+Dashboard!$F$4))
      )
   )
)</f>
        <v>0</v>
      </c>
      <c r="J1295" s="40">
        <f>Bank2[[#This Row],[Money in/ (Money out)]]-Bank2[[#This Row],[GST/HST]]</f>
        <v>0</v>
      </c>
      <c r="L1295" s="37">
        <f t="shared" si="60"/>
        <v>0</v>
      </c>
    </row>
    <row r="1296" spans="4:12" x14ac:dyDescent="0.2">
      <c r="D1296" s="416">
        <f>_xlfn.XLOOKUP(C:C,Table1[for Import to Bank Register dropdown],Table1[for Pivot],0,0,1)</f>
        <v>0</v>
      </c>
      <c r="E1296" s="422"/>
      <c r="F1296" s="160">
        <f t="shared" si="62"/>
        <v>2222222</v>
      </c>
      <c r="G1296" s="394">
        <f t="shared" si="61"/>
        <v>0</v>
      </c>
      <c r="I1296" s="395">
        <f>IF(OR(C1296="150 Directors advances", C1296="120 accounts receivable", C1296="720.2 Automobile - Insurance", C1296="720.3 Automobile - License", C1296="870.4 Rent - Insurance", C1296="870.6 Rent - Property Tax", C1296="870.7 Rent - Homeoffice", C1296="870.9 Rent - Water"),
   0,
   IF(Dashboard!$F$5="Quick",
      IF(OR(C1296="190 Automobile",C1296="200 computer hardware",C1296="210 Computer software",C1296="220 Quickbooks software",C1296="230 Office equipment",C1296="240 Office furniture"),
         E1296-(E1296/(1+Dashboard!$F$4)),
         0
      ),
      IF(C1296="750 Business promotion",
         E1296-(E1296/(1+4.793/100)),
         E1296-(E1296/(1+Dashboard!$F$4))
      )
   )
)</f>
        <v>0</v>
      </c>
      <c r="J1296" s="40">
        <f>Bank2[[#This Row],[Money in/ (Money out)]]-Bank2[[#This Row],[GST/HST]]</f>
        <v>0</v>
      </c>
      <c r="L1296" s="37">
        <f t="shared" si="60"/>
        <v>0</v>
      </c>
    </row>
    <row r="1297" spans="4:12" x14ac:dyDescent="0.2">
      <c r="D1297" s="416">
        <f>_xlfn.XLOOKUP(C:C,Table1[for Import to Bank Register dropdown],Table1[for Pivot],0,0,1)</f>
        <v>0</v>
      </c>
      <c r="E1297" s="422"/>
      <c r="F1297" s="160">
        <f t="shared" si="62"/>
        <v>2222222</v>
      </c>
      <c r="G1297" s="394">
        <f t="shared" si="61"/>
        <v>0</v>
      </c>
      <c r="I1297" s="395">
        <f>IF(OR(C1297="150 Directors advances", C1297="120 accounts receivable", C1297="720.2 Automobile - Insurance", C1297="720.3 Automobile - License", C1297="870.4 Rent - Insurance", C1297="870.6 Rent - Property Tax", C1297="870.7 Rent - Homeoffice", C1297="870.9 Rent - Water"),
   0,
   IF(Dashboard!$F$5="Quick",
      IF(OR(C1297="190 Automobile",C1297="200 computer hardware",C1297="210 Computer software",C1297="220 Quickbooks software",C1297="230 Office equipment",C1297="240 Office furniture"),
         E1297-(E1297/(1+Dashboard!$F$4)),
         0
      ),
      IF(C1297="750 Business promotion",
         E1297-(E1297/(1+4.793/100)),
         E1297-(E1297/(1+Dashboard!$F$4))
      )
   )
)</f>
        <v>0</v>
      </c>
      <c r="J1297" s="40">
        <f>Bank2[[#This Row],[Money in/ (Money out)]]-Bank2[[#This Row],[GST/HST]]</f>
        <v>0</v>
      </c>
      <c r="L1297" s="37">
        <f t="shared" si="60"/>
        <v>0</v>
      </c>
    </row>
    <row r="1298" spans="4:12" x14ac:dyDescent="0.2">
      <c r="D1298" s="416">
        <f>_xlfn.XLOOKUP(C:C,Table1[for Import to Bank Register dropdown],Table1[for Pivot],0,0,1)</f>
        <v>0</v>
      </c>
      <c r="E1298" s="422"/>
      <c r="F1298" s="160">
        <f t="shared" si="62"/>
        <v>2222222</v>
      </c>
      <c r="G1298" s="394">
        <f t="shared" si="61"/>
        <v>0</v>
      </c>
      <c r="I1298" s="395">
        <f>IF(OR(C1298="150 Directors advances", C1298="120 accounts receivable", C1298="720.2 Automobile - Insurance", C1298="720.3 Automobile - License", C1298="870.4 Rent - Insurance", C1298="870.6 Rent - Property Tax", C1298="870.7 Rent - Homeoffice", C1298="870.9 Rent - Water"),
   0,
   IF(Dashboard!$F$5="Quick",
      IF(OR(C1298="190 Automobile",C1298="200 computer hardware",C1298="210 Computer software",C1298="220 Quickbooks software",C1298="230 Office equipment",C1298="240 Office furniture"),
         E1298-(E1298/(1+Dashboard!$F$4)),
         0
      ),
      IF(C1298="750 Business promotion",
         E1298-(E1298/(1+4.793/100)),
         E1298-(E1298/(1+Dashboard!$F$4))
      )
   )
)</f>
        <v>0</v>
      </c>
      <c r="J1298" s="40">
        <f>Bank2[[#This Row],[Money in/ (Money out)]]-Bank2[[#This Row],[GST/HST]]</f>
        <v>0</v>
      </c>
      <c r="L1298" s="37">
        <f t="shared" si="60"/>
        <v>0</v>
      </c>
    </row>
    <row r="1299" spans="4:12" x14ac:dyDescent="0.2">
      <c r="D1299" s="416">
        <f>_xlfn.XLOOKUP(C:C,Table1[for Import to Bank Register dropdown],Table1[for Pivot],0,0,1)</f>
        <v>0</v>
      </c>
      <c r="E1299" s="422"/>
      <c r="F1299" s="160">
        <f t="shared" si="62"/>
        <v>2222222</v>
      </c>
      <c r="G1299" s="394">
        <f t="shared" si="61"/>
        <v>0</v>
      </c>
      <c r="I1299" s="395">
        <f>IF(OR(C1299="150 Directors advances", C1299="120 accounts receivable", C1299="720.2 Automobile - Insurance", C1299="720.3 Automobile - License", C1299="870.4 Rent - Insurance", C1299="870.6 Rent - Property Tax", C1299="870.7 Rent - Homeoffice", C1299="870.9 Rent - Water"),
   0,
   IF(Dashboard!$F$5="Quick",
      IF(OR(C1299="190 Automobile",C1299="200 computer hardware",C1299="210 Computer software",C1299="220 Quickbooks software",C1299="230 Office equipment",C1299="240 Office furniture"),
         E1299-(E1299/(1+Dashboard!$F$4)),
         0
      ),
      IF(C1299="750 Business promotion",
         E1299-(E1299/(1+4.793/100)),
         E1299-(E1299/(1+Dashboard!$F$4))
      )
   )
)</f>
        <v>0</v>
      </c>
      <c r="J1299" s="40">
        <f>Bank2[[#This Row],[Money in/ (Money out)]]-Bank2[[#This Row],[GST/HST]]</f>
        <v>0</v>
      </c>
      <c r="L1299" s="37">
        <f t="shared" si="60"/>
        <v>0</v>
      </c>
    </row>
    <row r="1300" spans="4:12" x14ac:dyDescent="0.2">
      <c r="D1300" s="416">
        <f>_xlfn.XLOOKUP(C:C,Table1[for Import to Bank Register dropdown],Table1[for Pivot],0,0,1)</f>
        <v>0</v>
      </c>
      <c r="E1300" s="422"/>
      <c r="F1300" s="160">
        <f t="shared" si="62"/>
        <v>2222222</v>
      </c>
      <c r="G1300" s="394">
        <f t="shared" si="61"/>
        <v>0</v>
      </c>
      <c r="I1300" s="395">
        <f>IF(OR(C1300="150 Directors advances", C1300="120 accounts receivable", C1300="720.2 Automobile - Insurance", C1300="720.3 Automobile - License", C1300="870.4 Rent - Insurance", C1300="870.6 Rent - Property Tax", C1300="870.7 Rent - Homeoffice", C1300="870.9 Rent - Water"),
   0,
   IF(Dashboard!$F$5="Quick",
      IF(OR(C1300="190 Automobile",C1300="200 computer hardware",C1300="210 Computer software",C1300="220 Quickbooks software",C1300="230 Office equipment",C1300="240 Office furniture"),
         E1300-(E1300/(1+Dashboard!$F$4)),
         0
      ),
      IF(C1300="750 Business promotion",
         E1300-(E1300/(1+4.793/100)),
         E1300-(E1300/(1+Dashboard!$F$4))
      )
   )
)</f>
        <v>0</v>
      </c>
      <c r="J1300" s="40">
        <f>Bank2[[#This Row],[Money in/ (Money out)]]-Bank2[[#This Row],[GST/HST]]</f>
        <v>0</v>
      </c>
      <c r="L1300" s="37">
        <f t="shared" si="60"/>
        <v>0</v>
      </c>
    </row>
    <row r="1301" spans="4:12" x14ac:dyDescent="0.2">
      <c r="D1301" s="416">
        <f>_xlfn.XLOOKUP(C:C,Table1[for Import to Bank Register dropdown],Table1[for Pivot],0,0,1)</f>
        <v>0</v>
      </c>
      <c r="E1301" s="422"/>
      <c r="F1301" s="160">
        <f t="shared" si="62"/>
        <v>2222222</v>
      </c>
      <c r="G1301" s="394">
        <f t="shared" si="61"/>
        <v>0</v>
      </c>
      <c r="I1301" s="395">
        <f>IF(OR(C1301="150 Directors advances", C1301="120 accounts receivable", C1301="720.2 Automobile - Insurance", C1301="720.3 Automobile - License", C1301="870.4 Rent - Insurance", C1301="870.6 Rent - Property Tax", C1301="870.7 Rent - Homeoffice", C1301="870.9 Rent - Water"),
   0,
   IF(Dashboard!$F$5="Quick",
      IF(OR(C1301="190 Automobile",C1301="200 computer hardware",C1301="210 Computer software",C1301="220 Quickbooks software",C1301="230 Office equipment",C1301="240 Office furniture"),
         E1301-(E1301/(1+Dashboard!$F$4)),
         0
      ),
      IF(C1301="750 Business promotion",
         E1301-(E1301/(1+4.793/100)),
         E1301-(E1301/(1+Dashboard!$F$4))
      )
   )
)</f>
        <v>0</v>
      </c>
      <c r="J1301" s="40">
        <f>Bank2[[#This Row],[Money in/ (Money out)]]-Bank2[[#This Row],[GST/HST]]</f>
        <v>0</v>
      </c>
      <c r="L1301" s="37">
        <f t="shared" si="60"/>
        <v>0</v>
      </c>
    </row>
    <row r="1302" spans="4:12" x14ac:dyDescent="0.2">
      <c r="D1302" s="416">
        <f>_xlfn.XLOOKUP(C:C,Table1[for Import to Bank Register dropdown],Table1[for Pivot],0,0,1)</f>
        <v>0</v>
      </c>
      <c r="E1302" s="422"/>
      <c r="F1302" s="160">
        <f t="shared" si="62"/>
        <v>2222222</v>
      </c>
      <c r="G1302" s="394">
        <f t="shared" si="61"/>
        <v>0</v>
      </c>
      <c r="I1302" s="395">
        <f>IF(OR(C1302="150 Directors advances", C1302="120 accounts receivable", C1302="720.2 Automobile - Insurance", C1302="720.3 Automobile - License", C1302="870.4 Rent - Insurance", C1302="870.6 Rent - Property Tax", C1302="870.7 Rent - Homeoffice", C1302="870.9 Rent - Water"),
   0,
   IF(Dashboard!$F$5="Quick",
      IF(OR(C1302="190 Automobile",C1302="200 computer hardware",C1302="210 Computer software",C1302="220 Quickbooks software",C1302="230 Office equipment",C1302="240 Office furniture"),
         E1302-(E1302/(1+Dashboard!$F$4)),
         0
      ),
      IF(C1302="750 Business promotion",
         E1302-(E1302/(1+4.793/100)),
         E1302-(E1302/(1+Dashboard!$F$4))
      )
   )
)</f>
        <v>0</v>
      </c>
      <c r="J1302" s="40">
        <f>Bank2[[#This Row],[Money in/ (Money out)]]-Bank2[[#This Row],[GST/HST]]</f>
        <v>0</v>
      </c>
      <c r="L1302" s="37">
        <f t="shared" si="60"/>
        <v>0</v>
      </c>
    </row>
    <row r="1303" spans="4:12" x14ac:dyDescent="0.2">
      <c r="D1303" s="416">
        <f>_xlfn.XLOOKUP(C:C,Table1[for Import to Bank Register dropdown],Table1[for Pivot],0,0,1)</f>
        <v>0</v>
      </c>
      <c r="E1303" s="422"/>
      <c r="F1303" s="160">
        <f t="shared" si="62"/>
        <v>2222222</v>
      </c>
      <c r="G1303" s="394">
        <f t="shared" si="61"/>
        <v>0</v>
      </c>
      <c r="I1303" s="395">
        <f>IF(OR(C1303="150 Directors advances", C1303="120 accounts receivable", C1303="720.2 Automobile - Insurance", C1303="720.3 Automobile - License", C1303="870.4 Rent - Insurance", C1303="870.6 Rent - Property Tax", C1303="870.7 Rent - Homeoffice", C1303="870.9 Rent - Water"),
   0,
   IF(Dashboard!$F$5="Quick",
      IF(OR(C1303="190 Automobile",C1303="200 computer hardware",C1303="210 Computer software",C1303="220 Quickbooks software",C1303="230 Office equipment",C1303="240 Office furniture"),
         E1303-(E1303/(1+Dashboard!$F$4)),
         0
      ),
      IF(C1303="750 Business promotion",
         E1303-(E1303/(1+4.793/100)),
         E1303-(E1303/(1+Dashboard!$F$4))
      )
   )
)</f>
        <v>0</v>
      </c>
      <c r="J1303" s="40">
        <f>Bank2[[#This Row],[Money in/ (Money out)]]-Bank2[[#This Row],[GST/HST]]</f>
        <v>0</v>
      </c>
      <c r="L1303" s="37">
        <f t="shared" si="60"/>
        <v>0</v>
      </c>
    </row>
    <row r="1304" spans="4:12" x14ac:dyDescent="0.2">
      <c r="D1304" s="416">
        <f>_xlfn.XLOOKUP(C:C,Table1[for Import to Bank Register dropdown],Table1[for Pivot],0,0,1)</f>
        <v>0</v>
      </c>
      <c r="E1304" s="422"/>
      <c r="F1304" s="160">
        <f t="shared" si="62"/>
        <v>2222222</v>
      </c>
      <c r="G1304" s="394">
        <f t="shared" si="61"/>
        <v>0</v>
      </c>
      <c r="I1304" s="395">
        <f>IF(OR(C1304="150 Directors advances", C1304="120 accounts receivable", C1304="720.2 Automobile - Insurance", C1304="720.3 Automobile - License", C1304="870.4 Rent - Insurance", C1304="870.6 Rent - Property Tax", C1304="870.7 Rent - Homeoffice", C1304="870.9 Rent - Water"),
   0,
   IF(Dashboard!$F$5="Quick",
      IF(OR(C1304="190 Automobile",C1304="200 computer hardware",C1304="210 Computer software",C1304="220 Quickbooks software",C1304="230 Office equipment",C1304="240 Office furniture"),
         E1304-(E1304/(1+Dashboard!$F$4)),
         0
      ),
      IF(C1304="750 Business promotion",
         E1304-(E1304/(1+4.793/100)),
         E1304-(E1304/(1+Dashboard!$F$4))
      )
   )
)</f>
        <v>0</v>
      </c>
      <c r="J1304" s="40">
        <f>Bank2[[#This Row],[Money in/ (Money out)]]-Bank2[[#This Row],[GST/HST]]</f>
        <v>0</v>
      </c>
      <c r="L1304" s="37">
        <f t="shared" si="60"/>
        <v>0</v>
      </c>
    </row>
    <row r="1305" spans="4:12" x14ac:dyDescent="0.2">
      <c r="D1305" s="416">
        <f>_xlfn.XLOOKUP(C:C,Table1[for Import to Bank Register dropdown],Table1[for Pivot],0,0,1)</f>
        <v>0</v>
      </c>
      <c r="E1305" s="422"/>
      <c r="F1305" s="160">
        <f t="shared" si="62"/>
        <v>2222222</v>
      </c>
      <c r="G1305" s="394">
        <f t="shared" si="61"/>
        <v>0</v>
      </c>
      <c r="I1305" s="395">
        <f>IF(OR(C1305="150 Directors advances", C1305="120 accounts receivable", C1305="720.2 Automobile - Insurance", C1305="720.3 Automobile - License", C1305="870.4 Rent - Insurance", C1305="870.6 Rent - Property Tax", C1305="870.7 Rent - Homeoffice", C1305="870.9 Rent - Water"),
   0,
   IF(Dashboard!$F$5="Quick",
      IF(OR(C1305="190 Automobile",C1305="200 computer hardware",C1305="210 Computer software",C1305="220 Quickbooks software",C1305="230 Office equipment",C1305="240 Office furniture"),
         E1305-(E1305/(1+Dashboard!$F$4)),
         0
      ),
      IF(C1305="750 Business promotion",
         E1305-(E1305/(1+4.793/100)),
         E1305-(E1305/(1+Dashboard!$F$4))
      )
   )
)</f>
        <v>0</v>
      </c>
      <c r="J1305" s="40">
        <f>Bank2[[#This Row],[Money in/ (Money out)]]-Bank2[[#This Row],[GST/HST]]</f>
        <v>0</v>
      </c>
      <c r="L1305" s="37">
        <f t="shared" si="60"/>
        <v>0</v>
      </c>
    </row>
    <row r="1306" spans="4:12" x14ac:dyDescent="0.2">
      <c r="D1306" s="416">
        <f>_xlfn.XLOOKUP(C:C,Table1[for Import to Bank Register dropdown],Table1[for Pivot],0,0,1)</f>
        <v>0</v>
      </c>
      <c r="E1306" s="422"/>
      <c r="F1306" s="160">
        <f t="shared" si="62"/>
        <v>2222222</v>
      </c>
      <c r="G1306" s="394">
        <f t="shared" si="61"/>
        <v>0</v>
      </c>
      <c r="I1306" s="395">
        <f>IF(OR(C1306="150 Directors advances", C1306="120 accounts receivable", C1306="720.2 Automobile - Insurance", C1306="720.3 Automobile - License", C1306="870.4 Rent - Insurance", C1306="870.6 Rent - Property Tax", C1306="870.7 Rent - Homeoffice", C1306="870.9 Rent - Water"),
   0,
   IF(Dashboard!$F$5="Quick",
      IF(OR(C1306="190 Automobile",C1306="200 computer hardware",C1306="210 Computer software",C1306="220 Quickbooks software",C1306="230 Office equipment",C1306="240 Office furniture"),
         E1306-(E1306/(1+Dashboard!$F$4)),
         0
      ),
      IF(C1306="750 Business promotion",
         E1306-(E1306/(1+4.793/100)),
         E1306-(E1306/(1+Dashboard!$F$4))
      )
   )
)</f>
        <v>0</v>
      </c>
      <c r="J1306" s="40">
        <f>Bank2[[#This Row],[Money in/ (Money out)]]-Bank2[[#This Row],[GST/HST]]</f>
        <v>0</v>
      </c>
      <c r="L1306" s="37">
        <f t="shared" si="60"/>
        <v>0</v>
      </c>
    </row>
    <row r="1307" spans="4:12" x14ac:dyDescent="0.2">
      <c r="D1307" s="416">
        <f>_xlfn.XLOOKUP(C:C,Table1[for Import to Bank Register dropdown],Table1[for Pivot],0,0,1)</f>
        <v>0</v>
      </c>
      <c r="E1307" s="422"/>
      <c r="F1307" s="160">
        <f t="shared" si="62"/>
        <v>2222222</v>
      </c>
      <c r="G1307" s="394">
        <f t="shared" si="61"/>
        <v>0</v>
      </c>
      <c r="I1307" s="395">
        <f>IF(OR(C1307="150 Directors advances", C1307="120 accounts receivable", C1307="720.2 Automobile - Insurance", C1307="720.3 Automobile - License", C1307="870.4 Rent - Insurance", C1307="870.6 Rent - Property Tax", C1307="870.7 Rent - Homeoffice", C1307="870.9 Rent - Water"),
   0,
   IF(Dashboard!$F$5="Quick",
      IF(OR(C1307="190 Automobile",C1307="200 computer hardware",C1307="210 Computer software",C1307="220 Quickbooks software",C1307="230 Office equipment",C1307="240 Office furniture"),
         E1307-(E1307/(1+Dashboard!$F$4)),
         0
      ),
      IF(C1307="750 Business promotion",
         E1307-(E1307/(1+4.793/100)),
         E1307-(E1307/(1+Dashboard!$F$4))
      )
   )
)</f>
        <v>0</v>
      </c>
      <c r="J1307" s="40">
        <f>Bank2[[#This Row],[Money in/ (Money out)]]-Bank2[[#This Row],[GST/HST]]</f>
        <v>0</v>
      </c>
      <c r="L1307" s="37">
        <f t="shared" si="60"/>
        <v>0</v>
      </c>
    </row>
    <row r="1308" spans="4:12" x14ac:dyDescent="0.2">
      <c r="D1308" s="416">
        <f>_xlfn.XLOOKUP(C:C,Table1[for Import to Bank Register dropdown],Table1[for Pivot],0,0,1)</f>
        <v>0</v>
      </c>
      <c r="E1308" s="422"/>
      <c r="F1308" s="160">
        <f t="shared" si="62"/>
        <v>2222222</v>
      </c>
      <c r="G1308" s="394">
        <f t="shared" si="61"/>
        <v>0</v>
      </c>
      <c r="I1308" s="395">
        <f>IF(OR(C1308="150 Directors advances", C1308="120 accounts receivable", C1308="720.2 Automobile - Insurance", C1308="720.3 Automobile - License", C1308="870.4 Rent - Insurance", C1308="870.6 Rent - Property Tax", C1308="870.7 Rent - Homeoffice", C1308="870.9 Rent - Water"),
   0,
   IF(Dashboard!$F$5="Quick",
      IF(OR(C1308="190 Automobile",C1308="200 computer hardware",C1308="210 Computer software",C1308="220 Quickbooks software",C1308="230 Office equipment",C1308="240 Office furniture"),
         E1308-(E1308/(1+Dashboard!$F$4)),
         0
      ),
      IF(C1308="750 Business promotion",
         E1308-(E1308/(1+4.793/100)),
         E1308-(E1308/(1+Dashboard!$F$4))
      )
   )
)</f>
        <v>0</v>
      </c>
      <c r="J1308" s="40">
        <f>Bank2[[#This Row],[Money in/ (Money out)]]-Bank2[[#This Row],[GST/HST]]</f>
        <v>0</v>
      </c>
      <c r="L1308" s="37">
        <f t="shared" si="60"/>
        <v>0</v>
      </c>
    </row>
    <row r="1309" spans="4:12" x14ac:dyDescent="0.2">
      <c r="D1309" s="416">
        <f>_xlfn.XLOOKUP(C:C,Table1[for Import to Bank Register dropdown],Table1[for Pivot],0,0,1)</f>
        <v>0</v>
      </c>
      <c r="E1309" s="422"/>
      <c r="F1309" s="160">
        <f t="shared" si="62"/>
        <v>2222222</v>
      </c>
      <c r="G1309" s="394">
        <f t="shared" si="61"/>
        <v>0</v>
      </c>
      <c r="I1309" s="395">
        <f>IF(OR(C1309="150 Directors advances", C1309="120 accounts receivable", C1309="720.2 Automobile - Insurance", C1309="720.3 Automobile - License", C1309="870.4 Rent - Insurance", C1309="870.6 Rent - Property Tax", C1309="870.7 Rent - Homeoffice", C1309="870.9 Rent - Water"),
   0,
   IF(Dashboard!$F$5="Quick",
      IF(OR(C1309="190 Automobile",C1309="200 computer hardware",C1309="210 Computer software",C1309="220 Quickbooks software",C1309="230 Office equipment",C1309="240 Office furniture"),
         E1309-(E1309/(1+Dashboard!$F$4)),
         0
      ),
      IF(C1309="750 Business promotion",
         E1309-(E1309/(1+4.793/100)),
         E1309-(E1309/(1+Dashboard!$F$4))
      )
   )
)</f>
        <v>0</v>
      </c>
      <c r="J1309" s="40">
        <f>Bank2[[#This Row],[Money in/ (Money out)]]-Bank2[[#This Row],[GST/HST]]</f>
        <v>0</v>
      </c>
      <c r="L1309" s="37">
        <f t="shared" si="60"/>
        <v>0</v>
      </c>
    </row>
    <row r="1310" spans="4:12" x14ac:dyDescent="0.2">
      <c r="D1310" s="416">
        <f>_xlfn.XLOOKUP(C:C,Table1[for Import to Bank Register dropdown],Table1[for Pivot],0,0,1)</f>
        <v>0</v>
      </c>
      <c r="E1310" s="422"/>
      <c r="F1310" s="160">
        <f t="shared" si="62"/>
        <v>2222222</v>
      </c>
      <c r="G1310" s="394">
        <f t="shared" si="61"/>
        <v>0</v>
      </c>
      <c r="I1310" s="395">
        <f>IF(OR(C1310="150 Directors advances", C1310="120 accounts receivable", C1310="720.2 Automobile - Insurance", C1310="720.3 Automobile - License", C1310="870.4 Rent - Insurance", C1310="870.6 Rent - Property Tax", C1310="870.7 Rent - Homeoffice", C1310="870.9 Rent - Water"),
   0,
   IF(Dashboard!$F$5="Quick",
      IF(OR(C1310="190 Automobile",C1310="200 computer hardware",C1310="210 Computer software",C1310="220 Quickbooks software",C1310="230 Office equipment",C1310="240 Office furniture"),
         E1310-(E1310/(1+Dashboard!$F$4)),
         0
      ),
      IF(C1310="750 Business promotion",
         E1310-(E1310/(1+4.793/100)),
         E1310-(E1310/(1+Dashboard!$F$4))
      )
   )
)</f>
        <v>0</v>
      </c>
      <c r="J1310" s="40">
        <f>Bank2[[#This Row],[Money in/ (Money out)]]-Bank2[[#This Row],[GST/HST]]</f>
        <v>0</v>
      </c>
      <c r="L1310" s="37">
        <f t="shared" si="60"/>
        <v>0</v>
      </c>
    </row>
    <row r="1311" spans="4:12" x14ac:dyDescent="0.2">
      <c r="D1311" s="416">
        <f>_xlfn.XLOOKUP(C:C,Table1[for Import to Bank Register dropdown],Table1[for Pivot],0,0,1)</f>
        <v>0</v>
      </c>
      <c r="E1311" s="422"/>
      <c r="F1311" s="160">
        <f t="shared" si="62"/>
        <v>2222222</v>
      </c>
      <c r="G1311" s="394">
        <f t="shared" si="61"/>
        <v>0</v>
      </c>
      <c r="I1311" s="395">
        <f>IF(OR(C1311="150 Directors advances", C1311="120 accounts receivable", C1311="720.2 Automobile - Insurance", C1311="720.3 Automobile - License", C1311="870.4 Rent - Insurance", C1311="870.6 Rent - Property Tax", C1311="870.7 Rent - Homeoffice", C1311="870.9 Rent - Water"),
   0,
   IF(Dashboard!$F$5="Quick",
      IF(OR(C1311="190 Automobile",C1311="200 computer hardware",C1311="210 Computer software",C1311="220 Quickbooks software",C1311="230 Office equipment",C1311="240 Office furniture"),
         E1311-(E1311/(1+Dashboard!$F$4)),
         0
      ),
      IF(C1311="750 Business promotion",
         E1311-(E1311/(1+4.793/100)),
         E1311-(E1311/(1+Dashboard!$F$4))
      )
   )
)</f>
        <v>0</v>
      </c>
      <c r="J1311" s="40">
        <f>Bank2[[#This Row],[Money in/ (Money out)]]-Bank2[[#This Row],[GST/HST]]</f>
        <v>0</v>
      </c>
      <c r="L1311" s="37">
        <f t="shared" si="60"/>
        <v>0</v>
      </c>
    </row>
    <row r="1312" spans="4:12" x14ac:dyDescent="0.2">
      <c r="D1312" s="416">
        <f>_xlfn.XLOOKUP(C:C,Table1[for Import to Bank Register dropdown],Table1[for Pivot],0,0,1)</f>
        <v>0</v>
      </c>
      <c r="E1312" s="422"/>
      <c r="F1312" s="160">
        <f t="shared" si="62"/>
        <v>2222222</v>
      </c>
      <c r="G1312" s="394">
        <f t="shared" si="61"/>
        <v>0</v>
      </c>
      <c r="I1312" s="395">
        <f>IF(OR(C1312="150 Directors advances", C1312="120 accounts receivable", C1312="720.2 Automobile - Insurance", C1312="720.3 Automobile - License", C1312="870.4 Rent - Insurance", C1312="870.6 Rent - Property Tax", C1312="870.7 Rent - Homeoffice", C1312="870.9 Rent - Water"),
   0,
   IF(Dashboard!$F$5="Quick",
      IF(OR(C1312="190 Automobile",C1312="200 computer hardware",C1312="210 Computer software",C1312="220 Quickbooks software",C1312="230 Office equipment",C1312="240 Office furniture"),
         E1312-(E1312/(1+Dashboard!$F$4)),
         0
      ),
      IF(C1312="750 Business promotion",
         E1312-(E1312/(1+4.793/100)),
         E1312-(E1312/(1+Dashboard!$F$4))
      )
   )
)</f>
        <v>0</v>
      </c>
      <c r="J1312" s="40">
        <f>Bank2[[#This Row],[Money in/ (Money out)]]-Bank2[[#This Row],[GST/HST]]</f>
        <v>0</v>
      </c>
      <c r="L1312" s="37">
        <f t="shared" si="60"/>
        <v>0</v>
      </c>
    </row>
    <row r="1313" spans="4:12" x14ac:dyDescent="0.2">
      <c r="D1313" s="416">
        <f>_xlfn.XLOOKUP(C:C,Table1[for Import to Bank Register dropdown],Table1[for Pivot],0,0,1)</f>
        <v>0</v>
      </c>
      <c r="E1313" s="422"/>
      <c r="F1313" s="160">
        <f t="shared" si="62"/>
        <v>2222222</v>
      </c>
      <c r="G1313" s="394">
        <f t="shared" si="61"/>
        <v>0</v>
      </c>
      <c r="I1313" s="395">
        <f>IF(OR(C1313="150 Directors advances", C1313="120 accounts receivable", C1313="720.2 Automobile - Insurance", C1313="720.3 Automobile - License", C1313="870.4 Rent - Insurance", C1313="870.6 Rent - Property Tax", C1313="870.7 Rent - Homeoffice", C1313="870.9 Rent - Water"),
   0,
   IF(Dashboard!$F$5="Quick",
      IF(OR(C1313="190 Automobile",C1313="200 computer hardware",C1313="210 Computer software",C1313="220 Quickbooks software",C1313="230 Office equipment",C1313="240 Office furniture"),
         E1313-(E1313/(1+Dashboard!$F$4)),
         0
      ),
      IF(C1313="750 Business promotion",
         E1313-(E1313/(1+4.793/100)),
         E1313-(E1313/(1+Dashboard!$F$4))
      )
   )
)</f>
        <v>0</v>
      </c>
      <c r="J1313" s="40">
        <f>Bank2[[#This Row],[Money in/ (Money out)]]-Bank2[[#This Row],[GST/HST]]</f>
        <v>0</v>
      </c>
      <c r="L1313" s="37">
        <f t="shared" si="60"/>
        <v>0</v>
      </c>
    </row>
    <row r="1314" spans="4:12" x14ac:dyDescent="0.2">
      <c r="D1314" s="416">
        <f>_xlfn.XLOOKUP(C:C,Table1[for Import to Bank Register dropdown],Table1[for Pivot],0,0,1)</f>
        <v>0</v>
      </c>
      <c r="E1314" s="422"/>
      <c r="F1314" s="160">
        <f t="shared" si="62"/>
        <v>2222222</v>
      </c>
      <c r="G1314" s="394">
        <f t="shared" si="61"/>
        <v>0</v>
      </c>
      <c r="I1314" s="395">
        <f>IF(OR(C1314="150 Directors advances", C1314="120 accounts receivable", C1314="720.2 Automobile - Insurance", C1314="720.3 Automobile - License", C1314="870.4 Rent - Insurance", C1314="870.6 Rent - Property Tax", C1314="870.7 Rent - Homeoffice", C1314="870.9 Rent - Water"),
   0,
   IF(Dashboard!$F$5="Quick",
      IF(OR(C1314="190 Automobile",C1314="200 computer hardware",C1314="210 Computer software",C1314="220 Quickbooks software",C1314="230 Office equipment",C1314="240 Office furniture"),
         E1314-(E1314/(1+Dashboard!$F$4)),
         0
      ),
      IF(C1314="750 Business promotion",
         E1314-(E1314/(1+4.793/100)),
         E1314-(E1314/(1+Dashboard!$F$4))
      )
   )
)</f>
        <v>0</v>
      </c>
      <c r="J1314" s="40">
        <f>Bank2[[#This Row],[Money in/ (Money out)]]-Bank2[[#This Row],[GST/HST]]</f>
        <v>0</v>
      </c>
      <c r="L1314" s="37">
        <f t="shared" si="60"/>
        <v>0</v>
      </c>
    </row>
    <row r="1315" spans="4:12" x14ac:dyDescent="0.2">
      <c r="D1315" s="416">
        <f>_xlfn.XLOOKUP(C:C,Table1[for Import to Bank Register dropdown],Table1[for Pivot],0,0,1)</f>
        <v>0</v>
      </c>
      <c r="E1315" s="422"/>
      <c r="F1315" s="160">
        <f t="shared" si="62"/>
        <v>2222222</v>
      </c>
      <c r="G1315" s="394">
        <f t="shared" si="61"/>
        <v>0</v>
      </c>
      <c r="I1315" s="395">
        <f>IF(OR(C1315="150 Directors advances", C1315="120 accounts receivable", C1315="720.2 Automobile - Insurance", C1315="720.3 Automobile - License", C1315="870.4 Rent - Insurance", C1315="870.6 Rent - Property Tax", C1315="870.7 Rent - Homeoffice", C1315="870.9 Rent - Water"),
   0,
   IF(Dashboard!$F$5="Quick",
      IF(OR(C1315="190 Automobile",C1315="200 computer hardware",C1315="210 Computer software",C1315="220 Quickbooks software",C1315="230 Office equipment",C1315="240 Office furniture"),
         E1315-(E1315/(1+Dashboard!$F$4)),
         0
      ),
      IF(C1315="750 Business promotion",
         E1315-(E1315/(1+4.793/100)),
         E1315-(E1315/(1+Dashboard!$F$4))
      )
   )
)</f>
        <v>0</v>
      </c>
      <c r="J1315" s="40">
        <f>Bank2[[#This Row],[Money in/ (Money out)]]-Bank2[[#This Row],[GST/HST]]</f>
        <v>0</v>
      </c>
      <c r="L1315" s="37">
        <f t="shared" si="60"/>
        <v>0</v>
      </c>
    </row>
    <row r="1316" spans="4:12" x14ac:dyDescent="0.2">
      <c r="D1316" s="416">
        <f>_xlfn.XLOOKUP(C:C,Table1[for Import to Bank Register dropdown],Table1[for Pivot],0,0,1)</f>
        <v>0</v>
      </c>
      <c r="E1316" s="422"/>
      <c r="F1316" s="160">
        <f t="shared" si="62"/>
        <v>2222222</v>
      </c>
      <c r="G1316" s="394">
        <f t="shared" si="61"/>
        <v>0</v>
      </c>
      <c r="I1316" s="395">
        <f>IF(OR(C1316="150 Directors advances", C1316="120 accounts receivable", C1316="720.2 Automobile - Insurance", C1316="720.3 Automobile - License", C1316="870.4 Rent - Insurance", C1316="870.6 Rent - Property Tax", C1316="870.7 Rent - Homeoffice", C1316="870.9 Rent - Water"),
   0,
   IF(Dashboard!$F$5="Quick",
      IF(OR(C1316="190 Automobile",C1316="200 computer hardware",C1316="210 Computer software",C1316="220 Quickbooks software",C1316="230 Office equipment",C1316="240 Office furniture"),
         E1316-(E1316/(1+Dashboard!$F$4)),
         0
      ),
      IF(C1316="750 Business promotion",
         E1316-(E1316/(1+4.793/100)),
         E1316-(E1316/(1+Dashboard!$F$4))
      )
   )
)</f>
        <v>0</v>
      </c>
      <c r="J1316" s="40">
        <f>Bank2[[#This Row],[Money in/ (Money out)]]-Bank2[[#This Row],[GST/HST]]</f>
        <v>0</v>
      </c>
      <c r="L1316" s="37">
        <f t="shared" si="60"/>
        <v>0</v>
      </c>
    </row>
    <row r="1317" spans="4:12" x14ac:dyDescent="0.2">
      <c r="D1317" s="416">
        <f>_xlfn.XLOOKUP(C:C,Table1[for Import to Bank Register dropdown],Table1[for Pivot],0,0,1)</f>
        <v>0</v>
      </c>
      <c r="E1317" s="422"/>
      <c r="F1317" s="160">
        <f t="shared" si="62"/>
        <v>2222222</v>
      </c>
      <c r="G1317" s="394">
        <f t="shared" si="61"/>
        <v>0</v>
      </c>
      <c r="I1317" s="395">
        <f>IF(OR(C1317="150 Directors advances", C1317="120 accounts receivable", C1317="720.2 Automobile - Insurance", C1317="720.3 Automobile - License", C1317="870.4 Rent - Insurance", C1317="870.6 Rent - Property Tax", C1317="870.7 Rent - Homeoffice", C1317="870.9 Rent - Water"),
   0,
   IF(Dashboard!$F$5="Quick",
      IF(OR(C1317="190 Automobile",C1317="200 computer hardware",C1317="210 Computer software",C1317="220 Quickbooks software",C1317="230 Office equipment",C1317="240 Office furniture"),
         E1317-(E1317/(1+Dashboard!$F$4)),
         0
      ),
      IF(C1317="750 Business promotion",
         E1317-(E1317/(1+4.793/100)),
         E1317-(E1317/(1+Dashboard!$F$4))
      )
   )
)</f>
        <v>0</v>
      </c>
      <c r="J1317" s="40">
        <f>Bank2[[#This Row],[Money in/ (Money out)]]-Bank2[[#This Row],[GST/HST]]</f>
        <v>0</v>
      </c>
      <c r="L1317" s="37">
        <f t="shared" si="60"/>
        <v>0</v>
      </c>
    </row>
    <row r="1318" spans="4:12" x14ac:dyDescent="0.2">
      <c r="D1318" s="416">
        <f>_xlfn.XLOOKUP(C:C,Table1[for Import to Bank Register dropdown],Table1[for Pivot],0,0,1)</f>
        <v>0</v>
      </c>
      <c r="E1318" s="422"/>
      <c r="F1318" s="160">
        <f t="shared" si="62"/>
        <v>2222222</v>
      </c>
      <c r="G1318" s="394">
        <f t="shared" si="61"/>
        <v>0</v>
      </c>
      <c r="I1318" s="395">
        <f>IF(OR(C1318="150 Directors advances", C1318="120 accounts receivable", C1318="720.2 Automobile - Insurance", C1318="720.3 Automobile - License", C1318="870.4 Rent - Insurance", C1318="870.6 Rent - Property Tax", C1318="870.7 Rent - Homeoffice", C1318="870.9 Rent - Water"),
   0,
   IF(Dashboard!$F$5="Quick",
      IF(OR(C1318="190 Automobile",C1318="200 computer hardware",C1318="210 Computer software",C1318="220 Quickbooks software",C1318="230 Office equipment",C1318="240 Office furniture"),
         E1318-(E1318/(1+Dashboard!$F$4)),
         0
      ),
      IF(C1318="750 Business promotion",
         E1318-(E1318/(1+4.793/100)),
         E1318-(E1318/(1+Dashboard!$F$4))
      )
   )
)</f>
        <v>0</v>
      </c>
      <c r="J1318" s="40">
        <f>Bank2[[#This Row],[Money in/ (Money out)]]-Bank2[[#This Row],[GST/HST]]</f>
        <v>0</v>
      </c>
      <c r="L1318" s="37">
        <f t="shared" si="60"/>
        <v>0</v>
      </c>
    </row>
    <row r="1319" spans="4:12" x14ac:dyDescent="0.2">
      <c r="D1319" s="416">
        <f>_xlfn.XLOOKUP(C:C,Table1[for Import to Bank Register dropdown],Table1[for Pivot],0,0,1)</f>
        <v>0</v>
      </c>
      <c r="E1319" s="422"/>
      <c r="F1319" s="160">
        <f t="shared" si="62"/>
        <v>2222222</v>
      </c>
      <c r="G1319" s="394">
        <f t="shared" si="61"/>
        <v>0</v>
      </c>
      <c r="I1319" s="395">
        <f>IF(OR(C1319="150 Directors advances", C1319="120 accounts receivable", C1319="720.2 Automobile - Insurance", C1319="720.3 Automobile - License", C1319="870.4 Rent - Insurance", C1319="870.6 Rent - Property Tax", C1319="870.7 Rent - Homeoffice", C1319="870.9 Rent - Water"),
   0,
   IF(Dashboard!$F$5="Quick",
      IF(OR(C1319="190 Automobile",C1319="200 computer hardware",C1319="210 Computer software",C1319="220 Quickbooks software",C1319="230 Office equipment",C1319="240 Office furniture"),
         E1319-(E1319/(1+Dashboard!$F$4)),
         0
      ),
      IF(C1319="750 Business promotion",
         E1319-(E1319/(1+4.793/100)),
         E1319-(E1319/(1+Dashboard!$F$4))
      )
   )
)</f>
        <v>0</v>
      </c>
      <c r="J1319" s="40">
        <f>Bank2[[#This Row],[Money in/ (Money out)]]-Bank2[[#This Row],[GST/HST]]</f>
        <v>0</v>
      </c>
      <c r="L1319" s="37">
        <f t="shared" si="60"/>
        <v>0</v>
      </c>
    </row>
    <row r="1320" spans="4:12" x14ac:dyDescent="0.2">
      <c r="D1320" s="416">
        <f>_xlfn.XLOOKUP(C:C,Table1[for Import to Bank Register dropdown],Table1[for Pivot],0,0,1)</f>
        <v>0</v>
      </c>
      <c r="E1320" s="422"/>
      <c r="F1320" s="160">
        <f t="shared" si="62"/>
        <v>2222222</v>
      </c>
      <c r="G1320" s="394">
        <f t="shared" si="61"/>
        <v>0</v>
      </c>
      <c r="I1320" s="395">
        <f>IF(OR(C1320="150 Directors advances", C1320="120 accounts receivable", C1320="720.2 Automobile - Insurance", C1320="720.3 Automobile - License", C1320="870.4 Rent - Insurance", C1320="870.6 Rent - Property Tax", C1320="870.7 Rent - Homeoffice", C1320="870.9 Rent - Water"),
   0,
   IF(Dashboard!$F$5="Quick",
      IF(OR(C1320="190 Automobile",C1320="200 computer hardware",C1320="210 Computer software",C1320="220 Quickbooks software",C1320="230 Office equipment",C1320="240 Office furniture"),
         E1320-(E1320/(1+Dashboard!$F$4)),
         0
      ),
      IF(C1320="750 Business promotion",
         E1320-(E1320/(1+4.793/100)),
         E1320-(E1320/(1+Dashboard!$F$4))
      )
   )
)</f>
        <v>0</v>
      </c>
      <c r="J1320" s="40">
        <f>Bank2[[#This Row],[Money in/ (Money out)]]-Bank2[[#This Row],[GST/HST]]</f>
        <v>0</v>
      </c>
      <c r="L1320" s="37">
        <f t="shared" si="60"/>
        <v>0</v>
      </c>
    </row>
    <row r="1321" spans="4:12" x14ac:dyDescent="0.2">
      <c r="D1321" s="416">
        <f>_xlfn.XLOOKUP(C:C,Table1[for Import to Bank Register dropdown],Table1[for Pivot],0,0,1)</f>
        <v>0</v>
      </c>
      <c r="E1321" s="422"/>
      <c r="F1321" s="160">
        <f t="shared" si="62"/>
        <v>2222222</v>
      </c>
      <c r="G1321" s="394">
        <f t="shared" si="61"/>
        <v>0</v>
      </c>
      <c r="I1321" s="395">
        <f>IF(OR(C1321="150 Directors advances", C1321="120 accounts receivable", C1321="720.2 Automobile - Insurance", C1321="720.3 Automobile - License", C1321="870.4 Rent - Insurance", C1321="870.6 Rent - Property Tax", C1321="870.7 Rent - Homeoffice", C1321="870.9 Rent - Water"),
   0,
   IF(Dashboard!$F$5="Quick",
      IF(OR(C1321="190 Automobile",C1321="200 computer hardware",C1321="210 Computer software",C1321="220 Quickbooks software",C1321="230 Office equipment",C1321="240 Office furniture"),
         E1321-(E1321/(1+Dashboard!$F$4)),
         0
      ),
      IF(C1321="750 Business promotion",
         E1321-(E1321/(1+4.793/100)),
         E1321-(E1321/(1+Dashboard!$F$4))
      )
   )
)</f>
        <v>0</v>
      </c>
      <c r="J1321" s="40">
        <f>Bank2[[#This Row],[Money in/ (Money out)]]-Bank2[[#This Row],[GST/HST]]</f>
        <v>0</v>
      </c>
      <c r="L1321" s="37">
        <f t="shared" si="60"/>
        <v>0</v>
      </c>
    </row>
    <row r="1322" spans="4:12" x14ac:dyDescent="0.2">
      <c r="D1322" s="416">
        <f>_xlfn.XLOOKUP(C:C,Table1[for Import to Bank Register dropdown],Table1[for Pivot],0,0,1)</f>
        <v>0</v>
      </c>
      <c r="E1322" s="422"/>
      <c r="F1322" s="160">
        <f t="shared" si="62"/>
        <v>2222222</v>
      </c>
      <c r="G1322" s="394">
        <f t="shared" si="61"/>
        <v>0</v>
      </c>
      <c r="I1322" s="395">
        <f>IF(OR(C1322="150 Directors advances", C1322="120 accounts receivable", C1322="720.2 Automobile - Insurance", C1322="720.3 Automobile - License", C1322="870.4 Rent - Insurance", C1322="870.6 Rent - Property Tax", C1322="870.7 Rent - Homeoffice", C1322="870.9 Rent - Water"),
   0,
   IF(Dashboard!$F$5="Quick",
      IF(OR(C1322="190 Automobile",C1322="200 computer hardware",C1322="210 Computer software",C1322="220 Quickbooks software",C1322="230 Office equipment",C1322="240 Office furniture"),
         E1322-(E1322/(1+Dashboard!$F$4)),
         0
      ),
      IF(C1322="750 Business promotion",
         E1322-(E1322/(1+4.793/100)),
         E1322-(E1322/(1+Dashboard!$F$4))
      )
   )
)</f>
        <v>0</v>
      </c>
      <c r="J1322" s="40">
        <f>Bank2[[#This Row],[Money in/ (Money out)]]-Bank2[[#This Row],[GST/HST]]</f>
        <v>0</v>
      </c>
      <c r="L1322" s="37">
        <f t="shared" si="60"/>
        <v>0</v>
      </c>
    </row>
    <row r="1323" spans="4:12" x14ac:dyDescent="0.2">
      <c r="D1323" s="416">
        <f>_xlfn.XLOOKUP(C:C,Table1[for Import to Bank Register dropdown],Table1[for Pivot],0,0,1)</f>
        <v>0</v>
      </c>
      <c r="E1323" s="422"/>
      <c r="F1323" s="160">
        <f t="shared" si="62"/>
        <v>2222222</v>
      </c>
      <c r="G1323" s="394">
        <f t="shared" si="61"/>
        <v>0</v>
      </c>
      <c r="I1323" s="395">
        <f>IF(OR(C1323="150 Directors advances", C1323="120 accounts receivable", C1323="720.2 Automobile - Insurance", C1323="720.3 Automobile - License", C1323="870.4 Rent - Insurance", C1323="870.6 Rent - Property Tax", C1323="870.7 Rent - Homeoffice", C1323="870.9 Rent - Water"),
   0,
   IF(Dashboard!$F$5="Quick",
      IF(OR(C1323="190 Automobile",C1323="200 computer hardware",C1323="210 Computer software",C1323="220 Quickbooks software",C1323="230 Office equipment",C1323="240 Office furniture"),
         E1323-(E1323/(1+Dashboard!$F$4)),
         0
      ),
      IF(C1323="750 Business promotion",
         E1323-(E1323/(1+4.793/100)),
         E1323-(E1323/(1+Dashboard!$F$4))
      )
   )
)</f>
        <v>0</v>
      </c>
      <c r="J1323" s="40">
        <f>Bank2[[#This Row],[Money in/ (Money out)]]-Bank2[[#This Row],[GST/HST]]</f>
        <v>0</v>
      </c>
      <c r="L1323" s="37">
        <f t="shared" si="60"/>
        <v>0</v>
      </c>
    </row>
    <row r="1324" spans="4:12" x14ac:dyDescent="0.2">
      <c r="D1324" s="416">
        <f>_xlfn.XLOOKUP(C:C,Table1[for Import to Bank Register dropdown],Table1[for Pivot],0,0,1)</f>
        <v>0</v>
      </c>
      <c r="E1324" s="422"/>
      <c r="F1324" s="160">
        <f t="shared" si="62"/>
        <v>2222222</v>
      </c>
      <c r="G1324" s="394">
        <f t="shared" si="61"/>
        <v>0</v>
      </c>
      <c r="I1324" s="395">
        <f>IF(OR(C1324="150 Directors advances", C1324="120 accounts receivable", C1324="720.2 Automobile - Insurance", C1324="720.3 Automobile - License", C1324="870.4 Rent - Insurance", C1324="870.6 Rent - Property Tax", C1324="870.7 Rent - Homeoffice", C1324="870.9 Rent - Water"),
   0,
   IF(Dashboard!$F$5="Quick",
      IF(OR(C1324="190 Automobile",C1324="200 computer hardware",C1324="210 Computer software",C1324="220 Quickbooks software",C1324="230 Office equipment",C1324="240 Office furniture"),
         E1324-(E1324/(1+Dashboard!$F$4)),
         0
      ),
      IF(C1324="750 Business promotion",
         E1324-(E1324/(1+4.793/100)),
         E1324-(E1324/(1+Dashboard!$F$4))
      )
   )
)</f>
        <v>0</v>
      </c>
      <c r="J1324" s="40">
        <f>Bank2[[#This Row],[Money in/ (Money out)]]-Bank2[[#This Row],[GST/HST]]</f>
        <v>0</v>
      </c>
      <c r="L1324" s="37">
        <f t="shared" si="60"/>
        <v>0</v>
      </c>
    </row>
    <row r="1325" spans="4:12" x14ac:dyDescent="0.2">
      <c r="D1325" s="416">
        <f>_xlfn.XLOOKUP(C:C,Table1[for Import to Bank Register dropdown],Table1[for Pivot],0,0,1)</f>
        <v>0</v>
      </c>
      <c r="E1325" s="422"/>
      <c r="F1325" s="160">
        <f t="shared" si="62"/>
        <v>2222222</v>
      </c>
      <c r="G1325" s="394">
        <f t="shared" si="61"/>
        <v>0</v>
      </c>
      <c r="I1325" s="395">
        <f>IF(OR(C1325="150 Directors advances", C1325="120 accounts receivable", C1325="720.2 Automobile - Insurance", C1325="720.3 Automobile - License", C1325="870.4 Rent - Insurance", C1325="870.6 Rent - Property Tax", C1325="870.7 Rent - Homeoffice", C1325="870.9 Rent - Water"),
   0,
   IF(Dashboard!$F$5="Quick",
      IF(OR(C1325="190 Automobile",C1325="200 computer hardware",C1325="210 Computer software",C1325="220 Quickbooks software",C1325="230 Office equipment",C1325="240 Office furniture"),
         E1325-(E1325/(1+Dashboard!$F$4)),
         0
      ),
      IF(C1325="750 Business promotion",
         E1325-(E1325/(1+4.793/100)),
         E1325-(E1325/(1+Dashboard!$F$4))
      )
   )
)</f>
        <v>0</v>
      </c>
      <c r="J1325" s="40">
        <f>Bank2[[#This Row],[Money in/ (Money out)]]-Bank2[[#This Row],[GST/HST]]</f>
        <v>0</v>
      </c>
      <c r="L1325" s="37">
        <f t="shared" si="60"/>
        <v>0</v>
      </c>
    </row>
    <row r="1326" spans="4:12" x14ac:dyDescent="0.2">
      <c r="D1326" s="416">
        <f>_xlfn.XLOOKUP(C:C,Table1[for Import to Bank Register dropdown],Table1[for Pivot],0,0,1)</f>
        <v>0</v>
      </c>
      <c r="E1326" s="422"/>
      <c r="F1326" s="160">
        <f t="shared" si="62"/>
        <v>2222222</v>
      </c>
      <c r="G1326" s="394">
        <f t="shared" si="61"/>
        <v>0</v>
      </c>
      <c r="I1326" s="395">
        <f>IF(OR(C1326="150 Directors advances", C1326="120 accounts receivable", C1326="720.2 Automobile - Insurance", C1326="720.3 Automobile - License", C1326="870.4 Rent - Insurance", C1326="870.6 Rent - Property Tax", C1326="870.7 Rent - Homeoffice", C1326="870.9 Rent - Water"),
   0,
   IF(Dashboard!$F$5="Quick",
      IF(OR(C1326="190 Automobile",C1326="200 computer hardware",C1326="210 Computer software",C1326="220 Quickbooks software",C1326="230 Office equipment",C1326="240 Office furniture"),
         E1326-(E1326/(1+Dashboard!$F$4)),
         0
      ),
      IF(C1326="750 Business promotion",
         E1326-(E1326/(1+4.793/100)),
         E1326-(E1326/(1+Dashboard!$F$4))
      )
   )
)</f>
        <v>0</v>
      </c>
      <c r="J1326" s="40">
        <f>Bank2[[#This Row],[Money in/ (Money out)]]-Bank2[[#This Row],[GST/HST]]</f>
        <v>0</v>
      </c>
      <c r="L1326" s="37">
        <f t="shared" si="60"/>
        <v>0</v>
      </c>
    </row>
    <row r="1327" spans="4:12" x14ac:dyDescent="0.2">
      <c r="D1327" s="416">
        <f>_xlfn.XLOOKUP(C:C,Table1[for Import to Bank Register dropdown],Table1[for Pivot],0,0,1)</f>
        <v>0</v>
      </c>
      <c r="E1327" s="422"/>
      <c r="F1327" s="160">
        <f t="shared" si="62"/>
        <v>2222222</v>
      </c>
      <c r="G1327" s="394">
        <f t="shared" si="61"/>
        <v>0</v>
      </c>
      <c r="I1327" s="395">
        <f>IF(OR(C1327="150 Directors advances", C1327="120 accounts receivable", C1327="720.2 Automobile - Insurance", C1327="720.3 Automobile - License", C1327="870.4 Rent - Insurance", C1327="870.6 Rent - Property Tax", C1327="870.7 Rent - Homeoffice", C1327="870.9 Rent - Water"),
   0,
   IF(Dashboard!$F$5="Quick",
      IF(OR(C1327="190 Automobile",C1327="200 computer hardware",C1327="210 Computer software",C1327="220 Quickbooks software",C1327="230 Office equipment",C1327="240 Office furniture"),
         E1327-(E1327/(1+Dashboard!$F$4)),
         0
      ),
      IF(C1327="750 Business promotion",
         E1327-(E1327/(1+4.793/100)),
         E1327-(E1327/(1+Dashboard!$F$4))
      )
   )
)</f>
        <v>0</v>
      </c>
      <c r="J1327" s="40">
        <f>Bank2[[#This Row],[Money in/ (Money out)]]-Bank2[[#This Row],[GST/HST]]</f>
        <v>0</v>
      </c>
      <c r="L1327" s="37">
        <f t="shared" si="60"/>
        <v>0</v>
      </c>
    </row>
    <row r="1328" spans="4:12" x14ac:dyDescent="0.2">
      <c r="D1328" s="416">
        <f>_xlfn.XLOOKUP(C:C,Table1[for Import to Bank Register dropdown],Table1[for Pivot],0,0,1)</f>
        <v>0</v>
      </c>
      <c r="E1328" s="422"/>
      <c r="F1328" s="160">
        <f t="shared" si="62"/>
        <v>2222222</v>
      </c>
      <c r="G1328" s="394">
        <f t="shared" si="61"/>
        <v>0</v>
      </c>
      <c r="I1328" s="395">
        <f>IF(OR(C1328="150 Directors advances", C1328="120 accounts receivable", C1328="720.2 Automobile - Insurance", C1328="720.3 Automobile - License", C1328="870.4 Rent - Insurance", C1328="870.6 Rent - Property Tax", C1328="870.7 Rent - Homeoffice", C1328="870.9 Rent - Water"),
   0,
   IF(Dashboard!$F$5="Quick",
      IF(OR(C1328="190 Automobile",C1328="200 computer hardware",C1328="210 Computer software",C1328="220 Quickbooks software",C1328="230 Office equipment",C1328="240 Office furniture"),
         E1328-(E1328/(1+Dashboard!$F$4)),
         0
      ),
      IF(C1328="750 Business promotion",
         E1328-(E1328/(1+4.793/100)),
         E1328-(E1328/(1+Dashboard!$F$4))
      )
   )
)</f>
        <v>0</v>
      </c>
      <c r="J1328" s="40">
        <f>Bank2[[#This Row],[Money in/ (Money out)]]-Bank2[[#This Row],[GST/HST]]</f>
        <v>0</v>
      </c>
      <c r="L1328" s="37">
        <f t="shared" si="60"/>
        <v>0</v>
      </c>
    </row>
    <row r="1329" spans="4:12" x14ac:dyDescent="0.2">
      <c r="D1329" s="416">
        <f>_xlfn.XLOOKUP(C:C,Table1[for Import to Bank Register dropdown],Table1[for Pivot],0,0,1)</f>
        <v>0</v>
      </c>
      <c r="E1329" s="422"/>
      <c r="F1329" s="160">
        <f t="shared" si="62"/>
        <v>2222222</v>
      </c>
      <c r="G1329" s="394">
        <f t="shared" si="61"/>
        <v>0</v>
      </c>
      <c r="I1329" s="395">
        <f>IF(OR(C1329="150 Directors advances", C1329="120 accounts receivable", C1329="720.2 Automobile - Insurance", C1329="720.3 Automobile - License", C1329="870.4 Rent - Insurance", C1329="870.6 Rent - Property Tax", C1329="870.7 Rent - Homeoffice", C1329="870.9 Rent - Water"),
   0,
   IF(Dashboard!$F$5="Quick",
      IF(OR(C1329="190 Automobile",C1329="200 computer hardware",C1329="210 Computer software",C1329="220 Quickbooks software",C1329="230 Office equipment",C1329="240 Office furniture"),
         E1329-(E1329/(1+Dashboard!$F$4)),
         0
      ),
      IF(C1329="750 Business promotion",
         E1329-(E1329/(1+4.793/100)),
         E1329-(E1329/(1+Dashboard!$F$4))
      )
   )
)</f>
        <v>0</v>
      </c>
      <c r="J1329" s="40">
        <f>Bank2[[#This Row],[Money in/ (Money out)]]-Bank2[[#This Row],[GST/HST]]</f>
        <v>0</v>
      </c>
      <c r="L1329" s="37">
        <f t="shared" si="60"/>
        <v>0</v>
      </c>
    </row>
    <row r="1330" spans="4:12" x14ac:dyDescent="0.2">
      <c r="D1330" s="416">
        <f>_xlfn.XLOOKUP(C:C,Table1[for Import to Bank Register dropdown],Table1[for Pivot],0,0,1)</f>
        <v>0</v>
      </c>
      <c r="E1330" s="422"/>
      <c r="F1330" s="160">
        <f t="shared" si="62"/>
        <v>2222222</v>
      </c>
      <c r="G1330" s="394">
        <f t="shared" si="61"/>
        <v>0</v>
      </c>
      <c r="I1330" s="395">
        <f>IF(OR(C1330="150 Directors advances", C1330="120 accounts receivable", C1330="720.2 Automobile - Insurance", C1330="720.3 Automobile - License", C1330="870.4 Rent - Insurance", C1330="870.6 Rent - Property Tax", C1330="870.7 Rent - Homeoffice", C1330="870.9 Rent - Water"),
   0,
   IF(Dashboard!$F$5="Quick",
      IF(OR(C1330="190 Automobile",C1330="200 computer hardware",C1330="210 Computer software",C1330="220 Quickbooks software",C1330="230 Office equipment",C1330="240 Office furniture"),
         E1330-(E1330/(1+Dashboard!$F$4)),
         0
      ),
      IF(C1330="750 Business promotion",
         E1330-(E1330/(1+4.793/100)),
         E1330-(E1330/(1+Dashboard!$F$4))
      )
   )
)</f>
        <v>0</v>
      </c>
      <c r="J1330" s="40">
        <f>Bank2[[#This Row],[Money in/ (Money out)]]-Bank2[[#This Row],[GST/HST]]</f>
        <v>0</v>
      </c>
      <c r="L1330" s="37">
        <f t="shared" si="60"/>
        <v>0</v>
      </c>
    </row>
    <row r="1331" spans="4:12" x14ac:dyDescent="0.2">
      <c r="D1331" s="416">
        <f>_xlfn.XLOOKUP(C:C,Table1[for Import to Bank Register dropdown],Table1[for Pivot],0,0,1)</f>
        <v>0</v>
      </c>
      <c r="E1331" s="422"/>
      <c r="F1331" s="160">
        <f t="shared" si="62"/>
        <v>2222222</v>
      </c>
      <c r="G1331" s="394">
        <f t="shared" si="61"/>
        <v>0</v>
      </c>
      <c r="I1331" s="395">
        <f>IF(OR(C1331="150 Directors advances", C1331="120 accounts receivable", C1331="720.2 Automobile - Insurance", C1331="720.3 Automobile - License", C1331="870.4 Rent - Insurance", C1331="870.6 Rent - Property Tax", C1331="870.7 Rent - Homeoffice", C1331="870.9 Rent - Water"),
   0,
   IF(Dashboard!$F$5="Quick",
      IF(OR(C1331="190 Automobile",C1331="200 computer hardware",C1331="210 Computer software",C1331="220 Quickbooks software",C1331="230 Office equipment",C1331="240 Office furniture"),
         E1331-(E1331/(1+Dashboard!$F$4)),
         0
      ),
      IF(C1331="750 Business promotion",
         E1331-(E1331/(1+4.793/100)),
         E1331-(E1331/(1+Dashboard!$F$4))
      )
   )
)</f>
        <v>0</v>
      </c>
      <c r="J1331" s="40">
        <f>Bank2[[#This Row],[Money in/ (Money out)]]-Bank2[[#This Row],[GST/HST]]</f>
        <v>0</v>
      </c>
      <c r="L1331" s="37">
        <f t="shared" si="60"/>
        <v>0</v>
      </c>
    </row>
    <row r="1332" spans="4:12" x14ac:dyDescent="0.2">
      <c r="D1332" s="416">
        <f>_xlfn.XLOOKUP(C:C,Table1[for Import to Bank Register dropdown],Table1[for Pivot],0,0,1)</f>
        <v>0</v>
      </c>
      <c r="E1332" s="422"/>
      <c r="F1332" s="160">
        <f t="shared" si="62"/>
        <v>2222222</v>
      </c>
      <c r="G1332" s="394">
        <f t="shared" si="61"/>
        <v>0</v>
      </c>
      <c r="I1332" s="395">
        <f>IF(OR(C1332="150 Directors advances", C1332="120 accounts receivable", C1332="720.2 Automobile - Insurance", C1332="720.3 Automobile - License", C1332="870.4 Rent - Insurance", C1332="870.6 Rent - Property Tax", C1332="870.7 Rent - Homeoffice", C1332="870.9 Rent - Water"),
   0,
   IF(Dashboard!$F$5="Quick",
      IF(OR(C1332="190 Automobile",C1332="200 computer hardware",C1332="210 Computer software",C1332="220 Quickbooks software",C1332="230 Office equipment",C1332="240 Office furniture"),
         E1332-(E1332/(1+Dashboard!$F$4)),
         0
      ),
      IF(C1332="750 Business promotion",
         E1332-(E1332/(1+4.793/100)),
         E1332-(E1332/(1+Dashboard!$F$4))
      )
   )
)</f>
        <v>0</v>
      </c>
      <c r="J1332" s="40">
        <f>Bank2[[#This Row],[Money in/ (Money out)]]-Bank2[[#This Row],[GST/HST]]</f>
        <v>0</v>
      </c>
      <c r="L1332" s="37">
        <f t="shared" si="60"/>
        <v>0</v>
      </c>
    </row>
    <row r="1333" spans="4:12" x14ac:dyDescent="0.2">
      <c r="D1333" s="416">
        <f>_xlfn.XLOOKUP(C:C,Table1[for Import to Bank Register dropdown],Table1[for Pivot],0,0,1)</f>
        <v>0</v>
      </c>
      <c r="E1333" s="422"/>
      <c r="F1333" s="160">
        <f t="shared" si="62"/>
        <v>2222222</v>
      </c>
      <c r="G1333" s="394">
        <f t="shared" si="61"/>
        <v>0</v>
      </c>
      <c r="I1333" s="395">
        <f>IF(OR(C1333="150 Directors advances", C1333="120 accounts receivable", C1333="720.2 Automobile - Insurance", C1333="720.3 Automobile - License", C1333="870.4 Rent - Insurance", C1333="870.6 Rent - Property Tax", C1333="870.7 Rent - Homeoffice", C1333="870.9 Rent - Water"),
   0,
   IF(Dashboard!$F$5="Quick",
      IF(OR(C1333="190 Automobile",C1333="200 computer hardware",C1333="210 Computer software",C1333="220 Quickbooks software",C1333="230 Office equipment",C1333="240 Office furniture"),
         E1333-(E1333/(1+Dashboard!$F$4)),
         0
      ),
      IF(C1333="750 Business promotion",
         E1333-(E1333/(1+4.793/100)),
         E1333-(E1333/(1+Dashboard!$F$4))
      )
   )
)</f>
        <v>0</v>
      </c>
      <c r="J1333" s="40">
        <f>Bank2[[#This Row],[Money in/ (Money out)]]-Bank2[[#This Row],[GST/HST]]</f>
        <v>0</v>
      </c>
      <c r="L1333" s="37">
        <f t="shared" si="60"/>
        <v>0</v>
      </c>
    </row>
    <row r="1334" spans="4:12" x14ac:dyDescent="0.2">
      <c r="D1334" s="416">
        <f>_xlfn.XLOOKUP(C:C,Table1[for Import to Bank Register dropdown],Table1[for Pivot],0,0,1)</f>
        <v>0</v>
      </c>
      <c r="E1334" s="422"/>
      <c r="F1334" s="160">
        <f t="shared" si="62"/>
        <v>2222222</v>
      </c>
      <c r="G1334" s="394">
        <f t="shared" si="61"/>
        <v>0</v>
      </c>
      <c r="I1334" s="395">
        <f>IF(OR(C1334="150 Directors advances", C1334="120 accounts receivable", C1334="720.2 Automobile - Insurance", C1334="720.3 Automobile - License", C1334="870.4 Rent - Insurance", C1334="870.6 Rent - Property Tax", C1334="870.7 Rent - Homeoffice", C1334="870.9 Rent - Water"),
   0,
   IF(Dashboard!$F$5="Quick",
      IF(OR(C1334="190 Automobile",C1334="200 computer hardware",C1334="210 Computer software",C1334="220 Quickbooks software",C1334="230 Office equipment",C1334="240 Office furniture"),
         E1334-(E1334/(1+Dashboard!$F$4)),
         0
      ),
      IF(C1334="750 Business promotion",
         E1334-(E1334/(1+4.793/100)),
         E1334-(E1334/(1+Dashboard!$F$4))
      )
   )
)</f>
        <v>0</v>
      </c>
      <c r="J1334" s="40">
        <f>Bank2[[#This Row],[Money in/ (Money out)]]-Bank2[[#This Row],[GST/HST]]</f>
        <v>0</v>
      </c>
      <c r="L1334" s="37">
        <f t="shared" si="60"/>
        <v>0</v>
      </c>
    </row>
    <row r="1335" spans="4:12" x14ac:dyDescent="0.2">
      <c r="D1335" s="416">
        <f>_xlfn.XLOOKUP(C:C,Table1[for Import to Bank Register dropdown],Table1[for Pivot],0,0,1)</f>
        <v>0</v>
      </c>
      <c r="E1335" s="422"/>
      <c r="F1335" s="160">
        <f t="shared" si="62"/>
        <v>2222222</v>
      </c>
      <c r="G1335" s="394">
        <f t="shared" si="61"/>
        <v>0</v>
      </c>
      <c r="I1335" s="395">
        <f>IF(OR(C1335="150 Directors advances", C1335="120 accounts receivable", C1335="720.2 Automobile - Insurance", C1335="720.3 Automobile - License", C1335="870.4 Rent - Insurance", C1335="870.6 Rent - Property Tax", C1335="870.7 Rent - Homeoffice", C1335="870.9 Rent - Water"),
   0,
   IF(Dashboard!$F$5="Quick",
      IF(OR(C1335="190 Automobile",C1335="200 computer hardware",C1335="210 Computer software",C1335="220 Quickbooks software",C1335="230 Office equipment",C1335="240 Office furniture"),
         E1335-(E1335/(1+Dashboard!$F$4)),
         0
      ),
      IF(C1335="750 Business promotion",
         E1335-(E1335/(1+4.793/100)),
         E1335-(E1335/(1+Dashboard!$F$4))
      )
   )
)</f>
        <v>0</v>
      </c>
      <c r="J1335" s="40">
        <f>Bank2[[#This Row],[Money in/ (Money out)]]-Bank2[[#This Row],[GST/HST]]</f>
        <v>0</v>
      </c>
      <c r="L1335" s="37">
        <f t="shared" si="60"/>
        <v>0</v>
      </c>
    </row>
    <row r="1336" spans="4:12" x14ac:dyDescent="0.2">
      <c r="D1336" s="416">
        <f>_xlfn.XLOOKUP(C:C,Table1[for Import to Bank Register dropdown],Table1[for Pivot],0,0,1)</f>
        <v>0</v>
      </c>
      <c r="E1336" s="422"/>
      <c r="F1336" s="160">
        <f t="shared" si="62"/>
        <v>2222222</v>
      </c>
      <c r="G1336" s="394">
        <f t="shared" si="61"/>
        <v>0</v>
      </c>
      <c r="I1336" s="395">
        <f>IF(OR(C1336="150 Directors advances", C1336="120 accounts receivable", C1336="720.2 Automobile - Insurance", C1336="720.3 Automobile - License", C1336="870.4 Rent - Insurance", C1336="870.6 Rent - Property Tax", C1336="870.7 Rent - Homeoffice", C1336="870.9 Rent - Water"),
   0,
   IF(Dashboard!$F$5="Quick",
      IF(OR(C1336="190 Automobile",C1336="200 computer hardware",C1336="210 Computer software",C1336="220 Quickbooks software",C1336="230 Office equipment",C1336="240 Office furniture"),
         E1336-(E1336/(1+Dashboard!$F$4)),
         0
      ),
      IF(C1336="750 Business promotion",
         E1336-(E1336/(1+4.793/100)),
         E1336-(E1336/(1+Dashboard!$F$4))
      )
   )
)</f>
        <v>0</v>
      </c>
      <c r="J1336" s="40">
        <f>Bank2[[#This Row],[Money in/ (Money out)]]-Bank2[[#This Row],[GST/HST]]</f>
        <v>0</v>
      </c>
      <c r="L1336" s="37">
        <f t="shared" si="60"/>
        <v>0</v>
      </c>
    </row>
    <row r="1337" spans="4:12" x14ac:dyDescent="0.2">
      <c r="D1337" s="416">
        <f>_xlfn.XLOOKUP(C:C,Table1[for Import to Bank Register dropdown],Table1[for Pivot],0,0,1)</f>
        <v>0</v>
      </c>
      <c r="E1337" s="422"/>
      <c r="F1337" s="160">
        <f t="shared" si="62"/>
        <v>2222222</v>
      </c>
      <c r="G1337" s="394">
        <f t="shared" si="61"/>
        <v>0</v>
      </c>
      <c r="I1337" s="395">
        <f>IF(OR(C1337="150 Directors advances", C1337="120 accounts receivable", C1337="720.2 Automobile - Insurance", C1337="720.3 Automobile - License", C1337="870.4 Rent - Insurance", C1337="870.6 Rent - Property Tax", C1337="870.7 Rent - Homeoffice", C1337="870.9 Rent - Water"),
   0,
   IF(Dashboard!$F$5="Quick",
      IF(OR(C1337="190 Automobile",C1337="200 computer hardware",C1337="210 Computer software",C1337="220 Quickbooks software",C1337="230 Office equipment",C1337="240 Office furniture"),
         E1337-(E1337/(1+Dashboard!$F$4)),
         0
      ),
      IF(C1337="750 Business promotion",
         E1337-(E1337/(1+4.793/100)),
         E1337-(E1337/(1+Dashboard!$F$4))
      )
   )
)</f>
        <v>0</v>
      </c>
      <c r="J1337" s="40">
        <f>Bank2[[#This Row],[Money in/ (Money out)]]-Bank2[[#This Row],[GST/HST]]</f>
        <v>0</v>
      </c>
      <c r="L1337" s="37">
        <f t="shared" si="60"/>
        <v>0</v>
      </c>
    </row>
    <row r="1338" spans="4:12" x14ac:dyDescent="0.2">
      <c r="D1338" s="416">
        <f>_xlfn.XLOOKUP(C:C,Table1[for Import to Bank Register dropdown],Table1[for Pivot],0,0,1)</f>
        <v>0</v>
      </c>
      <c r="E1338" s="422"/>
      <c r="F1338" s="160">
        <f t="shared" si="62"/>
        <v>2222222</v>
      </c>
      <c r="G1338" s="394">
        <f t="shared" si="61"/>
        <v>0</v>
      </c>
      <c r="I1338" s="395">
        <f>IF(OR(C1338="150 Directors advances", C1338="120 accounts receivable", C1338="720.2 Automobile - Insurance", C1338="720.3 Automobile - License", C1338="870.4 Rent - Insurance", C1338="870.6 Rent - Property Tax", C1338="870.7 Rent - Homeoffice", C1338="870.9 Rent - Water"),
   0,
   IF(Dashboard!$F$5="Quick",
      IF(OR(C1338="190 Automobile",C1338="200 computer hardware",C1338="210 Computer software",C1338="220 Quickbooks software",C1338="230 Office equipment",C1338="240 Office furniture"),
         E1338-(E1338/(1+Dashboard!$F$4)),
         0
      ),
      IF(C1338="750 Business promotion",
         E1338-(E1338/(1+4.793/100)),
         E1338-(E1338/(1+Dashboard!$F$4))
      )
   )
)</f>
        <v>0</v>
      </c>
      <c r="J1338" s="40">
        <f>Bank2[[#This Row],[Money in/ (Money out)]]-Bank2[[#This Row],[GST/HST]]</f>
        <v>0</v>
      </c>
      <c r="L1338" s="37">
        <f t="shared" si="60"/>
        <v>0</v>
      </c>
    </row>
    <row r="1339" spans="4:12" x14ac:dyDescent="0.2">
      <c r="D1339" s="416">
        <f>_xlfn.XLOOKUP(C:C,Table1[for Import to Bank Register dropdown],Table1[for Pivot],0,0,1)</f>
        <v>0</v>
      </c>
      <c r="E1339" s="422"/>
      <c r="F1339" s="160">
        <f t="shared" si="62"/>
        <v>2222222</v>
      </c>
      <c r="G1339" s="394">
        <f t="shared" si="61"/>
        <v>0</v>
      </c>
      <c r="I1339" s="395">
        <f>IF(OR(C1339="150 Directors advances", C1339="120 accounts receivable", C1339="720.2 Automobile - Insurance", C1339="720.3 Automobile - License", C1339="870.4 Rent - Insurance", C1339="870.6 Rent - Property Tax", C1339="870.7 Rent - Homeoffice", C1339="870.9 Rent - Water"),
   0,
   IF(Dashboard!$F$5="Quick",
      IF(OR(C1339="190 Automobile",C1339="200 computer hardware",C1339="210 Computer software",C1339="220 Quickbooks software",C1339="230 Office equipment",C1339="240 Office furniture"),
         E1339-(E1339/(1+Dashboard!$F$4)),
         0
      ),
      IF(C1339="750 Business promotion",
         E1339-(E1339/(1+4.793/100)),
         E1339-(E1339/(1+Dashboard!$F$4))
      )
   )
)</f>
        <v>0</v>
      </c>
      <c r="J1339" s="40">
        <f>Bank2[[#This Row],[Money in/ (Money out)]]-Bank2[[#This Row],[GST/HST]]</f>
        <v>0</v>
      </c>
      <c r="L1339" s="37">
        <f t="shared" si="60"/>
        <v>0</v>
      </c>
    </row>
    <row r="1340" spans="4:12" x14ac:dyDescent="0.2">
      <c r="D1340" s="416">
        <f>_xlfn.XLOOKUP(C:C,Table1[for Import to Bank Register dropdown],Table1[for Pivot],0,0,1)</f>
        <v>0</v>
      </c>
      <c r="E1340" s="422"/>
      <c r="F1340" s="160">
        <f t="shared" si="62"/>
        <v>2222222</v>
      </c>
      <c r="G1340" s="394">
        <f t="shared" si="61"/>
        <v>0</v>
      </c>
      <c r="I1340" s="395">
        <f>IF(OR(C1340="150 Directors advances", C1340="120 accounts receivable", C1340="720.2 Automobile - Insurance", C1340="720.3 Automobile - License", C1340="870.4 Rent - Insurance", C1340="870.6 Rent - Property Tax", C1340="870.7 Rent - Homeoffice", C1340="870.9 Rent - Water"),
   0,
   IF(Dashboard!$F$5="Quick",
      IF(OR(C1340="190 Automobile",C1340="200 computer hardware",C1340="210 Computer software",C1340="220 Quickbooks software",C1340="230 Office equipment",C1340="240 Office furniture"),
         E1340-(E1340/(1+Dashboard!$F$4)),
         0
      ),
      IF(C1340="750 Business promotion",
         E1340-(E1340/(1+4.793/100)),
         E1340-(E1340/(1+Dashboard!$F$4))
      )
   )
)</f>
        <v>0</v>
      </c>
      <c r="J1340" s="40">
        <f>Bank2[[#This Row],[Money in/ (Money out)]]-Bank2[[#This Row],[GST/HST]]</f>
        <v>0</v>
      </c>
      <c r="L1340" s="37">
        <f t="shared" si="60"/>
        <v>0</v>
      </c>
    </row>
    <row r="1341" spans="4:12" x14ac:dyDescent="0.2">
      <c r="D1341" s="416">
        <f>_xlfn.XLOOKUP(C:C,Table1[for Import to Bank Register dropdown],Table1[for Pivot],0,0,1)</f>
        <v>0</v>
      </c>
      <c r="E1341" s="422"/>
      <c r="F1341" s="160">
        <f t="shared" si="62"/>
        <v>2222222</v>
      </c>
      <c r="G1341" s="394">
        <f t="shared" si="61"/>
        <v>0</v>
      </c>
      <c r="I1341" s="395">
        <f>IF(OR(C1341="150 Directors advances", C1341="120 accounts receivable", C1341="720.2 Automobile - Insurance", C1341="720.3 Automobile - License", C1341="870.4 Rent - Insurance", C1341="870.6 Rent - Property Tax", C1341="870.7 Rent - Homeoffice", C1341="870.9 Rent - Water"),
   0,
   IF(Dashboard!$F$5="Quick",
      IF(OR(C1341="190 Automobile",C1341="200 computer hardware",C1341="210 Computer software",C1341="220 Quickbooks software",C1341="230 Office equipment",C1341="240 Office furniture"),
         E1341-(E1341/(1+Dashboard!$F$4)),
         0
      ),
      IF(C1341="750 Business promotion",
         E1341-(E1341/(1+4.793/100)),
         E1341-(E1341/(1+Dashboard!$F$4))
      )
   )
)</f>
        <v>0</v>
      </c>
      <c r="J1341" s="40">
        <f>Bank2[[#This Row],[Money in/ (Money out)]]-Bank2[[#This Row],[GST/HST]]</f>
        <v>0</v>
      </c>
      <c r="L1341" s="37">
        <f t="shared" si="60"/>
        <v>0</v>
      </c>
    </row>
    <row r="1342" spans="4:12" x14ac:dyDescent="0.2">
      <c r="D1342" s="416">
        <f>_xlfn.XLOOKUP(C:C,Table1[for Import to Bank Register dropdown],Table1[for Pivot],0,0,1)</f>
        <v>0</v>
      </c>
      <c r="E1342" s="422"/>
      <c r="F1342" s="160">
        <f t="shared" si="62"/>
        <v>2222222</v>
      </c>
      <c r="G1342" s="394">
        <f t="shared" si="61"/>
        <v>0</v>
      </c>
      <c r="I1342" s="395">
        <f>IF(OR(C1342="150 Directors advances", C1342="120 accounts receivable", C1342="720.2 Automobile - Insurance", C1342="720.3 Automobile - License", C1342="870.4 Rent - Insurance", C1342="870.6 Rent - Property Tax", C1342="870.7 Rent - Homeoffice", C1342="870.9 Rent - Water"),
   0,
   IF(Dashboard!$F$5="Quick",
      IF(OR(C1342="190 Automobile",C1342="200 computer hardware",C1342="210 Computer software",C1342="220 Quickbooks software",C1342="230 Office equipment",C1342="240 Office furniture"),
         E1342-(E1342/(1+Dashboard!$F$4)),
         0
      ),
      IF(C1342="750 Business promotion",
         E1342-(E1342/(1+4.793/100)),
         E1342-(E1342/(1+Dashboard!$F$4))
      )
   )
)</f>
        <v>0</v>
      </c>
      <c r="J1342" s="40">
        <f>Bank2[[#This Row],[Money in/ (Money out)]]-Bank2[[#This Row],[GST/HST]]</f>
        <v>0</v>
      </c>
      <c r="L1342" s="37">
        <f t="shared" si="60"/>
        <v>0</v>
      </c>
    </row>
    <row r="1343" spans="4:12" x14ac:dyDescent="0.2">
      <c r="D1343" s="416">
        <f>_xlfn.XLOOKUP(C:C,Table1[for Import to Bank Register dropdown],Table1[for Pivot],0,0,1)</f>
        <v>0</v>
      </c>
      <c r="E1343" s="422"/>
      <c r="F1343" s="160">
        <f t="shared" si="62"/>
        <v>2222222</v>
      </c>
      <c r="G1343" s="394">
        <f t="shared" si="61"/>
        <v>0</v>
      </c>
      <c r="I1343" s="395">
        <f>IF(OR(C1343="150 Directors advances", C1343="120 accounts receivable", C1343="720.2 Automobile - Insurance", C1343="720.3 Automobile - License", C1343="870.4 Rent - Insurance", C1343="870.6 Rent - Property Tax", C1343="870.7 Rent - Homeoffice", C1343="870.9 Rent - Water"),
   0,
   IF(Dashboard!$F$5="Quick",
      IF(OR(C1343="190 Automobile",C1343="200 computer hardware",C1343="210 Computer software",C1343="220 Quickbooks software",C1343="230 Office equipment",C1343="240 Office furniture"),
         E1343-(E1343/(1+Dashboard!$F$4)),
         0
      ),
      IF(C1343="750 Business promotion",
         E1343-(E1343/(1+4.793/100)),
         E1343-(E1343/(1+Dashboard!$F$4))
      )
   )
)</f>
        <v>0</v>
      </c>
      <c r="J1343" s="40">
        <f>Bank2[[#This Row],[Money in/ (Money out)]]-Bank2[[#This Row],[GST/HST]]</f>
        <v>0</v>
      </c>
      <c r="L1343" s="37">
        <f t="shared" si="60"/>
        <v>0</v>
      </c>
    </row>
    <row r="1344" spans="4:12" x14ac:dyDescent="0.2">
      <c r="D1344" s="416">
        <f>_xlfn.XLOOKUP(C:C,Table1[for Import to Bank Register dropdown],Table1[for Pivot],0,0,1)</f>
        <v>0</v>
      </c>
      <c r="E1344" s="422"/>
      <c r="F1344" s="160">
        <f t="shared" si="62"/>
        <v>2222222</v>
      </c>
      <c r="G1344" s="394">
        <f t="shared" si="61"/>
        <v>0</v>
      </c>
      <c r="I1344" s="395">
        <f>IF(OR(C1344="150 Directors advances", C1344="120 accounts receivable", C1344="720.2 Automobile - Insurance", C1344="720.3 Automobile - License", C1344="870.4 Rent - Insurance", C1344="870.6 Rent - Property Tax", C1344="870.7 Rent - Homeoffice", C1344="870.9 Rent - Water"),
   0,
   IF(Dashboard!$F$5="Quick",
      IF(OR(C1344="190 Automobile",C1344="200 computer hardware",C1344="210 Computer software",C1344="220 Quickbooks software",C1344="230 Office equipment",C1344="240 Office furniture"),
         E1344-(E1344/(1+Dashboard!$F$4)),
         0
      ),
      IF(C1344="750 Business promotion",
         E1344-(E1344/(1+4.793/100)),
         E1344-(E1344/(1+Dashboard!$F$4))
      )
   )
)</f>
        <v>0</v>
      </c>
      <c r="J1344" s="40">
        <f>Bank2[[#This Row],[Money in/ (Money out)]]-Bank2[[#This Row],[GST/HST]]</f>
        <v>0</v>
      </c>
      <c r="L1344" s="37">
        <f t="shared" si="60"/>
        <v>0</v>
      </c>
    </row>
    <row r="1345" spans="4:12" x14ac:dyDescent="0.2">
      <c r="D1345" s="416">
        <f>_xlfn.XLOOKUP(C:C,Table1[for Import to Bank Register dropdown],Table1[for Pivot],0,0,1)</f>
        <v>0</v>
      </c>
      <c r="E1345" s="422"/>
      <c r="F1345" s="160">
        <f t="shared" si="62"/>
        <v>2222222</v>
      </c>
      <c r="G1345" s="394">
        <f t="shared" si="61"/>
        <v>0</v>
      </c>
      <c r="I1345" s="395">
        <f>IF(OR(C1345="150 Directors advances", C1345="120 accounts receivable", C1345="720.2 Automobile - Insurance", C1345="720.3 Automobile - License", C1345="870.4 Rent - Insurance", C1345="870.6 Rent - Property Tax", C1345="870.7 Rent - Homeoffice", C1345="870.9 Rent - Water"),
   0,
   IF(Dashboard!$F$5="Quick",
      IF(OR(C1345="190 Automobile",C1345="200 computer hardware",C1345="210 Computer software",C1345="220 Quickbooks software",C1345="230 Office equipment",C1345="240 Office furniture"),
         E1345-(E1345/(1+Dashboard!$F$4)),
         0
      ),
      IF(C1345="750 Business promotion",
         E1345-(E1345/(1+4.793/100)),
         E1345-(E1345/(1+Dashboard!$F$4))
      )
   )
)</f>
        <v>0</v>
      </c>
      <c r="J1345" s="40">
        <f>Bank2[[#This Row],[Money in/ (Money out)]]-Bank2[[#This Row],[GST/HST]]</f>
        <v>0</v>
      </c>
      <c r="L1345" s="37">
        <f t="shared" si="60"/>
        <v>0</v>
      </c>
    </row>
    <row r="1346" spans="4:12" x14ac:dyDescent="0.2">
      <c r="D1346" s="416">
        <f>_xlfn.XLOOKUP(C:C,Table1[for Import to Bank Register dropdown],Table1[for Pivot],0,0,1)</f>
        <v>0</v>
      </c>
      <c r="E1346" s="422"/>
      <c r="F1346" s="160">
        <f t="shared" si="62"/>
        <v>2222222</v>
      </c>
      <c r="G1346" s="394">
        <f t="shared" si="61"/>
        <v>0</v>
      </c>
      <c r="I1346" s="395">
        <f>IF(OR(C1346="150 Directors advances", C1346="120 accounts receivable", C1346="720.2 Automobile - Insurance", C1346="720.3 Automobile - License", C1346="870.4 Rent - Insurance", C1346="870.6 Rent - Property Tax", C1346="870.7 Rent - Homeoffice", C1346="870.9 Rent - Water"),
   0,
   IF(Dashboard!$F$5="Quick",
      IF(OR(C1346="190 Automobile",C1346="200 computer hardware",C1346="210 Computer software",C1346="220 Quickbooks software",C1346="230 Office equipment",C1346="240 Office furniture"),
         E1346-(E1346/(1+Dashboard!$F$4)),
         0
      ),
      IF(C1346="750 Business promotion",
         E1346-(E1346/(1+4.793/100)),
         E1346-(E1346/(1+Dashboard!$F$4))
      )
   )
)</f>
        <v>0</v>
      </c>
      <c r="J1346" s="40">
        <f>Bank2[[#This Row],[Money in/ (Money out)]]-Bank2[[#This Row],[GST/HST]]</f>
        <v>0</v>
      </c>
      <c r="L1346" s="37">
        <f t="shared" si="60"/>
        <v>0</v>
      </c>
    </row>
    <row r="1347" spans="4:12" x14ac:dyDescent="0.2">
      <c r="D1347" s="416">
        <f>_xlfn.XLOOKUP(C:C,Table1[for Import to Bank Register dropdown],Table1[for Pivot],0,0,1)</f>
        <v>0</v>
      </c>
      <c r="E1347" s="422"/>
      <c r="F1347" s="160">
        <f t="shared" si="62"/>
        <v>2222222</v>
      </c>
      <c r="G1347" s="394">
        <f t="shared" si="61"/>
        <v>0</v>
      </c>
      <c r="I1347" s="395">
        <f>IF(OR(C1347="150 Directors advances", C1347="120 accounts receivable", C1347="720.2 Automobile - Insurance", C1347="720.3 Automobile - License", C1347="870.4 Rent - Insurance", C1347="870.6 Rent - Property Tax", C1347="870.7 Rent - Homeoffice", C1347="870.9 Rent - Water"),
   0,
   IF(Dashboard!$F$5="Quick",
      IF(OR(C1347="190 Automobile",C1347="200 computer hardware",C1347="210 Computer software",C1347="220 Quickbooks software",C1347="230 Office equipment",C1347="240 Office furniture"),
         E1347-(E1347/(1+Dashboard!$F$4)),
         0
      ),
      IF(C1347="750 Business promotion",
         E1347-(E1347/(1+4.793/100)),
         E1347-(E1347/(1+Dashboard!$F$4))
      )
   )
)</f>
        <v>0</v>
      </c>
      <c r="J1347" s="40">
        <f>Bank2[[#This Row],[Money in/ (Money out)]]-Bank2[[#This Row],[GST/HST]]</f>
        <v>0</v>
      </c>
      <c r="L1347" s="37">
        <f t="shared" si="60"/>
        <v>0</v>
      </c>
    </row>
    <row r="1348" spans="4:12" x14ac:dyDescent="0.2">
      <c r="D1348" s="416">
        <f>_xlfn.XLOOKUP(C:C,Table1[for Import to Bank Register dropdown],Table1[for Pivot],0,0,1)</f>
        <v>0</v>
      </c>
      <c r="E1348" s="422"/>
      <c r="F1348" s="160">
        <f t="shared" si="62"/>
        <v>2222222</v>
      </c>
      <c r="G1348" s="394">
        <f t="shared" si="61"/>
        <v>0</v>
      </c>
      <c r="I1348" s="395">
        <f>IF(OR(C1348="150 Directors advances", C1348="120 accounts receivable", C1348="720.2 Automobile - Insurance", C1348="720.3 Automobile - License", C1348="870.4 Rent - Insurance", C1348="870.6 Rent - Property Tax", C1348="870.7 Rent - Homeoffice", C1348="870.9 Rent - Water"),
   0,
   IF(Dashboard!$F$5="Quick",
      IF(OR(C1348="190 Automobile",C1348="200 computer hardware",C1348="210 Computer software",C1348="220 Quickbooks software",C1348="230 Office equipment",C1348="240 Office furniture"),
         E1348-(E1348/(1+Dashboard!$F$4)),
         0
      ),
      IF(C1348="750 Business promotion",
         E1348-(E1348/(1+4.793/100)),
         E1348-(E1348/(1+Dashboard!$F$4))
      )
   )
)</f>
        <v>0</v>
      </c>
      <c r="J1348" s="40">
        <f>Bank2[[#This Row],[Money in/ (Money out)]]-Bank2[[#This Row],[GST/HST]]</f>
        <v>0</v>
      </c>
      <c r="L1348" s="37">
        <f t="shared" si="60"/>
        <v>0</v>
      </c>
    </row>
    <row r="1349" spans="4:12" x14ac:dyDescent="0.2">
      <c r="D1349" s="416">
        <f>_xlfn.XLOOKUP(C:C,Table1[for Import to Bank Register dropdown],Table1[for Pivot],0,0,1)</f>
        <v>0</v>
      </c>
      <c r="E1349" s="422"/>
      <c r="F1349" s="160">
        <f t="shared" si="62"/>
        <v>2222222</v>
      </c>
      <c r="G1349" s="394">
        <f t="shared" si="61"/>
        <v>0</v>
      </c>
      <c r="I1349" s="395">
        <f>IF(OR(C1349="150 Directors advances", C1349="120 accounts receivable", C1349="720.2 Automobile - Insurance", C1349="720.3 Automobile - License", C1349="870.4 Rent - Insurance", C1349="870.6 Rent - Property Tax", C1349="870.7 Rent - Homeoffice", C1349="870.9 Rent - Water"),
   0,
   IF(Dashboard!$F$5="Quick",
      IF(OR(C1349="190 Automobile",C1349="200 computer hardware",C1349="210 Computer software",C1349="220 Quickbooks software",C1349="230 Office equipment",C1349="240 Office furniture"),
         E1349-(E1349/(1+Dashboard!$F$4)),
         0
      ),
      IF(C1349="750 Business promotion",
         E1349-(E1349/(1+4.793/100)),
         E1349-(E1349/(1+Dashboard!$F$4))
      )
   )
)</f>
        <v>0</v>
      </c>
      <c r="J1349" s="40">
        <f>Bank2[[#This Row],[Money in/ (Money out)]]-Bank2[[#This Row],[GST/HST]]</f>
        <v>0</v>
      </c>
      <c r="L1349" s="37">
        <f t="shared" si="60"/>
        <v>0</v>
      </c>
    </row>
    <row r="1350" spans="4:12" x14ac:dyDescent="0.2">
      <c r="D1350" s="416">
        <f>_xlfn.XLOOKUP(C:C,Table1[for Import to Bank Register dropdown],Table1[for Pivot],0,0,1)</f>
        <v>0</v>
      </c>
      <c r="E1350" s="422"/>
      <c r="F1350" s="160">
        <f t="shared" si="62"/>
        <v>2222222</v>
      </c>
      <c r="G1350" s="394">
        <f t="shared" si="61"/>
        <v>0</v>
      </c>
      <c r="I1350" s="395">
        <f>IF(OR(C1350="150 Directors advances", C1350="120 accounts receivable", C1350="720.2 Automobile - Insurance", C1350="720.3 Automobile - License", C1350="870.4 Rent - Insurance", C1350="870.6 Rent - Property Tax", C1350="870.7 Rent - Homeoffice", C1350="870.9 Rent - Water"),
   0,
   IF(Dashboard!$F$5="Quick",
      IF(OR(C1350="190 Automobile",C1350="200 computer hardware",C1350="210 Computer software",C1350="220 Quickbooks software",C1350="230 Office equipment",C1350="240 Office furniture"),
         E1350-(E1350/(1+Dashboard!$F$4)),
         0
      ),
      IF(C1350="750 Business promotion",
         E1350-(E1350/(1+4.793/100)),
         E1350-(E1350/(1+Dashboard!$F$4))
      )
   )
)</f>
        <v>0</v>
      </c>
      <c r="J1350" s="40">
        <f>Bank2[[#This Row],[Money in/ (Money out)]]-Bank2[[#This Row],[GST/HST]]</f>
        <v>0</v>
      </c>
      <c r="L1350" s="37">
        <f t="shared" si="60"/>
        <v>0</v>
      </c>
    </row>
    <row r="1351" spans="4:12" x14ac:dyDescent="0.2">
      <c r="D1351" s="416">
        <f>_xlfn.XLOOKUP(C:C,Table1[for Import to Bank Register dropdown],Table1[for Pivot],0,0,1)</f>
        <v>0</v>
      </c>
      <c r="E1351" s="422"/>
      <c r="F1351" s="160">
        <f t="shared" si="62"/>
        <v>2222222</v>
      </c>
      <c r="G1351" s="394">
        <f t="shared" si="61"/>
        <v>0</v>
      </c>
      <c r="I1351" s="395">
        <f>IF(OR(C1351="150 Directors advances", C1351="120 accounts receivable", C1351="720.2 Automobile - Insurance", C1351="720.3 Automobile - License", C1351="870.4 Rent - Insurance", C1351="870.6 Rent - Property Tax", C1351="870.7 Rent - Homeoffice", C1351="870.9 Rent - Water"),
   0,
   IF(Dashboard!$F$5="Quick",
      IF(OR(C1351="190 Automobile",C1351="200 computer hardware",C1351="210 Computer software",C1351="220 Quickbooks software",C1351="230 Office equipment",C1351="240 Office furniture"),
         E1351-(E1351/(1+Dashboard!$F$4)),
         0
      ),
      IF(C1351="750 Business promotion",
         E1351-(E1351/(1+4.793/100)),
         E1351-(E1351/(1+Dashboard!$F$4))
      )
   )
)</f>
        <v>0</v>
      </c>
      <c r="J1351" s="40">
        <f>Bank2[[#This Row],[Money in/ (Money out)]]-Bank2[[#This Row],[GST/HST]]</f>
        <v>0</v>
      </c>
      <c r="L1351" s="37">
        <f t="shared" ref="L1351:L1414" si="63">$L$3</f>
        <v>0</v>
      </c>
    </row>
    <row r="1352" spans="4:12" x14ac:dyDescent="0.2">
      <c r="D1352" s="416">
        <f>_xlfn.XLOOKUP(C:C,Table1[for Import to Bank Register dropdown],Table1[for Pivot],0,0,1)</f>
        <v>0</v>
      </c>
      <c r="E1352" s="422"/>
      <c r="F1352" s="160">
        <f t="shared" si="62"/>
        <v>2222222</v>
      </c>
      <c r="G1352" s="394">
        <f t="shared" si="61"/>
        <v>0</v>
      </c>
      <c r="I1352" s="395">
        <f>IF(OR(C1352="150 Directors advances", C1352="120 accounts receivable", C1352="720.2 Automobile - Insurance", C1352="720.3 Automobile - License", C1352="870.4 Rent - Insurance", C1352="870.6 Rent - Property Tax", C1352="870.7 Rent - Homeoffice", C1352="870.9 Rent - Water"),
   0,
   IF(Dashboard!$F$5="Quick",
      IF(OR(C1352="190 Automobile",C1352="200 computer hardware",C1352="210 Computer software",C1352="220 Quickbooks software",C1352="230 Office equipment",C1352="240 Office furniture"),
         E1352-(E1352/(1+Dashboard!$F$4)),
         0
      ),
      IF(C1352="750 Business promotion",
         E1352-(E1352/(1+4.793/100)),
         E1352-(E1352/(1+Dashboard!$F$4))
      )
   )
)</f>
        <v>0</v>
      </c>
      <c r="J1352" s="40">
        <f>Bank2[[#This Row],[Money in/ (Money out)]]-Bank2[[#This Row],[GST/HST]]</f>
        <v>0</v>
      </c>
      <c r="L1352" s="37">
        <f t="shared" si="63"/>
        <v>0</v>
      </c>
    </row>
    <row r="1353" spans="4:12" x14ac:dyDescent="0.2">
      <c r="D1353" s="416">
        <f>_xlfn.XLOOKUP(C:C,Table1[for Import to Bank Register dropdown],Table1[for Pivot],0,0,1)</f>
        <v>0</v>
      </c>
      <c r="E1353" s="422"/>
      <c r="F1353" s="160">
        <f t="shared" si="62"/>
        <v>2222222</v>
      </c>
      <c r="G1353" s="394">
        <f t="shared" si="61"/>
        <v>0</v>
      </c>
      <c r="I1353" s="395">
        <f>IF(OR(C1353="150 Directors advances", C1353="120 accounts receivable", C1353="720.2 Automobile - Insurance", C1353="720.3 Automobile - License", C1353="870.4 Rent - Insurance", C1353="870.6 Rent - Property Tax", C1353="870.7 Rent - Homeoffice", C1353="870.9 Rent - Water"),
   0,
   IF(Dashboard!$F$5="Quick",
      IF(OR(C1353="190 Automobile",C1353="200 computer hardware",C1353="210 Computer software",C1353="220 Quickbooks software",C1353="230 Office equipment",C1353="240 Office furniture"),
         E1353-(E1353/(1+Dashboard!$F$4)),
         0
      ),
      IF(C1353="750 Business promotion",
         E1353-(E1353/(1+4.793/100)),
         E1353-(E1353/(1+Dashboard!$F$4))
      )
   )
)</f>
        <v>0</v>
      </c>
      <c r="J1353" s="40">
        <f>Bank2[[#This Row],[Money in/ (Money out)]]-Bank2[[#This Row],[GST/HST]]</f>
        <v>0</v>
      </c>
      <c r="L1353" s="37">
        <f t="shared" si="63"/>
        <v>0</v>
      </c>
    </row>
    <row r="1354" spans="4:12" x14ac:dyDescent="0.2">
      <c r="D1354" s="416">
        <f>_xlfn.XLOOKUP(C:C,Table1[for Import to Bank Register dropdown],Table1[for Pivot],0,0,1)</f>
        <v>0</v>
      </c>
      <c r="E1354" s="422"/>
      <c r="F1354" s="160">
        <f t="shared" si="62"/>
        <v>2222222</v>
      </c>
      <c r="G1354" s="394">
        <f t="shared" ref="G1354:G1417" si="64">G1353+E1354</f>
        <v>0</v>
      </c>
      <c r="I1354" s="395">
        <f>IF(OR(C1354="150 Directors advances", C1354="120 accounts receivable", C1354="720.2 Automobile - Insurance", C1354="720.3 Automobile - License", C1354="870.4 Rent - Insurance", C1354="870.6 Rent - Property Tax", C1354="870.7 Rent - Homeoffice", C1354="870.9 Rent - Water"),
   0,
   IF(Dashboard!$F$5="Quick",
      IF(OR(C1354="190 Automobile",C1354="200 computer hardware",C1354="210 Computer software",C1354="220 Quickbooks software",C1354="230 Office equipment",C1354="240 Office furniture"),
         E1354-(E1354/(1+Dashboard!$F$4)),
         0
      ),
      IF(C1354="750 Business promotion",
         E1354-(E1354/(1+4.793/100)),
         E1354-(E1354/(1+Dashboard!$F$4))
      )
   )
)</f>
        <v>0</v>
      </c>
      <c r="J1354" s="40">
        <f>Bank2[[#This Row],[Money in/ (Money out)]]-Bank2[[#This Row],[GST/HST]]</f>
        <v>0</v>
      </c>
      <c r="L1354" s="37">
        <f t="shared" si="63"/>
        <v>0</v>
      </c>
    </row>
    <row r="1355" spans="4:12" x14ac:dyDescent="0.2">
      <c r="D1355" s="416">
        <f>_xlfn.XLOOKUP(C:C,Table1[for Import to Bank Register dropdown],Table1[for Pivot],0,0,1)</f>
        <v>0</v>
      </c>
      <c r="E1355" s="422"/>
      <c r="F1355" s="160">
        <f t="shared" ref="F1355:F1418" si="65">$E$2</f>
        <v>2222222</v>
      </c>
      <c r="G1355" s="394">
        <f t="shared" si="64"/>
        <v>0</v>
      </c>
      <c r="I1355" s="395">
        <f>IF(OR(C1355="150 Directors advances", C1355="120 accounts receivable", C1355="720.2 Automobile - Insurance", C1355="720.3 Automobile - License", C1355="870.4 Rent - Insurance", C1355="870.6 Rent - Property Tax", C1355="870.7 Rent - Homeoffice", C1355="870.9 Rent - Water"),
   0,
   IF(Dashboard!$F$5="Quick",
      IF(OR(C1355="190 Automobile",C1355="200 computer hardware",C1355="210 Computer software",C1355="220 Quickbooks software",C1355="230 Office equipment",C1355="240 Office furniture"),
         E1355-(E1355/(1+Dashboard!$F$4)),
         0
      ),
      IF(C1355="750 Business promotion",
         E1355-(E1355/(1+4.793/100)),
         E1355-(E1355/(1+Dashboard!$F$4))
      )
   )
)</f>
        <v>0</v>
      </c>
      <c r="J1355" s="40">
        <f>Bank2[[#This Row],[Money in/ (Money out)]]-Bank2[[#This Row],[GST/HST]]</f>
        <v>0</v>
      </c>
      <c r="L1355" s="37">
        <f t="shared" si="63"/>
        <v>0</v>
      </c>
    </row>
    <row r="1356" spans="4:12" x14ac:dyDescent="0.2">
      <c r="D1356" s="416">
        <f>_xlfn.XLOOKUP(C:C,Table1[for Import to Bank Register dropdown],Table1[for Pivot],0,0,1)</f>
        <v>0</v>
      </c>
      <c r="E1356" s="422"/>
      <c r="F1356" s="160">
        <f t="shared" si="65"/>
        <v>2222222</v>
      </c>
      <c r="G1356" s="394">
        <f t="shared" si="64"/>
        <v>0</v>
      </c>
      <c r="I1356" s="395">
        <f>IF(OR(C1356="150 Directors advances", C1356="120 accounts receivable", C1356="720.2 Automobile - Insurance", C1356="720.3 Automobile - License", C1356="870.4 Rent - Insurance", C1356="870.6 Rent - Property Tax", C1356="870.7 Rent - Homeoffice", C1356="870.9 Rent - Water"),
   0,
   IF(Dashboard!$F$5="Quick",
      IF(OR(C1356="190 Automobile",C1356="200 computer hardware",C1356="210 Computer software",C1356="220 Quickbooks software",C1356="230 Office equipment",C1356="240 Office furniture"),
         E1356-(E1356/(1+Dashboard!$F$4)),
         0
      ),
      IF(C1356="750 Business promotion",
         E1356-(E1356/(1+4.793/100)),
         E1356-(E1356/(1+Dashboard!$F$4))
      )
   )
)</f>
        <v>0</v>
      </c>
      <c r="J1356" s="40">
        <f>Bank2[[#This Row],[Money in/ (Money out)]]-Bank2[[#This Row],[GST/HST]]</f>
        <v>0</v>
      </c>
      <c r="L1356" s="37">
        <f t="shared" si="63"/>
        <v>0</v>
      </c>
    </row>
    <row r="1357" spans="4:12" x14ac:dyDescent="0.2">
      <c r="D1357" s="416">
        <f>_xlfn.XLOOKUP(C:C,Table1[for Import to Bank Register dropdown],Table1[for Pivot],0,0,1)</f>
        <v>0</v>
      </c>
      <c r="E1357" s="422"/>
      <c r="F1357" s="160">
        <f t="shared" si="65"/>
        <v>2222222</v>
      </c>
      <c r="G1357" s="394">
        <f t="shared" si="64"/>
        <v>0</v>
      </c>
      <c r="I1357" s="395">
        <f>IF(OR(C1357="150 Directors advances", C1357="120 accounts receivable", C1357="720.2 Automobile - Insurance", C1357="720.3 Automobile - License", C1357="870.4 Rent - Insurance", C1357="870.6 Rent - Property Tax", C1357="870.7 Rent - Homeoffice", C1357="870.9 Rent - Water"),
   0,
   IF(Dashboard!$F$5="Quick",
      IF(OR(C1357="190 Automobile",C1357="200 computer hardware",C1357="210 Computer software",C1357="220 Quickbooks software",C1357="230 Office equipment",C1357="240 Office furniture"),
         E1357-(E1357/(1+Dashboard!$F$4)),
         0
      ),
      IF(C1357="750 Business promotion",
         E1357-(E1357/(1+4.793/100)),
         E1357-(E1357/(1+Dashboard!$F$4))
      )
   )
)</f>
        <v>0</v>
      </c>
      <c r="J1357" s="40">
        <f>Bank2[[#This Row],[Money in/ (Money out)]]-Bank2[[#This Row],[GST/HST]]</f>
        <v>0</v>
      </c>
      <c r="L1357" s="37">
        <f t="shared" si="63"/>
        <v>0</v>
      </c>
    </row>
    <row r="1358" spans="4:12" x14ac:dyDescent="0.2">
      <c r="D1358" s="416">
        <f>_xlfn.XLOOKUP(C:C,Table1[for Import to Bank Register dropdown],Table1[for Pivot],0,0,1)</f>
        <v>0</v>
      </c>
      <c r="E1358" s="422"/>
      <c r="F1358" s="160">
        <f t="shared" si="65"/>
        <v>2222222</v>
      </c>
      <c r="G1358" s="394">
        <f t="shared" si="64"/>
        <v>0</v>
      </c>
      <c r="I1358" s="395">
        <f>IF(OR(C1358="150 Directors advances", C1358="120 accounts receivable", C1358="720.2 Automobile - Insurance", C1358="720.3 Automobile - License", C1358="870.4 Rent - Insurance", C1358="870.6 Rent - Property Tax", C1358="870.7 Rent - Homeoffice", C1358="870.9 Rent - Water"),
   0,
   IF(Dashboard!$F$5="Quick",
      IF(OR(C1358="190 Automobile",C1358="200 computer hardware",C1358="210 Computer software",C1358="220 Quickbooks software",C1358="230 Office equipment",C1358="240 Office furniture"),
         E1358-(E1358/(1+Dashboard!$F$4)),
         0
      ),
      IF(C1358="750 Business promotion",
         E1358-(E1358/(1+4.793/100)),
         E1358-(E1358/(1+Dashboard!$F$4))
      )
   )
)</f>
        <v>0</v>
      </c>
      <c r="J1358" s="40">
        <f>Bank2[[#This Row],[Money in/ (Money out)]]-Bank2[[#This Row],[GST/HST]]</f>
        <v>0</v>
      </c>
      <c r="L1358" s="37">
        <f t="shared" si="63"/>
        <v>0</v>
      </c>
    </row>
    <row r="1359" spans="4:12" x14ac:dyDescent="0.2">
      <c r="D1359" s="416">
        <f>_xlfn.XLOOKUP(C:C,Table1[for Import to Bank Register dropdown],Table1[for Pivot],0,0,1)</f>
        <v>0</v>
      </c>
      <c r="E1359" s="422"/>
      <c r="F1359" s="160">
        <f t="shared" si="65"/>
        <v>2222222</v>
      </c>
      <c r="G1359" s="394">
        <f t="shared" si="64"/>
        <v>0</v>
      </c>
      <c r="I1359" s="395">
        <f>IF(OR(C1359="150 Directors advances", C1359="120 accounts receivable", C1359="720.2 Automobile - Insurance", C1359="720.3 Automobile - License", C1359="870.4 Rent - Insurance", C1359="870.6 Rent - Property Tax", C1359="870.7 Rent - Homeoffice", C1359="870.9 Rent - Water"),
   0,
   IF(Dashboard!$F$5="Quick",
      IF(OR(C1359="190 Automobile",C1359="200 computer hardware",C1359="210 Computer software",C1359="220 Quickbooks software",C1359="230 Office equipment",C1359="240 Office furniture"),
         E1359-(E1359/(1+Dashboard!$F$4)),
         0
      ),
      IF(C1359="750 Business promotion",
         E1359-(E1359/(1+4.793/100)),
         E1359-(E1359/(1+Dashboard!$F$4))
      )
   )
)</f>
        <v>0</v>
      </c>
      <c r="J1359" s="40">
        <f>Bank2[[#This Row],[Money in/ (Money out)]]-Bank2[[#This Row],[GST/HST]]</f>
        <v>0</v>
      </c>
      <c r="L1359" s="37">
        <f t="shared" si="63"/>
        <v>0</v>
      </c>
    </row>
    <row r="1360" spans="4:12" x14ac:dyDescent="0.2">
      <c r="D1360" s="416">
        <f>_xlfn.XLOOKUP(C:C,Table1[for Import to Bank Register dropdown],Table1[for Pivot],0,0,1)</f>
        <v>0</v>
      </c>
      <c r="E1360" s="422"/>
      <c r="F1360" s="160">
        <f t="shared" si="65"/>
        <v>2222222</v>
      </c>
      <c r="G1360" s="394">
        <f t="shared" si="64"/>
        <v>0</v>
      </c>
      <c r="I1360" s="395">
        <f>IF(OR(C1360="150 Directors advances", C1360="120 accounts receivable", C1360="720.2 Automobile - Insurance", C1360="720.3 Automobile - License", C1360="870.4 Rent - Insurance", C1360="870.6 Rent - Property Tax", C1360="870.7 Rent - Homeoffice", C1360="870.9 Rent - Water"),
   0,
   IF(Dashboard!$F$5="Quick",
      IF(OR(C1360="190 Automobile",C1360="200 computer hardware",C1360="210 Computer software",C1360="220 Quickbooks software",C1360="230 Office equipment",C1360="240 Office furniture"),
         E1360-(E1360/(1+Dashboard!$F$4)),
         0
      ),
      IF(C1360="750 Business promotion",
         E1360-(E1360/(1+4.793/100)),
         E1360-(E1360/(1+Dashboard!$F$4))
      )
   )
)</f>
        <v>0</v>
      </c>
      <c r="J1360" s="40">
        <f>Bank2[[#This Row],[Money in/ (Money out)]]-Bank2[[#This Row],[GST/HST]]</f>
        <v>0</v>
      </c>
      <c r="L1360" s="37">
        <f t="shared" si="63"/>
        <v>0</v>
      </c>
    </row>
    <row r="1361" spans="4:12" x14ac:dyDescent="0.2">
      <c r="D1361" s="416">
        <f>_xlfn.XLOOKUP(C:C,Table1[for Import to Bank Register dropdown],Table1[for Pivot],0,0,1)</f>
        <v>0</v>
      </c>
      <c r="E1361" s="422"/>
      <c r="F1361" s="160">
        <f t="shared" si="65"/>
        <v>2222222</v>
      </c>
      <c r="G1361" s="394">
        <f t="shared" si="64"/>
        <v>0</v>
      </c>
      <c r="I1361" s="395">
        <f>IF(OR(C1361="150 Directors advances", C1361="120 accounts receivable", C1361="720.2 Automobile - Insurance", C1361="720.3 Automobile - License", C1361="870.4 Rent - Insurance", C1361="870.6 Rent - Property Tax", C1361="870.7 Rent - Homeoffice", C1361="870.9 Rent - Water"),
   0,
   IF(Dashboard!$F$5="Quick",
      IF(OR(C1361="190 Automobile",C1361="200 computer hardware",C1361="210 Computer software",C1361="220 Quickbooks software",C1361="230 Office equipment",C1361="240 Office furniture"),
         E1361-(E1361/(1+Dashboard!$F$4)),
         0
      ),
      IF(C1361="750 Business promotion",
         E1361-(E1361/(1+4.793/100)),
         E1361-(E1361/(1+Dashboard!$F$4))
      )
   )
)</f>
        <v>0</v>
      </c>
      <c r="J1361" s="40">
        <f>Bank2[[#This Row],[Money in/ (Money out)]]-Bank2[[#This Row],[GST/HST]]</f>
        <v>0</v>
      </c>
      <c r="L1361" s="37">
        <f t="shared" si="63"/>
        <v>0</v>
      </c>
    </row>
    <row r="1362" spans="4:12" x14ac:dyDescent="0.2">
      <c r="D1362" s="416">
        <f>_xlfn.XLOOKUP(C:C,Table1[for Import to Bank Register dropdown],Table1[for Pivot],0,0,1)</f>
        <v>0</v>
      </c>
      <c r="E1362" s="422"/>
      <c r="F1362" s="160">
        <f t="shared" si="65"/>
        <v>2222222</v>
      </c>
      <c r="G1362" s="394">
        <f t="shared" si="64"/>
        <v>0</v>
      </c>
      <c r="I1362" s="395">
        <f>IF(OR(C1362="150 Directors advances", C1362="120 accounts receivable", C1362="720.2 Automobile - Insurance", C1362="720.3 Automobile - License", C1362="870.4 Rent - Insurance", C1362="870.6 Rent - Property Tax", C1362="870.7 Rent - Homeoffice", C1362="870.9 Rent - Water"),
   0,
   IF(Dashboard!$F$5="Quick",
      IF(OR(C1362="190 Automobile",C1362="200 computer hardware",C1362="210 Computer software",C1362="220 Quickbooks software",C1362="230 Office equipment",C1362="240 Office furniture"),
         E1362-(E1362/(1+Dashboard!$F$4)),
         0
      ),
      IF(C1362="750 Business promotion",
         E1362-(E1362/(1+4.793/100)),
         E1362-(E1362/(1+Dashboard!$F$4))
      )
   )
)</f>
        <v>0</v>
      </c>
      <c r="J1362" s="40">
        <f>Bank2[[#This Row],[Money in/ (Money out)]]-Bank2[[#This Row],[GST/HST]]</f>
        <v>0</v>
      </c>
      <c r="L1362" s="37">
        <f t="shared" si="63"/>
        <v>0</v>
      </c>
    </row>
    <row r="1363" spans="4:12" x14ac:dyDescent="0.2">
      <c r="D1363" s="416">
        <f>_xlfn.XLOOKUP(C:C,Table1[for Import to Bank Register dropdown],Table1[for Pivot],0,0,1)</f>
        <v>0</v>
      </c>
      <c r="E1363" s="422"/>
      <c r="F1363" s="160">
        <f t="shared" si="65"/>
        <v>2222222</v>
      </c>
      <c r="G1363" s="394">
        <f t="shared" si="64"/>
        <v>0</v>
      </c>
      <c r="I1363" s="395">
        <f>IF(OR(C1363="150 Directors advances", C1363="120 accounts receivable", C1363="720.2 Automobile - Insurance", C1363="720.3 Automobile - License", C1363="870.4 Rent - Insurance", C1363="870.6 Rent - Property Tax", C1363="870.7 Rent - Homeoffice", C1363="870.9 Rent - Water"),
   0,
   IF(Dashboard!$F$5="Quick",
      IF(OR(C1363="190 Automobile",C1363="200 computer hardware",C1363="210 Computer software",C1363="220 Quickbooks software",C1363="230 Office equipment",C1363="240 Office furniture"),
         E1363-(E1363/(1+Dashboard!$F$4)),
         0
      ),
      IF(C1363="750 Business promotion",
         E1363-(E1363/(1+4.793/100)),
         E1363-(E1363/(1+Dashboard!$F$4))
      )
   )
)</f>
        <v>0</v>
      </c>
      <c r="J1363" s="40">
        <f>Bank2[[#This Row],[Money in/ (Money out)]]-Bank2[[#This Row],[GST/HST]]</f>
        <v>0</v>
      </c>
      <c r="L1363" s="37">
        <f t="shared" si="63"/>
        <v>0</v>
      </c>
    </row>
    <row r="1364" spans="4:12" x14ac:dyDescent="0.2">
      <c r="D1364" s="416">
        <f>_xlfn.XLOOKUP(C:C,Table1[for Import to Bank Register dropdown],Table1[for Pivot],0,0,1)</f>
        <v>0</v>
      </c>
      <c r="E1364" s="422"/>
      <c r="F1364" s="160">
        <f t="shared" si="65"/>
        <v>2222222</v>
      </c>
      <c r="G1364" s="394">
        <f t="shared" si="64"/>
        <v>0</v>
      </c>
      <c r="I1364" s="395">
        <f>IF(OR(C1364="150 Directors advances", C1364="120 accounts receivable", C1364="720.2 Automobile - Insurance", C1364="720.3 Automobile - License", C1364="870.4 Rent - Insurance", C1364="870.6 Rent - Property Tax", C1364="870.7 Rent - Homeoffice", C1364="870.9 Rent - Water"),
   0,
   IF(Dashboard!$F$5="Quick",
      IF(OR(C1364="190 Automobile",C1364="200 computer hardware",C1364="210 Computer software",C1364="220 Quickbooks software",C1364="230 Office equipment",C1364="240 Office furniture"),
         E1364-(E1364/(1+Dashboard!$F$4)),
         0
      ),
      IF(C1364="750 Business promotion",
         E1364-(E1364/(1+4.793/100)),
         E1364-(E1364/(1+Dashboard!$F$4))
      )
   )
)</f>
        <v>0</v>
      </c>
      <c r="J1364" s="40">
        <f>Bank2[[#This Row],[Money in/ (Money out)]]-Bank2[[#This Row],[GST/HST]]</f>
        <v>0</v>
      </c>
      <c r="L1364" s="37">
        <f t="shared" si="63"/>
        <v>0</v>
      </c>
    </row>
    <row r="1365" spans="4:12" x14ac:dyDescent="0.2">
      <c r="D1365" s="416">
        <f>_xlfn.XLOOKUP(C:C,Table1[for Import to Bank Register dropdown],Table1[for Pivot],0,0,1)</f>
        <v>0</v>
      </c>
      <c r="E1365" s="422"/>
      <c r="F1365" s="160">
        <f t="shared" si="65"/>
        <v>2222222</v>
      </c>
      <c r="G1365" s="394">
        <f t="shared" si="64"/>
        <v>0</v>
      </c>
      <c r="I1365" s="395">
        <f>IF(OR(C1365="150 Directors advances", C1365="120 accounts receivable", C1365="720.2 Automobile - Insurance", C1365="720.3 Automobile - License", C1365="870.4 Rent - Insurance", C1365="870.6 Rent - Property Tax", C1365="870.7 Rent - Homeoffice", C1365="870.9 Rent - Water"),
   0,
   IF(Dashboard!$F$5="Quick",
      IF(OR(C1365="190 Automobile",C1365="200 computer hardware",C1365="210 Computer software",C1365="220 Quickbooks software",C1365="230 Office equipment",C1365="240 Office furniture"),
         E1365-(E1365/(1+Dashboard!$F$4)),
         0
      ),
      IF(C1365="750 Business promotion",
         E1365-(E1365/(1+4.793/100)),
         E1365-(E1365/(1+Dashboard!$F$4))
      )
   )
)</f>
        <v>0</v>
      </c>
      <c r="J1365" s="40">
        <f>Bank2[[#This Row],[Money in/ (Money out)]]-Bank2[[#This Row],[GST/HST]]</f>
        <v>0</v>
      </c>
      <c r="L1365" s="37">
        <f t="shared" si="63"/>
        <v>0</v>
      </c>
    </row>
    <row r="1366" spans="4:12" x14ac:dyDescent="0.2">
      <c r="D1366" s="416">
        <f>_xlfn.XLOOKUP(C:C,Table1[for Import to Bank Register dropdown],Table1[for Pivot],0,0,1)</f>
        <v>0</v>
      </c>
      <c r="E1366" s="422"/>
      <c r="F1366" s="160">
        <f t="shared" si="65"/>
        <v>2222222</v>
      </c>
      <c r="G1366" s="394">
        <f t="shared" si="64"/>
        <v>0</v>
      </c>
      <c r="I1366" s="395">
        <f>IF(OR(C1366="150 Directors advances", C1366="120 accounts receivable", C1366="720.2 Automobile - Insurance", C1366="720.3 Automobile - License", C1366="870.4 Rent - Insurance", C1366="870.6 Rent - Property Tax", C1366="870.7 Rent - Homeoffice", C1366="870.9 Rent - Water"),
   0,
   IF(Dashboard!$F$5="Quick",
      IF(OR(C1366="190 Automobile",C1366="200 computer hardware",C1366="210 Computer software",C1366="220 Quickbooks software",C1366="230 Office equipment",C1366="240 Office furniture"),
         E1366-(E1366/(1+Dashboard!$F$4)),
         0
      ),
      IF(C1366="750 Business promotion",
         E1366-(E1366/(1+4.793/100)),
         E1366-(E1366/(1+Dashboard!$F$4))
      )
   )
)</f>
        <v>0</v>
      </c>
      <c r="J1366" s="40">
        <f>Bank2[[#This Row],[Money in/ (Money out)]]-Bank2[[#This Row],[GST/HST]]</f>
        <v>0</v>
      </c>
      <c r="L1366" s="37">
        <f t="shared" si="63"/>
        <v>0</v>
      </c>
    </row>
    <row r="1367" spans="4:12" x14ac:dyDescent="0.2">
      <c r="D1367" s="416">
        <f>_xlfn.XLOOKUP(C:C,Table1[for Import to Bank Register dropdown],Table1[for Pivot],0,0,1)</f>
        <v>0</v>
      </c>
      <c r="E1367" s="422"/>
      <c r="F1367" s="160">
        <f t="shared" si="65"/>
        <v>2222222</v>
      </c>
      <c r="G1367" s="394">
        <f t="shared" si="64"/>
        <v>0</v>
      </c>
      <c r="I1367" s="395">
        <f>IF(OR(C1367="150 Directors advances", C1367="120 accounts receivable", C1367="720.2 Automobile - Insurance", C1367="720.3 Automobile - License", C1367="870.4 Rent - Insurance", C1367="870.6 Rent - Property Tax", C1367="870.7 Rent - Homeoffice", C1367="870.9 Rent - Water"),
   0,
   IF(Dashboard!$F$5="Quick",
      IF(OR(C1367="190 Automobile",C1367="200 computer hardware",C1367="210 Computer software",C1367="220 Quickbooks software",C1367="230 Office equipment",C1367="240 Office furniture"),
         E1367-(E1367/(1+Dashboard!$F$4)),
         0
      ),
      IF(C1367="750 Business promotion",
         E1367-(E1367/(1+4.793/100)),
         E1367-(E1367/(1+Dashboard!$F$4))
      )
   )
)</f>
        <v>0</v>
      </c>
      <c r="J1367" s="40">
        <f>Bank2[[#This Row],[Money in/ (Money out)]]-Bank2[[#This Row],[GST/HST]]</f>
        <v>0</v>
      </c>
      <c r="L1367" s="37">
        <f t="shared" si="63"/>
        <v>0</v>
      </c>
    </row>
    <row r="1368" spans="4:12" x14ac:dyDescent="0.2">
      <c r="D1368" s="416">
        <f>_xlfn.XLOOKUP(C:C,Table1[for Import to Bank Register dropdown],Table1[for Pivot],0,0,1)</f>
        <v>0</v>
      </c>
      <c r="E1368" s="422"/>
      <c r="F1368" s="160">
        <f t="shared" si="65"/>
        <v>2222222</v>
      </c>
      <c r="G1368" s="394">
        <f t="shared" si="64"/>
        <v>0</v>
      </c>
      <c r="I1368" s="395">
        <f>IF(OR(C1368="150 Directors advances", C1368="120 accounts receivable", C1368="720.2 Automobile - Insurance", C1368="720.3 Automobile - License", C1368="870.4 Rent - Insurance", C1368="870.6 Rent - Property Tax", C1368="870.7 Rent - Homeoffice", C1368="870.9 Rent - Water"),
   0,
   IF(Dashboard!$F$5="Quick",
      IF(OR(C1368="190 Automobile",C1368="200 computer hardware",C1368="210 Computer software",C1368="220 Quickbooks software",C1368="230 Office equipment",C1368="240 Office furniture"),
         E1368-(E1368/(1+Dashboard!$F$4)),
         0
      ),
      IF(C1368="750 Business promotion",
         E1368-(E1368/(1+4.793/100)),
         E1368-(E1368/(1+Dashboard!$F$4))
      )
   )
)</f>
        <v>0</v>
      </c>
      <c r="J1368" s="40">
        <f>Bank2[[#This Row],[Money in/ (Money out)]]-Bank2[[#This Row],[GST/HST]]</f>
        <v>0</v>
      </c>
      <c r="L1368" s="37">
        <f t="shared" si="63"/>
        <v>0</v>
      </c>
    </row>
    <row r="1369" spans="4:12" x14ac:dyDescent="0.2">
      <c r="D1369" s="416">
        <f>_xlfn.XLOOKUP(C:C,Table1[for Import to Bank Register dropdown],Table1[for Pivot],0,0,1)</f>
        <v>0</v>
      </c>
      <c r="E1369" s="422"/>
      <c r="F1369" s="160">
        <f t="shared" si="65"/>
        <v>2222222</v>
      </c>
      <c r="G1369" s="394">
        <f t="shared" si="64"/>
        <v>0</v>
      </c>
      <c r="I1369" s="395">
        <f>IF(OR(C1369="150 Directors advances", C1369="120 accounts receivable", C1369="720.2 Automobile - Insurance", C1369="720.3 Automobile - License", C1369="870.4 Rent - Insurance", C1369="870.6 Rent - Property Tax", C1369="870.7 Rent - Homeoffice", C1369="870.9 Rent - Water"),
   0,
   IF(Dashboard!$F$5="Quick",
      IF(OR(C1369="190 Automobile",C1369="200 computer hardware",C1369="210 Computer software",C1369="220 Quickbooks software",C1369="230 Office equipment",C1369="240 Office furniture"),
         E1369-(E1369/(1+Dashboard!$F$4)),
         0
      ),
      IF(C1369="750 Business promotion",
         E1369-(E1369/(1+4.793/100)),
         E1369-(E1369/(1+Dashboard!$F$4))
      )
   )
)</f>
        <v>0</v>
      </c>
      <c r="J1369" s="40">
        <f>Bank2[[#This Row],[Money in/ (Money out)]]-Bank2[[#This Row],[GST/HST]]</f>
        <v>0</v>
      </c>
      <c r="L1369" s="37">
        <f t="shared" si="63"/>
        <v>0</v>
      </c>
    </row>
    <row r="1370" spans="4:12" x14ac:dyDescent="0.2">
      <c r="D1370" s="416">
        <f>_xlfn.XLOOKUP(C:C,Table1[for Import to Bank Register dropdown],Table1[for Pivot],0,0,1)</f>
        <v>0</v>
      </c>
      <c r="E1370" s="422"/>
      <c r="F1370" s="160">
        <f t="shared" si="65"/>
        <v>2222222</v>
      </c>
      <c r="G1370" s="394">
        <f t="shared" si="64"/>
        <v>0</v>
      </c>
      <c r="I1370" s="395">
        <f>IF(OR(C1370="150 Directors advances", C1370="120 accounts receivable", C1370="720.2 Automobile - Insurance", C1370="720.3 Automobile - License", C1370="870.4 Rent - Insurance", C1370="870.6 Rent - Property Tax", C1370="870.7 Rent - Homeoffice", C1370="870.9 Rent - Water"),
   0,
   IF(Dashboard!$F$5="Quick",
      IF(OR(C1370="190 Automobile",C1370="200 computer hardware",C1370="210 Computer software",C1370="220 Quickbooks software",C1370="230 Office equipment",C1370="240 Office furniture"),
         E1370-(E1370/(1+Dashboard!$F$4)),
         0
      ),
      IF(C1370="750 Business promotion",
         E1370-(E1370/(1+4.793/100)),
         E1370-(E1370/(1+Dashboard!$F$4))
      )
   )
)</f>
        <v>0</v>
      </c>
      <c r="J1370" s="40">
        <f>Bank2[[#This Row],[Money in/ (Money out)]]-Bank2[[#This Row],[GST/HST]]</f>
        <v>0</v>
      </c>
      <c r="L1370" s="37">
        <f t="shared" si="63"/>
        <v>0</v>
      </c>
    </row>
    <row r="1371" spans="4:12" x14ac:dyDescent="0.2">
      <c r="D1371" s="416">
        <f>_xlfn.XLOOKUP(C:C,Table1[for Import to Bank Register dropdown],Table1[for Pivot],0,0,1)</f>
        <v>0</v>
      </c>
      <c r="E1371" s="422"/>
      <c r="F1371" s="160">
        <f t="shared" si="65"/>
        <v>2222222</v>
      </c>
      <c r="G1371" s="394">
        <f t="shared" si="64"/>
        <v>0</v>
      </c>
      <c r="I1371" s="395">
        <f>IF(OR(C1371="150 Directors advances", C1371="120 accounts receivable", C1371="720.2 Automobile - Insurance", C1371="720.3 Automobile - License", C1371="870.4 Rent - Insurance", C1371="870.6 Rent - Property Tax", C1371="870.7 Rent - Homeoffice", C1371="870.9 Rent - Water"),
   0,
   IF(Dashboard!$F$5="Quick",
      IF(OR(C1371="190 Automobile",C1371="200 computer hardware",C1371="210 Computer software",C1371="220 Quickbooks software",C1371="230 Office equipment",C1371="240 Office furniture"),
         E1371-(E1371/(1+Dashboard!$F$4)),
         0
      ),
      IF(C1371="750 Business promotion",
         E1371-(E1371/(1+4.793/100)),
         E1371-(E1371/(1+Dashboard!$F$4))
      )
   )
)</f>
        <v>0</v>
      </c>
      <c r="J1371" s="40">
        <f>Bank2[[#This Row],[Money in/ (Money out)]]-Bank2[[#This Row],[GST/HST]]</f>
        <v>0</v>
      </c>
      <c r="L1371" s="37">
        <f t="shared" si="63"/>
        <v>0</v>
      </c>
    </row>
    <row r="1372" spans="4:12" x14ac:dyDescent="0.2">
      <c r="D1372" s="416">
        <f>_xlfn.XLOOKUP(C:C,Table1[for Import to Bank Register dropdown],Table1[for Pivot],0,0,1)</f>
        <v>0</v>
      </c>
      <c r="E1372" s="422"/>
      <c r="F1372" s="160">
        <f t="shared" si="65"/>
        <v>2222222</v>
      </c>
      <c r="G1372" s="394">
        <f t="shared" si="64"/>
        <v>0</v>
      </c>
      <c r="I1372" s="395">
        <f>IF(OR(C1372="150 Directors advances", C1372="120 accounts receivable", C1372="720.2 Automobile - Insurance", C1372="720.3 Automobile - License", C1372="870.4 Rent - Insurance", C1372="870.6 Rent - Property Tax", C1372="870.7 Rent - Homeoffice", C1372="870.9 Rent - Water"),
   0,
   IF(Dashboard!$F$5="Quick",
      IF(OR(C1372="190 Automobile",C1372="200 computer hardware",C1372="210 Computer software",C1372="220 Quickbooks software",C1372="230 Office equipment",C1372="240 Office furniture"),
         E1372-(E1372/(1+Dashboard!$F$4)),
         0
      ),
      IF(C1372="750 Business promotion",
         E1372-(E1372/(1+4.793/100)),
         E1372-(E1372/(1+Dashboard!$F$4))
      )
   )
)</f>
        <v>0</v>
      </c>
      <c r="J1372" s="40">
        <f>Bank2[[#This Row],[Money in/ (Money out)]]-Bank2[[#This Row],[GST/HST]]</f>
        <v>0</v>
      </c>
      <c r="L1372" s="37">
        <f t="shared" si="63"/>
        <v>0</v>
      </c>
    </row>
    <row r="1373" spans="4:12" x14ac:dyDescent="0.2">
      <c r="D1373" s="416">
        <f>_xlfn.XLOOKUP(C:C,Table1[for Import to Bank Register dropdown],Table1[for Pivot],0,0,1)</f>
        <v>0</v>
      </c>
      <c r="E1373" s="422"/>
      <c r="F1373" s="160">
        <f t="shared" si="65"/>
        <v>2222222</v>
      </c>
      <c r="G1373" s="394">
        <f t="shared" si="64"/>
        <v>0</v>
      </c>
      <c r="I1373" s="395">
        <f>IF(OR(C1373="150 Directors advances", C1373="120 accounts receivable", C1373="720.2 Automobile - Insurance", C1373="720.3 Automobile - License", C1373="870.4 Rent - Insurance", C1373="870.6 Rent - Property Tax", C1373="870.7 Rent - Homeoffice", C1373="870.9 Rent - Water"),
   0,
   IF(Dashboard!$F$5="Quick",
      IF(OR(C1373="190 Automobile",C1373="200 computer hardware",C1373="210 Computer software",C1373="220 Quickbooks software",C1373="230 Office equipment",C1373="240 Office furniture"),
         E1373-(E1373/(1+Dashboard!$F$4)),
         0
      ),
      IF(C1373="750 Business promotion",
         E1373-(E1373/(1+4.793/100)),
         E1373-(E1373/(1+Dashboard!$F$4))
      )
   )
)</f>
        <v>0</v>
      </c>
      <c r="J1373" s="40">
        <f>Bank2[[#This Row],[Money in/ (Money out)]]-Bank2[[#This Row],[GST/HST]]</f>
        <v>0</v>
      </c>
      <c r="L1373" s="37">
        <f t="shared" si="63"/>
        <v>0</v>
      </c>
    </row>
    <row r="1374" spans="4:12" x14ac:dyDescent="0.2">
      <c r="D1374" s="416">
        <f>_xlfn.XLOOKUP(C:C,Table1[for Import to Bank Register dropdown],Table1[for Pivot],0,0,1)</f>
        <v>0</v>
      </c>
      <c r="E1374" s="422"/>
      <c r="F1374" s="160">
        <f t="shared" si="65"/>
        <v>2222222</v>
      </c>
      <c r="G1374" s="394">
        <f t="shared" si="64"/>
        <v>0</v>
      </c>
      <c r="I1374" s="395">
        <f>IF(OR(C1374="150 Directors advances", C1374="120 accounts receivable", C1374="720.2 Automobile - Insurance", C1374="720.3 Automobile - License", C1374="870.4 Rent - Insurance", C1374="870.6 Rent - Property Tax", C1374="870.7 Rent - Homeoffice", C1374="870.9 Rent - Water"),
   0,
   IF(Dashboard!$F$5="Quick",
      IF(OR(C1374="190 Automobile",C1374="200 computer hardware",C1374="210 Computer software",C1374="220 Quickbooks software",C1374="230 Office equipment",C1374="240 Office furniture"),
         E1374-(E1374/(1+Dashboard!$F$4)),
         0
      ),
      IF(C1374="750 Business promotion",
         E1374-(E1374/(1+4.793/100)),
         E1374-(E1374/(1+Dashboard!$F$4))
      )
   )
)</f>
        <v>0</v>
      </c>
      <c r="J1374" s="40">
        <f>Bank2[[#This Row],[Money in/ (Money out)]]-Bank2[[#This Row],[GST/HST]]</f>
        <v>0</v>
      </c>
      <c r="L1374" s="37">
        <f t="shared" si="63"/>
        <v>0</v>
      </c>
    </row>
    <row r="1375" spans="4:12" x14ac:dyDescent="0.2">
      <c r="D1375" s="416">
        <f>_xlfn.XLOOKUP(C:C,Table1[for Import to Bank Register dropdown],Table1[for Pivot],0,0,1)</f>
        <v>0</v>
      </c>
      <c r="E1375" s="422"/>
      <c r="F1375" s="160">
        <f t="shared" si="65"/>
        <v>2222222</v>
      </c>
      <c r="G1375" s="394">
        <f t="shared" si="64"/>
        <v>0</v>
      </c>
      <c r="I1375" s="395">
        <f>IF(OR(C1375="150 Directors advances", C1375="120 accounts receivable", C1375="720.2 Automobile - Insurance", C1375="720.3 Automobile - License", C1375="870.4 Rent - Insurance", C1375="870.6 Rent - Property Tax", C1375="870.7 Rent - Homeoffice", C1375="870.9 Rent - Water"),
   0,
   IF(Dashboard!$F$5="Quick",
      IF(OR(C1375="190 Automobile",C1375="200 computer hardware",C1375="210 Computer software",C1375="220 Quickbooks software",C1375="230 Office equipment",C1375="240 Office furniture"),
         E1375-(E1375/(1+Dashboard!$F$4)),
         0
      ),
      IF(C1375="750 Business promotion",
         E1375-(E1375/(1+4.793/100)),
         E1375-(E1375/(1+Dashboard!$F$4))
      )
   )
)</f>
        <v>0</v>
      </c>
      <c r="J1375" s="40">
        <f>Bank2[[#This Row],[Money in/ (Money out)]]-Bank2[[#This Row],[GST/HST]]</f>
        <v>0</v>
      </c>
      <c r="L1375" s="37">
        <f t="shared" si="63"/>
        <v>0</v>
      </c>
    </row>
    <row r="1376" spans="4:12" x14ac:dyDescent="0.2">
      <c r="D1376" s="416">
        <f>_xlfn.XLOOKUP(C:C,Table1[for Import to Bank Register dropdown],Table1[for Pivot],0,0,1)</f>
        <v>0</v>
      </c>
      <c r="E1376" s="422"/>
      <c r="F1376" s="160">
        <f t="shared" si="65"/>
        <v>2222222</v>
      </c>
      <c r="G1376" s="394">
        <f t="shared" si="64"/>
        <v>0</v>
      </c>
      <c r="I1376" s="395">
        <f>IF(OR(C1376="150 Directors advances", C1376="120 accounts receivable", C1376="720.2 Automobile - Insurance", C1376="720.3 Automobile - License", C1376="870.4 Rent - Insurance", C1376="870.6 Rent - Property Tax", C1376="870.7 Rent - Homeoffice", C1376="870.9 Rent - Water"),
   0,
   IF(Dashboard!$F$5="Quick",
      IF(OR(C1376="190 Automobile",C1376="200 computer hardware",C1376="210 Computer software",C1376="220 Quickbooks software",C1376="230 Office equipment",C1376="240 Office furniture"),
         E1376-(E1376/(1+Dashboard!$F$4)),
         0
      ),
      IF(C1376="750 Business promotion",
         E1376-(E1376/(1+4.793/100)),
         E1376-(E1376/(1+Dashboard!$F$4))
      )
   )
)</f>
        <v>0</v>
      </c>
      <c r="J1376" s="40">
        <f>Bank2[[#This Row],[Money in/ (Money out)]]-Bank2[[#This Row],[GST/HST]]</f>
        <v>0</v>
      </c>
      <c r="L1376" s="37">
        <f t="shared" si="63"/>
        <v>0</v>
      </c>
    </row>
    <row r="1377" spans="4:12" x14ac:dyDescent="0.2">
      <c r="D1377" s="416">
        <f>_xlfn.XLOOKUP(C:C,Table1[for Import to Bank Register dropdown],Table1[for Pivot],0,0,1)</f>
        <v>0</v>
      </c>
      <c r="E1377" s="422"/>
      <c r="F1377" s="160">
        <f t="shared" si="65"/>
        <v>2222222</v>
      </c>
      <c r="G1377" s="394">
        <f t="shared" si="64"/>
        <v>0</v>
      </c>
      <c r="I1377" s="395">
        <f>IF(OR(C1377="150 Directors advances", C1377="120 accounts receivable", C1377="720.2 Automobile - Insurance", C1377="720.3 Automobile - License", C1377="870.4 Rent - Insurance", C1377="870.6 Rent - Property Tax", C1377="870.7 Rent - Homeoffice", C1377="870.9 Rent - Water"),
   0,
   IF(Dashboard!$F$5="Quick",
      IF(OR(C1377="190 Automobile",C1377="200 computer hardware",C1377="210 Computer software",C1377="220 Quickbooks software",C1377="230 Office equipment",C1377="240 Office furniture"),
         E1377-(E1377/(1+Dashboard!$F$4)),
         0
      ),
      IF(C1377="750 Business promotion",
         E1377-(E1377/(1+4.793/100)),
         E1377-(E1377/(1+Dashboard!$F$4))
      )
   )
)</f>
        <v>0</v>
      </c>
      <c r="J1377" s="40">
        <f>Bank2[[#This Row],[Money in/ (Money out)]]-Bank2[[#This Row],[GST/HST]]</f>
        <v>0</v>
      </c>
      <c r="L1377" s="37">
        <f t="shared" si="63"/>
        <v>0</v>
      </c>
    </row>
    <row r="1378" spans="4:12" x14ac:dyDescent="0.2">
      <c r="D1378" s="416">
        <f>_xlfn.XLOOKUP(C:C,Table1[for Import to Bank Register dropdown],Table1[for Pivot],0,0,1)</f>
        <v>0</v>
      </c>
      <c r="E1378" s="422"/>
      <c r="F1378" s="160">
        <f t="shared" si="65"/>
        <v>2222222</v>
      </c>
      <c r="G1378" s="394">
        <f t="shared" si="64"/>
        <v>0</v>
      </c>
      <c r="I1378" s="395">
        <f>IF(OR(C1378="150 Directors advances", C1378="120 accounts receivable", C1378="720.2 Automobile - Insurance", C1378="720.3 Automobile - License", C1378="870.4 Rent - Insurance", C1378="870.6 Rent - Property Tax", C1378="870.7 Rent - Homeoffice", C1378="870.9 Rent - Water"),
   0,
   IF(Dashboard!$F$5="Quick",
      IF(OR(C1378="190 Automobile",C1378="200 computer hardware",C1378="210 Computer software",C1378="220 Quickbooks software",C1378="230 Office equipment",C1378="240 Office furniture"),
         E1378-(E1378/(1+Dashboard!$F$4)),
         0
      ),
      IF(C1378="750 Business promotion",
         E1378-(E1378/(1+4.793/100)),
         E1378-(E1378/(1+Dashboard!$F$4))
      )
   )
)</f>
        <v>0</v>
      </c>
      <c r="J1378" s="40">
        <f>Bank2[[#This Row],[Money in/ (Money out)]]-Bank2[[#This Row],[GST/HST]]</f>
        <v>0</v>
      </c>
      <c r="L1378" s="37">
        <f t="shared" si="63"/>
        <v>0</v>
      </c>
    </row>
    <row r="1379" spans="4:12" x14ac:dyDescent="0.2">
      <c r="D1379" s="416">
        <f>_xlfn.XLOOKUP(C:C,Table1[for Import to Bank Register dropdown],Table1[for Pivot],0,0,1)</f>
        <v>0</v>
      </c>
      <c r="E1379" s="422"/>
      <c r="F1379" s="160">
        <f t="shared" si="65"/>
        <v>2222222</v>
      </c>
      <c r="G1379" s="394">
        <f t="shared" si="64"/>
        <v>0</v>
      </c>
      <c r="I1379" s="395">
        <f>IF(OR(C1379="150 Directors advances", C1379="120 accounts receivable", C1379="720.2 Automobile - Insurance", C1379="720.3 Automobile - License", C1379="870.4 Rent - Insurance", C1379="870.6 Rent - Property Tax", C1379="870.7 Rent - Homeoffice", C1379="870.9 Rent - Water"),
   0,
   IF(Dashboard!$F$5="Quick",
      IF(OR(C1379="190 Automobile",C1379="200 computer hardware",C1379="210 Computer software",C1379="220 Quickbooks software",C1379="230 Office equipment",C1379="240 Office furniture"),
         E1379-(E1379/(1+Dashboard!$F$4)),
         0
      ),
      IF(C1379="750 Business promotion",
         E1379-(E1379/(1+4.793/100)),
         E1379-(E1379/(1+Dashboard!$F$4))
      )
   )
)</f>
        <v>0</v>
      </c>
      <c r="J1379" s="40">
        <f>Bank2[[#This Row],[Money in/ (Money out)]]-Bank2[[#This Row],[GST/HST]]</f>
        <v>0</v>
      </c>
      <c r="L1379" s="37">
        <f t="shared" si="63"/>
        <v>0</v>
      </c>
    </row>
    <row r="1380" spans="4:12" x14ac:dyDescent="0.2">
      <c r="D1380" s="416">
        <f>_xlfn.XLOOKUP(C:C,Table1[for Import to Bank Register dropdown],Table1[for Pivot],0,0,1)</f>
        <v>0</v>
      </c>
      <c r="E1380" s="422"/>
      <c r="F1380" s="160">
        <f t="shared" si="65"/>
        <v>2222222</v>
      </c>
      <c r="G1380" s="394">
        <f t="shared" si="64"/>
        <v>0</v>
      </c>
      <c r="I1380" s="395">
        <f>IF(OR(C1380="150 Directors advances", C1380="120 accounts receivable", C1380="720.2 Automobile - Insurance", C1380="720.3 Automobile - License", C1380="870.4 Rent - Insurance", C1380="870.6 Rent - Property Tax", C1380="870.7 Rent - Homeoffice", C1380="870.9 Rent - Water"),
   0,
   IF(Dashboard!$F$5="Quick",
      IF(OR(C1380="190 Automobile",C1380="200 computer hardware",C1380="210 Computer software",C1380="220 Quickbooks software",C1380="230 Office equipment",C1380="240 Office furniture"),
         E1380-(E1380/(1+Dashboard!$F$4)),
         0
      ),
      IF(C1380="750 Business promotion",
         E1380-(E1380/(1+4.793/100)),
         E1380-(E1380/(1+Dashboard!$F$4))
      )
   )
)</f>
        <v>0</v>
      </c>
      <c r="J1380" s="40">
        <f>Bank2[[#This Row],[Money in/ (Money out)]]-Bank2[[#This Row],[GST/HST]]</f>
        <v>0</v>
      </c>
      <c r="L1380" s="37">
        <f t="shared" si="63"/>
        <v>0</v>
      </c>
    </row>
    <row r="1381" spans="4:12" x14ac:dyDescent="0.2">
      <c r="D1381" s="416">
        <f>_xlfn.XLOOKUP(C:C,Table1[for Import to Bank Register dropdown],Table1[for Pivot],0,0,1)</f>
        <v>0</v>
      </c>
      <c r="E1381" s="422"/>
      <c r="F1381" s="160">
        <f t="shared" si="65"/>
        <v>2222222</v>
      </c>
      <c r="G1381" s="394">
        <f t="shared" si="64"/>
        <v>0</v>
      </c>
      <c r="I1381" s="395">
        <f>IF(OR(C1381="150 Directors advances", C1381="120 accounts receivable", C1381="720.2 Automobile - Insurance", C1381="720.3 Automobile - License", C1381="870.4 Rent - Insurance", C1381="870.6 Rent - Property Tax", C1381="870.7 Rent - Homeoffice", C1381="870.9 Rent - Water"),
   0,
   IF(Dashboard!$F$5="Quick",
      IF(OR(C1381="190 Automobile",C1381="200 computer hardware",C1381="210 Computer software",C1381="220 Quickbooks software",C1381="230 Office equipment",C1381="240 Office furniture"),
         E1381-(E1381/(1+Dashboard!$F$4)),
         0
      ),
      IF(C1381="750 Business promotion",
         E1381-(E1381/(1+4.793/100)),
         E1381-(E1381/(1+Dashboard!$F$4))
      )
   )
)</f>
        <v>0</v>
      </c>
      <c r="J1381" s="40">
        <f>Bank2[[#This Row],[Money in/ (Money out)]]-Bank2[[#This Row],[GST/HST]]</f>
        <v>0</v>
      </c>
      <c r="L1381" s="37">
        <f t="shared" si="63"/>
        <v>0</v>
      </c>
    </row>
    <row r="1382" spans="4:12" x14ac:dyDescent="0.2">
      <c r="D1382" s="416">
        <f>_xlfn.XLOOKUP(C:C,Table1[for Import to Bank Register dropdown],Table1[for Pivot],0,0,1)</f>
        <v>0</v>
      </c>
      <c r="E1382" s="422"/>
      <c r="F1382" s="160">
        <f t="shared" si="65"/>
        <v>2222222</v>
      </c>
      <c r="G1382" s="394">
        <f t="shared" si="64"/>
        <v>0</v>
      </c>
      <c r="I1382" s="395">
        <f>IF(OR(C1382="150 Directors advances", C1382="120 accounts receivable", C1382="720.2 Automobile - Insurance", C1382="720.3 Automobile - License", C1382="870.4 Rent - Insurance", C1382="870.6 Rent - Property Tax", C1382="870.7 Rent - Homeoffice", C1382="870.9 Rent - Water"),
   0,
   IF(Dashboard!$F$5="Quick",
      IF(OR(C1382="190 Automobile",C1382="200 computer hardware",C1382="210 Computer software",C1382="220 Quickbooks software",C1382="230 Office equipment",C1382="240 Office furniture"),
         E1382-(E1382/(1+Dashboard!$F$4)),
         0
      ),
      IF(C1382="750 Business promotion",
         E1382-(E1382/(1+4.793/100)),
         E1382-(E1382/(1+Dashboard!$F$4))
      )
   )
)</f>
        <v>0</v>
      </c>
      <c r="J1382" s="40">
        <f>Bank2[[#This Row],[Money in/ (Money out)]]-Bank2[[#This Row],[GST/HST]]</f>
        <v>0</v>
      </c>
      <c r="L1382" s="37">
        <f t="shared" si="63"/>
        <v>0</v>
      </c>
    </row>
    <row r="1383" spans="4:12" x14ac:dyDescent="0.2">
      <c r="D1383" s="416">
        <f>_xlfn.XLOOKUP(C:C,Table1[for Import to Bank Register dropdown],Table1[for Pivot],0,0,1)</f>
        <v>0</v>
      </c>
      <c r="E1383" s="422"/>
      <c r="F1383" s="160">
        <f t="shared" si="65"/>
        <v>2222222</v>
      </c>
      <c r="G1383" s="394">
        <f t="shared" si="64"/>
        <v>0</v>
      </c>
      <c r="I1383" s="395">
        <f>IF(OR(C1383="150 Directors advances", C1383="120 accounts receivable", C1383="720.2 Automobile - Insurance", C1383="720.3 Automobile - License", C1383="870.4 Rent - Insurance", C1383="870.6 Rent - Property Tax", C1383="870.7 Rent - Homeoffice", C1383="870.9 Rent - Water"),
   0,
   IF(Dashboard!$F$5="Quick",
      IF(OR(C1383="190 Automobile",C1383="200 computer hardware",C1383="210 Computer software",C1383="220 Quickbooks software",C1383="230 Office equipment",C1383="240 Office furniture"),
         E1383-(E1383/(1+Dashboard!$F$4)),
         0
      ),
      IF(C1383="750 Business promotion",
         E1383-(E1383/(1+4.793/100)),
         E1383-(E1383/(1+Dashboard!$F$4))
      )
   )
)</f>
        <v>0</v>
      </c>
      <c r="J1383" s="40">
        <f>Bank2[[#This Row],[Money in/ (Money out)]]-Bank2[[#This Row],[GST/HST]]</f>
        <v>0</v>
      </c>
      <c r="L1383" s="37">
        <f t="shared" si="63"/>
        <v>0</v>
      </c>
    </row>
    <row r="1384" spans="4:12" x14ac:dyDescent="0.2">
      <c r="D1384" s="416">
        <f>_xlfn.XLOOKUP(C:C,Table1[for Import to Bank Register dropdown],Table1[for Pivot],0,0,1)</f>
        <v>0</v>
      </c>
      <c r="E1384" s="422"/>
      <c r="F1384" s="160">
        <f t="shared" si="65"/>
        <v>2222222</v>
      </c>
      <c r="G1384" s="394">
        <f t="shared" si="64"/>
        <v>0</v>
      </c>
      <c r="I1384" s="395">
        <f>IF(OR(C1384="150 Directors advances", C1384="120 accounts receivable", C1384="720.2 Automobile - Insurance", C1384="720.3 Automobile - License", C1384="870.4 Rent - Insurance", C1384="870.6 Rent - Property Tax", C1384="870.7 Rent - Homeoffice", C1384="870.9 Rent - Water"),
   0,
   IF(Dashboard!$F$5="Quick",
      IF(OR(C1384="190 Automobile",C1384="200 computer hardware",C1384="210 Computer software",C1384="220 Quickbooks software",C1384="230 Office equipment",C1384="240 Office furniture"),
         E1384-(E1384/(1+Dashboard!$F$4)),
         0
      ),
      IF(C1384="750 Business promotion",
         E1384-(E1384/(1+4.793/100)),
         E1384-(E1384/(1+Dashboard!$F$4))
      )
   )
)</f>
        <v>0</v>
      </c>
      <c r="J1384" s="40">
        <f>Bank2[[#This Row],[Money in/ (Money out)]]-Bank2[[#This Row],[GST/HST]]</f>
        <v>0</v>
      </c>
      <c r="L1384" s="37">
        <f t="shared" si="63"/>
        <v>0</v>
      </c>
    </row>
    <row r="1385" spans="4:12" x14ac:dyDescent="0.2">
      <c r="D1385" s="416">
        <f>_xlfn.XLOOKUP(C:C,Table1[for Import to Bank Register dropdown],Table1[for Pivot],0,0,1)</f>
        <v>0</v>
      </c>
      <c r="E1385" s="422"/>
      <c r="F1385" s="160">
        <f t="shared" si="65"/>
        <v>2222222</v>
      </c>
      <c r="G1385" s="394">
        <f t="shared" si="64"/>
        <v>0</v>
      </c>
      <c r="I1385" s="395">
        <f>IF(OR(C1385="150 Directors advances", C1385="120 accounts receivable", C1385="720.2 Automobile - Insurance", C1385="720.3 Automobile - License", C1385="870.4 Rent - Insurance", C1385="870.6 Rent - Property Tax", C1385="870.7 Rent - Homeoffice", C1385="870.9 Rent - Water"),
   0,
   IF(Dashboard!$F$5="Quick",
      IF(OR(C1385="190 Automobile",C1385="200 computer hardware",C1385="210 Computer software",C1385="220 Quickbooks software",C1385="230 Office equipment",C1385="240 Office furniture"),
         E1385-(E1385/(1+Dashboard!$F$4)),
         0
      ),
      IF(C1385="750 Business promotion",
         E1385-(E1385/(1+4.793/100)),
         E1385-(E1385/(1+Dashboard!$F$4))
      )
   )
)</f>
        <v>0</v>
      </c>
      <c r="J1385" s="40">
        <f>Bank2[[#This Row],[Money in/ (Money out)]]-Bank2[[#This Row],[GST/HST]]</f>
        <v>0</v>
      </c>
      <c r="L1385" s="37">
        <f t="shared" si="63"/>
        <v>0</v>
      </c>
    </row>
    <row r="1386" spans="4:12" x14ac:dyDescent="0.2">
      <c r="D1386" s="416">
        <f>_xlfn.XLOOKUP(C:C,Table1[for Import to Bank Register dropdown],Table1[for Pivot],0,0,1)</f>
        <v>0</v>
      </c>
      <c r="E1386" s="422"/>
      <c r="F1386" s="160">
        <f t="shared" si="65"/>
        <v>2222222</v>
      </c>
      <c r="G1386" s="394">
        <f t="shared" si="64"/>
        <v>0</v>
      </c>
      <c r="I1386" s="395">
        <f>IF(OR(C1386="150 Directors advances", C1386="120 accounts receivable", C1386="720.2 Automobile - Insurance", C1386="720.3 Automobile - License", C1386="870.4 Rent - Insurance", C1386="870.6 Rent - Property Tax", C1386="870.7 Rent - Homeoffice", C1386="870.9 Rent - Water"),
   0,
   IF(Dashboard!$F$5="Quick",
      IF(OR(C1386="190 Automobile",C1386="200 computer hardware",C1386="210 Computer software",C1386="220 Quickbooks software",C1386="230 Office equipment",C1386="240 Office furniture"),
         E1386-(E1386/(1+Dashboard!$F$4)),
         0
      ),
      IF(C1386="750 Business promotion",
         E1386-(E1386/(1+4.793/100)),
         E1386-(E1386/(1+Dashboard!$F$4))
      )
   )
)</f>
        <v>0</v>
      </c>
      <c r="J1386" s="40">
        <f>Bank2[[#This Row],[Money in/ (Money out)]]-Bank2[[#This Row],[GST/HST]]</f>
        <v>0</v>
      </c>
      <c r="L1386" s="37">
        <f t="shared" si="63"/>
        <v>0</v>
      </c>
    </row>
    <row r="1387" spans="4:12" x14ac:dyDescent="0.2">
      <c r="D1387" s="416">
        <f>_xlfn.XLOOKUP(C:C,Table1[for Import to Bank Register dropdown],Table1[for Pivot],0,0,1)</f>
        <v>0</v>
      </c>
      <c r="E1387" s="422"/>
      <c r="F1387" s="160">
        <f t="shared" si="65"/>
        <v>2222222</v>
      </c>
      <c r="G1387" s="394">
        <f t="shared" si="64"/>
        <v>0</v>
      </c>
      <c r="I1387" s="395">
        <f>IF(OR(C1387="150 Directors advances", C1387="120 accounts receivable", C1387="720.2 Automobile - Insurance", C1387="720.3 Automobile - License", C1387="870.4 Rent - Insurance", C1387="870.6 Rent - Property Tax", C1387="870.7 Rent - Homeoffice", C1387="870.9 Rent - Water"),
   0,
   IF(Dashboard!$F$5="Quick",
      IF(OR(C1387="190 Automobile",C1387="200 computer hardware",C1387="210 Computer software",C1387="220 Quickbooks software",C1387="230 Office equipment",C1387="240 Office furniture"),
         E1387-(E1387/(1+Dashboard!$F$4)),
         0
      ),
      IF(C1387="750 Business promotion",
         E1387-(E1387/(1+4.793/100)),
         E1387-(E1387/(1+Dashboard!$F$4))
      )
   )
)</f>
        <v>0</v>
      </c>
      <c r="J1387" s="40">
        <f>Bank2[[#This Row],[Money in/ (Money out)]]-Bank2[[#This Row],[GST/HST]]</f>
        <v>0</v>
      </c>
      <c r="L1387" s="37">
        <f t="shared" si="63"/>
        <v>0</v>
      </c>
    </row>
    <row r="1388" spans="4:12" x14ac:dyDescent="0.2">
      <c r="D1388" s="416">
        <f>_xlfn.XLOOKUP(C:C,Table1[for Import to Bank Register dropdown],Table1[for Pivot],0,0,1)</f>
        <v>0</v>
      </c>
      <c r="E1388" s="422"/>
      <c r="F1388" s="160">
        <f t="shared" si="65"/>
        <v>2222222</v>
      </c>
      <c r="G1388" s="394">
        <f t="shared" si="64"/>
        <v>0</v>
      </c>
      <c r="I1388" s="395">
        <f>IF(OR(C1388="150 Directors advances", C1388="120 accounts receivable", C1388="720.2 Automobile - Insurance", C1388="720.3 Automobile - License", C1388="870.4 Rent - Insurance", C1388="870.6 Rent - Property Tax", C1388="870.7 Rent - Homeoffice", C1388="870.9 Rent - Water"),
   0,
   IF(Dashboard!$F$5="Quick",
      IF(OR(C1388="190 Automobile",C1388="200 computer hardware",C1388="210 Computer software",C1388="220 Quickbooks software",C1388="230 Office equipment",C1388="240 Office furniture"),
         E1388-(E1388/(1+Dashboard!$F$4)),
         0
      ),
      IF(C1388="750 Business promotion",
         E1388-(E1388/(1+4.793/100)),
         E1388-(E1388/(1+Dashboard!$F$4))
      )
   )
)</f>
        <v>0</v>
      </c>
      <c r="J1388" s="40">
        <f>Bank2[[#This Row],[Money in/ (Money out)]]-Bank2[[#This Row],[GST/HST]]</f>
        <v>0</v>
      </c>
      <c r="L1388" s="37">
        <f t="shared" si="63"/>
        <v>0</v>
      </c>
    </row>
    <row r="1389" spans="4:12" x14ac:dyDescent="0.2">
      <c r="D1389" s="416">
        <f>_xlfn.XLOOKUP(C:C,Table1[for Import to Bank Register dropdown],Table1[for Pivot],0,0,1)</f>
        <v>0</v>
      </c>
      <c r="E1389" s="422"/>
      <c r="F1389" s="160">
        <f t="shared" si="65"/>
        <v>2222222</v>
      </c>
      <c r="G1389" s="394">
        <f t="shared" si="64"/>
        <v>0</v>
      </c>
      <c r="I1389" s="395">
        <f>IF(OR(C1389="150 Directors advances", C1389="120 accounts receivable", C1389="720.2 Automobile - Insurance", C1389="720.3 Automobile - License", C1389="870.4 Rent - Insurance", C1389="870.6 Rent - Property Tax", C1389="870.7 Rent - Homeoffice", C1389="870.9 Rent - Water"),
   0,
   IF(Dashboard!$F$5="Quick",
      IF(OR(C1389="190 Automobile",C1389="200 computer hardware",C1389="210 Computer software",C1389="220 Quickbooks software",C1389="230 Office equipment",C1389="240 Office furniture"),
         E1389-(E1389/(1+Dashboard!$F$4)),
         0
      ),
      IF(C1389="750 Business promotion",
         E1389-(E1389/(1+4.793/100)),
         E1389-(E1389/(1+Dashboard!$F$4))
      )
   )
)</f>
        <v>0</v>
      </c>
      <c r="J1389" s="40">
        <f>Bank2[[#This Row],[Money in/ (Money out)]]-Bank2[[#This Row],[GST/HST]]</f>
        <v>0</v>
      </c>
      <c r="L1389" s="37">
        <f t="shared" si="63"/>
        <v>0</v>
      </c>
    </row>
    <row r="1390" spans="4:12" x14ac:dyDescent="0.2">
      <c r="D1390" s="416">
        <f>_xlfn.XLOOKUP(C:C,Table1[for Import to Bank Register dropdown],Table1[for Pivot],0,0,1)</f>
        <v>0</v>
      </c>
      <c r="E1390" s="422"/>
      <c r="F1390" s="160">
        <f t="shared" si="65"/>
        <v>2222222</v>
      </c>
      <c r="G1390" s="394">
        <f t="shared" si="64"/>
        <v>0</v>
      </c>
      <c r="I1390" s="395">
        <f>IF(OR(C1390="150 Directors advances", C1390="120 accounts receivable", C1390="720.2 Automobile - Insurance", C1390="720.3 Automobile - License", C1390="870.4 Rent - Insurance", C1390="870.6 Rent - Property Tax", C1390="870.7 Rent - Homeoffice", C1390="870.9 Rent - Water"),
   0,
   IF(Dashboard!$F$5="Quick",
      IF(OR(C1390="190 Automobile",C1390="200 computer hardware",C1390="210 Computer software",C1390="220 Quickbooks software",C1390="230 Office equipment",C1390="240 Office furniture"),
         E1390-(E1390/(1+Dashboard!$F$4)),
         0
      ),
      IF(C1390="750 Business promotion",
         E1390-(E1390/(1+4.793/100)),
         E1390-(E1390/(1+Dashboard!$F$4))
      )
   )
)</f>
        <v>0</v>
      </c>
      <c r="J1390" s="40">
        <f>Bank2[[#This Row],[Money in/ (Money out)]]-Bank2[[#This Row],[GST/HST]]</f>
        <v>0</v>
      </c>
      <c r="L1390" s="37">
        <f t="shared" si="63"/>
        <v>0</v>
      </c>
    </row>
    <row r="1391" spans="4:12" x14ac:dyDescent="0.2">
      <c r="D1391" s="416">
        <f>_xlfn.XLOOKUP(C:C,Table1[for Import to Bank Register dropdown],Table1[for Pivot],0,0,1)</f>
        <v>0</v>
      </c>
      <c r="E1391" s="422"/>
      <c r="F1391" s="160">
        <f t="shared" si="65"/>
        <v>2222222</v>
      </c>
      <c r="G1391" s="394">
        <f t="shared" si="64"/>
        <v>0</v>
      </c>
      <c r="I1391" s="395">
        <f>IF(OR(C1391="150 Directors advances", C1391="120 accounts receivable", C1391="720.2 Automobile - Insurance", C1391="720.3 Automobile - License", C1391="870.4 Rent - Insurance", C1391="870.6 Rent - Property Tax", C1391="870.7 Rent - Homeoffice", C1391="870.9 Rent - Water"),
   0,
   IF(Dashboard!$F$5="Quick",
      IF(OR(C1391="190 Automobile",C1391="200 computer hardware",C1391="210 Computer software",C1391="220 Quickbooks software",C1391="230 Office equipment",C1391="240 Office furniture"),
         E1391-(E1391/(1+Dashboard!$F$4)),
         0
      ),
      IF(C1391="750 Business promotion",
         E1391-(E1391/(1+4.793/100)),
         E1391-(E1391/(1+Dashboard!$F$4))
      )
   )
)</f>
        <v>0</v>
      </c>
      <c r="J1391" s="40">
        <f>Bank2[[#This Row],[Money in/ (Money out)]]-Bank2[[#This Row],[GST/HST]]</f>
        <v>0</v>
      </c>
      <c r="L1391" s="37">
        <f t="shared" si="63"/>
        <v>0</v>
      </c>
    </row>
    <row r="1392" spans="4:12" x14ac:dyDescent="0.2">
      <c r="D1392" s="416">
        <f>_xlfn.XLOOKUP(C:C,Table1[for Import to Bank Register dropdown],Table1[for Pivot],0,0,1)</f>
        <v>0</v>
      </c>
      <c r="E1392" s="422"/>
      <c r="F1392" s="160">
        <f t="shared" si="65"/>
        <v>2222222</v>
      </c>
      <c r="G1392" s="394">
        <f t="shared" si="64"/>
        <v>0</v>
      </c>
      <c r="I1392" s="395">
        <f>IF(OR(C1392="150 Directors advances", C1392="120 accounts receivable", C1392="720.2 Automobile - Insurance", C1392="720.3 Automobile - License", C1392="870.4 Rent - Insurance", C1392="870.6 Rent - Property Tax", C1392="870.7 Rent - Homeoffice", C1392="870.9 Rent - Water"),
   0,
   IF(Dashboard!$F$5="Quick",
      IF(OR(C1392="190 Automobile",C1392="200 computer hardware",C1392="210 Computer software",C1392="220 Quickbooks software",C1392="230 Office equipment",C1392="240 Office furniture"),
         E1392-(E1392/(1+Dashboard!$F$4)),
         0
      ),
      IF(C1392="750 Business promotion",
         E1392-(E1392/(1+4.793/100)),
         E1392-(E1392/(1+Dashboard!$F$4))
      )
   )
)</f>
        <v>0</v>
      </c>
      <c r="J1392" s="40">
        <f>Bank2[[#This Row],[Money in/ (Money out)]]-Bank2[[#This Row],[GST/HST]]</f>
        <v>0</v>
      </c>
      <c r="L1392" s="37">
        <f t="shared" si="63"/>
        <v>0</v>
      </c>
    </row>
    <row r="1393" spans="4:12" x14ac:dyDescent="0.2">
      <c r="D1393" s="416">
        <f>_xlfn.XLOOKUP(C:C,Table1[for Import to Bank Register dropdown],Table1[for Pivot],0,0,1)</f>
        <v>0</v>
      </c>
      <c r="E1393" s="422"/>
      <c r="F1393" s="160">
        <f t="shared" si="65"/>
        <v>2222222</v>
      </c>
      <c r="G1393" s="394">
        <f t="shared" si="64"/>
        <v>0</v>
      </c>
      <c r="I1393" s="395">
        <f>IF(OR(C1393="150 Directors advances", C1393="120 accounts receivable", C1393="720.2 Automobile - Insurance", C1393="720.3 Automobile - License", C1393="870.4 Rent - Insurance", C1393="870.6 Rent - Property Tax", C1393="870.7 Rent - Homeoffice", C1393="870.9 Rent - Water"),
   0,
   IF(Dashboard!$F$5="Quick",
      IF(OR(C1393="190 Automobile",C1393="200 computer hardware",C1393="210 Computer software",C1393="220 Quickbooks software",C1393="230 Office equipment",C1393="240 Office furniture"),
         E1393-(E1393/(1+Dashboard!$F$4)),
         0
      ),
      IF(C1393="750 Business promotion",
         E1393-(E1393/(1+4.793/100)),
         E1393-(E1393/(1+Dashboard!$F$4))
      )
   )
)</f>
        <v>0</v>
      </c>
      <c r="J1393" s="40">
        <f>Bank2[[#This Row],[Money in/ (Money out)]]-Bank2[[#This Row],[GST/HST]]</f>
        <v>0</v>
      </c>
      <c r="L1393" s="37">
        <f t="shared" si="63"/>
        <v>0</v>
      </c>
    </row>
    <row r="1394" spans="4:12" x14ac:dyDescent="0.2">
      <c r="D1394" s="416">
        <f>_xlfn.XLOOKUP(C:C,Table1[for Import to Bank Register dropdown],Table1[for Pivot],0,0,1)</f>
        <v>0</v>
      </c>
      <c r="E1394" s="422"/>
      <c r="F1394" s="160">
        <f t="shared" si="65"/>
        <v>2222222</v>
      </c>
      <c r="G1394" s="394">
        <f t="shared" si="64"/>
        <v>0</v>
      </c>
      <c r="I1394" s="395">
        <f>IF(OR(C1394="150 Directors advances", C1394="120 accounts receivable", C1394="720.2 Automobile - Insurance", C1394="720.3 Automobile - License", C1394="870.4 Rent - Insurance", C1394="870.6 Rent - Property Tax", C1394="870.7 Rent - Homeoffice", C1394="870.9 Rent - Water"),
   0,
   IF(Dashboard!$F$5="Quick",
      IF(OR(C1394="190 Automobile",C1394="200 computer hardware",C1394="210 Computer software",C1394="220 Quickbooks software",C1394="230 Office equipment",C1394="240 Office furniture"),
         E1394-(E1394/(1+Dashboard!$F$4)),
         0
      ),
      IF(C1394="750 Business promotion",
         E1394-(E1394/(1+4.793/100)),
         E1394-(E1394/(1+Dashboard!$F$4))
      )
   )
)</f>
        <v>0</v>
      </c>
      <c r="J1394" s="40">
        <f>Bank2[[#This Row],[Money in/ (Money out)]]-Bank2[[#This Row],[GST/HST]]</f>
        <v>0</v>
      </c>
      <c r="L1394" s="37">
        <f t="shared" si="63"/>
        <v>0</v>
      </c>
    </row>
    <row r="1395" spans="4:12" x14ac:dyDescent="0.2">
      <c r="D1395" s="416">
        <f>_xlfn.XLOOKUP(C:C,Table1[for Import to Bank Register dropdown],Table1[for Pivot],0,0,1)</f>
        <v>0</v>
      </c>
      <c r="E1395" s="422"/>
      <c r="F1395" s="160">
        <f t="shared" si="65"/>
        <v>2222222</v>
      </c>
      <c r="G1395" s="394">
        <f t="shared" si="64"/>
        <v>0</v>
      </c>
      <c r="I1395" s="395">
        <f>IF(OR(C1395="150 Directors advances", C1395="120 accounts receivable", C1395="720.2 Automobile - Insurance", C1395="720.3 Automobile - License", C1395="870.4 Rent - Insurance", C1395="870.6 Rent - Property Tax", C1395="870.7 Rent - Homeoffice", C1395="870.9 Rent - Water"),
   0,
   IF(Dashboard!$F$5="Quick",
      IF(OR(C1395="190 Automobile",C1395="200 computer hardware",C1395="210 Computer software",C1395="220 Quickbooks software",C1395="230 Office equipment",C1395="240 Office furniture"),
         E1395-(E1395/(1+Dashboard!$F$4)),
         0
      ),
      IF(C1395="750 Business promotion",
         E1395-(E1395/(1+4.793/100)),
         E1395-(E1395/(1+Dashboard!$F$4))
      )
   )
)</f>
        <v>0</v>
      </c>
      <c r="J1395" s="40">
        <f>Bank2[[#This Row],[Money in/ (Money out)]]-Bank2[[#This Row],[GST/HST]]</f>
        <v>0</v>
      </c>
      <c r="L1395" s="37">
        <f t="shared" si="63"/>
        <v>0</v>
      </c>
    </row>
    <row r="1396" spans="4:12" x14ac:dyDescent="0.2">
      <c r="D1396" s="416">
        <f>_xlfn.XLOOKUP(C:C,Table1[for Import to Bank Register dropdown],Table1[for Pivot],0,0,1)</f>
        <v>0</v>
      </c>
      <c r="E1396" s="422"/>
      <c r="F1396" s="160">
        <f t="shared" si="65"/>
        <v>2222222</v>
      </c>
      <c r="G1396" s="394">
        <f t="shared" si="64"/>
        <v>0</v>
      </c>
      <c r="I1396" s="395">
        <f>IF(OR(C1396="150 Directors advances", C1396="120 accounts receivable", C1396="720.2 Automobile - Insurance", C1396="720.3 Automobile - License", C1396="870.4 Rent - Insurance", C1396="870.6 Rent - Property Tax", C1396="870.7 Rent - Homeoffice", C1396="870.9 Rent - Water"),
   0,
   IF(Dashboard!$F$5="Quick",
      IF(OR(C1396="190 Automobile",C1396="200 computer hardware",C1396="210 Computer software",C1396="220 Quickbooks software",C1396="230 Office equipment",C1396="240 Office furniture"),
         E1396-(E1396/(1+Dashboard!$F$4)),
         0
      ),
      IF(C1396="750 Business promotion",
         E1396-(E1396/(1+4.793/100)),
         E1396-(E1396/(1+Dashboard!$F$4))
      )
   )
)</f>
        <v>0</v>
      </c>
      <c r="J1396" s="40">
        <f>Bank2[[#This Row],[Money in/ (Money out)]]-Bank2[[#This Row],[GST/HST]]</f>
        <v>0</v>
      </c>
      <c r="L1396" s="37">
        <f t="shared" si="63"/>
        <v>0</v>
      </c>
    </row>
    <row r="1397" spans="4:12" x14ac:dyDescent="0.2">
      <c r="D1397" s="416">
        <f>_xlfn.XLOOKUP(C:C,Table1[for Import to Bank Register dropdown],Table1[for Pivot],0,0,1)</f>
        <v>0</v>
      </c>
      <c r="E1397" s="422"/>
      <c r="F1397" s="160">
        <f t="shared" si="65"/>
        <v>2222222</v>
      </c>
      <c r="G1397" s="394">
        <f t="shared" si="64"/>
        <v>0</v>
      </c>
      <c r="I1397" s="395">
        <f>IF(OR(C1397="150 Directors advances", C1397="120 accounts receivable", C1397="720.2 Automobile - Insurance", C1397="720.3 Automobile - License", C1397="870.4 Rent - Insurance", C1397="870.6 Rent - Property Tax", C1397="870.7 Rent - Homeoffice", C1397="870.9 Rent - Water"),
   0,
   IF(Dashboard!$F$5="Quick",
      IF(OR(C1397="190 Automobile",C1397="200 computer hardware",C1397="210 Computer software",C1397="220 Quickbooks software",C1397="230 Office equipment",C1397="240 Office furniture"),
         E1397-(E1397/(1+Dashboard!$F$4)),
         0
      ),
      IF(C1397="750 Business promotion",
         E1397-(E1397/(1+4.793/100)),
         E1397-(E1397/(1+Dashboard!$F$4))
      )
   )
)</f>
        <v>0</v>
      </c>
      <c r="J1397" s="40">
        <f>Bank2[[#This Row],[Money in/ (Money out)]]-Bank2[[#This Row],[GST/HST]]</f>
        <v>0</v>
      </c>
      <c r="L1397" s="37">
        <f t="shared" si="63"/>
        <v>0</v>
      </c>
    </row>
    <row r="1398" spans="4:12" x14ac:dyDescent="0.2">
      <c r="D1398" s="416">
        <f>_xlfn.XLOOKUP(C:C,Table1[for Import to Bank Register dropdown],Table1[for Pivot],0,0,1)</f>
        <v>0</v>
      </c>
      <c r="E1398" s="422"/>
      <c r="F1398" s="160">
        <f t="shared" si="65"/>
        <v>2222222</v>
      </c>
      <c r="G1398" s="394">
        <f t="shared" si="64"/>
        <v>0</v>
      </c>
      <c r="I1398" s="395">
        <f>IF(OR(C1398="150 Directors advances", C1398="120 accounts receivable", C1398="720.2 Automobile - Insurance", C1398="720.3 Automobile - License", C1398="870.4 Rent - Insurance", C1398="870.6 Rent - Property Tax", C1398="870.7 Rent - Homeoffice", C1398="870.9 Rent - Water"),
   0,
   IF(Dashboard!$F$5="Quick",
      IF(OR(C1398="190 Automobile",C1398="200 computer hardware",C1398="210 Computer software",C1398="220 Quickbooks software",C1398="230 Office equipment",C1398="240 Office furniture"),
         E1398-(E1398/(1+Dashboard!$F$4)),
         0
      ),
      IF(C1398="750 Business promotion",
         E1398-(E1398/(1+4.793/100)),
         E1398-(E1398/(1+Dashboard!$F$4))
      )
   )
)</f>
        <v>0</v>
      </c>
      <c r="J1398" s="40">
        <f>Bank2[[#This Row],[Money in/ (Money out)]]-Bank2[[#This Row],[GST/HST]]</f>
        <v>0</v>
      </c>
      <c r="L1398" s="37">
        <f t="shared" si="63"/>
        <v>0</v>
      </c>
    </row>
    <row r="1399" spans="4:12" x14ac:dyDescent="0.2">
      <c r="D1399" s="416">
        <f>_xlfn.XLOOKUP(C:C,Table1[for Import to Bank Register dropdown],Table1[for Pivot],0,0,1)</f>
        <v>0</v>
      </c>
      <c r="E1399" s="422"/>
      <c r="F1399" s="160">
        <f t="shared" si="65"/>
        <v>2222222</v>
      </c>
      <c r="G1399" s="394">
        <f t="shared" si="64"/>
        <v>0</v>
      </c>
      <c r="I1399" s="395">
        <f>IF(OR(C1399="150 Directors advances", C1399="120 accounts receivable", C1399="720.2 Automobile - Insurance", C1399="720.3 Automobile - License", C1399="870.4 Rent - Insurance", C1399="870.6 Rent - Property Tax", C1399="870.7 Rent - Homeoffice", C1399="870.9 Rent - Water"),
   0,
   IF(Dashboard!$F$5="Quick",
      IF(OR(C1399="190 Automobile",C1399="200 computer hardware",C1399="210 Computer software",C1399="220 Quickbooks software",C1399="230 Office equipment",C1399="240 Office furniture"),
         E1399-(E1399/(1+Dashboard!$F$4)),
         0
      ),
      IF(C1399="750 Business promotion",
         E1399-(E1399/(1+4.793/100)),
         E1399-(E1399/(1+Dashboard!$F$4))
      )
   )
)</f>
        <v>0</v>
      </c>
      <c r="J1399" s="40">
        <f>Bank2[[#This Row],[Money in/ (Money out)]]-Bank2[[#This Row],[GST/HST]]</f>
        <v>0</v>
      </c>
      <c r="L1399" s="37">
        <f t="shared" si="63"/>
        <v>0</v>
      </c>
    </row>
    <row r="1400" spans="4:12" x14ac:dyDescent="0.2">
      <c r="D1400" s="416">
        <f>_xlfn.XLOOKUP(C:C,Table1[for Import to Bank Register dropdown],Table1[for Pivot],0,0,1)</f>
        <v>0</v>
      </c>
      <c r="E1400" s="422"/>
      <c r="F1400" s="160">
        <f t="shared" si="65"/>
        <v>2222222</v>
      </c>
      <c r="G1400" s="394">
        <f t="shared" si="64"/>
        <v>0</v>
      </c>
      <c r="I1400" s="395">
        <f>IF(OR(C1400="150 Directors advances", C1400="120 accounts receivable", C1400="720.2 Automobile - Insurance", C1400="720.3 Automobile - License", C1400="870.4 Rent - Insurance", C1400="870.6 Rent - Property Tax", C1400="870.7 Rent - Homeoffice", C1400="870.9 Rent - Water"),
   0,
   IF(Dashboard!$F$5="Quick",
      IF(OR(C1400="190 Automobile",C1400="200 computer hardware",C1400="210 Computer software",C1400="220 Quickbooks software",C1400="230 Office equipment",C1400="240 Office furniture"),
         E1400-(E1400/(1+Dashboard!$F$4)),
         0
      ),
      IF(C1400="750 Business promotion",
         E1400-(E1400/(1+4.793/100)),
         E1400-(E1400/(1+Dashboard!$F$4))
      )
   )
)</f>
        <v>0</v>
      </c>
      <c r="J1400" s="40">
        <f>Bank2[[#This Row],[Money in/ (Money out)]]-Bank2[[#This Row],[GST/HST]]</f>
        <v>0</v>
      </c>
      <c r="L1400" s="37">
        <f t="shared" si="63"/>
        <v>0</v>
      </c>
    </row>
    <row r="1401" spans="4:12" x14ac:dyDescent="0.2">
      <c r="D1401" s="416">
        <f>_xlfn.XLOOKUP(C:C,Table1[for Import to Bank Register dropdown],Table1[for Pivot],0,0,1)</f>
        <v>0</v>
      </c>
      <c r="E1401" s="422"/>
      <c r="F1401" s="160">
        <f t="shared" si="65"/>
        <v>2222222</v>
      </c>
      <c r="G1401" s="394">
        <f t="shared" si="64"/>
        <v>0</v>
      </c>
      <c r="I1401" s="395">
        <f>IF(OR(C1401="150 Directors advances", C1401="120 accounts receivable", C1401="720.2 Automobile - Insurance", C1401="720.3 Automobile - License", C1401="870.4 Rent - Insurance", C1401="870.6 Rent - Property Tax", C1401="870.7 Rent - Homeoffice", C1401="870.9 Rent - Water"),
   0,
   IF(Dashboard!$F$5="Quick",
      IF(OR(C1401="190 Automobile",C1401="200 computer hardware",C1401="210 Computer software",C1401="220 Quickbooks software",C1401="230 Office equipment",C1401="240 Office furniture"),
         E1401-(E1401/(1+Dashboard!$F$4)),
         0
      ),
      IF(C1401="750 Business promotion",
         E1401-(E1401/(1+4.793/100)),
         E1401-(E1401/(1+Dashboard!$F$4))
      )
   )
)</f>
        <v>0</v>
      </c>
      <c r="J1401" s="40">
        <f>Bank2[[#This Row],[Money in/ (Money out)]]-Bank2[[#This Row],[GST/HST]]</f>
        <v>0</v>
      </c>
      <c r="L1401" s="37">
        <f t="shared" si="63"/>
        <v>0</v>
      </c>
    </row>
    <row r="1402" spans="4:12" x14ac:dyDescent="0.2">
      <c r="D1402" s="416">
        <f>_xlfn.XLOOKUP(C:C,Table1[for Import to Bank Register dropdown],Table1[for Pivot],0,0,1)</f>
        <v>0</v>
      </c>
      <c r="E1402" s="422"/>
      <c r="F1402" s="160">
        <f t="shared" si="65"/>
        <v>2222222</v>
      </c>
      <c r="G1402" s="394">
        <f t="shared" si="64"/>
        <v>0</v>
      </c>
      <c r="I1402" s="395">
        <f>IF(OR(C1402="150 Directors advances", C1402="120 accounts receivable", C1402="720.2 Automobile - Insurance", C1402="720.3 Automobile - License", C1402="870.4 Rent - Insurance", C1402="870.6 Rent - Property Tax", C1402="870.7 Rent - Homeoffice", C1402="870.9 Rent - Water"),
   0,
   IF(Dashboard!$F$5="Quick",
      IF(OR(C1402="190 Automobile",C1402="200 computer hardware",C1402="210 Computer software",C1402="220 Quickbooks software",C1402="230 Office equipment",C1402="240 Office furniture"),
         E1402-(E1402/(1+Dashboard!$F$4)),
         0
      ),
      IF(C1402="750 Business promotion",
         E1402-(E1402/(1+4.793/100)),
         E1402-(E1402/(1+Dashboard!$F$4))
      )
   )
)</f>
        <v>0</v>
      </c>
      <c r="J1402" s="40">
        <f>Bank2[[#This Row],[Money in/ (Money out)]]-Bank2[[#This Row],[GST/HST]]</f>
        <v>0</v>
      </c>
      <c r="L1402" s="37">
        <f t="shared" si="63"/>
        <v>0</v>
      </c>
    </row>
    <row r="1403" spans="4:12" x14ac:dyDescent="0.2">
      <c r="D1403" s="416">
        <f>_xlfn.XLOOKUP(C:C,Table1[for Import to Bank Register dropdown],Table1[for Pivot],0,0,1)</f>
        <v>0</v>
      </c>
      <c r="E1403" s="422"/>
      <c r="F1403" s="160">
        <f t="shared" si="65"/>
        <v>2222222</v>
      </c>
      <c r="G1403" s="394">
        <f t="shared" si="64"/>
        <v>0</v>
      </c>
      <c r="I1403" s="395">
        <f>IF(OR(C1403="150 Directors advances", C1403="120 accounts receivable", C1403="720.2 Automobile - Insurance", C1403="720.3 Automobile - License", C1403="870.4 Rent - Insurance", C1403="870.6 Rent - Property Tax", C1403="870.7 Rent - Homeoffice", C1403="870.9 Rent - Water"),
   0,
   IF(Dashboard!$F$5="Quick",
      IF(OR(C1403="190 Automobile",C1403="200 computer hardware",C1403="210 Computer software",C1403="220 Quickbooks software",C1403="230 Office equipment",C1403="240 Office furniture"),
         E1403-(E1403/(1+Dashboard!$F$4)),
         0
      ),
      IF(C1403="750 Business promotion",
         E1403-(E1403/(1+4.793/100)),
         E1403-(E1403/(1+Dashboard!$F$4))
      )
   )
)</f>
        <v>0</v>
      </c>
      <c r="J1403" s="40">
        <f>Bank2[[#This Row],[Money in/ (Money out)]]-Bank2[[#This Row],[GST/HST]]</f>
        <v>0</v>
      </c>
      <c r="L1403" s="37">
        <f t="shared" si="63"/>
        <v>0</v>
      </c>
    </row>
    <row r="1404" spans="4:12" x14ac:dyDescent="0.2">
      <c r="D1404" s="416">
        <f>_xlfn.XLOOKUP(C:C,Table1[for Import to Bank Register dropdown],Table1[for Pivot],0,0,1)</f>
        <v>0</v>
      </c>
      <c r="E1404" s="422"/>
      <c r="F1404" s="160">
        <f t="shared" si="65"/>
        <v>2222222</v>
      </c>
      <c r="G1404" s="394">
        <f t="shared" si="64"/>
        <v>0</v>
      </c>
      <c r="I1404" s="395">
        <f>IF(OR(C1404="150 Directors advances", C1404="120 accounts receivable", C1404="720.2 Automobile - Insurance", C1404="720.3 Automobile - License", C1404="870.4 Rent - Insurance", C1404="870.6 Rent - Property Tax", C1404="870.7 Rent - Homeoffice", C1404="870.9 Rent - Water"),
   0,
   IF(Dashboard!$F$5="Quick",
      IF(OR(C1404="190 Automobile",C1404="200 computer hardware",C1404="210 Computer software",C1404="220 Quickbooks software",C1404="230 Office equipment",C1404="240 Office furniture"),
         E1404-(E1404/(1+Dashboard!$F$4)),
         0
      ),
      IF(C1404="750 Business promotion",
         E1404-(E1404/(1+4.793/100)),
         E1404-(E1404/(1+Dashboard!$F$4))
      )
   )
)</f>
        <v>0</v>
      </c>
      <c r="J1404" s="40">
        <f>Bank2[[#This Row],[Money in/ (Money out)]]-Bank2[[#This Row],[GST/HST]]</f>
        <v>0</v>
      </c>
      <c r="L1404" s="37">
        <f t="shared" si="63"/>
        <v>0</v>
      </c>
    </row>
    <row r="1405" spans="4:12" x14ac:dyDescent="0.2">
      <c r="D1405" s="416">
        <f>_xlfn.XLOOKUP(C:C,Table1[for Import to Bank Register dropdown],Table1[for Pivot],0,0,1)</f>
        <v>0</v>
      </c>
      <c r="E1405" s="422"/>
      <c r="F1405" s="160">
        <f t="shared" si="65"/>
        <v>2222222</v>
      </c>
      <c r="G1405" s="394">
        <f t="shared" si="64"/>
        <v>0</v>
      </c>
      <c r="I1405" s="395">
        <f>IF(OR(C1405="150 Directors advances", C1405="120 accounts receivable", C1405="720.2 Automobile - Insurance", C1405="720.3 Automobile - License", C1405="870.4 Rent - Insurance", C1405="870.6 Rent - Property Tax", C1405="870.7 Rent - Homeoffice", C1405="870.9 Rent - Water"),
   0,
   IF(Dashboard!$F$5="Quick",
      IF(OR(C1405="190 Automobile",C1405="200 computer hardware",C1405="210 Computer software",C1405="220 Quickbooks software",C1405="230 Office equipment",C1405="240 Office furniture"),
         E1405-(E1405/(1+Dashboard!$F$4)),
         0
      ),
      IF(C1405="750 Business promotion",
         E1405-(E1405/(1+4.793/100)),
         E1405-(E1405/(1+Dashboard!$F$4))
      )
   )
)</f>
        <v>0</v>
      </c>
      <c r="J1405" s="40">
        <f>Bank2[[#This Row],[Money in/ (Money out)]]-Bank2[[#This Row],[GST/HST]]</f>
        <v>0</v>
      </c>
      <c r="L1405" s="37">
        <f t="shared" si="63"/>
        <v>0</v>
      </c>
    </row>
    <row r="1406" spans="4:12" x14ac:dyDescent="0.2">
      <c r="D1406" s="416">
        <f>_xlfn.XLOOKUP(C:C,Table1[for Import to Bank Register dropdown],Table1[for Pivot],0,0,1)</f>
        <v>0</v>
      </c>
      <c r="E1406" s="422"/>
      <c r="F1406" s="160">
        <f t="shared" si="65"/>
        <v>2222222</v>
      </c>
      <c r="G1406" s="394">
        <f t="shared" si="64"/>
        <v>0</v>
      </c>
      <c r="I1406" s="395">
        <f>IF(OR(C1406="150 Directors advances", C1406="120 accounts receivable", C1406="720.2 Automobile - Insurance", C1406="720.3 Automobile - License", C1406="870.4 Rent - Insurance", C1406="870.6 Rent - Property Tax", C1406="870.7 Rent - Homeoffice", C1406="870.9 Rent - Water"),
   0,
   IF(Dashboard!$F$5="Quick",
      IF(OR(C1406="190 Automobile",C1406="200 computer hardware",C1406="210 Computer software",C1406="220 Quickbooks software",C1406="230 Office equipment",C1406="240 Office furniture"),
         E1406-(E1406/(1+Dashboard!$F$4)),
         0
      ),
      IF(C1406="750 Business promotion",
         E1406-(E1406/(1+4.793/100)),
         E1406-(E1406/(1+Dashboard!$F$4))
      )
   )
)</f>
        <v>0</v>
      </c>
      <c r="J1406" s="40">
        <f>Bank2[[#This Row],[Money in/ (Money out)]]-Bank2[[#This Row],[GST/HST]]</f>
        <v>0</v>
      </c>
      <c r="L1406" s="37">
        <f t="shared" si="63"/>
        <v>0</v>
      </c>
    </row>
    <row r="1407" spans="4:12" x14ac:dyDescent="0.2">
      <c r="D1407" s="416">
        <f>_xlfn.XLOOKUP(C:C,Table1[for Import to Bank Register dropdown],Table1[for Pivot],0,0,1)</f>
        <v>0</v>
      </c>
      <c r="E1407" s="422"/>
      <c r="F1407" s="160">
        <f t="shared" si="65"/>
        <v>2222222</v>
      </c>
      <c r="G1407" s="394">
        <f t="shared" si="64"/>
        <v>0</v>
      </c>
      <c r="I1407" s="395">
        <f>IF(OR(C1407="150 Directors advances", C1407="120 accounts receivable", C1407="720.2 Automobile - Insurance", C1407="720.3 Automobile - License", C1407="870.4 Rent - Insurance", C1407="870.6 Rent - Property Tax", C1407="870.7 Rent - Homeoffice", C1407="870.9 Rent - Water"),
   0,
   IF(Dashboard!$F$5="Quick",
      IF(OR(C1407="190 Automobile",C1407="200 computer hardware",C1407="210 Computer software",C1407="220 Quickbooks software",C1407="230 Office equipment",C1407="240 Office furniture"),
         E1407-(E1407/(1+Dashboard!$F$4)),
         0
      ),
      IF(C1407="750 Business promotion",
         E1407-(E1407/(1+4.793/100)),
         E1407-(E1407/(1+Dashboard!$F$4))
      )
   )
)</f>
        <v>0</v>
      </c>
      <c r="J1407" s="40">
        <f>Bank2[[#This Row],[Money in/ (Money out)]]-Bank2[[#This Row],[GST/HST]]</f>
        <v>0</v>
      </c>
      <c r="L1407" s="37">
        <f t="shared" si="63"/>
        <v>0</v>
      </c>
    </row>
    <row r="1408" spans="4:12" x14ac:dyDescent="0.2">
      <c r="D1408" s="416">
        <f>_xlfn.XLOOKUP(C:C,Table1[for Import to Bank Register dropdown],Table1[for Pivot],0,0,1)</f>
        <v>0</v>
      </c>
      <c r="E1408" s="422"/>
      <c r="F1408" s="160">
        <f t="shared" si="65"/>
        <v>2222222</v>
      </c>
      <c r="G1408" s="394">
        <f t="shared" si="64"/>
        <v>0</v>
      </c>
      <c r="I1408" s="395">
        <f>IF(OR(C1408="150 Directors advances", C1408="120 accounts receivable", C1408="720.2 Automobile - Insurance", C1408="720.3 Automobile - License", C1408="870.4 Rent - Insurance", C1408="870.6 Rent - Property Tax", C1408="870.7 Rent - Homeoffice", C1408="870.9 Rent - Water"),
   0,
   IF(Dashboard!$F$5="Quick",
      IF(OR(C1408="190 Automobile",C1408="200 computer hardware",C1408="210 Computer software",C1408="220 Quickbooks software",C1408="230 Office equipment",C1408="240 Office furniture"),
         E1408-(E1408/(1+Dashboard!$F$4)),
         0
      ),
      IF(C1408="750 Business promotion",
         E1408-(E1408/(1+4.793/100)),
         E1408-(E1408/(1+Dashboard!$F$4))
      )
   )
)</f>
        <v>0</v>
      </c>
      <c r="J1408" s="40">
        <f>Bank2[[#This Row],[Money in/ (Money out)]]-Bank2[[#This Row],[GST/HST]]</f>
        <v>0</v>
      </c>
      <c r="L1408" s="37">
        <f t="shared" si="63"/>
        <v>0</v>
      </c>
    </row>
    <row r="1409" spans="4:12" x14ac:dyDescent="0.2">
      <c r="D1409" s="416">
        <f>_xlfn.XLOOKUP(C:C,Table1[for Import to Bank Register dropdown],Table1[for Pivot],0,0,1)</f>
        <v>0</v>
      </c>
      <c r="E1409" s="422"/>
      <c r="F1409" s="160">
        <f t="shared" si="65"/>
        <v>2222222</v>
      </c>
      <c r="G1409" s="394">
        <f t="shared" si="64"/>
        <v>0</v>
      </c>
      <c r="I1409" s="395">
        <f>IF(OR(C1409="150 Directors advances", C1409="120 accounts receivable", C1409="720.2 Automobile - Insurance", C1409="720.3 Automobile - License", C1409="870.4 Rent - Insurance", C1409="870.6 Rent - Property Tax", C1409="870.7 Rent - Homeoffice", C1409="870.9 Rent - Water"),
   0,
   IF(Dashboard!$F$5="Quick",
      IF(OR(C1409="190 Automobile",C1409="200 computer hardware",C1409="210 Computer software",C1409="220 Quickbooks software",C1409="230 Office equipment",C1409="240 Office furniture"),
         E1409-(E1409/(1+Dashboard!$F$4)),
         0
      ),
      IF(C1409="750 Business promotion",
         E1409-(E1409/(1+4.793/100)),
         E1409-(E1409/(1+Dashboard!$F$4))
      )
   )
)</f>
        <v>0</v>
      </c>
      <c r="J1409" s="40">
        <f>Bank2[[#This Row],[Money in/ (Money out)]]-Bank2[[#This Row],[GST/HST]]</f>
        <v>0</v>
      </c>
      <c r="L1409" s="37">
        <f t="shared" si="63"/>
        <v>0</v>
      </c>
    </row>
    <row r="1410" spans="4:12" x14ac:dyDescent="0.2">
      <c r="D1410" s="416">
        <f>_xlfn.XLOOKUP(C:C,Table1[for Import to Bank Register dropdown],Table1[for Pivot],0,0,1)</f>
        <v>0</v>
      </c>
      <c r="E1410" s="422"/>
      <c r="F1410" s="160">
        <f t="shared" si="65"/>
        <v>2222222</v>
      </c>
      <c r="G1410" s="394">
        <f t="shared" si="64"/>
        <v>0</v>
      </c>
      <c r="I1410" s="395">
        <f>IF(OR(C1410="150 Directors advances", C1410="120 accounts receivable", C1410="720.2 Automobile - Insurance", C1410="720.3 Automobile - License", C1410="870.4 Rent - Insurance", C1410="870.6 Rent - Property Tax", C1410="870.7 Rent - Homeoffice", C1410="870.9 Rent - Water"),
   0,
   IF(Dashboard!$F$5="Quick",
      IF(OR(C1410="190 Automobile",C1410="200 computer hardware",C1410="210 Computer software",C1410="220 Quickbooks software",C1410="230 Office equipment",C1410="240 Office furniture"),
         E1410-(E1410/(1+Dashboard!$F$4)),
         0
      ),
      IF(C1410="750 Business promotion",
         E1410-(E1410/(1+4.793/100)),
         E1410-(E1410/(1+Dashboard!$F$4))
      )
   )
)</f>
        <v>0</v>
      </c>
      <c r="J1410" s="40">
        <f>Bank2[[#This Row],[Money in/ (Money out)]]-Bank2[[#This Row],[GST/HST]]</f>
        <v>0</v>
      </c>
      <c r="L1410" s="37">
        <f t="shared" si="63"/>
        <v>0</v>
      </c>
    </row>
    <row r="1411" spans="4:12" x14ac:dyDescent="0.2">
      <c r="D1411" s="416">
        <f>_xlfn.XLOOKUP(C:C,Table1[for Import to Bank Register dropdown],Table1[for Pivot],0,0,1)</f>
        <v>0</v>
      </c>
      <c r="E1411" s="422"/>
      <c r="F1411" s="160">
        <f t="shared" si="65"/>
        <v>2222222</v>
      </c>
      <c r="G1411" s="394">
        <f t="shared" si="64"/>
        <v>0</v>
      </c>
      <c r="I1411" s="395">
        <f>IF(OR(C1411="150 Directors advances", C1411="120 accounts receivable", C1411="720.2 Automobile - Insurance", C1411="720.3 Automobile - License", C1411="870.4 Rent - Insurance", C1411="870.6 Rent - Property Tax", C1411="870.7 Rent - Homeoffice", C1411="870.9 Rent - Water"),
   0,
   IF(Dashboard!$F$5="Quick",
      IF(OR(C1411="190 Automobile",C1411="200 computer hardware",C1411="210 Computer software",C1411="220 Quickbooks software",C1411="230 Office equipment",C1411="240 Office furniture"),
         E1411-(E1411/(1+Dashboard!$F$4)),
         0
      ),
      IF(C1411="750 Business promotion",
         E1411-(E1411/(1+4.793/100)),
         E1411-(E1411/(1+Dashboard!$F$4))
      )
   )
)</f>
        <v>0</v>
      </c>
      <c r="J1411" s="40">
        <f>Bank2[[#This Row],[Money in/ (Money out)]]-Bank2[[#This Row],[GST/HST]]</f>
        <v>0</v>
      </c>
      <c r="L1411" s="37">
        <f t="shared" si="63"/>
        <v>0</v>
      </c>
    </row>
    <row r="1412" spans="4:12" x14ac:dyDescent="0.2">
      <c r="D1412" s="416">
        <f>_xlfn.XLOOKUP(C:C,Table1[for Import to Bank Register dropdown],Table1[for Pivot],0,0,1)</f>
        <v>0</v>
      </c>
      <c r="E1412" s="422"/>
      <c r="F1412" s="160">
        <f t="shared" si="65"/>
        <v>2222222</v>
      </c>
      <c r="G1412" s="394">
        <f t="shared" si="64"/>
        <v>0</v>
      </c>
      <c r="I1412" s="395">
        <f>IF(OR(C1412="150 Directors advances", C1412="120 accounts receivable", C1412="720.2 Automobile - Insurance", C1412="720.3 Automobile - License", C1412="870.4 Rent - Insurance", C1412="870.6 Rent - Property Tax", C1412="870.7 Rent - Homeoffice", C1412="870.9 Rent - Water"),
   0,
   IF(Dashboard!$F$5="Quick",
      IF(OR(C1412="190 Automobile",C1412="200 computer hardware",C1412="210 Computer software",C1412="220 Quickbooks software",C1412="230 Office equipment",C1412="240 Office furniture"),
         E1412-(E1412/(1+Dashboard!$F$4)),
         0
      ),
      IF(C1412="750 Business promotion",
         E1412-(E1412/(1+4.793/100)),
         E1412-(E1412/(1+Dashboard!$F$4))
      )
   )
)</f>
        <v>0</v>
      </c>
      <c r="J1412" s="40">
        <f>Bank2[[#This Row],[Money in/ (Money out)]]-Bank2[[#This Row],[GST/HST]]</f>
        <v>0</v>
      </c>
      <c r="L1412" s="37">
        <f t="shared" si="63"/>
        <v>0</v>
      </c>
    </row>
    <row r="1413" spans="4:12" x14ac:dyDescent="0.2">
      <c r="D1413" s="416">
        <f>_xlfn.XLOOKUP(C:C,Table1[for Import to Bank Register dropdown],Table1[for Pivot],0,0,1)</f>
        <v>0</v>
      </c>
      <c r="E1413" s="422"/>
      <c r="F1413" s="160">
        <f t="shared" si="65"/>
        <v>2222222</v>
      </c>
      <c r="G1413" s="394">
        <f t="shared" si="64"/>
        <v>0</v>
      </c>
      <c r="I1413" s="395">
        <f>IF(OR(C1413="150 Directors advances", C1413="120 accounts receivable", C1413="720.2 Automobile - Insurance", C1413="720.3 Automobile - License", C1413="870.4 Rent - Insurance", C1413="870.6 Rent - Property Tax", C1413="870.7 Rent - Homeoffice", C1413="870.9 Rent - Water"),
   0,
   IF(Dashboard!$F$5="Quick",
      IF(OR(C1413="190 Automobile",C1413="200 computer hardware",C1413="210 Computer software",C1413="220 Quickbooks software",C1413="230 Office equipment",C1413="240 Office furniture"),
         E1413-(E1413/(1+Dashboard!$F$4)),
         0
      ),
      IF(C1413="750 Business promotion",
         E1413-(E1413/(1+4.793/100)),
         E1413-(E1413/(1+Dashboard!$F$4))
      )
   )
)</f>
        <v>0</v>
      </c>
      <c r="J1413" s="40">
        <f>Bank2[[#This Row],[Money in/ (Money out)]]-Bank2[[#This Row],[GST/HST]]</f>
        <v>0</v>
      </c>
      <c r="L1413" s="37">
        <f t="shared" si="63"/>
        <v>0</v>
      </c>
    </row>
    <row r="1414" spans="4:12" x14ac:dyDescent="0.2">
      <c r="D1414" s="416">
        <f>_xlfn.XLOOKUP(C:C,Table1[for Import to Bank Register dropdown],Table1[for Pivot],0,0,1)</f>
        <v>0</v>
      </c>
      <c r="E1414" s="422"/>
      <c r="F1414" s="160">
        <f t="shared" si="65"/>
        <v>2222222</v>
      </c>
      <c r="G1414" s="394">
        <f t="shared" si="64"/>
        <v>0</v>
      </c>
      <c r="I1414" s="395">
        <f>IF(OR(C1414="150 Directors advances", C1414="120 accounts receivable", C1414="720.2 Automobile - Insurance", C1414="720.3 Automobile - License", C1414="870.4 Rent - Insurance", C1414="870.6 Rent - Property Tax", C1414="870.7 Rent - Homeoffice", C1414="870.9 Rent - Water"),
   0,
   IF(Dashboard!$F$5="Quick",
      IF(OR(C1414="190 Automobile",C1414="200 computer hardware",C1414="210 Computer software",C1414="220 Quickbooks software",C1414="230 Office equipment",C1414="240 Office furniture"),
         E1414-(E1414/(1+Dashboard!$F$4)),
         0
      ),
      IF(C1414="750 Business promotion",
         E1414-(E1414/(1+4.793/100)),
         E1414-(E1414/(1+Dashboard!$F$4))
      )
   )
)</f>
        <v>0</v>
      </c>
      <c r="J1414" s="40">
        <f>Bank2[[#This Row],[Money in/ (Money out)]]-Bank2[[#This Row],[GST/HST]]</f>
        <v>0</v>
      </c>
      <c r="L1414" s="37">
        <f t="shared" si="63"/>
        <v>0</v>
      </c>
    </row>
    <row r="1415" spans="4:12" x14ac:dyDescent="0.2">
      <c r="D1415" s="416">
        <f>_xlfn.XLOOKUP(C:C,Table1[for Import to Bank Register dropdown],Table1[for Pivot],0,0,1)</f>
        <v>0</v>
      </c>
      <c r="E1415" s="422"/>
      <c r="F1415" s="160">
        <f t="shared" si="65"/>
        <v>2222222</v>
      </c>
      <c r="G1415" s="394">
        <f t="shared" si="64"/>
        <v>0</v>
      </c>
      <c r="I1415" s="395">
        <f>IF(OR(C1415="150 Directors advances", C1415="120 accounts receivable", C1415="720.2 Automobile - Insurance", C1415="720.3 Automobile - License", C1415="870.4 Rent - Insurance", C1415="870.6 Rent - Property Tax", C1415="870.7 Rent - Homeoffice", C1415="870.9 Rent - Water"),
   0,
   IF(Dashboard!$F$5="Quick",
      IF(OR(C1415="190 Automobile",C1415="200 computer hardware",C1415="210 Computer software",C1415="220 Quickbooks software",C1415="230 Office equipment",C1415="240 Office furniture"),
         E1415-(E1415/(1+Dashboard!$F$4)),
         0
      ),
      IF(C1415="750 Business promotion",
         E1415-(E1415/(1+4.793/100)),
         E1415-(E1415/(1+Dashboard!$F$4))
      )
   )
)</f>
        <v>0</v>
      </c>
      <c r="J1415" s="40">
        <f>Bank2[[#This Row],[Money in/ (Money out)]]-Bank2[[#This Row],[GST/HST]]</f>
        <v>0</v>
      </c>
      <c r="L1415" s="37">
        <f t="shared" ref="L1415:L1478" si="66">$L$3</f>
        <v>0</v>
      </c>
    </row>
    <row r="1416" spans="4:12" x14ac:dyDescent="0.2">
      <c r="D1416" s="416">
        <f>_xlfn.XLOOKUP(C:C,Table1[for Import to Bank Register dropdown],Table1[for Pivot],0,0,1)</f>
        <v>0</v>
      </c>
      <c r="E1416" s="422"/>
      <c r="F1416" s="160">
        <f t="shared" si="65"/>
        <v>2222222</v>
      </c>
      <c r="G1416" s="394">
        <f t="shared" si="64"/>
        <v>0</v>
      </c>
      <c r="I1416" s="395">
        <f>IF(OR(C1416="150 Directors advances", C1416="120 accounts receivable", C1416="720.2 Automobile - Insurance", C1416="720.3 Automobile - License", C1416="870.4 Rent - Insurance", C1416="870.6 Rent - Property Tax", C1416="870.7 Rent - Homeoffice", C1416="870.9 Rent - Water"),
   0,
   IF(Dashboard!$F$5="Quick",
      IF(OR(C1416="190 Automobile",C1416="200 computer hardware",C1416="210 Computer software",C1416="220 Quickbooks software",C1416="230 Office equipment",C1416="240 Office furniture"),
         E1416-(E1416/(1+Dashboard!$F$4)),
         0
      ),
      IF(C1416="750 Business promotion",
         E1416-(E1416/(1+4.793/100)),
         E1416-(E1416/(1+Dashboard!$F$4))
      )
   )
)</f>
        <v>0</v>
      </c>
      <c r="J1416" s="40">
        <f>Bank2[[#This Row],[Money in/ (Money out)]]-Bank2[[#This Row],[GST/HST]]</f>
        <v>0</v>
      </c>
      <c r="L1416" s="37">
        <f t="shared" si="66"/>
        <v>0</v>
      </c>
    </row>
    <row r="1417" spans="4:12" x14ac:dyDescent="0.2">
      <c r="D1417" s="416">
        <f>_xlfn.XLOOKUP(C:C,Table1[for Import to Bank Register dropdown],Table1[for Pivot],0,0,1)</f>
        <v>0</v>
      </c>
      <c r="E1417" s="422"/>
      <c r="F1417" s="160">
        <f t="shared" si="65"/>
        <v>2222222</v>
      </c>
      <c r="G1417" s="394">
        <f t="shared" si="64"/>
        <v>0</v>
      </c>
      <c r="I1417" s="395">
        <f>IF(OR(C1417="150 Directors advances", C1417="120 accounts receivable", C1417="720.2 Automobile - Insurance", C1417="720.3 Automobile - License", C1417="870.4 Rent - Insurance", C1417="870.6 Rent - Property Tax", C1417="870.7 Rent - Homeoffice", C1417="870.9 Rent - Water"),
   0,
   IF(Dashboard!$F$5="Quick",
      IF(OR(C1417="190 Automobile",C1417="200 computer hardware",C1417="210 Computer software",C1417="220 Quickbooks software",C1417="230 Office equipment",C1417="240 Office furniture"),
         E1417-(E1417/(1+Dashboard!$F$4)),
         0
      ),
      IF(C1417="750 Business promotion",
         E1417-(E1417/(1+4.793/100)),
         E1417-(E1417/(1+Dashboard!$F$4))
      )
   )
)</f>
        <v>0</v>
      </c>
      <c r="J1417" s="40">
        <f>Bank2[[#This Row],[Money in/ (Money out)]]-Bank2[[#This Row],[GST/HST]]</f>
        <v>0</v>
      </c>
      <c r="L1417" s="37">
        <f t="shared" si="66"/>
        <v>0</v>
      </c>
    </row>
    <row r="1418" spans="4:12" x14ac:dyDescent="0.2">
      <c r="D1418" s="416">
        <f>_xlfn.XLOOKUP(C:C,Table1[for Import to Bank Register dropdown],Table1[for Pivot],0,0,1)</f>
        <v>0</v>
      </c>
      <c r="E1418" s="422"/>
      <c r="F1418" s="160">
        <f t="shared" si="65"/>
        <v>2222222</v>
      </c>
      <c r="G1418" s="394">
        <f t="shared" ref="G1418:G1481" si="67">G1417+E1418</f>
        <v>0</v>
      </c>
      <c r="I1418" s="395">
        <f>IF(OR(C1418="150 Directors advances", C1418="120 accounts receivable", C1418="720.2 Automobile - Insurance", C1418="720.3 Automobile - License", C1418="870.4 Rent - Insurance", C1418="870.6 Rent - Property Tax", C1418="870.7 Rent - Homeoffice", C1418="870.9 Rent - Water"),
   0,
   IF(Dashboard!$F$5="Quick",
      IF(OR(C1418="190 Automobile",C1418="200 computer hardware",C1418="210 Computer software",C1418="220 Quickbooks software",C1418="230 Office equipment",C1418="240 Office furniture"),
         E1418-(E1418/(1+Dashboard!$F$4)),
         0
      ),
      IF(C1418="750 Business promotion",
         E1418-(E1418/(1+4.793/100)),
         E1418-(E1418/(1+Dashboard!$F$4))
      )
   )
)</f>
        <v>0</v>
      </c>
      <c r="J1418" s="40">
        <f>Bank2[[#This Row],[Money in/ (Money out)]]-Bank2[[#This Row],[GST/HST]]</f>
        <v>0</v>
      </c>
      <c r="L1418" s="37">
        <f t="shared" si="66"/>
        <v>0</v>
      </c>
    </row>
    <row r="1419" spans="4:12" x14ac:dyDescent="0.2">
      <c r="D1419" s="416">
        <f>_xlfn.XLOOKUP(C:C,Table1[for Import to Bank Register dropdown],Table1[for Pivot],0,0,1)</f>
        <v>0</v>
      </c>
      <c r="E1419" s="422"/>
      <c r="F1419" s="160">
        <f t="shared" ref="F1419:F1482" si="68">$E$2</f>
        <v>2222222</v>
      </c>
      <c r="G1419" s="394">
        <f t="shared" si="67"/>
        <v>0</v>
      </c>
      <c r="I1419" s="395">
        <f>IF(OR(C1419="150 Directors advances", C1419="120 accounts receivable", C1419="720.2 Automobile - Insurance", C1419="720.3 Automobile - License", C1419="870.4 Rent - Insurance", C1419="870.6 Rent - Property Tax", C1419="870.7 Rent - Homeoffice", C1419="870.9 Rent - Water"),
   0,
   IF(Dashboard!$F$5="Quick",
      IF(OR(C1419="190 Automobile",C1419="200 computer hardware",C1419="210 Computer software",C1419="220 Quickbooks software",C1419="230 Office equipment",C1419="240 Office furniture"),
         E1419-(E1419/(1+Dashboard!$F$4)),
         0
      ),
      IF(C1419="750 Business promotion",
         E1419-(E1419/(1+4.793/100)),
         E1419-(E1419/(1+Dashboard!$F$4))
      )
   )
)</f>
        <v>0</v>
      </c>
      <c r="J1419" s="40">
        <f>Bank2[[#This Row],[Money in/ (Money out)]]-Bank2[[#This Row],[GST/HST]]</f>
        <v>0</v>
      </c>
      <c r="L1419" s="37">
        <f t="shared" si="66"/>
        <v>0</v>
      </c>
    </row>
    <row r="1420" spans="4:12" x14ac:dyDescent="0.2">
      <c r="D1420" s="416">
        <f>_xlfn.XLOOKUP(C:C,Table1[for Import to Bank Register dropdown],Table1[for Pivot],0,0,1)</f>
        <v>0</v>
      </c>
      <c r="E1420" s="422"/>
      <c r="F1420" s="160">
        <f t="shared" si="68"/>
        <v>2222222</v>
      </c>
      <c r="G1420" s="394">
        <f t="shared" si="67"/>
        <v>0</v>
      </c>
      <c r="I1420" s="395">
        <f>IF(OR(C1420="150 Directors advances", C1420="120 accounts receivable", C1420="720.2 Automobile - Insurance", C1420="720.3 Automobile - License", C1420="870.4 Rent - Insurance", C1420="870.6 Rent - Property Tax", C1420="870.7 Rent - Homeoffice", C1420="870.9 Rent - Water"),
   0,
   IF(Dashboard!$F$5="Quick",
      IF(OR(C1420="190 Automobile",C1420="200 computer hardware",C1420="210 Computer software",C1420="220 Quickbooks software",C1420="230 Office equipment",C1420="240 Office furniture"),
         E1420-(E1420/(1+Dashboard!$F$4)),
         0
      ),
      IF(C1420="750 Business promotion",
         E1420-(E1420/(1+4.793/100)),
         E1420-(E1420/(1+Dashboard!$F$4))
      )
   )
)</f>
        <v>0</v>
      </c>
      <c r="J1420" s="40">
        <f>Bank2[[#This Row],[Money in/ (Money out)]]-Bank2[[#This Row],[GST/HST]]</f>
        <v>0</v>
      </c>
      <c r="L1420" s="37">
        <f t="shared" si="66"/>
        <v>0</v>
      </c>
    </row>
    <row r="1421" spans="4:12" x14ac:dyDescent="0.2">
      <c r="D1421" s="416">
        <f>_xlfn.XLOOKUP(C:C,Table1[for Import to Bank Register dropdown],Table1[for Pivot],0,0,1)</f>
        <v>0</v>
      </c>
      <c r="E1421" s="422"/>
      <c r="F1421" s="160">
        <f t="shared" si="68"/>
        <v>2222222</v>
      </c>
      <c r="G1421" s="394">
        <f t="shared" si="67"/>
        <v>0</v>
      </c>
      <c r="I1421" s="395">
        <f>IF(OR(C1421="150 Directors advances", C1421="120 accounts receivable", C1421="720.2 Automobile - Insurance", C1421="720.3 Automobile - License", C1421="870.4 Rent - Insurance", C1421="870.6 Rent - Property Tax", C1421="870.7 Rent - Homeoffice", C1421="870.9 Rent - Water"),
   0,
   IF(Dashboard!$F$5="Quick",
      IF(OR(C1421="190 Automobile",C1421="200 computer hardware",C1421="210 Computer software",C1421="220 Quickbooks software",C1421="230 Office equipment",C1421="240 Office furniture"),
         E1421-(E1421/(1+Dashboard!$F$4)),
         0
      ),
      IF(C1421="750 Business promotion",
         E1421-(E1421/(1+4.793/100)),
         E1421-(E1421/(1+Dashboard!$F$4))
      )
   )
)</f>
        <v>0</v>
      </c>
      <c r="J1421" s="40">
        <f>Bank2[[#This Row],[Money in/ (Money out)]]-Bank2[[#This Row],[GST/HST]]</f>
        <v>0</v>
      </c>
      <c r="L1421" s="37">
        <f t="shared" si="66"/>
        <v>0</v>
      </c>
    </row>
    <row r="1422" spans="4:12" x14ac:dyDescent="0.2">
      <c r="D1422" s="416">
        <f>_xlfn.XLOOKUP(C:C,Table1[for Import to Bank Register dropdown],Table1[for Pivot],0,0,1)</f>
        <v>0</v>
      </c>
      <c r="E1422" s="422"/>
      <c r="F1422" s="160">
        <f t="shared" si="68"/>
        <v>2222222</v>
      </c>
      <c r="G1422" s="394">
        <f t="shared" si="67"/>
        <v>0</v>
      </c>
      <c r="I1422" s="395">
        <f>IF(OR(C1422="150 Directors advances", C1422="120 accounts receivable", C1422="720.2 Automobile - Insurance", C1422="720.3 Automobile - License", C1422="870.4 Rent - Insurance", C1422="870.6 Rent - Property Tax", C1422="870.7 Rent - Homeoffice", C1422="870.9 Rent - Water"),
   0,
   IF(Dashboard!$F$5="Quick",
      IF(OR(C1422="190 Automobile",C1422="200 computer hardware",C1422="210 Computer software",C1422="220 Quickbooks software",C1422="230 Office equipment",C1422="240 Office furniture"),
         E1422-(E1422/(1+Dashboard!$F$4)),
         0
      ),
      IF(C1422="750 Business promotion",
         E1422-(E1422/(1+4.793/100)),
         E1422-(E1422/(1+Dashboard!$F$4))
      )
   )
)</f>
        <v>0</v>
      </c>
      <c r="J1422" s="40">
        <f>Bank2[[#This Row],[Money in/ (Money out)]]-Bank2[[#This Row],[GST/HST]]</f>
        <v>0</v>
      </c>
      <c r="L1422" s="37">
        <f t="shared" si="66"/>
        <v>0</v>
      </c>
    </row>
    <row r="1423" spans="4:12" x14ac:dyDescent="0.2">
      <c r="D1423" s="416">
        <f>_xlfn.XLOOKUP(C:C,Table1[for Import to Bank Register dropdown],Table1[for Pivot],0,0,1)</f>
        <v>0</v>
      </c>
      <c r="E1423" s="422"/>
      <c r="F1423" s="160">
        <f t="shared" si="68"/>
        <v>2222222</v>
      </c>
      <c r="G1423" s="394">
        <f t="shared" si="67"/>
        <v>0</v>
      </c>
      <c r="I1423" s="395">
        <f>IF(OR(C1423="150 Directors advances", C1423="120 accounts receivable", C1423="720.2 Automobile - Insurance", C1423="720.3 Automobile - License", C1423="870.4 Rent - Insurance", C1423="870.6 Rent - Property Tax", C1423="870.7 Rent - Homeoffice", C1423="870.9 Rent - Water"),
   0,
   IF(Dashboard!$F$5="Quick",
      IF(OR(C1423="190 Automobile",C1423="200 computer hardware",C1423="210 Computer software",C1423="220 Quickbooks software",C1423="230 Office equipment",C1423="240 Office furniture"),
         E1423-(E1423/(1+Dashboard!$F$4)),
         0
      ),
      IF(C1423="750 Business promotion",
         E1423-(E1423/(1+4.793/100)),
         E1423-(E1423/(1+Dashboard!$F$4))
      )
   )
)</f>
        <v>0</v>
      </c>
      <c r="J1423" s="40">
        <f>Bank2[[#This Row],[Money in/ (Money out)]]-Bank2[[#This Row],[GST/HST]]</f>
        <v>0</v>
      </c>
      <c r="L1423" s="37">
        <f t="shared" si="66"/>
        <v>0</v>
      </c>
    </row>
    <row r="1424" spans="4:12" x14ac:dyDescent="0.2">
      <c r="D1424" s="416">
        <f>_xlfn.XLOOKUP(C:C,Table1[for Import to Bank Register dropdown],Table1[for Pivot],0,0,1)</f>
        <v>0</v>
      </c>
      <c r="E1424" s="422"/>
      <c r="F1424" s="160">
        <f t="shared" si="68"/>
        <v>2222222</v>
      </c>
      <c r="G1424" s="394">
        <f t="shared" si="67"/>
        <v>0</v>
      </c>
      <c r="I1424" s="395">
        <f>IF(OR(C1424="150 Directors advances", C1424="120 accounts receivable", C1424="720.2 Automobile - Insurance", C1424="720.3 Automobile - License", C1424="870.4 Rent - Insurance", C1424="870.6 Rent - Property Tax", C1424="870.7 Rent - Homeoffice", C1424="870.9 Rent - Water"),
   0,
   IF(Dashboard!$F$5="Quick",
      IF(OR(C1424="190 Automobile",C1424="200 computer hardware",C1424="210 Computer software",C1424="220 Quickbooks software",C1424="230 Office equipment",C1424="240 Office furniture"),
         E1424-(E1424/(1+Dashboard!$F$4)),
         0
      ),
      IF(C1424="750 Business promotion",
         E1424-(E1424/(1+4.793/100)),
         E1424-(E1424/(1+Dashboard!$F$4))
      )
   )
)</f>
        <v>0</v>
      </c>
      <c r="J1424" s="40">
        <f>Bank2[[#This Row],[Money in/ (Money out)]]-Bank2[[#This Row],[GST/HST]]</f>
        <v>0</v>
      </c>
      <c r="L1424" s="37">
        <f t="shared" si="66"/>
        <v>0</v>
      </c>
    </row>
    <row r="1425" spans="4:12" x14ac:dyDescent="0.2">
      <c r="D1425" s="416">
        <f>_xlfn.XLOOKUP(C:C,Table1[for Import to Bank Register dropdown],Table1[for Pivot],0,0,1)</f>
        <v>0</v>
      </c>
      <c r="E1425" s="422"/>
      <c r="F1425" s="160">
        <f t="shared" si="68"/>
        <v>2222222</v>
      </c>
      <c r="G1425" s="394">
        <f t="shared" si="67"/>
        <v>0</v>
      </c>
      <c r="I1425" s="395">
        <f>IF(OR(C1425="150 Directors advances", C1425="120 accounts receivable", C1425="720.2 Automobile - Insurance", C1425="720.3 Automobile - License", C1425="870.4 Rent - Insurance", C1425="870.6 Rent - Property Tax", C1425="870.7 Rent - Homeoffice", C1425="870.9 Rent - Water"),
   0,
   IF(Dashboard!$F$5="Quick",
      IF(OR(C1425="190 Automobile",C1425="200 computer hardware",C1425="210 Computer software",C1425="220 Quickbooks software",C1425="230 Office equipment",C1425="240 Office furniture"),
         E1425-(E1425/(1+Dashboard!$F$4)),
         0
      ),
      IF(C1425="750 Business promotion",
         E1425-(E1425/(1+4.793/100)),
         E1425-(E1425/(1+Dashboard!$F$4))
      )
   )
)</f>
        <v>0</v>
      </c>
      <c r="J1425" s="40">
        <f>Bank2[[#This Row],[Money in/ (Money out)]]-Bank2[[#This Row],[GST/HST]]</f>
        <v>0</v>
      </c>
      <c r="L1425" s="37">
        <f t="shared" si="66"/>
        <v>0</v>
      </c>
    </row>
    <row r="1426" spans="4:12" x14ac:dyDescent="0.2">
      <c r="D1426" s="416">
        <f>_xlfn.XLOOKUP(C:C,Table1[for Import to Bank Register dropdown],Table1[for Pivot],0,0,1)</f>
        <v>0</v>
      </c>
      <c r="E1426" s="422"/>
      <c r="F1426" s="160">
        <f t="shared" si="68"/>
        <v>2222222</v>
      </c>
      <c r="G1426" s="394">
        <f t="shared" si="67"/>
        <v>0</v>
      </c>
      <c r="I1426" s="395">
        <f>IF(OR(C1426="150 Directors advances", C1426="120 accounts receivable", C1426="720.2 Automobile - Insurance", C1426="720.3 Automobile - License", C1426="870.4 Rent - Insurance", C1426="870.6 Rent - Property Tax", C1426="870.7 Rent - Homeoffice", C1426="870.9 Rent - Water"),
   0,
   IF(Dashboard!$F$5="Quick",
      IF(OR(C1426="190 Automobile",C1426="200 computer hardware",C1426="210 Computer software",C1426="220 Quickbooks software",C1426="230 Office equipment",C1426="240 Office furniture"),
         E1426-(E1426/(1+Dashboard!$F$4)),
         0
      ),
      IF(C1426="750 Business promotion",
         E1426-(E1426/(1+4.793/100)),
         E1426-(E1426/(1+Dashboard!$F$4))
      )
   )
)</f>
        <v>0</v>
      </c>
      <c r="J1426" s="40">
        <f>Bank2[[#This Row],[Money in/ (Money out)]]-Bank2[[#This Row],[GST/HST]]</f>
        <v>0</v>
      </c>
      <c r="L1426" s="37">
        <f t="shared" si="66"/>
        <v>0</v>
      </c>
    </row>
    <row r="1427" spans="4:12" x14ac:dyDescent="0.2">
      <c r="D1427" s="416">
        <f>_xlfn.XLOOKUP(C:C,Table1[for Import to Bank Register dropdown],Table1[for Pivot],0,0,1)</f>
        <v>0</v>
      </c>
      <c r="E1427" s="422"/>
      <c r="F1427" s="160">
        <f t="shared" si="68"/>
        <v>2222222</v>
      </c>
      <c r="G1427" s="394">
        <f t="shared" si="67"/>
        <v>0</v>
      </c>
      <c r="I1427" s="395">
        <f>IF(OR(C1427="150 Directors advances", C1427="120 accounts receivable", C1427="720.2 Automobile - Insurance", C1427="720.3 Automobile - License", C1427="870.4 Rent - Insurance", C1427="870.6 Rent - Property Tax", C1427="870.7 Rent - Homeoffice", C1427="870.9 Rent - Water"),
   0,
   IF(Dashboard!$F$5="Quick",
      IF(OR(C1427="190 Automobile",C1427="200 computer hardware",C1427="210 Computer software",C1427="220 Quickbooks software",C1427="230 Office equipment",C1427="240 Office furniture"),
         E1427-(E1427/(1+Dashboard!$F$4)),
         0
      ),
      IF(C1427="750 Business promotion",
         E1427-(E1427/(1+4.793/100)),
         E1427-(E1427/(1+Dashboard!$F$4))
      )
   )
)</f>
        <v>0</v>
      </c>
      <c r="J1427" s="40">
        <f>Bank2[[#This Row],[Money in/ (Money out)]]-Bank2[[#This Row],[GST/HST]]</f>
        <v>0</v>
      </c>
      <c r="L1427" s="37">
        <f t="shared" si="66"/>
        <v>0</v>
      </c>
    </row>
    <row r="1428" spans="4:12" x14ac:dyDescent="0.2">
      <c r="D1428" s="416">
        <f>_xlfn.XLOOKUP(C:C,Table1[for Import to Bank Register dropdown],Table1[for Pivot],0,0,1)</f>
        <v>0</v>
      </c>
      <c r="E1428" s="422"/>
      <c r="F1428" s="160">
        <f t="shared" si="68"/>
        <v>2222222</v>
      </c>
      <c r="G1428" s="394">
        <f t="shared" si="67"/>
        <v>0</v>
      </c>
      <c r="I1428" s="395">
        <f>IF(OR(C1428="150 Directors advances", C1428="120 accounts receivable", C1428="720.2 Automobile - Insurance", C1428="720.3 Automobile - License", C1428="870.4 Rent - Insurance", C1428="870.6 Rent - Property Tax", C1428="870.7 Rent - Homeoffice", C1428="870.9 Rent - Water"),
   0,
   IF(Dashboard!$F$5="Quick",
      IF(OR(C1428="190 Automobile",C1428="200 computer hardware",C1428="210 Computer software",C1428="220 Quickbooks software",C1428="230 Office equipment",C1428="240 Office furniture"),
         E1428-(E1428/(1+Dashboard!$F$4)),
         0
      ),
      IF(C1428="750 Business promotion",
         E1428-(E1428/(1+4.793/100)),
         E1428-(E1428/(1+Dashboard!$F$4))
      )
   )
)</f>
        <v>0</v>
      </c>
      <c r="J1428" s="40">
        <f>Bank2[[#This Row],[Money in/ (Money out)]]-Bank2[[#This Row],[GST/HST]]</f>
        <v>0</v>
      </c>
      <c r="L1428" s="37">
        <f t="shared" si="66"/>
        <v>0</v>
      </c>
    </row>
    <row r="1429" spans="4:12" x14ac:dyDescent="0.2">
      <c r="D1429" s="416">
        <f>_xlfn.XLOOKUP(C:C,Table1[for Import to Bank Register dropdown],Table1[for Pivot],0,0,1)</f>
        <v>0</v>
      </c>
      <c r="E1429" s="422"/>
      <c r="F1429" s="160">
        <f t="shared" si="68"/>
        <v>2222222</v>
      </c>
      <c r="G1429" s="394">
        <f t="shared" si="67"/>
        <v>0</v>
      </c>
      <c r="I1429" s="395">
        <f>IF(OR(C1429="150 Directors advances", C1429="120 accounts receivable", C1429="720.2 Automobile - Insurance", C1429="720.3 Automobile - License", C1429="870.4 Rent - Insurance", C1429="870.6 Rent - Property Tax", C1429="870.7 Rent - Homeoffice", C1429="870.9 Rent - Water"),
   0,
   IF(Dashboard!$F$5="Quick",
      IF(OR(C1429="190 Automobile",C1429="200 computer hardware",C1429="210 Computer software",C1429="220 Quickbooks software",C1429="230 Office equipment",C1429="240 Office furniture"),
         E1429-(E1429/(1+Dashboard!$F$4)),
         0
      ),
      IF(C1429="750 Business promotion",
         E1429-(E1429/(1+4.793/100)),
         E1429-(E1429/(1+Dashboard!$F$4))
      )
   )
)</f>
        <v>0</v>
      </c>
      <c r="J1429" s="40">
        <f>Bank2[[#This Row],[Money in/ (Money out)]]-Bank2[[#This Row],[GST/HST]]</f>
        <v>0</v>
      </c>
      <c r="L1429" s="37">
        <f t="shared" si="66"/>
        <v>0</v>
      </c>
    </row>
    <row r="1430" spans="4:12" x14ac:dyDescent="0.2">
      <c r="D1430" s="416">
        <f>_xlfn.XLOOKUP(C:C,Table1[for Import to Bank Register dropdown],Table1[for Pivot],0,0,1)</f>
        <v>0</v>
      </c>
      <c r="E1430" s="422"/>
      <c r="F1430" s="160">
        <f t="shared" si="68"/>
        <v>2222222</v>
      </c>
      <c r="G1430" s="394">
        <f t="shared" si="67"/>
        <v>0</v>
      </c>
      <c r="I1430" s="395">
        <f>IF(OR(C1430="150 Directors advances", C1430="120 accounts receivable", C1430="720.2 Automobile - Insurance", C1430="720.3 Automobile - License", C1430="870.4 Rent - Insurance", C1430="870.6 Rent - Property Tax", C1430="870.7 Rent - Homeoffice", C1430="870.9 Rent - Water"),
   0,
   IF(Dashboard!$F$5="Quick",
      IF(OR(C1430="190 Automobile",C1430="200 computer hardware",C1430="210 Computer software",C1430="220 Quickbooks software",C1430="230 Office equipment",C1430="240 Office furniture"),
         E1430-(E1430/(1+Dashboard!$F$4)),
         0
      ),
      IF(C1430="750 Business promotion",
         E1430-(E1430/(1+4.793/100)),
         E1430-(E1430/(1+Dashboard!$F$4))
      )
   )
)</f>
        <v>0</v>
      </c>
      <c r="J1430" s="40">
        <f>Bank2[[#This Row],[Money in/ (Money out)]]-Bank2[[#This Row],[GST/HST]]</f>
        <v>0</v>
      </c>
      <c r="L1430" s="37">
        <f t="shared" si="66"/>
        <v>0</v>
      </c>
    </row>
    <row r="1431" spans="4:12" x14ac:dyDescent="0.2">
      <c r="D1431" s="416">
        <f>_xlfn.XLOOKUP(C:C,Table1[for Import to Bank Register dropdown],Table1[for Pivot],0,0,1)</f>
        <v>0</v>
      </c>
      <c r="E1431" s="422"/>
      <c r="F1431" s="160">
        <f t="shared" si="68"/>
        <v>2222222</v>
      </c>
      <c r="G1431" s="394">
        <f t="shared" si="67"/>
        <v>0</v>
      </c>
      <c r="I1431" s="395">
        <f>IF(OR(C1431="150 Directors advances", C1431="120 accounts receivable", C1431="720.2 Automobile - Insurance", C1431="720.3 Automobile - License", C1431="870.4 Rent - Insurance", C1431="870.6 Rent - Property Tax", C1431="870.7 Rent - Homeoffice", C1431="870.9 Rent - Water"),
   0,
   IF(Dashboard!$F$5="Quick",
      IF(OR(C1431="190 Automobile",C1431="200 computer hardware",C1431="210 Computer software",C1431="220 Quickbooks software",C1431="230 Office equipment",C1431="240 Office furniture"),
         E1431-(E1431/(1+Dashboard!$F$4)),
         0
      ),
      IF(C1431="750 Business promotion",
         E1431-(E1431/(1+4.793/100)),
         E1431-(E1431/(1+Dashboard!$F$4))
      )
   )
)</f>
        <v>0</v>
      </c>
      <c r="J1431" s="40">
        <f>Bank2[[#This Row],[Money in/ (Money out)]]-Bank2[[#This Row],[GST/HST]]</f>
        <v>0</v>
      </c>
      <c r="L1431" s="37">
        <f t="shared" si="66"/>
        <v>0</v>
      </c>
    </row>
    <row r="1432" spans="4:12" x14ac:dyDescent="0.2">
      <c r="D1432" s="416">
        <f>_xlfn.XLOOKUP(C:C,Table1[for Import to Bank Register dropdown],Table1[for Pivot],0,0,1)</f>
        <v>0</v>
      </c>
      <c r="E1432" s="422"/>
      <c r="F1432" s="160">
        <f t="shared" si="68"/>
        <v>2222222</v>
      </c>
      <c r="G1432" s="394">
        <f t="shared" si="67"/>
        <v>0</v>
      </c>
      <c r="I1432" s="395">
        <f>IF(OR(C1432="150 Directors advances", C1432="120 accounts receivable", C1432="720.2 Automobile - Insurance", C1432="720.3 Automobile - License", C1432="870.4 Rent - Insurance", C1432="870.6 Rent - Property Tax", C1432="870.7 Rent - Homeoffice", C1432="870.9 Rent - Water"),
   0,
   IF(Dashboard!$F$5="Quick",
      IF(OR(C1432="190 Automobile",C1432="200 computer hardware",C1432="210 Computer software",C1432="220 Quickbooks software",C1432="230 Office equipment",C1432="240 Office furniture"),
         E1432-(E1432/(1+Dashboard!$F$4)),
         0
      ),
      IF(C1432="750 Business promotion",
         E1432-(E1432/(1+4.793/100)),
         E1432-(E1432/(1+Dashboard!$F$4))
      )
   )
)</f>
        <v>0</v>
      </c>
      <c r="J1432" s="40">
        <f>Bank2[[#This Row],[Money in/ (Money out)]]-Bank2[[#This Row],[GST/HST]]</f>
        <v>0</v>
      </c>
      <c r="L1432" s="37">
        <f t="shared" si="66"/>
        <v>0</v>
      </c>
    </row>
    <row r="1433" spans="4:12" x14ac:dyDescent="0.2">
      <c r="D1433" s="416">
        <f>_xlfn.XLOOKUP(C:C,Table1[for Import to Bank Register dropdown],Table1[for Pivot],0,0,1)</f>
        <v>0</v>
      </c>
      <c r="E1433" s="422"/>
      <c r="F1433" s="160">
        <f t="shared" si="68"/>
        <v>2222222</v>
      </c>
      <c r="G1433" s="394">
        <f t="shared" si="67"/>
        <v>0</v>
      </c>
      <c r="I1433" s="395">
        <f>IF(OR(C1433="150 Directors advances", C1433="120 accounts receivable", C1433="720.2 Automobile - Insurance", C1433="720.3 Automobile - License", C1433="870.4 Rent - Insurance", C1433="870.6 Rent - Property Tax", C1433="870.7 Rent - Homeoffice", C1433="870.9 Rent - Water"),
   0,
   IF(Dashboard!$F$5="Quick",
      IF(OR(C1433="190 Automobile",C1433="200 computer hardware",C1433="210 Computer software",C1433="220 Quickbooks software",C1433="230 Office equipment",C1433="240 Office furniture"),
         E1433-(E1433/(1+Dashboard!$F$4)),
         0
      ),
      IF(C1433="750 Business promotion",
         E1433-(E1433/(1+4.793/100)),
         E1433-(E1433/(1+Dashboard!$F$4))
      )
   )
)</f>
        <v>0</v>
      </c>
      <c r="J1433" s="40">
        <f>Bank2[[#This Row],[Money in/ (Money out)]]-Bank2[[#This Row],[GST/HST]]</f>
        <v>0</v>
      </c>
      <c r="L1433" s="37">
        <f t="shared" si="66"/>
        <v>0</v>
      </c>
    </row>
    <row r="1434" spans="4:12" x14ac:dyDescent="0.2">
      <c r="D1434" s="416">
        <f>_xlfn.XLOOKUP(C:C,Table1[for Import to Bank Register dropdown],Table1[for Pivot],0,0,1)</f>
        <v>0</v>
      </c>
      <c r="E1434" s="422"/>
      <c r="F1434" s="160">
        <f t="shared" si="68"/>
        <v>2222222</v>
      </c>
      <c r="G1434" s="394">
        <f t="shared" si="67"/>
        <v>0</v>
      </c>
      <c r="I1434" s="395">
        <f>IF(OR(C1434="150 Directors advances", C1434="120 accounts receivable", C1434="720.2 Automobile - Insurance", C1434="720.3 Automobile - License", C1434="870.4 Rent - Insurance", C1434="870.6 Rent - Property Tax", C1434="870.7 Rent - Homeoffice", C1434="870.9 Rent - Water"),
   0,
   IF(Dashboard!$F$5="Quick",
      IF(OR(C1434="190 Automobile",C1434="200 computer hardware",C1434="210 Computer software",C1434="220 Quickbooks software",C1434="230 Office equipment",C1434="240 Office furniture"),
         E1434-(E1434/(1+Dashboard!$F$4)),
         0
      ),
      IF(C1434="750 Business promotion",
         E1434-(E1434/(1+4.793/100)),
         E1434-(E1434/(1+Dashboard!$F$4))
      )
   )
)</f>
        <v>0</v>
      </c>
      <c r="J1434" s="40">
        <f>Bank2[[#This Row],[Money in/ (Money out)]]-Bank2[[#This Row],[GST/HST]]</f>
        <v>0</v>
      </c>
      <c r="L1434" s="37">
        <f t="shared" si="66"/>
        <v>0</v>
      </c>
    </row>
    <row r="1435" spans="4:12" x14ac:dyDescent="0.2">
      <c r="D1435" s="416">
        <f>_xlfn.XLOOKUP(C:C,Table1[for Import to Bank Register dropdown],Table1[for Pivot],0,0,1)</f>
        <v>0</v>
      </c>
      <c r="E1435" s="422"/>
      <c r="F1435" s="160">
        <f t="shared" si="68"/>
        <v>2222222</v>
      </c>
      <c r="G1435" s="394">
        <f t="shared" si="67"/>
        <v>0</v>
      </c>
      <c r="I1435" s="395">
        <f>IF(OR(C1435="150 Directors advances", C1435="120 accounts receivable", C1435="720.2 Automobile - Insurance", C1435="720.3 Automobile - License", C1435="870.4 Rent - Insurance", C1435="870.6 Rent - Property Tax", C1435="870.7 Rent - Homeoffice", C1435="870.9 Rent - Water"),
   0,
   IF(Dashboard!$F$5="Quick",
      IF(OR(C1435="190 Automobile",C1435="200 computer hardware",C1435="210 Computer software",C1435="220 Quickbooks software",C1435="230 Office equipment",C1435="240 Office furniture"),
         E1435-(E1435/(1+Dashboard!$F$4)),
         0
      ),
      IF(C1435="750 Business promotion",
         E1435-(E1435/(1+4.793/100)),
         E1435-(E1435/(1+Dashboard!$F$4))
      )
   )
)</f>
        <v>0</v>
      </c>
      <c r="J1435" s="40">
        <f>Bank2[[#This Row],[Money in/ (Money out)]]-Bank2[[#This Row],[GST/HST]]</f>
        <v>0</v>
      </c>
      <c r="L1435" s="37">
        <f t="shared" si="66"/>
        <v>0</v>
      </c>
    </row>
    <row r="1436" spans="4:12" x14ac:dyDescent="0.2">
      <c r="D1436" s="416">
        <f>_xlfn.XLOOKUP(C:C,Table1[for Import to Bank Register dropdown],Table1[for Pivot],0,0,1)</f>
        <v>0</v>
      </c>
      <c r="E1436" s="422"/>
      <c r="F1436" s="160">
        <f t="shared" si="68"/>
        <v>2222222</v>
      </c>
      <c r="G1436" s="394">
        <f t="shared" si="67"/>
        <v>0</v>
      </c>
      <c r="I1436" s="395">
        <f>IF(OR(C1436="150 Directors advances", C1436="120 accounts receivable", C1436="720.2 Automobile - Insurance", C1436="720.3 Automobile - License", C1436="870.4 Rent - Insurance", C1436="870.6 Rent - Property Tax", C1436="870.7 Rent - Homeoffice", C1436="870.9 Rent - Water"),
   0,
   IF(Dashboard!$F$5="Quick",
      IF(OR(C1436="190 Automobile",C1436="200 computer hardware",C1436="210 Computer software",C1436="220 Quickbooks software",C1436="230 Office equipment",C1436="240 Office furniture"),
         E1436-(E1436/(1+Dashboard!$F$4)),
         0
      ),
      IF(C1436="750 Business promotion",
         E1436-(E1436/(1+4.793/100)),
         E1436-(E1436/(1+Dashboard!$F$4))
      )
   )
)</f>
        <v>0</v>
      </c>
      <c r="J1436" s="40">
        <f>Bank2[[#This Row],[Money in/ (Money out)]]-Bank2[[#This Row],[GST/HST]]</f>
        <v>0</v>
      </c>
      <c r="L1436" s="37">
        <f t="shared" si="66"/>
        <v>0</v>
      </c>
    </row>
    <row r="1437" spans="4:12" x14ac:dyDescent="0.2">
      <c r="D1437" s="416">
        <f>_xlfn.XLOOKUP(C:C,Table1[for Import to Bank Register dropdown],Table1[for Pivot],0,0,1)</f>
        <v>0</v>
      </c>
      <c r="E1437" s="422"/>
      <c r="F1437" s="160">
        <f t="shared" si="68"/>
        <v>2222222</v>
      </c>
      <c r="G1437" s="394">
        <f t="shared" si="67"/>
        <v>0</v>
      </c>
      <c r="I1437" s="395">
        <f>IF(OR(C1437="150 Directors advances", C1437="120 accounts receivable", C1437="720.2 Automobile - Insurance", C1437="720.3 Automobile - License", C1437="870.4 Rent - Insurance", C1437="870.6 Rent - Property Tax", C1437="870.7 Rent - Homeoffice", C1437="870.9 Rent - Water"),
   0,
   IF(Dashboard!$F$5="Quick",
      IF(OR(C1437="190 Automobile",C1437="200 computer hardware",C1437="210 Computer software",C1437="220 Quickbooks software",C1437="230 Office equipment",C1437="240 Office furniture"),
         E1437-(E1437/(1+Dashboard!$F$4)),
         0
      ),
      IF(C1437="750 Business promotion",
         E1437-(E1437/(1+4.793/100)),
         E1437-(E1437/(1+Dashboard!$F$4))
      )
   )
)</f>
        <v>0</v>
      </c>
      <c r="J1437" s="40">
        <f>Bank2[[#This Row],[Money in/ (Money out)]]-Bank2[[#This Row],[GST/HST]]</f>
        <v>0</v>
      </c>
      <c r="L1437" s="37">
        <f t="shared" si="66"/>
        <v>0</v>
      </c>
    </row>
    <row r="1438" spans="4:12" x14ac:dyDescent="0.2">
      <c r="D1438" s="416">
        <f>_xlfn.XLOOKUP(C:C,Table1[for Import to Bank Register dropdown],Table1[for Pivot],0,0,1)</f>
        <v>0</v>
      </c>
      <c r="E1438" s="422"/>
      <c r="F1438" s="160">
        <f t="shared" si="68"/>
        <v>2222222</v>
      </c>
      <c r="G1438" s="394">
        <f t="shared" si="67"/>
        <v>0</v>
      </c>
      <c r="I1438" s="395">
        <f>IF(OR(C1438="150 Directors advances", C1438="120 accounts receivable", C1438="720.2 Automobile - Insurance", C1438="720.3 Automobile - License", C1438="870.4 Rent - Insurance", C1438="870.6 Rent - Property Tax", C1438="870.7 Rent - Homeoffice", C1438="870.9 Rent - Water"),
   0,
   IF(Dashboard!$F$5="Quick",
      IF(OR(C1438="190 Automobile",C1438="200 computer hardware",C1438="210 Computer software",C1438="220 Quickbooks software",C1438="230 Office equipment",C1438="240 Office furniture"),
         E1438-(E1438/(1+Dashboard!$F$4)),
         0
      ),
      IF(C1438="750 Business promotion",
         E1438-(E1438/(1+4.793/100)),
         E1438-(E1438/(1+Dashboard!$F$4))
      )
   )
)</f>
        <v>0</v>
      </c>
      <c r="J1438" s="40">
        <f>Bank2[[#This Row],[Money in/ (Money out)]]-Bank2[[#This Row],[GST/HST]]</f>
        <v>0</v>
      </c>
      <c r="L1438" s="37">
        <f t="shared" si="66"/>
        <v>0</v>
      </c>
    </row>
    <row r="1439" spans="4:12" x14ac:dyDescent="0.2">
      <c r="D1439" s="416">
        <f>_xlfn.XLOOKUP(C:C,Table1[for Import to Bank Register dropdown],Table1[for Pivot],0,0,1)</f>
        <v>0</v>
      </c>
      <c r="E1439" s="422"/>
      <c r="F1439" s="160">
        <f t="shared" si="68"/>
        <v>2222222</v>
      </c>
      <c r="G1439" s="394">
        <f t="shared" si="67"/>
        <v>0</v>
      </c>
      <c r="I1439" s="395">
        <f>IF(OR(C1439="150 Directors advances", C1439="120 accounts receivable", C1439="720.2 Automobile - Insurance", C1439="720.3 Automobile - License", C1439="870.4 Rent - Insurance", C1439="870.6 Rent - Property Tax", C1439="870.7 Rent - Homeoffice", C1439="870.9 Rent - Water"),
   0,
   IF(Dashboard!$F$5="Quick",
      IF(OR(C1439="190 Automobile",C1439="200 computer hardware",C1439="210 Computer software",C1439="220 Quickbooks software",C1439="230 Office equipment",C1439="240 Office furniture"),
         E1439-(E1439/(1+Dashboard!$F$4)),
         0
      ),
      IF(C1439="750 Business promotion",
         E1439-(E1439/(1+4.793/100)),
         E1439-(E1439/(1+Dashboard!$F$4))
      )
   )
)</f>
        <v>0</v>
      </c>
      <c r="J1439" s="40">
        <f>Bank2[[#This Row],[Money in/ (Money out)]]-Bank2[[#This Row],[GST/HST]]</f>
        <v>0</v>
      </c>
      <c r="L1439" s="37">
        <f t="shared" si="66"/>
        <v>0</v>
      </c>
    </row>
    <row r="1440" spans="4:12" x14ac:dyDescent="0.2">
      <c r="D1440" s="416">
        <f>_xlfn.XLOOKUP(C:C,Table1[for Import to Bank Register dropdown],Table1[for Pivot],0,0,1)</f>
        <v>0</v>
      </c>
      <c r="E1440" s="422"/>
      <c r="F1440" s="160">
        <f t="shared" si="68"/>
        <v>2222222</v>
      </c>
      <c r="G1440" s="394">
        <f t="shared" si="67"/>
        <v>0</v>
      </c>
      <c r="I1440" s="395">
        <f>IF(OR(C1440="150 Directors advances", C1440="120 accounts receivable", C1440="720.2 Automobile - Insurance", C1440="720.3 Automobile - License", C1440="870.4 Rent - Insurance", C1440="870.6 Rent - Property Tax", C1440="870.7 Rent - Homeoffice", C1440="870.9 Rent - Water"),
   0,
   IF(Dashboard!$F$5="Quick",
      IF(OR(C1440="190 Automobile",C1440="200 computer hardware",C1440="210 Computer software",C1440="220 Quickbooks software",C1440="230 Office equipment",C1440="240 Office furniture"),
         E1440-(E1440/(1+Dashboard!$F$4)),
         0
      ),
      IF(C1440="750 Business promotion",
         E1440-(E1440/(1+4.793/100)),
         E1440-(E1440/(1+Dashboard!$F$4))
      )
   )
)</f>
        <v>0</v>
      </c>
      <c r="J1440" s="40">
        <f>Bank2[[#This Row],[Money in/ (Money out)]]-Bank2[[#This Row],[GST/HST]]</f>
        <v>0</v>
      </c>
      <c r="L1440" s="37">
        <f t="shared" si="66"/>
        <v>0</v>
      </c>
    </row>
    <row r="1441" spans="4:12" x14ac:dyDescent="0.2">
      <c r="D1441" s="416">
        <f>_xlfn.XLOOKUP(C:C,Table1[for Import to Bank Register dropdown],Table1[for Pivot],0,0,1)</f>
        <v>0</v>
      </c>
      <c r="E1441" s="422"/>
      <c r="F1441" s="160">
        <f t="shared" si="68"/>
        <v>2222222</v>
      </c>
      <c r="G1441" s="394">
        <f t="shared" si="67"/>
        <v>0</v>
      </c>
      <c r="I1441" s="395">
        <f>IF(OR(C1441="150 Directors advances", C1441="120 accounts receivable", C1441="720.2 Automobile - Insurance", C1441="720.3 Automobile - License", C1441="870.4 Rent - Insurance", C1441="870.6 Rent - Property Tax", C1441="870.7 Rent - Homeoffice", C1441="870.9 Rent - Water"),
   0,
   IF(Dashboard!$F$5="Quick",
      IF(OR(C1441="190 Automobile",C1441="200 computer hardware",C1441="210 Computer software",C1441="220 Quickbooks software",C1441="230 Office equipment",C1441="240 Office furniture"),
         E1441-(E1441/(1+Dashboard!$F$4)),
         0
      ),
      IF(C1441="750 Business promotion",
         E1441-(E1441/(1+4.793/100)),
         E1441-(E1441/(1+Dashboard!$F$4))
      )
   )
)</f>
        <v>0</v>
      </c>
      <c r="J1441" s="40">
        <f>Bank2[[#This Row],[Money in/ (Money out)]]-Bank2[[#This Row],[GST/HST]]</f>
        <v>0</v>
      </c>
      <c r="L1441" s="37">
        <f t="shared" si="66"/>
        <v>0</v>
      </c>
    </row>
    <row r="1442" spans="4:12" x14ac:dyDescent="0.2">
      <c r="D1442" s="416">
        <f>_xlfn.XLOOKUP(C:C,Table1[for Import to Bank Register dropdown],Table1[for Pivot],0,0,1)</f>
        <v>0</v>
      </c>
      <c r="E1442" s="422"/>
      <c r="F1442" s="160">
        <f t="shared" si="68"/>
        <v>2222222</v>
      </c>
      <c r="G1442" s="394">
        <f t="shared" si="67"/>
        <v>0</v>
      </c>
      <c r="I1442" s="395">
        <f>IF(OR(C1442="150 Directors advances", C1442="120 accounts receivable", C1442="720.2 Automobile - Insurance", C1442="720.3 Automobile - License", C1442="870.4 Rent - Insurance", C1442="870.6 Rent - Property Tax", C1442="870.7 Rent - Homeoffice", C1442="870.9 Rent - Water"),
   0,
   IF(Dashboard!$F$5="Quick",
      IF(OR(C1442="190 Automobile",C1442="200 computer hardware",C1442="210 Computer software",C1442="220 Quickbooks software",C1442="230 Office equipment",C1442="240 Office furniture"),
         E1442-(E1442/(1+Dashboard!$F$4)),
         0
      ),
      IF(C1442="750 Business promotion",
         E1442-(E1442/(1+4.793/100)),
         E1442-(E1442/(1+Dashboard!$F$4))
      )
   )
)</f>
        <v>0</v>
      </c>
      <c r="J1442" s="40">
        <f>Bank2[[#This Row],[Money in/ (Money out)]]-Bank2[[#This Row],[GST/HST]]</f>
        <v>0</v>
      </c>
      <c r="L1442" s="37">
        <f t="shared" si="66"/>
        <v>0</v>
      </c>
    </row>
    <row r="1443" spans="4:12" x14ac:dyDescent="0.2">
      <c r="D1443" s="416">
        <f>_xlfn.XLOOKUP(C:C,Table1[for Import to Bank Register dropdown],Table1[for Pivot],0,0,1)</f>
        <v>0</v>
      </c>
      <c r="E1443" s="422"/>
      <c r="F1443" s="160">
        <f t="shared" si="68"/>
        <v>2222222</v>
      </c>
      <c r="G1443" s="394">
        <f t="shared" si="67"/>
        <v>0</v>
      </c>
      <c r="I1443" s="395">
        <f>IF(OR(C1443="150 Directors advances", C1443="120 accounts receivable", C1443="720.2 Automobile - Insurance", C1443="720.3 Automobile - License", C1443="870.4 Rent - Insurance", C1443="870.6 Rent - Property Tax", C1443="870.7 Rent - Homeoffice", C1443="870.9 Rent - Water"),
   0,
   IF(Dashboard!$F$5="Quick",
      IF(OR(C1443="190 Automobile",C1443="200 computer hardware",C1443="210 Computer software",C1443="220 Quickbooks software",C1443="230 Office equipment",C1443="240 Office furniture"),
         E1443-(E1443/(1+Dashboard!$F$4)),
         0
      ),
      IF(C1443="750 Business promotion",
         E1443-(E1443/(1+4.793/100)),
         E1443-(E1443/(1+Dashboard!$F$4))
      )
   )
)</f>
        <v>0</v>
      </c>
      <c r="J1443" s="40">
        <f>Bank2[[#This Row],[Money in/ (Money out)]]-Bank2[[#This Row],[GST/HST]]</f>
        <v>0</v>
      </c>
      <c r="L1443" s="37">
        <f t="shared" si="66"/>
        <v>0</v>
      </c>
    </row>
    <row r="1444" spans="4:12" x14ac:dyDescent="0.2">
      <c r="D1444" s="416">
        <f>_xlfn.XLOOKUP(C:C,Table1[for Import to Bank Register dropdown],Table1[for Pivot],0,0,1)</f>
        <v>0</v>
      </c>
      <c r="E1444" s="422"/>
      <c r="F1444" s="160">
        <f t="shared" si="68"/>
        <v>2222222</v>
      </c>
      <c r="G1444" s="394">
        <f t="shared" si="67"/>
        <v>0</v>
      </c>
      <c r="I1444" s="395">
        <f>IF(OR(C1444="150 Directors advances", C1444="120 accounts receivable", C1444="720.2 Automobile - Insurance", C1444="720.3 Automobile - License", C1444="870.4 Rent - Insurance", C1444="870.6 Rent - Property Tax", C1444="870.7 Rent - Homeoffice", C1444="870.9 Rent - Water"),
   0,
   IF(Dashboard!$F$5="Quick",
      IF(OR(C1444="190 Automobile",C1444="200 computer hardware",C1444="210 Computer software",C1444="220 Quickbooks software",C1444="230 Office equipment",C1444="240 Office furniture"),
         E1444-(E1444/(1+Dashboard!$F$4)),
         0
      ),
      IF(C1444="750 Business promotion",
         E1444-(E1444/(1+4.793/100)),
         E1444-(E1444/(1+Dashboard!$F$4))
      )
   )
)</f>
        <v>0</v>
      </c>
      <c r="J1444" s="40">
        <f>Bank2[[#This Row],[Money in/ (Money out)]]-Bank2[[#This Row],[GST/HST]]</f>
        <v>0</v>
      </c>
      <c r="L1444" s="37">
        <f t="shared" si="66"/>
        <v>0</v>
      </c>
    </row>
    <row r="1445" spans="4:12" x14ac:dyDescent="0.2">
      <c r="D1445" s="416">
        <f>_xlfn.XLOOKUP(C:C,Table1[for Import to Bank Register dropdown],Table1[for Pivot],0,0,1)</f>
        <v>0</v>
      </c>
      <c r="E1445" s="422"/>
      <c r="F1445" s="160">
        <f t="shared" si="68"/>
        <v>2222222</v>
      </c>
      <c r="G1445" s="394">
        <f t="shared" si="67"/>
        <v>0</v>
      </c>
      <c r="I1445" s="395">
        <f>IF(OR(C1445="150 Directors advances", C1445="120 accounts receivable", C1445="720.2 Automobile - Insurance", C1445="720.3 Automobile - License", C1445="870.4 Rent - Insurance", C1445="870.6 Rent - Property Tax", C1445="870.7 Rent - Homeoffice", C1445="870.9 Rent - Water"),
   0,
   IF(Dashboard!$F$5="Quick",
      IF(OR(C1445="190 Automobile",C1445="200 computer hardware",C1445="210 Computer software",C1445="220 Quickbooks software",C1445="230 Office equipment",C1445="240 Office furniture"),
         E1445-(E1445/(1+Dashboard!$F$4)),
         0
      ),
      IF(C1445="750 Business promotion",
         E1445-(E1445/(1+4.793/100)),
         E1445-(E1445/(1+Dashboard!$F$4))
      )
   )
)</f>
        <v>0</v>
      </c>
      <c r="J1445" s="40">
        <f>Bank2[[#This Row],[Money in/ (Money out)]]-Bank2[[#This Row],[GST/HST]]</f>
        <v>0</v>
      </c>
      <c r="L1445" s="37">
        <f t="shared" si="66"/>
        <v>0</v>
      </c>
    </row>
    <row r="1446" spans="4:12" x14ac:dyDescent="0.2">
      <c r="D1446" s="416">
        <f>_xlfn.XLOOKUP(C:C,Table1[for Import to Bank Register dropdown],Table1[for Pivot],0,0,1)</f>
        <v>0</v>
      </c>
      <c r="E1446" s="422"/>
      <c r="F1446" s="160">
        <f t="shared" si="68"/>
        <v>2222222</v>
      </c>
      <c r="G1446" s="394">
        <f t="shared" si="67"/>
        <v>0</v>
      </c>
      <c r="I1446" s="395">
        <f>IF(OR(C1446="150 Directors advances", C1446="120 accounts receivable", C1446="720.2 Automobile - Insurance", C1446="720.3 Automobile - License", C1446="870.4 Rent - Insurance", C1446="870.6 Rent - Property Tax", C1446="870.7 Rent - Homeoffice", C1446="870.9 Rent - Water"),
   0,
   IF(Dashboard!$F$5="Quick",
      IF(OR(C1446="190 Automobile",C1446="200 computer hardware",C1446="210 Computer software",C1446="220 Quickbooks software",C1446="230 Office equipment",C1446="240 Office furniture"),
         E1446-(E1446/(1+Dashboard!$F$4)),
         0
      ),
      IF(C1446="750 Business promotion",
         E1446-(E1446/(1+4.793/100)),
         E1446-(E1446/(1+Dashboard!$F$4))
      )
   )
)</f>
        <v>0</v>
      </c>
      <c r="J1446" s="40">
        <f>Bank2[[#This Row],[Money in/ (Money out)]]-Bank2[[#This Row],[GST/HST]]</f>
        <v>0</v>
      </c>
      <c r="L1446" s="37">
        <f t="shared" si="66"/>
        <v>0</v>
      </c>
    </row>
    <row r="1447" spans="4:12" x14ac:dyDescent="0.2">
      <c r="D1447" s="416">
        <f>_xlfn.XLOOKUP(C:C,Table1[for Import to Bank Register dropdown],Table1[for Pivot],0,0,1)</f>
        <v>0</v>
      </c>
      <c r="E1447" s="422"/>
      <c r="F1447" s="160">
        <f t="shared" si="68"/>
        <v>2222222</v>
      </c>
      <c r="G1447" s="394">
        <f t="shared" si="67"/>
        <v>0</v>
      </c>
      <c r="I1447" s="395">
        <f>IF(OR(C1447="150 Directors advances", C1447="120 accounts receivable", C1447="720.2 Automobile - Insurance", C1447="720.3 Automobile - License", C1447="870.4 Rent - Insurance", C1447="870.6 Rent - Property Tax", C1447="870.7 Rent - Homeoffice", C1447="870.9 Rent - Water"),
   0,
   IF(Dashboard!$F$5="Quick",
      IF(OR(C1447="190 Automobile",C1447="200 computer hardware",C1447="210 Computer software",C1447="220 Quickbooks software",C1447="230 Office equipment",C1447="240 Office furniture"),
         E1447-(E1447/(1+Dashboard!$F$4)),
         0
      ),
      IF(C1447="750 Business promotion",
         E1447-(E1447/(1+4.793/100)),
         E1447-(E1447/(1+Dashboard!$F$4))
      )
   )
)</f>
        <v>0</v>
      </c>
      <c r="J1447" s="40">
        <f>Bank2[[#This Row],[Money in/ (Money out)]]-Bank2[[#This Row],[GST/HST]]</f>
        <v>0</v>
      </c>
      <c r="L1447" s="37">
        <f t="shared" si="66"/>
        <v>0</v>
      </c>
    </row>
    <row r="1448" spans="4:12" x14ac:dyDescent="0.2">
      <c r="D1448" s="416">
        <f>_xlfn.XLOOKUP(C:C,Table1[for Import to Bank Register dropdown],Table1[for Pivot],0,0,1)</f>
        <v>0</v>
      </c>
      <c r="E1448" s="422"/>
      <c r="F1448" s="160">
        <f t="shared" si="68"/>
        <v>2222222</v>
      </c>
      <c r="G1448" s="394">
        <f t="shared" si="67"/>
        <v>0</v>
      </c>
      <c r="I1448" s="395">
        <f>IF(OR(C1448="150 Directors advances", C1448="120 accounts receivable", C1448="720.2 Automobile - Insurance", C1448="720.3 Automobile - License", C1448="870.4 Rent - Insurance", C1448="870.6 Rent - Property Tax", C1448="870.7 Rent - Homeoffice", C1448="870.9 Rent - Water"),
   0,
   IF(Dashboard!$F$5="Quick",
      IF(OR(C1448="190 Automobile",C1448="200 computer hardware",C1448="210 Computer software",C1448="220 Quickbooks software",C1448="230 Office equipment",C1448="240 Office furniture"),
         E1448-(E1448/(1+Dashboard!$F$4)),
         0
      ),
      IF(C1448="750 Business promotion",
         E1448-(E1448/(1+4.793/100)),
         E1448-(E1448/(1+Dashboard!$F$4))
      )
   )
)</f>
        <v>0</v>
      </c>
      <c r="J1448" s="40">
        <f>Bank2[[#This Row],[Money in/ (Money out)]]-Bank2[[#This Row],[GST/HST]]</f>
        <v>0</v>
      </c>
      <c r="L1448" s="37">
        <f t="shared" si="66"/>
        <v>0</v>
      </c>
    </row>
    <row r="1449" spans="4:12" x14ac:dyDescent="0.2">
      <c r="D1449" s="416">
        <f>_xlfn.XLOOKUP(C:C,Table1[for Import to Bank Register dropdown],Table1[for Pivot],0,0,1)</f>
        <v>0</v>
      </c>
      <c r="E1449" s="422"/>
      <c r="F1449" s="160">
        <f t="shared" si="68"/>
        <v>2222222</v>
      </c>
      <c r="G1449" s="394">
        <f t="shared" si="67"/>
        <v>0</v>
      </c>
      <c r="I1449" s="395">
        <f>IF(OR(C1449="150 Directors advances", C1449="120 accounts receivable", C1449="720.2 Automobile - Insurance", C1449="720.3 Automobile - License", C1449="870.4 Rent - Insurance", C1449="870.6 Rent - Property Tax", C1449="870.7 Rent - Homeoffice", C1449="870.9 Rent - Water"),
   0,
   IF(Dashboard!$F$5="Quick",
      IF(OR(C1449="190 Automobile",C1449="200 computer hardware",C1449="210 Computer software",C1449="220 Quickbooks software",C1449="230 Office equipment",C1449="240 Office furniture"),
         E1449-(E1449/(1+Dashboard!$F$4)),
         0
      ),
      IF(C1449="750 Business promotion",
         E1449-(E1449/(1+4.793/100)),
         E1449-(E1449/(1+Dashboard!$F$4))
      )
   )
)</f>
        <v>0</v>
      </c>
      <c r="J1449" s="40">
        <f>Bank2[[#This Row],[Money in/ (Money out)]]-Bank2[[#This Row],[GST/HST]]</f>
        <v>0</v>
      </c>
      <c r="L1449" s="37">
        <f t="shared" si="66"/>
        <v>0</v>
      </c>
    </row>
    <row r="1450" spans="4:12" x14ac:dyDescent="0.2">
      <c r="D1450" s="416">
        <f>_xlfn.XLOOKUP(C:C,Table1[for Import to Bank Register dropdown],Table1[for Pivot],0,0,1)</f>
        <v>0</v>
      </c>
      <c r="E1450" s="422"/>
      <c r="F1450" s="160">
        <f t="shared" si="68"/>
        <v>2222222</v>
      </c>
      <c r="G1450" s="394">
        <f t="shared" si="67"/>
        <v>0</v>
      </c>
      <c r="I1450" s="395">
        <f>IF(OR(C1450="150 Directors advances", C1450="120 accounts receivable", C1450="720.2 Automobile - Insurance", C1450="720.3 Automobile - License", C1450="870.4 Rent - Insurance", C1450="870.6 Rent - Property Tax", C1450="870.7 Rent - Homeoffice", C1450="870.9 Rent - Water"),
   0,
   IF(Dashboard!$F$5="Quick",
      IF(OR(C1450="190 Automobile",C1450="200 computer hardware",C1450="210 Computer software",C1450="220 Quickbooks software",C1450="230 Office equipment",C1450="240 Office furniture"),
         E1450-(E1450/(1+Dashboard!$F$4)),
         0
      ),
      IF(C1450="750 Business promotion",
         E1450-(E1450/(1+4.793/100)),
         E1450-(E1450/(1+Dashboard!$F$4))
      )
   )
)</f>
        <v>0</v>
      </c>
      <c r="J1450" s="40">
        <f>Bank2[[#This Row],[Money in/ (Money out)]]-Bank2[[#This Row],[GST/HST]]</f>
        <v>0</v>
      </c>
      <c r="L1450" s="37">
        <f t="shared" si="66"/>
        <v>0</v>
      </c>
    </row>
    <row r="1451" spans="4:12" x14ac:dyDescent="0.2">
      <c r="D1451" s="416">
        <f>_xlfn.XLOOKUP(C:C,Table1[for Import to Bank Register dropdown],Table1[for Pivot],0,0,1)</f>
        <v>0</v>
      </c>
      <c r="E1451" s="422"/>
      <c r="F1451" s="160">
        <f t="shared" si="68"/>
        <v>2222222</v>
      </c>
      <c r="G1451" s="394">
        <f t="shared" si="67"/>
        <v>0</v>
      </c>
      <c r="I1451" s="395">
        <f>IF(OR(C1451="150 Directors advances", C1451="120 accounts receivable", C1451="720.2 Automobile - Insurance", C1451="720.3 Automobile - License", C1451="870.4 Rent - Insurance", C1451="870.6 Rent - Property Tax", C1451="870.7 Rent - Homeoffice", C1451="870.9 Rent - Water"),
   0,
   IF(Dashboard!$F$5="Quick",
      IF(OR(C1451="190 Automobile",C1451="200 computer hardware",C1451="210 Computer software",C1451="220 Quickbooks software",C1451="230 Office equipment",C1451="240 Office furniture"),
         E1451-(E1451/(1+Dashboard!$F$4)),
         0
      ),
      IF(C1451="750 Business promotion",
         E1451-(E1451/(1+4.793/100)),
         E1451-(E1451/(1+Dashboard!$F$4))
      )
   )
)</f>
        <v>0</v>
      </c>
      <c r="J1451" s="40">
        <f>Bank2[[#This Row],[Money in/ (Money out)]]-Bank2[[#This Row],[GST/HST]]</f>
        <v>0</v>
      </c>
      <c r="L1451" s="37">
        <f t="shared" si="66"/>
        <v>0</v>
      </c>
    </row>
    <row r="1452" spans="4:12" x14ac:dyDescent="0.2">
      <c r="D1452" s="416">
        <f>_xlfn.XLOOKUP(C:C,Table1[for Import to Bank Register dropdown],Table1[for Pivot],0,0,1)</f>
        <v>0</v>
      </c>
      <c r="E1452" s="422"/>
      <c r="F1452" s="160">
        <f t="shared" si="68"/>
        <v>2222222</v>
      </c>
      <c r="G1452" s="394">
        <f t="shared" si="67"/>
        <v>0</v>
      </c>
      <c r="I1452" s="395">
        <f>IF(OR(C1452="150 Directors advances", C1452="120 accounts receivable", C1452="720.2 Automobile - Insurance", C1452="720.3 Automobile - License", C1452="870.4 Rent - Insurance", C1452="870.6 Rent - Property Tax", C1452="870.7 Rent - Homeoffice", C1452="870.9 Rent - Water"),
   0,
   IF(Dashboard!$F$5="Quick",
      IF(OR(C1452="190 Automobile",C1452="200 computer hardware",C1452="210 Computer software",C1452="220 Quickbooks software",C1452="230 Office equipment",C1452="240 Office furniture"),
         E1452-(E1452/(1+Dashboard!$F$4)),
         0
      ),
      IF(C1452="750 Business promotion",
         E1452-(E1452/(1+4.793/100)),
         E1452-(E1452/(1+Dashboard!$F$4))
      )
   )
)</f>
        <v>0</v>
      </c>
      <c r="J1452" s="40">
        <f>Bank2[[#This Row],[Money in/ (Money out)]]-Bank2[[#This Row],[GST/HST]]</f>
        <v>0</v>
      </c>
      <c r="L1452" s="37">
        <f t="shared" si="66"/>
        <v>0</v>
      </c>
    </row>
    <row r="1453" spans="4:12" x14ac:dyDescent="0.2">
      <c r="D1453" s="416">
        <f>_xlfn.XLOOKUP(C:C,Table1[for Import to Bank Register dropdown],Table1[for Pivot],0,0,1)</f>
        <v>0</v>
      </c>
      <c r="E1453" s="422"/>
      <c r="F1453" s="160">
        <f t="shared" si="68"/>
        <v>2222222</v>
      </c>
      <c r="G1453" s="394">
        <f t="shared" si="67"/>
        <v>0</v>
      </c>
      <c r="I1453" s="395">
        <f>IF(OR(C1453="150 Directors advances", C1453="120 accounts receivable", C1453="720.2 Automobile - Insurance", C1453="720.3 Automobile - License", C1453="870.4 Rent - Insurance", C1453="870.6 Rent - Property Tax", C1453="870.7 Rent - Homeoffice", C1453="870.9 Rent - Water"),
   0,
   IF(Dashboard!$F$5="Quick",
      IF(OR(C1453="190 Automobile",C1453="200 computer hardware",C1453="210 Computer software",C1453="220 Quickbooks software",C1453="230 Office equipment",C1453="240 Office furniture"),
         E1453-(E1453/(1+Dashboard!$F$4)),
         0
      ),
      IF(C1453="750 Business promotion",
         E1453-(E1453/(1+4.793/100)),
         E1453-(E1453/(1+Dashboard!$F$4))
      )
   )
)</f>
        <v>0</v>
      </c>
      <c r="J1453" s="40">
        <f>Bank2[[#This Row],[Money in/ (Money out)]]-Bank2[[#This Row],[GST/HST]]</f>
        <v>0</v>
      </c>
      <c r="L1453" s="37">
        <f t="shared" si="66"/>
        <v>0</v>
      </c>
    </row>
    <row r="1454" spans="4:12" x14ac:dyDescent="0.2">
      <c r="D1454" s="416">
        <f>_xlfn.XLOOKUP(C:C,Table1[for Import to Bank Register dropdown],Table1[for Pivot],0,0,1)</f>
        <v>0</v>
      </c>
      <c r="E1454" s="422"/>
      <c r="F1454" s="160">
        <f t="shared" si="68"/>
        <v>2222222</v>
      </c>
      <c r="G1454" s="394">
        <f t="shared" si="67"/>
        <v>0</v>
      </c>
      <c r="I1454" s="395">
        <f>IF(OR(C1454="150 Directors advances", C1454="120 accounts receivable", C1454="720.2 Automobile - Insurance", C1454="720.3 Automobile - License", C1454="870.4 Rent - Insurance", C1454="870.6 Rent - Property Tax", C1454="870.7 Rent - Homeoffice", C1454="870.9 Rent - Water"),
   0,
   IF(Dashboard!$F$5="Quick",
      IF(OR(C1454="190 Automobile",C1454="200 computer hardware",C1454="210 Computer software",C1454="220 Quickbooks software",C1454="230 Office equipment",C1454="240 Office furniture"),
         E1454-(E1454/(1+Dashboard!$F$4)),
         0
      ),
      IF(C1454="750 Business promotion",
         E1454-(E1454/(1+4.793/100)),
         E1454-(E1454/(1+Dashboard!$F$4))
      )
   )
)</f>
        <v>0</v>
      </c>
      <c r="J1454" s="40">
        <f>Bank2[[#This Row],[Money in/ (Money out)]]-Bank2[[#This Row],[GST/HST]]</f>
        <v>0</v>
      </c>
      <c r="L1454" s="37">
        <f t="shared" si="66"/>
        <v>0</v>
      </c>
    </row>
    <row r="1455" spans="4:12" x14ac:dyDescent="0.2">
      <c r="D1455" s="416">
        <f>_xlfn.XLOOKUP(C:C,Table1[for Import to Bank Register dropdown],Table1[for Pivot],0,0,1)</f>
        <v>0</v>
      </c>
      <c r="E1455" s="422"/>
      <c r="F1455" s="160">
        <f t="shared" si="68"/>
        <v>2222222</v>
      </c>
      <c r="G1455" s="394">
        <f t="shared" si="67"/>
        <v>0</v>
      </c>
      <c r="I1455" s="395">
        <f>IF(OR(C1455="150 Directors advances", C1455="120 accounts receivable", C1455="720.2 Automobile - Insurance", C1455="720.3 Automobile - License", C1455="870.4 Rent - Insurance", C1455="870.6 Rent - Property Tax", C1455="870.7 Rent - Homeoffice", C1455="870.9 Rent - Water"),
   0,
   IF(Dashboard!$F$5="Quick",
      IF(OR(C1455="190 Automobile",C1455="200 computer hardware",C1455="210 Computer software",C1455="220 Quickbooks software",C1455="230 Office equipment",C1455="240 Office furniture"),
         E1455-(E1455/(1+Dashboard!$F$4)),
         0
      ),
      IF(C1455="750 Business promotion",
         E1455-(E1455/(1+4.793/100)),
         E1455-(E1455/(1+Dashboard!$F$4))
      )
   )
)</f>
        <v>0</v>
      </c>
      <c r="J1455" s="40">
        <f>Bank2[[#This Row],[Money in/ (Money out)]]-Bank2[[#This Row],[GST/HST]]</f>
        <v>0</v>
      </c>
      <c r="L1455" s="37">
        <f t="shared" si="66"/>
        <v>0</v>
      </c>
    </row>
    <row r="1456" spans="4:12" x14ac:dyDescent="0.2">
      <c r="D1456" s="416">
        <f>_xlfn.XLOOKUP(C:C,Table1[for Import to Bank Register dropdown],Table1[for Pivot],0,0,1)</f>
        <v>0</v>
      </c>
      <c r="E1456" s="422"/>
      <c r="F1456" s="160">
        <f t="shared" si="68"/>
        <v>2222222</v>
      </c>
      <c r="G1456" s="394">
        <f t="shared" si="67"/>
        <v>0</v>
      </c>
      <c r="I1456" s="395">
        <f>IF(OR(C1456="150 Directors advances", C1456="120 accounts receivable", C1456="720.2 Automobile - Insurance", C1456="720.3 Automobile - License", C1456="870.4 Rent - Insurance", C1456="870.6 Rent - Property Tax", C1456="870.7 Rent - Homeoffice", C1456="870.9 Rent - Water"),
   0,
   IF(Dashboard!$F$5="Quick",
      IF(OR(C1456="190 Automobile",C1456="200 computer hardware",C1456="210 Computer software",C1456="220 Quickbooks software",C1456="230 Office equipment",C1456="240 Office furniture"),
         E1456-(E1456/(1+Dashboard!$F$4)),
         0
      ),
      IF(C1456="750 Business promotion",
         E1456-(E1456/(1+4.793/100)),
         E1456-(E1456/(1+Dashboard!$F$4))
      )
   )
)</f>
        <v>0</v>
      </c>
      <c r="J1456" s="40">
        <f>Bank2[[#This Row],[Money in/ (Money out)]]-Bank2[[#This Row],[GST/HST]]</f>
        <v>0</v>
      </c>
      <c r="L1456" s="37">
        <f t="shared" si="66"/>
        <v>0</v>
      </c>
    </row>
    <row r="1457" spans="4:12" x14ac:dyDescent="0.2">
      <c r="D1457" s="416">
        <f>_xlfn.XLOOKUP(C:C,Table1[for Import to Bank Register dropdown],Table1[for Pivot],0,0,1)</f>
        <v>0</v>
      </c>
      <c r="E1457" s="422"/>
      <c r="F1457" s="160">
        <f t="shared" si="68"/>
        <v>2222222</v>
      </c>
      <c r="G1457" s="394">
        <f t="shared" si="67"/>
        <v>0</v>
      </c>
      <c r="I1457" s="395">
        <f>IF(OR(C1457="150 Directors advances", C1457="120 accounts receivable", C1457="720.2 Automobile - Insurance", C1457="720.3 Automobile - License", C1457="870.4 Rent - Insurance", C1457="870.6 Rent - Property Tax", C1457="870.7 Rent - Homeoffice", C1457="870.9 Rent - Water"),
   0,
   IF(Dashboard!$F$5="Quick",
      IF(OR(C1457="190 Automobile",C1457="200 computer hardware",C1457="210 Computer software",C1457="220 Quickbooks software",C1457="230 Office equipment",C1457="240 Office furniture"),
         E1457-(E1457/(1+Dashboard!$F$4)),
         0
      ),
      IF(C1457="750 Business promotion",
         E1457-(E1457/(1+4.793/100)),
         E1457-(E1457/(1+Dashboard!$F$4))
      )
   )
)</f>
        <v>0</v>
      </c>
      <c r="J1457" s="40">
        <f>Bank2[[#This Row],[Money in/ (Money out)]]-Bank2[[#This Row],[GST/HST]]</f>
        <v>0</v>
      </c>
      <c r="L1457" s="37">
        <f t="shared" si="66"/>
        <v>0</v>
      </c>
    </row>
    <row r="1458" spans="4:12" x14ac:dyDescent="0.2">
      <c r="D1458" s="416">
        <f>_xlfn.XLOOKUP(C:C,Table1[for Import to Bank Register dropdown],Table1[for Pivot],0,0,1)</f>
        <v>0</v>
      </c>
      <c r="E1458" s="422"/>
      <c r="F1458" s="160">
        <f t="shared" si="68"/>
        <v>2222222</v>
      </c>
      <c r="G1458" s="394">
        <f t="shared" si="67"/>
        <v>0</v>
      </c>
      <c r="I1458" s="395">
        <f>IF(OR(C1458="150 Directors advances", C1458="120 accounts receivable", C1458="720.2 Automobile - Insurance", C1458="720.3 Automobile - License", C1458="870.4 Rent - Insurance", C1458="870.6 Rent - Property Tax", C1458="870.7 Rent - Homeoffice", C1458="870.9 Rent - Water"),
   0,
   IF(Dashboard!$F$5="Quick",
      IF(OR(C1458="190 Automobile",C1458="200 computer hardware",C1458="210 Computer software",C1458="220 Quickbooks software",C1458="230 Office equipment",C1458="240 Office furniture"),
         E1458-(E1458/(1+Dashboard!$F$4)),
         0
      ),
      IF(C1458="750 Business promotion",
         E1458-(E1458/(1+4.793/100)),
         E1458-(E1458/(1+Dashboard!$F$4))
      )
   )
)</f>
        <v>0</v>
      </c>
      <c r="J1458" s="40">
        <f>Bank2[[#This Row],[Money in/ (Money out)]]-Bank2[[#This Row],[GST/HST]]</f>
        <v>0</v>
      </c>
      <c r="L1458" s="37">
        <f t="shared" si="66"/>
        <v>0</v>
      </c>
    </row>
    <row r="1459" spans="4:12" x14ac:dyDescent="0.2">
      <c r="D1459" s="416">
        <f>_xlfn.XLOOKUP(C:C,Table1[for Import to Bank Register dropdown],Table1[for Pivot],0,0,1)</f>
        <v>0</v>
      </c>
      <c r="E1459" s="422"/>
      <c r="F1459" s="160">
        <f t="shared" si="68"/>
        <v>2222222</v>
      </c>
      <c r="G1459" s="394">
        <f t="shared" si="67"/>
        <v>0</v>
      </c>
      <c r="I1459" s="395">
        <f>IF(OR(C1459="150 Directors advances", C1459="120 accounts receivable", C1459="720.2 Automobile - Insurance", C1459="720.3 Automobile - License", C1459="870.4 Rent - Insurance", C1459="870.6 Rent - Property Tax", C1459="870.7 Rent - Homeoffice", C1459="870.9 Rent - Water"),
   0,
   IF(Dashboard!$F$5="Quick",
      IF(OR(C1459="190 Automobile",C1459="200 computer hardware",C1459="210 Computer software",C1459="220 Quickbooks software",C1459="230 Office equipment",C1459="240 Office furniture"),
         E1459-(E1459/(1+Dashboard!$F$4)),
         0
      ),
      IF(C1459="750 Business promotion",
         E1459-(E1459/(1+4.793/100)),
         E1459-(E1459/(1+Dashboard!$F$4))
      )
   )
)</f>
        <v>0</v>
      </c>
      <c r="J1459" s="40">
        <f>Bank2[[#This Row],[Money in/ (Money out)]]-Bank2[[#This Row],[GST/HST]]</f>
        <v>0</v>
      </c>
      <c r="L1459" s="37">
        <f t="shared" si="66"/>
        <v>0</v>
      </c>
    </row>
    <row r="1460" spans="4:12" x14ac:dyDescent="0.2">
      <c r="D1460" s="416">
        <f>_xlfn.XLOOKUP(C:C,Table1[for Import to Bank Register dropdown],Table1[for Pivot],0,0,1)</f>
        <v>0</v>
      </c>
      <c r="E1460" s="422"/>
      <c r="F1460" s="160">
        <f t="shared" si="68"/>
        <v>2222222</v>
      </c>
      <c r="G1460" s="394">
        <f t="shared" si="67"/>
        <v>0</v>
      </c>
      <c r="I1460" s="395">
        <f>IF(OR(C1460="150 Directors advances", C1460="120 accounts receivable", C1460="720.2 Automobile - Insurance", C1460="720.3 Automobile - License", C1460="870.4 Rent - Insurance", C1460="870.6 Rent - Property Tax", C1460="870.7 Rent - Homeoffice", C1460="870.9 Rent - Water"),
   0,
   IF(Dashboard!$F$5="Quick",
      IF(OR(C1460="190 Automobile",C1460="200 computer hardware",C1460="210 Computer software",C1460="220 Quickbooks software",C1460="230 Office equipment",C1460="240 Office furniture"),
         E1460-(E1460/(1+Dashboard!$F$4)),
         0
      ),
      IF(C1460="750 Business promotion",
         E1460-(E1460/(1+4.793/100)),
         E1460-(E1460/(1+Dashboard!$F$4))
      )
   )
)</f>
        <v>0</v>
      </c>
      <c r="J1460" s="40">
        <f>Bank2[[#This Row],[Money in/ (Money out)]]-Bank2[[#This Row],[GST/HST]]</f>
        <v>0</v>
      </c>
      <c r="L1460" s="37">
        <f t="shared" si="66"/>
        <v>0</v>
      </c>
    </row>
    <row r="1461" spans="4:12" x14ac:dyDescent="0.2">
      <c r="D1461" s="416">
        <f>_xlfn.XLOOKUP(C:C,Table1[for Import to Bank Register dropdown],Table1[for Pivot],0,0,1)</f>
        <v>0</v>
      </c>
      <c r="E1461" s="422"/>
      <c r="F1461" s="160">
        <f t="shared" si="68"/>
        <v>2222222</v>
      </c>
      <c r="G1461" s="394">
        <f t="shared" si="67"/>
        <v>0</v>
      </c>
      <c r="I1461" s="395">
        <f>IF(OR(C1461="150 Directors advances", C1461="120 accounts receivable", C1461="720.2 Automobile - Insurance", C1461="720.3 Automobile - License", C1461="870.4 Rent - Insurance", C1461="870.6 Rent - Property Tax", C1461="870.7 Rent - Homeoffice", C1461="870.9 Rent - Water"),
   0,
   IF(Dashboard!$F$5="Quick",
      IF(OR(C1461="190 Automobile",C1461="200 computer hardware",C1461="210 Computer software",C1461="220 Quickbooks software",C1461="230 Office equipment",C1461="240 Office furniture"),
         E1461-(E1461/(1+Dashboard!$F$4)),
         0
      ),
      IF(C1461="750 Business promotion",
         E1461-(E1461/(1+4.793/100)),
         E1461-(E1461/(1+Dashboard!$F$4))
      )
   )
)</f>
        <v>0</v>
      </c>
      <c r="J1461" s="40">
        <f>Bank2[[#This Row],[Money in/ (Money out)]]-Bank2[[#This Row],[GST/HST]]</f>
        <v>0</v>
      </c>
      <c r="L1461" s="37">
        <f t="shared" si="66"/>
        <v>0</v>
      </c>
    </row>
    <row r="1462" spans="4:12" x14ac:dyDescent="0.2">
      <c r="D1462" s="416">
        <f>_xlfn.XLOOKUP(C:C,Table1[for Import to Bank Register dropdown],Table1[for Pivot],0,0,1)</f>
        <v>0</v>
      </c>
      <c r="E1462" s="422"/>
      <c r="F1462" s="160">
        <f t="shared" si="68"/>
        <v>2222222</v>
      </c>
      <c r="G1462" s="394">
        <f t="shared" si="67"/>
        <v>0</v>
      </c>
      <c r="I1462" s="395">
        <f>IF(OR(C1462="150 Directors advances", C1462="120 accounts receivable", C1462="720.2 Automobile - Insurance", C1462="720.3 Automobile - License", C1462="870.4 Rent - Insurance", C1462="870.6 Rent - Property Tax", C1462="870.7 Rent - Homeoffice", C1462="870.9 Rent - Water"),
   0,
   IF(Dashboard!$F$5="Quick",
      IF(OR(C1462="190 Automobile",C1462="200 computer hardware",C1462="210 Computer software",C1462="220 Quickbooks software",C1462="230 Office equipment",C1462="240 Office furniture"),
         E1462-(E1462/(1+Dashboard!$F$4)),
         0
      ),
      IF(C1462="750 Business promotion",
         E1462-(E1462/(1+4.793/100)),
         E1462-(E1462/(1+Dashboard!$F$4))
      )
   )
)</f>
        <v>0</v>
      </c>
      <c r="J1462" s="40">
        <f>Bank2[[#This Row],[Money in/ (Money out)]]-Bank2[[#This Row],[GST/HST]]</f>
        <v>0</v>
      </c>
      <c r="L1462" s="37">
        <f t="shared" si="66"/>
        <v>0</v>
      </c>
    </row>
    <row r="1463" spans="4:12" x14ac:dyDescent="0.2">
      <c r="D1463" s="416">
        <f>_xlfn.XLOOKUP(C:C,Table1[for Import to Bank Register dropdown],Table1[for Pivot],0,0,1)</f>
        <v>0</v>
      </c>
      <c r="E1463" s="422"/>
      <c r="F1463" s="160">
        <f t="shared" si="68"/>
        <v>2222222</v>
      </c>
      <c r="G1463" s="394">
        <f t="shared" si="67"/>
        <v>0</v>
      </c>
      <c r="I1463" s="395">
        <f>IF(OR(C1463="150 Directors advances", C1463="120 accounts receivable", C1463="720.2 Automobile - Insurance", C1463="720.3 Automobile - License", C1463="870.4 Rent - Insurance", C1463="870.6 Rent - Property Tax", C1463="870.7 Rent - Homeoffice", C1463="870.9 Rent - Water"),
   0,
   IF(Dashboard!$F$5="Quick",
      IF(OR(C1463="190 Automobile",C1463="200 computer hardware",C1463="210 Computer software",C1463="220 Quickbooks software",C1463="230 Office equipment",C1463="240 Office furniture"),
         E1463-(E1463/(1+Dashboard!$F$4)),
         0
      ),
      IF(C1463="750 Business promotion",
         E1463-(E1463/(1+4.793/100)),
         E1463-(E1463/(1+Dashboard!$F$4))
      )
   )
)</f>
        <v>0</v>
      </c>
      <c r="J1463" s="40">
        <f>Bank2[[#This Row],[Money in/ (Money out)]]-Bank2[[#This Row],[GST/HST]]</f>
        <v>0</v>
      </c>
      <c r="L1463" s="37">
        <f t="shared" si="66"/>
        <v>0</v>
      </c>
    </row>
    <row r="1464" spans="4:12" x14ac:dyDescent="0.2">
      <c r="D1464" s="416">
        <f>_xlfn.XLOOKUP(C:C,Table1[for Import to Bank Register dropdown],Table1[for Pivot],0,0,1)</f>
        <v>0</v>
      </c>
      <c r="E1464" s="422"/>
      <c r="F1464" s="160">
        <f t="shared" si="68"/>
        <v>2222222</v>
      </c>
      <c r="G1464" s="394">
        <f t="shared" si="67"/>
        <v>0</v>
      </c>
      <c r="I1464" s="395">
        <f>IF(OR(C1464="150 Directors advances", C1464="120 accounts receivable", C1464="720.2 Automobile - Insurance", C1464="720.3 Automobile - License", C1464="870.4 Rent - Insurance", C1464="870.6 Rent - Property Tax", C1464="870.7 Rent - Homeoffice", C1464="870.9 Rent - Water"),
   0,
   IF(Dashboard!$F$5="Quick",
      IF(OR(C1464="190 Automobile",C1464="200 computer hardware",C1464="210 Computer software",C1464="220 Quickbooks software",C1464="230 Office equipment",C1464="240 Office furniture"),
         E1464-(E1464/(1+Dashboard!$F$4)),
         0
      ),
      IF(C1464="750 Business promotion",
         E1464-(E1464/(1+4.793/100)),
         E1464-(E1464/(1+Dashboard!$F$4))
      )
   )
)</f>
        <v>0</v>
      </c>
      <c r="J1464" s="40">
        <f>Bank2[[#This Row],[Money in/ (Money out)]]-Bank2[[#This Row],[GST/HST]]</f>
        <v>0</v>
      </c>
      <c r="L1464" s="37">
        <f t="shared" si="66"/>
        <v>0</v>
      </c>
    </row>
    <row r="1465" spans="4:12" x14ac:dyDescent="0.2">
      <c r="D1465" s="416">
        <f>_xlfn.XLOOKUP(C:C,Table1[for Import to Bank Register dropdown],Table1[for Pivot],0,0,1)</f>
        <v>0</v>
      </c>
      <c r="E1465" s="422"/>
      <c r="F1465" s="160">
        <f t="shared" si="68"/>
        <v>2222222</v>
      </c>
      <c r="G1465" s="394">
        <f t="shared" si="67"/>
        <v>0</v>
      </c>
      <c r="I1465" s="395">
        <f>IF(OR(C1465="150 Directors advances", C1465="120 accounts receivable", C1465="720.2 Automobile - Insurance", C1465="720.3 Automobile - License", C1465="870.4 Rent - Insurance", C1465="870.6 Rent - Property Tax", C1465="870.7 Rent - Homeoffice", C1465="870.9 Rent - Water"),
   0,
   IF(Dashboard!$F$5="Quick",
      IF(OR(C1465="190 Automobile",C1465="200 computer hardware",C1465="210 Computer software",C1465="220 Quickbooks software",C1465="230 Office equipment",C1465="240 Office furniture"),
         E1465-(E1465/(1+Dashboard!$F$4)),
         0
      ),
      IF(C1465="750 Business promotion",
         E1465-(E1465/(1+4.793/100)),
         E1465-(E1465/(1+Dashboard!$F$4))
      )
   )
)</f>
        <v>0</v>
      </c>
      <c r="J1465" s="40">
        <f>Bank2[[#This Row],[Money in/ (Money out)]]-Bank2[[#This Row],[GST/HST]]</f>
        <v>0</v>
      </c>
      <c r="L1465" s="37">
        <f t="shared" si="66"/>
        <v>0</v>
      </c>
    </row>
    <row r="1466" spans="4:12" x14ac:dyDescent="0.2">
      <c r="D1466" s="416">
        <f>_xlfn.XLOOKUP(C:C,Table1[for Import to Bank Register dropdown],Table1[for Pivot],0,0,1)</f>
        <v>0</v>
      </c>
      <c r="E1466" s="422"/>
      <c r="F1466" s="160">
        <f t="shared" si="68"/>
        <v>2222222</v>
      </c>
      <c r="G1466" s="394">
        <f t="shared" si="67"/>
        <v>0</v>
      </c>
      <c r="I1466" s="395">
        <f>IF(OR(C1466="150 Directors advances", C1466="120 accounts receivable", C1466="720.2 Automobile - Insurance", C1466="720.3 Automobile - License", C1466="870.4 Rent - Insurance", C1466="870.6 Rent - Property Tax", C1466="870.7 Rent - Homeoffice", C1466="870.9 Rent - Water"),
   0,
   IF(Dashboard!$F$5="Quick",
      IF(OR(C1466="190 Automobile",C1466="200 computer hardware",C1466="210 Computer software",C1466="220 Quickbooks software",C1466="230 Office equipment",C1466="240 Office furniture"),
         E1466-(E1466/(1+Dashboard!$F$4)),
         0
      ),
      IF(C1466="750 Business promotion",
         E1466-(E1466/(1+4.793/100)),
         E1466-(E1466/(1+Dashboard!$F$4))
      )
   )
)</f>
        <v>0</v>
      </c>
      <c r="J1466" s="40">
        <f>Bank2[[#This Row],[Money in/ (Money out)]]-Bank2[[#This Row],[GST/HST]]</f>
        <v>0</v>
      </c>
      <c r="L1466" s="37">
        <f t="shared" si="66"/>
        <v>0</v>
      </c>
    </row>
    <row r="1467" spans="4:12" x14ac:dyDescent="0.2">
      <c r="D1467" s="416">
        <f>_xlfn.XLOOKUP(C:C,Table1[for Import to Bank Register dropdown],Table1[for Pivot],0,0,1)</f>
        <v>0</v>
      </c>
      <c r="E1467" s="422"/>
      <c r="F1467" s="160">
        <f t="shared" si="68"/>
        <v>2222222</v>
      </c>
      <c r="G1467" s="394">
        <f t="shared" si="67"/>
        <v>0</v>
      </c>
      <c r="I1467" s="395">
        <f>IF(OR(C1467="150 Directors advances", C1467="120 accounts receivable", C1467="720.2 Automobile - Insurance", C1467="720.3 Automobile - License", C1467="870.4 Rent - Insurance", C1467="870.6 Rent - Property Tax", C1467="870.7 Rent - Homeoffice", C1467="870.9 Rent - Water"),
   0,
   IF(Dashboard!$F$5="Quick",
      IF(OR(C1467="190 Automobile",C1467="200 computer hardware",C1467="210 Computer software",C1467="220 Quickbooks software",C1467="230 Office equipment",C1467="240 Office furniture"),
         E1467-(E1467/(1+Dashboard!$F$4)),
         0
      ),
      IF(C1467="750 Business promotion",
         E1467-(E1467/(1+4.793/100)),
         E1467-(E1467/(1+Dashboard!$F$4))
      )
   )
)</f>
        <v>0</v>
      </c>
      <c r="J1467" s="40">
        <f>Bank2[[#This Row],[Money in/ (Money out)]]-Bank2[[#This Row],[GST/HST]]</f>
        <v>0</v>
      </c>
      <c r="L1467" s="37">
        <f t="shared" si="66"/>
        <v>0</v>
      </c>
    </row>
    <row r="1468" spans="4:12" x14ac:dyDescent="0.2">
      <c r="D1468" s="416">
        <f>_xlfn.XLOOKUP(C:C,Table1[for Import to Bank Register dropdown],Table1[for Pivot],0,0,1)</f>
        <v>0</v>
      </c>
      <c r="E1468" s="422"/>
      <c r="F1468" s="160">
        <f t="shared" si="68"/>
        <v>2222222</v>
      </c>
      <c r="G1468" s="394">
        <f t="shared" si="67"/>
        <v>0</v>
      </c>
      <c r="I1468" s="395">
        <f>IF(OR(C1468="150 Directors advances", C1468="120 accounts receivable", C1468="720.2 Automobile - Insurance", C1468="720.3 Automobile - License", C1468="870.4 Rent - Insurance", C1468="870.6 Rent - Property Tax", C1468="870.7 Rent - Homeoffice", C1468="870.9 Rent - Water"),
   0,
   IF(Dashboard!$F$5="Quick",
      IF(OR(C1468="190 Automobile",C1468="200 computer hardware",C1468="210 Computer software",C1468="220 Quickbooks software",C1468="230 Office equipment",C1468="240 Office furniture"),
         E1468-(E1468/(1+Dashboard!$F$4)),
         0
      ),
      IF(C1468="750 Business promotion",
         E1468-(E1468/(1+4.793/100)),
         E1468-(E1468/(1+Dashboard!$F$4))
      )
   )
)</f>
        <v>0</v>
      </c>
      <c r="J1468" s="40">
        <f>Bank2[[#This Row],[Money in/ (Money out)]]-Bank2[[#This Row],[GST/HST]]</f>
        <v>0</v>
      </c>
      <c r="L1468" s="37">
        <f t="shared" si="66"/>
        <v>0</v>
      </c>
    </row>
    <row r="1469" spans="4:12" x14ac:dyDescent="0.2">
      <c r="D1469" s="416">
        <f>_xlfn.XLOOKUP(C:C,Table1[for Import to Bank Register dropdown],Table1[for Pivot],0,0,1)</f>
        <v>0</v>
      </c>
      <c r="E1469" s="422"/>
      <c r="F1469" s="160">
        <f t="shared" si="68"/>
        <v>2222222</v>
      </c>
      <c r="G1469" s="394">
        <f t="shared" si="67"/>
        <v>0</v>
      </c>
      <c r="I1469" s="395">
        <f>IF(OR(C1469="150 Directors advances", C1469="120 accounts receivable", C1469="720.2 Automobile - Insurance", C1469="720.3 Automobile - License", C1469="870.4 Rent - Insurance", C1469="870.6 Rent - Property Tax", C1469="870.7 Rent - Homeoffice", C1469="870.9 Rent - Water"),
   0,
   IF(Dashboard!$F$5="Quick",
      IF(OR(C1469="190 Automobile",C1469="200 computer hardware",C1469="210 Computer software",C1469="220 Quickbooks software",C1469="230 Office equipment",C1469="240 Office furniture"),
         E1469-(E1469/(1+Dashboard!$F$4)),
         0
      ),
      IF(C1469="750 Business promotion",
         E1469-(E1469/(1+4.793/100)),
         E1469-(E1469/(1+Dashboard!$F$4))
      )
   )
)</f>
        <v>0</v>
      </c>
      <c r="J1469" s="40">
        <f>Bank2[[#This Row],[Money in/ (Money out)]]-Bank2[[#This Row],[GST/HST]]</f>
        <v>0</v>
      </c>
      <c r="L1469" s="37">
        <f t="shared" si="66"/>
        <v>0</v>
      </c>
    </row>
    <row r="1470" spans="4:12" x14ac:dyDescent="0.2">
      <c r="D1470" s="416">
        <f>_xlfn.XLOOKUP(C:C,Table1[for Import to Bank Register dropdown],Table1[for Pivot],0,0,1)</f>
        <v>0</v>
      </c>
      <c r="E1470" s="422"/>
      <c r="F1470" s="160">
        <f t="shared" si="68"/>
        <v>2222222</v>
      </c>
      <c r="G1470" s="394">
        <f t="shared" si="67"/>
        <v>0</v>
      </c>
      <c r="I1470" s="395">
        <f>IF(OR(C1470="150 Directors advances", C1470="120 accounts receivable", C1470="720.2 Automobile - Insurance", C1470="720.3 Automobile - License", C1470="870.4 Rent - Insurance", C1470="870.6 Rent - Property Tax", C1470="870.7 Rent - Homeoffice", C1470="870.9 Rent - Water"),
   0,
   IF(Dashboard!$F$5="Quick",
      IF(OR(C1470="190 Automobile",C1470="200 computer hardware",C1470="210 Computer software",C1470="220 Quickbooks software",C1470="230 Office equipment",C1470="240 Office furniture"),
         E1470-(E1470/(1+Dashboard!$F$4)),
         0
      ),
      IF(C1470="750 Business promotion",
         E1470-(E1470/(1+4.793/100)),
         E1470-(E1470/(1+Dashboard!$F$4))
      )
   )
)</f>
        <v>0</v>
      </c>
      <c r="J1470" s="40">
        <f>Bank2[[#This Row],[Money in/ (Money out)]]-Bank2[[#This Row],[GST/HST]]</f>
        <v>0</v>
      </c>
      <c r="L1470" s="37">
        <f t="shared" si="66"/>
        <v>0</v>
      </c>
    </row>
    <row r="1471" spans="4:12" x14ac:dyDescent="0.2">
      <c r="D1471" s="416">
        <f>_xlfn.XLOOKUP(C:C,Table1[for Import to Bank Register dropdown],Table1[for Pivot],0,0,1)</f>
        <v>0</v>
      </c>
      <c r="E1471" s="422"/>
      <c r="F1471" s="160">
        <f t="shared" si="68"/>
        <v>2222222</v>
      </c>
      <c r="G1471" s="394">
        <f t="shared" si="67"/>
        <v>0</v>
      </c>
      <c r="I1471" s="395">
        <f>IF(OR(C1471="150 Directors advances", C1471="120 accounts receivable", C1471="720.2 Automobile - Insurance", C1471="720.3 Automobile - License", C1471="870.4 Rent - Insurance", C1471="870.6 Rent - Property Tax", C1471="870.7 Rent - Homeoffice", C1471="870.9 Rent - Water"),
   0,
   IF(Dashboard!$F$5="Quick",
      IF(OR(C1471="190 Automobile",C1471="200 computer hardware",C1471="210 Computer software",C1471="220 Quickbooks software",C1471="230 Office equipment",C1471="240 Office furniture"),
         E1471-(E1471/(1+Dashboard!$F$4)),
         0
      ),
      IF(C1471="750 Business promotion",
         E1471-(E1471/(1+4.793/100)),
         E1471-(E1471/(1+Dashboard!$F$4))
      )
   )
)</f>
        <v>0</v>
      </c>
      <c r="J1471" s="40">
        <f>Bank2[[#This Row],[Money in/ (Money out)]]-Bank2[[#This Row],[GST/HST]]</f>
        <v>0</v>
      </c>
      <c r="L1471" s="37">
        <f t="shared" si="66"/>
        <v>0</v>
      </c>
    </row>
    <row r="1472" spans="4:12" x14ac:dyDescent="0.2">
      <c r="D1472" s="416">
        <f>_xlfn.XLOOKUP(C:C,Table1[for Import to Bank Register dropdown],Table1[for Pivot],0,0,1)</f>
        <v>0</v>
      </c>
      <c r="E1472" s="422"/>
      <c r="F1472" s="160">
        <f t="shared" si="68"/>
        <v>2222222</v>
      </c>
      <c r="G1472" s="394">
        <f t="shared" si="67"/>
        <v>0</v>
      </c>
      <c r="I1472" s="395">
        <f>IF(OR(C1472="150 Directors advances", C1472="120 accounts receivable", C1472="720.2 Automobile - Insurance", C1472="720.3 Automobile - License", C1472="870.4 Rent - Insurance", C1472="870.6 Rent - Property Tax", C1472="870.7 Rent - Homeoffice", C1472="870.9 Rent - Water"),
   0,
   IF(Dashboard!$F$5="Quick",
      IF(OR(C1472="190 Automobile",C1472="200 computer hardware",C1472="210 Computer software",C1472="220 Quickbooks software",C1472="230 Office equipment",C1472="240 Office furniture"),
         E1472-(E1472/(1+Dashboard!$F$4)),
         0
      ),
      IF(C1472="750 Business promotion",
         E1472-(E1472/(1+4.793/100)),
         E1472-(E1472/(1+Dashboard!$F$4))
      )
   )
)</f>
        <v>0</v>
      </c>
      <c r="J1472" s="40">
        <f>Bank2[[#This Row],[Money in/ (Money out)]]-Bank2[[#This Row],[GST/HST]]</f>
        <v>0</v>
      </c>
      <c r="L1472" s="37">
        <f t="shared" si="66"/>
        <v>0</v>
      </c>
    </row>
    <row r="1473" spans="4:12" x14ac:dyDescent="0.2">
      <c r="D1473" s="416">
        <f>_xlfn.XLOOKUP(C:C,Table1[for Import to Bank Register dropdown],Table1[for Pivot],0,0,1)</f>
        <v>0</v>
      </c>
      <c r="E1473" s="422"/>
      <c r="F1473" s="160">
        <f t="shared" si="68"/>
        <v>2222222</v>
      </c>
      <c r="G1473" s="394">
        <f t="shared" si="67"/>
        <v>0</v>
      </c>
      <c r="I1473" s="395">
        <f>IF(OR(C1473="150 Directors advances", C1473="120 accounts receivable", C1473="720.2 Automobile - Insurance", C1473="720.3 Automobile - License", C1473="870.4 Rent - Insurance", C1473="870.6 Rent - Property Tax", C1473="870.7 Rent - Homeoffice", C1473="870.9 Rent - Water"),
   0,
   IF(Dashboard!$F$5="Quick",
      IF(OR(C1473="190 Automobile",C1473="200 computer hardware",C1473="210 Computer software",C1473="220 Quickbooks software",C1473="230 Office equipment",C1473="240 Office furniture"),
         E1473-(E1473/(1+Dashboard!$F$4)),
         0
      ),
      IF(C1473="750 Business promotion",
         E1473-(E1473/(1+4.793/100)),
         E1473-(E1473/(1+Dashboard!$F$4))
      )
   )
)</f>
        <v>0</v>
      </c>
      <c r="J1473" s="40">
        <f>Bank2[[#This Row],[Money in/ (Money out)]]-Bank2[[#This Row],[GST/HST]]</f>
        <v>0</v>
      </c>
      <c r="L1473" s="37">
        <f t="shared" si="66"/>
        <v>0</v>
      </c>
    </row>
    <row r="1474" spans="4:12" x14ac:dyDescent="0.2">
      <c r="D1474" s="416">
        <f>_xlfn.XLOOKUP(C:C,Table1[for Import to Bank Register dropdown],Table1[for Pivot],0,0,1)</f>
        <v>0</v>
      </c>
      <c r="E1474" s="422"/>
      <c r="F1474" s="160">
        <f t="shared" si="68"/>
        <v>2222222</v>
      </c>
      <c r="G1474" s="394">
        <f t="shared" si="67"/>
        <v>0</v>
      </c>
      <c r="I1474" s="395">
        <f>IF(OR(C1474="150 Directors advances", C1474="120 accounts receivable", C1474="720.2 Automobile - Insurance", C1474="720.3 Automobile - License", C1474="870.4 Rent - Insurance", C1474="870.6 Rent - Property Tax", C1474="870.7 Rent - Homeoffice", C1474="870.9 Rent - Water"),
   0,
   IF(Dashboard!$F$5="Quick",
      IF(OR(C1474="190 Automobile",C1474="200 computer hardware",C1474="210 Computer software",C1474="220 Quickbooks software",C1474="230 Office equipment",C1474="240 Office furniture"),
         E1474-(E1474/(1+Dashboard!$F$4)),
         0
      ),
      IF(C1474="750 Business promotion",
         E1474-(E1474/(1+4.793/100)),
         E1474-(E1474/(1+Dashboard!$F$4))
      )
   )
)</f>
        <v>0</v>
      </c>
      <c r="J1474" s="40">
        <f>Bank2[[#This Row],[Money in/ (Money out)]]-Bank2[[#This Row],[GST/HST]]</f>
        <v>0</v>
      </c>
      <c r="L1474" s="37">
        <f t="shared" si="66"/>
        <v>0</v>
      </c>
    </row>
    <row r="1475" spans="4:12" x14ac:dyDescent="0.2">
      <c r="D1475" s="416">
        <f>_xlfn.XLOOKUP(C:C,Table1[for Import to Bank Register dropdown],Table1[for Pivot],0,0,1)</f>
        <v>0</v>
      </c>
      <c r="E1475" s="422"/>
      <c r="F1475" s="160">
        <f t="shared" si="68"/>
        <v>2222222</v>
      </c>
      <c r="G1475" s="394">
        <f t="shared" si="67"/>
        <v>0</v>
      </c>
      <c r="I1475" s="395">
        <f>IF(OR(C1475="150 Directors advances", C1475="120 accounts receivable", C1475="720.2 Automobile - Insurance", C1475="720.3 Automobile - License", C1475="870.4 Rent - Insurance", C1475="870.6 Rent - Property Tax", C1475="870.7 Rent - Homeoffice", C1475="870.9 Rent - Water"),
   0,
   IF(Dashboard!$F$5="Quick",
      IF(OR(C1475="190 Automobile",C1475="200 computer hardware",C1475="210 Computer software",C1475="220 Quickbooks software",C1475="230 Office equipment",C1475="240 Office furniture"),
         E1475-(E1475/(1+Dashboard!$F$4)),
         0
      ),
      IF(C1475="750 Business promotion",
         E1475-(E1475/(1+4.793/100)),
         E1475-(E1475/(1+Dashboard!$F$4))
      )
   )
)</f>
        <v>0</v>
      </c>
      <c r="J1475" s="40">
        <f>Bank2[[#This Row],[Money in/ (Money out)]]-Bank2[[#This Row],[GST/HST]]</f>
        <v>0</v>
      </c>
      <c r="L1475" s="37">
        <f t="shared" si="66"/>
        <v>0</v>
      </c>
    </row>
    <row r="1476" spans="4:12" x14ac:dyDescent="0.2">
      <c r="D1476" s="416">
        <f>_xlfn.XLOOKUP(C:C,Table1[for Import to Bank Register dropdown],Table1[for Pivot],0,0,1)</f>
        <v>0</v>
      </c>
      <c r="E1476" s="422"/>
      <c r="F1476" s="160">
        <f t="shared" si="68"/>
        <v>2222222</v>
      </c>
      <c r="G1476" s="394">
        <f t="shared" si="67"/>
        <v>0</v>
      </c>
      <c r="I1476" s="395">
        <f>IF(OR(C1476="150 Directors advances", C1476="120 accounts receivable", C1476="720.2 Automobile - Insurance", C1476="720.3 Automobile - License", C1476="870.4 Rent - Insurance", C1476="870.6 Rent - Property Tax", C1476="870.7 Rent - Homeoffice", C1476="870.9 Rent - Water"),
   0,
   IF(Dashboard!$F$5="Quick",
      IF(OR(C1476="190 Automobile",C1476="200 computer hardware",C1476="210 Computer software",C1476="220 Quickbooks software",C1476="230 Office equipment",C1476="240 Office furniture"),
         E1476-(E1476/(1+Dashboard!$F$4)),
         0
      ),
      IF(C1476="750 Business promotion",
         E1476-(E1476/(1+4.793/100)),
         E1476-(E1476/(1+Dashboard!$F$4))
      )
   )
)</f>
        <v>0</v>
      </c>
      <c r="J1476" s="40">
        <f>Bank2[[#This Row],[Money in/ (Money out)]]-Bank2[[#This Row],[GST/HST]]</f>
        <v>0</v>
      </c>
      <c r="L1476" s="37">
        <f t="shared" si="66"/>
        <v>0</v>
      </c>
    </row>
    <row r="1477" spans="4:12" x14ac:dyDescent="0.2">
      <c r="D1477" s="416">
        <f>_xlfn.XLOOKUP(C:C,Table1[for Import to Bank Register dropdown],Table1[for Pivot],0,0,1)</f>
        <v>0</v>
      </c>
      <c r="E1477" s="422"/>
      <c r="F1477" s="160">
        <f t="shared" si="68"/>
        <v>2222222</v>
      </c>
      <c r="G1477" s="394">
        <f t="shared" si="67"/>
        <v>0</v>
      </c>
      <c r="I1477" s="395">
        <f>IF(OR(C1477="150 Directors advances", C1477="120 accounts receivable", C1477="720.2 Automobile - Insurance", C1477="720.3 Automobile - License", C1477="870.4 Rent - Insurance", C1477="870.6 Rent - Property Tax", C1477="870.7 Rent - Homeoffice", C1477="870.9 Rent - Water"),
   0,
   IF(Dashboard!$F$5="Quick",
      IF(OR(C1477="190 Automobile",C1477="200 computer hardware",C1477="210 Computer software",C1477="220 Quickbooks software",C1477="230 Office equipment",C1477="240 Office furniture"),
         E1477-(E1477/(1+Dashboard!$F$4)),
         0
      ),
      IF(C1477="750 Business promotion",
         E1477-(E1477/(1+4.793/100)),
         E1477-(E1477/(1+Dashboard!$F$4))
      )
   )
)</f>
        <v>0</v>
      </c>
      <c r="J1477" s="40">
        <f>Bank2[[#This Row],[Money in/ (Money out)]]-Bank2[[#This Row],[GST/HST]]</f>
        <v>0</v>
      </c>
      <c r="L1477" s="37">
        <f t="shared" si="66"/>
        <v>0</v>
      </c>
    </row>
    <row r="1478" spans="4:12" x14ac:dyDescent="0.2">
      <c r="D1478" s="416">
        <f>_xlfn.XLOOKUP(C:C,Table1[for Import to Bank Register dropdown],Table1[for Pivot],0,0,1)</f>
        <v>0</v>
      </c>
      <c r="E1478" s="422"/>
      <c r="F1478" s="160">
        <f t="shared" si="68"/>
        <v>2222222</v>
      </c>
      <c r="G1478" s="394">
        <f t="shared" si="67"/>
        <v>0</v>
      </c>
      <c r="I1478" s="395">
        <f>IF(OR(C1478="150 Directors advances", C1478="120 accounts receivable", C1478="720.2 Automobile - Insurance", C1478="720.3 Automobile - License", C1478="870.4 Rent - Insurance", C1478="870.6 Rent - Property Tax", C1478="870.7 Rent - Homeoffice", C1478="870.9 Rent - Water"),
   0,
   IF(Dashboard!$F$5="Quick",
      IF(OR(C1478="190 Automobile",C1478="200 computer hardware",C1478="210 Computer software",C1478="220 Quickbooks software",C1478="230 Office equipment",C1478="240 Office furniture"),
         E1478-(E1478/(1+Dashboard!$F$4)),
         0
      ),
      IF(C1478="750 Business promotion",
         E1478-(E1478/(1+4.793/100)),
         E1478-(E1478/(1+Dashboard!$F$4))
      )
   )
)</f>
        <v>0</v>
      </c>
      <c r="J1478" s="40">
        <f>Bank2[[#This Row],[Money in/ (Money out)]]-Bank2[[#This Row],[GST/HST]]</f>
        <v>0</v>
      </c>
      <c r="L1478" s="37">
        <f t="shared" si="66"/>
        <v>0</v>
      </c>
    </row>
    <row r="1479" spans="4:12" x14ac:dyDescent="0.2">
      <c r="D1479" s="416">
        <f>_xlfn.XLOOKUP(C:C,Table1[for Import to Bank Register dropdown],Table1[for Pivot],0,0,1)</f>
        <v>0</v>
      </c>
      <c r="E1479" s="422"/>
      <c r="F1479" s="160">
        <f t="shared" si="68"/>
        <v>2222222</v>
      </c>
      <c r="G1479" s="394">
        <f t="shared" si="67"/>
        <v>0</v>
      </c>
      <c r="I1479" s="395">
        <f>IF(OR(C1479="150 Directors advances", C1479="120 accounts receivable", C1479="720.2 Automobile - Insurance", C1479="720.3 Automobile - License", C1479="870.4 Rent - Insurance", C1479="870.6 Rent - Property Tax", C1479="870.7 Rent - Homeoffice", C1479="870.9 Rent - Water"),
   0,
   IF(Dashboard!$F$5="Quick",
      IF(OR(C1479="190 Automobile",C1479="200 computer hardware",C1479="210 Computer software",C1479="220 Quickbooks software",C1479="230 Office equipment",C1479="240 Office furniture"),
         E1479-(E1479/(1+Dashboard!$F$4)),
         0
      ),
      IF(C1479="750 Business promotion",
         E1479-(E1479/(1+4.793/100)),
         E1479-(E1479/(1+Dashboard!$F$4))
      )
   )
)</f>
        <v>0</v>
      </c>
      <c r="J1479" s="40">
        <f>Bank2[[#This Row],[Money in/ (Money out)]]-Bank2[[#This Row],[GST/HST]]</f>
        <v>0</v>
      </c>
      <c r="L1479" s="37">
        <f t="shared" ref="L1479:L1500" si="69">$L$3</f>
        <v>0</v>
      </c>
    </row>
    <row r="1480" spans="4:12" x14ac:dyDescent="0.2">
      <c r="D1480" s="416">
        <f>_xlfn.XLOOKUP(C:C,Table1[for Import to Bank Register dropdown],Table1[for Pivot],0,0,1)</f>
        <v>0</v>
      </c>
      <c r="E1480" s="422"/>
      <c r="F1480" s="160">
        <f t="shared" si="68"/>
        <v>2222222</v>
      </c>
      <c r="G1480" s="394">
        <f t="shared" si="67"/>
        <v>0</v>
      </c>
      <c r="I1480" s="395">
        <f>IF(OR(C1480="150 Directors advances", C1480="120 accounts receivable", C1480="720.2 Automobile - Insurance", C1480="720.3 Automobile - License", C1480="870.4 Rent - Insurance", C1480="870.6 Rent - Property Tax", C1480="870.7 Rent - Homeoffice", C1480="870.9 Rent - Water"),
   0,
   IF(Dashboard!$F$5="Quick",
      IF(OR(C1480="190 Automobile",C1480="200 computer hardware",C1480="210 Computer software",C1480="220 Quickbooks software",C1480="230 Office equipment",C1480="240 Office furniture"),
         E1480-(E1480/(1+Dashboard!$F$4)),
         0
      ),
      IF(C1480="750 Business promotion",
         E1480-(E1480/(1+4.793/100)),
         E1480-(E1480/(1+Dashboard!$F$4))
      )
   )
)</f>
        <v>0</v>
      </c>
      <c r="J1480" s="40">
        <f>Bank2[[#This Row],[Money in/ (Money out)]]-Bank2[[#This Row],[GST/HST]]</f>
        <v>0</v>
      </c>
      <c r="L1480" s="37">
        <f t="shared" si="69"/>
        <v>0</v>
      </c>
    </row>
    <row r="1481" spans="4:12" x14ac:dyDescent="0.2">
      <c r="D1481" s="416">
        <f>_xlfn.XLOOKUP(C:C,Table1[for Import to Bank Register dropdown],Table1[for Pivot],0,0,1)</f>
        <v>0</v>
      </c>
      <c r="E1481" s="422"/>
      <c r="F1481" s="160">
        <f t="shared" si="68"/>
        <v>2222222</v>
      </c>
      <c r="G1481" s="394">
        <f t="shared" si="67"/>
        <v>0</v>
      </c>
      <c r="I1481" s="395">
        <f>IF(OR(C1481="150 Directors advances", C1481="120 accounts receivable", C1481="720.2 Automobile - Insurance", C1481="720.3 Automobile - License", C1481="870.4 Rent - Insurance", C1481="870.6 Rent - Property Tax", C1481="870.7 Rent - Homeoffice", C1481="870.9 Rent - Water"),
   0,
   IF(Dashboard!$F$5="Quick",
      IF(OR(C1481="190 Automobile",C1481="200 computer hardware",C1481="210 Computer software",C1481="220 Quickbooks software",C1481="230 Office equipment",C1481="240 Office furniture"),
         E1481-(E1481/(1+Dashboard!$F$4)),
         0
      ),
      IF(C1481="750 Business promotion",
         E1481-(E1481/(1+4.793/100)),
         E1481-(E1481/(1+Dashboard!$F$4))
      )
   )
)</f>
        <v>0</v>
      </c>
      <c r="J1481" s="40">
        <f>Bank2[[#This Row],[Money in/ (Money out)]]-Bank2[[#This Row],[GST/HST]]</f>
        <v>0</v>
      </c>
      <c r="L1481" s="37">
        <f t="shared" si="69"/>
        <v>0</v>
      </c>
    </row>
    <row r="1482" spans="4:12" x14ac:dyDescent="0.2">
      <c r="D1482" s="416">
        <f>_xlfn.XLOOKUP(C:C,Table1[for Import to Bank Register dropdown],Table1[for Pivot],0,0,1)</f>
        <v>0</v>
      </c>
      <c r="E1482" s="422"/>
      <c r="F1482" s="160">
        <f t="shared" si="68"/>
        <v>2222222</v>
      </c>
      <c r="G1482" s="394">
        <f t="shared" ref="G1482:G1500" si="70">G1481+E1482</f>
        <v>0</v>
      </c>
      <c r="I1482" s="395">
        <f>IF(OR(C1482="150 Directors advances", C1482="120 accounts receivable", C1482="720.2 Automobile - Insurance", C1482="720.3 Automobile - License", C1482="870.4 Rent - Insurance", C1482="870.6 Rent - Property Tax", C1482="870.7 Rent - Homeoffice", C1482="870.9 Rent - Water"),
   0,
   IF(Dashboard!$F$5="Quick",
      IF(OR(C1482="190 Automobile",C1482="200 computer hardware",C1482="210 Computer software",C1482="220 Quickbooks software",C1482="230 Office equipment",C1482="240 Office furniture"),
         E1482-(E1482/(1+Dashboard!$F$4)),
         0
      ),
      IF(C1482="750 Business promotion",
         E1482-(E1482/(1+4.793/100)),
         E1482-(E1482/(1+Dashboard!$F$4))
      )
   )
)</f>
        <v>0</v>
      </c>
      <c r="J1482" s="40">
        <f>Bank2[[#This Row],[Money in/ (Money out)]]-Bank2[[#This Row],[GST/HST]]</f>
        <v>0</v>
      </c>
      <c r="L1482" s="37">
        <f t="shared" si="69"/>
        <v>0</v>
      </c>
    </row>
    <row r="1483" spans="4:12" x14ac:dyDescent="0.2">
      <c r="D1483" s="416">
        <f>_xlfn.XLOOKUP(C:C,Table1[for Import to Bank Register dropdown],Table1[for Pivot],0,0,1)</f>
        <v>0</v>
      </c>
      <c r="E1483" s="422"/>
      <c r="F1483" s="160">
        <f t="shared" ref="F1483:F1500" si="71">$E$2</f>
        <v>2222222</v>
      </c>
      <c r="G1483" s="394">
        <f t="shared" si="70"/>
        <v>0</v>
      </c>
      <c r="I1483" s="395">
        <f>IF(OR(C1483="150 Directors advances", C1483="120 accounts receivable", C1483="720.2 Automobile - Insurance", C1483="720.3 Automobile - License", C1483="870.4 Rent - Insurance", C1483="870.6 Rent - Property Tax", C1483="870.7 Rent - Homeoffice", C1483="870.9 Rent - Water"),
   0,
   IF(Dashboard!$F$5="Quick",
      IF(OR(C1483="190 Automobile",C1483="200 computer hardware",C1483="210 Computer software",C1483="220 Quickbooks software",C1483="230 Office equipment",C1483="240 Office furniture"),
         E1483-(E1483/(1+Dashboard!$F$4)),
         0
      ),
      IF(C1483="750 Business promotion",
         E1483-(E1483/(1+4.793/100)),
         E1483-(E1483/(1+Dashboard!$F$4))
      )
   )
)</f>
        <v>0</v>
      </c>
      <c r="J1483" s="40">
        <f>Bank2[[#This Row],[Money in/ (Money out)]]-Bank2[[#This Row],[GST/HST]]</f>
        <v>0</v>
      </c>
      <c r="L1483" s="37">
        <f t="shared" si="69"/>
        <v>0</v>
      </c>
    </row>
    <row r="1484" spans="4:12" x14ac:dyDescent="0.2">
      <c r="D1484" s="416">
        <f>_xlfn.XLOOKUP(C:C,Table1[for Import to Bank Register dropdown],Table1[for Pivot],0,0,1)</f>
        <v>0</v>
      </c>
      <c r="E1484" s="422"/>
      <c r="F1484" s="160">
        <f t="shared" si="71"/>
        <v>2222222</v>
      </c>
      <c r="G1484" s="394">
        <f t="shared" si="70"/>
        <v>0</v>
      </c>
      <c r="I1484" s="395">
        <f>IF(OR(C1484="150 Directors advances", C1484="120 accounts receivable", C1484="720.2 Automobile - Insurance", C1484="720.3 Automobile - License", C1484="870.4 Rent - Insurance", C1484="870.6 Rent - Property Tax", C1484="870.7 Rent - Homeoffice", C1484="870.9 Rent - Water"),
   0,
   IF(Dashboard!$F$5="Quick",
      IF(OR(C1484="190 Automobile",C1484="200 computer hardware",C1484="210 Computer software",C1484="220 Quickbooks software",C1484="230 Office equipment",C1484="240 Office furniture"),
         E1484-(E1484/(1+Dashboard!$F$4)),
         0
      ),
      IF(C1484="750 Business promotion",
         E1484-(E1484/(1+4.793/100)),
         E1484-(E1484/(1+Dashboard!$F$4))
      )
   )
)</f>
        <v>0</v>
      </c>
      <c r="J1484" s="40">
        <f>Bank2[[#This Row],[Money in/ (Money out)]]-Bank2[[#This Row],[GST/HST]]</f>
        <v>0</v>
      </c>
      <c r="L1484" s="37">
        <f t="shared" si="69"/>
        <v>0</v>
      </c>
    </row>
    <row r="1485" spans="4:12" x14ac:dyDescent="0.2">
      <c r="D1485" s="416">
        <f>_xlfn.XLOOKUP(C:C,Table1[for Import to Bank Register dropdown],Table1[for Pivot],0,0,1)</f>
        <v>0</v>
      </c>
      <c r="E1485" s="422"/>
      <c r="F1485" s="160">
        <f t="shared" si="71"/>
        <v>2222222</v>
      </c>
      <c r="G1485" s="394">
        <f t="shared" si="70"/>
        <v>0</v>
      </c>
      <c r="I1485" s="395">
        <f>IF(OR(C1485="150 Directors advances", C1485="120 accounts receivable", C1485="720.2 Automobile - Insurance", C1485="720.3 Automobile - License", C1485="870.4 Rent - Insurance", C1485="870.6 Rent - Property Tax", C1485="870.7 Rent - Homeoffice", C1485="870.9 Rent - Water"),
   0,
   IF(Dashboard!$F$5="Quick",
      IF(OR(C1485="190 Automobile",C1485="200 computer hardware",C1485="210 Computer software",C1485="220 Quickbooks software",C1485="230 Office equipment",C1485="240 Office furniture"),
         E1485-(E1485/(1+Dashboard!$F$4)),
         0
      ),
      IF(C1485="750 Business promotion",
         E1485-(E1485/(1+4.793/100)),
         E1485-(E1485/(1+Dashboard!$F$4))
      )
   )
)</f>
        <v>0</v>
      </c>
      <c r="J1485" s="40">
        <f>Bank2[[#This Row],[Money in/ (Money out)]]-Bank2[[#This Row],[GST/HST]]</f>
        <v>0</v>
      </c>
      <c r="L1485" s="37">
        <f t="shared" si="69"/>
        <v>0</v>
      </c>
    </row>
    <row r="1486" spans="4:12" x14ac:dyDescent="0.2">
      <c r="D1486" s="416">
        <f>_xlfn.XLOOKUP(C:C,Table1[for Import to Bank Register dropdown],Table1[for Pivot],0,0,1)</f>
        <v>0</v>
      </c>
      <c r="E1486" s="422"/>
      <c r="F1486" s="160">
        <f t="shared" si="71"/>
        <v>2222222</v>
      </c>
      <c r="G1486" s="394">
        <f t="shared" si="70"/>
        <v>0</v>
      </c>
      <c r="I1486" s="395">
        <f>IF(OR(C1486="150 Directors advances", C1486="120 accounts receivable", C1486="720.2 Automobile - Insurance", C1486="720.3 Automobile - License", C1486="870.4 Rent - Insurance", C1486="870.6 Rent - Property Tax", C1486="870.7 Rent - Homeoffice", C1486="870.9 Rent - Water"),
   0,
   IF(Dashboard!$F$5="Quick",
      IF(OR(C1486="190 Automobile",C1486="200 computer hardware",C1486="210 Computer software",C1486="220 Quickbooks software",C1486="230 Office equipment",C1486="240 Office furniture"),
         E1486-(E1486/(1+Dashboard!$F$4)),
         0
      ),
      IF(C1486="750 Business promotion",
         E1486-(E1486/(1+4.793/100)),
         E1486-(E1486/(1+Dashboard!$F$4))
      )
   )
)</f>
        <v>0</v>
      </c>
      <c r="J1486" s="40">
        <f>Bank2[[#This Row],[Money in/ (Money out)]]-Bank2[[#This Row],[GST/HST]]</f>
        <v>0</v>
      </c>
      <c r="L1486" s="37">
        <f t="shared" si="69"/>
        <v>0</v>
      </c>
    </row>
    <row r="1487" spans="4:12" x14ac:dyDescent="0.2">
      <c r="D1487" s="416">
        <f>_xlfn.XLOOKUP(C:C,Table1[for Import to Bank Register dropdown],Table1[for Pivot],0,0,1)</f>
        <v>0</v>
      </c>
      <c r="E1487" s="422"/>
      <c r="F1487" s="160">
        <f t="shared" si="71"/>
        <v>2222222</v>
      </c>
      <c r="G1487" s="394">
        <f t="shared" si="70"/>
        <v>0</v>
      </c>
      <c r="I1487" s="395">
        <f>IF(OR(C1487="150 Directors advances", C1487="120 accounts receivable", C1487="720.2 Automobile - Insurance", C1487="720.3 Automobile - License", C1487="870.4 Rent - Insurance", C1487="870.6 Rent - Property Tax", C1487="870.7 Rent - Homeoffice", C1487="870.9 Rent - Water"),
   0,
   IF(Dashboard!$F$5="Quick",
      IF(OR(C1487="190 Automobile",C1487="200 computer hardware",C1487="210 Computer software",C1487="220 Quickbooks software",C1487="230 Office equipment",C1487="240 Office furniture"),
         E1487-(E1487/(1+Dashboard!$F$4)),
         0
      ),
      IF(C1487="750 Business promotion",
         E1487-(E1487/(1+4.793/100)),
         E1487-(E1487/(1+Dashboard!$F$4))
      )
   )
)</f>
        <v>0</v>
      </c>
      <c r="J1487" s="40">
        <f>Bank2[[#This Row],[Money in/ (Money out)]]-Bank2[[#This Row],[GST/HST]]</f>
        <v>0</v>
      </c>
      <c r="L1487" s="37">
        <f t="shared" si="69"/>
        <v>0</v>
      </c>
    </row>
    <row r="1488" spans="4:12" x14ac:dyDescent="0.2">
      <c r="D1488" s="416">
        <f>_xlfn.XLOOKUP(C:C,Table1[for Import to Bank Register dropdown],Table1[for Pivot],0,0,1)</f>
        <v>0</v>
      </c>
      <c r="E1488" s="422"/>
      <c r="F1488" s="160">
        <f t="shared" si="71"/>
        <v>2222222</v>
      </c>
      <c r="G1488" s="394">
        <f t="shared" si="70"/>
        <v>0</v>
      </c>
      <c r="I1488" s="395">
        <f>IF(OR(C1488="150 Directors advances", C1488="120 accounts receivable", C1488="720.2 Automobile - Insurance", C1488="720.3 Automobile - License", C1488="870.4 Rent - Insurance", C1488="870.6 Rent - Property Tax", C1488="870.7 Rent - Homeoffice", C1488="870.9 Rent - Water"),
   0,
   IF(Dashboard!$F$5="Quick",
      IF(OR(C1488="190 Automobile",C1488="200 computer hardware",C1488="210 Computer software",C1488="220 Quickbooks software",C1488="230 Office equipment",C1488="240 Office furniture"),
         E1488-(E1488/(1+Dashboard!$F$4)),
         0
      ),
      IF(C1488="750 Business promotion",
         E1488-(E1488/(1+4.793/100)),
         E1488-(E1488/(1+Dashboard!$F$4))
      )
   )
)</f>
        <v>0</v>
      </c>
      <c r="J1488" s="40">
        <f>Bank2[[#This Row],[Money in/ (Money out)]]-Bank2[[#This Row],[GST/HST]]</f>
        <v>0</v>
      </c>
      <c r="L1488" s="37">
        <f t="shared" si="69"/>
        <v>0</v>
      </c>
    </row>
    <row r="1489" spans="4:12" x14ac:dyDescent="0.2">
      <c r="D1489" s="416">
        <f>_xlfn.XLOOKUP(C:C,Table1[for Import to Bank Register dropdown],Table1[for Pivot],0,0,1)</f>
        <v>0</v>
      </c>
      <c r="E1489" s="422"/>
      <c r="F1489" s="160">
        <f t="shared" si="71"/>
        <v>2222222</v>
      </c>
      <c r="G1489" s="394">
        <f t="shared" si="70"/>
        <v>0</v>
      </c>
      <c r="I1489" s="395">
        <f>IF(OR(C1489="150 Directors advances", C1489="120 accounts receivable", C1489="720.2 Automobile - Insurance", C1489="720.3 Automobile - License", C1489="870.4 Rent - Insurance", C1489="870.6 Rent - Property Tax", C1489="870.7 Rent - Homeoffice", C1489="870.9 Rent - Water"),
   0,
   IF(Dashboard!$F$5="Quick",
      IF(OR(C1489="190 Automobile",C1489="200 computer hardware",C1489="210 Computer software",C1489="220 Quickbooks software",C1489="230 Office equipment",C1489="240 Office furniture"),
         E1489-(E1489/(1+Dashboard!$F$4)),
         0
      ),
      IF(C1489="750 Business promotion",
         E1489-(E1489/(1+4.793/100)),
         E1489-(E1489/(1+Dashboard!$F$4))
      )
   )
)</f>
        <v>0</v>
      </c>
      <c r="J1489" s="40">
        <f>Bank2[[#This Row],[Money in/ (Money out)]]-Bank2[[#This Row],[GST/HST]]</f>
        <v>0</v>
      </c>
      <c r="L1489" s="37">
        <f t="shared" si="69"/>
        <v>0</v>
      </c>
    </row>
    <row r="1490" spans="4:12" x14ac:dyDescent="0.2">
      <c r="D1490" s="416">
        <f>_xlfn.XLOOKUP(C:C,Table1[for Import to Bank Register dropdown],Table1[for Pivot],0,0,1)</f>
        <v>0</v>
      </c>
      <c r="E1490" s="422"/>
      <c r="F1490" s="160">
        <f t="shared" si="71"/>
        <v>2222222</v>
      </c>
      <c r="G1490" s="394">
        <f t="shared" si="70"/>
        <v>0</v>
      </c>
      <c r="I1490" s="395">
        <f>IF(OR(C1490="150 Directors advances", C1490="120 accounts receivable", C1490="720.2 Automobile - Insurance", C1490="720.3 Automobile - License", C1490="870.4 Rent - Insurance", C1490="870.6 Rent - Property Tax", C1490="870.7 Rent - Homeoffice", C1490="870.9 Rent - Water"),
   0,
   IF(Dashboard!$F$5="Quick",
      IF(OR(C1490="190 Automobile",C1490="200 computer hardware",C1490="210 Computer software",C1490="220 Quickbooks software",C1490="230 Office equipment",C1490="240 Office furniture"),
         E1490-(E1490/(1+Dashboard!$F$4)),
         0
      ),
      IF(C1490="750 Business promotion",
         E1490-(E1490/(1+4.793/100)),
         E1490-(E1490/(1+Dashboard!$F$4))
      )
   )
)</f>
        <v>0</v>
      </c>
      <c r="J1490" s="40">
        <f>Bank2[[#This Row],[Money in/ (Money out)]]-Bank2[[#This Row],[GST/HST]]</f>
        <v>0</v>
      </c>
      <c r="L1490" s="37">
        <f t="shared" si="69"/>
        <v>0</v>
      </c>
    </row>
    <row r="1491" spans="4:12" x14ac:dyDescent="0.2">
      <c r="D1491" s="416">
        <f>_xlfn.XLOOKUP(C:C,Table1[for Import to Bank Register dropdown],Table1[for Pivot],0,0,1)</f>
        <v>0</v>
      </c>
      <c r="E1491" s="422"/>
      <c r="F1491" s="160">
        <f t="shared" si="71"/>
        <v>2222222</v>
      </c>
      <c r="G1491" s="394">
        <f t="shared" si="70"/>
        <v>0</v>
      </c>
      <c r="I1491" s="395">
        <f>IF(OR(C1491="150 Directors advances", C1491="120 accounts receivable", C1491="720.2 Automobile - Insurance", C1491="720.3 Automobile - License", C1491="870.4 Rent - Insurance", C1491="870.6 Rent - Property Tax", C1491="870.7 Rent - Homeoffice", C1491="870.9 Rent - Water"),
   0,
   IF(Dashboard!$F$5="Quick",
      IF(OR(C1491="190 Automobile",C1491="200 computer hardware",C1491="210 Computer software",C1491="220 Quickbooks software",C1491="230 Office equipment",C1491="240 Office furniture"),
         E1491-(E1491/(1+Dashboard!$F$4)),
         0
      ),
      IF(C1491="750 Business promotion",
         E1491-(E1491/(1+4.793/100)),
         E1491-(E1491/(1+Dashboard!$F$4))
      )
   )
)</f>
        <v>0</v>
      </c>
      <c r="J1491" s="40">
        <f>Bank2[[#This Row],[Money in/ (Money out)]]-Bank2[[#This Row],[GST/HST]]</f>
        <v>0</v>
      </c>
      <c r="L1491" s="37">
        <f t="shared" si="69"/>
        <v>0</v>
      </c>
    </row>
    <row r="1492" spans="4:12" x14ac:dyDescent="0.2">
      <c r="D1492" s="416">
        <f>_xlfn.XLOOKUP(C:C,Table1[for Import to Bank Register dropdown],Table1[for Pivot],0,0,1)</f>
        <v>0</v>
      </c>
      <c r="E1492" s="422"/>
      <c r="F1492" s="160">
        <f t="shared" si="71"/>
        <v>2222222</v>
      </c>
      <c r="G1492" s="394">
        <f t="shared" si="70"/>
        <v>0</v>
      </c>
      <c r="I1492" s="395">
        <f>IF(OR(C1492="150 Directors advances", C1492="120 accounts receivable", C1492="720.2 Automobile - Insurance", C1492="720.3 Automobile - License", C1492="870.4 Rent - Insurance", C1492="870.6 Rent - Property Tax", C1492="870.7 Rent - Homeoffice", C1492="870.9 Rent - Water"),
   0,
   IF(Dashboard!$F$5="Quick",
      IF(OR(C1492="190 Automobile",C1492="200 computer hardware",C1492="210 Computer software",C1492="220 Quickbooks software",C1492="230 Office equipment",C1492="240 Office furniture"),
         E1492-(E1492/(1+Dashboard!$F$4)),
         0
      ),
      IF(C1492="750 Business promotion",
         E1492-(E1492/(1+4.793/100)),
         E1492-(E1492/(1+Dashboard!$F$4))
      )
   )
)</f>
        <v>0</v>
      </c>
      <c r="J1492" s="40">
        <f>Bank2[[#This Row],[Money in/ (Money out)]]-Bank2[[#This Row],[GST/HST]]</f>
        <v>0</v>
      </c>
      <c r="L1492" s="37">
        <f t="shared" si="69"/>
        <v>0</v>
      </c>
    </row>
    <row r="1493" spans="4:12" x14ac:dyDescent="0.2">
      <c r="D1493" s="416">
        <f>_xlfn.XLOOKUP(C:C,Table1[for Import to Bank Register dropdown],Table1[for Pivot],0,0,1)</f>
        <v>0</v>
      </c>
      <c r="E1493" s="422"/>
      <c r="F1493" s="160">
        <f t="shared" si="71"/>
        <v>2222222</v>
      </c>
      <c r="G1493" s="394">
        <f t="shared" si="70"/>
        <v>0</v>
      </c>
      <c r="I1493" s="395">
        <f>IF(OR(C1493="150 Directors advances", C1493="120 accounts receivable", C1493="720.2 Automobile - Insurance", C1493="720.3 Automobile - License", C1493="870.4 Rent - Insurance", C1493="870.6 Rent - Property Tax", C1493="870.7 Rent - Homeoffice", C1493="870.9 Rent - Water"),
   0,
   IF(Dashboard!$F$5="Quick",
      IF(OR(C1493="190 Automobile",C1493="200 computer hardware",C1493="210 Computer software",C1493="220 Quickbooks software",C1493="230 Office equipment",C1493="240 Office furniture"),
         E1493-(E1493/(1+Dashboard!$F$4)),
         0
      ),
      IF(C1493="750 Business promotion",
         E1493-(E1493/(1+4.793/100)),
         E1493-(E1493/(1+Dashboard!$F$4))
      )
   )
)</f>
        <v>0</v>
      </c>
      <c r="J1493" s="40">
        <f>Bank2[[#This Row],[Money in/ (Money out)]]-Bank2[[#This Row],[GST/HST]]</f>
        <v>0</v>
      </c>
      <c r="L1493" s="37">
        <f t="shared" si="69"/>
        <v>0</v>
      </c>
    </row>
    <row r="1494" spans="4:12" x14ac:dyDescent="0.2">
      <c r="D1494" s="416">
        <f>_xlfn.XLOOKUP(C:C,Table1[for Import to Bank Register dropdown],Table1[for Pivot],0,0,1)</f>
        <v>0</v>
      </c>
      <c r="E1494" s="422"/>
      <c r="F1494" s="160">
        <f t="shared" si="71"/>
        <v>2222222</v>
      </c>
      <c r="G1494" s="394">
        <f t="shared" si="70"/>
        <v>0</v>
      </c>
      <c r="I1494" s="395">
        <f>IF(OR(C1494="150 Directors advances", C1494="120 accounts receivable", C1494="720.2 Automobile - Insurance", C1494="720.3 Automobile - License", C1494="870.4 Rent - Insurance", C1494="870.6 Rent - Property Tax", C1494="870.7 Rent - Homeoffice", C1494="870.9 Rent - Water"),
   0,
   IF(Dashboard!$F$5="Quick",
      IF(OR(C1494="190 Automobile",C1494="200 computer hardware",C1494="210 Computer software",C1494="220 Quickbooks software",C1494="230 Office equipment",C1494="240 Office furniture"),
         E1494-(E1494/(1+Dashboard!$F$4)),
         0
      ),
      IF(C1494="750 Business promotion",
         E1494-(E1494/(1+4.793/100)),
         E1494-(E1494/(1+Dashboard!$F$4))
      )
   )
)</f>
        <v>0</v>
      </c>
      <c r="J1494" s="40">
        <f>Bank2[[#This Row],[Money in/ (Money out)]]-Bank2[[#This Row],[GST/HST]]</f>
        <v>0</v>
      </c>
      <c r="L1494" s="37">
        <f t="shared" si="69"/>
        <v>0</v>
      </c>
    </row>
    <row r="1495" spans="4:12" x14ac:dyDescent="0.2">
      <c r="D1495" s="416">
        <f>_xlfn.XLOOKUP(C:C,Table1[for Import to Bank Register dropdown],Table1[for Pivot],0,0,1)</f>
        <v>0</v>
      </c>
      <c r="E1495" s="422"/>
      <c r="F1495" s="160">
        <f t="shared" si="71"/>
        <v>2222222</v>
      </c>
      <c r="G1495" s="394">
        <f t="shared" si="70"/>
        <v>0</v>
      </c>
      <c r="I1495" s="395">
        <f>IF(OR(C1495="150 Directors advances", C1495="120 accounts receivable", C1495="720.2 Automobile - Insurance", C1495="720.3 Automobile - License", C1495="870.4 Rent - Insurance", C1495="870.6 Rent - Property Tax", C1495="870.7 Rent - Homeoffice", C1495="870.9 Rent - Water"),
   0,
   IF(Dashboard!$F$5="Quick",
      IF(OR(C1495="190 Automobile",C1495="200 computer hardware",C1495="210 Computer software",C1495="220 Quickbooks software",C1495="230 Office equipment",C1495="240 Office furniture"),
         E1495-(E1495/(1+Dashboard!$F$4)),
         0
      ),
      IF(C1495="750 Business promotion",
         E1495-(E1495/(1+4.793/100)),
         E1495-(E1495/(1+Dashboard!$F$4))
      )
   )
)</f>
        <v>0</v>
      </c>
      <c r="J1495" s="40">
        <f>Bank2[[#This Row],[Money in/ (Money out)]]-Bank2[[#This Row],[GST/HST]]</f>
        <v>0</v>
      </c>
      <c r="L1495" s="37">
        <f t="shared" si="69"/>
        <v>0</v>
      </c>
    </row>
    <row r="1496" spans="4:12" x14ac:dyDescent="0.2">
      <c r="D1496" s="416">
        <f>_xlfn.XLOOKUP(C:C,Table1[for Import to Bank Register dropdown],Table1[for Pivot],0,0,1)</f>
        <v>0</v>
      </c>
      <c r="E1496" s="422"/>
      <c r="F1496" s="160">
        <f t="shared" si="71"/>
        <v>2222222</v>
      </c>
      <c r="G1496" s="394">
        <f t="shared" si="70"/>
        <v>0</v>
      </c>
      <c r="I1496" s="395">
        <f>IF(OR(C1496="150 Directors advances", C1496="120 accounts receivable", C1496="720.2 Automobile - Insurance", C1496="720.3 Automobile - License", C1496="870.4 Rent - Insurance", C1496="870.6 Rent - Property Tax", C1496="870.7 Rent - Homeoffice", C1496="870.9 Rent - Water"),
   0,
   IF(Dashboard!$F$5="Quick",
      IF(OR(C1496="190 Automobile",C1496="200 computer hardware",C1496="210 Computer software",C1496="220 Quickbooks software",C1496="230 Office equipment",C1496="240 Office furniture"),
         E1496-(E1496/(1+Dashboard!$F$4)),
         0
      ),
      IF(C1496="750 Business promotion",
         E1496-(E1496/(1+4.793/100)),
         E1496-(E1496/(1+Dashboard!$F$4))
      )
   )
)</f>
        <v>0</v>
      </c>
      <c r="J1496" s="40">
        <f>Bank2[[#This Row],[Money in/ (Money out)]]-Bank2[[#This Row],[GST/HST]]</f>
        <v>0</v>
      </c>
      <c r="L1496" s="37">
        <f t="shared" si="69"/>
        <v>0</v>
      </c>
    </row>
    <row r="1497" spans="4:12" x14ac:dyDescent="0.2">
      <c r="D1497" s="416">
        <f>_xlfn.XLOOKUP(C:C,Table1[for Import to Bank Register dropdown],Table1[for Pivot],0,0,1)</f>
        <v>0</v>
      </c>
      <c r="E1497" s="422"/>
      <c r="F1497" s="160">
        <f t="shared" si="71"/>
        <v>2222222</v>
      </c>
      <c r="G1497" s="394">
        <f t="shared" si="70"/>
        <v>0</v>
      </c>
      <c r="I1497" s="395">
        <f>IF(OR(C1497="150 Directors advances", C1497="120 accounts receivable", C1497="720.2 Automobile - Insurance", C1497="720.3 Automobile - License", C1497="870.4 Rent - Insurance", C1497="870.6 Rent - Property Tax", C1497="870.7 Rent - Homeoffice", C1497="870.9 Rent - Water"),
   0,
   IF(Dashboard!$F$5="Quick",
      IF(OR(C1497="190 Automobile",C1497="200 computer hardware",C1497="210 Computer software",C1497="220 Quickbooks software",C1497="230 Office equipment",C1497="240 Office furniture"),
         E1497-(E1497/(1+Dashboard!$F$4)),
         0
      ),
      IF(C1497="750 Business promotion",
         E1497-(E1497/(1+4.793/100)),
         E1497-(E1497/(1+Dashboard!$F$4))
      )
   )
)</f>
        <v>0</v>
      </c>
      <c r="J1497" s="40">
        <f>Bank2[[#This Row],[Money in/ (Money out)]]-Bank2[[#This Row],[GST/HST]]</f>
        <v>0</v>
      </c>
      <c r="L1497" s="37">
        <f t="shared" si="69"/>
        <v>0</v>
      </c>
    </row>
    <row r="1498" spans="4:12" x14ac:dyDescent="0.2">
      <c r="D1498" s="416">
        <f>_xlfn.XLOOKUP(C:C,Table1[for Import to Bank Register dropdown],Table1[for Pivot],0,0,1)</f>
        <v>0</v>
      </c>
      <c r="E1498" s="422"/>
      <c r="F1498" s="160">
        <f t="shared" si="71"/>
        <v>2222222</v>
      </c>
      <c r="G1498" s="394">
        <f t="shared" si="70"/>
        <v>0</v>
      </c>
      <c r="I1498" s="395">
        <f>IF(OR(C1498="150 Directors advances", C1498="120 accounts receivable", C1498="720.2 Automobile - Insurance", C1498="720.3 Automobile - License", C1498="870.4 Rent - Insurance", C1498="870.6 Rent - Property Tax", C1498="870.7 Rent - Homeoffice", C1498="870.9 Rent - Water"),
   0,
   IF(Dashboard!$F$5="Quick",
      IF(OR(C1498="190 Automobile",C1498="200 computer hardware",C1498="210 Computer software",C1498="220 Quickbooks software",C1498="230 Office equipment",C1498="240 Office furniture"),
         E1498-(E1498/(1+Dashboard!$F$4)),
         0
      ),
      IF(C1498="750 Business promotion",
         E1498-(E1498/(1+4.793/100)),
         E1498-(E1498/(1+Dashboard!$F$4))
      )
   )
)</f>
        <v>0</v>
      </c>
      <c r="J1498" s="40">
        <f>Bank2[[#This Row],[Money in/ (Money out)]]-Bank2[[#This Row],[GST/HST]]</f>
        <v>0</v>
      </c>
      <c r="L1498" s="37">
        <f t="shared" si="69"/>
        <v>0</v>
      </c>
    </row>
    <row r="1499" spans="4:12" x14ac:dyDescent="0.2">
      <c r="D1499" s="416">
        <f>_xlfn.XLOOKUP(C:C,Table1[for Import to Bank Register dropdown],Table1[for Pivot],0,0,1)</f>
        <v>0</v>
      </c>
      <c r="E1499" s="422"/>
      <c r="F1499" s="160">
        <f t="shared" si="71"/>
        <v>2222222</v>
      </c>
      <c r="G1499" s="394">
        <f t="shared" si="70"/>
        <v>0</v>
      </c>
      <c r="I1499" s="395">
        <f>IF(OR(C1499="150 Directors advances", C1499="120 accounts receivable", C1499="720.2 Automobile - Insurance", C1499="720.3 Automobile - License", C1499="870.4 Rent - Insurance", C1499="870.6 Rent - Property Tax", C1499="870.7 Rent - Homeoffice", C1499="870.9 Rent - Water"),
   0,
   IF(Dashboard!$F$5="Quick",
      IF(OR(C1499="190 Automobile",C1499="200 computer hardware",C1499="210 Computer software",C1499="220 Quickbooks software",C1499="230 Office equipment",C1499="240 Office furniture"),
         E1499-(E1499/(1+Dashboard!$F$4)),
         0
      ),
      IF(C1499="750 Business promotion",
         E1499-(E1499/(1+4.793/100)),
         E1499-(E1499/(1+Dashboard!$F$4))
      )
   )
)</f>
        <v>0</v>
      </c>
      <c r="J1499" s="40">
        <f>Bank2[[#This Row],[Money in/ (Money out)]]-Bank2[[#This Row],[GST/HST]]</f>
        <v>0</v>
      </c>
      <c r="L1499" s="37">
        <f t="shared" si="69"/>
        <v>0</v>
      </c>
    </row>
    <row r="1500" spans="4:12" x14ac:dyDescent="0.2">
      <c r="D1500" s="416">
        <f>_xlfn.XLOOKUP(C:C,Table1[for Import to Bank Register dropdown],Table1[for Pivot],0,0,1)</f>
        <v>0</v>
      </c>
      <c r="E1500" s="422"/>
      <c r="F1500" s="160">
        <f t="shared" si="71"/>
        <v>2222222</v>
      </c>
      <c r="G1500" s="394">
        <f t="shared" si="70"/>
        <v>0</v>
      </c>
      <c r="I1500" s="395">
        <f>IF(OR(C1500="150 Directors advances", C1500="120 accounts receivable", C1500="720.2 Automobile - Insurance", C1500="720.3 Automobile - License", C1500="870.4 Rent - Insurance", C1500="870.6 Rent - Property Tax", C1500="870.7 Rent - Homeoffice", C1500="870.9 Rent - Water"),
   0,
   IF(Dashboard!$F$5="Quick",
      IF(OR(C1500="190 Automobile",C1500="200 computer hardware",C1500="210 Computer software",C1500="220 Quickbooks software",C1500="230 Office equipment",C1500="240 Office furniture"),
         E1500-(E1500/(1+Dashboard!$F$4)),
         0
      ),
      IF(C1500="750 Business promotion",
         E1500-(E1500/(1+4.793/100)),
         E1500-(E1500/(1+Dashboard!$F$4))
      )
   )
)</f>
        <v>0</v>
      </c>
      <c r="J1500" s="40">
        <f>Bank2[[#This Row],[Money in/ (Money out)]]-Bank2[[#This Row],[GST/HST]]</f>
        <v>0</v>
      </c>
      <c r="L1500" s="37">
        <f t="shared" si="69"/>
        <v>0</v>
      </c>
    </row>
  </sheetData>
  <sheetProtection algorithmName="SHA-512" hashValue="XbHlH64dfTAmTWTkOaNkA11jpZnXORnJBl2SFG/QWgVkziBfXlJg7X1gpUBqHxmX1BxKxEKWwCglknoGErJ7/A==" saltValue="NEFZ7RDTYHZmPjolWTk6mA==" spinCount="100000" sheet="1" formatCells="0" formatColumns="0" formatRows="0" sort="0" autoFilter="0" pivotTables="0"/>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disablePrompts="1" count="3">
        <x14:dataValidation type="date" allowBlank="1" showInputMessage="1" showErrorMessage="1" errorTitle="Invalid Date" error="Please enter a date between your Fiscal year entered on Dashboard" xr:uid="{1C48CE54-E4DF-44EB-9461-A49E4F18350A}">
          <x14:formula1>
            <xm:f>Dashboard!$B$4</xm:f>
          </x14:formula1>
          <x14:formula2>
            <xm:f>Dashboard!$B$5</xm:f>
          </x14:formula2>
          <xm:sqref>A7 A24:A1500</xm:sqref>
        </x14:dataValidation>
        <x14:dataValidation type="date" allowBlank="1" showInputMessage="1" showErrorMessage="1" errorTitle="Invalid date" error="Please enter a date between your Fiscal year entered on the Dashboard Sheet" xr:uid="{47B8D6C2-0FB4-46A9-9832-3FC1C43A9624}">
          <x14:formula1>
            <xm:f>Dashboard!$B$4</xm:f>
          </x14:formula1>
          <x14:formula2>
            <xm:f>Dashboard!$B$5</xm:f>
          </x14:formula2>
          <xm:sqref>A8:A23</xm:sqref>
        </x14:dataValidation>
        <x14:dataValidation type="list" errorStyle="warning" allowBlank="1" showInputMessage="1" showErrorMessage="1" errorTitle="Enter from list" error="Please select an option from Drop-down menu. If desired account not found, please enter new account in &quot;Chart of Accounts&quot;" xr:uid="{CF66400D-EF0B-40F3-97DB-FA1C2E87CA55}">
          <x14:formula1>
            <xm:f>'Chart of Accounts'!$D$3:$D$112</xm:f>
          </x14:formula1>
          <xm:sqref>C7:C1500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D6182-70F9-465C-8C3F-F5B15316295F}">
  <sheetPr codeName="Sheet6">
    <tabColor rgb="FF92D050"/>
  </sheetPr>
  <dimension ref="A1:L1500"/>
  <sheetViews>
    <sheetView zoomScaleNormal="100" workbookViewId="0">
      <pane ySplit="5" topLeftCell="A6" activePane="bottomLeft" state="frozen"/>
      <selection pane="bottomLeft" activeCell="G8" sqref="G8"/>
    </sheetView>
  </sheetViews>
  <sheetFormatPr baseColWidth="10" defaultColWidth="8.83203125" defaultRowHeight="15" x14ac:dyDescent="0.2"/>
  <cols>
    <col min="1" max="1" width="12.6640625" style="417" customWidth="1"/>
    <col min="2" max="2" width="24.83203125" style="417" customWidth="1"/>
    <col min="3" max="3" width="28.83203125" style="417" customWidth="1"/>
    <col min="4" max="4" width="19.83203125" style="416" hidden="1" customWidth="1"/>
    <col min="5" max="5" width="20.83203125" style="417" customWidth="1"/>
    <col min="6" max="6" width="20.83203125" hidden="1" customWidth="1"/>
    <col min="7" max="7" width="14.83203125" style="393" customWidth="1"/>
    <col min="8" max="8" width="16" style="417" customWidth="1"/>
    <col min="9" max="9" width="11.83203125" style="392" customWidth="1"/>
    <col min="10" max="10" width="11.83203125" hidden="1" customWidth="1"/>
    <col min="11" max="11" width="30.83203125" style="417" customWidth="1"/>
    <col min="12" max="12" width="33" style="37" hidden="1" customWidth="1"/>
    <col min="13" max="16384" width="8.83203125" style="37"/>
  </cols>
  <sheetData>
    <row r="1" spans="1:12" x14ac:dyDescent="0.2">
      <c r="A1" s="1" t="s">
        <v>19</v>
      </c>
      <c r="B1" s="420" t="str">
        <f>Dashboard!B3</f>
        <v>(Enter Company name)</v>
      </c>
      <c r="C1" s="407" t="s">
        <v>20</v>
      </c>
      <c r="D1" s="408"/>
      <c r="E1" s="401" t="str">
        <f>Dashboard!A17</f>
        <v>Bank 2</v>
      </c>
      <c r="G1" s="407" t="s">
        <v>21</v>
      </c>
      <c r="H1" s="402">
        <f>SUMIF(E7:E1048576,"&gt;0")</f>
        <v>0</v>
      </c>
      <c r="I1" s="398"/>
      <c r="J1" s="413"/>
      <c r="K1" s="37"/>
      <c r="L1" s="214" t="s">
        <v>309</v>
      </c>
    </row>
    <row r="2" spans="1:12" x14ac:dyDescent="0.2">
      <c r="A2" s="1" t="s">
        <v>22</v>
      </c>
      <c r="B2" s="421">
        <f>Dashboard!B5</f>
        <v>45688</v>
      </c>
      <c r="C2" s="409" t="s">
        <v>23</v>
      </c>
      <c r="D2"/>
      <c r="E2" s="403">
        <f>Dashboard!B17</f>
        <v>3333333</v>
      </c>
      <c r="G2" s="409" t="s">
        <v>24</v>
      </c>
      <c r="H2" s="404">
        <f>SUMIF(E7:E1048576,"&lt;0")</f>
        <v>0</v>
      </c>
      <c r="I2" s="398"/>
      <c r="J2" s="413"/>
      <c r="K2" s="37"/>
      <c r="L2" s="214" t="s">
        <v>310</v>
      </c>
    </row>
    <row r="3" spans="1:12" ht="16" thickBot="1" x14ac:dyDescent="0.25">
      <c r="A3" s="37"/>
      <c r="B3" s="424"/>
      <c r="C3" s="410" t="s">
        <v>25</v>
      </c>
      <c r="D3" s="411"/>
      <c r="E3" s="405">
        <f>Dashboard!E17</f>
        <v>0</v>
      </c>
      <c r="G3" s="410" t="s">
        <v>26</v>
      </c>
      <c r="H3" s="406">
        <f>E3+H1+H2</f>
        <v>0</v>
      </c>
      <c r="I3" s="399"/>
      <c r="J3" s="19"/>
      <c r="K3" s="37"/>
      <c r="L3" s="37">
        <f>Dashboard!C17</f>
        <v>0</v>
      </c>
    </row>
    <row r="4" spans="1:12" x14ac:dyDescent="0.2">
      <c r="A4" s="37" t="s">
        <v>339</v>
      </c>
      <c r="B4" s="37"/>
      <c r="C4" s="37"/>
      <c r="D4"/>
      <c r="E4" s="37"/>
      <c r="G4"/>
      <c r="H4" s="37"/>
      <c r="I4" s="400">
        <f>SUBTOTAL(9,Bank3[GST/HST])</f>
        <v>0</v>
      </c>
      <c r="K4" s="37"/>
    </row>
    <row r="5" spans="1:12" x14ac:dyDescent="0.2">
      <c r="A5" s="424" t="s">
        <v>12</v>
      </c>
      <c r="B5" s="424" t="s">
        <v>13</v>
      </c>
      <c r="C5" s="424" t="s">
        <v>27</v>
      </c>
      <c r="D5" s="1" t="s">
        <v>3</v>
      </c>
      <c r="E5" s="424" t="s">
        <v>15</v>
      </c>
      <c r="F5" s="1" t="s">
        <v>16</v>
      </c>
      <c r="G5" s="1" t="s">
        <v>17</v>
      </c>
      <c r="H5" s="424" t="s">
        <v>18</v>
      </c>
      <c r="I5" s="424" t="s">
        <v>257</v>
      </c>
      <c r="J5" s="1" t="s">
        <v>260</v>
      </c>
      <c r="K5" s="424" t="s">
        <v>28</v>
      </c>
      <c r="L5" s="424" t="s">
        <v>308</v>
      </c>
    </row>
    <row r="6" spans="1:12" x14ac:dyDescent="0.2">
      <c r="A6" s="392"/>
      <c r="B6" s="392" t="s">
        <v>6</v>
      </c>
      <c r="C6" s="392"/>
      <c r="D6" s="393">
        <f>_xlfn.XLOOKUP(C:C,Table1[for Import to Bank Register dropdown],Table1[for Pivot],0,0,1)</f>
        <v>0</v>
      </c>
      <c r="E6" s="392"/>
      <c r="F6" s="393">
        <f t="shared" ref="F6:F69" si="0">$E$2</f>
        <v>3333333</v>
      </c>
      <c r="G6" s="394">
        <f>E3</f>
        <v>0</v>
      </c>
      <c r="H6" s="392"/>
      <c r="I6" s="395">
        <f>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f>
        <v>0</v>
      </c>
      <c r="J6" s="412">
        <f>Bank3[[#This Row],[Money in/ (Money out)]]-Bank3[[#This Row],[GST/HST]]</f>
        <v>0</v>
      </c>
      <c r="K6" s="392"/>
      <c r="L6" s="37">
        <f>$L$3</f>
        <v>0</v>
      </c>
    </row>
    <row r="7" spans="1:12" hidden="1" x14ac:dyDescent="0.2">
      <c r="A7" s="418"/>
      <c r="B7" s="417" t="s">
        <v>276</v>
      </c>
      <c r="C7" s="417" t="s">
        <v>269</v>
      </c>
      <c r="D7" s="416" t="str">
        <f>_xlfn.XLOOKUP(C:C,Table1[for Import to Bank Register dropdown],Table1[for Pivot],0,0,1)</f>
        <v>999 Uncategorized expenses</v>
      </c>
      <c r="E7" s="419">
        <v>0</v>
      </c>
      <c r="F7" s="160">
        <f t="shared" si="0"/>
        <v>3333333</v>
      </c>
      <c r="G7" s="394">
        <f>G6+Bank3[[#This Row],[Money in/ (Money out)]]</f>
        <v>0</v>
      </c>
      <c r="I7" s="395">
        <f>IF(OR(C7="150 Directors advances", C7="120 accounts receivable", C7="720.2 Automobile - Insurance", C7="720.3 Automobile - License", C7="870.4 Rent - Insurance", C7="870.6 Rent - Property Tax", C7="870.7 Rent - Homeoffice", C7="870.9 Rent - Water"),
   0,
   IF(Dashboard!$F$5="Quick",
      IF(OR(C7="190 Automobile",C7="200 computer hardware",C7="210 Computer software",C7="220 Quickbooks software",C7="230 Office equipment",C7="240 Office furniture"),
         E7-(E7/(1+Dashboard!$F$4)),
         0
      ),
      IF(C7="750 Business promotion",
         E7-(E7/(1+4.793/100)),
         E7-(E7/(1+Dashboard!$F$4))
      )
   )
)</f>
        <v>0</v>
      </c>
      <c r="J7" s="40">
        <f>Bank3[[#This Row],[Money in/ (Money out)]]-Bank3[[#This Row],[GST/HST]]</f>
        <v>0</v>
      </c>
      <c r="L7" s="37">
        <f t="shared" ref="L7:L70" si="1">$L$3</f>
        <v>0</v>
      </c>
    </row>
    <row r="8" spans="1:12" x14ac:dyDescent="0.2">
      <c r="A8" s="418"/>
      <c r="D8" s="416">
        <f>_xlfn.XLOOKUP(C:C,Table1[for Import to Bank Register dropdown],Table1[for Pivot],0,0,1)</f>
        <v>0</v>
      </c>
      <c r="E8" s="419"/>
      <c r="F8" s="160">
        <f t="shared" si="0"/>
        <v>3333333</v>
      </c>
      <c r="G8" s="394">
        <f>G7+Bank3[[#This Row],[Money in/ (Money out)]]</f>
        <v>0</v>
      </c>
      <c r="I8" s="396">
        <f>IF(OR(C8="150 Directors advances", C8="120 accounts receivable", C8="720.2 Automobile - Insurance", C8="720.3 Automobile - License", C8="870.4 Rent - Insurance", C8="870.6 Rent - Property Tax", C8="870.7 Rent - Homeoffice", C8="870.9 Rent - Water"),
   0,
   IF(Dashboard!$F$5="Quick",
      IF(OR(C8="190 Automobile",C8="200 computer hardware",C8="210 Computer software",C8="220 Quickbooks software",C8="230 Office equipment",C8="240 Office furniture"),
         E8-(E8/(1+Dashboard!$F$4)),
         0
      ),
      IF(C8="750 Business promotion",
         E8-(E8/(1+4.793/100)),
         E8-(E8/(1+Dashboard!$F$4))
      )
   )
)</f>
        <v>0</v>
      </c>
      <c r="J8" s="40">
        <f>Bank3[[#This Row],[Money in/ (Money out)]]-Bank3[[#This Row],[GST/HST]]</f>
        <v>0</v>
      </c>
      <c r="L8" s="37">
        <f t="shared" si="1"/>
        <v>0</v>
      </c>
    </row>
    <row r="9" spans="1:12" x14ac:dyDescent="0.2">
      <c r="A9" s="418"/>
      <c r="D9" s="416">
        <f>_xlfn.XLOOKUP(C:C,Table1[for Import to Bank Register dropdown],Table1[for Pivot],0,0,1)</f>
        <v>0</v>
      </c>
      <c r="E9" s="419"/>
      <c r="F9" s="160">
        <f t="shared" si="0"/>
        <v>3333333</v>
      </c>
      <c r="G9" s="394">
        <f>G8+Bank3[[#This Row],[Money in/ (Money out)]]</f>
        <v>0</v>
      </c>
      <c r="I9" s="395">
        <f>IF(OR(C9="150 Directors advances", C9="120 accounts receivable", C9="720.2 Automobile - Insurance", C9="720.3 Automobile - License", C9="870.4 Rent - Insurance", C9="870.6 Rent - Property Tax", C9="870.7 Rent - Homeoffice", C9="870.9 Rent - Water"),
   0,
   IF(Dashboard!$F$5="Quick",
      IF(OR(C9="190 Automobile",C9="200 computer hardware",C9="210 Computer software",C9="220 Quickbooks software",C9="230 Office equipment",C9="240 Office furniture"),
         E9-(E9/(1+Dashboard!$F$4)),
         0
      ),
      IF(C9="750 Business promotion",
         E9-(E9/(1+4.793/100)),
         E9-(E9/(1+Dashboard!$F$4))
      )
   )
)</f>
        <v>0</v>
      </c>
      <c r="J9" s="40">
        <f>Bank3[[#This Row],[Money in/ (Money out)]]-Bank3[[#This Row],[GST/HST]]</f>
        <v>0</v>
      </c>
      <c r="L9" s="37">
        <f t="shared" si="1"/>
        <v>0</v>
      </c>
    </row>
    <row r="10" spans="1:12" x14ac:dyDescent="0.2">
      <c r="A10" s="418"/>
      <c r="D10" s="416">
        <f>_xlfn.XLOOKUP(C:C,Table1[for Import to Bank Register dropdown],Table1[for Pivot],0,0,1)</f>
        <v>0</v>
      </c>
      <c r="E10" s="423"/>
      <c r="F10" s="160">
        <f t="shared" si="0"/>
        <v>3333333</v>
      </c>
      <c r="G10" s="394">
        <f>G9+Bank3[[#This Row],[Money in/ (Money out)]]</f>
        <v>0</v>
      </c>
      <c r="I10" s="395">
        <f>IF(OR(C10="150 Directors advances", C10="120 accounts receivable", C10="720.2 Automobile - Insurance", C10="720.3 Automobile - License", C10="870.4 Rent - Insurance", C10="870.6 Rent - Property Tax", C10="870.7 Rent - Homeoffice", C10="870.9 Rent - Water"),
   0,
   IF(Dashboard!$F$5="Quick",
      IF(OR(C10="190 Automobile",C10="200 computer hardware",C10="210 Computer software",C10="220 Quickbooks software",C10="230 Office equipment",C10="240 Office furniture"),
         E10-(E10/(1+Dashboard!$F$4)),
         0
      ),
      IF(C10="750 Business promotion",
         E10-(E10/(1+4.793/100)),
         E10-(E10/(1+Dashboard!$F$4))
      )
   )
)</f>
        <v>0</v>
      </c>
      <c r="J10" s="40">
        <f>Bank3[[#This Row],[Money in/ (Money out)]]-Bank3[[#This Row],[GST/HST]]</f>
        <v>0</v>
      </c>
      <c r="L10" s="37">
        <f t="shared" si="1"/>
        <v>0</v>
      </c>
    </row>
    <row r="11" spans="1:12" x14ac:dyDescent="0.2">
      <c r="A11" s="418"/>
      <c r="D11" s="416">
        <f>_xlfn.XLOOKUP(C:C,Table1[for Import to Bank Register dropdown],Table1[for Pivot],0,0,1)</f>
        <v>0</v>
      </c>
      <c r="E11" s="423"/>
      <c r="F11" s="160">
        <f t="shared" si="0"/>
        <v>3333333</v>
      </c>
      <c r="G11" s="394">
        <f>G10+Bank3[[#This Row],[Money in/ (Money out)]]</f>
        <v>0</v>
      </c>
      <c r="I11" s="395">
        <f>IF(OR(C11="150 Directors advances", C11="120 accounts receivable", C11="720.2 Automobile - Insurance", C11="720.3 Automobile - License", C11="870.4 Rent - Insurance", C11="870.6 Rent - Property Tax", C11="870.7 Rent - Homeoffice", C11="870.9 Rent - Water"),
   0,
   IF(Dashboard!$F$5="Quick",
      IF(OR(C11="190 Automobile",C11="200 computer hardware",C11="210 Computer software",C11="220 Quickbooks software",C11="230 Office equipment",C11="240 Office furniture"),
         E11-(E11/(1+Dashboard!$F$4)),
         0
      ),
      IF(C11="750 Business promotion",
         E11-(E11/(1+4.793/100)),
         E11-(E11/(1+Dashboard!$F$4))
      )
   )
)</f>
        <v>0</v>
      </c>
      <c r="J11" s="40">
        <f>Bank3[[#This Row],[Money in/ (Money out)]]-Bank3[[#This Row],[GST/HST]]</f>
        <v>0</v>
      </c>
      <c r="L11" s="37">
        <f t="shared" si="1"/>
        <v>0</v>
      </c>
    </row>
    <row r="12" spans="1:12" x14ac:dyDescent="0.2">
      <c r="A12" s="418"/>
      <c r="D12" s="416">
        <f>_xlfn.XLOOKUP(C:C,Table1[for Import to Bank Register dropdown],Table1[for Pivot],0,0,1)</f>
        <v>0</v>
      </c>
      <c r="E12" s="419"/>
      <c r="F12" s="160">
        <f t="shared" si="0"/>
        <v>3333333</v>
      </c>
      <c r="G12" s="394">
        <f>G11+Bank3[[#This Row],[Money in/ (Money out)]]</f>
        <v>0</v>
      </c>
      <c r="I12" s="395">
        <f>IF(OR(C12="150 Directors advances", C12="120 accounts receivable", C12="720.2 Automobile - Insurance", C12="720.3 Automobile - License", C12="870.4 Rent - Insurance", C12="870.6 Rent - Property Tax", C12="870.7 Rent - Homeoffice", C12="870.9 Rent - Water"),
   0,
   IF(Dashboard!$F$5="Quick",
      IF(OR(C12="190 Automobile",C12="200 computer hardware",C12="210 Computer software",C12="220 Quickbooks software",C12="230 Office equipment",C12="240 Office furniture"),
         E12-(E12/(1+Dashboard!$F$4)),
         0
      ),
      IF(C12="750 Business promotion",
         E12-(E12/(1+4.793/100)),
         E12-(E12/(1+Dashboard!$F$4))
      )
   )
)</f>
        <v>0</v>
      </c>
      <c r="J12" s="40">
        <f>Bank3[[#This Row],[Money in/ (Money out)]]-Bank3[[#This Row],[GST/HST]]</f>
        <v>0</v>
      </c>
      <c r="L12" s="37">
        <f t="shared" si="1"/>
        <v>0</v>
      </c>
    </row>
    <row r="13" spans="1:12" x14ac:dyDescent="0.2">
      <c r="A13" s="418"/>
      <c r="D13" s="416">
        <f>_xlfn.XLOOKUP(C:C,Table1[for Import to Bank Register dropdown],Table1[for Pivot],0,0,1)</f>
        <v>0</v>
      </c>
      <c r="E13" s="419"/>
      <c r="F13" s="160">
        <f t="shared" si="0"/>
        <v>3333333</v>
      </c>
      <c r="G13" s="394">
        <f>G12+Bank3[[#This Row],[Money in/ (Money out)]]</f>
        <v>0</v>
      </c>
      <c r="I13" s="395">
        <f>IF(OR(C13="150 Directors advances", C13="120 accounts receivable", C13="720.2 Automobile - Insurance", C13="720.3 Automobile - License", C13="870.4 Rent - Insurance", C13="870.6 Rent - Property Tax", C13="870.7 Rent - Homeoffice", C13="870.9 Rent - Water"),
   0,
   IF(Dashboard!$F$5="Quick",
      IF(OR(C13="190 Automobile",C13="200 computer hardware",C13="210 Computer software",C13="220 Quickbooks software",C13="230 Office equipment",C13="240 Office furniture"),
         E13-(E13/(1+Dashboard!$F$4)),
         0
      ),
      IF(C13="750 Business promotion",
         E13-(E13/(1+4.793/100)),
         E13-(E13/(1+Dashboard!$F$4))
      )
   )
)</f>
        <v>0</v>
      </c>
      <c r="J13" s="40">
        <f>Bank3[[#This Row],[Money in/ (Money out)]]-Bank3[[#This Row],[GST/HST]]</f>
        <v>0</v>
      </c>
      <c r="L13" s="37">
        <f t="shared" si="1"/>
        <v>0</v>
      </c>
    </row>
    <row r="14" spans="1:12" x14ac:dyDescent="0.2">
      <c r="A14" s="418"/>
      <c r="D14" s="416">
        <f>_xlfn.XLOOKUP(C:C,Table1[for Import to Bank Register dropdown],Table1[for Pivot],0,0,1)</f>
        <v>0</v>
      </c>
      <c r="E14" s="419"/>
      <c r="F14" s="160">
        <f t="shared" si="0"/>
        <v>3333333</v>
      </c>
      <c r="G14" s="394">
        <f>G13+Bank3[[#This Row],[Money in/ (Money out)]]</f>
        <v>0</v>
      </c>
      <c r="I14" s="395">
        <f>IF(OR(C14="150 Directors advances", C14="120 accounts receivable", C14="720.2 Automobile - Insurance", C14="720.3 Automobile - License", C14="870.4 Rent - Insurance", C14="870.6 Rent - Property Tax", C14="870.7 Rent - Homeoffice", C14="870.9 Rent - Water"),
   0,
   IF(Dashboard!$F$5="Quick",
      IF(OR(C14="190 Automobile",C14="200 computer hardware",C14="210 Computer software",C14="220 Quickbooks software",C14="230 Office equipment",C14="240 Office furniture"),
         E14-(E14/(1+Dashboard!$F$4)),
         0
      ),
      IF(C14="750 Business promotion",
         E14-(E14/(1+4.793/100)),
         E14-(E14/(1+Dashboard!$F$4))
      )
   )
)</f>
        <v>0</v>
      </c>
      <c r="J14" s="40">
        <f>Bank3[[#This Row],[Money in/ (Money out)]]-Bank3[[#This Row],[GST/HST]]</f>
        <v>0</v>
      </c>
      <c r="L14" s="37">
        <f t="shared" si="1"/>
        <v>0</v>
      </c>
    </row>
    <row r="15" spans="1:12" x14ac:dyDescent="0.2">
      <c r="A15" s="418"/>
      <c r="D15" s="416">
        <f>_xlfn.XLOOKUP(C:C,Table1[for Import to Bank Register dropdown],Table1[for Pivot],0,0,1)</f>
        <v>0</v>
      </c>
      <c r="E15" s="419"/>
      <c r="F15" s="160">
        <f t="shared" si="0"/>
        <v>3333333</v>
      </c>
      <c r="G15" s="394">
        <f>G14+Bank3[[#This Row],[Money in/ (Money out)]]</f>
        <v>0</v>
      </c>
      <c r="I15" s="395">
        <f>IF(OR(C15="150 Directors advances", C15="120 accounts receivable", C15="720.2 Automobile - Insurance", C15="720.3 Automobile - License", C15="870.4 Rent - Insurance", C15="870.6 Rent - Property Tax", C15="870.7 Rent - Homeoffice", C15="870.9 Rent - Water"),
   0,
   IF(Dashboard!$F$5="Quick",
      IF(OR(C15="190 Automobile",C15="200 computer hardware",C15="210 Computer software",C15="220 Quickbooks software",C15="230 Office equipment",C15="240 Office furniture"),
         E15-(E15/(1+Dashboard!$F$4)),
         0
      ),
      IF(C15="750 Business promotion",
         E15-(E15/(1+4.793/100)),
         E15-(E15/(1+Dashboard!$F$4))
      )
   )
)</f>
        <v>0</v>
      </c>
      <c r="J15" s="40">
        <f>Bank3[[#This Row],[Money in/ (Money out)]]-Bank3[[#This Row],[GST/HST]]</f>
        <v>0</v>
      </c>
      <c r="L15" s="37">
        <f t="shared" si="1"/>
        <v>0</v>
      </c>
    </row>
    <row r="16" spans="1:12" x14ac:dyDescent="0.2">
      <c r="A16" s="418"/>
      <c r="D16" s="416">
        <f>_xlfn.XLOOKUP(C:C,Table1[for Import to Bank Register dropdown],Table1[for Pivot],0,0,1)</f>
        <v>0</v>
      </c>
      <c r="E16" s="419"/>
      <c r="F16" s="160">
        <f t="shared" si="0"/>
        <v>3333333</v>
      </c>
      <c r="G16" s="394">
        <f>G15+Bank3[[#This Row],[Money in/ (Money out)]]</f>
        <v>0</v>
      </c>
      <c r="I16" s="395">
        <f>IF(OR(C16="150 Directors advances", C16="120 accounts receivable", C16="720.2 Automobile - Insurance", C16="720.3 Automobile - License", C16="870.4 Rent - Insurance", C16="870.6 Rent - Property Tax", C16="870.7 Rent - Homeoffice", C16="870.9 Rent - Water"),
   0,
   IF(Dashboard!$F$5="Quick",
      IF(OR(C16="190 Automobile",C16="200 computer hardware",C16="210 Computer software",C16="220 Quickbooks software",C16="230 Office equipment",C16="240 Office furniture"),
         E16-(E16/(1+Dashboard!$F$4)),
         0
      ),
      IF(C16="750 Business promotion",
         E16-(E16/(1+4.793/100)),
         E16-(E16/(1+Dashboard!$F$4))
      )
   )
)</f>
        <v>0</v>
      </c>
      <c r="J16" s="40">
        <f>Bank3[[#This Row],[Money in/ (Money out)]]-Bank3[[#This Row],[GST/HST]]</f>
        <v>0</v>
      </c>
      <c r="L16" s="37">
        <f t="shared" si="1"/>
        <v>0</v>
      </c>
    </row>
    <row r="17" spans="1:12" x14ac:dyDescent="0.2">
      <c r="A17" s="418"/>
      <c r="D17" s="416">
        <f>_xlfn.XLOOKUP(C:C,Table1[for Import to Bank Register dropdown],Table1[for Pivot],0,0,1)</f>
        <v>0</v>
      </c>
      <c r="E17" s="419"/>
      <c r="F17" s="160">
        <f t="shared" si="0"/>
        <v>3333333</v>
      </c>
      <c r="G17" s="394">
        <f>G16+Bank3[[#This Row],[Money in/ (Money out)]]</f>
        <v>0</v>
      </c>
      <c r="I17" s="395">
        <f>IF(OR(C17="150 Directors advances", C17="120 accounts receivable", C17="720.2 Automobile - Insurance", C17="720.3 Automobile - License", C17="870.4 Rent - Insurance", C17="870.6 Rent - Property Tax", C17="870.7 Rent - Homeoffice", C17="870.9 Rent - Water"),
   0,
   IF(Dashboard!$F$5="Quick",
      IF(OR(C17="190 Automobile",C17="200 computer hardware",C17="210 Computer software",C17="220 Quickbooks software",C17="230 Office equipment",C17="240 Office furniture"),
         E17-(E17/(1+Dashboard!$F$4)),
         0
      ),
      IF(C17="750 Business promotion",
         E17-(E17/(1+4.793/100)),
         E17-(E17/(1+Dashboard!$F$4))
      )
   )
)</f>
        <v>0</v>
      </c>
      <c r="J17" s="40">
        <f>Bank3[[#This Row],[Money in/ (Money out)]]-Bank3[[#This Row],[GST/HST]]</f>
        <v>0</v>
      </c>
      <c r="L17" s="37">
        <f t="shared" si="1"/>
        <v>0</v>
      </c>
    </row>
    <row r="18" spans="1:12" x14ac:dyDescent="0.2">
      <c r="A18" s="418"/>
      <c r="D18" s="416">
        <f>_xlfn.XLOOKUP(C:C,Table1[for Import to Bank Register dropdown],Table1[for Pivot],0,0,1)</f>
        <v>0</v>
      </c>
      <c r="E18" s="419"/>
      <c r="F18" s="160">
        <f t="shared" si="0"/>
        <v>3333333</v>
      </c>
      <c r="G18" s="394">
        <f>G17+Bank3[[#This Row],[Money in/ (Money out)]]</f>
        <v>0</v>
      </c>
      <c r="I18" s="395">
        <f>IF(OR(C18="150 Directors advances", C18="120 accounts receivable", C18="720.2 Automobile - Insurance", C18="720.3 Automobile - License", C18="870.4 Rent - Insurance", C18="870.6 Rent - Property Tax", C18="870.7 Rent - Homeoffice", C18="870.9 Rent - Water"),
   0,
   IF(Dashboard!$F$5="Quick",
      IF(OR(C18="190 Automobile",C18="200 computer hardware",C18="210 Computer software",C18="220 Quickbooks software",C18="230 Office equipment",C18="240 Office furniture"),
         E18-(E18/(1+Dashboard!$F$4)),
         0
      ),
      IF(C18="750 Business promotion",
         E18-(E18/(1+4.793/100)),
         E18-(E18/(1+Dashboard!$F$4))
      )
   )
)</f>
        <v>0</v>
      </c>
      <c r="J18" s="40">
        <f>Bank3[[#This Row],[Money in/ (Money out)]]-Bank3[[#This Row],[GST/HST]]</f>
        <v>0</v>
      </c>
      <c r="L18" s="37">
        <f t="shared" si="1"/>
        <v>0</v>
      </c>
    </row>
    <row r="19" spans="1:12" x14ac:dyDescent="0.2">
      <c r="A19" s="418"/>
      <c r="D19" s="416">
        <f>_xlfn.XLOOKUP(C:C,Table1[for Import to Bank Register dropdown],Table1[for Pivot],0,0,1)</f>
        <v>0</v>
      </c>
      <c r="E19" s="419"/>
      <c r="F19" s="160">
        <f t="shared" si="0"/>
        <v>3333333</v>
      </c>
      <c r="G19" s="394">
        <f>G18+Bank3[[#This Row],[Money in/ (Money out)]]</f>
        <v>0</v>
      </c>
      <c r="I19" s="397">
        <f>IF(OR(C19="150 Directors advances", C19="120 accounts receivable", C19="720.2 Automobile - Insurance", C19="720.3 Automobile - License", C19="870.4 Rent - Insurance", C19="870.6 Rent - Property Tax", C19="870.7 Rent - Homeoffice", C19="870.9 Rent - Water"),
   0,
   IF(Dashboard!$F$5="Quick",
      IF(OR(C19="190 Automobile",C19="200 computer hardware",C19="210 Computer software",C19="220 Quickbooks software",C19="230 Office equipment",C19="240 Office furniture"),
         E19-(E19/(1+Dashboard!$F$4)),
         0
      ),
      IF(C19="750 Business promotion",
         E19-(E19/(1+4.793/100)),
         E19-(E19/(1+Dashboard!$F$4))
      )
   )
)</f>
        <v>0</v>
      </c>
      <c r="J19" s="40">
        <f>Bank3[[#This Row],[Money in/ (Money out)]]-Bank3[[#This Row],[GST/HST]]</f>
        <v>0</v>
      </c>
      <c r="L19" s="37">
        <f t="shared" si="1"/>
        <v>0</v>
      </c>
    </row>
    <row r="20" spans="1:12" x14ac:dyDescent="0.2">
      <c r="A20" s="418"/>
      <c r="D20" s="416">
        <f>_xlfn.XLOOKUP(C:C,Table1[for Import to Bank Register dropdown],Table1[for Pivot],0,0,1)</f>
        <v>0</v>
      </c>
      <c r="E20" s="419"/>
      <c r="F20" s="160">
        <f t="shared" si="0"/>
        <v>3333333</v>
      </c>
      <c r="G20" s="394">
        <f>G19+Bank3[[#This Row],[Money in/ (Money out)]]</f>
        <v>0</v>
      </c>
      <c r="I20" s="395">
        <f>IF(OR(C20="150 Directors advances", C20="120 accounts receivable", C20="720.2 Automobile - Insurance", C20="720.3 Automobile - License", C20="870.4 Rent - Insurance", C20="870.6 Rent - Property Tax", C20="870.7 Rent - Homeoffice", C20="870.9 Rent - Water"),
   0,
   IF(Dashboard!$F$5="Quick",
      IF(OR(C20="190 Automobile",C20="200 computer hardware",C20="210 Computer software",C20="220 Quickbooks software",C20="230 Office equipment",C20="240 Office furniture"),
         E20-(E20/(1+Dashboard!$F$4)),
         0
      ),
      IF(C20="750 Business promotion",
         E20-(E20/(1+4.793/100)),
         E20-(E20/(1+Dashboard!$F$4))
      )
   )
)</f>
        <v>0</v>
      </c>
      <c r="J20" s="40">
        <f>Bank3[[#This Row],[Money in/ (Money out)]]-Bank3[[#This Row],[GST/HST]]</f>
        <v>0</v>
      </c>
      <c r="L20" s="37">
        <f t="shared" si="1"/>
        <v>0</v>
      </c>
    </row>
    <row r="21" spans="1:12" x14ac:dyDescent="0.2">
      <c r="A21" s="418"/>
      <c r="D21" s="416">
        <f>_xlfn.XLOOKUP(C:C,Table1[for Import to Bank Register dropdown],Table1[for Pivot],0,0,1)</f>
        <v>0</v>
      </c>
      <c r="E21" s="419"/>
      <c r="F21" s="160">
        <f t="shared" si="0"/>
        <v>3333333</v>
      </c>
      <c r="G21" s="394">
        <f>G20+Bank3[[#This Row],[Money in/ (Money out)]]</f>
        <v>0</v>
      </c>
      <c r="I21" s="395">
        <f>IF(OR(C21="150 Directors advances", C21="120 accounts receivable", C21="720.2 Automobile - Insurance", C21="720.3 Automobile - License", C21="870.4 Rent - Insurance", C21="870.6 Rent - Property Tax", C21="870.7 Rent - Homeoffice", C21="870.9 Rent - Water"),
   0,
   IF(Dashboard!$F$5="Quick",
      IF(OR(C21="190 Automobile",C21="200 computer hardware",C21="210 Computer software",C21="220 Quickbooks software",C21="230 Office equipment",C21="240 Office furniture"),
         E21-(E21/(1+Dashboard!$F$4)),
         0
      ),
      IF(C21="750 Business promotion",
         E21-(E21/(1+4.793/100)),
         E21-(E21/(1+Dashboard!$F$4))
      )
   )
)</f>
        <v>0</v>
      </c>
      <c r="J21" s="40">
        <f>Bank3[[#This Row],[Money in/ (Money out)]]-Bank3[[#This Row],[GST/HST]]</f>
        <v>0</v>
      </c>
      <c r="L21" s="37">
        <f t="shared" si="1"/>
        <v>0</v>
      </c>
    </row>
    <row r="22" spans="1:12" x14ac:dyDescent="0.2">
      <c r="A22" s="418"/>
      <c r="D22" s="416">
        <f>_xlfn.XLOOKUP(C:C,Table1[for Import to Bank Register dropdown],Table1[for Pivot],0,0,1)</f>
        <v>0</v>
      </c>
      <c r="E22" s="419"/>
      <c r="F22" s="160">
        <f t="shared" si="0"/>
        <v>3333333</v>
      </c>
      <c r="G22" s="394">
        <f>G21+Bank3[[#This Row],[Money in/ (Money out)]]</f>
        <v>0</v>
      </c>
      <c r="I22" s="395">
        <f>IF(OR(C22="150 Directors advances", C22="120 accounts receivable", C22="720.2 Automobile - Insurance", C22="720.3 Automobile - License", C22="870.4 Rent - Insurance", C22="870.6 Rent - Property Tax", C22="870.7 Rent - Homeoffice", C22="870.9 Rent - Water"),
   0,
   IF(Dashboard!$F$5="Quick",
      IF(OR(C22="190 Automobile",C22="200 computer hardware",C22="210 Computer software",C22="220 Quickbooks software",C22="230 Office equipment",C22="240 Office furniture"),
         E22-(E22/(1+Dashboard!$F$4)),
         0
      ),
      IF(C22="750 Business promotion",
         E22-(E22/(1+4.793/100)),
         E22-(E22/(1+Dashboard!$F$4))
      )
   )
)</f>
        <v>0</v>
      </c>
      <c r="J22" s="40">
        <f>Bank3[[#This Row],[Money in/ (Money out)]]-Bank3[[#This Row],[GST/HST]]</f>
        <v>0</v>
      </c>
      <c r="L22" s="37">
        <f t="shared" si="1"/>
        <v>0</v>
      </c>
    </row>
    <row r="23" spans="1:12" x14ac:dyDescent="0.2">
      <c r="A23" s="418"/>
      <c r="D23" s="416">
        <f>_xlfn.XLOOKUP(C:C,Table1[for Import to Bank Register dropdown],Table1[for Pivot],0,0,1)</f>
        <v>0</v>
      </c>
      <c r="E23" s="419"/>
      <c r="F23" s="160">
        <f t="shared" si="0"/>
        <v>3333333</v>
      </c>
      <c r="G23" s="394">
        <f>G22+Bank3[[#This Row],[Money in/ (Money out)]]</f>
        <v>0</v>
      </c>
      <c r="I23" s="395">
        <f>IF(OR(C23="150 Directors advances", C23="120 accounts receivable", C23="720.2 Automobile - Insurance", C23="720.3 Automobile - License", C23="870.4 Rent - Insurance", C23="870.6 Rent - Property Tax", C23="870.7 Rent - Homeoffice", C23="870.9 Rent - Water"),
   0,
   IF(Dashboard!$F$5="Quick",
      IF(OR(C23="190 Automobile",C23="200 computer hardware",C23="210 Computer software",C23="220 Quickbooks software",C23="230 Office equipment",C23="240 Office furniture"),
         E23-(E23/(1+Dashboard!$F$4)),
         0
      ),
      IF(C23="750 Business promotion",
         E23-(E23/(1+4.793/100)),
         E23-(E23/(1+Dashboard!$F$4))
      )
   )
)</f>
        <v>0</v>
      </c>
      <c r="J23" s="40">
        <f>Bank3[[#This Row],[Money in/ (Money out)]]-Bank3[[#This Row],[GST/HST]]</f>
        <v>0</v>
      </c>
      <c r="L23" s="37">
        <f t="shared" si="1"/>
        <v>0</v>
      </c>
    </row>
    <row r="24" spans="1:12" x14ac:dyDescent="0.2">
      <c r="A24" s="418"/>
      <c r="D24" s="416">
        <f>_xlfn.XLOOKUP(C:C,Table1[for Import to Bank Register dropdown],Table1[for Pivot],0,0,1)</f>
        <v>0</v>
      </c>
      <c r="E24" s="419"/>
      <c r="F24" s="160">
        <f t="shared" si="0"/>
        <v>3333333</v>
      </c>
      <c r="G24" s="394">
        <f>G23+Bank3[[#This Row],[Money in/ (Money out)]]</f>
        <v>0</v>
      </c>
      <c r="I24" s="395">
        <f>IF(OR(C24="150 Directors advances", C24="120 accounts receivable", C24="720.2 Automobile - Insurance", C24="720.3 Automobile - License", C24="870.4 Rent - Insurance", C24="870.6 Rent - Property Tax", C24="870.7 Rent - Homeoffice", C24="870.9 Rent - Water"),
   0,
   IF(Dashboard!$F$5="Quick",
      IF(OR(C24="190 Automobile",C24="200 computer hardware",C24="210 Computer software",C24="220 Quickbooks software",C24="230 Office equipment",C24="240 Office furniture"),
         E24-(E24/(1+Dashboard!$F$4)),
         0
      ),
      IF(C24="750 Business promotion",
         E24-(E24/(1+4.793/100)),
         E24-(E24/(1+Dashboard!$F$4))
      )
   )
)</f>
        <v>0</v>
      </c>
      <c r="J24" s="40">
        <f>Bank3[[#This Row],[Money in/ (Money out)]]-Bank3[[#This Row],[GST/HST]]</f>
        <v>0</v>
      </c>
      <c r="L24" s="37">
        <f t="shared" si="1"/>
        <v>0</v>
      </c>
    </row>
    <row r="25" spans="1:12" x14ac:dyDescent="0.2">
      <c r="A25" s="418"/>
      <c r="D25" s="416">
        <f>_xlfn.XLOOKUP(C:C,Table1[for Import to Bank Register dropdown],Table1[for Pivot],0,0,1)</f>
        <v>0</v>
      </c>
      <c r="E25" s="419"/>
      <c r="F25" s="160">
        <f t="shared" si="0"/>
        <v>3333333</v>
      </c>
      <c r="G25" s="394">
        <f>G24+Bank3[[#This Row],[Money in/ (Money out)]]</f>
        <v>0</v>
      </c>
      <c r="I25" s="395">
        <f>IF(OR(C25="150 Directors advances", C25="120 accounts receivable", C25="720.2 Automobile - Insurance", C25="720.3 Automobile - License", C25="870.4 Rent - Insurance", C25="870.6 Rent - Property Tax", C25="870.7 Rent - Homeoffice", C25="870.9 Rent - Water"),
   0,
   IF(Dashboard!$F$5="Quick",
      IF(OR(C25="190 Automobile",C25="200 computer hardware",C25="210 Computer software",C25="220 Quickbooks software",C25="230 Office equipment",C25="240 Office furniture"),
         E25-(E25/(1+Dashboard!$F$4)),
         0
      ),
      IF(C25="750 Business promotion",
         E25-(E25/(1+4.793/100)),
         E25-(E25/(1+Dashboard!$F$4))
      )
   )
)</f>
        <v>0</v>
      </c>
      <c r="J25" s="40">
        <f>Bank3[[#This Row],[Money in/ (Money out)]]-Bank3[[#This Row],[GST/HST]]</f>
        <v>0</v>
      </c>
      <c r="L25" s="37">
        <f t="shared" si="1"/>
        <v>0</v>
      </c>
    </row>
    <row r="26" spans="1:12" x14ac:dyDescent="0.2">
      <c r="A26" s="418"/>
      <c r="D26" s="416">
        <f>_xlfn.XLOOKUP(C:C,Table1[for Import to Bank Register dropdown],Table1[for Pivot],0,0,1)</f>
        <v>0</v>
      </c>
      <c r="E26" s="419"/>
      <c r="F26" s="160">
        <f t="shared" si="0"/>
        <v>3333333</v>
      </c>
      <c r="G26" s="394">
        <f>G25+Bank3[[#This Row],[Money in/ (Money out)]]</f>
        <v>0</v>
      </c>
      <c r="I26" s="395">
        <f>IF(OR(C26="150 Directors advances", C26="120 accounts receivable", C26="720.2 Automobile - Insurance", C26="720.3 Automobile - License", C26="870.4 Rent - Insurance", C26="870.6 Rent - Property Tax", C26="870.7 Rent - Homeoffice", C26="870.9 Rent - Water"),
   0,
   IF(Dashboard!$F$5="Quick",
      IF(OR(C26="190 Automobile",C26="200 computer hardware",C26="210 Computer software",C26="220 Quickbooks software",C26="230 Office equipment",C26="240 Office furniture"),
         E26-(E26/(1+Dashboard!$F$4)),
         0
      ),
      IF(C26="750 Business promotion",
         E26-(E26/(1+4.793/100)),
         E26-(E26/(1+Dashboard!$F$4))
      )
   )
)</f>
        <v>0</v>
      </c>
      <c r="J26" s="40">
        <f>Bank3[[#This Row],[Money in/ (Money out)]]-Bank3[[#This Row],[GST/HST]]</f>
        <v>0</v>
      </c>
      <c r="L26" s="37">
        <f t="shared" si="1"/>
        <v>0</v>
      </c>
    </row>
    <row r="27" spans="1:12" x14ac:dyDescent="0.2">
      <c r="A27" s="418"/>
      <c r="D27" s="416">
        <f>_xlfn.XLOOKUP(C:C,Table1[for Import to Bank Register dropdown],Table1[for Pivot],0,0,1)</f>
        <v>0</v>
      </c>
      <c r="E27" s="422"/>
      <c r="F27" s="160">
        <f t="shared" si="0"/>
        <v>3333333</v>
      </c>
      <c r="G27" s="394">
        <f>G26+Bank3[[#This Row],[Money in/ (Money out)]]</f>
        <v>0</v>
      </c>
      <c r="I27" s="395">
        <f>IF(OR(C27="150 Directors advances", C27="120 accounts receivable", C27="720.2 Automobile - Insurance", C27="720.3 Automobile - License", C27="870.4 Rent - Insurance", C27="870.6 Rent - Property Tax", C27="870.7 Rent - Homeoffice", C27="870.9 Rent - Water"),
   0,
   IF(Dashboard!$F$5="Quick",
      IF(OR(C27="190 Automobile",C27="200 computer hardware",C27="210 Computer software",C27="220 Quickbooks software",C27="230 Office equipment",C27="240 Office furniture"),
         E27-(E27/(1+Dashboard!$F$4)),
         0
      ),
      IF(C27="750 Business promotion",
         E27-(E27/(1+4.793/100)),
         E27-(E27/(1+Dashboard!$F$4))
      )
   )
)</f>
        <v>0</v>
      </c>
      <c r="J27" s="40">
        <f>Bank3[[#This Row],[Money in/ (Money out)]]-Bank3[[#This Row],[GST/HST]]</f>
        <v>0</v>
      </c>
      <c r="L27" s="37">
        <f t="shared" si="1"/>
        <v>0</v>
      </c>
    </row>
    <row r="28" spans="1:12" x14ac:dyDescent="0.2">
      <c r="A28" s="418"/>
      <c r="D28" s="416">
        <f>_xlfn.XLOOKUP(C:C,Table1[for Import to Bank Register dropdown],Table1[for Pivot],0,0,1)</f>
        <v>0</v>
      </c>
      <c r="E28" s="422"/>
      <c r="F28" s="160">
        <f t="shared" si="0"/>
        <v>3333333</v>
      </c>
      <c r="G28" s="394">
        <f>G27+Bank3[[#This Row],[Money in/ (Money out)]]</f>
        <v>0</v>
      </c>
      <c r="I28" s="395">
        <f>IF(OR(C28="150 Directors advances", C28="120 accounts receivable", C28="720.2 Automobile - Insurance", C28="720.3 Automobile - License", C28="870.4 Rent - Insurance", C28="870.6 Rent - Property Tax", C28="870.7 Rent - Homeoffice", C28="870.9 Rent - Water"),
   0,
   IF(Dashboard!$F$5="Quick",
      IF(OR(C28="190 Automobile",C28="200 computer hardware",C28="210 Computer software",C28="220 Quickbooks software",C28="230 Office equipment",C28="240 Office furniture"),
         E28-(E28/(1+Dashboard!$F$4)),
         0
      ),
      IF(C28="750 Business promotion",
         E28-(E28/(1+4.793/100)),
         E28-(E28/(1+Dashboard!$F$4))
      )
   )
)</f>
        <v>0</v>
      </c>
      <c r="J28" s="40">
        <f>Bank3[[#This Row],[Money in/ (Money out)]]-Bank3[[#This Row],[GST/HST]]</f>
        <v>0</v>
      </c>
      <c r="L28" s="37">
        <f t="shared" si="1"/>
        <v>0</v>
      </c>
    </row>
    <row r="29" spans="1:12" x14ac:dyDescent="0.2">
      <c r="A29" s="418"/>
      <c r="D29" s="416">
        <f>_xlfn.XLOOKUP(C:C,Table1[for Import to Bank Register dropdown],Table1[for Pivot],0,0,1)</f>
        <v>0</v>
      </c>
      <c r="E29" s="422"/>
      <c r="F29" s="160">
        <f t="shared" si="0"/>
        <v>3333333</v>
      </c>
      <c r="G29" s="394">
        <f>G28+Bank3[[#This Row],[Money in/ (Money out)]]</f>
        <v>0</v>
      </c>
      <c r="I29" s="395">
        <f>IF(OR(C29="150 Directors advances", C29="120 accounts receivable", C29="720.2 Automobile - Insurance", C29="720.3 Automobile - License", C29="870.4 Rent - Insurance", C29="870.6 Rent - Property Tax", C29="870.7 Rent - Homeoffice", C29="870.9 Rent - Water"),
   0,
   IF(Dashboard!$F$5="Quick",
      IF(OR(C29="190 Automobile",C29="200 computer hardware",C29="210 Computer software",C29="220 Quickbooks software",C29="230 Office equipment",C29="240 Office furniture"),
         E29-(E29/(1+Dashboard!$F$4)),
         0
      ),
      IF(C29="750 Business promotion",
         E29-(E29/(1+4.793/100)),
         E29-(E29/(1+Dashboard!$F$4))
      )
   )
)</f>
        <v>0</v>
      </c>
      <c r="J29" s="40">
        <f>Bank3[[#This Row],[Money in/ (Money out)]]-Bank3[[#This Row],[GST/HST]]</f>
        <v>0</v>
      </c>
      <c r="L29" s="37">
        <f t="shared" si="1"/>
        <v>0</v>
      </c>
    </row>
    <row r="30" spans="1:12" x14ac:dyDescent="0.2">
      <c r="A30" s="418"/>
      <c r="D30" s="416">
        <f>_xlfn.XLOOKUP(C:C,Table1[for Import to Bank Register dropdown],Table1[for Pivot],0,0,1)</f>
        <v>0</v>
      </c>
      <c r="E30" s="422"/>
      <c r="F30" s="160">
        <f t="shared" si="0"/>
        <v>3333333</v>
      </c>
      <c r="G30" s="394">
        <f>G29+Bank3[[#This Row],[Money in/ (Money out)]]</f>
        <v>0</v>
      </c>
      <c r="I30" s="395">
        <f>IF(OR(C30="150 Directors advances", C30="120 accounts receivable", C30="720.2 Automobile - Insurance", C30="720.3 Automobile - License", C30="870.4 Rent - Insurance", C30="870.6 Rent - Property Tax", C30="870.7 Rent - Homeoffice", C30="870.9 Rent - Water"),
   0,
   IF(Dashboard!$F$5="Quick",
      IF(OR(C30="190 Automobile",C30="200 computer hardware",C30="210 Computer software",C30="220 Quickbooks software",C30="230 Office equipment",C30="240 Office furniture"),
         E30-(E30/(1+Dashboard!$F$4)),
         0
      ),
      IF(C30="750 Business promotion",
         E30-(E30/(1+4.793/100)),
         E30-(E30/(1+Dashboard!$F$4))
      )
   )
)</f>
        <v>0</v>
      </c>
      <c r="J30" s="40">
        <f>Bank3[[#This Row],[Money in/ (Money out)]]-Bank3[[#This Row],[GST/HST]]</f>
        <v>0</v>
      </c>
      <c r="L30" s="37">
        <f t="shared" si="1"/>
        <v>0</v>
      </c>
    </row>
    <row r="31" spans="1:12" x14ac:dyDescent="0.2">
      <c r="A31" s="418"/>
      <c r="D31" s="416">
        <f>_xlfn.XLOOKUP(C:C,Table1[for Import to Bank Register dropdown],Table1[for Pivot],0,0,1)</f>
        <v>0</v>
      </c>
      <c r="E31" s="422"/>
      <c r="F31" s="160">
        <f t="shared" si="0"/>
        <v>3333333</v>
      </c>
      <c r="G31" s="394">
        <f>G30+Bank3[[#This Row],[Money in/ (Money out)]]</f>
        <v>0</v>
      </c>
      <c r="I31" s="395">
        <f>IF(OR(C31="150 Directors advances", C31="120 accounts receivable", C31="720.2 Automobile - Insurance", C31="720.3 Automobile - License", C31="870.4 Rent - Insurance", C31="870.6 Rent - Property Tax", C31="870.7 Rent - Homeoffice", C31="870.9 Rent - Water"),
   0,
   IF(Dashboard!$F$5="Quick",
      IF(OR(C31="190 Automobile",C31="200 computer hardware",C31="210 Computer software",C31="220 Quickbooks software",C31="230 Office equipment",C31="240 Office furniture"),
         E31-(E31/(1+Dashboard!$F$4)),
         0
      ),
      IF(C31="750 Business promotion",
         E31-(E31/(1+4.793/100)),
         E31-(E31/(1+Dashboard!$F$4))
      )
   )
)</f>
        <v>0</v>
      </c>
      <c r="J31" s="40">
        <f>Bank3[[#This Row],[Money in/ (Money out)]]-Bank3[[#This Row],[GST/HST]]</f>
        <v>0</v>
      </c>
      <c r="L31" s="37">
        <f t="shared" si="1"/>
        <v>0</v>
      </c>
    </row>
    <row r="32" spans="1:12" x14ac:dyDescent="0.2">
      <c r="A32" s="418"/>
      <c r="D32" s="416">
        <f>_xlfn.XLOOKUP(C:C,Table1[for Import to Bank Register dropdown],Table1[for Pivot],0,0,1)</f>
        <v>0</v>
      </c>
      <c r="E32" s="422"/>
      <c r="F32" s="160">
        <f t="shared" si="0"/>
        <v>3333333</v>
      </c>
      <c r="G32" s="394">
        <f>G31+Bank3[[#This Row],[Money in/ (Money out)]]</f>
        <v>0</v>
      </c>
      <c r="I32" s="395">
        <f>IF(OR(C32="150 Directors advances", C32="120 accounts receivable", C32="720.2 Automobile - Insurance", C32="720.3 Automobile - License", C32="870.4 Rent - Insurance", C32="870.6 Rent - Property Tax", C32="870.7 Rent - Homeoffice", C32="870.9 Rent - Water"),
   0,
   IF(Dashboard!$F$5="Quick",
      IF(OR(C32="190 Automobile",C32="200 computer hardware",C32="210 Computer software",C32="220 Quickbooks software",C32="230 Office equipment",C32="240 Office furniture"),
         E32-(E32/(1+Dashboard!$F$4)),
         0
      ),
      IF(C32="750 Business promotion",
         E32-(E32/(1+4.793/100)),
         E32-(E32/(1+Dashboard!$F$4))
      )
   )
)</f>
        <v>0</v>
      </c>
      <c r="J32" s="40">
        <f>Bank3[[#This Row],[Money in/ (Money out)]]-Bank3[[#This Row],[GST/HST]]</f>
        <v>0</v>
      </c>
      <c r="L32" s="37">
        <f t="shared" si="1"/>
        <v>0</v>
      </c>
    </row>
    <row r="33" spans="1:12" x14ac:dyDescent="0.2">
      <c r="A33" s="418"/>
      <c r="D33" s="416">
        <f>_xlfn.XLOOKUP(C:C,Table1[for Import to Bank Register dropdown],Table1[for Pivot],0,0,1)</f>
        <v>0</v>
      </c>
      <c r="E33" s="422"/>
      <c r="F33" s="160">
        <f t="shared" si="0"/>
        <v>3333333</v>
      </c>
      <c r="G33" s="394">
        <f>G32+Bank3[[#This Row],[Money in/ (Money out)]]</f>
        <v>0</v>
      </c>
      <c r="I33" s="395">
        <f>IF(OR(C33="150 Directors advances", C33="120 accounts receivable", C33="720.2 Automobile - Insurance", C33="720.3 Automobile - License", C33="870.4 Rent - Insurance", C33="870.6 Rent - Property Tax", C33="870.7 Rent - Homeoffice", C33="870.9 Rent - Water"),
   0,
   IF(Dashboard!$F$5="Quick",
      IF(OR(C33="190 Automobile",C33="200 computer hardware",C33="210 Computer software",C33="220 Quickbooks software",C33="230 Office equipment",C33="240 Office furniture"),
         E33-(E33/(1+Dashboard!$F$4)),
         0
      ),
      IF(C33="750 Business promotion",
         E33-(E33/(1+4.793/100)),
         E33-(E33/(1+Dashboard!$F$4))
      )
   )
)</f>
        <v>0</v>
      </c>
      <c r="J33" s="40">
        <f>Bank3[[#This Row],[Money in/ (Money out)]]-Bank3[[#This Row],[GST/HST]]</f>
        <v>0</v>
      </c>
      <c r="L33" s="37">
        <f t="shared" si="1"/>
        <v>0</v>
      </c>
    </row>
    <row r="34" spans="1:12" x14ac:dyDescent="0.2">
      <c r="A34" s="418"/>
      <c r="D34" s="416">
        <f>_xlfn.XLOOKUP(C:C,Table1[for Import to Bank Register dropdown],Table1[for Pivot],0,0,1)</f>
        <v>0</v>
      </c>
      <c r="E34" s="422"/>
      <c r="F34" s="160">
        <f t="shared" si="0"/>
        <v>3333333</v>
      </c>
      <c r="G34" s="394">
        <f>G33+Bank3[[#This Row],[Money in/ (Money out)]]</f>
        <v>0</v>
      </c>
      <c r="I34" s="395">
        <f>IF(OR(C34="150 Directors advances", C34="120 accounts receivable", C34="720.2 Automobile - Insurance", C34="720.3 Automobile - License", C34="870.4 Rent - Insurance", C34="870.6 Rent - Property Tax", C34="870.7 Rent - Homeoffice", C34="870.9 Rent - Water"),
   0,
   IF(Dashboard!$F$5="Quick",
      IF(OR(C34="190 Automobile",C34="200 computer hardware",C34="210 Computer software",C34="220 Quickbooks software",C34="230 Office equipment",C34="240 Office furniture"),
         E34-(E34/(1+Dashboard!$F$4)),
         0
      ),
      IF(C34="750 Business promotion",
         E34-(E34/(1+4.793/100)),
         E34-(E34/(1+Dashboard!$F$4))
      )
   )
)</f>
        <v>0</v>
      </c>
      <c r="J34" s="40">
        <f>Bank3[[#This Row],[Money in/ (Money out)]]-Bank3[[#This Row],[GST/HST]]</f>
        <v>0</v>
      </c>
      <c r="L34" s="37">
        <f t="shared" si="1"/>
        <v>0</v>
      </c>
    </row>
    <row r="35" spans="1:12" x14ac:dyDescent="0.2">
      <c r="D35" s="416">
        <f>_xlfn.XLOOKUP(C:C,Table1[for Import to Bank Register dropdown],Table1[for Pivot],0,0,1)</f>
        <v>0</v>
      </c>
      <c r="E35" s="422"/>
      <c r="F35" s="160">
        <f t="shared" si="0"/>
        <v>3333333</v>
      </c>
      <c r="G35" s="394">
        <f>G34+Bank3[[#This Row],[Money in/ (Money out)]]</f>
        <v>0</v>
      </c>
      <c r="I35" s="395">
        <f>IF(OR(C35="150 Directors advances", C35="120 accounts receivable", C35="720.2 Automobile - Insurance", C35="720.3 Automobile - License", C35="870.4 Rent - Insurance", C35="870.6 Rent - Property Tax", C35="870.7 Rent - Homeoffice", C35="870.9 Rent - Water"),
   0,
   IF(Dashboard!$F$5="Quick",
      IF(OR(C35="190 Automobile",C35="200 computer hardware",C35="210 Computer software",C35="220 Quickbooks software",C35="230 Office equipment",C35="240 Office furniture"),
         E35-(E35/(1+Dashboard!$F$4)),
         0
      ),
      IF(C35="750 Business promotion",
         E35-(E35/(1+4.793/100)),
         E35-(E35/(1+Dashboard!$F$4))
      )
   )
)</f>
        <v>0</v>
      </c>
      <c r="J35" s="40">
        <f>Bank3[[#This Row],[Money in/ (Money out)]]-Bank3[[#This Row],[GST/HST]]</f>
        <v>0</v>
      </c>
      <c r="L35" s="37">
        <f t="shared" si="1"/>
        <v>0</v>
      </c>
    </row>
    <row r="36" spans="1:12" x14ac:dyDescent="0.2">
      <c r="D36" s="416">
        <f>_xlfn.XLOOKUP(C:C,Table1[for Import to Bank Register dropdown],Table1[for Pivot],0,0,1)</f>
        <v>0</v>
      </c>
      <c r="E36" s="422"/>
      <c r="F36" s="160">
        <f t="shared" si="0"/>
        <v>3333333</v>
      </c>
      <c r="G36" s="394">
        <f>G35+Bank3[[#This Row],[Money in/ (Money out)]]</f>
        <v>0</v>
      </c>
      <c r="I36" s="395">
        <f>IF(OR(C36="150 Directors advances", C36="120 accounts receivable", C36="720.2 Automobile - Insurance", C36="720.3 Automobile - License", C36="870.4 Rent - Insurance", C36="870.6 Rent - Property Tax", C36="870.7 Rent - Homeoffice", C36="870.9 Rent - Water"),
   0,
   IF(Dashboard!$F$5="Quick",
      IF(OR(C36="190 Automobile",C36="200 computer hardware",C36="210 Computer software",C36="220 Quickbooks software",C36="230 Office equipment",C36="240 Office furniture"),
         E36-(E36/(1+Dashboard!$F$4)),
         0
      ),
      IF(C36="750 Business promotion",
         E36-(E36/(1+4.793/100)),
         E36-(E36/(1+Dashboard!$F$4))
      )
   )
)</f>
        <v>0</v>
      </c>
      <c r="J36" s="40">
        <f>Bank3[[#This Row],[Money in/ (Money out)]]-Bank3[[#This Row],[GST/HST]]</f>
        <v>0</v>
      </c>
      <c r="L36" s="37">
        <f t="shared" si="1"/>
        <v>0</v>
      </c>
    </row>
    <row r="37" spans="1:12" x14ac:dyDescent="0.2">
      <c r="D37" s="416">
        <f>_xlfn.XLOOKUP(C:C,Table1[for Import to Bank Register dropdown],Table1[for Pivot],0,0,1)</f>
        <v>0</v>
      </c>
      <c r="E37" s="422"/>
      <c r="F37" s="160">
        <f t="shared" si="0"/>
        <v>3333333</v>
      </c>
      <c r="G37" s="394">
        <f>G36+Bank3[[#This Row],[Money in/ (Money out)]]</f>
        <v>0</v>
      </c>
      <c r="I37" s="395">
        <f>IF(OR(C37="150 Directors advances", C37="120 accounts receivable", C37="720.2 Automobile - Insurance", C37="720.3 Automobile - License", C37="870.4 Rent - Insurance", C37="870.6 Rent - Property Tax", C37="870.7 Rent - Homeoffice", C37="870.9 Rent - Water"),
   0,
   IF(Dashboard!$F$5="Quick",
      IF(OR(C37="190 Automobile",C37="200 computer hardware",C37="210 Computer software",C37="220 Quickbooks software",C37="230 Office equipment",C37="240 Office furniture"),
         E37-(E37/(1+Dashboard!$F$4)),
         0
      ),
      IF(C37="750 Business promotion",
         E37-(E37/(1+4.793/100)),
         E37-(E37/(1+Dashboard!$F$4))
      )
   )
)</f>
        <v>0</v>
      </c>
      <c r="J37" s="40">
        <f>Bank3[[#This Row],[Money in/ (Money out)]]-Bank3[[#This Row],[GST/HST]]</f>
        <v>0</v>
      </c>
      <c r="L37" s="37">
        <f t="shared" si="1"/>
        <v>0</v>
      </c>
    </row>
    <row r="38" spans="1:12" x14ac:dyDescent="0.2">
      <c r="D38" s="416">
        <f>_xlfn.XLOOKUP(C:C,Table1[for Import to Bank Register dropdown],Table1[for Pivot],0,0,1)</f>
        <v>0</v>
      </c>
      <c r="E38" s="422"/>
      <c r="F38" s="160">
        <f t="shared" si="0"/>
        <v>3333333</v>
      </c>
      <c r="G38" s="394">
        <f>G37+Bank3[[#This Row],[Money in/ (Money out)]]</f>
        <v>0</v>
      </c>
      <c r="I38" s="395">
        <f>IF(OR(C38="150 Directors advances", C38="120 accounts receivable", C38="720.2 Automobile - Insurance", C38="720.3 Automobile - License", C38="870.4 Rent - Insurance", C38="870.6 Rent - Property Tax", C38="870.7 Rent - Homeoffice", C38="870.9 Rent - Water"),
   0,
   IF(Dashboard!$F$5="Quick",
      IF(OR(C38="190 Automobile",C38="200 computer hardware",C38="210 Computer software",C38="220 Quickbooks software",C38="230 Office equipment",C38="240 Office furniture"),
         E38-(E38/(1+Dashboard!$F$4)),
         0
      ),
      IF(C38="750 Business promotion",
         E38-(E38/(1+4.793/100)),
         E38-(E38/(1+Dashboard!$F$4))
      )
   )
)</f>
        <v>0</v>
      </c>
      <c r="J38" s="40">
        <f>Bank3[[#This Row],[Money in/ (Money out)]]-Bank3[[#This Row],[GST/HST]]</f>
        <v>0</v>
      </c>
      <c r="L38" s="37">
        <f t="shared" si="1"/>
        <v>0</v>
      </c>
    </row>
    <row r="39" spans="1:12" x14ac:dyDescent="0.2">
      <c r="D39" s="416">
        <f>_xlfn.XLOOKUP(C:C,Table1[for Import to Bank Register dropdown],Table1[for Pivot],0,0,1)</f>
        <v>0</v>
      </c>
      <c r="E39" s="422"/>
      <c r="F39" s="160">
        <f t="shared" si="0"/>
        <v>3333333</v>
      </c>
      <c r="G39" s="394">
        <f>G38+Bank3[[#This Row],[Money in/ (Money out)]]</f>
        <v>0</v>
      </c>
      <c r="I39" s="395">
        <f>IF(OR(C39="150 Directors advances", C39="120 accounts receivable", C39="720.2 Automobile - Insurance", C39="720.3 Automobile - License", C39="870.4 Rent - Insurance", C39="870.6 Rent - Property Tax", C39="870.7 Rent - Homeoffice", C39="870.9 Rent - Water"),
   0,
   IF(Dashboard!$F$5="Quick",
      IF(OR(C39="190 Automobile",C39="200 computer hardware",C39="210 Computer software",C39="220 Quickbooks software",C39="230 Office equipment",C39="240 Office furniture"),
         E39-(E39/(1+Dashboard!$F$4)),
         0
      ),
      IF(C39="750 Business promotion",
         E39-(E39/(1+4.793/100)),
         E39-(E39/(1+Dashboard!$F$4))
      )
   )
)</f>
        <v>0</v>
      </c>
      <c r="J39" s="40">
        <f>Bank3[[#This Row],[Money in/ (Money out)]]-Bank3[[#This Row],[GST/HST]]</f>
        <v>0</v>
      </c>
      <c r="L39" s="37">
        <f t="shared" si="1"/>
        <v>0</v>
      </c>
    </row>
    <row r="40" spans="1:12" x14ac:dyDescent="0.2">
      <c r="D40" s="416">
        <f>_xlfn.XLOOKUP(C:C,Table1[for Import to Bank Register dropdown],Table1[for Pivot],0,0,1)</f>
        <v>0</v>
      </c>
      <c r="E40" s="422"/>
      <c r="F40" s="160">
        <f t="shared" si="0"/>
        <v>3333333</v>
      </c>
      <c r="G40" s="394">
        <f>G39+Bank3[[#This Row],[Money in/ (Money out)]]</f>
        <v>0</v>
      </c>
      <c r="I40" s="395">
        <f>IF(OR(C40="150 Directors advances", C40="120 accounts receivable", C40="720.2 Automobile - Insurance", C40="720.3 Automobile - License", C40="870.4 Rent - Insurance", C40="870.6 Rent - Property Tax", C40="870.7 Rent - Homeoffice", C40="870.9 Rent - Water"),
   0,
   IF(Dashboard!$F$5="Quick",
      IF(OR(C40="190 Automobile",C40="200 computer hardware",C40="210 Computer software",C40="220 Quickbooks software",C40="230 Office equipment",C40="240 Office furniture"),
         E40-(E40/(1+Dashboard!$F$4)),
         0
      ),
      IF(C40="750 Business promotion",
         E40-(E40/(1+4.793/100)),
         E40-(E40/(1+Dashboard!$F$4))
      )
   )
)</f>
        <v>0</v>
      </c>
      <c r="J40" s="40">
        <f>Bank3[[#This Row],[Money in/ (Money out)]]-Bank3[[#This Row],[GST/HST]]</f>
        <v>0</v>
      </c>
      <c r="L40" s="37">
        <f t="shared" si="1"/>
        <v>0</v>
      </c>
    </row>
    <row r="41" spans="1:12" x14ac:dyDescent="0.2">
      <c r="D41" s="416">
        <f>_xlfn.XLOOKUP(C:C,Table1[for Import to Bank Register dropdown],Table1[for Pivot],0,0,1)</f>
        <v>0</v>
      </c>
      <c r="E41" s="422"/>
      <c r="F41" s="160">
        <f t="shared" si="0"/>
        <v>3333333</v>
      </c>
      <c r="G41" s="394">
        <f>G40+Bank3[[#This Row],[Money in/ (Money out)]]</f>
        <v>0</v>
      </c>
      <c r="I41" s="395">
        <f>IF(OR(C41="150 Directors advances", C41="120 accounts receivable", C41="720.2 Automobile - Insurance", C41="720.3 Automobile - License", C41="870.4 Rent - Insurance", C41="870.6 Rent - Property Tax", C41="870.7 Rent - Homeoffice", C41="870.9 Rent - Water"),
   0,
   IF(Dashboard!$F$5="Quick",
      IF(OR(C41="190 Automobile",C41="200 computer hardware",C41="210 Computer software",C41="220 Quickbooks software",C41="230 Office equipment",C41="240 Office furniture"),
         E41-(E41/(1+Dashboard!$F$4)),
         0
      ),
      IF(C41="750 Business promotion",
         E41-(E41/(1+4.793/100)),
         E41-(E41/(1+Dashboard!$F$4))
      )
   )
)</f>
        <v>0</v>
      </c>
      <c r="J41" s="40">
        <f>Bank3[[#This Row],[Money in/ (Money out)]]-Bank3[[#This Row],[GST/HST]]</f>
        <v>0</v>
      </c>
      <c r="L41" s="37">
        <f t="shared" si="1"/>
        <v>0</v>
      </c>
    </row>
    <row r="42" spans="1:12" x14ac:dyDescent="0.2">
      <c r="D42" s="416">
        <f>_xlfn.XLOOKUP(C:C,Table1[for Import to Bank Register dropdown],Table1[for Pivot],0,0,1)</f>
        <v>0</v>
      </c>
      <c r="E42" s="422"/>
      <c r="F42" s="160">
        <f t="shared" si="0"/>
        <v>3333333</v>
      </c>
      <c r="G42" s="394">
        <f>G41+Bank3[[#This Row],[Money in/ (Money out)]]</f>
        <v>0</v>
      </c>
      <c r="I42" s="395">
        <f>IF(OR(C42="150 Directors advances", C42="120 accounts receivable", C42="720.2 Automobile - Insurance", C42="720.3 Automobile - License", C42="870.4 Rent - Insurance", C42="870.6 Rent - Property Tax", C42="870.7 Rent - Homeoffice", C42="870.9 Rent - Water"),
   0,
   IF(Dashboard!$F$5="Quick",
      IF(OR(C42="190 Automobile",C42="200 computer hardware",C42="210 Computer software",C42="220 Quickbooks software",C42="230 Office equipment",C42="240 Office furniture"),
         E42-(E42/(1+Dashboard!$F$4)),
         0
      ),
      IF(C42="750 Business promotion",
         E42-(E42/(1+4.793/100)),
         E42-(E42/(1+Dashboard!$F$4))
      )
   )
)</f>
        <v>0</v>
      </c>
      <c r="J42" s="40">
        <f>Bank3[[#This Row],[Money in/ (Money out)]]-Bank3[[#This Row],[GST/HST]]</f>
        <v>0</v>
      </c>
      <c r="L42" s="37">
        <f t="shared" si="1"/>
        <v>0</v>
      </c>
    </row>
    <row r="43" spans="1:12" x14ac:dyDescent="0.2">
      <c r="D43" s="416">
        <f>_xlfn.XLOOKUP(C:C,Table1[for Import to Bank Register dropdown],Table1[for Pivot],0,0,1)</f>
        <v>0</v>
      </c>
      <c r="E43" s="422"/>
      <c r="F43" s="160">
        <f t="shared" si="0"/>
        <v>3333333</v>
      </c>
      <c r="G43" s="394">
        <f>G42+Bank3[[#This Row],[Money in/ (Money out)]]</f>
        <v>0</v>
      </c>
      <c r="I43" s="395">
        <f>IF(OR(C43="150 Directors advances", C43="120 accounts receivable", C43="720.2 Automobile - Insurance", C43="720.3 Automobile - License", C43="870.4 Rent - Insurance", C43="870.6 Rent - Property Tax", C43="870.7 Rent - Homeoffice", C43="870.9 Rent - Water"),
   0,
   IF(Dashboard!$F$5="Quick",
      IF(OR(C43="190 Automobile",C43="200 computer hardware",C43="210 Computer software",C43="220 Quickbooks software",C43="230 Office equipment",C43="240 Office furniture"),
         E43-(E43/(1+Dashboard!$F$4)),
         0
      ),
      IF(C43="750 Business promotion",
         E43-(E43/(1+4.793/100)),
         E43-(E43/(1+Dashboard!$F$4))
      )
   )
)</f>
        <v>0</v>
      </c>
      <c r="J43" s="40">
        <f>Bank3[[#This Row],[Money in/ (Money out)]]-Bank3[[#This Row],[GST/HST]]</f>
        <v>0</v>
      </c>
      <c r="L43" s="37">
        <f t="shared" si="1"/>
        <v>0</v>
      </c>
    </row>
    <row r="44" spans="1:12" x14ac:dyDescent="0.2">
      <c r="D44" s="416">
        <f>_xlfn.XLOOKUP(C:C,Table1[for Import to Bank Register dropdown],Table1[for Pivot],0,0,1)</f>
        <v>0</v>
      </c>
      <c r="E44" s="422"/>
      <c r="F44" s="160">
        <f t="shared" si="0"/>
        <v>3333333</v>
      </c>
      <c r="G44" s="394">
        <f>G43+Bank3[[#This Row],[Money in/ (Money out)]]</f>
        <v>0</v>
      </c>
      <c r="I44" s="395">
        <f>IF(OR(C44="150 Directors advances", C44="120 accounts receivable", C44="720.2 Automobile - Insurance", C44="720.3 Automobile - License", C44="870.4 Rent - Insurance", C44="870.6 Rent - Property Tax", C44="870.7 Rent - Homeoffice", C44="870.9 Rent - Water"),
   0,
   IF(Dashboard!$F$5="Quick",
      IF(OR(C44="190 Automobile",C44="200 computer hardware",C44="210 Computer software",C44="220 Quickbooks software",C44="230 Office equipment",C44="240 Office furniture"),
         E44-(E44/(1+Dashboard!$F$4)),
         0
      ),
      IF(C44="750 Business promotion",
         E44-(E44/(1+4.793/100)),
         E44-(E44/(1+Dashboard!$F$4))
      )
   )
)</f>
        <v>0</v>
      </c>
      <c r="J44" s="40">
        <f>Bank3[[#This Row],[Money in/ (Money out)]]-Bank3[[#This Row],[GST/HST]]</f>
        <v>0</v>
      </c>
      <c r="L44" s="37">
        <f t="shared" si="1"/>
        <v>0</v>
      </c>
    </row>
    <row r="45" spans="1:12" x14ac:dyDescent="0.2">
      <c r="D45" s="416">
        <f>_xlfn.XLOOKUP(C:C,Table1[for Import to Bank Register dropdown],Table1[for Pivot],0,0,1)</f>
        <v>0</v>
      </c>
      <c r="E45" s="422"/>
      <c r="F45" s="160">
        <f t="shared" si="0"/>
        <v>3333333</v>
      </c>
      <c r="G45" s="394">
        <f>G44+Bank3[[#This Row],[Money in/ (Money out)]]</f>
        <v>0</v>
      </c>
      <c r="I45" s="395">
        <f>IF(OR(C45="150 Directors advances", C45="120 accounts receivable", C45="720.2 Automobile - Insurance", C45="720.3 Automobile - License", C45="870.4 Rent - Insurance", C45="870.6 Rent - Property Tax", C45="870.7 Rent - Homeoffice", C45="870.9 Rent - Water"),
   0,
   IF(Dashboard!$F$5="Quick",
      IF(OR(C45="190 Automobile",C45="200 computer hardware",C45="210 Computer software",C45="220 Quickbooks software",C45="230 Office equipment",C45="240 Office furniture"),
         E45-(E45/(1+Dashboard!$F$4)),
         0
      ),
      IF(C45="750 Business promotion",
         E45-(E45/(1+4.793/100)),
         E45-(E45/(1+Dashboard!$F$4))
      )
   )
)</f>
        <v>0</v>
      </c>
      <c r="J45" s="40">
        <f>Bank3[[#This Row],[Money in/ (Money out)]]-Bank3[[#This Row],[GST/HST]]</f>
        <v>0</v>
      </c>
      <c r="L45" s="37">
        <f t="shared" si="1"/>
        <v>0</v>
      </c>
    </row>
    <row r="46" spans="1:12" x14ac:dyDescent="0.2">
      <c r="D46" s="416">
        <f>_xlfn.XLOOKUP(C:C,Table1[for Import to Bank Register dropdown],Table1[for Pivot],0,0,1)</f>
        <v>0</v>
      </c>
      <c r="E46" s="422"/>
      <c r="F46" s="160">
        <f t="shared" si="0"/>
        <v>3333333</v>
      </c>
      <c r="G46" s="394">
        <f>G45+Bank3[[#This Row],[Money in/ (Money out)]]</f>
        <v>0</v>
      </c>
      <c r="I46" s="395">
        <f>IF(OR(C46="150 Directors advances", C46="120 accounts receivable", C46="720.2 Automobile - Insurance", C46="720.3 Automobile - License", C46="870.4 Rent - Insurance", C46="870.6 Rent - Property Tax", C46="870.7 Rent - Homeoffice", C46="870.9 Rent - Water"),
   0,
   IF(Dashboard!$F$5="Quick",
      IF(OR(C46="190 Automobile",C46="200 computer hardware",C46="210 Computer software",C46="220 Quickbooks software",C46="230 Office equipment",C46="240 Office furniture"),
         E46-(E46/(1+Dashboard!$F$4)),
         0
      ),
      IF(C46="750 Business promotion",
         E46-(E46/(1+4.793/100)),
         E46-(E46/(1+Dashboard!$F$4))
      )
   )
)</f>
        <v>0</v>
      </c>
      <c r="J46" s="40">
        <f>Bank3[[#This Row],[Money in/ (Money out)]]-Bank3[[#This Row],[GST/HST]]</f>
        <v>0</v>
      </c>
      <c r="L46" s="37">
        <f t="shared" si="1"/>
        <v>0</v>
      </c>
    </row>
    <row r="47" spans="1:12" x14ac:dyDescent="0.2">
      <c r="D47" s="416">
        <f>_xlfn.XLOOKUP(C:C,Table1[for Import to Bank Register dropdown],Table1[for Pivot],0,0,1)</f>
        <v>0</v>
      </c>
      <c r="E47" s="422"/>
      <c r="F47" s="160">
        <f t="shared" si="0"/>
        <v>3333333</v>
      </c>
      <c r="G47" s="394">
        <f>G46+Bank3[[#This Row],[Money in/ (Money out)]]</f>
        <v>0</v>
      </c>
      <c r="I47" s="395">
        <f>IF(OR(C47="150 Directors advances", C47="120 accounts receivable", C47="720.2 Automobile - Insurance", C47="720.3 Automobile - License", C47="870.4 Rent - Insurance", C47="870.6 Rent - Property Tax", C47="870.7 Rent - Homeoffice", C47="870.9 Rent - Water"),
   0,
   IF(Dashboard!$F$5="Quick",
      IF(OR(C47="190 Automobile",C47="200 computer hardware",C47="210 Computer software",C47="220 Quickbooks software",C47="230 Office equipment",C47="240 Office furniture"),
         E47-(E47/(1+Dashboard!$F$4)),
         0
      ),
      IF(C47="750 Business promotion",
         E47-(E47/(1+4.793/100)),
         E47-(E47/(1+Dashboard!$F$4))
      )
   )
)</f>
        <v>0</v>
      </c>
      <c r="J47" s="40">
        <f>Bank3[[#This Row],[Money in/ (Money out)]]-Bank3[[#This Row],[GST/HST]]</f>
        <v>0</v>
      </c>
      <c r="L47" s="37">
        <f t="shared" si="1"/>
        <v>0</v>
      </c>
    </row>
    <row r="48" spans="1:12" x14ac:dyDescent="0.2">
      <c r="D48" s="416">
        <f>_xlfn.XLOOKUP(C:C,Table1[for Import to Bank Register dropdown],Table1[for Pivot],0,0,1)</f>
        <v>0</v>
      </c>
      <c r="E48" s="422"/>
      <c r="F48" s="160">
        <f t="shared" si="0"/>
        <v>3333333</v>
      </c>
      <c r="G48" s="394">
        <f>G47+Bank3[[#This Row],[Money in/ (Money out)]]</f>
        <v>0</v>
      </c>
      <c r="I48" s="395">
        <f>IF(OR(C48="150 Directors advances", C48="120 accounts receivable", C48="720.2 Automobile - Insurance", C48="720.3 Automobile - License", C48="870.4 Rent - Insurance", C48="870.6 Rent - Property Tax", C48="870.7 Rent - Homeoffice", C48="870.9 Rent - Water"),
   0,
   IF(Dashboard!$F$5="Quick",
      IF(OR(C48="190 Automobile",C48="200 computer hardware",C48="210 Computer software",C48="220 Quickbooks software",C48="230 Office equipment",C48="240 Office furniture"),
         E48-(E48/(1+Dashboard!$F$4)),
         0
      ),
      IF(C48="750 Business promotion",
         E48-(E48/(1+4.793/100)),
         E48-(E48/(1+Dashboard!$F$4))
      )
   )
)</f>
        <v>0</v>
      </c>
      <c r="J48" s="40">
        <f>Bank3[[#This Row],[Money in/ (Money out)]]-Bank3[[#This Row],[GST/HST]]</f>
        <v>0</v>
      </c>
      <c r="L48" s="37">
        <f t="shared" si="1"/>
        <v>0</v>
      </c>
    </row>
    <row r="49" spans="4:12" x14ac:dyDescent="0.2">
      <c r="D49" s="416">
        <f>_xlfn.XLOOKUP(C:C,Table1[for Import to Bank Register dropdown],Table1[for Pivot],0,0,1)</f>
        <v>0</v>
      </c>
      <c r="E49" s="422"/>
      <c r="F49" s="160">
        <f t="shared" si="0"/>
        <v>3333333</v>
      </c>
      <c r="G49" s="394">
        <f>G48+Bank3[[#This Row],[Money in/ (Money out)]]</f>
        <v>0</v>
      </c>
      <c r="I49" s="395">
        <f>IF(OR(C49="150 Directors advances", C49="120 accounts receivable", C49="720.2 Automobile - Insurance", C49="720.3 Automobile - License", C49="870.4 Rent - Insurance", C49="870.6 Rent - Property Tax", C49="870.7 Rent - Homeoffice", C49="870.9 Rent - Water"),
   0,
   IF(Dashboard!$F$5="Quick",
      IF(OR(C49="190 Automobile",C49="200 computer hardware",C49="210 Computer software",C49="220 Quickbooks software",C49="230 Office equipment",C49="240 Office furniture"),
         E49-(E49/(1+Dashboard!$F$4)),
         0
      ),
      IF(C49="750 Business promotion",
         E49-(E49/(1+4.793/100)),
         E49-(E49/(1+Dashboard!$F$4))
      )
   )
)</f>
        <v>0</v>
      </c>
      <c r="J49" s="40">
        <f>Bank3[[#This Row],[Money in/ (Money out)]]-Bank3[[#This Row],[GST/HST]]</f>
        <v>0</v>
      </c>
      <c r="L49" s="37">
        <f t="shared" si="1"/>
        <v>0</v>
      </c>
    </row>
    <row r="50" spans="4:12" x14ac:dyDescent="0.2">
      <c r="D50" s="416">
        <f>_xlfn.XLOOKUP(C:C,Table1[for Import to Bank Register dropdown],Table1[for Pivot],0,0,1)</f>
        <v>0</v>
      </c>
      <c r="E50" s="422"/>
      <c r="F50" s="160">
        <f t="shared" si="0"/>
        <v>3333333</v>
      </c>
      <c r="G50" s="394">
        <f>G49+Bank3[[#This Row],[Money in/ (Money out)]]</f>
        <v>0</v>
      </c>
      <c r="I50" s="395">
        <f>IF(OR(C50="150 Directors advances", C50="120 accounts receivable", C50="720.2 Automobile - Insurance", C50="720.3 Automobile - License", C50="870.4 Rent - Insurance", C50="870.6 Rent - Property Tax", C50="870.7 Rent - Homeoffice", C50="870.9 Rent - Water"),
   0,
   IF(Dashboard!$F$5="Quick",
      IF(OR(C50="190 Automobile",C50="200 computer hardware",C50="210 Computer software",C50="220 Quickbooks software",C50="230 Office equipment",C50="240 Office furniture"),
         E50-(E50/(1+Dashboard!$F$4)),
         0
      ),
      IF(C50="750 Business promotion",
         E50-(E50/(1+4.793/100)),
         E50-(E50/(1+Dashboard!$F$4))
      )
   )
)</f>
        <v>0</v>
      </c>
      <c r="J50" s="40">
        <f>Bank3[[#This Row],[Money in/ (Money out)]]-Bank3[[#This Row],[GST/HST]]</f>
        <v>0</v>
      </c>
      <c r="L50" s="37">
        <f t="shared" si="1"/>
        <v>0</v>
      </c>
    </row>
    <row r="51" spans="4:12" x14ac:dyDescent="0.2">
      <c r="D51" s="416">
        <f>_xlfn.XLOOKUP(C:C,Table1[for Import to Bank Register dropdown],Table1[for Pivot],0,0,1)</f>
        <v>0</v>
      </c>
      <c r="E51" s="422"/>
      <c r="F51" s="160">
        <f t="shared" si="0"/>
        <v>3333333</v>
      </c>
      <c r="G51" s="394">
        <f>G50+Bank3[[#This Row],[Money in/ (Money out)]]</f>
        <v>0</v>
      </c>
      <c r="I51" s="395">
        <f>IF(OR(C51="150 Directors advances", C51="120 accounts receivable", C51="720.2 Automobile - Insurance", C51="720.3 Automobile - License", C51="870.4 Rent - Insurance", C51="870.6 Rent - Property Tax", C51="870.7 Rent - Homeoffice", C51="870.9 Rent - Water"),
   0,
   IF(Dashboard!$F$5="Quick",
      IF(OR(C51="190 Automobile",C51="200 computer hardware",C51="210 Computer software",C51="220 Quickbooks software",C51="230 Office equipment",C51="240 Office furniture"),
         E51-(E51/(1+Dashboard!$F$4)),
         0
      ),
      IF(C51="750 Business promotion",
         E51-(E51/(1+4.793/100)),
         E51-(E51/(1+Dashboard!$F$4))
      )
   )
)</f>
        <v>0</v>
      </c>
      <c r="J51" s="40">
        <f>Bank3[[#This Row],[Money in/ (Money out)]]-Bank3[[#This Row],[GST/HST]]</f>
        <v>0</v>
      </c>
      <c r="L51" s="37">
        <f t="shared" si="1"/>
        <v>0</v>
      </c>
    </row>
    <row r="52" spans="4:12" x14ac:dyDescent="0.2">
      <c r="D52" s="416">
        <f>_xlfn.XLOOKUP(C:C,Table1[for Import to Bank Register dropdown],Table1[for Pivot],0,0,1)</f>
        <v>0</v>
      </c>
      <c r="E52" s="422"/>
      <c r="F52" s="160">
        <f t="shared" si="0"/>
        <v>3333333</v>
      </c>
      <c r="G52" s="394">
        <f>G51+Bank3[[#This Row],[Money in/ (Money out)]]</f>
        <v>0</v>
      </c>
      <c r="I52" s="395">
        <f>IF(OR(C52="150 Directors advances", C52="120 accounts receivable", C52="720.2 Automobile - Insurance", C52="720.3 Automobile - License", C52="870.4 Rent - Insurance", C52="870.6 Rent - Property Tax", C52="870.7 Rent - Homeoffice", C52="870.9 Rent - Water"),
   0,
   IF(Dashboard!$F$5="Quick",
      IF(OR(C52="190 Automobile",C52="200 computer hardware",C52="210 Computer software",C52="220 Quickbooks software",C52="230 Office equipment",C52="240 Office furniture"),
         E52-(E52/(1+Dashboard!$F$4)),
         0
      ),
      IF(C52="750 Business promotion",
         E52-(E52/(1+4.793/100)),
         E52-(E52/(1+Dashboard!$F$4))
      )
   )
)</f>
        <v>0</v>
      </c>
      <c r="J52" s="40">
        <f>Bank3[[#This Row],[Money in/ (Money out)]]-Bank3[[#This Row],[GST/HST]]</f>
        <v>0</v>
      </c>
      <c r="L52" s="37">
        <f t="shared" si="1"/>
        <v>0</v>
      </c>
    </row>
    <row r="53" spans="4:12" x14ac:dyDescent="0.2">
      <c r="D53" s="416">
        <f>_xlfn.XLOOKUP(C:C,Table1[for Import to Bank Register dropdown],Table1[for Pivot],0,0,1)</f>
        <v>0</v>
      </c>
      <c r="E53" s="422"/>
      <c r="F53" s="160">
        <f t="shared" si="0"/>
        <v>3333333</v>
      </c>
      <c r="G53" s="394">
        <f>G52+Bank3[[#This Row],[Money in/ (Money out)]]</f>
        <v>0</v>
      </c>
      <c r="I53" s="395">
        <f>IF(OR(C53="150 Directors advances", C53="120 accounts receivable", C53="720.2 Automobile - Insurance", C53="720.3 Automobile - License", C53="870.4 Rent - Insurance", C53="870.6 Rent - Property Tax", C53="870.7 Rent - Homeoffice", C53="870.9 Rent - Water"),
   0,
   IF(Dashboard!$F$5="Quick",
      IF(OR(C53="190 Automobile",C53="200 computer hardware",C53="210 Computer software",C53="220 Quickbooks software",C53="230 Office equipment",C53="240 Office furniture"),
         E53-(E53/(1+Dashboard!$F$4)),
         0
      ),
      IF(C53="750 Business promotion",
         E53-(E53/(1+4.793/100)),
         E53-(E53/(1+Dashboard!$F$4))
      )
   )
)</f>
        <v>0</v>
      </c>
      <c r="J53" s="40">
        <f>Bank3[[#This Row],[Money in/ (Money out)]]-Bank3[[#This Row],[GST/HST]]</f>
        <v>0</v>
      </c>
      <c r="L53" s="37">
        <f t="shared" si="1"/>
        <v>0</v>
      </c>
    </row>
    <row r="54" spans="4:12" x14ac:dyDescent="0.2">
      <c r="D54" s="416">
        <f>_xlfn.XLOOKUP(C:C,Table1[for Import to Bank Register dropdown],Table1[for Pivot],0,0,1)</f>
        <v>0</v>
      </c>
      <c r="E54" s="422"/>
      <c r="F54" s="160">
        <f t="shared" si="0"/>
        <v>3333333</v>
      </c>
      <c r="G54" s="394">
        <f>G53+Bank3[[#This Row],[Money in/ (Money out)]]</f>
        <v>0</v>
      </c>
      <c r="I54" s="395">
        <f>IF(OR(C54="150 Directors advances", C54="120 accounts receivable", C54="720.2 Automobile - Insurance", C54="720.3 Automobile - License", C54="870.4 Rent - Insurance", C54="870.6 Rent - Property Tax", C54="870.7 Rent - Homeoffice", C54="870.9 Rent - Water"),
   0,
   IF(Dashboard!$F$5="Quick",
      IF(OR(C54="190 Automobile",C54="200 computer hardware",C54="210 Computer software",C54="220 Quickbooks software",C54="230 Office equipment",C54="240 Office furniture"),
         E54-(E54/(1+Dashboard!$F$4)),
         0
      ),
      IF(C54="750 Business promotion",
         E54-(E54/(1+4.793/100)),
         E54-(E54/(1+Dashboard!$F$4))
      )
   )
)</f>
        <v>0</v>
      </c>
      <c r="J54" s="40">
        <f>Bank3[[#This Row],[Money in/ (Money out)]]-Bank3[[#This Row],[GST/HST]]</f>
        <v>0</v>
      </c>
      <c r="L54" s="37">
        <f t="shared" si="1"/>
        <v>0</v>
      </c>
    </row>
    <row r="55" spans="4:12" x14ac:dyDescent="0.2">
      <c r="D55" s="416">
        <f>_xlfn.XLOOKUP(C:C,Table1[for Import to Bank Register dropdown],Table1[for Pivot],0,0,1)</f>
        <v>0</v>
      </c>
      <c r="E55" s="422"/>
      <c r="F55" s="160">
        <f t="shared" si="0"/>
        <v>3333333</v>
      </c>
      <c r="G55" s="394">
        <f>G54+Bank3[[#This Row],[Money in/ (Money out)]]</f>
        <v>0</v>
      </c>
      <c r="I55" s="395">
        <f>IF(OR(C55="150 Directors advances", C55="120 accounts receivable", C55="720.2 Automobile - Insurance", C55="720.3 Automobile - License", C55="870.4 Rent - Insurance", C55="870.6 Rent - Property Tax", C55="870.7 Rent - Homeoffice", C55="870.9 Rent - Water"),
   0,
   IF(Dashboard!$F$5="Quick",
      IF(OR(C55="190 Automobile",C55="200 computer hardware",C55="210 Computer software",C55="220 Quickbooks software",C55="230 Office equipment",C55="240 Office furniture"),
         E55-(E55/(1+Dashboard!$F$4)),
         0
      ),
      IF(C55="750 Business promotion",
         E55-(E55/(1+4.793/100)),
         E55-(E55/(1+Dashboard!$F$4))
      )
   )
)</f>
        <v>0</v>
      </c>
      <c r="J55" s="40">
        <f>Bank3[[#This Row],[Money in/ (Money out)]]-Bank3[[#This Row],[GST/HST]]</f>
        <v>0</v>
      </c>
      <c r="L55" s="37">
        <f t="shared" si="1"/>
        <v>0</v>
      </c>
    </row>
    <row r="56" spans="4:12" x14ac:dyDescent="0.2">
      <c r="D56" s="416">
        <f>_xlfn.XLOOKUP(C:C,Table1[for Import to Bank Register dropdown],Table1[for Pivot],0,0,1)</f>
        <v>0</v>
      </c>
      <c r="E56" s="422"/>
      <c r="F56" s="160">
        <f t="shared" si="0"/>
        <v>3333333</v>
      </c>
      <c r="G56" s="394">
        <f>G55+Bank3[[#This Row],[Money in/ (Money out)]]</f>
        <v>0</v>
      </c>
      <c r="I56" s="395">
        <f>IF(OR(C56="150 Directors advances", C56="120 accounts receivable", C56="720.2 Automobile - Insurance", C56="720.3 Automobile - License", C56="870.4 Rent - Insurance", C56="870.6 Rent - Property Tax", C56="870.7 Rent - Homeoffice", C56="870.9 Rent - Water"),
   0,
   IF(Dashboard!$F$5="Quick",
      IF(OR(C56="190 Automobile",C56="200 computer hardware",C56="210 Computer software",C56="220 Quickbooks software",C56="230 Office equipment",C56="240 Office furniture"),
         E56-(E56/(1+Dashboard!$F$4)),
         0
      ),
      IF(C56="750 Business promotion",
         E56-(E56/(1+4.793/100)),
         E56-(E56/(1+Dashboard!$F$4))
      )
   )
)</f>
        <v>0</v>
      </c>
      <c r="J56" s="40">
        <f>Bank3[[#This Row],[Money in/ (Money out)]]-Bank3[[#This Row],[GST/HST]]</f>
        <v>0</v>
      </c>
      <c r="L56" s="37">
        <f t="shared" si="1"/>
        <v>0</v>
      </c>
    </row>
    <row r="57" spans="4:12" x14ac:dyDescent="0.2">
      <c r="D57" s="416">
        <f>_xlfn.XLOOKUP(C:C,Table1[for Import to Bank Register dropdown],Table1[for Pivot],0,0,1)</f>
        <v>0</v>
      </c>
      <c r="E57" s="422"/>
      <c r="F57" s="160">
        <f t="shared" si="0"/>
        <v>3333333</v>
      </c>
      <c r="G57" s="394">
        <f>G56+Bank3[[#This Row],[Money in/ (Money out)]]</f>
        <v>0</v>
      </c>
      <c r="I57" s="395">
        <f>IF(OR(C57="150 Directors advances", C57="120 accounts receivable", C57="720.2 Automobile - Insurance", C57="720.3 Automobile - License", C57="870.4 Rent - Insurance", C57="870.6 Rent - Property Tax", C57="870.7 Rent - Homeoffice", C57="870.9 Rent - Water"),
   0,
   IF(Dashboard!$F$5="Quick",
      IF(OR(C57="190 Automobile",C57="200 computer hardware",C57="210 Computer software",C57="220 Quickbooks software",C57="230 Office equipment",C57="240 Office furniture"),
         E57-(E57/(1+Dashboard!$F$4)),
         0
      ),
      IF(C57="750 Business promotion",
         E57-(E57/(1+4.793/100)),
         E57-(E57/(1+Dashboard!$F$4))
      )
   )
)</f>
        <v>0</v>
      </c>
      <c r="J57" s="40">
        <f>Bank3[[#This Row],[Money in/ (Money out)]]-Bank3[[#This Row],[GST/HST]]</f>
        <v>0</v>
      </c>
      <c r="L57" s="37">
        <f t="shared" si="1"/>
        <v>0</v>
      </c>
    </row>
    <row r="58" spans="4:12" x14ac:dyDescent="0.2">
      <c r="D58" s="416">
        <f>_xlfn.XLOOKUP(C:C,Table1[for Import to Bank Register dropdown],Table1[for Pivot],0,0,1)</f>
        <v>0</v>
      </c>
      <c r="E58" s="422"/>
      <c r="F58" s="160">
        <f t="shared" si="0"/>
        <v>3333333</v>
      </c>
      <c r="G58" s="394">
        <f>G57+Bank3[[#This Row],[Money in/ (Money out)]]</f>
        <v>0</v>
      </c>
      <c r="I58" s="395">
        <f>IF(OR(C58="150 Directors advances", C58="120 accounts receivable", C58="720.2 Automobile - Insurance", C58="720.3 Automobile - License", C58="870.4 Rent - Insurance", C58="870.6 Rent - Property Tax", C58="870.7 Rent - Homeoffice", C58="870.9 Rent - Water"),
   0,
   IF(Dashboard!$F$5="Quick",
      IF(OR(C58="190 Automobile",C58="200 computer hardware",C58="210 Computer software",C58="220 Quickbooks software",C58="230 Office equipment",C58="240 Office furniture"),
         E58-(E58/(1+Dashboard!$F$4)),
         0
      ),
      IF(C58="750 Business promotion",
         E58-(E58/(1+4.793/100)),
         E58-(E58/(1+Dashboard!$F$4))
      )
   )
)</f>
        <v>0</v>
      </c>
      <c r="J58" s="40">
        <f>Bank3[[#This Row],[Money in/ (Money out)]]-Bank3[[#This Row],[GST/HST]]</f>
        <v>0</v>
      </c>
      <c r="L58" s="37">
        <f t="shared" si="1"/>
        <v>0</v>
      </c>
    </row>
    <row r="59" spans="4:12" x14ac:dyDescent="0.2">
      <c r="D59" s="416">
        <f>_xlfn.XLOOKUP(C:C,Table1[for Import to Bank Register dropdown],Table1[for Pivot],0,0,1)</f>
        <v>0</v>
      </c>
      <c r="E59" s="422"/>
      <c r="F59" s="160">
        <f t="shared" si="0"/>
        <v>3333333</v>
      </c>
      <c r="G59" s="394">
        <f>G58+Bank3[[#This Row],[Money in/ (Money out)]]</f>
        <v>0</v>
      </c>
      <c r="I59" s="395">
        <f>IF(OR(C59="150 Directors advances", C59="120 accounts receivable", C59="720.2 Automobile - Insurance", C59="720.3 Automobile - License", C59="870.4 Rent - Insurance", C59="870.6 Rent - Property Tax", C59="870.7 Rent - Homeoffice", C59="870.9 Rent - Water"),
   0,
   IF(Dashboard!$F$5="Quick",
      IF(OR(C59="190 Automobile",C59="200 computer hardware",C59="210 Computer software",C59="220 Quickbooks software",C59="230 Office equipment",C59="240 Office furniture"),
         E59-(E59/(1+Dashboard!$F$4)),
         0
      ),
      IF(C59="750 Business promotion",
         E59-(E59/(1+4.793/100)),
         E59-(E59/(1+Dashboard!$F$4))
      )
   )
)</f>
        <v>0</v>
      </c>
      <c r="J59" s="40">
        <f>Bank3[[#This Row],[Money in/ (Money out)]]-Bank3[[#This Row],[GST/HST]]</f>
        <v>0</v>
      </c>
      <c r="L59" s="37">
        <f t="shared" si="1"/>
        <v>0</v>
      </c>
    </row>
    <row r="60" spans="4:12" x14ac:dyDescent="0.2">
      <c r="D60" s="416">
        <f>_xlfn.XLOOKUP(C:C,Table1[for Import to Bank Register dropdown],Table1[for Pivot],0,0,1)</f>
        <v>0</v>
      </c>
      <c r="E60" s="422"/>
      <c r="F60" s="160">
        <f t="shared" si="0"/>
        <v>3333333</v>
      </c>
      <c r="G60" s="394">
        <f>G59+Bank3[[#This Row],[Money in/ (Money out)]]</f>
        <v>0</v>
      </c>
      <c r="I60" s="395">
        <f>IF(OR(C60="150 Directors advances", C60="120 accounts receivable", C60="720.2 Automobile - Insurance", C60="720.3 Automobile - License", C60="870.4 Rent - Insurance", C60="870.6 Rent - Property Tax", C60="870.7 Rent - Homeoffice", C60="870.9 Rent - Water"),
   0,
   IF(Dashboard!$F$5="Quick",
      IF(OR(C60="190 Automobile",C60="200 computer hardware",C60="210 Computer software",C60="220 Quickbooks software",C60="230 Office equipment",C60="240 Office furniture"),
         E60-(E60/(1+Dashboard!$F$4)),
         0
      ),
      IF(C60="750 Business promotion",
         E60-(E60/(1+4.793/100)),
         E60-(E60/(1+Dashboard!$F$4))
      )
   )
)</f>
        <v>0</v>
      </c>
      <c r="J60" s="40">
        <f>Bank3[[#This Row],[Money in/ (Money out)]]-Bank3[[#This Row],[GST/HST]]</f>
        <v>0</v>
      </c>
      <c r="L60" s="37">
        <f t="shared" si="1"/>
        <v>0</v>
      </c>
    </row>
    <row r="61" spans="4:12" x14ac:dyDescent="0.2">
      <c r="D61" s="416">
        <f>_xlfn.XLOOKUP(C:C,Table1[for Import to Bank Register dropdown],Table1[for Pivot],0,0,1)</f>
        <v>0</v>
      </c>
      <c r="E61" s="422"/>
      <c r="F61" s="160">
        <f t="shared" si="0"/>
        <v>3333333</v>
      </c>
      <c r="G61" s="394">
        <f>G60+Bank3[[#This Row],[Money in/ (Money out)]]</f>
        <v>0</v>
      </c>
      <c r="I61" s="395">
        <f>IF(OR(C61="150 Directors advances", C61="120 accounts receivable", C61="720.2 Automobile - Insurance", C61="720.3 Automobile - License", C61="870.4 Rent - Insurance", C61="870.6 Rent - Property Tax", C61="870.7 Rent - Homeoffice", C61="870.9 Rent - Water"),
   0,
   IF(Dashboard!$F$5="Quick",
      IF(OR(C61="190 Automobile",C61="200 computer hardware",C61="210 Computer software",C61="220 Quickbooks software",C61="230 Office equipment",C61="240 Office furniture"),
         E61-(E61/(1+Dashboard!$F$4)),
         0
      ),
      IF(C61="750 Business promotion",
         E61-(E61/(1+4.793/100)),
         E61-(E61/(1+Dashboard!$F$4))
      )
   )
)</f>
        <v>0</v>
      </c>
      <c r="J61" s="40">
        <f>Bank3[[#This Row],[Money in/ (Money out)]]-Bank3[[#This Row],[GST/HST]]</f>
        <v>0</v>
      </c>
      <c r="L61" s="37">
        <f t="shared" si="1"/>
        <v>0</v>
      </c>
    </row>
    <row r="62" spans="4:12" x14ac:dyDescent="0.2">
      <c r="D62" s="416">
        <f>_xlfn.XLOOKUP(C:C,Table1[for Import to Bank Register dropdown],Table1[for Pivot],0,0,1)</f>
        <v>0</v>
      </c>
      <c r="E62" s="422"/>
      <c r="F62" s="160">
        <f t="shared" si="0"/>
        <v>3333333</v>
      </c>
      <c r="G62" s="394">
        <f>G61+Bank3[[#This Row],[Money in/ (Money out)]]</f>
        <v>0</v>
      </c>
      <c r="I62" s="395">
        <f>IF(OR(C62="150 Directors advances", C62="120 accounts receivable", C62="720.2 Automobile - Insurance", C62="720.3 Automobile - License", C62="870.4 Rent - Insurance", C62="870.6 Rent - Property Tax", C62="870.7 Rent - Homeoffice", C62="870.9 Rent - Water"),
   0,
   IF(Dashboard!$F$5="Quick",
      IF(OR(C62="190 Automobile",C62="200 computer hardware",C62="210 Computer software",C62="220 Quickbooks software",C62="230 Office equipment",C62="240 Office furniture"),
         E62-(E62/(1+Dashboard!$F$4)),
         0
      ),
      IF(C62="750 Business promotion",
         E62-(E62/(1+4.793/100)),
         E62-(E62/(1+Dashboard!$F$4))
      )
   )
)</f>
        <v>0</v>
      </c>
      <c r="J62" s="40">
        <f>Bank3[[#This Row],[Money in/ (Money out)]]-Bank3[[#This Row],[GST/HST]]</f>
        <v>0</v>
      </c>
      <c r="L62" s="37">
        <f t="shared" si="1"/>
        <v>0</v>
      </c>
    </row>
    <row r="63" spans="4:12" x14ac:dyDescent="0.2">
      <c r="D63" s="416">
        <f>_xlfn.XLOOKUP(C:C,Table1[for Import to Bank Register dropdown],Table1[for Pivot],0,0,1)</f>
        <v>0</v>
      </c>
      <c r="E63" s="422"/>
      <c r="F63" s="160">
        <f t="shared" si="0"/>
        <v>3333333</v>
      </c>
      <c r="G63" s="394">
        <f>G62+Bank3[[#This Row],[Money in/ (Money out)]]</f>
        <v>0</v>
      </c>
      <c r="I63" s="395">
        <f>IF(OR(C63="150 Directors advances", C63="120 accounts receivable", C63="720.2 Automobile - Insurance", C63="720.3 Automobile - License", C63="870.4 Rent - Insurance", C63="870.6 Rent - Property Tax", C63="870.7 Rent - Homeoffice", C63="870.9 Rent - Water"),
   0,
   IF(Dashboard!$F$5="Quick",
      IF(OR(C63="190 Automobile",C63="200 computer hardware",C63="210 Computer software",C63="220 Quickbooks software",C63="230 Office equipment",C63="240 Office furniture"),
         E63-(E63/(1+Dashboard!$F$4)),
         0
      ),
      IF(C63="750 Business promotion",
         E63-(E63/(1+4.793/100)),
         E63-(E63/(1+Dashboard!$F$4))
      )
   )
)</f>
        <v>0</v>
      </c>
      <c r="J63" s="40">
        <f>Bank3[[#This Row],[Money in/ (Money out)]]-Bank3[[#This Row],[GST/HST]]</f>
        <v>0</v>
      </c>
      <c r="L63" s="37">
        <f t="shared" si="1"/>
        <v>0</v>
      </c>
    </row>
    <row r="64" spans="4:12" x14ac:dyDescent="0.2">
      <c r="D64" s="416">
        <f>_xlfn.XLOOKUP(C:C,Table1[for Import to Bank Register dropdown],Table1[for Pivot],0,0,1)</f>
        <v>0</v>
      </c>
      <c r="E64" s="422"/>
      <c r="F64" s="160">
        <f t="shared" si="0"/>
        <v>3333333</v>
      </c>
      <c r="G64" s="394">
        <f>G63+Bank3[[#This Row],[Money in/ (Money out)]]</f>
        <v>0</v>
      </c>
      <c r="I64" s="395">
        <f>IF(OR(C64="150 Directors advances", C64="120 accounts receivable", C64="720.2 Automobile - Insurance", C64="720.3 Automobile - License", C64="870.4 Rent - Insurance", C64="870.6 Rent - Property Tax", C64="870.7 Rent - Homeoffice", C64="870.9 Rent - Water"),
   0,
   IF(Dashboard!$F$5="Quick",
      IF(OR(C64="190 Automobile",C64="200 computer hardware",C64="210 Computer software",C64="220 Quickbooks software",C64="230 Office equipment",C64="240 Office furniture"),
         E64-(E64/(1+Dashboard!$F$4)),
         0
      ),
      IF(C64="750 Business promotion",
         E64-(E64/(1+4.793/100)),
         E64-(E64/(1+Dashboard!$F$4))
      )
   )
)</f>
        <v>0</v>
      </c>
      <c r="J64" s="40">
        <f>Bank3[[#This Row],[Money in/ (Money out)]]-Bank3[[#This Row],[GST/HST]]</f>
        <v>0</v>
      </c>
      <c r="L64" s="37">
        <f t="shared" si="1"/>
        <v>0</v>
      </c>
    </row>
    <row r="65" spans="4:12" x14ac:dyDescent="0.2">
      <c r="D65" s="416">
        <f>_xlfn.XLOOKUP(C:C,Table1[for Import to Bank Register dropdown],Table1[for Pivot],0,0,1)</f>
        <v>0</v>
      </c>
      <c r="E65" s="422"/>
      <c r="F65" s="160">
        <f t="shared" si="0"/>
        <v>3333333</v>
      </c>
      <c r="G65" s="394">
        <f>G64+Bank3[[#This Row],[Money in/ (Money out)]]</f>
        <v>0</v>
      </c>
      <c r="I65" s="395">
        <f>IF(OR(C65="150 Directors advances", C65="120 accounts receivable", C65="720.2 Automobile - Insurance", C65="720.3 Automobile - License", C65="870.4 Rent - Insurance", C65="870.6 Rent - Property Tax", C65="870.7 Rent - Homeoffice", C65="870.9 Rent - Water"),
   0,
   IF(Dashboard!$F$5="Quick",
      IF(OR(C65="190 Automobile",C65="200 computer hardware",C65="210 Computer software",C65="220 Quickbooks software",C65="230 Office equipment",C65="240 Office furniture"),
         E65-(E65/(1+Dashboard!$F$4)),
         0
      ),
      IF(C65="750 Business promotion",
         E65-(E65/(1+4.793/100)),
         E65-(E65/(1+Dashboard!$F$4))
      )
   )
)</f>
        <v>0</v>
      </c>
      <c r="J65" s="40">
        <f>Bank3[[#This Row],[Money in/ (Money out)]]-Bank3[[#This Row],[GST/HST]]</f>
        <v>0</v>
      </c>
      <c r="L65" s="37">
        <f t="shared" si="1"/>
        <v>0</v>
      </c>
    </row>
    <row r="66" spans="4:12" x14ac:dyDescent="0.2">
      <c r="D66" s="416">
        <f>_xlfn.XLOOKUP(C:C,Table1[for Import to Bank Register dropdown],Table1[for Pivot],0,0,1)</f>
        <v>0</v>
      </c>
      <c r="E66" s="422"/>
      <c r="F66" s="160">
        <f t="shared" si="0"/>
        <v>3333333</v>
      </c>
      <c r="G66" s="394">
        <f>G65+Bank3[[#This Row],[Money in/ (Money out)]]</f>
        <v>0</v>
      </c>
      <c r="I66" s="395">
        <f>IF(OR(C66="150 Directors advances", C66="120 accounts receivable", C66="720.2 Automobile - Insurance", C66="720.3 Automobile - License", C66="870.4 Rent - Insurance", C66="870.6 Rent - Property Tax", C66="870.7 Rent - Homeoffice", C66="870.9 Rent - Water"),
   0,
   IF(Dashboard!$F$5="Quick",
      IF(OR(C66="190 Automobile",C66="200 computer hardware",C66="210 Computer software",C66="220 Quickbooks software",C66="230 Office equipment",C66="240 Office furniture"),
         E66-(E66/(1+Dashboard!$F$4)),
         0
      ),
      IF(C66="750 Business promotion",
         E66-(E66/(1+4.793/100)),
         E66-(E66/(1+Dashboard!$F$4))
      )
   )
)</f>
        <v>0</v>
      </c>
      <c r="J66" s="40">
        <f>Bank3[[#This Row],[Money in/ (Money out)]]-Bank3[[#This Row],[GST/HST]]</f>
        <v>0</v>
      </c>
      <c r="L66" s="37">
        <f t="shared" si="1"/>
        <v>0</v>
      </c>
    </row>
    <row r="67" spans="4:12" x14ac:dyDescent="0.2">
      <c r="D67" s="416">
        <f>_xlfn.XLOOKUP(C:C,Table1[for Import to Bank Register dropdown],Table1[for Pivot],0,0,1)</f>
        <v>0</v>
      </c>
      <c r="E67" s="422"/>
      <c r="F67" s="160">
        <f t="shared" si="0"/>
        <v>3333333</v>
      </c>
      <c r="G67" s="394">
        <f>G66+Bank3[[#This Row],[Money in/ (Money out)]]</f>
        <v>0</v>
      </c>
      <c r="I67" s="395">
        <f>IF(OR(C67="150 Directors advances", C67="120 accounts receivable", C67="720.2 Automobile - Insurance", C67="720.3 Automobile - License", C67="870.4 Rent - Insurance", C67="870.6 Rent - Property Tax", C67="870.7 Rent - Homeoffice", C67="870.9 Rent - Water"),
   0,
   IF(Dashboard!$F$5="Quick",
      IF(OR(C67="190 Automobile",C67="200 computer hardware",C67="210 Computer software",C67="220 Quickbooks software",C67="230 Office equipment",C67="240 Office furniture"),
         E67-(E67/(1+Dashboard!$F$4)),
         0
      ),
      IF(C67="750 Business promotion",
         E67-(E67/(1+4.793/100)),
         E67-(E67/(1+Dashboard!$F$4))
      )
   )
)</f>
        <v>0</v>
      </c>
      <c r="J67" s="40">
        <f>Bank3[[#This Row],[Money in/ (Money out)]]-Bank3[[#This Row],[GST/HST]]</f>
        <v>0</v>
      </c>
      <c r="L67" s="37">
        <f t="shared" si="1"/>
        <v>0</v>
      </c>
    </row>
    <row r="68" spans="4:12" x14ac:dyDescent="0.2">
      <c r="D68" s="416">
        <f>_xlfn.XLOOKUP(C:C,Table1[for Import to Bank Register dropdown],Table1[for Pivot],0,0,1)</f>
        <v>0</v>
      </c>
      <c r="E68" s="422"/>
      <c r="F68" s="160">
        <f t="shared" si="0"/>
        <v>3333333</v>
      </c>
      <c r="G68" s="394">
        <f>G67+Bank3[[#This Row],[Money in/ (Money out)]]</f>
        <v>0</v>
      </c>
      <c r="I68" s="395">
        <f>IF(OR(C68="150 Directors advances", C68="120 accounts receivable", C68="720.2 Automobile - Insurance", C68="720.3 Automobile - License", C68="870.4 Rent - Insurance", C68="870.6 Rent - Property Tax", C68="870.7 Rent - Homeoffice", C68="870.9 Rent - Water"),
   0,
   IF(Dashboard!$F$5="Quick",
      IF(OR(C68="190 Automobile",C68="200 computer hardware",C68="210 Computer software",C68="220 Quickbooks software",C68="230 Office equipment",C68="240 Office furniture"),
         E68-(E68/(1+Dashboard!$F$4)),
         0
      ),
      IF(C68="750 Business promotion",
         E68-(E68/(1+4.793/100)),
         E68-(E68/(1+Dashboard!$F$4))
      )
   )
)</f>
        <v>0</v>
      </c>
      <c r="J68" s="40">
        <f>Bank3[[#This Row],[Money in/ (Money out)]]-Bank3[[#This Row],[GST/HST]]</f>
        <v>0</v>
      </c>
      <c r="L68" s="37">
        <f t="shared" si="1"/>
        <v>0</v>
      </c>
    </row>
    <row r="69" spans="4:12" x14ac:dyDescent="0.2">
      <c r="D69" s="416">
        <f>_xlfn.XLOOKUP(C:C,Table1[for Import to Bank Register dropdown],Table1[for Pivot],0,0,1)</f>
        <v>0</v>
      </c>
      <c r="E69" s="422"/>
      <c r="F69" s="160">
        <f t="shared" si="0"/>
        <v>3333333</v>
      </c>
      <c r="G69" s="394">
        <f>G68+Bank3[[#This Row],[Money in/ (Money out)]]</f>
        <v>0</v>
      </c>
      <c r="I69" s="395">
        <f>IF(OR(C69="150 Directors advances", C69="120 accounts receivable", C69="720.2 Automobile - Insurance", C69="720.3 Automobile - License", C69="870.4 Rent - Insurance", C69="870.6 Rent - Property Tax", C69="870.7 Rent - Homeoffice", C69="870.9 Rent - Water"),
   0,
   IF(Dashboard!$F$5="Quick",
      IF(OR(C69="190 Automobile",C69="200 computer hardware",C69="210 Computer software",C69="220 Quickbooks software",C69="230 Office equipment",C69="240 Office furniture"),
         E69-(E69/(1+Dashboard!$F$4)),
         0
      ),
      IF(C69="750 Business promotion",
         E69-(E69/(1+4.793/100)),
         E69-(E69/(1+Dashboard!$F$4))
      )
   )
)</f>
        <v>0</v>
      </c>
      <c r="J69" s="40">
        <f>Bank3[[#This Row],[Money in/ (Money out)]]-Bank3[[#This Row],[GST/HST]]</f>
        <v>0</v>
      </c>
      <c r="L69" s="37">
        <f t="shared" si="1"/>
        <v>0</v>
      </c>
    </row>
    <row r="70" spans="4:12" x14ac:dyDescent="0.2">
      <c r="D70" s="416">
        <f>_xlfn.XLOOKUP(C:C,Table1[for Import to Bank Register dropdown],Table1[for Pivot],0,0,1)</f>
        <v>0</v>
      </c>
      <c r="E70" s="422"/>
      <c r="F70" s="160">
        <f t="shared" ref="F70:F133" si="2">$E$2</f>
        <v>3333333</v>
      </c>
      <c r="G70" s="394">
        <f>G69+Bank3[[#This Row],[Money in/ (Money out)]]</f>
        <v>0</v>
      </c>
      <c r="I70" s="395">
        <f>IF(OR(C70="150 Directors advances", C70="120 accounts receivable", C70="720.2 Automobile - Insurance", C70="720.3 Automobile - License", C70="870.4 Rent - Insurance", C70="870.6 Rent - Property Tax", C70="870.7 Rent - Homeoffice", C70="870.9 Rent - Water"),
   0,
   IF(Dashboard!$F$5="Quick",
      IF(OR(C70="190 Automobile",C70="200 computer hardware",C70="210 Computer software",C70="220 Quickbooks software",C70="230 Office equipment",C70="240 Office furniture"),
         E70-(E70/(1+Dashboard!$F$4)),
         0
      ),
      IF(C70="750 Business promotion",
         E70-(E70/(1+4.793/100)),
         E70-(E70/(1+Dashboard!$F$4))
      )
   )
)</f>
        <v>0</v>
      </c>
      <c r="J70" s="40">
        <f>Bank3[[#This Row],[Money in/ (Money out)]]-Bank3[[#This Row],[GST/HST]]</f>
        <v>0</v>
      </c>
      <c r="L70" s="37">
        <f t="shared" si="1"/>
        <v>0</v>
      </c>
    </row>
    <row r="71" spans="4:12" x14ac:dyDescent="0.2">
      <c r="D71" s="416">
        <f>_xlfn.XLOOKUP(C:C,Table1[for Import to Bank Register dropdown],Table1[for Pivot],0,0,1)</f>
        <v>0</v>
      </c>
      <c r="E71" s="422"/>
      <c r="F71" s="160">
        <f t="shared" si="2"/>
        <v>3333333</v>
      </c>
      <c r="G71" s="394">
        <f>G70+Bank3[[#This Row],[Money in/ (Money out)]]</f>
        <v>0</v>
      </c>
      <c r="I71" s="395">
        <f>IF(OR(C71="150 Directors advances", C71="120 accounts receivable", C71="720.2 Automobile - Insurance", C71="720.3 Automobile - License", C71="870.4 Rent - Insurance", C71="870.6 Rent - Property Tax", C71="870.7 Rent - Homeoffice", C71="870.9 Rent - Water"),
   0,
   IF(Dashboard!$F$5="Quick",
      IF(OR(C71="190 Automobile",C71="200 computer hardware",C71="210 Computer software",C71="220 Quickbooks software",C71="230 Office equipment",C71="240 Office furniture"),
         E71-(E71/(1+Dashboard!$F$4)),
         0
      ),
      IF(C71="750 Business promotion",
         E71-(E71/(1+4.793/100)),
         E71-(E71/(1+Dashboard!$F$4))
      )
   )
)</f>
        <v>0</v>
      </c>
      <c r="J71" s="40">
        <f>Bank3[[#This Row],[Money in/ (Money out)]]-Bank3[[#This Row],[GST/HST]]</f>
        <v>0</v>
      </c>
      <c r="L71" s="37">
        <f t="shared" ref="L71:L134" si="3">$L$3</f>
        <v>0</v>
      </c>
    </row>
    <row r="72" spans="4:12" x14ac:dyDescent="0.2">
      <c r="D72" s="416">
        <f>_xlfn.XLOOKUP(C:C,Table1[for Import to Bank Register dropdown],Table1[for Pivot],0,0,1)</f>
        <v>0</v>
      </c>
      <c r="E72" s="422"/>
      <c r="F72" s="160">
        <f t="shared" si="2"/>
        <v>3333333</v>
      </c>
      <c r="G72" s="394">
        <f>G71+Bank3[[#This Row],[Money in/ (Money out)]]</f>
        <v>0</v>
      </c>
      <c r="I72" s="395">
        <f>IF(OR(C72="150 Directors advances", C72="120 accounts receivable", C72="720.2 Automobile - Insurance", C72="720.3 Automobile - License", C72="870.4 Rent - Insurance", C72="870.6 Rent - Property Tax", C72="870.7 Rent - Homeoffice", C72="870.9 Rent - Water"),
   0,
   IF(Dashboard!$F$5="Quick",
      IF(OR(C72="190 Automobile",C72="200 computer hardware",C72="210 Computer software",C72="220 Quickbooks software",C72="230 Office equipment",C72="240 Office furniture"),
         E72-(E72/(1+Dashboard!$F$4)),
         0
      ),
      IF(C72="750 Business promotion",
         E72-(E72/(1+4.793/100)),
         E72-(E72/(1+Dashboard!$F$4))
      )
   )
)</f>
        <v>0</v>
      </c>
      <c r="J72" s="40">
        <f>Bank3[[#This Row],[Money in/ (Money out)]]-Bank3[[#This Row],[GST/HST]]</f>
        <v>0</v>
      </c>
      <c r="L72" s="37">
        <f t="shared" si="3"/>
        <v>0</v>
      </c>
    </row>
    <row r="73" spans="4:12" x14ac:dyDescent="0.2">
      <c r="D73" s="416">
        <f>_xlfn.XLOOKUP(C:C,Table1[for Import to Bank Register dropdown],Table1[for Pivot],0,0,1)</f>
        <v>0</v>
      </c>
      <c r="E73" s="422"/>
      <c r="F73" s="160">
        <f t="shared" si="2"/>
        <v>3333333</v>
      </c>
      <c r="G73" s="394">
        <f>G72+Bank3[[#This Row],[Money in/ (Money out)]]</f>
        <v>0</v>
      </c>
      <c r="I73" s="395">
        <f>IF(OR(C73="150 Directors advances", C73="120 accounts receivable", C73="720.2 Automobile - Insurance", C73="720.3 Automobile - License", C73="870.4 Rent - Insurance", C73="870.6 Rent - Property Tax", C73="870.7 Rent - Homeoffice", C73="870.9 Rent - Water"),
   0,
   IF(Dashboard!$F$5="Quick",
      IF(OR(C73="190 Automobile",C73="200 computer hardware",C73="210 Computer software",C73="220 Quickbooks software",C73="230 Office equipment",C73="240 Office furniture"),
         E73-(E73/(1+Dashboard!$F$4)),
         0
      ),
      IF(C73="750 Business promotion",
         E73-(E73/(1+4.793/100)),
         E73-(E73/(1+Dashboard!$F$4))
      )
   )
)</f>
        <v>0</v>
      </c>
      <c r="J73" s="40">
        <f>Bank3[[#This Row],[Money in/ (Money out)]]-Bank3[[#This Row],[GST/HST]]</f>
        <v>0</v>
      </c>
      <c r="L73" s="37">
        <f t="shared" si="3"/>
        <v>0</v>
      </c>
    </row>
    <row r="74" spans="4:12" x14ac:dyDescent="0.2">
      <c r="D74" s="416">
        <f>_xlfn.XLOOKUP(C:C,Table1[for Import to Bank Register dropdown],Table1[for Pivot],0,0,1)</f>
        <v>0</v>
      </c>
      <c r="E74" s="422"/>
      <c r="F74" s="160">
        <f t="shared" si="2"/>
        <v>3333333</v>
      </c>
      <c r="G74" s="394">
        <f>G73+Bank3[[#This Row],[Money in/ (Money out)]]</f>
        <v>0</v>
      </c>
      <c r="I74" s="395">
        <f>IF(OR(C74="150 Directors advances", C74="120 accounts receivable", C74="720.2 Automobile - Insurance", C74="720.3 Automobile - License", C74="870.4 Rent - Insurance", C74="870.6 Rent - Property Tax", C74="870.7 Rent - Homeoffice", C74="870.9 Rent - Water"),
   0,
   IF(Dashboard!$F$5="Quick",
      IF(OR(C74="190 Automobile",C74="200 computer hardware",C74="210 Computer software",C74="220 Quickbooks software",C74="230 Office equipment",C74="240 Office furniture"),
         E74-(E74/(1+Dashboard!$F$4)),
         0
      ),
      IF(C74="750 Business promotion",
         E74-(E74/(1+4.793/100)),
         E74-(E74/(1+Dashboard!$F$4))
      )
   )
)</f>
        <v>0</v>
      </c>
      <c r="J74" s="40">
        <f>Bank3[[#This Row],[Money in/ (Money out)]]-Bank3[[#This Row],[GST/HST]]</f>
        <v>0</v>
      </c>
      <c r="L74" s="37">
        <f t="shared" si="3"/>
        <v>0</v>
      </c>
    </row>
    <row r="75" spans="4:12" x14ac:dyDescent="0.2">
      <c r="D75" s="416">
        <f>_xlfn.XLOOKUP(C:C,Table1[for Import to Bank Register dropdown],Table1[for Pivot],0,0,1)</f>
        <v>0</v>
      </c>
      <c r="E75" s="422"/>
      <c r="F75" s="160">
        <f t="shared" si="2"/>
        <v>3333333</v>
      </c>
      <c r="G75" s="394">
        <f>G74+Bank3[[#This Row],[Money in/ (Money out)]]</f>
        <v>0</v>
      </c>
      <c r="I75" s="395">
        <f>IF(OR(C75="150 Directors advances", C75="120 accounts receivable", C75="720.2 Automobile - Insurance", C75="720.3 Automobile - License", C75="870.4 Rent - Insurance", C75="870.6 Rent - Property Tax", C75="870.7 Rent - Homeoffice", C75="870.9 Rent - Water"),
   0,
   IF(Dashboard!$F$5="Quick",
      IF(OR(C75="190 Automobile",C75="200 computer hardware",C75="210 Computer software",C75="220 Quickbooks software",C75="230 Office equipment",C75="240 Office furniture"),
         E75-(E75/(1+Dashboard!$F$4)),
         0
      ),
      IF(C75="750 Business promotion",
         E75-(E75/(1+4.793/100)),
         E75-(E75/(1+Dashboard!$F$4))
      )
   )
)</f>
        <v>0</v>
      </c>
      <c r="J75" s="40">
        <f>Bank3[[#This Row],[Money in/ (Money out)]]-Bank3[[#This Row],[GST/HST]]</f>
        <v>0</v>
      </c>
      <c r="L75" s="37">
        <f t="shared" si="3"/>
        <v>0</v>
      </c>
    </row>
    <row r="76" spans="4:12" x14ac:dyDescent="0.2">
      <c r="D76" s="416">
        <f>_xlfn.XLOOKUP(C:C,Table1[for Import to Bank Register dropdown],Table1[for Pivot],0,0,1)</f>
        <v>0</v>
      </c>
      <c r="E76" s="422"/>
      <c r="F76" s="160">
        <f t="shared" si="2"/>
        <v>3333333</v>
      </c>
      <c r="G76" s="394">
        <f>G75+Bank3[[#This Row],[Money in/ (Money out)]]</f>
        <v>0</v>
      </c>
      <c r="I76" s="395">
        <f>IF(OR(C76="150 Directors advances", C76="120 accounts receivable", C76="720.2 Automobile - Insurance", C76="720.3 Automobile - License", C76="870.4 Rent - Insurance", C76="870.6 Rent - Property Tax", C76="870.7 Rent - Homeoffice", C76="870.9 Rent - Water"),
   0,
   IF(Dashboard!$F$5="Quick",
      IF(OR(C76="190 Automobile",C76="200 computer hardware",C76="210 Computer software",C76="220 Quickbooks software",C76="230 Office equipment",C76="240 Office furniture"),
         E76-(E76/(1+Dashboard!$F$4)),
         0
      ),
      IF(C76="750 Business promotion",
         E76-(E76/(1+4.793/100)),
         E76-(E76/(1+Dashboard!$F$4))
      )
   )
)</f>
        <v>0</v>
      </c>
      <c r="J76" s="40">
        <f>Bank3[[#This Row],[Money in/ (Money out)]]-Bank3[[#This Row],[GST/HST]]</f>
        <v>0</v>
      </c>
      <c r="L76" s="37">
        <f t="shared" si="3"/>
        <v>0</v>
      </c>
    </row>
    <row r="77" spans="4:12" x14ac:dyDescent="0.2">
      <c r="D77" s="416">
        <f>_xlfn.XLOOKUP(C:C,Table1[for Import to Bank Register dropdown],Table1[for Pivot],0,0,1)</f>
        <v>0</v>
      </c>
      <c r="E77" s="422"/>
      <c r="F77" s="160">
        <f t="shared" si="2"/>
        <v>3333333</v>
      </c>
      <c r="G77" s="394">
        <f>G76+Bank3[[#This Row],[Money in/ (Money out)]]</f>
        <v>0</v>
      </c>
      <c r="I77" s="395">
        <f>IF(OR(C77="150 Directors advances", C77="120 accounts receivable", C77="720.2 Automobile - Insurance", C77="720.3 Automobile - License", C77="870.4 Rent - Insurance", C77="870.6 Rent - Property Tax", C77="870.7 Rent - Homeoffice", C77="870.9 Rent - Water"),
   0,
   IF(Dashboard!$F$5="Quick",
      IF(OR(C77="190 Automobile",C77="200 computer hardware",C77="210 Computer software",C77="220 Quickbooks software",C77="230 Office equipment",C77="240 Office furniture"),
         E77-(E77/(1+Dashboard!$F$4)),
         0
      ),
      IF(C77="750 Business promotion",
         E77-(E77/(1+4.793/100)),
         E77-(E77/(1+Dashboard!$F$4))
      )
   )
)</f>
        <v>0</v>
      </c>
      <c r="J77" s="40">
        <f>Bank3[[#This Row],[Money in/ (Money out)]]-Bank3[[#This Row],[GST/HST]]</f>
        <v>0</v>
      </c>
      <c r="L77" s="37">
        <f t="shared" si="3"/>
        <v>0</v>
      </c>
    </row>
    <row r="78" spans="4:12" x14ac:dyDescent="0.2">
      <c r="D78" s="416">
        <f>_xlfn.XLOOKUP(C:C,Table1[for Import to Bank Register dropdown],Table1[for Pivot],0,0,1)</f>
        <v>0</v>
      </c>
      <c r="E78" s="422"/>
      <c r="F78" s="160">
        <f t="shared" si="2"/>
        <v>3333333</v>
      </c>
      <c r="G78" s="394">
        <f>G77+Bank3[[#This Row],[Money in/ (Money out)]]</f>
        <v>0</v>
      </c>
      <c r="I78" s="395">
        <f>IF(OR(C78="150 Directors advances", C78="120 accounts receivable", C78="720.2 Automobile - Insurance", C78="720.3 Automobile - License", C78="870.4 Rent - Insurance", C78="870.6 Rent - Property Tax", C78="870.7 Rent - Homeoffice", C78="870.9 Rent - Water"),
   0,
   IF(Dashboard!$F$5="Quick",
      IF(OR(C78="190 Automobile",C78="200 computer hardware",C78="210 Computer software",C78="220 Quickbooks software",C78="230 Office equipment",C78="240 Office furniture"),
         E78-(E78/(1+Dashboard!$F$4)),
         0
      ),
      IF(C78="750 Business promotion",
         E78-(E78/(1+4.793/100)),
         E78-(E78/(1+Dashboard!$F$4))
      )
   )
)</f>
        <v>0</v>
      </c>
      <c r="J78" s="40">
        <f>Bank3[[#This Row],[Money in/ (Money out)]]-Bank3[[#This Row],[GST/HST]]</f>
        <v>0</v>
      </c>
      <c r="L78" s="37">
        <f t="shared" si="3"/>
        <v>0</v>
      </c>
    </row>
    <row r="79" spans="4:12" x14ac:dyDescent="0.2">
      <c r="D79" s="416">
        <f>_xlfn.XLOOKUP(C:C,Table1[for Import to Bank Register dropdown],Table1[for Pivot],0,0,1)</f>
        <v>0</v>
      </c>
      <c r="E79" s="422"/>
      <c r="F79" s="160">
        <f t="shared" si="2"/>
        <v>3333333</v>
      </c>
      <c r="G79" s="394">
        <f>G78+Bank3[[#This Row],[Money in/ (Money out)]]</f>
        <v>0</v>
      </c>
      <c r="I79" s="395">
        <f>IF(OR(C79="150 Directors advances", C79="120 accounts receivable", C79="720.2 Automobile - Insurance", C79="720.3 Automobile - License", C79="870.4 Rent - Insurance", C79="870.6 Rent - Property Tax", C79="870.7 Rent - Homeoffice", C79="870.9 Rent - Water"),
   0,
   IF(Dashboard!$F$5="Quick",
      IF(OR(C79="190 Automobile",C79="200 computer hardware",C79="210 Computer software",C79="220 Quickbooks software",C79="230 Office equipment",C79="240 Office furniture"),
         E79-(E79/(1+Dashboard!$F$4)),
         0
      ),
      IF(C79="750 Business promotion",
         E79-(E79/(1+4.793/100)),
         E79-(E79/(1+Dashboard!$F$4))
      )
   )
)</f>
        <v>0</v>
      </c>
      <c r="J79" s="40">
        <f>Bank3[[#This Row],[Money in/ (Money out)]]-Bank3[[#This Row],[GST/HST]]</f>
        <v>0</v>
      </c>
      <c r="L79" s="37">
        <f t="shared" si="3"/>
        <v>0</v>
      </c>
    </row>
    <row r="80" spans="4:12" x14ac:dyDescent="0.2">
      <c r="D80" s="416">
        <f>_xlfn.XLOOKUP(C:C,Table1[for Import to Bank Register dropdown],Table1[for Pivot],0,0,1)</f>
        <v>0</v>
      </c>
      <c r="E80" s="422"/>
      <c r="F80" s="160">
        <f t="shared" si="2"/>
        <v>3333333</v>
      </c>
      <c r="G80" s="394">
        <f>G79+Bank3[[#This Row],[Money in/ (Money out)]]</f>
        <v>0</v>
      </c>
      <c r="I80" s="395">
        <f>IF(OR(C80="150 Directors advances", C80="120 accounts receivable", C80="720.2 Automobile - Insurance", C80="720.3 Automobile - License", C80="870.4 Rent - Insurance", C80="870.6 Rent - Property Tax", C80="870.7 Rent - Homeoffice", C80="870.9 Rent - Water"),
   0,
   IF(Dashboard!$F$5="Quick",
      IF(OR(C80="190 Automobile",C80="200 computer hardware",C80="210 Computer software",C80="220 Quickbooks software",C80="230 Office equipment",C80="240 Office furniture"),
         E80-(E80/(1+Dashboard!$F$4)),
         0
      ),
      IF(C80="750 Business promotion",
         E80-(E80/(1+4.793/100)),
         E80-(E80/(1+Dashboard!$F$4))
      )
   )
)</f>
        <v>0</v>
      </c>
      <c r="J80" s="40">
        <f>Bank3[[#This Row],[Money in/ (Money out)]]-Bank3[[#This Row],[GST/HST]]</f>
        <v>0</v>
      </c>
      <c r="L80" s="37">
        <f t="shared" si="3"/>
        <v>0</v>
      </c>
    </row>
    <row r="81" spans="4:12" x14ac:dyDescent="0.2">
      <c r="D81" s="416">
        <f>_xlfn.XLOOKUP(C:C,Table1[for Import to Bank Register dropdown],Table1[for Pivot],0,0,1)</f>
        <v>0</v>
      </c>
      <c r="E81" s="422"/>
      <c r="F81" s="160">
        <f t="shared" si="2"/>
        <v>3333333</v>
      </c>
      <c r="G81" s="394">
        <f>G80+Bank3[[#This Row],[Money in/ (Money out)]]</f>
        <v>0</v>
      </c>
      <c r="I81" s="395">
        <f>IF(OR(C81="150 Directors advances", C81="120 accounts receivable", C81="720.2 Automobile - Insurance", C81="720.3 Automobile - License", C81="870.4 Rent - Insurance", C81="870.6 Rent - Property Tax", C81="870.7 Rent - Homeoffice", C81="870.9 Rent - Water"),
   0,
   IF(Dashboard!$F$5="Quick",
      IF(OR(C81="190 Automobile",C81="200 computer hardware",C81="210 Computer software",C81="220 Quickbooks software",C81="230 Office equipment",C81="240 Office furniture"),
         E81-(E81/(1+Dashboard!$F$4)),
         0
      ),
      IF(C81="750 Business promotion",
         E81-(E81/(1+4.793/100)),
         E81-(E81/(1+Dashboard!$F$4))
      )
   )
)</f>
        <v>0</v>
      </c>
      <c r="J81" s="40">
        <f>Bank3[[#This Row],[Money in/ (Money out)]]-Bank3[[#This Row],[GST/HST]]</f>
        <v>0</v>
      </c>
      <c r="L81" s="37">
        <f t="shared" si="3"/>
        <v>0</v>
      </c>
    </row>
    <row r="82" spans="4:12" x14ac:dyDescent="0.2">
      <c r="D82" s="416">
        <f>_xlfn.XLOOKUP(C:C,Table1[for Import to Bank Register dropdown],Table1[for Pivot],0,0,1)</f>
        <v>0</v>
      </c>
      <c r="E82" s="422"/>
      <c r="F82" s="160">
        <f t="shared" si="2"/>
        <v>3333333</v>
      </c>
      <c r="G82" s="394">
        <f>G81+Bank3[[#This Row],[Money in/ (Money out)]]</f>
        <v>0</v>
      </c>
      <c r="I82" s="395">
        <f>IF(OR(C82="150 Directors advances", C82="120 accounts receivable", C82="720.2 Automobile - Insurance", C82="720.3 Automobile - License", C82="870.4 Rent - Insurance", C82="870.6 Rent - Property Tax", C82="870.7 Rent - Homeoffice", C82="870.9 Rent - Water"),
   0,
   IF(Dashboard!$F$5="Quick",
      IF(OR(C82="190 Automobile",C82="200 computer hardware",C82="210 Computer software",C82="220 Quickbooks software",C82="230 Office equipment",C82="240 Office furniture"),
         E82-(E82/(1+Dashboard!$F$4)),
         0
      ),
      IF(C82="750 Business promotion",
         E82-(E82/(1+4.793/100)),
         E82-(E82/(1+Dashboard!$F$4))
      )
   )
)</f>
        <v>0</v>
      </c>
      <c r="J82" s="40">
        <f>Bank3[[#This Row],[Money in/ (Money out)]]-Bank3[[#This Row],[GST/HST]]</f>
        <v>0</v>
      </c>
      <c r="L82" s="37">
        <f t="shared" si="3"/>
        <v>0</v>
      </c>
    </row>
    <row r="83" spans="4:12" x14ac:dyDescent="0.2">
      <c r="D83" s="416">
        <f>_xlfn.XLOOKUP(C:C,Table1[for Import to Bank Register dropdown],Table1[for Pivot],0,0,1)</f>
        <v>0</v>
      </c>
      <c r="E83" s="422"/>
      <c r="F83" s="160">
        <f t="shared" si="2"/>
        <v>3333333</v>
      </c>
      <c r="G83" s="394">
        <f>G82+Bank3[[#This Row],[Money in/ (Money out)]]</f>
        <v>0</v>
      </c>
      <c r="I83" s="395">
        <f>IF(OR(C83="150 Directors advances", C83="120 accounts receivable", C83="720.2 Automobile - Insurance", C83="720.3 Automobile - License", C83="870.4 Rent - Insurance", C83="870.6 Rent - Property Tax", C83="870.7 Rent - Homeoffice", C83="870.9 Rent - Water"),
   0,
   IF(Dashboard!$F$5="Quick",
      IF(OR(C83="190 Automobile",C83="200 computer hardware",C83="210 Computer software",C83="220 Quickbooks software",C83="230 Office equipment",C83="240 Office furniture"),
         E83-(E83/(1+Dashboard!$F$4)),
         0
      ),
      IF(C83="750 Business promotion",
         E83-(E83/(1+4.793/100)),
         E83-(E83/(1+Dashboard!$F$4))
      )
   )
)</f>
        <v>0</v>
      </c>
      <c r="J83" s="40">
        <f>Bank3[[#This Row],[Money in/ (Money out)]]-Bank3[[#This Row],[GST/HST]]</f>
        <v>0</v>
      </c>
      <c r="L83" s="37">
        <f t="shared" si="3"/>
        <v>0</v>
      </c>
    </row>
    <row r="84" spans="4:12" x14ac:dyDescent="0.2">
      <c r="D84" s="416">
        <f>_xlfn.XLOOKUP(C:C,Table1[for Import to Bank Register dropdown],Table1[for Pivot],0,0,1)</f>
        <v>0</v>
      </c>
      <c r="E84" s="422"/>
      <c r="F84" s="160">
        <f t="shared" si="2"/>
        <v>3333333</v>
      </c>
      <c r="G84" s="394">
        <f>G83+Bank3[[#This Row],[Money in/ (Money out)]]</f>
        <v>0</v>
      </c>
      <c r="I84" s="395">
        <f>IF(OR(C84="150 Directors advances", C84="120 accounts receivable", C84="720.2 Automobile - Insurance", C84="720.3 Automobile - License", C84="870.4 Rent - Insurance", C84="870.6 Rent - Property Tax", C84="870.7 Rent - Homeoffice", C84="870.9 Rent - Water"),
   0,
   IF(Dashboard!$F$5="Quick",
      IF(OR(C84="190 Automobile",C84="200 computer hardware",C84="210 Computer software",C84="220 Quickbooks software",C84="230 Office equipment",C84="240 Office furniture"),
         E84-(E84/(1+Dashboard!$F$4)),
         0
      ),
      IF(C84="750 Business promotion",
         E84-(E84/(1+4.793/100)),
         E84-(E84/(1+Dashboard!$F$4))
      )
   )
)</f>
        <v>0</v>
      </c>
      <c r="J84" s="40">
        <f>Bank3[[#This Row],[Money in/ (Money out)]]-Bank3[[#This Row],[GST/HST]]</f>
        <v>0</v>
      </c>
      <c r="L84" s="37">
        <f t="shared" si="3"/>
        <v>0</v>
      </c>
    </row>
    <row r="85" spans="4:12" x14ac:dyDescent="0.2">
      <c r="D85" s="416">
        <f>_xlfn.XLOOKUP(C:C,Table1[for Import to Bank Register dropdown],Table1[for Pivot],0,0,1)</f>
        <v>0</v>
      </c>
      <c r="E85" s="422"/>
      <c r="F85" s="160">
        <f t="shared" si="2"/>
        <v>3333333</v>
      </c>
      <c r="G85" s="394">
        <f>G84+Bank3[[#This Row],[Money in/ (Money out)]]</f>
        <v>0</v>
      </c>
      <c r="I85" s="395">
        <f>IF(OR(C85="150 Directors advances", C85="120 accounts receivable", C85="720.2 Automobile - Insurance", C85="720.3 Automobile - License", C85="870.4 Rent - Insurance", C85="870.6 Rent - Property Tax", C85="870.7 Rent - Homeoffice", C85="870.9 Rent - Water"),
   0,
   IF(Dashboard!$F$5="Quick",
      IF(OR(C85="190 Automobile",C85="200 computer hardware",C85="210 Computer software",C85="220 Quickbooks software",C85="230 Office equipment",C85="240 Office furniture"),
         E85-(E85/(1+Dashboard!$F$4)),
         0
      ),
      IF(C85="750 Business promotion",
         E85-(E85/(1+4.793/100)),
         E85-(E85/(1+Dashboard!$F$4))
      )
   )
)</f>
        <v>0</v>
      </c>
      <c r="J85" s="40">
        <f>Bank3[[#This Row],[Money in/ (Money out)]]-Bank3[[#This Row],[GST/HST]]</f>
        <v>0</v>
      </c>
      <c r="L85" s="37">
        <f t="shared" si="3"/>
        <v>0</v>
      </c>
    </row>
    <row r="86" spans="4:12" x14ac:dyDescent="0.2">
      <c r="D86" s="416">
        <f>_xlfn.XLOOKUP(C:C,Table1[for Import to Bank Register dropdown],Table1[for Pivot],0,0,1)</f>
        <v>0</v>
      </c>
      <c r="E86" s="422"/>
      <c r="F86" s="160">
        <f t="shared" si="2"/>
        <v>3333333</v>
      </c>
      <c r="G86" s="394">
        <f>G85+Bank3[[#This Row],[Money in/ (Money out)]]</f>
        <v>0</v>
      </c>
      <c r="I86" s="395">
        <f>IF(OR(C86="150 Directors advances", C86="120 accounts receivable", C86="720.2 Automobile - Insurance", C86="720.3 Automobile - License", C86="870.4 Rent - Insurance", C86="870.6 Rent - Property Tax", C86="870.7 Rent - Homeoffice", C86="870.9 Rent - Water"),
   0,
   IF(Dashboard!$F$5="Quick",
      IF(OR(C86="190 Automobile",C86="200 computer hardware",C86="210 Computer software",C86="220 Quickbooks software",C86="230 Office equipment",C86="240 Office furniture"),
         E86-(E86/(1+Dashboard!$F$4)),
         0
      ),
      IF(C86="750 Business promotion",
         E86-(E86/(1+4.793/100)),
         E86-(E86/(1+Dashboard!$F$4))
      )
   )
)</f>
        <v>0</v>
      </c>
      <c r="J86" s="40">
        <f>Bank3[[#This Row],[Money in/ (Money out)]]-Bank3[[#This Row],[GST/HST]]</f>
        <v>0</v>
      </c>
      <c r="L86" s="37">
        <f t="shared" si="3"/>
        <v>0</v>
      </c>
    </row>
    <row r="87" spans="4:12" x14ac:dyDescent="0.2">
      <c r="D87" s="416">
        <f>_xlfn.XLOOKUP(C:C,Table1[for Import to Bank Register dropdown],Table1[for Pivot],0,0,1)</f>
        <v>0</v>
      </c>
      <c r="E87" s="422"/>
      <c r="F87" s="160">
        <f t="shared" si="2"/>
        <v>3333333</v>
      </c>
      <c r="G87" s="394">
        <f>G86+Bank3[[#This Row],[Money in/ (Money out)]]</f>
        <v>0</v>
      </c>
      <c r="I87" s="395">
        <f>IF(OR(C87="150 Directors advances", C87="120 accounts receivable", C87="720.2 Automobile - Insurance", C87="720.3 Automobile - License", C87="870.4 Rent - Insurance", C87="870.6 Rent - Property Tax", C87="870.7 Rent - Homeoffice", C87="870.9 Rent - Water"),
   0,
   IF(Dashboard!$F$5="Quick",
      IF(OR(C87="190 Automobile",C87="200 computer hardware",C87="210 Computer software",C87="220 Quickbooks software",C87="230 Office equipment",C87="240 Office furniture"),
         E87-(E87/(1+Dashboard!$F$4)),
         0
      ),
      IF(C87="750 Business promotion",
         E87-(E87/(1+4.793/100)),
         E87-(E87/(1+Dashboard!$F$4))
      )
   )
)</f>
        <v>0</v>
      </c>
      <c r="J87" s="40">
        <f>Bank3[[#This Row],[Money in/ (Money out)]]-Bank3[[#This Row],[GST/HST]]</f>
        <v>0</v>
      </c>
      <c r="L87" s="37">
        <f t="shared" si="3"/>
        <v>0</v>
      </c>
    </row>
    <row r="88" spans="4:12" x14ac:dyDescent="0.2">
      <c r="D88" s="416">
        <f>_xlfn.XLOOKUP(C:C,Table1[for Import to Bank Register dropdown],Table1[for Pivot],0,0,1)</f>
        <v>0</v>
      </c>
      <c r="E88" s="422"/>
      <c r="F88" s="160">
        <f t="shared" si="2"/>
        <v>3333333</v>
      </c>
      <c r="G88" s="394">
        <f>G87+Bank3[[#This Row],[Money in/ (Money out)]]</f>
        <v>0</v>
      </c>
      <c r="I88" s="395">
        <f>IF(OR(C88="150 Directors advances", C88="120 accounts receivable", C88="720.2 Automobile - Insurance", C88="720.3 Automobile - License", C88="870.4 Rent - Insurance", C88="870.6 Rent - Property Tax", C88="870.7 Rent - Homeoffice", C88="870.9 Rent - Water"),
   0,
   IF(Dashboard!$F$5="Quick",
      IF(OR(C88="190 Automobile",C88="200 computer hardware",C88="210 Computer software",C88="220 Quickbooks software",C88="230 Office equipment",C88="240 Office furniture"),
         E88-(E88/(1+Dashboard!$F$4)),
         0
      ),
      IF(C88="750 Business promotion",
         E88-(E88/(1+4.793/100)),
         E88-(E88/(1+Dashboard!$F$4))
      )
   )
)</f>
        <v>0</v>
      </c>
      <c r="J88" s="40">
        <f>Bank3[[#This Row],[Money in/ (Money out)]]-Bank3[[#This Row],[GST/HST]]</f>
        <v>0</v>
      </c>
      <c r="L88" s="37">
        <f t="shared" si="3"/>
        <v>0</v>
      </c>
    </row>
    <row r="89" spans="4:12" x14ac:dyDescent="0.2">
      <c r="D89" s="416">
        <f>_xlfn.XLOOKUP(C:C,Table1[for Import to Bank Register dropdown],Table1[for Pivot],0,0,1)</f>
        <v>0</v>
      </c>
      <c r="E89" s="422"/>
      <c r="F89" s="160">
        <f t="shared" si="2"/>
        <v>3333333</v>
      </c>
      <c r="G89" s="394">
        <f>G88+Bank3[[#This Row],[Money in/ (Money out)]]</f>
        <v>0</v>
      </c>
      <c r="I89" s="395">
        <f>IF(OR(C89="150 Directors advances", C89="120 accounts receivable", C89="720.2 Automobile - Insurance", C89="720.3 Automobile - License", C89="870.4 Rent - Insurance", C89="870.6 Rent - Property Tax", C89="870.7 Rent - Homeoffice", C89="870.9 Rent - Water"),
   0,
   IF(Dashboard!$F$5="Quick",
      IF(OR(C89="190 Automobile",C89="200 computer hardware",C89="210 Computer software",C89="220 Quickbooks software",C89="230 Office equipment",C89="240 Office furniture"),
         E89-(E89/(1+Dashboard!$F$4)),
         0
      ),
      IF(C89="750 Business promotion",
         E89-(E89/(1+4.793/100)),
         E89-(E89/(1+Dashboard!$F$4))
      )
   )
)</f>
        <v>0</v>
      </c>
      <c r="J89" s="40">
        <f>Bank3[[#This Row],[Money in/ (Money out)]]-Bank3[[#This Row],[GST/HST]]</f>
        <v>0</v>
      </c>
      <c r="L89" s="37">
        <f t="shared" si="3"/>
        <v>0</v>
      </c>
    </row>
    <row r="90" spans="4:12" x14ac:dyDescent="0.2">
      <c r="D90" s="416">
        <f>_xlfn.XLOOKUP(C:C,Table1[for Import to Bank Register dropdown],Table1[for Pivot],0,0,1)</f>
        <v>0</v>
      </c>
      <c r="E90" s="422"/>
      <c r="F90" s="160">
        <f t="shared" si="2"/>
        <v>3333333</v>
      </c>
      <c r="G90" s="394">
        <f>G89+Bank3[[#This Row],[Money in/ (Money out)]]</f>
        <v>0</v>
      </c>
      <c r="I90" s="395">
        <f>IF(OR(C90="150 Directors advances", C90="120 accounts receivable", C90="720.2 Automobile - Insurance", C90="720.3 Automobile - License", C90="870.4 Rent - Insurance", C90="870.6 Rent - Property Tax", C90="870.7 Rent - Homeoffice", C90="870.9 Rent - Water"),
   0,
   IF(Dashboard!$F$5="Quick",
      IF(OR(C90="190 Automobile",C90="200 computer hardware",C90="210 Computer software",C90="220 Quickbooks software",C90="230 Office equipment",C90="240 Office furniture"),
         E90-(E90/(1+Dashboard!$F$4)),
         0
      ),
      IF(C90="750 Business promotion",
         E90-(E90/(1+4.793/100)),
         E90-(E90/(1+Dashboard!$F$4))
      )
   )
)</f>
        <v>0</v>
      </c>
      <c r="J90" s="40">
        <f>Bank3[[#This Row],[Money in/ (Money out)]]-Bank3[[#This Row],[GST/HST]]</f>
        <v>0</v>
      </c>
      <c r="L90" s="37">
        <f t="shared" si="3"/>
        <v>0</v>
      </c>
    </row>
    <row r="91" spans="4:12" x14ac:dyDescent="0.2">
      <c r="D91" s="416">
        <f>_xlfn.XLOOKUP(C:C,Table1[for Import to Bank Register dropdown],Table1[for Pivot],0,0,1)</f>
        <v>0</v>
      </c>
      <c r="E91" s="422"/>
      <c r="F91" s="160">
        <f t="shared" si="2"/>
        <v>3333333</v>
      </c>
      <c r="G91" s="394">
        <f>G90+Bank3[[#This Row],[Money in/ (Money out)]]</f>
        <v>0</v>
      </c>
      <c r="I91" s="395">
        <f>IF(OR(C91="150 Directors advances", C91="120 accounts receivable", C91="720.2 Automobile - Insurance", C91="720.3 Automobile - License", C91="870.4 Rent - Insurance", C91="870.6 Rent - Property Tax", C91="870.7 Rent - Homeoffice", C91="870.9 Rent - Water"),
   0,
   IF(Dashboard!$F$5="Quick",
      IF(OR(C91="190 Automobile",C91="200 computer hardware",C91="210 Computer software",C91="220 Quickbooks software",C91="230 Office equipment",C91="240 Office furniture"),
         E91-(E91/(1+Dashboard!$F$4)),
         0
      ),
      IF(C91="750 Business promotion",
         E91-(E91/(1+4.793/100)),
         E91-(E91/(1+Dashboard!$F$4))
      )
   )
)</f>
        <v>0</v>
      </c>
      <c r="J91" s="40">
        <f>Bank3[[#This Row],[Money in/ (Money out)]]-Bank3[[#This Row],[GST/HST]]</f>
        <v>0</v>
      </c>
      <c r="L91" s="37">
        <f t="shared" si="3"/>
        <v>0</v>
      </c>
    </row>
    <row r="92" spans="4:12" x14ac:dyDescent="0.2">
      <c r="D92" s="416">
        <f>_xlfn.XLOOKUP(C:C,Table1[for Import to Bank Register dropdown],Table1[for Pivot],0,0,1)</f>
        <v>0</v>
      </c>
      <c r="E92" s="422"/>
      <c r="F92" s="160">
        <f t="shared" si="2"/>
        <v>3333333</v>
      </c>
      <c r="G92" s="394">
        <f>G91+Bank3[[#This Row],[Money in/ (Money out)]]</f>
        <v>0</v>
      </c>
      <c r="I92" s="395">
        <f>IF(OR(C92="150 Directors advances", C92="120 accounts receivable", C92="720.2 Automobile - Insurance", C92="720.3 Automobile - License", C92="870.4 Rent - Insurance", C92="870.6 Rent - Property Tax", C92="870.7 Rent - Homeoffice", C92="870.9 Rent - Water"),
   0,
   IF(Dashboard!$F$5="Quick",
      IF(OR(C92="190 Automobile",C92="200 computer hardware",C92="210 Computer software",C92="220 Quickbooks software",C92="230 Office equipment",C92="240 Office furniture"),
         E92-(E92/(1+Dashboard!$F$4)),
         0
      ),
      IF(C92="750 Business promotion",
         E92-(E92/(1+4.793/100)),
         E92-(E92/(1+Dashboard!$F$4))
      )
   )
)</f>
        <v>0</v>
      </c>
      <c r="J92" s="40">
        <f>Bank3[[#This Row],[Money in/ (Money out)]]-Bank3[[#This Row],[GST/HST]]</f>
        <v>0</v>
      </c>
      <c r="L92" s="37">
        <f t="shared" si="3"/>
        <v>0</v>
      </c>
    </row>
    <row r="93" spans="4:12" x14ac:dyDescent="0.2">
      <c r="D93" s="416">
        <f>_xlfn.XLOOKUP(C:C,Table1[for Import to Bank Register dropdown],Table1[for Pivot],0,0,1)</f>
        <v>0</v>
      </c>
      <c r="E93" s="422"/>
      <c r="F93" s="160">
        <f t="shared" si="2"/>
        <v>3333333</v>
      </c>
      <c r="G93" s="394">
        <f>G92+Bank3[[#This Row],[Money in/ (Money out)]]</f>
        <v>0</v>
      </c>
      <c r="I93" s="395">
        <f>IF(OR(C93="150 Directors advances", C93="120 accounts receivable", C93="720.2 Automobile - Insurance", C93="720.3 Automobile - License", C93="870.4 Rent - Insurance", C93="870.6 Rent - Property Tax", C93="870.7 Rent - Homeoffice", C93="870.9 Rent - Water"),
   0,
   IF(Dashboard!$F$5="Quick",
      IF(OR(C93="190 Automobile",C93="200 computer hardware",C93="210 Computer software",C93="220 Quickbooks software",C93="230 Office equipment",C93="240 Office furniture"),
         E93-(E93/(1+Dashboard!$F$4)),
         0
      ),
      IF(C93="750 Business promotion",
         E93-(E93/(1+4.793/100)),
         E93-(E93/(1+Dashboard!$F$4))
      )
   )
)</f>
        <v>0</v>
      </c>
      <c r="J93" s="40">
        <f>Bank3[[#This Row],[Money in/ (Money out)]]-Bank3[[#This Row],[GST/HST]]</f>
        <v>0</v>
      </c>
      <c r="L93" s="37">
        <f t="shared" si="3"/>
        <v>0</v>
      </c>
    </row>
    <row r="94" spans="4:12" x14ac:dyDescent="0.2">
      <c r="D94" s="416">
        <f>_xlfn.XLOOKUP(C:C,Table1[for Import to Bank Register dropdown],Table1[for Pivot],0,0,1)</f>
        <v>0</v>
      </c>
      <c r="E94" s="422"/>
      <c r="F94" s="160">
        <f t="shared" si="2"/>
        <v>3333333</v>
      </c>
      <c r="G94" s="394">
        <f>G93+Bank3[[#This Row],[Money in/ (Money out)]]</f>
        <v>0</v>
      </c>
      <c r="I94" s="395">
        <f>IF(OR(C94="150 Directors advances", C94="120 accounts receivable", C94="720.2 Automobile - Insurance", C94="720.3 Automobile - License", C94="870.4 Rent - Insurance", C94="870.6 Rent - Property Tax", C94="870.7 Rent - Homeoffice", C94="870.9 Rent - Water"),
   0,
   IF(Dashboard!$F$5="Quick",
      IF(OR(C94="190 Automobile",C94="200 computer hardware",C94="210 Computer software",C94="220 Quickbooks software",C94="230 Office equipment",C94="240 Office furniture"),
         E94-(E94/(1+Dashboard!$F$4)),
         0
      ),
      IF(C94="750 Business promotion",
         E94-(E94/(1+4.793/100)),
         E94-(E94/(1+Dashboard!$F$4))
      )
   )
)</f>
        <v>0</v>
      </c>
      <c r="J94" s="40">
        <f>Bank3[[#This Row],[Money in/ (Money out)]]-Bank3[[#This Row],[GST/HST]]</f>
        <v>0</v>
      </c>
      <c r="L94" s="37">
        <f t="shared" si="3"/>
        <v>0</v>
      </c>
    </row>
    <row r="95" spans="4:12" x14ac:dyDescent="0.2">
      <c r="D95" s="416">
        <f>_xlfn.XLOOKUP(C:C,Table1[for Import to Bank Register dropdown],Table1[for Pivot],0,0,1)</f>
        <v>0</v>
      </c>
      <c r="E95" s="422"/>
      <c r="F95" s="160">
        <f t="shared" si="2"/>
        <v>3333333</v>
      </c>
      <c r="G95" s="394">
        <f>G94+Bank3[[#This Row],[Money in/ (Money out)]]</f>
        <v>0</v>
      </c>
      <c r="I95" s="395">
        <f>IF(OR(C95="150 Directors advances", C95="120 accounts receivable", C95="720.2 Automobile - Insurance", C95="720.3 Automobile - License", C95="870.4 Rent - Insurance", C95="870.6 Rent - Property Tax", C95="870.7 Rent - Homeoffice", C95="870.9 Rent - Water"),
   0,
   IF(Dashboard!$F$5="Quick",
      IF(OR(C95="190 Automobile",C95="200 computer hardware",C95="210 Computer software",C95="220 Quickbooks software",C95="230 Office equipment",C95="240 Office furniture"),
         E95-(E95/(1+Dashboard!$F$4)),
         0
      ),
      IF(C95="750 Business promotion",
         E95-(E95/(1+4.793/100)),
         E95-(E95/(1+Dashboard!$F$4))
      )
   )
)</f>
        <v>0</v>
      </c>
      <c r="J95" s="40">
        <f>Bank3[[#This Row],[Money in/ (Money out)]]-Bank3[[#This Row],[GST/HST]]</f>
        <v>0</v>
      </c>
      <c r="L95" s="37">
        <f t="shared" si="3"/>
        <v>0</v>
      </c>
    </row>
    <row r="96" spans="4:12" x14ac:dyDescent="0.2">
      <c r="D96" s="416">
        <f>_xlfn.XLOOKUP(C:C,Table1[for Import to Bank Register dropdown],Table1[for Pivot],0,0,1)</f>
        <v>0</v>
      </c>
      <c r="E96" s="422"/>
      <c r="F96" s="160">
        <f t="shared" si="2"/>
        <v>3333333</v>
      </c>
      <c r="G96" s="394">
        <f>G95+Bank3[[#This Row],[Money in/ (Money out)]]</f>
        <v>0</v>
      </c>
      <c r="I96" s="395">
        <f>IF(OR(C96="150 Directors advances", C96="120 accounts receivable", C96="720.2 Automobile - Insurance", C96="720.3 Automobile - License", C96="870.4 Rent - Insurance", C96="870.6 Rent - Property Tax", C96="870.7 Rent - Homeoffice", C96="870.9 Rent - Water"),
   0,
   IF(Dashboard!$F$5="Quick",
      IF(OR(C96="190 Automobile",C96="200 computer hardware",C96="210 Computer software",C96="220 Quickbooks software",C96="230 Office equipment",C96="240 Office furniture"),
         E96-(E96/(1+Dashboard!$F$4)),
         0
      ),
      IF(C96="750 Business promotion",
         E96-(E96/(1+4.793/100)),
         E96-(E96/(1+Dashboard!$F$4))
      )
   )
)</f>
        <v>0</v>
      </c>
      <c r="J96" s="40">
        <f>Bank3[[#This Row],[Money in/ (Money out)]]-Bank3[[#This Row],[GST/HST]]</f>
        <v>0</v>
      </c>
      <c r="L96" s="37">
        <f t="shared" si="3"/>
        <v>0</v>
      </c>
    </row>
    <row r="97" spans="4:12" x14ac:dyDescent="0.2">
      <c r="D97" s="416">
        <f>_xlfn.XLOOKUP(C:C,Table1[for Import to Bank Register dropdown],Table1[for Pivot],0,0,1)</f>
        <v>0</v>
      </c>
      <c r="E97" s="422"/>
      <c r="F97" s="160">
        <f t="shared" si="2"/>
        <v>3333333</v>
      </c>
      <c r="G97" s="394">
        <f>G96+Bank3[[#This Row],[Money in/ (Money out)]]</f>
        <v>0</v>
      </c>
      <c r="I97" s="395">
        <f>IF(OR(C97="150 Directors advances", C97="120 accounts receivable", C97="720.2 Automobile - Insurance", C97="720.3 Automobile - License", C97="870.4 Rent - Insurance", C97="870.6 Rent - Property Tax", C97="870.7 Rent - Homeoffice", C97="870.9 Rent - Water"),
   0,
   IF(Dashboard!$F$5="Quick",
      IF(OR(C97="190 Automobile",C97="200 computer hardware",C97="210 Computer software",C97="220 Quickbooks software",C97="230 Office equipment",C97="240 Office furniture"),
         E97-(E97/(1+Dashboard!$F$4)),
         0
      ),
      IF(C97="750 Business promotion",
         E97-(E97/(1+4.793/100)),
         E97-(E97/(1+Dashboard!$F$4))
      )
   )
)</f>
        <v>0</v>
      </c>
      <c r="J97" s="40">
        <f>Bank3[[#This Row],[Money in/ (Money out)]]-Bank3[[#This Row],[GST/HST]]</f>
        <v>0</v>
      </c>
      <c r="L97" s="37">
        <f t="shared" si="3"/>
        <v>0</v>
      </c>
    </row>
    <row r="98" spans="4:12" x14ac:dyDescent="0.2">
      <c r="D98" s="416">
        <f>_xlfn.XLOOKUP(C:C,Table1[for Import to Bank Register dropdown],Table1[for Pivot],0,0,1)</f>
        <v>0</v>
      </c>
      <c r="E98" s="422"/>
      <c r="F98" s="160">
        <f t="shared" si="2"/>
        <v>3333333</v>
      </c>
      <c r="G98" s="394">
        <f>G97+Bank3[[#This Row],[Money in/ (Money out)]]</f>
        <v>0</v>
      </c>
      <c r="I98" s="395">
        <f>IF(OR(C98="150 Directors advances", C98="120 accounts receivable", C98="720.2 Automobile - Insurance", C98="720.3 Automobile - License", C98="870.4 Rent - Insurance", C98="870.6 Rent - Property Tax", C98="870.7 Rent - Homeoffice", C98="870.9 Rent - Water"),
   0,
   IF(Dashboard!$F$5="Quick",
      IF(OR(C98="190 Automobile",C98="200 computer hardware",C98="210 Computer software",C98="220 Quickbooks software",C98="230 Office equipment",C98="240 Office furniture"),
         E98-(E98/(1+Dashboard!$F$4)),
         0
      ),
      IF(C98="750 Business promotion",
         E98-(E98/(1+4.793/100)),
         E98-(E98/(1+Dashboard!$F$4))
      )
   )
)</f>
        <v>0</v>
      </c>
      <c r="J98" s="40">
        <f>Bank3[[#This Row],[Money in/ (Money out)]]-Bank3[[#This Row],[GST/HST]]</f>
        <v>0</v>
      </c>
      <c r="L98" s="37">
        <f t="shared" si="3"/>
        <v>0</v>
      </c>
    </row>
    <row r="99" spans="4:12" x14ac:dyDescent="0.2">
      <c r="D99" s="416">
        <f>_xlfn.XLOOKUP(C:C,Table1[for Import to Bank Register dropdown],Table1[for Pivot],0,0,1)</f>
        <v>0</v>
      </c>
      <c r="E99" s="422"/>
      <c r="F99" s="160">
        <f t="shared" si="2"/>
        <v>3333333</v>
      </c>
      <c r="G99" s="394">
        <f>G98+Bank3[[#This Row],[Money in/ (Money out)]]</f>
        <v>0</v>
      </c>
      <c r="I99" s="395">
        <f>IF(OR(C99="150 Directors advances", C99="120 accounts receivable", C99="720.2 Automobile - Insurance", C99="720.3 Automobile - License", C99="870.4 Rent - Insurance", C99="870.6 Rent - Property Tax", C99="870.7 Rent - Homeoffice", C99="870.9 Rent - Water"),
   0,
   IF(Dashboard!$F$5="Quick",
      IF(OR(C99="190 Automobile",C99="200 computer hardware",C99="210 Computer software",C99="220 Quickbooks software",C99="230 Office equipment",C99="240 Office furniture"),
         E99-(E99/(1+Dashboard!$F$4)),
         0
      ),
      IF(C99="750 Business promotion",
         E99-(E99/(1+4.793/100)),
         E99-(E99/(1+Dashboard!$F$4))
      )
   )
)</f>
        <v>0</v>
      </c>
      <c r="J99" s="40">
        <f>Bank3[[#This Row],[Money in/ (Money out)]]-Bank3[[#This Row],[GST/HST]]</f>
        <v>0</v>
      </c>
      <c r="L99" s="37">
        <f t="shared" si="3"/>
        <v>0</v>
      </c>
    </row>
    <row r="100" spans="4:12" x14ac:dyDescent="0.2">
      <c r="D100" s="416">
        <f>_xlfn.XLOOKUP(C:C,Table1[for Import to Bank Register dropdown],Table1[for Pivot],0,0,1)</f>
        <v>0</v>
      </c>
      <c r="E100" s="422"/>
      <c r="F100" s="160">
        <f t="shared" si="2"/>
        <v>3333333</v>
      </c>
      <c r="G100" s="394">
        <f>G99+Bank3[[#This Row],[Money in/ (Money out)]]</f>
        <v>0</v>
      </c>
      <c r="I100" s="395">
        <f>IF(OR(C100="150 Directors advances", C100="120 accounts receivable", C100="720.2 Automobile - Insurance", C100="720.3 Automobile - License", C100="870.4 Rent - Insurance", C100="870.6 Rent - Property Tax", C100="870.7 Rent - Homeoffice", C100="870.9 Rent - Water"),
   0,
   IF(Dashboard!$F$5="Quick",
      IF(OR(C100="190 Automobile",C100="200 computer hardware",C100="210 Computer software",C100="220 Quickbooks software",C100="230 Office equipment",C100="240 Office furniture"),
         E100-(E100/(1+Dashboard!$F$4)),
         0
      ),
      IF(C100="750 Business promotion",
         E100-(E100/(1+4.793/100)),
         E100-(E100/(1+Dashboard!$F$4))
      )
   )
)</f>
        <v>0</v>
      </c>
      <c r="J100" s="40">
        <f>Bank3[[#This Row],[Money in/ (Money out)]]-Bank3[[#This Row],[GST/HST]]</f>
        <v>0</v>
      </c>
      <c r="L100" s="37">
        <f t="shared" si="3"/>
        <v>0</v>
      </c>
    </row>
    <row r="101" spans="4:12" x14ac:dyDescent="0.2">
      <c r="D101" s="416">
        <f>_xlfn.XLOOKUP(C:C,Table1[for Import to Bank Register dropdown],Table1[for Pivot],0,0,1)</f>
        <v>0</v>
      </c>
      <c r="E101" s="422"/>
      <c r="F101" s="160">
        <f t="shared" si="2"/>
        <v>3333333</v>
      </c>
      <c r="G101" s="394">
        <f>G100+Bank3[[#This Row],[Money in/ (Money out)]]</f>
        <v>0</v>
      </c>
      <c r="I101" s="395">
        <f>IF(OR(C101="150 Directors advances", C101="120 accounts receivable", C101="720.2 Automobile - Insurance", C101="720.3 Automobile - License", C101="870.4 Rent - Insurance", C101="870.6 Rent - Property Tax", C101="870.7 Rent - Homeoffice", C101="870.9 Rent - Water"),
   0,
   IF(Dashboard!$F$5="Quick",
      IF(OR(C101="190 Automobile",C101="200 computer hardware",C101="210 Computer software",C101="220 Quickbooks software",C101="230 Office equipment",C101="240 Office furniture"),
         E101-(E101/(1+Dashboard!$F$4)),
         0
      ),
      IF(C101="750 Business promotion",
         E101-(E101/(1+4.793/100)),
         E101-(E101/(1+Dashboard!$F$4))
      )
   )
)</f>
        <v>0</v>
      </c>
      <c r="J101" s="40">
        <f>Bank3[[#This Row],[Money in/ (Money out)]]-Bank3[[#This Row],[GST/HST]]</f>
        <v>0</v>
      </c>
      <c r="L101" s="37">
        <f t="shared" si="3"/>
        <v>0</v>
      </c>
    </row>
    <row r="102" spans="4:12" x14ac:dyDescent="0.2">
      <c r="D102" s="416">
        <f>_xlfn.XLOOKUP(C:C,Table1[for Import to Bank Register dropdown],Table1[for Pivot],0,0,1)</f>
        <v>0</v>
      </c>
      <c r="E102" s="422"/>
      <c r="F102" s="160">
        <f t="shared" si="2"/>
        <v>3333333</v>
      </c>
      <c r="G102" s="394">
        <f>G101+Bank3[[#This Row],[Money in/ (Money out)]]</f>
        <v>0</v>
      </c>
      <c r="I102" s="395">
        <f>IF(OR(C102="150 Directors advances", C102="120 accounts receivable", C102="720.2 Automobile - Insurance", C102="720.3 Automobile - License", C102="870.4 Rent - Insurance", C102="870.6 Rent - Property Tax", C102="870.7 Rent - Homeoffice", C102="870.9 Rent - Water"),
   0,
   IF(Dashboard!$F$5="Quick",
      IF(OR(C102="190 Automobile",C102="200 computer hardware",C102="210 Computer software",C102="220 Quickbooks software",C102="230 Office equipment",C102="240 Office furniture"),
         E102-(E102/(1+Dashboard!$F$4)),
         0
      ),
      IF(C102="750 Business promotion",
         E102-(E102/(1+4.793/100)),
         E102-(E102/(1+Dashboard!$F$4))
      )
   )
)</f>
        <v>0</v>
      </c>
      <c r="J102" s="40">
        <f>Bank3[[#This Row],[Money in/ (Money out)]]-Bank3[[#This Row],[GST/HST]]</f>
        <v>0</v>
      </c>
      <c r="L102" s="37">
        <f t="shared" si="3"/>
        <v>0</v>
      </c>
    </row>
    <row r="103" spans="4:12" x14ac:dyDescent="0.2">
      <c r="D103" s="416">
        <f>_xlfn.XLOOKUP(C:C,Table1[for Import to Bank Register dropdown],Table1[for Pivot],0,0,1)</f>
        <v>0</v>
      </c>
      <c r="E103" s="422"/>
      <c r="F103" s="160">
        <f t="shared" si="2"/>
        <v>3333333</v>
      </c>
      <c r="G103" s="394">
        <f>G102+Bank3[[#This Row],[Money in/ (Money out)]]</f>
        <v>0</v>
      </c>
      <c r="I103" s="395">
        <f>IF(OR(C103="150 Directors advances", C103="120 accounts receivable", C103="720.2 Automobile - Insurance", C103="720.3 Automobile - License", C103="870.4 Rent - Insurance", C103="870.6 Rent - Property Tax", C103="870.7 Rent - Homeoffice", C103="870.9 Rent - Water"),
   0,
   IF(Dashboard!$F$5="Quick",
      IF(OR(C103="190 Automobile",C103="200 computer hardware",C103="210 Computer software",C103="220 Quickbooks software",C103="230 Office equipment",C103="240 Office furniture"),
         E103-(E103/(1+Dashboard!$F$4)),
         0
      ),
      IF(C103="750 Business promotion",
         E103-(E103/(1+4.793/100)),
         E103-(E103/(1+Dashboard!$F$4))
      )
   )
)</f>
        <v>0</v>
      </c>
      <c r="J103" s="40">
        <f>Bank3[[#This Row],[Money in/ (Money out)]]-Bank3[[#This Row],[GST/HST]]</f>
        <v>0</v>
      </c>
      <c r="L103" s="37">
        <f t="shared" si="3"/>
        <v>0</v>
      </c>
    </row>
    <row r="104" spans="4:12" x14ac:dyDescent="0.2">
      <c r="D104" s="416">
        <f>_xlfn.XLOOKUP(C:C,Table1[for Import to Bank Register dropdown],Table1[for Pivot],0,0,1)</f>
        <v>0</v>
      </c>
      <c r="E104" s="422"/>
      <c r="F104" s="160">
        <f t="shared" si="2"/>
        <v>3333333</v>
      </c>
      <c r="G104" s="394">
        <f>G103+Bank3[[#This Row],[Money in/ (Money out)]]</f>
        <v>0</v>
      </c>
      <c r="I104" s="395">
        <f>IF(OR(C104="150 Directors advances", C104="120 accounts receivable", C104="720.2 Automobile - Insurance", C104="720.3 Automobile - License", C104="870.4 Rent - Insurance", C104="870.6 Rent - Property Tax", C104="870.7 Rent - Homeoffice", C104="870.9 Rent - Water"),
   0,
   IF(Dashboard!$F$5="Quick",
      IF(OR(C104="190 Automobile",C104="200 computer hardware",C104="210 Computer software",C104="220 Quickbooks software",C104="230 Office equipment",C104="240 Office furniture"),
         E104-(E104/(1+Dashboard!$F$4)),
         0
      ),
      IF(C104="750 Business promotion",
         E104-(E104/(1+4.793/100)),
         E104-(E104/(1+Dashboard!$F$4))
      )
   )
)</f>
        <v>0</v>
      </c>
      <c r="J104" s="40">
        <f>Bank3[[#This Row],[Money in/ (Money out)]]-Bank3[[#This Row],[GST/HST]]</f>
        <v>0</v>
      </c>
      <c r="L104" s="37">
        <f t="shared" si="3"/>
        <v>0</v>
      </c>
    </row>
    <row r="105" spans="4:12" x14ac:dyDescent="0.2">
      <c r="D105" s="416">
        <f>_xlfn.XLOOKUP(C:C,Table1[for Import to Bank Register dropdown],Table1[for Pivot],0,0,1)</f>
        <v>0</v>
      </c>
      <c r="E105" s="422"/>
      <c r="F105" s="160">
        <f t="shared" si="2"/>
        <v>3333333</v>
      </c>
      <c r="G105" s="394">
        <f>G104+Bank3[[#This Row],[Money in/ (Money out)]]</f>
        <v>0</v>
      </c>
      <c r="I105" s="395">
        <f>IF(OR(C105="150 Directors advances", C105="120 accounts receivable", C105="720.2 Automobile - Insurance", C105="720.3 Automobile - License", C105="870.4 Rent - Insurance", C105="870.6 Rent - Property Tax", C105="870.7 Rent - Homeoffice", C105="870.9 Rent - Water"),
   0,
   IF(Dashboard!$F$5="Quick",
      IF(OR(C105="190 Automobile",C105="200 computer hardware",C105="210 Computer software",C105="220 Quickbooks software",C105="230 Office equipment",C105="240 Office furniture"),
         E105-(E105/(1+Dashboard!$F$4)),
         0
      ),
      IF(C105="750 Business promotion",
         E105-(E105/(1+4.793/100)),
         E105-(E105/(1+Dashboard!$F$4))
      )
   )
)</f>
        <v>0</v>
      </c>
      <c r="J105" s="40">
        <f>Bank3[[#This Row],[Money in/ (Money out)]]-Bank3[[#This Row],[GST/HST]]</f>
        <v>0</v>
      </c>
      <c r="L105" s="37">
        <f t="shared" si="3"/>
        <v>0</v>
      </c>
    </row>
    <row r="106" spans="4:12" x14ac:dyDescent="0.2">
      <c r="D106" s="416">
        <f>_xlfn.XLOOKUP(C:C,Table1[for Import to Bank Register dropdown],Table1[for Pivot],0,0,1)</f>
        <v>0</v>
      </c>
      <c r="E106" s="422"/>
      <c r="F106" s="160">
        <f t="shared" si="2"/>
        <v>3333333</v>
      </c>
      <c r="G106" s="394">
        <f>G105+Bank3[[#This Row],[Money in/ (Money out)]]</f>
        <v>0</v>
      </c>
      <c r="I106" s="395">
        <f>IF(OR(C106="150 Directors advances", C106="120 accounts receivable", C106="720.2 Automobile - Insurance", C106="720.3 Automobile - License", C106="870.4 Rent - Insurance", C106="870.6 Rent - Property Tax", C106="870.7 Rent - Homeoffice", C106="870.9 Rent - Water"),
   0,
   IF(Dashboard!$F$5="Quick",
      IF(OR(C106="190 Automobile",C106="200 computer hardware",C106="210 Computer software",C106="220 Quickbooks software",C106="230 Office equipment",C106="240 Office furniture"),
         E106-(E106/(1+Dashboard!$F$4)),
         0
      ),
      IF(C106="750 Business promotion",
         E106-(E106/(1+4.793/100)),
         E106-(E106/(1+Dashboard!$F$4))
      )
   )
)</f>
        <v>0</v>
      </c>
      <c r="J106" s="40">
        <f>Bank3[[#This Row],[Money in/ (Money out)]]-Bank3[[#This Row],[GST/HST]]</f>
        <v>0</v>
      </c>
      <c r="L106" s="37">
        <f t="shared" si="3"/>
        <v>0</v>
      </c>
    </row>
    <row r="107" spans="4:12" x14ac:dyDescent="0.2">
      <c r="D107" s="416">
        <f>_xlfn.XLOOKUP(C:C,Table1[for Import to Bank Register dropdown],Table1[for Pivot],0,0,1)</f>
        <v>0</v>
      </c>
      <c r="E107" s="422"/>
      <c r="F107" s="160">
        <f t="shared" si="2"/>
        <v>3333333</v>
      </c>
      <c r="G107" s="394">
        <f>G106+Bank3[[#This Row],[Money in/ (Money out)]]</f>
        <v>0</v>
      </c>
      <c r="I107" s="395">
        <f>IF(OR(C107="150 Directors advances", C107="120 accounts receivable", C107="720.2 Automobile - Insurance", C107="720.3 Automobile - License", C107="870.4 Rent - Insurance", C107="870.6 Rent - Property Tax", C107="870.7 Rent - Homeoffice", C107="870.9 Rent - Water"),
   0,
   IF(Dashboard!$F$5="Quick",
      IF(OR(C107="190 Automobile",C107="200 computer hardware",C107="210 Computer software",C107="220 Quickbooks software",C107="230 Office equipment",C107="240 Office furniture"),
         E107-(E107/(1+Dashboard!$F$4)),
         0
      ),
      IF(C107="750 Business promotion",
         E107-(E107/(1+4.793/100)),
         E107-(E107/(1+Dashboard!$F$4))
      )
   )
)</f>
        <v>0</v>
      </c>
      <c r="J107" s="40">
        <f>Bank3[[#This Row],[Money in/ (Money out)]]-Bank3[[#This Row],[GST/HST]]</f>
        <v>0</v>
      </c>
      <c r="L107" s="37">
        <f t="shared" si="3"/>
        <v>0</v>
      </c>
    </row>
    <row r="108" spans="4:12" x14ac:dyDescent="0.2">
      <c r="D108" s="416">
        <f>_xlfn.XLOOKUP(C:C,Table1[for Import to Bank Register dropdown],Table1[for Pivot],0,0,1)</f>
        <v>0</v>
      </c>
      <c r="E108" s="422"/>
      <c r="F108" s="160">
        <f t="shared" si="2"/>
        <v>3333333</v>
      </c>
      <c r="G108" s="394">
        <f>G107+Bank3[[#This Row],[Money in/ (Money out)]]</f>
        <v>0</v>
      </c>
      <c r="I108" s="395">
        <f>IF(OR(C108="150 Directors advances", C108="120 accounts receivable", C108="720.2 Automobile - Insurance", C108="720.3 Automobile - License", C108="870.4 Rent - Insurance", C108="870.6 Rent - Property Tax", C108="870.7 Rent - Homeoffice", C108="870.9 Rent - Water"),
   0,
   IF(Dashboard!$F$5="Quick",
      IF(OR(C108="190 Automobile",C108="200 computer hardware",C108="210 Computer software",C108="220 Quickbooks software",C108="230 Office equipment",C108="240 Office furniture"),
         E108-(E108/(1+Dashboard!$F$4)),
         0
      ),
      IF(C108="750 Business promotion",
         E108-(E108/(1+4.793/100)),
         E108-(E108/(1+Dashboard!$F$4))
      )
   )
)</f>
        <v>0</v>
      </c>
      <c r="J108" s="40">
        <f>Bank3[[#This Row],[Money in/ (Money out)]]-Bank3[[#This Row],[GST/HST]]</f>
        <v>0</v>
      </c>
      <c r="L108" s="37">
        <f t="shared" si="3"/>
        <v>0</v>
      </c>
    </row>
    <row r="109" spans="4:12" x14ac:dyDescent="0.2">
      <c r="D109" s="416">
        <f>_xlfn.XLOOKUP(C:C,Table1[for Import to Bank Register dropdown],Table1[for Pivot],0,0,1)</f>
        <v>0</v>
      </c>
      <c r="E109" s="422"/>
      <c r="F109" s="160">
        <f t="shared" si="2"/>
        <v>3333333</v>
      </c>
      <c r="G109" s="394">
        <f>G108+Bank3[[#This Row],[Money in/ (Money out)]]</f>
        <v>0</v>
      </c>
      <c r="I109" s="395">
        <f>IF(OR(C109="150 Directors advances", C109="120 accounts receivable", C109="720.2 Automobile - Insurance", C109="720.3 Automobile - License", C109="870.4 Rent - Insurance", C109="870.6 Rent - Property Tax", C109="870.7 Rent - Homeoffice", C109="870.9 Rent - Water"),
   0,
   IF(Dashboard!$F$5="Quick",
      IF(OR(C109="190 Automobile",C109="200 computer hardware",C109="210 Computer software",C109="220 Quickbooks software",C109="230 Office equipment",C109="240 Office furniture"),
         E109-(E109/(1+Dashboard!$F$4)),
         0
      ),
      IF(C109="750 Business promotion",
         E109-(E109/(1+4.793/100)),
         E109-(E109/(1+Dashboard!$F$4))
      )
   )
)</f>
        <v>0</v>
      </c>
      <c r="J109" s="40">
        <f>Bank3[[#This Row],[Money in/ (Money out)]]-Bank3[[#This Row],[GST/HST]]</f>
        <v>0</v>
      </c>
      <c r="L109" s="37">
        <f t="shared" si="3"/>
        <v>0</v>
      </c>
    </row>
    <row r="110" spans="4:12" x14ac:dyDescent="0.2">
      <c r="D110" s="416">
        <f>_xlfn.XLOOKUP(C:C,Table1[for Import to Bank Register dropdown],Table1[for Pivot],0,0,1)</f>
        <v>0</v>
      </c>
      <c r="E110" s="422"/>
      <c r="F110" s="160">
        <f t="shared" si="2"/>
        <v>3333333</v>
      </c>
      <c r="G110" s="394">
        <f>G109+Bank3[[#This Row],[Money in/ (Money out)]]</f>
        <v>0</v>
      </c>
      <c r="I110" s="395">
        <f>IF(OR(C110="150 Directors advances", C110="120 accounts receivable", C110="720.2 Automobile - Insurance", C110="720.3 Automobile - License", C110="870.4 Rent - Insurance", C110="870.6 Rent - Property Tax", C110="870.7 Rent - Homeoffice", C110="870.9 Rent - Water"),
   0,
   IF(Dashboard!$F$5="Quick",
      IF(OR(C110="190 Automobile",C110="200 computer hardware",C110="210 Computer software",C110="220 Quickbooks software",C110="230 Office equipment",C110="240 Office furniture"),
         E110-(E110/(1+Dashboard!$F$4)),
         0
      ),
      IF(C110="750 Business promotion",
         E110-(E110/(1+4.793/100)),
         E110-(E110/(1+Dashboard!$F$4))
      )
   )
)</f>
        <v>0</v>
      </c>
      <c r="J110" s="40">
        <f>Bank3[[#This Row],[Money in/ (Money out)]]-Bank3[[#This Row],[GST/HST]]</f>
        <v>0</v>
      </c>
      <c r="L110" s="37">
        <f t="shared" si="3"/>
        <v>0</v>
      </c>
    </row>
    <row r="111" spans="4:12" x14ac:dyDescent="0.2">
      <c r="D111" s="416">
        <f>_xlfn.XLOOKUP(C:C,Table1[for Import to Bank Register dropdown],Table1[for Pivot],0,0,1)</f>
        <v>0</v>
      </c>
      <c r="E111" s="422"/>
      <c r="F111" s="160">
        <f t="shared" si="2"/>
        <v>3333333</v>
      </c>
      <c r="G111" s="394">
        <f>G110+Bank3[[#This Row],[Money in/ (Money out)]]</f>
        <v>0</v>
      </c>
      <c r="I111" s="395">
        <f>IF(OR(C111="150 Directors advances", C111="120 accounts receivable", C111="720.2 Automobile - Insurance", C111="720.3 Automobile - License", C111="870.4 Rent - Insurance", C111="870.6 Rent - Property Tax", C111="870.7 Rent - Homeoffice", C111="870.9 Rent - Water"),
   0,
   IF(Dashboard!$F$5="Quick",
      IF(OR(C111="190 Automobile",C111="200 computer hardware",C111="210 Computer software",C111="220 Quickbooks software",C111="230 Office equipment",C111="240 Office furniture"),
         E111-(E111/(1+Dashboard!$F$4)),
         0
      ),
      IF(C111="750 Business promotion",
         E111-(E111/(1+4.793/100)),
         E111-(E111/(1+Dashboard!$F$4))
      )
   )
)</f>
        <v>0</v>
      </c>
      <c r="J111" s="40">
        <f>Bank3[[#This Row],[Money in/ (Money out)]]-Bank3[[#This Row],[GST/HST]]</f>
        <v>0</v>
      </c>
      <c r="L111" s="37">
        <f t="shared" si="3"/>
        <v>0</v>
      </c>
    </row>
    <row r="112" spans="4:12" x14ac:dyDescent="0.2">
      <c r="D112" s="416">
        <f>_xlfn.XLOOKUP(C:C,Table1[for Import to Bank Register dropdown],Table1[for Pivot],0,0,1)</f>
        <v>0</v>
      </c>
      <c r="E112" s="422"/>
      <c r="F112" s="160">
        <f t="shared" si="2"/>
        <v>3333333</v>
      </c>
      <c r="G112" s="394">
        <f>G111+Bank3[[#This Row],[Money in/ (Money out)]]</f>
        <v>0</v>
      </c>
      <c r="I112" s="395">
        <f>IF(OR(C112="150 Directors advances", C112="120 accounts receivable", C112="720.2 Automobile - Insurance", C112="720.3 Automobile - License", C112="870.4 Rent - Insurance", C112="870.6 Rent - Property Tax", C112="870.7 Rent - Homeoffice", C112="870.9 Rent - Water"),
   0,
   IF(Dashboard!$F$5="Quick",
      IF(OR(C112="190 Automobile",C112="200 computer hardware",C112="210 Computer software",C112="220 Quickbooks software",C112="230 Office equipment",C112="240 Office furniture"),
         E112-(E112/(1+Dashboard!$F$4)),
         0
      ),
      IF(C112="750 Business promotion",
         E112-(E112/(1+4.793/100)),
         E112-(E112/(1+Dashboard!$F$4))
      )
   )
)</f>
        <v>0</v>
      </c>
      <c r="J112" s="40">
        <f>Bank3[[#This Row],[Money in/ (Money out)]]-Bank3[[#This Row],[GST/HST]]</f>
        <v>0</v>
      </c>
      <c r="L112" s="37">
        <f t="shared" si="3"/>
        <v>0</v>
      </c>
    </row>
    <row r="113" spans="4:12" x14ac:dyDescent="0.2">
      <c r="D113" s="416">
        <f>_xlfn.XLOOKUP(C:C,Table1[for Import to Bank Register dropdown],Table1[for Pivot],0,0,1)</f>
        <v>0</v>
      </c>
      <c r="E113" s="422"/>
      <c r="F113" s="160">
        <f t="shared" si="2"/>
        <v>3333333</v>
      </c>
      <c r="G113" s="394">
        <f>G112+Bank3[[#This Row],[Money in/ (Money out)]]</f>
        <v>0</v>
      </c>
      <c r="I113" s="395">
        <f>IF(OR(C113="150 Directors advances", C113="120 accounts receivable", C113="720.2 Automobile - Insurance", C113="720.3 Automobile - License", C113="870.4 Rent - Insurance", C113="870.6 Rent - Property Tax", C113="870.7 Rent - Homeoffice", C113="870.9 Rent - Water"),
   0,
   IF(Dashboard!$F$5="Quick",
      IF(OR(C113="190 Automobile",C113="200 computer hardware",C113="210 Computer software",C113="220 Quickbooks software",C113="230 Office equipment",C113="240 Office furniture"),
         E113-(E113/(1+Dashboard!$F$4)),
         0
      ),
      IF(C113="750 Business promotion",
         E113-(E113/(1+4.793/100)),
         E113-(E113/(1+Dashboard!$F$4))
      )
   )
)</f>
        <v>0</v>
      </c>
      <c r="J113" s="40">
        <f>Bank3[[#This Row],[Money in/ (Money out)]]-Bank3[[#This Row],[GST/HST]]</f>
        <v>0</v>
      </c>
      <c r="L113" s="37">
        <f t="shared" si="3"/>
        <v>0</v>
      </c>
    </row>
    <row r="114" spans="4:12" x14ac:dyDescent="0.2">
      <c r="D114" s="416">
        <f>_xlfn.XLOOKUP(C:C,Table1[for Import to Bank Register dropdown],Table1[for Pivot],0,0,1)</f>
        <v>0</v>
      </c>
      <c r="E114" s="422"/>
      <c r="F114" s="160">
        <f t="shared" si="2"/>
        <v>3333333</v>
      </c>
      <c r="G114" s="394">
        <f>G113+Bank3[[#This Row],[Money in/ (Money out)]]</f>
        <v>0</v>
      </c>
      <c r="I114" s="395">
        <f>IF(OR(C114="150 Directors advances", C114="120 accounts receivable", C114="720.2 Automobile - Insurance", C114="720.3 Automobile - License", C114="870.4 Rent - Insurance", C114="870.6 Rent - Property Tax", C114="870.7 Rent - Homeoffice", C114="870.9 Rent - Water"),
   0,
   IF(Dashboard!$F$5="Quick",
      IF(OR(C114="190 Automobile",C114="200 computer hardware",C114="210 Computer software",C114="220 Quickbooks software",C114="230 Office equipment",C114="240 Office furniture"),
         E114-(E114/(1+Dashboard!$F$4)),
         0
      ),
      IF(C114="750 Business promotion",
         E114-(E114/(1+4.793/100)),
         E114-(E114/(1+Dashboard!$F$4))
      )
   )
)</f>
        <v>0</v>
      </c>
      <c r="J114" s="40">
        <f>Bank3[[#This Row],[Money in/ (Money out)]]-Bank3[[#This Row],[GST/HST]]</f>
        <v>0</v>
      </c>
      <c r="L114" s="37">
        <f t="shared" si="3"/>
        <v>0</v>
      </c>
    </row>
    <row r="115" spans="4:12" x14ac:dyDescent="0.2">
      <c r="D115" s="416">
        <f>_xlfn.XLOOKUP(C:C,Table1[for Import to Bank Register dropdown],Table1[for Pivot],0,0,1)</f>
        <v>0</v>
      </c>
      <c r="E115" s="422"/>
      <c r="F115" s="160">
        <f t="shared" si="2"/>
        <v>3333333</v>
      </c>
      <c r="G115" s="394">
        <f>G114+Bank3[[#This Row],[Money in/ (Money out)]]</f>
        <v>0</v>
      </c>
      <c r="I115" s="395">
        <f>IF(OR(C115="150 Directors advances", C115="120 accounts receivable", C115="720.2 Automobile - Insurance", C115="720.3 Automobile - License", C115="870.4 Rent - Insurance", C115="870.6 Rent - Property Tax", C115="870.7 Rent - Homeoffice", C115="870.9 Rent - Water"),
   0,
   IF(Dashboard!$F$5="Quick",
      IF(OR(C115="190 Automobile",C115="200 computer hardware",C115="210 Computer software",C115="220 Quickbooks software",C115="230 Office equipment",C115="240 Office furniture"),
         E115-(E115/(1+Dashboard!$F$4)),
         0
      ),
      IF(C115="750 Business promotion",
         E115-(E115/(1+4.793/100)),
         E115-(E115/(1+Dashboard!$F$4))
      )
   )
)</f>
        <v>0</v>
      </c>
      <c r="J115" s="40">
        <f>Bank3[[#This Row],[Money in/ (Money out)]]-Bank3[[#This Row],[GST/HST]]</f>
        <v>0</v>
      </c>
      <c r="L115" s="37">
        <f t="shared" si="3"/>
        <v>0</v>
      </c>
    </row>
    <row r="116" spans="4:12" x14ac:dyDescent="0.2">
      <c r="D116" s="416">
        <f>_xlfn.XLOOKUP(C:C,Table1[for Import to Bank Register dropdown],Table1[for Pivot],0,0,1)</f>
        <v>0</v>
      </c>
      <c r="E116" s="422"/>
      <c r="F116" s="160">
        <f t="shared" si="2"/>
        <v>3333333</v>
      </c>
      <c r="G116" s="394">
        <f>G115+Bank3[[#This Row],[Money in/ (Money out)]]</f>
        <v>0</v>
      </c>
      <c r="I116" s="395">
        <f>IF(OR(C116="150 Directors advances", C116="120 accounts receivable", C116="720.2 Automobile - Insurance", C116="720.3 Automobile - License", C116="870.4 Rent - Insurance", C116="870.6 Rent - Property Tax", C116="870.7 Rent - Homeoffice", C116="870.9 Rent - Water"),
   0,
   IF(Dashboard!$F$5="Quick",
      IF(OR(C116="190 Automobile",C116="200 computer hardware",C116="210 Computer software",C116="220 Quickbooks software",C116="230 Office equipment",C116="240 Office furniture"),
         E116-(E116/(1+Dashboard!$F$4)),
         0
      ),
      IF(C116="750 Business promotion",
         E116-(E116/(1+4.793/100)),
         E116-(E116/(1+Dashboard!$F$4))
      )
   )
)</f>
        <v>0</v>
      </c>
      <c r="J116" s="40">
        <f>Bank3[[#This Row],[Money in/ (Money out)]]-Bank3[[#This Row],[GST/HST]]</f>
        <v>0</v>
      </c>
      <c r="L116" s="37">
        <f t="shared" si="3"/>
        <v>0</v>
      </c>
    </row>
    <row r="117" spans="4:12" x14ac:dyDescent="0.2">
      <c r="D117" s="416">
        <f>_xlfn.XLOOKUP(C:C,Table1[for Import to Bank Register dropdown],Table1[for Pivot],0,0,1)</f>
        <v>0</v>
      </c>
      <c r="E117" s="422"/>
      <c r="F117" s="160">
        <f t="shared" si="2"/>
        <v>3333333</v>
      </c>
      <c r="G117" s="394">
        <f>G116+Bank3[[#This Row],[Money in/ (Money out)]]</f>
        <v>0</v>
      </c>
      <c r="I117" s="395">
        <f>IF(OR(C117="150 Directors advances", C117="120 accounts receivable", C117="720.2 Automobile - Insurance", C117="720.3 Automobile - License", C117="870.4 Rent - Insurance", C117="870.6 Rent - Property Tax", C117="870.7 Rent - Homeoffice", C117="870.9 Rent - Water"),
   0,
   IF(Dashboard!$F$5="Quick",
      IF(OR(C117="190 Automobile",C117="200 computer hardware",C117="210 Computer software",C117="220 Quickbooks software",C117="230 Office equipment",C117="240 Office furniture"),
         E117-(E117/(1+Dashboard!$F$4)),
         0
      ),
      IF(C117="750 Business promotion",
         E117-(E117/(1+4.793/100)),
         E117-(E117/(1+Dashboard!$F$4))
      )
   )
)</f>
        <v>0</v>
      </c>
      <c r="J117" s="40">
        <f>Bank3[[#This Row],[Money in/ (Money out)]]-Bank3[[#This Row],[GST/HST]]</f>
        <v>0</v>
      </c>
      <c r="L117" s="37">
        <f t="shared" si="3"/>
        <v>0</v>
      </c>
    </row>
    <row r="118" spans="4:12" x14ac:dyDescent="0.2">
      <c r="D118" s="416">
        <f>_xlfn.XLOOKUP(C:C,Table1[for Import to Bank Register dropdown],Table1[for Pivot],0,0,1)</f>
        <v>0</v>
      </c>
      <c r="E118" s="422"/>
      <c r="F118" s="160">
        <f t="shared" si="2"/>
        <v>3333333</v>
      </c>
      <c r="G118" s="394">
        <f>G117+Bank3[[#This Row],[Money in/ (Money out)]]</f>
        <v>0</v>
      </c>
      <c r="I118" s="395">
        <f>IF(OR(C118="150 Directors advances", C118="120 accounts receivable", C118="720.2 Automobile - Insurance", C118="720.3 Automobile - License", C118="870.4 Rent - Insurance", C118="870.6 Rent - Property Tax", C118="870.7 Rent - Homeoffice", C118="870.9 Rent - Water"),
   0,
   IF(Dashboard!$F$5="Quick",
      IF(OR(C118="190 Automobile",C118="200 computer hardware",C118="210 Computer software",C118="220 Quickbooks software",C118="230 Office equipment",C118="240 Office furniture"),
         E118-(E118/(1+Dashboard!$F$4)),
         0
      ),
      IF(C118="750 Business promotion",
         E118-(E118/(1+4.793/100)),
         E118-(E118/(1+Dashboard!$F$4))
      )
   )
)</f>
        <v>0</v>
      </c>
      <c r="J118" s="40">
        <f>Bank3[[#This Row],[Money in/ (Money out)]]-Bank3[[#This Row],[GST/HST]]</f>
        <v>0</v>
      </c>
      <c r="L118" s="37">
        <f t="shared" si="3"/>
        <v>0</v>
      </c>
    </row>
    <row r="119" spans="4:12" x14ac:dyDescent="0.2">
      <c r="D119" s="416">
        <f>_xlfn.XLOOKUP(C:C,Table1[for Import to Bank Register dropdown],Table1[for Pivot],0,0,1)</f>
        <v>0</v>
      </c>
      <c r="E119" s="422"/>
      <c r="F119" s="160">
        <f t="shared" si="2"/>
        <v>3333333</v>
      </c>
      <c r="G119" s="394">
        <f>G118+Bank3[[#This Row],[Money in/ (Money out)]]</f>
        <v>0</v>
      </c>
      <c r="I119" s="395">
        <f>IF(OR(C119="150 Directors advances", C119="120 accounts receivable", C119="720.2 Automobile - Insurance", C119="720.3 Automobile - License", C119="870.4 Rent - Insurance", C119="870.6 Rent - Property Tax", C119="870.7 Rent - Homeoffice", C119="870.9 Rent - Water"),
   0,
   IF(Dashboard!$F$5="Quick",
      IF(OR(C119="190 Automobile",C119="200 computer hardware",C119="210 Computer software",C119="220 Quickbooks software",C119="230 Office equipment",C119="240 Office furniture"),
         E119-(E119/(1+Dashboard!$F$4)),
         0
      ),
      IF(C119="750 Business promotion",
         E119-(E119/(1+4.793/100)),
         E119-(E119/(1+Dashboard!$F$4))
      )
   )
)</f>
        <v>0</v>
      </c>
      <c r="J119" s="40">
        <f>Bank3[[#This Row],[Money in/ (Money out)]]-Bank3[[#This Row],[GST/HST]]</f>
        <v>0</v>
      </c>
      <c r="L119" s="37">
        <f t="shared" si="3"/>
        <v>0</v>
      </c>
    </row>
    <row r="120" spans="4:12" x14ac:dyDescent="0.2">
      <c r="D120" s="416">
        <f>_xlfn.XLOOKUP(C:C,Table1[for Import to Bank Register dropdown],Table1[for Pivot],0,0,1)</f>
        <v>0</v>
      </c>
      <c r="E120" s="422"/>
      <c r="F120" s="160">
        <f t="shared" si="2"/>
        <v>3333333</v>
      </c>
      <c r="G120" s="394">
        <f>G119+Bank3[[#This Row],[Money in/ (Money out)]]</f>
        <v>0</v>
      </c>
      <c r="I120" s="395">
        <f>IF(OR(C120="150 Directors advances", C120="120 accounts receivable", C120="720.2 Automobile - Insurance", C120="720.3 Automobile - License", C120="870.4 Rent - Insurance", C120="870.6 Rent - Property Tax", C120="870.7 Rent - Homeoffice", C120="870.9 Rent - Water"),
   0,
   IF(Dashboard!$F$5="Quick",
      IF(OR(C120="190 Automobile",C120="200 computer hardware",C120="210 Computer software",C120="220 Quickbooks software",C120="230 Office equipment",C120="240 Office furniture"),
         E120-(E120/(1+Dashboard!$F$4)),
         0
      ),
      IF(C120="750 Business promotion",
         E120-(E120/(1+4.793/100)),
         E120-(E120/(1+Dashboard!$F$4))
      )
   )
)</f>
        <v>0</v>
      </c>
      <c r="J120" s="40">
        <f>Bank3[[#This Row],[Money in/ (Money out)]]-Bank3[[#This Row],[GST/HST]]</f>
        <v>0</v>
      </c>
      <c r="L120" s="37">
        <f t="shared" si="3"/>
        <v>0</v>
      </c>
    </row>
    <row r="121" spans="4:12" x14ac:dyDescent="0.2">
      <c r="D121" s="416">
        <f>_xlfn.XLOOKUP(C:C,Table1[for Import to Bank Register dropdown],Table1[for Pivot],0,0,1)</f>
        <v>0</v>
      </c>
      <c r="E121" s="422"/>
      <c r="F121" s="160">
        <f t="shared" si="2"/>
        <v>3333333</v>
      </c>
      <c r="G121" s="394">
        <f>G120+Bank3[[#This Row],[Money in/ (Money out)]]</f>
        <v>0</v>
      </c>
      <c r="I121" s="395">
        <f>IF(OR(C121="150 Directors advances", C121="120 accounts receivable", C121="720.2 Automobile - Insurance", C121="720.3 Automobile - License", C121="870.4 Rent - Insurance", C121="870.6 Rent - Property Tax", C121="870.7 Rent - Homeoffice", C121="870.9 Rent - Water"),
   0,
   IF(Dashboard!$F$5="Quick",
      IF(OR(C121="190 Automobile",C121="200 computer hardware",C121="210 Computer software",C121="220 Quickbooks software",C121="230 Office equipment",C121="240 Office furniture"),
         E121-(E121/(1+Dashboard!$F$4)),
         0
      ),
      IF(C121="750 Business promotion",
         E121-(E121/(1+4.793/100)),
         E121-(E121/(1+Dashboard!$F$4))
      )
   )
)</f>
        <v>0</v>
      </c>
      <c r="J121" s="40">
        <f>Bank3[[#This Row],[Money in/ (Money out)]]-Bank3[[#This Row],[GST/HST]]</f>
        <v>0</v>
      </c>
      <c r="L121" s="37">
        <f t="shared" si="3"/>
        <v>0</v>
      </c>
    </row>
    <row r="122" spans="4:12" x14ac:dyDescent="0.2">
      <c r="D122" s="416">
        <f>_xlfn.XLOOKUP(C:C,Table1[for Import to Bank Register dropdown],Table1[for Pivot],0,0,1)</f>
        <v>0</v>
      </c>
      <c r="E122" s="422"/>
      <c r="F122" s="160">
        <f t="shared" si="2"/>
        <v>3333333</v>
      </c>
      <c r="G122" s="394">
        <f>G121+Bank3[[#This Row],[Money in/ (Money out)]]</f>
        <v>0</v>
      </c>
      <c r="I122" s="395">
        <f>IF(OR(C122="150 Directors advances", C122="120 accounts receivable", C122="720.2 Automobile - Insurance", C122="720.3 Automobile - License", C122="870.4 Rent - Insurance", C122="870.6 Rent - Property Tax", C122="870.7 Rent - Homeoffice", C122="870.9 Rent - Water"),
   0,
   IF(Dashboard!$F$5="Quick",
      IF(OR(C122="190 Automobile",C122="200 computer hardware",C122="210 Computer software",C122="220 Quickbooks software",C122="230 Office equipment",C122="240 Office furniture"),
         E122-(E122/(1+Dashboard!$F$4)),
         0
      ),
      IF(C122="750 Business promotion",
         E122-(E122/(1+4.793/100)),
         E122-(E122/(1+Dashboard!$F$4))
      )
   )
)</f>
        <v>0</v>
      </c>
      <c r="J122" s="40">
        <f>Bank3[[#This Row],[Money in/ (Money out)]]-Bank3[[#This Row],[GST/HST]]</f>
        <v>0</v>
      </c>
      <c r="L122" s="37">
        <f t="shared" si="3"/>
        <v>0</v>
      </c>
    </row>
    <row r="123" spans="4:12" x14ac:dyDescent="0.2">
      <c r="D123" s="416">
        <f>_xlfn.XLOOKUP(C:C,Table1[for Import to Bank Register dropdown],Table1[for Pivot],0,0,1)</f>
        <v>0</v>
      </c>
      <c r="E123" s="422"/>
      <c r="F123" s="160">
        <f t="shared" si="2"/>
        <v>3333333</v>
      </c>
      <c r="G123" s="394">
        <f>G122+Bank3[[#This Row],[Money in/ (Money out)]]</f>
        <v>0</v>
      </c>
      <c r="I123" s="395">
        <f>IF(OR(C123="150 Directors advances", C123="120 accounts receivable", C123="720.2 Automobile - Insurance", C123="720.3 Automobile - License", C123="870.4 Rent - Insurance", C123="870.6 Rent - Property Tax", C123="870.7 Rent - Homeoffice", C123="870.9 Rent - Water"),
   0,
   IF(Dashboard!$F$5="Quick",
      IF(OR(C123="190 Automobile",C123="200 computer hardware",C123="210 Computer software",C123="220 Quickbooks software",C123="230 Office equipment",C123="240 Office furniture"),
         E123-(E123/(1+Dashboard!$F$4)),
         0
      ),
      IF(C123="750 Business promotion",
         E123-(E123/(1+4.793/100)),
         E123-(E123/(1+Dashboard!$F$4))
      )
   )
)</f>
        <v>0</v>
      </c>
      <c r="J123" s="40">
        <f>Bank3[[#This Row],[Money in/ (Money out)]]-Bank3[[#This Row],[GST/HST]]</f>
        <v>0</v>
      </c>
      <c r="L123" s="37">
        <f t="shared" si="3"/>
        <v>0</v>
      </c>
    </row>
    <row r="124" spans="4:12" x14ac:dyDescent="0.2">
      <c r="D124" s="416">
        <f>_xlfn.XLOOKUP(C:C,Table1[for Import to Bank Register dropdown],Table1[for Pivot],0,0,1)</f>
        <v>0</v>
      </c>
      <c r="E124" s="422"/>
      <c r="F124" s="160">
        <f t="shared" si="2"/>
        <v>3333333</v>
      </c>
      <c r="G124" s="394">
        <f>G123+Bank3[[#This Row],[Money in/ (Money out)]]</f>
        <v>0</v>
      </c>
      <c r="I124" s="395">
        <f>IF(OR(C124="150 Directors advances", C124="120 accounts receivable", C124="720.2 Automobile - Insurance", C124="720.3 Automobile - License", C124="870.4 Rent - Insurance", C124="870.6 Rent - Property Tax", C124="870.7 Rent - Homeoffice", C124="870.9 Rent - Water"),
   0,
   IF(Dashboard!$F$5="Quick",
      IF(OR(C124="190 Automobile",C124="200 computer hardware",C124="210 Computer software",C124="220 Quickbooks software",C124="230 Office equipment",C124="240 Office furniture"),
         E124-(E124/(1+Dashboard!$F$4)),
         0
      ),
      IF(C124="750 Business promotion",
         E124-(E124/(1+4.793/100)),
         E124-(E124/(1+Dashboard!$F$4))
      )
   )
)</f>
        <v>0</v>
      </c>
      <c r="J124" s="40">
        <f>Bank3[[#This Row],[Money in/ (Money out)]]-Bank3[[#This Row],[GST/HST]]</f>
        <v>0</v>
      </c>
      <c r="L124" s="37">
        <f t="shared" si="3"/>
        <v>0</v>
      </c>
    </row>
    <row r="125" spans="4:12" x14ac:dyDescent="0.2">
      <c r="D125" s="416">
        <f>_xlfn.XLOOKUP(C:C,Table1[for Import to Bank Register dropdown],Table1[for Pivot],0,0,1)</f>
        <v>0</v>
      </c>
      <c r="E125" s="422"/>
      <c r="F125" s="160">
        <f t="shared" si="2"/>
        <v>3333333</v>
      </c>
      <c r="G125" s="394">
        <f>G124+Bank3[[#This Row],[Money in/ (Money out)]]</f>
        <v>0</v>
      </c>
      <c r="I125" s="395">
        <f>IF(OR(C125="150 Directors advances", C125="120 accounts receivable", C125="720.2 Automobile - Insurance", C125="720.3 Automobile - License", C125="870.4 Rent - Insurance", C125="870.6 Rent - Property Tax", C125="870.7 Rent - Homeoffice", C125="870.9 Rent - Water"),
   0,
   IF(Dashboard!$F$5="Quick",
      IF(OR(C125="190 Automobile",C125="200 computer hardware",C125="210 Computer software",C125="220 Quickbooks software",C125="230 Office equipment",C125="240 Office furniture"),
         E125-(E125/(1+Dashboard!$F$4)),
         0
      ),
      IF(C125="750 Business promotion",
         E125-(E125/(1+4.793/100)),
         E125-(E125/(1+Dashboard!$F$4))
      )
   )
)</f>
        <v>0</v>
      </c>
      <c r="J125" s="40">
        <f>Bank3[[#This Row],[Money in/ (Money out)]]-Bank3[[#This Row],[GST/HST]]</f>
        <v>0</v>
      </c>
      <c r="L125" s="37">
        <f t="shared" si="3"/>
        <v>0</v>
      </c>
    </row>
    <row r="126" spans="4:12" x14ac:dyDescent="0.2">
      <c r="D126" s="416">
        <f>_xlfn.XLOOKUP(C:C,Table1[for Import to Bank Register dropdown],Table1[for Pivot],0,0,1)</f>
        <v>0</v>
      </c>
      <c r="E126" s="422"/>
      <c r="F126" s="160">
        <f t="shared" si="2"/>
        <v>3333333</v>
      </c>
      <c r="G126" s="394">
        <f>G125+Bank3[[#This Row],[Money in/ (Money out)]]</f>
        <v>0</v>
      </c>
      <c r="I126" s="395">
        <f>IF(OR(C126="150 Directors advances", C126="120 accounts receivable", C126="720.2 Automobile - Insurance", C126="720.3 Automobile - License", C126="870.4 Rent - Insurance", C126="870.6 Rent - Property Tax", C126="870.7 Rent - Homeoffice", C126="870.9 Rent - Water"),
   0,
   IF(Dashboard!$F$5="Quick",
      IF(OR(C126="190 Automobile",C126="200 computer hardware",C126="210 Computer software",C126="220 Quickbooks software",C126="230 Office equipment",C126="240 Office furniture"),
         E126-(E126/(1+Dashboard!$F$4)),
         0
      ),
      IF(C126="750 Business promotion",
         E126-(E126/(1+4.793/100)),
         E126-(E126/(1+Dashboard!$F$4))
      )
   )
)</f>
        <v>0</v>
      </c>
      <c r="J126" s="40">
        <f>Bank3[[#This Row],[Money in/ (Money out)]]-Bank3[[#This Row],[GST/HST]]</f>
        <v>0</v>
      </c>
      <c r="L126" s="37">
        <f t="shared" si="3"/>
        <v>0</v>
      </c>
    </row>
    <row r="127" spans="4:12" x14ac:dyDescent="0.2">
      <c r="D127" s="416">
        <f>_xlfn.XLOOKUP(C:C,Table1[for Import to Bank Register dropdown],Table1[for Pivot],0,0,1)</f>
        <v>0</v>
      </c>
      <c r="E127" s="422"/>
      <c r="F127" s="160">
        <f t="shared" si="2"/>
        <v>3333333</v>
      </c>
      <c r="G127" s="394">
        <f>G126+Bank3[[#This Row],[Money in/ (Money out)]]</f>
        <v>0</v>
      </c>
      <c r="I127" s="395">
        <f>IF(OR(C127="150 Directors advances", C127="120 accounts receivable", C127="720.2 Automobile - Insurance", C127="720.3 Automobile - License", C127="870.4 Rent - Insurance", C127="870.6 Rent - Property Tax", C127="870.7 Rent - Homeoffice", C127="870.9 Rent - Water"),
   0,
   IF(Dashboard!$F$5="Quick",
      IF(OR(C127="190 Automobile",C127="200 computer hardware",C127="210 Computer software",C127="220 Quickbooks software",C127="230 Office equipment",C127="240 Office furniture"),
         E127-(E127/(1+Dashboard!$F$4)),
         0
      ),
      IF(C127="750 Business promotion",
         E127-(E127/(1+4.793/100)),
         E127-(E127/(1+Dashboard!$F$4))
      )
   )
)</f>
        <v>0</v>
      </c>
      <c r="J127" s="40">
        <f>Bank3[[#This Row],[Money in/ (Money out)]]-Bank3[[#This Row],[GST/HST]]</f>
        <v>0</v>
      </c>
      <c r="L127" s="37">
        <f t="shared" si="3"/>
        <v>0</v>
      </c>
    </row>
    <row r="128" spans="4:12" x14ac:dyDescent="0.2">
      <c r="D128" s="416">
        <f>_xlfn.XLOOKUP(C:C,Table1[for Import to Bank Register dropdown],Table1[for Pivot],0,0,1)</f>
        <v>0</v>
      </c>
      <c r="E128" s="422"/>
      <c r="F128" s="160">
        <f t="shared" si="2"/>
        <v>3333333</v>
      </c>
      <c r="G128" s="394">
        <f>G127+Bank3[[#This Row],[Money in/ (Money out)]]</f>
        <v>0</v>
      </c>
      <c r="I128" s="395">
        <f>IF(OR(C128="150 Directors advances", C128="120 accounts receivable", C128="720.2 Automobile - Insurance", C128="720.3 Automobile - License", C128="870.4 Rent - Insurance", C128="870.6 Rent - Property Tax", C128="870.7 Rent - Homeoffice", C128="870.9 Rent - Water"),
   0,
   IF(Dashboard!$F$5="Quick",
      IF(OR(C128="190 Automobile",C128="200 computer hardware",C128="210 Computer software",C128="220 Quickbooks software",C128="230 Office equipment",C128="240 Office furniture"),
         E128-(E128/(1+Dashboard!$F$4)),
         0
      ),
      IF(C128="750 Business promotion",
         E128-(E128/(1+4.793/100)),
         E128-(E128/(1+Dashboard!$F$4))
      )
   )
)</f>
        <v>0</v>
      </c>
      <c r="J128" s="40">
        <f>Bank3[[#This Row],[Money in/ (Money out)]]-Bank3[[#This Row],[GST/HST]]</f>
        <v>0</v>
      </c>
      <c r="L128" s="37">
        <f t="shared" si="3"/>
        <v>0</v>
      </c>
    </row>
    <row r="129" spans="4:12" x14ac:dyDescent="0.2">
      <c r="D129" s="416">
        <f>_xlfn.XLOOKUP(C:C,Table1[for Import to Bank Register dropdown],Table1[for Pivot],0,0,1)</f>
        <v>0</v>
      </c>
      <c r="E129" s="422"/>
      <c r="F129" s="160">
        <f t="shared" si="2"/>
        <v>3333333</v>
      </c>
      <c r="G129" s="394">
        <f>G128+Bank3[[#This Row],[Money in/ (Money out)]]</f>
        <v>0</v>
      </c>
      <c r="I129" s="395">
        <f>IF(OR(C129="150 Directors advances", C129="120 accounts receivable", C129="720.2 Automobile - Insurance", C129="720.3 Automobile - License", C129="870.4 Rent - Insurance", C129="870.6 Rent - Property Tax", C129="870.7 Rent - Homeoffice", C129="870.9 Rent - Water"),
   0,
   IF(Dashboard!$F$5="Quick",
      IF(OR(C129="190 Automobile",C129="200 computer hardware",C129="210 Computer software",C129="220 Quickbooks software",C129="230 Office equipment",C129="240 Office furniture"),
         E129-(E129/(1+Dashboard!$F$4)),
         0
      ),
      IF(C129="750 Business promotion",
         E129-(E129/(1+4.793/100)),
         E129-(E129/(1+Dashboard!$F$4))
      )
   )
)</f>
        <v>0</v>
      </c>
      <c r="J129" s="40">
        <f>Bank3[[#This Row],[Money in/ (Money out)]]-Bank3[[#This Row],[GST/HST]]</f>
        <v>0</v>
      </c>
      <c r="L129" s="37">
        <f t="shared" si="3"/>
        <v>0</v>
      </c>
    </row>
    <row r="130" spans="4:12" x14ac:dyDescent="0.2">
      <c r="D130" s="416">
        <f>_xlfn.XLOOKUP(C:C,Table1[for Import to Bank Register dropdown],Table1[for Pivot],0,0,1)</f>
        <v>0</v>
      </c>
      <c r="E130" s="422"/>
      <c r="F130" s="160">
        <f t="shared" si="2"/>
        <v>3333333</v>
      </c>
      <c r="G130" s="394">
        <f>G129+Bank3[[#This Row],[Money in/ (Money out)]]</f>
        <v>0</v>
      </c>
      <c r="I130" s="395">
        <f>IF(OR(C130="150 Directors advances", C130="120 accounts receivable", C130="720.2 Automobile - Insurance", C130="720.3 Automobile - License", C130="870.4 Rent - Insurance", C130="870.6 Rent - Property Tax", C130="870.7 Rent - Homeoffice", C130="870.9 Rent - Water"),
   0,
   IF(Dashboard!$F$5="Quick",
      IF(OR(C130="190 Automobile",C130="200 computer hardware",C130="210 Computer software",C130="220 Quickbooks software",C130="230 Office equipment",C130="240 Office furniture"),
         E130-(E130/(1+Dashboard!$F$4)),
         0
      ),
      IF(C130="750 Business promotion",
         E130-(E130/(1+4.793/100)),
         E130-(E130/(1+Dashboard!$F$4))
      )
   )
)</f>
        <v>0</v>
      </c>
      <c r="J130" s="40">
        <f>Bank3[[#This Row],[Money in/ (Money out)]]-Bank3[[#This Row],[GST/HST]]</f>
        <v>0</v>
      </c>
      <c r="L130" s="37">
        <f t="shared" si="3"/>
        <v>0</v>
      </c>
    </row>
    <row r="131" spans="4:12" x14ac:dyDescent="0.2">
      <c r="D131" s="416">
        <f>_xlfn.XLOOKUP(C:C,Table1[for Import to Bank Register dropdown],Table1[for Pivot],0,0,1)</f>
        <v>0</v>
      </c>
      <c r="E131" s="422"/>
      <c r="F131" s="160">
        <f t="shared" si="2"/>
        <v>3333333</v>
      </c>
      <c r="G131" s="394">
        <f>G130+Bank3[[#This Row],[Money in/ (Money out)]]</f>
        <v>0</v>
      </c>
      <c r="I131" s="395">
        <f>IF(OR(C131="150 Directors advances", C131="120 accounts receivable", C131="720.2 Automobile - Insurance", C131="720.3 Automobile - License", C131="870.4 Rent - Insurance", C131="870.6 Rent - Property Tax", C131="870.7 Rent - Homeoffice", C131="870.9 Rent - Water"),
   0,
   IF(Dashboard!$F$5="Quick",
      IF(OR(C131="190 Automobile",C131="200 computer hardware",C131="210 Computer software",C131="220 Quickbooks software",C131="230 Office equipment",C131="240 Office furniture"),
         E131-(E131/(1+Dashboard!$F$4)),
         0
      ),
      IF(C131="750 Business promotion",
         E131-(E131/(1+4.793/100)),
         E131-(E131/(1+Dashboard!$F$4))
      )
   )
)</f>
        <v>0</v>
      </c>
      <c r="J131" s="40">
        <f>Bank3[[#This Row],[Money in/ (Money out)]]-Bank3[[#This Row],[GST/HST]]</f>
        <v>0</v>
      </c>
      <c r="L131" s="37">
        <f t="shared" si="3"/>
        <v>0</v>
      </c>
    </row>
    <row r="132" spans="4:12" x14ac:dyDescent="0.2">
      <c r="D132" s="416">
        <f>_xlfn.XLOOKUP(C:C,Table1[for Import to Bank Register dropdown],Table1[for Pivot],0,0,1)</f>
        <v>0</v>
      </c>
      <c r="E132" s="422"/>
      <c r="F132" s="160">
        <f t="shared" si="2"/>
        <v>3333333</v>
      </c>
      <c r="G132" s="394">
        <f>G131+Bank3[[#This Row],[Money in/ (Money out)]]</f>
        <v>0</v>
      </c>
      <c r="I132" s="395">
        <f>IF(OR(C132="150 Directors advances", C132="120 accounts receivable", C132="720.2 Automobile - Insurance", C132="720.3 Automobile - License", C132="870.4 Rent - Insurance", C132="870.6 Rent - Property Tax", C132="870.7 Rent - Homeoffice", C132="870.9 Rent - Water"),
   0,
   IF(Dashboard!$F$5="Quick",
      IF(OR(C132="190 Automobile",C132="200 computer hardware",C132="210 Computer software",C132="220 Quickbooks software",C132="230 Office equipment",C132="240 Office furniture"),
         E132-(E132/(1+Dashboard!$F$4)),
         0
      ),
      IF(C132="750 Business promotion",
         E132-(E132/(1+4.793/100)),
         E132-(E132/(1+Dashboard!$F$4))
      )
   )
)</f>
        <v>0</v>
      </c>
      <c r="J132" s="40">
        <f>Bank3[[#This Row],[Money in/ (Money out)]]-Bank3[[#This Row],[GST/HST]]</f>
        <v>0</v>
      </c>
      <c r="L132" s="37">
        <f t="shared" si="3"/>
        <v>0</v>
      </c>
    </row>
    <row r="133" spans="4:12" x14ac:dyDescent="0.2">
      <c r="D133" s="416">
        <f>_xlfn.XLOOKUP(C:C,Table1[for Import to Bank Register dropdown],Table1[for Pivot],0,0,1)</f>
        <v>0</v>
      </c>
      <c r="E133" s="422"/>
      <c r="F133" s="160">
        <f t="shared" si="2"/>
        <v>3333333</v>
      </c>
      <c r="G133" s="394">
        <f>G132+Bank3[[#This Row],[Money in/ (Money out)]]</f>
        <v>0</v>
      </c>
      <c r="I133" s="395">
        <f>IF(OR(C133="150 Directors advances", C133="120 accounts receivable", C133="720.2 Automobile - Insurance", C133="720.3 Automobile - License", C133="870.4 Rent - Insurance", C133="870.6 Rent - Property Tax", C133="870.7 Rent - Homeoffice", C133="870.9 Rent - Water"),
   0,
   IF(Dashboard!$F$5="Quick",
      IF(OR(C133="190 Automobile",C133="200 computer hardware",C133="210 Computer software",C133="220 Quickbooks software",C133="230 Office equipment",C133="240 Office furniture"),
         E133-(E133/(1+Dashboard!$F$4)),
         0
      ),
      IF(C133="750 Business promotion",
         E133-(E133/(1+4.793/100)),
         E133-(E133/(1+Dashboard!$F$4))
      )
   )
)</f>
        <v>0</v>
      </c>
      <c r="J133" s="40">
        <f>Bank3[[#This Row],[Money in/ (Money out)]]-Bank3[[#This Row],[GST/HST]]</f>
        <v>0</v>
      </c>
      <c r="L133" s="37">
        <f t="shared" si="3"/>
        <v>0</v>
      </c>
    </row>
    <row r="134" spans="4:12" x14ac:dyDescent="0.2">
      <c r="D134" s="416">
        <f>_xlfn.XLOOKUP(C:C,Table1[for Import to Bank Register dropdown],Table1[for Pivot],0,0,1)</f>
        <v>0</v>
      </c>
      <c r="E134" s="422"/>
      <c r="F134" s="160">
        <f t="shared" ref="F134:F197" si="4">$E$2</f>
        <v>3333333</v>
      </c>
      <c r="G134" s="394">
        <f>G133+Bank3[[#This Row],[Money in/ (Money out)]]</f>
        <v>0</v>
      </c>
      <c r="I134" s="395">
        <f>IF(OR(C134="150 Directors advances", C134="120 accounts receivable", C134="720.2 Automobile - Insurance", C134="720.3 Automobile - License", C134="870.4 Rent - Insurance", C134="870.6 Rent - Property Tax", C134="870.7 Rent - Homeoffice", C134="870.9 Rent - Water"),
   0,
   IF(Dashboard!$F$5="Quick",
      IF(OR(C134="190 Automobile",C134="200 computer hardware",C134="210 Computer software",C134="220 Quickbooks software",C134="230 Office equipment",C134="240 Office furniture"),
         E134-(E134/(1+Dashboard!$F$4)),
         0
      ),
      IF(C134="750 Business promotion",
         E134-(E134/(1+4.793/100)),
         E134-(E134/(1+Dashboard!$F$4))
      )
   )
)</f>
        <v>0</v>
      </c>
      <c r="J134" s="40">
        <f>Bank3[[#This Row],[Money in/ (Money out)]]-Bank3[[#This Row],[GST/HST]]</f>
        <v>0</v>
      </c>
      <c r="L134" s="37">
        <f t="shared" si="3"/>
        <v>0</v>
      </c>
    </row>
    <row r="135" spans="4:12" x14ac:dyDescent="0.2">
      <c r="D135" s="416">
        <f>_xlfn.XLOOKUP(C:C,Table1[for Import to Bank Register dropdown],Table1[for Pivot],0,0,1)</f>
        <v>0</v>
      </c>
      <c r="E135" s="422"/>
      <c r="F135" s="160">
        <f t="shared" si="4"/>
        <v>3333333</v>
      </c>
      <c r="G135" s="394">
        <f>G134+Bank3[[#This Row],[Money in/ (Money out)]]</f>
        <v>0</v>
      </c>
      <c r="I135" s="395">
        <f>IF(OR(C135="150 Directors advances", C135="120 accounts receivable", C135="720.2 Automobile - Insurance", C135="720.3 Automobile - License", C135="870.4 Rent - Insurance", C135="870.6 Rent - Property Tax", C135="870.7 Rent - Homeoffice", C135="870.9 Rent - Water"),
   0,
   IF(Dashboard!$F$5="Quick",
      IF(OR(C135="190 Automobile",C135="200 computer hardware",C135="210 Computer software",C135="220 Quickbooks software",C135="230 Office equipment",C135="240 Office furniture"),
         E135-(E135/(1+Dashboard!$F$4)),
         0
      ),
      IF(C135="750 Business promotion",
         E135-(E135/(1+4.793/100)),
         E135-(E135/(1+Dashboard!$F$4))
      )
   )
)</f>
        <v>0</v>
      </c>
      <c r="J135" s="40">
        <f>Bank3[[#This Row],[Money in/ (Money out)]]-Bank3[[#This Row],[GST/HST]]</f>
        <v>0</v>
      </c>
      <c r="L135" s="37">
        <f t="shared" ref="L135:L198" si="5">$L$3</f>
        <v>0</v>
      </c>
    </row>
    <row r="136" spans="4:12" x14ac:dyDescent="0.2">
      <c r="D136" s="416">
        <f>_xlfn.XLOOKUP(C:C,Table1[for Import to Bank Register dropdown],Table1[for Pivot],0,0,1)</f>
        <v>0</v>
      </c>
      <c r="E136" s="422"/>
      <c r="F136" s="160">
        <f t="shared" si="4"/>
        <v>3333333</v>
      </c>
      <c r="G136" s="394">
        <f>G135+Bank3[[#This Row],[Money in/ (Money out)]]</f>
        <v>0</v>
      </c>
      <c r="I136" s="395">
        <f>IF(OR(C136="150 Directors advances", C136="120 accounts receivable", C136="720.2 Automobile - Insurance", C136="720.3 Automobile - License", C136="870.4 Rent - Insurance", C136="870.6 Rent - Property Tax", C136="870.7 Rent - Homeoffice", C136="870.9 Rent - Water"),
   0,
   IF(Dashboard!$F$5="Quick",
      IF(OR(C136="190 Automobile",C136="200 computer hardware",C136="210 Computer software",C136="220 Quickbooks software",C136="230 Office equipment",C136="240 Office furniture"),
         E136-(E136/(1+Dashboard!$F$4)),
         0
      ),
      IF(C136="750 Business promotion",
         E136-(E136/(1+4.793/100)),
         E136-(E136/(1+Dashboard!$F$4))
      )
   )
)</f>
        <v>0</v>
      </c>
      <c r="J136" s="40">
        <f>Bank3[[#This Row],[Money in/ (Money out)]]-Bank3[[#This Row],[GST/HST]]</f>
        <v>0</v>
      </c>
      <c r="L136" s="37">
        <f t="shared" si="5"/>
        <v>0</v>
      </c>
    </row>
    <row r="137" spans="4:12" x14ac:dyDescent="0.2">
      <c r="D137" s="416">
        <f>_xlfn.XLOOKUP(C:C,Table1[for Import to Bank Register dropdown],Table1[for Pivot],0,0,1)</f>
        <v>0</v>
      </c>
      <c r="E137" s="422"/>
      <c r="F137" s="160">
        <f t="shared" si="4"/>
        <v>3333333</v>
      </c>
      <c r="G137" s="394">
        <f>G136+Bank3[[#This Row],[Money in/ (Money out)]]</f>
        <v>0</v>
      </c>
      <c r="I137" s="395">
        <f>IF(OR(C137="150 Directors advances", C137="120 accounts receivable", C137="720.2 Automobile - Insurance", C137="720.3 Automobile - License", C137="870.4 Rent - Insurance", C137="870.6 Rent - Property Tax", C137="870.7 Rent - Homeoffice", C137="870.9 Rent - Water"),
   0,
   IF(Dashboard!$F$5="Quick",
      IF(OR(C137="190 Automobile",C137="200 computer hardware",C137="210 Computer software",C137="220 Quickbooks software",C137="230 Office equipment",C137="240 Office furniture"),
         E137-(E137/(1+Dashboard!$F$4)),
         0
      ),
      IF(C137="750 Business promotion",
         E137-(E137/(1+4.793/100)),
         E137-(E137/(1+Dashboard!$F$4))
      )
   )
)</f>
        <v>0</v>
      </c>
      <c r="J137" s="40">
        <f>Bank3[[#This Row],[Money in/ (Money out)]]-Bank3[[#This Row],[GST/HST]]</f>
        <v>0</v>
      </c>
      <c r="L137" s="37">
        <f t="shared" si="5"/>
        <v>0</v>
      </c>
    </row>
    <row r="138" spans="4:12" x14ac:dyDescent="0.2">
      <c r="D138" s="416">
        <f>_xlfn.XLOOKUP(C:C,Table1[for Import to Bank Register dropdown],Table1[for Pivot],0,0,1)</f>
        <v>0</v>
      </c>
      <c r="E138" s="422"/>
      <c r="F138" s="160">
        <f t="shared" si="4"/>
        <v>3333333</v>
      </c>
      <c r="G138" s="394">
        <f>G137+Bank3[[#This Row],[Money in/ (Money out)]]</f>
        <v>0</v>
      </c>
      <c r="I138" s="395">
        <f>IF(OR(C138="150 Directors advances", C138="120 accounts receivable", C138="720.2 Automobile - Insurance", C138="720.3 Automobile - License", C138="870.4 Rent - Insurance", C138="870.6 Rent - Property Tax", C138="870.7 Rent - Homeoffice", C138="870.9 Rent - Water"),
   0,
   IF(Dashboard!$F$5="Quick",
      IF(OR(C138="190 Automobile",C138="200 computer hardware",C138="210 Computer software",C138="220 Quickbooks software",C138="230 Office equipment",C138="240 Office furniture"),
         E138-(E138/(1+Dashboard!$F$4)),
         0
      ),
      IF(C138="750 Business promotion",
         E138-(E138/(1+4.793/100)),
         E138-(E138/(1+Dashboard!$F$4))
      )
   )
)</f>
        <v>0</v>
      </c>
      <c r="J138" s="40">
        <f>Bank3[[#This Row],[Money in/ (Money out)]]-Bank3[[#This Row],[GST/HST]]</f>
        <v>0</v>
      </c>
      <c r="L138" s="37">
        <f t="shared" si="5"/>
        <v>0</v>
      </c>
    </row>
    <row r="139" spans="4:12" x14ac:dyDescent="0.2">
      <c r="D139" s="416">
        <f>_xlfn.XLOOKUP(C:C,Table1[for Import to Bank Register dropdown],Table1[for Pivot],0,0,1)</f>
        <v>0</v>
      </c>
      <c r="E139" s="422"/>
      <c r="F139" s="160">
        <f t="shared" si="4"/>
        <v>3333333</v>
      </c>
      <c r="G139" s="394">
        <f>G138+Bank3[[#This Row],[Money in/ (Money out)]]</f>
        <v>0</v>
      </c>
      <c r="I139" s="395">
        <f>IF(OR(C139="150 Directors advances", C139="120 accounts receivable", C139="720.2 Automobile - Insurance", C139="720.3 Automobile - License", C139="870.4 Rent - Insurance", C139="870.6 Rent - Property Tax", C139="870.7 Rent - Homeoffice", C139="870.9 Rent - Water"),
   0,
   IF(Dashboard!$F$5="Quick",
      IF(OR(C139="190 Automobile",C139="200 computer hardware",C139="210 Computer software",C139="220 Quickbooks software",C139="230 Office equipment",C139="240 Office furniture"),
         E139-(E139/(1+Dashboard!$F$4)),
         0
      ),
      IF(C139="750 Business promotion",
         E139-(E139/(1+4.793/100)),
         E139-(E139/(1+Dashboard!$F$4))
      )
   )
)</f>
        <v>0</v>
      </c>
      <c r="J139" s="40">
        <f>Bank3[[#This Row],[Money in/ (Money out)]]-Bank3[[#This Row],[GST/HST]]</f>
        <v>0</v>
      </c>
      <c r="L139" s="37">
        <f t="shared" si="5"/>
        <v>0</v>
      </c>
    </row>
    <row r="140" spans="4:12" x14ac:dyDescent="0.2">
      <c r="D140" s="416">
        <f>_xlfn.XLOOKUP(C:C,Table1[for Import to Bank Register dropdown],Table1[for Pivot],0,0,1)</f>
        <v>0</v>
      </c>
      <c r="E140" s="422"/>
      <c r="F140" s="160">
        <f t="shared" si="4"/>
        <v>3333333</v>
      </c>
      <c r="G140" s="394">
        <f>G139+Bank3[[#This Row],[Money in/ (Money out)]]</f>
        <v>0</v>
      </c>
      <c r="I140" s="395">
        <f>IF(OR(C140="150 Directors advances", C140="120 accounts receivable", C140="720.2 Automobile - Insurance", C140="720.3 Automobile - License", C140="870.4 Rent - Insurance", C140="870.6 Rent - Property Tax", C140="870.7 Rent - Homeoffice", C140="870.9 Rent - Water"),
   0,
   IF(Dashboard!$F$5="Quick",
      IF(OR(C140="190 Automobile",C140="200 computer hardware",C140="210 Computer software",C140="220 Quickbooks software",C140="230 Office equipment",C140="240 Office furniture"),
         E140-(E140/(1+Dashboard!$F$4)),
         0
      ),
      IF(C140="750 Business promotion",
         E140-(E140/(1+4.793/100)),
         E140-(E140/(1+Dashboard!$F$4))
      )
   )
)</f>
        <v>0</v>
      </c>
      <c r="J140" s="40">
        <f>Bank3[[#This Row],[Money in/ (Money out)]]-Bank3[[#This Row],[GST/HST]]</f>
        <v>0</v>
      </c>
      <c r="L140" s="37">
        <f t="shared" si="5"/>
        <v>0</v>
      </c>
    </row>
    <row r="141" spans="4:12" x14ac:dyDescent="0.2">
      <c r="D141" s="416">
        <f>_xlfn.XLOOKUP(C:C,Table1[for Import to Bank Register dropdown],Table1[for Pivot],0,0,1)</f>
        <v>0</v>
      </c>
      <c r="E141" s="422"/>
      <c r="F141" s="160">
        <f t="shared" si="4"/>
        <v>3333333</v>
      </c>
      <c r="G141" s="394">
        <f>G140+Bank3[[#This Row],[Money in/ (Money out)]]</f>
        <v>0</v>
      </c>
      <c r="I141" s="395">
        <f>IF(OR(C141="150 Directors advances", C141="120 accounts receivable", C141="720.2 Automobile - Insurance", C141="720.3 Automobile - License", C141="870.4 Rent - Insurance", C141="870.6 Rent - Property Tax", C141="870.7 Rent - Homeoffice", C141="870.9 Rent - Water"),
   0,
   IF(Dashboard!$F$5="Quick",
      IF(OR(C141="190 Automobile",C141="200 computer hardware",C141="210 Computer software",C141="220 Quickbooks software",C141="230 Office equipment",C141="240 Office furniture"),
         E141-(E141/(1+Dashboard!$F$4)),
         0
      ),
      IF(C141="750 Business promotion",
         E141-(E141/(1+4.793/100)),
         E141-(E141/(1+Dashboard!$F$4))
      )
   )
)</f>
        <v>0</v>
      </c>
      <c r="J141" s="40">
        <f>Bank3[[#This Row],[Money in/ (Money out)]]-Bank3[[#This Row],[GST/HST]]</f>
        <v>0</v>
      </c>
      <c r="L141" s="37">
        <f t="shared" si="5"/>
        <v>0</v>
      </c>
    </row>
    <row r="142" spans="4:12" x14ac:dyDescent="0.2">
      <c r="D142" s="416">
        <f>_xlfn.XLOOKUP(C:C,Table1[for Import to Bank Register dropdown],Table1[for Pivot],0,0,1)</f>
        <v>0</v>
      </c>
      <c r="E142" s="422"/>
      <c r="F142" s="160">
        <f t="shared" si="4"/>
        <v>3333333</v>
      </c>
      <c r="G142" s="394">
        <f>G141+Bank3[[#This Row],[Money in/ (Money out)]]</f>
        <v>0</v>
      </c>
      <c r="I142" s="395">
        <f>IF(OR(C142="150 Directors advances", C142="120 accounts receivable", C142="720.2 Automobile - Insurance", C142="720.3 Automobile - License", C142="870.4 Rent - Insurance", C142="870.6 Rent - Property Tax", C142="870.7 Rent - Homeoffice", C142="870.9 Rent - Water"),
   0,
   IF(Dashboard!$F$5="Quick",
      IF(OR(C142="190 Automobile",C142="200 computer hardware",C142="210 Computer software",C142="220 Quickbooks software",C142="230 Office equipment",C142="240 Office furniture"),
         E142-(E142/(1+Dashboard!$F$4)),
         0
      ),
      IF(C142="750 Business promotion",
         E142-(E142/(1+4.793/100)),
         E142-(E142/(1+Dashboard!$F$4))
      )
   )
)</f>
        <v>0</v>
      </c>
      <c r="J142" s="40">
        <f>Bank3[[#This Row],[Money in/ (Money out)]]-Bank3[[#This Row],[GST/HST]]</f>
        <v>0</v>
      </c>
      <c r="L142" s="37">
        <f t="shared" si="5"/>
        <v>0</v>
      </c>
    </row>
    <row r="143" spans="4:12" x14ac:dyDescent="0.2">
      <c r="D143" s="416">
        <f>_xlfn.XLOOKUP(C:C,Table1[for Import to Bank Register dropdown],Table1[for Pivot],0,0,1)</f>
        <v>0</v>
      </c>
      <c r="E143" s="422"/>
      <c r="F143" s="160">
        <f t="shared" si="4"/>
        <v>3333333</v>
      </c>
      <c r="G143" s="394">
        <f>G142+Bank3[[#This Row],[Money in/ (Money out)]]</f>
        <v>0</v>
      </c>
      <c r="I143" s="395">
        <f>IF(OR(C143="150 Directors advances", C143="120 accounts receivable", C143="720.2 Automobile - Insurance", C143="720.3 Automobile - License", C143="870.4 Rent - Insurance", C143="870.6 Rent - Property Tax", C143="870.7 Rent - Homeoffice", C143="870.9 Rent - Water"),
   0,
   IF(Dashboard!$F$5="Quick",
      IF(OR(C143="190 Automobile",C143="200 computer hardware",C143="210 Computer software",C143="220 Quickbooks software",C143="230 Office equipment",C143="240 Office furniture"),
         E143-(E143/(1+Dashboard!$F$4)),
         0
      ),
      IF(C143="750 Business promotion",
         E143-(E143/(1+4.793/100)),
         E143-(E143/(1+Dashboard!$F$4))
      )
   )
)</f>
        <v>0</v>
      </c>
      <c r="J143" s="40">
        <f>Bank3[[#This Row],[Money in/ (Money out)]]-Bank3[[#This Row],[GST/HST]]</f>
        <v>0</v>
      </c>
      <c r="L143" s="37">
        <f t="shared" si="5"/>
        <v>0</v>
      </c>
    </row>
    <row r="144" spans="4:12" x14ac:dyDescent="0.2">
      <c r="D144" s="416">
        <f>_xlfn.XLOOKUP(C:C,Table1[for Import to Bank Register dropdown],Table1[for Pivot],0,0,1)</f>
        <v>0</v>
      </c>
      <c r="E144" s="422"/>
      <c r="F144" s="160">
        <f t="shared" si="4"/>
        <v>3333333</v>
      </c>
      <c r="G144" s="394">
        <f>G143+Bank3[[#This Row],[Money in/ (Money out)]]</f>
        <v>0</v>
      </c>
      <c r="I144" s="395">
        <f>IF(OR(C144="150 Directors advances", C144="120 accounts receivable", C144="720.2 Automobile - Insurance", C144="720.3 Automobile - License", C144="870.4 Rent - Insurance", C144="870.6 Rent - Property Tax", C144="870.7 Rent - Homeoffice", C144="870.9 Rent - Water"),
   0,
   IF(Dashboard!$F$5="Quick",
      IF(OR(C144="190 Automobile",C144="200 computer hardware",C144="210 Computer software",C144="220 Quickbooks software",C144="230 Office equipment",C144="240 Office furniture"),
         E144-(E144/(1+Dashboard!$F$4)),
         0
      ),
      IF(C144="750 Business promotion",
         E144-(E144/(1+4.793/100)),
         E144-(E144/(1+Dashboard!$F$4))
      )
   )
)</f>
        <v>0</v>
      </c>
      <c r="J144" s="40">
        <f>Bank3[[#This Row],[Money in/ (Money out)]]-Bank3[[#This Row],[GST/HST]]</f>
        <v>0</v>
      </c>
      <c r="L144" s="37">
        <f t="shared" si="5"/>
        <v>0</v>
      </c>
    </row>
    <row r="145" spans="4:12" x14ac:dyDescent="0.2">
      <c r="D145" s="416">
        <f>_xlfn.XLOOKUP(C:C,Table1[for Import to Bank Register dropdown],Table1[for Pivot],0,0,1)</f>
        <v>0</v>
      </c>
      <c r="E145" s="422"/>
      <c r="F145" s="160">
        <f t="shared" si="4"/>
        <v>3333333</v>
      </c>
      <c r="G145" s="394">
        <f>G144+Bank3[[#This Row],[Money in/ (Money out)]]</f>
        <v>0</v>
      </c>
      <c r="I145" s="395">
        <f>IF(OR(C145="150 Directors advances", C145="120 accounts receivable", C145="720.2 Automobile - Insurance", C145="720.3 Automobile - License", C145="870.4 Rent - Insurance", C145="870.6 Rent - Property Tax", C145="870.7 Rent - Homeoffice", C145="870.9 Rent - Water"),
   0,
   IF(Dashboard!$F$5="Quick",
      IF(OR(C145="190 Automobile",C145="200 computer hardware",C145="210 Computer software",C145="220 Quickbooks software",C145="230 Office equipment",C145="240 Office furniture"),
         E145-(E145/(1+Dashboard!$F$4)),
         0
      ),
      IF(C145="750 Business promotion",
         E145-(E145/(1+4.793/100)),
         E145-(E145/(1+Dashboard!$F$4))
      )
   )
)</f>
        <v>0</v>
      </c>
      <c r="J145" s="40">
        <f>Bank3[[#This Row],[Money in/ (Money out)]]-Bank3[[#This Row],[GST/HST]]</f>
        <v>0</v>
      </c>
      <c r="L145" s="37">
        <f t="shared" si="5"/>
        <v>0</v>
      </c>
    </row>
    <row r="146" spans="4:12" x14ac:dyDescent="0.2">
      <c r="D146" s="416">
        <f>_xlfn.XLOOKUP(C:C,Table1[for Import to Bank Register dropdown],Table1[for Pivot],0,0,1)</f>
        <v>0</v>
      </c>
      <c r="E146" s="422"/>
      <c r="F146" s="160">
        <f t="shared" si="4"/>
        <v>3333333</v>
      </c>
      <c r="G146" s="394">
        <f>G145+Bank3[[#This Row],[Money in/ (Money out)]]</f>
        <v>0</v>
      </c>
      <c r="I146" s="395">
        <f>IF(OR(C146="150 Directors advances", C146="120 accounts receivable", C146="720.2 Automobile - Insurance", C146="720.3 Automobile - License", C146="870.4 Rent - Insurance", C146="870.6 Rent - Property Tax", C146="870.7 Rent - Homeoffice", C146="870.9 Rent - Water"),
   0,
   IF(Dashboard!$F$5="Quick",
      IF(OR(C146="190 Automobile",C146="200 computer hardware",C146="210 Computer software",C146="220 Quickbooks software",C146="230 Office equipment",C146="240 Office furniture"),
         E146-(E146/(1+Dashboard!$F$4)),
         0
      ),
      IF(C146="750 Business promotion",
         E146-(E146/(1+4.793/100)),
         E146-(E146/(1+Dashboard!$F$4))
      )
   )
)</f>
        <v>0</v>
      </c>
      <c r="J146" s="40">
        <f>Bank3[[#This Row],[Money in/ (Money out)]]-Bank3[[#This Row],[GST/HST]]</f>
        <v>0</v>
      </c>
      <c r="L146" s="37">
        <f t="shared" si="5"/>
        <v>0</v>
      </c>
    </row>
    <row r="147" spans="4:12" x14ac:dyDescent="0.2">
      <c r="D147" s="416">
        <f>_xlfn.XLOOKUP(C:C,Table1[for Import to Bank Register dropdown],Table1[for Pivot],0,0,1)</f>
        <v>0</v>
      </c>
      <c r="E147" s="422"/>
      <c r="F147" s="160">
        <f t="shared" si="4"/>
        <v>3333333</v>
      </c>
      <c r="G147" s="394">
        <f>G146+Bank3[[#This Row],[Money in/ (Money out)]]</f>
        <v>0</v>
      </c>
      <c r="I147" s="395">
        <f>IF(OR(C147="150 Directors advances", C147="120 accounts receivable", C147="720.2 Automobile - Insurance", C147="720.3 Automobile - License", C147="870.4 Rent - Insurance", C147="870.6 Rent - Property Tax", C147="870.7 Rent - Homeoffice", C147="870.9 Rent - Water"),
   0,
   IF(Dashboard!$F$5="Quick",
      IF(OR(C147="190 Automobile",C147="200 computer hardware",C147="210 Computer software",C147="220 Quickbooks software",C147="230 Office equipment",C147="240 Office furniture"),
         E147-(E147/(1+Dashboard!$F$4)),
         0
      ),
      IF(C147="750 Business promotion",
         E147-(E147/(1+4.793/100)),
         E147-(E147/(1+Dashboard!$F$4))
      )
   )
)</f>
        <v>0</v>
      </c>
      <c r="J147" s="40">
        <f>Bank3[[#This Row],[Money in/ (Money out)]]-Bank3[[#This Row],[GST/HST]]</f>
        <v>0</v>
      </c>
      <c r="L147" s="37">
        <f t="shared" si="5"/>
        <v>0</v>
      </c>
    </row>
    <row r="148" spans="4:12" x14ac:dyDescent="0.2">
      <c r="D148" s="416">
        <f>_xlfn.XLOOKUP(C:C,Table1[for Import to Bank Register dropdown],Table1[for Pivot],0,0,1)</f>
        <v>0</v>
      </c>
      <c r="E148" s="422"/>
      <c r="F148" s="160">
        <f t="shared" si="4"/>
        <v>3333333</v>
      </c>
      <c r="G148" s="394">
        <f>G147+Bank3[[#This Row],[Money in/ (Money out)]]</f>
        <v>0</v>
      </c>
      <c r="I148" s="395">
        <f>IF(OR(C148="150 Directors advances", C148="120 accounts receivable", C148="720.2 Automobile - Insurance", C148="720.3 Automobile - License", C148="870.4 Rent - Insurance", C148="870.6 Rent - Property Tax", C148="870.7 Rent - Homeoffice", C148="870.9 Rent - Water"),
   0,
   IF(Dashboard!$F$5="Quick",
      IF(OR(C148="190 Automobile",C148="200 computer hardware",C148="210 Computer software",C148="220 Quickbooks software",C148="230 Office equipment",C148="240 Office furniture"),
         E148-(E148/(1+Dashboard!$F$4)),
         0
      ),
      IF(C148="750 Business promotion",
         E148-(E148/(1+4.793/100)),
         E148-(E148/(1+Dashboard!$F$4))
      )
   )
)</f>
        <v>0</v>
      </c>
      <c r="J148" s="40">
        <f>Bank3[[#This Row],[Money in/ (Money out)]]-Bank3[[#This Row],[GST/HST]]</f>
        <v>0</v>
      </c>
      <c r="L148" s="37">
        <f t="shared" si="5"/>
        <v>0</v>
      </c>
    </row>
    <row r="149" spans="4:12" x14ac:dyDescent="0.2">
      <c r="D149" s="416">
        <f>_xlfn.XLOOKUP(C:C,Table1[for Import to Bank Register dropdown],Table1[for Pivot],0,0,1)</f>
        <v>0</v>
      </c>
      <c r="E149" s="422"/>
      <c r="F149" s="160">
        <f t="shared" si="4"/>
        <v>3333333</v>
      </c>
      <c r="G149" s="394">
        <f>G148+Bank3[[#This Row],[Money in/ (Money out)]]</f>
        <v>0</v>
      </c>
      <c r="I149" s="395">
        <f>IF(OR(C149="150 Directors advances", C149="120 accounts receivable", C149="720.2 Automobile - Insurance", C149="720.3 Automobile - License", C149="870.4 Rent - Insurance", C149="870.6 Rent - Property Tax", C149="870.7 Rent - Homeoffice", C149="870.9 Rent - Water"),
   0,
   IF(Dashboard!$F$5="Quick",
      IF(OR(C149="190 Automobile",C149="200 computer hardware",C149="210 Computer software",C149="220 Quickbooks software",C149="230 Office equipment",C149="240 Office furniture"),
         E149-(E149/(1+Dashboard!$F$4)),
         0
      ),
      IF(C149="750 Business promotion",
         E149-(E149/(1+4.793/100)),
         E149-(E149/(1+Dashboard!$F$4))
      )
   )
)</f>
        <v>0</v>
      </c>
      <c r="J149" s="40">
        <f>Bank3[[#This Row],[Money in/ (Money out)]]-Bank3[[#This Row],[GST/HST]]</f>
        <v>0</v>
      </c>
      <c r="L149" s="37">
        <f t="shared" si="5"/>
        <v>0</v>
      </c>
    </row>
    <row r="150" spans="4:12" x14ac:dyDescent="0.2">
      <c r="D150" s="416">
        <f>_xlfn.XLOOKUP(C:C,Table1[for Import to Bank Register dropdown],Table1[for Pivot],0,0,1)</f>
        <v>0</v>
      </c>
      <c r="E150" s="422"/>
      <c r="F150" s="160">
        <f t="shared" si="4"/>
        <v>3333333</v>
      </c>
      <c r="G150" s="394">
        <f>G149+Bank3[[#This Row],[Money in/ (Money out)]]</f>
        <v>0</v>
      </c>
      <c r="I150" s="395">
        <f>IF(OR(C150="150 Directors advances", C150="120 accounts receivable", C150="720.2 Automobile - Insurance", C150="720.3 Automobile - License", C150="870.4 Rent - Insurance", C150="870.6 Rent - Property Tax", C150="870.7 Rent - Homeoffice", C150="870.9 Rent - Water"),
   0,
   IF(Dashboard!$F$5="Quick",
      IF(OR(C150="190 Automobile",C150="200 computer hardware",C150="210 Computer software",C150="220 Quickbooks software",C150="230 Office equipment",C150="240 Office furniture"),
         E150-(E150/(1+Dashboard!$F$4)),
         0
      ),
      IF(C150="750 Business promotion",
         E150-(E150/(1+4.793/100)),
         E150-(E150/(1+Dashboard!$F$4))
      )
   )
)</f>
        <v>0</v>
      </c>
      <c r="J150" s="40">
        <f>Bank3[[#This Row],[Money in/ (Money out)]]-Bank3[[#This Row],[GST/HST]]</f>
        <v>0</v>
      </c>
      <c r="L150" s="37">
        <f t="shared" si="5"/>
        <v>0</v>
      </c>
    </row>
    <row r="151" spans="4:12" x14ac:dyDescent="0.2">
      <c r="D151" s="416">
        <f>_xlfn.XLOOKUP(C:C,Table1[for Import to Bank Register dropdown],Table1[for Pivot],0,0,1)</f>
        <v>0</v>
      </c>
      <c r="E151" s="422"/>
      <c r="F151" s="160">
        <f t="shared" si="4"/>
        <v>3333333</v>
      </c>
      <c r="G151" s="394">
        <f>G150+Bank3[[#This Row],[Money in/ (Money out)]]</f>
        <v>0</v>
      </c>
      <c r="I151" s="395">
        <f>IF(OR(C151="150 Directors advances", C151="120 accounts receivable", C151="720.2 Automobile - Insurance", C151="720.3 Automobile - License", C151="870.4 Rent - Insurance", C151="870.6 Rent - Property Tax", C151="870.7 Rent - Homeoffice", C151="870.9 Rent - Water"),
   0,
   IF(Dashboard!$F$5="Quick",
      IF(OR(C151="190 Automobile",C151="200 computer hardware",C151="210 Computer software",C151="220 Quickbooks software",C151="230 Office equipment",C151="240 Office furniture"),
         E151-(E151/(1+Dashboard!$F$4)),
         0
      ),
      IF(C151="750 Business promotion",
         E151-(E151/(1+4.793/100)),
         E151-(E151/(1+Dashboard!$F$4))
      )
   )
)</f>
        <v>0</v>
      </c>
      <c r="J151" s="40">
        <f>Bank3[[#This Row],[Money in/ (Money out)]]-Bank3[[#This Row],[GST/HST]]</f>
        <v>0</v>
      </c>
      <c r="L151" s="37">
        <f t="shared" si="5"/>
        <v>0</v>
      </c>
    </row>
    <row r="152" spans="4:12" x14ac:dyDescent="0.2">
      <c r="D152" s="416">
        <f>_xlfn.XLOOKUP(C:C,Table1[for Import to Bank Register dropdown],Table1[for Pivot],0,0,1)</f>
        <v>0</v>
      </c>
      <c r="E152" s="422"/>
      <c r="F152" s="160">
        <f t="shared" si="4"/>
        <v>3333333</v>
      </c>
      <c r="G152" s="394">
        <f>G151+Bank3[[#This Row],[Money in/ (Money out)]]</f>
        <v>0</v>
      </c>
      <c r="I152" s="395">
        <f>IF(OR(C152="150 Directors advances", C152="120 accounts receivable", C152="720.2 Automobile - Insurance", C152="720.3 Automobile - License", C152="870.4 Rent - Insurance", C152="870.6 Rent - Property Tax", C152="870.7 Rent - Homeoffice", C152="870.9 Rent - Water"),
   0,
   IF(Dashboard!$F$5="Quick",
      IF(OR(C152="190 Automobile",C152="200 computer hardware",C152="210 Computer software",C152="220 Quickbooks software",C152="230 Office equipment",C152="240 Office furniture"),
         E152-(E152/(1+Dashboard!$F$4)),
         0
      ),
      IF(C152="750 Business promotion",
         E152-(E152/(1+4.793/100)),
         E152-(E152/(1+Dashboard!$F$4))
      )
   )
)</f>
        <v>0</v>
      </c>
      <c r="J152" s="40">
        <f>Bank3[[#This Row],[Money in/ (Money out)]]-Bank3[[#This Row],[GST/HST]]</f>
        <v>0</v>
      </c>
      <c r="L152" s="37">
        <f t="shared" si="5"/>
        <v>0</v>
      </c>
    </row>
    <row r="153" spans="4:12" x14ac:dyDescent="0.2">
      <c r="D153" s="416">
        <f>_xlfn.XLOOKUP(C:C,Table1[for Import to Bank Register dropdown],Table1[for Pivot],0,0,1)</f>
        <v>0</v>
      </c>
      <c r="E153" s="422"/>
      <c r="F153" s="160">
        <f t="shared" si="4"/>
        <v>3333333</v>
      </c>
      <c r="G153" s="394">
        <f>G152+Bank3[[#This Row],[Money in/ (Money out)]]</f>
        <v>0</v>
      </c>
      <c r="I153" s="395">
        <f>IF(OR(C153="150 Directors advances", C153="120 accounts receivable", C153="720.2 Automobile - Insurance", C153="720.3 Automobile - License", C153="870.4 Rent - Insurance", C153="870.6 Rent - Property Tax", C153="870.7 Rent - Homeoffice", C153="870.9 Rent - Water"),
   0,
   IF(Dashboard!$F$5="Quick",
      IF(OR(C153="190 Automobile",C153="200 computer hardware",C153="210 Computer software",C153="220 Quickbooks software",C153="230 Office equipment",C153="240 Office furniture"),
         E153-(E153/(1+Dashboard!$F$4)),
         0
      ),
      IF(C153="750 Business promotion",
         E153-(E153/(1+4.793/100)),
         E153-(E153/(1+Dashboard!$F$4))
      )
   )
)</f>
        <v>0</v>
      </c>
      <c r="J153" s="40">
        <f>Bank3[[#This Row],[Money in/ (Money out)]]-Bank3[[#This Row],[GST/HST]]</f>
        <v>0</v>
      </c>
      <c r="L153" s="37">
        <f t="shared" si="5"/>
        <v>0</v>
      </c>
    </row>
    <row r="154" spans="4:12" x14ac:dyDescent="0.2">
      <c r="D154" s="416">
        <f>_xlfn.XLOOKUP(C:C,Table1[for Import to Bank Register dropdown],Table1[for Pivot],0,0,1)</f>
        <v>0</v>
      </c>
      <c r="E154" s="422"/>
      <c r="F154" s="160">
        <f t="shared" si="4"/>
        <v>3333333</v>
      </c>
      <c r="G154" s="394">
        <f>G153+Bank3[[#This Row],[Money in/ (Money out)]]</f>
        <v>0</v>
      </c>
      <c r="I154" s="395">
        <f>IF(OR(C154="150 Directors advances", C154="120 accounts receivable", C154="720.2 Automobile - Insurance", C154="720.3 Automobile - License", C154="870.4 Rent - Insurance", C154="870.6 Rent - Property Tax", C154="870.7 Rent - Homeoffice", C154="870.9 Rent - Water"),
   0,
   IF(Dashboard!$F$5="Quick",
      IF(OR(C154="190 Automobile",C154="200 computer hardware",C154="210 Computer software",C154="220 Quickbooks software",C154="230 Office equipment",C154="240 Office furniture"),
         E154-(E154/(1+Dashboard!$F$4)),
         0
      ),
      IF(C154="750 Business promotion",
         E154-(E154/(1+4.793/100)),
         E154-(E154/(1+Dashboard!$F$4))
      )
   )
)</f>
        <v>0</v>
      </c>
      <c r="J154" s="40">
        <f>Bank3[[#This Row],[Money in/ (Money out)]]-Bank3[[#This Row],[GST/HST]]</f>
        <v>0</v>
      </c>
      <c r="L154" s="37">
        <f t="shared" si="5"/>
        <v>0</v>
      </c>
    </row>
    <row r="155" spans="4:12" x14ac:dyDescent="0.2">
      <c r="D155" s="416">
        <f>_xlfn.XLOOKUP(C:C,Table1[for Import to Bank Register dropdown],Table1[for Pivot],0,0,1)</f>
        <v>0</v>
      </c>
      <c r="E155" s="422"/>
      <c r="F155" s="160">
        <f t="shared" si="4"/>
        <v>3333333</v>
      </c>
      <c r="G155" s="394">
        <f>G154+Bank3[[#This Row],[Money in/ (Money out)]]</f>
        <v>0</v>
      </c>
      <c r="I155" s="395">
        <f>IF(OR(C155="150 Directors advances", C155="120 accounts receivable", C155="720.2 Automobile - Insurance", C155="720.3 Automobile - License", C155="870.4 Rent - Insurance", C155="870.6 Rent - Property Tax", C155="870.7 Rent - Homeoffice", C155="870.9 Rent - Water"),
   0,
   IF(Dashboard!$F$5="Quick",
      IF(OR(C155="190 Automobile",C155="200 computer hardware",C155="210 Computer software",C155="220 Quickbooks software",C155="230 Office equipment",C155="240 Office furniture"),
         E155-(E155/(1+Dashboard!$F$4)),
         0
      ),
      IF(C155="750 Business promotion",
         E155-(E155/(1+4.793/100)),
         E155-(E155/(1+Dashboard!$F$4))
      )
   )
)</f>
        <v>0</v>
      </c>
      <c r="J155" s="40">
        <f>Bank3[[#This Row],[Money in/ (Money out)]]-Bank3[[#This Row],[GST/HST]]</f>
        <v>0</v>
      </c>
      <c r="L155" s="37">
        <f t="shared" si="5"/>
        <v>0</v>
      </c>
    </row>
    <row r="156" spans="4:12" x14ac:dyDescent="0.2">
      <c r="D156" s="416">
        <f>_xlfn.XLOOKUP(C:C,Table1[for Import to Bank Register dropdown],Table1[for Pivot],0,0,1)</f>
        <v>0</v>
      </c>
      <c r="E156" s="422"/>
      <c r="F156" s="160">
        <f t="shared" si="4"/>
        <v>3333333</v>
      </c>
      <c r="G156" s="394">
        <f>G155+Bank3[[#This Row],[Money in/ (Money out)]]</f>
        <v>0</v>
      </c>
      <c r="I156" s="395">
        <f>IF(OR(C156="150 Directors advances", C156="120 accounts receivable", C156="720.2 Automobile - Insurance", C156="720.3 Automobile - License", C156="870.4 Rent - Insurance", C156="870.6 Rent - Property Tax", C156="870.7 Rent - Homeoffice", C156="870.9 Rent - Water"),
   0,
   IF(Dashboard!$F$5="Quick",
      IF(OR(C156="190 Automobile",C156="200 computer hardware",C156="210 Computer software",C156="220 Quickbooks software",C156="230 Office equipment",C156="240 Office furniture"),
         E156-(E156/(1+Dashboard!$F$4)),
         0
      ),
      IF(C156="750 Business promotion",
         E156-(E156/(1+4.793/100)),
         E156-(E156/(1+Dashboard!$F$4))
      )
   )
)</f>
        <v>0</v>
      </c>
      <c r="J156" s="40">
        <f>Bank3[[#This Row],[Money in/ (Money out)]]-Bank3[[#This Row],[GST/HST]]</f>
        <v>0</v>
      </c>
      <c r="L156" s="37">
        <f t="shared" si="5"/>
        <v>0</v>
      </c>
    </row>
    <row r="157" spans="4:12" x14ac:dyDescent="0.2">
      <c r="D157" s="416">
        <f>_xlfn.XLOOKUP(C:C,Table1[for Import to Bank Register dropdown],Table1[for Pivot],0,0,1)</f>
        <v>0</v>
      </c>
      <c r="E157" s="422"/>
      <c r="F157" s="160">
        <f t="shared" si="4"/>
        <v>3333333</v>
      </c>
      <c r="G157" s="394">
        <f>G156+Bank3[[#This Row],[Money in/ (Money out)]]</f>
        <v>0</v>
      </c>
      <c r="I157" s="395">
        <f>IF(OR(C157="150 Directors advances", C157="120 accounts receivable", C157="720.2 Automobile - Insurance", C157="720.3 Automobile - License", C157="870.4 Rent - Insurance", C157="870.6 Rent - Property Tax", C157="870.7 Rent - Homeoffice", C157="870.9 Rent - Water"),
   0,
   IF(Dashboard!$F$5="Quick",
      IF(OR(C157="190 Automobile",C157="200 computer hardware",C157="210 Computer software",C157="220 Quickbooks software",C157="230 Office equipment",C157="240 Office furniture"),
         E157-(E157/(1+Dashboard!$F$4)),
         0
      ),
      IF(C157="750 Business promotion",
         E157-(E157/(1+4.793/100)),
         E157-(E157/(1+Dashboard!$F$4))
      )
   )
)</f>
        <v>0</v>
      </c>
      <c r="J157" s="40">
        <f>Bank3[[#This Row],[Money in/ (Money out)]]-Bank3[[#This Row],[GST/HST]]</f>
        <v>0</v>
      </c>
      <c r="L157" s="37">
        <f t="shared" si="5"/>
        <v>0</v>
      </c>
    </row>
    <row r="158" spans="4:12" x14ac:dyDescent="0.2">
      <c r="D158" s="416">
        <f>_xlfn.XLOOKUP(C:C,Table1[for Import to Bank Register dropdown],Table1[for Pivot],0,0,1)</f>
        <v>0</v>
      </c>
      <c r="E158" s="422"/>
      <c r="F158" s="160">
        <f t="shared" si="4"/>
        <v>3333333</v>
      </c>
      <c r="G158" s="394">
        <f>G157+Bank3[[#This Row],[Money in/ (Money out)]]</f>
        <v>0</v>
      </c>
      <c r="I158" s="395">
        <f>IF(OR(C158="150 Directors advances", C158="120 accounts receivable", C158="720.2 Automobile - Insurance", C158="720.3 Automobile - License", C158="870.4 Rent - Insurance", C158="870.6 Rent - Property Tax", C158="870.7 Rent - Homeoffice", C158="870.9 Rent - Water"),
   0,
   IF(Dashboard!$F$5="Quick",
      IF(OR(C158="190 Automobile",C158="200 computer hardware",C158="210 Computer software",C158="220 Quickbooks software",C158="230 Office equipment",C158="240 Office furniture"),
         E158-(E158/(1+Dashboard!$F$4)),
         0
      ),
      IF(C158="750 Business promotion",
         E158-(E158/(1+4.793/100)),
         E158-(E158/(1+Dashboard!$F$4))
      )
   )
)</f>
        <v>0</v>
      </c>
      <c r="J158" s="40">
        <f>Bank3[[#This Row],[Money in/ (Money out)]]-Bank3[[#This Row],[GST/HST]]</f>
        <v>0</v>
      </c>
      <c r="L158" s="37">
        <f t="shared" si="5"/>
        <v>0</v>
      </c>
    </row>
    <row r="159" spans="4:12" x14ac:dyDescent="0.2">
      <c r="D159" s="416">
        <f>_xlfn.XLOOKUP(C:C,Table1[for Import to Bank Register dropdown],Table1[for Pivot],0,0,1)</f>
        <v>0</v>
      </c>
      <c r="E159" s="422"/>
      <c r="F159" s="160">
        <f t="shared" si="4"/>
        <v>3333333</v>
      </c>
      <c r="G159" s="394">
        <f>G158+Bank3[[#This Row],[Money in/ (Money out)]]</f>
        <v>0</v>
      </c>
      <c r="I159" s="395">
        <f>IF(OR(C159="150 Directors advances", C159="120 accounts receivable", C159="720.2 Automobile - Insurance", C159="720.3 Automobile - License", C159="870.4 Rent - Insurance", C159="870.6 Rent - Property Tax", C159="870.7 Rent - Homeoffice", C159="870.9 Rent - Water"),
   0,
   IF(Dashboard!$F$5="Quick",
      IF(OR(C159="190 Automobile",C159="200 computer hardware",C159="210 Computer software",C159="220 Quickbooks software",C159="230 Office equipment",C159="240 Office furniture"),
         E159-(E159/(1+Dashboard!$F$4)),
         0
      ),
      IF(C159="750 Business promotion",
         E159-(E159/(1+4.793/100)),
         E159-(E159/(1+Dashboard!$F$4))
      )
   )
)</f>
        <v>0</v>
      </c>
      <c r="J159" s="40">
        <f>Bank3[[#This Row],[Money in/ (Money out)]]-Bank3[[#This Row],[GST/HST]]</f>
        <v>0</v>
      </c>
      <c r="L159" s="37">
        <f t="shared" si="5"/>
        <v>0</v>
      </c>
    </row>
    <row r="160" spans="4:12" x14ac:dyDescent="0.2">
      <c r="D160" s="416">
        <f>_xlfn.XLOOKUP(C:C,Table1[for Import to Bank Register dropdown],Table1[for Pivot],0,0,1)</f>
        <v>0</v>
      </c>
      <c r="E160" s="422"/>
      <c r="F160" s="160">
        <f t="shared" si="4"/>
        <v>3333333</v>
      </c>
      <c r="G160" s="394">
        <f>G159+Bank3[[#This Row],[Money in/ (Money out)]]</f>
        <v>0</v>
      </c>
      <c r="I160" s="395">
        <f>IF(OR(C160="150 Directors advances", C160="120 accounts receivable", C160="720.2 Automobile - Insurance", C160="720.3 Automobile - License", C160="870.4 Rent - Insurance", C160="870.6 Rent - Property Tax", C160="870.7 Rent - Homeoffice", C160="870.9 Rent - Water"),
   0,
   IF(Dashboard!$F$5="Quick",
      IF(OR(C160="190 Automobile",C160="200 computer hardware",C160="210 Computer software",C160="220 Quickbooks software",C160="230 Office equipment",C160="240 Office furniture"),
         E160-(E160/(1+Dashboard!$F$4)),
         0
      ),
      IF(C160="750 Business promotion",
         E160-(E160/(1+4.793/100)),
         E160-(E160/(1+Dashboard!$F$4))
      )
   )
)</f>
        <v>0</v>
      </c>
      <c r="J160" s="40">
        <f>Bank3[[#This Row],[Money in/ (Money out)]]-Bank3[[#This Row],[GST/HST]]</f>
        <v>0</v>
      </c>
      <c r="L160" s="37">
        <f t="shared" si="5"/>
        <v>0</v>
      </c>
    </row>
    <row r="161" spans="4:12" x14ac:dyDescent="0.2">
      <c r="D161" s="416">
        <f>_xlfn.XLOOKUP(C:C,Table1[for Import to Bank Register dropdown],Table1[for Pivot],0,0,1)</f>
        <v>0</v>
      </c>
      <c r="E161" s="422"/>
      <c r="F161" s="160">
        <f t="shared" si="4"/>
        <v>3333333</v>
      </c>
      <c r="G161" s="394">
        <f>G160+Bank3[[#This Row],[Money in/ (Money out)]]</f>
        <v>0</v>
      </c>
      <c r="I161" s="395">
        <f>IF(OR(C161="150 Directors advances", C161="120 accounts receivable", C161="720.2 Automobile - Insurance", C161="720.3 Automobile - License", C161="870.4 Rent - Insurance", C161="870.6 Rent - Property Tax", C161="870.7 Rent - Homeoffice", C161="870.9 Rent - Water"),
   0,
   IF(Dashboard!$F$5="Quick",
      IF(OR(C161="190 Automobile",C161="200 computer hardware",C161="210 Computer software",C161="220 Quickbooks software",C161="230 Office equipment",C161="240 Office furniture"),
         E161-(E161/(1+Dashboard!$F$4)),
         0
      ),
      IF(C161="750 Business promotion",
         E161-(E161/(1+4.793/100)),
         E161-(E161/(1+Dashboard!$F$4))
      )
   )
)</f>
        <v>0</v>
      </c>
      <c r="J161" s="40">
        <f>Bank3[[#This Row],[Money in/ (Money out)]]-Bank3[[#This Row],[GST/HST]]</f>
        <v>0</v>
      </c>
      <c r="L161" s="37">
        <f t="shared" si="5"/>
        <v>0</v>
      </c>
    </row>
    <row r="162" spans="4:12" x14ac:dyDescent="0.2">
      <c r="D162" s="416">
        <f>_xlfn.XLOOKUP(C:C,Table1[for Import to Bank Register dropdown],Table1[for Pivot],0,0,1)</f>
        <v>0</v>
      </c>
      <c r="E162" s="422"/>
      <c r="F162" s="160">
        <f t="shared" si="4"/>
        <v>3333333</v>
      </c>
      <c r="G162" s="394">
        <f>G161+Bank3[[#This Row],[Money in/ (Money out)]]</f>
        <v>0</v>
      </c>
      <c r="I162" s="395">
        <f>IF(OR(C162="150 Directors advances", C162="120 accounts receivable", C162="720.2 Automobile - Insurance", C162="720.3 Automobile - License", C162="870.4 Rent - Insurance", C162="870.6 Rent - Property Tax", C162="870.7 Rent - Homeoffice", C162="870.9 Rent - Water"),
   0,
   IF(Dashboard!$F$5="Quick",
      IF(OR(C162="190 Automobile",C162="200 computer hardware",C162="210 Computer software",C162="220 Quickbooks software",C162="230 Office equipment",C162="240 Office furniture"),
         E162-(E162/(1+Dashboard!$F$4)),
         0
      ),
      IF(C162="750 Business promotion",
         E162-(E162/(1+4.793/100)),
         E162-(E162/(1+Dashboard!$F$4))
      )
   )
)</f>
        <v>0</v>
      </c>
      <c r="J162" s="40">
        <f>Bank3[[#This Row],[Money in/ (Money out)]]-Bank3[[#This Row],[GST/HST]]</f>
        <v>0</v>
      </c>
      <c r="L162" s="37">
        <f t="shared" si="5"/>
        <v>0</v>
      </c>
    </row>
    <row r="163" spans="4:12" x14ac:dyDescent="0.2">
      <c r="D163" s="416">
        <f>_xlfn.XLOOKUP(C:C,Table1[for Import to Bank Register dropdown],Table1[for Pivot],0,0,1)</f>
        <v>0</v>
      </c>
      <c r="E163" s="422"/>
      <c r="F163" s="160">
        <f t="shared" si="4"/>
        <v>3333333</v>
      </c>
      <c r="G163" s="394">
        <f>G162+Bank3[[#This Row],[Money in/ (Money out)]]</f>
        <v>0</v>
      </c>
      <c r="I163" s="395">
        <f>IF(OR(C163="150 Directors advances", C163="120 accounts receivable", C163="720.2 Automobile - Insurance", C163="720.3 Automobile - License", C163="870.4 Rent - Insurance", C163="870.6 Rent - Property Tax", C163="870.7 Rent - Homeoffice", C163="870.9 Rent - Water"),
   0,
   IF(Dashboard!$F$5="Quick",
      IF(OR(C163="190 Automobile",C163="200 computer hardware",C163="210 Computer software",C163="220 Quickbooks software",C163="230 Office equipment",C163="240 Office furniture"),
         E163-(E163/(1+Dashboard!$F$4)),
         0
      ),
      IF(C163="750 Business promotion",
         E163-(E163/(1+4.793/100)),
         E163-(E163/(1+Dashboard!$F$4))
      )
   )
)</f>
        <v>0</v>
      </c>
      <c r="J163" s="40">
        <f>Bank3[[#This Row],[Money in/ (Money out)]]-Bank3[[#This Row],[GST/HST]]</f>
        <v>0</v>
      </c>
      <c r="L163" s="37">
        <f t="shared" si="5"/>
        <v>0</v>
      </c>
    </row>
    <row r="164" spans="4:12" x14ac:dyDescent="0.2">
      <c r="D164" s="416">
        <f>_xlfn.XLOOKUP(C:C,Table1[for Import to Bank Register dropdown],Table1[for Pivot],0,0,1)</f>
        <v>0</v>
      </c>
      <c r="E164" s="422"/>
      <c r="F164" s="160">
        <f t="shared" si="4"/>
        <v>3333333</v>
      </c>
      <c r="G164" s="394">
        <f>G163+Bank3[[#This Row],[Money in/ (Money out)]]</f>
        <v>0</v>
      </c>
      <c r="I164" s="395">
        <f>IF(OR(C164="150 Directors advances", C164="120 accounts receivable", C164="720.2 Automobile - Insurance", C164="720.3 Automobile - License", C164="870.4 Rent - Insurance", C164="870.6 Rent - Property Tax", C164="870.7 Rent - Homeoffice", C164="870.9 Rent - Water"),
   0,
   IF(Dashboard!$F$5="Quick",
      IF(OR(C164="190 Automobile",C164="200 computer hardware",C164="210 Computer software",C164="220 Quickbooks software",C164="230 Office equipment",C164="240 Office furniture"),
         E164-(E164/(1+Dashboard!$F$4)),
         0
      ),
      IF(C164="750 Business promotion",
         E164-(E164/(1+4.793/100)),
         E164-(E164/(1+Dashboard!$F$4))
      )
   )
)</f>
        <v>0</v>
      </c>
      <c r="J164" s="40">
        <f>Bank3[[#This Row],[Money in/ (Money out)]]-Bank3[[#This Row],[GST/HST]]</f>
        <v>0</v>
      </c>
      <c r="L164" s="37">
        <f t="shared" si="5"/>
        <v>0</v>
      </c>
    </row>
    <row r="165" spans="4:12" x14ac:dyDescent="0.2">
      <c r="D165" s="416">
        <f>_xlfn.XLOOKUP(C:C,Table1[for Import to Bank Register dropdown],Table1[for Pivot],0,0,1)</f>
        <v>0</v>
      </c>
      <c r="E165" s="422"/>
      <c r="F165" s="160">
        <f t="shared" si="4"/>
        <v>3333333</v>
      </c>
      <c r="G165" s="394">
        <f>G164+Bank3[[#This Row],[Money in/ (Money out)]]</f>
        <v>0</v>
      </c>
      <c r="I165" s="395">
        <f>IF(OR(C165="150 Directors advances", C165="120 accounts receivable", C165="720.2 Automobile - Insurance", C165="720.3 Automobile - License", C165="870.4 Rent - Insurance", C165="870.6 Rent - Property Tax", C165="870.7 Rent - Homeoffice", C165="870.9 Rent - Water"),
   0,
   IF(Dashboard!$F$5="Quick",
      IF(OR(C165="190 Automobile",C165="200 computer hardware",C165="210 Computer software",C165="220 Quickbooks software",C165="230 Office equipment",C165="240 Office furniture"),
         E165-(E165/(1+Dashboard!$F$4)),
         0
      ),
      IF(C165="750 Business promotion",
         E165-(E165/(1+4.793/100)),
         E165-(E165/(1+Dashboard!$F$4))
      )
   )
)</f>
        <v>0</v>
      </c>
      <c r="J165" s="40">
        <f>Bank3[[#This Row],[Money in/ (Money out)]]-Bank3[[#This Row],[GST/HST]]</f>
        <v>0</v>
      </c>
      <c r="L165" s="37">
        <f t="shared" si="5"/>
        <v>0</v>
      </c>
    </row>
    <row r="166" spans="4:12" x14ac:dyDescent="0.2">
      <c r="D166" s="416">
        <f>_xlfn.XLOOKUP(C:C,Table1[for Import to Bank Register dropdown],Table1[for Pivot],0,0,1)</f>
        <v>0</v>
      </c>
      <c r="E166" s="422"/>
      <c r="F166" s="160">
        <f t="shared" si="4"/>
        <v>3333333</v>
      </c>
      <c r="G166" s="394">
        <f>G165+Bank3[[#This Row],[Money in/ (Money out)]]</f>
        <v>0</v>
      </c>
      <c r="I166" s="395">
        <f>IF(OR(C166="150 Directors advances", C166="120 accounts receivable", C166="720.2 Automobile - Insurance", C166="720.3 Automobile - License", C166="870.4 Rent - Insurance", C166="870.6 Rent - Property Tax", C166="870.7 Rent - Homeoffice", C166="870.9 Rent - Water"),
   0,
   IF(Dashboard!$F$5="Quick",
      IF(OR(C166="190 Automobile",C166="200 computer hardware",C166="210 Computer software",C166="220 Quickbooks software",C166="230 Office equipment",C166="240 Office furniture"),
         E166-(E166/(1+Dashboard!$F$4)),
         0
      ),
      IF(C166="750 Business promotion",
         E166-(E166/(1+4.793/100)),
         E166-(E166/(1+Dashboard!$F$4))
      )
   )
)</f>
        <v>0</v>
      </c>
      <c r="J166" s="40">
        <f>Bank3[[#This Row],[Money in/ (Money out)]]-Bank3[[#This Row],[GST/HST]]</f>
        <v>0</v>
      </c>
      <c r="L166" s="37">
        <f t="shared" si="5"/>
        <v>0</v>
      </c>
    </row>
    <row r="167" spans="4:12" x14ac:dyDescent="0.2">
      <c r="D167" s="416">
        <f>_xlfn.XLOOKUP(C:C,Table1[for Import to Bank Register dropdown],Table1[for Pivot],0,0,1)</f>
        <v>0</v>
      </c>
      <c r="E167" s="422"/>
      <c r="F167" s="160">
        <f t="shared" si="4"/>
        <v>3333333</v>
      </c>
      <c r="G167" s="394">
        <f>G166+Bank3[[#This Row],[Money in/ (Money out)]]</f>
        <v>0</v>
      </c>
      <c r="I167" s="395">
        <f>IF(OR(C167="150 Directors advances", C167="120 accounts receivable", C167="720.2 Automobile - Insurance", C167="720.3 Automobile - License", C167="870.4 Rent - Insurance", C167="870.6 Rent - Property Tax", C167="870.7 Rent - Homeoffice", C167="870.9 Rent - Water"),
   0,
   IF(Dashboard!$F$5="Quick",
      IF(OR(C167="190 Automobile",C167="200 computer hardware",C167="210 Computer software",C167="220 Quickbooks software",C167="230 Office equipment",C167="240 Office furniture"),
         E167-(E167/(1+Dashboard!$F$4)),
         0
      ),
      IF(C167="750 Business promotion",
         E167-(E167/(1+4.793/100)),
         E167-(E167/(1+Dashboard!$F$4))
      )
   )
)</f>
        <v>0</v>
      </c>
      <c r="J167" s="40">
        <f>Bank3[[#This Row],[Money in/ (Money out)]]-Bank3[[#This Row],[GST/HST]]</f>
        <v>0</v>
      </c>
      <c r="L167" s="37">
        <f t="shared" si="5"/>
        <v>0</v>
      </c>
    </row>
    <row r="168" spans="4:12" x14ac:dyDescent="0.2">
      <c r="D168" s="416">
        <f>_xlfn.XLOOKUP(C:C,Table1[for Import to Bank Register dropdown],Table1[for Pivot],0,0,1)</f>
        <v>0</v>
      </c>
      <c r="E168" s="422"/>
      <c r="F168" s="160">
        <f t="shared" si="4"/>
        <v>3333333</v>
      </c>
      <c r="G168" s="394">
        <f>G167+Bank3[[#This Row],[Money in/ (Money out)]]</f>
        <v>0</v>
      </c>
      <c r="I168" s="395">
        <f>IF(OR(C168="150 Directors advances", C168="120 accounts receivable", C168="720.2 Automobile - Insurance", C168="720.3 Automobile - License", C168="870.4 Rent - Insurance", C168="870.6 Rent - Property Tax", C168="870.7 Rent - Homeoffice", C168="870.9 Rent - Water"),
   0,
   IF(Dashboard!$F$5="Quick",
      IF(OR(C168="190 Automobile",C168="200 computer hardware",C168="210 Computer software",C168="220 Quickbooks software",C168="230 Office equipment",C168="240 Office furniture"),
         E168-(E168/(1+Dashboard!$F$4)),
         0
      ),
      IF(C168="750 Business promotion",
         E168-(E168/(1+4.793/100)),
         E168-(E168/(1+Dashboard!$F$4))
      )
   )
)</f>
        <v>0</v>
      </c>
      <c r="J168" s="40">
        <f>Bank3[[#This Row],[Money in/ (Money out)]]-Bank3[[#This Row],[GST/HST]]</f>
        <v>0</v>
      </c>
      <c r="L168" s="37">
        <f t="shared" si="5"/>
        <v>0</v>
      </c>
    </row>
    <row r="169" spans="4:12" x14ac:dyDescent="0.2">
      <c r="D169" s="416">
        <f>_xlfn.XLOOKUP(C:C,Table1[for Import to Bank Register dropdown],Table1[for Pivot],0,0,1)</f>
        <v>0</v>
      </c>
      <c r="E169" s="422"/>
      <c r="F169" s="160">
        <f t="shared" si="4"/>
        <v>3333333</v>
      </c>
      <c r="G169" s="394">
        <f>G168+Bank3[[#This Row],[Money in/ (Money out)]]</f>
        <v>0</v>
      </c>
      <c r="I169" s="395">
        <f>IF(OR(C169="150 Directors advances", C169="120 accounts receivable", C169="720.2 Automobile - Insurance", C169="720.3 Automobile - License", C169="870.4 Rent - Insurance", C169="870.6 Rent - Property Tax", C169="870.7 Rent - Homeoffice", C169="870.9 Rent - Water"),
   0,
   IF(Dashboard!$F$5="Quick",
      IF(OR(C169="190 Automobile",C169="200 computer hardware",C169="210 Computer software",C169="220 Quickbooks software",C169="230 Office equipment",C169="240 Office furniture"),
         E169-(E169/(1+Dashboard!$F$4)),
         0
      ),
      IF(C169="750 Business promotion",
         E169-(E169/(1+4.793/100)),
         E169-(E169/(1+Dashboard!$F$4))
      )
   )
)</f>
        <v>0</v>
      </c>
      <c r="J169" s="40">
        <f>Bank3[[#This Row],[Money in/ (Money out)]]-Bank3[[#This Row],[GST/HST]]</f>
        <v>0</v>
      </c>
      <c r="L169" s="37">
        <f t="shared" si="5"/>
        <v>0</v>
      </c>
    </row>
    <row r="170" spans="4:12" x14ac:dyDescent="0.2">
      <c r="D170" s="416">
        <f>_xlfn.XLOOKUP(C:C,Table1[for Import to Bank Register dropdown],Table1[for Pivot],0,0,1)</f>
        <v>0</v>
      </c>
      <c r="E170" s="422"/>
      <c r="F170" s="160">
        <f t="shared" si="4"/>
        <v>3333333</v>
      </c>
      <c r="G170" s="394">
        <f>G169+Bank3[[#This Row],[Money in/ (Money out)]]</f>
        <v>0</v>
      </c>
      <c r="I170" s="395">
        <f>IF(OR(C170="150 Directors advances", C170="120 accounts receivable", C170="720.2 Automobile - Insurance", C170="720.3 Automobile - License", C170="870.4 Rent - Insurance", C170="870.6 Rent - Property Tax", C170="870.7 Rent - Homeoffice", C170="870.9 Rent - Water"),
   0,
   IF(Dashboard!$F$5="Quick",
      IF(OR(C170="190 Automobile",C170="200 computer hardware",C170="210 Computer software",C170="220 Quickbooks software",C170="230 Office equipment",C170="240 Office furniture"),
         E170-(E170/(1+Dashboard!$F$4)),
         0
      ),
      IF(C170="750 Business promotion",
         E170-(E170/(1+4.793/100)),
         E170-(E170/(1+Dashboard!$F$4))
      )
   )
)</f>
        <v>0</v>
      </c>
      <c r="J170" s="40">
        <f>Bank3[[#This Row],[Money in/ (Money out)]]-Bank3[[#This Row],[GST/HST]]</f>
        <v>0</v>
      </c>
      <c r="L170" s="37">
        <f t="shared" si="5"/>
        <v>0</v>
      </c>
    </row>
    <row r="171" spans="4:12" x14ac:dyDescent="0.2">
      <c r="D171" s="416">
        <f>_xlfn.XLOOKUP(C:C,Table1[for Import to Bank Register dropdown],Table1[for Pivot],0,0,1)</f>
        <v>0</v>
      </c>
      <c r="E171" s="422"/>
      <c r="F171" s="160">
        <f t="shared" si="4"/>
        <v>3333333</v>
      </c>
      <c r="G171" s="394">
        <f>G170+Bank3[[#This Row],[Money in/ (Money out)]]</f>
        <v>0</v>
      </c>
      <c r="I171" s="395">
        <f>IF(OR(C171="150 Directors advances", C171="120 accounts receivable", C171="720.2 Automobile - Insurance", C171="720.3 Automobile - License", C171="870.4 Rent - Insurance", C171="870.6 Rent - Property Tax", C171="870.7 Rent - Homeoffice", C171="870.9 Rent - Water"),
   0,
   IF(Dashboard!$F$5="Quick",
      IF(OR(C171="190 Automobile",C171="200 computer hardware",C171="210 Computer software",C171="220 Quickbooks software",C171="230 Office equipment",C171="240 Office furniture"),
         E171-(E171/(1+Dashboard!$F$4)),
         0
      ),
      IF(C171="750 Business promotion",
         E171-(E171/(1+4.793/100)),
         E171-(E171/(1+Dashboard!$F$4))
      )
   )
)</f>
        <v>0</v>
      </c>
      <c r="J171" s="40">
        <f>Bank3[[#This Row],[Money in/ (Money out)]]-Bank3[[#This Row],[GST/HST]]</f>
        <v>0</v>
      </c>
      <c r="L171" s="37">
        <f t="shared" si="5"/>
        <v>0</v>
      </c>
    </row>
    <row r="172" spans="4:12" x14ac:dyDescent="0.2">
      <c r="D172" s="416">
        <f>_xlfn.XLOOKUP(C:C,Table1[for Import to Bank Register dropdown],Table1[for Pivot],0,0,1)</f>
        <v>0</v>
      </c>
      <c r="E172" s="422"/>
      <c r="F172" s="160">
        <f t="shared" si="4"/>
        <v>3333333</v>
      </c>
      <c r="G172" s="394">
        <f>G171+Bank3[[#This Row],[Money in/ (Money out)]]</f>
        <v>0</v>
      </c>
      <c r="I172" s="395">
        <f>IF(OR(C172="150 Directors advances", C172="120 accounts receivable", C172="720.2 Automobile - Insurance", C172="720.3 Automobile - License", C172="870.4 Rent - Insurance", C172="870.6 Rent - Property Tax", C172="870.7 Rent - Homeoffice", C172="870.9 Rent - Water"),
   0,
   IF(Dashboard!$F$5="Quick",
      IF(OR(C172="190 Automobile",C172="200 computer hardware",C172="210 Computer software",C172="220 Quickbooks software",C172="230 Office equipment",C172="240 Office furniture"),
         E172-(E172/(1+Dashboard!$F$4)),
         0
      ),
      IF(C172="750 Business promotion",
         E172-(E172/(1+4.793/100)),
         E172-(E172/(1+Dashboard!$F$4))
      )
   )
)</f>
        <v>0</v>
      </c>
      <c r="J172" s="40">
        <f>Bank3[[#This Row],[Money in/ (Money out)]]-Bank3[[#This Row],[GST/HST]]</f>
        <v>0</v>
      </c>
      <c r="L172" s="37">
        <f t="shared" si="5"/>
        <v>0</v>
      </c>
    </row>
    <row r="173" spans="4:12" x14ac:dyDescent="0.2">
      <c r="D173" s="416">
        <f>_xlfn.XLOOKUP(C:C,Table1[for Import to Bank Register dropdown],Table1[for Pivot],0,0,1)</f>
        <v>0</v>
      </c>
      <c r="E173" s="422"/>
      <c r="F173" s="160">
        <f t="shared" si="4"/>
        <v>3333333</v>
      </c>
      <c r="G173" s="394">
        <f>G172+Bank3[[#This Row],[Money in/ (Money out)]]</f>
        <v>0</v>
      </c>
      <c r="I173" s="395">
        <f>IF(OR(C173="150 Directors advances", C173="120 accounts receivable", C173="720.2 Automobile - Insurance", C173="720.3 Automobile - License", C173="870.4 Rent - Insurance", C173="870.6 Rent - Property Tax", C173="870.7 Rent - Homeoffice", C173="870.9 Rent - Water"),
   0,
   IF(Dashboard!$F$5="Quick",
      IF(OR(C173="190 Automobile",C173="200 computer hardware",C173="210 Computer software",C173="220 Quickbooks software",C173="230 Office equipment",C173="240 Office furniture"),
         E173-(E173/(1+Dashboard!$F$4)),
         0
      ),
      IF(C173="750 Business promotion",
         E173-(E173/(1+4.793/100)),
         E173-(E173/(1+Dashboard!$F$4))
      )
   )
)</f>
        <v>0</v>
      </c>
      <c r="J173" s="40">
        <f>Bank3[[#This Row],[Money in/ (Money out)]]-Bank3[[#This Row],[GST/HST]]</f>
        <v>0</v>
      </c>
      <c r="L173" s="37">
        <f t="shared" si="5"/>
        <v>0</v>
      </c>
    </row>
    <row r="174" spans="4:12" x14ac:dyDescent="0.2">
      <c r="D174" s="416">
        <f>_xlfn.XLOOKUP(C:C,Table1[for Import to Bank Register dropdown],Table1[for Pivot],0,0,1)</f>
        <v>0</v>
      </c>
      <c r="E174" s="422"/>
      <c r="F174" s="160">
        <f t="shared" si="4"/>
        <v>3333333</v>
      </c>
      <c r="G174" s="394">
        <f>G173+Bank3[[#This Row],[Money in/ (Money out)]]</f>
        <v>0</v>
      </c>
      <c r="I174" s="395">
        <f>IF(OR(C174="150 Directors advances", C174="120 accounts receivable", C174="720.2 Automobile - Insurance", C174="720.3 Automobile - License", C174="870.4 Rent - Insurance", C174="870.6 Rent - Property Tax", C174="870.7 Rent - Homeoffice", C174="870.9 Rent - Water"),
   0,
   IF(Dashboard!$F$5="Quick",
      IF(OR(C174="190 Automobile",C174="200 computer hardware",C174="210 Computer software",C174="220 Quickbooks software",C174="230 Office equipment",C174="240 Office furniture"),
         E174-(E174/(1+Dashboard!$F$4)),
         0
      ),
      IF(C174="750 Business promotion",
         E174-(E174/(1+4.793/100)),
         E174-(E174/(1+Dashboard!$F$4))
      )
   )
)</f>
        <v>0</v>
      </c>
      <c r="J174" s="40">
        <f>Bank3[[#This Row],[Money in/ (Money out)]]-Bank3[[#This Row],[GST/HST]]</f>
        <v>0</v>
      </c>
      <c r="L174" s="37">
        <f t="shared" si="5"/>
        <v>0</v>
      </c>
    </row>
    <row r="175" spans="4:12" x14ac:dyDescent="0.2">
      <c r="D175" s="416">
        <f>_xlfn.XLOOKUP(C:C,Table1[for Import to Bank Register dropdown],Table1[for Pivot],0,0,1)</f>
        <v>0</v>
      </c>
      <c r="E175" s="422"/>
      <c r="F175" s="160">
        <f t="shared" si="4"/>
        <v>3333333</v>
      </c>
      <c r="G175" s="394">
        <f>G174+Bank3[[#This Row],[Money in/ (Money out)]]</f>
        <v>0</v>
      </c>
      <c r="I175" s="395">
        <f>IF(OR(C175="150 Directors advances", C175="120 accounts receivable", C175="720.2 Automobile - Insurance", C175="720.3 Automobile - License", C175="870.4 Rent - Insurance", C175="870.6 Rent - Property Tax", C175="870.7 Rent - Homeoffice", C175="870.9 Rent - Water"),
   0,
   IF(Dashboard!$F$5="Quick",
      IF(OR(C175="190 Automobile",C175="200 computer hardware",C175="210 Computer software",C175="220 Quickbooks software",C175="230 Office equipment",C175="240 Office furniture"),
         E175-(E175/(1+Dashboard!$F$4)),
         0
      ),
      IF(C175="750 Business promotion",
         E175-(E175/(1+4.793/100)),
         E175-(E175/(1+Dashboard!$F$4))
      )
   )
)</f>
        <v>0</v>
      </c>
      <c r="J175" s="40">
        <f>Bank3[[#This Row],[Money in/ (Money out)]]-Bank3[[#This Row],[GST/HST]]</f>
        <v>0</v>
      </c>
      <c r="L175" s="37">
        <f t="shared" si="5"/>
        <v>0</v>
      </c>
    </row>
    <row r="176" spans="4:12" x14ac:dyDescent="0.2">
      <c r="D176" s="416">
        <f>_xlfn.XLOOKUP(C:C,Table1[for Import to Bank Register dropdown],Table1[for Pivot],0,0,1)</f>
        <v>0</v>
      </c>
      <c r="E176" s="422"/>
      <c r="F176" s="160">
        <f t="shared" si="4"/>
        <v>3333333</v>
      </c>
      <c r="G176" s="394">
        <f>G175+Bank3[[#This Row],[Money in/ (Money out)]]</f>
        <v>0</v>
      </c>
      <c r="I176" s="395">
        <f>IF(OR(C176="150 Directors advances", C176="120 accounts receivable", C176="720.2 Automobile - Insurance", C176="720.3 Automobile - License", C176="870.4 Rent - Insurance", C176="870.6 Rent - Property Tax", C176="870.7 Rent - Homeoffice", C176="870.9 Rent - Water"),
   0,
   IF(Dashboard!$F$5="Quick",
      IF(OR(C176="190 Automobile",C176="200 computer hardware",C176="210 Computer software",C176="220 Quickbooks software",C176="230 Office equipment",C176="240 Office furniture"),
         E176-(E176/(1+Dashboard!$F$4)),
         0
      ),
      IF(C176="750 Business promotion",
         E176-(E176/(1+4.793/100)),
         E176-(E176/(1+Dashboard!$F$4))
      )
   )
)</f>
        <v>0</v>
      </c>
      <c r="J176" s="40">
        <f>Bank3[[#This Row],[Money in/ (Money out)]]-Bank3[[#This Row],[GST/HST]]</f>
        <v>0</v>
      </c>
      <c r="L176" s="37">
        <f t="shared" si="5"/>
        <v>0</v>
      </c>
    </row>
    <row r="177" spans="4:12" x14ac:dyDescent="0.2">
      <c r="D177" s="416">
        <f>_xlfn.XLOOKUP(C:C,Table1[for Import to Bank Register dropdown],Table1[for Pivot],0,0,1)</f>
        <v>0</v>
      </c>
      <c r="E177" s="422"/>
      <c r="F177" s="160">
        <f t="shared" si="4"/>
        <v>3333333</v>
      </c>
      <c r="G177" s="394">
        <f>G176+Bank3[[#This Row],[Money in/ (Money out)]]</f>
        <v>0</v>
      </c>
      <c r="I177" s="395">
        <f>IF(OR(C177="150 Directors advances", C177="120 accounts receivable", C177="720.2 Automobile - Insurance", C177="720.3 Automobile - License", C177="870.4 Rent - Insurance", C177="870.6 Rent - Property Tax", C177="870.7 Rent - Homeoffice", C177="870.9 Rent - Water"),
   0,
   IF(Dashboard!$F$5="Quick",
      IF(OR(C177="190 Automobile",C177="200 computer hardware",C177="210 Computer software",C177="220 Quickbooks software",C177="230 Office equipment",C177="240 Office furniture"),
         E177-(E177/(1+Dashboard!$F$4)),
         0
      ),
      IF(C177="750 Business promotion",
         E177-(E177/(1+4.793/100)),
         E177-(E177/(1+Dashboard!$F$4))
      )
   )
)</f>
        <v>0</v>
      </c>
      <c r="J177" s="40">
        <f>Bank3[[#This Row],[Money in/ (Money out)]]-Bank3[[#This Row],[GST/HST]]</f>
        <v>0</v>
      </c>
      <c r="L177" s="37">
        <f t="shared" si="5"/>
        <v>0</v>
      </c>
    </row>
    <row r="178" spans="4:12" x14ac:dyDescent="0.2">
      <c r="D178" s="416">
        <f>_xlfn.XLOOKUP(C:C,Table1[for Import to Bank Register dropdown],Table1[for Pivot],0,0,1)</f>
        <v>0</v>
      </c>
      <c r="E178" s="422"/>
      <c r="F178" s="160">
        <f t="shared" si="4"/>
        <v>3333333</v>
      </c>
      <c r="G178" s="394">
        <f>G177+Bank3[[#This Row],[Money in/ (Money out)]]</f>
        <v>0</v>
      </c>
      <c r="I178" s="395">
        <f>IF(OR(C178="150 Directors advances", C178="120 accounts receivable", C178="720.2 Automobile - Insurance", C178="720.3 Automobile - License", C178="870.4 Rent - Insurance", C178="870.6 Rent - Property Tax", C178="870.7 Rent - Homeoffice", C178="870.9 Rent - Water"),
   0,
   IF(Dashboard!$F$5="Quick",
      IF(OR(C178="190 Automobile",C178="200 computer hardware",C178="210 Computer software",C178="220 Quickbooks software",C178="230 Office equipment",C178="240 Office furniture"),
         E178-(E178/(1+Dashboard!$F$4)),
         0
      ),
      IF(C178="750 Business promotion",
         E178-(E178/(1+4.793/100)),
         E178-(E178/(1+Dashboard!$F$4))
      )
   )
)</f>
        <v>0</v>
      </c>
      <c r="J178" s="40">
        <f>Bank3[[#This Row],[Money in/ (Money out)]]-Bank3[[#This Row],[GST/HST]]</f>
        <v>0</v>
      </c>
      <c r="L178" s="37">
        <f t="shared" si="5"/>
        <v>0</v>
      </c>
    </row>
    <row r="179" spans="4:12" x14ac:dyDescent="0.2">
      <c r="D179" s="416">
        <f>_xlfn.XLOOKUP(C:C,Table1[for Import to Bank Register dropdown],Table1[for Pivot],0,0,1)</f>
        <v>0</v>
      </c>
      <c r="E179" s="422"/>
      <c r="F179" s="160">
        <f t="shared" si="4"/>
        <v>3333333</v>
      </c>
      <c r="G179" s="394">
        <f>G178+Bank3[[#This Row],[Money in/ (Money out)]]</f>
        <v>0</v>
      </c>
      <c r="I179" s="395">
        <f>IF(OR(C179="150 Directors advances", C179="120 accounts receivable", C179="720.2 Automobile - Insurance", C179="720.3 Automobile - License", C179="870.4 Rent - Insurance", C179="870.6 Rent - Property Tax", C179="870.7 Rent - Homeoffice", C179="870.9 Rent - Water"),
   0,
   IF(Dashboard!$F$5="Quick",
      IF(OR(C179="190 Automobile",C179="200 computer hardware",C179="210 Computer software",C179="220 Quickbooks software",C179="230 Office equipment",C179="240 Office furniture"),
         E179-(E179/(1+Dashboard!$F$4)),
         0
      ),
      IF(C179="750 Business promotion",
         E179-(E179/(1+4.793/100)),
         E179-(E179/(1+Dashboard!$F$4))
      )
   )
)</f>
        <v>0</v>
      </c>
      <c r="J179" s="40">
        <f>Bank3[[#This Row],[Money in/ (Money out)]]-Bank3[[#This Row],[GST/HST]]</f>
        <v>0</v>
      </c>
      <c r="L179" s="37">
        <f t="shared" si="5"/>
        <v>0</v>
      </c>
    </row>
    <row r="180" spans="4:12" x14ac:dyDescent="0.2">
      <c r="D180" s="416">
        <f>_xlfn.XLOOKUP(C:C,Table1[for Import to Bank Register dropdown],Table1[for Pivot],0,0,1)</f>
        <v>0</v>
      </c>
      <c r="E180" s="422"/>
      <c r="F180" s="160">
        <f t="shared" si="4"/>
        <v>3333333</v>
      </c>
      <c r="G180" s="394">
        <f>G179+Bank3[[#This Row],[Money in/ (Money out)]]</f>
        <v>0</v>
      </c>
      <c r="I180" s="395">
        <f>IF(OR(C180="150 Directors advances", C180="120 accounts receivable", C180="720.2 Automobile - Insurance", C180="720.3 Automobile - License", C180="870.4 Rent - Insurance", C180="870.6 Rent - Property Tax", C180="870.7 Rent - Homeoffice", C180="870.9 Rent - Water"),
   0,
   IF(Dashboard!$F$5="Quick",
      IF(OR(C180="190 Automobile",C180="200 computer hardware",C180="210 Computer software",C180="220 Quickbooks software",C180="230 Office equipment",C180="240 Office furniture"),
         E180-(E180/(1+Dashboard!$F$4)),
         0
      ),
      IF(C180="750 Business promotion",
         E180-(E180/(1+4.793/100)),
         E180-(E180/(1+Dashboard!$F$4))
      )
   )
)</f>
        <v>0</v>
      </c>
      <c r="J180" s="40">
        <f>Bank3[[#This Row],[Money in/ (Money out)]]-Bank3[[#This Row],[GST/HST]]</f>
        <v>0</v>
      </c>
      <c r="L180" s="37">
        <f t="shared" si="5"/>
        <v>0</v>
      </c>
    </row>
    <row r="181" spans="4:12" x14ac:dyDescent="0.2">
      <c r="D181" s="416">
        <f>_xlfn.XLOOKUP(C:C,Table1[for Import to Bank Register dropdown],Table1[for Pivot],0,0,1)</f>
        <v>0</v>
      </c>
      <c r="E181" s="422"/>
      <c r="F181" s="160">
        <f t="shared" si="4"/>
        <v>3333333</v>
      </c>
      <c r="G181" s="394">
        <f>G180+Bank3[[#This Row],[Money in/ (Money out)]]</f>
        <v>0</v>
      </c>
      <c r="I181" s="395">
        <f>IF(OR(C181="150 Directors advances", C181="120 accounts receivable", C181="720.2 Automobile - Insurance", C181="720.3 Automobile - License", C181="870.4 Rent - Insurance", C181="870.6 Rent - Property Tax", C181="870.7 Rent - Homeoffice", C181="870.9 Rent - Water"),
   0,
   IF(Dashboard!$F$5="Quick",
      IF(OR(C181="190 Automobile",C181="200 computer hardware",C181="210 Computer software",C181="220 Quickbooks software",C181="230 Office equipment",C181="240 Office furniture"),
         E181-(E181/(1+Dashboard!$F$4)),
         0
      ),
      IF(C181="750 Business promotion",
         E181-(E181/(1+4.793/100)),
         E181-(E181/(1+Dashboard!$F$4))
      )
   )
)</f>
        <v>0</v>
      </c>
      <c r="J181" s="40">
        <f>Bank3[[#This Row],[Money in/ (Money out)]]-Bank3[[#This Row],[GST/HST]]</f>
        <v>0</v>
      </c>
      <c r="L181" s="37">
        <f t="shared" si="5"/>
        <v>0</v>
      </c>
    </row>
    <row r="182" spans="4:12" x14ac:dyDescent="0.2">
      <c r="D182" s="416">
        <f>_xlfn.XLOOKUP(C:C,Table1[for Import to Bank Register dropdown],Table1[for Pivot],0,0,1)</f>
        <v>0</v>
      </c>
      <c r="E182" s="422"/>
      <c r="F182" s="160">
        <f t="shared" si="4"/>
        <v>3333333</v>
      </c>
      <c r="G182" s="394">
        <f>G181+Bank3[[#This Row],[Money in/ (Money out)]]</f>
        <v>0</v>
      </c>
      <c r="I182" s="395">
        <f>IF(OR(C182="150 Directors advances", C182="120 accounts receivable", C182="720.2 Automobile - Insurance", C182="720.3 Automobile - License", C182="870.4 Rent - Insurance", C182="870.6 Rent - Property Tax", C182="870.7 Rent - Homeoffice", C182="870.9 Rent - Water"),
   0,
   IF(Dashboard!$F$5="Quick",
      IF(OR(C182="190 Automobile",C182="200 computer hardware",C182="210 Computer software",C182="220 Quickbooks software",C182="230 Office equipment",C182="240 Office furniture"),
         E182-(E182/(1+Dashboard!$F$4)),
         0
      ),
      IF(C182="750 Business promotion",
         E182-(E182/(1+4.793/100)),
         E182-(E182/(1+Dashboard!$F$4))
      )
   )
)</f>
        <v>0</v>
      </c>
      <c r="J182" s="40">
        <f>Bank3[[#This Row],[Money in/ (Money out)]]-Bank3[[#This Row],[GST/HST]]</f>
        <v>0</v>
      </c>
      <c r="L182" s="37">
        <f t="shared" si="5"/>
        <v>0</v>
      </c>
    </row>
    <row r="183" spans="4:12" x14ac:dyDescent="0.2">
      <c r="D183" s="416">
        <f>_xlfn.XLOOKUP(C:C,Table1[for Import to Bank Register dropdown],Table1[for Pivot],0,0,1)</f>
        <v>0</v>
      </c>
      <c r="E183" s="422"/>
      <c r="F183" s="160">
        <f t="shared" si="4"/>
        <v>3333333</v>
      </c>
      <c r="G183" s="394">
        <f>G182+Bank3[[#This Row],[Money in/ (Money out)]]</f>
        <v>0</v>
      </c>
      <c r="I183" s="395">
        <f>IF(OR(C183="150 Directors advances", C183="120 accounts receivable", C183="720.2 Automobile - Insurance", C183="720.3 Automobile - License", C183="870.4 Rent - Insurance", C183="870.6 Rent - Property Tax", C183="870.7 Rent - Homeoffice", C183="870.9 Rent - Water"),
   0,
   IF(Dashboard!$F$5="Quick",
      IF(OR(C183="190 Automobile",C183="200 computer hardware",C183="210 Computer software",C183="220 Quickbooks software",C183="230 Office equipment",C183="240 Office furniture"),
         E183-(E183/(1+Dashboard!$F$4)),
         0
      ),
      IF(C183="750 Business promotion",
         E183-(E183/(1+4.793/100)),
         E183-(E183/(1+Dashboard!$F$4))
      )
   )
)</f>
        <v>0</v>
      </c>
      <c r="J183" s="40">
        <f>Bank3[[#This Row],[Money in/ (Money out)]]-Bank3[[#This Row],[GST/HST]]</f>
        <v>0</v>
      </c>
      <c r="L183" s="37">
        <f t="shared" si="5"/>
        <v>0</v>
      </c>
    </row>
    <row r="184" spans="4:12" x14ac:dyDescent="0.2">
      <c r="D184" s="416">
        <f>_xlfn.XLOOKUP(C:C,Table1[for Import to Bank Register dropdown],Table1[for Pivot],0,0,1)</f>
        <v>0</v>
      </c>
      <c r="E184" s="422"/>
      <c r="F184" s="160">
        <f t="shared" si="4"/>
        <v>3333333</v>
      </c>
      <c r="G184" s="394">
        <f>G183+Bank3[[#This Row],[Money in/ (Money out)]]</f>
        <v>0</v>
      </c>
      <c r="I184" s="395">
        <f>IF(OR(C184="150 Directors advances", C184="120 accounts receivable", C184="720.2 Automobile - Insurance", C184="720.3 Automobile - License", C184="870.4 Rent - Insurance", C184="870.6 Rent - Property Tax", C184="870.7 Rent - Homeoffice", C184="870.9 Rent - Water"),
   0,
   IF(Dashboard!$F$5="Quick",
      IF(OR(C184="190 Automobile",C184="200 computer hardware",C184="210 Computer software",C184="220 Quickbooks software",C184="230 Office equipment",C184="240 Office furniture"),
         E184-(E184/(1+Dashboard!$F$4)),
         0
      ),
      IF(C184="750 Business promotion",
         E184-(E184/(1+4.793/100)),
         E184-(E184/(1+Dashboard!$F$4))
      )
   )
)</f>
        <v>0</v>
      </c>
      <c r="J184" s="40">
        <f>Bank3[[#This Row],[Money in/ (Money out)]]-Bank3[[#This Row],[GST/HST]]</f>
        <v>0</v>
      </c>
      <c r="L184" s="37">
        <f t="shared" si="5"/>
        <v>0</v>
      </c>
    </row>
    <row r="185" spans="4:12" x14ac:dyDescent="0.2">
      <c r="D185" s="416">
        <f>_xlfn.XLOOKUP(C:C,Table1[for Import to Bank Register dropdown],Table1[for Pivot],0,0,1)</f>
        <v>0</v>
      </c>
      <c r="E185" s="422"/>
      <c r="F185" s="160">
        <f t="shared" si="4"/>
        <v>3333333</v>
      </c>
      <c r="G185" s="394">
        <f>G184+Bank3[[#This Row],[Money in/ (Money out)]]</f>
        <v>0</v>
      </c>
      <c r="I185" s="395">
        <f>IF(OR(C185="150 Directors advances", C185="120 accounts receivable", C185="720.2 Automobile - Insurance", C185="720.3 Automobile - License", C185="870.4 Rent - Insurance", C185="870.6 Rent - Property Tax", C185="870.7 Rent - Homeoffice", C185="870.9 Rent - Water"),
   0,
   IF(Dashboard!$F$5="Quick",
      IF(OR(C185="190 Automobile",C185="200 computer hardware",C185="210 Computer software",C185="220 Quickbooks software",C185="230 Office equipment",C185="240 Office furniture"),
         E185-(E185/(1+Dashboard!$F$4)),
         0
      ),
      IF(C185="750 Business promotion",
         E185-(E185/(1+4.793/100)),
         E185-(E185/(1+Dashboard!$F$4))
      )
   )
)</f>
        <v>0</v>
      </c>
      <c r="J185" s="40">
        <f>Bank3[[#This Row],[Money in/ (Money out)]]-Bank3[[#This Row],[GST/HST]]</f>
        <v>0</v>
      </c>
      <c r="L185" s="37">
        <f t="shared" si="5"/>
        <v>0</v>
      </c>
    </row>
    <row r="186" spans="4:12" x14ac:dyDescent="0.2">
      <c r="D186" s="416">
        <f>_xlfn.XLOOKUP(C:C,Table1[for Import to Bank Register dropdown],Table1[for Pivot],0,0,1)</f>
        <v>0</v>
      </c>
      <c r="E186" s="422"/>
      <c r="F186" s="160">
        <f t="shared" si="4"/>
        <v>3333333</v>
      </c>
      <c r="G186" s="394">
        <f>G185+Bank3[[#This Row],[Money in/ (Money out)]]</f>
        <v>0</v>
      </c>
      <c r="I186" s="395">
        <f>IF(OR(C186="150 Directors advances", C186="120 accounts receivable", C186="720.2 Automobile - Insurance", C186="720.3 Automobile - License", C186="870.4 Rent - Insurance", C186="870.6 Rent - Property Tax", C186="870.7 Rent - Homeoffice", C186="870.9 Rent - Water"),
   0,
   IF(Dashboard!$F$5="Quick",
      IF(OR(C186="190 Automobile",C186="200 computer hardware",C186="210 Computer software",C186="220 Quickbooks software",C186="230 Office equipment",C186="240 Office furniture"),
         E186-(E186/(1+Dashboard!$F$4)),
         0
      ),
      IF(C186="750 Business promotion",
         E186-(E186/(1+4.793/100)),
         E186-(E186/(1+Dashboard!$F$4))
      )
   )
)</f>
        <v>0</v>
      </c>
      <c r="J186" s="40">
        <f>Bank3[[#This Row],[Money in/ (Money out)]]-Bank3[[#This Row],[GST/HST]]</f>
        <v>0</v>
      </c>
      <c r="L186" s="37">
        <f t="shared" si="5"/>
        <v>0</v>
      </c>
    </row>
    <row r="187" spans="4:12" x14ac:dyDescent="0.2">
      <c r="D187" s="416">
        <f>_xlfn.XLOOKUP(C:C,Table1[for Import to Bank Register dropdown],Table1[for Pivot],0,0,1)</f>
        <v>0</v>
      </c>
      <c r="E187" s="422"/>
      <c r="F187" s="160">
        <f t="shared" si="4"/>
        <v>3333333</v>
      </c>
      <c r="G187" s="394">
        <f>G186+Bank3[[#This Row],[Money in/ (Money out)]]</f>
        <v>0</v>
      </c>
      <c r="I187" s="395">
        <f>IF(OR(C187="150 Directors advances", C187="120 accounts receivable", C187="720.2 Automobile - Insurance", C187="720.3 Automobile - License", C187="870.4 Rent - Insurance", C187="870.6 Rent - Property Tax", C187="870.7 Rent - Homeoffice", C187="870.9 Rent - Water"),
   0,
   IF(Dashboard!$F$5="Quick",
      IF(OR(C187="190 Automobile",C187="200 computer hardware",C187="210 Computer software",C187="220 Quickbooks software",C187="230 Office equipment",C187="240 Office furniture"),
         E187-(E187/(1+Dashboard!$F$4)),
         0
      ),
      IF(C187="750 Business promotion",
         E187-(E187/(1+4.793/100)),
         E187-(E187/(1+Dashboard!$F$4))
      )
   )
)</f>
        <v>0</v>
      </c>
      <c r="J187" s="40">
        <f>Bank3[[#This Row],[Money in/ (Money out)]]-Bank3[[#This Row],[GST/HST]]</f>
        <v>0</v>
      </c>
      <c r="L187" s="37">
        <f t="shared" si="5"/>
        <v>0</v>
      </c>
    </row>
    <row r="188" spans="4:12" x14ac:dyDescent="0.2">
      <c r="D188" s="416">
        <f>_xlfn.XLOOKUP(C:C,Table1[for Import to Bank Register dropdown],Table1[for Pivot],0,0,1)</f>
        <v>0</v>
      </c>
      <c r="E188" s="422"/>
      <c r="F188" s="160">
        <f t="shared" si="4"/>
        <v>3333333</v>
      </c>
      <c r="G188" s="394">
        <f>G187+Bank3[[#This Row],[Money in/ (Money out)]]</f>
        <v>0</v>
      </c>
      <c r="I188" s="395">
        <f>IF(OR(C188="150 Directors advances", C188="120 accounts receivable", C188="720.2 Automobile - Insurance", C188="720.3 Automobile - License", C188="870.4 Rent - Insurance", C188="870.6 Rent - Property Tax", C188="870.7 Rent - Homeoffice", C188="870.9 Rent - Water"),
   0,
   IF(Dashboard!$F$5="Quick",
      IF(OR(C188="190 Automobile",C188="200 computer hardware",C188="210 Computer software",C188="220 Quickbooks software",C188="230 Office equipment",C188="240 Office furniture"),
         E188-(E188/(1+Dashboard!$F$4)),
         0
      ),
      IF(C188="750 Business promotion",
         E188-(E188/(1+4.793/100)),
         E188-(E188/(1+Dashboard!$F$4))
      )
   )
)</f>
        <v>0</v>
      </c>
      <c r="J188" s="40">
        <f>Bank3[[#This Row],[Money in/ (Money out)]]-Bank3[[#This Row],[GST/HST]]</f>
        <v>0</v>
      </c>
      <c r="L188" s="37">
        <f t="shared" si="5"/>
        <v>0</v>
      </c>
    </row>
    <row r="189" spans="4:12" x14ac:dyDescent="0.2">
      <c r="D189" s="416">
        <f>_xlfn.XLOOKUP(C:C,Table1[for Import to Bank Register dropdown],Table1[for Pivot],0,0,1)</f>
        <v>0</v>
      </c>
      <c r="E189" s="422"/>
      <c r="F189" s="160">
        <f t="shared" si="4"/>
        <v>3333333</v>
      </c>
      <c r="G189" s="394">
        <f>G188+Bank3[[#This Row],[Money in/ (Money out)]]</f>
        <v>0</v>
      </c>
      <c r="I189" s="395">
        <f>IF(OR(C189="150 Directors advances", C189="120 accounts receivable", C189="720.2 Automobile - Insurance", C189="720.3 Automobile - License", C189="870.4 Rent - Insurance", C189="870.6 Rent - Property Tax", C189="870.7 Rent - Homeoffice", C189="870.9 Rent - Water"),
   0,
   IF(Dashboard!$F$5="Quick",
      IF(OR(C189="190 Automobile",C189="200 computer hardware",C189="210 Computer software",C189="220 Quickbooks software",C189="230 Office equipment",C189="240 Office furniture"),
         E189-(E189/(1+Dashboard!$F$4)),
         0
      ),
      IF(C189="750 Business promotion",
         E189-(E189/(1+4.793/100)),
         E189-(E189/(1+Dashboard!$F$4))
      )
   )
)</f>
        <v>0</v>
      </c>
      <c r="J189" s="40">
        <f>Bank3[[#This Row],[Money in/ (Money out)]]-Bank3[[#This Row],[GST/HST]]</f>
        <v>0</v>
      </c>
      <c r="L189" s="37">
        <f t="shared" si="5"/>
        <v>0</v>
      </c>
    </row>
    <row r="190" spans="4:12" x14ac:dyDescent="0.2">
      <c r="D190" s="416">
        <f>_xlfn.XLOOKUP(C:C,Table1[for Import to Bank Register dropdown],Table1[for Pivot],0,0,1)</f>
        <v>0</v>
      </c>
      <c r="E190" s="422"/>
      <c r="F190" s="160">
        <f t="shared" si="4"/>
        <v>3333333</v>
      </c>
      <c r="G190" s="394">
        <f>G189+Bank3[[#This Row],[Money in/ (Money out)]]</f>
        <v>0</v>
      </c>
      <c r="I190" s="395">
        <f>IF(OR(C190="150 Directors advances", C190="120 accounts receivable", C190="720.2 Automobile - Insurance", C190="720.3 Automobile - License", C190="870.4 Rent - Insurance", C190="870.6 Rent - Property Tax", C190="870.7 Rent - Homeoffice", C190="870.9 Rent - Water"),
   0,
   IF(Dashboard!$F$5="Quick",
      IF(OR(C190="190 Automobile",C190="200 computer hardware",C190="210 Computer software",C190="220 Quickbooks software",C190="230 Office equipment",C190="240 Office furniture"),
         E190-(E190/(1+Dashboard!$F$4)),
         0
      ),
      IF(C190="750 Business promotion",
         E190-(E190/(1+4.793/100)),
         E190-(E190/(1+Dashboard!$F$4))
      )
   )
)</f>
        <v>0</v>
      </c>
      <c r="J190" s="40">
        <f>Bank3[[#This Row],[Money in/ (Money out)]]-Bank3[[#This Row],[GST/HST]]</f>
        <v>0</v>
      </c>
      <c r="L190" s="37">
        <f t="shared" si="5"/>
        <v>0</v>
      </c>
    </row>
    <row r="191" spans="4:12" x14ac:dyDescent="0.2">
      <c r="D191" s="416">
        <f>_xlfn.XLOOKUP(C:C,Table1[for Import to Bank Register dropdown],Table1[for Pivot],0,0,1)</f>
        <v>0</v>
      </c>
      <c r="E191" s="422"/>
      <c r="F191" s="160">
        <f t="shared" si="4"/>
        <v>3333333</v>
      </c>
      <c r="G191" s="394">
        <f>G190+Bank3[[#This Row],[Money in/ (Money out)]]</f>
        <v>0</v>
      </c>
      <c r="I191" s="395">
        <f>IF(OR(C191="150 Directors advances", C191="120 accounts receivable", C191="720.2 Automobile - Insurance", C191="720.3 Automobile - License", C191="870.4 Rent - Insurance", C191="870.6 Rent - Property Tax", C191="870.7 Rent - Homeoffice", C191="870.9 Rent - Water"),
   0,
   IF(Dashboard!$F$5="Quick",
      IF(OR(C191="190 Automobile",C191="200 computer hardware",C191="210 Computer software",C191="220 Quickbooks software",C191="230 Office equipment",C191="240 Office furniture"),
         E191-(E191/(1+Dashboard!$F$4)),
         0
      ),
      IF(C191="750 Business promotion",
         E191-(E191/(1+4.793/100)),
         E191-(E191/(1+Dashboard!$F$4))
      )
   )
)</f>
        <v>0</v>
      </c>
      <c r="J191" s="40">
        <f>Bank3[[#This Row],[Money in/ (Money out)]]-Bank3[[#This Row],[GST/HST]]</f>
        <v>0</v>
      </c>
      <c r="L191" s="37">
        <f t="shared" si="5"/>
        <v>0</v>
      </c>
    </row>
    <row r="192" spans="4:12" x14ac:dyDescent="0.2">
      <c r="D192" s="416">
        <f>_xlfn.XLOOKUP(C:C,Table1[for Import to Bank Register dropdown],Table1[for Pivot],0,0,1)</f>
        <v>0</v>
      </c>
      <c r="E192" s="422"/>
      <c r="F192" s="160">
        <f t="shared" si="4"/>
        <v>3333333</v>
      </c>
      <c r="G192" s="394">
        <f>G191+Bank3[[#This Row],[Money in/ (Money out)]]</f>
        <v>0</v>
      </c>
      <c r="I192" s="395">
        <f>IF(OR(C192="150 Directors advances", C192="120 accounts receivable", C192="720.2 Automobile - Insurance", C192="720.3 Automobile - License", C192="870.4 Rent - Insurance", C192="870.6 Rent - Property Tax", C192="870.7 Rent - Homeoffice", C192="870.9 Rent - Water"),
   0,
   IF(Dashboard!$F$5="Quick",
      IF(OR(C192="190 Automobile",C192="200 computer hardware",C192="210 Computer software",C192="220 Quickbooks software",C192="230 Office equipment",C192="240 Office furniture"),
         E192-(E192/(1+Dashboard!$F$4)),
         0
      ),
      IF(C192="750 Business promotion",
         E192-(E192/(1+4.793/100)),
         E192-(E192/(1+Dashboard!$F$4))
      )
   )
)</f>
        <v>0</v>
      </c>
      <c r="J192" s="40">
        <f>Bank3[[#This Row],[Money in/ (Money out)]]-Bank3[[#This Row],[GST/HST]]</f>
        <v>0</v>
      </c>
      <c r="L192" s="37">
        <f t="shared" si="5"/>
        <v>0</v>
      </c>
    </row>
    <row r="193" spans="4:12" x14ac:dyDescent="0.2">
      <c r="D193" s="416">
        <f>_xlfn.XLOOKUP(C:C,Table1[for Import to Bank Register dropdown],Table1[for Pivot],0,0,1)</f>
        <v>0</v>
      </c>
      <c r="E193" s="422"/>
      <c r="F193" s="160">
        <f t="shared" si="4"/>
        <v>3333333</v>
      </c>
      <c r="G193" s="394">
        <f>G192+Bank3[[#This Row],[Money in/ (Money out)]]</f>
        <v>0</v>
      </c>
      <c r="I193" s="395">
        <f>IF(OR(C193="150 Directors advances", C193="120 accounts receivable", C193="720.2 Automobile - Insurance", C193="720.3 Automobile - License", C193="870.4 Rent - Insurance", C193="870.6 Rent - Property Tax", C193="870.7 Rent - Homeoffice", C193="870.9 Rent - Water"),
   0,
   IF(Dashboard!$F$5="Quick",
      IF(OR(C193="190 Automobile",C193="200 computer hardware",C193="210 Computer software",C193="220 Quickbooks software",C193="230 Office equipment",C193="240 Office furniture"),
         E193-(E193/(1+Dashboard!$F$4)),
         0
      ),
      IF(C193="750 Business promotion",
         E193-(E193/(1+4.793/100)),
         E193-(E193/(1+Dashboard!$F$4))
      )
   )
)</f>
        <v>0</v>
      </c>
      <c r="J193" s="40">
        <f>Bank3[[#This Row],[Money in/ (Money out)]]-Bank3[[#This Row],[GST/HST]]</f>
        <v>0</v>
      </c>
      <c r="L193" s="37">
        <f t="shared" si="5"/>
        <v>0</v>
      </c>
    </row>
    <row r="194" spans="4:12" x14ac:dyDescent="0.2">
      <c r="D194" s="416">
        <f>_xlfn.XLOOKUP(C:C,Table1[for Import to Bank Register dropdown],Table1[for Pivot],0,0,1)</f>
        <v>0</v>
      </c>
      <c r="E194" s="422"/>
      <c r="F194" s="160">
        <f t="shared" si="4"/>
        <v>3333333</v>
      </c>
      <c r="G194" s="394">
        <f>G193+Bank3[[#This Row],[Money in/ (Money out)]]</f>
        <v>0</v>
      </c>
      <c r="I194" s="395">
        <f>IF(OR(C194="150 Directors advances", C194="120 accounts receivable", C194="720.2 Automobile - Insurance", C194="720.3 Automobile - License", C194="870.4 Rent - Insurance", C194="870.6 Rent - Property Tax", C194="870.7 Rent - Homeoffice", C194="870.9 Rent - Water"),
   0,
   IF(Dashboard!$F$5="Quick",
      IF(OR(C194="190 Automobile",C194="200 computer hardware",C194="210 Computer software",C194="220 Quickbooks software",C194="230 Office equipment",C194="240 Office furniture"),
         E194-(E194/(1+Dashboard!$F$4)),
         0
      ),
      IF(C194="750 Business promotion",
         E194-(E194/(1+4.793/100)),
         E194-(E194/(1+Dashboard!$F$4))
      )
   )
)</f>
        <v>0</v>
      </c>
      <c r="J194" s="40">
        <f>Bank3[[#This Row],[Money in/ (Money out)]]-Bank3[[#This Row],[GST/HST]]</f>
        <v>0</v>
      </c>
      <c r="L194" s="37">
        <f t="shared" si="5"/>
        <v>0</v>
      </c>
    </row>
    <row r="195" spans="4:12" x14ac:dyDescent="0.2">
      <c r="D195" s="416">
        <f>_xlfn.XLOOKUP(C:C,Table1[for Import to Bank Register dropdown],Table1[for Pivot],0,0,1)</f>
        <v>0</v>
      </c>
      <c r="E195" s="422"/>
      <c r="F195" s="160">
        <f t="shared" si="4"/>
        <v>3333333</v>
      </c>
      <c r="G195" s="394">
        <f>G194+Bank3[[#This Row],[Money in/ (Money out)]]</f>
        <v>0</v>
      </c>
      <c r="I195" s="395">
        <f>IF(OR(C195="150 Directors advances", C195="120 accounts receivable", C195="720.2 Automobile - Insurance", C195="720.3 Automobile - License", C195="870.4 Rent - Insurance", C195="870.6 Rent - Property Tax", C195="870.7 Rent - Homeoffice", C195="870.9 Rent - Water"),
   0,
   IF(Dashboard!$F$5="Quick",
      IF(OR(C195="190 Automobile",C195="200 computer hardware",C195="210 Computer software",C195="220 Quickbooks software",C195="230 Office equipment",C195="240 Office furniture"),
         E195-(E195/(1+Dashboard!$F$4)),
         0
      ),
      IF(C195="750 Business promotion",
         E195-(E195/(1+4.793/100)),
         E195-(E195/(1+Dashboard!$F$4))
      )
   )
)</f>
        <v>0</v>
      </c>
      <c r="J195" s="40">
        <f>Bank3[[#This Row],[Money in/ (Money out)]]-Bank3[[#This Row],[GST/HST]]</f>
        <v>0</v>
      </c>
      <c r="L195" s="37">
        <f t="shared" si="5"/>
        <v>0</v>
      </c>
    </row>
    <row r="196" spans="4:12" x14ac:dyDescent="0.2">
      <c r="D196" s="416">
        <f>_xlfn.XLOOKUP(C:C,Table1[for Import to Bank Register dropdown],Table1[for Pivot],0,0,1)</f>
        <v>0</v>
      </c>
      <c r="E196" s="422"/>
      <c r="F196" s="160">
        <f t="shared" si="4"/>
        <v>3333333</v>
      </c>
      <c r="G196" s="394">
        <f>G195+Bank3[[#This Row],[Money in/ (Money out)]]</f>
        <v>0</v>
      </c>
      <c r="I196" s="395">
        <f>IF(OR(C196="150 Directors advances", C196="120 accounts receivable", C196="720.2 Automobile - Insurance", C196="720.3 Automobile - License", C196="870.4 Rent - Insurance", C196="870.6 Rent - Property Tax", C196="870.7 Rent - Homeoffice", C196="870.9 Rent - Water"),
   0,
   IF(Dashboard!$F$5="Quick",
      IF(OR(C196="190 Automobile",C196="200 computer hardware",C196="210 Computer software",C196="220 Quickbooks software",C196="230 Office equipment",C196="240 Office furniture"),
         E196-(E196/(1+Dashboard!$F$4)),
         0
      ),
      IF(C196="750 Business promotion",
         E196-(E196/(1+4.793/100)),
         E196-(E196/(1+Dashboard!$F$4))
      )
   )
)</f>
        <v>0</v>
      </c>
      <c r="J196" s="40">
        <f>Bank3[[#This Row],[Money in/ (Money out)]]-Bank3[[#This Row],[GST/HST]]</f>
        <v>0</v>
      </c>
      <c r="L196" s="37">
        <f t="shared" si="5"/>
        <v>0</v>
      </c>
    </row>
    <row r="197" spans="4:12" x14ac:dyDescent="0.2">
      <c r="D197" s="416">
        <f>_xlfn.XLOOKUP(C:C,Table1[for Import to Bank Register dropdown],Table1[for Pivot],0,0,1)</f>
        <v>0</v>
      </c>
      <c r="E197" s="422"/>
      <c r="F197" s="160">
        <f t="shared" si="4"/>
        <v>3333333</v>
      </c>
      <c r="G197" s="394">
        <f>G196+Bank3[[#This Row],[Money in/ (Money out)]]</f>
        <v>0</v>
      </c>
      <c r="I197" s="395">
        <f>IF(OR(C197="150 Directors advances", C197="120 accounts receivable", C197="720.2 Automobile - Insurance", C197="720.3 Automobile - License", C197="870.4 Rent - Insurance", C197="870.6 Rent - Property Tax", C197="870.7 Rent - Homeoffice", C197="870.9 Rent - Water"),
   0,
   IF(Dashboard!$F$5="Quick",
      IF(OR(C197="190 Automobile",C197="200 computer hardware",C197="210 Computer software",C197="220 Quickbooks software",C197="230 Office equipment",C197="240 Office furniture"),
         E197-(E197/(1+Dashboard!$F$4)),
         0
      ),
      IF(C197="750 Business promotion",
         E197-(E197/(1+4.793/100)),
         E197-(E197/(1+Dashboard!$F$4))
      )
   )
)</f>
        <v>0</v>
      </c>
      <c r="J197" s="40">
        <f>Bank3[[#This Row],[Money in/ (Money out)]]-Bank3[[#This Row],[GST/HST]]</f>
        <v>0</v>
      </c>
      <c r="L197" s="37">
        <f t="shared" si="5"/>
        <v>0</v>
      </c>
    </row>
    <row r="198" spans="4:12" x14ac:dyDescent="0.2">
      <c r="D198" s="416">
        <f>_xlfn.XLOOKUP(C:C,Table1[for Import to Bank Register dropdown],Table1[for Pivot],0,0,1)</f>
        <v>0</v>
      </c>
      <c r="E198" s="422"/>
      <c r="F198" s="160">
        <f t="shared" ref="F198:F261" si="6">$E$2</f>
        <v>3333333</v>
      </c>
      <c r="G198" s="394">
        <f>G197+Bank3[[#This Row],[Money in/ (Money out)]]</f>
        <v>0</v>
      </c>
      <c r="I198" s="395">
        <f>IF(OR(C198="150 Directors advances", C198="120 accounts receivable", C198="720.2 Automobile - Insurance", C198="720.3 Automobile - License", C198="870.4 Rent - Insurance", C198="870.6 Rent - Property Tax", C198="870.7 Rent - Homeoffice", C198="870.9 Rent - Water"),
   0,
   IF(Dashboard!$F$5="Quick",
      IF(OR(C198="190 Automobile",C198="200 computer hardware",C198="210 Computer software",C198="220 Quickbooks software",C198="230 Office equipment",C198="240 Office furniture"),
         E198-(E198/(1+Dashboard!$F$4)),
         0
      ),
      IF(C198="750 Business promotion",
         E198-(E198/(1+4.793/100)),
         E198-(E198/(1+Dashboard!$F$4))
      )
   )
)</f>
        <v>0</v>
      </c>
      <c r="J198" s="40">
        <f>Bank3[[#This Row],[Money in/ (Money out)]]-Bank3[[#This Row],[GST/HST]]</f>
        <v>0</v>
      </c>
      <c r="L198" s="37">
        <f t="shared" si="5"/>
        <v>0</v>
      </c>
    </row>
    <row r="199" spans="4:12" x14ac:dyDescent="0.2">
      <c r="D199" s="416">
        <f>_xlfn.XLOOKUP(C:C,Table1[for Import to Bank Register dropdown],Table1[for Pivot],0,0,1)</f>
        <v>0</v>
      </c>
      <c r="E199" s="422"/>
      <c r="F199" s="160">
        <f t="shared" si="6"/>
        <v>3333333</v>
      </c>
      <c r="G199" s="394">
        <f>G198+Bank3[[#This Row],[Money in/ (Money out)]]</f>
        <v>0</v>
      </c>
      <c r="I199" s="395">
        <f>IF(OR(C199="150 Directors advances", C199="120 accounts receivable", C199="720.2 Automobile - Insurance", C199="720.3 Automobile - License", C199="870.4 Rent - Insurance", C199="870.6 Rent - Property Tax", C199="870.7 Rent - Homeoffice", C199="870.9 Rent - Water"),
   0,
   IF(Dashboard!$F$5="Quick",
      IF(OR(C199="190 Automobile",C199="200 computer hardware",C199="210 Computer software",C199="220 Quickbooks software",C199="230 Office equipment",C199="240 Office furniture"),
         E199-(E199/(1+Dashboard!$F$4)),
         0
      ),
      IF(C199="750 Business promotion",
         E199-(E199/(1+4.793/100)),
         E199-(E199/(1+Dashboard!$F$4))
      )
   )
)</f>
        <v>0</v>
      </c>
      <c r="J199" s="40">
        <f>Bank3[[#This Row],[Money in/ (Money out)]]-Bank3[[#This Row],[GST/HST]]</f>
        <v>0</v>
      </c>
      <c r="L199" s="37">
        <f t="shared" ref="L199:L262" si="7">$L$3</f>
        <v>0</v>
      </c>
    </row>
    <row r="200" spans="4:12" x14ac:dyDescent="0.2">
      <c r="D200" s="416">
        <f>_xlfn.XLOOKUP(C:C,Table1[for Import to Bank Register dropdown],Table1[for Pivot],0,0,1)</f>
        <v>0</v>
      </c>
      <c r="E200" s="422"/>
      <c r="F200" s="160">
        <f t="shared" si="6"/>
        <v>3333333</v>
      </c>
      <c r="G200" s="394">
        <f>G199+Bank3[[#This Row],[Money in/ (Money out)]]</f>
        <v>0</v>
      </c>
      <c r="I200" s="395">
        <f>IF(OR(C200="150 Directors advances", C200="120 accounts receivable", C200="720.2 Automobile - Insurance", C200="720.3 Automobile - License", C200="870.4 Rent - Insurance", C200="870.6 Rent - Property Tax", C200="870.7 Rent - Homeoffice", C200="870.9 Rent - Water"),
   0,
   IF(Dashboard!$F$5="Quick",
      IF(OR(C200="190 Automobile",C200="200 computer hardware",C200="210 Computer software",C200="220 Quickbooks software",C200="230 Office equipment",C200="240 Office furniture"),
         E200-(E200/(1+Dashboard!$F$4)),
         0
      ),
      IF(C200="750 Business promotion",
         E200-(E200/(1+4.793/100)),
         E200-(E200/(1+Dashboard!$F$4))
      )
   )
)</f>
        <v>0</v>
      </c>
      <c r="J200" s="40">
        <f>Bank3[[#This Row],[Money in/ (Money out)]]-Bank3[[#This Row],[GST/HST]]</f>
        <v>0</v>
      </c>
      <c r="L200" s="37">
        <f t="shared" si="7"/>
        <v>0</v>
      </c>
    </row>
    <row r="201" spans="4:12" x14ac:dyDescent="0.2">
      <c r="D201" s="416">
        <f>_xlfn.XLOOKUP(C:C,Table1[for Import to Bank Register dropdown],Table1[for Pivot],0,0,1)</f>
        <v>0</v>
      </c>
      <c r="E201" s="422"/>
      <c r="F201" s="160">
        <f t="shared" si="6"/>
        <v>3333333</v>
      </c>
      <c r="G201" s="394">
        <f>G200+Bank3[[#This Row],[Money in/ (Money out)]]</f>
        <v>0</v>
      </c>
      <c r="I201" s="395">
        <f>IF(OR(C201="150 Directors advances", C201="120 accounts receivable", C201="720.2 Automobile - Insurance", C201="720.3 Automobile - License", C201="870.4 Rent - Insurance", C201="870.6 Rent - Property Tax", C201="870.7 Rent - Homeoffice", C201="870.9 Rent - Water"),
   0,
   IF(Dashboard!$F$5="Quick",
      IF(OR(C201="190 Automobile",C201="200 computer hardware",C201="210 Computer software",C201="220 Quickbooks software",C201="230 Office equipment",C201="240 Office furniture"),
         E201-(E201/(1+Dashboard!$F$4)),
         0
      ),
      IF(C201="750 Business promotion",
         E201-(E201/(1+4.793/100)),
         E201-(E201/(1+Dashboard!$F$4))
      )
   )
)</f>
        <v>0</v>
      </c>
      <c r="J201" s="40">
        <f>Bank3[[#This Row],[Money in/ (Money out)]]-Bank3[[#This Row],[GST/HST]]</f>
        <v>0</v>
      </c>
      <c r="L201" s="37">
        <f t="shared" si="7"/>
        <v>0</v>
      </c>
    </row>
    <row r="202" spans="4:12" x14ac:dyDescent="0.2">
      <c r="D202" s="416">
        <f>_xlfn.XLOOKUP(C:C,Table1[for Import to Bank Register dropdown],Table1[for Pivot],0,0,1)</f>
        <v>0</v>
      </c>
      <c r="E202" s="422"/>
      <c r="F202" s="160">
        <f t="shared" si="6"/>
        <v>3333333</v>
      </c>
      <c r="G202" s="394">
        <f>G201+Bank3[[#This Row],[Money in/ (Money out)]]</f>
        <v>0</v>
      </c>
      <c r="I202" s="395">
        <f>IF(OR(C202="150 Directors advances", C202="120 accounts receivable", C202="720.2 Automobile - Insurance", C202="720.3 Automobile - License", C202="870.4 Rent - Insurance", C202="870.6 Rent - Property Tax", C202="870.7 Rent - Homeoffice", C202="870.9 Rent - Water"),
   0,
   IF(Dashboard!$F$5="Quick",
      IF(OR(C202="190 Automobile",C202="200 computer hardware",C202="210 Computer software",C202="220 Quickbooks software",C202="230 Office equipment",C202="240 Office furniture"),
         E202-(E202/(1+Dashboard!$F$4)),
         0
      ),
      IF(C202="750 Business promotion",
         E202-(E202/(1+4.793/100)),
         E202-(E202/(1+Dashboard!$F$4))
      )
   )
)</f>
        <v>0</v>
      </c>
      <c r="J202" s="40">
        <f>Bank3[[#This Row],[Money in/ (Money out)]]-Bank3[[#This Row],[GST/HST]]</f>
        <v>0</v>
      </c>
      <c r="L202" s="37">
        <f t="shared" si="7"/>
        <v>0</v>
      </c>
    </row>
    <row r="203" spans="4:12" x14ac:dyDescent="0.2">
      <c r="D203" s="416">
        <f>_xlfn.XLOOKUP(C:C,Table1[for Import to Bank Register dropdown],Table1[for Pivot],0,0,1)</f>
        <v>0</v>
      </c>
      <c r="E203" s="422"/>
      <c r="F203" s="160">
        <f t="shared" si="6"/>
        <v>3333333</v>
      </c>
      <c r="G203" s="394">
        <f>G202+Bank3[[#This Row],[Money in/ (Money out)]]</f>
        <v>0</v>
      </c>
      <c r="I203" s="395">
        <f>IF(OR(C203="150 Directors advances", C203="120 accounts receivable", C203="720.2 Automobile - Insurance", C203="720.3 Automobile - License", C203="870.4 Rent - Insurance", C203="870.6 Rent - Property Tax", C203="870.7 Rent - Homeoffice", C203="870.9 Rent - Water"),
   0,
   IF(Dashboard!$F$5="Quick",
      IF(OR(C203="190 Automobile",C203="200 computer hardware",C203="210 Computer software",C203="220 Quickbooks software",C203="230 Office equipment",C203="240 Office furniture"),
         E203-(E203/(1+Dashboard!$F$4)),
         0
      ),
      IF(C203="750 Business promotion",
         E203-(E203/(1+4.793/100)),
         E203-(E203/(1+Dashboard!$F$4))
      )
   )
)</f>
        <v>0</v>
      </c>
      <c r="J203" s="40">
        <f>Bank3[[#This Row],[Money in/ (Money out)]]-Bank3[[#This Row],[GST/HST]]</f>
        <v>0</v>
      </c>
      <c r="L203" s="37">
        <f t="shared" si="7"/>
        <v>0</v>
      </c>
    </row>
    <row r="204" spans="4:12" x14ac:dyDescent="0.2">
      <c r="D204" s="416">
        <f>_xlfn.XLOOKUP(C:C,Table1[for Import to Bank Register dropdown],Table1[for Pivot],0,0,1)</f>
        <v>0</v>
      </c>
      <c r="E204" s="422"/>
      <c r="F204" s="160">
        <f t="shared" si="6"/>
        <v>3333333</v>
      </c>
      <c r="G204" s="394">
        <f>G203+Bank3[[#This Row],[Money in/ (Money out)]]</f>
        <v>0</v>
      </c>
      <c r="I204" s="395">
        <f>IF(OR(C204="150 Directors advances", C204="120 accounts receivable", C204="720.2 Automobile - Insurance", C204="720.3 Automobile - License", C204="870.4 Rent - Insurance", C204="870.6 Rent - Property Tax", C204="870.7 Rent - Homeoffice", C204="870.9 Rent - Water"),
   0,
   IF(Dashboard!$F$5="Quick",
      IF(OR(C204="190 Automobile",C204="200 computer hardware",C204="210 Computer software",C204="220 Quickbooks software",C204="230 Office equipment",C204="240 Office furniture"),
         E204-(E204/(1+Dashboard!$F$4)),
         0
      ),
      IF(C204="750 Business promotion",
         E204-(E204/(1+4.793/100)),
         E204-(E204/(1+Dashboard!$F$4))
      )
   )
)</f>
        <v>0</v>
      </c>
      <c r="J204" s="40">
        <f>Bank3[[#This Row],[Money in/ (Money out)]]-Bank3[[#This Row],[GST/HST]]</f>
        <v>0</v>
      </c>
      <c r="L204" s="37">
        <f t="shared" si="7"/>
        <v>0</v>
      </c>
    </row>
    <row r="205" spans="4:12" x14ac:dyDescent="0.2">
      <c r="D205" s="416">
        <f>_xlfn.XLOOKUP(C:C,Table1[for Import to Bank Register dropdown],Table1[for Pivot],0,0,1)</f>
        <v>0</v>
      </c>
      <c r="E205" s="422"/>
      <c r="F205" s="160">
        <f t="shared" si="6"/>
        <v>3333333</v>
      </c>
      <c r="G205" s="394">
        <f>G204+Bank3[[#This Row],[Money in/ (Money out)]]</f>
        <v>0</v>
      </c>
      <c r="I205" s="395">
        <f>IF(OR(C205="150 Directors advances", C205="120 accounts receivable", C205="720.2 Automobile - Insurance", C205="720.3 Automobile - License", C205="870.4 Rent - Insurance", C205="870.6 Rent - Property Tax", C205="870.7 Rent - Homeoffice", C205="870.9 Rent - Water"),
   0,
   IF(Dashboard!$F$5="Quick",
      IF(OR(C205="190 Automobile",C205="200 computer hardware",C205="210 Computer software",C205="220 Quickbooks software",C205="230 Office equipment",C205="240 Office furniture"),
         E205-(E205/(1+Dashboard!$F$4)),
         0
      ),
      IF(C205="750 Business promotion",
         E205-(E205/(1+4.793/100)),
         E205-(E205/(1+Dashboard!$F$4))
      )
   )
)</f>
        <v>0</v>
      </c>
      <c r="J205" s="40">
        <f>Bank3[[#This Row],[Money in/ (Money out)]]-Bank3[[#This Row],[GST/HST]]</f>
        <v>0</v>
      </c>
      <c r="L205" s="37">
        <f t="shared" si="7"/>
        <v>0</v>
      </c>
    </row>
    <row r="206" spans="4:12" x14ac:dyDescent="0.2">
      <c r="D206" s="416">
        <f>_xlfn.XLOOKUP(C:C,Table1[for Import to Bank Register dropdown],Table1[for Pivot],0,0,1)</f>
        <v>0</v>
      </c>
      <c r="E206" s="422"/>
      <c r="F206" s="160">
        <f t="shared" si="6"/>
        <v>3333333</v>
      </c>
      <c r="G206" s="394">
        <f>G205+Bank3[[#This Row],[Money in/ (Money out)]]</f>
        <v>0</v>
      </c>
      <c r="I206" s="395">
        <f>IF(OR(C206="150 Directors advances", C206="120 accounts receivable", C206="720.2 Automobile - Insurance", C206="720.3 Automobile - License", C206="870.4 Rent - Insurance", C206="870.6 Rent - Property Tax", C206="870.7 Rent - Homeoffice", C206="870.9 Rent - Water"),
   0,
   IF(Dashboard!$F$5="Quick",
      IF(OR(C206="190 Automobile",C206="200 computer hardware",C206="210 Computer software",C206="220 Quickbooks software",C206="230 Office equipment",C206="240 Office furniture"),
         E206-(E206/(1+Dashboard!$F$4)),
         0
      ),
      IF(C206="750 Business promotion",
         E206-(E206/(1+4.793/100)),
         E206-(E206/(1+Dashboard!$F$4))
      )
   )
)</f>
        <v>0</v>
      </c>
      <c r="J206" s="40">
        <f>Bank3[[#This Row],[Money in/ (Money out)]]-Bank3[[#This Row],[GST/HST]]</f>
        <v>0</v>
      </c>
      <c r="L206" s="37">
        <f t="shared" si="7"/>
        <v>0</v>
      </c>
    </row>
    <row r="207" spans="4:12" x14ac:dyDescent="0.2">
      <c r="D207" s="416">
        <f>_xlfn.XLOOKUP(C:C,Table1[for Import to Bank Register dropdown],Table1[for Pivot],0,0,1)</f>
        <v>0</v>
      </c>
      <c r="E207" s="422"/>
      <c r="F207" s="160">
        <f t="shared" si="6"/>
        <v>3333333</v>
      </c>
      <c r="G207" s="394">
        <f>G206+Bank3[[#This Row],[Money in/ (Money out)]]</f>
        <v>0</v>
      </c>
      <c r="I207" s="395">
        <f>IF(OR(C207="150 Directors advances", C207="120 accounts receivable", C207="720.2 Automobile - Insurance", C207="720.3 Automobile - License", C207="870.4 Rent - Insurance", C207="870.6 Rent - Property Tax", C207="870.7 Rent - Homeoffice", C207="870.9 Rent - Water"),
   0,
   IF(Dashboard!$F$5="Quick",
      IF(OR(C207="190 Automobile",C207="200 computer hardware",C207="210 Computer software",C207="220 Quickbooks software",C207="230 Office equipment",C207="240 Office furniture"),
         E207-(E207/(1+Dashboard!$F$4)),
         0
      ),
      IF(C207="750 Business promotion",
         E207-(E207/(1+4.793/100)),
         E207-(E207/(1+Dashboard!$F$4))
      )
   )
)</f>
        <v>0</v>
      </c>
      <c r="J207" s="40">
        <f>Bank3[[#This Row],[Money in/ (Money out)]]-Bank3[[#This Row],[GST/HST]]</f>
        <v>0</v>
      </c>
      <c r="L207" s="37">
        <f t="shared" si="7"/>
        <v>0</v>
      </c>
    </row>
    <row r="208" spans="4:12" x14ac:dyDescent="0.2">
      <c r="D208" s="416">
        <f>_xlfn.XLOOKUP(C:C,Table1[for Import to Bank Register dropdown],Table1[for Pivot],0,0,1)</f>
        <v>0</v>
      </c>
      <c r="E208" s="422"/>
      <c r="F208" s="160">
        <f t="shared" si="6"/>
        <v>3333333</v>
      </c>
      <c r="G208" s="394">
        <f>G207+Bank3[[#This Row],[Money in/ (Money out)]]</f>
        <v>0</v>
      </c>
      <c r="I208" s="395">
        <f>IF(OR(C208="150 Directors advances", C208="120 accounts receivable", C208="720.2 Automobile - Insurance", C208="720.3 Automobile - License", C208="870.4 Rent - Insurance", C208="870.6 Rent - Property Tax", C208="870.7 Rent - Homeoffice", C208="870.9 Rent - Water"),
   0,
   IF(Dashboard!$F$5="Quick",
      IF(OR(C208="190 Automobile",C208="200 computer hardware",C208="210 Computer software",C208="220 Quickbooks software",C208="230 Office equipment",C208="240 Office furniture"),
         E208-(E208/(1+Dashboard!$F$4)),
         0
      ),
      IF(C208="750 Business promotion",
         E208-(E208/(1+4.793/100)),
         E208-(E208/(1+Dashboard!$F$4))
      )
   )
)</f>
        <v>0</v>
      </c>
      <c r="J208" s="40">
        <f>Bank3[[#This Row],[Money in/ (Money out)]]-Bank3[[#This Row],[GST/HST]]</f>
        <v>0</v>
      </c>
      <c r="L208" s="37">
        <f t="shared" si="7"/>
        <v>0</v>
      </c>
    </row>
    <row r="209" spans="4:12" x14ac:dyDescent="0.2">
      <c r="D209" s="416">
        <f>_xlfn.XLOOKUP(C:C,Table1[for Import to Bank Register dropdown],Table1[for Pivot],0,0,1)</f>
        <v>0</v>
      </c>
      <c r="E209" s="422"/>
      <c r="F209" s="160">
        <f t="shared" si="6"/>
        <v>3333333</v>
      </c>
      <c r="G209" s="394">
        <f>G208+Bank3[[#This Row],[Money in/ (Money out)]]</f>
        <v>0</v>
      </c>
      <c r="I209" s="395">
        <f>IF(OR(C209="150 Directors advances", C209="120 accounts receivable", C209="720.2 Automobile - Insurance", C209="720.3 Automobile - License", C209="870.4 Rent - Insurance", C209="870.6 Rent - Property Tax", C209="870.7 Rent - Homeoffice", C209="870.9 Rent - Water"),
   0,
   IF(Dashboard!$F$5="Quick",
      IF(OR(C209="190 Automobile",C209="200 computer hardware",C209="210 Computer software",C209="220 Quickbooks software",C209="230 Office equipment",C209="240 Office furniture"),
         E209-(E209/(1+Dashboard!$F$4)),
         0
      ),
      IF(C209="750 Business promotion",
         E209-(E209/(1+4.793/100)),
         E209-(E209/(1+Dashboard!$F$4))
      )
   )
)</f>
        <v>0</v>
      </c>
      <c r="J209" s="40">
        <f>Bank3[[#This Row],[Money in/ (Money out)]]-Bank3[[#This Row],[GST/HST]]</f>
        <v>0</v>
      </c>
      <c r="L209" s="37">
        <f t="shared" si="7"/>
        <v>0</v>
      </c>
    </row>
    <row r="210" spans="4:12" x14ac:dyDescent="0.2">
      <c r="D210" s="416">
        <f>_xlfn.XLOOKUP(C:C,Table1[for Import to Bank Register dropdown],Table1[for Pivot],0,0,1)</f>
        <v>0</v>
      </c>
      <c r="E210" s="422"/>
      <c r="F210" s="160">
        <f t="shared" si="6"/>
        <v>3333333</v>
      </c>
      <c r="G210" s="394">
        <f>G209+Bank3[[#This Row],[Money in/ (Money out)]]</f>
        <v>0</v>
      </c>
      <c r="I210" s="395">
        <f>IF(OR(C210="150 Directors advances", C210="120 accounts receivable", C210="720.2 Automobile - Insurance", C210="720.3 Automobile - License", C210="870.4 Rent - Insurance", C210="870.6 Rent - Property Tax", C210="870.7 Rent - Homeoffice", C210="870.9 Rent - Water"),
   0,
   IF(Dashboard!$F$5="Quick",
      IF(OR(C210="190 Automobile",C210="200 computer hardware",C210="210 Computer software",C210="220 Quickbooks software",C210="230 Office equipment",C210="240 Office furniture"),
         E210-(E210/(1+Dashboard!$F$4)),
         0
      ),
      IF(C210="750 Business promotion",
         E210-(E210/(1+4.793/100)),
         E210-(E210/(1+Dashboard!$F$4))
      )
   )
)</f>
        <v>0</v>
      </c>
      <c r="J210" s="40">
        <f>Bank3[[#This Row],[Money in/ (Money out)]]-Bank3[[#This Row],[GST/HST]]</f>
        <v>0</v>
      </c>
      <c r="L210" s="37">
        <f t="shared" si="7"/>
        <v>0</v>
      </c>
    </row>
    <row r="211" spans="4:12" x14ac:dyDescent="0.2">
      <c r="D211" s="416">
        <f>_xlfn.XLOOKUP(C:C,Table1[for Import to Bank Register dropdown],Table1[for Pivot],0,0,1)</f>
        <v>0</v>
      </c>
      <c r="E211" s="422"/>
      <c r="F211" s="160">
        <f t="shared" si="6"/>
        <v>3333333</v>
      </c>
      <c r="G211" s="394">
        <f>G210+Bank3[[#This Row],[Money in/ (Money out)]]</f>
        <v>0</v>
      </c>
      <c r="I211" s="395">
        <f>IF(OR(C211="150 Directors advances", C211="120 accounts receivable", C211="720.2 Automobile - Insurance", C211="720.3 Automobile - License", C211="870.4 Rent - Insurance", C211="870.6 Rent - Property Tax", C211="870.7 Rent - Homeoffice", C211="870.9 Rent - Water"),
   0,
   IF(Dashboard!$F$5="Quick",
      IF(OR(C211="190 Automobile",C211="200 computer hardware",C211="210 Computer software",C211="220 Quickbooks software",C211="230 Office equipment",C211="240 Office furniture"),
         E211-(E211/(1+Dashboard!$F$4)),
         0
      ),
      IF(C211="750 Business promotion",
         E211-(E211/(1+4.793/100)),
         E211-(E211/(1+Dashboard!$F$4))
      )
   )
)</f>
        <v>0</v>
      </c>
      <c r="J211" s="40">
        <f>Bank3[[#This Row],[Money in/ (Money out)]]-Bank3[[#This Row],[GST/HST]]</f>
        <v>0</v>
      </c>
      <c r="L211" s="37">
        <f t="shared" si="7"/>
        <v>0</v>
      </c>
    </row>
    <row r="212" spans="4:12" x14ac:dyDescent="0.2">
      <c r="D212" s="416">
        <f>_xlfn.XLOOKUP(C:C,Table1[for Import to Bank Register dropdown],Table1[for Pivot],0,0,1)</f>
        <v>0</v>
      </c>
      <c r="E212" s="422"/>
      <c r="F212" s="160">
        <f t="shared" si="6"/>
        <v>3333333</v>
      </c>
      <c r="G212" s="394">
        <f>G211+Bank3[[#This Row],[Money in/ (Money out)]]</f>
        <v>0</v>
      </c>
      <c r="I212" s="395">
        <f>IF(OR(C212="150 Directors advances", C212="120 accounts receivable", C212="720.2 Automobile - Insurance", C212="720.3 Automobile - License", C212="870.4 Rent - Insurance", C212="870.6 Rent - Property Tax", C212="870.7 Rent - Homeoffice", C212="870.9 Rent - Water"),
   0,
   IF(Dashboard!$F$5="Quick",
      IF(OR(C212="190 Automobile",C212="200 computer hardware",C212="210 Computer software",C212="220 Quickbooks software",C212="230 Office equipment",C212="240 Office furniture"),
         E212-(E212/(1+Dashboard!$F$4)),
         0
      ),
      IF(C212="750 Business promotion",
         E212-(E212/(1+4.793/100)),
         E212-(E212/(1+Dashboard!$F$4))
      )
   )
)</f>
        <v>0</v>
      </c>
      <c r="J212" s="40">
        <f>Bank3[[#This Row],[Money in/ (Money out)]]-Bank3[[#This Row],[GST/HST]]</f>
        <v>0</v>
      </c>
      <c r="L212" s="37">
        <f t="shared" si="7"/>
        <v>0</v>
      </c>
    </row>
    <row r="213" spans="4:12" x14ac:dyDescent="0.2">
      <c r="D213" s="416">
        <f>_xlfn.XLOOKUP(C:C,Table1[for Import to Bank Register dropdown],Table1[for Pivot],0,0,1)</f>
        <v>0</v>
      </c>
      <c r="E213" s="422"/>
      <c r="F213" s="160">
        <f t="shared" si="6"/>
        <v>3333333</v>
      </c>
      <c r="G213" s="394">
        <f>G212+Bank3[[#This Row],[Money in/ (Money out)]]</f>
        <v>0</v>
      </c>
      <c r="I213" s="395">
        <f>IF(OR(C213="150 Directors advances", C213="120 accounts receivable", C213="720.2 Automobile - Insurance", C213="720.3 Automobile - License", C213="870.4 Rent - Insurance", C213="870.6 Rent - Property Tax", C213="870.7 Rent - Homeoffice", C213="870.9 Rent - Water"),
   0,
   IF(Dashboard!$F$5="Quick",
      IF(OR(C213="190 Automobile",C213="200 computer hardware",C213="210 Computer software",C213="220 Quickbooks software",C213="230 Office equipment",C213="240 Office furniture"),
         E213-(E213/(1+Dashboard!$F$4)),
         0
      ),
      IF(C213="750 Business promotion",
         E213-(E213/(1+4.793/100)),
         E213-(E213/(1+Dashboard!$F$4))
      )
   )
)</f>
        <v>0</v>
      </c>
      <c r="J213" s="40">
        <f>Bank3[[#This Row],[Money in/ (Money out)]]-Bank3[[#This Row],[GST/HST]]</f>
        <v>0</v>
      </c>
      <c r="L213" s="37">
        <f t="shared" si="7"/>
        <v>0</v>
      </c>
    </row>
    <row r="214" spans="4:12" x14ac:dyDescent="0.2">
      <c r="D214" s="416">
        <f>_xlfn.XLOOKUP(C:C,Table1[for Import to Bank Register dropdown],Table1[for Pivot],0,0,1)</f>
        <v>0</v>
      </c>
      <c r="E214" s="422"/>
      <c r="F214" s="160">
        <f t="shared" si="6"/>
        <v>3333333</v>
      </c>
      <c r="G214" s="394">
        <f>G213+Bank3[[#This Row],[Money in/ (Money out)]]</f>
        <v>0</v>
      </c>
      <c r="I214" s="395">
        <f>IF(OR(C214="150 Directors advances", C214="120 accounts receivable", C214="720.2 Automobile - Insurance", C214="720.3 Automobile - License", C214="870.4 Rent - Insurance", C214="870.6 Rent - Property Tax", C214="870.7 Rent - Homeoffice", C214="870.9 Rent - Water"),
   0,
   IF(Dashboard!$F$5="Quick",
      IF(OR(C214="190 Automobile",C214="200 computer hardware",C214="210 Computer software",C214="220 Quickbooks software",C214="230 Office equipment",C214="240 Office furniture"),
         E214-(E214/(1+Dashboard!$F$4)),
         0
      ),
      IF(C214="750 Business promotion",
         E214-(E214/(1+4.793/100)),
         E214-(E214/(1+Dashboard!$F$4))
      )
   )
)</f>
        <v>0</v>
      </c>
      <c r="J214" s="40">
        <f>Bank3[[#This Row],[Money in/ (Money out)]]-Bank3[[#This Row],[GST/HST]]</f>
        <v>0</v>
      </c>
      <c r="L214" s="37">
        <f t="shared" si="7"/>
        <v>0</v>
      </c>
    </row>
    <row r="215" spans="4:12" x14ac:dyDescent="0.2">
      <c r="D215" s="416">
        <f>_xlfn.XLOOKUP(C:C,Table1[for Import to Bank Register dropdown],Table1[for Pivot],0,0,1)</f>
        <v>0</v>
      </c>
      <c r="E215" s="422"/>
      <c r="F215" s="160">
        <f t="shared" si="6"/>
        <v>3333333</v>
      </c>
      <c r="G215" s="394">
        <f>G214+Bank3[[#This Row],[Money in/ (Money out)]]</f>
        <v>0</v>
      </c>
      <c r="I215" s="395">
        <f>IF(OR(C215="150 Directors advances", C215="120 accounts receivable", C215="720.2 Automobile - Insurance", C215="720.3 Automobile - License", C215="870.4 Rent - Insurance", C215="870.6 Rent - Property Tax", C215="870.7 Rent - Homeoffice", C215="870.9 Rent - Water"),
   0,
   IF(Dashboard!$F$5="Quick",
      IF(OR(C215="190 Automobile",C215="200 computer hardware",C215="210 Computer software",C215="220 Quickbooks software",C215="230 Office equipment",C215="240 Office furniture"),
         E215-(E215/(1+Dashboard!$F$4)),
         0
      ),
      IF(C215="750 Business promotion",
         E215-(E215/(1+4.793/100)),
         E215-(E215/(1+Dashboard!$F$4))
      )
   )
)</f>
        <v>0</v>
      </c>
      <c r="J215" s="40">
        <f>Bank3[[#This Row],[Money in/ (Money out)]]-Bank3[[#This Row],[GST/HST]]</f>
        <v>0</v>
      </c>
      <c r="L215" s="37">
        <f t="shared" si="7"/>
        <v>0</v>
      </c>
    </row>
    <row r="216" spans="4:12" x14ac:dyDescent="0.2">
      <c r="D216" s="416">
        <f>_xlfn.XLOOKUP(C:C,Table1[for Import to Bank Register dropdown],Table1[for Pivot],0,0,1)</f>
        <v>0</v>
      </c>
      <c r="E216" s="422"/>
      <c r="F216" s="160">
        <f t="shared" si="6"/>
        <v>3333333</v>
      </c>
      <c r="G216" s="394">
        <f>G215+Bank3[[#This Row],[Money in/ (Money out)]]</f>
        <v>0</v>
      </c>
      <c r="I216" s="395">
        <f>IF(OR(C216="150 Directors advances", C216="120 accounts receivable", C216="720.2 Automobile - Insurance", C216="720.3 Automobile - License", C216="870.4 Rent - Insurance", C216="870.6 Rent - Property Tax", C216="870.7 Rent - Homeoffice", C216="870.9 Rent - Water"),
   0,
   IF(Dashboard!$F$5="Quick",
      IF(OR(C216="190 Automobile",C216="200 computer hardware",C216="210 Computer software",C216="220 Quickbooks software",C216="230 Office equipment",C216="240 Office furniture"),
         E216-(E216/(1+Dashboard!$F$4)),
         0
      ),
      IF(C216="750 Business promotion",
         E216-(E216/(1+4.793/100)),
         E216-(E216/(1+Dashboard!$F$4))
      )
   )
)</f>
        <v>0</v>
      </c>
      <c r="J216" s="40">
        <f>Bank3[[#This Row],[Money in/ (Money out)]]-Bank3[[#This Row],[GST/HST]]</f>
        <v>0</v>
      </c>
      <c r="L216" s="37">
        <f t="shared" si="7"/>
        <v>0</v>
      </c>
    </row>
    <row r="217" spans="4:12" x14ac:dyDescent="0.2">
      <c r="D217" s="416">
        <f>_xlfn.XLOOKUP(C:C,Table1[for Import to Bank Register dropdown],Table1[for Pivot],0,0,1)</f>
        <v>0</v>
      </c>
      <c r="E217" s="422"/>
      <c r="F217" s="160">
        <f t="shared" si="6"/>
        <v>3333333</v>
      </c>
      <c r="G217" s="394">
        <f>G216+Bank3[[#This Row],[Money in/ (Money out)]]</f>
        <v>0</v>
      </c>
      <c r="I217" s="395">
        <f>IF(OR(C217="150 Directors advances", C217="120 accounts receivable", C217="720.2 Automobile - Insurance", C217="720.3 Automobile - License", C217="870.4 Rent - Insurance", C217="870.6 Rent - Property Tax", C217="870.7 Rent - Homeoffice", C217="870.9 Rent - Water"),
   0,
   IF(Dashboard!$F$5="Quick",
      IF(OR(C217="190 Automobile",C217="200 computer hardware",C217="210 Computer software",C217="220 Quickbooks software",C217="230 Office equipment",C217="240 Office furniture"),
         E217-(E217/(1+Dashboard!$F$4)),
         0
      ),
      IF(C217="750 Business promotion",
         E217-(E217/(1+4.793/100)),
         E217-(E217/(1+Dashboard!$F$4))
      )
   )
)</f>
        <v>0</v>
      </c>
      <c r="J217" s="40">
        <f>Bank3[[#This Row],[Money in/ (Money out)]]-Bank3[[#This Row],[GST/HST]]</f>
        <v>0</v>
      </c>
      <c r="L217" s="37">
        <f t="shared" si="7"/>
        <v>0</v>
      </c>
    </row>
    <row r="218" spans="4:12" x14ac:dyDescent="0.2">
      <c r="D218" s="416">
        <f>_xlfn.XLOOKUP(C:C,Table1[for Import to Bank Register dropdown],Table1[for Pivot],0,0,1)</f>
        <v>0</v>
      </c>
      <c r="E218" s="422"/>
      <c r="F218" s="160">
        <f t="shared" si="6"/>
        <v>3333333</v>
      </c>
      <c r="G218" s="394">
        <f>G217+Bank3[[#This Row],[Money in/ (Money out)]]</f>
        <v>0</v>
      </c>
      <c r="I218" s="395">
        <f>IF(OR(C218="150 Directors advances", C218="120 accounts receivable", C218="720.2 Automobile - Insurance", C218="720.3 Automobile - License", C218="870.4 Rent - Insurance", C218="870.6 Rent - Property Tax", C218="870.7 Rent - Homeoffice", C218="870.9 Rent - Water"),
   0,
   IF(Dashboard!$F$5="Quick",
      IF(OR(C218="190 Automobile",C218="200 computer hardware",C218="210 Computer software",C218="220 Quickbooks software",C218="230 Office equipment",C218="240 Office furniture"),
         E218-(E218/(1+Dashboard!$F$4)),
         0
      ),
      IF(C218="750 Business promotion",
         E218-(E218/(1+4.793/100)),
         E218-(E218/(1+Dashboard!$F$4))
      )
   )
)</f>
        <v>0</v>
      </c>
      <c r="J218" s="40">
        <f>Bank3[[#This Row],[Money in/ (Money out)]]-Bank3[[#This Row],[GST/HST]]</f>
        <v>0</v>
      </c>
      <c r="L218" s="37">
        <f t="shared" si="7"/>
        <v>0</v>
      </c>
    </row>
    <row r="219" spans="4:12" x14ac:dyDescent="0.2">
      <c r="D219" s="416">
        <f>_xlfn.XLOOKUP(C:C,Table1[for Import to Bank Register dropdown],Table1[for Pivot],0,0,1)</f>
        <v>0</v>
      </c>
      <c r="E219" s="422"/>
      <c r="F219" s="160">
        <f t="shared" si="6"/>
        <v>3333333</v>
      </c>
      <c r="G219" s="394">
        <f>G218+Bank3[[#This Row],[Money in/ (Money out)]]</f>
        <v>0</v>
      </c>
      <c r="I219" s="395">
        <f>IF(OR(C219="150 Directors advances", C219="120 accounts receivable", C219="720.2 Automobile - Insurance", C219="720.3 Automobile - License", C219="870.4 Rent - Insurance", C219="870.6 Rent - Property Tax", C219="870.7 Rent - Homeoffice", C219="870.9 Rent - Water"),
   0,
   IF(Dashboard!$F$5="Quick",
      IF(OR(C219="190 Automobile",C219="200 computer hardware",C219="210 Computer software",C219="220 Quickbooks software",C219="230 Office equipment",C219="240 Office furniture"),
         E219-(E219/(1+Dashboard!$F$4)),
         0
      ),
      IF(C219="750 Business promotion",
         E219-(E219/(1+4.793/100)),
         E219-(E219/(1+Dashboard!$F$4))
      )
   )
)</f>
        <v>0</v>
      </c>
      <c r="J219" s="40">
        <f>Bank3[[#This Row],[Money in/ (Money out)]]-Bank3[[#This Row],[GST/HST]]</f>
        <v>0</v>
      </c>
      <c r="L219" s="37">
        <f t="shared" si="7"/>
        <v>0</v>
      </c>
    </row>
    <row r="220" spans="4:12" x14ac:dyDescent="0.2">
      <c r="D220" s="416">
        <f>_xlfn.XLOOKUP(C:C,Table1[for Import to Bank Register dropdown],Table1[for Pivot],0,0,1)</f>
        <v>0</v>
      </c>
      <c r="E220" s="422"/>
      <c r="F220" s="160">
        <f t="shared" si="6"/>
        <v>3333333</v>
      </c>
      <c r="G220" s="394">
        <f>G219+Bank3[[#This Row],[Money in/ (Money out)]]</f>
        <v>0</v>
      </c>
      <c r="I220" s="395">
        <f>IF(OR(C220="150 Directors advances", C220="120 accounts receivable", C220="720.2 Automobile - Insurance", C220="720.3 Automobile - License", C220="870.4 Rent - Insurance", C220="870.6 Rent - Property Tax", C220="870.7 Rent - Homeoffice", C220="870.9 Rent - Water"),
   0,
   IF(Dashboard!$F$5="Quick",
      IF(OR(C220="190 Automobile",C220="200 computer hardware",C220="210 Computer software",C220="220 Quickbooks software",C220="230 Office equipment",C220="240 Office furniture"),
         E220-(E220/(1+Dashboard!$F$4)),
         0
      ),
      IF(C220="750 Business promotion",
         E220-(E220/(1+4.793/100)),
         E220-(E220/(1+Dashboard!$F$4))
      )
   )
)</f>
        <v>0</v>
      </c>
      <c r="J220" s="40">
        <f>Bank3[[#This Row],[Money in/ (Money out)]]-Bank3[[#This Row],[GST/HST]]</f>
        <v>0</v>
      </c>
      <c r="L220" s="37">
        <f t="shared" si="7"/>
        <v>0</v>
      </c>
    </row>
    <row r="221" spans="4:12" x14ac:dyDescent="0.2">
      <c r="D221" s="416">
        <f>_xlfn.XLOOKUP(C:C,Table1[for Import to Bank Register dropdown],Table1[for Pivot],0,0,1)</f>
        <v>0</v>
      </c>
      <c r="E221" s="422"/>
      <c r="F221" s="160">
        <f t="shared" si="6"/>
        <v>3333333</v>
      </c>
      <c r="G221" s="394">
        <f>G220+Bank3[[#This Row],[Money in/ (Money out)]]</f>
        <v>0</v>
      </c>
      <c r="I221" s="395">
        <f>IF(OR(C221="150 Directors advances", C221="120 accounts receivable", C221="720.2 Automobile - Insurance", C221="720.3 Automobile - License", C221="870.4 Rent - Insurance", C221="870.6 Rent - Property Tax", C221="870.7 Rent - Homeoffice", C221="870.9 Rent - Water"),
   0,
   IF(Dashboard!$F$5="Quick",
      IF(OR(C221="190 Automobile",C221="200 computer hardware",C221="210 Computer software",C221="220 Quickbooks software",C221="230 Office equipment",C221="240 Office furniture"),
         E221-(E221/(1+Dashboard!$F$4)),
         0
      ),
      IF(C221="750 Business promotion",
         E221-(E221/(1+4.793/100)),
         E221-(E221/(1+Dashboard!$F$4))
      )
   )
)</f>
        <v>0</v>
      </c>
      <c r="J221" s="40">
        <f>Bank3[[#This Row],[Money in/ (Money out)]]-Bank3[[#This Row],[GST/HST]]</f>
        <v>0</v>
      </c>
      <c r="L221" s="37">
        <f t="shared" si="7"/>
        <v>0</v>
      </c>
    </row>
    <row r="222" spans="4:12" x14ac:dyDescent="0.2">
      <c r="D222" s="416">
        <f>_xlfn.XLOOKUP(C:C,Table1[for Import to Bank Register dropdown],Table1[for Pivot],0,0,1)</f>
        <v>0</v>
      </c>
      <c r="E222" s="422"/>
      <c r="F222" s="160">
        <f t="shared" si="6"/>
        <v>3333333</v>
      </c>
      <c r="G222" s="394">
        <f>G221+Bank3[[#This Row],[Money in/ (Money out)]]</f>
        <v>0</v>
      </c>
      <c r="I222" s="395">
        <f>IF(OR(C222="150 Directors advances", C222="120 accounts receivable", C222="720.2 Automobile - Insurance", C222="720.3 Automobile - License", C222="870.4 Rent - Insurance", C222="870.6 Rent - Property Tax", C222="870.7 Rent - Homeoffice", C222="870.9 Rent - Water"),
   0,
   IF(Dashboard!$F$5="Quick",
      IF(OR(C222="190 Automobile",C222="200 computer hardware",C222="210 Computer software",C222="220 Quickbooks software",C222="230 Office equipment",C222="240 Office furniture"),
         E222-(E222/(1+Dashboard!$F$4)),
         0
      ),
      IF(C222="750 Business promotion",
         E222-(E222/(1+4.793/100)),
         E222-(E222/(1+Dashboard!$F$4))
      )
   )
)</f>
        <v>0</v>
      </c>
      <c r="J222" s="40">
        <f>Bank3[[#This Row],[Money in/ (Money out)]]-Bank3[[#This Row],[GST/HST]]</f>
        <v>0</v>
      </c>
      <c r="L222" s="37">
        <f t="shared" si="7"/>
        <v>0</v>
      </c>
    </row>
    <row r="223" spans="4:12" x14ac:dyDescent="0.2">
      <c r="D223" s="416">
        <f>_xlfn.XLOOKUP(C:C,Table1[for Import to Bank Register dropdown],Table1[for Pivot],0,0,1)</f>
        <v>0</v>
      </c>
      <c r="E223" s="422"/>
      <c r="F223" s="160">
        <f t="shared" si="6"/>
        <v>3333333</v>
      </c>
      <c r="G223" s="394">
        <f>G222+Bank3[[#This Row],[Money in/ (Money out)]]</f>
        <v>0</v>
      </c>
      <c r="I223" s="395">
        <f>IF(OR(C223="150 Directors advances", C223="120 accounts receivable", C223="720.2 Automobile - Insurance", C223="720.3 Automobile - License", C223="870.4 Rent - Insurance", C223="870.6 Rent - Property Tax", C223="870.7 Rent - Homeoffice", C223="870.9 Rent - Water"),
   0,
   IF(Dashboard!$F$5="Quick",
      IF(OR(C223="190 Automobile",C223="200 computer hardware",C223="210 Computer software",C223="220 Quickbooks software",C223="230 Office equipment",C223="240 Office furniture"),
         E223-(E223/(1+Dashboard!$F$4)),
         0
      ),
      IF(C223="750 Business promotion",
         E223-(E223/(1+4.793/100)),
         E223-(E223/(1+Dashboard!$F$4))
      )
   )
)</f>
        <v>0</v>
      </c>
      <c r="J223" s="40">
        <f>Bank3[[#This Row],[Money in/ (Money out)]]-Bank3[[#This Row],[GST/HST]]</f>
        <v>0</v>
      </c>
      <c r="L223" s="37">
        <f t="shared" si="7"/>
        <v>0</v>
      </c>
    </row>
    <row r="224" spans="4:12" x14ac:dyDescent="0.2">
      <c r="D224" s="416">
        <f>_xlfn.XLOOKUP(C:C,Table1[for Import to Bank Register dropdown],Table1[for Pivot],0,0,1)</f>
        <v>0</v>
      </c>
      <c r="E224" s="422"/>
      <c r="F224" s="160">
        <f t="shared" si="6"/>
        <v>3333333</v>
      </c>
      <c r="G224" s="394">
        <f>G223+Bank3[[#This Row],[Money in/ (Money out)]]</f>
        <v>0</v>
      </c>
      <c r="I224" s="395">
        <f>IF(OR(C224="150 Directors advances", C224="120 accounts receivable", C224="720.2 Automobile - Insurance", C224="720.3 Automobile - License", C224="870.4 Rent - Insurance", C224="870.6 Rent - Property Tax", C224="870.7 Rent - Homeoffice", C224="870.9 Rent - Water"),
   0,
   IF(Dashboard!$F$5="Quick",
      IF(OR(C224="190 Automobile",C224="200 computer hardware",C224="210 Computer software",C224="220 Quickbooks software",C224="230 Office equipment",C224="240 Office furniture"),
         E224-(E224/(1+Dashboard!$F$4)),
         0
      ),
      IF(C224="750 Business promotion",
         E224-(E224/(1+4.793/100)),
         E224-(E224/(1+Dashboard!$F$4))
      )
   )
)</f>
        <v>0</v>
      </c>
      <c r="J224" s="40">
        <f>Bank3[[#This Row],[Money in/ (Money out)]]-Bank3[[#This Row],[GST/HST]]</f>
        <v>0</v>
      </c>
      <c r="L224" s="37">
        <f t="shared" si="7"/>
        <v>0</v>
      </c>
    </row>
    <row r="225" spans="4:12" x14ac:dyDescent="0.2">
      <c r="D225" s="416">
        <f>_xlfn.XLOOKUP(C:C,Table1[for Import to Bank Register dropdown],Table1[for Pivot],0,0,1)</f>
        <v>0</v>
      </c>
      <c r="E225" s="422"/>
      <c r="F225" s="160">
        <f t="shared" si="6"/>
        <v>3333333</v>
      </c>
      <c r="G225" s="394">
        <f>G224+Bank3[[#This Row],[Money in/ (Money out)]]</f>
        <v>0</v>
      </c>
      <c r="I225" s="395">
        <f>IF(OR(C225="150 Directors advances", C225="120 accounts receivable", C225="720.2 Automobile - Insurance", C225="720.3 Automobile - License", C225="870.4 Rent - Insurance", C225="870.6 Rent - Property Tax", C225="870.7 Rent - Homeoffice", C225="870.9 Rent - Water"),
   0,
   IF(Dashboard!$F$5="Quick",
      IF(OR(C225="190 Automobile",C225="200 computer hardware",C225="210 Computer software",C225="220 Quickbooks software",C225="230 Office equipment",C225="240 Office furniture"),
         E225-(E225/(1+Dashboard!$F$4)),
         0
      ),
      IF(C225="750 Business promotion",
         E225-(E225/(1+4.793/100)),
         E225-(E225/(1+Dashboard!$F$4))
      )
   )
)</f>
        <v>0</v>
      </c>
      <c r="J225" s="40">
        <f>Bank3[[#This Row],[Money in/ (Money out)]]-Bank3[[#This Row],[GST/HST]]</f>
        <v>0</v>
      </c>
      <c r="L225" s="37">
        <f t="shared" si="7"/>
        <v>0</v>
      </c>
    </row>
    <row r="226" spans="4:12" x14ac:dyDescent="0.2">
      <c r="D226" s="416">
        <f>_xlfn.XLOOKUP(C:C,Table1[for Import to Bank Register dropdown],Table1[for Pivot],0,0,1)</f>
        <v>0</v>
      </c>
      <c r="E226" s="422"/>
      <c r="F226" s="160">
        <f t="shared" si="6"/>
        <v>3333333</v>
      </c>
      <c r="G226" s="394">
        <f>G225+Bank3[[#This Row],[Money in/ (Money out)]]</f>
        <v>0</v>
      </c>
      <c r="I226" s="395">
        <f>IF(OR(C226="150 Directors advances", C226="120 accounts receivable", C226="720.2 Automobile - Insurance", C226="720.3 Automobile - License", C226="870.4 Rent - Insurance", C226="870.6 Rent - Property Tax", C226="870.7 Rent - Homeoffice", C226="870.9 Rent - Water"),
   0,
   IF(Dashboard!$F$5="Quick",
      IF(OR(C226="190 Automobile",C226="200 computer hardware",C226="210 Computer software",C226="220 Quickbooks software",C226="230 Office equipment",C226="240 Office furniture"),
         E226-(E226/(1+Dashboard!$F$4)),
         0
      ),
      IF(C226="750 Business promotion",
         E226-(E226/(1+4.793/100)),
         E226-(E226/(1+Dashboard!$F$4))
      )
   )
)</f>
        <v>0</v>
      </c>
      <c r="J226" s="40">
        <f>Bank3[[#This Row],[Money in/ (Money out)]]-Bank3[[#This Row],[GST/HST]]</f>
        <v>0</v>
      </c>
      <c r="L226" s="37">
        <f t="shared" si="7"/>
        <v>0</v>
      </c>
    </row>
    <row r="227" spans="4:12" x14ac:dyDescent="0.2">
      <c r="D227" s="416">
        <f>_xlfn.XLOOKUP(C:C,Table1[for Import to Bank Register dropdown],Table1[for Pivot],0,0,1)</f>
        <v>0</v>
      </c>
      <c r="E227" s="422"/>
      <c r="F227" s="160">
        <f t="shared" si="6"/>
        <v>3333333</v>
      </c>
      <c r="G227" s="394">
        <f>G226+Bank3[[#This Row],[Money in/ (Money out)]]</f>
        <v>0</v>
      </c>
      <c r="I227" s="395">
        <f>IF(OR(C227="150 Directors advances", C227="120 accounts receivable", C227="720.2 Automobile - Insurance", C227="720.3 Automobile - License", C227="870.4 Rent - Insurance", C227="870.6 Rent - Property Tax", C227="870.7 Rent - Homeoffice", C227="870.9 Rent - Water"),
   0,
   IF(Dashboard!$F$5="Quick",
      IF(OR(C227="190 Automobile",C227="200 computer hardware",C227="210 Computer software",C227="220 Quickbooks software",C227="230 Office equipment",C227="240 Office furniture"),
         E227-(E227/(1+Dashboard!$F$4)),
         0
      ),
      IF(C227="750 Business promotion",
         E227-(E227/(1+4.793/100)),
         E227-(E227/(1+Dashboard!$F$4))
      )
   )
)</f>
        <v>0</v>
      </c>
      <c r="J227" s="40">
        <f>Bank3[[#This Row],[Money in/ (Money out)]]-Bank3[[#This Row],[GST/HST]]</f>
        <v>0</v>
      </c>
      <c r="L227" s="37">
        <f t="shared" si="7"/>
        <v>0</v>
      </c>
    </row>
    <row r="228" spans="4:12" x14ac:dyDescent="0.2">
      <c r="D228" s="416">
        <f>_xlfn.XLOOKUP(C:C,Table1[for Import to Bank Register dropdown],Table1[for Pivot],0,0,1)</f>
        <v>0</v>
      </c>
      <c r="E228" s="422"/>
      <c r="F228" s="160">
        <f t="shared" si="6"/>
        <v>3333333</v>
      </c>
      <c r="G228" s="394">
        <f>G227+Bank3[[#This Row],[Money in/ (Money out)]]</f>
        <v>0</v>
      </c>
      <c r="I228" s="395">
        <f>IF(OR(C228="150 Directors advances", C228="120 accounts receivable", C228="720.2 Automobile - Insurance", C228="720.3 Automobile - License", C228="870.4 Rent - Insurance", C228="870.6 Rent - Property Tax", C228="870.7 Rent - Homeoffice", C228="870.9 Rent - Water"),
   0,
   IF(Dashboard!$F$5="Quick",
      IF(OR(C228="190 Automobile",C228="200 computer hardware",C228="210 Computer software",C228="220 Quickbooks software",C228="230 Office equipment",C228="240 Office furniture"),
         E228-(E228/(1+Dashboard!$F$4)),
         0
      ),
      IF(C228="750 Business promotion",
         E228-(E228/(1+4.793/100)),
         E228-(E228/(1+Dashboard!$F$4))
      )
   )
)</f>
        <v>0</v>
      </c>
      <c r="J228" s="40">
        <f>Bank3[[#This Row],[Money in/ (Money out)]]-Bank3[[#This Row],[GST/HST]]</f>
        <v>0</v>
      </c>
      <c r="L228" s="37">
        <f t="shared" si="7"/>
        <v>0</v>
      </c>
    </row>
    <row r="229" spans="4:12" x14ac:dyDescent="0.2">
      <c r="D229" s="416">
        <f>_xlfn.XLOOKUP(C:C,Table1[for Import to Bank Register dropdown],Table1[for Pivot],0,0,1)</f>
        <v>0</v>
      </c>
      <c r="E229" s="422"/>
      <c r="F229" s="160">
        <f t="shared" si="6"/>
        <v>3333333</v>
      </c>
      <c r="G229" s="394">
        <f>G228+Bank3[[#This Row],[Money in/ (Money out)]]</f>
        <v>0</v>
      </c>
      <c r="I229" s="395">
        <f>IF(OR(C229="150 Directors advances", C229="120 accounts receivable", C229="720.2 Automobile - Insurance", C229="720.3 Automobile - License", C229="870.4 Rent - Insurance", C229="870.6 Rent - Property Tax", C229="870.7 Rent - Homeoffice", C229="870.9 Rent - Water"),
   0,
   IF(Dashboard!$F$5="Quick",
      IF(OR(C229="190 Automobile",C229="200 computer hardware",C229="210 Computer software",C229="220 Quickbooks software",C229="230 Office equipment",C229="240 Office furniture"),
         E229-(E229/(1+Dashboard!$F$4)),
         0
      ),
      IF(C229="750 Business promotion",
         E229-(E229/(1+4.793/100)),
         E229-(E229/(1+Dashboard!$F$4))
      )
   )
)</f>
        <v>0</v>
      </c>
      <c r="J229" s="40">
        <f>Bank3[[#This Row],[Money in/ (Money out)]]-Bank3[[#This Row],[GST/HST]]</f>
        <v>0</v>
      </c>
      <c r="L229" s="37">
        <f t="shared" si="7"/>
        <v>0</v>
      </c>
    </row>
    <row r="230" spans="4:12" x14ac:dyDescent="0.2">
      <c r="D230" s="416">
        <f>_xlfn.XLOOKUP(C:C,Table1[for Import to Bank Register dropdown],Table1[for Pivot],0,0,1)</f>
        <v>0</v>
      </c>
      <c r="E230" s="422"/>
      <c r="F230" s="160">
        <f t="shared" si="6"/>
        <v>3333333</v>
      </c>
      <c r="G230" s="394">
        <f>G229+Bank3[[#This Row],[Money in/ (Money out)]]</f>
        <v>0</v>
      </c>
      <c r="I230" s="395">
        <f>IF(OR(C230="150 Directors advances", C230="120 accounts receivable", C230="720.2 Automobile - Insurance", C230="720.3 Automobile - License", C230="870.4 Rent - Insurance", C230="870.6 Rent - Property Tax", C230="870.7 Rent - Homeoffice", C230="870.9 Rent - Water"),
   0,
   IF(Dashboard!$F$5="Quick",
      IF(OR(C230="190 Automobile",C230="200 computer hardware",C230="210 Computer software",C230="220 Quickbooks software",C230="230 Office equipment",C230="240 Office furniture"),
         E230-(E230/(1+Dashboard!$F$4)),
         0
      ),
      IF(C230="750 Business promotion",
         E230-(E230/(1+4.793/100)),
         E230-(E230/(1+Dashboard!$F$4))
      )
   )
)</f>
        <v>0</v>
      </c>
      <c r="J230" s="40">
        <f>Bank3[[#This Row],[Money in/ (Money out)]]-Bank3[[#This Row],[GST/HST]]</f>
        <v>0</v>
      </c>
      <c r="L230" s="37">
        <f t="shared" si="7"/>
        <v>0</v>
      </c>
    </row>
    <row r="231" spans="4:12" x14ac:dyDescent="0.2">
      <c r="D231" s="416">
        <f>_xlfn.XLOOKUP(C:C,Table1[for Import to Bank Register dropdown],Table1[for Pivot],0,0,1)</f>
        <v>0</v>
      </c>
      <c r="E231" s="422"/>
      <c r="F231" s="160">
        <f t="shared" si="6"/>
        <v>3333333</v>
      </c>
      <c r="G231" s="394">
        <f>G230+Bank3[[#This Row],[Money in/ (Money out)]]</f>
        <v>0</v>
      </c>
      <c r="I231" s="395">
        <f>IF(OR(C231="150 Directors advances", C231="120 accounts receivable", C231="720.2 Automobile - Insurance", C231="720.3 Automobile - License", C231="870.4 Rent - Insurance", C231="870.6 Rent - Property Tax", C231="870.7 Rent - Homeoffice", C231="870.9 Rent - Water"),
   0,
   IF(Dashboard!$F$5="Quick",
      IF(OR(C231="190 Automobile",C231="200 computer hardware",C231="210 Computer software",C231="220 Quickbooks software",C231="230 Office equipment",C231="240 Office furniture"),
         E231-(E231/(1+Dashboard!$F$4)),
         0
      ),
      IF(C231="750 Business promotion",
         E231-(E231/(1+4.793/100)),
         E231-(E231/(1+Dashboard!$F$4))
      )
   )
)</f>
        <v>0</v>
      </c>
      <c r="J231" s="40">
        <f>Bank3[[#This Row],[Money in/ (Money out)]]-Bank3[[#This Row],[GST/HST]]</f>
        <v>0</v>
      </c>
      <c r="L231" s="37">
        <f t="shared" si="7"/>
        <v>0</v>
      </c>
    </row>
    <row r="232" spans="4:12" x14ac:dyDescent="0.2">
      <c r="D232" s="416">
        <f>_xlfn.XLOOKUP(C:C,Table1[for Import to Bank Register dropdown],Table1[for Pivot],0,0,1)</f>
        <v>0</v>
      </c>
      <c r="E232" s="422"/>
      <c r="F232" s="160">
        <f t="shared" si="6"/>
        <v>3333333</v>
      </c>
      <c r="G232" s="394">
        <f>G231+Bank3[[#This Row],[Money in/ (Money out)]]</f>
        <v>0</v>
      </c>
      <c r="I232" s="395">
        <f>IF(OR(C232="150 Directors advances", C232="120 accounts receivable", C232="720.2 Automobile - Insurance", C232="720.3 Automobile - License", C232="870.4 Rent - Insurance", C232="870.6 Rent - Property Tax", C232="870.7 Rent - Homeoffice", C232="870.9 Rent - Water"),
   0,
   IF(Dashboard!$F$5="Quick",
      IF(OR(C232="190 Automobile",C232="200 computer hardware",C232="210 Computer software",C232="220 Quickbooks software",C232="230 Office equipment",C232="240 Office furniture"),
         E232-(E232/(1+Dashboard!$F$4)),
         0
      ),
      IF(C232="750 Business promotion",
         E232-(E232/(1+4.793/100)),
         E232-(E232/(1+Dashboard!$F$4))
      )
   )
)</f>
        <v>0</v>
      </c>
      <c r="J232" s="40">
        <f>Bank3[[#This Row],[Money in/ (Money out)]]-Bank3[[#This Row],[GST/HST]]</f>
        <v>0</v>
      </c>
      <c r="L232" s="37">
        <f t="shared" si="7"/>
        <v>0</v>
      </c>
    </row>
    <row r="233" spans="4:12" x14ac:dyDescent="0.2">
      <c r="D233" s="416">
        <f>_xlfn.XLOOKUP(C:C,Table1[for Import to Bank Register dropdown],Table1[for Pivot],0,0,1)</f>
        <v>0</v>
      </c>
      <c r="E233" s="422"/>
      <c r="F233" s="160">
        <f t="shared" si="6"/>
        <v>3333333</v>
      </c>
      <c r="G233" s="394">
        <f>G232+Bank3[[#This Row],[Money in/ (Money out)]]</f>
        <v>0</v>
      </c>
      <c r="I233" s="395">
        <f>IF(OR(C233="150 Directors advances", C233="120 accounts receivable", C233="720.2 Automobile - Insurance", C233="720.3 Automobile - License", C233="870.4 Rent - Insurance", C233="870.6 Rent - Property Tax", C233="870.7 Rent - Homeoffice", C233="870.9 Rent - Water"),
   0,
   IF(Dashboard!$F$5="Quick",
      IF(OR(C233="190 Automobile",C233="200 computer hardware",C233="210 Computer software",C233="220 Quickbooks software",C233="230 Office equipment",C233="240 Office furniture"),
         E233-(E233/(1+Dashboard!$F$4)),
         0
      ),
      IF(C233="750 Business promotion",
         E233-(E233/(1+4.793/100)),
         E233-(E233/(1+Dashboard!$F$4))
      )
   )
)</f>
        <v>0</v>
      </c>
      <c r="J233" s="40">
        <f>Bank3[[#This Row],[Money in/ (Money out)]]-Bank3[[#This Row],[GST/HST]]</f>
        <v>0</v>
      </c>
      <c r="L233" s="37">
        <f t="shared" si="7"/>
        <v>0</v>
      </c>
    </row>
    <row r="234" spans="4:12" x14ac:dyDescent="0.2">
      <c r="D234" s="416">
        <f>_xlfn.XLOOKUP(C:C,Table1[for Import to Bank Register dropdown],Table1[for Pivot],0,0,1)</f>
        <v>0</v>
      </c>
      <c r="E234" s="422"/>
      <c r="F234" s="160">
        <f t="shared" si="6"/>
        <v>3333333</v>
      </c>
      <c r="G234" s="394">
        <f>G233+Bank3[[#This Row],[Money in/ (Money out)]]</f>
        <v>0</v>
      </c>
      <c r="I234" s="395">
        <f>IF(OR(C234="150 Directors advances", C234="120 accounts receivable", C234="720.2 Automobile - Insurance", C234="720.3 Automobile - License", C234="870.4 Rent - Insurance", C234="870.6 Rent - Property Tax", C234="870.7 Rent - Homeoffice", C234="870.9 Rent - Water"),
   0,
   IF(Dashboard!$F$5="Quick",
      IF(OR(C234="190 Automobile",C234="200 computer hardware",C234="210 Computer software",C234="220 Quickbooks software",C234="230 Office equipment",C234="240 Office furniture"),
         E234-(E234/(1+Dashboard!$F$4)),
         0
      ),
      IF(C234="750 Business promotion",
         E234-(E234/(1+4.793/100)),
         E234-(E234/(1+Dashboard!$F$4))
      )
   )
)</f>
        <v>0</v>
      </c>
      <c r="J234" s="40">
        <f>Bank3[[#This Row],[Money in/ (Money out)]]-Bank3[[#This Row],[GST/HST]]</f>
        <v>0</v>
      </c>
      <c r="L234" s="37">
        <f t="shared" si="7"/>
        <v>0</v>
      </c>
    </row>
    <row r="235" spans="4:12" x14ac:dyDescent="0.2">
      <c r="D235" s="416">
        <f>_xlfn.XLOOKUP(C:C,Table1[for Import to Bank Register dropdown],Table1[for Pivot],0,0,1)</f>
        <v>0</v>
      </c>
      <c r="E235" s="422"/>
      <c r="F235" s="160">
        <f t="shared" si="6"/>
        <v>3333333</v>
      </c>
      <c r="G235" s="394">
        <f>G234+Bank3[[#This Row],[Money in/ (Money out)]]</f>
        <v>0</v>
      </c>
      <c r="I235" s="395">
        <f>IF(OR(C235="150 Directors advances", C235="120 accounts receivable", C235="720.2 Automobile - Insurance", C235="720.3 Automobile - License", C235="870.4 Rent - Insurance", C235="870.6 Rent - Property Tax", C235="870.7 Rent - Homeoffice", C235="870.9 Rent - Water"),
   0,
   IF(Dashboard!$F$5="Quick",
      IF(OR(C235="190 Automobile",C235="200 computer hardware",C235="210 Computer software",C235="220 Quickbooks software",C235="230 Office equipment",C235="240 Office furniture"),
         E235-(E235/(1+Dashboard!$F$4)),
         0
      ),
      IF(C235="750 Business promotion",
         E235-(E235/(1+4.793/100)),
         E235-(E235/(1+Dashboard!$F$4))
      )
   )
)</f>
        <v>0</v>
      </c>
      <c r="J235" s="40">
        <f>Bank3[[#This Row],[Money in/ (Money out)]]-Bank3[[#This Row],[GST/HST]]</f>
        <v>0</v>
      </c>
      <c r="L235" s="37">
        <f t="shared" si="7"/>
        <v>0</v>
      </c>
    </row>
    <row r="236" spans="4:12" x14ac:dyDescent="0.2">
      <c r="D236" s="416">
        <f>_xlfn.XLOOKUP(C:C,Table1[for Import to Bank Register dropdown],Table1[for Pivot],0,0,1)</f>
        <v>0</v>
      </c>
      <c r="E236" s="422"/>
      <c r="F236" s="160">
        <f t="shared" si="6"/>
        <v>3333333</v>
      </c>
      <c r="G236" s="394">
        <f>G235+Bank3[[#This Row],[Money in/ (Money out)]]</f>
        <v>0</v>
      </c>
      <c r="I236" s="395">
        <f>IF(OR(C236="150 Directors advances", C236="120 accounts receivable", C236="720.2 Automobile - Insurance", C236="720.3 Automobile - License", C236="870.4 Rent - Insurance", C236="870.6 Rent - Property Tax", C236="870.7 Rent - Homeoffice", C236="870.9 Rent - Water"),
   0,
   IF(Dashboard!$F$5="Quick",
      IF(OR(C236="190 Automobile",C236="200 computer hardware",C236="210 Computer software",C236="220 Quickbooks software",C236="230 Office equipment",C236="240 Office furniture"),
         E236-(E236/(1+Dashboard!$F$4)),
         0
      ),
      IF(C236="750 Business promotion",
         E236-(E236/(1+4.793/100)),
         E236-(E236/(1+Dashboard!$F$4))
      )
   )
)</f>
        <v>0</v>
      </c>
      <c r="J236" s="40">
        <f>Bank3[[#This Row],[Money in/ (Money out)]]-Bank3[[#This Row],[GST/HST]]</f>
        <v>0</v>
      </c>
      <c r="L236" s="37">
        <f t="shared" si="7"/>
        <v>0</v>
      </c>
    </row>
    <row r="237" spans="4:12" x14ac:dyDescent="0.2">
      <c r="D237" s="416">
        <f>_xlfn.XLOOKUP(C:C,Table1[for Import to Bank Register dropdown],Table1[for Pivot],0,0,1)</f>
        <v>0</v>
      </c>
      <c r="E237" s="422"/>
      <c r="F237" s="160">
        <f t="shared" si="6"/>
        <v>3333333</v>
      </c>
      <c r="G237" s="394">
        <f>G236+Bank3[[#This Row],[Money in/ (Money out)]]</f>
        <v>0</v>
      </c>
      <c r="I237" s="395">
        <f>IF(OR(C237="150 Directors advances", C237="120 accounts receivable", C237="720.2 Automobile - Insurance", C237="720.3 Automobile - License", C237="870.4 Rent - Insurance", C237="870.6 Rent - Property Tax", C237="870.7 Rent - Homeoffice", C237="870.9 Rent - Water"),
   0,
   IF(Dashboard!$F$5="Quick",
      IF(OR(C237="190 Automobile",C237="200 computer hardware",C237="210 Computer software",C237="220 Quickbooks software",C237="230 Office equipment",C237="240 Office furniture"),
         E237-(E237/(1+Dashboard!$F$4)),
         0
      ),
      IF(C237="750 Business promotion",
         E237-(E237/(1+4.793/100)),
         E237-(E237/(1+Dashboard!$F$4))
      )
   )
)</f>
        <v>0</v>
      </c>
      <c r="J237" s="40">
        <f>Bank3[[#This Row],[Money in/ (Money out)]]-Bank3[[#This Row],[GST/HST]]</f>
        <v>0</v>
      </c>
      <c r="L237" s="37">
        <f t="shared" si="7"/>
        <v>0</v>
      </c>
    </row>
    <row r="238" spans="4:12" x14ac:dyDescent="0.2">
      <c r="D238" s="416">
        <f>_xlfn.XLOOKUP(C:C,Table1[for Import to Bank Register dropdown],Table1[for Pivot],0,0,1)</f>
        <v>0</v>
      </c>
      <c r="E238" s="422"/>
      <c r="F238" s="160">
        <f t="shared" si="6"/>
        <v>3333333</v>
      </c>
      <c r="G238" s="394">
        <f>G237+Bank3[[#This Row],[Money in/ (Money out)]]</f>
        <v>0</v>
      </c>
      <c r="I238" s="395">
        <f>IF(OR(C238="150 Directors advances", C238="120 accounts receivable", C238="720.2 Automobile - Insurance", C238="720.3 Automobile - License", C238="870.4 Rent - Insurance", C238="870.6 Rent - Property Tax", C238="870.7 Rent - Homeoffice", C238="870.9 Rent - Water"),
   0,
   IF(Dashboard!$F$5="Quick",
      IF(OR(C238="190 Automobile",C238="200 computer hardware",C238="210 Computer software",C238="220 Quickbooks software",C238="230 Office equipment",C238="240 Office furniture"),
         E238-(E238/(1+Dashboard!$F$4)),
         0
      ),
      IF(C238="750 Business promotion",
         E238-(E238/(1+4.793/100)),
         E238-(E238/(1+Dashboard!$F$4))
      )
   )
)</f>
        <v>0</v>
      </c>
      <c r="J238" s="40">
        <f>Bank3[[#This Row],[Money in/ (Money out)]]-Bank3[[#This Row],[GST/HST]]</f>
        <v>0</v>
      </c>
      <c r="L238" s="37">
        <f t="shared" si="7"/>
        <v>0</v>
      </c>
    </row>
    <row r="239" spans="4:12" x14ac:dyDescent="0.2">
      <c r="D239" s="416">
        <f>_xlfn.XLOOKUP(C:C,Table1[for Import to Bank Register dropdown],Table1[for Pivot],0,0,1)</f>
        <v>0</v>
      </c>
      <c r="E239" s="422"/>
      <c r="F239" s="160">
        <f t="shared" si="6"/>
        <v>3333333</v>
      </c>
      <c r="G239" s="394">
        <f>G238+Bank3[[#This Row],[Money in/ (Money out)]]</f>
        <v>0</v>
      </c>
      <c r="I239" s="395">
        <f>IF(OR(C239="150 Directors advances", C239="120 accounts receivable", C239="720.2 Automobile - Insurance", C239="720.3 Automobile - License", C239="870.4 Rent - Insurance", C239="870.6 Rent - Property Tax", C239="870.7 Rent - Homeoffice", C239="870.9 Rent - Water"),
   0,
   IF(Dashboard!$F$5="Quick",
      IF(OR(C239="190 Automobile",C239="200 computer hardware",C239="210 Computer software",C239="220 Quickbooks software",C239="230 Office equipment",C239="240 Office furniture"),
         E239-(E239/(1+Dashboard!$F$4)),
         0
      ),
      IF(C239="750 Business promotion",
         E239-(E239/(1+4.793/100)),
         E239-(E239/(1+Dashboard!$F$4))
      )
   )
)</f>
        <v>0</v>
      </c>
      <c r="J239" s="40">
        <f>Bank3[[#This Row],[Money in/ (Money out)]]-Bank3[[#This Row],[GST/HST]]</f>
        <v>0</v>
      </c>
      <c r="L239" s="37">
        <f t="shared" si="7"/>
        <v>0</v>
      </c>
    </row>
    <row r="240" spans="4:12" x14ac:dyDescent="0.2">
      <c r="D240" s="416">
        <f>_xlfn.XLOOKUP(C:C,Table1[for Import to Bank Register dropdown],Table1[for Pivot],0,0,1)</f>
        <v>0</v>
      </c>
      <c r="E240" s="422"/>
      <c r="F240" s="160">
        <f t="shared" si="6"/>
        <v>3333333</v>
      </c>
      <c r="G240" s="394">
        <f>G239+Bank3[[#This Row],[Money in/ (Money out)]]</f>
        <v>0</v>
      </c>
      <c r="I240" s="395">
        <f>IF(OR(C240="150 Directors advances", C240="120 accounts receivable", C240="720.2 Automobile - Insurance", C240="720.3 Automobile - License", C240="870.4 Rent - Insurance", C240="870.6 Rent - Property Tax", C240="870.7 Rent - Homeoffice", C240="870.9 Rent - Water"),
   0,
   IF(Dashboard!$F$5="Quick",
      IF(OR(C240="190 Automobile",C240="200 computer hardware",C240="210 Computer software",C240="220 Quickbooks software",C240="230 Office equipment",C240="240 Office furniture"),
         E240-(E240/(1+Dashboard!$F$4)),
         0
      ),
      IF(C240="750 Business promotion",
         E240-(E240/(1+4.793/100)),
         E240-(E240/(1+Dashboard!$F$4))
      )
   )
)</f>
        <v>0</v>
      </c>
      <c r="J240" s="40">
        <f>Bank3[[#This Row],[Money in/ (Money out)]]-Bank3[[#This Row],[GST/HST]]</f>
        <v>0</v>
      </c>
      <c r="L240" s="37">
        <f t="shared" si="7"/>
        <v>0</v>
      </c>
    </row>
    <row r="241" spans="4:12" x14ac:dyDescent="0.2">
      <c r="D241" s="416">
        <f>_xlfn.XLOOKUP(C:C,Table1[for Import to Bank Register dropdown],Table1[for Pivot],0,0,1)</f>
        <v>0</v>
      </c>
      <c r="E241" s="422"/>
      <c r="F241" s="160">
        <f t="shared" si="6"/>
        <v>3333333</v>
      </c>
      <c r="G241" s="394">
        <f>G240+Bank3[[#This Row],[Money in/ (Money out)]]</f>
        <v>0</v>
      </c>
      <c r="I241" s="395">
        <f>IF(OR(C241="150 Directors advances", C241="120 accounts receivable", C241="720.2 Automobile - Insurance", C241="720.3 Automobile - License", C241="870.4 Rent - Insurance", C241="870.6 Rent - Property Tax", C241="870.7 Rent - Homeoffice", C241="870.9 Rent - Water"),
   0,
   IF(Dashboard!$F$5="Quick",
      IF(OR(C241="190 Automobile",C241="200 computer hardware",C241="210 Computer software",C241="220 Quickbooks software",C241="230 Office equipment",C241="240 Office furniture"),
         E241-(E241/(1+Dashboard!$F$4)),
         0
      ),
      IF(C241="750 Business promotion",
         E241-(E241/(1+4.793/100)),
         E241-(E241/(1+Dashboard!$F$4))
      )
   )
)</f>
        <v>0</v>
      </c>
      <c r="J241" s="40">
        <f>Bank3[[#This Row],[Money in/ (Money out)]]-Bank3[[#This Row],[GST/HST]]</f>
        <v>0</v>
      </c>
      <c r="L241" s="37">
        <f t="shared" si="7"/>
        <v>0</v>
      </c>
    </row>
    <row r="242" spans="4:12" x14ac:dyDescent="0.2">
      <c r="D242" s="416">
        <f>_xlfn.XLOOKUP(C:C,Table1[for Import to Bank Register dropdown],Table1[for Pivot],0,0,1)</f>
        <v>0</v>
      </c>
      <c r="E242" s="422"/>
      <c r="F242" s="160">
        <f t="shared" si="6"/>
        <v>3333333</v>
      </c>
      <c r="G242" s="394">
        <f>G241+Bank3[[#This Row],[Money in/ (Money out)]]</f>
        <v>0</v>
      </c>
      <c r="I242" s="395">
        <f>IF(OR(C242="150 Directors advances", C242="120 accounts receivable", C242="720.2 Automobile - Insurance", C242="720.3 Automobile - License", C242="870.4 Rent - Insurance", C242="870.6 Rent - Property Tax", C242="870.7 Rent - Homeoffice", C242="870.9 Rent - Water"),
   0,
   IF(Dashboard!$F$5="Quick",
      IF(OR(C242="190 Automobile",C242="200 computer hardware",C242="210 Computer software",C242="220 Quickbooks software",C242="230 Office equipment",C242="240 Office furniture"),
         E242-(E242/(1+Dashboard!$F$4)),
         0
      ),
      IF(C242="750 Business promotion",
         E242-(E242/(1+4.793/100)),
         E242-(E242/(1+Dashboard!$F$4))
      )
   )
)</f>
        <v>0</v>
      </c>
      <c r="J242" s="40">
        <f>Bank3[[#This Row],[Money in/ (Money out)]]-Bank3[[#This Row],[GST/HST]]</f>
        <v>0</v>
      </c>
      <c r="L242" s="37">
        <f t="shared" si="7"/>
        <v>0</v>
      </c>
    </row>
    <row r="243" spans="4:12" x14ac:dyDescent="0.2">
      <c r="D243" s="416">
        <f>_xlfn.XLOOKUP(C:C,Table1[for Import to Bank Register dropdown],Table1[for Pivot],0,0,1)</f>
        <v>0</v>
      </c>
      <c r="E243" s="422"/>
      <c r="F243" s="160">
        <f t="shared" si="6"/>
        <v>3333333</v>
      </c>
      <c r="G243" s="394">
        <f>G242+Bank3[[#This Row],[Money in/ (Money out)]]</f>
        <v>0</v>
      </c>
      <c r="I243" s="395">
        <f>IF(OR(C243="150 Directors advances", C243="120 accounts receivable", C243="720.2 Automobile - Insurance", C243="720.3 Automobile - License", C243="870.4 Rent - Insurance", C243="870.6 Rent - Property Tax", C243="870.7 Rent - Homeoffice", C243="870.9 Rent - Water"),
   0,
   IF(Dashboard!$F$5="Quick",
      IF(OR(C243="190 Automobile",C243="200 computer hardware",C243="210 Computer software",C243="220 Quickbooks software",C243="230 Office equipment",C243="240 Office furniture"),
         E243-(E243/(1+Dashboard!$F$4)),
         0
      ),
      IF(C243="750 Business promotion",
         E243-(E243/(1+4.793/100)),
         E243-(E243/(1+Dashboard!$F$4))
      )
   )
)</f>
        <v>0</v>
      </c>
      <c r="J243" s="40">
        <f>Bank3[[#This Row],[Money in/ (Money out)]]-Bank3[[#This Row],[GST/HST]]</f>
        <v>0</v>
      </c>
      <c r="L243" s="37">
        <f t="shared" si="7"/>
        <v>0</v>
      </c>
    </row>
    <row r="244" spans="4:12" x14ac:dyDescent="0.2">
      <c r="D244" s="416">
        <f>_xlfn.XLOOKUP(C:C,Table1[for Import to Bank Register dropdown],Table1[for Pivot],0,0,1)</f>
        <v>0</v>
      </c>
      <c r="E244" s="422"/>
      <c r="F244" s="160">
        <f t="shared" si="6"/>
        <v>3333333</v>
      </c>
      <c r="G244" s="394">
        <f>G243+Bank3[[#This Row],[Money in/ (Money out)]]</f>
        <v>0</v>
      </c>
      <c r="I244" s="395">
        <f>IF(OR(C244="150 Directors advances", C244="120 accounts receivable", C244="720.2 Automobile - Insurance", C244="720.3 Automobile - License", C244="870.4 Rent - Insurance", C244="870.6 Rent - Property Tax", C244="870.7 Rent - Homeoffice", C244="870.9 Rent - Water"),
   0,
   IF(Dashboard!$F$5="Quick",
      IF(OR(C244="190 Automobile",C244="200 computer hardware",C244="210 Computer software",C244="220 Quickbooks software",C244="230 Office equipment",C244="240 Office furniture"),
         E244-(E244/(1+Dashboard!$F$4)),
         0
      ),
      IF(C244="750 Business promotion",
         E244-(E244/(1+4.793/100)),
         E244-(E244/(1+Dashboard!$F$4))
      )
   )
)</f>
        <v>0</v>
      </c>
      <c r="J244" s="40">
        <f>Bank3[[#This Row],[Money in/ (Money out)]]-Bank3[[#This Row],[GST/HST]]</f>
        <v>0</v>
      </c>
      <c r="L244" s="37">
        <f t="shared" si="7"/>
        <v>0</v>
      </c>
    </row>
    <row r="245" spans="4:12" x14ac:dyDescent="0.2">
      <c r="D245" s="416">
        <f>_xlfn.XLOOKUP(C:C,Table1[for Import to Bank Register dropdown],Table1[for Pivot],0,0,1)</f>
        <v>0</v>
      </c>
      <c r="E245" s="422"/>
      <c r="F245" s="160">
        <f t="shared" si="6"/>
        <v>3333333</v>
      </c>
      <c r="G245" s="394">
        <f>G244+Bank3[[#This Row],[Money in/ (Money out)]]</f>
        <v>0</v>
      </c>
      <c r="I245" s="395">
        <f>IF(OR(C245="150 Directors advances", C245="120 accounts receivable", C245="720.2 Automobile - Insurance", C245="720.3 Automobile - License", C245="870.4 Rent - Insurance", C245="870.6 Rent - Property Tax", C245="870.7 Rent - Homeoffice", C245="870.9 Rent - Water"),
   0,
   IF(Dashboard!$F$5="Quick",
      IF(OR(C245="190 Automobile",C245="200 computer hardware",C245="210 Computer software",C245="220 Quickbooks software",C245="230 Office equipment",C245="240 Office furniture"),
         E245-(E245/(1+Dashboard!$F$4)),
         0
      ),
      IF(C245="750 Business promotion",
         E245-(E245/(1+4.793/100)),
         E245-(E245/(1+Dashboard!$F$4))
      )
   )
)</f>
        <v>0</v>
      </c>
      <c r="J245" s="40">
        <f>Bank3[[#This Row],[Money in/ (Money out)]]-Bank3[[#This Row],[GST/HST]]</f>
        <v>0</v>
      </c>
      <c r="L245" s="37">
        <f t="shared" si="7"/>
        <v>0</v>
      </c>
    </row>
    <row r="246" spans="4:12" x14ac:dyDescent="0.2">
      <c r="D246" s="416">
        <f>_xlfn.XLOOKUP(C:C,Table1[for Import to Bank Register dropdown],Table1[for Pivot],0,0,1)</f>
        <v>0</v>
      </c>
      <c r="E246" s="422"/>
      <c r="F246" s="160">
        <f t="shared" si="6"/>
        <v>3333333</v>
      </c>
      <c r="G246" s="394">
        <f>G245+Bank3[[#This Row],[Money in/ (Money out)]]</f>
        <v>0</v>
      </c>
      <c r="I246" s="395">
        <f>IF(OR(C246="150 Directors advances", C246="120 accounts receivable", C246="720.2 Automobile - Insurance", C246="720.3 Automobile - License", C246="870.4 Rent - Insurance", C246="870.6 Rent - Property Tax", C246="870.7 Rent - Homeoffice", C246="870.9 Rent - Water"),
   0,
   IF(Dashboard!$F$5="Quick",
      IF(OR(C246="190 Automobile",C246="200 computer hardware",C246="210 Computer software",C246="220 Quickbooks software",C246="230 Office equipment",C246="240 Office furniture"),
         E246-(E246/(1+Dashboard!$F$4)),
         0
      ),
      IF(C246="750 Business promotion",
         E246-(E246/(1+4.793/100)),
         E246-(E246/(1+Dashboard!$F$4))
      )
   )
)</f>
        <v>0</v>
      </c>
      <c r="J246" s="40">
        <f>Bank3[[#This Row],[Money in/ (Money out)]]-Bank3[[#This Row],[GST/HST]]</f>
        <v>0</v>
      </c>
      <c r="L246" s="37">
        <f t="shared" si="7"/>
        <v>0</v>
      </c>
    </row>
    <row r="247" spans="4:12" x14ac:dyDescent="0.2">
      <c r="D247" s="416">
        <f>_xlfn.XLOOKUP(C:C,Table1[for Import to Bank Register dropdown],Table1[for Pivot],0,0,1)</f>
        <v>0</v>
      </c>
      <c r="E247" s="422"/>
      <c r="F247" s="160">
        <f t="shared" si="6"/>
        <v>3333333</v>
      </c>
      <c r="G247" s="394">
        <f>G246+Bank3[[#This Row],[Money in/ (Money out)]]</f>
        <v>0</v>
      </c>
      <c r="I247" s="395">
        <f>IF(OR(C247="150 Directors advances", C247="120 accounts receivable", C247="720.2 Automobile - Insurance", C247="720.3 Automobile - License", C247="870.4 Rent - Insurance", C247="870.6 Rent - Property Tax", C247="870.7 Rent - Homeoffice", C247="870.9 Rent - Water"),
   0,
   IF(Dashboard!$F$5="Quick",
      IF(OR(C247="190 Automobile",C247="200 computer hardware",C247="210 Computer software",C247="220 Quickbooks software",C247="230 Office equipment",C247="240 Office furniture"),
         E247-(E247/(1+Dashboard!$F$4)),
         0
      ),
      IF(C247="750 Business promotion",
         E247-(E247/(1+4.793/100)),
         E247-(E247/(1+Dashboard!$F$4))
      )
   )
)</f>
        <v>0</v>
      </c>
      <c r="J247" s="40">
        <f>Bank3[[#This Row],[Money in/ (Money out)]]-Bank3[[#This Row],[GST/HST]]</f>
        <v>0</v>
      </c>
      <c r="L247" s="37">
        <f t="shared" si="7"/>
        <v>0</v>
      </c>
    </row>
    <row r="248" spans="4:12" x14ac:dyDescent="0.2">
      <c r="D248" s="416">
        <f>_xlfn.XLOOKUP(C:C,Table1[for Import to Bank Register dropdown],Table1[for Pivot],0,0,1)</f>
        <v>0</v>
      </c>
      <c r="E248" s="422"/>
      <c r="F248" s="160">
        <f t="shared" si="6"/>
        <v>3333333</v>
      </c>
      <c r="G248" s="394">
        <f>G247+Bank3[[#This Row],[Money in/ (Money out)]]</f>
        <v>0</v>
      </c>
      <c r="I248" s="395">
        <f>IF(OR(C248="150 Directors advances", C248="120 accounts receivable", C248="720.2 Automobile - Insurance", C248="720.3 Automobile - License", C248="870.4 Rent - Insurance", C248="870.6 Rent - Property Tax", C248="870.7 Rent - Homeoffice", C248="870.9 Rent - Water"),
   0,
   IF(Dashboard!$F$5="Quick",
      IF(OR(C248="190 Automobile",C248="200 computer hardware",C248="210 Computer software",C248="220 Quickbooks software",C248="230 Office equipment",C248="240 Office furniture"),
         E248-(E248/(1+Dashboard!$F$4)),
         0
      ),
      IF(C248="750 Business promotion",
         E248-(E248/(1+4.793/100)),
         E248-(E248/(1+Dashboard!$F$4))
      )
   )
)</f>
        <v>0</v>
      </c>
      <c r="J248" s="40">
        <f>Bank3[[#This Row],[Money in/ (Money out)]]-Bank3[[#This Row],[GST/HST]]</f>
        <v>0</v>
      </c>
      <c r="L248" s="37">
        <f t="shared" si="7"/>
        <v>0</v>
      </c>
    </row>
    <row r="249" spans="4:12" x14ac:dyDescent="0.2">
      <c r="D249" s="416">
        <f>_xlfn.XLOOKUP(C:C,Table1[for Import to Bank Register dropdown],Table1[for Pivot],0,0,1)</f>
        <v>0</v>
      </c>
      <c r="E249" s="422"/>
      <c r="F249" s="160">
        <f t="shared" si="6"/>
        <v>3333333</v>
      </c>
      <c r="G249" s="394">
        <f>G248+Bank3[[#This Row],[Money in/ (Money out)]]</f>
        <v>0</v>
      </c>
      <c r="I249" s="395">
        <f>IF(OR(C249="150 Directors advances", C249="120 accounts receivable", C249="720.2 Automobile - Insurance", C249="720.3 Automobile - License", C249="870.4 Rent - Insurance", C249="870.6 Rent - Property Tax", C249="870.7 Rent - Homeoffice", C249="870.9 Rent - Water"),
   0,
   IF(Dashboard!$F$5="Quick",
      IF(OR(C249="190 Automobile",C249="200 computer hardware",C249="210 Computer software",C249="220 Quickbooks software",C249="230 Office equipment",C249="240 Office furniture"),
         E249-(E249/(1+Dashboard!$F$4)),
         0
      ),
      IF(C249="750 Business promotion",
         E249-(E249/(1+4.793/100)),
         E249-(E249/(1+Dashboard!$F$4))
      )
   )
)</f>
        <v>0</v>
      </c>
      <c r="J249" s="40">
        <f>Bank3[[#This Row],[Money in/ (Money out)]]-Bank3[[#This Row],[GST/HST]]</f>
        <v>0</v>
      </c>
      <c r="L249" s="37">
        <f t="shared" si="7"/>
        <v>0</v>
      </c>
    </row>
    <row r="250" spans="4:12" x14ac:dyDescent="0.2">
      <c r="D250" s="416">
        <f>_xlfn.XLOOKUP(C:C,Table1[for Import to Bank Register dropdown],Table1[for Pivot],0,0,1)</f>
        <v>0</v>
      </c>
      <c r="E250" s="422"/>
      <c r="F250" s="160">
        <f t="shared" si="6"/>
        <v>3333333</v>
      </c>
      <c r="G250" s="394">
        <f>G249+Bank3[[#This Row],[Money in/ (Money out)]]</f>
        <v>0</v>
      </c>
      <c r="I250" s="395">
        <f>IF(OR(C250="150 Directors advances", C250="120 accounts receivable", C250="720.2 Automobile - Insurance", C250="720.3 Automobile - License", C250="870.4 Rent - Insurance", C250="870.6 Rent - Property Tax", C250="870.7 Rent - Homeoffice", C250="870.9 Rent - Water"),
   0,
   IF(Dashboard!$F$5="Quick",
      IF(OR(C250="190 Automobile",C250="200 computer hardware",C250="210 Computer software",C250="220 Quickbooks software",C250="230 Office equipment",C250="240 Office furniture"),
         E250-(E250/(1+Dashboard!$F$4)),
         0
      ),
      IF(C250="750 Business promotion",
         E250-(E250/(1+4.793/100)),
         E250-(E250/(1+Dashboard!$F$4))
      )
   )
)</f>
        <v>0</v>
      </c>
      <c r="J250" s="40">
        <f>Bank3[[#This Row],[Money in/ (Money out)]]-Bank3[[#This Row],[GST/HST]]</f>
        <v>0</v>
      </c>
      <c r="L250" s="37">
        <f t="shared" si="7"/>
        <v>0</v>
      </c>
    </row>
    <row r="251" spans="4:12" x14ac:dyDescent="0.2">
      <c r="D251" s="416">
        <f>_xlfn.XLOOKUP(C:C,Table1[for Import to Bank Register dropdown],Table1[for Pivot],0,0,1)</f>
        <v>0</v>
      </c>
      <c r="E251" s="422"/>
      <c r="F251" s="160">
        <f t="shared" si="6"/>
        <v>3333333</v>
      </c>
      <c r="G251" s="394">
        <f>G250+Bank3[[#This Row],[Money in/ (Money out)]]</f>
        <v>0</v>
      </c>
      <c r="I251" s="395">
        <f>IF(OR(C251="150 Directors advances", C251="120 accounts receivable", C251="720.2 Automobile - Insurance", C251="720.3 Automobile - License", C251="870.4 Rent - Insurance", C251="870.6 Rent - Property Tax", C251="870.7 Rent - Homeoffice", C251="870.9 Rent - Water"),
   0,
   IF(Dashboard!$F$5="Quick",
      IF(OR(C251="190 Automobile",C251="200 computer hardware",C251="210 Computer software",C251="220 Quickbooks software",C251="230 Office equipment",C251="240 Office furniture"),
         E251-(E251/(1+Dashboard!$F$4)),
         0
      ),
      IF(C251="750 Business promotion",
         E251-(E251/(1+4.793/100)),
         E251-(E251/(1+Dashboard!$F$4))
      )
   )
)</f>
        <v>0</v>
      </c>
      <c r="J251" s="40">
        <f>Bank3[[#This Row],[Money in/ (Money out)]]-Bank3[[#This Row],[GST/HST]]</f>
        <v>0</v>
      </c>
      <c r="L251" s="37">
        <f t="shared" si="7"/>
        <v>0</v>
      </c>
    </row>
    <row r="252" spans="4:12" x14ac:dyDescent="0.2">
      <c r="D252" s="416">
        <f>_xlfn.XLOOKUP(C:C,Table1[for Import to Bank Register dropdown],Table1[for Pivot],0,0,1)</f>
        <v>0</v>
      </c>
      <c r="E252" s="422"/>
      <c r="F252" s="160">
        <f t="shared" si="6"/>
        <v>3333333</v>
      </c>
      <c r="G252" s="394">
        <f>G251+Bank3[[#This Row],[Money in/ (Money out)]]</f>
        <v>0</v>
      </c>
      <c r="I252" s="395">
        <f>IF(OR(C252="150 Directors advances", C252="120 accounts receivable", C252="720.2 Automobile - Insurance", C252="720.3 Automobile - License", C252="870.4 Rent - Insurance", C252="870.6 Rent - Property Tax", C252="870.7 Rent - Homeoffice", C252="870.9 Rent - Water"),
   0,
   IF(Dashboard!$F$5="Quick",
      IF(OR(C252="190 Automobile",C252="200 computer hardware",C252="210 Computer software",C252="220 Quickbooks software",C252="230 Office equipment",C252="240 Office furniture"),
         E252-(E252/(1+Dashboard!$F$4)),
         0
      ),
      IF(C252="750 Business promotion",
         E252-(E252/(1+4.793/100)),
         E252-(E252/(1+Dashboard!$F$4))
      )
   )
)</f>
        <v>0</v>
      </c>
      <c r="J252" s="40">
        <f>Bank3[[#This Row],[Money in/ (Money out)]]-Bank3[[#This Row],[GST/HST]]</f>
        <v>0</v>
      </c>
      <c r="L252" s="37">
        <f t="shared" si="7"/>
        <v>0</v>
      </c>
    </row>
    <row r="253" spans="4:12" x14ac:dyDescent="0.2">
      <c r="D253" s="416">
        <f>_xlfn.XLOOKUP(C:C,Table1[for Import to Bank Register dropdown],Table1[for Pivot],0,0,1)</f>
        <v>0</v>
      </c>
      <c r="E253" s="422"/>
      <c r="F253" s="160">
        <f t="shared" si="6"/>
        <v>3333333</v>
      </c>
      <c r="G253" s="394">
        <f>G252+Bank3[[#This Row],[Money in/ (Money out)]]</f>
        <v>0</v>
      </c>
      <c r="I253" s="395">
        <f>IF(OR(C253="150 Directors advances", C253="120 accounts receivable", C253="720.2 Automobile - Insurance", C253="720.3 Automobile - License", C253="870.4 Rent - Insurance", C253="870.6 Rent - Property Tax", C253="870.7 Rent - Homeoffice", C253="870.9 Rent - Water"),
   0,
   IF(Dashboard!$F$5="Quick",
      IF(OR(C253="190 Automobile",C253="200 computer hardware",C253="210 Computer software",C253="220 Quickbooks software",C253="230 Office equipment",C253="240 Office furniture"),
         E253-(E253/(1+Dashboard!$F$4)),
         0
      ),
      IF(C253="750 Business promotion",
         E253-(E253/(1+4.793/100)),
         E253-(E253/(1+Dashboard!$F$4))
      )
   )
)</f>
        <v>0</v>
      </c>
      <c r="J253" s="40">
        <f>Bank3[[#This Row],[Money in/ (Money out)]]-Bank3[[#This Row],[GST/HST]]</f>
        <v>0</v>
      </c>
      <c r="L253" s="37">
        <f t="shared" si="7"/>
        <v>0</v>
      </c>
    </row>
    <row r="254" spans="4:12" x14ac:dyDescent="0.2">
      <c r="D254" s="416">
        <f>_xlfn.XLOOKUP(C:C,Table1[for Import to Bank Register dropdown],Table1[for Pivot],0,0,1)</f>
        <v>0</v>
      </c>
      <c r="E254" s="422"/>
      <c r="F254" s="160">
        <f t="shared" si="6"/>
        <v>3333333</v>
      </c>
      <c r="G254" s="394">
        <f>G253+Bank3[[#This Row],[Money in/ (Money out)]]</f>
        <v>0</v>
      </c>
      <c r="I254" s="395">
        <f>IF(OR(C254="150 Directors advances", C254="120 accounts receivable", C254="720.2 Automobile - Insurance", C254="720.3 Automobile - License", C254="870.4 Rent - Insurance", C254="870.6 Rent - Property Tax", C254="870.7 Rent - Homeoffice", C254="870.9 Rent - Water"),
   0,
   IF(Dashboard!$F$5="Quick",
      IF(OR(C254="190 Automobile",C254="200 computer hardware",C254="210 Computer software",C254="220 Quickbooks software",C254="230 Office equipment",C254="240 Office furniture"),
         E254-(E254/(1+Dashboard!$F$4)),
         0
      ),
      IF(C254="750 Business promotion",
         E254-(E254/(1+4.793/100)),
         E254-(E254/(1+Dashboard!$F$4))
      )
   )
)</f>
        <v>0</v>
      </c>
      <c r="J254" s="40">
        <f>Bank3[[#This Row],[Money in/ (Money out)]]-Bank3[[#This Row],[GST/HST]]</f>
        <v>0</v>
      </c>
      <c r="L254" s="37">
        <f t="shared" si="7"/>
        <v>0</v>
      </c>
    </row>
    <row r="255" spans="4:12" x14ac:dyDescent="0.2">
      <c r="D255" s="416">
        <f>_xlfn.XLOOKUP(C:C,Table1[for Import to Bank Register dropdown],Table1[for Pivot],0,0,1)</f>
        <v>0</v>
      </c>
      <c r="E255" s="422"/>
      <c r="F255" s="160">
        <f t="shared" si="6"/>
        <v>3333333</v>
      </c>
      <c r="G255" s="394">
        <f>G254+Bank3[[#This Row],[Money in/ (Money out)]]</f>
        <v>0</v>
      </c>
      <c r="I255" s="395">
        <f>IF(OR(C255="150 Directors advances", C255="120 accounts receivable", C255="720.2 Automobile - Insurance", C255="720.3 Automobile - License", C255="870.4 Rent - Insurance", C255="870.6 Rent - Property Tax", C255="870.7 Rent - Homeoffice", C255="870.9 Rent - Water"),
   0,
   IF(Dashboard!$F$5="Quick",
      IF(OR(C255="190 Automobile",C255="200 computer hardware",C255="210 Computer software",C255="220 Quickbooks software",C255="230 Office equipment",C255="240 Office furniture"),
         E255-(E255/(1+Dashboard!$F$4)),
         0
      ),
      IF(C255="750 Business promotion",
         E255-(E255/(1+4.793/100)),
         E255-(E255/(1+Dashboard!$F$4))
      )
   )
)</f>
        <v>0</v>
      </c>
      <c r="J255" s="40">
        <f>Bank3[[#This Row],[Money in/ (Money out)]]-Bank3[[#This Row],[GST/HST]]</f>
        <v>0</v>
      </c>
      <c r="L255" s="37">
        <f t="shared" si="7"/>
        <v>0</v>
      </c>
    </row>
    <row r="256" spans="4:12" x14ac:dyDescent="0.2">
      <c r="D256" s="416">
        <f>_xlfn.XLOOKUP(C:C,Table1[for Import to Bank Register dropdown],Table1[for Pivot],0,0,1)</f>
        <v>0</v>
      </c>
      <c r="E256" s="422"/>
      <c r="F256" s="160">
        <f t="shared" si="6"/>
        <v>3333333</v>
      </c>
      <c r="G256" s="394">
        <f>G255+Bank3[[#This Row],[Money in/ (Money out)]]</f>
        <v>0</v>
      </c>
      <c r="I256" s="395">
        <f>IF(OR(C256="150 Directors advances", C256="120 accounts receivable", C256="720.2 Automobile - Insurance", C256="720.3 Automobile - License", C256="870.4 Rent - Insurance", C256="870.6 Rent - Property Tax", C256="870.7 Rent - Homeoffice", C256="870.9 Rent - Water"),
   0,
   IF(Dashboard!$F$5="Quick",
      IF(OR(C256="190 Automobile",C256="200 computer hardware",C256="210 Computer software",C256="220 Quickbooks software",C256="230 Office equipment",C256="240 Office furniture"),
         E256-(E256/(1+Dashboard!$F$4)),
         0
      ),
      IF(C256="750 Business promotion",
         E256-(E256/(1+4.793/100)),
         E256-(E256/(1+Dashboard!$F$4))
      )
   )
)</f>
        <v>0</v>
      </c>
      <c r="J256" s="40">
        <f>Bank3[[#This Row],[Money in/ (Money out)]]-Bank3[[#This Row],[GST/HST]]</f>
        <v>0</v>
      </c>
      <c r="L256" s="37">
        <f t="shared" si="7"/>
        <v>0</v>
      </c>
    </row>
    <row r="257" spans="4:12" x14ac:dyDescent="0.2">
      <c r="D257" s="416">
        <f>_xlfn.XLOOKUP(C:C,Table1[for Import to Bank Register dropdown],Table1[for Pivot],0,0,1)</f>
        <v>0</v>
      </c>
      <c r="E257" s="422"/>
      <c r="F257" s="160">
        <f t="shared" si="6"/>
        <v>3333333</v>
      </c>
      <c r="G257" s="394">
        <f>G256+Bank3[[#This Row],[Money in/ (Money out)]]</f>
        <v>0</v>
      </c>
      <c r="I257" s="395">
        <f>IF(OR(C257="150 Directors advances", C257="120 accounts receivable", C257="720.2 Automobile - Insurance", C257="720.3 Automobile - License", C257="870.4 Rent - Insurance", C257="870.6 Rent - Property Tax", C257="870.7 Rent - Homeoffice", C257="870.9 Rent - Water"),
   0,
   IF(Dashboard!$F$5="Quick",
      IF(OR(C257="190 Automobile",C257="200 computer hardware",C257="210 Computer software",C257="220 Quickbooks software",C257="230 Office equipment",C257="240 Office furniture"),
         E257-(E257/(1+Dashboard!$F$4)),
         0
      ),
      IF(C257="750 Business promotion",
         E257-(E257/(1+4.793/100)),
         E257-(E257/(1+Dashboard!$F$4))
      )
   )
)</f>
        <v>0</v>
      </c>
      <c r="J257" s="40">
        <f>Bank3[[#This Row],[Money in/ (Money out)]]-Bank3[[#This Row],[GST/HST]]</f>
        <v>0</v>
      </c>
      <c r="L257" s="37">
        <f t="shared" si="7"/>
        <v>0</v>
      </c>
    </row>
    <row r="258" spans="4:12" x14ac:dyDescent="0.2">
      <c r="D258" s="416">
        <f>_xlfn.XLOOKUP(C:C,Table1[for Import to Bank Register dropdown],Table1[for Pivot],0,0,1)</f>
        <v>0</v>
      </c>
      <c r="E258" s="422"/>
      <c r="F258" s="160">
        <f t="shared" si="6"/>
        <v>3333333</v>
      </c>
      <c r="G258" s="394">
        <f>G257+Bank3[[#This Row],[Money in/ (Money out)]]</f>
        <v>0</v>
      </c>
      <c r="I258" s="395">
        <f>IF(OR(C258="150 Directors advances", C258="120 accounts receivable", C258="720.2 Automobile - Insurance", C258="720.3 Automobile - License", C258="870.4 Rent - Insurance", C258="870.6 Rent - Property Tax", C258="870.7 Rent - Homeoffice", C258="870.9 Rent - Water"),
   0,
   IF(Dashboard!$F$5="Quick",
      IF(OR(C258="190 Automobile",C258="200 computer hardware",C258="210 Computer software",C258="220 Quickbooks software",C258="230 Office equipment",C258="240 Office furniture"),
         E258-(E258/(1+Dashboard!$F$4)),
         0
      ),
      IF(C258="750 Business promotion",
         E258-(E258/(1+4.793/100)),
         E258-(E258/(1+Dashboard!$F$4))
      )
   )
)</f>
        <v>0</v>
      </c>
      <c r="J258" s="40">
        <f>Bank3[[#This Row],[Money in/ (Money out)]]-Bank3[[#This Row],[GST/HST]]</f>
        <v>0</v>
      </c>
      <c r="L258" s="37">
        <f t="shared" si="7"/>
        <v>0</v>
      </c>
    </row>
    <row r="259" spans="4:12" x14ac:dyDescent="0.2">
      <c r="D259" s="416">
        <f>_xlfn.XLOOKUP(C:C,Table1[for Import to Bank Register dropdown],Table1[for Pivot],0,0,1)</f>
        <v>0</v>
      </c>
      <c r="E259" s="422"/>
      <c r="F259" s="160">
        <f t="shared" si="6"/>
        <v>3333333</v>
      </c>
      <c r="G259" s="394">
        <f>G258+Bank3[[#This Row],[Money in/ (Money out)]]</f>
        <v>0</v>
      </c>
      <c r="I259" s="395">
        <f>IF(OR(C259="150 Directors advances", C259="120 accounts receivable", C259="720.2 Automobile - Insurance", C259="720.3 Automobile - License", C259="870.4 Rent - Insurance", C259="870.6 Rent - Property Tax", C259="870.7 Rent - Homeoffice", C259="870.9 Rent - Water"),
   0,
   IF(Dashboard!$F$5="Quick",
      IF(OR(C259="190 Automobile",C259="200 computer hardware",C259="210 Computer software",C259="220 Quickbooks software",C259="230 Office equipment",C259="240 Office furniture"),
         E259-(E259/(1+Dashboard!$F$4)),
         0
      ),
      IF(C259="750 Business promotion",
         E259-(E259/(1+4.793/100)),
         E259-(E259/(1+Dashboard!$F$4))
      )
   )
)</f>
        <v>0</v>
      </c>
      <c r="J259" s="40">
        <f>Bank3[[#This Row],[Money in/ (Money out)]]-Bank3[[#This Row],[GST/HST]]</f>
        <v>0</v>
      </c>
      <c r="L259" s="37">
        <f t="shared" si="7"/>
        <v>0</v>
      </c>
    </row>
    <row r="260" spans="4:12" x14ac:dyDescent="0.2">
      <c r="D260" s="416">
        <f>_xlfn.XLOOKUP(C:C,Table1[for Import to Bank Register dropdown],Table1[for Pivot],0,0,1)</f>
        <v>0</v>
      </c>
      <c r="E260" s="422"/>
      <c r="F260" s="160">
        <f t="shared" si="6"/>
        <v>3333333</v>
      </c>
      <c r="G260" s="394">
        <f>G259+Bank3[[#This Row],[Money in/ (Money out)]]</f>
        <v>0</v>
      </c>
      <c r="I260" s="395">
        <f>IF(OR(C260="150 Directors advances", C260="120 accounts receivable", C260="720.2 Automobile - Insurance", C260="720.3 Automobile - License", C260="870.4 Rent - Insurance", C260="870.6 Rent - Property Tax", C260="870.7 Rent - Homeoffice", C260="870.9 Rent - Water"),
   0,
   IF(Dashboard!$F$5="Quick",
      IF(OR(C260="190 Automobile",C260="200 computer hardware",C260="210 Computer software",C260="220 Quickbooks software",C260="230 Office equipment",C260="240 Office furniture"),
         E260-(E260/(1+Dashboard!$F$4)),
         0
      ),
      IF(C260="750 Business promotion",
         E260-(E260/(1+4.793/100)),
         E260-(E260/(1+Dashboard!$F$4))
      )
   )
)</f>
        <v>0</v>
      </c>
      <c r="J260" s="40">
        <f>Bank3[[#This Row],[Money in/ (Money out)]]-Bank3[[#This Row],[GST/HST]]</f>
        <v>0</v>
      </c>
      <c r="L260" s="37">
        <f t="shared" si="7"/>
        <v>0</v>
      </c>
    </row>
    <row r="261" spans="4:12" x14ac:dyDescent="0.2">
      <c r="D261" s="416">
        <f>_xlfn.XLOOKUP(C:C,Table1[for Import to Bank Register dropdown],Table1[for Pivot],0,0,1)</f>
        <v>0</v>
      </c>
      <c r="E261" s="422"/>
      <c r="F261" s="160">
        <f t="shared" si="6"/>
        <v>3333333</v>
      </c>
      <c r="G261" s="394">
        <f>G260+Bank3[[#This Row],[Money in/ (Money out)]]</f>
        <v>0</v>
      </c>
      <c r="I261" s="395">
        <f>IF(OR(C261="150 Directors advances", C261="120 accounts receivable", C261="720.2 Automobile - Insurance", C261="720.3 Automobile - License", C261="870.4 Rent - Insurance", C261="870.6 Rent - Property Tax", C261="870.7 Rent - Homeoffice", C261="870.9 Rent - Water"),
   0,
   IF(Dashboard!$F$5="Quick",
      IF(OR(C261="190 Automobile",C261="200 computer hardware",C261="210 Computer software",C261="220 Quickbooks software",C261="230 Office equipment",C261="240 Office furniture"),
         E261-(E261/(1+Dashboard!$F$4)),
         0
      ),
      IF(C261="750 Business promotion",
         E261-(E261/(1+4.793/100)),
         E261-(E261/(1+Dashboard!$F$4))
      )
   )
)</f>
        <v>0</v>
      </c>
      <c r="J261" s="40">
        <f>Bank3[[#This Row],[Money in/ (Money out)]]-Bank3[[#This Row],[GST/HST]]</f>
        <v>0</v>
      </c>
      <c r="L261" s="37">
        <f t="shared" si="7"/>
        <v>0</v>
      </c>
    </row>
    <row r="262" spans="4:12" x14ac:dyDescent="0.2">
      <c r="D262" s="416">
        <f>_xlfn.XLOOKUP(C:C,Table1[for Import to Bank Register dropdown],Table1[for Pivot],0,0,1)</f>
        <v>0</v>
      </c>
      <c r="E262" s="422"/>
      <c r="F262" s="160">
        <f t="shared" ref="F262:F325" si="8">$E$2</f>
        <v>3333333</v>
      </c>
      <c r="G262" s="394">
        <f>G261+Bank3[[#This Row],[Money in/ (Money out)]]</f>
        <v>0</v>
      </c>
      <c r="I262" s="395">
        <f>IF(OR(C262="150 Directors advances", C262="120 accounts receivable", C262="720.2 Automobile - Insurance", C262="720.3 Automobile - License", C262="870.4 Rent - Insurance", C262="870.6 Rent - Property Tax", C262="870.7 Rent - Homeoffice", C262="870.9 Rent - Water"),
   0,
   IF(Dashboard!$F$5="Quick",
      IF(OR(C262="190 Automobile",C262="200 computer hardware",C262="210 Computer software",C262="220 Quickbooks software",C262="230 Office equipment",C262="240 Office furniture"),
         E262-(E262/(1+Dashboard!$F$4)),
         0
      ),
      IF(C262="750 Business promotion",
         E262-(E262/(1+4.793/100)),
         E262-(E262/(1+Dashboard!$F$4))
      )
   )
)</f>
        <v>0</v>
      </c>
      <c r="J262" s="40">
        <f>Bank3[[#This Row],[Money in/ (Money out)]]-Bank3[[#This Row],[GST/HST]]</f>
        <v>0</v>
      </c>
      <c r="L262" s="37">
        <f t="shared" si="7"/>
        <v>0</v>
      </c>
    </row>
    <row r="263" spans="4:12" x14ac:dyDescent="0.2">
      <c r="D263" s="416">
        <f>_xlfn.XLOOKUP(C:C,Table1[for Import to Bank Register dropdown],Table1[for Pivot],0,0,1)</f>
        <v>0</v>
      </c>
      <c r="E263" s="422"/>
      <c r="F263" s="160">
        <f t="shared" si="8"/>
        <v>3333333</v>
      </c>
      <c r="G263" s="394">
        <f>G262+Bank3[[#This Row],[Money in/ (Money out)]]</f>
        <v>0</v>
      </c>
      <c r="I263" s="395">
        <f>IF(OR(C263="150 Directors advances", C263="120 accounts receivable", C263="720.2 Automobile - Insurance", C263="720.3 Automobile - License", C263="870.4 Rent - Insurance", C263="870.6 Rent - Property Tax", C263="870.7 Rent - Homeoffice", C263="870.9 Rent - Water"),
   0,
   IF(Dashboard!$F$5="Quick",
      IF(OR(C263="190 Automobile",C263="200 computer hardware",C263="210 Computer software",C263="220 Quickbooks software",C263="230 Office equipment",C263="240 Office furniture"),
         E263-(E263/(1+Dashboard!$F$4)),
         0
      ),
      IF(C263="750 Business promotion",
         E263-(E263/(1+4.793/100)),
         E263-(E263/(1+Dashboard!$F$4))
      )
   )
)</f>
        <v>0</v>
      </c>
      <c r="J263" s="40">
        <f>Bank3[[#This Row],[Money in/ (Money out)]]-Bank3[[#This Row],[GST/HST]]</f>
        <v>0</v>
      </c>
      <c r="L263" s="37">
        <f t="shared" ref="L263:L326" si="9">$L$3</f>
        <v>0</v>
      </c>
    </row>
    <row r="264" spans="4:12" x14ac:dyDescent="0.2">
      <c r="D264" s="416">
        <f>_xlfn.XLOOKUP(C:C,Table1[for Import to Bank Register dropdown],Table1[for Pivot],0,0,1)</f>
        <v>0</v>
      </c>
      <c r="E264" s="422"/>
      <c r="F264" s="160">
        <f t="shared" si="8"/>
        <v>3333333</v>
      </c>
      <c r="G264" s="394">
        <f>G263+Bank3[[#This Row],[Money in/ (Money out)]]</f>
        <v>0</v>
      </c>
      <c r="I264" s="395">
        <f>IF(OR(C264="150 Directors advances", C264="120 accounts receivable", C264="720.2 Automobile - Insurance", C264="720.3 Automobile - License", C264="870.4 Rent - Insurance", C264="870.6 Rent - Property Tax", C264="870.7 Rent - Homeoffice", C264="870.9 Rent - Water"),
   0,
   IF(Dashboard!$F$5="Quick",
      IF(OR(C264="190 Automobile",C264="200 computer hardware",C264="210 Computer software",C264="220 Quickbooks software",C264="230 Office equipment",C264="240 Office furniture"),
         E264-(E264/(1+Dashboard!$F$4)),
         0
      ),
      IF(C264="750 Business promotion",
         E264-(E264/(1+4.793/100)),
         E264-(E264/(1+Dashboard!$F$4))
      )
   )
)</f>
        <v>0</v>
      </c>
      <c r="J264" s="40">
        <f>Bank3[[#This Row],[Money in/ (Money out)]]-Bank3[[#This Row],[GST/HST]]</f>
        <v>0</v>
      </c>
      <c r="L264" s="37">
        <f t="shared" si="9"/>
        <v>0</v>
      </c>
    </row>
    <row r="265" spans="4:12" x14ac:dyDescent="0.2">
      <c r="D265" s="416">
        <f>_xlfn.XLOOKUP(C:C,Table1[for Import to Bank Register dropdown],Table1[for Pivot],0,0,1)</f>
        <v>0</v>
      </c>
      <c r="E265" s="422"/>
      <c r="F265" s="160">
        <f t="shared" si="8"/>
        <v>3333333</v>
      </c>
      <c r="G265" s="394">
        <f>G264+Bank3[[#This Row],[Money in/ (Money out)]]</f>
        <v>0</v>
      </c>
      <c r="I265" s="395">
        <f>IF(OR(C265="150 Directors advances", C265="120 accounts receivable", C265="720.2 Automobile - Insurance", C265="720.3 Automobile - License", C265="870.4 Rent - Insurance", C265="870.6 Rent - Property Tax", C265="870.7 Rent - Homeoffice", C265="870.9 Rent - Water"),
   0,
   IF(Dashboard!$F$5="Quick",
      IF(OR(C265="190 Automobile",C265="200 computer hardware",C265="210 Computer software",C265="220 Quickbooks software",C265="230 Office equipment",C265="240 Office furniture"),
         E265-(E265/(1+Dashboard!$F$4)),
         0
      ),
      IF(C265="750 Business promotion",
         E265-(E265/(1+4.793/100)),
         E265-(E265/(1+Dashboard!$F$4))
      )
   )
)</f>
        <v>0</v>
      </c>
      <c r="J265" s="40">
        <f>Bank3[[#This Row],[Money in/ (Money out)]]-Bank3[[#This Row],[GST/HST]]</f>
        <v>0</v>
      </c>
      <c r="L265" s="37">
        <f t="shared" si="9"/>
        <v>0</v>
      </c>
    </row>
    <row r="266" spans="4:12" x14ac:dyDescent="0.2">
      <c r="D266" s="416">
        <f>_xlfn.XLOOKUP(C:C,Table1[for Import to Bank Register dropdown],Table1[for Pivot],0,0,1)</f>
        <v>0</v>
      </c>
      <c r="E266" s="422"/>
      <c r="F266" s="160">
        <f t="shared" si="8"/>
        <v>3333333</v>
      </c>
      <c r="G266" s="394">
        <f>G265+Bank3[[#This Row],[Money in/ (Money out)]]</f>
        <v>0</v>
      </c>
      <c r="I266" s="395">
        <f>IF(OR(C266="150 Directors advances", C266="120 accounts receivable", C266="720.2 Automobile - Insurance", C266="720.3 Automobile - License", C266="870.4 Rent - Insurance", C266="870.6 Rent - Property Tax", C266="870.7 Rent - Homeoffice", C266="870.9 Rent - Water"),
   0,
   IF(Dashboard!$F$5="Quick",
      IF(OR(C266="190 Automobile",C266="200 computer hardware",C266="210 Computer software",C266="220 Quickbooks software",C266="230 Office equipment",C266="240 Office furniture"),
         E266-(E266/(1+Dashboard!$F$4)),
         0
      ),
      IF(C266="750 Business promotion",
         E266-(E266/(1+4.793/100)),
         E266-(E266/(1+Dashboard!$F$4))
      )
   )
)</f>
        <v>0</v>
      </c>
      <c r="J266" s="40">
        <f>Bank3[[#This Row],[Money in/ (Money out)]]-Bank3[[#This Row],[GST/HST]]</f>
        <v>0</v>
      </c>
      <c r="L266" s="37">
        <f t="shared" si="9"/>
        <v>0</v>
      </c>
    </row>
    <row r="267" spans="4:12" x14ac:dyDescent="0.2">
      <c r="D267" s="416">
        <f>_xlfn.XLOOKUP(C:C,Table1[for Import to Bank Register dropdown],Table1[for Pivot],0,0,1)</f>
        <v>0</v>
      </c>
      <c r="E267" s="422"/>
      <c r="F267" s="160">
        <f t="shared" si="8"/>
        <v>3333333</v>
      </c>
      <c r="G267" s="394">
        <f>G266+Bank3[[#This Row],[Money in/ (Money out)]]</f>
        <v>0</v>
      </c>
      <c r="I267" s="395">
        <f>IF(OR(C267="150 Directors advances", C267="120 accounts receivable", C267="720.2 Automobile - Insurance", C267="720.3 Automobile - License", C267="870.4 Rent - Insurance", C267="870.6 Rent - Property Tax", C267="870.7 Rent - Homeoffice", C267="870.9 Rent - Water"),
   0,
   IF(Dashboard!$F$5="Quick",
      IF(OR(C267="190 Automobile",C267="200 computer hardware",C267="210 Computer software",C267="220 Quickbooks software",C267="230 Office equipment",C267="240 Office furniture"),
         E267-(E267/(1+Dashboard!$F$4)),
         0
      ),
      IF(C267="750 Business promotion",
         E267-(E267/(1+4.793/100)),
         E267-(E267/(1+Dashboard!$F$4))
      )
   )
)</f>
        <v>0</v>
      </c>
      <c r="J267" s="40">
        <f>Bank3[[#This Row],[Money in/ (Money out)]]-Bank3[[#This Row],[GST/HST]]</f>
        <v>0</v>
      </c>
      <c r="L267" s="37">
        <f t="shared" si="9"/>
        <v>0</v>
      </c>
    </row>
    <row r="268" spans="4:12" x14ac:dyDescent="0.2">
      <c r="D268" s="416">
        <f>_xlfn.XLOOKUP(C:C,Table1[for Import to Bank Register dropdown],Table1[for Pivot],0,0,1)</f>
        <v>0</v>
      </c>
      <c r="E268" s="422"/>
      <c r="F268" s="160">
        <f t="shared" si="8"/>
        <v>3333333</v>
      </c>
      <c r="G268" s="394">
        <f>G267+Bank3[[#This Row],[Money in/ (Money out)]]</f>
        <v>0</v>
      </c>
      <c r="I268" s="395">
        <f>IF(OR(C268="150 Directors advances", C268="120 accounts receivable", C268="720.2 Automobile - Insurance", C268="720.3 Automobile - License", C268="870.4 Rent - Insurance", C268="870.6 Rent - Property Tax", C268="870.7 Rent - Homeoffice", C268="870.9 Rent - Water"),
   0,
   IF(Dashboard!$F$5="Quick",
      IF(OR(C268="190 Automobile",C268="200 computer hardware",C268="210 Computer software",C268="220 Quickbooks software",C268="230 Office equipment",C268="240 Office furniture"),
         E268-(E268/(1+Dashboard!$F$4)),
         0
      ),
      IF(C268="750 Business promotion",
         E268-(E268/(1+4.793/100)),
         E268-(E268/(1+Dashboard!$F$4))
      )
   )
)</f>
        <v>0</v>
      </c>
      <c r="J268" s="40">
        <f>Bank3[[#This Row],[Money in/ (Money out)]]-Bank3[[#This Row],[GST/HST]]</f>
        <v>0</v>
      </c>
      <c r="L268" s="37">
        <f t="shared" si="9"/>
        <v>0</v>
      </c>
    </row>
    <row r="269" spans="4:12" x14ac:dyDescent="0.2">
      <c r="D269" s="416">
        <f>_xlfn.XLOOKUP(C:C,Table1[for Import to Bank Register dropdown],Table1[for Pivot],0,0,1)</f>
        <v>0</v>
      </c>
      <c r="E269" s="422"/>
      <c r="F269" s="160">
        <f t="shared" si="8"/>
        <v>3333333</v>
      </c>
      <c r="G269" s="394">
        <f>G268+Bank3[[#This Row],[Money in/ (Money out)]]</f>
        <v>0</v>
      </c>
      <c r="I269" s="395">
        <f>IF(OR(C269="150 Directors advances", C269="120 accounts receivable", C269="720.2 Automobile - Insurance", C269="720.3 Automobile - License", C269="870.4 Rent - Insurance", C269="870.6 Rent - Property Tax", C269="870.7 Rent - Homeoffice", C269="870.9 Rent - Water"),
   0,
   IF(Dashboard!$F$5="Quick",
      IF(OR(C269="190 Automobile",C269="200 computer hardware",C269="210 Computer software",C269="220 Quickbooks software",C269="230 Office equipment",C269="240 Office furniture"),
         E269-(E269/(1+Dashboard!$F$4)),
         0
      ),
      IF(C269="750 Business promotion",
         E269-(E269/(1+4.793/100)),
         E269-(E269/(1+Dashboard!$F$4))
      )
   )
)</f>
        <v>0</v>
      </c>
      <c r="J269" s="40">
        <f>Bank3[[#This Row],[Money in/ (Money out)]]-Bank3[[#This Row],[GST/HST]]</f>
        <v>0</v>
      </c>
      <c r="L269" s="37">
        <f t="shared" si="9"/>
        <v>0</v>
      </c>
    </row>
    <row r="270" spans="4:12" x14ac:dyDescent="0.2">
      <c r="D270" s="416">
        <f>_xlfn.XLOOKUP(C:C,Table1[for Import to Bank Register dropdown],Table1[for Pivot],0,0,1)</f>
        <v>0</v>
      </c>
      <c r="E270" s="422"/>
      <c r="F270" s="160">
        <f t="shared" si="8"/>
        <v>3333333</v>
      </c>
      <c r="G270" s="394">
        <f>G269+Bank3[[#This Row],[Money in/ (Money out)]]</f>
        <v>0</v>
      </c>
      <c r="I270" s="395">
        <f>IF(OR(C270="150 Directors advances", C270="120 accounts receivable", C270="720.2 Automobile - Insurance", C270="720.3 Automobile - License", C270="870.4 Rent - Insurance", C270="870.6 Rent - Property Tax", C270="870.7 Rent - Homeoffice", C270="870.9 Rent - Water"),
   0,
   IF(Dashboard!$F$5="Quick",
      IF(OR(C270="190 Automobile",C270="200 computer hardware",C270="210 Computer software",C270="220 Quickbooks software",C270="230 Office equipment",C270="240 Office furniture"),
         E270-(E270/(1+Dashboard!$F$4)),
         0
      ),
      IF(C270="750 Business promotion",
         E270-(E270/(1+4.793/100)),
         E270-(E270/(1+Dashboard!$F$4))
      )
   )
)</f>
        <v>0</v>
      </c>
      <c r="J270" s="40">
        <f>Bank3[[#This Row],[Money in/ (Money out)]]-Bank3[[#This Row],[GST/HST]]</f>
        <v>0</v>
      </c>
      <c r="L270" s="37">
        <f t="shared" si="9"/>
        <v>0</v>
      </c>
    </row>
    <row r="271" spans="4:12" x14ac:dyDescent="0.2">
      <c r="D271" s="416">
        <f>_xlfn.XLOOKUP(C:C,Table1[for Import to Bank Register dropdown],Table1[for Pivot],0,0,1)</f>
        <v>0</v>
      </c>
      <c r="E271" s="422"/>
      <c r="F271" s="160">
        <f t="shared" si="8"/>
        <v>3333333</v>
      </c>
      <c r="G271" s="394">
        <f>G270+Bank3[[#This Row],[Money in/ (Money out)]]</f>
        <v>0</v>
      </c>
      <c r="I271" s="395">
        <f>IF(OR(C271="150 Directors advances", C271="120 accounts receivable", C271="720.2 Automobile - Insurance", C271="720.3 Automobile - License", C271="870.4 Rent - Insurance", C271="870.6 Rent - Property Tax", C271="870.7 Rent - Homeoffice", C271="870.9 Rent - Water"),
   0,
   IF(Dashboard!$F$5="Quick",
      IF(OR(C271="190 Automobile",C271="200 computer hardware",C271="210 Computer software",C271="220 Quickbooks software",C271="230 Office equipment",C271="240 Office furniture"),
         E271-(E271/(1+Dashboard!$F$4)),
         0
      ),
      IF(C271="750 Business promotion",
         E271-(E271/(1+4.793/100)),
         E271-(E271/(1+Dashboard!$F$4))
      )
   )
)</f>
        <v>0</v>
      </c>
      <c r="J271" s="40">
        <f>Bank3[[#This Row],[Money in/ (Money out)]]-Bank3[[#This Row],[GST/HST]]</f>
        <v>0</v>
      </c>
      <c r="L271" s="37">
        <f t="shared" si="9"/>
        <v>0</v>
      </c>
    </row>
    <row r="272" spans="4:12" x14ac:dyDescent="0.2">
      <c r="D272" s="416">
        <f>_xlfn.XLOOKUP(C:C,Table1[for Import to Bank Register dropdown],Table1[for Pivot],0,0,1)</f>
        <v>0</v>
      </c>
      <c r="E272" s="422"/>
      <c r="F272" s="160">
        <f t="shared" si="8"/>
        <v>3333333</v>
      </c>
      <c r="G272" s="394">
        <f>G271+Bank3[[#This Row],[Money in/ (Money out)]]</f>
        <v>0</v>
      </c>
      <c r="I272" s="395">
        <f>IF(OR(C272="150 Directors advances", C272="120 accounts receivable", C272="720.2 Automobile - Insurance", C272="720.3 Automobile - License", C272="870.4 Rent - Insurance", C272="870.6 Rent - Property Tax", C272="870.7 Rent - Homeoffice", C272="870.9 Rent - Water"),
   0,
   IF(Dashboard!$F$5="Quick",
      IF(OR(C272="190 Automobile",C272="200 computer hardware",C272="210 Computer software",C272="220 Quickbooks software",C272="230 Office equipment",C272="240 Office furniture"),
         E272-(E272/(1+Dashboard!$F$4)),
         0
      ),
      IF(C272="750 Business promotion",
         E272-(E272/(1+4.793/100)),
         E272-(E272/(1+Dashboard!$F$4))
      )
   )
)</f>
        <v>0</v>
      </c>
      <c r="J272" s="40">
        <f>Bank3[[#This Row],[Money in/ (Money out)]]-Bank3[[#This Row],[GST/HST]]</f>
        <v>0</v>
      </c>
      <c r="L272" s="37">
        <f t="shared" si="9"/>
        <v>0</v>
      </c>
    </row>
    <row r="273" spans="4:12" x14ac:dyDescent="0.2">
      <c r="D273" s="416">
        <f>_xlfn.XLOOKUP(C:C,Table1[for Import to Bank Register dropdown],Table1[for Pivot],0,0,1)</f>
        <v>0</v>
      </c>
      <c r="E273" s="422"/>
      <c r="F273" s="160">
        <f t="shared" si="8"/>
        <v>3333333</v>
      </c>
      <c r="G273" s="394">
        <f>G272+Bank3[[#This Row],[Money in/ (Money out)]]</f>
        <v>0</v>
      </c>
      <c r="I273" s="395">
        <f>IF(OR(C273="150 Directors advances", C273="120 accounts receivable", C273="720.2 Automobile - Insurance", C273="720.3 Automobile - License", C273="870.4 Rent - Insurance", C273="870.6 Rent - Property Tax", C273="870.7 Rent - Homeoffice", C273="870.9 Rent - Water"),
   0,
   IF(Dashboard!$F$5="Quick",
      IF(OR(C273="190 Automobile",C273="200 computer hardware",C273="210 Computer software",C273="220 Quickbooks software",C273="230 Office equipment",C273="240 Office furniture"),
         E273-(E273/(1+Dashboard!$F$4)),
         0
      ),
      IF(C273="750 Business promotion",
         E273-(E273/(1+4.793/100)),
         E273-(E273/(1+Dashboard!$F$4))
      )
   )
)</f>
        <v>0</v>
      </c>
      <c r="J273" s="40">
        <f>Bank3[[#This Row],[Money in/ (Money out)]]-Bank3[[#This Row],[GST/HST]]</f>
        <v>0</v>
      </c>
      <c r="L273" s="37">
        <f t="shared" si="9"/>
        <v>0</v>
      </c>
    </row>
    <row r="274" spans="4:12" x14ac:dyDescent="0.2">
      <c r="D274" s="416">
        <f>_xlfn.XLOOKUP(C:C,Table1[for Import to Bank Register dropdown],Table1[for Pivot],0,0,1)</f>
        <v>0</v>
      </c>
      <c r="E274" s="422"/>
      <c r="F274" s="160">
        <f t="shared" si="8"/>
        <v>3333333</v>
      </c>
      <c r="G274" s="394">
        <f>G273+Bank3[[#This Row],[Money in/ (Money out)]]</f>
        <v>0</v>
      </c>
      <c r="I274" s="395">
        <f>IF(OR(C274="150 Directors advances", C274="120 accounts receivable", C274="720.2 Automobile - Insurance", C274="720.3 Automobile - License", C274="870.4 Rent - Insurance", C274="870.6 Rent - Property Tax", C274="870.7 Rent - Homeoffice", C274="870.9 Rent - Water"),
   0,
   IF(Dashboard!$F$5="Quick",
      IF(OR(C274="190 Automobile",C274="200 computer hardware",C274="210 Computer software",C274="220 Quickbooks software",C274="230 Office equipment",C274="240 Office furniture"),
         E274-(E274/(1+Dashboard!$F$4)),
         0
      ),
      IF(C274="750 Business promotion",
         E274-(E274/(1+4.793/100)),
         E274-(E274/(1+Dashboard!$F$4))
      )
   )
)</f>
        <v>0</v>
      </c>
      <c r="J274" s="40">
        <f>Bank3[[#This Row],[Money in/ (Money out)]]-Bank3[[#This Row],[GST/HST]]</f>
        <v>0</v>
      </c>
      <c r="L274" s="37">
        <f t="shared" si="9"/>
        <v>0</v>
      </c>
    </row>
    <row r="275" spans="4:12" x14ac:dyDescent="0.2">
      <c r="D275" s="416">
        <f>_xlfn.XLOOKUP(C:C,Table1[for Import to Bank Register dropdown],Table1[for Pivot],0,0,1)</f>
        <v>0</v>
      </c>
      <c r="E275" s="422"/>
      <c r="F275" s="160">
        <f t="shared" si="8"/>
        <v>3333333</v>
      </c>
      <c r="G275" s="394">
        <f>G274+Bank3[[#This Row],[Money in/ (Money out)]]</f>
        <v>0</v>
      </c>
      <c r="I275" s="395">
        <f>IF(OR(C275="150 Directors advances", C275="120 accounts receivable", C275="720.2 Automobile - Insurance", C275="720.3 Automobile - License", C275="870.4 Rent - Insurance", C275="870.6 Rent - Property Tax", C275="870.7 Rent - Homeoffice", C275="870.9 Rent - Water"),
   0,
   IF(Dashboard!$F$5="Quick",
      IF(OR(C275="190 Automobile",C275="200 computer hardware",C275="210 Computer software",C275="220 Quickbooks software",C275="230 Office equipment",C275="240 Office furniture"),
         E275-(E275/(1+Dashboard!$F$4)),
         0
      ),
      IF(C275="750 Business promotion",
         E275-(E275/(1+4.793/100)),
         E275-(E275/(1+Dashboard!$F$4))
      )
   )
)</f>
        <v>0</v>
      </c>
      <c r="J275" s="40">
        <f>Bank3[[#This Row],[Money in/ (Money out)]]-Bank3[[#This Row],[GST/HST]]</f>
        <v>0</v>
      </c>
      <c r="L275" s="37">
        <f t="shared" si="9"/>
        <v>0</v>
      </c>
    </row>
    <row r="276" spans="4:12" x14ac:dyDescent="0.2">
      <c r="D276" s="416">
        <f>_xlfn.XLOOKUP(C:C,Table1[for Import to Bank Register dropdown],Table1[for Pivot],0,0,1)</f>
        <v>0</v>
      </c>
      <c r="E276" s="422"/>
      <c r="F276" s="160">
        <f t="shared" si="8"/>
        <v>3333333</v>
      </c>
      <c r="G276" s="394">
        <f>G275+Bank3[[#This Row],[Money in/ (Money out)]]</f>
        <v>0</v>
      </c>
      <c r="I276" s="395">
        <f>IF(OR(C276="150 Directors advances", C276="120 accounts receivable", C276="720.2 Automobile - Insurance", C276="720.3 Automobile - License", C276="870.4 Rent - Insurance", C276="870.6 Rent - Property Tax", C276="870.7 Rent - Homeoffice", C276="870.9 Rent - Water"),
   0,
   IF(Dashboard!$F$5="Quick",
      IF(OR(C276="190 Automobile",C276="200 computer hardware",C276="210 Computer software",C276="220 Quickbooks software",C276="230 Office equipment",C276="240 Office furniture"),
         E276-(E276/(1+Dashboard!$F$4)),
         0
      ),
      IF(C276="750 Business promotion",
         E276-(E276/(1+4.793/100)),
         E276-(E276/(1+Dashboard!$F$4))
      )
   )
)</f>
        <v>0</v>
      </c>
      <c r="J276" s="40">
        <f>Bank3[[#This Row],[Money in/ (Money out)]]-Bank3[[#This Row],[GST/HST]]</f>
        <v>0</v>
      </c>
      <c r="L276" s="37">
        <f t="shared" si="9"/>
        <v>0</v>
      </c>
    </row>
    <row r="277" spans="4:12" x14ac:dyDescent="0.2">
      <c r="D277" s="416">
        <f>_xlfn.XLOOKUP(C:C,Table1[for Import to Bank Register dropdown],Table1[for Pivot],0,0,1)</f>
        <v>0</v>
      </c>
      <c r="E277" s="422"/>
      <c r="F277" s="160">
        <f t="shared" si="8"/>
        <v>3333333</v>
      </c>
      <c r="G277" s="394">
        <f>G276+Bank3[[#This Row],[Money in/ (Money out)]]</f>
        <v>0</v>
      </c>
      <c r="I277" s="395">
        <f>IF(OR(C277="150 Directors advances", C277="120 accounts receivable", C277="720.2 Automobile - Insurance", C277="720.3 Automobile - License", C277="870.4 Rent - Insurance", C277="870.6 Rent - Property Tax", C277="870.7 Rent - Homeoffice", C277="870.9 Rent - Water"),
   0,
   IF(Dashboard!$F$5="Quick",
      IF(OR(C277="190 Automobile",C277="200 computer hardware",C277="210 Computer software",C277="220 Quickbooks software",C277="230 Office equipment",C277="240 Office furniture"),
         E277-(E277/(1+Dashboard!$F$4)),
         0
      ),
      IF(C277="750 Business promotion",
         E277-(E277/(1+4.793/100)),
         E277-(E277/(1+Dashboard!$F$4))
      )
   )
)</f>
        <v>0</v>
      </c>
      <c r="J277" s="40">
        <f>Bank3[[#This Row],[Money in/ (Money out)]]-Bank3[[#This Row],[GST/HST]]</f>
        <v>0</v>
      </c>
      <c r="L277" s="37">
        <f t="shared" si="9"/>
        <v>0</v>
      </c>
    </row>
    <row r="278" spans="4:12" x14ac:dyDescent="0.2">
      <c r="D278" s="416">
        <f>_xlfn.XLOOKUP(C:C,Table1[for Import to Bank Register dropdown],Table1[for Pivot],0,0,1)</f>
        <v>0</v>
      </c>
      <c r="E278" s="422"/>
      <c r="F278" s="160">
        <f t="shared" si="8"/>
        <v>3333333</v>
      </c>
      <c r="G278" s="394">
        <f>G277+Bank3[[#This Row],[Money in/ (Money out)]]</f>
        <v>0</v>
      </c>
      <c r="I278" s="395">
        <f>IF(OR(C278="150 Directors advances", C278="120 accounts receivable", C278="720.2 Automobile - Insurance", C278="720.3 Automobile - License", C278="870.4 Rent - Insurance", C278="870.6 Rent - Property Tax", C278="870.7 Rent - Homeoffice", C278="870.9 Rent - Water"),
   0,
   IF(Dashboard!$F$5="Quick",
      IF(OR(C278="190 Automobile",C278="200 computer hardware",C278="210 Computer software",C278="220 Quickbooks software",C278="230 Office equipment",C278="240 Office furniture"),
         E278-(E278/(1+Dashboard!$F$4)),
         0
      ),
      IF(C278="750 Business promotion",
         E278-(E278/(1+4.793/100)),
         E278-(E278/(1+Dashboard!$F$4))
      )
   )
)</f>
        <v>0</v>
      </c>
      <c r="J278" s="40">
        <f>Bank3[[#This Row],[Money in/ (Money out)]]-Bank3[[#This Row],[GST/HST]]</f>
        <v>0</v>
      </c>
      <c r="L278" s="37">
        <f t="shared" si="9"/>
        <v>0</v>
      </c>
    </row>
    <row r="279" spans="4:12" x14ac:dyDescent="0.2">
      <c r="D279" s="416">
        <f>_xlfn.XLOOKUP(C:C,Table1[for Import to Bank Register dropdown],Table1[for Pivot],0,0,1)</f>
        <v>0</v>
      </c>
      <c r="E279" s="422"/>
      <c r="F279" s="160">
        <f t="shared" si="8"/>
        <v>3333333</v>
      </c>
      <c r="G279" s="394">
        <f>G278+Bank3[[#This Row],[Money in/ (Money out)]]</f>
        <v>0</v>
      </c>
      <c r="I279" s="395">
        <f>IF(OR(C279="150 Directors advances", C279="120 accounts receivable", C279="720.2 Automobile - Insurance", C279="720.3 Automobile - License", C279="870.4 Rent - Insurance", C279="870.6 Rent - Property Tax", C279="870.7 Rent - Homeoffice", C279="870.9 Rent - Water"),
   0,
   IF(Dashboard!$F$5="Quick",
      IF(OR(C279="190 Automobile",C279="200 computer hardware",C279="210 Computer software",C279="220 Quickbooks software",C279="230 Office equipment",C279="240 Office furniture"),
         E279-(E279/(1+Dashboard!$F$4)),
         0
      ),
      IF(C279="750 Business promotion",
         E279-(E279/(1+4.793/100)),
         E279-(E279/(1+Dashboard!$F$4))
      )
   )
)</f>
        <v>0</v>
      </c>
      <c r="J279" s="40">
        <f>Bank3[[#This Row],[Money in/ (Money out)]]-Bank3[[#This Row],[GST/HST]]</f>
        <v>0</v>
      </c>
      <c r="L279" s="37">
        <f t="shared" si="9"/>
        <v>0</v>
      </c>
    </row>
    <row r="280" spans="4:12" x14ac:dyDescent="0.2">
      <c r="D280" s="416">
        <f>_xlfn.XLOOKUP(C:C,Table1[for Import to Bank Register dropdown],Table1[for Pivot],0,0,1)</f>
        <v>0</v>
      </c>
      <c r="E280" s="422"/>
      <c r="F280" s="160">
        <f t="shared" si="8"/>
        <v>3333333</v>
      </c>
      <c r="G280" s="394">
        <f>G279+Bank3[[#This Row],[Money in/ (Money out)]]</f>
        <v>0</v>
      </c>
      <c r="I280" s="395">
        <f>IF(OR(C280="150 Directors advances", C280="120 accounts receivable", C280="720.2 Automobile - Insurance", C280="720.3 Automobile - License", C280="870.4 Rent - Insurance", C280="870.6 Rent - Property Tax", C280="870.7 Rent - Homeoffice", C280="870.9 Rent - Water"),
   0,
   IF(Dashboard!$F$5="Quick",
      IF(OR(C280="190 Automobile",C280="200 computer hardware",C280="210 Computer software",C280="220 Quickbooks software",C280="230 Office equipment",C280="240 Office furniture"),
         E280-(E280/(1+Dashboard!$F$4)),
         0
      ),
      IF(C280="750 Business promotion",
         E280-(E280/(1+4.793/100)),
         E280-(E280/(1+Dashboard!$F$4))
      )
   )
)</f>
        <v>0</v>
      </c>
      <c r="J280" s="40">
        <f>Bank3[[#This Row],[Money in/ (Money out)]]-Bank3[[#This Row],[GST/HST]]</f>
        <v>0</v>
      </c>
      <c r="L280" s="37">
        <f t="shared" si="9"/>
        <v>0</v>
      </c>
    </row>
    <row r="281" spans="4:12" x14ac:dyDescent="0.2">
      <c r="D281" s="416">
        <f>_xlfn.XLOOKUP(C:C,Table1[for Import to Bank Register dropdown],Table1[for Pivot],0,0,1)</f>
        <v>0</v>
      </c>
      <c r="E281" s="422"/>
      <c r="F281" s="160">
        <f t="shared" si="8"/>
        <v>3333333</v>
      </c>
      <c r="G281" s="394">
        <f>G280+Bank3[[#This Row],[Money in/ (Money out)]]</f>
        <v>0</v>
      </c>
      <c r="I281" s="395">
        <f>IF(OR(C281="150 Directors advances", C281="120 accounts receivable", C281="720.2 Automobile - Insurance", C281="720.3 Automobile - License", C281="870.4 Rent - Insurance", C281="870.6 Rent - Property Tax", C281="870.7 Rent - Homeoffice", C281="870.9 Rent - Water"),
   0,
   IF(Dashboard!$F$5="Quick",
      IF(OR(C281="190 Automobile",C281="200 computer hardware",C281="210 Computer software",C281="220 Quickbooks software",C281="230 Office equipment",C281="240 Office furniture"),
         E281-(E281/(1+Dashboard!$F$4)),
         0
      ),
      IF(C281="750 Business promotion",
         E281-(E281/(1+4.793/100)),
         E281-(E281/(1+Dashboard!$F$4))
      )
   )
)</f>
        <v>0</v>
      </c>
      <c r="J281" s="40">
        <f>Bank3[[#This Row],[Money in/ (Money out)]]-Bank3[[#This Row],[GST/HST]]</f>
        <v>0</v>
      </c>
      <c r="L281" s="37">
        <f t="shared" si="9"/>
        <v>0</v>
      </c>
    </row>
    <row r="282" spans="4:12" x14ac:dyDescent="0.2">
      <c r="D282" s="416">
        <f>_xlfn.XLOOKUP(C:C,Table1[for Import to Bank Register dropdown],Table1[for Pivot],0,0,1)</f>
        <v>0</v>
      </c>
      <c r="E282" s="422"/>
      <c r="F282" s="160">
        <f t="shared" si="8"/>
        <v>3333333</v>
      </c>
      <c r="G282" s="394">
        <f>G281+Bank3[[#This Row],[Money in/ (Money out)]]</f>
        <v>0</v>
      </c>
      <c r="I282" s="395">
        <f>IF(OR(C282="150 Directors advances", C282="120 accounts receivable", C282="720.2 Automobile - Insurance", C282="720.3 Automobile - License", C282="870.4 Rent - Insurance", C282="870.6 Rent - Property Tax", C282="870.7 Rent - Homeoffice", C282="870.9 Rent - Water"),
   0,
   IF(Dashboard!$F$5="Quick",
      IF(OR(C282="190 Automobile",C282="200 computer hardware",C282="210 Computer software",C282="220 Quickbooks software",C282="230 Office equipment",C282="240 Office furniture"),
         E282-(E282/(1+Dashboard!$F$4)),
         0
      ),
      IF(C282="750 Business promotion",
         E282-(E282/(1+4.793/100)),
         E282-(E282/(1+Dashboard!$F$4))
      )
   )
)</f>
        <v>0</v>
      </c>
      <c r="J282" s="40">
        <f>Bank3[[#This Row],[Money in/ (Money out)]]-Bank3[[#This Row],[GST/HST]]</f>
        <v>0</v>
      </c>
      <c r="L282" s="37">
        <f t="shared" si="9"/>
        <v>0</v>
      </c>
    </row>
    <row r="283" spans="4:12" x14ac:dyDescent="0.2">
      <c r="D283" s="416">
        <f>_xlfn.XLOOKUP(C:C,Table1[for Import to Bank Register dropdown],Table1[for Pivot],0,0,1)</f>
        <v>0</v>
      </c>
      <c r="E283" s="422"/>
      <c r="F283" s="160">
        <f t="shared" si="8"/>
        <v>3333333</v>
      </c>
      <c r="G283" s="394">
        <f>G282+Bank3[[#This Row],[Money in/ (Money out)]]</f>
        <v>0</v>
      </c>
      <c r="I283" s="395">
        <f>IF(OR(C283="150 Directors advances", C283="120 accounts receivable", C283="720.2 Automobile - Insurance", C283="720.3 Automobile - License", C283="870.4 Rent - Insurance", C283="870.6 Rent - Property Tax", C283="870.7 Rent - Homeoffice", C283="870.9 Rent - Water"),
   0,
   IF(Dashboard!$F$5="Quick",
      IF(OR(C283="190 Automobile",C283="200 computer hardware",C283="210 Computer software",C283="220 Quickbooks software",C283="230 Office equipment",C283="240 Office furniture"),
         E283-(E283/(1+Dashboard!$F$4)),
         0
      ),
      IF(C283="750 Business promotion",
         E283-(E283/(1+4.793/100)),
         E283-(E283/(1+Dashboard!$F$4))
      )
   )
)</f>
        <v>0</v>
      </c>
      <c r="J283" s="40">
        <f>Bank3[[#This Row],[Money in/ (Money out)]]-Bank3[[#This Row],[GST/HST]]</f>
        <v>0</v>
      </c>
      <c r="L283" s="37">
        <f t="shared" si="9"/>
        <v>0</v>
      </c>
    </row>
    <row r="284" spans="4:12" x14ac:dyDescent="0.2">
      <c r="D284" s="416">
        <f>_xlfn.XLOOKUP(C:C,Table1[for Import to Bank Register dropdown],Table1[for Pivot],0,0,1)</f>
        <v>0</v>
      </c>
      <c r="E284" s="422"/>
      <c r="F284" s="160">
        <f t="shared" si="8"/>
        <v>3333333</v>
      </c>
      <c r="G284" s="394">
        <f>G283+Bank3[[#This Row],[Money in/ (Money out)]]</f>
        <v>0</v>
      </c>
      <c r="I284" s="395">
        <f>IF(OR(C284="150 Directors advances", C284="120 accounts receivable", C284="720.2 Automobile - Insurance", C284="720.3 Automobile - License", C284="870.4 Rent - Insurance", C284="870.6 Rent - Property Tax", C284="870.7 Rent - Homeoffice", C284="870.9 Rent - Water"),
   0,
   IF(Dashboard!$F$5="Quick",
      IF(OR(C284="190 Automobile",C284="200 computer hardware",C284="210 Computer software",C284="220 Quickbooks software",C284="230 Office equipment",C284="240 Office furniture"),
         E284-(E284/(1+Dashboard!$F$4)),
         0
      ),
      IF(C284="750 Business promotion",
         E284-(E284/(1+4.793/100)),
         E284-(E284/(1+Dashboard!$F$4))
      )
   )
)</f>
        <v>0</v>
      </c>
      <c r="J284" s="40">
        <f>Bank3[[#This Row],[Money in/ (Money out)]]-Bank3[[#This Row],[GST/HST]]</f>
        <v>0</v>
      </c>
      <c r="L284" s="37">
        <f t="shared" si="9"/>
        <v>0</v>
      </c>
    </row>
    <row r="285" spans="4:12" x14ac:dyDescent="0.2">
      <c r="D285" s="416">
        <f>_xlfn.XLOOKUP(C:C,Table1[for Import to Bank Register dropdown],Table1[for Pivot],0,0,1)</f>
        <v>0</v>
      </c>
      <c r="E285" s="422"/>
      <c r="F285" s="160">
        <f t="shared" si="8"/>
        <v>3333333</v>
      </c>
      <c r="G285" s="394">
        <f>G284+Bank3[[#This Row],[Money in/ (Money out)]]</f>
        <v>0</v>
      </c>
      <c r="I285" s="395">
        <f>IF(OR(C285="150 Directors advances", C285="120 accounts receivable", C285="720.2 Automobile - Insurance", C285="720.3 Automobile - License", C285="870.4 Rent - Insurance", C285="870.6 Rent - Property Tax", C285="870.7 Rent - Homeoffice", C285="870.9 Rent - Water"),
   0,
   IF(Dashboard!$F$5="Quick",
      IF(OR(C285="190 Automobile",C285="200 computer hardware",C285="210 Computer software",C285="220 Quickbooks software",C285="230 Office equipment",C285="240 Office furniture"),
         E285-(E285/(1+Dashboard!$F$4)),
         0
      ),
      IF(C285="750 Business promotion",
         E285-(E285/(1+4.793/100)),
         E285-(E285/(1+Dashboard!$F$4))
      )
   )
)</f>
        <v>0</v>
      </c>
      <c r="J285" s="40">
        <f>Bank3[[#This Row],[Money in/ (Money out)]]-Bank3[[#This Row],[GST/HST]]</f>
        <v>0</v>
      </c>
      <c r="L285" s="37">
        <f t="shared" si="9"/>
        <v>0</v>
      </c>
    </row>
    <row r="286" spans="4:12" x14ac:dyDescent="0.2">
      <c r="D286" s="416">
        <f>_xlfn.XLOOKUP(C:C,Table1[for Import to Bank Register dropdown],Table1[for Pivot],0,0,1)</f>
        <v>0</v>
      </c>
      <c r="E286" s="422"/>
      <c r="F286" s="160">
        <f t="shared" si="8"/>
        <v>3333333</v>
      </c>
      <c r="G286" s="394">
        <f>G285+Bank3[[#This Row],[Money in/ (Money out)]]</f>
        <v>0</v>
      </c>
      <c r="I286" s="395">
        <f>IF(OR(C286="150 Directors advances", C286="120 accounts receivable", C286="720.2 Automobile - Insurance", C286="720.3 Automobile - License", C286="870.4 Rent - Insurance", C286="870.6 Rent - Property Tax", C286="870.7 Rent - Homeoffice", C286="870.9 Rent - Water"),
   0,
   IF(Dashboard!$F$5="Quick",
      IF(OR(C286="190 Automobile",C286="200 computer hardware",C286="210 Computer software",C286="220 Quickbooks software",C286="230 Office equipment",C286="240 Office furniture"),
         E286-(E286/(1+Dashboard!$F$4)),
         0
      ),
      IF(C286="750 Business promotion",
         E286-(E286/(1+4.793/100)),
         E286-(E286/(1+Dashboard!$F$4))
      )
   )
)</f>
        <v>0</v>
      </c>
      <c r="J286" s="40">
        <f>Bank3[[#This Row],[Money in/ (Money out)]]-Bank3[[#This Row],[GST/HST]]</f>
        <v>0</v>
      </c>
      <c r="L286" s="37">
        <f t="shared" si="9"/>
        <v>0</v>
      </c>
    </row>
    <row r="287" spans="4:12" x14ac:dyDescent="0.2">
      <c r="D287" s="416">
        <f>_xlfn.XLOOKUP(C:C,Table1[for Import to Bank Register dropdown],Table1[for Pivot],0,0,1)</f>
        <v>0</v>
      </c>
      <c r="E287" s="422"/>
      <c r="F287" s="160">
        <f t="shared" si="8"/>
        <v>3333333</v>
      </c>
      <c r="G287" s="394">
        <f>G286+Bank3[[#This Row],[Money in/ (Money out)]]</f>
        <v>0</v>
      </c>
      <c r="I287" s="395">
        <f>IF(OR(C287="150 Directors advances", C287="120 accounts receivable", C287="720.2 Automobile - Insurance", C287="720.3 Automobile - License", C287="870.4 Rent - Insurance", C287="870.6 Rent - Property Tax", C287="870.7 Rent - Homeoffice", C287="870.9 Rent - Water"),
   0,
   IF(Dashboard!$F$5="Quick",
      IF(OR(C287="190 Automobile",C287="200 computer hardware",C287="210 Computer software",C287="220 Quickbooks software",C287="230 Office equipment",C287="240 Office furniture"),
         E287-(E287/(1+Dashboard!$F$4)),
         0
      ),
      IF(C287="750 Business promotion",
         E287-(E287/(1+4.793/100)),
         E287-(E287/(1+Dashboard!$F$4))
      )
   )
)</f>
        <v>0</v>
      </c>
      <c r="J287" s="40">
        <f>Bank3[[#This Row],[Money in/ (Money out)]]-Bank3[[#This Row],[GST/HST]]</f>
        <v>0</v>
      </c>
      <c r="L287" s="37">
        <f t="shared" si="9"/>
        <v>0</v>
      </c>
    </row>
    <row r="288" spans="4:12" x14ac:dyDescent="0.2">
      <c r="D288" s="416">
        <f>_xlfn.XLOOKUP(C:C,Table1[for Import to Bank Register dropdown],Table1[for Pivot],0,0,1)</f>
        <v>0</v>
      </c>
      <c r="E288" s="422"/>
      <c r="F288" s="160">
        <f t="shared" si="8"/>
        <v>3333333</v>
      </c>
      <c r="G288" s="394">
        <f>G287+Bank3[[#This Row],[Money in/ (Money out)]]</f>
        <v>0</v>
      </c>
      <c r="I288" s="395">
        <f>IF(OR(C288="150 Directors advances", C288="120 accounts receivable", C288="720.2 Automobile - Insurance", C288="720.3 Automobile - License", C288="870.4 Rent - Insurance", C288="870.6 Rent - Property Tax", C288="870.7 Rent - Homeoffice", C288="870.9 Rent - Water"),
   0,
   IF(Dashboard!$F$5="Quick",
      IF(OR(C288="190 Automobile",C288="200 computer hardware",C288="210 Computer software",C288="220 Quickbooks software",C288="230 Office equipment",C288="240 Office furniture"),
         E288-(E288/(1+Dashboard!$F$4)),
         0
      ),
      IF(C288="750 Business promotion",
         E288-(E288/(1+4.793/100)),
         E288-(E288/(1+Dashboard!$F$4))
      )
   )
)</f>
        <v>0</v>
      </c>
      <c r="J288" s="40">
        <f>Bank3[[#This Row],[Money in/ (Money out)]]-Bank3[[#This Row],[GST/HST]]</f>
        <v>0</v>
      </c>
      <c r="L288" s="37">
        <f t="shared" si="9"/>
        <v>0</v>
      </c>
    </row>
    <row r="289" spans="4:12" x14ac:dyDescent="0.2">
      <c r="D289" s="416">
        <f>_xlfn.XLOOKUP(C:C,Table1[for Import to Bank Register dropdown],Table1[for Pivot],0,0,1)</f>
        <v>0</v>
      </c>
      <c r="E289" s="422"/>
      <c r="F289" s="160">
        <f t="shared" si="8"/>
        <v>3333333</v>
      </c>
      <c r="G289" s="394">
        <f>G288+Bank3[[#This Row],[Money in/ (Money out)]]</f>
        <v>0</v>
      </c>
      <c r="I289" s="395">
        <f>IF(OR(C289="150 Directors advances", C289="120 accounts receivable", C289="720.2 Automobile - Insurance", C289="720.3 Automobile - License", C289="870.4 Rent - Insurance", C289="870.6 Rent - Property Tax", C289="870.7 Rent - Homeoffice", C289="870.9 Rent - Water"),
   0,
   IF(Dashboard!$F$5="Quick",
      IF(OR(C289="190 Automobile",C289="200 computer hardware",C289="210 Computer software",C289="220 Quickbooks software",C289="230 Office equipment",C289="240 Office furniture"),
         E289-(E289/(1+Dashboard!$F$4)),
         0
      ),
      IF(C289="750 Business promotion",
         E289-(E289/(1+4.793/100)),
         E289-(E289/(1+Dashboard!$F$4))
      )
   )
)</f>
        <v>0</v>
      </c>
      <c r="J289" s="40">
        <f>Bank3[[#This Row],[Money in/ (Money out)]]-Bank3[[#This Row],[GST/HST]]</f>
        <v>0</v>
      </c>
      <c r="L289" s="37">
        <f t="shared" si="9"/>
        <v>0</v>
      </c>
    </row>
    <row r="290" spans="4:12" x14ac:dyDescent="0.2">
      <c r="D290" s="416">
        <f>_xlfn.XLOOKUP(C:C,Table1[for Import to Bank Register dropdown],Table1[for Pivot],0,0,1)</f>
        <v>0</v>
      </c>
      <c r="E290" s="422"/>
      <c r="F290" s="160">
        <f t="shared" si="8"/>
        <v>3333333</v>
      </c>
      <c r="G290" s="394">
        <f>G289+Bank3[[#This Row],[Money in/ (Money out)]]</f>
        <v>0</v>
      </c>
      <c r="I290" s="395">
        <f>IF(OR(C290="150 Directors advances", C290="120 accounts receivable", C290="720.2 Automobile - Insurance", C290="720.3 Automobile - License", C290="870.4 Rent - Insurance", C290="870.6 Rent - Property Tax", C290="870.7 Rent - Homeoffice", C290="870.9 Rent - Water"),
   0,
   IF(Dashboard!$F$5="Quick",
      IF(OR(C290="190 Automobile",C290="200 computer hardware",C290="210 Computer software",C290="220 Quickbooks software",C290="230 Office equipment",C290="240 Office furniture"),
         E290-(E290/(1+Dashboard!$F$4)),
         0
      ),
      IF(C290="750 Business promotion",
         E290-(E290/(1+4.793/100)),
         E290-(E290/(1+Dashboard!$F$4))
      )
   )
)</f>
        <v>0</v>
      </c>
      <c r="J290" s="40">
        <f>Bank3[[#This Row],[Money in/ (Money out)]]-Bank3[[#This Row],[GST/HST]]</f>
        <v>0</v>
      </c>
      <c r="L290" s="37">
        <f t="shared" si="9"/>
        <v>0</v>
      </c>
    </row>
    <row r="291" spans="4:12" x14ac:dyDescent="0.2">
      <c r="D291" s="416">
        <f>_xlfn.XLOOKUP(C:C,Table1[for Import to Bank Register dropdown],Table1[for Pivot],0,0,1)</f>
        <v>0</v>
      </c>
      <c r="E291" s="422"/>
      <c r="F291" s="160">
        <f t="shared" si="8"/>
        <v>3333333</v>
      </c>
      <c r="G291" s="394">
        <f>G290+Bank3[[#This Row],[Money in/ (Money out)]]</f>
        <v>0</v>
      </c>
      <c r="I291" s="395">
        <f>IF(OR(C291="150 Directors advances", C291="120 accounts receivable", C291="720.2 Automobile - Insurance", C291="720.3 Automobile - License", C291="870.4 Rent - Insurance", C291="870.6 Rent - Property Tax", C291="870.7 Rent - Homeoffice", C291="870.9 Rent - Water"),
   0,
   IF(Dashboard!$F$5="Quick",
      IF(OR(C291="190 Automobile",C291="200 computer hardware",C291="210 Computer software",C291="220 Quickbooks software",C291="230 Office equipment",C291="240 Office furniture"),
         E291-(E291/(1+Dashboard!$F$4)),
         0
      ),
      IF(C291="750 Business promotion",
         E291-(E291/(1+4.793/100)),
         E291-(E291/(1+Dashboard!$F$4))
      )
   )
)</f>
        <v>0</v>
      </c>
      <c r="J291" s="40">
        <f>Bank3[[#This Row],[Money in/ (Money out)]]-Bank3[[#This Row],[GST/HST]]</f>
        <v>0</v>
      </c>
      <c r="L291" s="37">
        <f t="shared" si="9"/>
        <v>0</v>
      </c>
    </row>
    <row r="292" spans="4:12" x14ac:dyDescent="0.2">
      <c r="D292" s="416">
        <f>_xlfn.XLOOKUP(C:C,Table1[for Import to Bank Register dropdown],Table1[for Pivot],0,0,1)</f>
        <v>0</v>
      </c>
      <c r="E292" s="422"/>
      <c r="F292" s="160">
        <f t="shared" si="8"/>
        <v>3333333</v>
      </c>
      <c r="G292" s="394">
        <f>G291+Bank3[[#This Row],[Money in/ (Money out)]]</f>
        <v>0</v>
      </c>
      <c r="I292" s="395">
        <f>IF(OR(C292="150 Directors advances", C292="120 accounts receivable", C292="720.2 Automobile - Insurance", C292="720.3 Automobile - License", C292="870.4 Rent - Insurance", C292="870.6 Rent - Property Tax", C292="870.7 Rent - Homeoffice", C292="870.9 Rent - Water"),
   0,
   IF(Dashboard!$F$5="Quick",
      IF(OR(C292="190 Automobile",C292="200 computer hardware",C292="210 Computer software",C292="220 Quickbooks software",C292="230 Office equipment",C292="240 Office furniture"),
         E292-(E292/(1+Dashboard!$F$4)),
         0
      ),
      IF(C292="750 Business promotion",
         E292-(E292/(1+4.793/100)),
         E292-(E292/(1+Dashboard!$F$4))
      )
   )
)</f>
        <v>0</v>
      </c>
      <c r="J292" s="40">
        <f>Bank3[[#This Row],[Money in/ (Money out)]]-Bank3[[#This Row],[GST/HST]]</f>
        <v>0</v>
      </c>
      <c r="L292" s="37">
        <f t="shared" si="9"/>
        <v>0</v>
      </c>
    </row>
    <row r="293" spans="4:12" x14ac:dyDescent="0.2">
      <c r="D293" s="416">
        <f>_xlfn.XLOOKUP(C:C,Table1[for Import to Bank Register dropdown],Table1[for Pivot],0,0,1)</f>
        <v>0</v>
      </c>
      <c r="E293" s="422"/>
      <c r="F293" s="160">
        <f t="shared" si="8"/>
        <v>3333333</v>
      </c>
      <c r="G293" s="394">
        <f>G292+Bank3[[#This Row],[Money in/ (Money out)]]</f>
        <v>0</v>
      </c>
      <c r="I293" s="395">
        <f>IF(OR(C293="150 Directors advances", C293="120 accounts receivable", C293="720.2 Automobile - Insurance", C293="720.3 Automobile - License", C293="870.4 Rent - Insurance", C293="870.6 Rent - Property Tax", C293="870.7 Rent - Homeoffice", C293="870.9 Rent - Water"),
   0,
   IF(Dashboard!$F$5="Quick",
      IF(OR(C293="190 Automobile",C293="200 computer hardware",C293="210 Computer software",C293="220 Quickbooks software",C293="230 Office equipment",C293="240 Office furniture"),
         E293-(E293/(1+Dashboard!$F$4)),
         0
      ),
      IF(C293="750 Business promotion",
         E293-(E293/(1+4.793/100)),
         E293-(E293/(1+Dashboard!$F$4))
      )
   )
)</f>
        <v>0</v>
      </c>
      <c r="J293" s="40">
        <f>Bank3[[#This Row],[Money in/ (Money out)]]-Bank3[[#This Row],[GST/HST]]</f>
        <v>0</v>
      </c>
      <c r="L293" s="37">
        <f t="shared" si="9"/>
        <v>0</v>
      </c>
    </row>
    <row r="294" spans="4:12" x14ac:dyDescent="0.2">
      <c r="D294" s="416">
        <f>_xlfn.XLOOKUP(C:C,Table1[for Import to Bank Register dropdown],Table1[for Pivot],0,0,1)</f>
        <v>0</v>
      </c>
      <c r="E294" s="422"/>
      <c r="F294" s="160">
        <f t="shared" si="8"/>
        <v>3333333</v>
      </c>
      <c r="G294" s="394">
        <f>G293+Bank3[[#This Row],[Money in/ (Money out)]]</f>
        <v>0</v>
      </c>
      <c r="I294" s="395">
        <f>IF(OR(C294="150 Directors advances", C294="120 accounts receivable", C294="720.2 Automobile - Insurance", C294="720.3 Automobile - License", C294="870.4 Rent - Insurance", C294="870.6 Rent - Property Tax", C294="870.7 Rent - Homeoffice", C294="870.9 Rent - Water"),
   0,
   IF(Dashboard!$F$5="Quick",
      IF(OR(C294="190 Automobile",C294="200 computer hardware",C294="210 Computer software",C294="220 Quickbooks software",C294="230 Office equipment",C294="240 Office furniture"),
         E294-(E294/(1+Dashboard!$F$4)),
         0
      ),
      IF(C294="750 Business promotion",
         E294-(E294/(1+4.793/100)),
         E294-(E294/(1+Dashboard!$F$4))
      )
   )
)</f>
        <v>0</v>
      </c>
      <c r="J294" s="40">
        <f>Bank3[[#This Row],[Money in/ (Money out)]]-Bank3[[#This Row],[GST/HST]]</f>
        <v>0</v>
      </c>
      <c r="L294" s="37">
        <f t="shared" si="9"/>
        <v>0</v>
      </c>
    </row>
    <row r="295" spans="4:12" x14ac:dyDescent="0.2">
      <c r="D295" s="416">
        <f>_xlfn.XLOOKUP(C:C,Table1[for Import to Bank Register dropdown],Table1[for Pivot],0,0,1)</f>
        <v>0</v>
      </c>
      <c r="E295" s="422"/>
      <c r="F295" s="160">
        <f t="shared" si="8"/>
        <v>3333333</v>
      </c>
      <c r="G295" s="394">
        <f>G294+Bank3[[#This Row],[Money in/ (Money out)]]</f>
        <v>0</v>
      </c>
      <c r="I295" s="395">
        <f>IF(OR(C295="150 Directors advances", C295="120 accounts receivable", C295="720.2 Automobile - Insurance", C295="720.3 Automobile - License", C295="870.4 Rent - Insurance", C295="870.6 Rent - Property Tax", C295="870.7 Rent - Homeoffice", C295="870.9 Rent - Water"),
   0,
   IF(Dashboard!$F$5="Quick",
      IF(OR(C295="190 Automobile",C295="200 computer hardware",C295="210 Computer software",C295="220 Quickbooks software",C295="230 Office equipment",C295="240 Office furniture"),
         E295-(E295/(1+Dashboard!$F$4)),
         0
      ),
      IF(C295="750 Business promotion",
         E295-(E295/(1+4.793/100)),
         E295-(E295/(1+Dashboard!$F$4))
      )
   )
)</f>
        <v>0</v>
      </c>
      <c r="J295" s="40">
        <f>Bank3[[#This Row],[Money in/ (Money out)]]-Bank3[[#This Row],[GST/HST]]</f>
        <v>0</v>
      </c>
      <c r="L295" s="37">
        <f t="shared" si="9"/>
        <v>0</v>
      </c>
    </row>
    <row r="296" spans="4:12" x14ac:dyDescent="0.2">
      <c r="D296" s="416">
        <f>_xlfn.XLOOKUP(C:C,Table1[for Import to Bank Register dropdown],Table1[for Pivot],0,0,1)</f>
        <v>0</v>
      </c>
      <c r="E296" s="422"/>
      <c r="F296" s="160">
        <f t="shared" si="8"/>
        <v>3333333</v>
      </c>
      <c r="G296" s="394">
        <f>G295+Bank3[[#This Row],[Money in/ (Money out)]]</f>
        <v>0</v>
      </c>
      <c r="I296" s="395">
        <f>IF(OR(C296="150 Directors advances", C296="120 accounts receivable", C296="720.2 Automobile - Insurance", C296="720.3 Automobile - License", C296="870.4 Rent - Insurance", C296="870.6 Rent - Property Tax", C296="870.7 Rent - Homeoffice", C296="870.9 Rent - Water"),
   0,
   IF(Dashboard!$F$5="Quick",
      IF(OR(C296="190 Automobile",C296="200 computer hardware",C296="210 Computer software",C296="220 Quickbooks software",C296="230 Office equipment",C296="240 Office furniture"),
         E296-(E296/(1+Dashboard!$F$4)),
         0
      ),
      IF(C296="750 Business promotion",
         E296-(E296/(1+4.793/100)),
         E296-(E296/(1+Dashboard!$F$4))
      )
   )
)</f>
        <v>0</v>
      </c>
      <c r="J296" s="40">
        <f>Bank3[[#This Row],[Money in/ (Money out)]]-Bank3[[#This Row],[GST/HST]]</f>
        <v>0</v>
      </c>
      <c r="L296" s="37">
        <f t="shared" si="9"/>
        <v>0</v>
      </c>
    </row>
    <row r="297" spans="4:12" x14ac:dyDescent="0.2">
      <c r="D297" s="416">
        <f>_xlfn.XLOOKUP(C:C,Table1[for Import to Bank Register dropdown],Table1[for Pivot],0,0,1)</f>
        <v>0</v>
      </c>
      <c r="E297" s="422"/>
      <c r="F297" s="160">
        <f t="shared" si="8"/>
        <v>3333333</v>
      </c>
      <c r="G297" s="394">
        <f>G296+Bank3[[#This Row],[Money in/ (Money out)]]</f>
        <v>0</v>
      </c>
      <c r="I297" s="395">
        <f>IF(OR(C297="150 Directors advances", C297="120 accounts receivable", C297="720.2 Automobile - Insurance", C297="720.3 Automobile - License", C297="870.4 Rent - Insurance", C297="870.6 Rent - Property Tax", C297="870.7 Rent - Homeoffice", C297="870.9 Rent - Water"),
   0,
   IF(Dashboard!$F$5="Quick",
      IF(OR(C297="190 Automobile",C297="200 computer hardware",C297="210 Computer software",C297="220 Quickbooks software",C297="230 Office equipment",C297="240 Office furniture"),
         E297-(E297/(1+Dashboard!$F$4)),
         0
      ),
      IF(C297="750 Business promotion",
         E297-(E297/(1+4.793/100)),
         E297-(E297/(1+Dashboard!$F$4))
      )
   )
)</f>
        <v>0</v>
      </c>
      <c r="J297" s="40">
        <f>Bank3[[#This Row],[Money in/ (Money out)]]-Bank3[[#This Row],[GST/HST]]</f>
        <v>0</v>
      </c>
      <c r="L297" s="37">
        <f t="shared" si="9"/>
        <v>0</v>
      </c>
    </row>
    <row r="298" spans="4:12" x14ac:dyDescent="0.2">
      <c r="D298" s="416">
        <f>_xlfn.XLOOKUP(C:C,Table1[for Import to Bank Register dropdown],Table1[for Pivot],0,0,1)</f>
        <v>0</v>
      </c>
      <c r="E298" s="422"/>
      <c r="F298" s="160">
        <f t="shared" si="8"/>
        <v>3333333</v>
      </c>
      <c r="G298" s="394">
        <f>G297+Bank3[[#This Row],[Money in/ (Money out)]]</f>
        <v>0</v>
      </c>
      <c r="I298" s="395">
        <f>IF(OR(C298="150 Directors advances", C298="120 accounts receivable", C298="720.2 Automobile - Insurance", C298="720.3 Automobile - License", C298="870.4 Rent - Insurance", C298="870.6 Rent - Property Tax", C298="870.7 Rent - Homeoffice", C298="870.9 Rent - Water"),
   0,
   IF(Dashboard!$F$5="Quick",
      IF(OR(C298="190 Automobile",C298="200 computer hardware",C298="210 Computer software",C298="220 Quickbooks software",C298="230 Office equipment",C298="240 Office furniture"),
         E298-(E298/(1+Dashboard!$F$4)),
         0
      ),
      IF(C298="750 Business promotion",
         E298-(E298/(1+4.793/100)),
         E298-(E298/(1+Dashboard!$F$4))
      )
   )
)</f>
        <v>0</v>
      </c>
      <c r="J298" s="40">
        <f>Bank3[[#This Row],[Money in/ (Money out)]]-Bank3[[#This Row],[GST/HST]]</f>
        <v>0</v>
      </c>
      <c r="L298" s="37">
        <f t="shared" si="9"/>
        <v>0</v>
      </c>
    </row>
    <row r="299" spans="4:12" x14ac:dyDescent="0.2">
      <c r="D299" s="416">
        <f>_xlfn.XLOOKUP(C:C,Table1[for Import to Bank Register dropdown],Table1[for Pivot],0,0,1)</f>
        <v>0</v>
      </c>
      <c r="E299" s="422"/>
      <c r="F299" s="160">
        <f t="shared" si="8"/>
        <v>3333333</v>
      </c>
      <c r="G299" s="394">
        <f>G298+Bank3[[#This Row],[Money in/ (Money out)]]</f>
        <v>0</v>
      </c>
      <c r="I299" s="395">
        <f>IF(OR(C299="150 Directors advances", C299="120 accounts receivable", C299="720.2 Automobile - Insurance", C299="720.3 Automobile - License", C299="870.4 Rent - Insurance", C299="870.6 Rent - Property Tax", C299="870.7 Rent - Homeoffice", C299="870.9 Rent - Water"),
   0,
   IF(Dashboard!$F$5="Quick",
      IF(OR(C299="190 Automobile",C299="200 computer hardware",C299="210 Computer software",C299="220 Quickbooks software",C299="230 Office equipment",C299="240 Office furniture"),
         E299-(E299/(1+Dashboard!$F$4)),
         0
      ),
      IF(C299="750 Business promotion",
         E299-(E299/(1+4.793/100)),
         E299-(E299/(1+Dashboard!$F$4))
      )
   )
)</f>
        <v>0</v>
      </c>
      <c r="J299" s="40">
        <f>Bank3[[#This Row],[Money in/ (Money out)]]-Bank3[[#This Row],[GST/HST]]</f>
        <v>0</v>
      </c>
      <c r="L299" s="37">
        <f t="shared" si="9"/>
        <v>0</v>
      </c>
    </row>
    <row r="300" spans="4:12" x14ac:dyDescent="0.2">
      <c r="D300" s="416">
        <f>_xlfn.XLOOKUP(C:C,Table1[for Import to Bank Register dropdown],Table1[for Pivot],0,0,1)</f>
        <v>0</v>
      </c>
      <c r="E300" s="422"/>
      <c r="F300" s="160">
        <f t="shared" si="8"/>
        <v>3333333</v>
      </c>
      <c r="G300" s="394">
        <f>G299+Bank3[[#This Row],[Money in/ (Money out)]]</f>
        <v>0</v>
      </c>
      <c r="I300" s="395">
        <f>IF(OR(C300="150 Directors advances", C300="120 accounts receivable", C300="720.2 Automobile - Insurance", C300="720.3 Automobile - License", C300="870.4 Rent - Insurance", C300="870.6 Rent - Property Tax", C300="870.7 Rent - Homeoffice", C300="870.9 Rent - Water"),
   0,
   IF(Dashboard!$F$5="Quick",
      IF(OR(C300="190 Automobile",C300="200 computer hardware",C300="210 Computer software",C300="220 Quickbooks software",C300="230 Office equipment",C300="240 Office furniture"),
         E300-(E300/(1+Dashboard!$F$4)),
         0
      ),
      IF(C300="750 Business promotion",
         E300-(E300/(1+4.793/100)),
         E300-(E300/(1+Dashboard!$F$4))
      )
   )
)</f>
        <v>0</v>
      </c>
      <c r="J300" s="40">
        <f>Bank3[[#This Row],[Money in/ (Money out)]]-Bank3[[#This Row],[GST/HST]]</f>
        <v>0</v>
      </c>
      <c r="L300" s="37">
        <f t="shared" si="9"/>
        <v>0</v>
      </c>
    </row>
    <row r="301" spans="4:12" x14ac:dyDescent="0.2">
      <c r="D301" s="416">
        <f>_xlfn.XLOOKUP(C:C,Table1[for Import to Bank Register dropdown],Table1[for Pivot],0,0,1)</f>
        <v>0</v>
      </c>
      <c r="E301" s="422"/>
      <c r="F301" s="160">
        <f t="shared" si="8"/>
        <v>3333333</v>
      </c>
      <c r="G301" s="394">
        <f>G300+Bank3[[#This Row],[Money in/ (Money out)]]</f>
        <v>0</v>
      </c>
      <c r="I301" s="395">
        <f>IF(OR(C301="150 Directors advances", C301="120 accounts receivable", C301="720.2 Automobile - Insurance", C301="720.3 Automobile - License", C301="870.4 Rent - Insurance", C301="870.6 Rent - Property Tax", C301="870.7 Rent - Homeoffice", C301="870.9 Rent - Water"),
   0,
   IF(Dashboard!$F$5="Quick",
      IF(OR(C301="190 Automobile",C301="200 computer hardware",C301="210 Computer software",C301="220 Quickbooks software",C301="230 Office equipment",C301="240 Office furniture"),
         E301-(E301/(1+Dashboard!$F$4)),
         0
      ),
      IF(C301="750 Business promotion",
         E301-(E301/(1+4.793/100)),
         E301-(E301/(1+Dashboard!$F$4))
      )
   )
)</f>
        <v>0</v>
      </c>
      <c r="J301" s="40">
        <f>Bank3[[#This Row],[Money in/ (Money out)]]-Bank3[[#This Row],[GST/HST]]</f>
        <v>0</v>
      </c>
      <c r="L301" s="37">
        <f t="shared" si="9"/>
        <v>0</v>
      </c>
    </row>
    <row r="302" spans="4:12" x14ac:dyDescent="0.2">
      <c r="D302" s="416">
        <f>_xlfn.XLOOKUP(C:C,Table1[for Import to Bank Register dropdown],Table1[for Pivot],0,0,1)</f>
        <v>0</v>
      </c>
      <c r="E302" s="422"/>
      <c r="F302" s="160">
        <f t="shared" si="8"/>
        <v>3333333</v>
      </c>
      <c r="G302" s="394">
        <f>G301+Bank3[[#This Row],[Money in/ (Money out)]]</f>
        <v>0</v>
      </c>
      <c r="I302" s="395">
        <f>IF(OR(C302="150 Directors advances", C302="120 accounts receivable", C302="720.2 Automobile - Insurance", C302="720.3 Automobile - License", C302="870.4 Rent - Insurance", C302="870.6 Rent - Property Tax", C302="870.7 Rent - Homeoffice", C302="870.9 Rent - Water"),
   0,
   IF(Dashboard!$F$5="Quick",
      IF(OR(C302="190 Automobile",C302="200 computer hardware",C302="210 Computer software",C302="220 Quickbooks software",C302="230 Office equipment",C302="240 Office furniture"),
         E302-(E302/(1+Dashboard!$F$4)),
         0
      ),
      IF(C302="750 Business promotion",
         E302-(E302/(1+4.793/100)),
         E302-(E302/(1+Dashboard!$F$4))
      )
   )
)</f>
        <v>0</v>
      </c>
      <c r="J302" s="40">
        <f>Bank3[[#This Row],[Money in/ (Money out)]]-Bank3[[#This Row],[GST/HST]]</f>
        <v>0</v>
      </c>
      <c r="L302" s="37">
        <f t="shared" si="9"/>
        <v>0</v>
      </c>
    </row>
    <row r="303" spans="4:12" x14ac:dyDescent="0.2">
      <c r="D303" s="416">
        <f>_xlfn.XLOOKUP(C:C,Table1[for Import to Bank Register dropdown],Table1[for Pivot],0,0,1)</f>
        <v>0</v>
      </c>
      <c r="E303" s="422"/>
      <c r="F303" s="160">
        <f t="shared" si="8"/>
        <v>3333333</v>
      </c>
      <c r="G303" s="394">
        <f>G302+Bank3[[#This Row],[Money in/ (Money out)]]</f>
        <v>0</v>
      </c>
      <c r="I303" s="395">
        <f>IF(OR(C303="150 Directors advances", C303="120 accounts receivable", C303="720.2 Automobile - Insurance", C303="720.3 Automobile - License", C303="870.4 Rent - Insurance", C303="870.6 Rent - Property Tax", C303="870.7 Rent - Homeoffice", C303="870.9 Rent - Water"),
   0,
   IF(Dashboard!$F$5="Quick",
      IF(OR(C303="190 Automobile",C303="200 computer hardware",C303="210 Computer software",C303="220 Quickbooks software",C303="230 Office equipment",C303="240 Office furniture"),
         E303-(E303/(1+Dashboard!$F$4)),
         0
      ),
      IF(C303="750 Business promotion",
         E303-(E303/(1+4.793/100)),
         E303-(E303/(1+Dashboard!$F$4))
      )
   )
)</f>
        <v>0</v>
      </c>
      <c r="J303" s="40">
        <f>Bank3[[#This Row],[Money in/ (Money out)]]-Bank3[[#This Row],[GST/HST]]</f>
        <v>0</v>
      </c>
      <c r="L303" s="37">
        <f t="shared" si="9"/>
        <v>0</v>
      </c>
    </row>
    <row r="304" spans="4:12" x14ac:dyDescent="0.2">
      <c r="D304" s="416">
        <f>_xlfn.XLOOKUP(C:C,Table1[for Import to Bank Register dropdown],Table1[for Pivot],0,0,1)</f>
        <v>0</v>
      </c>
      <c r="E304" s="422"/>
      <c r="F304" s="160">
        <f t="shared" si="8"/>
        <v>3333333</v>
      </c>
      <c r="G304" s="394">
        <f>G303+Bank3[[#This Row],[Money in/ (Money out)]]</f>
        <v>0</v>
      </c>
      <c r="I304" s="395">
        <f>IF(OR(C304="150 Directors advances", C304="120 accounts receivable", C304="720.2 Automobile - Insurance", C304="720.3 Automobile - License", C304="870.4 Rent - Insurance", C304="870.6 Rent - Property Tax", C304="870.7 Rent - Homeoffice", C304="870.9 Rent - Water"),
   0,
   IF(Dashboard!$F$5="Quick",
      IF(OR(C304="190 Automobile",C304="200 computer hardware",C304="210 Computer software",C304="220 Quickbooks software",C304="230 Office equipment",C304="240 Office furniture"),
         E304-(E304/(1+Dashboard!$F$4)),
         0
      ),
      IF(C304="750 Business promotion",
         E304-(E304/(1+4.793/100)),
         E304-(E304/(1+Dashboard!$F$4))
      )
   )
)</f>
        <v>0</v>
      </c>
      <c r="J304" s="40">
        <f>Bank3[[#This Row],[Money in/ (Money out)]]-Bank3[[#This Row],[GST/HST]]</f>
        <v>0</v>
      </c>
      <c r="L304" s="37">
        <f t="shared" si="9"/>
        <v>0</v>
      </c>
    </row>
    <row r="305" spans="4:12" x14ac:dyDescent="0.2">
      <c r="D305" s="416">
        <f>_xlfn.XLOOKUP(C:C,Table1[for Import to Bank Register dropdown],Table1[for Pivot],0,0,1)</f>
        <v>0</v>
      </c>
      <c r="E305" s="422"/>
      <c r="F305" s="160">
        <f t="shared" si="8"/>
        <v>3333333</v>
      </c>
      <c r="G305" s="394">
        <f>G304+Bank3[[#This Row],[Money in/ (Money out)]]</f>
        <v>0</v>
      </c>
      <c r="I305" s="395">
        <f>IF(OR(C305="150 Directors advances", C305="120 accounts receivable", C305="720.2 Automobile - Insurance", C305="720.3 Automobile - License", C305="870.4 Rent - Insurance", C305="870.6 Rent - Property Tax", C305="870.7 Rent - Homeoffice", C305="870.9 Rent - Water"),
   0,
   IF(Dashboard!$F$5="Quick",
      IF(OR(C305="190 Automobile",C305="200 computer hardware",C305="210 Computer software",C305="220 Quickbooks software",C305="230 Office equipment",C305="240 Office furniture"),
         E305-(E305/(1+Dashboard!$F$4)),
         0
      ),
      IF(C305="750 Business promotion",
         E305-(E305/(1+4.793/100)),
         E305-(E305/(1+Dashboard!$F$4))
      )
   )
)</f>
        <v>0</v>
      </c>
      <c r="J305" s="40">
        <f>Bank3[[#This Row],[Money in/ (Money out)]]-Bank3[[#This Row],[GST/HST]]</f>
        <v>0</v>
      </c>
      <c r="L305" s="37">
        <f t="shared" si="9"/>
        <v>0</v>
      </c>
    </row>
    <row r="306" spans="4:12" x14ac:dyDescent="0.2">
      <c r="D306" s="416">
        <f>_xlfn.XLOOKUP(C:C,Table1[for Import to Bank Register dropdown],Table1[for Pivot],0,0,1)</f>
        <v>0</v>
      </c>
      <c r="E306" s="422"/>
      <c r="F306" s="160">
        <f t="shared" si="8"/>
        <v>3333333</v>
      </c>
      <c r="G306" s="394">
        <f>G305+Bank3[[#This Row],[Money in/ (Money out)]]</f>
        <v>0</v>
      </c>
      <c r="I306" s="395">
        <f>IF(OR(C306="150 Directors advances", C306="120 accounts receivable", C306="720.2 Automobile - Insurance", C306="720.3 Automobile - License", C306="870.4 Rent - Insurance", C306="870.6 Rent - Property Tax", C306="870.7 Rent - Homeoffice", C306="870.9 Rent - Water"),
   0,
   IF(Dashboard!$F$5="Quick",
      IF(OR(C306="190 Automobile",C306="200 computer hardware",C306="210 Computer software",C306="220 Quickbooks software",C306="230 Office equipment",C306="240 Office furniture"),
         E306-(E306/(1+Dashboard!$F$4)),
         0
      ),
      IF(C306="750 Business promotion",
         E306-(E306/(1+4.793/100)),
         E306-(E306/(1+Dashboard!$F$4))
      )
   )
)</f>
        <v>0</v>
      </c>
      <c r="J306" s="40">
        <f>Bank3[[#This Row],[Money in/ (Money out)]]-Bank3[[#This Row],[GST/HST]]</f>
        <v>0</v>
      </c>
      <c r="L306" s="37">
        <f t="shared" si="9"/>
        <v>0</v>
      </c>
    </row>
    <row r="307" spans="4:12" x14ac:dyDescent="0.2">
      <c r="D307" s="416">
        <f>_xlfn.XLOOKUP(C:C,Table1[for Import to Bank Register dropdown],Table1[for Pivot],0,0,1)</f>
        <v>0</v>
      </c>
      <c r="E307" s="422"/>
      <c r="F307" s="160">
        <f t="shared" si="8"/>
        <v>3333333</v>
      </c>
      <c r="G307" s="394">
        <f>G306+Bank3[[#This Row],[Money in/ (Money out)]]</f>
        <v>0</v>
      </c>
      <c r="I307" s="395">
        <f>IF(OR(C307="150 Directors advances", C307="120 accounts receivable", C307="720.2 Automobile - Insurance", C307="720.3 Automobile - License", C307="870.4 Rent - Insurance", C307="870.6 Rent - Property Tax", C307="870.7 Rent - Homeoffice", C307="870.9 Rent - Water"),
   0,
   IF(Dashboard!$F$5="Quick",
      IF(OR(C307="190 Automobile",C307="200 computer hardware",C307="210 Computer software",C307="220 Quickbooks software",C307="230 Office equipment",C307="240 Office furniture"),
         E307-(E307/(1+Dashboard!$F$4)),
         0
      ),
      IF(C307="750 Business promotion",
         E307-(E307/(1+4.793/100)),
         E307-(E307/(1+Dashboard!$F$4))
      )
   )
)</f>
        <v>0</v>
      </c>
      <c r="J307" s="40">
        <f>Bank3[[#This Row],[Money in/ (Money out)]]-Bank3[[#This Row],[GST/HST]]</f>
        <v>0</v>
      </c>
      <c r="L307" s="37">
        <f t="shared" si="9"/>
        <v>0</v>
      </c>
    </row>
    <row r="308" spans="4:12" x14ac:dyDescent="0.2">
      <c r="D308" s="416">
        <f>_xlfn.XLOOKUP(C:C,Table1[for Import to Bank Register dropdown],Table1[for Pivot],0,0,1)</f>
        <v>0</v>
      </c>
      <c r="E308" s="422"/>
      <c r="F308" s="160">
        <f t="shared" si="8"/>
        <v>3333333</v>
      </c>
      <c r="G308" s="394">
        <f>G307+Bank3[[#This Row],[Money in/ (Money out)]]</f>
        <v>0</v>
      </c>
      <c r="I308" s="395">
        <f>IF(OR(C308="150 Directors advances", C308="120 accounts receivable", C308="720.2 Automobile - Insurance", C308="720.3 Automobile - License", C308="870.4 Rent - Insurance", C308="870.6 Rent - Property Tax", C308="870.7 Rent - Homeoffice", C308="870.9 Rent - Water"),
   0,
   IF(Dashboard!$F$5="Quick",
      IF(OR(C308="190 Automobile",C308="200 computer hardware",C308="210 Computer software",C308="220 Quickbooks software",C308="230 Office equipment",C308="240 Office furniture"),
         E308-(E308/(1+Dashboard!$F$4)),
         0
      ),
      IF(C308="750 Business promotion",
         E308-(E308/(1+4.793/100)),
         E308-(E308/(1+Dashboard!$F$4))
      )
   )
)</f>
        <v>0</v>
      </c>
      <c r="J308" s="40">
        <f>Bank3[[#This Row],[Money in/ (Money out)]]-Bank3[[#This Row],[GST/HST]]</f>
        <v>0</v>
      </c>
      <c r="L308" s="37">
        <f t="shared" si="9"/>
        <v>0</v>
      </c>
    </row>
    <row r="309" spans="4:12" x14ac:dyDescent="0.2">
      <c r="D309" s="416">
        <f>_xlfn.XLOOKUP(C:C,Table1[for Import to Bank Register dropdown],Table1[for Pivot],0,0,1)</f>
        <v>0</v>
      </c>
      <c r="E309" s="422"/>
      <c r="F309" s="160">
        <f t="shared" si="8"/>
        <v>3333333</v>
      </c>
      <c r="G309" s="394">
        <f>G308+Bank3[[#This Row],[Money in/ (Money out)]]</f>
        <v>0</v>
      </c>
      <c r="I309" s="395">
        <f>IF(OR(C309="150 Directors advances", C309="120 accounts receivable", C309="720.2 Automobile - Insurance", C309="720.3 Automobile - License", C309="870.4 Rent - Insurance", C309="870.6 Rent - Property Tax", C309="870.7 Rent - Homeoffice", C309="870.9 Rent - Water"),
   0,
   IF(Dashboard!$F$5="Quick",
      IF(OR(C309="190 Automobile",C309="200 computer hardware",C309="210 Computer software",C309="220 Quickbooks software",C309="230 Office equipment",C309="240 Office furniture"),
         E309-(E309/(1+Dashboard!$F$4)),
         0
      ),
      IF(C309="750 Business promotion",
         E309-(E309/(1+4.793/100)),
         E309-(E309/(1+Dashboard!$F$4))
      )
   )
)</f>
        <v>0</v>
      </c>
      <c r="J309" s="40">
        <f>Bank3[[#This Row],[Money in/ (Money out)]]-Bank3[[#This Row],[GST/HST]]</f>
        <v>0</v>
      </c>
      <c r="L309" s="37">
        <f t="shared" si="9"/>
        <v>0</v>
      </c>
    </row>
    <row r="310" spans="4:12" x14ac:dyDescent="0.2">
      <c r="D310" s="416">
        <f>_xlfn.XLOOKUP(C:C,Table1[for Import to Bank Register dropdown],Table1[for Pivot],0,0,1)</f>
        <v>0</v>
      </c>
      <c r="E310" s="422"/>
      <c r="F310" s="160">
        <f t="shared" si="8"/>
        <v>3333333</v>
      </c>
      <c r="G310" s="394">
        <f>G309+Bank3[[#This Row],[Money in/ (Money out)]]</f>
        <v>0</v>
      </c>
      <c r="I310" s="395">
        <f>IF(OR(C310="150 Directors advances", C310="120 accounts receivable", C310="720.2 Automobile - Insurance", C310="720.3 Automobile - License", C310="870.4 Rent - Insurance", C310="870.6 Rent - Property Tax", C310="870.7 Rent - Homeoffice", C310="870.9 Rent - Water"),
   0,
   IF(Dashboard!$F$5="Quick",
      IF(OR(C310="190 Automobile",C310="200 computer hardware",C310="210 Computer software",C310="220 Quickbooks software",C310="230 Office equipment",C310="240 Office furniture"),
         E310-(E310/(1+Dashboard!$F$4)),
         0
      ),
      IF(C310="750 Business promotion",
         E310-(E310/(1+4.793/100)),
         E310-(E310/(1+Dashboard!$F$4))
      )
   )
)</f>
        <v>0</v>
      </c>
      <c r="J310" s="40">
        <f>Bank3[[#This Row],[Money in/ (Money out)]]-Bank3[[#This Row],[GST/HST]]</f>
        <v>0</v>
      </c>
      <c r="L310" s="37">
        <f t="shared" si="9"/>
        <v>0</v>
      </c>
    </row>
    <row r="311" spans="4:12" x14ac:dyDescent="0.2">
      <c r="D311" s="416">
        <f>_xlfn.XLOOKUP(C:C,Table1[for Import to Bank Register dropdown],Table1[for Pivot],0,0,1)</f>
        <v>0</v>
      </c>
      <c r="E311" s="422"/>
      <c r="F311" s="160">
        <f t="shared" si="8"/>
        <v>3333333</v>
      </c>
      <c r="G311" s="394">
        <f>G310+Bank3[[#This Row],[Money in/ (Money out)]]</f>
        <v>0</v>
      </c>
      <c r="I311" s="395">
        <f>IF(OR(C311="150 Directors advances", C311="120 accounts receivable", C311="720.2 Automobile - Insurance", C311="720.3 Automobile - License", C311="870.4 Rent - Insurance", C311="870.6 Rent - Property Tax", C311="870.7 Rent - Homeoffice", C311="870.9 Rent - Water"),
   0,
   IF(Dashboard!$F$5="Quick",
      IF(OR(C311="190 Automobile",C311="200 computer hardware",C311="210 Computer software",C311="220 Quickbooks software",C311="230 Office equipment",C311="240 Office furniture"),
         E311-(E311/(1+Dashboard!$F$4)),
         0
      ),
      IF(C311="750 Business promotion",
         E311-(E311/(1+4.793/100)),
         E311-(E311/(1+Dashboard!$F$4))
      )
   )
)</f>
        <v>0</v>
      </c>
      <c r="J311" s="40">
        <f>Bank3[[#This Row],[Money in/ (Money out)]]-Bank3[[#This Row],[GST/HST]]</f>
        <v>0</v>
      </c>
      <c r="L311" s="37">
        <f t="shared" si="9"/>
        <v>0</v>
      </c>
    </row>
    <row r="312" spans="4:12" x14ac:dyDescent="0.2">
      <c r="D312" s="416">
        <f>_xlfn.XLOOKUP(C:C,Table1[for Import to Bank Register dropdown],Table1[for Pivot],0,0,1)</f>
        <v>0</v>
      </c>
      <c r="E312" s="422"/>
      <c r="F312" s="160">
        <f t="shared" si="8"/>
        <v>3333333</v>
      </c>
      <c r="G312" s="394">
        <f>G311+Bank3[[#This Row],[Money in/ (Money out)]]</f>
        <v>0</v>
      </c>
      <c r="I312" s="395">
        <f>IF(OR(C312="150 Directors advances", C312="120 accounts receivable", C312="720.2 Automobile - Insurance", C312="720.3 Automobile - License", C312="870.4 Rent - Insurance", C312="870.6 Rent - Property Tax", C312="870.7 Rent - Homeoffice", C312="870.9 Rent - Water"),
   0,
   IF(Dashboard!$F$5="Quick",
      IF(OR(C312="190 Automobile",C312="200 computer hardware",C312="210 Computer software",C312="220 Quickbooks software",C312="230 Office equipment",C312="240 Office furniture"),
         E312-(E312/(1+Dashboard!$F$4)),
         0
      ),
      IF(C312="750 Business promotion",
         E312-(E312/(1+4.793/100)),
         E312-(E312/(1+Dashboard!$F$4))
      )
   )
)</f>
        <v>0</v>
      </c>
      <c r="J312" s="40">
        <f>Bank3[[#This Row],[Money in/ (Money out)]]-Bank3[[#This Row],[GST/HST]]</f>
        <v>0</v>
      </c>
      <c r="L312" s="37">
        <f t="shared" si="9"/>
        <v>0</v>
      </c>
    </row>
    <row r="313" spans="4:12" x14ac:dyDescent="0.2">
      <c r="D313" s="416">
        <f>_xlfn.XLOOKUP(C:C,Table1[for Import to Bank Register dropdown],Table1[for Pivot],0,0,1)</f>
        <v>0</v>
      </c>
      <c r="E313" s="422"/>
      <c r="F313" s="160">
        <f t="shared" si="8"/>
        <v>3333333</v>
      </c>
      <c r="G313" s="394">
        <f>G312+Bank3[[#This Row],[Money in/ (Money out)]]</f>
        <v>0</v>
      </c>
      <c r="I313" s="395">
        <f>IF(OR(C313="150 Directors advances", C313="120 accounts receivable", C313="720.2 Automobile - Insurance", C313="720.3 Automobile - License", C313="870.4 Rent - Insurance", C313="870.6 Rent - Property Tax", C313="870.7 Rent - Homeoffice", C313="870.9 Rent - Water"),
   0,
   IF(Dashboard!$F$5="Quick",
      IF(OR(C313="190 Automobile",C313="200 computer hardware",C313="210 Computer software",C313="220 Quickbooks software",C313="230 Office equipment",C313="240 Office furniture"),
         E313-(E313/(1+Dashboard!$F$4)),
         0
      ),
      IF(C313="750 Business promotion",
         E313-(E313/(1+4.793/100)),
         E313-(E313/(1+Dashboard!$F$4))
      )
   )
)</f>
        <v>0</v>
      </c>
      <c r="J313" s="40">
        <f>Bank3[[#This Row],[Money in/ (Money out)]]-Bank3[[#This Row],[GST/HST]]</f>
        <v>0</v>
      </c>
      <c r="L313" s="37">
        <f t="shared" si="9"/>
        <v>0</v>
      </c>
    </row>
    <row r="314" spans="4:12" x14ac:dyDescent="0.2">
      <c r="D314" s="416">
        <f>_xlfn.XLOOKUP(C:C,Table1[for Import to Bank Register dropdown],Table1[for Pivot],0,0,1)</f>
        <v>0</v>
      </c>
      <c r="E314" s="422"/>
      <c r="F314" s="160">
        <f t="shared" si="8"/>
        <v>3333333</v>
      </c>
      <c r="G314" s="394">
        <f>G313+Bank3[[#This Row],[Money in/ (Money out)]]</f>
        <v>0</v>
      </c>
      <c r="I314" s="395">
        <f>IF(OR(C314="150 Directors advances", C314="120 accounts receivable", C314="720.2 Automobile - Insurance", C314="720.3 Automobile - License", C314="870.4 Rent - Insurance", C314="870.6 Rent - Property Tax", C314="870.7 Rent - Homeoffice", C314="870.9 Rent - Water"),
   0,
   IF(Dashboard!$F$5="Quick",
      IF(OR(C314="190 Automobile",C314="200 computer hardware",C314="210 Computer software",C314="220 Quickbooks software",C314="230 Office equipment",C314="240 Office furniture"),
         E314-(E314/(1+Dashboard!$F$4)),
         0
      ),
      IF(C314="750 Business promotion",
         E314-(E314/(1+4.793/100)),
         E314-(E314/(1+Dashboard!$F$4))
      )
   )
)</f>
        <v>0</v>
      </c>
      <c r="J314" s="40">
        <f>Bank3[[#This Row],[Money in/ (Money out)]]-Bank3[[#This Row],[GST/HST]]</f>
        <v>0</v>
      </c>
      <c r="L314" s="37">
        <f t="shared" si="9"/>
        <v>0</v>
      </c>
    </row>
    <row r="315" spans="4:12" x14ac:dyDescent="0.2">
      <c r="D315" s="416">
        <f>_xlfn.XLOOKUP(C:C,Table1[for Import to Bank Register dropdown],Table1[for Pivot],0,0,1)</f>
        <v>0</v>
      </c>
      <c r="E315" s="422"/>
      <c r="F315" s="160">
        <f t="shared" si="8"/>
        <v>3333333</v>
      </c>
      <c r="G315" s="394">
        <f>G314+Bank3[[#This Row],[Money in/ (Money out)]]</f>
        <v>0</v>
      </c>
      <c r="I315" s="395">
        <f>IF(OR(C315="150 Directors advances", C315="120 accounts receivable", C315="720.2 Automobile - Insurance", C315="720.3 Automobile - License", C315="870.4 Rent - Insurance", C315="870.6 Rent - Property Tax", C315="870.7 Rent - Homeoffice", C315="870.9 Rent - Water"),
   0,
   IF(Dashboard!$F$5="Quick",
      IF(OR(C315="190 Automobile",C315="200 computer hardware",C315="210 Computer software",C315="220 Quickbooks software",C315="230 Office equipment",C315="240 Office furniture"),
         E315-(E315/(1+Dashboard!$F$4)),
         0
      ),
      IF(C315="750 Business promotion",
         E315-(E315/(1+4.793/100)),
         E315-(E315/(1+Dashboard!$F$4))
      )
   )
)</f>
        <v>0</v>
      </c>
      <c r="J315" s="40">
        <f>Bank3[[#This Row],[Money in/ (Money out)]]-Bank3[[#This Row],[GST/HST]]</f>
        <v>0</v>
      </c>
      <c r="L315" s="37">
        <f t="shared" si="9"/>
        <v>0</v>
      </c>
    </row>
    <row r="316" spans="4:12" x14ac:dyDescent="0.2">
      <c r="D316" s="416">
        <f>_xlfn.XLOOKUP(C:C,Table1[for Import to Bank Register dropdown],Table1[for Pivot],0,0,1)</f>
        <v>0</v>
      </c>
      <c r="E316" s="422"/>
      <c r="F316" s="160">
        <f t="shared" si="8"/>
        <v>3333333</v>
      </c>
      <c r="G316" s="394">
        <f>G315+Bank3[[#This Row],[Money in/ (Money out)]]</f>
        <v>0</v>
      </c>
      <c r="I316" s="395">
        <f>IF(OR(C316="150 Directors advances", C316="120 accounts receivable", C316="720.2 Automobile - Insurance", C316="720.3 Automobile - License", C316="870.4 Rent - Insurance", C316="870.6 Rent - Property Tax", C316="870.7 Rent - Homeoffice", C316="870.9 Rent - Water"),
   0,
   IF(Dashboard!$F$5="Quick",
      IF(OR(C316="190 Automobile",C316="200 computer hardware",C316="210 Computer software",C316="220 Quickbooks software",C316="230 Office equipment",C316="240 Office furniture"),
         E316-(E316/(1+Dashboard!$F$4)),
         0
      ),
      IF(C316="750 Business promotion",
         E316-(E316/(1+4.793/100)),
         E316-(E316/(1+Dashboard!$F$4))
      )
   )
)</f>
        <v>0</v>
      </c>
      <c r="J316" s="40">
        <f>Bank3[[#This Row],[Money in/ (Money out)]]-Bank3[[#This Row],[GST/HST]]</f>
        <v>0</v>
      </c>
      <c r="L316" s="37">
        <f t="shared" si="9"/>
        <v>0</v>
      </c>
    </row>
    <row r="317" spans="4:12" x14ac:dyDescent="0.2">
      <c r="D317" s="416">
        <f>_xlfn.XLOOKUP(C:C,Table1[for Import to Bank Register dropdown],Table1[for Pivot],0,0,1)</f>
        <v>0</v>
      </c>
      <c r="E317" s="422"/>
      <c r="F317" s="160">
        <f t="shared" si="8"/>
        <v>3333333</v>
      </c>
      <c r="G317" s="394">
        <f>G316+Bank3[[#This Row],[Money in/ (Money out)]]</f>
        <v>0</v>
      </c>
      <c r="I317" s="395">
        <f>IF(OR(C317="150 Directors advances", C317="120 accounts receivable", C317="720.2 Automobile - Insurance", C317="720.3 Automobile - License", C317="870.4 Rent - Insurance", C317="870.6 Rent - Property Tax", C317="870.7 Rent - Homeoffice", C317="870.9 Rent - Water"),
   0,
   IF(Dashboard!$F$5="Quick",
      IF(OR(C317="190 Automobile",C317="200 computer hardware",C317="210 Computer software",C317="220 Quickbooks software",C317="230 Office equipment",C317="240 Office furniture"),
         E317-(E317/(1+Dashboard!$F$4)),
         0
      ),
      IF(C317="750 Business promotion",
         E317-(E317/(1+4.793/100)),
         E317-(E317/(1+Dashboard!$F$4))
      )
   )
)</f>
        <v>0</v>
      </c>
      <c r="J317" s="40">
        <f>Bank3[[#This Row],[Money in/ (Money out)]]-Bank3[[#This Row],[GST/HST]]</f>
        <v>0</v>
      </c>
      <c r="L317" s="37">
        <f t="shared" si="9"/>
        <v>0</v>
      </c>
    </row>
    <row r="318" spans="4:12" x14ac:dyDescent="0.2">
      <c r="D318" s="416">
        <f>_xlfn.XLOOKUP(C:C,Table1[for Import to Bank Register dropdown],Table1[for Pivot],0,0,1)</f>
        <v>0</v>
      </c>
      <c r="E318" s="422"/>
      <c r="F318" s="160">
        <f t="shared" si="8"/>
        <v>3333333</v>
      </c>
      <c r="G318" s="394">
        <f>G317+Bank3[[#This Row],[Money in/ (Money out)]]</f>
        <v>0</v>
      </c>
      <c r="I318" s="395">
        <f>IF(OR(C318="150 Directors advances", C318="120 accounts receivable", C318="720.2 Automobile - Insurance", C318="720.3 Automobile - License", C318="870.4 Rent - Insurance", C318="870.6 Rent - Property Tax", C318="870.7 Rent - Homeoffice", C318="870.9 Rent - Water"),
   0,
   IF(Dashboard!$F$5="Quick",
      IF(OR(C318="190 Automobile",C318="200 computer hardware",C318="210 Computer software",C318="220 Quickbooks software",C318="230 Office equipment",C318="240 Office furniture"),
         E318-(E318/(1+Dashboard!$F$4)),
         0
      ),
      IF(C318="750 Business promotion",
         E318-(E318/(1+4.793/100)),
         E318-(E318/(1+Dashboard!$F$4))
      )
   )
)</f>
        <v>0</v>
      </c>
      <c r="J318" s="40">
        <f>Bank3[[#This Row],[Money in/ (Money out)]]-Bank3[[#This Row],[GST/HST]]</f>
        <v>0</v>
      </c>
      <c r="L318" s="37">
        <f t="shared" si="9"/>
        <v>0</v>
      </c>
    </row>
    <row r="319" spans="4:12" x14ac:dyDescent="0.2">
      <c r="D319" s="416">
        <f>_xlfn.XLOOKUP(C:C,Table1[for Import to Bank Register dropdown],Table1[for Pivot],0,0,1)</f>
        <v>0</v>
      </c>
      <c r="E319" s="422"/>
      <c r="F319" s="160">
        <f t="shared" si="8"/>
        <v>3333333</v>
      </c>
      <c r="G319" s="394">
        <f>G318+Bank3[[#This Row],[Money in/ (Money out)]]</f>
        <v>0</v>
      </c>
      <c r="I319" s="395">
        <f>IF(OR(C319="150 Directors advances", C319="120 accounts receivable", C319="720.2 Automobile - Insurance", C319="720.3 Automobile - License", C319="870.4 Rent - Insurance", C319="870.6 Rent - Property Tax", C319="870.7 Rent - Homeoffice", C319="870.9 Rent - Water"),
   0,
   IF(Dashboard!$F$5="Quick",
      IF(OR(C319="190 Automobile",C319="200 computer hardware",C319="210 Computer software",C319="220 Quickbooks software",C319="230 Office equipment",C319="240 Office furniture"),
         E319-(E319/(1+Dashboard!$F$4)),
         0
      ),
      IF(C319="750 Business promotion",
         E319-(E319/(1+4.793/100)),
         E319-(E319/(1+Dashboard!$F$4))
      )
   )
)</f>
        <v>0</v>
      </c>
      <c r="J319" s="40">
        <f>Bank3[[#This Row],[Money in/ (Money out)]]-Bank3[[#This Row],[GST/HST]]</f>
        <v>0</v>
      </c>
      <c r="L319" s="37">
        <f t="shared" si="9"/>
        <v>0</v>
      </c>
    </row>
    <row r="320" spans="4:12" x14ac:dyDescent="0.2">
      <c r="D320" s="416">
        <f>_xlfn.XLOOKUP(C:C,Table1[for Import to Bank Register dropdown],Table1[for Pivot],0,0,1)</f>
        <v>0</v>
      </c>
      <c r="E320" s="422"/>
      <c r="F320" s="160">
        <f t="shared" si="8"/>
        <v>3333333</v>
      </c>
      <c r="G320" s="394">
        <f>G319+Bank3[[#This Row],[Money in/ (Money out)]]</f>
        <v>0</v>
      </c>
      <c r="I320" s="395">
        <f>IF(OR(C320="150 Directors advances", C320="120 accounts receivable", C320="720.2 Automobile - Insurance", C320="720.3 Automobile - License", C320="870.4 Rent - Insurance", C320="870.6 Rent - Property Tax", C320="870.7 Rent - Homeoffice", C320="870.9 Rent - Water"),
   0,
   IF(Dashboard!$F$5="Quick",
      IF(OR(C320="190 Automobile",C320="200 computer hardware",C320="210 Computer software",C320="220 Quickbooks software",C320="230 Office equipment",C320="240 Office furniture"),
         E320-(E320/(1+Dashboard!$F$4)),
         0
      ),
      IF(C320="750 Business promotion",
         E320-(E320/(1+4.793/100)),
         E320-(E320/(1+Dashboard!$F$4))
      )
   )
)</f>
        <v>0</v>
      </c>
      <c r="J320" s="40">
        <f>Bank3[[#This Row],[Money in/ (Money out)]]-Bank3[[#This Row],[GST/HST]]</f>
        <v>0</v>
      </c>
      <c r="L320" s="37">
        <f t="shared" si="9"/>
        <v>0</v>
      </c>
    </row>
    <row r="321" spans="4:12" x14ac:dyDescent="0.2">
      <c r="D321" s="416">
        <f>_xlfn.XLOOKUP(C:C,Table1[for Import to Bank Register dropdown],Table1[for Pivot],0,0,1)</f>
        <v>0</v>
      </c>
      <c r="E321" s="422"/>
      <c r="F321" s="160">
        <f t="shared" si="8"/>
        <v>3333333</v>
      </c>
      <c r="G321" s="394">
        <f>G320+Bank3[[#This Row],[Money in/ (Money out)]]</f>
        <v>0</v>
      </c>
      <c r="I321" s="395">
        <f>IF(OR(C321="150 Directors advances", C321="120 accounts receivable", C321="720.2 Automobile - Insurance", C321="720.3 Automobile - License", C321="870.4 Rent - Insurance", C321="870.6 Rent - Property Tax", C321="870.7 Rent - Homeoffice", C321="870.9 Rent - Water"),
   0,
   IF(Dashboard!$F$5="Quick",
      IF(OR(C321="190 Automobile",C321="200 computer hardware",C321="210 Computer software",C321="220 Quickbooks software",C321="230 Office equipment",C321="240 Office furniture"),
         E321-(E321/(1+Dashboard!$F$4)),
         0
      ),
      IF(C321="750 Business promotion",
         E321-(E321/(1+4.793/100)),
         E321-(E321/(1+Dashboard!$F$4))
      )
   )
)</f>
        <v>0</v>
      </c>
      <c r="J321" s="40">
        <f>Bank3[[#This Row],[Money in/ (Money out)]]-Bank3[[#This Row],[GST/HST]]</f>
        <v>0</v>
      </c>
      <c r="L321" s="37">
        <f t="shared" si="9"/>
        <v>0</v>
      </c>
    </row>
    <row r="322" spans="4:12" x14ac:dyDescent="0.2">
      <c r="D322" s="416">
        <f>_xlfn.XLOOKUP(C:C,Table1[for Import to Bank Register dropdown],Table1[for Pivot],0,0,1)</f>
        <v>0</v>
      </c>
      <c r="E322" s="422"/>
      <c r="F322" s="160">
        <f t="shared" si="8"/>
        <v>3333333</v>
      </c>
      <c r="G322" s="394">
        <f>G321+Bank3[[#This Row],[Money in/ (Money out)]]</f>
        <v>0</v>
      </c>
      <c r="I322" s="395">
        <f>IF(OR(C322="150 Directors advances", C322="120 accounts receivable", C322="720.2 Automobile - Insurance", C322="720.3 Automobile - License", C322="870.4 Rent - Insurance", C322="870.6 Rent - Property Tax", C322="870.7 Rent - Homeoffice", C322="870.9 Rent - Water"),
   0,
   IF(Dashboard!$F$5="Quick",
      IF(OR(C322="190 Automobile",C322="200 computer hardware",C322="210 Computer software",C322="220 Quickbooks software",C322="230 Office equipment",C322="240 Office furniture"),
         E322-(E322/(1+Dashboard!$F$4)),
         0
      ),
      IF(C322="750 Business promotion",
         E322-(E322/(1+4.793/100)),
         E322-(E322/(1+Dashboard!$F$4))
      )
   )
)</f>
        <v>0</v>
      </c>
      <c r="J322" s="40">
        <f>Bank3[[#This Row],[Money in/ (Money out)]]-Bank3[[#This Row],[GST/HST]]</f>
        <v>0</v>
      </c>
      <c r="L322" s="37">
        <f t="shared" si="9"/>
        <v>0</v>
      </c>
    </row>
    <row r="323" spans="4:12" x14ac:dyDescent="0.2">
      <c r="D323" s="416">
        <f>_xlfn.XLOOKUP(C:C,Table1[for Import to Bank Register dropdown],Table1[for Pivot],0,0,1)</f>
        <v>0</v>
      </c>
      <c r="E323" s="422"/>
      <c r="F323" s="160">
        <f t="shared" si="8"/>
        <v>3333333</v>
      </c>
      <c r="G323" s="394">
        <f>G322+Bank3[[#This Row],[Money in/ (Money out)]]</f>
        <v>0</v>
      </c>
      <c r="I323" s="395">
        <f>IF(OR(C323="150 Directors advances", C323="120 accounts receivable", C323="720.2 Automobile - Insurance", C323="720.3 Automobile - License", C323="870.4 Rent - Insurance", C323="870.6 Rent - Property Tax", C323="870.7 Rent - Homeoffice", C323="870.9 Rent - Water"),
   0,
   IF(Dashboard!$F$5="Quick",
      IF(OR(C323="190 Automobile",C323="200 computer hardware",C323="210 Computer software",C323="220 Quickbooks software",C323="230 Office equipment",C323="240 Office furniture"),
         E323-(E323/(1+Dashboard!$F$4)),
         0
      ),
      IF(C323="750 Business promotion",
         E323-(E323/(1+4.793/100)),
         E323-(E323/(1+Dashboard!$F$4))
      )
   )
)</f>
        <v>0</v>
      </c>
      <c r="J323" s="40">
        <f>Bank3[[#This Row],[Money in/ (Money out)]]-Bank3[[#This Row],[GST/HST]]</f>
        <v>0</v>
      </c>
      <c r="L323" s="37">
        <f t="shared" si="9"/>
        <v>0</v>
      </c>
    </row>
    <row r="324" spans="4:12" x14ac:dyDescent="0.2">
      <c r="D324" s="416">
        <f>_xlfn.XLOOKUP(C:C,Table1[for Import to Bank Register dropdown],Table1[for Pivot],0,0,1)</f>
        <v>0</v>
      </c>
      <c r="E324" s="422"/>
      <c r="F324" s="160">
        <f t="shared" si="8"/>
        <v>3333333</v>
      </c>
      <c r="G324" s="394">
        <f>G323+Bank3[[#This Row],[Money in/ (Money out)]]</f>
        <v>0</v>
      </c>
      <c r="I324" s="395">
        <f>IF(OR(C324="150 Directors advances", C324="120 accounts receivable", C324="720.2 Automobile - Insurance", C324="720.3 Automobile - License", C324="870.4 Rent - Insurance", C324="870.6 Rent - Property Tax", C324="870.7 Rent - Homeoffice", C324="870.9 Rent - Water"),
   0,
   IF(Dashboard!$F$5="Quick",
      IF(OR(C324="190 Automobile",C324="200 computer hardware",C324="210 Computer software",C324="220 Quickbooks software",C324="230 Office equipment",C324="240 Office furniture"),
         E324-(E324/(1+Dashboard!$F$4)),
         0
      ),
      IF(C324="750 Business promotion",
         E324-(E324/(1+4.793/100)),
         E324-(E324/(1+Dashboard!$F$4))
      )
   )
)</f>
        <v>0</v>
      </c>
      <c r="J324" s="40">
        <f>Bank3[[#This Row],[Money in/ (Money out)]]-Bank3[[#This Row],[GST/HST]]</f>
        <v>0</v>
      </c>
      <c r="L324" s="37">
        <f t="shared" si="9"/>
        <v>0</v>
      </c>
    </row>
    <row r="325" spans="4:12" x14ac:dyDescent="0.2">
      <c r="D325" s="416">
        <f>_xlfn.XLOOKUP(C:C,Table1[for Import to Bank Register dropdown],Table1[for Pivot],0,0,1)</f>
        <v>0</v>
      </c>
      <c r="E325" s="422"/>
      <c r="F325" s="160">
        <f t="shared" si="8"/>
        <v>3333333</v>
      </c>
      <c r="G325" s="394">
        <f>G324+Bank3[[#This Row],[Money in/ (Money out)]]</f>
        <v>0</v>
      </c>
      <c r="I325" s="395">
        <f>IF(OR(C325="150 Directors advances", C325="120 accounts receivable", C325="720.2 Automobile - Insurance", C325="720.3 Automobile - License", C325="870.4 Rent - Insurance", C325="870.6 Rent - Property Tax", C325="870.7 Rent - Homeoffice", C325="870.9 Rent - Water"),
   0,
   IF(Dashboard!$F$5="Quick",
      IF(OR(C325="190 Automobile",C325="200 computer hardware",C325="210 Computer software",C325="220 Quickbooks software",C325="230 Office equipment",C325="240 Office furniture"),
         E325-(E325/(1+Dashboard!$F$4)),
         0
      ),
      IF(C325="750 Business promotion",
         E325-(E325/(1+4.793/100)),
         E325-(E325/(1+Dashboard!$F$4))
      )
   )
)</f>
        <v>0</v>
      </c>
      <c r="J325" s="40">
        <f>Bank3[[#This Row],[Money in/ (Money out)]]-Bank3[[#This Row],[GST/HST]]</f>
        <v>0</v>
      </c>
      <c r="L325" s="37">
        <f t="shared" si="9"/>
        <v>0</v>
      </c>
    </row>
    <row r="326" spans="4:12" x14ac:dyDescent="0.2">
      <c r="D326" s="416">
        <f>_xlfn.XLOOKUP(C:C,Table1[for Import to Bank Register dropdown],Table1[for Pivot],0,0,1)</f>
        <v>0</v>
      </c>
      <c r="E326" s="422"/>
      <c r="F326" s="160">
        <f t="shared" ref="F326:F389" si="10">$E$2</f>
        <v>3333333</v>
      </c>
      <c r="G326" s="394">
        <f>G325+Bank3[[#This Row],[Money in/ (Money out)]]</f>
        <v>0</v>
      </c>
      <c r="I326" s="395">
        <f>IF(OR(C326="150 Directors advances", C326="120 accounts receivable", C326="720.2 Automobile - Insurance", C326="720.3 Automobile - License", C326="870.4 Rent - Insurance", C326="870.6 Rent - Property Tax", C326="870.7 Rent - Homeoffice", C326="870.9 Rent - Water"),
   0,
   IF(Dashboard!$F$5="Quick",
      IF(OR(C326="190 Automobile",C326="200 computer hardware",C326="210 Computer software",C326="220 Quickbooks software",C326="230 Office equipment",C326="240 Office furniture"),
         E326-(E326/(1+Dashboard!$F$4)),
         0
      ),
      IF(C326="750 Business promotion",
         E326-(E326/(1+4.793/100)),
         E326-(E326/(1+Dashboard!$F$4))
      )
   )
)</f>
        <v>0</v>
      </c>
      <c r="J326" s="40">
        <f>Bank3[[#This Row],[Money in/ (Money out)]]-Bank3[[#This Row],[GST/HST]]</f>
        <v>0</v>
      </c>
      <c r="L326" s="37">
        <f t="shared" si="9"/>
        <v>0</v>
      </c>
    </row>
    <row r="327" spans="4:12" x14ac:dyDescent="0.2">
      <c r="D327" s="416">
        <f>_xlfn.XLOOKUP(C:C,Table1[for Import to Bank Register dropdown],Table1[for Pivot],0,0,1)</f>
        <v>0</v>
      </c>
      <c r="E327" s="422"/>
      <c r="F327" s="160">
        <f t="shared" si="10"/>
        <v>3333333</v>
      </c>
      <c r="G327" s="394">
        <f>G326+Bank3[[#This Row],[Money in/ (Money out)]]</f>
        <v>0</v>
      </c>
      <c r="I327" s="395">
        <f>IF(OR(C327="150 Directors advances", C327="120 accounts receivable", C327="720.2 Automobile - Insurance", C327="720.3 Automobile - License", C327="870.4 Rent - Insurance", C327="870.6 Rent - Property Tax", C327="870.7 Rent - Homeoffice", C327="870.9 Rent - Water"),
   0,
   IF(Dashboard!$F$5="Quick",
      IF(OR(C327="190 Automobile",C327="200 computer hardware",C327="210 Computer software",C327="220 Quickbooks software",C327="230 Office equipment",C327="240 Office furniture"),
         E327-(E327/(1+Dashboard!$F$4)),
         0
      ),
      IF(C327="750 Business promotion",
         E327-(E327/(1+4.793/100)),
         E327-(E327/(1+Dashboard!$F$4))
      )
   )
)</f>
        <v>0</v>
      </c>
      <c r="J327" s="40">
        <f>Bank3[[#This Row],[Money in/ (Money out)]]-Bank3[[#This Row],[GST/HST]]</f>
        <v>0</v>
      </c>
      <c r="L327" s="37">
        <f t="shared" ref="L327:L390" si="11">$L$3</f>
        <v>0</v>
      </c>
    </row>
    <row r="328" spans="4:12" x14ac:dyDescent="0.2">
      <c r="D328" s="416">
        <f>_xlfn.XLOOKUP(C:C,Table1[for Import to Bank Register dropdown],Table1[for Pivot],0,0,1)</f>
        <v>0</v>
      </c>
      <c r="E328" s="422"/>
      <c r="F328" s="160">
        <f t="shared" si="10"/>
        <v>3333333</v>
      </c>
      <c r="G328" s="394">
        <f>G327+Bank3[[#This Row],[Money in/ (Money out)]]</f>
        <v>0</v>
      </c>
      <c r="I328" s="395">
        <f>IF(OR(C328="150 Directors advances", C328="120 accounts receivable", C328="720.2 Automobile - Insurance", C328="720.3 Automobile - License", C328="870.4 Rent - Insurance", C328="870.6 Rent - Property Tax", C328="870.7 Rent - Homeoffice", C328="870.9 Rent - Water"),
   0,
   IF(Dashboard!$F$5="Quick",
      IF(OR(C328="190 Automobile",C328="200 computer hardware",C328="210 Computer software",C328="220 Quickbooks software",C328="230 Office equipment",C328="240 Office furniture"),
         E328-(E328/(1+Dashboard!$F$4)),
         0
      ),
      IF(C328="750 Business promotion",
         E328-(E328/(1+4.793/100)),
         E328-(E328/(1+Dashboard!$F$4))
      )
   )
)</f>
        <v>0</v>
      </c>
      <c r="J328" s="40">
        <f>Bank3[[#This Row],[Money in/ (Money out)]]-Bank3[[#This Row],[GST/HST]]</f>
        <v>0</v>
      </c>
      <c r="L328" s="37">
        <f t="shared" si="11"/>
        <v>0</v>
      </c>
    </row>
    <row r="329" spans="4:12" x14ac:dyDescent="0.2">
      <c r="D329" s="416">
        <f>_xlfn.XLOOKUP(C:C,Table1[for Import to Bank Register dropdown],Table1[for Pivot],0,0,1)</f>
        <v>0</v>
      </c>
      <c r="E329" s="422"/>
      <c r="F329" s="160">
        <f t="shared" si="10"/>
        <v>3333333</v>
      </c>
      <c r="G329" s="394">
        <f>G328+Bank3[[#This Row],[Money in/ (Money out)]]</f>
        <v>0</v>
      </c>
      <c r="I329" s="395">
        <f>IF(OR(C329="150 Directors advances", C329="120 accounts receivable", C329="720.2 Automobile - Insurance", C329="720.3 Automobile - License", C329="870.4 Rent - Insurance", C329="870.6 Rent - Property Tax", C329="870.7 Rent - Homeoffice", C329="870.9 Rent - Water"),
   0,
   IF(Dashboard!$F$5="Quick",
      IF(OR(C329="190 Automobile",C329="200 computer hardware",C329="210 Computer software",C329="220 Quickbooks software",C329="230 Office equipment",C329="240 Office furniture"),
         E329-(E329/(1+Dashboard!$F$4)),
         0
      ),
      IF(C329="750 Business promotion",
         E329-(E329/(1+4.793/100)),
         E329-(E329/(1+Dashboard!$F$4))
      )
   )
)</f>
        <v>0</v>
      </c>
      <c r="J329" s="40">
        <f>Bank3[[#This Row],[Money in/ (Money out)]]-Bank3[[#This Row],[GST/HST]]</f>
        <v>0</v>
      </c>
      <c r="L329" s="37">
        <f t="shared" si="11"/>
        <v>0</v>
      </c>
    </row>
    <row r="330" spans="4:12" x14ac:dyDescent="0.2">
      <c r="D330" s="416">
        <f>_xlfn.XLOOKUP(C:C,Table1[for Import to Bank Register dropdown],Table1[for Pivot],0,0,1)</f>
        <v>0</v>
      </c>
      <c r="E330" s="422"/>
      <c r="F330" s="160">
        <f t="shared" si="10"/>
        <v>3333333</v>
      </c>
      <c r="G330" s="394">
        <f>G329+Bank3[[#This Row],[Money in/ (Money out)]]</f>
        <v>0</v>
      </c>
      <c r="I330" s="395">
        <f>IF(OR(C330="150 Directors advances", C330="120 accounts receivable", C330="720.2 Automobile - Insurance", C330="720.3 Automobile - License", C330="870.4 Rent - Insurance", C330="870.6 Rent - Property Tax", C330="870.7 Rent - Homeoffice", C330="870.9 Rent - Water"),
   0,
   IF(Dashboard!$F$5="Quick",
      IF(OR(C330="190 Automobile",C330="200 computer hardware",C330="210 Computer software",C330="220 Quickbooks software",C330="230 Office equipment",C330="240 Office furniture"),
         E330-(E330/(1+Dashboard!$F$4)),
         0
      ),
      IF(C330="750 Business promotion",
         E330-(E330/(1+4.793/100)),
         E330-(E330/(1+Dashboard!$F$4))
      )
   )
)</f>
        <v>0</v>
      </c>
      <c r="J330" s="40">
        <f>Bank3[[#This Row],[Money in/ (Money out)]]-Bank3[[#This Row],[GST/HST]]</f>
        <v>0</v>
      </c>
      <c r="L330" s="37">
        <f t="shared" si="11"/>
        <v>0</v>
      </c>
    </row>
    <row r="331" spans="4:12" x14ac:dyDescent="0.2">
      <c r="D331" s="416">
        <f>_xlfn.XLOOKUP(C:C,Table1[for Import to Bank Register dropdown],Table1[for Pivot],0,0,1)</f>
        <v>0</v>
      </c>
      <c r="E331" s="422"/>
      <c r="F331" s="160">
        <f t="shared" si="10"/>
        <v>3333333</v>
      </c>
      <c r="G331" s="394">
        <f>G330+Bank3[[#This Row],[Money in/ (Money out)]]</f>
        <v>0</v>
      </c>
      <c r="I331" s="395">
        <f>IF(OR(C331="150 Directors advances", C331="120 accounts receivable", C331="720.2 Automobile - Insurance", C331="720.3 Automobile - License", C331="870.4 Rent - Insurance", C331="870.6 Rent - Property Tax", C331="870.7 Rent - Homeoffice", C331="870.9 Rent - Water"),
   0,
   IF(Dashboard!$F$5="Quick",
      IF(OR(C331="190 Automobile",C331="200 computer hardware",C331="210 Computer software",C331="220 Quickbooks software",C331="230 Office equipment",C331="240 Office furniture"),
         E331-(E331/(1+Dashboard!$F$4)),
         0
      ),
      IF(C331="750 Business promotion",
         E331-(E331/(1+4.793/100)),
         E331-(E331/(1+Dashboard!$F$4))
      )
   )
)</f>
        <v>0</v>
      </c>
      <c r="J331" s="40">
        <f>Bank3[[#This Row],[Money in/ (Money out)]]-Bank3[[#This Row],[GST/HST]]</f>
        <v>0</v>
      </c>
      <c r="L331" s="37">
        <f t="shared" si="11"/>
        <v>0</v>
      </c>
    </row>
    <row r="332" spans="4:12" x14ac:dyDescent="0.2">
      <c r="D332" s="416">
        <f>_xlfn.XLOOKUP(C:C,Table1[for Import to Bank Register dropdown],Table1[for Pivot],0,0,1)</f>
        <v>0</v>
      </c>
      <c r="E332" s="422"/>
      <c r="F332" s="160">
        <f t="shared" si="10"/>
        <v>3333333</v>
      </c>
      <c r="G332" s="394">
        <f>G331+Bank3[[#This Row],[Money in/ (Money out)]]</f>
        <v>0</v>
      </c>
      <c r="I332" s="395">
        <f>IF(OR(C332="150 Directors advances", C332="120 accounts receivable", C332="720.2 Automobile - Insurance", C332="720.3 Automobile - License", C332="870.4 Rent - Insurance", C332="870.6 Rent - Property Tax", C332="870.7 Rent - Homeoffice", C332="870.9 Rent - Water"),
   0,
   IF(Dashboard!$F$5="Quick",
      IF(OR(C332="190 Automobile",C332="200 computer hardware",C332="210 Computer software",C332="220 Quickbooks software",C332="230 Office equipment",C332="240 Office furniture"),
         E332-(E332/(1+Dashboard!$F$4)),
         0
      ),
      IF(C332="750 Business promotion",
         E332-(E332/(1+4.793/100)),
         E332-(E332/(1+Dashboard!$F$4))
      )
   )
)</f>
        <v>0</v>
      </c>
      <c r="J332" s="40">
        <f>Bank3[[#This Row],[Money in/ (Money out)]]-Bank3[[#This Row],[GST/HST]]</f>
        <v>0</v>
      </c>
      <c r="L332" s="37">
        <f t="shared" si="11"/>
        <v>0</v>
      </c>
    </row>
    <row r="333" spans="4:12" x14ac:dyDescent="0.2">
      <c r="D333" s="416">
        <f>_xlfn.XLOOKUP(C:C,Table1[for Import to Bank Register dropdown],Table1[for Pivot],0,0,1)</f>
        <v>0</v>
      </c>
      <c r="E333" s="422"/>
      <c r="F333" s="160">
        <f t="shared" si="10"/>
        <v>3333333</v>
      </c>
      <c r="G333" s="394">
        <f>G332+Bank3[[#This Row],[Money in/ (Money out)]]</f>
        <v>0</v>
      </c>
      <c r="I333" s="395">
        <f>IF(OR(C333="150 Directors advances", C333="120 accounts receivable", C333="720.2 Automobile - Insurance", C333="720.3 Automobile - License", C333="870.4 Rent - Insurance", C333="870.6 Rent - Property Tax", C333="870.7 Rent - Homeoffice", C333="870.9 Rent - Water"),
   0,
   IF(Dashboard!$F$5="Quick",
      IF(OR(C333="190 Automobile",C333="200 computer hardware",C333="210 Computer software",C333="220 Quickbooks software",C333="230 Office equipment",C333="240 Office furniture"),
         E333-(E333/(1+Dashboard!$F$4)),
         0
      ),
      IF(C333="750 Business promotion",
         E333-(E333/(1+4.793/100)),
         E333-(E333/(1+Dashboard!$F$4))
      )
   )
)</f>
        <v>0</v>
      </c>
      <c r="J333" s="40">
        <f>Bank3[[#This Row],[Money in/ (Money out)]]-Bank3[[#This Row],[GST/HST]]</f>
        <v>0</v>
      </c>
      <c r="L333" s="37">
        <f t="shared" si="11"/>
        <v>0</v>
      </c>
    </row>
    <row r="334" spans="4:12" x14ac:dyDescent="0.2">
      <c r="D334" s="416">
        <f>_xlfn.XLOOKUP(C:C,Table1[for Import to Bank Register dropdown],Table1[for Pivot],0,0,1)</f>
        <v>0</v>
      </c>
      <c r="E334" s="422"/>
      <c r="F334" s="160">
        <f t="shared" si="10"/>
        <v>3333333</v>
      </c>
      <c r="G334" s="394">
        <f>G333+Bank3[[#This Row],[Money in/ (Money out)]]</f>
        <v>0</v>
      </c>
      <c r="I334" s="395">
        <f>IF(OR(C334="150 Directors advances", C334="120 accounts receivable", C334="720.2 Automobile - Insurance", C334="720.3 Automobile - License", C334="870.4 Rent - Insurance", C334="870.6 Rent - Property Tax", C334="870.7 Rent - Homeoffice", C334="870.9 Rent - Water"),
   0,
   IF(Dashboard!$F$5="Quick",
      IF(OR(C334="190 Automobile",C334="200 computer hardware",C334="210 Computer software",C334="220 Quickbooks software",C334="230 Office equipment",C334="240 Office furniture"),
         E334-(E334/(1+Dashboard!$F$4)),
         0
      ),
      IF(C334="750 Business promotion",
         E334-(E334/(1+4.793/100)),
         E334-(E334/(1+Dashboard!$F$4))
      )
   )
)</f>
        <v>0</v>
      </c>
      <c r="J334" s="40">
        <f>Bank3[[#This Row],[Money in/ (Money out)]]-Bank3[[#This Row],[GST/HST]]</f>
        <v>0</v>
      </c>
      <c r="L334" s="37">
        <f t="shared" si="11"/>
        <v>0</v>
      </c>
    </row>
    <row r="335" spans="4:12" x14ac:dyDescent="0.2">
      <c r="D335" s="416">
        <f>_xlfn.XLOOKUP(C:C,Table1[for Import to Bank Register dropdown],Table1[for Pivot],0,0,1)</f>
        <v>0</v>
      </c>
      <c r="E335" s="422"/>
      <c r="F335" s="160">
        <f t="shared" si="10"/>
        <v>3333333</v>
      </c>
      <c r="G335" s="394">
        <f>G334+Bank3[[#This Row],[Money in/ (Money out)]]</f>
        <v>0</v>
      </c>
      <c r="I335" s="395">
        <f>IF(OR(C335="150 Directors advances", C335="120 accounts receivable", C335="720.2 Automobile - Insurance", C335="720.3 Automobile - License", C335="870.4 Rent - Insurance", C335="870.6 Rent - Property Tax", C335="870.7 Rent - Homeoffice", C335="870.9 Rent - Water"),
   0,
   IF(Dashboard!$F$5="Quick",
      IF(OR(C335="190 Automobile",C335="200 computer hardware",C335="210 Computer software",C335="220 Quickbooks software",C335="230 Office equipment",C335="240 Office furniture"),
         E335-(E335/(1+Dashboard!$F$4)),
         0
      ),
      IF(C335="750 Business promotion",
         E335-(E335/(1+4.793/100)),
         E335-(E335/(1+Dashboard!$F$4))
      )
   )
)</f>
        <v>0</v>
      </c>
      <c r="J335" s="40">
        <f>Bank3[[#This Row],[Money in/ (Money out)]]-Bank3[[#This Row],[GST/HST]]</f>
        <v>0</v>
      </c>
      <c r="L335" s="37">
        <f t="shared" si="11"/>
        <v>0</v>
      </c>
    </row>
    <row r="336" spans="4:12" x14ac:dyDescent="0.2">
      <c r="D336" s="416">
        <f>_xlfn.XLOOKUP(C:C,Table1[for Import to Bank Register dropdown],Table1[for Pivot],0,0,1)</f>
        <v>0</v>
      </c>
      <c r="E336" s="422"/>
      <c r="F336" s="160">
        <f t="shared" si="10"/>
        <v>3333333</v>
      </c>
      <c r="G336" s="394">
        <f>G335+Bank3[[#This Row],[Money in/ (Money out)]]</f>
        <v>0</v>
      </c>
      <c r="I336" s="395">
        <f>IF(OR(C336="150 Directors advances", C336="120 accounts receivable", C336="720.2 Automobile - Insurance", C336="720.3 Automobile - License", C336="870.4 Rent - Insurance", C336="870.6 Rent - Property Tax", C336="870.7 Rent - Homeoffice", C336="870.9 Rent - Water"),
   0,
   IF(Dashboard!$F$5="Quick",
      IF(OR(C336="190 Automobile",C336="200 computer hardware",C336="210 Computer software",C336="220 Quickbooks software",C336="230 Office equipment",C336="240 Office furniture"),
         E336-(E336/(1+Dashboard!$F$4)),
         0
      ),
      IF(C336="750 Business promotion",
         E336-(E336/(1+4.793/100)),
         E336-(E336/(1+Dashboard!$F$4))
      )
   )
)</f>
        <v>0</v>
      </c>
      <c r="J336" s="40">
        <f>Bank3[[#This Row],[Money in/ (Money out)]]-Bank3[[#This Row],[GST/HST]]</f>
        <v>0</v>
      </c>
      <c r="L336" s="37">
        <f t="shared" si="11"/>
        <v>0</v>
      </c>
    </row>
    <row r="337" spans="4:12" x14ac:dyDescent="0.2">
      <c r="D337" s="416">
        <f>_xlfn.XLOOKUP(C:C,Table1[for Import to Bank Register dropdown],Table1[for Pivot],0,0,1)</f>
        <v>0</v>
      </c>
      <c r="E337" s="422"/>
      <c r="F337" s="160">
        <f t="shared" si="10"/>
        <v>3333333</v>
      </c>
      <c r="G337" s="394">
        <f>G336+Bank3[[#This Row],[Money in/ (Money out)]]</f>
        <v>0</v>
      </c>
      <c r="I337" s="395">
        <f>IF(OR(C337="150 Directors advances", C337="120 accounts receivable", C337="720.2 Automobile - Insurance", C337="720.3 Automobile - License", C337="870.4 Rent - Insurance", C337="870.6 Rent - Property Tax", C337="870.7 Rent - Homeoffice", C337="870.9 Rent - Water"),
   0,
   IF(Dashboard!$F$5="Quick",
      IF(OR(C337="190 Automobile",C337="200 computer hardware",C337="210 Computer software",C337="220 Quickbooks software",C337="230 Office equipment",C337="240 Office furniture"),
         E337-(E337/(1+Dashboard!$F$4)),
         0
      ),
      IF(C337="750 Business promotion",
         E337-(E337/(1+4.793/100)),
         E337-(E337/(1+Dashboard!$F$4))
      )
   )
)</f>
        <v>0</v>
      </c>
      <c r="J337" s="40">
        <f>Bank3[[#This Row],[Money in/ (Money out)]]-Bank3[[#This Row],[GST/HST]]</f>
        <v>0</v>
      </c>
      <c r="L337" s="37">
        <f t="shared" si="11"/>
        <v>0</v>
      </c>
    </row>
    <row r="338" spans="4:12" x14ac:dyDescent="0.2">
      <c r="D338" s="416">
        <f>_xlfn.XLOOKUP(C:C,Table1[for Import to Bank Register dropdown],Table1[for Pivot],0,0,1)</f>
        <v>0</v>
      </c>
      <c r="E338" s="422"/>
      <c r="F338" s="160">
        <f t="shared" si="10"/>
        <v>3333333</v>
      </c>
      <c r="G338" s="394">
        <f>G337+Bank3[[#This Row],[Money in/ (Money out)]]</f>
        <v>0</v>
      </c>
      <c r="I338" s="395">
        <f>IF(OR(C338="150 Directors advances", C338="120 accounts receivable", C338="720.2 Automobile - Insurance", C338="720.3 Automobile - License", C338="870.4 Rent - Insurance", C338="870.6 Rent - Property Tax", C338="870.7 Rent - Homeoffice", C338="870.9 Rent - Water"),
   0,
   IF(Dashboard!$F$5="Quick",
      IF(OR(C338="190 Automobile",C338="200 computer hardware",C338="210 Computer software",C338="220 Quickbooks software",C338="230 Office equipment",C338="240 Office furniture"),
         E338-(E338/(1+Dashboard!$F$4)),
         0
      ),
      IF(C338="750 Business promotion",
         E338-(E338/(1+4.793/100)),
         E338-(E338/(1+Dashboard!$F$4))
      )
   )
)</f>
        <v>0</v>
      </c>
      <c r="J338" s="40">
        <f>Bank3[[#This Row],[Money in/ (Money out)]]-Bank3[[#This Row],[GST/HST]]</f>
        <v>0</v>
      </c>
      <c r="L338" s="37">
        <f t="shared" si="11"/>
        <v>0</v>
      </c>
    </row>
    <row r="339" spans="4:12" x14ac:dyDescent="0.2">
      <c r="D339" s="416">
        <f>_xlfn.XLOOKUP(C:C,Table1[for Import to Bank Register dropdown],Table1[for Pivot],0,0,1)</f>
        <v>0</v>
      </c>
      <c r="E339" s="422"/>
      <c r="F339" s="160">
        <f t="shared" si="10"/>
        <v>3333333</v>
      </c>
      <c r="G339" s="394">
        <f>G338+Bank3[[#This Row],[Money in/ (Money out)]]</f>
        <v>0</v>
      </c>
      <c r="I339" s="395">
        <f>IF(OR(C339="150 Directors advances", C339="120 accounts receivable", C339="720.2 Automobile - Insurance", C339="720.3 Automobile - License", C339="870.4 Rent - Insurance", C339="870.6 Rent - Property Tax", C339="870.7 Rent - Homeoffice", C339="870.9 Rent - Water"),
   0,
   IF(Dashboard!$F$5="Quick",
      IF(OR(C339="190 Automobile",C339="200 computer hardware",C339="210 Computer software",C339="220 Quickbooks software",C339="230 Office equipment",C339="240 Office furniture"),
         E339-(E339/(1+Dashboard!$F$4)),
         0
      ),
      IF(C339="750 Business promotion",
         E339-(E339/(1+4.793/100)),
         E339-(E339/(1+Dashboard!$F$4))
      )
   )
)</f>
        <v>0</v>
      </c>
      <c r="J339" s="40">
        <f>Bank3[[#This Row],[Money in/ (Money out)]]-Bank3[[#This Row],[GST/HST]]</f>
        <v>0</v>
      </c>
      <c r="L339" s="37">
        <f t="shared" si="11"/>
        <v>0</v>
      </c>
    </row>
    <row r="340" spans="4:12" x14ac:dyDescent="0.2">
      <c r="D340" s="416">
        <f>_xlfn.XLOOKUP(C:C,Table1[for Import to Bank Register dropdown],Table1[for Pivot],0,0,1)</f>
        <v>0</v>
      </c>
      <c r="E340" s="422"/>
      <c r="F340" s="160">
        <f t="shared" si="10"/>
        <v>3333333</v>
      </c>
      <c r="G340" s="394">
        <f>G339+Bank3[[#This Row],[Money in/ (Money out)]]</f>
        <v>0</v>
      </c>
      <c r="I340" s="395">
        <f>IF(OR(C340="150 Directors advances", C340="120 accounts receivable", C340="720.2 Automobile - Insurance", C340="720.3 Automobile - License", C340="870.4 Rent - Insurance", C340="870.6 Rent - Property Tax", C340="870.7 Rent - Homeoffice", C340="870.9 Rent - Water"),
   0,
   IF(Dashboard!$F$5="Quick",
      IF(OR(C340="190 Automobile",C340="200 computer hardware",C340="210 Computer software",C340="220 Quickbooks software",C340="230 Office equipment",C340="240 Office furniture"),
         E340-(E340/(1+Dashboard!$F$4)),
         0
      ),
      IF(C340="750 Business promotion",
         E340-(E340/(1+4.793/100)),
         E340-(E340/(1+Dashboard!$F$4))
      )
   )
)</f>
        <v>0</v>
      </c>
      <c r="J340" s="40">
        <f>Bank3[[#This Row],[Money in/ (Money out)]]-Bank3[[#This Row],[GST/HST]]</f>
        <v>0</v>
      </c>
      <c r="L340" s="37">
        <f t="shared" si="11"/>
        <v>0</v>
      </c>
    </row>
    <row r="341" spans="4:12" x14ac:dyDescent="0.2">
      <c r="D341" s="416">
        <f>_xlfn.XLOOKUP(C:C,Table1[for Import to Bank Register dropdown],Table1[for Pivot],0,0,1)</f>
        <v>0</v>
      </c>
      <c r="E341" s="422"/>
      <c r="F341" s="160">
        <f t="shared" si="10"/>
        <v>3333333</v>
      </c>
      <c r="G341" s="394">
        <f>G340+Bank3[[#This Row],[Money in/ (Money out)]]</f>
        <v>0</v>
      </c>
      <c r="I341" s="395">
        <f>IF(OR(C341="150 Directors advances", C341="120 accounts receivable", C341="720.2 Automobile - Insurance", C341="720.3 Automobile - License", C341="870.4 Rent - Insurance", C341="870.6 Rent - Property Tax", C341="870.7 Rent - Homeoffice", C341="870.9 Rent - Water"),
   0,
   IF(Dashboard!$F$5="Quick",
      IF(OR(C341="190 Automobile",C341="200 computer hardware",C341="210 Computer software",C341="220 Quickbooks software",C341="230 Office equipment",C341="240 Office furniture"),
         E341-(E341/(1+Dashboard!$F$4)),
         0
      ),
      IF(C341="750 Business promotion",
         E341-(E341/(1+4.793/100)),
         E341-(E341/(1+Dashboard!$F$4))
      )
   )
)</f>
        <v>0</v>
      </c>
      <c r="J341" s="40">
        <f>Bank3[[#This Row],[Money in/ (Money out)]]-Bank3[[#This Row],[GST/HST]]</f>
        <v>0</v>
      </c>
      <c r="L341" s="37">
        <f t="shared" si="11"/>
        <v>0</v>
      </c>
    </row>
    <row r="342" spans="4:12" x14ac:dyDescent="0.2">
      <c r="D342" s="416">
        <f>_xlfn.XLOOKUP(C:C,Table1[for Import to Bank Register dropdown],Table1[for Pivot],0,0,1)</f>
        <v>0</v>
      </c>
      <c r="E342" s="422"/>
      <c r="F342" s="160">
        <f t="shared" si="10"/>
        <v>3333333</v>
      </c>
      <c r="G342" s="394">
        <f>G341+Bank3[[#This Row],[Money in/ (Money out)]]</f>
        <v>0</v>
      </c>
      <c r="I342" s="395">
        <f>IF(OR(C342="150 Directors advances", C342="120 accounts receivable", C342="720.2 Automobile - Insurance", C342="720.3 Automobile - License", C342="870.4 Rent - Insurance", C342="870.6 Rent - Property Tax", C342="870.7 Rent - Homeoffice", C342="870.9 Rent - Water"),
   0,
   IF(Dashboard!$F$5="Quick",
      IF(OR(C342="190 Automobile",C342="200 computer hardware",C342="210 Computer software",C342="220 Quickbooks software",C342="230 Office equipment",C342="240 Office furniture"),
         E342-(E342/(1+Dashboard!$F$4)),
         0
      ),
      IF(C342="750 Business promotion",
         E342-(E342/(1+4.793/100)),
         E342-(E342/(1+Dashboard!$F$4))
      )
   )
)</f>
        <v>0</v>
      </c>
      <c r="J342" s="40">
        <f>Bank3[[#This Row],[Money in/ (Money out)]]-Bank3[[#This Row],[GST/HST]]</f>
        <v>0</v>
      </c>
      <c r="L342" s="37">
        <f t="shared" si="11"/>
        <v>0</v>
      </c>
    </row>
    <row r="343" spans="4:12" x14ac:dyDescent="0.2">
      <c r="D343" s="416">
        <f>_xlfn.XLOOKUP(C:C,Table1[for Import to Bank Register dropdown],Table1[for Pivot],0,0,1)</f>
        <v>0</v>
      </c>
      <c r="E343" s="422"/>
      <c r="F343" s="160">
        <f t="shared" si="10"/>
        <v>3333333</v>
      </c>
      <c r="G343" s="394">
        <f>G342+Bank3[[#This Row],[Money in/ (Money out)]]</f>
        <v>0</v>
      </c>
      <c r="I343" s="395">
        <f>IF(OR(C343="150 Directors advances", C343="120 accounts receivable", C343="720.2 Automobile - Insurance", C343="720.3 Automobile - License", C343="870.4 Rent - Insurance", C343="870.6 Rent - Property Tax", C343="870.7 Rent - Homeoffice", C343="870.9 Rent - Water"),
   0,
   IF(Dashboard!$F$5="Quick",
      IF(OR(C343="190 Automobile",C343="200 computer hardware",C343="210 Computer software",C343="220 Quickbooks software",C343="230 Office equipment",C343="240 Office furniture"),
         E343-(E343/(1+Dashboard!$F$4)),
         0
      ),
      IF(C343="750 Business promotion",
         E343-(E343/(1+4.793/100)),
         E343-(E343/(1+Dashboard!$F$4))
      )
   )
)</f>
        <v>0</v>
      </c>
      <c r="J343" s="40">
        <f>Bank3[[#This Row],[Money in/ (Money out)]]-Bank3[[#This Row],[GST/HST]]</f>
        <v>0</v>
      </c>
      <c r="L343" s="37">
        <f t="shared" si="11"/>
        <v>0</v>
      </c>
    </row>
    <row r="344" spans="4:12" x14ac:dyDescent="0.2">
      <c r="D344" s="416">
        <f>_xlfn.XLOOKUP(C:C,Table1[for Import to Bank Register dropdown],Table1[for Pivot],0,0,1)</f>
        <v>0</v>
      </c>
      <c r="E344" s="422"/>
      <c r="F344" s="160">
        <f t="shared" si="10"/>
        <v>3333333</v>
      </c>
      <c r="G344" s="394">
        <f>G343+Bank3[[#This Row],[Money in/ (Money out)]]</f>
        <v>0</v>
      </c>
      <c r="I344" s="395">
        <f>IF(OR(C344="150 Directors advances", C344="120 accounts receivable", C344="720.2 Automobile - Insurance", C344="720.3 Automobile - License", C344="870.4 Rent - Insurance", C344="870.6 Rent - Property Tax", C344="870.7 Rent - Homeoffice", C344="870.9 Rent - Water"),
   0,
   IF(Dashboard!$F$5="Quick",
      IF(OR(C344="190 Automobile",C344="200 computer hardware",C344="210 Computer software",C344="220 Quickbooks software",C344="230 Office equipment",C344="240 Office furniture"),
         E344-(E344/(1+Dashboard!$F$4)),
         0
      ),
      IF(C344="750 Business promotion",
         E344-(E344/(1+4.793/100)),
         E344-(E344/(1+Dashboard!$F$4))
      )
   )
)</f>
        <v>0</v>
      </c>
      <c r="J344" s="40">
        <f>Bank3[[#This Row],[Money in/ (Money out)]]-Bank3[[#This Row],[GST/HST]]</f>
        <v>0</v>
      </c>
      <c r="L344" s="37">
        <f t="shared" si="11"/>
        <v>0</v>
      </c>
    </row>
    <row r="345" spans="4:12" x14ac:dyDescent="0.2">
      <c r="D345" s="416">
        <f>_xlfn.XLOOKUP(C:C,Table1[for Import to Bank Register dropdown],Table1[for Pivot],0,0,1)</f>
        <v>0</v>
      </c>
      <c r="E345" s="422"/>
      <c r="F345" s="160">
        <f t="shared" si="10"/>
        <v>3333333</v>
      </c>
      <c r="G345" s="394">
        <f>G344+Bank3[[#This Row],[Money in/ (Money out)]]</f>
        <v>0</v>
      </c>
      <c r="I345" s="395">
        <f>IF(OR(C345="150 Directors advances", C345="120 accounts receivable", C345="720.2 Automobile - Insurance", C345="720.3 Automobile - License", C345="870.4 Rent - Insurance", C345="870.6 Rent - Property Tax", C345="870.7 Rent - Homeoffice", C345="870.9 Rent - Water"),
   0,
   IF(Dashboard!$F$5="Quick",
      IF(OR(C345="190 Automobile",C345="200 computer hardware",C345="210 Computer software",C345="220 Quickbooks software",C345="230 Office equipment",C345="240 Office furniture"),
         E345-(E345/(1+Dashboard!$F$4)),
         0
      ),
      IF(C345="750 Business promotion",
         E345-(E345/(1+4.793/100)),
         E345-(E345/(1+Dashboard!$F$4))
      )
   )
)</f>
        <v>0</v>
      </c>
      <c r="J345" s="40">
        <f>Bank3[[#This Row],[Money in/ (Money out)]]-Bank3[[#This Row],[GST/HST]]</f>
        <v>0</v>
      </c>
      <c r="L345" s="37">
        <f t="shared" si="11"/>
        <v>0</v>
      </c>
    </row>
    <row r="346" spans="4:12" x14ac:dyDescent="0.2">
      <c r="D346" s="416">
        <f>_xlfn.XLOOKUP(C:C,Table1[for Import to Bank Register dropdown],Table1[for Pivot],0,0,1)</f>
        <v>0</v>
      </c>
      <c r="E346" s="422"/>
      <c r="F346" s="160">
        <f t="shared" si="10"/>
        <v>3333333</v>
      </c>
      <c r="G346" s="394">
        <f>G345+Bank3[[#This Row],[Money in/ (Money out)]]</f>
        <v>0</v>
      </c>
      <c r="I346" s="395">
        <f>IF(OR(C346="150 Directors advances", C346="120 accounts receivable", C346="720.2 Automobile - Insurance", C346="720.3 Automobile - License", C346="870.4 Rent - Insurance", C346="870.6 Rent - Property Tax", C346="870.7 Rent - Homeoffice", C346="870.9 Rent - Water"),
   0,
   IF(Dashboard!$F$5="Quick",
      IF(OR(C346="190 Automobile",C346="200 computer hardware",C346="210 Computer software",C346="220 Quickbooks software",C346="230 Office equipment",C346="240 Office furniture"),
         E346-(E346/(1+Dashboard!$F$4)),
         0
      ),
      IF(C346="750 Business promotion",
         E346-(E346/(1+4.793/100)),
         E346-(E346/(1+Dashboard!$F$4))
      )
   )
)</f>
        <v>0</v>
      </c>
      <c r="J346" s="40">
        <f>Bank3[[#This Row],[Money in/ (Money out)]]-Bank3[[#This Row],[GST/HST]]</f>
        <v>0</v>
      </c>
      <c r="L346" s="37">
        <f t="shared" si="11"/>
        <v>0</v>
      </c>
    </row>
    <row r="347" spans="4:12" x14ac:dyDescent="0.2">
      <c r="D347" s="416">
        <f>_xlfn.XLOOKUP(C:C,Table1[for Import to Bank Register dropdown],Table1[for Pivot],0,0,1)</f>
        <v>0</v>
      </c>
      <c r="E347" s="422"/>
      <c r="F347" s="160">
        <f t="shared" si="10"/>
        <v>3333333</v>
      </c>
      <c r="G347" s="394">
        <f>G346+Bank3[[#This Row],[Money in/ (Money out)]]</f>
        <v>0</v>
      </c>
      <c r="I347" s="395">
        <f>IF(OR(C347="150 Directors advances", C347="120 accounts receivable", C347="720.2 Automobile - Insurance", C347="720.3 Automobile - License", C347="870.4 Rent - Insurance", C347="870.6 Rent - Property Tax", C347="870.7 Rent - Homeoffice", C347="870.9 Rent - Water"),
   0,
   IF(Dashboard!$F$5="Quick",
      IF(OR(C347="190 Automobile",C347="200 computer hardware",C347="210 Computer software",C347="220 Quickbooks software",C347="230 Office equipment",C347="240 Office furniture"),
         E347-(E347/(1+Dashboard!$F$4)),
         0
      ),
      IF(C347="750 Business promotion",
         E347-(E347/(1+4.793/100)),
         E347-(E347/(1+Dashboard!$F$4))
      )
   )
)</f>
        <v>0</v>
      </c>
      <c r="J347" s="40">
        <f>Bank3[[#This Row],[Money in/ (Money out)]]-Bank3[[#This Row],[GST/HST]]</f>
        <v>0</v>
      </c>
      <c r="L347" s="37">
        <f t="shared" si="11"/>
        <v>0</v>
      </c>
    </row>
    <row r="348" spans="4:12" x14ac:dyDescent="0.2">
      <c r="D348" s="416">
        <f>_xlfn.XLOOKUP(C:C,Table1[for Import to Bank Register dropdown],Table1[for Pivot],0,0,1)</f>
        <v>0</v>
      </c>
      <c r="E348" s="422"/>
      <c r="F348" s="160">
        <f t="shared" si="10"/>
        <v>3333333</v>
      </c>
      <c r="G348" s="394">
        <f>G347+Bank3[[#This Row],[Money in/ (Money out)]]</f>
        <v>0</v>
      </c>
      <c r="I348" s="395">
        <f>IF(OR(C348="150 Directors advances", C348="120 accounts receivable", C348="720.2 Automobile - Insurance", C348="720.3 Automobile - License", C348="870.4 Rent - Insurance", C348="870.6 Rent - Property Tax", C348="870.7 Rent - Homeoffice", C348="870.9 Rent - Water"),
   0,
   IF(Dashboard!$F$5="Quick",
      IF(OR(C348="190 Automobile",C348="200 computer hardware",C348="210 Computer software",C348="220 Quickbooks software",C348="230 Office equipment",C348="240 Office furniture"),
         E348-(E348/(1+Dashboard!$F$4)),
         0
      ),
      IF(C348="750 Business promotion",
         E348-(E348/(1+4.793/100)),
         E348-(E348/(1+Dashboard!$F$4))
      )
   )
)</f>
        <v>0</v>
      </c>
      <c r="J348" s="40">
        <f>Bank3[[#This Row],[Money in/ (Money out)]]-Bank3[[#This Row],[GST/HST]]</f>
        <v>0</v>
      </c>
      <c r="L348" s="37">
        <f t="shared" si="11"/>
        <v>0</v>
      </c>
    </row>
    <row r="349" spans="4:12" x14ac:dyDescent="0.2">
      <c r="D349" s="416">
        <f>_xlfn.XLOOKUP(C:C,Table1[for Import to Bank Register dropdown],Table1[for Pivot],0,0,1)</f>
        <v>0</v>
      </c>
      <c r="E349" s="422"/>
      <c r="F349" s="160">
        <f t="shared" si="10"/>
        <v>3333333</v>
      </c>
      <c r="G349" s="394">
        <f>G348+Bank3[[#This Row],[Money in/ (Money out)]]</f>
        <v>0</v>
      </c>
      <c r="I349" s="395">
        <f>IF(OR(C349="150 Directors advances", C349="120 accounts receivable", C349="720.2 Automobile - Insurance", C349="720.3 Automobile - License", C349="870.4 Rent - Insurance", C349="870.6 Rent - Property Tax", C349="870.7 Rent - Homeoffice", C349="870.9 Rent - Water"),
   0,
   IF(Dashboard!$F$5="Quick",
      IF(OR(C349="190 Automobile",C349="200 computer hardware",C349="210 Computer software",C349="220 Quickbooks software",C349="230 Office equipment",C349="240 Office furniture"),
         E349-(E349/(1+Dashboard!$F$4)),
         0
      ),
      IF(C349="750 Business promotion",
         E349-(E349/(1+4.793/100)),
         E349-(E349/(1+Dashboard!$F$4))
      )
   )
)</f>
        <v>0</v>
      </c>
      <c r="J349" s="40">
        <f>Bank3[[#This Row],[Money in/ (Money out)]]-Bank3[[#This Row],[GST/HST]]</f>
        <v>0</v>
      </c>
      <c r="L349" s="37">
        <f t="shared" si="11"/>
        <v>0</v>
      </c>
    </row>
    <row r="350" spans="4:12" x14ac:dyDescent="0.2">
      <c r="D350" s="416">
        <f>_xlfn.XLOOKUP(C:C,Table1[for Import to Bank Register dropdown],Table1[for Pivot],0,0,1)</f>
        <v>0</v>
      </c>
      <c r="E350" s="422"/>
      <c r="F350" s="160">
        <f t="shared" si="10"/>
        <v>3333333</v>
      </c>
      <c r="G350" s="394">
        <f>G349+Bank3[[#This Row],[Money in/ (Money out)]]</f>
        <v>0</v>
      </c>
      <c r="I350" s="395">
        <f>IF(OR(C350="150 Directors advances", C350="120 accounts receivable", C350="720.2 Automobile - Insurance", C350="720.3 Automobile - License", C350="870.4 Rent - Insurance", C350="870.6 Rent - Property Tax", C350="870.7 Rent - Homeoffice", C350="870.9 Rent - Water"),
   0,
   IF(Dashboard!$F$5="Quick",
      IF(OR(C350="190 Automobile",C350="200 computer hardware",C350="210 Computer software",C350="220 Quickbooks software",C350="230 Office equipment",C350="240 Office furniture"),
         E350-(E350/(1+Dashboard!$F$4)),
         0
      ),
      IF(C350="750 Business promotion",
         E350-(E350/(1+4.793/100)),
         E350-(E350/(1+Dashboard!$F$4))
      )
   )
)</f>
        <v>0</v>
      </c>
      <c r="J350" s="40">
        <f>Bank3[[#This Row],[Money in/ (Money out)]]-Bank3[[#This Row],[GST/HST]]</f>
        <v>0</v>
      </c>
      <c r="L350" s="37">
        <f t="shared" si="11"/>
        <v>0</v>
      </c>
    </row>
    <row r="351" spans="4:12" x14ac:dyDescent="0.2">
      <c r="D351" s="416">
        <f>_xlfn.XLOOKUP(C:C,Table1[for Import to Bank Register dropdown],Table1[for Pivot],0,0,1)</f>
        <v>0</v>
      </c>
      <c r="E351" s="422"/>
      <c r="F351" s="160">
        <f t="shared" si="10"/>
        <v>3333333</v>
      </c>
      <c r="G351" s="394">
        <f>G350+Bank3[[#This Row],[Money in/ (Money out)]]</f>
        <v>0</v>
      </c>
      <c r="I351" s="395">
        <f>IF(OR(C351="150 Directors advances", C351="120 accounts receivable", C351="720.2 Automobile - Insurance", C351="720.3 Automobile - License", C351="870.4 Rent - Insurance", C351="870.6 Rent - Property Tax", C351="870.7 Rent - Homeoffice", C351="870.9 Rent - Water"),
   0,
   IF(Dashboard!$F$5="Quick",
      IF(OR(C351="190 Automobile",C351="200 computer hardware",C351="210 Computer software",C351="220 Quickbooks software",C351="230 Office equipment",C351="240 Office furniture"),
         E351-(E351/(1+Dashboard!$F$4)),
         0
      ),
      IF(C351="750 Business promotion",
         E351-(E351/(1+4.793/100)),
         E351-(E351/(1+Dashboard!$F$4))
      )
   )
)</f>
        <v>0</v>
      </c>
      <c r="J351" s="40">
        <f>Bank3[[#This Row],[Money in/ (Money out)]]-Bank3[[#This Row],[GST/HST]]</f>
        <v>0</v>
      </c>
      <c r="L351" s="37">
        <f t="shared" si="11"/>
        <v>0</v>
      </c>
    </row>
    <row r="352" spans="4:12" x14ac:dyDescent="0.2">
      <c r="D352" s="416">
        <f>_xlfn.XLOOKUP(C:C,Table1[for Import to Bank Register dropdown],Table1[for Pivot],0,0,1)</f>
        <v>0</v>
      </c>
      <c r="E352" s="422"/>
      <c r="F352" s="160">
        <f t="shared" si="10"/>
        <v>3333333</v>
      </c>
      <c r="G352" s="394">
        <f>G351+Bank3[[#This Row],[Money in/ (Money out)]]</f>
        <v>0</v>
      </c>
      <c r="I352" s="395">
        <f>IF(OR(C352="150 Directors advances", C352="120 accounts receivable", C352="720.2 Automobile - Insurance", C352="720.3 Automobile - License", C352="870.4 Rent - Insurance", C352="870.6 Rent - Property Tax", C352="870.7 Rent - Homeoffice", C352="870.9 Rent - Water"),
   0,
   IF(Dashboard!$F$5="Quick",
      IF(OR(C352="190 Automobile",C352="200 computer hardware",C352="210 Computer software",C352="220 Quickbooks software",C352="230 Office equipment",C352="240 Office furniture"),
         E352-(E352/(1+Dashboard!$F$4)),
         0
      ),
      IF(C352="750 Business promotion",
         E352-(E352/(1+4.793/100)),
         E352-(E352/(1+Dashboard!$F$4))
      )
   )
)</f>
        <v>0</v>
      </c>
      <c r="J352" s="40">
        <f>Bank3[[#This Row],[Money in/ (Money out)]]-Bank3[[#This Row],[GST/HST]]</f>
        <v>0</v>
      </c>
      <c r="L352" s="37">
        <f t="shared" si="11"/>
        <v>0</v>
      </c>
    </row>
    <row r="353" spans="4:12" x14ac:dyDescent="0.2">
      <c r="D353" s="416">
        <f>_xlfn.XLOOKUP(C:C,Table1[for Import to Bank Register dropdown],Table1[for Pivot],0,0,1)</f>
        <v>0</v>
      </c>
      <c r="E353" s="422"/>
      <c r="F353" s="160">
        <f t="shared" si="10"/>
        <v>3333333</v>
      </c>
      <c r="G353" s="394">
        <f>G352+Bank3[[#This Row],[Money in/ (Money out)]]</f>
        <v>0</v>
      </c>
      <c r="I353" s="395">
        <f>IF(OR(C353="150 Directors advances", C353="120 accounts receivable", C353="720.2 Automobile - Insurance", C353="720.3 Automobile - License", C353="870.4 Rent - Insurance", C353="870.6 Rent - Property Tax", C353="870.7 Rent - Homeoffice", C353="870.9 Rent - Water"),
   0,
   IF(Dashboard!$F$5="Quick",
      IF(OR(C353="190 Automobile",C353="200 computer hardware",C353="210 Computer software",C353="220 Quickbooks software",C353="230 Office equipment",C353="240 Office furniture"),
         E353-(E353/(1+Dashboard!$F$4)),
         0
      ),
      IF(C353="750 Business promotion",
         E353-(E353/(1+4.793/100)),
         E353-(E353/(1+Dashboard!$F$4))
      )
   )
)</f>
        <v>0</v>
      </c>
      <c r="J353" s="40">
        <f>Bank3[[#This Row],[Money in/ (Money out)]]-Bank3[[#This Row],[GST/HST]]</f>
        <v>0</v>
      </c>
      <c r="L353" s="37">
        <f t="shared" si="11"/>
        <v>0</v>
      </c>
    </row>
    <row r="354" spans="4:12" x14ac:dyDescent="0.2">
      <c r="D354" s="416">
        <f>_xlfn.XLOOKUP(C:C,Table1[for Import to Bank Register dropdown],Table1[for Pivot],0,0,1)</f>
        <v>0</v>
      </c>
      <c r="E354" s="422"/>
      <c r="F354" s="160">
        <f t="shared" si="10"/>
        <v>3333333</v>
      </c>
      <c r="G354" s="394">
        <f>G353+Bank3[[#This Row],[Money in/ (Money out)]]</f>
        <v>0</v>
      </c>
      <c r="I354" s="395">
        <f>IF(OR(C354="150 Directors advances", C354="120 accounts receivable", C354="720.2 Automobile - Insurance", C354="720.3 Automobile - License", C354="870.4 Rent - Insurance", C354="870.6 Rent - Property Tax", C354="870.7 Rent - Homeoffice", C354="870.9 Rent - Water"),
   0,
   IF(Dashboard!$F$5="Quick",
      IF(OR(C354="190 Automobile",C354="200 computer hardware",C354="210 Computer software",C354="220 Quickbooks software",C354="230 Office equipment",C354="240 Office furniture"),
         E354-(E354/(1+Dashboard!$F$4)),
         0
      ),
      IF(C354="750 Business promotion",
         E354-(E354/(1+4.793/100)),
         E354-(E354/(1+Dashboard!$F$4))
      )
   )
)</f>
        <v>0</v>
      </c>
      <c r="J354" s="40">
        <f>Bank3[[#This Row],[Money in/ (Money out)]]-Bank3[[#This Row],[GST/HST]]</f>
        <v>0</v>
      </c>
      <c r="L354" s="37">
        <f t="shared" si="11"/>
        <v>0</v>
      </c>
    </row>
    <row r="355" spans="4:12" x14ac:dyDescent="0.2">
      <c r="D355" s="416">
        <f>_xlfn.XLOOKUP(C:C,Table1[for Import to Bank Register dropdown],Table1[for Pivot],0,0,1)</f>
        <v>0</v>
      </c>
      <c r="E355" s="422"/>
      <c r="F355" s="160">
        <f t="shared" si="10"/>
        <v>3333333</v>
      </c>
      <c r="G355" s="394">
        <f>G354+Bank3[[#This Row],[Money in/ (Money out)]]</f>
        <v>0</v>
      </c>
      <c r="I355" s="395">
        <f>IF(OR(C355="150 Directors advances", C355="120 accounts receivable", C355="720.2 Automobile - Insurance", C355="720.3 Automobile - License", C355="870.4 Rent - Insurance", C355="870.6 Rent - Property Tax", C355="870.7 Rent - Homeoffice", C355="870.9 Rent - Water"),
   0,
   IF(Dashboard!$F$5="Quick",
      IF(OR(C355="190 Automobile",C355="200 computer hardware",C355="210 Computer software",C355="220 Quickbooks software",C355="230 Office equipment",C355="240 Office furniture"),
         E355-(E355/(1+Dashboard!$F$4)),
         0
      ),
      IF(C355="750 Business promotion",
         E355-(E355/(1+4.793/100)),
         E355-(E355/(1+Dashboard!$F$4))
      )
   )
)</f>
        <v>0</v>
      </c>
      <c r="J355" s="40">
        <f>Bank3[[#This Row],[Money in/ (Money out)]]-Bank3[[#This Row],[GST/HST]]</f>
        <v>0</v>
      </c>
      <c r="L355" s="37">
        <f t="shared" si="11"/>
        <v>0</v>
      </c>
    </row>
    <row r="356" spans="4:12" x14ac:dyDescent="0.2">
      <c r="D356" s="416">
        <f>_xlfn.XLOOKUP(C:C,Table1[for Import to Bank Register dropdown],Table1[for Pivot],0,0,1)</f>
        <v>0</v>
      </c>
      <c r="E356" s="422"/>
      <c r="F356" s="160">
        <f t="shared" si="10"/>
        <v>3333333</v>
      </c>
      <c r="G356" s="394">
        <f>G355+Bank3[[#This Row],[Money in/ (Money out)]]</f>
        <v>0</v>
      </c>
      <c r="I356" s="395">
        <f>IF(OR(C356="150 Directors advances", C356="120 accounts receivable", C356="720.2 Automobile - Insurance", C356="720.3 Automobile - License", C356="870.4 Rent - Insurance", C356="870.6 Rent - Property Tax", C356="870.7 Rent - Homeoffice", C356="870.9 Rent - Water"),
   0,
   IF(Dashboard!$F$5="Quick",
      IF(OR(C356="190 Automobile",C356="200 computer hardware",C356="210 Computer software",C356="220 Quickbooks software",C356="230 Office equipment",C356="240 Office furniture"),
         E356-(E356/(1+Dashboard!$F$4)),
         0
      ),
      IF(C356="750 Business promotion",
         E356-(E356/(1+4.793/100)),
         E356-(E356/(1+Dashboard!$F$4))
      )
   )
)</f>
        <v>0</v>
      </c>
      <c r="J356" s="40">
        <f>Bank3[[#This Row],[Money in/ (Money out)]]-Bank3[[#This Row],[GST/HST]]</f>
        <v>0</v>
      </c>
      <c r="L356" s="37">
        <f t="shared" si="11"/>
        <v>0</v>
      </c>
    </row>
    <row r="357" spans="4:12" x14ac:dyDescent="0.2">
      <c r="D357" s="416">
        <f>_xlfn.XLOOKUP(C:C,Table1[for Import to Bank Register dropdown],Table1[for Pivot],0,0,1)</f>
        <v>0</v>
      </c>
      <c r="E357" s="422"/>
      <c r="F357" s="160">
        <f t="shared" si="10"/>
        <v>3333333</v>
      </c>
      <c r="G357" s="394">
        <f>G356+Bank3[[#This Row],[Money in/ (Money out)]]</f>
        <v>0</v>
      </c>
      <c r="I357" s="395">
        <f>IF(OR(C357="150 Directors advances", C357="120 accounts receivable", C357="720.2 Automobile - Insurance", C357="720.3 Automobile - License", C357="870.4 Rent - Insurance", C357="870.6 Rent - Property Tax", C357="870.7 Rent - Homeoffice", C357="870.9 Rent - Water"),
   0,
   IF(Dashboard!$F$5="Quick",
      IF(OR(C357="190 Automobile",C357="200 computer hardware",C357="210 Computer software",C357="220 Quickbooks software",C357="230 Office equipment",C357="240 Office furniture"),
         E357-(E357/(1+Dashboard!$F$4)),
         0
      ),
      IF(C357="750 Business promotion",
         E357-(E357/(1+4.793/100)),
         E357-(E357/(1+Dashboard!$F$4))
      )
   )
)</f>
        <v>0</v>
      </c>
      <c r="J357" s="40">
        <f>Bank3[[#This Row],[Money in/ (Money out)]]-Bank3[[#This Row],[GST/HST]]</f>
        <v>0</v>
      </c>
      <c r="L357" s="37">
        <f t="shared" si="11"/>
        <v>0</v>
      </c>
    </row>
    <row r="358" spans="4:12" x14ac:dyDescent="0.2">
      <c r="D358" s="416">
        <f>_xlfn.XLOOKUP(C:C,Table1[for Import to Bank Register dropdown],Table1[for Pivot],0,0,1)</f>
        <v>0</v>
      </c>
      <c r="E358" s="422"/>
      <c r="F358" s="160">
        <f t="shared" si="10"/>
        <v>3333333</v>
      </c>
      <c r="G358" s="394">
        <f>G357+Bank3[[#This Row],[Money in/ (Money out)]]</f>
        <v>0</v>
      </c>
      <c r="I358" s="395">
        <f>IF(OR(C358="150 Directors advances", C358="120 accounts receivable", C358="720.2 Automobile - Insurance", C358="720.3 Automobile - License", C358="870.4 Rent - Insurance", C358="870.6 Rent - Property Tax", C358="870.7 Rent - Homeoffice", C358="870.9 Rent - Water"),
   0,
   IF(Dashboard!$F$5="Quick",
      IF(OR(C358="190 Automobile",C358="200 computer hardware",C358="210 Computer software",C358="220 Quickbooks software",C358="230 Office equipment",C358="240 Office furniture"),
         E358-(E358/(1+Dashboard!$F$4)),
         0
      ),
      IF(C358="750 Business promotion",
         E358-(E358/(1+4.793/100)),
         E358-(E358/(1+Dashboard!$F$4))
      )
   )
)</f>
        <v>0</v>
      </c>
      <c r="J358" s="40">
        <f>Bank3[[#This Row],[Money in/ (Money out)]]-Bank3[[#This Row],[GST/HST]]</f>
        <v>0</v>
      </c>
      <c r="L358" s="37">
        <f t="shared" si="11"/>
        <v>0</v>
      </c>
    </row>
    <row r="359" spans="4:12" x14ac:dyDescent="0.2">
      <c r="D359" s="416">
        <f>_xlfn.XLOOKUP(C:C,Table1[for Import to Bank Register dropdown],Table1[for Pivot],0,0,1)</f>
        <v>0</v>
      </c>
      <c r="E359" s="422"/>
      <c r="F359" s="160">
        <f t="shared" si="10"/>
        <v>3333333</v>
      </c>
      <c r="G359" s="394">
        <f>G358+Bank3[[#This Row],[Money in/ (Money out)]]</f>
        <v>0</v>
      </c>
      <c r="I359" s="395">
        <f>IF(OR(C359="150 Directors advances", C359="120 accounts receivable", C359="720.2 Automobile - Insurance", C359="720.3 Automobile - License", C359="870.4 Rent - Insurance", C359="870.6 Rent - Property Tax", C359="870.7 Rent - Homeoffice", C359="870.9 Rent - Water"),
   0,
   IF(Dashboard!$F$5="Quick",
      IF(OR(C359="190 Automobile",C359="200 computer hardware",C359="210 Computer software",C359="220 Quickbooks software",C359="230 Office equipment",C359="240 Office furniture"),
         E359-(E359/(1+Dashboard!$F$4)),
         0
      ),
      IF(C359="750 Business promotion",
         E359-(E359/(1+4.793/100)),
         E359-(E359/(1+Dashboard!$F$4))
      )
   )
)</f>
        <v>0</v>
      </c>
      <c r="J359" s="40">
        <f>Bank3[[#This Row],[Money in/ (Money out)]]-Bank3[[#This Row],[GST/HST]]</f>
        <v>0</v>
      </c>
      <c r="L359" s="37">
        <f t="shared" si="11"/>
        <v>0</v>
      </c>
    </row>
    <row r="360" spans="4:12" x14ac:dyDescent="0.2">
      <c r="D360" s="416">
        <f>_xlfn.XLOOKUP(C:C,Table1[for Import to Bank Register dropdown],Table1[for Pivot],0,0,1)</f>
        <v>0</v>
      </c>
      <c r="E360" s="422"/>
      <c r="F360" s="160">
        <f t="shared" si="10"/>
        <v>3333333</v>
      </c>
      <c r="G360" s="394">
        <f>G359+Bank3[[#This Row],[Money in/ (Money out)]]</f>
        <v>0</v>
      </c>
      <c r="I360" s="395">
        <f>IF(OR(C360="150 Directors advances", C360="120 accounts receivable", C360="720.2 Automobile - Insurance", C360="720.3 Automobile - License", C360="870.4 Rent - Insurance", C360="870.6 Rent - Property Tax", C360="870.7 Rent - Homeoffice", C360="870.9 Rent - Water"),
   0,
   IF(Dashboard!$F$5="Quick",
      IF(OR(C360="190 Automobile",C360="200 computer hardware",C360="210 Computer software",C360="220 Quickbooks software",C360="230 Office equipment",C360="240 Office furniture"),
         E360-(E360/(1+Dashboard!$F$4)),
         0
      ),
      IF(C360="750 Business promotion",
         E360-(E360/(1+4.793/100)),
         E360-(E360/(1+Dashboard!$F$4))
      )
   )
)</f>
        <v>0</v>
      </c>
      <c r="J360" s="40">
        <f>Bank3[[#This Row],[Money in/ (Money out)]]-Bank3[[#This Row],[GST/HST]]</f>
        <v>0</v>
      </c>
      <c r="L360" s="37">
        <f t="shared" si="11"/>
        <v>0</v>
      </c>
    </row>
    <row r="361" spans="4:12" x14ac:dyDescent="0.2">
      <c r="D361" s="416">
        <f>_xlfn.XLOOKUP(C:C,Table1[for Import to Bank Register dropdown],Table1[for Pivot],0,0,1)</f>
        <v>0</v>
      </c>
      <c r="E361" s="422"/>
      <c r="F361" s="160">
        <f t="shared" si="10"/>
        <v>3333333</v>
      </c>
      <c r="G361" s="394">
        <f>G360+Bank3[[#This Row],[Money in/ (Money out)]]</f>
        <v>0</v>
      </c>
      <c r="I361" s="395">
        <f>IF(OR(C361="150 Directors advances", C361="120 accounts receivable", C361="720.2 Automobile - Insurance", C361="720.3 Automobile - License", C361="870.4 Rent - Insurance", C361="870.6 Rent - Property Tax", C361="870.7 Rent - Homeoffice", C361="870.9 Rent - Water"),
   0,
   IF(Dashboard!$F$5="Quick",
      IF(OR(C361="190 Automobile",C361="200 computer hardware",C361="210 Computer software",C361="220 Quickbooks software",C361="230 Office equipment",C361="240 Office furniture"),
         E361-(E361/(1+Dashboard!$F$4)),
         0
      ),
      IF(C361="750 Business promotion",
         E361-(E361/(1+4.793/100)),
         E361-(E361/(1+Dashboard!$F$4))
      )
   )
)</f>
        <v>0</v>
      </c>
      <c r="J361" s="40">
        <f>Bank3[[#This Row],[Money in/ (Money out)]]-Bank3[[#This Row],[GST/HST]]</f>
        <v>0</v>
      </c>
      <c r="L361" s="37">
        <f t="shared" si="11"/>
        <v>0</v>
      </c>
    </row>
    <row r="362" spans="4:12" x14ac:dyDescent="0.2">
      <c r="D362" s="416">
        <f>_xlfn.XLOOKUP(C:C,Table1[for Import to Bank Register dropdown],Table1[for Pivot],0,0,1)</f>
        <v>0</v>
      </c>
      <c r="E362" s="422"/>
      <c r="F362" s="160">
        <f t="shared" si="10"/>
        <v>3333333</v>
      </c>
      <c r="G362" s="394">
        <f>G361+Bank3[[#This Row],[Money in/ (Money out)]]</f>
        <v>0</v>
      </c>
      <c r="I362" s="395">
        <f>IF(OR(C362="150 Directors advances", C362="120 accounts receivable", C362="720.2 Automobile - Insurance", C362="720.3 Automobile - License", C362="870.4 Rent - Insurance", C362="870.6 Rent - Property Tax", C362="870.7 Rent - Homeoffice", C362="870.9 Rent - Water"),
   0,
   IF(Dashboard!$F$5="Quick",
      IF(OR(C362="190 Automobile",C362="200 computer hardware",C362="210 Computer software",C362="220 Quickbooks software",C362="230 Office equipment",C362="240 Office furniture"),
         E362-(E362/(1+Dashboard!$F$4)),
         0
      ),
      IF(C362="750 Business promotion",
         E362-(E362/(1+4.793/100)),
         E362-(E362/(1+Dashboard!$F$4))
      )
   )
)</f>
        <v>0</v>
      </c>
      <c r="J362" s="40">
        <f>Bank3[[#This Row],[Money in/ (Money out)]]-Bank3[[#This Row],[GST/HST]]</f>
        <v>0</v>
      </c>
      <c r="L362" s="37">
        <f t="shared" si="11"/>
        <v>0</v>
      </c>
    </row>
    <row r="363" spans="4:12" x14ac:dyDescent="0.2">
      <c r="D363" s="416">
        <f>_xlfn.XLOOKUP(C:C,Table1[for Import to Bank Register dropdown],Table1[for Pivot],0,0,1)</f>
        <v>0</v>
      </c>
      <c r="E363" s="422"/>
      <c r="F363" s="160">
        <f t="shared" si="10"/>
        <v>3333333</v>
      </c>
      <c r="G363" s="394">
        <f>G362+Bank3[[#This Row],[Money in/ (Money out)]]</f>
        <v>0</v>
      </c>
      <c r="I363" s="395">
        <f>IF(OR(C363="150 Directors advances", C363="120 accounts receivable", C363="720.2 Automobile - Insurance", C363="720.3 Automobile - License", C363="870.4 Rent - Insurance", C363="870.6 Rent - Property Tax", C363="870.7 Rent - Homeoffice", C363="870.9 Rent - Water"),
   0,
   IF(Dashboard!$F$5="Quick",
      IF(OR(C363="190 Automobile",C363="200 computer hardware",C363="210 Computer software",C363="220 Quickbooks software",C363="230 Office equipment",C363="240 Office furniture"),
         E363-(E363/(1+Dashboard!$F$4)),
         0
      ),
      IF(C363="750 Business promotion",
         E363-(E363/(1+4.793/100)),
         E363-(E363/(1+Dashboard!$F$4))
      )
   )
)</f>
        <v>0</v>
      </c>
      <c r="J363" s="40">
        <f>Bank3[[#This Row],[Money in/ (Money out)]]-Bank3[[#This Row],[GST/HST]]</f>
        <v>0</v>
      </c>
      <c r="L363" s="37">
        <f t="shared" si="11"/>
        <v>0</v>
      </c>
    </row>
    <row r="364" spans="4:12" x14ac:dyDescent="0.2">
      <c r="D364" s="416">
        <f>_xlfn.XLOOKUP(C:C,Table1[for Import to Bank Register dropdown],Table1[for Pivot],0,0,1)</f>
        <v>0</v>
      </c>
      <c r="E364" s="422"/>
      <c r="F364" s="160">
        <f t="shared" si="10"/>
        <v>3333333</v>
      </c>
      <c r="G364" s="394">
        <f>G363+Bank3[[#This Row],[Money in/ (Money out)]]</f>
        <v>0</v>
      </c>
      <c r="I364" s="395">
        <f>IF(OR(C364="150 Directors advances", C364="120 accounts receivable", C364="720.2 Automobile - Insurance", C364="720.3 Automobile - License", C364="870.4 Rent - Insurance", C364="870.6 Rent - Property Tax", C364="870.7 Rent - Homeoffice", C364="870.9 Rent - Water"),
   0,
   IF(Dashboard!$F$5="Quick",
      IF(OR(C364="190 Automobile",C364="200 computer hardware",C364="210 Computer software",C364="220 Quickbooks software",C364="230 Office equipment",C364="240 Office furniture"),
         E364-(E364/(1+Dashboard!$F$4)),
         0
      ),
      IF(C364="750 Business promotion",
         E364-(E364/(1+4.793/100)),
         E364-(E364/(1+Dashboard!$F$4))
      )
   )
)</f>
        <v>0</v>
      </c>
      <c r="J364" s="40">
        <f>Bank3[[#This Row],[Money in/ (Money out)]]-Bank3[[#This Row],[GST/HST]]</f>
        <v>0</v>
      </c>
      <c r="L364" s="37">
        <f t="shared" si="11"/>
        <v>0</v>
      </c>
    </row>
    <row r="365" spans="4:12" x14ac:dyDescent="0.2">
      <c r="D365" s="416">
        <f>_xlfn.XLOOKUP(C:C,Table1[for Import to Bank Register dropdown],Table1[for Pivot],0,0,1)</f>
        <v>0</v>
      </c>
      <c r="E365" s="422"/>
      <c r="F365" s="160">
        <f t="shared" si="10"/>
        <v>3333333</v>
      </c>
      <c r="G365" s="394">
        <f>G364+Bank3[[#This Row],[Money in/ (Money out)]]</f>
        <v>0</v>
      </c>
      <c r="I365" s="395">
        <f>IF(OR(C365="150 Directors advances", C365="120 accounts receivable", C365="720.2 Automobile - Insurance", C365="720.3 Automobile - License", C365="870.4 Rent - Insurance", C365="870.6 Rent - Property Tax", C365="870.7 Rent - Homeoffice", C365="870.9 Rent - Water"),
   0,
   IF(Dashboard!$F$5="Quick",
      IF(OR(C365="190 Automobile",C365="200 computer hardware",C365="210 Computer software",C365="220 Quickbooks software",C365="230 Office equipment",C365="240 Office furniture"),
         E365-(E365/(1+Dashboard!$F$4)),
         0
      ),
      IF(C365="750 Business promotion",
         E365-(E365/(1+4.793/100)),
         E365-(E365/(1+Dashboard!$F$4))
      )
   )
)</f>
        <v>0</v>
      </c>
      <c r="J365" s="40">
        <f>Bank3[[#This Row],[Money in/ (Money out)]]-Bank3[[#This Row],[GST/HST]]</f>
        <v>0</v>
      </c>
      <c r="L365" s="37">
        <f t="shared" si="11"/>
        <v>0</v>
      </c>
    </row>
    <row r="366" spans="4:12" x14ac:dyDescent="0.2">
      <c r="D366" s="416">
        <f>_xlfn.XLOOKUP(C:C,Table1[for Import to Bank Register dropdown],Table1[for Pivot],0,0,1)</f>
        <v>0</v>
      </c>
      <c r="E366" s="422"/>
      <c r="F366" s="160">
        <f t="shared" si="10"/>
        <v>3333333</v>
      </c>
      <c r="G366" s="394">
        <f>G365+Bank3[[#This Row],[Money in/ (Money out)]]</f>
        <v>0</v>
      </c>
      <c r="I366" s="395">
        <f>IF(OR(C366="150 Directors advances", C366="120 accounts receivable", C366="720.2 Automobile - Insurance", C366="720.3 Automobile - License", C366="870.4 Rent - Insurance", C366="870.6 Rent - Property Tax", C366="870.7 Rent - Homeoffice", C366="870.9 Rent - Water"),
   0,
   IF(Dashboard!$F$5="Quick",
      IF(OR(C366="190 Automobile",C366="200 computer hardware",C366="210 Computer software",C366="220 Quickbooks software",C366="230 Office equipment",C366="240 Office furniture"),
         E366-(E366/(1+Dashboard!$F$4)),
         0
      ),
      IF(C366="750 Business promotion",
         E366-(E366/(1+4.793/100)),
         E366-(E366/(1+Dashboard!$F$4))
      )
   )
)</f>
        <v>0</v>
      </c>
      <c r="J366" s="40">
        <f>Bank3[[#This Row],[Money in/ (Money out)]]-Bank3[[#This Row],[GST/HST]]</f>
        <v>0</v>
      </c>
      <c r="L366" s="37">
        <f t="shared" si="11"/>
        <v>0</v>
      </c>
    </row>
    <row r="367" spans="4:12" x14ac:dyDescent="0.2">
      <c r="D367" s="416">
        <f>_xlfn.XLOOKUP(C:C,Table1[for Import to Bank Register dropdown],Table1[for Pivot],0,0,1)</f>
        <v>0</v>
      </c>
      <c r="E367" s="422"/>
      <c r="F367" s="160">
        <f t="shared" si="10"/>
        <v>3333333</v>
      </c>
      <c r="G367" s="394">
        <f>G366+Bank3[[#This Row],[Money in/ (Money out)]]</f>
        <v>0</v>
      </c>
      <c r="I367" s="395">
        <f>IF(OR(C367="150 Directors advances", C367="120 accounts receivable", C367="720.2 Automobile - Insurance", C367="720.3 Automobile - License", C367="870.4 Rent - Insurance", C367="870.6 Rent - Property Tax", C367="870.7 Rent - Homeoffice", C367="870.9 Rent - Water"),
   0,
   IF(Dashboard!$F$5="Quick",
      IF(OR(C367="190 Automobile",C367="200 computer hardware",C367="210 Computer software",C367="220 Quickbooks software",C367="230 Office equipment",C367="240 Office furniture"),
         E367-(E367/(1+Dashboard!$F$4)),
         0
      ),
      IF(C367="750 Business promotion",
         E367-(E367/(1+4.793/100)),
         E367-(E367/(1+Dashboard!$F$4))
      )
   )
)</f>
        <v>0</v>
      </c>
      <c r="J367" s="40">
        <f>Bank3[[#This Row],[Money in/ (Money out)]]-Bank3[[#This Row],[GST/HST]]</f>
        <v>0</v>
      </c>
      <c r="L367" s="37">
        <f t="shared" si="11"/>
        <v>0</v>
      </c>
    </row>
    <row r="368" spans="4:12" x14ac:dyDescent="0.2">
      <c r="D368" s="416">
        <f>_xlfn.XLOOKUP(C:C,Table1[for Import to Bank Register dropdown],Table1[for Pivot],0,0,1)</f>
        <v>0</v>
      </c>
      <c r="E368" s="422"/>
      <c r="F368" s="160">
        <f t="shared" si="10"/>
        <v>3333333</v>
      </c>
      <c r="G368" s="394">
        <f>G367+Bank3[[#This Row],[Money in/ (Money out)]]</f>
        <v>0</v>
      </c>
      <c r="I368" s="395">
        <f>IF(OR(C368="150 Directors advances", C368="120 accounts receivable", C368="720.2 Automobile - Insurance", C368="720.3 Automobile - License", C368="870.4 Rent - Insurance", C368="870.6 Rent - Property Tax", C368="870.7 Rent - Homeoffice", C368="870.9 Rent - Water"),
   0,
   IF(Dashboard!$F$5="Quick",
      IF(OR(C368="190 Automobile",C368="200 computer hardware",C368="210 Computer software",C368="220 Quickbooks software",C368="230 Office equipment",C368="240 Office furniture"),
         E368-(E368/(1+Dashboard!$F$4)),
         0
      ),
      IF(C368="750 Business promotion",
         E368-(E368/(1+4.793/100)),
         E368-(E368/(1+Dashboard!$F$4))
      )
   )
)</f>
        <v>0</v>
      </c>
      <c r="J368" s="40">
        <f>Bank3[[#This Row],[Money in/ (Money out)]]-Bank3[[#This Row],[GST/HST]]</f>
        <v>0</v>
      </c>
      <c r="L368" s="37">
        <f t="shared" si="11"/>
        <v>0</v>
      </c>
    </row>
    <row r="369" spans="4:12" x14ac:dyDescent="0.2">
      <c r="D369" s="416">
        <f>_xlfn.XLOOKUP(C:C,Table1[for Import to Bank Register dropdown],Table1[for Pivot],0,0,1)</f>
        <v>0</v>
      </c>
      <c r="E369" s="422"/>
      <c r="F369" s="160">
        <f t="shared" si="10"/>
        <v>3333333</v>
      </c>
      <c r="G369" s="394">
        <f>G368+Bank3[[#This Row],[Money in/ (Money out)]]</f>
        <v>0</v>
      </c>
      <c r="I369" s="395">
        <f>IF(OR(C369="150 Directors advances", C369="120 accounts receivable", C369="720.2 Automobile - Insurance", C369="720.3 Automobile - License", C369="870.4 Rent - Insurance", C369="870.6 Rent - Property Tax", C369="870.7 Rent - Homeoffice", C369="870.9 Rent - Water"),
   0,
   IF(Dashboard!$F$5="Quick",
      IF(OR(C369="190 Automobile",C369="200 computer hardware",C369="210 Computer software",C369="220 Quickbooks software",C369="230 Office equipment",C369="240 Office furniture"),
         E369-(E369/(1+Dashboard!$F$4)),
         0
      ),
      IF(C369="750 Business promotion",
         E369-(E369/(1+4.793/100)),
         E369-(E369/(1+Dashboard!$F$4))
      )
   )
)</f>
        <v>0</v>
      </c>
      <c r="J369" s="40">
        <f>Bank3[[#This Row],[Money in/ (Money out)]]-Bank3[[#This Row],[GST/HST]]</f>
        <v>0</v>
      </c>
      <c r="L369" s="37">
        <f t="shared" si="11"/>
        <v>0</v>
      </c>
    </row>
    <row r="370" spans="4:12" x14ac:dyDescent="0.2">
      <c r="D370" s="416">
        <f>_xlfn.XLOOKUP(C:C,Table1[for Import to Bank Register dropdown],Table1[for Pivot],0,0,1)</f>
        <v>0</v>
      </c>
      <c r="E370" s="422"/>
      <c r="F370" s="160">
        <f t="shared" si="10"/>
        <v>3333333</v>
      </c>
      <c r="G370" s="394">
        <f>G369+Bank3[[#This Row],[Money in/ (Money out)]]</f>
        <v>0</v>
      </c>
      <c r="I370" s="395">
        <f>IF(OR(C370="150 Directors advances", C370="120 accounts receivable", C370="720.2 Automobile - Insurance", C370="720.3 Automobile - License", C370="870.4 Rent - Insurance", C370="870.6 Rent - Property Tax", C370="870.7 Rent - Homeoffice", C370="870.9 Rent - Water"),
   0,
   IF(Dashboard!$F$5="Quick",
      IF(OR(C370="190 Automobile",C370="200 computer hardware",C370="210 Computer software",C370="220 Quickbooks software",C370="230 Office equipment",C370="240 Office furniture"),
         E370-(E370/(1+Dashboard!$F$4)),
         0
      ),
      IF(C370="750 Business promotion",
         E370-(E370/(1+4.793/100)),
         E370-(E370/(1+Dashboard!$F$4))
      )
   )
)</f>
        <v>0</v>
      </c>
      <c r="J370" s="40">
        <f>Bank3[[#This Row],[Money in/ (Money out)]]-Bank3[[#This Row],[GST/HST]]</f>
        <v>0</v>
      </c>
      <c r="L370" s="37">
        <f t="shared" si="11"/>
        <v>0</v>
      </c>
    </row>
    <row r="371" spans="4:12" x14ac:dyDescent="0.2">
      <c r="D371" s="416">
        <f>_xlfn.XLOOKUP(C:C,Table1[for Import to Bank Register dropdown],Table1[for Pivot],0,0,1)</f>
        <v>0</v>
      </c>
      <c r="E371" s="422"/>
      <c r="F371" s="160">
        <f t="shared" si="10"/>
        <v>3333333</v>
      </c>
      <c r="G371" s="394">
        <f>G370+Bank3[[#This Row],[Money in/ (Money out)]]</f>
        <v>0</v>
      </c>
      <c r="I371" s="395">
        <f>IF(OR(C371="150 Directors advances", C371="120 accounts receivable", C371="720.2 Automobile - Insurance", C371="720.3 Automobile - License", C371="870.4 Rent - Insurance", C371="870.6 Rent - Property Tax", C371="870.7 Rent - Homeoffice", C371="870.9 Rent - Water"),
   0,
   IF(Dashboard!$F$5="Quick",
      IF(OR(C371="190 Automobile",C371="200 computer hardware",C371="210 Computer software",C371="220 Quickbooks software",C371="230 Office equipment",C371="240 Office furniture"),
         E371-(E371/(1+Dashboard!$F$4)),
         0
      ),
      IF(C371="750 Business promotion",
         E371-(E371/(1+4.793/100)),
         E371-(E371/(1+Dashboard!$F$4))
      )
   )
)</f>
        <v>0</v>
      </c>
      <c r="J371" s="40">
        <f>Bank3[[#This Row],[Money in/ (Money out)]]-Bank3[[#This Row],[GST/HST]]</f>
        <v>0</v>
      </c>
      <c r="L371" s="37">
        <f t="shared" si="11"/>
        <v>0</v>
      </c>
    </row>
    <row r="372" spans="4:12" x14ac:dyDescent="0.2">
      <c r="D372" s="416">
        <f>_xlfn.XLOOKUP(C:C,Table1[for Import to Bank Register dropdown],Table1[for Pivot],0,0,1)</f>
        <v>0</v>
      </c>
      <c r="E372" s="422"/>
      <c r="F372" s="160">
        <f t="shared" si="10"/>
        <v>3333333</v>
      </c>
      <c r="G372" s="394">
        <f>G371+Bank3[[#This Row],[Money in/ (Money out)]]</f>
        <v>0</v>
      </c>
      <c r="I372" s="395">
        <f>IF(OR(C372="150 Directors advances", C372="120 accounts receivable", C372="720.2 Automobile - Insurance", C372="720.3 Automobile - License", C372="870.4 Rent - Insurance", C372="870.6 Rent - Property Tax", C372="870.7 Rent - Homeoffice", C372="870.9 Rent - Water"),
   0,
   IF(Dashboard!$F$5="Quick",
      IF(OR(C372="190 Automobile",C372="200 computer hardware",C372="210 Computer software",C372="220 Quickbooks software",C372="230 Office equipment",C372="240 Office furniture"),
         E372-(E372/(1+Dashboard!$F$4)),
         0
      ),
      IF(C372="750 Business promotion",
         E372-(E372/(1+4.793/100)),
         E372-(E372/(1+Dashboard!$F$4))
      )
   )
)</f>
        <v>0</v>
      </c>
      <c r="J372" s="40">
        <f>Bank3[[#This Row],[Money in/ (Money out)]]-Bank3[[#This Row],[GST/HST]]</f>
        <v>0</v>
      </c>
      <c r="L372" s="37">
        <f t="shared" si="11"/>
        <v>0</v>
      </c>
    </row>
    <row r="373" spans="4:12" x14ac:dyDescent="0.2">
      <c r="D373" s="416">
        <f>_xlfn.XLOOKUP(C:C,Table1[for Import to Bank Register dropdown],Table1[for Pivot],0,0,1)</f>
        <v>0</v>
      </c>
      <c r="E373" s="422"/>
      <c r="F373" s="160">
        <f t="shared" si="10"/>
        <v>3333333</v>
      </c>
      <c r="G373" s="394">
        <f>G372+Bank3[[#This Row],[Money in/ (Money out)]]</f>
        <v>0</v>
      </c>
      <c r="I373" s="395">
        <f>IF(OR(C373="150 Directors advances", C373="120 accounts receivable", C373="720.2 Automobile - Insurance", C373="720.3 Automobile - License", C373="870.4 Rent - Insurance", C373="870.6 Rent - Property Tax", C373="870.7 Rent - Homeoffice", C373="870.9 Rent - Water"),
   0,
   IF(Dashboard!$F$5="Quick",
      IF(OR(C373="190 Automobile",C373="200 computer hardware",C373="210 Computer software",C373="220 Quickbooks software",C373="230 Office equipment",C373="240 Office furniture"),
         E373-(E373/(1+Dashboard!$F$4)),
         0
      ),
      IF(C373="750 Business promotion",
         E373-(E373/(1+4.793/100)),
         E373-(E373/(1+Dashboard!$F$4))
      )
   )
)</f>
        <v>0</v>
      </c>
      <c r="J373" s="40">
        <f>Bank3[[#This Row],[Money in/ (Money out)]]-Bank3[[#This Row],[GST/HST]]</f>
        <v>0</v>
      </c>
      <c r="L373" s="37">
        <f t="shared" si="11"/>
        <v>0</v>
      </c>
    </row>
    <row r="374" spans="4:12" x14ac:dyDescent="0.2">
      <c r="D374" s="416">
        <f>_xlfn.XLOOKUP(C:C,Table1[for Import to Bank Register dropdown],Table1[for Pivot],0,0,1)</f>
        <v>0</v>
      </c>
      <c r="E374" s="422"/>
      <c r="F374" s="160">
        <f t="shared" si="10"/>
        <v>3333333</v>
      </c>
      <c r="G374" s="394">
        <f>G373+Bank3[[#This Row],[Money in/ (Money out)]]</f>
        <v>0</v>
      </c>
      <c r="I374" s="395">
        <f>IF(OR(C374="150 Directors advances", C374="120 accounts receivable", C374="720.2 Automobile - Insurance", C374="720.3 Automobile - License", C374="870.4 Rent - Insurance", C374="870.6 Rent - Property Tax", C374="870.7 Rent - Homeoffice", C374="870.9 Rent - Water"),
   0,
   IF(Dashboard!$F$5="Quick",
      IF(OR(C374="190 Automobile",C374="200 computer hardware",C374="210 Computer software",C374="220 Quickbooks software",C374="230 Office equipment",C374="240 Office furniture"),
         E374-(E374/(1+Dashboard!$F$4)),
         0
      ),
      IF(C374="750 Business promotion",
         E374-(E374/(1+4.793/100)),
         E374-(E374/(1+Dashboard!$F$4))
      )
   )
)</f>
        <v>0</v>
      </c>
      <c r="J374" s="40">
        <f>Bank3[[#This Row],[Money in/ (Money out)]]-Bank3[[#This Row],[GST/HST]]</f>
        <v>0</v>
      </c>
      <c r="L374" s="37">
        <f t="shared" si="11"/>
        <v>0</v>
      </c>
    </row>
    <row r="375" spans="4:12" x14ac:dyDescent="0.2">
      <c r="D375" s="416">
        <f>_xlfn.XLOOKUP(C:C,Table1[for Import to Bank Register dropdown],Table1[for Pivot],0,0,1)</f>
        <v>0</v>
      </c>
      <c r="E375" s="422"/>
      <c r="F375" s="160">
        <f t="shared" si="10"/>
        <v>3333333</v>
      </c>
      <c r="G375" s="394">
        <f>G374+Bank3[[#This Row],[Money in/ (Money out)]]</f>
        <v>0</v>
      </c>
      <c r="I375" s="395">
        <f>IF(OR(C375="150 Directors advances", C375="120 accounts receivable", C375="720.2 Automobile - Insurance", C375="720.3 Automobile - License", C375="870.4 Rent - Insurance", C375="870.6 Rent - Property Tax", C375="870.7 Rent - Homeoffice", C375="870.9 Rent - Water"),
   0,
   IF(Dashboard!$F$5="Quick",
      IF(OR(C375="190 Automobile",C375="200 computer hardware",C375="210 Computer software",C375="220 Quickbooks software",C375="230 Office equipment",C375="240 Office furniture"),
         E375-(E375/(1+Dashboard!$F$4)),
         0
      ),
      IF(C375="750 Business promotion",
         E375-(E375/(1+4.793/100)),
         E375-(E375/(1+Dashboard!$F$4))
      )
   )
)</f>
        <v>0</v>
      </c>
      <c r="J375" s="40">
        <f>Bank3[[#This Row],[Money in/ (Money out)]]-Bank3[[#This Row],[GST/HST]]</f>
        <v>0</v>
      </c>
      <c r="L375" s="37">
        <f t="shared" si="11"/>
        <v>0</v>
      </c>
    </row>
    <row r="376" spans="4:12" x14ac:dyDescent="0.2">
      <c r="D376" s="416">
        <f>_xlfn.XLOOKUP(C:C,Table1[for Import to Bank Register dropdown],Table1[for Pivot],0,0,1)</f>
        <v>0</v>
      </c>
      <c r="E376" s="422"/>
      <c r="F376" s="160">
        <f t="shared" si="10"/>
        <v>3333333</v>
      </c>
      <c r="G376" s="394">
        <f>G375+Bank3[[#This Row],[Money in/ (Money out)]]</f>
        <v>0</v>
      </c>
      <c r="I376" s="395">
        <f>IF(OR(C376="150 Directors advances", C376="120 accounts receivable", C376="720.2 Automobile - Insurance", C376="720.3 Automobile - License", C376="870.4 Rent - Insurance", C376="870.6 Rent - Property Tax", C376="870.7 Rent - Homeoffice", C376="870.9 Rent - Water"),
   0,
   IF(Dashboard!$F$5="Quick",
      IF(OR(C376="190 Automobile",C376="200 computer hardware",C376="210 Computer software",C376="220 Quickbooks software",C376="230 Office equipment",C376="240 Office furniture"),
         E376-(E376/(1+Dashboard!$F$4)),
         0
      ),
      IF(C376="750 Business promotion",
         E376-(E376/(1+4.793/100)),
         E376-(E376/(1+Dashboard!$F$4))
      )
   )
)</f>
        <v>0</v>
      </c>
      <c r="J376" s="40">
        <f>Bank3[[#This Row],[Money in/ (Money out)]]-Bank3[[#This Row],[GST/HST]]</f>
        <v>0</v>
      </c>
      <c r="L376" s="37">
        <f t="shared" si="11"/>
        <v>0</v>
      </c>
    </row>
    <row r="377" spans="4:12" x14ac:dyDescent="0.2">
      <c r="D377" s="416">
        <f>_xlfn.XLOOKUP(C:C,Table1[for Import to Bank Register dropdown],Table1[for Pivot],0,0,1)</f>
        <v>0</v>
      </c>
      <c r="E377" s="422"/>
      <c r="F377" s="160">
        <f t="shared" si="10"/>
        <v>3333333</v>
      </c>
      <c r="G377" s="394">
        <f>G376+Bank3[[#This Row],[Money in/ (Money out)]]</f>
        <v>0</v>
      </c>
      <c r="I377" s="395">
        <f>IF(OR(C377="150 Directors advances", C377="120 accounts receivable", C377="720.2 Automobile - Insurance", C377="720.3 Automobile - License", C377="870.4 Rent - Insurance", C377="870.6 Rent - Property Tax", C377="870.7 Rent - Homeoffice", C377="870.9 Rent - Water"),
   0,
   IF(Dashboard!$F$5="Quick",
      IF(OR(C377="190 Automobile",C377="200 computer hardware",C377="210 Computer software",C377="220 Quickbooks software",C377="230 Office equipment",C377="240 Office furniture"),
         E377-(E377/(1+Dashboard!$F$4)),
         0
      ),
      IF(C377="750 Business promotion",
         E377-(E377/(1+4.793/100)),
         E377-(E377/(1+Dashboard!$F$4))
      )
   )
)</f>
        <v>0</v>
      </c>
      <c r="J377" s="40">
        <f>Bank3[[#This Row],[Money in/ (Money out)]]-Bank3[[#This Row],[GST/HST]]</f>
        <v>0</v>
      </c>
      <c r="L377" s="37">
        <f t="shared" si="11"/>
        <v>0</v>
      </c>
    </row>
    <row r="378" spans="4:12" x14ac:dyDescent="0.2">
      <c r="D378" s="416">
        <f>_xlfn.XLOOKUP(C:C,Table1[for Import to Bank Register dropdown],Table1[for Pivot],0,0,1)</f>
        <v>0</v>
      </c>
      <c r="E378" s="422"/>
      <c r="F378" s="160">
        <f t="shared" si="10"/>
        <v>3333333</v>
      </c>
      <c r="G378" s="394">
        <f>G377+Bank3[[#This Row],[Money in/ (Money out)]]</f>
        <v>0</v>
      </c>
      <c r="I378" s="395">
        <f>IF(OR(C378="150 Directors advances", C378="120 accounts receivable", C378="720.2 Automobile - Insurance", C378="720.3 Automobile - License", C378="870.4 Rent - Insurance", C378="870.6 Rent - Property Tax", C378="870.7 Rent - Homeoffice", C378="870.9 Rent - Water"),
   0,
   IF(Dashboard!$F$5="Quick",
      IF(OR(C378="190 Automobile",C378="200 computer hardware",C378="210 Computer software",C378="220 Quickbooks software",C378="230 Office equipment",C378="240 Office furniture"),
         E378-(E378/(1+Dashboard!$F$4)),
         0
      ),
      IF(C378="750 Business promotion",
         E378-(E378/(1+4.793/100)),
         E378-(E378/(1+Dashboard!$F$4))
      )
   )
)</f>
        <v>0</v>
      </c>
      <c r="J378" s="40">
        <f>Bank3[[#This Row],[Money in/ (Money out)]]-Bank3[[#This Row],[GST/HST]]</f>
        <v>0</v>
      </c>
      <c r="L378" s="37">
        <f t="shared" si="11"/>
        <v>0</v>
      </c>
    </row>
    <row r="379" spans="4:12" x14ac:dyDescent="0.2">
      <c r="D379" s="416">
        <f>_xlfn.XLOOKUP(C:C,Table1[for Import to Bank Register dropdown],Table1[for Pivot],0,0,1)</f>
        <v>0</v>
      </c>
      <c r="E379" s="422"/>
      <c r="F379" s="160">
        <f t="shared" si="10"/>
        <v>3333333</v>
      </c>
      <c r="G379" s="394">
        <f>G378+Bank3[[#This Row],[Money in/ (Money out)]]</f>
        <v>0</v>
      </c>
      <c r="I379" s="395">
        <f>IF(OR(C379="150 Directors advances", C379="120 accounts receivable", C379="720.2 Automobile - Insurance", C379="720.3 Automobile - License", C379="870.4 Rent - Insurance", C379="870.6 Rent - Property Tax", C379="870.7 Rent - Homeoffice", C379="870.9 Rent - Water"),
   0,
   IF(Dashboard!$F$5="Quick",
      IF(OR(C379="190 Automobile",C379="200 computer hardware",C379="210 Computer software",C379="220 Quickbooks software",C379="230 Office equipment",C379="240 Office furniture"),
         E379-(E379/(1+Dashboard!$F$4)),
         0
      ),
      IF(C379="750 Business promotion",
         E379-(E379/(1+4.793/100)),
         E379-(E379/(1+Dashboard!$F$4))
      )
   )
)</f>
        <v>0</v>
      </c>
      <c r="J379" s="40">
        <f>Bank3[[#This Row],[Money in/ (Money out)]]-Bank3[[#This Row],[GST/HST]]</f>
        <v>0</v>
      </c>
      <c r="L379" s="37">
        <f t="shared" si="11"/>
        <v>0</v>
      </c>
    </row>
    <row r="380" spans="4:12" x14ac:dyDescent="0.2">
      <c r="D380" s="416">
        <f>_xlfn.XLOOKUP(C:C,Table1[for Import to Bank Register dropdown],Table1[for Pivot],0,0,1)</f>
        <v>0</v>
      </c>
      <c r="E380" s="422"/>
      <c r="F380" s="160">
        <f t="shared" si="10"/>
        <v>3333333</v>
      </c>
      <c r="G380" s="394">
        <f>G379+Bank3[[#This Row],[Money in/ (Money out)]]</f>
        <v>0</v>
      </c>
      <c r="I380" s="395">
        <f>IF(OR(C380="150 Directors advances", C380="120 accounts receivable", C380="720.2 Automobile - Insurance", C380="720.3 Automobile - License", C380="870.4 Rent - Insurance", C380="870.6 Rent - Property Tax", C380="870.7 Rent - Homeoffice", C380="870.9 Rent - Water"),
   0,
   IF(Dashboard!$F$5="Quick",
      IF(OR(C380="190 Automobile",C380="200 computer hardware",C380="210 Computer software",C380="220 Quickbooks software",C380="230 Office equipment",C380="240 Office furniture"),
         E380-(E380/(1+Dashboard!$F$4)),
         0
      ),
      IF(C380="750 Business promotion",
         E380-(E380/(1+4.793/100)),
         E380-(E380/(1+Dashboard!$F$4))
      )
   )
)</f>
        <v>0</v>
      </c>
      <c r="J380" s="40">
        <f>Bank3[[#This Row],[Money in/ (Money out)]]-Bank3[[#This Row],[GST/HST]]</f>
        <v>0</v>
      </c>
      <c r="L380" s="37">
        <f t="shared" si="11"/>
        <v>0</v>
      </c>
    </row>
    <row r="381" spans="4:12" x14ac:dyDescent="0.2">
      <c r="D381" s="416">
        <f>_xlfn.XLOOKUP(C:C,Table1[for Import to Bank Register dropdown],Table1[for Pivot],0,0,1)</f>
        <v>0</v>
      </c>
      <c r="E381" s="422"/>
      <c r="F381" s="160">
        <f t="shared" si="10"/>
        <v>3333333</v>
      </c>
      <c r="G381" s="394">
        <f>G380+Bank3[[#This Row],[Money in/ (Money out)]]</f>
        <v>0</v>
      </c>
      <c r="I381" s="395">
        <f>IF(OR(C381="150 Directors advances", C381="120 accounts receivable", C381="720.2 Automobile - Insurance", C381="720.3 Automobile - License", C381="870.4 Rent - Insurance", C381="870.6 Rent - Property Tax", C381="870.7 Rent - Homeoffice", C381="870.9 Rent - Water"),
   0,
   IF(Dashboard!$F$5="Quick",
      IF(OR(C381="190 Automobile",C381="200 computer hardware",C381="210 Computer software",C381="220 Quickbooks software",C381="230 Office equipment",C381="240 Office furniture"),
         E381-(E381/(1+Dashboard!$F$4)),
         0
      ),
      IF(C381="750 Business promotion",
         E381-(E381/(1+4.793/100)),
         E381-(E381/(1+Dashboard!$F$4))
      )
   )
)</f>
        <v>0</v>
      </c>
      <c r="J381" s="40">
        <f>Bank3[[#This Row],[Money in/ (Money out)]]-Bank3[[#This Row],[GST/HST]]</f>
        <v>0</v>
      </c>
      <c r="L381" s="37">
        <f t="shared" si="11"/>
        <v>0</v>
      </c>
    </row>
    <row r="382" spans="4:12" x14ac:dyDescent="0.2">
      <c r="D382" s="416">
        <f>_xlfn.XLOOKUP(C:C,Table1[for Import to Bank Register dropdown],Table1[for Pivot],0,0,1)</f>
        <v>0</v>
      </c>
      <c r="E382" s="422"/>
      <c r="F382" s="160">
        <f t="shared" si="10"/>
        <v>3333333</v>
      </c>
      <c r="G382" s="394">
        <f>G381+Bank3[[#This Row],[Money in/ (Money out)]]</f>
        <v>0</v>
      </c>
      <c r="I382" s="395">
        <f>IF(OR(C382="150 Directors advances", C382="120 accounts receivable", C382="720.2 Automobile - Insurance", C382="720.3 Automobile - License", C382="870.4 Rent - Insurance", C382="870.6 Rent - Property Tax", C382="870.7 Rent - Homeoffice", C382="870.9 Rent - Water"),
   0,
   IF(Dashboard!$F$5="Quick",
      IF(OR(C382="190 Automobile",C382="200 computer hardware",C382="210 Computer software",C382="220 Quickbooks software",C382="230 Office equipment",C382="240 Office furniture"),
         E382-(E382/(1+Dashboard!$F$4)),
         0
      ),
      IF(C382="750 Business promotion",
         E382-(E382/(1+4.793/100)),
         E382-(E382/(1+Dashboard!$F$4))
      )
   )
)</f>
        <v>0</v>
      </c>
      <c r="J382" s="40">
        <f>Bank3[[#This Row],[Money in/ (Money out)]]-Bank3[[#This Row],[GST/HST]]</f>
        <v>0</v>
      </c>
      <c r="L382" s="37">
        <f t="shared" si="11"/>
        <v>0</v>
      </c>
    </row>
    <row r="383" spans="4:12" x14ac:dyDescent="0.2">
      <c r="D383" s="416">
        <f>_xlfn.XLOOKUP(C:C,Table1[for Import to Bank Register dropdown],Table1[for Pivot],0,0,1)</f>
        <v>0</v>
      </c>
      <c r="E383" s="422"/>
      <c r="F383" s="160">
        <f t="shared" si="10"/>
        <v>3333333</v>
      </c>
      <c r="G383" s="394">
        <f>G382+Bank3[[#This Row],[Money in/ (Money out)]]</f>
        <v>0</v>
      </c>
      <c r="I383" s="395">
        <f>IF(OR(C383="150 Directors advances", C383="120 accounts receivable", C383="720.2 Automobile - Insurance", C383="720.3 Automobile - License", C383="870.4 Rent - Insurance", C383="870.6 Rent - Property Tax", C383="870.7 Rent - Homeoffice", C383="870.9 Rent - Water"),
   0,
   IF(Dashboard!$F$5="Quick",
      IF(OR(C383="190 Automobile",C383="200 computer hardware",C383="210 Computer software",C383="220 Quickbooks software",C383="230 Office equipment",C383="240 Office furniture"),
         E383-(E383/(1+Dashboard!$F$4)),
         0
      ),
      IF(C383="750 Business promotion",
         E383-(E383/(1+4.793/100)),
         E383-(E383/(1+Dashboard!$F$4))
      )
   )
)</f>
        <v>0</v>
      </c>
      <c r="J383" s="40">
        <f>Bank3[[#This Row],[Money in/ (Money out)]]-Bank3[[#This Row],[GST/HST]]</f>
        <v>0</v>
      </c>
      <c r="L383" s="37">
        <f t="shared" si="11"/>
        <v>0</v>
      </c>
    </row>
    <row r="384" spans="4:12" x14ac:dyDescent="0.2">
      <c r="D384" s="416">
        <f>_xlfn.XLOOKUP(C:C,Table1[for Import to Bank Register dropdown],Table1[for Pivot],0,0,1)</f>
        <v>0</v>
      </c>
      <c r="E384" s="422"/>
      <c r="F384" s="160">
        <f t="shared" si="10"/>
        <v>3333333</v>
      </c>
      <c r="G384" s="394">
        <f>G383+Bank3[[#This Row],[Money in/ (Money out)]]</f>
        <v>0</v>
      </c>
      <c r="I384" s="395">
        <f>IF(OR(C384="150 Directors advances", C384="120 accounts receivable", C384="720.2 Automobile - Insurance", C384="720.3 Automobile - License", C384="870.4 Rent - Insurance", C384="870.6 Rent - Property Tax", C384="870.7 Rent - Homeoffice", C384="870.9 Rent - Water"),
   0,
   IF(Dashboard!$F$5="Quick",
      IF(OR(C384="190 Automobile",C384="200 computer hardware",C384="210 Computer software",C384="220 Quickbooks software",C384="230 Office equipment",C384="240 Office furniture"),
         E384-(E384/(1+Dashboard!$F$4)),
         0
      ),
      IF(C384="750 Business promotion",
         E384-(E384/(1+4.793/100)),
         E384-(E384/(1+Dashboard!$F$4))
      )
   )
)</f>
        <v>0</v>
      </c>
      <c r="J384" s="40">
        <f>Bank3[[#This Row],[Money in/ (Money out)]]-Bank3[[#This Row],[GST/HST]]</f>
        <v>0</v>
      </c>
      <c r="L384" s="37">
        <f t="shared" si="11"/>
        <v>0</v>
      </c>
    </row>
    <row r="385" spans="4:12" x14ac:dyDescent="0.2">
      <c r="D385" s="416">
        <f>_xlfn.XLOOKUP(C:C,Table1[for Import to Bank Register dropdown],Table1[for Pivot],0,0,1)</f>
        <v>0</v>
      </c>
      <c r="E385" s="422"/>
      <c r="F385" s="160">
        <f t="shared" si="10"/>
        <v>3333333</v>
      </c>
      <c r="G385" s="394">
        <f>G384+Bank3[[#This Row],[Money in/ (Money out)]]</f>
        <v>0</v>
      </c>
      <c r="I385" s="395">
        <f>IF(OR(C385="150 Directors advances", C385="120 accounts receivable", C385="720.2 Automobile - Insurance", C385="720.3 Automobile - License", C385="870.4 Rent - Insurance", C385="870.6 Rent - Property Tax", C385="870.7 Rent - Homeoffice", C385="870.9 Rent - Water"),
   0,
   IF(Dashboard!$F$5="Quick",
      IF(OR(C385="190 Automobile",C385="200 computer hardware",C385="210 Computer software",C385="220 Quickbooks software",C385="230 Office equipment",C385="240 Office furniture"),
         E385-(E385/(1+Dashboard!$F$4)),
         0
      ),
      IF(C385="750 Business promotion",
         E385-(E385/(1+4.793/100)),
         E385-(E385/(1+Dashboard!$F$4))
      )
   )
)</f>
        <v>0</v>
      </c>
      <c r="J385" s="40">
        <f>Bank3[[#This Row],[Money in/ (Money out)]]-Bank3[[#This Row],[GST/HST]]</f>
        <v>0</v>
      </c>
      <c r="L385" s="37">
        <f t="shared" si="11"/>
        <v>0</v>
      </c>
    </row>
    <row r="386" spans="4:12" x14ac:dyDescent="0.2">
      <c r="D386" s="416">
        <f>_xlfn.XLOOKUP(C:C,Table1[for Import to Bank Register dropdown],Table1[for Pivot],0,0,1)</f>
        <v>0</v>
      </c>
      <c r="E386" s="422"/>
      <c r="F386" s="160">
        <f t="shared" si="10"/>
        <v>3333333</v>
      </c>
      <c r="G386" s="394">
        <f>G385+Bank3[[#This Row],[Money in/ (Money out)]]</f>
        <v>0</v>
      </c>
      <c r="I386" s="395">
        <f>IF(OR(C386="150 Directors advances", C386="120 accounts receivable", C386="720.2 Automobile - Insurance", C386="720.3 Automobile - License", C386="870.4 Rent - Insurance", C386="870.6 Rent - Property Tax", C386="870.7 Rent - Homeoffice", C386="870.9 Rent - Water"),
   0,
   IF(Dashboard!$F$5="Quick",
      IF(OR(C386="190 Automobile",C386="200 computer hardware",C386="210 Computer software",C386="220 Quickbooks software",C386="230 Office equipment",C386="240 Office furniture"),
         E386-(E386/(1+Dashboard!$F$4)),
         0
      ),
      IF(C386="750 Business promotion",
         E386-(E386/(1+4.793/100)),
         E386-(E386/(1+Dashboard!$F$4))
      )
   )
)</f>
        <v>0</v>
      </c>
      <c r="J386" s="40">
        <f>Bank3[[#This Row],[Money in/ (Money out)]]-Bank3[[#This Row],[GST/HST]]</f>
        <v>0</v>
      </c>
      <c r="L386" s="37">
        <f t="shared" si="11"/>
        <v>0</v>
      </c>
    </row>
    <row r="387" spans="4:12" x14ac:dyDescent="0.2">
      <c r="D387" s="416">
        <f>_xlfn.XLOOKUP(C:C,Table1[for Import to Bank Register dropdown],Table1[for Pivot],0,0,1)</f>
        <v>0</v>
      </c>
      <c r="E387" s="422"/>
      <c r="F387" s="160">
        <f t="shared" si="10"/>
        <v>3333333</v>
      </c>
      <c r="G387" s="394">
        <f>G386+Bank3[[#This Row],[Money in/ (Money out)]]</f>
        <v>0</v>
      </c>
      <c r="I387" s="395">
        <f>IF(OR(C387="150 Directors advances", C387="120 accounts receivable", C387="720.2 Automobile - Insurance", C387="720.3 Automobile - License", C387="870.4 Rent - Insurance", C387="870.6 Rent - Property Tax", C387="870.7 Rent - Homeoffice", C387="870.9 Rent - Water"),
   0,
   IF(Dashboard!$F$5="Quick",
      IF(OR(C387="190 Automobile",C387="200 computer hardware",C387="210 Computer software",C387="220 Quickbooks software",C387="230 Office equipment",C387="240 Office furniture"),
         E387-(E387/(1+Dashboard!$F$4)),
         0
      ),
      IF(C387="750 Business promotion",
         E387-(E387/(1+4.793/100)),
         E387-(E387/(1+Dashboard!$F$4))
      )
   )
)</f>
        <v>0</v>
      </c>
      <c r="J387" s="40">
        <f>Bank3[[#This Row],[Money in/ (Money out)]]-Bank3[[#This Row],[GST/HST]]</f>
        <v>0</v>
      </c>
      <c r="L387" s="37">
        <f t="shared" si="11"/>
        <v>0</v>
      </c>
    </row>
    <row r="388" spans="4:12" x14ac:dyDescent="0.2">
      <c r="D388" s="416">
        <f>_xlfn.XLOOKUP(C:C,Table1[for Import to Bank Register dropdown],Table1[for Pivot],0,0,1)</f>
        <v>0</v>
      </c>
      <c r="E388" s="422"/>
      <c r="F388" s="160">
        <f t="shared" si="10"/>
        <v>3333333</v>
      </c>
      <c r="G388" s="394">
        <f>G387+Bank3[[#This Row],[Money in/ (Money out)]]</f>
        <v>0</v>
      </c>
      <c r="I388" s="395">
        <f>IF(OR(C388="150 Directors advances", C388="120 accounts receivable", C388="720.2 Automobile - Insurance", C388="720.3 Automobile - License", C388="870.4 Rent - Insurance", C388="870.6 Rent - Property Tax", C388="870.7 Rent - Homeoffice", C388="870.9 Rent - Water"),
   0,
   IF(Dashboard!$F$5="Quick",
      IF(OR(C388="190 Automobile",C388="200 computer hardware",C388="210 Computer software",C388="220 Quickbooks software",C388="230 Office equipment",C388="240 Office furniture"),
         E388-(E388/(1+Dashboard!$F$4)),
         0
      ),
      IF(C388="750 Business promotion",
         E388-(E388/(1+4.793/100)),
         E388-(E388/(1+Dashboard!$F$4))
      )
   )
)</f>
        <v>0</v>
      </c>
      <c r="J388" s="40">
        <f>Bank3[[#This Row],[Money in/ (Money out)]]-Bank3[[#This Row],[GST/HST]]</f>
        <v>0</v>
      </c>
      <c r="L388" s="37">
        <f t="shared" si="11"/>
        <v>0</v>
      </c>
    </row>
    <row r="389" spans="4:12" x14ac:dyDescent="0.2">
      <c r="D389" s="416">
        <f>_xlfn.XLOOKUP(C:C,Table1[for Import to Bank Register dropdown],Table1[for Pivot],0,0,1)</f>
        <v>0</v>
      </c>
      <c r="E389" s="422"/>
      <c r="F389" s="160">
        <f t="shared" si="10"/>
        <v>3333333</v>
      </c>
      <c r="G389" s="394">
        <f>G388+Bank3[[#This Row],[Money in/ (Money out)]]</f>
        <v>0</v>
      </c>
      <c r="I389" s="395">
        <f>IF(OR(C389="150 Directors advances", C389="120 accounts receivable", C389="720.2 Automobile - Insurance", C389="720.3 Automobile - License", C389="870.4 Rent - Insurance", C389="870.6 Rent - Property Tax", C389="870.7 Rent - Homeoffice", C389="870.9 Rent - Water"),
   0,
   IF(Dashboard!$F$5="Quick",
      IF(OR(C389="190 Automobile",C389="200 computer hardware",C389="210 Computer software",C389="220 Quickbooks software",C389="230 Office equipment",C389="240 Office furniture"),
         E389-(E389/(1+Dashboard!$F$4)),
         0
      ),
      IF(C389="750 Business promotion",
         E389-(E389/(1+4.793/100)),
         E389-(E389/(1+Dashboard!$F$4))
      )
   )
)</f>
        <v>0</v>
      </c>
      <c r="J389" s="40">
        <f>Bank3[[#This Row],[Money in/ (Money out)]]-Bank3[[#This Row],[GST/HST]]</f>
        <v>0</v>
      </c>
      <c r="L389" s="37">
        <f t="shared" si="11"/>
        <v>0</v>
      </c>
    </row>
    <row r="390" spans="4:12" x14ac:dyDescent="0.2">
      <c r="D390" s="416">
        <f>_xlfn.XLOOKUP(C:C,Table1[for Import to Bank Register dropdown],Table1[for Pivot],0,0,1)</f>
        <v>0</v>
      </c>
      <c r="E390" s="422"/>
      <c r="F390" s="160">
        <f t="shared" ref="F390:F453" si="12">$E$2</f>
        <v>3333333</v>
      </c>
      <c r="G390" s="394">
        <f>G389+Bank3[[#This Row],[Money in/ (Money out)]]</f>
        <v>0</v>
      </c>
      <c r="I390" s="395">
        <f>IF(OR(C390="150 Directors advances", C390="120 accounts receivable", C390="720.2 Automobile - Insurance", C390="720.3 Automobile - License", C390="870.4 Rent - Insurance", C390="870.6 Rent - Property Tax", C390="870.7 Rent - Homeoffice", C390="870.9 Rent - Water"),
   0,
   IF(Dashboard!$F$5="Quick",
      IF(OR(C390="190 Automobile",C390="200 computer hardware",C390="210 Computer software",C390="220 Quickbooks software",C390="230 Office equipment",C390="240 Office furniture"),
         E390-(E390/(1+Dashboard!$F$4)),
         0
      ),
      IF(C390="750 Business promotion",
         E390-(E390/(1+4.793/100)),
         E390-(E390/(1+Dashboard!$F$4))
      )
   )
)</f>
        <v>0</v>
      </c>
      <c r="J390" s="40">
        <f>Bank3[[#This Row],[Money in/ (Money out)]]-Bank3[[#This Row],[GST/HST]]</f>
        <v>0</v>
      </c>
      <c r="L390" s="37">
        <f t="shared" si="11"/>
        <v>0</v>
      </c>
    </row>
    <row r="391" spans="4:12" x14ac:dyDescent="0.2">
      <c r="D391" s="416">
        <f>_xlfn.XLOOKUP(C:C,Table1[for Import to Bank Register dropdown],Table1[for Pivot],0,0,1)</f>
        <v>0</v>
      </c>
      <c r="E391" s="422"/>
      <c r="F391" s="160">
        <f t="shared" si="12"/>
        <v>3333333</v>
      </c>
      <c r="G391" s="394">
        <f>G390+Bank3[[#This Row],[Money in/ (Money out)]]</f>
        <v>0</v>
      </c>
      <c r="I391" s="395">
        <f>IF(OR(C391="150 Directors advances", C391="120 accounts receivable", C391="720.2 Automobile - Insurance", C391="720.3 Automobile - License", C391="870.4 Rent - Insurance", C391="870.6 Rent - Property Tax", C391="870.7 Rent - Homeoffice", C391="870.9 Rent - Water"),
   0,
   IF(Dashboard!$F$5="Quick",
      IF(OR(C391="190 Automobile",C391="200 computer hardware",C391="210 Computer software",C391="220 Quickbooks software",C391="230 Office equipment",C391="240 Office furniture"),
         E391-(E391/(1+Dashboard!$F$4)),
         0
      ),
      IF(C391="750 Business promotion",
         E391-(E391/(1+4.793/100)),
         E391-(E391/(1+Dashboard!$F$4))
      )
   )
)</f>
        <v>0</v>
      </c>
      <c r="J391" s="40">
        <f>Bank3[[#This Row],[Money in/ (Money out)]]-Bank3[[#This Row],[GST/HST]]</f>
        <v>0</v>
      </c>
      <c r="L391" s="37">
        <f t="shared" ref="L391:L454" si="13">$L$3</f>
        <v>0</v>
      </c>
    </row>
    <row r="392" spans="4:12" x14ac:dyDescent="0.2">
      <c r="D392" s="416">
        <f>_xlfn.XLOOKUP(C:C,Table1[for Import to Bank Register dropdown],Table1[for Pivot],0,0,1)</f>
        <v>0</v>
      </c>
      <c r="E392" s="422"/>
      <c r="F392" s="160">
        <f t="shared" si="12"/>
        <v>3333333</v>
      </c>
      <c r="G392" s="394">
        <f>G391+Bank3[[#This Row],[Money in/ (Money out)]]</f>
        <v>0</v>
      </c>
      <c r="I392" s="395">
        <f>IF(OR(C392="150 Directors advances", C392="120 accounts receivable", C392="720.2 Automobile - Insurance", C392="720.3 Automobile - License", C392="870.4 Rent - Insurance", C392="870.6 Rent - Property Tax", C392="870.7 Rent - Homeoffice", C392="870.9 Rent - Water"),
   0,
   IF(Dashboard!$F$5="Quick",
      IF(OR(C392="190 Automobile",C392="200 computer hardware",C392="210 Computer software",C392="220 Quickbooks software",C392="230 Office equipment",C392="240 Office furniture"),
         E392-(E392/(1+Dashboard!$F$4)),
         0
      ),
      IF(C392="750 Business promotion",
         E392-(E392/(1+4.793/100)),
         E392-(E392/(1+Dashboard!$F$4))
      )
   )
)</f>
        <v>0</v>
      </c>
      <c r="J392" s="40">
        <f>Bank3[[#This Row],[Money in/ (Money out)]]-Bank3[[#This Row],[GST/HST]]</f>
        <v>0</v>
      </c>
      <c r="L392" s="37">
        <f t="shared" si="13"/>
        <v>0</v>
      </c>
    </row>
    <row r="393" spans="4:12" x14ac:dyDescent="0.2">
      <c r="D393" s="416">
        <f>_xlfn.XLOOKUP(C:C,Table1[for Import to Bank Register dropdown],Table1[for Pivot],0,0,1)</f>
        <v>0</v>
      </c>
      <c r="E393" s="422"/>
      <c r="F393" s="160">
        <f t="shared" si="12"/>
        <v>3333333</v>
      </c>
      <c r="G393" s="394">
        <f>G392+Bank3[[#This Row],[Money in/ (Money out)]]</f>
        <v>0</v>
      </c>
      <c r="I393" s="395">
        <f>IF(OR(C393="150 Directors advances", C393="120 accounts receivable", C393="720.2 Automobile - Insurance", C393="720.3 Automobile - License", C393="870.4 Rent - Insurance", C393="870.6 Rent - Property Tax", C393="870.7 Rent - Homeoffice", C393="870.9 Rent - Water"),
   0,
   IF(Dashboard!$F$5="Quick",
      IF(OR(C393="190 Automobile",C393="200 computer hardware",C393="210 Computer software",C393="220 Quickbooks software",C393="230 Office equipment",C393="240 Office furniture"),
         E393-(E393/(1+Dashboard!$F$4)),
         0
      ),
      IF(C393="750 Business promotion",
         E393-(E393/(1+4.793/100)),
         E393-(E393/(1+Dashboard!$F$4))
      )
   )
)</f>
        <v>0</v>
      </c>
      <c r="J393" s="40">
        <f>Bank3[[#This Row],[Money in/ (Money out)]]-Bank3[[#This Row],[GST/HST]]</f>
        <v>0</v>
      </c>
      <c r="L393" s="37">
        <f t="shared" si="13"/>
        <v>0</v>
      </c>
    </row>
    <row r="394" spans="4:12" x14ac:dyDescent="0.2">
      <c r="D394" s="416">
        <f>_xlfn.XLOOKUP(C:C,Table1[for Import to Bank Register dropdown],Table1[for Pivot],0,0,1)</f>
        <v>0</v>
      </c>
      <c r="E394" s="422"/>
      <c r="F394" s="160">
        <f t="shared" si="12"/>
        <v>3333333</v>
      </c>
      <c r="G394" s="394">
        <f>G393+Bank3[[#This Row],[Money in/ (Money out)]]</f>
        <v>0</v>
      </c>
      <c r="I394" s="395">
        <f>IF(OR(C394="150 Directors advances", C394="120 accounts receivable", C394="720.2 Automobile - Insurance", C394="720.3 Automobile - License", C394="870.4 Rent - Insurance", C394="870.6 Rent - Property Tax", C394="870.7 Rent - Homeoffice", C394="870.9 Rent - Water"),
   0,
   IF(Dashboard!$F$5="Quick",
      IF(OR(C394="190 Automobile",C394="200 computer hardware",C394="210 Computer software",C394="220 Quickbooks software",C394="230 Office equipment",C394="240 Office furniture"),
         E394-(E394/(1+Dashboard!$F$4)),
         0
      ),
      IF(C394="750 Business promotion",
         E394-(E394/(1+4.793/100)),
         E394-(E394/(1+Dashboard!$F$4))
      )
   )
)</f>
        <v>0</v>
      </c>
      <c r="J394" s="40">
        <f>Bank3[[#This Row],[Money in/ (Money out)]]-Bank3[[#This Row],[GST/HST]]</f>
        <v>0</v>
      </c>
      <c r="L394" s="37">
        <f t="shared" si="13"/>
        <v>0</v>
      </c>
    </row>
    <row r="395" spans="4:12" x14ac:dyDescent="0.2">
      <c r="D395" s="416">
        <f>_xlfn.XLOOKUP(C:C,Table1[for Import to Bank Register dropdown],Table1[for Pivot],0,0,1)</f>
        <v>0</v>
      </c>
      <c r="E395" s="422"/>
      <c r="F395" s="160">
        <f t="shared" si="12"/>
        <v>3333333</v>
      </c>
      <c r="G395" s="394">
        <f>G394+Bank3[[#This Row],[Money in/ (Money out)]]</f>
        <v>0</v>
      </c>
      <c r="I395" s="395">
        <f>IF(OR(C395="150 Directors advances", C395="120 accounts receivable", C395="720.2 Automobile - Insurance", C395="720.3 Automobile - License", C395="870.4 Rent - Insurance", C395="870.6 Rent - Property Tax", C395="870.7 Rent - Homeoffice", C395="870.9 Rent - Water"),
   0,
   IF(Dashboard!$F$5="Quick",
      IF(OR(C395="190 Automobile",C395="200 computer hardware",C395="210 Computer software",C395="220 Quickbooks software",C395="230 Office equipment",C395="240 Office furniture"),
         E395-(E395/(1+Dashboard!$F$4)),
         0
      ),
      IF(C395="750 Business promotion",
         E395-(E395/(1+4.793/100)),
         E395-(E395/(1+Dashboard!$F$4))
      )
   )
)</f>
        <v>0</v>
      </c>
      <c r="J395" s="40">
        <f>Bank3[[#This Row],[Money in/ (Money out)]]-Bank3[[#This Row],[GST/HST]]</f>
        <v>0</v>
      </c>
      <c r="L395" s="37">
        <f t="shared" si="13"/>
        <v>0</v>
      </c>
    </row>
    <row r="396" spans="4:12" x14ac:dyDescent="0.2">
      <c r="D396" s="416">
        <f>_xlfn.XLOOKUP(C:C,Table1[for Import to Bank Register dropdown],Table1[for Pivot],0,0,1)</f>
        <v>0</v>
      </c>
      <c r="E396" s="422"/>
      <c r="F396" s="160">
        <f t="shared" si="12"/>
        <v>3333333</v>
      </c>
      <c r="G396" s="394">
        <f>G395+Bank3[[#This Row],[Money in/ (Money out)]]</f>
        <v>0</v>
      </c>
      <c r="I396" s="395">
        <f>IF(OR(C396="150 Directors advances", C396="120 accounts receivable", C396="720.2 Automobile - Insurance", C396="720.3 Automobile - License", C396="870.4 Rent - Insurance", C396="870.6 Rent - Property Tax", C396="870.7 Rent - Homeoffice", C396="870.9 Rent - Water"),
   0,
   IF(Dashboard!$F$5="Quick",
      IF(OR(C396="190 Automobile",C396="200 computer hardware",C396="210 Computer software",C396="220 Quickbooks software",C396="230 Office equipment",C396="240 Office furniture"),
         E396-(E396/(1+Dashboard!$F$4)),
         0
      ),
      IF(C396="750 Business promotion",
         E396-(E396/(1+4.793/100)),
         E396-(E396/(1+Dashboard!$F$4))
      )
   )
)</f>
        <v>0</v>
      </c>
      <c r="J396" s="40">
        <f>Bank3[[#This Row],[Money in/ (Money out)]]-Bank3[[#This Row],[GST/HST]]</f>
        <v>0</v>
      </c>
      <c r="L396" s="37">
        <f t="shared" si="13"/>
        <v>0</v>
      </c>
    </row>
    <row r="397" spans="4:12" x14ac:dyDescent="0.2">
      <c r="D397" s="416">
        <f>_xlfn.XLOOKUP(C:C,Table1[for Import to Bank Register dropdown],Table1[for Pivot],0,0,1)</f>
        <v>0</v>
      </c>
      <c r="E397" s="422"/>
      <c r="F397" s="160">
        <f t="shared" si="12"/>
        <v>3333333</v>
      </c>
      <c r="G397" s="394">
        <f>G396+Bank3[[#This Row],[Money in/ (Money out)]]</f>
        <v>0</v>
      </c>
      <c r="I397" s="395">
        <f>IF(OR(C397="150 Directors advances", C397="120 accounts receivable", C397="720.2 Automobile - Insurance", C397="720.3 Automobile - License", C397="870.4 Rent - Insurance", C397="870.6 Rent - Property Tax", C397="870.7 Rent - Homeoffice", C397="870.9 Rent - Water"),
   0,
   IF(Dashboard!$F$5="Quick",
      IF(OR(C397="190 Automobile",C397="200 computer hardware",C397="210 Computer software",C397="220 Quickbooks software",C397="230 Office equipment",C397="240 Office furniture"),
         E397-(E397/(1+Dashboard!$F$4)),
         0
      ),
      IF(C397="750 Business promotion",
         E397-(E397/(1+4.793/100)),
         E397-(E397/(1+Dashboard!$F$4))
      )
   )
)</f>
        <v>0</v>
      </c>
      <c r="J397" s="40">
        <f>Bank3[[#This Row],[Money in/ (Money out)]]-Bank3[[#This Row],[GST/HST]]</f>
        <v>0</v>
      </c>
      <c r="L397" s="37">
        <f t="shared" si="13"/>
        <v>0</v>
      </c>
    </row>
    <row r="398" spans="4:12" x14ac:dyDescent="0.2">
      <c r="D398" s="416">
        <f>_xlfn.XLOOKUP(C:C,Table1[for Import to Bank Register dropdown],Table1[for Pivot],0,0,1)</f>
        <v>0</v>
      </c>
      <c r="E398" s="422"/>
      <c r="F398" s="160">
        <f t="shared" si="12"/>
        <v>3333333</v>
      </c>
      <c r="G398" s="394">
        <f>G397+Bank3[[#This Row],[Money in/ (Money out)]]</f>
        <v>0</v>
      </c>
      <c r="I398" s="395">
        <f>IF(OR(C398="150 Directors advances", C398="120 accounts receivable", C398="720.2 Automobile - Insurance", C398="720.3 Automobile - License", C398="870.4 Rent - Insurance", C398="870.6 Rent - Property Tax", C398="870.7 Rent - Homeoffice", C398="870.9 Rent - Water"),
   0,
   IF(Dashboard!$F$5="Quick",
      IF(OR(C398="190 Automobile",C398="200 computer hardware",C398="210 Computer software",C398="220 Quickbooks software",C398="230 Office equipment",C398="240 Office furniture"),
         E398-(E398/(1+Dashboard!$F$4)),
         0
      ),
      IF(C398="750 Business promotion",
         E398-(E398/(1+4.793/100)),
         E398-(E398/(1+Dashboard!$F$4))
      )
   )
)</f>
        <v>0</v>
      </c>
      <c r="J398" s="40">
        <f>Bank3[[#This Row],[Money in/ (Money out)]]-Bank3[[#This Row],[GST/HST]]</f>
        <v>0</v>
      </c>
      <c r="L398" s="37">
        <f t="shared" si="13"/>
        <v>0</v>
      </c>
    </row>
    <row r="399" spans="4:12" x14ac:dyDescent="0.2">
      <c r="D399" s="416">
        <f>_xlfn.XLOOKUP(C:C,Table1[for Import to Bank Register dropdown],Table1[for Pivot],0,0,1)</f>
        <v>0</v>
      </c>
      <c r="E399" s="422"/>
      <c r="F399" s="160">
        <f t="shared" si="12"/>
        <v>3333333</v>
      </c>
      <c r="G399" s="394">
        <f>G398+Bank3[[#This Row],[Money in/ (Money out)]]</f>
        <v>0</v>
      </c>
      <c r="I399" s="395">
        <f>IF(OR(C399="150 Directors advances", C399="120 accounts receivable", C399="720.2 Automobile - Insurance", C399="720.3 Automobile - License", C399="870.4 Rent - Insurance", C399="870.6 Rent - Property Tax", C399="870.7 Rent - Homeoffice", C399="870.9 Rent - Water"),
   0,
   IF(Dashboard!$F$5="Quick",
      IF(OR(C399="190 Automobile",C399="200 computer hardware",C399="210 Computer software",C399="220 Quickbooks software",C399="230 Office equipment",C399="240 Office furniture"),
         E399-(E399/(1+Dashboard!$F$4)),
         0
      ),
      IF(C399="750 Business promotion",
         E399-(E399/(1+4.793/100)),
         E399-(E399/(1+Dashboard!$F$4))
      )
   )
)</f>
        <v>0</v>
      </c>
      <c r="J399" s="40">
        <f>Bank3[[#This Row],[Money in/ (Money out)]]-Bank3[[#This Row],[GST/HST]]</f>
        <v>0</v>
      </c>
      <c r="L399" s="37">
        <f t="shared" si="13"/>
        <v>0</v>
      </c>
    </row>
    <row r="400" spans="4:12" x14ac:dyDescent="0.2">
      <c r="D400" s="416">
        <f>_xlfn.XLOOKUP(C:C,Table1[for Import to Bank Register dropdown],Table1[for Pivot],0,0,1)</f>
        <v>0</v>
      </c>
      <c r="E400" s="422"/>
      <c r="F400" s="160">
        <f t="shared" si="12"/>
        <v>3333333</v>
      </c>
      <c r="G400" s="394">
        <f>G399+Bank3[[#This Row],[Money in/ (Money out)]]</f>
        <v>0</v>
      </c>
      <c r="I400" s="395">
        <f>IF(OR(C400="150 Directors advances", C400="120 accounts receivable", C400="720.2 Automobile - Insurance", C400="720.3 Automobile - License", C400="870.4 Rent - Insurance", C400="870.6 Rent - Property Tax", C400="870.7 Rent - Homeoffice", C400="870.9 Rent - Water"),
   0,
   IF(Dashboard!$F$5="Quick",
      IF(OR(C400="190 Automobile",C400="200 computer hardware",C400="210 Computer software",C400="220 Quickbooks software",C400="230 Office equipment",C400="240 Office furniture"),
         E400-(E400/(1+Dashboard!$F$4)),
         0
      ),
      IF(C400="750 Business promotion",
         E400-(E400/(1+4.793/100)),
         E400-(E400/(1+Dashboard!$F$4))
      )
   )
)</f>
        <v>0</v>
      </c>
      <c r="J400" s="40">
        <f>Bank3[[#This Row],[Money in/ (Money out)]]-Bank3[[#This Row],[GST/HST]]</f>
        <v>0</v>
      </c>
      <c r="L400" s="37">
        <f t="shared" si="13"/>
        <v>0</v>
      </c>
    </row>
    <row r="401" spans="4:12" x14ac:dyDescent="0.2">
      <c r="D401" s="416">
        <f>_xlfn.XLOOKUP(C:C,Table1[for Import to Bank Register dropdown],Table1[for Pivot],0,0,1)</f>
        <v>0</v>
      </c>
      <c r="E401" s="422"/>
      <c r="F401" s="160">
        <f t="shared" si="12"/>
        <v>3333333</v>
      </c>
      <c r="G401" s="394">
        <f>G400+Bank3[[#This Row],[Money in/ (Money out)]]</f>
        <v>0</v>
      </c>
      <c r="I401" s="395">
        <f>IF(OR(C401="150 Directors advances", C401="120 accounts receivable", C401="720.2 Automobile - Insurance", C401="720.3 Automobile - License", C401="870.4 Rent - Insurance", C401="870.6 Rent - Property Tax", C401="870.7 Rent - Homeoffice", C401="870.9 Rent - Water"),
   0,
   IF(Dashboard!$F$5="Quick",
      IF(OR(C401="190 Automobile",C401="200 computer hardware",C401="210 Computer software",C401="220 Quickbooks software",C401="230 Office equipment",C401="240 Office furniture"),
         E401-(E401/(1+Dashboard!$F$4)),
         0
      ),
      IF(C401="750 Business promotion",
         E401-(E401/(1+4.793/100)),
         E401-(E401/(1+Dashboard!$F$4))
      )
   )
)</f>
        <v>0</v>
      </c>
      <c r="J401" s="40">
        <f>Bank3[[#This Row],[Money in/ (Money out)]]-Bank3[[#This Row],[GST/HST]]</f>
        <v>0</v>
      </c>
      <c r="L401" s="37">
        <f t="shared" si="13"/>
        <v>0</v>
      </c>
    </row>
    <row r="402" spans="4:12" x14ac:dyDescent="0.2">
      <c r="D402" s="416">
        <f>_xlfn.XLOOKUP(C:C,Table1[for Import to Bank Register dropdown],Table1[for Pivot],0,0,1)</f>
        <v>0</v>
      </c>
      <c r="E402" s="422"/>
      <c r="F402" s="160">
        <f t="shared" si="12"/>
        <v>3333333</v>
      </c>
      <c r="G402" s="394">
        <f>G401+Bank3[[#This Row],[Money in/ (Money out)]]</f>
        <v>0</v>
      </c>
      <c r="I402" s="395">
        <f>IF(OR(C402="150 Directors advances", C402="120 accounts receivable", C402="720.2 Automobile - Insurance", C402="720.3 Automobile - License", C402="870.4 Rent - Insurance", C402="870.6 Rent - Property Tax", C402="870.7 Rent - Homeoffice", C402="870.9 Rent - Water"),
   0,
   IF(Dashboard!$F$5="Quick",
      IF(OR(C402="190 Automobile",C402="200 computer hardware",C402="210 Computer software",C402="220 Quickbooks software",C402="230 Office equipment",C402="240 Office furniture"),
         E402-(E402/(1+Dashboard!$F$4)),
         0
      ),
      IF(C402="750 Business promotion",
         E402-(E402/(1+4.793/100)),
         E402-(E402/(1+Dashboard!$F$4))
      )
   )
)</f>
        <v>0</v>
      </c>
      <c r="J402" s="40">
        <f>Bank3[[#This Row],[Money in/ (Money out)]]-Bank3[[#This Row],[GST/HST]]</f>
        <v>0</v>
      </c>
      <c r="L402" s="37">
        <f t="shared" si="13"/>
        <v>0</v>
      </c>
    </row>
    <row r="403" spans="4:12" x14ac:dyDescent="0.2">
      <c r="D403" s="416">
        <f>_xlfn.XLOOKUP(C:C,Table1[for Import to Bank Register dropdown],Table1[for Pivot],0,0,1)</f>
        <v>0</v>
      </c>
      <c r="E403" s="422"/>
      <c r="F403" s="160">
        <f t="shared" si="12"/>
        <v>3333333</v>
      </c>
      <c r="G403" s="394">
        <f>G402+Bank3[[#This Row],[Money in/ (Money out)]]</f>
        <v>0</v>
      </c>
      <c r="I403" s="395">
        <f>IF(OR(C403="150 Directors advances", C403="120 accounts receivable", C403="720.2 Automobile - Insurance", C403="720.3 Automobile - License", C403="870.4 Rent - Insurance", C403="870.6 Rent - Property Tax", C403="870.7 Rent - Homeoffice", C403="870.9 Rent - Water"),
   0,
   IF(Dashboard!$F$5="Quick",
      IF(OR(C403="190 Automobile",C403="200 computer hardware",C403="210 Computer software",C403="220 Quickbooks software",C403="230 Office equipment",C403="240 Office furniture"),
         E403-(E403/(1+Dashboard!$F$4)),
         0
      ),
      IF(C403="750 Business promotion",
         E403-(E403/(1+4.793/100)),
         E403-(E403/(1+Dashboard!$F$4))
      )
   )
)</f>
        <v>0</v>
      </c>
      <c r="J403" s="40">
        <f>Bank3[[#This Row],[Money in/ (Money out)]]-Bank3[[#This Row],[GST/HST]]</f>
        <v>0</v>
      </c>
      <c r="L403" s="37">
        <f t="shared" si="13"/>
        <v>0</v>
      </c>
    </row>
    <row r="404" spans="4:12" x14ac:dyDescent="0.2">
      <c r="D404" s="416">
        <f>_xlfn.XLOOKUP(C:C,Table1[for Import to Bank Register dropdown],Table1[for Pivot],0,0,1)</f>
        <v>0</v>
      </c>
      <c r="E404" s="422"/>
      <c r="F404" s="160">
        <f t="shared" si="12"/>
        <v>3333333</v>
      </c>
      <c r="G404" s="394">
        <f>G403+Bank3[[#This Row],[Money in/ (Money out)]]</f>
        <v>0</v>
      </c>
      <c r="I404" s="395">
        <f>IF(OR(C404="150 Directors advances", C404="120 accounts receivable", C404="720.2 Automobile - Insurance", C404="720.3 Automobile - License", C404="870.4 Rent - Insurance", C404="870.6 Rent - Property Tax", C404="870.7 Rent - Homeoffice", C404="870.9 Rent - Water"),
   0,
   IF(Dashboard!$F$5="Quick",
      IF(OR(C404="190 Automobile",C404="200 computer hardware",C404="210 Computer software",C404="220 Quickbooks software",C404="230 Office equipment",C404="240 Office furniture"),
         E404-(E404/(1+Dashboard!$F$4)),
         0
      ),
      IF(C404="750 Business promotion",
         E404-(E404/(1+4.793/100)),
         E404-(E404/(1+Dashboard!$F$4))
      )
   )
)</f>
        <v>0</v>
      </c>
      <c r="J404" s="40">
        <f>Bank3[[#This Row],[Money in/ (Money out)]]-Bank3[[#This Row],[GST/HST]]</f>
        <v>0</v>
      </c>
      <c r="L404" s="37">
        <f t="shared" si="13"/>
        <v>0</v>
      </c>
    </row>
    <row r="405" spans="4:12" x14ac:dyDescent="0.2">
      <c r="D405" s="416">
        <f>_xlfn.XLOOKUP(C:C,Table1[for Import to Bank Register dropdown],Table1[for Pivot],0,0,1)</f>
        <v>0</v>
      </c>
      <c r="E405" s="422"/>
      <c r="F405" s="160">
        <f t="shared" si="12"/>
        <v>3333333</v>
      </c>
      <c r="G405" s="394">
        <f>G404+Bank3[[#This Row],[Money in/ (Money out)]]</f>
        <v>0</v>
      </c>
      <c r="I405" s="395">
        <f>IF(OR(C405="150 Directors advances", C405="120 accounts receivable", C405="720.2 Automobile - Insurance", C405="720.3 Automobile - License", C405="870.4 Rent - Insurance", C405="870.6 Rent - Property Tax", C405="870.7 Rent - Homeoffice", C405="870.9 Rent - Water"),
   0,
   IF(Dashboard!$F$5="Quick",
      IF(OR(C405="190 Automobile",C405="200 computer hardware",C405="210 Computer software",C405="220 Quickbooks software",C405="230 Office equipment",C405="240 Office furniture"),
         E405-(E405/(1+Dashboard!$F$4)),
         0
      ),
      IF(C405="750 Business promotion",
         E405-(E405/(1+4.793/100)),
         E405-(E405/(1+Dashboard!$F$4))
      )
   )
)</f>
        <v>0</v>
      </c>
      <c r="J405" s="40">
        <f>Bank3[[#This Row],[Money in/ (Money out)]]-Bank3[[#This Row],[GST/HST]]</f>
        <v>0</v>
      </c>
      <c r="L405" s="37">
        <f t="shared" si="13"/>
        <v>0</v>
      </c>
    </row>
    <row r="406" spans="4:12" x14ac:dyDescent="0.2">
      <c r="D406" s="416">
        <f>_xlfn.XLOOKUP(C:C,Table1[for Import to Bank Register dropdown],Table1[for Pivot],0,0,1)</f>
        <v>0</v>
      </c>
      <c r="E406" s="422"/>
      <c r="F406" s="160">
        <f t="shared" si="12"/>
        <v>3333333</v>
      </c>
      <c r="G406" s="394">
        <f>G405+Bank3[[#This Row],[Money in/ (Money out)]]</f>
        <v>0</v>
      </c>
      <c r="I406" s="395">
        <f>IF(OR(C406="150 Directors advances", C406="120 accounts receivable", C406="720.2 Automobile - Insurance", C406="720.3 Automobile - License", C406="870.4 Rent - Insurance", C406="870.6 Rent - Property Tax", C406="870.7 Rent - Homeoffice", C406="870.9 Rent - Water"),
   0,
   IF(Dashboard!$F$5="Quick",
      IF(OR(C406="190 Automobile",C406="200 computer hardware",C406="210 Computer software",C406="220 Quickbooks software",C406="230 Office equipment",C406="240 Office furniture"),
         E406-(E406/(1+Dashboard!$F$4)),
         0
      ),
      IF(C406="750 Business promotion",
         E406-(E406/(1+4.793/100)),
         E406-(E406/(1+Dashboard!$F$4))
      )
   )
)</f>
        <v>0</v>
      </c>
      <c r="J406" s="40">
        <f>Bank3[[#This Row],[Money in/ (Money out)]]-Bank3[[#This Row],[GST/HST]]</f>
        <v>0</v>
      </c>
      <c r="L406" s="37">
        <f t="shared" si="13"/>
        <v>0</v>
      </c>
    </row>
    <row r="407" spans="4:12" x14ac:dyDescent="0.2">
      <c r="D407" s="416">
        <f>_xlfn.XLOOKUP(C:C,Table1[for Import to Bank Register dropdown],Table1[for Pivot],0,0,1)</f>
        <v>0</v>
      </c>
      <c r="E407" s="422"/>
      <c r="F407" s="160">
        <f t="shared" si="12"/>
        <v>3333333</v>
      </c>
      <c r="G407" s="394">
        <f>G406+Bank3[[#This Row],[Money in/ (Money out)]]</f>
        <v>0</v>
      </c>
      <c r="I407" s="395">
        <f>IF(OR(C407="150 Directors advances", C407="120 accounts receivable", C407="720.2 Automobile - Insurance", C407="720.3 Automobile - License", C407="870.4 Rent - Insurance", C407="870.6 Rent - Property Tax", C407="870.7 Rent - Homeoffice", C407="870.9 Rent - Water"),
   0,
   IF(Dashboard!$F$5="Quick",
      IF(OR(C407="190 Automobile",C407="200 computer hardware",C407="210 Computer software",C407="220 Quickbooks software",C407="230 Office equipment",C407="240 Office furniture"),
         E407-(E407/(1+Dashboard!$F$4)),
         0
      ),
      IF(C407="750 Business promotion",
         E407-(E407/(1+4.793/100)),
         E407-(E407/(1+Dashboard!$F$4))
      )
   )
)</f>
        <v>0</v>
      </c>
      <c r="J407" s="40">
        <f>Bank3[[#This Row],[Money in/ (Money out)]]-Bank3[[#This Row],[GST/HST]]</f>
        <v>0</v>
      </c>
      <c r="L407" s="37">
        <f t="shared" si="13"/>
        <v>0</v>
      </c>
    </row>
    <row r="408" spans="4:12" x14ac:dyDescent="0.2">
      <c r="D408" s="416">
        <f>_xlfn.XLOOKUP(C:C,Table1[for Import to Bank Register dropdown],Table1[for Pivot],0,0,1)</f>
        <v>0</v>
      </c>
      <c r="E408" s="422"/>
      <c r="F408" s="160">
        <f t="shared" si="12"/>
        <v>3333333</v>
      </c>
      <c r="G408" s="394">
        <f>G407+Bank3[[#This Row],[Money in/ (Money out)]]</f>
        <v>0</v>
      </c>
      <c r="I408" s="395">
        <f>IF(OR(C408="150 Directors advances", C408="120 accounts receivable", C408="720.2 Automobile - Insurance", C408="720.3 Automobile - License", C408="870.4 Rent - Insurance", C408="870.6 Rent - Property Tax", C408="870.7 Rent - Homeoffice", C408="870.9 Rent - Water"),
   0,
   IF(Dashboard!$F$5="Quick",
      IF(OR(C408="190 Automobile",C408="200 computer hardware",C408="210 Computer software",C408="220 Quickbooks software",C408="230 Office equipment",C408="240 Office furniture"),
         E408-(E408/(1+Dashboard!$F$4)),
         0
      ),
      IF(C408="750 Business promotion",
         E408-(E408/(1+4.793/100)),
         E408-(E408/(1+Dashboard!$F$4))
      )
   )
)</f>
        <v>0</v>
      </c>
      <c r="J408" s="40">
        <f>Bank3[[#This Row],[Money in/ (Money out)]]-Bank3[[#This Row],[GST/HST]]</f>
        <v>0</v>
      </c>
      <c r="L408" s="37">
        <f t="shared" si="13"/>
        <v>0</v>
      </c>
    </row>
    <row r="409" spans="4:12" x14ac:dyDescent="0.2">
      <c r="D409" s="416">
        <f>_xlfn.XLOOKUP(C:C,Table1[for Import to Bank Register dropdown],Table1[for Pivot],0,0,1)</f>
        <v>0</v>
      </c>
      <c r="E409" s="422"/>
      <c r="F409" s="160">
        <f t="shared" si="12"/>
        <v>3333333</v>
      </c>
      <c r="G409" s="394">
        <f>G408+Bank3[[#This Row],[Money in/ (Money out)]]</f>
        <v>0</v>
      </c>
      <c r="I409" s="395">
        <f>IF(OR(C409="150 Directors advances", C409="120 accounts receivable", C409="720.2 Automobile - Insurance", C409="720.3 Automobile - License", C409="870.4 Rent - Insurance", C409="870.6 Rent - Property Tax", C409="870.7 Rent - Homeoffice", C409="870.9 Rent - Water"),
   0,
   IF(Dashboard!$F$5="Quick",
      IF(OR(C409="190 Automobile",C409="200 computer hardware",C409="210 Computer software",C409="220 Quickbooks software",C409="230 Office equipment",C409="240 Office furniture"),
         E409-(E409/(1+Dashboard!$F$4)),
         0
      ),
      IF(C409="750 Business promotion",
         E409-(E409/(1+4.793/100)),
         E409-(E409/(1+Dashboard!$F$4))
      )
   )
)</f>
        <v>0</v>
      </c>
      <c r="J409" s="40">
        <f>Bank3[[#This Row],[Money in/ (Money out)]]-Bank3[[#This Row],[GST/HST]]</f>
        <v>0</v>
      </c>
      <c r="L409" s="37">
        <f t="shared" si="13"/>
        <v>0</v>
      </c>
    </row>
    <row r="410" spans="4:12" x14ac:dyDescent="0.2">
      <c r="D410" s="416">
        <f>_xlfn.XLOOKUP(C:C,Table1[for Import to Bank Register dropdown],Table1[for Pivot],0,0,1)</f>
        <v>0</v>
      </c>
      <c r="E410" s="422"/>
      <c r="F410" s="160">
        <f t="shared" si="12"/>
        <v>3333333</v>
      </c>
      <c r="G410" s="394">
        <f>G409+Bank3[[#This Row],[Money in/ (Money out)]]</f>
        <v>0</v>
      </c>
      <c r="I410" s="395">
        <f>IF(OR(C410="150 Directors advances", C410="120 accounts receivable", C410="720.2 Automobile - Insurance", C410="720.3 Automobile - License", C410="870.4 Rent - Insurance", C410="870.6 Rent - Property Tax", C410="870.7 Rent - Homeoffice", C410="870.9 Rent - Water"),
   0,
   IF(Dashboard!$F$5="Quick",
      IF(OR(C410="190 Automobile",C410="200 computer hardware",C410="210 Computer software",C410="220 Quickbooks software",C410="230 Office equipment",C410="240 Office furniture"),
         E410-(E410/(1+Dashboard!$F$4)),
         0
      ),
      IF(C410="750 Business promotion",
         E410-(E410/(1+4.793/100)),
         E410-(E410/(1+Dashboard!$F$4))
      )
   )
)</f>
        <v>0</v>
      </c>
      <c r="J410" s="40">
        <f>Bank3[[#This Row],[Money in/ (Money out)]]-Bank3[[#This Row],[GST/HST]]</f>
        <v>0</v>
      </c>
      <c r="L410" s="37">
        <f t="shared" si="13"/>
        <v>0</v>
      </c>
    </row>
    <row r="411" spans="4:12" x14ac:dyDescent="0.2">
      <c r="D411" s="416">
        <f>_xlfn.XLOOKUP(C:C,Table1[for Import to Bank Register dropdown],Table1[for Pivot],0,0,1)</f>
        <v>0</v>
      </c>
      <c r="E411" s="422"/>
      <c r="F411" s="160">
        <f t="shared" si="12"/>
        <v>3333333</v>
      </c>
      <c r="G411" s="394">
        <f>G410+Bank3[[#This Row],[Money in/ (Money out)]]</f>
        <v>0</v>
      </c>
      <c r="I411" s="395">
        <f>IF(OR(C411="150 Directors advances", C411="120 accounts receivable", C411="720.2 Automobile - Insurance", C411="720.3 Automobile - License", C411="870.4 Rent - Insurance", C411="870.6 Rent - Property Tax", C411="870.7 Rent - Homeoffice", C411="870.9 Rent - Water"),
   0,
   IF(Dashboard!$F$5="Quick",
      IF(OR(C411="190 Automobile",C411="200 computer hardware",C411="210 Computer software",C411="220 Quickbooks software",C411="230 Office equipment",C411="240 Office furniture"),
         E411-(E411/(1+Dashboard!$F$4)),
         0
      ),
      IF(C411="750 Business promotion",
         E411-(E411/(1+4.793/100)),
         E411-(E411/(1+Dashboard!$F$4))
      )
   )
)</f>
        <v>0</v>
      </c>
      <c r="J411" s="40">
        <f>Bank3[[#This Row],[Money in/ (Money out)]]-Bank3[[#This Row],[GST/HST]]</f>
        <v>0</v>
      </c>
      <c r="L411" s="37">
        <f t="shared" si="13"/>
        <v>0</v>
      </c>
    </row>
    <row r="412" spans="4:12" x14ac:dyDescent="0.2">
      <c r="D412" s="416">
        <f>_xlfn.XLOOKUP(C:C,Table1[for Import to Bank Register dropdown],Table1[for Pivot],0,0,1)</f>
        <v>0</v>
      </c>
      <c r="E412" s="422"/>
      <c r="F412" s="160">
        <f t="shared" si="12"/>
        <v>3333333</v>
      </c>
      <c r="G412" s="394">
        <f>G411+Bank3[[#This Row],[Money in/ (Money out)]]</f>
        <v>0</v>
      </c>
      <c r="I412" s="395">
        <f>IF(OR(C412="150 Directors advances", C412="120 accounts receivable", C412="720.2 Automobile - Insurance", C412="720.3 Automobile - License", C412="870.4 Rent - Insurance", C412="870.6 Rent - Property Tax", C412="870.7 Rent - Homeoffice", C412="870.9 Rent - Water"),
   0,
   IF(Dashboard!$F$5="Quick",
      IF(OR(C412="190 Automobile",C412="200 computer hardware",C412="210 Computer software",C412="220 Quickbooks software",C412="230 Office equipment",C412="240 Office furniture"),
         E412-(E412/(1+Dashboard!$F$4)),
         0
      ),
      IF(C412="750 Business promotion",
         E412-(E412/(1+4.793/100)),
         E412-(E412/(1+Dashboard!$F$4))
      )
   )
)</f>
        <v>0</v>
      </c>
      <c r="J412" s="40">
        <f>Bank3[[#This Row],[Money in/ (Money out)]]-Bank3[[#This Row],[GST/HST]]</f>
        <v>0</v>
      </c>
      <c r="L412" s="37">
        <f t="shared" si="13"/>
        <v>0</v>
      </c>
    </row>
    <row r="413" spans="4:12" x14ac:dyDescent="0.2">
      <c r="D413" s="416">
        <f>_xlfn.XLOOKUP(C:C,Table1[for Import to Bank Register dropdown],Table1[for Pivot],0,0,1)</f>
        <v>0</v>
      </c>
      <c r="E413" s="422"/>
      <c r="F413" s="160">
        <f t="shared" si="12"/>
        <v>3333333</v>
      </c>
      <c r="G413" s="394">
        <f>G412+Bank3[[#This Row],[Money in/ (Money out)]]</f>
        <v>0</v>
      </c>
      <c r="I413" s="395">
        <f>IF(OR(C413="150 Directors advances", C413="120 accounts receivable", C413="720.2 Automobile - Insurance", C413="720.3 Automobile - License", C413="870.4 Rent - Insurance", C413="870.6 Rent - Property Tax", C413="870.7 Rent - Homeoffice", C413="870.9 Rent - Water"),
   0,
   IF(Dashboard!$F$5="Quick",
      IF(OR(C413="190 Automobile",C413="200 computer hardware",C413="210 Computer software",C413="220 Quickbooks software",C413="230 Office equipment",C413="240 Office furniture"),
         E413-(E413/(1+Dashboard!$F$4)),
         0
      ),
      IF(C413="750 Business promotion",
         E413-(E413/(1+4.793/100)),
         E413-(E413/(1+Dashboard!$F$4))
      )
   )
)</f>
        <v>0</v>
      </c>
      <c r="J413" s="40">
        <f>Bank3[[#This Row],[Money in/ (Money out)]]-Bank3[[#This Row],[GST/HST]]</f>
        <v>0</v>
      </c>
      <c r="L413" s="37">
        <f t="shared" si="13"/>
        <v>0</v>
      </c>
    </row>
    <row r="414" spans="4:12" x14ac:dyDescent="0.2">
      <c r="D414" s="416">
        <f>_xlfn.XLOOKUP(C:C,Table1[for Import to Bank Register dropdown],Table1[for Pivot],0,0,1)</f>
        <v>0</v>
      </c>
      <c r="E414" s="422"/>
      <c r="F414" s="160">
        <f t="shared" si="12"/>
        <v>3333333</v>
      </c>
      <c r="G414" s="394">
        <f>G413+Bank3[[#This Row],[Money in/ (Money out)]]</f>
        <v>0</v>
      </c>
      <c r="I414" s="395">
        <f>IF(OR(C414="150 Directors advances", C414="120 accounts receivable", C414="720.2 Automobile - Insurance", C414="720.3 Automobile - License", C414="870.4 Rent - Insurance", C414="870.6 Rent - Property Tax", C414="870.7 Rent - Homeoffice", C414="870.9 Rent - Water"),
   0,
   IF(Dashboard!$F$5="Quick",
      IF(OR(C414="190 Automobile",C414="200 computer hardware",C414="210 Computer software",C414="220 Quickbooks software",C414="230 Office equipment",C414="240 Office furniture"),
         E414-(E414/(1+Dashboard!$F$4)),
         0
      ),
      IF(C414="750 Business promotion",
         E414-(E414/(1+4.793/100)),
         E414-(E414/(1+Dashboard!$F$4))
      )
   )
)</f>
        <v>0</v>
      </c>
      <c r="J414" s="40">
        <f>Bank3[[#This Row],[Money in/ (Money out)]]-Bank3[[#This Row],[GST/HST]]</f>
        <v>0</v>
      </c>
      <c r="L414" s="37">
        <f t="shared" si="13"/>
        <v>0</v>
      </c>
    </row>
    <row r="415" spans="4:12" x14ac:dyDescent="0.2">
      <c r="D415" s="416">
        <f>_xlfn.XLOOKUP(C:C,Table1[for Import to Bank Register dropdown],Table1[for Pivot],0,0,1)</f>
        <v>0</v>
      </c>
      <c r="E415" s="422"/>
      <c r="F415" s="160">
        <f t="shared" si="12"/>
        <v>3333333</v>
      </c>
      <c r="G415" s="394">
        <f>G414+Bank3[[#This Row],[Money in/ (Money out)]]</f>
        <v>0</v>
      </c>
      <c r="I415" s="395">
        <f>IF(OR(C415="150 Directors advances", C415="120 accounts receivable", C415="720.2 Automobile - Insurance", C415="720.3 Automobile - License", C415="870.4 Rent - Insurance", C415="870.6 Rent - Property Tax", C415="870.7 Rent - Homeoffice", C415="870.9 Rent - Water"),
   0,
   IF(Dashboard!$F$5="Quick",
      IF(OR(C415="190 Automobile",C415="200 computer hardware",C415="210 Computer software",C415="220 Quickbooks software",C415="230 Office equipment",C415="240 Office furniture"),
         E415-(E415/(1+Dashboard!$F$4)),
         0
      ),
      IF(C415="750 Business promotion",
         E415-(E415/(1+4.793/100)),
         E415-(E415/(1+Dashboard!$F$4))
      )
   )
)</f>
        <v>0</v>
      </c>
      <c r="J415" s="40">
        <f>Bank3[[#This Row],[Money in/ (Money out)]]-Bank3[[#This Row],[GST/HST]]</f>
        <v>0</v>
      </c>
      <c r="L415" s="37">
        <f t="shared" si="13"/>
        <v>0</v>
      </c>
    </row>
    <row r="416" spans="4:12" x14ac:dyDescent="0.2">
      <c r="D416" s="416">
        <f>_xlfn.XLOOKUP(C:C,Table1[for Import to Bank Register dropdown],Table1[for Pivot],0,0,1)</f>
        <v>0</v>
      </c>
      <c r="E416" s="422"/>
      <c r="F416" s="160">
        <f t="shared" si="12"/>
        <v>3333333</v>
      </c>
      <c r="G416" s="394">
        <f>G415+Bank3[[#This Row],[Money in/ (Money out)]]</f>
        <v>0</v>
      </c>
      <c r="I416" s="395">
        <f>IF(OR(C416="150 Directors advances", C416="120 accounts receivable", C416="720.2 Automobile - Insurance", C416="720.3 Automobile - License", C416="870.4 Rent - Insurance", C416="870.6 Rent - Property Tax", C416="870.7 Rent - Homeoffice", C416="870.9 Rent - Water"),
   0,
   IF(Dashboard!$F$5="Quick",
      IF(OR(C416="190 Automobile",C416="200 computer hardware",C416="210 Computer software",C416="220 Quickbooks software",C416="230 Office equipment",C416="240 Office furniture"),
         E416-(E416/(1+Dashboard!$F$4)),
         0
      ),
      IF(C416="750 Business promotion",
         E416-(E416/(1+4.793/100)),
         E416-(E416/(1+Dashboard!$F$4))
      )
   )
)</f>
        <v>0</v>
      </c>
      <c r="J416" s="40">
        <f>Bank3[[#This Row],[Money in/ (Money out)]]-Bank3[[#This Row],[GST/HST]]</f>
        <v>0</v>
      </c>
      <c r="L416" s="37">
        <f t="shared" si="13"/>
        <v>0</v>
      </c>
    </row>
    <row r="417" spans="4:12" x14ac:dyDescent="0.2">
      <c r="D417" s="416">
        <f>_xlfn.XLOOKUP(C:C,Table1[for Import to Bank Register dropdown],Table1[for Pivot],0,0,1)</f>
        <v>0</v>
      </c>
      <c r="E417" s="422"/>
      <c r="F417" s="160">
        <f t="shared" si="12"/>
        <v>3333333</v>
      </c>
      <c r="G417" s="394">
        <f>G416+Bank3[[#This Row],[Money in/ (Money out)]]</f>
        <v>0</v>
      </c>
      <c r="I417" s="395">
        <f>IF(OR(C417="150 Directors advances", C417="120 accounts receivable", C417="720.2 Automobile - Insurance", C417="720.3 Automobile - License", C417="870.4 Rent - Insurance", C417="870.6 Rent - Property Tax", C417="870.7 Rent - Homeoffice", C417="870.9 Rent - Water"),
   0,
   IF(Dashboard!$F$5="Quick",
      IF(OR(C417="190 Automobile",C417="200 computer hardware",C417="210 Computer software",C417="220 Quickbooks software",C417="230 Office equipment",C417="240 Office furniture"),
         E417-(E417/(1+Dashboard!$F$4)),
         0
      ),
      IF(C417="750 Business promotion",
         E417-(E417/(1+4.793/100)),
         E417-(E417/(1+Dashboard!$F$4))
      )
   )
)</f>
        <v>0</v>
      </c>
      <c r="J417" s="40">
        <f>Bank3[[#This Row],[Money in/ (Money out)]]-Bank3[[#This Row],[GST/HST]]</f>
        <v>0</v>
      </c>
      <c r="L417" s="37">
        <f t="shared" si="13"/>
        <v>0</v>
      </c>
    </row>
    <row r="418" spans="4:12" x14ac:dyDescent="0.2">
      <c r="D418" s="416">
        <f>_xlfn.XLOOKUP(C:C,Table1[for Import to Bank Register dropdown],Table1[for Pivot],0,0,1)</f>
        <v>0</v>
      </c>
      <c r="E418" s="422"/>
      <c r="F418" s="160">
        <f t="shared" si="12"/>
        <v>3333333</v>
      </c>
      <c r="G418" s="394">
        <f>G417+Bank3[[#This Row],[Money in/ (Money out)]]</f>
        <v>0</v>
      </c>
      <c r="I418" s="395">
        <f>IF(OR(C418="150 Directors advances", C418="120 accounts receivable", C418="720.2 Automobile - Insurance", C418="720.3 Automobile - License", C418="870.4 Rent - Insurance", C418="870.6 Rent - Property Tax", C418="870.7 Rent - Homeoffice", C418="870.9 Rent - Water"),
   0,
   IF(Dashboard!$F$5="Quick",
      IF(OR(C418="190 Automobile",C418="200 computer hardware",C418="210 Computer software",C418="220 Quickbooks software",C418="230 Office equipment",C418="240 Office furniture"),
         E418-(E418/(1+Dashboard!$F$4)),
         0
      ),
      IF(C418="750 Business promotion",
         E418-(E418/(1+4.793/100)),
         E418-(E418/(1+Dashboard!$F$4))
      )
   )
)</f>
        <v>0</v>
      </c>
      <c r="J418" s="40">
        <f>Bank3[[#This Row],[Money in/ (Money out)]]-Bank3[[#This Row],[GST/HST]]</f>
        <v>0</v>
      </c>
      <c r="L418" s="37">
        <f t="shared" si="13"/>
        <v>0</v>
      </c>
    </row>
    <row r="419" spans="4:12" x14ac:dyDescent="0.2">
      <c r="D419" s="416">
        <f>_xlfn.XLOOKUP(C:C,Table1[for Import to Bank Register dropdown],Table1[for Pivot],0,0,1)</f>
        <v>0</v>
      </c>
      <c r="E419" s="422"/>
      <c r="F419" s="160">
        <f t="shared" si="12"/>
        <v>3333333</v>
      </c>
      <c r="G419" s="394">
        <f>G418+Bank3[[#This Row],[Money in/ (Money out)]]</f>
        <v>0</v>
      </c>
      <c r="I419" s="395">
        <f>IF(OR(C419="150 Directors advances", C419="120 accounts receivable", C419="720.2 Automobile - Insurance", C419="720.3 Automobile - License", C419="870.4 Rent - Insurance", C419="870.6 Rent - Property Tax", C419="870.7 Rent - Homeoffice", C419="870.9 Rent - Water"),
   0,
   IF(Dashboard!$F$5="Quick",
      IF(OR(C419="190 Automobile",C419="200 computer hardware",C419="210 Computer software",C419="220 Quickbooks software",C419="230 Office equipment",C419="240 Office furniture"),
         E419-(E419/(1+Dashboard!$F$4)),
         0
      ),
      IF(C419="750 Business promotion",
         E419-(E419/(1+4.793/100)),
         E419-(E419/(1+Dashboard!$F$4))
      )
   )
)</f>
        <v>0</v>
      </c>
      <c r="J419" s="40">
        <f>Bank3[[#This Row],[Money in/ (Money out)]]-Bank3[[#This Row],[GST/HST]]</f>
        <v>0</v>
      </c>
      <c r="L419" s="37">
        <f t="shared" si="13"/>
        <v>0</v>
      </c>
    </row>
    <row r="420" spans="4:12" x14ac:dyDescent="0.2">
      <c r="D420" s="416">
        <f>_xlfn.XLOOKUP(C:C,Table1[for Import to Bank Register dropdown],Table1[for Pivot],0,0,1)</f>
        <v>0</v>
      </c>
      <c r="E420" s="422"/>
      <c r="F420" s="160">
        <f t="shared" si="12"/>
        <v>3333333</v>
      </c>
      <c r="G420" s="394">
        <f>G419+Bank3[[#This Row],[Money in/ (Money out)]]</f>
        <v>0</v>
      </c>
      <c r="I420" s="395">
        <f>IF(OR(C420="150 Directors advances", C420="120 accounts receivable", C420="720.2 Automobile - Insurance", C420="720.3 Automobile - License", C420="870.4 Rent - Insurance", C420="870.6 Rent - Property Tax", C420="870.7 Rent - Homeoffice", C420="870.9 Rent - Water"),
   0,
   IF(Dashboard!$F$5="Quick",
      IF(OR(C420="190 Automobile",C420="200 computer hardware",C420="210 Computer software",C420="220 Quickbooks software",C420="230 Office equipment",C420="240 Office furniture"),
         E420-(E420/(1+Dashboard!$F$4)),
         0
      ),
      IF(C420="750 Business promotion",
         E420-(E420/(1+4.793/100)),
         E420-(E420/(1+Dashboard!$F$4))
      )
   )
)</f>
        <v>0</v>
      </c>
      <c r="J420" s="40">
        <f>Bank3[[#This Row],[Money in/ (Money out)]]-Bank3[[#This Row],[GST/HST]]</f>
        <v>0</v>
      </c>
      <c r="L420" s="37">
        <f t="shared" si="13"/>
        <v>0</v>
      </c>
    </row>
    <row r="421" spans="4:12" x14ac:dyDescent="0.2">
      <c r="D421" s="416">
        <f>_xlfn.XLOOKUP(C:C,Table1[for Import to Bank Register dropdown],Table1[for Pivot],0,0,1)</f>
        <v>0</v>
      </c>
      <c r="E421" s="422"/>
      <c r="F421" s="160">
        <f t="shared" si="12"/>
        <v>3333333</v>
      </c>
      <c r="G421" s="394">
        <f>G420+Bank3[[#This Row],[Money in/ (Money out)]]</f>
        <v>0</v>
      </c>
      <c r="I421" s="395">
        <f>IF(OR(C421="150 Directors advances", C421="120 accounts receivable", C421="720.2 Automobile - Insurance", C421="720.3 Automobile - License", C421="870.4 Rent - Insurance", C421="870.6 Rent - Property Tax", C421="870.7 Rent - Homeoffice", C421="870.9 Rent - Water"),
   0,
   IF(Dashboard!$F$5="Quick",
      IF(OR(C421="190 Automobile",C421="200 computer hardware",C421="210 Computer software",C421="220 Quickbooks software",C421="230 Office equipment",C421="240 Office furniture"),
         E421-(E421/(1+Dashboard!$F$4)),
         0
      ),
      IF(C421="750 Business promotion",
         E421-(E421/(1+4.793/100)),
         E421-(E421/(1+Dashboard!$F$4))
      )
   )
)</f>
        <v>0</v>
      </c>
      <c r="J421" s="40">
        <f>Bank3[[#This Row],[Money in/ (Money out)]]-Bank3[[#This Row],[GST/HST]]</f>
        <v>0</v>
      </c>
      <c r="L421" s="37">
        <f t="shared" si="13"/>
        <v>0</v>
      </c>
    </row>
    <row r="422" spans="4:12" x14ac:dyDescent="0.2">
      <c r="D422" s="416">
        <f>_xlfn.XLOOKUP(C:C,Table1[for Import to Bank Register dropdown],Table1[for Pivot],0,0,1)</f>
        <v>0</v>
      </c>
      <c r="E422" s="422"/>
      <c r="F422" s="160">
        <f t="shared" si="12"/>
        <v>3333333</v>
      </c>
      <c r="G422" s="394">
        <f>G421+Bank3[[#This Row],[Money in/ (Money out)]]</f>
        <v>0</v>
      </c>
      <c r="I422" s="395">
        <f>IF(OR(C422="150 Directors advances", C422="120 accounts receivable", C422="720.2 Automobile - Insurance", C422="720.3 Automobile - License", C422="870.4 Rent - Insurance", C422="870.6 Rent - Property Tax", C422="870.7 Rent - Homeoffice", C422="870.9 Rent - Water"),
   0,
   IF(Dashboard!$F$5="Quick",
      IF(OR(C422="190 Automobile",C422="200 computer hardware",C422="210 Computer software",C422="220 Quickbooks software",C422="230 Office equipment",C422="240 Office furniture"),
         E422-(E422/(1+Dashboard!$F$4)),
         0
      ),
      IF(C422="750 Business promotion",
         E422-(E422/(1+4.793/100)),
         E422-(E422/(1+Dashboard!$F$4))
      )
   )
)</f>
        <v>0</v>
      </c>
      <c r="J422" s="40">
        <f>Bank3[[#This Row],[Money in/ (Money out)]]-Bank3[[#This Row],[GST/HST]]</f>
        <v>0</v>
      </c>
      <c r="L422" s="37">
        <f t="shared" si="13"/>
        <v>0</v>
      </c>
    </row>
    <row r="423" spans="4:12" x14ac:dyDescent="0.2">
      <c r="D423" s="416">
        <f>_xlfn.XLOOKUP(C:C,Table1[for Import to Bank Register dropdown],Table1[for Pivot],0,0,1)</f>
        <v>0</v>
      </c>
      <c r="E423" s="422"/>
      <c r="F423" s="160">
        <f t="shared" si="12"/>
        <v>3333333</v>
      </c>
      <c r="G423" s="394">
        <f>G422+Bank3[[#This Row],[Money in/ (Money out)]]</f>
        <v>0</v>
      </c>
      <c r="I423" s="395">
        <f>IF(OR(C423="150 Directors advances", C423="120 accounts receivable", C423="720.2 Automobile - Insurance", C423="720.3 Automobile - License", C423="870.4 Rent - Insurance", C423="870.6 Rent - Property Tax", C423="870.7 Rent - Homeoffice", C423="870.9 Rent - Water"),
   0,
   IF(Dashboard!$F$5="Quick",
      IF(OR(C423="190 Automobile",C423="200 computer hardware",C423="210 Computer software",C423="220 Quickbooks software",C423="230 Office equipment",C423="240 Office furniture"),
         E423-(E423/(1+Dashboard!$F$4)),
         0
      ),
      IF(C423="750 Business promotion",
         E423-(E423/(1+4.793/100)),
         E423-(E423/(1+Dashboard!$F$4))
      )
   )
)</f>
        <v>0</v>
      </c>
      <c r="J423" s="40">
        <f>Bank3[[#This Row],[Money in/ (Money out)]]-Bank3[[#This Row],[GST/HST]]</f>
        <v>0</v>
      </c>
      <c r="L423" s="37">
        <f t="shared" si="13"/>
        <v>0</v>
      </c>
    </row>
    <row r="424" spans="4:12" x14ac:dyDescent="0.2">
      <c r="D424" s="416">
        <f>_xlfn.XLOOKUP(C:C,Table1[for Import to Bank Register dropdown],Table1[for Pivot],0,0,1)</f>
        <v>0</v>
      </c>
      <c r="E424" s="422"/>
      <c r="F424" s="160">
        <f t="shared" si="12"/>
        <v>3333333</v>
      </c>
      <c r="G424" s="394">
        <f>G423+Bank3[[#This Row],[Money in/ (Money out)]]</f>
        <v>0</v>
      </c>
      <c r="I424" s="395">
        <f>IF(OR(C424="150 Directors advances", C424="120 accounts receivable", C424="720.2 Automobile - Insurance", C424="720.3 Automobile - License", C424="870.4 Rent - Insurance", C424="870.6 Rent - Property Tax", C424="870.7 Rent - Homeoffice", C424="870.9 Rent - Water"),
   0,
   IF(Dashboard!$F$5="Quick",
      IF(OR(C424="190 Automobile",C424="200 computer hardware",C424="210 Computer software",C424="220 Quickbooks software",C424="230 Office equipment",C424="240 Office furniture"),
         E424-(E424/(1+Dashboard!$F$4)),
         0
      ),
      IF(C424="750 Business promotion",
         E424-(E424/(1+4.793/100)),
         E424-(E424/(1+Dashboard!$F$4))
      )
   )
)</f>
        <v>0</v>
      </c>
      <c r="J424" s="40">
        <f>Bank3[[#This Row],[Money in/ (Money out)]]-Bank3[[#This Row],[GST/HST]]</f>
        <v>0</v>
      </c>
      <c r="L424" s="37">
        <f t="shared" si="13"/>
        <v>0</v>
      </c>
    </row>
    <row r="425" spans="4:12" x14ac:dyDescent="0.2">
      <c r="D425" s="416">
        <f>_xlfn.XLOOKUP(C:C,Table1[for Import to Bank Register dropdown],Table1[for Pivot],0,0,1)</f>
        <v>0</v>
      </c>
      <c r="E425" s="422"/>
      <c r="F425" s="160">
        <f t="shared" si="12"/>
        <v>3333333</v>
      </c>
      <c r="G425" s="394">
        <f>G424+Bank3[[#This Row],[Money in/ (Money out)]]</f>
        <v>0</v>
      </c>
      <c r="I425" s="395">
        <f>IF(OR(C425="150 Directors advances", C425="120 accounts receivable", C425="720.2 Automobile - Insurance", C425="720.3 Automobile - License", C425="870.4 Rent - Insurance", C425="870.6 Rent - Property Tax", C425="870.7 Rent - Homeoffice", C425="870.9 Rent - Water"),
   0,
   IF(Dashboard!$F$5="Quick",
      IF(OR(C425="190 Automobile",C425="200 computer hardware",C425="210 Computer software",C425="220 Quickbooks software",C425="230 Office equipment",C425="240 Office furniture"),
         E425-(E425/(1+Dashboard!$F$4)),
         0
      ),
      IF(C425="750 Business promotion",
         E425-(E425/(1+4.793/100)),
         E425-(E425/(1+Dashboard!$F$4))
      )
   )
)</f>
        <v>0</v>
      </c>
      <c r="J425" s="40">
        <f>Bank3[[#This Row],[Money in/ (Money out)]]-Bank3[[#This Row],[GST/HST]]</f>
        <v>0</v>
      </c>
      <c r="L425" s="37">
        <f t="shared" si="13"/>
        <v>0</v>
      </c>
    </row>
    <row r="426" spans="4:12" x14ac:dyDescent="0.2">
      <c r="D426" s="416">
        <f>_xlfn.XLOOKUP(C:C,Table1[for Import to Bank Register dropdown],Table1[for Pivot],0,0,1)</f>
        <v>0</v>
      </c>
      <c r="E426" s="422"/>
      <c r="F426" s="160">
        <f t="shared" si="12"/>
        <v>3333333</v>
      </c>
      <c r="G426" s="394">
        <f>G425+Bank3[[#This Row],[Money in/ (Money out)]]</f>
        <v>0</v>
      </c>
      <c r="I426" s="395">
        <f>IF(OR(C426="150 Directors advances", C426="120 accounts receivable", C426="720.2 Automobile - Insurance", C426="720.3 Automobile - License", C426="870.4 Rent - Insurance", C426="870.6 Rent - Property Tax", C426="870.7 Rent - Homeoffice", C426="870.9 Rent - Water"),
   0,
   IF(Dashboard!$F$5="Quick",
      IF(OR(C426="190 Automobile",C426="200 computer hardware",C426="210 Computer software",C426="220 Quickbooks software",C426="230 Office equipment",C426="240 Office furniture"),
         E426-(E426/(1+Dashboard!$F$4)),
         0
      ),
      IF(C426="750 Business promotion",
         E426-(E426/(1+4.793/100)),
         E426-(E426/(1+Dashboard!$F$4))
      )
   )
)</f>
        <v>0</v>
      </c>
      <c r="J426" s="40">
        <f>Bank3[[#This Row],[Money in/ (Money out)]]-Bank3[[#This Row],[GST/HST]]</f>
        <v>0</v>
      </c>
      <c r="L426" s="37">
        <f t="shared" si="13"/>
        <v>0</v>
      </c>
    </row>
    <row r="427" spans="4:12" x14ac:dyDescent="0.2">
      <c r="D427" s="416">
        <f>_xlfn.XLOOKUP(C:C,Table1[for Import to Bank Register dropdown],Table1[for Pivot],0,0,1)</f>
        <v>0</v>
      </c>
      <c r="E427" s="422"/>
      <c r="F427" s="160">
        <f t="shared" si="12"/>
        <v>3333333</v>
      </c>
      <c r="G427" s="394">
        <f>G426+Bank3[[#This Row],[Money in/ (Money out)]]</f>
        <v>0</v>
      </c>
      <c r="I427" s="395">
        <f>IF(OR(C427="150 Directors advances", C427="120 accounts receivable", C427="720.2 Automobile - Insurance", C427="720.3 Automobile - License", C427="870.4 Rent - Insurance", C427="870.6 Rent - Property Tax", C427="870.7 Rent - Homeoffice", C427="870.9 Rent - Water"),
   0,
   IF(Dashboard!$F$5="Quick",
      IF(OR(C427="190 Automobile",C427="200 computer hardware",C427="210 Computer software",C427="220 Quickbooks software",C427="230 Office equipment",C427="240 Office furniture"),
         E427-(E427/(1+Dashboard!$F$4)),
         0
      ),
      IF(C427="750 Business promotion",
         E427-(E427/(1+4.793/100)),
         E427-(E427/(1+Dashboard!$F$4))
      )
   )
)</f>
        <v>0</v>
      </c>
      <c r="J427" s="40">
        <f>Bank3[[#This Row],[Money in/ (Money out)]]-Bank3[[#This Row],[GST/HST]]</f>
        <v>0</v>
      </c>
      <c r="L427" s="37">
        <f t="shared" si="13"/>
        <v>0</v>
      </c>
    </row>
    <row r="428" spans="4:12" x14ac:dyDescent="0.2">
      <c r="D428" s="416">
        <f>_xlfn.XLOOKUP(C:C,Table1[for Import to Bank Register dropdown],Table1[for Pivot],0,0,1)</f>
        <v>0</v>
      </c>
      <c r="E428" s="422"/>
      <c r="F428" s="160">
        <f t="shared" si="12"/>
        <v>3333333</v>
      </c>
      <c r="G428" s="394">
        <f>G427+Bank3[[#This Row],[Money in/ (Money out)]]</f>
        <v>0</v>
      </c>
      <c r="I428" s="395">
        <f>IF(OR(C428="150 Directors advances", C428="120 accounts receivable", C428="720.2 Automobile - Insurance", C428="720.3 Automobile - License", C428="870.4 Rent - Insurance", C428="870.6 Rent - Property Tax", C428="870.7 Rent - Homeoffice", C428="870.9 Rent - Water"),
   0,
   IF(Dashboard!$F$5="Quick",
      IF(OR(C428="190 Automobile",C428="200 computer hardware",C428="210 Computer software",C428="220 Quickbooks software",C428="230 Office equipment",C428="240 Office furniture"),
         E428-(E428/(1+Dashboard!$F$4)),
         0
      ),
      IF(C428="750 Business promotion",
         E428-(E428/(1+4.793/100)),
         E428-(E428/(1+Dashboard!$F$4))
      )
   )
)</f>
        <v>0</v>
      </c>
      <c r="J428" s="40">
        <f>Bank3[[#This Row],[Money in/ (Money out)]]-Bank3[[#This Row],[GST/HST]]</f>
        <v>0</v>
      </c>
      <c r="L428" s="37">
        <f t="shared" si="13"/>
        <v>0</v>
      </c>
    </row>
    <row r="429" spans="4:12" x14ac:dyDescent="0.2">
      <c r="D429" s="416">
        <f>_xlfn.XLOOKUP(C:C,Table1[for Import to Bank Register dropdown],Table1[for Pivot],0,0,1)</f>
        <v>0</v>
      </c>
      <c r="E429" s="422"/>
      <c r="F429" s="160">
        <f t="shared" si="12"/>
        <v>3333333</v>
      </c>
      <c r="G429" s="394">
        <f>G428+Bank3[[#This Row],[Money in/ (Money out)]]</f>
        <v>0</v>
      </c>
      <c r="I429" s="395">
        <f>IF(OR(C429="150 Directors advances", C429="120 accounts receivable", C429="720.2 Automobile - Insurance", C429="720.3 Automobile - License", C429="870.4 Rent - Insurance", C429="870.6 Rent - Property Tax", C429="870.7 Rent - Homeoffice", C429="870.9 Rent - Water"),
   0,
   IF(Dashboard!$F$5="Quick",
      IF(OR(C429="190 Automobile",C429="200 computer hardware",C429="210 Computer software",C429="220 Quickbooks software",C429="230 Office equipment",C429="240 Office furniture"),
         E429-(E429/(1+Dashboard!$F$4)),
         0
      ),
      IF(C429="750 Business promotion",
         E429-(E429/(1+4.793/100)),
         E429-(E429/(1+Dashboard!$F$4))
      )
   )
)</f>
        <v>0</v>
      </c>
      <c r="J429" s="40">
        <f>Bank3[[#This Row],[Money in/ (Money out)]]-Bank3[[#This Row],[GST/HST]]</f>
        <v>0</v>
      </c>
      <c r="L429" s="37">
        <f t="shared" si="13"/>
        <v>0</v>
      </c>
    </row>
    <row r="430" spans="4:12" x14ac:dyDescent="0.2">
      <c r="D430" s="416">
        <f>_xlfn.XLOOKUP(C:C,Table1[for Import to Bank Register dropdown],Table1[for Pivot],0,0,1)</f>
        <v>0</v>
      </c>
      <c r="E430" s="422"/>
      <c r="F430" s="160">
        <f t="shared" si="12"/>
        <v>3333333</v>
      </c>
      <c r="G430" s="394">
        <f>G429+Bank3[[#This Row],[Money in/ (Money out)]]</f>
        <v>0</v>
      </c>
      <c r="I430" s="395">
        <f>IF(OR(C430="150 Directors advances", C430="120 accounts receivable", C430="720.2 Automobile - Insurance", C430="720.3 Automobile - License", C430="870.4 Rent - Insurance", C430="870.6 Rent - Property Tax", C430="870.7 Rent - Homeoffice", C430="870.9 Rent - Water"),
   0,
   IF(Dashboard!$F$5="Quick",
      IF(OR(C430="190 Automobile",C430="200 computer hardware",C430="210 Computer software",C430="220 Quickbooks software",C430="230 Office equipment",C430="240 Office furniture"),
         E430-(E430/(1+Dashboard!$F$4)),
         0
      ),
      IF(C430="750 Business promotion",
         E430-(E430/(1+4.793/100)),
         E430-(E430/(1+Dashboard!$F$4))
      )
   )
)</f>
        <v>0</v>
      </c>
      <c r="J430" s="40">
        <f>Bank3[[#This Row],[Money in/ (Money out)]]-Bank3[[#This Row],[GST/HST]]</f>
        <v>0</v>
      </c>
      <c r="L430" s="37">
        <f t="shared" si="13"/>
        <v>0</v>
      </c>
    </row>
    <row r="431" spans="4:12" x14ac:dyDescent="0.2">
      <c r="D431" s="416">
        <f>_xlfn.XLOOKUP(C:C,Table1[for Import to Bank Register dropdown],Table1[for Pivot],0,0,1)</f>
        <v>0</v>
      </c>
      <c r="E431" s="422"/>
      <c r="F431" s="160">
        <f t="shared" si="12"/>
        <v>3333333</v>
      </c>
      <c r="G431" s="394">
        <f>G430+Bank3[[#This Row],[Money in/ (Money out)]]</f>
        <v>0</v>
      </c>
      <c r="I431" s="395">
        <f>IF(OR(C431="150 Directors advances", C431="120 accounts receivable", C431="720.2 Automobile - Insurance", C431="720.3 Automobile - License", C431="870.4 Rent - Insurance", C431="870.6 Rent - Property Tax", C431="870.7 Rent - Homeoffice", C431="870.9 Rent - Water"),
   0,
   IF(Dashboard!$F$5="Quick",
      IF(OR(C431="190 Automobile",C431="200 computer hardware",C431="210 Computer software",C431="220 Quickbooks software",C431="230 Office equipment",C431="240 Office furniture"),
         E431-(E431/(1+Dashboard!$F$4)),
         0
      ),
      IF(C431="750 Business promotion",
         E431-(E431/(1+4.793/100)),
         E431-(E431/(1+Dashboard!$F$4))
      )
   )
)</f>
        <v>0</v>
      </c>
      <c r="J431" s="40">
        <f>Bank3[[#This Row],[Money in/ (Money out)]]-Bank3[[#This Row],[GST/HST]]</f>
        <v>0</v>
      </c>
      <c r="L431" s="37">
        <f t="shared" si="13"/>
        <v>0</v>
      </c>
    </row>
    <row r="432" spans="4:12" x14ac:dyDescent="0.2">
      <c r="D432" s="416">
        <f>_xlfn.XLOOKUP(C:C,Table1[for Import to Bank Register dropdown],Table1[for Pivot],0,0,1)</f>
        <v>0</v>
      </c>
      <c r="E432" s="422"/>
      <c r="F432" s="160">
        <f t="shared" si="12"/>
        <v>3333333</v>
      </c>
      <c r="G432" s="394">
        <f>G431+Bank3[[#This Row],[Money in/ (Money out)]]</f>
        <v>0</v>
      </c>
      <c r="I432" s="395">
        <f>IF(OR(C432="150 Directors advances", C432="120 accounts receivable", C432="720.2 Automobile - Insurance", C432="720.3 Automobile - License", C432="870.4 Rent - Insurance", C432="870.6 Rent - Property Tax", C432="870.7 Rent - Homeoffice", C432="870.9 Rent - Water"),
   0,
   IF(Dashboard!$F$5="Quick",
      IF(OR(C432="190 Automobile",C432="200 computer hardware",C432="210 Computer software",C432="220 Quickbooks software",C432="230 Office equipment",C432="240 Office furniture"),
         E432-(E432/(1+Dashboard!$F$4)),
         0
      ),
      IF(C432="750 Business promotion",
         E432-(E432/(1+4.793/100)),
         E432-(E432/(1+Dashboard!$F$4))
      )
   )
)</f>
        <v>0</v>
      </c>
      <c r="J432" s="40">
        <f>Bank3[[#This Row],[Money in/ (Money out)]]-Bank3[[#This Row],[GST/HST]]</f>
        <v>0</v>
      </c>
      <c r="L432" s="37">
        <f t="shared" si="13"/>
        <v>0</v>
      </c>
    </row>
    <row r="433" spans="4:12" x14ac:dyDescent="0.2">
      <c r="D433" s="416">
        <f>_xlfn.XLOOKUP(C:C,Table1[for Import to Bank Register dropdown],Table1[for Pivot],0,0,1)</f>
        <v>0</v>
      </c>
      <c r="E433" s="422"/>
      <c r="F433" s="160">
        <f t="shared" si="12"/>
        <v>3333333</v>
      </c>
      <c r="G433" s="394">
        <f>G432+Bank3[[#This Row],[Money in/ (Money out)]]</f>
        <v>0</v>
      </c>
      <c r="I433" s="395">
        <f>IF(OR(C433="150 Directors advances", C433="120 accounts receivable", C433="720.2 Automobile - Insurance", C433="720.3 Automobile - License", C433="870.4 Rent - Insurance", C433="870.6 Rent - Property Tax", C433="870.7 Rent - Homeoffice", C433="870.9 Rent - Water"),
   0,
   IF(Dashboard!$F$5="Quick",
      IF(OR(C433="190 Automobile",C433="200 computer hardware",C433="210 Computer software",C433="220 Quickbooks software",C433="230 Office equipment",C433="240 Office furniture"),
         E433-(E433/(1+Dashboard!$F$4)),
         0
      ),
      IF(C433="750 Business promotion",
         E433-(E433/(1+4.793/100)),
         E433-(E433/(1+Dashboard!$F$4))
      )
   )
)</f>
        <v>0</v>
      </c>
      <c r="J433" s="40">
        <f>Bank3[[#This Row],[Money in/ (Money out)]]-Bank3[[#This Row],[GST/HST]]</f>
        <v>0</v>
      </c>
      <c r="L433" s="37">
        <f t="shared" si="13"/>
        <v>0</v>
      </c>
    </row>
    <row r="434" spans="4:12" x14ac:dyDescent="0.2">
      <c r="D434" s="416">
        <f>_xlfn.XLOOKUP(C:C,Table1[for Import to Bank Register dropdown],Table1[for Pivot],0,0,1)</f>
        <v>0</v>
      </c>
      <c r="E434" s="422"/>
      <c r="F434" s="160">
        <f t="shared" si="12"/>
        <v>3333333</v>
      </c>
      <c r="G434" s="394">
        <f>G433+Bank3[[#This Row],[Money in/ (Money out)]]</f>
        <v>0</v>
      </c>
      <c r="I434" s="395">
        <f>IF(OR(C434="150 Directors advances", C434="120 accounts receivable", C434="720.2 Automobile - Insurance", C434="720.3 Automobile - License", C434="870.4 Rent - Insurance", C434="870.6 Rent - Property Tax", C434="870.7 Rent - Homeoffice", C434="870.9 Rent - Water"),
   0,
   IF(Dashboard!$F$5="Quick",
      IF(OR(C434="190 Automobile",C434="200 computer hardware",C434="210 Computer software",C434="220 Quickbooks software",C434="230 Office equipment",C434="240 Office furniture"),
         E434-(E434/(1+Dashboard!$F$4)),
         0
      ),
      IF(C434="750 Business promotion",
         E434-(E434/(1+4.793/100)),
         E434-(E434/(1+Dashboard!$F$4))
      )
   )
)</f>
        <v>0</v>
      </c>
      <c r="J434" s="40">
        <f>Bank3[[#This Row],[Money in/ (Money out)]]-Bank3[[#This Row],[GST/HST]]</f>
        <v>0</v>
      </c>
      <c r="L434" s="37">
        <f t="shared" si="13"/>
        <v>0</v>
      </c>
    </row>
    <row r="435" spans="4:12" x14ac:dyDescent="0.2">
      <c r="D435" s="416">
        <f>_xlfn.XLOOKUP(C:C,Table1[for Import to Bank Register dropdown],Table1[for Pivot],0,0,1)</f>
        <v>0</v>
      </c>
      <c r="E435" s="422"/>
      <c r="F435" s="160">
        <f t="shared" si="12"/>
        <v>3333333</v>
      </c>
      <c r="G435" s="394">
        <f>G434+Bank3[[#This Row],[Money in/ (Money out)]]</f>
        <v>0</v>
      </c>
      <c r="I435" s="395">
        <f>IF(OR(C435="150 Directors advances", C435="120 accounts receivable", C435="720.2 Automobile - Insurance", C435="720.3 Automobile - License", C435="870.4 Rent - Insurance", C435="870.6 Rent - Property Tax", C435="870.7 Rent - Homeoffice", C435="870.9 Rent - Water"),
   0,
   IF(Dashboard!$F$5="Quick",
      IF(OR(C435="190 Automobile",C435="200 computer hardware",C435="210 Computer software",C435="220 Quickbooks software",C435="230 Office equipment",C435="240 Office furniture"),
         E435-(E435/(1+Dashboard!$F$4)),
         0
      ),
      IF(C435="750 Business promotion",
         E435-(E435/(1+4.793/100)),
         E435-(E435/(1+Dashboard!$F$4))
      )
   )
)</f>
        <v>0</v>
      </c>
      <c r="J435" s="40">
        <f>Bank3[[#This Row],[Money in/ (Money out)]]-Bank3[[#This Row],[GST/HST]]</f>
        <v>0</v>
      </c>
      <c r="L435" s="37">
        <f t="shared" si="13"/>
        <v>0</v>
      </c>
    </row>
    <row r="436" spans="4:12" x14ac:dyDescent="0.2">
      <c r="D436" s="416">
        <f>_xlfn.XLOOKUP(C:C,Table1[for Import to Bank Register dropdown],Table1[for Pivot],0,0,1)</f>
        <v>0</v>
      </c>
      <c r="E436" s="422"/>
      <c r="F436" s="160">
        <f t="shared" si="12"/>
        <v>3333333</v>
      </c>
      <c r="G436" s="394">
        <f>G435+Bank3[[#This Row],[Money in/ (Money out)]]</f>
        <v>0</v>
      </c>
      <c r="I436" s="395">
        <f>IF(OR(C436="150 Directors advances", C436="120 accounts receivable", C436="720.2 Automobile - Insurance", C436="720.3 Automobile - License", C436="870.4 Rent - Insurance", C436="870.6 Rent - Property Tax", C436="870.7 Rent - Homeoffice", C436="870.9 Rent - Water"),
   0,
   IF(Dashboard!$F$5="Quick",
      IF(OR(C436="190 Automobile",C436="200 computer hardware",C436="210 Computer software",C436="220 Quickbooks software",C436="230 Office equipment",C436="240 Office furniture"),
         E436-(E436/(1+Dashboard!$F$4)),
         0
      ),
      IF(C436="750 Business promotion",
         E436-(E436/(1+4.793/100)),
         E436-(E436/(1+Dashboard!$F$4))
      )
   )
)</f>
        <v>0</v>
      </c>
      <c r="J436" s="40">
        <f>Bank3[[#This Row],[Money in/ (Money out)]]-Bank3[[#This Row],[GST/HST]]</f>
        <v>0</v>
      </c>
      <c r="L436" s="37">
        <f t="shared" si="13"/>
        <v>0</v>
      </c>
    </row>
    <row r="437" spans="4:12" x14ac:dyDescent="0.2">
      <c r="D437" s="416">
        <f>_xlfn.XLOOKUP(C:C,Table1[for Import to Bank Register dropdown],Table1[for Pivot],0,0,1)</f>
        <v>0</v>
      </c>
      <c r="E437" s="422"/>
      <c r="F437" s="160">
        <f t="shared" si="12"/>
        <v>3333333</v>
      </c>
      <c r="G437" s="394">
        <f>G436+Bank3[[#This Row],[Money in/ (Money out)]]</f>
        <v>0</v>
      </c>
      <c r="I437" s="395">
        <f>IF(OR(C437="150 Directors advances", C437="120 accounts receivable", C437="720.2 Automobile - Insurance", C437="720.3 Automobile - License", C437="870.4 Rent - Insurance", C437="870.6 Rent - Property Tax", C437="870.7 Rent - Homeoffice", C437="870.9 Rent - Water"),
   0,
   IF(Dashboard!$F$5="Quick",
      IF(OR(C437="190 Automobile",C437="200 computer hardware",C437="210 Computer software",C437="220 Quickbooks software",C437="230 Office equipment",C437="240 Office furniture"),
         E437-(E437/(1+Dashboard!$F$4)),
         0
      ),
      IF(C437="750 Business promotion",
         E437-(E437/(1+4.793/100)),
         E437-(E437/(1+Dashboard!$F$4))
      )
   )
)</f>
        <v>0</v>
      </c>
      <c r="J437" s="40">
        <f>Bank3[[#This Row],[Money in/ (Money out)]]-Bank3[[#This Row],[GST/HST]]</f>
        <v>0</v>
      </c>
      <c r="L437" s="37">
        <f t="shared" si="13"/>
        <v>0</v>
      </c>
    </row>
    <row r="438" spans="4:12" x14ac:dyDescent="0.2">
      <c r="D438" s="416">
        <f>_xlfn.XLOOKUP(C:C,Table1[for Import to Bank Register dropdown],Table1[for Pivot],0,0,1)</f>
        <v>0</v>
      </c>
      <c r="E438" s="422"/>
      <c r="F438" s="160">
        <f t="shared" si="12"/>
        <v>3333333</v>
      </c>
      <c r="G438" s="394">
        <f>G437+Bank3[[#This Row],[Money in/ (Money out)]]</f>
        <v>0</v>
      </c>
      <c r="I438" s="395">
        <f>IF(OR(C438="150 Directors advances", C438="120 accounts receivable", C438="720.2 Automobile - Insurance", C438="720.3 Automobile - License", C438="870.4 Rent - Insurance", C438="870.6 Rent - Property Tax", C438="870.7 Rent - Homeoffice", C438="870.9 Rent - Water"),
   0,
   IF(Dashboard!$F$5="Quick",
      IF(OR(C438="190 Automobile",C438="200 computer hardware",C438="210 Computer software",C438="220 Quickbooks software",C438="230 Office equipment",C438="240 Office furniture"),
         E438-(E438/(1+Dashboard!$F$4)),
         0
      ),
      IF(C438="750 Business promotion",
         E438-(E438/(1+4.793/100)),
         E438-(E438/(1+Dashboard!$F$4))
      )
   )
)</f>
        <v>0</v>
      </c>
      <c r="J438" s="40">
        <f>Bank3[[#This Row],[Money in/ (Money out)]]-Bank3[[#This Row],[GST/HST]]</f>
        <v>0</v>
      </c>
      <c r="L438" s="37">
        <f t="shared" si="13"/>
        <v>0</v>
      </c>
    </row>
    <row r="439" spans="4:12" x14ac:dyDescent="0.2">
      <c r="D439" s="416">
        <f>_xlfn.XLOOKUP(C:C,Table1[for Import to Bank Register dropdown],Table1[for Pivot],0,0,1)</f>
        <v>0</v>
      </c>
      <c r="E439" s="422"/>
      <c r="F439" s="160">
        <f t="shared" si="12"/>
        <v>3333333</v>
      </c>
      <c r="G439" s="394">
        <f>G438+Bank3[[#This Row],[Money in/ (Money out)]]</f>
        <v>0</v>
      </c>
      <c r="I439" s="395">
        <f>IF(OR(C439="150 Directors advances", C439="120 accounts receivable", C439="720.2 Automobile - Insurance", C439="720.3 Automobile - License", C439="870.4 Rent - Insurance", C439="870.6 Rent - Property Tax", C439="870.7 Rent - Homeoffice", C439="870.9 Rent - Water"),
   0,
   IF(Dashboard!$F$5="Quick",
      IF(OR(C439="190 Automobile",C439="200 computer hardware",C439="210 Computer software",C439="220 Quickbooks software",C439="230 Office equipment",C439="240 Office furniture"),
         E439-(E439/(1+Dashboard!$F$4)),
         0
      ),
      IF(C439="750 Business promotion",
         E439-(E439/(1+4.793/100)),
         E439-(E439/(1+Dashboard!$F$4))
      )
   )
)</f>
        <v>0</v>
      </c>
      <c r="J439" s="40">
        <f>Bank3[[#This Row],[Money in/ (Money out)]]-Bank3[[#This Row],[GST/HST]]</f>
        <v>0</v>
      </c>
      <c r="L439" s="37">
        <f t="shared" si="13"/>
        <v>0</v>
      </c>
    </row>
    <row r="440" spans="4:12" x14ac:dyDescent="0.2">
      <c r="D440" s="416">
        <f>_xlfn.XLOOKUP(C:C,Table1[for Import to Bank Register dropdown],Table1[for Pivot],0,0,1)</f>
        <v>0</v>
      </c>
      <c r="E440" s="422"/>
      <c r="F440" s="160">
        <f t="shared" si="12"/>
        <v>3333333</v>
      </c>
      <c r="G440" s="394">
        <f>G439+Bank3[[#This Row],[Money in/ (Money out)]]</f>
        <v>0</v>
      </c>
      <c r="I440" s="395">
        <f>IF(OR(C440="150 Directors advances", C440="120 accounts receivable", C440="720.2 Automobile - Insurance", C440="720.3 Automobile - License", C440="870.4 Rent - Insurance", C440="870.6 Rent - Property Tax", C440="870.7 Rent - Homeoffice", C440="870.9 Rent - Water"),
   0,
   IF(Dashboard!$F$5="Quick",
      IF(OR(C440="190 Automobile",C440="200 computer hardware",C440="210 Computer software",C440="220 Quickbooks software",C440="230 Office equipment",C440="240 Office furniture"),
         E440-(E440/(1+Dashboard!$F$4)),
         0
      ),
      IF(C440="750 Business promotion",
         E440-(E440/(1+4.793/100)),
         E440-(E440/(1+Dashboard!$F$4))
      )
   )
)</f>
        <v>0</v>
      </c>
      <c r="J440" s="40">
        <f>Bank3[[#This Row],[Money in/ (Money out)]]-Bank3[[#This Row],[GST/HST]]</f>
        <v>0</v>
      </c>
      <c r="L440" s="37">
        <f t="shared" si="13"/>
        <v>0</v>
      </c>
    </row>
    <row r="441" spans="4:12" x14ac:dyDescent="0.2">
      <c r="D441" s="416">
        <f>_xlfn.XLOOKUP(C:C,Table1[for Import to Bank Register dropdown],Table1[for Pivot],0,0,1)</f>
        <v>0</v>
      </c>
      <c r="E441" s="422"/>
      <c r="F441" s="160">
        <f t="shared" si="12"/>
        <v>3333333</v>
      </c>
      <c r="G441" s="394">
        <f>G440+Bank3[[#This Row],[Money in/ (Money out)]]</f>
        <v>0</v>
      </c>
      <c r="I441" s="395">
        <f>IF(OR(C441="150 Directors advances", C441="120 accounts receivable", C441="720.2 Automobile - Insurance", C441="720.3 Automobile - License", C441="870.4 Rent - Insurance", C441="870.6 Rent - Property Tax", C441="870.7 Rent - Homeoffice", C441="870.9 Rent - Water"),
   0,
   IF(Dashboard!$F$5="Quick",
      IF(OR(C441="190 Automobile",C441="200 computer hardware",C441="210 Computer software",C441="220 Quickbooks software",C441="230 Office equipment",C441="240 Office furniture"),
         E441-(E441/(1+Dashboard!$F$4)),
         0
      ),
      IF(C441="750 Business promotion",
         E441-(E441/(1+4.793/100)),
         E441-(E441/(1+Dashboard!$F$4))
      )
   )
)</f>
        <v>0</v>
      </c>
      <c r="J441" s="40">
        <f>Bank3[[#This Row],[Money in/ (Money out)]]-Bank3[[#This Row],[GST/HST]]</f>
        <v>0</v>
      </c>
      <c r="L441" s="37">
        <f t="shared" si="13"/>
        <v>0</v>
      </c>
    </row>
    <row r="442" spans="4:12" x14ac:dyDescent="0.2">
      <c r="D442" s="416">
        <f>_xlfn.XLOOKUP(C:C,Table1[for Import to Bank Register dropdown],Table1[for Pivot],0,0,1)</f>
        <v>0</v>
      </c>
      <c r="E442" s="422"/>
      <c r="F442" s="160">
        <f t="shared" si="12"/>
        <v>3333333</v>
      </c>
      <c r="G442" s="394">
        <f>G441+Bank3[[#This Row],[Money in/ (Money out)]]</f>
        <v>0</v>
      </c>
      <c r="I442" s="395">
        <f>IF(OR(C442="150 Directors advances", C442="120 accounts receivable", C442="720.2 Automobile - Insurance", C442="720.3 Automobile - License", C442="870.4 Rent - Insurance", C442="870.6 Rent - Property Tax", C442="870.7 Rent - Homeoffice", C442="870.9 Rent - Water"),
   0,
   IF(Dashboard!$F$5="Quick",
      IF(OR(C442="190 Automobile",C442="200 computer hardware",C442="210 Computer software",C442="220 Quickbooks software",C442="230 Office equipment",C442="240 Office furniture"),
         E442-(E442/(1+Dashboard!$F$4)),
         0
      ),
      IF(C442="750 Business promotion",
         E442-(E442/(1+4.793/100)),
         E442-(E442/(1+Dashboard!$F$4))
      )
   )
)</f>
        <v>0</v>
      </c>
      <c r="J442" s="40">
        <f>Bank3[[#This Row],[Money in/ (Money out)]]-Bank3[[#This Row],[GST/HST]]</f>
        <v>0</v>
      </c>
      <c r="L442" s="37">
        <f t="shared" si="13"/>
        <v>0</v>
      </c>
    </row>
    <row r="443" spans="4:12" x14ac:dyDescent="0.2">
      <c r="D443" s="416">
        <f>_xlfn.XLOOKUP(C:C,Table1[for Import to Bank Register dropdown],Table1[for Pivot],0,0,1)</f>
        <v>0</v>
      </c>
      <c r="E443" s="422"/>
      <c r="F443" s="160">
        <f t="shared" si="12"/>
        <v>3333333</v>
      </c>
      <c r="G443" s="394">
        <f>G442+Bank3[[#This Row],[Money in/ (Money out)]]</f>
        <v>0</v>
      </c>
      <c r="I443" s="395">
        <f>IF(OR(C443="150 Directors advances", C443="120 accounts receivable", C443="720.2 Automobile - Insurance", C443="720.3 Automobile - License", C443="870.4 Rent - Insurance", C443="870.6 Rent - Property Tax", C443="870.7 Rent - Homeoffice", C443="870.9 Rent - Water"),
   0,
   IF(Dashboard!$F$5="Quick",
      IF(OR(C443="190 Automobile",C443="200 computer hardware",C443="210 Computer software",C443="220 Quickbooks software",C443="230 Office equipment",C443="240 Office furniture"),
         E443-(E443/(1+Dashboard!$F$4)),
         0
      ),
      IF(C443="750 Business promotion",
         E443-(E443/(1+4.793/100)),
         E443-(E443/(1+Dashboard!$F$4))
      )
   )
)</f>
        <v>0</v>
      </c>
      <c r="J443" s="40">
        <f>Bank3[[#This Row],[Money in/ (Money out)]]-Bank3[[#This Row],[GST/HST]]</f>
        <v>0</v>
      </c>
      <c r="L443" s="37">
        <f t="shared" si="13"/>
        <v>0</v>
      </c>
    </row>
    <row r="444" spans="4:12" x14ac:dyDescent="0.2">
      <c r="D444" s="416">
        <f>_xlfn.XLOOKUP(C:C,Table1[for Import to Bank Register dropdown],Table1[for Pivot],0,0,1)</f>
        <v>0</v>
      </c>
      <c r="E444" s="422"/>
      <c r="F444" s="160">
        <f t="shared" si="12"/>
        <v>3333333</v>
      </c>
      <c r="G444" s="394">
        <f>G443+Bank3[[#This Row],[Money in/ (Money out)]]</f>
        <v>0</v>
      </c>
      <c r="I444" s="395">
        <f>IF(OR(C444="150 Directors advances", C444="120 accounts receivable", C444="720.2 Automobile - Insurance", C444="720.3 Automobile - License", C444="870.4 Rent - Insurance", C444="870.6 Rent - Property Tax", C444="870.7 Rent - Homeoffice", C444="870.9 Rent - Water"),
   0,
   IF(Dashboard!$F$5="Quick",
      IF(OR(C444="190 Automobile",C444="200 computer hardware",C444="210 Computer software",C444="220 Quickbooks software",C444="230 Office equipment",C444="240 Office furniture"),
         E444-(E444/(1+Dashboard!$F$4)),
         0
      ),
      IF(C444="750 Business promotion",
         E444-(E444/(1+4.793/100)),
         E444-(E444/(1+Dashboard!$F$4))
      )
   )
)</f>
        <v>0</v>
      </c>
      <c r="J444" s="40">
        <f>Bank3[[#This Row],[Money in/ (Money out)]]-Bank3[[#This Row],[GST/HST]]</f>
        <v>0</v>
      </c>
      <c r="L444" s="37">
        <f t="shared" si="13"/>
        <v>0</v>
      </c>
    </row>
    <row r="445" spans="4:12" x14ac:dyDescent="0.2">
      <c r="D445" s="416">
        <f>_xlfn.XLOOKUP(C:C,Table1[for Import to Bank Register dropdown],Table1[for Pivot],0,0,1)</f>
        <v>0</v>
      </c>
      <c r="E445" s="422"/>
      <c r="F445" s="160">
        <f t="shared" si="12"/>
        <v>3333333</v>
      </c>
      <c r="G445" s="394">
        <f>G444+Bank3[[#This Row],[Money in/ (Money out)]]</f>
        <v>0</v>
      </c>
      <c r="I445" s="395">
        <f>IF(OR(C445="150 Directors advances", C445="120 accounts receivable", C445="720.2 Automobile - Insurance", C445="720.3 Automobile - License", C445="870.4 Rent - Insurance", C445="870.6 Rent - Property Tax", C445="870.7 Rent - Homeoffice", C445="870.9 Rent - Water"),
   0,
   IF(Dashboard!$F$5="Quick",
      IF(OR(C445="190 Automobile",C445="200 computer hardware",C445="210 Computer software",C445="220 Quickbooks software",C445="230 Office equipment",C445="240 Office furniture"),
         E445-(E445/(1+Dashboard!$F$4)),
         0
      ),
      IF(C445="750 Business promotion",
         E445-(E445/(1+4.793/100)),
         E445-(E445/(1+Dashboard!$F$4))
      )
   )
)</f>
        <v>0</v>
      </c>
      <c r="J445" s="40">
        <f>Bank3[[#This Row],[Money in/ (Money out)]]-Bank3[[#This Row],[GST/HST]]</f>
        <v>0</v>
      </c>
      <c r="L445" s="37">
        <f t="shared" si="13"/>
        <v>0</v>
      </c>
    </row>
    <row r="446" spans="4:12" x14ac:dyDescent="0.2">
      <c r="D446" s="416">
        <f>_xlfn.XLOOKUP(C:C,Table1[for Import to Bank Register dropdown],Table1[for Pivot],0,0,1)</f>
        <v>0</v>
      </c>
      <c r="E446" s="422"/>
      <c r="F446" s="160">
        <f t="shared" si="12"/>
        <v>3333333</v>
      </c>
      <c r="G446" s="394">
        <f>G445+Bank3[[#This Row],[Money in/ (Money out)]]</f>
        <v>0</v>
      </c>
      <c r="I446" s="395">
        <f>IF(OR(C446="150 Directors advances", C446="120 accounts receivable", C446="720.2 Automobile - Insurance", C446="720.3 Automobile - License", C446="870.4 Rent - Insurance", C446="870.6 Rent - Property Tax", C446="870.7 Rent - Homeoffice", C446="870.9 Rent - Water"),
   0,
   IF(Dashboard!$F$5="Quick",
      IF(OR(C446="190 Automobile",C446="200 computer hardware",C446="210 Computer software",C446="220 Quickbooks software",C446="230 Office equipment",C446="240 Office furniture"),
         E446-(E446/(1+Dashboard!$F$4)),
         0
      ),
      IF(C446="750 Business promotion",
         E446-(E446/(1+4.793/100)),
         E446-(E446/(1+Dashboard!$F$4))
      )
   )
)</f>
        <v>0</v>
      </c>
      <c r="J446" s="40">
        <f>Bank3[[#This Row],[Money in/ (Money out)]]-Bank3[[#This Row],[GST/HST]]</f>
        <v>0</v>
      </c>
      <c r="L446" s="37">
        <f t="shared" si="13"/>
        <v>0</v>
      </c>
    </row>
    <row r="447" spans="4:12" x14ac:dyDescent="0.2">
      <c r="D447" s="416">
        <f>_xlfn.XLOOKUP(C:C,Table1[for Import to Bank Register dropdown],Table1[for Pivot],0,0,1)</f>
        <v>0</v>
      </c>
      <c r="E447" s="422"/>
      <c r="F447" s="160">
        <f t="shared" si="12"/>
        <v>3333333</v>
      </c>
      <c r="G447" s="394">
        <f>G446+Bank3[[#This Row],[Money in/ (Money out)]]</f>
        <v>0</v>
      </c>
      <c r="I447" s="395">
        <f>IF(OR(C447="150 Directors advances", C447="120 accounts receivable", C447="720.2 Automobile - Insurance", C447="720.3 Automobile - License", C447="870.4 Rent - Insurance", C447="870.6 Rent - Property Tax", C447="870.7 Rent - Homeoffice", C447="870.9 Rent - Water"),
   0,
   IF(Dashboard!$F$5="Quick",
      IF(OR(C447="190 Automobile",C447="200 computer hardware",C447="210 Computer software",C447="220 Quickbooks software",C447="230 Office equipment",C447="240 Office furniture"),
         E447-(E447/(1+Dashboard!$F$4)),
         0
      ),
      IF(C447="750 Business promotion",
         E447-(E447/(1+4.793/100)),
         E447-(E447/(1+Dashboard!$F$4))
      )
   )
)</f>
        <v>0</v>
      </c>
      <c r="J447" s="40">
        <f>Bank3[[#This Row],[Money in/ (Money out)]]-Bank3[[#This Row],[GST/HST]]</f>
        <v>0</v>
      </c>
      <c r="L447" s="37">
        <f t="shared" si="13"/>
        <v>0</v>
      </c>
    </row>
    <row r="448" spans="4:12" x14ac:dyDescent="0.2">
      <c r="D448" s="416">
        <f>_xlfn.XLOOKUP(C:C,Table1[for Import to Bank Register dropdown],Table1[for Pivot],0,0,1)</f>
        <v>0</v>
      </c>
      <c r="E448" s="422"/>
      <c r="F448" s="160">
        <f t="shared" si="12"/>
        <v>3333333</v>
      </c>
      <c r="G448" s="394">
        <f>G447+Bank3[[#This Row],[Money in/ (Money out)]]</f>
        <v>0</v>
      </c>
      <c r="I448" s="395">
        <f>IF(OR(C448="150 Directors advances", C448="120 accounts receivable", C448="720.2 Automobile - Insurance", C448="720.3 Automobile - License", C448="870.4 Rent - Insurance", C448="870.6 Rent - Property Tax", C448="870.7 Rent - Homeoffice", C448="870.9 Rent - Water"),
   0,
   IF(Dashboard!$F$5="Quick",
      IF(OR(C448="190 Automobile",C448="200 computer hardware",C448="210 Computer software",C448="220 Quickbooks software",C448="230 Office equipment",C448="240 Office furniture"),
         E448-(E448/(1+Dashboard!$F$4)),
         0
      ),
      IF(C448="750 Business promotion",
         E448-(E448/(1+4.793/100)),
         E448-(E448/(1+Dashboard!$F$4))
      )
   )
)</f>
        <v>0</v>
      </c>
      <c r="J448" s="40">
        <f>Bank3[[#This Row],[Money in/ (Money out)]]-Bank3[[#This Row],[GST/HST]]</f>
        <v>0</v>
      </c>
      <c r="L448" s="37">
        <f t="shared" si="13"/>
        <v>0</v>
      </c>
    </row>
    <row r="449" spans="4:12" x14ac:dyDescent="0.2">
      <c r="D449" s="416">
        <f>_xlfn.XLOOKUP(C:C,Table1[for Import to Bank Register dropdown],Table1[for Pivot],0,0,1)</f>
        <v>0</v>
      </c>
      <c r="E449" s="422"/>
      <c r="F449" s="160">
        <f t="shared" si="12"/>
        <v>3333333</v>
      </c>
      <c r="G449" s="394">
        <f>G448+Bank3[[#This Row],[Money in/ (Money out)]]</f>
        <v>0</v>
      </c>
      <c r="I449" s="395">
        <f>IF(OR(C449="150 Directors advances", C449="120 accounts receivable", C449="720.2 Automobile - Insurance", C449="720.3 Automobile - License", C449="870.4 Rent - Insurance", C449="870.6 Rent - Property Tax", C449="870.7 Rent - Homeoffice", C449="870.9 Rent - Water"),
   0,
   IF(Dashboard!$F$5="Quick",
      IF(OR(C449="190 Automobile",C449="200 computer hardware",C449="210 Computer software",C449="220 Quickbooks software",C449="230 Office equipment",C449="240 Office furniture"),
         E449-(E449/(1+Dashboard!$F$4)),
         0
      ),
      IF(C449="750 Business promotion",
         E449-(E449/(1+4.793/100)),
         E449-(E449/(1+Dashboard!$F$4))
      )
   )
)</f>
        <v>0</v>
      </c>
      <c r="J449" s="40">
        <f>Bank3[[#This Row],[Money in/ (Money out)]]-Bank3[[#This Row],[GST/HST]]</f>
        <v>0</v>
      </c>
      <c r="L449" s="37">
        <f t="shared" si="13"/>
        <v>0</v>
      </c>
    </row>
    <row r="450" spans="4:12" x14ac:dyDescent="0.2">
      <c r="D450" s="416">
        <f>_xlfn.XLOOKUP(C:C,Table1[for Import to Bank Register dropdown],Table1[for Pivot],0,0,1)</f>
        <v>0</v>
      </c>
      <c r="E450" s="422"/>
      <c r="F450" s="160">
        <f t="shared" si="12"/>
        <v>3333333</v>
      </c>
      <c r="G450" s="394">
        <f>G449+Bank3[[#This Row],[Money in/ (Money out)]]</f>
        <v>0</v>
      </c>
      <c r="I450" s="395">
        <f>IF(OR(C450="150 Directors advances", C450="120 accounts receivable", C450="720.2 Automobile - Insurance", C450="720.3 Automobile - License", C450="870.4 Rent - Insurance", C450="870.6 Rent - Property Tax", C450="870.7 Rent - Homeoffice", C450="870.9 Rent - Water"),
   0,
   IF(Dashboard!$F$5="Quick",
      IF(OR(C450="190 Automobile",C450="200 computer hardware",C450="210 Computer software",C450="220 Quickbooks software",C450="230 Office equipment",C450="240 Office furniture"),
         E450-(E450/(1+Dashboard!$F$4)),
         0
      ),
      IF(C450="750 Business promotion",
         E450-(E450/(1+4.793/100)),
         E450-(E450/(1+Dashboard!$F$4))
      )
   )
)</f>
        <v>0</v>
      </c>
      <c r="J450" s="40">
        <f>Bank3[[#This Row],[Money in/ (Money out)]]-Bank3[[#This Row],[GST/HST]]</f>
        <v>0</v>
      </c>
      <c r="L450" s="37">
        <f t="shared" si="13"/>
        <v>0</v>
      </c>
    </row>
    <row r="451" spans="4:12" x14ac:dyDescent="0.2">
      <c r="D451" s="416">
        <f>_xlfn.XLOOKUP(C:C,Table1[for Import to Bank Register dropdown],Table1[for Pivot],0,0,1)</f>
        <v>0</v>
      </c>
      <c r="E451" s="422"/>
      <c r="F451" s="160">
        <f t="shared" si="12"/>
        <v>3333333</v>
      </c>
      <c r="G451" s="394">
        <f>G450+Bank3[[#This Row],[Money in/ (Money out)]]</f>
        <v>0</v>
      </c>
      <c r="I451" s="395">
        <f>IF(OR(C451="150 Directors advances", C451="120 accounts receivable", C451="720.2 Automobile - Insurance", C451="720.3 Automobile - License", C451="870.4 Rent - Insurance", C451="870.6 Rent - Property Tax", C451="870.7 Rent - Homeoffice", C451="870.9 Rent - Water"),
   0,
   IF(Dashboard!$F$5="Quick",
      IF(OR(C451="190 Automobile",C451="200 computer hardware",C451="210 Computer software",C451="220 Quickbooks software",C451="230 Office equipment",C451="240 Office furniture"),
         E451-(E451/(1+Dashboard!$F$4)),
         0
      ),
      IF(C451="750 Business promotion",
         E451-(E451/(1+4.793/100)),
         E451-(E451/(1+Dashboard!$F$4))
      )
   )
)</f>
        <v>0</v>
      </c>
      <c r="J451" s="40">
        <f>Bank3[[#This Row],[Money in/ (Money out)]]-Bank3[[#This Row],[GST/HST]]</f>
        <v>0</v>
      </c>
      <c r="L451" s="37">
        <f t="shared" si="13"/>
        <v>0</v>
      </c>
    </row>
    <row r="452" spans="4:12" x14ac:dyDescent="0.2">
      <c r="D452" s="416">
        <f>_xlfn.XLOOKUP(C:C,Table1[for Import to Bank Register dropdown],Table1[for Pivot],0,0,1)</f>
        <v>0</v>
      </c>
      <c r="E452" s="422"/>
      <c r="F452" s="160">
        <f t="shared" si="12"/>
        <v>3333333</v>
      </c>
      <c r="G452" s="394">
        <f>G451+Bank3[[#This Row],[Money in/ (Money out)]]</f>
        <v>0</v>
      </c>
      <c r="I452" s="395">
        <f>IF(OR(C452="150 Directors advances", C452="120 accounts receivable", C452="720.2 Automobile - Insurance", C452="720.3 Automobile - License", C452="870.4 Rent - Insurance", C452="870.6 Rent - Property Tax", C452="870.7 Rent - Homeoffice", C452="870.9 Rent - Water"),
   0,
   IF(Dashboard!$F$5="Quick",
      IF(OR(C452="190 Automobile",C452="200 computer hardware",C452="210 Computer software",C452="220 Quickbooks software",C452="230 Office equipment",C452="240 Office furniture"),
         E452-(E452/(1+Dashboard!$F$4)),
         0
      ),
      IF(C452="750 Business promotion",
         E452-(E452/(1+4.793/100)),
         E452-(E452/(1+Dashboard!$F$4))
      )
   )
)</f>
        <v>0</v>
      </c>
      <c r="J452" s="40">
        <f>Bank3[[#This Row],[Money in/ (Money out)]]-Bank3[[#This Row],[GST/HST]]</f>
        <v>0</v>
      </c>
      <c r="L452" s="37">
        <f t="shared" si="13"/>
        <v>0</v>
      </c>
    </row>
    <row r="453" spans="4:12" x14ac:dyDescent="0.2">
      <c r="D453" s="416">
        <f>_xlfn.XLOOKUP(C:C,Table1[for Import to Bank Register dropdown],Table1[for Pivot],0,0,1)</f>
        <v>0</v>
      </c>
      <c r="E453" s="422"/>
      <c r="F453" s="160">
        <f t="shared" si="12"/>
        <v>3333333</v>
      </c>
      <c r="G453" s="394">
        <f>G452+Bank3[[#This Row],[Money in/ (Money out)]]</f>
        <v>0</v>
      </c>
      <c r="I453" s="395">
        <f>IF(OR(C453="150 Directors advances", C453="120 accounts receivable", C453="720.2 Automobile - Insurance", C453="720.3 Automobile - License", C453="870.4 Rent - Insurance", C453="870.6 Rent - Property Tax", C453="870.7 Rent - Homeoffice", C453="870.9 Rent - Water"),
   0,
   IF(Dashboard!$F$5="Quick",
      IF(OR(C453="190 Automobile",C453="200 computer hardware",C453="210 Computer software",C453="220 Quickbooks software",C453="230 Office equipment",C453="240 Office furniture"),
         E453-(E453/(1+Dashboard!$F$4)),
         0
      ),
      IF(C453="750 Business promotion",
         E453-(E453/(1+4.793/100)),
         E453-(E453/(1+Dashboard!$F$4))
      )
   )
)</f>
        <v>0</v>
      </c>
      <c r="J453" s="40">
        <f>Bank3[[#This Row],[Money in/ (Money out)]]-Bank3[[#This Row],[GST/HST]]</f>
        <v>0</v>
      </c>
      <c r="L453" s="37">
        <f t="shared" si="13"/>
        <v>0</v>
      </c>
    </row>
    <row r="454" spans="4:12" x14ac:dyDescent="0.2">
      <c r="D454" s="416">
        <f>_xlfn.XLOOKUP(C:C,Table1[for Import to Bank Register dropdown],Table1[for Pivot],0,0,1)</f>
        <v>0</v>
      </c>
      <c r="E454" s="422"/>
      <c r="F454" s="160">
        <f t="shared" ref="F454:F517" si="14">$E$2</f>
        <v>3333333</v>
      </c>
      <c r="G454" s="394">
        <f>G453+Bank3[[#This Row],[Money in/ (Money out)]]</f>
        <v>0</v>
      </c>
      <c r="I454" s="395">
        <f>IF(OR(C454="150 Directors advances", C454="120 accounts receivable", C454="720.2 Automobile - Insurance", C454="720.3 Automobile - License", C454="870.4 Rent - Insurance", C454="870.6 Rent - Property Tax", C454="870.7 Rent - Homeoffice", C454="870.9 Rent - Water"),
   0,
   IF(Dashboard!$F$5="Quick",
      IF(OR(C454="190 Automobile",C454="200 computer hardware",C454="210 Computer software",C454="220 Quickbooks software",C454="230 Office equipment",C454="240 Office furniture"),
         E454-(E454/(1+Dashboard!$F$4)),
         0
      ),
      IF(C454="750 Business promotion",
         E454-(E454/(1+4.793/100)),
         E454-(E454/(1+Dashboard!$F$4))
      )
   )
)</f>
        <v>0</v>
      </c>
      <c r="J454" s="40">
        <f>Bank3[[#This Row],[Money in/ (Money out)]]-Bank3[[#This Row],[GST/HST]]</f>
        <v>0</v>
      </c>
      <c r="L454" s="37">
        <f t="shared" si="13"/>
        <v>0</v>
      </c>
    </row>
    <row r="455" spans="4:12" x14ac:dyDescent="0.2">
      <c r="D455" s="416">
        <f>_xlfn.XLOOKUP(C:C,Table1[for Import to Bank Register dropdown],Table1[for Pivot],0,0,1)</f>
        <v>0</v>
      </c>
      <c r="E455" s="422"/>
      <c r="F455" s="160">
        <f t="shared" si="14"/>
        <v>3333333</v>
      </c>
      <c r="G455" s="394">
        <f>G454+Bank3[[#This Row],[Money in/ (Money out)]]</f>
        <v>0</v>
      </c>
      <c r="I455" s="395">
        <f>IF(OR(C455="150 Directors advances", C455="120 accounts receivable", C455="720.2 Automobile - Insurance", C455="720.3 Automobile - License", C455="870.4 Rent - Insurance", C455="870.6 Rent - Property Tax", C455="870.7 Rent - Homeoffice", C455="870.9 Rent - Water"),
   0,
   IF(Dashboard!$F$5="Quick",
      IF(OR(C455="190 Automobile",C455="200 computer hardware",C455="210 Computer software",C455="220 Quickbooks software",C455="230 Office equipment",C455="240 Office furniture"),
         E455-(E455/(1+Dashboard!$F$4)),
         0
      ),
      IF(C455="750 Business promotion",
         E455-(E455/(1+4.793/100)),
         E455-(E455/(1+Dashboard!$F$4))
      )
   )
)</f>
        <v>0</v>
      </c>
      <c r="J455" s="40">
        <f>Bank3[[#This Row],[Money in/ (Money out)]]-Bank3[[#This Row],[GST/HST]]</f>
        <v>0</v>
      </c>
      <c r="L455" s="37">
        <f t="shared" ref="L455:L518" si="15">$L$3</f>
        <v>0</v>
      </c>
    </row>
    <row r="456" spans="4:12" x14ac:dyDescent="0.2">
      <c r="D456" s="416">
        <f>_xlfn.XLOOKUP(C:C,Table1[for Import to Bank Register dropdown],Table1[for Pivot],0,0,1)</f>
        <v>0</v>
      </c>
      <c r="E456" s="422"/>
      <c r="F456" s="160">
        <f t="shared" si="14"/>
        <v>3333333</v>
      </c>
      <c r="G456" s="394">
        <f>G455+Bank3[[#This Row],[Money in/ (Money out)]]</f>
        <v>0</v>
      </c>
      <c r="I456" s="395">
        <f>IF(OR(C456="150 Directors advances", C456="120 accounts receivable", C456="720.2 Automobile - Insurance", C456="720.3 Automobile - License", C456="870.4 Rent - Insurance", C456="870.6 Rent - Property Tax", C456="870.7 Rent - Homeoffice", C456="870.9 Rent - Water"),
   0,
   IF(Dashboard!$F$5="Quick",
      IF(OR(C456="190 Automobile",C456="200 computer hardware",C456="210 Computer software",C456="220 Quickbooks software",C456="230 Office equipment",C456="240 Office furniture"),
         E456-(E456/(1+Dashboard!$F$4)),
         0
      ),
      IF(C456="750 Business promotion",
         E456-(E456/(1+4.793/100)),
         E456-(E456/(1+Dashboard!$F$4))
      )
   )
)</f>
        <v>0</v>
      </c>
      <c r="J456" s="40">
        <f>Bank3[[#This Row],[Money in/ (Money out)]]-Bank3[[#This Row],[GST/HST]]</f>
        <v>0</v>
      </c>
      <c r="L456" s="37">
        <f t="shared" si="15"/>
        <v>0</v>
      </c>
    </row>
    <row r="457" spans="4:12" x14ac:dyDescent="0.2">
      <c r="D457" s="416">
        <f>_xlfn.XLOOKUP(C:C,Table1[for Import to Bank Register dropdown],Table1[for Pivot],0,0,1)</f>
        <v>0</v>
      </c>
      <c r="E457" s="422"/>
      <c r="F457" s="160">
        <f t="shared" si="14"/>
        <v>3333333</v>
      </c>
      <c r="G457" s="394">
        <f>G456+Bank3[[#This Row],[Money in/ (Money out)]]</f>
        <v>0</v>
      </c>
      <c r="I457" s="395">
        <f>IF(OR(C457="150 Directors advances", C457="120 accounts receivable", C457="720.2 Automobile - Insurance", C457="720.3 Automobile - License", C457="870.4 Rent - Insurance", C457="870.6 Rent - Property Tax", C457="870.7 Rent - Homeoffice", C457="870.9 Rent - Water"),
   0,
   IF(Dashboard!$F$5="Quick",
      IF(OR(C457="190 Automobile",C457="200 computer hardware",C457="210 Computer software",C457="220 Quickbooks software",C457="230 Office equipment",C457="240 Office furniture"),
         E457-(E457/(1+Dashboard!$F$4)),
         0
      ),
      IF(C457="750 Business promotion",
         E457-(E457/(1+4.793/100)),
         E457-(E457/(1+Dashboard!$F$4))
      )
   )
)</f>
        <v>0</v>
      </c>
      <c r="J457" s="40">
        <f>Bank3[[#This Row],[Money in/ (Money out)]]-Bank3[[#This Row],[GST/HST]]</f>
        <v>0</v>
      </c>
      <c r="L457" s="37">
        <f t="shared" si="15"/>
        <v>0</v>
      </c>
    </row>
    <row r="458" spans="4:12" x14ac:dyDescent="0.2">
      <c r="D458" s="416">
        <f>_xlfn.XLOOKUP(C:C,Table1[for Import to Bank Register dropdown],Table1[for Pivot],0,0,1)</f>
        <v>0</v>
      </c>
      <c r="E458" s="422"/>
      <c r="F458" s="160">
        <f t="shared" si="14"/>
        <v>3333333</v>
      </c>
      <c r="G458" s="394">
        <f>G457+Bank3[[#This Row],[Money in/ (Money out)]]</f>
        <v>0</v>
      </c>
      <c r="I458" s="395">
        <f>IF(OR(C458="150 Directors advances", C458="120 accounts receivable", C458="720.2 Automobile - Insurance", C458="720.3 Automobile - License", C458="870.4 Rent - Insurance", C458="870.6 Rent - Property Tax", C458="870.7 Rent - Homeoffice", C458="870.9 Rent - Water"),
   0,
   IF(Dashboard!$F$5="Quick",
      IF(OR(C458="190 Automobile",C458="200 computer hardware",C458="210 Computer software",C458="220 Quickbooks software",C458="230 Office equipment",C458="240 Office furniture"),
         E458-(E458/(1+Dashboard!$F$4)),
         0
      ),
      IF(C458="750 Business promotion",
         E458-(E458/(1+4.793/100)),
         E458-(E458/(1+Dashboard!$F$4))
      )
   )
)</f>
        <v>0</v>
      </c>
      <c r="J458" s="40">
        <f>Bank3[[#This Row],[Money in/ (Money out)]]-Bank3[[#This Row],[GST/HST]]</f>
        <v>0</v>
      </c>
      <c r="L458" s="37">
        <f t="shared" si="15"/>
        <v>0</v>
      </c>
    </row>
    <row r="459" spans="4:12" x14ac:dyDescent="0.2">
      <c r="D459" s="416">
        <f>_xlfn.XLOOKUP(C:C,Table1[for Import to Bank Register dropdown],Table1[for Pivot],0,0,1)</f>
        <v>0</v>
      </c>
      <c r="E459" s="422"/>
      <c r="F459" s="160">
        <f t="shared" si="14"/>
        <v>3333333</v>
      </c>
      <c r="G459" s="394">
        <f>G458+Bank3[[#This Row],[Money in/ (Money out)]]</f>
        <v>0</v>
      </c>
      <c r="I459" s="395">
        <f>IF(OR(C459="150 Directors advances", C459="120 accounts receivable", C459="720.2 Automobile - Insurance", C459="720.3 Automobile - License", C459="870.4 Rent - Insurance", C459="870.6 Rent - Property Tax", C459="870.7 Rent - Homeoffice", C459="870.9 Rent - Water"),
   0,
   IF(Dashboard!$F$5="Quick",
      IF(OR(C459="190 Automobile",C459="200 computer hardware",C459="210 Computer software",C459="220 Quickbooks software",C459="230 Office equipment",C459="240 Office furniture"),
         E459-(E459/(1+Dashboard!$F$4)),
         0
      ),
      IF(C459="750 Business promotion",
         E459-(E459/(1+4.793/100)),
         E459-(E459/(1+Dashboard!$F$4))
      )
   )
)</f>
        <v>0</v>
      </c>
      <c r="J459" s="40">
        <f>Bank3[[#This Row],[Money in/ (Money out)]]-Bank3[[#This Row],[GST/HST]]</f>
        <v>0</v>
      </c>
      <c r="L459" s="37">
        <f t="shared" si="15"/>
        <v>0</v>
      </c>
    </row>
    <row r="460" spans="4:12" x14ac:dyDescent="0.2">
      <c r="D460" s="416">
        <f>_xlfn.XLOOKUP(C:C,Table1[for Import to Bank Register dropdown],Table1[for Pivot],0,0,1)</f>
        <v>0</v>
      </c>
      <c r="E460" s="422"/>
      <c r="F460" s="160">
        <f t="shared" si="14"/>
        <v>3333333</v>
      </c>
      <c r="G460" s="394">
        <f>G459+Bank3[[#This Row],[Money in/ (Money out)]]</f>
        <v>0</v>
      </c>
      <c r="I460" s="395">
        <f>IF(OR(C460="150 Directors advances", C460="120 accounts receivable", C460="720.2 Automobile - Insurance", C460="720.3 Automobile - License", C460="870.4 Rent - Insurance", C460="870.6 Rent - Property Tax", C460="870.7 Rent - Homeoffice", C460="870.9 Rent - Water"),
   0,
   IF(Dashboard!$F$5="Quick",
      IF(OR(C460="190 Automobile",C460="200 computer hardware",C460="210 Computer software",C460="220 Quickbooks software",C460="230 Office equipment",C460="240 Office furniture"),
         E460-(E460/(1+Dashboard!$F$4)),
         0
      ),
      IF(C460="750 Business promotion",
         E460-(E460/(1+4.793/100)),
         E460-(E460/(1+Dashboard!$F$4))
      )
   )
)</f>
        <v>0</v>
      </c>
      <c r="J460" s="40">
        <f>Bank3[[#This Row],[Money in/ (Money out)]]-Bank3[[#This Row],[GST/HST]]</f>
        <v>0</v>
      </c>
      <c r="L460" s="37">
        <f t="shared" si="15"/>
        <v>0</v>
      </c>
    </row>
    <row r="461" spans="4:12" x14ac:dyDescent="0.2">
      <c r="D461" s="416">
        <f>_xlfn.XLOOKUP(C:C,Table1[for Import to Bank Register dropdown],Table1[for Pivot],0,0,1)</f>
        <v>0</v>
      </c>
      <c r="E461" s="422"/>
      <c r="F461" s="160">
        <f t="shared" si="14"/>
        <v>3333333</v>
      </c>
      <c r="G461" s="394">
        <f>G460+Bank3[[#This Row],[Money in/ (Money out)]]</f>
        <v>0</v>
      </c>
      <c r="I461" s="395">
        <f>IF(OR(C461="150 Directors advances", C461="120 accounts receivable", C461="720.2 Automobile - Insurance", C461="720.3 Automobile - License", C461="870.4 Rent - Insurance", C461="870.6 Rent - Property Tax", C461="870.7 Rent - Homeoffice", C461="870.9 Rent - Water"),
   0,
   IF(Dashboard!$F$5="Quick",
      IF(OR(C461="190 Automobile",C461="200 computer hardware",C461="210 Computer software",C461="220 Quickbooks software",C461="230 Office equipment",C461="240 Office furniture"),
         E461-(E461/(1+Dashboard!$F$4)),
         0
      ),
      IF(C461="750 Business promotion",
         E461-(E461/(1+4.793/100)),
         E461-(E461/(1+Dashboard!$F$4))
      )
   )
)</f>
        <v>0</v>
      </c>
      <c r="J461" s="40">
        <f>Bank3[[#This Row],[Money in/ (Money out)]]-Bank3[[#This Row],[GST/HST]]</f>
        <v>0</v>
      </c>
      <c r="L461" s="37">
        <f t="shared" si="15"/>
        <v>0</v>
      </c>
    </row>
    <row r="462" spans="4:12" x14ac:dyDescent="0.2">
      <c r="D462" s="416">
        <f>_xlfn.XLOOKUP(C:C,Table1[for Import to Bank Register dropdown],Table1[for Pivot],0,0,1)</f>
        <v>0</v>
      </c>
      <c r="E462" s="422"/>
      <c r="F462" s="160">
        <f t="shared" si="14"/>
        <v>3333333</v>
      </c>
      <c r="G462" s="394">
        <f>G461+Bank3[[#This Row],[Money in/ (Money out)]]</f>
        <v>0</v>
      </c>
      <c r="I462" s="395">
        <f>IF(OR(C462="150 Directors advances", C462="120 accounts receivable", C462="720.2 Automobile - Insurance", C462="720.3 Automobile - License", C462="870.4 Rent - Insurance", C462="870.6 Rent - Property Tax", C462="870.7 Rent - Homeoffice", C462="870.9 Rent - Water"),
   0,
   IF(Dashboard!$F$5="Quick",
      IF(OR(C462="190 Automobile",C462="200 computer hardware",C462="210 Computer software",C462="220 Quickbooks software",C462="230 Office equipment",C462="240 Office furniture"),
         E462-(E462/(1+Dashboard!$F$4)),
         0
      ),
      IF(C462="750 Business promotion",
         E462-(E462/(1+4.793/100)),
         E462-(E462/(1+Dashboard!$F$4))
      )
   )
)</f>
        <v>0</v>
      </c>
      <c r="J462" s="40">
        <f>Bank3[[#This Row],[Money in/ (Money out)]]-Bank3[[#This Row],[GST/HST]]</f>
        <v>0</v>
      </c>
      <c r="L462" s="37">
        <f t="shared" si="15"/>
        <v>0</v>
      </c>
    </row>
    <row r="463" spans="4:12" x14ac:dyDescent="0.2">
      <c r="D463" s="416">
        <f>_xlfn.XLOOKUP(C:C,Table1[for Import to Bank Register dropdown],Table1[for Pivot],0,0,1)</f>
        <v>0</v>
      </c>
      <c r="E463" s="422"/>
      <c r="F463" s="160">
        <f t="shared" si="14"/>
        <v>3333333</v>
      </c>
      <c r="G463" s="394">
        <f>G462+Bank3[[#This Row],[Money in/ (Money out)]]</f>
        <v>0</v>
      </c>
      <c r="I463" s="395">
        <f>IF(OR(C463="150 Directors advances", C463="120 accounts receivable", C463="720.2 Automobile - Insurance", C463="720.3 Automobile - License", C463="870.4 Rent - Insurance", C463="870.6 Rent - Property Tax", C463="870.7 Rent - Homeoffice", C463="870.9 Rent - Water"),
   0,
   IF(Dashboard!$F$5="Quick",
      IF(OR(C463="190 Automobile",C463="200 computer hardware",C463="210 Computer software",C463="220 Quickbooks software",C463="230 Office equipment",C463="240 Office furniture"),
         E463-(E463/(1+Dashboard!$F$4)),
         0
      ),
      IF(C463="750 Business promotion",
         E463-(E463/(1+4.793/100)),
         E463-(E463/(1+Dashboard!$F$4))
      )
   )
)</f>
        <v>0</v>
      </c>
      <c r="J463" s="40">
        <f>Bank3[[#This Row],[Money in/ (Money out)]]-Bank3[[#This Row],[GST/HST]]</f>
        <v>0</v>
      </c>
      <c r="L463" s="37">
        <f t="shared" si="15"/>
        <v>0</v>
      </c>
    </row>
    <row r="464" spans="4:12" x14ac:dyDescent="0.2">
      <c r="D464" s="416">
        <f>_xlfn.XLOOKUP(C:C,Table1[for Import to Bank Register dropdown],Table1[for Pivot],0,0,1)</f>
        <v>0</v>
      </c>
      <c r="E464" s="422"/>
      <c r="F464" s="160">
        <f t="shared" si="14"/>
        <v>3333333</v>
      </c>
      <c r="G464" s="394">
        <f>G463+Bank3[[#This Row],[Money in/ (Money out)]]</f>
        <v>0</v>
      </c>
      <c r="I464" s="395">
        <f>IF(OR(C464="150 Directors advances", C464="120 accounts receivable", C464="720.2 Automobile - Insurance", C464="720.3 Automobile - License", C464="870.4 Rent - Insurance", C464="870.6 Rent - Property Tax", C464="870.7 Rent - Homeoffice", C464="870.9 Rent - Water"),
   0,
   IF(Dashboard!$F$5="Quick",
      IF(OR(C464="190 Automobile",C464="200 computer hardware",C464="210 Computer software",C464="220 Quickbooks software",C464="230 Office equipment",C464="240 Office furniture"),
         E464-(E464/(1+Dashboard!$F$4)),
         0
      ),
      IF(C464="750 Business promotion",
         E464-(E464/(1+4.793/100)),
         E464-(E464/(1+Dashboard!$F$4))
      )
   )
)</f>
        <v>0</v>
      </c>
      <c r="J464" s="40">
        <f>Bank3[[#This Row],[Money in/ (Money out)]]-Bank3[[#This Row],[GST/HST]]</f>
        <v>0</v>
      </c>
      <c r="L464" s="37">
        <f t="shared" si="15"/>
        <v>0</v>
      </c>
    </row>
    <row r="465" spans="4:12" x14ac:dyDescent="0.2">
      <c r="D465" s="416">
        <f>_xlfn.XLOOKUP(C:C,Table1[for Import to Bank Register dropdown],Table1[for Pivot],0,0,1)</f>
        <v>0</v>
      </c>
      <c r="E465" s="422"/>
      <c r="F465" s="160">
        <f t="shared" si="14"/>
        <v>3333333</v>
      </c>
      <c r="G465" s="394">
        <f>G464+Bank3[[#This Row],[Money in/ (Money out)]]</f>
        <v>0</v>
      </c>
      <c r="I465" s="395">
        <f>IF(OR(C465="150 Directors advances", C465="120 accounts receivable", C465="720.2 Automobile - Insurance", C465="720.3 Automobile - License", C465="870.4 Rent - Insurance", C465="870.6 Rent - Property Tax", C465="870.7 Rent - Homeoffice", C465="870.9 Rent - Water"),
   0,
   IF(Dashboard!$F$5="Quick",
      IF(OR(C465="190 Automobile",C465="200 computer hardware",C465="210 Computer software",C465="220 Quickbooks software",C465="230 Office equipment",C465="240 Office furniture"),
         E465-(E465/(1+Dashboard!$F$4)),
         0
      ),
      IF(C465="750 Business promotion",
         E465-(E465/(1+4.793/100)),
         E465-(E465/(1+Dashboard!$F$4))
      )
   )
)</f>
        <v>0</v>
      </c>
      <c r="J465" s="40">
        <f>Bank3[[#This Row],[Money in/ (Money out)]]-Bank3[[#This Row],[GST/HST]]</f>
        <v>0</v>
      </c>
      <c r="L465" s="37">
        <f t="shared" si="15"/>
        <v>0</v>
      </c>
    </row>
    <row r="466" spans="4:12" x14ac:dyDescent="0.2">
      <c r="D466" s="416">
        <f>_xlfn.XLOOKUP(C:C,Table1[for Import to Bank Register dropdown],Table1[for Pivot],0,0,1)</f>
        <v>0</v>
      </c>
      <c r="E466" s="422"/>
      <c r="F466" s="160">
        <f t="shared" si="14"/>
        <v>3333333</v>
      </c>
      <c r="G466" s="394">
        <f>G465+Bank3[[#This Row],[Money in/ (Money out)]]</f>
        <v>0</v>
      </c>
      <c r="I466" s="395">
        <f>IF(OR(C466="150 Directors advances", C466="120 accounts receivable", C466="720.2 Automobile - Insurance", C466="720.3 Automobile - License", C466="870.4 Rent - Insurance", C466="870.6 Rent - Property Tax", C466="870.7 Rent - Homeoffice", C466="870.9 Rent - Water"),
   0,
   IF(Dashboard!$F$5="Quick",
      IF(OR(C466="190 Automobile",C466="200 computer hardware",C466="210 Computer software",C466="220 Quickbooks software",C466="230 Office equipment",C466="240 Office furniture"),
         E466-(E466/(1+Dashboard!$F$4)),
         0
      ),
      IF(C466="750 Business promotion",
         E466-(E466/(1+4.793/100)),
         E466-(E466/(1+Dashboard!$F$4))
      )
   )
)</f>
        <v>0</v>
      </c>
      <c r="J466" s="40">
        <f>Bank3[[#This Row],[Money in/ (Money out)]]-Bank3[[#This Row],[GST/HST]]</f>
        <v>0</v>
      </c>
      <c r="L466" s="37">
        <f t="shared" si="15"/>
        <v>0</v>
      </c>
    </row>
    <row r="467" spans="4:12" x14ac:dyDescent="0.2">
      <c r="D467" s="416">
        <f>_xlfn.XLOOKUP(C:C,Table1[for Import to Bank Register dropdown],Table1[for Pivot],0,0,1)</f>
        <v>0</v>
      </c>
      <c r="E467" s="422"/>
      <c r="F467" s="160">
        <f t="shared" si="14"/>
        <v>3333333</v>
      </c>
      <c r="G467" s="394">
        <f>G466+Bank3[[#This Row],[Money in/ (Money out)]]</f>
        <v>0</v>
      </c>
      <c r="I467" s="395">
        <f>IF(OR(C467="150 Directors advances", C467="120 accounts receivable", C467="720.2 Automobile - Insurance", C467="720.3 Automobile - License", C467="870.4 Rent - Insurance", C467="870.6 Rent - Property Tax", C467="870.7 Rent - Homeoffice", C467="870.9 Rent - Water"),
   0,
   IF(Dashboard!$F$5="Quick",
      IF(OR(C467="190 Automobile",C467="200 computer hardware",C467="210 Computer software",C467="220 Quickbooks software",C467="230 Office equipment",C467="240 Office furniture"),
         E467-(E467/(1+Dashboard!$F$4)),
         0
      ),
      IF(C467="750 Business promotion",
         E467-(E467/(1+4.793/100)),
         E467-(E467/(1+Dashboard!$F$4))
      )
   )
)</f>
        <v>0</v>
      </c>
      <c r="J467" s="40">
        <f>Bank3[[#This Row],[Money in/ (Money out)]]-Bank3[[#This Row],[GST/HST]]</f>
        <v>0</v>
      </c>
      <c r="L467" s="37">
        <f t="shared" si="15"/>
        <v>0</v>
      </c>
    </row>
    <row r="468" spans="4:12" x14ac:dyDescent="0.2">
      <c r="D468" s="416">
        <f>_xlfn.XLOOKUP(C:C,Table1[for Import to Bank Register dropdown],Table1[for Pivot],0,0,1)</f>
        <v>0</v>
      </c>
      <c r="E468" s="422"/>
      <c r="F468" s="160">
        <f t="shared" si="14"/>
        <v>3333333</v>
      </c>
      <c r="G468" s="394">
        <f>G467+Bank3[[#This Row],[Money in/ (Money out)]]</f>
        <v>0</v>
      </c>
      <c r="I468" s="395">
        <f>IF(OR(C468="150 Directors advances", C468="120 accounts receivable", C468="720.2 Automobile - Insurance", C468="720.3 Automobile - License", C468="870.4 Rent - Insurance", C468="870.6 Rent - Property Tax", C468="870.7 Rent - Homeoffice", C468="870.9 Rent - Water"),
   0,
   IF(Dashboard!$F$5="Quick",
      IF(OR(C468="190 Automobile",C468="200 computer hardware",C468="210 Computer software",C468="220 Quickbooks software",C468="230 Office equipment",C468="240 Office furniture"),
         E468-(E468/(1+Dashboard!$F$4)),
         0
      ),
      IF(C468="750 Business promotion",
         E468-(E468/(1+4.793/100)),
         E468-(E468/(1+Dashboard!$F$4))
      )
   )
)</f>
        <v>0</v>
      </c>
      <c r="J468" s="40">
        <f>Bank3[[#This Row],[Money in/ (Money out)]]-Bank3[[#This Row],[GST/HST]]</f>
        <v>0</v>
      </c>
      <c r="L468" s="37">
        <f t="shared" si="15"/>
        <v>0</v>
      </c>
    </row>
    <row r="469" spans="4:12" x14ac:dyDescent="0.2">
      <c r="D469" s="416">
        <f>_xlfn.XLOOKUP(C:C,Table1[for Import to Bank Register dropdown],Table1[for Pivot],0,0,1)</f>
        <v>0</v>
      </c>
      <c r="E469" s="422"/>
      <c r="F469" s="160">
        <f t="shared" si="14"/>
        <v>3333333</v>
      </c>
      <c r="G469" s="394">
        <f>G468+Bank3[[#This Row],[Money in/ (Money out)]]</f>
        <v>0</v>
      </c>
      <c r="I469" s="395">
        <f>IF(OR(C469="150 Directors advances", C469="120 accounts receivable", C469="720.2 Automobile - Insurance", C469="720.3 Automobile - License", C469="870.4 Rent - Insurance", C469="870.6 Rent - Property Tax", C469="870.7 Rent - Homeoffice", C469="870.9 Rent - Water"),
   0,
   IF(Dashboard!$F$5="Quick",
      IF(OR(C469="190 Automobile",C469="200 computer hardware",C469="210 Computer software",C469="220 Quickbooks software",C469="230 Office equipment",C469="240 Office furniture"),
         E469-(E469/(1+Dashboard!$F$4)),
         0
      ),
      IF(C469="750 Business promotion",
         E469-(E469/(1+4.793/100)),
         E469-(E469/(1+Dashboard!$F$4))
      )
   )
)</f>
        <v>0</v>
      </c>
      <c r="J469" s="40">
        <f>Bank3[[#This Row],[Money in/ (Money out)]]-Bank3[[#This Row],[GST/HST]]</f>
        <v>0</v>
      </c>
      <c r="L469" s="37">
        <f t="shared" si="15"/>
        <v>0</v>
      </c>
    </row>
    <row r="470" spans="4:12" x14ac:dyDescent="0.2">
      <c r="D470" s="416">
        <f>_xlfn.XLOOKUP(C:C,Table1[for Import to Bank Register dropdown],Table1[for Pivot],0,0,1)</f>
        <v>0</v>
      </c>
      <c r="E470" s="422"/>
      <c r="F470" s="160">
        <f t="shared" si="14"/>
        <v>3333333</v>
      </c>
      <c r="G470" s="394">
        <f>G469+Bank3[[#This Row],[Money in/ (Money out)]]</f>
        <v>0</v>
      </c>
      <c r="I470" s="395">
        <f>IF(OR(C470="150 Directors advances", C470="120 accounts receivable", C470="720.2 Automobile - Insurance", C470="720.3 Automobile - License", C470="870.4 Rent - Insurance", C470="870.6 Rent - Property Tax", C470="870.7 Rent - Homeoffice", C470="870.9 Rent - Water"),
   0,
   IF(Dashboard!$F$5="Quick",
      IF(OR(C470="190 Automobile",C470="200 computer hardware",C470="210 Computer software",C470="220 Quickbooks software",C470="230 Office equipment",C470="240 Office furniture"),
         E470-(E470/(1+Dashboard!$F$4)),
         0
      ),
      IF(C470="750 Business promotion",
         E470-(E470/(1+4.793/100)),
         E470-(E470/(1+Dashboard!$F$4))
      )
   )
)</f>
        <v>0</v>
      </c>
      <c r="J470" s="40">
        <f>Bank3[[#This Row],[Money in/ (Money out)]]-Bank3[[#This Row],[GST/HST]]</f>
        <v>0</v>
      </c>
      <c r="L470" s="37">
        <f t="shared" si="15"/>
        <v>0</v>
      </c>
    </row>
    <row r="471" spans="4:12" x14ac:dyDescent="0.2">
      <c r="D471" s="416">
        <f>_xlfn.XLOOKUP(C:C,Table1[for Import to Bank Register dropdown],Table1[for Pivot],0,0,1)</f>
        <v>0</v>
      </c>
      <c r="E471" s="422"/>
      <c r="F471" s="160">
        <f t="shared" si="14"/>
        <v>3333333</v>
      </c>
      <c r="G471" s="394">
        <f>G470+Bank3[[#This Row],[Money in/ (Money out)]]</f>
        <v>0</v>
      </c>
      <c r="I471" s="395">
        <f>IF(OR(C471="150 Directors advances", C471="120 accounts receivable", C471="720.2 Automobile - Insurance", C471="720.3 Automobile - License", C471="870.4 Rent - Insurance", C471="870.6 Rent - Property Tax", C471="870.7 Rent - Homeoffice", C471="870.9 Rent - Water"),
   0,
   IF(Dashboard!$F$5="Quick",
      IF(OR(C471="190 Automobile",C471="200 computer hardware",C471="210 Computer software",C471="220 Quickbooks software",C471="230 Office equipment",C471="240 Office furniture"),
         E471-(E471/(1+Dashboard!$F$4)),
         0
      ),
      IF(C471="750 Business promotion",
         E471-(E471/(1+4.793/100)),
         E471-(E471/(1+Dashboard!$F$4))
      )
   )
)</f>
        <v>0</v>
      </c>
      <c r="J471" s="40">
        <f>Bank3[[#This Row],[Money in/ (Money out)]]-Bank3[[#This Row],[GST/HST]]</f>
        <v>0</v>
      </c>
      <c r="L471" s="37">
        <f t="shared" si="15"/>
        <v>0</v>
      </c>
    </row>
    <row r="472" spans="4:12" x14ac:dyDescent="0.2">
      <c r="D472" s="416">
        <f>_xlfn.XLOOKUP(C:C,Table1[for Import to Bank Register dropdown],Table1[for Pivot],0,0,1)</f>
        <v>0</v>
      </c>
      <c r="E472" s="422"/>
      <c r="F472" s="160">
        <f t="shared" si="14"/>
        <v>3333333</v>
      </c>
      <c r="G472" s="394">
        <f>G471+Bank3[[#This Row],[Money in/ (Money out)]]</f>
        <v>0</v>
      </c>
      <c r="I472" s="395">
        <f>IF(OR(C472="150 Directors advances", C472="120 accounts receivable", C472="720.2 Automobile - Insurance", C472="720.3 Automobile - License", C472="870.4 Rent - Insurance", C472="870.6 Rent - Property Tax", C472="870.7 Rent - Homeoffice", C472="870.9 Rent - Water"),
   0,
   IF(Dashboard!$F$5="Quick",
      IF(OR(C472="190 Automobile",C472="200 computer hardware",C472="210 Computer software",C472="220 Quickbooks software",C472="230 Office equipment",C472="240 Office furniture"),
         E472-(E472/(1+Dashboard!$F$4)),
         0
      ),
      IF(C472="750 Business promotion",
         E472-(E472/(1+4.793/100)),
         E472-(E472/(1+Dashboard!$F$4))
      )
   )
)</f>
        <v>0</v>
      </c>
      <c r="J472" s="40">
        <f>Bank3[[#This Row],[Money in/ (Money out)]]-Bank3[[#This Row],[GST/HST]]</f>
        <v>0</v>
      </c>
      <c r="L472" s="37">
        <f t="shared" si="15"/>
        <v>0</v>
      </c>
    </row>
    <row r="473" spans="4:12" x14ac:dyDescent="0.2">
      <c r="D473" s="416">
        <f>_xlfn.XLOOKUP(C:C,Table1[for Import to Bank Register dropdown],Table1[for Pivot],0,0,1)</f>
        <v>0</v>
      </c>
      <c r="E473" s="422"/>
      <c r="F473" s="160">
        <f t="shared" si="14"/>
        <v>3333333</v>
      </c>
      <c r="G473" s="394">
        <f>G472+Bank3[[#This Row],[Money in/ (Money out)]]</f>
        <v>0</v>
      </c>
      <c r="I473" s="395">
        <f>IF(OR(C473="150 Directors advances", C473="120 accounts receivable", C473="720.2 Automobile - Insurance", C473="720.3 Automobile - License", C473="870.4 Rent - Insurance", C473="870.6 Rent - Property Tax", C473="870.7 Rent - Homeoffice", C473="870.9 Rent - Water"),
   0,
   IF(Dashboard!$F$5="Quick",
      IF(OR(C473="190 Automobile",C473="200 computer hardware",C473="210 Computer software",C473="220 Quickbooks software",C473="230 Office equipment",C473="240 Office furniture"),
         E473-(E473/(1+Dashboard!$F$4)),
         0
      ),
      IF(C473="750 Business promotion",
         E473-(E473/(1+4.793/100)),
         E473-(E473/(1+Dashboard!$F$4))
      )
   )
)</f>
        <v>0</v>
      </c>
      <c r="J473" s="40">
        <f>Bank3[[#This Row],[Money in/ (Money out)]]-Bank3[[#This Row],[GST/HST]]</f>
        <v>0</v>
      </c>
      <c r="L473" s="37">
        <f t="shared" si="15"/>
        <v>0</v>
      </c>
    </row>
    <row r="474" spans="4:12" x14ac:dyDescent="0.2">
      <c r="D474" s="416">
        <f>_xlfn.XLOOKUP(C:C,Table1[for Import to Bank Register dropdown],Table1[for Pivot],0,0,1)</f>
        <v>0</v>
      </c>
      <c r="E474" s="422"/>
      <c r="F474" s="160">
        <f t="shared" si="14"/>
        <v>3333333</v>
      </c>
      <c r="G474" s="394">
        <f>G473+Bank3[[#This Row],[Money in/ (Money out)]]</f>
        <v>0</v>
      </c>
      <c r="I474" s="395">
        <f>IF(OR(C474="150 Directors advances", C474="120 accounts receivable", C474="720.2 Automobile - Insurance", C474="720.3 Automobile - License", C474="870.4 Rent - Insurance", C474="870.6 Rent - Property Tax", C474="870.7 Rent - Homeoffice", C474="870.9 Rent - Water"),
   0,
   IF(Dashboard!$F$5="Quick",
      IF(OR(C474="190 Automobile",C474="200 computer hardware",C474="210 Computer software",C474="220 Quickbooks software",C474="230 Office equipment",C474="240 Office furniture"),
         E474-(E474/(1+Dashboard!$F$4)),
         0
      ),
      IF(C474="750 Business promotion",
         E474-(E474/(1+4.793/100)),
         E474-(E474/(1+Dashboard!$F$4))
      )
   )
)</f>
        <v>0</v>
      </c>
      <c r="J474" s="40">
        <f>Bank3[[#This Row],[Money in/ (Money out)]]-Bank3[[#This Row],[GST/HST]]</f>
        <v>0</v>
      </c>
      <c r="L474" s="37">
        <f t="shared" si="15"/>
        <v>0</v>
      </c>
    </row>
    <row r="475" spans="4:12" x14ac:dyDescent="0.2">
      <c r="D475" s="416">
        <f>_xlfn.XLOOKUP(C:C,Table1[for Import to Bank Register dropdown],Table1[for Pivot],0,0,1)</f>
        <v>0</v>
      </c>
      <c r="E475" s="422"/>
      <c r="F475" s="160">
        <f t="shared" si="14"/>
        <v>3333333</v>
      </c>
      <c r="G475" s="394">
        <f>G474+Bank3[[#This Row],[Money in/ (Money out)]]</f>
        <v>0</v>
      </c>
      <c r="I475" s="395">
        <f>IF(OR(C475="150 Directors advances", C475="120 accounts receivable", C475="720.2 Automobile - Insurance", C475="720.3 Automobile - License", C475="870.4 Rent - Insurance", C475="870.6 Rent - Property Tax", C475="870.7 Rent - Homeoffice", C475="870.9 Rent - Water"),
   0,
   IF(Dashboard!$F$5="Quick",
      IF(OR(C475="190 Automobile",C475="200 computer hardware",C475="210 Computer software",C475="220 Quickbooks software",C475="230 Office equipment",C475="240 Office furniture"),
         E475-(E475/(1+Dashboard!$F$4)),
         0
      ),
      IF(C475="750 Business promotion",
         E475-(E475/(1+4.793/100)),
         E475-(E475/(1+Dashboard!$F$4))
      )
   )
)</f>
        <v>0</v>
      </c>
      <c r="J475" s="40">
        <f>Bank3[[#This Row],[Money in/ (Money out)]]-Bank3[[#This Row],[GST/HST]]</f>
        <v>0</v>
      </c>
      <c r="L475" s="37">
        <f t="shared" si="15"/>
        <v>0</v>
      </c>
    </row>
    <row r="476" spans="4:12" x14ac:dyDescent="0.2">
      <c r="D476" s="416">
        <f>_xlfn.XLOOKUP(C:C,Table1[for Import to Bank Register dropdown],Table1[for Pivot],0,0,1)</f>
        <v>0</v>
      </c>
      <c r="E476" s="422"/>
      <c r="F476" s="160">
        <f t="shared" si="14"/>
        <v>3333333</v>
      </c>
      <c r="G476" s="394">
        <f>G475+Bank3[[#This Row],[Money in/ (Money out)]]</f>
        <v>0</v>
      </c>
      <c r="I476" s="395">
        <f>IF(OR(C476="150 Directors advances", C476="120 accounts receivable", C476="720.2 Automobile - Insurance", C476="720.3 Automobile - License", C476="870.4 Rent - Insurance", C476="870.6 Rent - Property Tax", C476="870.7 Rent - Homeoffice", C476="870.9 Rent - Water"),
   0,
   IF(Dashboard!$F$5="Quick",
      IF(OR(C476="190 Automobile",C476="200 computer hardware",C476="210 Computer software",C476="220 Quickbooks software",C476="230 Office equipment",C476="240 Office furniture"),
         E476-(E476/(1+Dashboard!$F$4)),
         0
      ),
      IF(C476="750 Business promotion",
         E476-(E476/(1+4.793/100)),
         E476-(E476/(1+Dashboard!$F$4))
      )
   )
)</f>
        <v>0</v>
      </c>
      <c r="J476" s="40">
        <f>Bank3[[#This Row],[Money in/ (Money out)]]-Bank3[[#This Row],[GST/HST]]</f>
        <v>0</v>
      </c>
      <c r="L476" s="37">
        <f t="shared" si="15"/>
        <v>0</v>
      </c>
    </row>
    <row r="477" spans="4:12" x14ac:dyDescent="0.2">
      <c r="D477" s="416">
        <f>_xlfn.XLOOKUP(C:C,Table1[for Import to Bank Register dropdown],Table1[for Pivot],0,0,1)</f>
        <v>0</v>
      </c>
      <c r="E477" s="422"/>
      <c r="F477" s="160">
        <f t="shared" si="14"/>
        <v>3333333</v>
      </c>
      <c r="G477" s="394">
        <f>G476+Bank3[[#This Row],[Money in/ (Money out)]]</f>
        <v>0</v>
      </c>
      <c r="I477" s="395">
        <f>IF(OR(C477="150 Directors advances", C477="120 accounts receivable", C477="720.2 Automobile - Insurance", C477="720.3 Automobile - License", C477="870.4 Rent - Insurance", C477="870.6 Rent - Property Tax", C477="870.7 Rent - Homeoffice", C477="870.9 Rent - Water"),
   0,
   IF(Dashboard!$F$5="Quick",
      IF(OR(C477="190 Automobile",C477="200 computer hardware",C477="210 Computer software",C477="220 Quickbooks software",C477="230 Office equipment",C477="240 Office furniture"),
         E477-(E477/(1+Dashboard!$F$4)),
         0
      ),
      IF(C477="750 Business promotion",
         E477-(E477/(1+4.793/100)),
         E477-(E477/(1+Dashboard!$F$4))
      )
   )
)</f>
        <v>0</v>
      </c>
      <c r="J477" s="40">
        <f>Bank3[[#This Row],[Money in/ (Money out)]]-Bank3[[#This Row],[GST/HST]]</f>
        <v>0</v>
      </c>
      <c r="L477" s="37">
        <f t="shared" si="15"/>
        <v>0</v>
      </c>
    </row>
    <row r="478" spans="4:12" x14ac:dyDescent="0.2">
      <c r="D478" s="416">
        <f>_xlfn.XLOOKUP(C:C,Table1[for Import to Bank Register dropdown],Table1[for Pivot],0,0,1)</f>
        <v>0</v>
      </c>
      <c r="E478" s="422"/>
      <c r="F478" s="160">
        <f t="shared" si="14"/>
        <v>3333333</v>
      </c>
      <c r="G478" s="394">
        <f>G477+Bank3[[#This Row],[Money in/ (Money out)]]</f>
        <v>0</v>
      </c>
      <c r="I478" s="395">
        <f>IF(OR(C478="150 Directors advances", C478="120 accounts receivable", C478="720.2 Automobile - Insurance", C478="720.3 Automobile - License", C478="870.4 Rent - Insurance", C478="870.6 Rent - Property Tax", C478="870.7 Rent - Homeoffice", C478="870.9 Rent - Water"),
   0,
   IF(Dashboard!$F$5="Quick",
      IF(OR(C478="190 Automobile",C478="200 computer hardware",C478="210 Computer software",C478="220 Quickbooks software",C478="230 Office equipment",C478="240 Office furniture"),
         E478-(E478/(1+Dashboard!$F$4)),
         0
      ),
      IF(C478="750 Business promotion",
         E478-(E478/(1+4.793/100)),
         E478-(E478/(1+Dashboard!$F$4))
      )
   )
)</f>
        <v>0</v>
      </c>
      <c r="J478" s="40">
        <f>Bank3[[#This Row],[Money in/ (Money out)]]-Bank3[[#This Row],[GST/HST]]</f>
        <v>0</v>
      </c>
      <c r="L478" s="37">
        <f t="shared" si="15"/>
        <v>0</v>
      </c>
    </row>
    <row r="479" spans="4:12" x14ac:dyDescent="0.2">
      <c r="D479" s="416">
        <f>_xlfn.XLOOKUP(C:C,Table1[for Import to Bank Register dropdown],Table1[for Pivot],0,0,1)</f>
        <v>0</v>
      </c>
      <c r="E479" s="422"/>
      <c r="F479" s="160">
        <f t="shared" si="14"/>
        <v>3333333</v>
      </c>
      <c r="G479" s="394">
        <f>G478+Bank3[[#This Row],[Money in/ (Money out)]]</f>
        <v>0</v>
      </c>
      <c r="I479" s="395">
        <f>IF(OR(C479="150 Directors advances", C479="120 accounts receivable", C479="720.2 Automobile - Insurance", C479="720.3 Automobile - License", C479="870.4 Rent - Insurance", C479="870.6 Rent - Property Tax", C479="870.7 Rent - Homeoffice", C479="870.9 Rent - Water"),
   0,
   IF(Dashboard!$F$5="Quick",
      IF(OR(C479="190 Automobile",C479="200 computer hardware",C479="210 Computer software",C479="220 Quickbooks software",C479="230 Office equipment",C479="240 Office furniture"),
         E479-(E479/(1+Dashboard!$F$4)),
         0
      ),
      IF(C479="750 Business promotion",
         E479-(E479/(1+4.793/100)),
         E479-(E479/(1+Dashboard!$F$4))
      )
   )
)</f>
        <v>0</v>
      </c>
      <c r="J479" s="40">
        <f>Bank3[[#This Row],[Money in/ (Money out)]]-Bank3[[#This Row],[GST/HST]]</f>
        <v>0</v>
      </c>
      <c r="L479" s="37">
        <f t="shared" si="15"/>
        <v>0</v>
      </c>
    </row>
    <row r="480" spans="4:12" x14ac:dyDescent="0.2">
      <c r="D480" s="416">
        <f>_xlfn.XLOOKUP(C:C,Table1[for Import to Bank Register dropdown],Table1[for Pivot],0,0,1)</f>
        <v>0</v>
      </c>
      <c r="E480" s="422"/>
      <c r="F480" s="160">
        <f t="shared" si="14"/>
        <v>3333333</v>
      </c>
      <c r="G480" s="394">
        <f>G479+Bank3[[#This Row],[Money in/ (Money out)]]</f>
        <v>0</v>
      </c>
      <c r="I480" s="395">
        <f>IF(OR(C480="150 Directors advances", C480="120 accounts receivable", C480="720.2 Automobile - Insurance", C480="720.3 Automobile - License", C480="870.4 Rent - Insurance", C480="870.6 Rent - Property Tax", C480="870.7 Rent - Homeoffice", C480="870.9 Rent - Water"),
   0,
   IF(Dashboard!$F$5="Quick",
      IF(OR(C480="190 Automobile",C480="200 computer hardware",C480="210 Computer software",C480="220 Quickbooks software",C480="230 Office equipment",C480="240 Office furniture"),
         E480-(E480/(1+Dashboard!$F$4)),
         0
      ),
      IF(C480="750 Business promotion",
         E480-(E480/(1+4.793/100)),
         E480-(E480/(1+Dashboard!$F$4))
      )
   )
)</f>
        <v>0</v>
      </c>
      <c r="J480" s="40">
        <f>Bank3[[#This Row],[Money in/ (Money out)]]-Bank3[[#This Row],[GST/HST]]</f>
        <v>0</v>
      </c>
      <c r="L480" s="37">
        <f t="shared" si="15"/>
        <v>0</v>
      </c>
    </row>
    <row r="481" spans="4:12" x14ac:dyDescent="0.2">
      <c r="D481" s="416">
        <f>_xlfn.XLOOKUP(C:C,Table1[for Import to Bank Register dropdown],Table1[for Pivot],0,0,1)</f>
        <v>0</v>
      </c>
      <c r="E481" s="422"/>
      <c r="F481" s="160">
        <f t="shared" si="14"/>
        <v>3333333</v>
      </c>
      <c r="G481" s="394">
        <f>G480+Bank3[[#This Row],[Money in/ (Money out)]]</f>
        <v>0</v>
      </c>
      <c r="I481" s="395">
        <f>IF(OR(C481="150 Directors advances", C481="120 accounts receivable", C481="720.2 Automobile - Insurance", C481="720.3 Automobile - License", C481="870.4 Rent - Insurance", C481="870.6 Rent - Property Tax", C481="870.7 Rent - Homeoffice", C481="870.9 Rent - Water"),
   0,
   IF(Dashboard!$F$5="Quick",
      IF(OR(C481="190 Automobile",C481="200 computer hardware",C481="210 Computer software",C481="220 Quickbooks software",C481="230 Office equipment",C481="240 Office furniture"),
         E481-(E481/(1+Dashboard!$F$4)),
         0
      ),
      IF(C481="750 Business promotion",
         E481-(E481/(1+4.793/100)),
         E481-(E481/(1+Dashboard!$F$4))
      )
   )
)</f>
        <v>0</v>
      </c>
      <c r="J481" s="40">
        <f>Bank3[[#This Row],[Money in/ (Money out)]]-Bank3[[#This Row],[GST/HST]]</f>
        <v>0</v>
      </c>
      <c r="L481" s="37">
        <f t="shared" si="15"/>
        <v>0</v>
      </c>
    </row>
    <row r="482" spans="4:12" x14ac:dyDescent="0.2">
      <c r="D482" s="416">
        <f>_xlfn.XLOOKUP(C:C,Table1[for Import to Bank Register dropdown],Table1[for Pivot],0,0,1)</f>
        <v>0</v>
      </c>
      <c r="E482" s="422"/>
      <c r="F482" s="160">
        <f t="shared" si="14"/>
        <v>3333333</v>
      </c>
      <c r="G482" s="394">
        <f>G481+Bank3[[#This Row],[Money in/ (Money out)]]</f>
        <v>0</v>
      </c>
      <c r="I482" s="395">
        <f>IF(OR(C482="150 Directors advances", C482="120 accounts receivable", C482="720.2 Automobile - Insurance", C482="720.3 Automobile - License", C482="870.4 Rent - Insurance", C482="870.6 Rent - Property Tax", C482="870.7 Rent - Homeoffice", C482="870.9 Rent - Water"),
   0,
   IF(Dashboard!$F$5="Quick",
      IF(OR(C482="190 Automobile",C482="200 computer hardware",C482="210 Computer software",C482="220 Quickbooks software",C482="230 Office equipment",C482="240 Office furniture"),
         E482-(E482/(1+Dashboard!$F$4)),
         0
      ),
      IF(C482="750 Business promotion",
         E482-(E482/(1+4.793/100)),
         E482-(E482/(1+Dashboard!$F$4))
      )
   )
)</f>
        <v>0</v>
      </c>
      <c r="J482" s="40">
        <f>Bank3[[#This Row],[Money in/ (Money out)]]-Bank3[[#This Row],[GST/HST]]</f>
        <v>0</v>
      </c>
      <c r="L482" s="37">
        <f t="shared" si="15"/>
        <v>0</v>
      </c>
    </row>
    <row r="483" spans="4:12" x14ac:dyDescent="0.2">
      <c r="D483" s="416">
        <f>_xlfn.XLOOKUP(C:C,Table1[for Import to Bank Register dropdown],Table1[for Pivot],0,0,1)</f>
        <v>0</v>
      </c>
      <c r="E483" s="422"/>
      <c r="F483" s="160">
        <f t="shared" si="14"/>
        <v>3333333</v>
      </c>
      <c r="G483" s="394">
        <f>G482+Bank3[[#This Row],[Money in/ (Money out)]]</f>
        <v>0</v>
      </c>
      <c r="I483" s="395">
        <f>IF(OR(C483="150 Directors advances", C483="120 accounts receivable", C483="720.2 Automobile - Insurance", C483="720.3 Automobile - License", C483="870.4 Rent - Insurance", C483="870.6 Rent - Property Tax", C483="870.7 Rent - Homeoffice", C483="870.9 Rent - Water"),
   0,
   IF(Dashboard!$F$5="Quick",
      IF(OR(C483="190 Automobile",C483="200 computer hardware",C483="210 Computer software",C483="220 Quickbooks software",C483="230 Office equipment",C483="240 Office furniture"),
         E483-(E483/(1+Dashboard!$F$4)),
         0
      ),
      IF(C483="750 Business promotion",
         E483-(E483/(1+4.793/100)),
         E483-(E483/(1+Dashboard!$F$4))
      )
   )
)</f>
        <v>0</v>
      </c>
      <c r="J483" s="40">
        <f>Bank3[[#This Row],[Money in/ (Money out)]]-Bank3[[#This Row],[GST/HST]]</f>
        <v>0</v>
      </c>
      <c r="L483" s="37">
        <f t="shared" si="15"/>
        <v>0</v>
      </c>
    </row>
    <row r="484" spans="4:12" x14ac:dyDescent="0.2">
      <c r="D484" s="416">
        <f>_xlfn.XLOOKUP(C:C,Table1[for Import to Bank Register dropdown],Table1[for Pivot],0,0,1)</f>
        <v>0</v>
      </c>
      <c r="E484" s="422"/>
      <c r="F484" s="160">
        <f t="shared" si="14"/>
        <v>3333333</v>
      </c>
      <c r="G484" s="394">
        <f>G483+Bank3[[#This Row],[Money in/ (Money out)]]</f>
        <v>0</v>
      </c>
      <c r="I484" s="395">
        <f>IF(OR(C484="150 Directors advances", C484="120 accounts receivable", C484="720.2 Automobile - Insurance", C484="720.3 Automobile - License", C484="870.4 Rent - Insurance", C484="870.6 Rent - Property Tax", C484="870.7 Rent - Homeoffice", C484="870.9 Rent - Water"),
   0,
   IF(Dashboard!$F$5="Quick",
      IF(OR(C484="190 Automobile",C484="200 computer hardware",C484="210 Computer software",C484="220 Quickbooks software",C484="230 Office equipment",C484="240 Office furniture"),
         E484-(E484/(1+Dashboard!$F$4)),
         0
      ),
      IF(C484="750 Business promotion",
         E484-(E484/(1+4.793/100)),
         E484-(E484/(1+Dashboard!$F$4))
      )
   )
)</f>
        <v>0</v>
      </c>
      <c r="J484" s="40">
        <f>Bank3[[#This Row],[Money in/ (Money out)]]-Bank3[[#This Row],[GST/HST]]</f>
        <v>0</v>
      </c>
      <c r="L484" s="37">
        <f t="shared" si="15"/>
        <v>0</v>
      </c>
    </row>
    <row r="485" spans="4:12" x14ac:dyDescent="0.2">
      <c r="D485" s="416">
        <f>_xlfn.XLOOKUP(C:C,Table1[for Import to Bank Register dropdown],Table1[for Pivot],0,0,1)</f>
        <v>0</v>
      </c>
      <c r="E485" s="422"/>
      <c r="F485" s="160">
        <f t="shared" si="14"/>
        <v>3333333</v>
      </c>
      <c r="G485" s="394">
        <f>G484+Bank3[[#This Row],[Money in/ (Money out)]]</f>
        <v>0</v>
      </c>
      <c r="I485" s="395">
        <f>IF(OR(C485="150 Directors advances", C485="120 accounts receivable", C485="720.2 Automobile - Insurance", C485="720.3 Automobile - License", C485="870.4 Rent - Insurance", C485="870.6 Rent - Property Tax", C485="870.7 Rent - Homeoffice", C485="870.9 Rent - Water"),
   0,
   IF(Dashboard!$F$5="Quick",
      IF(OR(C485="190 Automobile",C485="200 computer hardware",C485="210 Computer software",C485="220 Quickbooks software",C485="230 Office equipment",C485="240 Office furniture"),
         E485-(E485/(1+Dashboard!$F$4)),
         0
      ),
      IF(C485="750 Business promotion",
         E485-(E485/(1+4.793/100)),
         E485-(E485/(1+Dashboard!$F$4))
      )
   )
)</f>
        <v>0</v>
      </c>
      <c r="J485" s="40">
        <f>Bank3[[#This Row],[Money in/ (Money out)]]-Bank3[[#This Row],[GST/HST]]</f>
        <v>0</v>
      </c>
      <c r="L485" s="37">
        <f t="shared" si="15"/>
        <v>0</v>
      </c>
    </row>
    <row r="486" spans="4:12" x14ac:dyDescent="0.2">
      <c r="D486" s="416">
        <f>_xlfn.XLOOKUP(C:C,Table1[for Import to Bank Register dropdown],Table1[for Pivot],0,0,1)</f>
        <v>0</v>
      </c>
      <c r="E486" s="422"/>
      <c r="F486" s="160">
        <f t="shared" si="14"/>
        <v>3333333</v>
      </c>
      <c r="G486" s="394">
        <f>G485+Bank3[[#This Row],[Money in/ (Money out)]]</f>
        <v>0</v>
      </c>
      <c r="I486" s="395">
        <f>IF(OR(C486="150 Directors advances", C486="120 accounts receivable", C486="720.2 Automobile - Insurance", C486="720.3 Automobile - License", C486="870.4 Rent - Insurance", C486="870.6 Rent - Property Tax", C486="870.7 Rent - Homeoffice", C486="870.9 Rent - Water"),
   0,
   IF(Dashboard!$F$5="Quick",
      IF(OR(C486="190 Automobile",C486="200 computer hardware",C486="210 Computer software",C486="220 Quickbooks software",C486="230 Office equipment",C486="240 Office furniture"),
         E486-(E486/(1+Dashboard!$F$4)),
         0
      ),
      IF(C486="750 Business promotion",
         E486-(E486/(1+4.793/100)),
         E486-(E486/(1+Dashboard!$F$4))
      )
   )
)</f>
        <v>0</v>
      </c>
      <c r="J486" s="40">
        <f>Bank3[[#This Row],[Money in/ (Money out)]]-Bank3[[#This Row],[GST/HST]]</f>
        <v>0</v>
      </c>
      <c r="L486" s="37">
        <f t="shared" si="15"/>
        <v>0</v>
      </c>
    </row>
    <row r="487" spans="4:12" x14ac:dyDescent="0.2">
      <c r="D487" s="416">
        <f>_xlfn.XLOOKUP(C:C,Table1[for Import to Bank Register dropdown],Table1[for Pivot],0,0,1)</f>
        <v>0</v>
      </c>
      <c r="E487" s="422"/>
      <c r="F487" s="160">
        <f t="shared" si="14"/>
        <v>3333333</v>
      </c>
      <c r="G487" s="394">
        <f>G486+Bank3[[#This Row],[Money in/ (Money out)]]</f>
        <v>0</v>
      </c>
      <c r="I487" s="395">
        <f>IF(OR(C487="150 Directors advances", C487="120 accounts receivable", C487="720.2 Automobile - Insurance", C487="720.3 Automobile - License", C487="870.4 Rent - Insurance", C487="870.6 Rent - Property Tax", C487="870.7 Rent - Homeoffice", C487="870.9 Rent - Water"),
   0,
   IF(Dashboard!$F$5="Quick",
      IF(OR(C487="190 Automobile",C487="200 computer hardware",C487="210 Computer software",C487="220 Quickbooks software",C487="230 Office equipment",C487="240 Office furniture"),
         E487-(E487/(1+Dashboard!$F$4)),
         0
      ),
      IF(C487="750 Business promotion",
         E487-(E487/(1+4.793/100)),
         E487-(E487/(1+Dashboard!$F$4))
      )
   )
)</f>
        <v>0</v>
      </c>
      <c r="J487" s="40">
        <f>Bank3[[#This Row],[Money in/ (Money out)]]-Bank3[[#This Row],[GST/HST]]</f>
        <v>0</v>
      </c>
      <c r="L487" s="37">
        <f t="shared" si="15"/>
        <v>0</v>
      </c>
    </row>
    <row r="488" spans="4:12" x14ac:dyDescent="0.2">
      <c r="D488" s="416">
        <f>_xlfn.XLOOKUP(C:C,Table1[for Import to Bank Register dropdown],Table1[for Pivot],0,0,1)</f>
        <v>0</v>
      </c>
      <c r="E488" s="422"/>
      <c r="F488" s="160">
        <f t="shared" si="14"/>
        <v>3333333</v>
      </c>
      <c r="G488" s="394">
        <f>G487+Bank3[[#This Row],[Money in/ (Money out)]]</f>
        <v>0</v>
      </c>
      <c r="I488" s="395">
        <f>IF(OR(C488="150 Directors advances", C488="120 accounts receivable", C488="720.2 Automobile - Insurance", C488="720.3 Automobile - License", C488="870.4 Rent - Insurance", C488="870.6 Rent - Property Tax", C488="870.7 Rent - Homeoffice", C488="870.9 Rent - Water"),
   0,
   IF(Dashboard!$F$5="Quick",
      IF(OR(C488="190 Automobile",C488="200 computer hardware",C488="210 Computer software",C488="220 Quickbooks software",C488="230 Office equipment",C488="240 Office furniture"),
         E488-(E488/(1+Dashboard!$F$4)),
         0
      ),
      IF(C488="750 Business promotion",
         E488-(E488/(1+4.793/100)),
         E488-(E488/(1+Dashboard!$F$4))
      )
   )
)</f>
        <v>0</v>
      </c>
      <c r="J488" s="40">
        <f>Bank3[[#This Row],[Money in/ (Money out)]]-Bank3[[#This Row],[GST/HST]]</f>
        <v>0</v>
      </c>
      <c r="L488" s="37">
        <f t="shared" si="15"/>
        <v>0</v>
      </c>
    </row>
    <row r="489" spans="4:12" x14ac:dyDescent="0.2">
      <c r="D489" s="416">
        <f>_xlfn.XLOOKUP(C:C,Table1[for Import to Bank Register dropdown],Table1[for Pivot],0,0,1)</f>
        <v>0</v>
      </c>
      <c r="E489" s="422"/>
      <c r="F489" s="160">
        <f t="shared" si="14"/>
        <v>3333333</v>
      </c>
      <c r="G489" s="394">
        <f>G488+Bank3[[#This Row],[Money in/ (Money out)]]</f>
        <v>0</v>
      </c>
      <c r="I489" s="395">
        <f>IF(OR(C489="150 Directors advances", C489="120 accounts receivable", C489="720.2 Automobile - Insurance", C489="720.3 Automobile - License", C489="870.4 Rent - Insurance", C489="870.6 Rent - Property Tax", C489="870.7 Rent - Homeoffice", C489="870.9 Rent - Water"),
   0,
   IF(Dashboard!$F$5="Quick",
      IF(OR(C489="190 Automobile",C489="200 computer hardware",C489="210 Computer software",C489="220 Quickbooks software",C489="230 Office equipment",C489="240 Office furniture"),
         E489-(E489/(1+Dashboard!$F$4)),
         0
      ),
      IF(C489="750 Business promotion",
         E489-(E489/(1+4.793/100)),
         E489-(E489/(1+Dashboard!$F$4))
      )
   )
)</f>
        <v>0</v>
      </c>
      <c r="J489" s="40">
        <f>Bank3[[#This Row],[Money in/ (Money out)]]-Bank3[[#This Row],[GST/HST]]</f>
        <v>0</v>
      </c>
      <c r="L489" s="37">
        <f t="shared" si="15"/>
        <v>0</v>
      </c>
    </row>
    <row r="490" spans="4:12" x14ac:dyDescent="0.2">
      <c r="D490" s="416">
        <f>_xlfn.XLOOKUP(C:C,Table1[for Import to Bank Register dropdown],Table1[for Pivot],0,0,1)</f>
        <v>0</v>
      </c>
      <c r="E490" s="422"/>
      <c r="F490" s="160">
        <f t="shared" si="14"/>
        <v>3333333</v>
      </c>
      <c r="G490" s="394">
        <f>G489+Bank3[[#This Row],[Money in/ (Money out)]]</f>
        <v>0</v>
      </c>
      <c r="I490" s="395">
        <f>IF(OR(C490="150 Directors advances", C490="120 accounts receivable", C490="720.2 Automobile - Insurance", C490="720.3 Automobile - License", C490="870.4 Rent - Insurance", C490="870.6 Rent - Property Tax", C490="870.7 Rent - Homeoffice", C490="870.9 Rent - Water"),
   0,
   IF(Dashboard!$F$5="Quick",
      IF(OR(C490="190 Automobile",C490="200 computer hardware",C490="210 Computer software",C490="220 Quickbooks software",C490="230 Office equipment",C490="240 Office furniture"),
         E490-(E490/(1+Dashboard!$F$4)),
         0
      ),
      IF(C490="750 Business promotion",
         E490-(E490/(1+4.793/100)),
         E490-(E490/(1+Dashboard!$F$4))
      )
   )
)</f>
        <v>0</v>
      </c>
      <c r="J490" s="40">
        <f>Bank3[[#This Row],[Money in/ (Money out)]]-Bank3[[#This Row],[GST/HST]]</f>
        <v>0</v>
      </c>
      <c r="L490" s="37">
        <f t="shared" si="15"/>
        <v>0</v>
      </c>
    </row>
    <row r="491" spans="4:12" x14ac:dyDescent="0.2">
      <c r="D491" s="416">
        <f>_xlfn.XLOOKUP(C:C,Table1[for Import to Bank Register dropdown],Table1[for Pivot],0,0,1)</f>
        <v>0</v>
      </c>
      <c r="E491" s="422"/>
      <c r="F491" s="160">
        <f t="shared" si="14"/>
        <v>3333333</v>
      </c>
      <c r="G491" s="394">
        <f>G490+Bank3[[#This Row],[Money in/ (Money out)]]</f>
        <v>0</v>
      </c>
      <c r="I491" s="395">
        <f>IF(OR(C491="150 Directors advances", C491="120 accounts receivable", C491="720.2 Automobile - Insurance", C491="720.3 Automobile - License", C491="870.4 Rent - Insurance", C491="870.6 Rent - Property Tax", C491="870.7 Rent - Homeoffice", C491="870.9 Rent - Water"),
   0,
   IF(Dashboard!$F$5="Quick",
      IF(OR(C491="190 Automobile",C491="200 computer hardware",C491="210 Computer software",C491="220 Quickbooks software",C491="230 Office equipment",C491="240 Office furniture"),
         E491-(E491/(1+Dashboard!$F$4)),
         0
      ),
      IF(C491="750 Business promotion",
         E491-(E491/(1+4.793/100)),
         E491-(E491/(1+Dashboard!$F$4))
      )
   )
)</f>
        <v>0</v>
      </c>
      <c r="J491" s="40">
        <f>Bank3[[#This Row],[Money in/ (Money out)]]-Bank3[[#This Row],[GST/HST]]</f>
        <v>0</v>
      </c>
      <c r="L491" s="37">
        <f t="shared" si="15"/>
        <v>0</v>
      </c>
    </row>
    <row r="492" spans="4:12" x14ac:dyDescent="0.2">
      <c r="D492" s="416">
        <f>_xlfn.XLOOKUP(C:C,Table1[for Import to Bank Register dropdown],Table1[for Pivot],0,0,1)</f>
        <v>0</v>
      </c>
      <c r="E492" s="422"/>
      <c r="F492" s="160">
        <f t="shared" si="14"/>
        <v>3333333</v>
      </c>
      <c r="G492" s="394">
        <f>G491+Bank3[[#This Row],[Money in/ (Money out)]]</f>
        <v>0</v>
      </c>
      <c r="I492" s="395">
        <f>IF(OR(C492="150 Directors advances", C492="120 accounts receivable", C492="720.2 Automobile - Insurance", C492="720.3 Automobile - License", C492="870.4 Rent - Insurance", C492="870.6 Rent - Property Tax", C492="870.7 Rent - Homeoffice", C492="870.9 Rent - Water"),
   0,
   IF(Dashboard!$F$5="Quick",
      IF(OR(C492="190 Automobile",C492="200 computer hardware",C492="210 Computer software",C492="220 Quickbooks software",C492="230 Office equipment",C492="240 Office furniture"),
         E492-(E492/(1+Dashboard!$F$4)),
         0
      ),
      IF(C492="750 Business promotion",
         E492-(E492/(1+4.793/100)),
         E492-(E492/(1+Dashboard!$F$4))
      )
   )
)</f>
        <v>0</v>
      </c>
      <c r="J492" s="40">
        <f>Bank3[[#This Row],[Money in/ (Money out)]]-Bank3[[#This Row],[GST/HST]]</f>
        <v>0</v>
      </c>
      <c r="L492" s="37">
        <f t="shared" si="15"/>
        <v>0</v>
      </c>
    </row>
    <row r="493" spans="4:12" x14ac:dyDescent="0.2">
      <c r="D493" s="416">
        <f>_xlfn.XLOOKUP(C:C,Table1[for Import to Bank Register dropdown],Table1[for Pivot],0,0,1)</f>
        <v>0</v>
      </c>
      <c r="E493" s="422"/>
      <c r="F493" s="160">
        <f t="shared" si="14"/>
        <v>3333333</v>
      </c>
      <c r="G493" s="394">
        <f>G492+Bank3[[#This Row],[Money in/ (Money out)]]</f>
        <v>0</v>
      </c>
      <c r="I493" s="395">
        <f>IF(OR(C493="150 Directors advances", C493="120 accounts receivable", C493="720.2 Automobile - Insurance", C493="720.3 Automobile - License", C493="870.4 Rent - Insurance", C493="870.6 Rent - Property Tax", C493="870.7 Rent - Homeoffice", C493="870.9 Rent - Water"),
   0,
   IF(Dashboard!$F$5="Quick",
      IF(OR(C493="190 Automobile",C493="200 computer hardware",C493="210 Computer software",C493="220 Quickbooks software",C493="230 Office equipment",C493="240 Office furniture"),
         E493-(E493/(1+Dashboard!$F$4)),
         0
      ),
      IF(C493="750 Business promotion",
         E493-(E493/(1+4.793/100)),
         E493-(E493/(1+Dashboard!$F$4))
      )
   )
)</f>
        <v>0</v>
      </c>
      <c r="J493" s="40">
        <f>Bank3[[#This Row],[Money in/ (Money out)]]-Bank3[[#This Row],[GST/HST]]</f>
        <v>0</v>
      </c>
      <c r="L493" s="37">
        <f t="shared" si="15"/>
        <v>0</v>
      </c>
    </row>
    <row r="494" spans="4:12" x14ac:dyDescent="0.2">
      <c r="D494" s="416">
        <f>_xlfn.XLOOKUP(C:C,Table1[for Import to Bank Register dropdown],Table1[for Pivot],0,0,1)</f>
        <v>0</v>
      </c>
      <c r="E494" s="422"/>
      <c r="F494" s="160">
        <f t="shared" si="14"/>
        <v>3333333</v>
      </c>
      <c r="G494" s="394">
        <f>G493+Bank3[[#This Row],[Money in/ (Money out)]]</f>
        <v>0</v>
      </c>
      <c r="I494" s="395">
        <f>IF(OR(C494="150 Directors advances", C494="120 accounts receivable", C494="720.2 Automobile - Insurance", C494="720.3 Automobile - License", C494="870.4 Rent - Insurance", C494="870.6 Rent - Property Tax", C494="870.7 Rent - Homeoffice", C494="870.9 Rent - Water"),
   0,
   IF(Dashboard!$F$5="Quick",
      IF(OR(C494="190 Automobile",C494="200 computer hardware",C494="210 Computer software",C494="220 Quickbooks software",C494="230 Office equipment",C494="240 Office furniture"),
         E494-(E494/(1+Dashboard!$F$4)),
         0
      ),
      IF(C494="750 Business promotion",
         E494-(E494/(1+4.793/100)),
         E494-(E494/(1+Dashboard!$F$4))
      )
   )
)</f>
        <v>0</v>
      </c>
      <c r="J494" s="40">
        <f>Bank3[[#This Row],[Money in/ (Money out)]]-Bank3[[#This Row],[GST/HST]]</f>
        <v>0</v>
      </c>
      <c r="L494" s="37">
        <f t="shared" si="15"/>
        <v>0</v>
      </c>
    </row>
    <row r="495" spans="4:12" x14ac:dyDescent="0.2">
      <c r="D495" s="416">
        <f>_xlfn.XLOOKUP(C:C,Table1[for Import to Bank Register dropdown],Table1[for Pivot],0,0,1)</f>
        <v>0</v>
      </c>
      <c r="E495" s="422"/>
      <c r="F495" s="160">
        <f t="shared" si="14"/>
        <v>3333333</v>
      </c>
      <c r="G495" s="394">
        <f>G494+Bank3[[#This Row],[Money in/ (Money out)]]</f>
        <v>0</v>
      </c>
      <c r="I495" s="395">
        <f>IF(OR(C495="150 Directors advances", C495="120 accounts receivable", C495="720.2 Automobile - Insurance", C495="720.3 Automobile - License", C495="870.4 Rent - Insurance", C495="870.6 Rent - Property Tax", C495="870.7 Rent - Homeoffice", C495="870.9 Rent - Water"),
   0,
   IF(Dashboard!$F$5="Quick",
      IF(OR(C495="190 Automobile",C495="200 computer hardware",C495="210 Computer software",C495="220 Quickbooks software",C495="230 Office equipment",C495="240 Office furniture"),
         E495-(E495/(1+Dashboard!$F$4)),
         0
      ),
      IF(C495="750 Business promotion",
         E495-(E495/(1+4.793/100)),
         E495-(E495/(1+Dashboard!$F$4))
      )
   )
)</f>
        <v>0</v>
      </c>
      <c r="J495" s="40">
        <f>Bank3[[#This Row],[Money in/ (Money out)]]-Bank3[[#This Row],[GST/HST]]</f>
        <v>0</v>
      </c>
      <c r="L495" s="37">
        <f t="shared" si="15"/>
        <v>0</v>
      </c>
    </row>
    <row r="496" spans="4:12" x14ac:dyDescent="0.2">
      <c r="D496" s="416">
        <f>_xlfn.XLOOKUP(C:C,Table1[for Import to Bank Register dropdown],Table1[for Pivot],0,0,1)</f>
        <v>0</v>
      </c>
      <c r="E496" s="422"/>
      <c r="F496" s="160">
        <f t="shared" si="14"/>
        <v>3333333</v>
      </c>
      <c r="G496" s="394">
        <f>G495+Bank3[[#This Row],[Money in/ (Money out)]]</f>
        <v>0</v>
      </c>
      <c r="I496" s="395">
        <f>IF(OR(C496="150 Directors advances", C496="120 accounts receivable", C496="720.2 Automobile - Insurance", C496="720.3 Automobile - License", C496="870.4 Rent - Insurance", C496="870.6 Rent - Property Tax", C496="870.7 Rent - Homeoffice", C496="870.9 Rent - Water"),
   0,
   IF(Dashboard!$F$5="Quick",
      IF(OR(C496="190 Automobile",C496="200 computer hardware",C496="210 Computer software",C496="220 Quickbooks software",C496="230 Office equipment",C496="240 Office furniture"),
         E496-(E496/(1+Dashboard!$F$4)),
         0
      ),
      IF(C496="750 Business promotion",
         E496-(E496/(1+4.793/100)),
         E496-(E496/(1+Dashboard!$F$4))
      )
   )
)</f>
        <v>0</v>
      </c>
      <c r="J496" s="40">
        <f>Bank3[[#This Row],[Money in/ (Money out)]]-Bank3[[#This Row],[GST/HST]]</f>
        <v>0</v>
      </c>
      <c r="L496" s="37">
        <f t="shared" si="15"/>
        <v>0</v>
      </c>
    </row>
    <row r="497" spans="4:12" x14ac:dyDescent="0.2">
      <c r="D497" s="416">
        <f>_xlfn.XLOOKUP(C:C,Table1[for Import to Bank Register dropdown],Table1[for Pivot],0,0,1)</f>
        <v>0</v>
      </c>
      <c r="E497" s="422"/>
      <c r="F497" s="160">
        <f t="shared" si="14"/>
        <v>3333333</v>
      </c>
      <c r="G497" s="394">
        <f>G496+Bank3[[#This Row],[Money in/ (Money out)]]</f>
        <v>0</v>
      </c>
      <c r="I497" s="395">
        <f>IF(OR(C497="150 Directors advances", C497="120 accounts receivable", C497="720.2 Automobile - Insurance", C497="720.3 Automobile - License", C497="870.4 Rent - Insurance", C497="870.6 Rent - Property Tax", C497="870.7 Rent - Homeoffice", C497="870.9 Rent - Water"),
   0,
   IF(Dashboard!$F$5="Quick",
      IF(OR(C497="190 Automobile",C497="200 computer hardware",C497="210 Computer software",C497="220 Quickbooks software",C497="230 Office equipment",C497="240 Office furniture"),
         E497-(E497/(1+Dashboard!$F$4)),
         0
      ),
      IF(C497="750 Business promotion",
         E497-(E497/(1+4.793/100)),
         E497-(E497/(1+Dashboard!$F$4))
      )
   )
)</f>
        <v>0</v>
      </c>
      <c r="J497" s="40">
        <f>Bank3[[#This Row],[Money in/ (Money out)]]-Bank3[[#This Row],[GST/HST]]</f>
        <v>0</v>
      </c>
      <c r="L497" s="37">
        <f t="shared" si="15"/>
        <v>0</v>
      </c>
    </row>
    <row r="498" spans="4:12" x14ac:dyDescent="0.2">
      <c r="D498" s="416">
        <f>_xlfn.XLOOKUP(C:C,Table1[for Import to Bank Register dropdown],Table1[for Pivot],0,0,1)</f>
        <v>0</v>
      </c>
      <c r="E498" s="422"/>
      <c r="F498" s="160">
        <f t="shared" si="14"/>
        <v>3333333</v>
      </c>
      <c r="G498" s="394">
        <f>G497+Bank3[[#This Row],[Money in/ (Money out)]]</f>
        <v>0</v>
      </c>
      <c r="I498" s="395">
        <f>IF(OR(C498="150 Directors advances", C498="120 accounts receivable", C498="720.2 Automobile - Insurance", C498="720.3 Automobile - License", C498="870.4 Rent - Insurance", C498="870.6 Rent - Property Tax", C498="870.7 Rent - Homeoffice", C498="870.9 Rent - Water"),
   0,
   IF(Dashboard!$F$5="Quick",
      IF(OR(C498="190 Automobile",C498="200 computer hardware",C498="210 Computer software",C498="220 Quickbooks software",C498="230 Office equipment",C498="240 Office furniture"),
         E498-(E498/(1+Dashboard!$F$4)),
         0
      ),
      IF(C498="750 Business promotion",
         E498-(E498/(1+4.793/100)),
         E498-(E498/(1+Dashboard!$F$4))
      )
   )
)</f>
        <v>0</v>
      </c>
      <c r="J498" s="40">
        <f>Bank3[[#This Row],[Money in/ (Money out)]]-Bank3[[#This Row],[GST/HST]]</f>
        <v>0</v>
      </c>
      <c r="L498" s="37">
        <f t="shared" si="15"/>
        <v>0</v>
      </c>
    </row>
    <row r="499" spans="4:12" x14ac:dyDescent="0.2">
      <c r="D499" s="416">
        <f>_xlfn.XLOOKUP(C:C,Table1[for Import to Bank Register dropdown],Table1[for Pivot],0,0,1)</f>
        <v>0</v>
      </c>
      <c r="E499" s="422"/>
      <c r="F499" s="160">
        <f t="shared" si="14"/>
        <v>3333333</v>
      </c>
      <c r="G499" s="394">
        <f>G498+Bank3[[#This Row],[Money in/ (Money out)]]</f>
        <v>0</v>
      </c>
      <c r="I499" s="395">
        <f>IF(OR(C499="150 Directors advances", C499="120 accounts receivable", C499="720.2 Automobile - Insurance", C499="720.3 Automobile - License", C499="870.4 Rent - Insurance", C499="870.6 Rent - Property Tax", C499="870.7 Rent - Homeoffice", C499="870.9 Rent - Water"),
   0,
   IF(Dashboard!$F$5="Quick",
      IF(OR(C499="190 Automobile",C499="200 computer hardware",C499="210 Computer software",C499="220 Quickbooks software",C499="230 Office equipment",C499="240 Office furniture"),
         E499-(E499/(1+Dashboard!$F$4)),
         0
      ),
      IF(C499="750 Business promotion",
         E499-(E499/(1+4.793/100)),
         E499-(E499/(1+Dashboard!$F$4))
      )
   )
)</f>
        <v>0</v>
      </c>
      <c r="J499" s="40">
        <f>Bank3[[#This Row],[Money in/ (Money out)]]-Bank3[[#This Row],[GST/HST]]</f>
        <v>0</v>
      </c>
      <c r="L499" s="37">
        <f t="shared" si="15"/>
        <v>0</v>
      </c>
    </row>
    <row r="500" spans="4:12" x14ac:dyDescent="0.2">
      <c r="D500" s="416">
        <f>_xlfn.XLOOKUP(C:C,Table1[for Import to Bank Register dropdown],Table1[for Pivot],0,0,1)</f>
        <v>0</v>
      </c>
      <c r="E500" s="422"/>
      <c r="F500" s="160">
        <f t="shared" si="14"/>
        <v>3333333</v>
      </c>
      <c r="G500" s="394">
        <f>G499+Bank3[[#This Row],[Money in/ (Money out)]]</f>
        <v>0</v>
      </c>
      <c r="I500" s="395">
        <f>IF(OR(C500="150 Directors advances", C500="120 accounts receivable", C500="720.2 Automobile - Insurance", C500="720.3 Automobile - License", C500="870.4 Rent - Insurance", C500="870.6 Rent - Property Tax", C500="870.7 Rent - Homeoffice", C500="870.9 Rent - Water"),
   0,
   IF(Dashboard!$F$5="Quick",
      IF(OR(C500="190 Automobile",C500="200 computer hardware",C500="210 Computer software",C500="220 Quickbooks software",C500="230 Office equipment",C500="240 Office furniture"),
         E500-(E500/(1+Dashboard!$F$4)),
         0
      ),
      IF(C500="750 Business promotion",
         E500-(E500/(1+4.793/100)),
         E500-(E500/(1+Dashboard!$F$4))
      )
   )
)</f>
        <v>0</v>
      </c>
      <c r="J500" s="40">
        <f>Bank3[[#This Row],[Money in/ (Money out)]]-Bank3[[#This Row],[GST/HST]]</f>
        <v>0</v>
      </c>
      <c r="L500" s="37">
        <f t="shared" si="15"/>
        <v>0</v>
      </c>
    </row>
    <row r="501" spans="4:12" x14ac:dyDescent="0.2">
      <c r="D501" s="416">
        <f>_xlfn.XLOOKUP(C:C,Table1[for Import to Bank Register dropdown],Table1[for Pivot],0,0,1)</f>
        <v>0</v>
      </c>
      <c r="E501" s="422"/>
      <c r="F501" s="160">
        <f t="shared" si="14"/>
        <v>3333333</v>
      </c>
      <c r="G501" s="394">
        <f>G500+Bank3[[#This Row],[Money in/ (Money out)]]</f>
        <v>0</v>
      </c>
      <c r="I501" s="395">
        <f>IF(OR(C501="150 Directors advances", C501="120 accounts receivable", C501="720.2 Automobile - Insurance", C501="720.3 Automobile - License", C501="870.4 Rent - Insurance", C501="870.6 Rent - Property Tax", C501="870.7 Rent - Homeoffice", C501="870.9 Rent - Water"),
   0,
   IF(Dashboard!$F$5="Quick",
      IF(OR(C501="190 Automobile",C501="200 computer hardware",C501="210 Computer software",C501="220 Quickbooks software",C501="230 Office equipment",C501="240 Office furniture"),
         E501-(E501/(1+Dashboard!$F$4)),
         0
      ),
      IF(C501="750 Business promotion",
         E501-(E501/(1+4.793/100)),
         E501-(E501/(1+Dashboard!$F$4))
      )
   )
)</f>
        <v>0</v>
      </c>
      <c r="J501" s="40">
        <f>Bank3[[#This Row],[Money in/ (Money out)]]-Bank3[[#This Row],[GST/HST]]</f>
        <v>0</v>
      </c>
      <c r="L501" s="37">
        <f t="shared" si="15"/>
        <v>0</v>
      </c>
    </row>
    <row r="502" spans="4:12" x14ac:dyDescent="0.2">
      <c r="D502" s="416">
        <f>_xlfn.XLOOKUP(C:C,Table1[for Import to Bank Register dropdown],Table1[for Pivot],0,0,1)</f>
        <v>0</v>
      </c>
      <c r="E502" s="422"/>
      <c r="F502" s="160">
        <f t="shared" si="14"/>
        <v>3333333</v>
      </c>
      <c r="G502" s="394">
        <f>G501+Bank3[[#This Row],[Money in/ (Money out)]]</f>
        <v>0</v>
      </c>
      <c r="I502" s="395">
        <f>IF(OR(C502="150 Directors advances", C502="120 accounts receivable", C502="720.2 Automobile - Insurance", C502="720.3 Automobile - License", C502="870.4 Rent - Insurance", C502="870.6 Rent - Property Tax", C502="870.7 Rent - Homeoffice", C502="870.9 Rent - Water"),
   0,
   IF(Dashboard!$F$5="Quick",
      IF(OR(C502="190 Automobile",C502="200 computer hardware",C502="210 Computer software",C502="220 Quickbooks software",C502="230 Office equipment",C502="240 Office furniture"),
         E502-(E502/(1+Dashboard!$F$4)),
         0
      ),
      IF(C502="750 Business promotion",
         E502-(E502/(1+4.793/100)),
         E502-(E502/(1+Dashboard!$F$4))
      )
   )
)</f>
        <v>0</v>
      </c>
      <c r="J502" s="40">
        <f>Bank3[[#This Row],[Money in/ (Money out)]]-Bank3[[#This Row],[GST/HST]]</f>
        <v>0</v>
      </c>
      <c r="L502" s="37">
        <f t="shared" si="15"/>
        <v>0</v>
      </c>
    </row>
    <row r="503" spans="4:12" x14ac:dyDescent="0.2">
      <c r="D503" s="416">
        <f>_xlfn.XLOOKUP(C:C,Table1[for Import to Bank Register dropdown],Table1[for Pivot],0,0,1)</f>
        <v>0</v>
      </c>
      <c r="E503" s="422"/>
      <c r="F503" s="160">
        <f t="shared" si="14"/>
        <v>3333333</v>
      </c>
      <c r="G503" s="394">
        <f>G502+Bank3[[#This Row],[Money in/ (Money out)]]</f>
        <v>0</v>
      </c>
      <c r="I503" s="395">
        <f>IF(OR(C503="150 Directors advances", C503="120 accounts receivable", C503="720.2 Automobile - Insurance", C503="720.3 Automobile - License", C503="870.4 Rent - Insurance", C503="870.6 Rent - Property Tax", C503="870.7 Rent - Homeoffice", C503="870.9 Rent - Water"),
   0,
   IF(Dashboard!$F$5="Quick",
      IF(OR(C503="190 Automobile",C503="200 computer hardware",C503="210 Computer software",C503="220 Quickbooks software",C503="230 Office equipment",C503="240 Office furniture"),
         E503-(E503/(1+Dashboard!$F$4)),
         0
      ),
      IF(C503="750 Business promotion",
         E503-(E503/(1+4.793/100)),
         E503-(E503/(1+Dashboard!$F$4))
      )
   )
)</f>
        <v>0</v>
      </c>
      <c r="J503" s="40">
        <f>Bank3[[#This Row],[Money in/ (Money out)]]-Bank3[[#This Row],[GST/HST]]</f>
        <v>0</v>
      </c>
      <c r="L503" s="37">
        <f t="shared" si="15"/>
        <v>0</v>
      </c>
    </row>
    <row r="504" spans="4:12" x14ac:dyDescent="0.2">
      <c r="D504" s="416">
        <f>_xlfn.XLOOKUP(C:C,Table1[for Import to Bank Register dropdown],Table1[for Pivot],0,0,1)</f>
        <v>0</v>
      </c>
      <c r="E504" s="422"/>
      <c r="F504" s="160">
        <f t="shared" si="14"/>
        <v>3333333</v>
      </c>
      <c r="G504" s="394">
        <f>G503+Bank3[[#This Row],[Money in/ (Money out)]]</f>
        <v>0</v>
      </c>
      <c r="I504" s="395">
        <f>IF(OR(C504="150 Directors advances", C504="120 accounts receivable", C504="720.2 Automobile - Insurance", C504="720.3 Automobile - License", C504="870.4 Rent - Insurance", C504="870.6 Rent - Property Tax", C504="870.7 Rent - Homeoffice", C504="870.9 Rent - Water"),
   0,
   IF(Dashboard!$F$5="Quick",
      IF(OR(C504="190 Automobile",C504="200 computer hardware",C504="210 Computer software",C504="220 Quickbooks software",C504="230 Office equipment",C504="240 Office furniture"),
         E504-(E504/(1+Dashboard!$F$4)),
         0
      ),
      IF(C504="750 Business promotion",
         E504-(E504/(1+4.793/100)),
         E504-(E504/(1+Dashboard!$F$4))
      )
   )
)</f>
        <v>0</v>
      </c>
      <c r="J504" s="40">
        <f>Bank3[[#This Row],[Money in/ (Money out)]]-Bank3[[#This Row],[GST/HST]]</f>
        <v>0</v>
      </c>
      <c r="L504" s="37">
        <f t="shared" si="15"/>
        <v>0</v>
      </c>
    </row>
    <row r="505" spans="4:12" x14ac:dyDescent="0.2">
      <c r="D505" s="416">
        <f>_xlfn.XLOOKUP(C:C,Table1[for Import to Bank Register dropdown],Table1[for Pivot],0,0,1)</f>
        <v>0</v>
      </c>
      <c r="E505" s="422"/>
      <c r="F505" s="160">
        <f t="shared" si="14"/>
        <v>3333333</v>
      </c>
      <c r="G505" s="394">
        <f>G504+Bank3[[#This Row],[Money in/ (Money out)]]</f>
        <v>0</v>
      </c>
      <c r="I505" s="395">
        <f>IF(OR(C505="150 Directors advances", C505="120 accounts receivable", C505="720.2 Automobile - Insurance", C505="720.3 Automobile - License", C505="870.4 Rent - Insurance", C505="870.6 Rent - Property Tax", C505="870.7 Rent - Homeoffice", C505="870.9 Rent - Water"),
   0,
   IF(Dashboard!$F$5="Quick",
      IF(OR(C505="190 Automobile",C505="200 computer hardware",C505="210 Computer software",C505="220 Quickbooks software",C505="230 Office equipment",C505="240 Office furniture"),
         E505-(E505/(1+Dashboard!$F$4)),
         0
      ),
      IF(C505="750 Business promotion",
         E505-(E505/(1+4.793/100)),
         E505-(E505/(1+Dashboard!$F$4))
      )
   )
)</f>
        <v>0</v>
      </c>
      <c r="J505" s="40">
        <f>Bank3[[#This Row],[Money in/ (Money out)]]-Bank3[[#This Row],[GST/HST]]</f>
        <v>0</v>
      </c>
      <c r="L505" s="37">
        <f t="shared" si="15"/>
        <v>0</v>
      </c>
    </row>
    <row r="506" spans="4:12" x14ac:dyDescent="0.2">
      <c r="D506" s="416">
        <f>_xlfn.XLOOKUP(C:C,Table1[for Import to Bank Register dropdown],Table1[for Pivot],0,0,1)</f>
        <v>0</v>
      </c>
      <c r="E506" s="422"/>
      <c r="F506" s="160">
        <f t="shared" si="14"/>
        <v>3333333</v>
      </c>
      <c r="G506" s="394">
        <f>G505+Bank3[[#This Row],[Money in/ (Money out)]]</f>
        <v>0</v>
      </c>
      <c r="I506" s="395">
        <f>IF(OR(C506="150 Directors advances", C506="120 accounts receivable", C506="720.2 Automobile - Insurance", C506="720.3 Automobile - License", C506="870.4 Rent - Insurance", C506="870.6 Rent - Property Tax", C506="870.7 Rent - Homeoffice", C506="870.9 Rent - Water"),
   0,
   IF(Dashboard!$F$5="Quick",
      IF(OR(C506="190 Automobile",C506="200 computer hardware",C506="210 Computer software",C506="220 Quickbooks software",C506="230 Office equipment",C506="240 Office furniture"),
         E506-(E506/(1+Dashboard!$F$4)),
         0
      ),
      IF(C506="750 Business promotion",
         E506-(E506/(1+4.793/100)),
         E506-(E506/(1+Dashboard!$F$4))
      )
   )
)</f>
        <v>0</v>
      </c>
      <c r="J506" s="40">
        <f>Bank3[[#This Row],[Money in/ (Money out)]]-Bank3[[#This Row],[GST/HST]]</f>
        <v>0</v>
      </c>
      <c r="L506" s="37">
        <f t="shared" si="15"/>
        <v>0</v>
      </c>
    </row>
    <row r="507" spans="4:12" x14ac:dyDescent="0.2">
      <c r="D507" s="416">
        <f>_xlfn.XLOOKUP(C:C,Table1[for Import to Bank Register dropdown],Table1[for Pivot],0,0,1)</f>
        <v>0</v>
      </c>
      <c r="E507" s="422"/>
      <c r="F507" s="160">
        <f t="shared" si="14"/>
        <v>3333333</v>
      </c>
      <c r="G507" s="394">
        <f>G506+Bank3[[#This Row],[Money in/ (Money out)]]</f>
        <v>0</v>
      </c>
      <c r="I507" s="395">
        <f>IF(OR(C507="150 Directors advances", C507="120 accounts receivable", C507="720.2 Automobile - Insurance", C507="720.3 Automobile - License", C507="870.4 Rent - Insurance", C507="870.6 Rent - Property Tax", C507="870.7 Rent - Homeoffice", C507="870.9 Rent - Water"),
   0,
   IF(Dashboard!$F$5="Quick",
      IF(OR(C507="190 Automobile",C507="200 computer hardware",C507="210 Computer software",C507="220 Quickbooks software",C507="230 Office equipment",C507="240 Office furniture"),
         E507-(E507/(1+Dashboard!$F$4)),
         0
      ),
      IF(C507="750 Business promotion",
         E507-(E507/(1+4.793/100)),
         E507-(E507/(1+Dashboard!$F$4))
      )
   )
)</f>
        <v>0</v>
      </c>
      <c r="J507" s="40">
        <f>Bank3[[#This Row],[Money in/ (Money out)]]-Bank3[[#This Row],[GST/HST]]</f>
        <v>0</v>
      </c>
      <c r="L507" s="37">
        <f t="shared" si="15"/>
        <v>0</v>
      </c>
    </row>
    <row r="508" spans="4:12" x14ac:dyDescent="0.2">
      <c r="D508" s="416">
        <f>_xlfn.XLOOKUP(C:C,Table1[for Import to Bank Register dropdown],Table1[for Pivot],0,0,1)</f>
        <v>0</v>
      </c>
      <c r="E508" s="422"/>
      <c r="F508" s="160">
        <f t="shared" si="14"/>
        <v>3333333</v>
      </c>
      <c r="G508" s="394">
        <f>G507+Bank3[[#This Row],[Money in/ (Money out)]]</f>
        <v>0</v>
      </c>
      <c r="I508" s="395">
        <f>IF(OR(C508="150 Directors advances", C508="120 accounts receivable", C508="720.2 Automobile - Insurance", C508="720.3 Automobile - License", C508="870.4 Rent - Insurance", C508="870.6 Rent - Property Tax", C508="870.7 Rent - Homeoffice", C508="870.9 Rent - Water"),
   0,
   IF(Dashboard!$F$5="Quick",
      IF(OR(C508="190 Automobile",C508="200 computer hardware",C508="210 Computer software",C508="220 Quickbooks software",C508="230 Office equipment",C508="240 Office furniture"),
         E508-(E508/(1+Dashboard!$F$4)),
         0
      ),
      IF(C508="750 Business promotion",
         E508-(E508/(1+4.793/100)),
         E508-(E508/(1+Dashboard!$F$4))
      )
   )
)</f>
        <v>0</v>
      </c>
      <c r="J508" s="40">
        <f>Bank3[[#This Row],[Money in/ (Money out)]]-Bank3[[#This Row],[GST/HST]]</f>
        <v>0</v>
      </c>
      <c r="L508" s="37">
        <f t="shared" si="15"/>
        <v>0</v>
      </c>
    </row>
    <row r="509" spans="4:12" x14ac:dyDescent="0.2">
      <c r="D509" s="416">
        <f>_xlfn.XLOOKUP(C:C,Table1[for Import to Bank Register dropdown],Table1[for Pivot],0,0,1)</f>
        <v>0</v>
      </c>
      <c r="E509" s="422"/>
      <c r="F509" s="160">
        <f t="shared" si="14"/>
        <v>3333333</v>
      </c>
      <c r="G509" s="394">
        <f>G508+Bank3[[#This Row],[Money in/ (Money out)]]</f>
        <v>0</v>
      </c>
      <c r="I509" s="395">
        <f>IF(OR(C509="150 Directors advances", C509="120 accounts receivable", C509="720.2 Automobile - Insurance", C509="720.3 Automobile - License", C509="870.4 Rent - Insurance", C509="870.6 Rent - Property Tax", C509="870.7 Rent - Homeoffice", C509="870.9 Rent - Water"),
   0,
   IF(Dashboard!$F$5="Quick",
      IF(OR(C509="190 Automobile",C509="200 computer hardware",C509="210 Computer software",C509="220 Quickbooks software",C509="230 Office equipment",C509="240 Office furniture"),
         E509-(E509/(1+Dashboard!$F$4)),
         0
      ),
      IF(C509="750 Business promotion",
         E509-(E509/(1+4.793/100)),
         E509-(E509/(1+Dashboard!$F$4))
      )
   )
)</f>
        <v>0</v>
      </c>
      <c r="J509" s="40">
        <f>Bank3[[#This Row],[Money in/ (Money out)]]-Bank3[[#This Row],[GST/HST]]</f>
        <v>0</v>
      </c>
      <c r="L509" s="37">
        <f t="shared" si="15"/>
        <v>0</v>
      </c>
    </row>
    <row r="510" spans="4:12" x14ac:dyDescent="0.2">
      <c r="D510" s="416">
        <f>_xlfn.XLOOKUP(C:C,Table1[for Import to Bank Register dropdown],Table1[for Pivot],0,0,1)</f>
        <v>0</v>
      </c>
      <c r="E510" s="422"/>
      <c r="F510" s="160">
        <f t="shared" si="14"/>
        <v>3333333</v>
      </c>
      <c r="G510" s="394">
        <f>G509+Bank3[[#This Row],[Money in/ (Money out)]]</f>
        <v>0</v>
      </c>
      <c r="I510" s="395">
        <f>IF(OR(C510="150 Directors advances", C510="120 accounts receivable", C510="720.2 Automobile - Insurance", C510="720.3 Automobile - License", C510="870.4 Rent - Insurance", C510="870.6 Rent - Property Tax", C510="870.7 Rent - Homeoffice", C510="870.9 Rent - Water"),
   0,
   IF(Dashboard!$F$5="Quick",
      IF(OR(C510="190 Automobile",C510="200 computer hardware",C510="210 Computer software",C510="220 Quickbooks software",C510="230 Office equipment",C510="240 Office furniture"),
         E510-(E510/(1+Dashboard!$F$4)),
         0
      ),
      IF(C510="750 Business promotion",
         E510-(E510/(1+4.793/100)),
         E510-(E510/(1+Dashboard!$F$4))
      )
   )
)</f>
        <v>0</v>
      </c>
      <c r="J510" s="40">
        <f>Bank3[[#This Row],[Money in/ (Money out)]]-Bank3[[#This Row],[GST/HST]]</f>
        <v>0</v>
      </c>
      <c r="L510" s="37">
        <f t="shared" si="15"/>
        <v>0</v>
      </c>
    </row>
    <row r="511" spans="4:12" x14ac:dyDescent="0.2">
      <c r="D511" s="416">
        <f>_xlfn.XLOOKUP(C:C,Table1[for Import to Bank Register dropdown],Table1[for Pivot],0,0,1)</f>
        <v>0</v>
      </c>
      <c r="E511" s="422"/>
      <c r="F511" s="160">
        <f t="shared" si="14"/>
        <v>3333333</v>
      </c>
      <c r="G511" s="394">
        <f>G510+Bank3[[#This Row],[Money in/ (Money out)]]</f>
        <v>0</v>
      </c>
      <c r="I511" s="395">
        <f>IF(OR(C511="150 Directors advances", C511="120 accounts receivable", C511="720.2 Automobile - Insurance", C511="720.3 Automobile - License", C511="870.4 Rent - Insurance", C511="870.6 Rent - Property Tax", C511="870.7 Rent - Homeoffice", C511="870.9 Rent - Water"),
   0,
   IF(Dashboard!$F$5="Quick",
      IF(OR(C511="190 Automobile",C511="200 computer hardware",C511="210 Computer software",C511="220 Quickbooks software",C511="230 Office equipment",C511="240 Office furniture"),
         E511-(E511/(1+Dashboard!$F$4)),
         0
      ),
      IF(C511="750 Business promotion",
         E511-(E511/(1+4.793/100)),
         E511-(E511/(1+Dashboard!$F$4))
      )
   )
)</f>
        <v>0</v>
      </c>
      <c r="J511" s="40">
        <f>Bank3[[#This Row],[Money in/ (Money out)]]-Bank3[[#This Row],[GST/HST]]</f>
        <v>0</v>
      </c>
      <c r="L511" s="37">
        <f t="shared" si="15"/>
        <v>0</v>
      </c>
    </row>
    <row r="512" spans="4:12" x14ac:dyDescent="0.2">
      <c r="D512" s="416">
        <f>_xlfn.XLOOKUP(C:C,Table1[for Import to Bank Register dropdown],Table1[for Pivot],0,0,1)</f>
        <v>0</v>
      </c>
      <c r="E512" s="422"/>
      <c r="F512" s="160">
        <f t="shared" si="14"/>
        <v>3333333</v>
      </c>
      <c r="G512" s="394">
        <f>G511+Bank3[[#This Row],[Money in/ (Money out)]]</f>
        <v>0</v>
      </c>
      <c r="I512" s="395">
        <f>IF(OR(C512="150 Directors advances", C512="120 accounts receivable", C512="720.2 Automobile - Insurance", C512="720.3 Automobile - License", C512="870.4 Rent - Insurance", C512="870.6 Rent - Property Tax", C512="870.7 Rent - Homeoffice", C512="870.9 Rent - Water"),
   0,
   IF(Dashboard!$F$5="Quick",
      IF(OR(C512="190 Automobile",C512="200 computer hardware",C512="210 Computer software",C512="220 Quickbooks software",C512="230 Office equipment",C512="240 Office furniture"),
         E512-(E512/(1+Dashboard!$F$4)),
         0
      ),
      IF(C512="750 Business promotion",
         E512-(E512/(1+4.793/100)),
         E512-(E512/(1+Dashboard!$F$4))
      )
   )
)</f>
        <v>0</v>
      </c>
      <c r="J512" s="40">
        <f>Bank3[[#This Row],[Money in/ (Money out)]]-Bank3[[#This Row],[GST/HST]]</f>
        <v>0</v>
      </c>
      <c r="L512" s="37">
        <f t="shared" si="15"/>
        <v>0</v>
      </c>
    </row>
    <row r="513" spans="4:12" x14ac:dyDescent="0.2">
      <c r="D513" s="416">
        <f>_xlfn.XLOOKUP(C:C,Table1[for Import to Bank Register dropdown],Table1[for Pivot],0,0,1)</f>
        <v>0</v>
      </c>
      <c r="E513" s="422"/>
      <c r="F513" s="160">
        <f t="shared" si="14"/>
        <v>3333333</v>
      </c>
      <c r="G513" s="394">
        <f>G512+Bank3[[#This Row],[Money in/ (Money out)]]</f>
        <v>0</v>
      </c>
      <c r="I513" s="395">
        <f>IF(OR(C513="150 Directors advances", C513="120 accounts receivable", C513="720.2 Automobile - Insurance", C513="720.3 Automobile - License", C513="870.4 Rent - Insurance", C513="870.6 Rent - Property Tax", C513="870.7 Rent - Homeoffice", C513="870.9 Rent - Water"),
   0,
   IF(Dashboard!$F$5="Quick",
      IF(OR(C513="190 Automobile",C513="200 computer hardware",C513="210 Computer software",C513="220 Quickbooks software",C513="230 Office equipment",C513="240 Office furniture"),
         E513-(E513/(1+Dashboard!$F$4)),
         0
      ),
      IF(C513="750 Business promotion",
         E513-(E513/(1+4.793/100)),
         E513-(E513/(1+Dashboard!$F$4))
      )
   )
)</f>
        <v>0</v>
      </c>
      <c r="J513" s="40">
        <f>Bank3[[#This Row],[Money in/ (Money out)]]-Bank3[[#This Row],[GST/HST]]</f>
        <v>0</v>
      </c>
      <c r="L513" s="37">
        <f t="shared" si="15"/>
        <v>0</v>
      </c>
    </row>
    <row r="514" spans="4:12" x14ac:dyDescent="0.2">
      <c r="D514" s="416">
        <f>_xlfn.XLOOKUP(C:C,Table1[for Import to Bank Register dropdown],Table1[for Pivot],0,0,1)</f>
        <v>0</v>
      </c>
      <c r="E514" s="422"/>
      <c r="F514" s="160">
        <f t="shared" si="14"/>
        <v>3333333</v>
      </c>
      <c r="G514" s="394">
        <f>G513+Bank3[[#This Row],[Money in/ (Money out)]]</f>
        <v>0</v>
      </c>
      <c r="I514" s="395">
        <f>IF(OR(C514="150 Directors advances", C514="120 accounts receivable", C514="720.2 Automobile - Insurance", C514="720.3 Automobile - License", C514="870.4 Rent - Insurance", C514="870.6 Rent - Property Tax", C514="870.7 Rent - Homeoffice", C514="870.9 Rent - Water"),
   0,
   IF(Dashboard!$F$5="Quick",
      IF(OR(C514="190 Automobile",C514="200 computer hardware",C514="210 Computer software",C514="220 Quickbooks software",C514="230 Office equipment",C514="240 Office furniture"),
         E514-(E514/(1+Dashboard!$F$4)),
         0
      ),
      IF(C514="750 Business promotion",
         E514-(E514/(1+4.793/100)),
         E514-(E514/(1+Dashboard!$F$4))
      )
   )
)</f>
        <v>0</v>
      </c>
      <c r="J514" s="40">
        <f>Bank3[[#This Row],[Money in/ (Money out)]]-Bank3[[#This Row],[GST/HST]]</f>
        <v>0</v>
      </c>
      <c r="L514" s="37">
        <f t="shared" si="15"/>
        <v>0</v>
      </c>
    </row>
    <row r="515" spans="4:12" x14ac:dyDescent="0.2">
      <c r="D515" s="416">
        <f>_xlfn.XLOOKUP(C:C,Table1[for Import to Bank Register dropdown],Table1[for Pivot],0,0,1)</f>
        <v>0</v>
      </c>
      <c r="E515" s="422"/>
      <c r="F515" s="160">
        <f t="shared" si="14"/>
        <v>3333333</v>
      </c>
      <c r="G515" s="394">
        <f>G514+Bank3[[#This Row],[Money in/ (Money out)]]</f>
        <v>0</v>
      </c>
      <c r="I515" s="395">
        <f>IF(OR(C515="150 Directors advances", C515="120 accounts receivable", C515="720.2 Automobile - Insurance", C515="720.3 Automobile - License", C515="870.4 Rent - Insurance", C515="870.6 Rent - Property Tax", C515="870.7 Rent - Homeoffice", C515="870.9 Rent - Water"),
   0,
   IF(Dashboard!$F$5="Quick",
      IF(OR(C515="190 Automobile",C515="200 computer hardware",C515="210 Computer software",C515="220 Quickbooks software",C515="230 Office equipment",C515="240 Office furniture"),
         E515-(E515/(1+Dashboard!$F$4)),
         0
      ),
      IF(C515="750 Business promotion",
         E515-(E515/(1+4.793/100)),
         E515-(E515/(1+Dashboard!$F$4))
      )
   )
)</f>
        <v>0</v>
      </c>
      <c r="J515" s="40">
        <f>Bank3[[#This Row],[Money in/ (Money out)]]-Bank3[[#This Row],[GST/HST]]</f>
        <v>0</v>
      </c>
      <c r="L515" s="37">
        <f t="shared" si="15"/>
        <v>0</v>
      </c>
    </row>
    <row r="516" spans="4:12" x14ac:dyDescent="0.2">
      <c r="D516" s="416">
        <f>_xlfn.XLOOKUP(C:C,Table1[for Import to Bank Register dropdown],Table1[for Pivot],0,0,1)</f>
        <v>0</v>
      </c>
      <c r="E516" s="422"/>
      <c r="F516" s="160">
        <f t="shared" si="14"/>
        <v>3333333</v>
      </c>
      <c r="G516" s="394">
        <f>G515+Bank3[[#This Row],[Money in/ (Money out)]]</f>
        <v>0</v>
      </c>
      <c r="I516" s="395">
        <f>IF(OR(C516="150 Directors advances", C516="120 accounts receivable", C516="720.2 Automobile - Insurance", C516="720.3 Automobile - License", C516="870.4 Rent - Insurance", C516="870.6 Rent - Property Tax", C516="870.7 Rent - Homeoffice", C516="870.9 Rent - Water"),
   0,
   IF(Dashboard!$F$5="Quick",
      IF(OR(C516="190 Automobile",C516="200 computer hardware",C516="210 Computer software",C516="220 Quickbooks software",C516="230 Office equipment",C516="240 Office furniture"),
         E516-(E516/(1+Dashboard!$F$4)),
         0
      ),
      IF(C516="750 Business promotion",
         E516-(E516/(1+4.793/100)),
         E516-(E516/(1+Dashboard!$F$4))
      )
   )
)</f>
        <v>0</v>
      </c>
      <c r="J516" s="40">
        <f>Bank3[[#This Row],[Money in/ (Money out)]]-Bank3[[#This Row],[GST/HST]]</f>
        <v>0</v>
      </c>
      <c r="L516" s="37">
        <f t="shared" si="15"/>
        <v>0</v>
      </c>
    </row>
    <row r="517" spans="4:12" x14ac:dyDescent="0.2">
      <c r="D517" s="416">
        <f>_xlfn.XLOOKUP(C:C,Table1[for Import to Bank Register dropdown],Table1[for Pivot],0,0,1)</f>
        <v>0</v>
      </c>
      <c r="E517" s="422"/>
      <c r="F517" s="160">
        <f t="shared" si="14"/>
        <v>3333333</v>
      </c>
      <c r="G517" s="394">
        <f>G516+Bank3[[#This Row],[Money in/ (Money out)]]</f>
        <v>0</v>
      </c>
      <c r="I517" s="395">
        <f>IF(OR(C517="150 Directors advances", C517="120 accounts receivable", C517="720.2 Automobile - Insurance", C517="720.3 Automobile - License", C517="870.4 Rent - Insurance", C517="870.6 Rent - Property Tax", C517="870.7 Rent - Homeoffice", C517="870.9 Rent - Water"),
   0,
   IF(Dashboard!$F$5="Quick",
      IF(OR(C517="190 Automobile",C517="200 computer hardware",C517="210 Computer software",C517="220 Quickbooks software",C517="230 Office equipment",C517="240 Office furniture"),
         E517-(E517/(1+Dashboard!$F$4)),
         0
      ),
      IF(C517="750 Business promotion",
         E517-(E517/(1+4.793/100)),
         E517-(E517/(1+Dashboard!$F$4))
      )
   )
)</f>
        <v>0</v>
      </c>
      <c r="J517" s="40">
        <f>Bank3[[#This Row],[Money in/ (Money out)]]-Bank3[[#This Row],[GST/HST]]</f>
        <v>0</v>
      </c>
      <c r="L517" s="37">
        <f t="shared" si="15"/>
        <v>0</v>
      </c>
    </row>
    <row r="518" spans="4:12" x14ac:dyDescent="0.2">
      <c r="D518" s="416">
        <f>_xlfn.XLOOKUP(C:C,Table1[for Import to Bank Register dropdown],Table1[for Pivot],0,0,1)</f>
        <v>0</v>
      </c>
      <c r="E518" s="422"/>
      <c r="F518" s="160">
        <f t="shared" ref="F518:F581" si="16">$E$2</f>
        <v>3333333</v>
      </c>
      <c r="G518" s="394">
        <f>G517+Bank3[[#This Row],[Money in/ (Money out)]]</f>
        <v>0</v>
      </c>
      <c r="I518" s="395">
        <f>IF(OR(C518="150 Directors advances", C518="120 accounts receivable", C518="720.2 Automobile - Insurance", C518="720.3 Automobile - License", C518="870.4 Rent - Insurance", C518="870.6 Rent - Property Tax", C518="870.7 Rent - Homeoffice", C518="870.9 Rent - Water"),
   0,
   IF(Dashboard!$F$5="Quick",
      IF(OR(C518="190 Automobile",C518="200 computer hardware",C518="210 Computer software",C518="220 Quickbooks software",C518="230 Office equipment",C518="240 Office furniture"),
         E518-(E518/(1+Dashboard!$F$4)),
         0
      ),
      IF(C518="750 Business promotion",
         E518-(E518/(1+4.793/100)),
         E518-(E518/(1+Dashboard!$F$4))
      )
   )
)</f>
        <v>0</v>
      </c>
      <c r="J518" s="40">
        <f>Bank3[[#This Row],[Money in/ (Money out)]]-Bank3[[#This Row],[GST/HST]]</f>
        <v>0</v>
      </c>
      <c r="L518" s="37">
        <f t="shared" si="15"/>
        <v>0</v>
      </c>
    </row>
    <row r="519" spans="4:12" x14ac:dyDescent="0.2">
      <c r="D519" s="416">
        <f>_xlfn.XLOOKUP(C:C,Table1[for Import to Bank Register dropdown],Table1[for Pivot],0,0,1)</f>
        <v>0</v>
      </c>
      <c r="E519" s="422"/>
      <c r="F519" s="160">
        <f t="shared" si="16"/>
        <v>3333333</v>
      </c>
      <c r="G519" s="394">
        <f>G518+Bank3[[#This Row],[Money in/ (Money out)]]</f>
        <v>0</v>
      </c>
      <c r="I519" s="395">
        <f>IF(OR(C519="150 Directors advances", C519="120 accounts receivable", C519="720.2 Automobile - Insurance", C519="720.3 Automobile - License", C519="870.4 Rent - Insurance", C519="870.6 Rent - Property Tax", C519="870.7 Rent - Homeoffice", C519="870.9 Rent - Water"),
   0,
   IF(Dashboard!$F$5="Quick",
      IF(OR(C519="190 Automobile",C519="200 computer hardware",C519="210 Computer software",C519="220 Quickbooks software",C519="230 Office equipment",C519="240 Office furniture"),
         E519-(E519/(1+Dashboard!$F$4)),
         0
      ),
      IF(C519="750 Business promotion",
         E519-(E519/(1+4.793/100)),
         E519-(E519/(1+Dashboard!$F$4))
      )
   )
)</f>
        <v>0</v>
      </c>
      <c r="J519" s="40">
        <f>Bank3[[#This Row],[Money in/ (Money out)]]-Bank3[[#This Row],[GST/HST]]</f>
        <v>0</v>
      </c>
      <c r="L519" s="37">
        <f t="shared" ref="L519:L582" si="17">$L$3</f>
        <v>0</v>
      </c>
    </row>
    <row r="520" spans="4:12" x14ac:dyDescent="0.2">
      <c r="D520" s="416">
        <f>_xlfn.XLOOKUP(C:C,Table1[for Import to Bank Register dropdown],Table1[for Pivot],0,0,1)</f>
        <v>0</v>
      </c>
      <c r="E520" s="422"/>
      <c r="F520" s="160">
        <f t="shared" si="16"/>
        <v>3333333</v>
      </c>
      <c r="G520" s="394">
        <f>G519+Bank3[[#This Row],[Money in/ (Money out)]]</f>
        <v>0</v>
      </c>
      <c r="I520" s="395">
        <f>IF(OR(C520="150 Directors advances", C520="120 accounts receivable", C520="720.2 Automobile - Insurance", C520="720.3 Automobile - License", C520="870.4 Rent - Insurance", C520="870.6 Rent - Property Tax", C520="870.7 Rent - Homeoffice", C520="870.9 Rent - Water"),
   0,
   IF(Dashboard!$F$5="Quick",
      IF(OR(C520="190 Automobile",C520="200 computer hardware",C520="210 Computer software",C520="220 Quickbooks software",C520="230 Office equipment",C520="240 Office furniture"),
         E520-(E520/(1+Dashboard!$F$4)),
         0
      ),
      IF(C520="750 Business promotion",
         E520-(E520/(1+4.793/100)),
         E520-(E520/(1+Dashboard!$F$4))
      )
   )
)</f>
        <v>0</v>
      </c>
      <c r="J520" s="40">
        <f>Bank3[[#This Row],[Money in/ (Money out)]]-Bank3[[#This Row],[GST/HST]]</f>
        <v>0</v>
      </c>
      <c r="L520" s="37">
        <f t="shared" si="17"/>
        <v>0</v>
      </c>
    </row>
    <row r="521" spans="4:12" x14ac:dyDescent="0.2">
      <c r="D521" s="416">
        <f>_xlfn.XLOOKUP(C:C,Table1[for Import to Bank Register dropdown],Table1[for Pivot],0,0,1)</f>
        <v>0</v>
      </c>
      <c r="E521" s="422"/>
      <c r="F521" s="160">
        <f t="shared" si="16"/>
        <v>3333333</v>
      </c>
      <c r="G521" s="394">
        <f>G520+Bank3[[#This Row],[Money in/ (Money out)]]</f>
        <v>0</v>
      </c>
      <c r="I521" s="395">
        <f>IF(OR(C521="150 Directors advances", C521="120 accounts receivable", C521="720.2 Automobile - Insurance", C521="720.3 Automobile - License", C521="870.4 Rent - Insurance", C521="870.6 Rent - Property Tax", C521="870.7 Rent - Homeoffice", C521="870.9 Rent - Water"),
   0,
   IF(Dashboard!$F$5="Quick",
      IF(OR(C521="190 Automobile",C521="200 computer hardware",C521="210 Computer software",C521="220 Quickbooks software",C521="230 Office equipment",C521="240 Office furniture"),
         E521-(E521/(1+Dashboard!$F$4)),
         0
      ),
      IF(C521="750 Business promotion",
         E521-(E521/(1+4.793/100)),
         E521-(E521/(1+Dashboard!$F$4))
      )
   )
)</f>
        <v>0</v>
      </c>
      <c r="J521" s="40">
        <f>Bank3[[#This Row],[Money in/ (Money out)]]-Bank3[[#This Row],[GST/HST]]</f>
        <v>0</v>
      </c>
      <c r="L521" s="37">
        <f t="shared" si="17"/>
        <v>0</v>
      </c>
    </row>
    <row r="522" spans="4:12" x14ac:dyDescent="0.2">
      <c r="D522" s="416">
        <f>_xlfn.XLOOKUP(C:C,Table1[for Import to Bank Register dropdown],Table1[for Pivot],0,0,1)</f>
        <v>0</v>
      </c>
      <c r="E522" s="422"/>
      <c r="F522" s="160">
        <f t="shared" si="16"/>
        <v>3333333</v>
      </c>
      <c r="G522" s="394">
        <f>G521+Bank3[[#This Row],[Money in/ (Money out)]]</f>
        <v>0</v>
      </c>
      <c r="I522" s="395">
        <f>IF(OR(C522="150 Directors advances", C522="120 accounts receivable", C522="720.2 Automobile - Insurance", C522="720.3 Automobile - License", C522="870.4 Rent - Insurance", C522="870.6 Rent - Property Tax", C522="870.7 Rent - Homeoffice", C522="870.9 Rent - Water"),
   0,
   IF(Dashboard!$F$5="Quick",
      IF(OR(C522="190 Automobile",C522="200 computer hardware",C522="210 Computer software",C522="220 Quickbooks software",C522="230 Office equipment",C522="240 Office furniture"),
         E522-(E522/(1+Dashboard!$F$4)),
         0
      ),
      IF(C522="750 Business promotion",
         E522-(E522/(1+4.793/100)),
         E522-(E522/(1+Dashboard!$F$4))
      )
   )
)</f>
        <v>0</v>
      </c>
      <c r="J522" s="40">
        <f>Bank3[[#This Row],[Money in/ (Money out)]]-Bank3[[#This Row],[GST/HST]]</f>
        <v>0</v>
      </c>
      <c r="L522" s="37">
        <f t="shared" si="17"/>
        <v>0</v>
      </c>
    </row>
    <row r="523" spans="4:12" x14ac:dyDescent="0.2">
      <c r="D523" s="416">
        <f>_xlfn.XLOOKUP(C:C,Table1[for Import to Bank Register dropdown],Table1[for Pivot],0,0,1)</f>
        <v>0</v>
      </c>
      <c r="E523" s="422"/>
      <c r="F523" s="160">
        <f t="shared" si="16"/>
        <v>3333333</v>
      </c>
      <c r="G523" s="394">
        <f>G522+Bank3[[#This Row],[Money in/ (Money out)]]</f>
        <v>0</v>
      </c>
      <c r="I523" s="395">
        <f>IF(OR(C523="150 Directors advances", C523="120 accounts receivable", C523="720.2 Automobile - Insurance", C523="720.3 Automobile - License", C523="870.4 Rent - Insurance", C523="870.6 Rent - Property Tax", C523="870.7 Rent - Homeoffice", C523="870.9 Rent - Water"),
   0,
   IF(Dashboard!$F$5="Quick",
      IF(OR(C523="190 Automobile",C523="200 computer hardware",C523="210 Computer software",C523="220 Quickbooks software",C523="230 Office equipment",C523="240 Office furniture"),
         E523-(E523/(1+Dashboard!$F$4)),
         0
      ),
      IF(C523="750 Business promotion",
         E523-(E523/(1+4.793/100)),
         E523-(E523/(1+Dashboard!$F$4))
      )
   )
)</f>
        <v>0</v>
      </c>
      <c r="J523" s="40">
        <f>Bank3[[#This Row],[Money in/ (Money out)]]-Bank3[[#This Row],[GST/HST]]</f>
        <v>0</v>
      </c>
      <c r="L523" s="37">
        <f t="shared" si="17"/>
        <v>0</v>
      </c>
    </row>
    <row r="524" spans="4:12" x14ac:dyDescent="0.2">
      <c r="D524" s="416">
        <f>_xlfn.XLOOKUP(C:C,Table1[for Import to Bank Register dropdown],Table1[for Pivot],0,0,1)</f>
        <v>0</v>
      </c>
      <c r="E524" s="422"/>
      <c r="F524" s="160">
        <f t="shared" si="16"/>
        <v>3333333</v>
      </c>
      <c r="G524" s="394">
        <f>G523+Bank3[[#This Row],[Money in/ (Money out)]]</f>
        <v>0</v>
      </c>
      <c r="I524" s="395">
        <f>IF(OR(C524="150 Directors advances", C524="120 accounts receivable", C524="720.2 Automobile - Insurance", C524="720.3 Automobile - License", C524="870.4 Rent - Insurance", C524="870.6 Rent - Property Tax", C524="870.7 Rent - Homeoffice", C524="870.9 Rent - Water"),
   0,
   IF(Dashboard!$F$5="Quick",
      IF(OR(C524="190 Automobile",C524="200 computer hardware",C524="210 Computer software",C524="220 Quickbooks software",C524="230 Office equipment",C524="240 Office furniture"),
         E524-(E524/(1+Dashboard!$F$4)),
         0
      ),
      IF(C524="750 Business promotion",
         E524-(E524/(1+4.793/100)),
         E524-(E524/(1+Dashboard!$F$4))
      )
   )
)</f>
        <v>0</v>
      </c>
      <c r="J524" s="40">
        <f>Bank3[[#This Row],[Money in/ (Money out)]]-Bank3[[#This Row],[GST/HST]]</f>
        <v>0</v>
      </c>
      <c r="L524" s="37">
        <f t="shared" si="17"/>
        <v>0</v>
      </c>
    </row>
    <row r="525" spans="4:12" x14ac:dyDescent="0.2">
      <c r="D525" s="416">
        <f>_xlfn.XLOOKUP(C:C,Table1[for Import to Bank Register dropdown],Table1[for Pivot],0,0,1)</f>
        <v>0</v>
      </c>
      <c r="E525" s="422"/>
      <c r="F525" s="160">
        <f t="shared" si="16"/>
        <v>3333333</v>
      </c>
      <c r="G525" s="394">
        <f>G524+Bank3[[#This Row],[Money in/ (Money out)]]</f>
        <v>0</v>
      </c>
      <c r="I525" s="395">
        <f>IF(OR(C525="150 Directors advances", C525="120 accounts receivable", C525="720.2 Automobile - Insurance", C525="720.3 Automobile - License", C525="870.4 Rent - Insurance", C525="870.6 Rent - Property Tax", C525="870.7 Rent - Homeoffice", C525="870.9 Rent - Water"),
   0,
   IF(Dashboard!$F$5="Quick",
      IF(OR(C525="190 Automobile",C525="200 computer hardware",C525="210 Computer software",C525="220 Quickbooks software",C525="230 Office equipment",C525="240 Office furniture"),
         E525-(E525/(1+Dashboard!$F$4)),
         0
      ),
      IF(C525="750 Business promotion",
         E525-(E525/(1+4.793/100)),
         E525-(E525/(1+Dashboard!$F$4))
      )
   )
)</f>
        <v>0</v>
      </c>
      <c r="J525" s="40">
        <f>Bank3[[#This Row],[Money in/ (Money out)]]-Bank3[[#This Row],[GST/HST]]</f>
        <v>0</v>
      </c>
      <c r="L525" s="37">
        <f t="shared" si="17"/>
        <v>0</v>
      </c>
    </row>
    <row r="526" spans="4:12" x14ac:dyDescent="0.2">
      <c r="D526" s="416">
        <f>_xlfn.XLOOKUP(C:C,Table1[for Import to Bank Register dropdown],Table1[for Pivot],0,0,1)</f>
        <v>0</v>
      </c>
      <c r="E526" s="422"/>
      <c r="F526" s="160">
        <f t="shared" si="16"/>
        <v>3333333</v>
      </c>
      <c r="G526" s="394">
        <f>G525+Bank3[[#This Row],[Money in/ (Money out)]]</f>
        <v>0</v>
      </c>
      <c r="I526" s="395">
        <f>IF(OR(C526="150 Directors advances", C526="120 accounts receivable", C526="720.2 Automobile - Insurance", C526="720.3 Automobile - License", C526="870.4 Rent - Insurance", C526="870.6 Rent - Property Tax", C526="870.7 Rent - Homeoffice", C526="870.9 Rent - Water"),
   0,
   IF(Dashboard!$F$5="Quick",
      IF(OR(C526="190 Automobile",C526="200 computer hardware",C526="210 Computer software",C526="220 Quickbooks software",C526="230 Office equipment",C526="240 Office furniture"),
         E526-(E526/(1+Dashboard!$F$4)),
         0
      ),
      IF(C526="750 Business promotion",
         E526-(E526/(1+4.793/100)),
         E526-(E526/(1+Dashboard!$F$4))
      )
   )
)</f>
        <v>0</v>
      </c>
      <c r="J526" s="40">
        <f>Bank3[[#This Row],[Money in/ (Money out)]]-Bank3[[#This Row],[GST/HST]]</f>
        <v>0</v>
      </c>
      <c r="L526" s="37">
        <f t="shared" si="17"/>
        <v>0</v>
      </c>
    </row>
    <row r="527" spans="4:12" x14ac:dyDescent="0.2">
      <c r="D527" s="416">
        <f>_xlfn.XLOOKUP(C:C,Table1[for Import to Bank Register dropdown],Table1[for Pivot],0,0,1)</f>
        <v>0</v>
      </c>
      <c r="E527" s="422"/>
      <c r="F527" s="160">
        <f t="shared" si="16"/>
        <v>3333333</v>
      </c>
      <c r="G527" s="394">
        <f>G526+Bank3[[#This Row],[Money in/ (Money out)]]</f>
        <v>0</v>
      </c>
      <c r="I527" s="395">
        <f>IF(OR(C527="150 Directors advances", C527="120 accounts receivable", C527="720.2 Automobile - Insurance", C527="720.3 Automobile - License", C527="870.4 Rent - Insurance", C527="870.6 Rent - Property Tax", C527="870.7 Rent - Homeoffice", C527="870.9 Rent - Water"),
   0,
   IF(Dashboard!$F$5="Quick",
      IF(OR(C527="190 Automobile",C527="200 computer hardware",C527="210 Computer software",C527="220 Quickbooks software",C527="230 Office equipment",C527="240 Office furniture"),
         E527-(E527/(1+Dashboard!$F$4)),
         0
      ),
      IF(C527="750 Business promotion",
         E527-(E527/(1+4.793/100)),
         E527-(E527/(1+Dashboard!$F$4))
      )
   )
)</f>
        <v>0</v>
      </c>
      <c r="J527" s="40">
        <f>Bank3[[#This Row],[Money in/ (Money out)]]-Bank3[[#This Row],[GST/HST]]</f>
        <v>0</v>
      </c>
      <c r="L527" s="37">
        <f t="shared" si="17"/>
        <v>0</v>
      </c>
    </row>
    <row r="528" spans="4:12" x14ac:dyDescent="0.2">
      <c r="D528" s="416">
        <f>_xlfn.XLOOKUP(C:C,Table1[for Import to Bank Register dropdown],Table1[for Pivot],0,0,1)</f>
        <v>0</v>
      </c>
      <c r="E528" s="422"/>
      <c r="F528" s="160">
        <f t="shared" si="16"/>
        <v>3333333</v>
      </c>
      <c r="G528" s="394">
        <f>G527+Bank3[[#This Row],[Money in/ (Money out)]]</f>
        <v>0</v>
      </c>
      <c r="I528" s="395">
        <f>IF(OR(C528="150 Directors advances", C528="120 accounts receivable", C528="720.2 Automobile - Insurance", C528="720.3 Automobile - License", C528="870.4 Rent - Insurance", C528="870.6 Rent - Property Tax", C528="870.7 Rent - Homeoffice", C528="870.9 Rent - Water"),
   0,
   IF(Dashboard!$F$5="Quick",
      IF(OR(C528="190 Automobile",C528="200 computer hardware",C528="210 Computer software",C528="220 Quickbooks software",C528="230 Office equipment",C528="240 Office furniture"),
         E528-(E528/(1+Dashboard!$F$4)),
         0
      ),
      IF(C528="750 Business promotion",
         E528-(E528/(1+4.793/100)),
         E528-(E528/(1+Dashboard!$F$4))
      )
   )
)</f>
        <v>0</v>
      </c>
      <c r="J528" s="40">
        <f>Bank3[[#This Row],[Money in/ (Money out)]]-Bank3[[#This Row],[GST/HST]]</f>
        <v>0</v>
      </c>
      <c r="L528" s="37">
        <f t="shared" si="17"/>
        <v>0</v>
      </c>
    </row>
    <row r="529" spans="4:12" x14ac:dyDescent="0.2">
      <c r="D529" s="416">
        <f>_xlfn.XLOOKUP(C:C,Table1[for Import to Bank Register dropdown],Table1[for Pivot],0,0,1)</f>
        <v>0</v>
      </c>
      <c r="E529" s="422"/>
      <c r="F529" s="160">
        <f t="shared" si="16"/>
        <v>3333333</v>
      </c>
      <c r="G529" s="394">
        <f>G528+Bank3[[#This Row],[Money in/ (Money out)]]</f>
        <v>0</v>
      </c>
      <c r="I529" s="395">
        <f>IF(OR(C529="150 Directors advances", C529="120 accounts receivable", C529="720.2 Automobile - Insurance", C529="720.3 Automobile - License", C529="870.4 Rent - Insurance", C529="870.6 Rent - Property Tax", C529="870.7 Rent - Homeoffice", C529="870.9 Rent - Water"),
   0,
   IF(Dashboard!$F$5="Quick",
      IF(OR(C529="190 Automobile",C529="200 computer hardware",C529="210 Computer software",C529="220 Quickbooks software",C529="230 Office equipment",C529="240 Office furniture"),
         E529-(E529/(1+Dashboard!$F$4)),
         0
      ),
      IF(C529="750 Business promotion",
         E529-(E529/(1+4.793/100)),
         E529-(E529/(1+Dashboard!$F$4))
      )
   )
)</f>
        <v>0</v>
      </c>
      <c r="J529" s="40">
        <f>Bank3[[#This Row],[Money in/ (Money out)]]-Bank3[[#This Row],[GST/HST]]</f>
        <v>0</v>
      </c>
      <c r="L529" s="37">
        <f t="shared" si="17"/>
        <v>0</v>
      </c>
    </row>
    <row r="530" spans="4:12" x14ac:dyDescent="0.2">
      <c r="D530" s="416">
        <f>_xlfn.XLOOKUP(C:C,Table1[for Import to Bank Register dropdown],Table1[for Pivot],0,0,1)</f>
        <v>0</v>
      </c>
      <c r="E530" s="422"/>
      <c r="F530" s="160">
        <f t="shared" si="16"/>
        <v>3333333</v>
      </c>
      <c r="G530" s="394">
        <f>G529+Bank3[[#This Row],[Money in/ (Money out)]]</f>
        <v>0</v>
      </c>
      <c r="I530" s="395">
        <f>IF(OR(C530="150 Directors advances", C530="120 accounts receivable", C530="720.2 Automobile - Insurance", C530="720.3 Automobile - License", C530="870.4 Rent - Insurance", C530="870.6 Rent - Property Tax", C530="870.7 Rent - Homeoffice", C530="870.9 Rent - Water"),
   0,
   IF(Dashboard!$F$5="Quick",
      IF(OR(C530="190 Automobile",C530="200 computer hardware",C530="210 Computer software",C530="220 Quickbooks software",C530="230 Office equipment",C530="240 Office furniture"),
         E530-(E530/(1+Dashboard!$F$4)),
         0
      ),
      IF(C530="750 Business promotion",
         E530-(E530/(1+4.793/100)),
         E530-(E530/(1+Dashboard!$F$4))
      )
   )
)</f>
        <v>0</v>
      </c>
      <c r="J530" s="40">
        <f>Bank3[[#This Row],[Money in/ (Money out)]]-Bank3[[#This Row],[GST/HST]]</f>
        <v>0</v>
      </c>
      <c r="L530" s="37">
        <f t="shared" si="17"/>
        <v>0</v>
      </c>
    </row>
    <row r="531" spans="4:12" x14ac:dyDescent="0.2">
      <c r="D531" s="416">
        <f>_xlfn.XLOOKUP(C:C,Table1[for Import to Bank Register dropdown],Table1[for Pivot],0,0,1)</f>
        <v>0</v>
      </c>
      <c r="E531" s="422"/>
      <c r="F531" s="160">
        <f t="shared" si="16"/>
        <v>3333333</v>
      </c>
      <c r="G531" s="394">
        <f>G530+Bank3[[#This Row],[Money in/ (Money out)]]</f>
        <v>0</v>
      </c>
      <c r="I531" s="395">
        <f>IF(OR(C531="150 Directors advances", C531="120 accounts receivable", C531="720.2 Automobile - Insurance", C531="720.3 Automobile - License", C531="870.4 Rent - Insurance", C531="870.6 Rent - Property Tax", C531="870.7 Rent - Homeoffice", C531="870.9 Rent - Water"),
   0,
   IF(Dashboard!$F$5="Quick",
      IF(OR(C531="190 Automobile",C531="200 computer hardware",C531="210 Computer software",C531="220 Quickbooks software",C531="230 Office equipment",C531="240 Office furniture"),
         E531-(E531/(1+Dashboard!$F$4)),
         0
      ),
      IF(C531="750 Business promotion",
         E531-(E531/(1+4.793/100)),
         E531-(E531/(1+Dashboard!$F$4))
      )
   )
)</f>
        <v>0</v>
      </c>
      <c r="J531" s="40">
        <f>Bank3[[#This Row],[Money in/ (Money out)]]-Bank3[[#This Row],[GST/HST]]</f>
        <v>0</v>
      </c>
      <c r="L531" s="37">
        <f t="shared" si="17"/>
        <v>0</v>
      </c>
    </row>
    <row r="532" spans="4:12" x14ac:dyDescent="0.2">
      <c r="D532" s="416">
        <f>_xlfn.XLOOKUP(C:C,Table1[for Import to Bank Register dropdown],Table1[for Pivot],0,0,1)</f>
        <v>0</v>
      </c>
      <c r="E532" s="422"/>
      <c r="F532" s="160">
        <f t="shared" si="16"/>
        <v>3333333</v>
      </c>
      <c r="G532" s="394">
        <f>G531+Bank3[[#This Row],[Money in/ (Money out)]]</f>
        <v>0</v>
      </c>
      <c r="I532" s="395">
        <f>IF(OR(C532="150 Directors advances", C532="120 accounts receivable", C532="720.2 Automobile - Insurance", C532="720.3 Automobile - License", C532="870.4 Rent - Insurance", C532="870.6 Rent - Property Tax", C532="870.7 Rent - Homeoffice", C532="870.9 Rent - Water"),
   0,
   IF(Dashboard!$F$5="Quick",
      IF(OR(C532="190 Automobile",C532="200 computer hardware",C532="210 Computer software",C532="220 Quickbooks software",C532="230 Office equipment",C532="240 Office furniture"),
         E532-(E532/(1+Dashboard!$F$4)),
         0
      ),
      IF(C532="750 Business promotion",
         E532-(E532/(1+4.793/100)),
         E532-(E532/(1+Dashboard!$F$4))
      )
   )
)</f>
        <v>0</v>
      </c>
      <c r="J532" s="40">
        <f>Bank3[[#This Row],[Money in/ (Money out)]]-Bank3[[#This Row],[GST/HST]]</f>
        <v>0</v>
      </c>
      <c r="L532" s="37">
        <f t="shared" si="17"/>
        <v>0</v>
      </c>
    </row>
    <row r="533" spans="4:12" x14ac:dyDescent="0.2">
      <c r="D533" s="416">
        <f>_xlfn.XLOOKUP(C:C,Table1[for Import to Bank Register dropdown],Table1[for Pivot],0,0,1)</f>
        <v>0</v>
      </c>
      <c r="E533" s="422"/>
      <c r="F533" s="160">
        <f t="shared" si="16"/>
        <v>3333333</v>
      </c>
      <c r="G533" s="394">
        <f>G532+Bank3[[#This Row],[Money in/ (Money out)]]</f>
        <v>0</v>
      </c>
      <c r="I533" s="395">
        <f>IF(OR(C533="150 Directors advances", C533="120 accounts receivable", C533="720.2 Automobile - Insurance", C533="720.3 Automobile - License", C533="870.4 Rent - Insurance", C533="870.6 Rent - Property Tax", C533="870.7 Rent - Homeoffice", C533="870.9 Rent - Water"),
   0,
   IF(Dashboard!$F$5="Quick",
      IF(OR(C533="190 Automobile",C533="200 computer hardware",C533="210 Computer software",C533="220 Quickbooks software",C533="230 Office equipment",C533="240 Office furniture"),
         E533-(E533/(1+Dashboard!$F$4)),
         0
      ),
      IF(C533="750 Business promotion",
         E533-(E533/(1+4.793/100)),
         E533-(E533/(1+Dashboard!$F$4))
      )
   )
)</f>
        <v>0</v>
      </c>
      <c r="J533" s="40">
        <f>Bank3[[#This Row],[Money in/ (Money out)]]-Bank3[[#This Row],[GST/HST]]</f>
        <v>0</v>
      </c>
      <c r="L533" s="37">
        <f t="shared" si="17"/>
        <v>0</v>
      </c>
    </row>
    <row r="534" spans="4:12" x14ac:dyDescent="0.2">
      <c r="D534" s="416">
        <f>_xlfn.XLOOKUP(C:C,Table1[for Import to Bank Register dropdown],Table1[for Pivot],0,0,1)</f>
        <v>0</v>
      </c>
      <c r="E534" s="422"/>
      <c r="F534" s="160">
        <f t="shared" si="16"/>
        <v>3333333</v>
      </c>
      <c r="G534" s="394">
        <f>G533+Bank3[[#This Row],[Money in/ (Money out)]]</f>
        <v>0</v>
      </c>
      <c r="I534" s="395">
        <f>IF(OR(C534="150 Directors advances", C534="120 accounts receivable", C534="720.2 Automobile - Insurance", C534="720.3 Automobile - License", C534="870.4 Rent - Insurance", C534="870.6 Rent - Property Tax", C534="870.7 Rent - Homeoffice", C534="870.9 Rent - Water"),
   0,
   IF(Dashboard!$F$5="Quick",
      IF(OR(C534="190 Automobile",C534="200 computer hardware",C534="210 Computer software",C534="220 Quickbooks software",C534="230 Office equipment",C534="240 Office furniture"),
         E534-(E534/(1+Dashboard!$F$4)),
         0
      ),
      IF(C534="750 Business promotion",
         E534-(E534/(1+4.793/100)),
         E534-(E534/(1+Dashboard!$F$4))
      )
   )
)</f>
        <v>0</v>
      </c>
      <c r="J534" s="40">
        <f>Bank3[[#This Row],[Money in/ (Money out)]]-Bank3[[#This Row],[GST/HST]]</f>
        <v>0</v>
      </c>
      <c r="L534" s="37">
        <f t="shared" si="17"/>
        <v>0</v>
      </c>
    </row>
    <row r="535" spans="4:12" x14ac:dyDescent="0.2">
      <c r="D535" s="416">
        <f>_xlfn.XLOOKUP(C:C,Table1[for Import to Bank Register dropdown],Table1[for Pivot],0,0,1)</f>
        <v>0</v>
      </c>
      <c r="E535" s="422"/>
      <c r="F535" s="160">
        <f t="shared" si="16"/>
        <v>3333333</v>
      </c>
      <c r="G535" s="394">
        <f>G534+Bank3[[#This Row],[Money in/ (Money out)]]</f>
        <v>0</v>
      </c>
      <c r="I535" s="395">
        <f>IF(OR(C535="150 Directors advances", C535="120 accounts receivable", C535="720.2 Automobile - Insurance", C535="720.3 Automobile - License", C535="870.4 Rent - Insurance", C535="870.6 Rent - Property Tax", C535="870.7 Rent - Homeoffice", C535="870.9 Rent - Water"),
   0,
   IF(Dashboard!$F$5="Quick",
      IF(OR(C535="190 Automobile",C535="200 computer hardware",C535="210 Computer software",C535="220 Quickbooks software",C535="230 Office equipment",C535="240 Office furniture"),
         E535-(E535/(1+Dashboard!$F$4)),
         0
      ),
      IF(C535="750 Business promotion",
         E535-(E535/(1+4.793/100)),
         E535-(E535/(1+Dashboard!$F$4))
      )
   )
)</f>
        <v>0</v>
      </c>
      <c r="J535" s="40">
        <f>Bank3[[#This Row],[Money in/ (Money out)]]-Bank3[[#This Row],[GST/HST]]</f>
        <v>0</v>
      </c>
      <c r="L535" s="37">
        <f t="shared" si="17"/>
        <v>0</v>
      </c>
    </row>
    <row r="536" spans="4:12" x14ac:dyDescent="0.2">
      <c r="D536" s="416">
        <f>_xlfn.XLOOKUP(C:C,Table1[for Import to Bank Register dropdown],Table1[for Pivot],0,0,1)</f>
        <v>0</v>
      </c>
      <c r="E536" s="422"/>
      <c r="F536" s="160">
        <f t="shared" si="16"/>
        <v>3333333</v>
      </c>
      <c r="G536" s="394">
        <f>G535+Bank3[[#This Row],[Money in/ (Money out)]]</f>
        <v>0</v>
      </c>
      <c r="I536" s="395">
        <f>IF(OR(C536="150 Directors advances", C536="120 accounts receivable", C536="720.2 Automobile - Insurance", C536="720.3 Automobile - License", C536="870.4 Rent - Insurance", C536="870.6 Rent - Property Tax", C536="870.7 Rent - Homeoffice", C536="870.9 Rent - Water"),
   0,
   IF(Dashboard!$F$5="Quick",
      IF(OR(C536="190 Automobile",C536="200 computer hardware",C536="210 Computer software",C536="220 Quickbooks software",C536="230 Office equipment",C536="240 Office furniture"),
         E536-(E536/(1+Dashboard!$F$4)),
         0
      ),
      IF(C536="750 Business promotion",
         E536-(E536/(1+4.793/100)),
         E536-(E536/(1+Dashboard!$F$4))
      )
   )
)</f>
        <v>0</v>
      </c>
      <c r="J536" s="40">
        <f>Bank3[[#This Row],[Money in/ (Money out)]]-Bank3[[#This Row],[GST/HST]]</f>
        <v>0</v>
      </c>
      <c r="L536" s="37">
        <f t="shared" si="17"/>
        <v>0</v>
      </c>
    </row>
    <row r="537" spans="4:12" x14ac:dyDescent="0.2">
      <c r="D537" s="416">
        <f>_xlfn.XLOOKUP(C:C,Table1[for Import to Bank Register dropdown],Table1[for Pivot],0,0,1)</f>
        <v>0</v>
      </c>
      <c r="E537" s="422"/>
      <c r="F537" s="160">
        <f t="shared" si="16"/>
        <v>3333333</v>
      </c>
      <c r="G537" s="394">
        <f>G536+Bank3[[#This Row],[Money in/ (Money out)]]</f>
        <v>0</v>
      </c>
      <c r="I537" s="395">
        <f>IF(OR(C537="150 Directors advances", C537="120 accounts receivable", C537="720.2 Automobile - Insurance", C537="720.3 Automobile - License", C537="870.4 Rent - Insurance", C537="870.6 Rent - Property Tax", C537="870.7 Rent - Homeoffice", C537="870.9 Rent - Water"),
   0,
   IF(Dashboard!$F$5="Quick",
      IF(OR(C537="190 Automobile",C537="200 computer hardware",C537="210 Computer software",C537="220 Quickbooks software",C537="230 Office equipment",C537="240 Office furniture"),
         E537-(E537/(1+Dashboard!$F$4)),
         0
      ),
      IF(C537="750 Business promotion",
         E537-(E537/(1+4.793/100)),
         E537-(E537/(1+Dashboard!$F$4))
      )
   )
)</f>
        <v>0</v>
      </c>
      <c r="J537" s="40">
        <f>Bank3[[#This Row],[Money in/ (Money out)]]-Bank3[[#This Row],[GST/HST]]</f>
        <v>0</v>
      </c>
      <c r="L537" s="37">
        <f t="shared" si="17"/>
        <v>0</v>
      </c>
    </row>
    <row r="538" spans="4:12" x14ac:dyDescent="0.2">
      <c r="D538" s="416">
        <f>_xlfn.XLOOKUP(C:C,Table1[for Import to Bank Register dropdown],Table1[for Pivot],0,0,1)</f>
        <v>0</v>
      </c>
      <c r="E538" s="422"/>
      <c r="F538" s="160">
        <f t="shared" si="16"/>
        <v>3333333</v>
      </c>
      <c r="G538" s="394">
        <f>G537+Bank3[[#This Row],[Money in/ (Money out)]]</f>
        <v>0</v>
      </c>
      <c r="I538" s="395">
        <f>IF(OR(C538="150 Directors advances", C538="120 accounts receivable", C538="720.2 Automobile - Insurance", C538="720.3 Automobile - License", C538="870.4 Rent - Insurance", C538="870.6 Rent - Property Tax", C538="870.7 Rent - Homeoffice", C538="870.9 Rent - Water"),
   0,
   IF(Dashboard!$F$5="Quick",
      IF(OR(C538="190 Automobile",C538="200 computer hardware",C538="210 Computer software",C538="220 Quickbooks software",C538="230 Office equipment",C538="240 Office furniture"),
         E538-(E538/(1+Dashboard!$F$4)),
         0
      ),
      IF(C538="750 Business promotion",
         E538-(E538/(1+4.793/100)),
         E538-(E538/(1+Dashboard!$F$4))
      )
   )
)</f>
        <v>0</v>
      </c>
      <c r="J538" s="40">
        <f>Bank3[[#This Row],[Money in/ (Money out)]]-Bank3[[#This Row],[GST/HST]]</f>
        <v>0</v>
      </c>
      <c r="L538" s="37">
        <f t="shared" si="17"/>
        <v>0</v>
      </c>
    </row>
    <row r="539" spans="4:12" x14ac:dyDescent="0.2">
      <c r="D539" s="416">
        <f>_xlfn.XLOOKUP(C:C,Table1[for Import to Bank Register dropdown],Table1[for Pivot],0,0,1)</f>
        <v>0</v>
      </c>
      <c r="E539" s="422"/>
      <c r="F539" s="160">
        <f t="shared" si="16"/>
        <v>3333333</v>
      </c>
      <c r="G539" s="394">
        <f>G538+Bank3[[#This Row],[Money in/ (Money out)]]</f>
        <v>0</v>
      </c>
      <c r="I539" s="395">
        <f>IF(OR(C539="150 Directors advances", C539="120 accounts receivable", C539="720.2 Automobile - Insurance", C539="720.3 Automobile - License", C539="870.4 Rent - Insurance", C539="870.6 Rent - Property Tax", C539="870.7 Rent - Homeoffice", C539="870.9 Rent - Water"),
   0,
   IF(Dashboard!$F$5="Quick",
      IF(OR(C539="190 Automobile",C539="200 computer hardware",C539="210 Computer software",C539="220 Quickbooks software",C539="230 Office equipment",C539="240 Office furniture"),
         E539-(E539/(1+Dashboard!$F$4)),
         0
      ),
      IF(C539="750 Business promotion",
         E539-(E539/(1+4.793/100)),
         E539-(E539/(1+Dashboard!$F$4))
      )
   )
)</f>
        <v>0</v>
      </c>
      <c r="J539" s="40">
        <f>Bank3[[#This Row],[Money in/ (Money out)]]-Bank3[[#This Row],[GST/HST]]</f>
        <v>0</v>
      </c>
      <c r="L539" s="37">
        <f t="shared" si="17"/>
        <v>0</v>
      </c>
    </row>
    <row r="540" spans="4:12" x14ac:dyDescent="0.2">
      <c r="D540" s="416">
        <f>_xlfn.XLOOKUP(C:C,Table1[for Import to Bank Register dropdown],Table1[for Pivot],0,0,1)</f>
        <v>0</v>
      </c>
      <c r="E540" s="422"/>
      <c r="F540" s="160">
        <f t="shared" si="16"/>
        <v>3333333</v>
      </c>
      <c r="G540" s="394">
        <f>G539+Bank3[[#This Row],[Money in/ (Money out)]]</f>
        <v>0</v>
      </c>
      <c r="I540" s="395">
        <f>IF(OR(C540="150 Directors advances", C540="120 accounts receivable", C540="720.2 Automobile - Insurance", C540="720.3 Automobile - License", C540="870.4 Rent - Insurance", C540="870.6 Rent - Property Tax", C540="870.7 Rent - Homeoffice", C540="870.9 Rent - Water"),
   0,
   IF(Dashboard!$F$5="Quick",
      IF(OR(C540="190 Automobile",C540="200 computer hardware",C540="210 Computer software",C540="220 Quickbooks software",C540="230 Office equipment",C540="240 Office furniture"),
         E540-(E540/(1+Dashboard!$F$4)),
         0
      ),
      IF(C540="750 Business promotion",
         E540-(E540/(1+4.793/100)),
         E540-(E540/(1+Dashboard!$F$4))
      )
   )
)</f>
        <v>0</v>
      </c>
      <c r="J540" s="40">
        <f>Bank3[[#This Row],[Money in/ (Money out)]]-Bank3[[#This Row],[GST/HST]]</f>
        <v>0</v>
      </c>
      <c r="L540" s="37">
        <f t="shared" si="17"/>
        <v>0</v>
      </c>
    </row>
    <row r="541" spans="4:12" x14ac:dyDescent="0.2">
      <c r="D541" s="416">
        <f>_xlfn.XLOOKUP(C:C,Table1[for Import to Bank Register dropdown],Table1[for Pivot],0,0,1)</f>
        <v>0</v>
      </c>
      <c r="E541" s="422"/>
      <c r="F541" s="160">
        <f t="shared" si="16"/>
        <v>3333333</v>
      </c>
      <c r="G541" s="394">
        <f>G540+Bank3[[#This Row],[Money in/ (Money out)]]</f>
        <v>0</v>
      </c>
      <c r="I541" s="395">
        <f>IF(OR(C541="150 Directors advances", C541="120 accounts receivable", C541="720.2 Automobile - Insurance", C541="720.3 Automobile - License", C541="870.4 Rent - Insurance", C541="870.6 Rent - Property Tax", C541="870.7 Rent - Homeoffice", C541="870.9 Rent - Water"),
   0,
   IF(Dashboard!$F$5="Quick",
      IF(OR(C541="190 Automobile",C541="200 computer hardware",C541="210 Computer software",C541="220 Quickbooks software",C541="230 Office equipment",C541="240 Office furniture"),
         E541-(E541/(1+Dashboard!$F$4)),
         0
      ),
      IF(C541="750 Business promotion",
         E541-(E541/(1+4.793/100)),
         E541-(E541/(1+Dashboard!$F$4))
      )
   )
)</f>
        <v>0</v>
      </c>
      <c r="J541" s="40">
        <f>Bank3[[#This Row],[Money in/ (Money out)]]-Bank3[[#This Row],[GST/HST]]</f>
        <v>0</v>
      </c>
      <c r="L541" s="37">
        <f t="shared" si="17"/>
        <v>0</v>
      </c>
    </row>
    <row r="542" spans="4:12" x14ac:dyDescent="0.2">
      <c r="D542" s="416">
        <f>_xlfn.XLOOKUP(C:C,Table1[for Import to Bank Register dropdown],Table1[for Pivot],0,0,1)</f>
        <v>0</v>
      </c>
      <c r="E542" s="422"/>
      <c r="F542" s="160">
        <f t="shared" si="16"/>
        <v>3333333</v>
      </c>
      <c r="G542" s="394">
        <f>G541+Bank3[[#This Row],[Money in/ (Money out)]]</f>
        <v>0</v>
      </c>
      <c r="I542" s="395">
        <f>IF(OR(C542="150 Directors advances", C542="120 accounts receivable", C542="720.2 Automobile - Insurance", C542="720.3 Automobile - License", C542="870.4 Rent - Insurance", C542="870.6 Rent - Property Tax", C542="870.7 Rent - Homeoffice", C542="870.9 Rent - Water"),
   0,
   IF(Dashboard!$F$5="Quick",
      IF(OR(C542="190 Automobile",C542="200 computer hardware",C542="210 Computer software",C542="220 Quickbooks software",C542="230 Office equipment",C542="240 Office furniture"),
         E542-(E542/(1+Dashboard!$F$4)),
         0
      ),
      IF(C542="750 Business promotion",
         E542-(E542/(1+4.793/100)),
         E542-(E542/(1+Dashboard!$F$4))
      )
   )
)</f>
        <v>0</v>
      </c>
      <c r="J542" s="40">
        <f>Bank3[[#This Row],[Money in/ (Money out)]]-Bank3[[#This Row],[GST/HST]]</f>
        <v>0</v>
      </c>
      <c r="L542" s="37">
        <f t="shared" si="17"/>
        <v>0</v>
      </c>
    </row>
    <row r="543" spans="4:12" x14ac:dyDescent="0.2">
      <c r="D543" s="416">
        <f>_xlfn.XLOOKUP(C:C,Table1[for Import to Bank Register dropdown],Table1[for Pivot],0,0,1)</f>
        <v>0</v>
      </c>
      <c r="E543" s="422"/>
      <c r="F543" s="160">
        <f t="shared" si="16"/>
        <v>3333333</v>
      </c>
      <c r="G543" s="394">
        <f>G542+Bank3[[#This Row],[Money in/ (Money out)]]</f>
        <v>0</v>
      </c>
      <c r="I543" s="395">
        <f>IF(OR(C543="150 Directors advances", C543="120 accounts receivable", C543="720.2 Automobile - Insurance", C543="720.3 Automobile - License", C543="870.4 Rent - Insurance", C543="870.6 Rent - Property Tax", C543="870.7 Rent - Homeoffice", C543="870.9 Rent - Water"),
   0,
   IF(Dashboard!$F$5="Quick",
      IF(OR(C543="190 Automobile",C543="200 computer hardware",C543="210 Computer software",C543="220 Quickbooks software",C543="230 Office equipment",C543="240 Office furniture"),
         E543-(E543/(1+Dashboard!$F$4)),
         0
      ),
      IF(C543="750 Business promotion",
         E543-(E543/(1+4.793/100)),
         E543-(E543/(1+Dashboard!$F$4))
      )
   )
)</f>
        <v>0</v>
      </c>
      <c r="J543" s="40">
        <f>Bank3[[#This Row],[Money in/ (Money out)]]-Bank3[[#This Row],[GST/HST]]</f>
        <v>0</v>
      </c>
      <c r="L543" s="37">
        <f t="shared" si="17"/>
        <v>0</v>
      </c>
    </row>
    <row r="544" spans="4:12" x14ac:dyDescent="0.2">
      <c r="D544" s="416">
        <f>_xlfn.XLOOKUP(C:C,Table1[for Import to Bank Register dropdown],Table1[for Pivot],0,0,1)</f>
        <v>0</v>
      </c>
      <c r="E544" s="422"/>
      <c r="F544" s="160">
        <f t="shared" si="16"/>
        <v>3333333</v>
      </c>
      <c r="G544" s="394">
        <f>G543+Bank3[[#This Row],[Money in/ (Money out)]]</f>
        <v>0</v>
      </c>
      <c r="I544" s="395">
        <f>IF(OR(C544="150 Directors advances", C544="120 accounts receivable", C544="720.2 Automobile - Insurance", C544="720.3 Automobile - License", C544="870.4 Rent - Insurance", C544="870.6 Rent - Property Tax", C544="870.7 Rent - Homeoffice", C544="870.9 Rent - Water"),
   0,
   IF(Dashboard!$F$5="Quick",
      IF(OR(C544="190 Automobile",C544="200 computer hardware",C544="210 Computer software",C544="220 Quickbooks software",C544="230 Office equipment",C544="240 Office furniture"),
         E544-(E544/(1+Dashboard!$F$4)),
         0
      ),
      IF(C544="750 Business promotion",
         E544-(E544/(1+4.793/100)),
         E544-(E544/(1+Dashboard!$F$4))
      )
   )
)</f>
        <v>0</v>
      </c>
      <c r="J544" s="40">
        <f>Bank3[[#This Row],[Money in/ (Money out)]]-Bank3[[#This Row],[GST/HST]]</f>
        <v>0</v>
      </c>
      <c r="L544" s="37">
        <f t="shared" si="17"/>
        <v>0</v>
      </c>
    </row>
    <row r="545" spans="4:12" x14ac:dyDescent="0.2">
      <c r="D545" s="416">
        <f>_xlfn.XLOOKUP(C:C,Table1[for Import to Bank Register dropdown],Table1[for Pivot],0,0,1)</f>
        <v>0</v>
      </c>
      <c r="E545" s="422"/>
      <c r="F545" s="160">
        <f t="shared" si="16"/>
        <v>3333333</v>
      </c>
      <c r="G545" s="394">
        <f>G544+Bank3[[#This Row],[Money in/ (Money out)]]</f>
        <v>0</v>
      </c>
      <c r="I545" s="395">
        <f>IF(OR(C545="150 Directors advances", C545="120 accounts receivable", C545="720.2 Automobile - Insurance", C545="720.3 Automobile - License", C545="870.4 Rent - Insurance", C545="870.6 Rent - Property Tax", C545="870.7 Rent - Homeoffice", C545="870.9 Rent - Water"),
   0,
   IF(Dashboard!$F$5="Quick",
      IF(OR(C545="190 Automobile",C545="200 computer hardware",C545="210 Computer software",C545="220 Quickbooks software",C545="230 Office equipment",C545="240 Office furniture"),
         E545-(E545/(1+Dashboard!$F$4)),
         0
      ),
      IF(C545="750 Business promotion",
         E545-(E545/(1+4.793/100)),
         E545-(E545/(1+Dashboard!$F$4))
      )
   )
)</f>
        <v>0</v>
      </c>
      <c r="J545" s="40">
        <f>Bank3[[#This Row],[Money in/ (Money out)]]-Bank3[[#This Row],[GST/HST]]</f>
        <v>0</v>
      </c>
      <c r="L545" s="37">
        <f t="shared" si="17"/>
        <v>0</v>
      </c>
    </row>
    <row r="546" spans="4:12" x14ac:dyDescent="0.2">
      <c r="D546" s="416">
        <f>_xlfn.XLOOKUP(C:C,Table1[for Import to Bank Register dropdown],Table1[for Pivot],0,0,1)</f>
        <v>0</v>
      </c>
      <c r="E546" s="422"/>
      <c r="F546" s="160">
        <f t="shared" si="16"/>
        <v>3333333</v>
      </c>
      <c r="G546" s="394">
        <f>G545+Bank3[[#This Row],[Money in/ (Money out)]]</f>
        <v>0</v>
      </c>
      <c r="I546" s="395">
        <f>IF(OR(C546="150 Directors advances", C546="120 accounts receivable", C546="720.2 Automobile - Insurance", C546="720.3 Automobile - License", C546="870.4 Rent - Insurance", C546="870.6 Rent - Property Tax", C546="870.7 Rent - Homeoffice", C546="870.9 Rent - Water"),
   0,
   IF(Dashboard!$F$5="Quick",
      IF(OR(C546="190 Automobile",C546="200 computer hardware",C546="210 Computer software",C546="220 Quickbooks software",C546="230 Office equipment",C546="240 Office furniture"),
         E546-(E546/(1+Dashboard!$F$4)),
         0
      ),
      IF(C546="750 Business promotion",
         E546-(E546/(1+4.793/100)),
         E546-(E546/(1+Dashboard!$F$4))
      )
   )
)</f>
        <v>0</v>
      </c>
      <c r="J546" s="40">
        <f>Bank3[[#This Row],[Money in/ (Money out)]]-Bank3[[#This Row],[GST/HST]]</f>
        <v>0</v>
      </c>
      <c r="L546" s="37">
        <f t="shared" si="17"/>
        <v>0</v>
      </c>
    </row>
    <row r="547" spans="4:12" x14ac:dyDescent="0.2">
      <c r="D547" s="416">
        <f>_xlfn.XLOOKUP(C:C,Table1[for Import to Bank Register dropdown],Table1[for Pivot],0,0,1)</f>
        <v>0</v>
      </c>
      <c r="E547" s="422"/>
      <c r="F547" s="160">
        <f t="shared" si="16"/>
        <v>3333333</v>
      </c>
      <c r="G547" s="394">
        <f>G546+Bank3[[#This Row],[Money in/ (Money out)]]</f>
        <v>0</v>
      </c>
      <c r="I547" s="395">
        <f>IF(OR(C547="150 Directors advances", C547="120 accounts receivable", C547="720.2 Automobile - Insurance", C547="720.3 Automobile - License", C547="870.4 Rent - Insurance", C547="870.6 Rent - Property Tax", C547="870.7 Rent - Homeoffice", C547="870.9 Rent - Water"),
   0,
   IF(Dashboard!$F$5="Quick",
      IF(OR(C547="190 Automobile",C547="200 computer hardware",C547="210 Computer software",C547="220 Quickbooks software",C547="230 Office equipment",C547="240 Office furniture"),
         E547-(E547/(1+Dashboard!$F$4)),
         0
      ),
      IF(C547="750 Business promotion",
         E547-(E547/(1+4.793/100)),
         E547-(E547/(1+Dashboard!$F$4))
      )
   )
)</f>
        <v>0</v>
      </c>
      <c r="J547" s="40">
        <f>Bank3[[#This Row],[Money in/ (Money out)]]-Bank3[[#This Row],[GST/HST]]</f>
        <v>0</v>
      </c>
      <c r="L547" s="37">
        <f t="shared" si="17"/>
        <v>0</v>
      </c>
    </row>
    <row r="548" spans="4:12" x14ac:dyDescent="0.2">
      <c r="D548" s="416">
        <f>_xlfn.XLOOKUP(C:C,Table1[for Import to Bank Register dropdown],Table1[for Pivot],0,0,1)</f>
        <v>0</v>
      </c>
      <c r="E548" s="422"/>
      <c r="F548" s="160">
        <f t="shared" si="16"/>
        <v>3333333</v>
      </c>
      <c r="G548" s="394">
        <f>G547+Bank3[[#This Row],[Money in/ (Money out)]]</f>
        <v>0</v>
      </c>
      <c r="I548" s="395">
        <f>IF(OR(C548="150 Directors advances", C548="120 accounts receivable", C548="720.2 Automobile - Insurance", C548="720.3 Automobile - License", C548="870.4 Rent - Insurance", C548="870.6 Rent - Property Tax", C548="870.7 Rent - Homeoffice", C548="870.9 Rent - Water"),
   0,
   IF(Dashboard!$F$5="Quick",
      IF(OR(C548="190 Automobile",C548="200 computer hardware",C548="210 Computer software",C548="220 Quickbooks software",C548="230 Office equipment",C548="240 Office furniture"),
         E548-(E548/(1+Dashboard!$F$4)),
         0
      ),
      IF(C548="750 Business promotion",
         E548-(E548/(1+4.793/100)),
         E548-(E548/(1+Dashboard!$F$4))
      )
   )
)</f>
        <v>0</v>
      </c>
      <c r="J548" s="40">
        <f>Bank3[[#This Row],[Money in/ (Money out)]]-Bank3[[#This Row],[GST/HST]]</f>
        <v>0</v>
      </c>
      <c r="L548" s="37">
        <f t="shared" si="17"/>
        <v>0</v>
      </c>
    </row>
    <row r="549" spans="4:12" x14ac:dyDescent="0.2">
      <c r="D549" s="416">
        <f>_xlfn.XLOOKUP(C:C,Table1[for Import to Bank Register dropdown],Table1[for Pivot],0,0,1)</f>
        <v>0</v>
      </c>
      <c r="E549" s="422"/>
      <c r="F549" s="160">
        <f t="shared" si="16"/>
        <v>3333333</v>
      </c>
      <c r="G549" s="394">
        <f>G548+Bank3[[#This Row],[Money in/ (Money out)]]</f>
        <v>0</v>
      </c>
      <c r="I549" s="395">
        <f>IF(OR(C549="150 Directors advances", C549="120 accounts receivable", C549="720.2 Automobile - Insurance", C549="720.3 Automobile - License", C549="870.4 Rent - Insurance", C549="870.6 Rent - Property Tax", C549="870.7 Rent - Homeoffice", C549="870.9 Rent - Water"),
   0,
   IF(Dashboard!$F$5="Quick",
      IF(OR(C549="190 Automobile",C549="200 computer hardware",C549="210 Computer software",C549="220 Quickbooks software",C549="230 Office equipment",C549="240 Office furniture"),
         E549-(E549/(1+Dashboard!$F$4)),
         0
      ),
      IF(C549="750 Business promotion",
         E549-(E549/(1+4.793/100)),
         E549-(E549/(1+Dashboard!$F$4))
      )
   )
)</f>
        <v>0</v>
      </c>
      <c r="J549" s="40">
        <f>Bank3[[#This Row],[Money in/ (Money out)]]-Bank3[[#This Row],[GST/HST]]</f>
        <v>0</v>
      </c>
      <c r="L549" s="37">
        <f t="shared" si="17"/>
        <v>0</v>
      </c>
    </row>
    <row r="550" spans="4:12" x14ac:dyDescent="0.2">
      <c r="D550" s="416">
        <f>_xlfn.XLOOKUP(C:C,Table1[for Import to Bank Register dropdown],Table1[for Pivot],0,0,1)</f>
        <v>0</v>
      </c>
      <c r="E550" s="422"/>
      <c r="F550" s="160">
        <f t="shared" si="16"/>
        <v>3333333</v>
      </c>
      <c r="G550" s="394">
        <f>G549+Bank3[[#This Row],[Money in/ (Money out)]]</f>
        <v>0</v>
      </c>
      <c r="I550" s="395">
        <f>IF(OR(C550="150 Directors advances", C550="120 accounts receivable", C550="720.2 Automobile - Insurance", C550="720.3 Automobile - License", C550="870.4 Rent - Insurance", C550="870.6 Rent - Property Tax", C550="870.7 Rent - Homeoffice", C550="870.9 Rent - Water"),
   0,
   IF(Dashboard!$F$5="Quick",
      IF(OR(C550="190 Automobile",C550="200 computer hardware",C550="210 Computer software",C550="220 Quickbooks software",C550="230 Office equipment",C550="240 Office furniture"),
         E550-(E550/(1+Dashboard!$F$4)),
         0
      ),
      IF(C550="750 Business promotion",
         E550-(E550/(1+4.793/100)),
         E550-(E550/(1+Dashboard!$F$4))
      )
   )
)</f>
        <v>0</v>
      </c>
      <c r="J550" s="40">
        <f>Bank3[[#This Row],[Money in/ (Money out)]]-Bank3[[#This Row],[GST/HST]]</f>
        <v>0</v>
      </c>
      <c r="L550" s="37">
        <f t="shared" si="17"/>
        <v>0</v>
      </c>
    </row>
    <row r="551" spans="4:12" x14ac:dyDescent="0.2">
      <c r="D551" s="416">
        <f>_xlfn.XLOOKUP(C:C,Table1[for Import to Bank Register dropdown],Table1[for Pivot],0,0,1)</f>
        <v>0</v>
      </c>
      <c r="E551" s="422"/>
      <c r="F551" s="160">
        <f t="shared" si="16"/>
        <v>3333333</v>
      </c>
      <c r="G551" s="394">
        <f>G550+Bank3[[#This Row],[Money in/ (Money out)]]</f>
        <v>0</v>
      </c>
      <c r="I551" s="395">
        <f>IF(OR(C551="150 Directors advances", C551="120 accounts receivable", C551="720.2 Automobile - Insurance", C551="720.3 Automobile - License", C551="870.4 Rent - Insurance", C551="870.6 Rent - Property Tax", C551="870.7 Rent - Homeoffice", C551="870.9 Rent - Water"),
   0,
   IF(Dashboard!$F$5="Quick",
      IF(OR(C551="190 Automobile",C551="200 computer hardware",C551="210 Computer software",C551="220 Quickbooks software",C551="230 Office equipment",C551="240 Office furniture"),
         E551-(E551/(1+Dashboard!$F$4)),
         0
      ),
      IF(C551="750 Business promotion",
         E551-(E551/(1+4.793/100)),
         E551-(E551/(1+Dashboard!$F$4))
      )
   )
)</f>
        <v>0</v>
      </c>
      <c r="J551" s="40">
        <f>Bank3[[#This Row],[Money in/ (Money out)]]-Bank3[[#This Row],[GST/HST]]</f>
        <v>0</v>
      </c>
      <c r="L551" s="37">
        <f t="shared" si="17"/>
        <v>0</v>
      </c>
    </row>
    <row r="552" spans="4:12" x14ac:dyDescent="0.2">
      <c r="D552" s="416">
        <f>_xlfn.XLOOKUP(C:C,Table1[for Import to Bank Register dropdown],Table1[for Pivot],0,0,1)</f>
        <v>0</v>
      </c>
      <c r="E552" s="422"/>
      <c r="F552" s="160">
        <f t="shared" si="16"/>
        <v>3333333</v>
      </c>
      <c r="G552" s="394">
        <f>G551+Bank3[[#This Row],[Money in/ (Money out)]]</f>
        <v>0</v>
      </c>
      <c r="I552" s="395">
        <f>IF(OR(C552="150 Directors advances", C552="120 accounts receivable", C552="720.2 Automobile - Insurance", C552="720.3 Automobile - License", C552="870.4 Rent - Insurance", C552="870.6 Rent - Property Tax", C552="870.7 Rent - Homeoffice", C552="870.9 Rent - Water"),
   0,
   IF(Dashboard!$F$5="Quick",
      IF(OR(C552="190 Automobile",C552="200 computer hardware",C552="210 Computer software",C552="220 Quickbooks software",C552="230 Office equipment",C552="240 Office furniture"),
         E552-(E552/(1+Dashboard!$F$4)),
         0
      ),
      IF(C552="750 Business promotion",
         E552-(E552/(1+4.793/100)),
         E552-(E552/(1+Dashboard!$F$4))
      )
   )
)</f>
        <v>0</v>
      </c>
      <c r="J552" s="40">
        <f>Bank3[[#This Row],[Money in/ (Money out)]]-Bank3[[#This Row],[GST/HST]]</f>
        <v>0</v>
      </c>
      <c r="L552" s="37">
        <f t="shared" si="17"/>
        <v>0</v>
      </c>
    </row>
    <row r="553" spans="4:12" x14ac:dyDescent="0.2">
      <c r="D553" s="416">
        <f>_xlfn.XLOOKUP(C:C,Table1[for Import to Bank Register dropdown],Table1[for Pivot],0,0,1)</f>
        <v>0</v>
      </c>
      <c r="E553" s="422"/>
      <c r="F553" s="160">
        <f t="shared" si="16"/>
        <v>3333333</v>
      </c>
      <c r="G553" s="394">
        <f>G552+Bank3[[#This Row],[Money in/ (Money out)]]</f>
        <v>0</v>
      </c>
      <c r="I553" s="395">
        <f>IF(OR(C553="150 Directors advances", C553="120 accounts receivable", C553="720.2 Automobile - Insurance", C553="720.3 Automobile - License", C553="870.4 Rent - Insurance", C553="870.6 Rent - Property Tax", C553="870.7 Rent - Homeoffice", C553="870.9 Rent - Water"),
   0,
   IF(Dashboard!$F$5="Quick",
      IF(OR(C553="190 Automobile",C553="200 computer hardware",C553="210 Computer software",C553="220 Quickbooks software",C553="230 Office equipment",C553="240 Office furniture"),
         E553-(E553/(1+Dashboard!$F$4)),
         0
      ),
      IF(C553="750 Business promotion",
         E553-(E553/(1+4.793/100)),
         E553-(E553/(1+Dashboard!$F$4))
      )
   )
)</f>
        <v>0</v>
      </c>
      <c r="J553" s="40">
        <f>Bank3[[#This Row],[Money in/ (Money out)]]-Bank3[[#This Row],[GST/HST]]</f>
        <v>0</v>
      </c>
      <c r="L553" s="37">
        <f t="shared" si="17"/>
        <v>0</v>
      </c>
    </row>
    <row r="554" spans="4:12" x14ac:dyDescent="0.2">
      <c r="D554" s="416">
        <f>_xlfn.XLOOKUP(C:C,Table1[for Import to Bank Register dropdown],Table1[for Pivot],0,0,1)</f>
        <v>0</v>
      </c>
      <c r="E554" s="422"/>
      <c r="F554" s="160">
        <f t="shared" si="16"/>
        <v>3333333</v>
      </c>
      <c r="G554" s="394">
        <f>G553+Bank3[[#This Row],[Money in/ (Money out)]]</f>
        <v>0</v>
      </c>
      <c r="I554" s="395">
        <f>IF(OR(C554="150 Directors advances", C554="120 accounts receivable", C554="720.2 Automobile - Insurance", C554="720.3 Automobile - License", C554="870.4 Rent - Insurance", C554="870.6 Rent - Property Tax", C554="870.7 Rent - Homeoffice", C554="870.9 Rent - Water"),
   0,
   IF(Dashboard!$F$5="Quick",
      IF(OR(C554="190 Automobile",C554="200 computer hardware",C554="210 Computer software",C554="220 Quickbooks software",C554="230 Office equipment",C554="240 Office furniture"),
         E554-(E554/(1+Dashboard!$F$4)),
         0
      ),
      IF(C554="750 Business promotion",
         E554-(E554/(1+4.793/100)),
         E554-(E554/(1+Dashboard!$F$4))
      )
   )
)</f>
        <v>0</v>
      </c>
      <c r="J554" s="40">
        <f>Bank3[[#This Row],[Money in/ (Money out)]]-Bank3[[#This Row],[GST/HST]]</f>
        <v>0</v>
      </c>
      <c r="L554" s="37">
        <f t="shared" si="17"/>
        <v>0</v>
      </c>
    </row>
    <row r="555" spans="4:12" x14ac:dyDescent="0.2">
      <c r="D555" s="416">
        <f>_xlfn.XLOOKUP(C:C,Table1[for Import to Bank Register dropdown],Table1[for Pivot],0,0,1)</f>
        <v>0</v>
      </c>
      <c r="E555" s="422"/>
      <c r="F555" s="160">
        <f t="shared" si="16"/>
        <v>3333333</v>
      </c>
      <c r="G555" s="394">
        <f>G554+Bank3[[#This Row],[Money in/ (Money out)]]</f>
        <v>0</v>
      </c>
      <c r="I555" s="395">
        <f>IF(OR(C555="150 Directors advances", C555="120 accounts receivable", C555="720.2 Automobile - Insurance", C555="720.3 Automobile - License", C555="870.4 Rent - Insurance", C555="870.6 Rent - Property Tax", C555="870.7 Rent - Homeoffice", C555="870.9 Rent - Water"),
   0,
   IF(Dashboard!$F$5="Quick",
      IF(OR(C555="190 Automobile",C555="200 computer hardware",C555="210 Computer software",C555="220 Quickbooks software",C555="230 Office equipment",C555="240 Office furniture"),
         E555-(E555/(1+Dashboard!$F$4)),
         0
      ),
      IF(C555="750 Business promotion",
         E555-(E555/(1+4.793/100)),
         E555-(E555/(1+Dashboard!$F$4))
      )
   )
)</f>
        <v>0</v>
      </c>
      <c r="J555" s="40">
        <f>Bank3[[#This Row],[Money in/ (Money out)]]-Bank3[[#This Row],[GST/HST]]</f>
        <v>0</v>
      </c>
      <c r="L555" s="37">
        <f t="shared" si="17"/>
        <v>0</v>
      </c>
    </row>
    <row r="556" spans="4:12" x14ac:dyDescent="0.2">
      <c r="D556" s="416">
        <f>_xlfn.XLOOKUP(C:C,Table1[for Import to Bank Register dropdown],Table1[for Pivot],0,0,1)</f>
        <v>0</v>
      </c>
      <c r="E556" s="422"/>
      <c r="F556" s="160">
        <f t="shared" si="16"/>
        <v>3333333</v>
      </c>
      <c r="G556" s="394">
        <f>G555+Bank3[[#This Row],[Money in/ (Money out)]]</f>
        <v>0</v>
      </c>
      <c r="I556" s="395">
        <f>IF(OR(C556="150 Directors advances", C556="120 accounts receivable", C556="720.2 Automobile - Insurance", C556="720.3 Automobile - License", C556="870.4 Rent - Insurance", C556="870.6 Rent - Property Tax", C556="870.7 Rent - Homeoffice", C556="870.9 Rent - Water"),
   0,
   IF(Dashboard!$F$5="Quick",
      IF(OR(C556="190 Automobile",C556="200 computer hardware",C556="210 Computer software",C556="220 Quickbooks software",C556="230 Office equipment",C556="240 Office furniture"),
         E556-(E556/(1+Dashboard!$F$4)),
         0
      ),
      IF(C556="750 Business promotion",
         E556-(E556/(1+4.793/100)),
         E556-(E556/(1+Dashboard!$F$4))
      )
   )
)</f>
        <v>0</v>
      </c>
      <c r="J556" s="40">
        <f>Bank3[[#This Row],[Money in/ (Money out)]]-Bank3[[#This Row],[GST/HST]]</f>
        <v>0</v>
      </c>
      <c r="L556" s="37">
        <f t="shared" si="17"/>
        <v>0</v>
      </c>
    </row>
    <row r="557" spans="4:12" x14ac:dyDescent="0.2">
      <c r="D557" s="416">
        <f>_xlfn.XLOOKUP(C:C,Table1[for Import to Bank Register dropdown],Table1[for Pivot],0,0,1)</f>
        <v>0</v>
      </c>
      <c r="E557" s="422"/>
      <c r="F557" s="160">
        <f t="shared" si="16"/>
        <v>3333333</v>
      </c>
      <c r="G557" s="394">
        <f>G556+Bank3[[#This Row],[Money in/ (Money out)]]</f>
        <v>0</v>
      </c>
      <c r="I557" s="395">
        <f>IF(OR(C557="150 Directors advances", C557="120 accounts receivable", C557="720.2 Automobile - Insurance", C557="720.3 Automobile - License", C557="870.4 Rent - Insurance", C557="870.6 Rent - Property Tax", C557="870.7 Rent - Homeoffice", C557="870.9 Rent - Water"),
   0,
   IF(Dashboard!$F$5="Quick",
      IF(OR(C557="190 Automobile",C557="200 computer hardware",C557="210 Computer software",C557="220 Quickbooks software",C557="230 Office equipment",C557="240 Office furniture"),
         E557-(E557/(1+Dashboard!$F$4)),
         0
      ),
      IF(C557="750 Business promotion",
         E557-(E557/(1+4.793/100)),
         E557-(E557/(1+Dashboard!$F$4))
      )
   )
)</f>
        <v>0</v>
      </c>
      <c r="J557" s="40">
        <f>Bank3[[#This Row],[Money in/ (Money out)]]-Bank3[[#This Row],[GST/HST]]</f>
        <v>0</v>
      </c>
      <c r="L557" s="37">
        <f t="shared" si="17"/>
        <v>0</v>
      </c>
    </row>
    <row r="558" spans="4:12" x14ac:dyDescent="0.2">
      <c r="D558" s="416">
        <f>_xlfn.XLOOKUP(C:C,Table1[for Import to Bank Register dropdown],Table1[for Pivot],0,0,1)</f>
        <v>0</v>
      </c>
      <c r="E558" s="422"/>
      <c r="F558" s="160">
        <f t="shared" si="16"/>
        <v>3333333</v>
      </c>
      <c r="G558" s="394">
        <f>G557+Bank3[[#This Row],[Money in/ (Money out)]]</f>
        <v>0</v>
      </c>
      <c r="I558" s="395">
        <f>IF(OR(C558="150 Directors advances", C558="120 accounts receivable", C558="720.2 Automobile - Insurance", C558="720.3 Automobile - License", C558="870.4 Rent - Insurance", C558="870.6 Rent - Property Tax", C558="870.7 Rent - Homeoffice", C558="870.9 Rent - Water"),
   0,
   IF(Dashboard!$F$5="Quick",
      IF(OR(C558="190 Automobile",C558="200 computer hardware",C558="210 Computer software",C558="220 Quickbooks software",C558="230 Office equipment",C558="240 Office furniture"),
         E558-(E558/(1+Dashboard!$F$4)),
         0
      ),
      IF(C558="750 Business promotion",
         E558-(E558/(1+4.793/100)),
         E558-(E558/(1+Dashboard!$F$4))
      )
   )
)</f>
        <v>0</v>
      </c>
      <c r="J558" s="40">
        <f>Bank3[[#This Row],[Money in/ (Money out)]]-Bank3[[#This Row],[GST/HST]]</f>
        <v>0</v>
      </c>
      <c r="L558" s="37">
        <f t="shared" si="17"/>
        <v>0</v>
      </c>
    </row>
    <row r="559" spans="4:12" x14ac:dyDescent="0.2">
      <c r="D559" s="416">
        <f>_xlfn.XLOOKUP(C:C,Table1[for Import to Bank Register dropdown],Table1[for Pivot],0,0,1)</f>
        <v>0</v>
      </c>
      <c r="E559" s="422"/>
      <c r="F559" s="160">
        <f t="shared" si="16"/>
        <v>3333333</v>
      </c>
      <c r="G559" s="394">
        <f>G558+Bank3[[#This Row],[Money in/ (Money out)]]</f>
        <v>0</v>
      </c>
      <c r="I559" s="395">
        <f>IF(OR(C559="150 Directors advances", C559="120 accounts receivable", C559="720.2 Automobile - Insurance", C559="720.3 Automobile - License", C559="870.4 Rent - Insurance", C559="870.6 Rent - Property Tax", C559="870.7 Rent - Homeoffice", C559="870.9 Rent - Water"),
   0,
   IF(Dashboard!$F$5="Quick",
      IF(OR(C559="190 Automobile",C559="200 computer hardware",C559="210 Computer software",C559="220 Quickbooks software",C559="230 Office equipment",C559="240 Office furniture"),
         E559-(E559/(1+Dashboard!$F$4)),
         0
      ),
      IF(C559="750 Business promotion",
         E559-(E559/(1+4.793/100)),
         E559-(E559/(1+Dashboard!$F$4))
      )
   )
)</f>
        <v>0</v>
      </c>
      <c r="J559" s="40">
        <f>Bank3[[#This Row],[Money in/ (Money out)]]-Bank3[[#This Row],[GST/HST]]</f>
        <v>0</v>
      </c>
      <c r="L559" s="37">
        <f t="shared" si="17"/>
        <v>0</v>
      </c>
    </row>
    <row r="560" spans="4:12" x14ac:dyDescent="0.2">
      <c r="D560" s="416">
        <f>_xlfn.XLOOKUP(C:C,Table1[for Import to Bank Register dropdown],Table1[for Pivot],0,0,1)</f>
        <v>0</v>
      </c>
      <c r="E560" s="422"/>
      <c r="F560" s="160">
        <f t="shared" si="16"/>
        <v>3333333</v>
      </c>
      <c r="G560" s="394">
        <f>G559+Bank3[[#This Row],[Money in/ (Money out)]]</f>
        <v>0</v>
      </c>
      <c r="I560" s="395">
        <f>IF(OR(C560="150 Directors advances", C560="120 accounts receivable", C560="720.2 Automobile - Insurance", C560="720.3 Automobile - License", C560="870.4 Rent - Insurance", C560="870.6 Rent - Property Tax", C560="870.7 Rent - Homeoffice", C560="870.9 Rent - Water"),
   0,
   IF(Dashboard!$F$5="Quick",
      IF(OR(C560="190 Automobile",C560="200 computer hardware",C560="210 Computer software",C560="220 Quickbooks software",C560="230 Office equipment",C560="240 Office furniture"),
         E560-(E560/(1+Dashboard!$F$4)),
         0
      ),
      IF(C560="750 Business promotion",
         E560-(E560/(1+4.793/100)),
         E560-(E560/(1+Dashboard!$F$4))
      )
   )
)</f>
        <v>0</v>
      </c>
      <c r="J560" s="40">
        <f>Bank3[[#This Row],[Money in/ (Money out)]]-Bank3[[#This Row],[GST/HST]]</f>
        <v>0</v>
      </c>
      <c r="L560" s="37">
        <f t="shared" si="17"/>
        <v>0</v>
      </c>
    </row>
    <row r="561" spans="4:12" x14ac:dyDescent="0.2">
      <c r="D561" s="416">
        <f>_xlfn.XLOOKUP(C:C,Table1[for Import to Bank Register dropdown],Table1[for Pivot],0,0,1)</f>
        <v>0</v>
      </c>
      <c r="E561" s="422"/>
      <c r="F561" s="160">
        <f t="shared" si="16"/>
        <v>3333333</v>
      </c>
      <c r="G561" s="394">
        <f>G560+Bank3[[#This Row],[Money in/ (Money out)]]</f>
        <v>0</v>
      </c>
      <c r="I561" s="395">
        <f>IF(OR(C561="150 Directors advances", C561="120 accounts receivable", C561="720.2 Automobile - Insurance", C561="720.3 Automobile - License", C561="870.4 Rent - Insurance", C561="870.6 Rent - Property Tax", C561="870.7 Rent - Homeoffice", C561="870.9 Rent - Water"),
   0,
   IF(Dashboard!$F$5="Quick",
      IF(OR(C561="190 Automobile",C561="200 computer hardware",C561="210 Computer software",C561="220 Quickbooks software",C561="230 Office equipment",C561="240 Office furniture"),
         E561-(E561/(1+Dashboard!$F$4)),
         0
      ),
      IF(C561="750 Business promotion",
         E561-(E561/(1+4.793/100)),
         E561-(E561/(1+Dashboard!$F$4))
      )
   )
)</f>
        <v>0</v>
      </c>
      <c r="J561" s="40">
        <f>Bank3[[#This Row],[Money in/ (Money out)]]-Bank3[[#This Row],[GST/HST]]</f>
        <v>0</v>
      </c>
      <c r="L561" s="37">
        <f t="shared" si="17"/>
        <v>0</v>
      </c>
    </row>
    <row r="562" spans="4:12" x14ac:dyDescent="0.2">
      <c r="D562" s="416">
        <f>_xlfn.XLOOKUP(C:C,Table1[for Import to Bank Register dropdown],Table1[for Pivot],0,0,1)</f>
        <v>0</v>
      </c>
      <c r="E562" s="422"/>
      <c r="F562" s="160">
        <f t="shared" si="16"/>
        <v>3333333</v>
      </c>
      <c r="G562" s="394">
        <f>G561+Bank3[[#This Row],[Money in/ (Money out)]]</f>
        <v>0</v>
      </c>
      <c r="I562" s="395">
        <f>IF(OR(C562="150 Directors advances", C562="120 accounts receivable", C562="720.2 Automobile - Insurance", C562="720.3 Automobile - License", C562="870.4 Rent - Insurance", C562="870.6 Rent - Property Tax", C562="870.7 Rent - Homeoffice", C562="870.9 Rent - Water"),
   0,
   IF(Dashboard!$F$5="Quick",
      IF(OR(C562="190 Automobile",C562="200 computer hardware",C562="210 Computer software",C562="220 Quickbooks software",C562="230 Office equipment",C562="240 Office furniture"),
         E562-(E562/(1+Dashboard!$F$4)),
         0
      ),
      IF(C562="750 Business promotion",
         E562-(E562/(1+4.793/100)),
         E562-(E562/(1+Dashboard!$F$4))
      )
   )
)</f>
        <v>0</v>
      </c>
      <c r="J562" s="40">
        <f>Bank3[[#This Row],[Money in/ (Money out)]]-Bank3[[#This Row],[GST/HST]]</f>
        <v>0</v>
      </c>
      <c r="L562" s="37">
        <f t="shared" si="17"/>
        <v>0</v>
      </c>
    </row>
    <row r="563" spans="4:12" x14ac:dyDescent="0.2">
      <c r="D563" s="416">
        <f>_xlfn.XLOOKUP(C:C,Table1[for Import to Bank Register dropdown],Table1[for Pivot],0,0,1)</f>
        <v>0</v>
      </c>
      <c r="E563" s="422"/>
      <c r="F563" s="160">
        <f t="shared" si="16"/>
        <v>3333333</v>
      </c>
      <c r="G563" s="394">
        <f>G562+Bank3[[#This Row],[Money in/ (Money out)]]</f>
        <v>0</v>
      </c>
      <c r="I563" s="395">
        <f>IF(OR(C563="150 Directors advances", C563="120 accounts receivable", C563="720.2 Automobile - Insurance", C563="720.3 Automobile - License", C563="870.4 Rent - Insurance", C563="870.6 Rent - Property Tax", C563="870.7 Rent - Homeoffice", C563="870.9 Rent - Water"),
   0,
   IF(Dashboard!$F$5="Quick",
      IF(OR(C563="190 Automobile",C563="200 computer hardware",C563="210 Computer software",C563="220 Quickbooks software",C563="230 Office equipment",C563="240 Office furniture"),
         E563-(E563/(1+Dashboard!$F$4)),
         0
      ),
      IF(C563="750 Business promotion",
         E563-(E563/(1+4.793/100)),
         E563-(E563/(1+Dashboard!$F$4))
      )
   )
)</f>
        <v>0</v>
      </c>
      <c r="J563" s="40">
        <f>Bank3[[#This Row],[Money in/ (Money out)]]-Bank3[[#This Row],[GST/HST]]</f>
        <v>0</v>
      </c>
      <c r="L563" s="37">
        <f t="shared" si="17"/>
        <v>0</v>
      </c>
    </row>
    <row r="564" spans="4:12" x14ac:dyDescent="0.2">
      <c r="D564" s="416">
        <f>_xlfn.XLOOKUP(C:C,Table1[for Import to Bank Register dropdown],Table1[for Pivot],0,0,1)</f>
        <v>0</v>
      </c>
      <c r="E564" s="422"/>
      <c r="F564" s="160">
        <f t="shared" si="16"/>
        <v>3333333</v>
      </c>
      <c r="G564" s="394">
        <f>G563+Bank3[[#This Row],[Money in/ (Money out)]]</f>
        <v>0</v>
      </c>
      <c r="I564" s="395">
        <f>IF(OR(C564="150 Directors advances", C564="120 accounts receivable", C564="720.2 Automobile - Insurance", C564="720.3 Automobile - License", C564="870.4 Rent - Insurance", C564="870.6 Rent - Property Tax", C564="870.7 Rent - Homeoffice", C564="870.9 Rent - Water"),
   0,
   IF(Dashboard!$F$5="Quick",
      IF(OR(C564="190 Automobile",C564="200 computer hardware",C564="210 Computer software",C564="220 Quickbooks software",C564="230 Office equipment",C564="240 Office furniture"),
         E564-(E564/(1+Dashboard!$F$4)),
         0
      ),
      IF(C564="750 Business promotion",
         E564-(E564/(1+4.793/100)),
         E564-(E564/(1+Dashboard!$F$4))
      )
   )
)</f>
        <v>0</v>
      </c>
      <c r="J564" s="40">
        <f>Bank3[[#This Row],[Money in/ (Money out)]]-Bank3[[#This Row],[GST/HST]]</f>
        <v>0</v>
      </c>
      <c r="L564" s="37">
        <f t="shared" si="17"/>
        <v>0</v>
      </c>
    </row>
    <row r="565" spans="4:12" x14ac:dyDescent="0.2">
      <c r="D565" s="416">
        <f>_xlfn.XLOOKUP(C:C,Table1[for Import to Bank Register dropdown],Table1[for Pivot],0,0,1)</f>
        <v>0</v>
      </c>
      <c r="E565" s="422"/>
      <c r="F565" s="160">
        <f t="shared" si="16"/>
        <v>3333333</v>
      </c>
      <c r="G565" s="394">
        <f>G564+Bank3[[#This Row],[Money in/ (Money out)]]</f>
        <v>0</v>
      </c>
      <c r="I565" s="395">
        <f>IF(OR(C565="150 Directors advances", C565="120 accounts receivable", C565="720.2 Automobile - Insurance", C565="720.3 Automobile - License", C565="870.4 Rent - Insurance", C565="870.6 Rent - Property Tax", C565="870.7 Rent - Homeoffice", C565="870.9 Rent - Water"),
   0,
   IF(Dashboard!$F$5="Quick",
      IF(OR(C565="190 Automobile",C565="200 computer hardware",C565="210 Computer software",C565="220 Quickbooks software",C565="230 Office equipment",C565="240 Office furniture"),
         E565-(E565/(1+Dashboard!$F$4)),
         0
      ),
      IF(C565="750 Business promotion",
         E565-(E565/(1+4.793/100)),
         E565-(E565/(1+Dashboard!$F$4))
      )
   )
)</f>
        <v>0</v>
      </c>
      <c r="J565" s="40">
        <f>Bank3[[#This Row],[Money in/ (Money out)]]-Bank3[[#This Row],[GST/HST]]</f>
        <v>0</v>
      </c>
      <c r="L565" s="37">
        <f t="shared" si="17"/>
        <v>0</v>
      </c>
    </row>
    <row r="566" spans="4:12" x14ac:dyDescent="0.2">
      <c r="D566" s="416">
        <f>_xlfn.XLOOKUP(C:C,Table1[for Import to Bank Register dropdown],Table1[for Pivot],0,0,1)</f>
        <v>0</v>
      </c>
      <c r="E566" s="422"/>
      <c r="F566" s="160">
        <f t="shared" si="16"/>
        <v>3333333</v>
      </c>
      <c r="G566" s="394">
        <f>G565+Bank3[[#This Row],[Money in/ (Money out)]]</f>
        <v>0</v>
      </c>
      <c r="I566" s="395">
        <f>IF(OR(C566="150 Directors advances", C566="120 accounts receivable", C566="720.2 Automobile - Insurance", C566="720.3 Automobile - License", C566="870.4 Rent - Insurance", C566="870.6 Rent - Property Tax", C566="870.7 Rent - Homeoffice", C566="870.9 Rent - Water"),
   0,
   IF(Dashboard!$F$5="Quick",
      IF(OR(C566="190 Automobile",C566="200 computer hardware",C566="210 Computer software",C566="220 Quickbooks software",C566="230 Office equipment",C566="240 Office furniture"),
         E566-(E566/(1+Dashboard!$F$4)),
         0
      ),
      IF(C566="750 Business promotion",
         E566-(E566/(1+4.793/100)),
         E566-(E566/(1+Dashboard!$F$4))
      )
   )
)</f>
        <v>0</v>
      </c>
      <c r="J566" s="40">
        <f>Bank3[[#This Row],[Money in/ (Money out)]]-Bank3[[#This Row],[GST/HST]]</f>
        <v>0</v>
      </c>
      <c r="L566" s="37">
        <f t="shared" si="17"/>
        <v>0</v>
      </c>
    </row>
    <row r="567" spans="4:12" x14ac:dyDescent="0.2">
      <c r="D567" s="416">
        <f>_xlfn.XLOOKUP(C:C,Table1[for Import to Bank Register dropdown],Table1[for Pivot],0,0,1)</f>
        <v>0</v>
      </c>
      <c r="E567" s="422"/>
      <c r="F567" s="160">
        <f t="shared" si="16"/>
        <v>3333333</v>
      </c>
      <c r="G567" s="394">
        <f>G566+Bank3[[#This Row],[Money in/ (Money out)]]</f>
        <v>0</v>
      </c>
      <c r="I567" s="395">
        <f>IF(OR(C567="150 Directors advances", C567="120 accounts receivable", C567="720.2 Automobile - Insurance", C567="720.3 Automobile - License", C567="870.4 Rent - Insurance", C567="870.6 Rent - Property Tax", C567="870.7 Rent - Homeoffice", C567="870.9 Rent - Water"),
   0,
   IF(Dashboard!$F$5="Quick",
      IF(OR(C567="190 Automobile",C567="200 computer hardware",C567="210 Computer software",C567="220 Quickbooks software",C567="230 Office equipment",C567="240 Office furniture"),
         E567-(E567/(1+Dashboard!$F$4)),
         0
      ),
      IF(C567="750 Business promotion",
         E567-(E567/(1+4.793/100)),
         E567-(E567/(1+Dashboard!$F$4))
      )
   )
)</f>
        <v>0</v>
      </c>
      <c r="J567" s="40">
        <f>Bank3[[#This Row],[Money in/ (Money out)]]-Bank3[[#This Row],[GST/HST]]</f>
        <v>0</v>
      </c>
      <c r="L567" s="37">
        <f t="shared" si="17"/>
        <v>0</v>
      </c>
    </row>
    <row r="568" spans="4:12" x14ac:dyDescent="0.2">
      <c r="D568" s="416">
        <f>_xlfn.XLOOKUP(C:C,Table1[for Import to Bank Register dropdown],Table1[for Pivot],0,0,1)</f>
        <v>0</v>
      </c>
      <c r="E568" s="422"/>
      <c r="F568" s="160">
        <f t="shared" si="16"/>
        <v>3333333</v>
      </c>
      <c r="G568" s="394">
        <f>G567+Bank3[[#This Row],[Money in/ (Money out)]]</f>
        <v>0</v>
      </c>
      <c r="I568" s="395">
        <f>IF(OR(C568="150 Directors advances", C568="120 accounts receivable", C568="720.2 Automobile - Insurance", C568="720.3 Automobile - License", C568="870.4 Rent - Insurance", C568="870.6 Rent - Property Tax", C568="870.7 Rent - Homeoffice", C568="870.9 Rent - Water"),
   0,
   IF(Dashboard!$F$5="Quick",
      IF(OR(C568="190 Automobile",C568="200 computer hardware",C568="210 Computer software",C568="220 Quickbooks software",C568="230 Office equipment",C568="240 Office furniture"),
         E568-(E568/(1+Dashboard!$F$4)),
         0
      ),
      IF(C568="750 Business promotion",
         E568-(E568/(1+4.793/100)),
         E568-(E568/(1+Dashboard!$F$4))
      )
   )
)</f>
        <v>0</v>
      </c>
      <c r="J568" s="40">
        <f>Bank3[[#This Row],[Money in/ (Money out)]]-Bank3[[#This Row],[GST/HST]]</f>
        <v>0</v>
      </c>
      <c r="L568" s="37">
        <f t="shared" si="17"/>
        <v>0</v>
      </c>
    </row>
    <row r="569" spans="4:12" x14ac:dyDescent="0.2">
      <c r="D569" s="416">
        <f>_xlfn.XLOOKUP(C:C,Table1[for Import to Bank Register dropdown],Table1[for Pivot],0,0,1)</f>
        <v>0</v>
      </c>
      <c r="E569" s="422"/>
      <c r="F569" s="160">
        <f t="shared" si="16"/>
        <v>3333333</v>
      </c>
      <c r="G569" s="394">
        <f>G568+Bank3[[#This Row],[Money in/ (Money out)]]</f>
        <v>0</v>
      </c>
      <c r="I569" s="395">
        <f>IF(OR(C569="150 Directors advances", C569="120 accounts receivable", C569="720.2 Automobile - Insurance", C569="720.3 Automobile - License", C569="870.4 Rent - Insurance", C569="870.6 Rent - Property Tax", C569="870.7 Rent - Homeoffice", C569="870.9 Rent - Water"),
   0,
   IF(Dashboard!$F$5="Quick",
      IF(OR(C569="190 Automobile",C569="200 computer hardware",C569="210 Computer software",C569="220 Quickbooks software",C569="230 Office equipment",C569="240 Office furniture"),
         E569-(E569/(1+Dashboard!$F$4)),
         0
      ),
      IF(C569="750 Business promotion",
         E569-(E569/(1+4.793/100)),
         E569-(E569/(1+Dashboard!$F$4))
      )
   )
)</f>
        <v>0</v>
      </c>
      <c r="J569" s="40">
        <f>Bank3[[#This Row],[Money in/ (Money out)]]-Bank3[[#This Row],[GST/HST]]</f>
        <v>0</v>
      </c>
      <c r="L569" s="37">
        <f t="shared" si="17"/>
        <v>0</v>
      </c>
    </row>
    <row r="570" spans="4:12" x14ac:dyDescent="0.2">
      <c r="D570" s="416">
        <f>_xlfn.XLOOKUP(C:C,Table1[for Import to Bank Register dropdown],Table1[for Pivot],0,0,1)</f>
        <v>0</v>
      </c>
      <c r="E570" s="422"/>
      <c r="F570" s="160">
        <f t="shared" si="16"/>
        <v>3333333</v>
      </c>
      <c r="G570" s="394">
        <f>G569+Bank3[[#This Row],[Money in/ (Money out)]]</f>
        <v>0</v>
      </c>
      <c r="I570" s="395">
        <f>IF(OR(C570="150 Directors advances", C570="120 accounts receivable", C570="720.2 Automobile - Insurance", C570="720.3 Automobile - License", C570="870.4 Rent - Insurance", C570="870.6 Rent - Property Tax", C570="870.7 Rent - Homeoffice", C570="870.9 Rent - Water"),
   0,
   IF(Dashboard!$F$5="Quick",
      IF(OR(C570="190 Automobile",C570="200 computer hardware",C570="210 Computer software",C570="220 Quickbooks software",C570="230 Office equipment",C570="240 Office furniture"),
         E570-(E570/(1+Dashboard!$F$4)),
         0
      ),
      IF(C570="750 Business promotion",
         E570-(E570/(1+4.793/100)),
         E570-(E570/(1+Dashboard!$F$4))
      )
   )
)</f>
        <v>0</v>
      </c>
      <c r="J570" s="40">
        <f>Bank3[[#This Row],[Money in/ (Money out)]]-Bank3[[#This Row],[GST/HST]]</f>
        <v>0</v>
      </c>
      <c r="L570" s="37">
        <f t="shared" si="17"/>
        <v>0</v>
      </c>
    </row>
    <row r="571" spans="4:12" x14ac:dyDescent="0.2">
      <c r="D571" s="416">
        <f>_xlfn.XLOOKUP(C:C,Table1[for Import to Bank Register dropdown],Table1[for Pivot],0,0,1)</f>
        <v>0</v>
      </c>
      <c r="E571" s="422"/>
      <c r="F571" s="160">
        <f t="shared" si="16"/>
        <v>3333333</v>
      </c>
      <c r="G571" s="394">
        <f>G570+Bank3[[#This Row],[Money in/ (Money out)]]</f>
        <v>0</v>
      </c>
      <c r="I571" s="395">
        <f>IF(OR(C571="150 Directors advances", C571="120 accounts receivable", C571="720.2 Automobile - Insurance", C571="720.3 Automobile - License", C571="870.4 Rent - Insurance", C571="870.6 Rent - Property Tax", C571="870.7 Rent - Homeoffice", C571="870.9 Rent - Water"),
   0,
   IF(Dashboard!$F$5="Quick",
      IF(OR(C571="190 Automobile",C571="200 computer hardware",C571="210 Computer software",C571="220 Quickbooks software",C571="230 Office equipment",C571="240 Office furniture"),
         E571-(E571/(1+Dashboard!$F$4)),
         0
      ),
      IF(C571="750 Business promotion",
         E571-(E571/(1+4.793/100)),
         E571-(E571/(1+Dashboard!$F$4))
      )
   )
)</f>
        <v>0</v>
      </c>
      <c r="J571" s="40">
        <f>Bank3[[#This Row],[Money in/ (Money out)]]-Bank3[[#This Row],[GST/HST]]</f>
        <v>0</v>
      </c>
      <c r="L571" s="37">
        <f t="shared" si="17"/>
        <v>0</v>
      </c>
    </row>
    <row r="572" spans="4:12" x14ac:dyDescent="0.2">
      <c r="D572" s="416">
        <f>_xlfn.XLOOKUP(C:C,Table1[for Import to Bank Register dropdown],Table1[for Pivot],0,0,1)</f>
        <v>0</v>
      </c>
      <c r="E572" s="422"/>
      <c r="F572" s="160">
        <f t="shared" si="16"/>
        <v>3333333</v>
      </c>
      <c r="G572" s="394">
        <f>G571+Bank3[[#This Row],[Money in/ (Money out)]]</f>
        <v>0</v>
      </c>
      <c r="I572" s="395">
        <f>IF(OR(C572="150 Directors advances", C572="120 accounts receivable", C572="720.2 Automobile - Insurance", C572="720.3 Automobile - License", C572="870.4 Rent - Insurance", C572="870.6 Rent - Property Tax", C572="870.7 Rent - Homeoffice", C572="870.9 Rent - Water"),
   0,
   IF(Dashboard!$F$5="Quick",
      IF(OR(C572="190 Automobile",C572="200 computer hardware",C572="210 Computer software",C572="220 Quickbooks software",C572="230 Office equipment",C572="240 Office furniture"),
         E572-(E572/(1+Dashboard!$F$4)),
         0
      ),
      IF(C572="750 Business promotion",
         E572-(E572/(1+4.793/100)),
         E572-(E572/(1+Dashboard!$F$4))
      )
   )
)</f>
        <v>0</v>
      </c>
      <c r="J572" s="40">
        <f>Bank3[[#This Row],[Money in/ (Money out)]]-Bank3[[#This Row],[GST/HST]]</f>
        <v>0</v>
      </c>
      <c r="L572" s="37">
        <f t="shared" si="17"/>
        <v>0</v>
      </c>
    </row>
    <row r="573" spans="4:12" x14ac:dyDescent="0.2">
      <c r="D573" s="416">
        <f>_xlfn.XLOOKUP(C:C,Table1[for Import to Bank Register dropdown],Table1[for Pivot],0,0,1)</f>
        <v>0</v>
      </c>
      <c r="E573" s="422"/>
      <c r="F573" s="160">
        <f t="shared" si="16"/>
        <v>3333333</v>
      </c>
      <c r="G573" s="394">
        <f>G572+Bank3[[#This Row],[Money in/ (Money out)]]</f>
        <v>0</v>
      </c>
      <c r="I573" s="395">
        <f>IF(OR(C573="150 Directors advances", C573="120 accounts receivable", C573="720.2 Automobile - Insurance", C573="720.3 Automobile - License", C573="870.4 Rent - Insurance", C573="870.6 Rent - Property Tax", C573="870.7 Rent - Homeoffice", C573="870.9 Rent - Water"),
   0,
   IF(Dashboard!$F$5="Quick",
      IF(OR(C573="190 Automobile",C573="200 computer hardware",C573="210 Computer software",C573="220 Quickbooks software",C573="230 Office equipment",C573="240 Office furniture"),
         E573-(E573/(1+Dashboard!$F$4)),
         0
      ),
      IF(C573="750 Business promotion",
         E573-(E573/(1+4.793/100)),
         E573-(E573/(1+Dashboard!$F$4))
      )
   )
)</f>
        <v>0</v>
      </c>
      <c r="J573" s="40">
        <f>Bank3[[#This Row],[Money in/ (Money out)]]-Bank3[[#This Row],[GST/HST]]</f>
        <v>0</v>
      </c>
      <c r="L573" s="37">
        <f t="shared" si="17"/>
        <v>0</v>
      </c>
    </row>
    <row r="574" spans="4:12" x14ac:dyDescent="0.2">
      <c r="D574" s="416">
        <f>_xlfn.XLOOKUP(C:C,Table1[for Import to Bank Register dropdown],Table1[for Pivot],0,0,1)</f>
        <v>0</v>
      </c>
      <c r="E574" s="422"/>
      <c r="F574" s="160">
        <f t="shared" si="16"/>
        <v>3333333</v>
      </c>
      <c r="G574" s="394">
        <f>G573+Bank3[[#This Row],[Money in/ (Money out)]]</f>
        <v>0</v>
      </c>
      <c r="I574" s="395">
        <f>IF(OR(C574="150 Directors advances", C574="120 accounts receivable", C574="720.2 Automobile - Insurance", C574="720.3 Automobile - License", C574="870.4 Rent - Insurance", C574="870.6 Rent - Property Tax", C574="870.7 Rent - Homeoffice", C574="870.9 Rent - Water"),
   0,
   IF(Dashboard!$F$5="Quick",
      IF(OR(C574="190 Automobile",C574="200 computer hardware",C574="210 Computer software",C574="220 Quickbooks software",C574="230 Office equipment",C574="240 Office furniture"),
         E574-(E574/(1+Dashboard!$F$4)),
         0
      ),
      IF(C574="750 Business promotion",
         E574-(E574/(1+4.793/100)),
         E574-(E574/(1+Dashboard!$F$4))
      )
   )
)</f>
        <v>0</v>
      </c>
      <c r="J574" s="40">
        <f>Bank3[[#This Row],[Money in/ (Money out)]]-Bank3[[#This Row],[GST/HST]]</f>
        <v>0</v>
      </c>
      <c r="L574" s="37">
        <f t="shared" si="17"/>
        <v>0</v>
      </c>
    </row>
    <row r="575" spans="4:12" x14ac:dyDescent="0.2">
      <c r="D575" s="416">
        <f>_xlfn.XLOOKUP(C:C,Table1[for Import to Bank Register dropdown],Table1[for Pivot],0,0,1)</f>
        <v>0</v>
      </c>
      <c r="E575" s="422"/>
      <c r="F575" s="160">
        <f t="shared" si="16"/>
        <v>3333333</v>
      </c>
      <c r="G575" s="394">
        <f>G574+Bank3[[#This Row],[Money in/ (Money out)]]</f>
        <v>0</v>
      </c>
      <c r="I575" s="395">
        <f>IF(OR(C575="150 Directors advances", C575="120 accounts receivable", C575="720.2 Automobile - Insurance", C575="720.3 Automobile - License", C575="870.4 Rent - Insurance", C575="870.6 Rent - Property Tax", C575="870.7 Rent - Homeoffice", C575="870.9 Rent - Water"),
   0,
   IF(Dashboard!$F$5="Quick",
      IF(OR(C575="190 Automobile",C575="200 computer hardware",C575="210 Computer software",C575="220 Quickbooks software",C575="230 Office equipment",C575="240 Office furniture"),
         E575-(E575/(1+Dashboard!$F$4)),
         0
      ),
      IF(C575="750 Business promotion",
         E575-(E575/(1+4.793/100)),
         E575-(E575/(1+Dashboard!$F$4))
      )
   )
)</f>
        <v>0</v>
      </c>
      <c r="J575" s="40">
        <f>Bank3[[#This Row],[Money in/ (Money out)]]-Bank3[[#This Row],[GST/HST]]</f>
        <v>0</v>
      </c>
      <c r="L575" s="37">
        <f t="shared" si="17"/>
        <v>0</v>
      </c>
    </row>
    <row r="576" spans="4:12" x14ac:dyDescent="0.2">
      <c r="D576" s="416">
        <f>_xlfn.XLOOKUP(C:C,Table1[for Import to Bank Register dropdown],Table1[for Pivot],0,0,1)</f>
        <v>0</v>
      </c>
      <c r="E576" s="422"/>
      <c r="F576" s="160">
        <f t="shared" si="16"/>
        <v>3333333</v>
      </c>
      <c r="G576" s="394">
        <f>G575+Bank3[[#This Row],[Money in/ (Money out)]]</f>
        <v>0</v>
      </c>
      <c r="I576" s="395">
        <f>IF(OR(C576="150 Directors advances", C576="120 accounts receivable", C576="720.2 Automobile - Insurance", C576="720.3 Automobile - License", C576="870.4 Rent - Insurance", C576="870.6 Rent - Property Tax", C576="870.7 Rent - Homeoffice", C576="870.9 Rent - Water"),
   0,
   IF(Dashboard!$F$5="Quick",
      IF(OR(C576="190 Automobile",C576="200 computer hardware",C576="210 Computer software",C576="220 Quickbooks software",C576="230 Office equipment",C576="240 Office furniture"),
         E576-(E576/(1+Dashboard!$F$4)),
         0
      ),
      IF(C576="750 Business promotion",
         E576-(E576/(1+4.793/100)),
         E576-(E576/(1+Dashboard!$F$4))
      )
   )
)</f>
        <v>0</v>
      </c>
      <c r="J576" s="40">
        <f>Bank3[[#This Row],[Money in/ (Money out)]]-Bank3[[#This Row],[GST/HST]]</f>
        <v>0</v>
      </c>
      <c r="L576" s="37">
        <f t="shared" si="17"/>
        <v>0</v>
      </c>
    </row>
    <row r="577" spans="4:12" x14ac:dyDescent="0.2">
      <c r="D577" s="416">
        <f>_xlfn.XLOOKUP(C:C,Table1[for Import to Bank Register dropdown],Table1[for Pivot],0,0,1)</f>
        <v>0</v>
      </c>
      <c r="E577" s="422"/>
      <c r="F577" s="160">
        <f t="shared" si="16"/>
        <v>3333333</v>
      </c>
      <c r="G577" s="394">
        <f>G576+Bank3[[#This Row],[Money in/ (Money out)]]</f>
        <v>0</v>
      </c>
      <c r="I577" s="395">
        <f>IF(OR(C577="150 Directors advances", C577="120 accounts receivable", C577="720.2 Automobile - Insurance", C577="720.3 Automobile - License", C577="870.4 Rent - Insurance", C577="870.6 Rent - Property Tax", C577="870.7 Rent - Homeoffice", C577="870.9 Rent - Water"),
   0,
   IF(Dashboard!$F$5="Quick",
      IF(OR(C577="190 Automobile",C577="200 computer hardware",C577="210 Computer software",C577="220 Quickbooks software",C577="230 Office equipment",C577="240 Office furniture"),
         E577-(E577/(1+Dashboard!$F$4)),
         0
      ),
      IF(C577="750 Business promotion",
         E577-(E577/(1+4.793/100)),
         E577-(E577/(1+Dashboard!$F$4))
      )
   )
)</f>
        <v>0</v>
      </c>
      <c r="J577" s="40">
        <f>Bank3[[#This Row],[Money in/ (Money out)]]-Bank3[[#This Row],[GST/HST]]</f>
        <v>0</v>
      </c>
      <c r="L577" s="37">
        <f t="shared" si="17"/>
        <v>0</v>
      </c>
    </row>
    <row r="578" spans="4:12" x14ac:dyDescent="0.2">
      <c r="D578" s="416">
        <f>_xlfn.XLOOKUP(C:C,Table1[for Import to Bank Register dropdown],Table1[for Pivot],0,0,1)</f>
        <v>0</v>
      </c>
      <c r="E578" s="422"/>
      <c r="F578" s="160">
        <f t="shared" si="16"/>
        <v>3333333</v>
      </c>
      <c r="G578" s="394">
        <f>G577+Bank3[[#This Row],[Money in/ (Money out)]]</f>
        <v>0</v>
      </c>
      <c r="I578" s="395">
        <f>IF(OR(C578="150 Directors advances", C578="120 accounts receivable", C578="720.2 Automobile - Insurance", C578="720.3 Automobile - License", C578="870.4 Rent - Insurance", C578="870.6 Rent - Property Tax", C578="870.7 Rent - Homeoffice", C578="870.9 Rent - Water"),
   0,
   IF(Dashboard!$F$5="Quick",
      IF(OR(C578="190 Automobile",C578="200 computer hardware",C578="210 Computer software",C578="220 Quickbooks software",C578="230 Office equipment",C578="240 Office furniture"),
         E578-(E578/(1+Dashboard!$F$4)),
         0
      ),
      IF(C578="750 Business promotion",
         E578-(E578/(1+4.793/100)),
         E578-(E578/(1+Dashboard!$F$4))
      )
   )
)</f>
        <v>0</v>
      </c>
      <c r="J578" s="40">
        <f>Bank3[[#This Row],[Money in/ (Money out)]]-Bank3[[#This Row],[GST/HST]]</f>
        <v>0</v>
      </c>
      <c r="L578" s="37">
        <f t="shared" si="17"/>
        <v>0</v>
      </c>
    </row>
    <row r="579" spans="4:12" x14ac:dyDescent="0.2">
      <c r="D579" s="416">
        <f>_xlfn.XLOOKUP(C:C,Table1[for Import to Bank Register dropdown],Table1[for Pivot],0,0,1)</f>
        <v>0</v>
      </c>
      <c r="E579" s="422"/>
      <c r="F579" s="160">
        <f t="shared" si="16"/>
        <v>3333333</v>
      </c>
      <c r="G579" s="394">
        <f>G578+Bank3[[#This Row],[Money in/ (Money out)]]</f>
        <v>0</v>
      </c>
      <c r="I579" s="395">
        <f>IF(OR(C579="150 Directors advances", C579="120 accounts receivable", C579="720.2 Automobile - Insurance", C579="720.3 Automobile - License", C579="870.4 Rent - Insurance", C579="870.6 Rent - Property Tax", C579="870.7 Rent - Homeoffice", C579="870.9 Rent - Water"),
   0,
   IF(Dashboard!$F$5="Quick",
      IF(OR(C579="190 Automobile",C579="200 computer hardware",C579="210 Computer software",C579="220 Quickbooks software",C579="230 Office equipment",C579="240 Office furniture"),
         E579-(E579/(1+Dashboard!$F$4)),
         0
      ),
      IF(C579="750 Business promotion",
         E579-(E579/(1+4.793/100)),
         E579-(E579/(1+Dashboard!$F$4))
      )
   )
)</f>
        <v>0</v>
      </c>
      <c r="J579" s="40">
        <f>Bank3[[#This Row],[Money in/ (Money out)]]-Bank3[[#This Row],[GST/HST]]</f>
        <v>0</v>
      </c>
      <c r="L579" s="37">
        <f t="shared" si="17"/>
        <v>0</v>
      </c>
    </row>
    <row r="580" spans="4:12" x14ac:dyDescent="0.2">
      <c r="D580" s="416">
        <f>_xlfn.XLOOKUP(C:C,Table1[for Import to Bank Register dropdown],Table1[for Pivot],0,0,1)</f>
        <v>0</v>
      </c>
      <c r="E580" s="422"/>
      <c r="F580" s="160">
        <f t="shared" si="16"/>
        <v>3333333</v>
      </c>
      <c r="G580" s="394">
        <f>G579+Bank3[[#This Row],[Money in/ (Money out)]]</f>
        <v>0</v>
      </c>
      <c r="I580" s="395">
        <f>IF(OR(C580="150 Directors advances", C580="120 accounts receivable", C580="720.2 Automobile - Insurance", C580="720.3 Automobile - License", C580="870.4 Rent - Insurance", C580="870.6 Rent - Property Tax", C580="870.7 Rent - Homeoffice", C580="870.9 Rent - Water"),
   0,
   IF(Dashboard!$F$5="Quick",
      IF(OR(C580="190 Automobile",C580="200 computer hardware",C580="210 Computer software",C580="220 Quickbooks software",C580="230 Office equipment",C580="240 Office furniture"),
         E580-(E580/(1+Dashboard!$F$4)),
         0
      ),
      IF(C580="750 Business promotion",
         E580-(E580/(1+4.793/100)),
         E580-(E580/(1+Dashboard!$F$4))
      )
   )
)</f>
        <v>0</v>
      </c>
      <c r="J580" s="40">
        <f>Bank3[[#This Row],[Money in/ (Money out)]]-Bank3[[#This Row],[GST/HST]]</f>
        <v>0</v>
      </c>
      <c r="L580" s="37">
        <f t="shared" si="17"/>
        <v>0</v>
      </c>
    </row>
    <row r="581" spans="4:12" x14ac:dyDescent="0.2">
      <c r="D581" s="416">
        <f>_xlfn.XLOOKUP(C:C,Table1[for Import to Bank Register dropdown],Table1[for Pivot],0,0,1)</f>
        <v>0</v>
      </c>
      <c r="E581" s="422"/>
      <c r="F581" s="160">
        <f t="shared" si="16"/>
        <v>3333333</v>
      </c>
      <c r="G581" s="394">
        <f>G580+Bank3[[#This Row],[Money in/ (Money out)]]</f>
        <v>0</v>
      </c>
      <c r="I581" s="395">
        <f>IF(OR(C581="150 Directors advances", C581="120 accounts receivable", C581="720.2 Automobile - Insurance", C581="720.3 Automobile - License", C581="870.4 Rent - Insurance", C581="870.6 Rent - Property Tax", C581="870.7 Rent - Homeoffice", C581="870.9 Rent - Water"),
   0,
   IF(Dashboard!$F$5="Quick",
      IF(OR(C581="190 Automobile",C581="200 computer hardware",C581="210 Computer software",C581="220 Quickbooks software",C581="230 Office equipment",C581="240 Office furniture"),
         E581-(E581/(1+Dashboard!$F$4)),
         0
      ),
      IF(C581="750 Business promotion",
         E581-(E581/(1+4.793/100)),
         E581-(E581/(1+Dashboard!$F$4))
      )
   )
)</f>
        <v>0</v>
      </c>
      <c r="J581" s="40">
        <f>Bank3[[#This Row],[Money in/ (Money out)]]-Bank3[[#This Row],[GST/HST]]</f>
        <v>0</v>
      </c>
      <c r="L581" s="37">
        <f t="shared" si="17"/>
        <v>0</v>
      </c>
    </row>
    <row r="582" spans="4:12" x14ac:dyDescent="0.2">
      <c r="D582" s="416">
        <f>_xlfn.XLOOKUP(C:C,Table1[for Import to Bank Register dropdown],Table1[for Pivot],0,0,1)</f>
        <v>0</v>
      </c>
      <c r="E582" s="422"/>
      <c r="F582" s="160">
        <f t="shared" ref="F582:F645" si="18">$E$2</f>
        <v>3333333</v>
      </c>
      <c r="G582" s="394">
        <f>G581+Bank3[[#This Row],[Money in/ (Money out)]]</f>
        <v>0</v>
      </c>
      <c r="I582" s="395">
        <f>IF(OR(C582="150 Directors advances", C582="120 accounts receivable", C582="720.2 Automobile - Insurance", C582="720.3 Automobile - License", C582="870.4 Rent - Insurance", C582="870.6 Rent - Property Tax", C582="870.7 Rent - Homeoffice", C582="870.9 Rent - Water"),
   0,
   IF(Dashboard!$F$5="Quick",
      IF(OR(C582="190 Automobile",C582="200 computer hardware",C582="210 Computer software",C582="220 Quickbooks software",C582="230 Office equipment",C582="240 Office furniture"),
         E582-(E582/(1+Dashboard!$F$4)),
         0
      ),
      IF(C582="750 Business promotion",
         E582-(E582/(1+4.793/100)),
         E582-(E582/(1+Dashboard!$F$4))
      )
   )
)</f>
        <v>0</v>
      </c>
      <c r="J582" s="40">
        <f>Bank3[[#This Row],[Money in/ (Money out)]]-Bank3[[#This Row],[GST/HST]]</f>
        <v>0</v>
      </c>
      <c r="L582" s="37">
        <f t="shared" si="17"/>
        <v>0</v>
      </c>
    </row>
    <row r="583" spans="4:12" x14ac:dyDescent="0.2">
      <c r="D583" s="416">
        <f>_xlfn.XLOOKUP(C:C,Table1[for Import to Bank Register dropdown],Table1[for Pivot],0,0,1)</f>
        <v>0</v>
      </c>
      <c r="E583" s="422"/>
      <c r="F583" s="160">
        <f t="shared" si="18"/>
        <v>3333333</v>
      </c>
      <c r="G583" s="394">
        <f>G582+Bank3[[#This Row],[Money in/ (Money out)]]</f>
        <v>0</v>
      </c>
      <c r="I583" s="395">
        <f>IF(OR(C583="150 Directors advances", C583="120 accounts receivable", C583="720.2 Automobile - Insurance", C583="720.3 Automobile - License", C583="870.4 Rent - Insurance", C583="870.6 Rent - Property Tax", C583="870.7 Rent - Homeoffice", C583="870.9 Rent - Water"),
   0,
   IF(Dashboard!$F$5="Quick",
      IF(OR(C583="190 Automobile",C583="200 computer hardware",C583="210 Computer software",C583="220 Quickbooks software",C583="230 Office equipment",C583="240 Office furniture"),
         E583-(E583/(1+Dashboard!$F$4)),
         0
      ),
      IF(C583="750 Business promotion",
         E583-(E583/(1+4.793/100)),
         E583-(E583/(1+Dashboard!$F$4))
      )
   )
)</f>
        <v>0</v>
      </c>
      <c r="J583" s="40">
        <f>Bank3[[#This Row],[Money in/ (Money out)]]-Bank3[[#This Row],[GST/HST]]</f>
        <v>0</v>
      </c>
      <c r="L583" s="37">
        <f t="shared" ref="L583:L646" si="19">$L$3</f>
        <v>0</v>
      </c>
    </row>
    <row r="584" spans="4:12" x14ac:dyDescent="0.2">
      <c r="D584" s="416">
        <f>_xlfn.XLOOKUP(C:C,Table1[for Import to Bank Register dropdown],Table1[for Pivot],0,0,1)</f>
        <v>0</v>
      </c>
      <c r="E584" s="422"/>
      <c r="F584" s="160">
        <f t="shared" si="18"/>
        <v>3333333</v>
      </c>
      <c r="G584" s="394">
        <f>G583+Bank3[[#This Row],[Money in/ (Money out)]]</f>
        <v>0</v>
      </c>
      <c r="I584" s="395">
        <f>IF(OR(C584="150 Directors advances", C584="120 accounts receivable", C584="720.2 Automobile - Insurance", C584="720.3 Automobile - License", C584="870.4 Rent - Insurance", C584="870.6 Rent - Property Tax", C584="870.7 Rent - Homeoffice", C584="870.9 Rent - Water"),
   0,
   IF(Dashboard!$F$5="Quick",
      IF(OR(C584="190 Automobile",C584="200 computer hardware",C584="210 Computer software",C584="220 Quickbooks software",C584="230 Office equipment",C584="240 Office furniture"),
         E584-(E584/(1+Dashboard!$F$4)),
         0
      ),
      IF(C584="750 Business promotion",
         E584-(E584/(1+4.793/100)),
         E584-(E584/(1+Dashboard!$F$4))
      )
   )
)</f>
        <v>0</v>
      </c>
      <c r="J584" s="40">
        <f>Bank3[[#This Row],[Money in/ (Money out)]]-Bank3[[#This Row],[GST/HST]]</f>
        <v>0</v>
      </c>
      <c r="L584" s="37">
        <f t="shared" si="19"/>
        <v>0</v>
      </c>
    </row>
    <row r="585" spans="4:12" x14ac:dyDescent="0.2">
      <c r="D585" s="416">
        <f>_xlfn.XLOOKUP(C:C,Table1[for Import to Bank Register dropdown],Table1[for Pivot],0,0,1)</f>
        <v>0</v>
      </c>
      <c r="E585" s="422"/>
      <c r="F585" s="160">
        <f t="shared" si="18"/>
        <v>3333333</v>
      </c>
      <c r="G585" s="394">
        <f>G584+Bank3[[#This Row],[Money in/ (Money out)]]</f>
        <v>0</v>
      </c>
      <c r="I585" s="395">
        <f>IF(OR(C585="150 Directors advances", C585="120 accounts receivable", C585="720.2 Automobile - Insurance", C585="720.3 Automobile - License", C585="870.4 Rent - Insurance", C585="870.6 Rent - Property Tax", C585="870.7 Rent - Homeoffice", C585="870.9 Rent - Water"),
   0,
   IF(Dashboard!$F$5="Quick",
      IF(OR(C585="190 Automobile",C585="200 computer hardware",C585="210 Computer software",C585="220 Quickbooks software",C585="230 Office equipment",C585="240 Office furniture"),
         E585-(E585/(1+Dashboard!$F$4)),
         0
      ),
      IF(C585="750 Business promotion",
         E585-(E585/(1+4.793/100)),
         E585-(E585/(1+Dashboard!$F$4))
      )
   )
)</f>
        <v>0</v>
      </c>
      <c r="J585" s="40">
        <f>Bank3[[#This Row],[Money in/ (Money out)]]-Bank3[[#This Row],[GST/HST]]</f>
        <v>0</v>
      </c>
      <c r="L585" s="37">
        <f t="shared" si="19"/>
        <v>0</v>
      </c>
    </row>
    <row r="586" spans="4:12" x14ac:dyDescent="0.2">
      <c r="D586" s="416">
        <f>_xlfn.XLOOKUP(C:C,Table1[for Import to Bank Register dropdown],Table1[for Pivot],0,0,1)</f>
        <v>0</v>
      </c>
      <c r="E586" s="422"/>
      <c r="F586" s="160">
        <f t="shared" si="18"/>
        <v>3333333</v>
      </c>
      <c r="G586" s="394">
        <f>G585+Bank3[[#This Row],[Money in/ (Money out)]]</f>
        <v>0</v>
      </c>
      <c r="I586" s="395">
        <f>IF(OR(C586="150 Directors advances", C586="120 accounts receivable", C586="720.2 Automobile - Insurance", C586="720.3 Automobile - License", C586="870.4 Rent - Insurance", C586="870.6 Rent - Property Tax", C586="870.7 Rent - Homeoffice", C586="870.9 Rent - Water"),
   0,
   IF(Dashboard!$F$5="Quick",
      IF(OR(C586="190 Automobile",C586="200 computer hardware",C586="210 Computer software",C586="220 Quickbooks software",C586="230 Office equipment",C586="240 Office furniture"),
         E586-(E586/(1+Dashboard!$F$4)),
         0
      ),
      IF(C586="750 Business promotion",
         E586-(E586/(1+4.793/100)),
         E586-(E586/(1+Dashboard!$F$4))
      )
   )
)</f>
        <v>0</v>
      </c>
      <c r="J586" s="40">
        <f>Bank3[[#This Row],[Money in/ (Money out)]]-Bank3[[#This Row],[GST/HST]]</f>
        <v>0</v>
      </c>
      <c r="L586" s="37">
        <f t="shared" si="19"/>
        <v>0</v>
      </c>
    </row>
    <row r="587" spans="4:12" x14ac:dyDescent="0.2">
      <c r="D587" s="416">
        <f>_xlfn.XLOOKUP(C:C,Table1[for Import to Bank Register dropdown],Table1[for Pivot],0,0,1)</f>
        <v>0</v>
      </c>
      <c r="E587" s="422"/>
      <c r="F587" s="160">
        <f t="shared" si="18"/>
        <v>3333333</v>
      </c>
      <c r="G587" s="394">
        <f>G586+Bank3[[#This Row],[Money in/ (Money out)]]</f>
        <v>0</v>
      </c>
      <c r="I587" s="395">
        <f>IF(OR(C587="150 Directors advances", C587="120 accounts receivable", C587="720.2 Automobile - Insurance", C587="720.3 Automobile - License", C587="870.4 Rent - Insurance", C587="870.6 Rent - Property Tax", C587="870.7 Rent - Homeoffice", C587="870.9 Rent - Water"),
   0,
   IF(Dashboard!$F$5="Quick",
      IF(OR(C587="190 Automobile",C587="200 computer hardware",C587="210 Computer software",C587="220 Quickbooks software",C587="230 Office equipment",C587="240 Office furniture"),
         E587-(E587/(1+Dashboard!$F$4)),
         0
      ),
      IF(C587="750 Business promotion",
         E587-(E587/(1+4.793/100)),
         E587-(E587/(1+Dashboard!$F$4))
      )
   )
)</f>
        <v>0</v>
      </c>
      <c r="J587" s="40">
        <f>Bank3[[#This Row],[Money in/ (Money out)]]-Bank3[[#This Row],[GST/HST]]</f>
        <v>0</v>
      </c>
      <c r="L587" s="37">
        <f t="shared" si="19"/>
        <v>0</v>
      </c>
    </row>
    <row r="588" spans="4:12" x14ac:dyDescent="0.2">
      <c r="D588" s="416">
        <f>_xlfn.XLOOKUP(C:C,Table1[for Import to Bank Register dropdown],Table1[for Pivot],0,0,1)</f>
        <v>0</v>
      </c>
      <c r="E588" s="422"/>
      <c r="F588" s="160">
        <f t="shared" si="18"/>
        <v>3333333</v>
      </c>
      <c r="G588" s="394">
        <f>G587+Bank3[[#This Row],[Money in/ (Money out)]]</f>
        <v>0</v>
      </c>
      <c r="I588" s="395">
        <f>IF(OR(C588="150 Directors advances", C588="120 accounts receivable", C588="720.2 Automobile - Insurance", C588="720.3 Automobile - License", C588="870.4 Rent - Insurance", C588="870.6 Rent - Property Tax", C588="870.7 Rent - Homeoffice", C588="870.9 Rent - Water"),
   0,
   IF(Dashboard!$F$5="Quick",
      IF(OR(C588="190 Automobile",C588="200 computer hardware",C588="210 Computer software",C588="220 Quickbooks software",C588="230 Office equipment",C588="240 Office furniture"),
         E588-(E588/(1+Dashboard!$F$4)),
         0
      ),
      IF(C588="750 Business promotion",
         E588-(E588/(1+4.793/100)),
         E588-(E588/(1+Dashboard!$F$4))
      )
   )
)</f>
        <v>0</v>
      </c>
      <c r="J588" s="40">
        <f>Bank3[[#This Row],[Money in/ (Money out)]]-Bank3[[#This Row],[GST/HST]]</f>
        <v>0</v>
      </c>
      <c r="L588" s="37">
        <f t="shared" si="19"/>
        <v>0</v>
      </c>
    </row>
    <row r="589" spans="4:12" x14ac:dyDescent="0.2">
      <c r="D589" s="416">
        <f>_xlfn.XLOOKUP(C:C,Table1[for Import to Bank Register dropdown],Table1[for Pivot],0,0,1)</f>
        <v>0</v>
      </c>
      <c r="E589" s="422"/>
      <c r="F589" s="160">
        <f t="shared" si="18"/>
        <v>3333333</v>
      </c>
      <c r="G589" s="394">
        <f>G588+Bank3[[#This Row],[Money in/ (Money out)]]</f>
        <v>0</v>
      </c>
      <c r="I589" s="395">
        <f>IF(OR(C589="150 Directors advances", C589="120 accounts receivable", C589="720.2 Automobile - Insurance", C589="720.3 Automobile - License", C589="870.4 Rent - Insurance", C589="870.6 Rent - Property Tax", C589="870.7 Rent - Homeoffice", C589="870.9 Rent - Water"),
   0,
   IF(Dashboard!$F$5="Quick",
      IF(OR(C589="190 Automobile",C589="200 computer hardware",C589="210 Computer software",C589="220 Quickbooks software",C589="230 Office equipment",C589="240 Office furniture"),
         E589-(E589/(1+Dashboard!$F$4)),
         0
      ),
      IF(C589="750 Business promotion",
         E589-(E589/(1+4.793/100)),
         E589-(E589/(1+Dashboard!$F$4))
      )
   )
)</f>
        <v>0</v>
      </c>
      <c r="J589" s="40">
        <f>Bank3[[#This Row],[Money in/ (Money out)]]-Bank3[[#This Row],[GST/HST]]</f>
        <v>0</v>
      </c>
      <c r="L589" s="37">
        <f t="shared" si="19"/>
        <v>0</v>
      </c>
    </row>
    <row r="590" spans="4:12" x14ac:dyDescent="0.2">
      <c r="D590" s="416">
        <f>_xlfn.XLOOKUP(C:C,Table1[for Import to Bank Register dropdown],Table1[for Pivot],0,0,1)</f>
        <v>0</v>
      </c>
      <c r="E590" s="422"/>
      <c r="F590" s="160">
        <f t="shared" si="18"/>
        <v>3333333</v>
      </c>
      <c r="G590" s="394">
        <f>G589+Bank3[[#This Row],[Money in/ (Money out)]]</f>
        <v>0</v>
      </c>
      <c r="I590" s="395">
        <f>IF(OR(C590="150 Directors advances", C590="120 accounts receivable", C590="720.2 Automobile - Insurance", C590="720.3 Automobile - License", C590="870.4 Rent - Insurance", C590="870.6 Rent - Property Tax", C590="870.7 Rent - Homeoffice", C590="870.9 Rent - Water"),
   0,
   IF(Dashboard!$F$5="Quick",
      IF(OR(C590="190 Automobile",C590="200 computer hardware",C590="210 Computer software",C590="220 Quickbooks software",C590="230 Office equipment",C590="240 Office furniture"),
         E590-(E590/(1+Dashboard!$F$4)),
         0
      ),
      IF(C590="750 Business promotion",
         E590-(E590/(1+4.793/100)),
         E590-(E590/(1+Dashboard!$F$4))
      )
   )
)</f>
        <v>0</v>
      </c>
      <c r="J590" s="40">
        <f>Bank3[[#This Row],[Money in/ (Money out)]]-Bank3[[#This Row],[GST/HST]]</f>
        <v>0</v>
      </c>
      <c r="L590" s="37">
        <f t="shared" si="19"/>
        <v>0</v>
      </c>
    </row>
    <row r="591" spans="4:12" x14ac:dyDescent="0.2">
      <c r="D591" s="416">
        <f>_xlfn.XLOOKUP(C:C,Table1[for Import to Bank Register dropdown],Table1[for Pivot],0,0,1)</f>
        <v>0</v>
      </c>
      <c r="E591" s="422"/>
      <c r="F591" s="160">
        <f t="shared" si="18"/>
        <v>3333333</v>
      </c>
      <c r="G591" s="394">
        <f>G590+Bank3[[#This Row],[Money in/ (Money out)]]</f>
        <v>0</v>
      </c>
      <c r="I591" s="395">
        <f>IF(OR(C591="150 Directors advances", C591="120 accounts receivable", C591="720.2 Automobile - Insurance", C591="720.3 Automobile - License", C591="870.4 Rent - Insurance", C591="870.6 Rent - Property Tax", C591="870.7 Rent - Homeoffice", C591="870.9 Rent - Water"),
   0,
   IF(Dashboard!$F$5="Quick",
      IF(OR(C591="190 Automobile",C591="200 computer hardware",C591="210 Computer software",C591="220 Quickbooks software",C591="230 Office equipment",C591="240 Office furniture"),
         E591-(E591/(1+Dashboard!$F$4)),
         0
      ),
      IF(C591="750 Business promotion",
         E591-(E591/(1+4.793/100)),
         E591-(E591/(1+Dashboard!$F$4))
      )
   )
)</f>
        <v>0</v>
      </c>
      <c r="J591" s="40">
        <f>Bank3[[#This Row],[Money in/ (Money out)]]-Bank3[[#This Row],[GST/HST]]</f>
        <v>0</v>
      </c>
      <c r="L591" s="37">
        <f t="shared" si="19"/>
        <v>0</v>
      </c>
    </row>
    <row r="592" spans="4:12" x14ac:dyDescent="0.2">
      <c r="D592" s="416">
        <f>_xlfn.XLOOKUP(C:C,Table1[for Import to Bank Register dropdown],Table1[for Pivot],0,0,1)</f>
        <v>0</v>
      </c>
      <c r="E592" s="422"/>
      <c r="F592" s="160">
        <f t="shared" si="18"/>
        <v>3333333</v>
      </c>
      <c r="G592" s="394">
        <f>G591+Bank3[[#This Row],[Money in/ (Money out)]]</f>
        <v>0</v>
      </c>
      <c r="I592" s="395">
        <f>IF(OR(C592="150 Directors advances", C592="120 accounts receivable", C592="720.2 Automobile - Insurance", C592="720.3 Automobile - License", C592="870.4 Rent - Insurance", C592="870.6 Rent - Property Tax", C592="870.7 Rent - Homeoffice", C592="870.9 Rent - Water"),
   0,
   IF(Dashboard!$F$5="Quick",
      IF(OR(C592="190 Automobile",C592="200 computer hardware",C592="210 Computer software",C592="220 Quickbooks software",C592="230 Office equipment",C592="240 Office furniture"),
         E592-(E592/(1+Dashboard!$F$4)),
         0
      ),
      IF(C592="750 Business promotion",
         E592-(E592/(1+4.793/100)),
         E592-(E592/(1+Dashboard!$F$4))
      )
   )
)</f>
        <v>0</v>
      </c>
      <c r="J592" s="40">
        <f>Bank3[[#This Row],[Money in/ (Money out)]]-Bank3[[#This Row],[GST/HST]]</f>
        <v>0</v>
      </c>
      <c r="L592" s="37">
        <f t="shared" si="19"/>
        <v>0</v>
      </c>
    </row>
    <row r="593" spans="4:12" x14ac:dyDescent="0.2">
      <c r="D593" s="416">
        <f>_xlfn.XLOOKUP(C:C,Table1[for Import to Bank Register dropdown],Table1[for Pivot],0,0,1)</f>
        <v>0</v>
      </c>
      <c r="E593" s="422"/>
      <c r="F593" s="160">
        <f t="shared" si="18"/>
        <v>3333333</v>
      </c>
      <c r="G593" s="394">
        <f>G592+Bank3[[#This Row],[Money in/ (Money out)]]</f>
        <v>0</v>
      </c>
      <c r="I593" s="395">
        <f>IF(OR(C593="150 Directors advances", C593="120 accounts receivable", C593="720.2 Automobile - Insurance", C593="720.3 Automobile - License", C593="870.4 Rent - Insurance", C593="870.6 Rent - Property Tax", C593="870.7 Rent - Homeoffice", C593="870.9 Rent - Water"),
   0,
   IF(Dashboard!$F$5="Quick",
      IF(OR(C593="190 Automobile",C593="200 computer hardware",C593="210 Computer software",C593="220 Quickbooks software",C593="230 Office equipment",C593="240 Office furniture"),
         E593-(E593/(1+Dashboard!$F$4)),
         0
      ),
      IF(C593="750 Business promotion",
         E593-(E593/(1+4.793/100)),
         E593-(E593/(1+Dashboard!$F$4))
      )
   )
)</f>
        <v>0</v>
      </c>
      <c r="J593" s="40">
        <f>Bank3[[#This Row],[Money in/ (Money out)]]-Bank3[[#This Row],[GST/HST]]</f>
        <v>0</v>
      </c>
      <c r="L593" s="37">
        <f t="shared" si="19"/>
        <v>0</v>
      </c>
    </row>
    <row r="594" spans="4:12" x14ac:dyDescent="0.2">
      <c r="D594" s="416">
        <f>_xlfn.XLOOKUP(C:C,Table1[for Import to Bank Register dropdown],Table1[for Pivot],0,0,1)</f>
        <v>0</v>
      </c>
      <c r="E594" s="422"/>
      <c r="F594" s="160">
        <f t="shared" si="18"/>
        <v>3333333</v>
      </c>
      <c r="G594" s="394">
        <f>G593+Bank3[[#This Row],[Money in/ (Money out)]]</f>
        <v>0</v>
      </c>
      <c r="I594" s="395">
        <f>IF(OR(C594="150 Directors advances", C594="120 accounts receivable", C594="720.2 Automobile - Insurance", C594="720.3 Automobile - License", C594="870.4 Rent - Insurance", C594="870.6 Rent - Property Tax", C594="870.7 Rent - Homeoffice", C594="870.9 Rent - Water"),
   0,
   IF(Dashboard!$F$5="Quick",
      IF(OR(C594="190 Automobile",C594="200 computer hardware",C594="210 Computer software",C594="220 Quickbooks software",C594="230 Office equipment",C594="240 Office furniture"),
         E594-(E594/(1+Dashboard!$F$4)),
         0
      ),
      IF(C594="750 Business promotion",
         E594-(E594/(1+4.793/100)),
         E594-(E594/(1+Dashboard!$F$4))
      )
   )
)</f>
        <v>0</v>
      </c>
      <c r="J594" s="40">
        <f>Bank3[[#This Row],[Money in/ (Money out)]]-Bank3[[#This Row],[GST/HST]]</f>
        <v>0</v>
      </c>
      <c r="L594" s="37">
        <f t="shared" si="19"/>
        <v>0</v>
      </c>
    </row>
    <row r="595" spans="4:12" x14ac:dyDescent="0.2">
      <c r="D595" s="416">
        <f>_xlfn.XLOOKUP(C:C,Table1[for Import to Bank Register dropdown],Table1[for Pivot],0,0,1)</f>
        <v>0</v>
      </c>
      <c r="E595" s="422"/>
      <c r="F595" s="160">
        <f t="shared" si="18"/>
        <v>3333333</v>
      </c>
      <c r="G595" s="394">
        <f>G594+Bank3[[#This Row],[Money in/ (Money out)]]</f>
        <v>0</v>
      </c>
      <c r="I595" s="395">
        <f>IF(OR(C595="150 Directors advances", C595="120 accounts receivable", C595="720.2 Automobile - Insurance", C595="720.3 Automobile - License", C595="870.4 Rent - Insurance", C595="870.6 Rent - Property Tax", C595="870.7 Rent - Homeoffice", C595="870.9 Rent - Water"),
   0,
   IF(Dashboard!$F$5="Quick",
      IF(OR(C595="190 Automobile",C595="200 computer hardware",C595="210 Computer software",C595="220 Quickbooks software",C595="230 Office equipment",C595="240 Office furniture"),
         E595-(E595/(1+Dashboard!$F$4)),
         0
      ),
      IF(C595="750 Business promotion",
         E595-(E595/(1+4.793/100)),
         E595-(E595/(1+Dashboard!$F$4))
      )
   )
)</f>
        <v>0</v>
      </c>
      <c r="J595" s="40">
        <f>Bank3[[#This Row],[Money in/ (Money out)]]-Bank3[[#This Row],[GST/HST]]</f>
        <v>0</v>
      </c>
      <c r="L595" s="37">
        <f t="shared" si="19"/>
        <v>0</v>
      </c>
    </row>
    <row r="596" spans="4:12" x14ac:dyDescent="0.2">
      <c r="D596" s="416">
        <f>_xlfn.XLOOKUP(C:C,Table1[for Import to Bank Register dropdown],Table1[for Pivot],0,0,1)</f>
        <v>0</v>
      </c>
      <c r="E596" s="422"/>
      <c r="F596" s="160">
        <f t="shared" si="18"/>
        <v>3333333</v>
      </c>
      <c r="G596" s="394">
        <f>G595+Bank3[[#This Row],[Money in/ (Money out)]]</f>
        <v>0</v>
      </c>
      <c r="I596" s="395">
        <f>IF(OR(C596="150 Directors advances", C596="120 accounts receivable", C596="720.2 Automobile - Insurance", C596="720.3 Automobile - License", C596="870.4 Rent - Insurance", C596="870.6 Rent - Property Tax", C596="870.7 Rent - Homeoffice", C596="870.9 Rent - Water"),
   0,
   IF(Dashboard!$F$5="Quick",
      IF(OR(C596="190 Automobile",C596="200 computer hardware",C596="210 Computer software",C596="220 Quickbooks software",C596="230 Office equipment",C596="240 Office furniture"),
         E596-(E596/(1+Dashboard!$F$4)),
         0
      ),
      IF(C596="750 Business promotion",
         E596-(E596/(1+4.793/100)),
         E596-(E596/(1+Dashboard!$F$4))
      )
   )
)</f>
        <v>0</v>
      </c>
      <c r="J596" s="40">
        <f>Bank3[[#This Row],[Money in/ (Money out)]]-Bank3[[#This Row],[GST/HST]]</f>
        <v>0</v>
      </c>
      <c r="L596" s="37">
        <f t="shared" si="19"/>
        <v>0</v>
      </c>
    </row>
    <row r="597" spans="4:12" x14ac:dyDescent="0.2">
      <c r="D597" s="416">
        <f>_xlfn.XLOOKUP(C:C,Table1[for Import to Bank Register dropdown],Table1[for Pivot],0,0,1)</f>
        <v>0</v>
      </c>
      <c r="E597" s="422"/>
      <c r="F597" s="160">
        <f t="shared" si="18"/>
        <v>3333333</v>
      </c>
      <c r="G597" s="394">
        <f>G596+Bank3[[#This Row],[Money in/ (Money out)]]</f>
        <v>0</v>
      </c>
      <c r="I597" s="395">
        <f>IF(OR(C597="150 Directors advances", C597="120 accounts receivable", C597="720.2 Automobile - Insurance", C597="720.3 Automobile - License", C597="870.4 Rent - Insurance", C597="870.6 Rent - Property Tax", C597="870.7 Rent - Homeoffice", C597="870.9 Rent - Water"),
   0,
   IF(Dashboard!$F$5="Quick",
      IF(OR(C597="190 Automobile",C597="200 computer hardware",C597="210 Computer software",C597="220 Quickbooks software",C597="230 Office equipment",C597="240 Office furniture"),
         E597-(E597/(1+Dashboard!$F$4)),
         0
      ),
      IF(C597="750 Business promotion",
         E597-(E597/(1+4.793/100)),
         E597-(E597/(1+Dashboard!$F$4))
      )
   )
)</f>
        <v>0</v>
      </c>
      <c r="J597" s="40">
        <f>Bank3[[#This Row],[Money in/ (Money out)]]-Bank3[[#This Row],[GST/HST]]</f>
        <v>0</v>
      </c>
      <c r="L597" s="37">
        <f t="shared" si="19"/>
        <v>0</v>
      </c>
    </row>
    <row r="598" spans="4:12" x14ac:dyDescent="0.2">
      <c r="D598" s="416">
        <f>_xlfn.XLOOKUP(C:C,Table1[for Import to Bank Register dropdown],Table1[for Pivot],0,0,1)</f>
        <v>0</v>
      </c>
      <c r="E598" s="422"/>
      <c r="F598" s="160">
        <f t="shared" si="18"/>
        <v>3333333</v>
      </c>
      <c r="G598" s="394">
        <f>G597+Bank3[[#This Row],[Money in/ (Money out)]]</f>
        <v>0</v>
      </c>
      <c r="I598" s="395">
        <f>IF(OR(C598="150 Directors advances", C598="120 accounts receivable", C598="720.2 Automobile - Insurance", C598="720.3 Automobile - License", C598="870.4 Rent - Insurance", C598="870.6 Rent - Property Tax", C598="870.7 Rent - Homeoffice", C598="870.9 Rent - Water"),
   0,
   IF(Dashboard!$F$5="Quick",
      IF(OR(C598="190 Automobile",C598="200 computer hardware",C598="210 Computer software",C598="220 Quickbooks software",C598="230 Office equipment",C598="240 Office furniture"),
         E598-(E598/(1+Dashboard!$F$4)),
         0
      ),
      IF(C598="750 Business promotion",
         E598-(E598/(1+4.793/100)),
         E598-(E598/(1+Dashboard!$F$4))
      )
   )
)</f>
        <v>0</v>
      </c>
      <c r="J598" s="40">
        <f>Bank3[[#This Row],[Money in/ (Money out)]]-Bank3[[#This Row],[GST/HST]]</f>
        <v>0</v>
      </c>
      <c r="L598" s="37">
        <f t="shared" si="19"/>
        <v>0</v>
      </c>
    </row>
    <row r="599" spans="4:12" x14ac:dyDescent="0.2">
      <c r="D599" s="416">
        <f>_xlfn.XLOOKUP(C:C,Table1[for Import to Bank Register dropdown],Table1[for Pivot],0,0,1)</f>
        <v>0</v>
      </c>
      <c r="E599" s="422"/>
      <c r="F599" s="160">
        <f t="shared" si="18"/>
        <v>3333333</v>
      </c>
      <c r="G599" s="394">
        <f>G598+Bank3[[#This Row],[Money in/ (Money out)]]</f>
        <v>0</v>
      </c>
      <c r="I599" s="395">
        <f>IF(OR(C599="150 Directors advances", C599="120 accounts receivable", C599="720.2 Automobile - Insurance", C599="720.3 Automobile - License", C599="870.4 Rent - Insurance", C599="870.6 Rent - Property Tax", C599="870.7 Rent - Homeoffice", C599="870.9 Rent - Water"),
   0,
   IF(Dashboard!$F$5="Quick",
      IF(OR(C599="190 Automobile",C599="200 computer hardware",C599="210 Computer software",C599="220 Quickbooks software",C599="230 Office equipment",C599="240 Office furniture"),
         E599-(E599/(1+Dashboard!$F$4)),
         0
      ),
      IF(C599="750 Business promotion",
         E599-(E599/(1+4.793/100)),
         E599-(E599/(1+Dashboard!$F$4))
      )
   )
)</f>
        <v>0</v>
      </c>
      <c r="J599" s="40">
        <f>Bank3[[#This Row],[Money in/ (Money out)]]-Bank3[[#This Row],[GST/HST]]</f>
        <v>0</v>
      </c>
      <c r="L599" s="37">
        <f t="shared" si="19"/>
        <v>0</v>
      </c>
    </row>
    <row r="600" spans="4:12" x14ac:dyDescent="0.2">
      <c r="D600" s="416">
        <f>_xlfn.XLOOKUP(C:C,Table1[for Import to Bank Register dropdown],Table1[for Pivot],0,0,1)</f>
        <v>0</v>
      </c>
      <c r="E600" s="422"/>
      <c r="F600" s="160">
        <f t="shared" si="18"/>
        <v>3333333</v>
      </c>
      <c r="G600" s="394">
        <f>G599+Bank3[[#This Row],[Money in/ (Money out)]]</f>
        <v>0</v>
      </c>
      <c r="I600" s="395">
        <f>IF(OR(C600="150 Directors advances", C600="120 accounts receivable", C600="720.2 Automobile - Insurance", C600="720.3 Automobile - License", C600="870.4 Rent - Insurance", C600="870.6 Rent - Property Tax", C600="870.7 Rent - Homeoffice", C600="870.9 Rent - Water"),
   0,
   IF(Dashboard!$F$5="Quick",
      IF(OR(C600="190 Automobile",C600="200 computer hardware",C600="210 Computer software",C600="220 Quickbooks software",C600="230 Office equipment",C600="240 Office furniture"),
         E600-(E600/(1+Dashboard!$F$4)),
         0
      ),
      IF(C600="750 Business promotion",
         E600-(E600/(1+4.793/100)),
         E600-(E600/(1+Dashboard!$F$4))
      )
   )
)</f>
        <v>0</v>
      </c>
      <c r="J600" s="40">
        <f>Bank3[[#This Row],[Money in/ (Money out)]]-Bank3[[#This Row],[GST/HST]]</f>
        <v>0</v>
      </c>
      <c r="L600" s="37">
        <f t="shared" si="19"/>
        <v>0</v>
      </c>
    </row>
    <row r="601" spans="4:12" x14ac:dyDescent="0.2">
      <c r="D601" s="416">
        <f>_xlfn.XLOOKUP(C:C,Table1[for Import to Bank Register dropdown],Table1[for Pivot],0,0,1)</f>
        <v>0</v>
      </c>
      <c r="E601" s="422"/>
      <c r="F601" s="160">
        <f t="shared" si="18"/>
        <v>3333333</v>
      </c>
      <c r="G601" s="394">
        <f>G600+Bank3[[#This Row],[Money in/ (Money out)]]</f>
        <v>0</v>
      </c>
      <c r="I601" s="395">
        <f>IF(OR(C601="150 Directors advances", C601="120 accounts receivable", C601="720.2 Automobile - Insurance", C601="720.3 Automobile - License", C601="870.4 Rent - Insurance", C601="870.6 Rent - Property Tax", C601="870.7 Rent - Homeoffice", C601="870.9 Rent - Water"),
   0,
   IF(Dashboard!$F$5="Quick",
      IF(OR(C601="190 Automobile",C601="200 computer hardware",C601="210 Computer software",C601="220 Quickbooks software",C601="230 Office equipment",C601="240 Office furniture"),
         E601-(E601/(1+Dashboard!$F$4)),
         0
      ),
      IF(C601="750 Business promotion",
         E601-(E601/(1+4.793/100)),
         E601-(E601/(1+Dashboard!$F$4))
      )
   )
)</f>
        <v>0</v>
      </c>
      <c r="J601" s="40">
        <f>Bank3[[#This Row],[Money in/ (Money out)]]-Bank3[[#This Row],[GST/HST]]</f>
        <v>0</v>
      </c>
      <c r="L601" s="37">
        <f t="shared" si="19"/>
        <v>0</v>
      </c>
    </row>
    <row r="602" spans="4:12" x14ac:dyDescent="0.2">
      <c r="D602" s="416">
        <f>_xlfn.XLOOKUP(C:C,Table1[for Import to Bank Register dropdown],Table1[for Pivot],0,0,1)</f>
        <v>0</v>
      </c>
      <c r="E602" s="422"/>
      <c r="F602" s="160">
        <f t="shared" si="18"/>
        <v>3333333</v>
      </c>
      <c r="G602" s="394">
        <f>G601+Bank3[[#This Row],[Money in/ (Money out)]]</f>
        <v>0</v>
      </c>
      <c r="I602" s="395">
        <f>IF(OR(C602="150 Directors advances", C602="120 accounts receivable", C602="720.2 Automobile - Insurance", C602="720.3 Automobile - License", C602="870.4 Rent - Insurance", C602="870.6 Rent - Property Tax", C602="870.7 Rent - Homeoffice", C602="870.9 Rent - Water"),
   0,
   IF(Dashboard!$F$5="Quick",
      IF(OR(C602="190 Automobile",C602="200 computer hardware",C602="210 Computer software",C602="220 Quickbooks software",C602="230 Office equipment",C602="240 Office furniture"),
         E602-(E602/(1+Dashboard!$F$4)),
         0
      ),
      IF(C602="750 Business promotion",
         E602-(E602/(1+4.793/100)),
         E602-(E602/(1+Dashboard!$F$4))
      )
   )
)</f>
        <v>0</v>
      </c>
      <c r="J602" s="40">
        <f>Bank3[[#This Row],[Money in/ (Money out)]]-Bank3[[#This Row],[GST/HST]]</f>
        <v>0</v>
      </c>
      <c r="L602" s="37">
        <f t="shared" si="19"/>
        <v>0</v>
      </c>
    </row>
    <row r="603" spans="4:12" x14ac:dyDescent="0.2">
      <c r="D603" s="416">
        <f>_xlfn.XLOOKUP(C:C,Table1[for Import to Bank Register dropdown],Table1[for Pivot],0,0,1)</f>
        <v>0</v>
      </c>
      <c r="E603" s="422"/>
      <c r="F603" s="160">
        <f t="shared" si="18"/>
        <v>3333333</v>
      </c>
      <c r="G603" s="394">
        <f>G602+Bank3[[#This Row],[Money in/ (Money out)]]</f>
        <v>0</v>
      </c>
      <c r="I603" s="395">
        <f>IF(OR(C603="150 Directors advances", C603="120 accounts receivable", C603="720.2 Automobile - Insurance", C603="720.3 Automobile - License", C603="870.4 Rent - Insurance", C603="870.6 Rent - Property Tax", C603="870.7 Rent - Homeoffice", C603="870.9 Rent - Water"),
   0,
   IF(Dashboard!$F$5="Quick",
      IF(OR(C603="190 Automobile",C603="200 computer hardware",C603="210 Computer software",C603="220 Quickbooks software",C603="230 Office equipment",C603="240 Office furniture"),
         E603-(E603/(1+Dashboard!$F$4)),
         0
      ),
      IF(C603="750 Business promotion",
         E603-(E603/(1+4.793/100)),
         E603-(E603/(1+Dashboard!$F$4))
      )
   )
)</f>
        <v>0</v>
      </c>
      <c r="J603" s="40">
        <f>Bank3[[#This Row],[Money in/ (Money out)]]-Bank3[[#This Row],[GST/HST]]</f>
        <v>0</v>
      </c>
      <c r="L603" s="37">
        <f t="shared" si="19"/>
        <v>0</v>
      </c>
    </row>
    <row r="604" spans="4:12" x14ac:dyDescent="0.2">
      <c r="D604" s="416">
        <f>_xlfn.XLOOKUP(C:C,Table1[for Import to Bank Register dropdown],Table1[for Pivot],0,0,1)</f>
        <v>0</v>
      </c>
      <c r="E604" s="422"/>
      <c r="F604" s="160">
        <f t="shared" si="18"/>
        <v>3333333</v>
      </c>
      <c r="G604" s="394">
        <f>G603+Bank3[[#This Row],[Money in/ (Money out)]]</f>
        <v>0</v>
      </c>
      <c r="I604" s="395">
        <f>IF(OR(C604="150 Directors advances", C604="120 accounts receivable", C604="720.2 Automobile - Insurance", C604="720.3 Automobile - License", C604="870.4 Rent - Insurance", C604="870.6 Rent - Property Tax", C604="870.7 Rent - Homeoffice", C604="870.9 Rent - Water"),
   0,
   IF(Dashboard!$F$5="Quick",
      IF(OR(C604="190 Automobile",C604="200 computer hardware",C604="210 Computer software",C604="220 Quickbooks software",C604="230 Office equipment",C604="240 Office furniture"),
         E604-(E604/(1+Dashboard!$F$4)),
         0
      ),
      IF(C604="750 Business promotion",
         E604-(E604/(1+4.793/100)),
         E604-(E604/(1+Dashboard!$F$4))
      )
   )
)</f>
        <v>0</v>
      </c>
      <c r="J604" s="40">
        <f>Bank3[[#This Row],[Money in/ (Money out)]]-Bank3[[#This Row],[GST/HST]]</f>
        <v>0</v>
      </c>
      <c r="L604" s="37">
        <f t="shared" si="19"/>
        <v>0</v>
      </c>
    </row>
    <row r="605" spans="4:12" x14ac:dyDescent="0.2">
      <c r="D605" s="416">
        <f>_xlfn.XLOOKUP(C:C,Table1[for Import to Bank Register dropdown],Table1[for Pivot],0,0,1)</f>
        <v>0</v>
      </c>
      <c r="E605" s="422"/>
      <c r="F605" s="160">
        <f t="shared" si="18"/>
        <v>3333333</v>
      </c>
      <c r="G605" s="394">
        <f>G604+Bank3[[#This Row],[Money in/ (Money out)]]</f>
        <v>0</v>
      </c>
      <c r="I605" s="395">
        <f>IF(OR(C605="150 Directors advances", C605="120 accounts receivable", C605="720.2 Automobile - Insurance", C605="720.3 Automobile - License", C605="870.4 Rent - Insurance", C605="870.6 Rent - Property Tax", C605="870.7 Rent - Homeoffice", C605="870.9 Rent - Water"),
   0,
   IF(Dashboard!$F$5="Quick",
      IF(OR(C605="190 Automobile",C605="200 computer hardware",C605="210 Computer software",C605="220 Quickbooks software",C605="230 Office equipment",C605="240 Office furniture"),
         E605-(E605/(1+Dashboard!$F$4)),
         0
      ),
      IF(C605="750 Business promotion",
         E605-(E605/(1+4.793/100)),
         E605-(E605/(1+Dashboard!$F$4))
      )
   )
)</f>
        <v>0</v>
      </c>
      <c r="J605" s="40">
        <f>Bank3[[#This Row],[Money in/ (Money out)]]-Bank3[[#This Row],[GST/HST]]</f>
        <v>0</v>
      </c>
      <c r="L605" s="37">
        <f t="shared" si="19"/>
        <v>0</v>
      </c>
    </row>
    <row r="606" spans="4:12" x14ac:dyDescent="0.2">
      <c r="D606" s="416">
        <f>_xlfn.XLOOKUP(C:C,Table1[for Import to Bank Register dropdown],Table1[for Pivot],0,0,1)</f>
        <v>0</v>
      </c>
      <c r="E606" s="422"/>
      <c r="F606" s="160">
        <f t="shared" si="18"/>
        <v>3333333</v>
      </c>
      <c r="G606" s="394">
        <f>G605+Bank3[[#This Row],[Money in/ (Money out)]]</f>
        <v>0</v>
      </c>
      <c r="I606" s="395">
        <f>IF(OR(C606="150 Directors advances", C606="120 accounts receivable", C606="720.2 Automobile - Insurance", C606="720.3 Automobile - License", C606="870.4 Rent - Insurance", C606="870.6 Rent - Property Tax", C606="870.7 Rent - Homeoffice", C606="870.9 Rent - Water"),
   0,
   IF(Dashboard!$F$5="Quick",
      IF(OR(C606="190 Automobile",C606="200 computer hardware",C606="210 Computer software",C606="220 Quickbooks software",C606="230 Office equipment",C606="240 Office furniture"),
         E606-(E606/(1+Dashboard!$F$4)),
         0
      ),
      IF(C606="750 Business promotion",
         E606-(E606/(1+4.793/100)),
         E606-(E606/(1+Dashboard!$F$4))
      )
   )
)</f>
        <v>0</v>
      </c>
      <c r="J606" s="40">
        <f>Bank3[[#This Row],[Money in/ (Money out)]]-Bank3[[#This Row],[GST/HST]]</f>
        <v>0</v>
      </c>
      <c r="L606" s="37">
        <f t="shared" si="19"/>
        <v>0</v>
      </c>
    </row>
    <row r="607" spans="4:12" x14ac:dyDescent="0.2">
      <c r="D607" s="416">
        <f>_xlfn.XLOOKUP(C:C,Table1[for Import to Bank Register dropdown],Table1[for Pivot],0,0,1)</f>
        <v>0</v>
      </c>
      <c r="E607" s="422"/>
      <c r="F607" s="160">
        <f t="shared" si="18"/>
        <v>3333333</v>
      </c>
      <c r="G607" s="394">
        <f>G606+Bank3[[#This Row],[Money in/ (Money out)]]</f>
        <v>0</v>
      </c>
      <c r="I607" s="395">
        <f>IF(OR(C607="150 Directors advances", C607="120 accounts receivable", C607="720.2 Automobile - Insurance", C607="720.3 Automobile - License", C607="870.4 Rent - Insurance", C607="870.6 Rent - Property Tax", C607="870.7 Rent - Homeoffice", C607="870.9 Rent - Water"),
   0,
   IF(Dashboard!$F$5="Quick",
      IF(OR(C607="190 Automobile",C607="200 computer hardware",C607="210 Computer software",C607="220 Quickbooks software",C607="230 Office equipment",C607="240 Office furniture"),
         E607-(E607/(1+Dashboard!$F$4)),
         0
      ),
      IF(C607="750 Business promotion",
         E607-(E607/(1+4.793/100)),
         E607-(E607/(1+Dashboard!$F$4))
      )
   )
)</f>
        <v>0</v>
      </c>
      <c r="J607" s="40">
        <f>Bank3[[#This Row],[Money in/ (Money out)]]-Bank3[[#This Row],[GST/HST]]</f>
        <v>0</v>
      </c>
      <c r="L607" s="37">
        <f t="shared" si="19"/>
        <v>0</v>
      </c>
    </row>
    <row r="608" spans="4:12" x14ac:dyDescent="0.2">
      <c r="D608" s="416">
        <f>_xlfn.XLOOKUP(C:C,Table1[for Import to Bank Register dropdown],Table1[for Pivot],0,0,1)</f>
        <v>0</v>
      </c>
      <c r="E608" s="422"/>
      <c r="F608" s="160">
        <f t="shared" si="18"/>
        <v>3333333</v>
      </c>
      <c r="G608" s="394">
        <f>G607+Bank3[[#This Row],[Money in/ (Money out)]]</f>
        <v>0</v>
      </c>
      <c r="I608" s="395">
        <f>IF(OR(C608="150 Directors advances", C608="120 accounts receivable", C608="720.2 Automobile - Insurance", C608="720.3 Automobile - License", C608="870.4 Rent - Insurance", C608="870.6 Rent - Property Tax", C608="870.7 Rent - Homeoffice", C608="870.9 Rent - Water"),
   0,
   IF(Dashboard!$F$5="Quick",
      IF(OR(C608="190 Automobile",C608="200 computer hardware",C608="210 Computer software",C608="220 Quickbooks software",C608="230 Office equipment",C608="240 Office furniture"),
         E608-(E608/(1+Dashboard!$F$4)),
         0
      ),
      IF(C608="750 Business promotion",
         E608-(E608/(1+4.793/100)),
         E608-(E608/(1+Dashboard!$F$4))
      )
   )
)</f>
        <v>0</v>
      </c>
      <c r="J608" s="40">
        <f>Bank3[[#This Row],[Money in/ (Money out)]]-Bank3[[#This Row],[GST/HST]]</f>
        <v>0</v>
      </c>
      <c r="L608" s="37">
        <f t="shared" si="19"/>
        <v>0</v>
      </c>
    </row>
    <row r="609" spans="4:12" x14ac:dyDescent="0.2">
      <c r="D609" s="416">
        <f>_xlfn.XLOOKUP(C:C,Table1[for Import to Bank Register dropdown],Table1[for Pivot],0,0,1)</f>
        <v>0</v>
      </c>
      <c r="E609" s="422"/>
      <c r="F609" s="160">
        <f t="shared" si="18"/>
        <v>3333333</v>
      </c>
      <c r="G609" s="394">
        <f>G608+Bank3[[#This Row],[Money in/ (Money out)]]</f>
        <v>0</v>
      </c>
      <c r="I609" s="395">
        <f>IF(OR(C609="150 Directors advances", C609="120 accounts receivable", C609="720.2 Automobile - Insurance", C609="720.3 Automobile - License", C609="870.4 Rent - Insurance", C609="870.6 Rent - Property Tax", C609="870.7 Rent - Homeoffice", C609="870.9 Rent - Water"),
   0,
   IF(Dashboard!$F$5="Quick",
      IF(OR(C609="190 Automobile",C609="200 computer hardware",C609="210 Computer software",C609="220 Quickbooks software",C609="230 Office equipment",C609="240 Office furniture"),
         E609-(E609/(1+Dashboard!$F$4)),
         0
      ),
      IF(C609="750 Business promotion",
         E609-(E609/(1+4.793/100)),
         E609-(E609/(1+Dashboard!$F$4))
      )
   )
)</f>
        <v>0</v>
      </c>
      <c r="J609" s="40">
        <f>Bank3[[#This Row],[Money in/ (Money out)]]-Bank3[[#This Row],[GST/HST]]</f>
        <v>0</v>
      </c>
      <c r="L609" s="37">
        <f t="shared" si="19"/>
        <v>0</v>
      </c>
    </row>
    <row r="610" spans="4:12" x14ac:dyDescent="0.2">
      <c r="D610" s="416">
        <f>_xlfn.XLOOKUP(C:C,Table1[for Import to Bank Register dropdown],Table1[for Pivot],0,0,1)</f>
        <v>0</v>
      </c>
      <c r="E610" s="422"/>
      <c r="F610" s="160">
        <f t="shared" si="18"/>
        <v>3333333</v>
      </c>
      <c r="G610" s="394">
        <f>G609+Bank3[[#This Row],[Money in/ (Money out)]]</f>
        <v>0</v>
      </c>
      <c r="I610" s="395">
        <f>IF(OR(C610="150 Directors advances", C610="120 accounts receivable", C610="720.2 Automobile - Insurance", C610="720.3 Automobile - License", C610="870.4 Rent - Insurance", C610="870.6 Rent - Property Tax", C610="870.7 Rent - Homeoffice", C610="870.9 Rent - Water"),
   0,
   IF(Dashboard!$F$5="Quick",
      IF(OR(C610="190 Automobile",C610="200 computer hardware",C610="210 Computer software",C610="220 Quickbooks software",C610="230 Office equipment",C610="240 Office furniture"),
         E610-(E610/(1+Dashboard!$F$4)),
         0
      ),
      IF(C610="750 Business promotion",
         E610-(E610/(1+4.793/100)),
         E610-(E610/(1+Dashboard!$F$4))
      )
   )
)</f>
        <v>0</v>
      </c>
      <c r="J610" s="40">
        <f>Bank3[[#This Row],[Money in/ (Money out)]]-Bank3[[#This Row],[GST/HST]]</f>
        <v>0</v>
      </c>
      <c r="L610" s="37">
        <f t="shared" si="19"/>
        <v>0</v>
      </c>
    </row>
    <row r="611" spans="4:12" x14ac:dyDescent="0.2">
      <c r="D611" s="416">
        <f>_xlfn.XLOOKUP(C:C,Table1[for Import to Bank Register dropdown],Table1[for Pivot],0,0,1)</f>
        <v>0</v>
      </c>
      <c r="E611" s="422"/>
      <c r="F611" s="160">
        <f t="shared" si="18"/>
        <v>3333333</v>
      </c>
      <c r="G611" s="394">
        <f>G610+Bank3[[#This Row],[Money in/ (Money out)]]</f>
        <v>0</v>
      </c>
      <c r="I611" s="395">
        <f>IF(OR(C611="150 Directors advances", C611="120 accounts receivable", C611="720.2 Automobile - Insurance", C611="720.3 Automobile - License", C611="870.4 Rent - Insurance", C611="870.6 Rent - Property Tax", C611="870.7 Rent - Homeoffice", C611="870.9 Rent - Water"),
   0,
   IF(Dashboard!$F$5="Quick",
      IF(OR(C611="190 Automobile",C611="200 computer hardware",C611="210 Computer software",C611="220 Quickbooks software",C611="230 Office equipment",C611="240 Office furniture"),
         E611-(E611/(1+Dashboard!$F$4)),
         0
      ),
      IF(C611="750 Business promotion",
         E611-(E611/(1+4.793/100)),
         E611-(E611/(1+Dashboard!$F$4))
      )
   )
)</f>
        <v>0</v>
      </c>
      <c r="J611" s="40">
        <f>Bank3[[#This Row],[Money in/ (Money out)]]-Bank3[[#This Row],[GST/HST]]</f>
        <v>0</v>
      </c>
      <c r="L611" s="37">
        <f t="shared" si="19"/>
        <v>0</v>
      </c>
    </row>
    <row r="612" spans="4:12" x14ac:dyDescent="0.2">
      <c r="D612" s="416">
        <f>_xlfn.XLOOKUP(C:C,Table1[for Import to Bank Register dropdown],Table1[for Pivot],0,0,1)</f>
        <v>0</v>
      </c>
      <c r="E612" s="422"/>
      <c r="F612" s="160">
        <f t="shared" si="18"/>
        <v>3333333</v>
      </c>
      <c r="G612" s="394">
        <f>G611+Bank3[[#This Row],[Money in/ (Money out)]]</f>
        <v>0</v>
      </c>
      <c r="I612" s="395">
        <f>IF(OR(C612="150 Directors advances", C612="120 accounts receivable", C612="720.2 Automobile - Insurance", C612="720.3 Automobile - License", C612="870.4 Rent - Insurance", C612="870.6 Rent - Property Tax", C612="870.7 Rent - Homeoffice", C612="870.9 Rent - Water"),
   0,
   IF(Dashboard!$F$5="Quick",
      IF(OR(C612="190 Automobile",C612="200 computer hardware",C612="210 Computer software",C612="220 Quickbooks software",C612="230 Office equipment",C612="240 Office furniture"),
         E612-(E612/(1+Dashboard!$F$4)),
         0
      ),
      IF(C612="750 Business promotion",
         E612-(E612/(1+4.793/100)),
         E612-(E612/(1+Dashboard!$F$4))
      )
   )
)</f>
        <v>0</v>
      </c>
      <c r="J612" s="40">
        <f>Bank3[[#This Row],[Money in/ (Money out)]]-Bank3[[#This Row],[GST/HST]]</f>
        <v>0</v>
      </c>
      <c r="L612" s="37">
        <f t="shared" si="19"/>
        <v>0</v>
      </c>
    </row>
    <row r="613" spans="4:12" x14ac:dyDescent="0.2">
      <c r="D613" s="416">
        <f>_xlfn.XLOOKUP(C:C,Table1[for Import to Bank Register dropdown],Table1[for Pivot],0,0,1)</f>
        <v>0</v>
      </c>
      <c r="E613" s="422"/>
      <c r="F613" s="160">
        <f t="shared" si="18"/>
        <v>3333333</v>
      </c>
      <c r="G613" s="394">
        <f>G612+Bank3[[#This Row],[Money in/ (Money out)]]</f>
        <v>0</v>
      </c>
      <c r="I613" s="395">
        <f>IF(OR(C613="150 Directors advances", C613="120 accounts receivable", C613="720.2 Automobile - Insurance", C613="720.3 Automobile - License", C613="870.4 Rent - Insurance", C613="870.6 Rent - Property Tax", C613="870.7 Rent - Homeoffice", C613="870.9 Rent - Water"),
   0,
   IF(Dashboard!$F$5="Quick",
      IF(OR(C613="190 Automobile",C613="200 computer hardware",C613="210 Computer software",C613="220 Quickbooks software",C613="230 Office equipment",C613="240 Office furniture"),
         E613-(E613/(1+Dashboard!$F$4)),
         0
      ),
      IF(C613="750 Business promotion",
         E613-(E613/(1+4.793/100)),
         E613-(E613/(1+Dashboard!$F$4))
      )
   )
)</f>
        <v>0</v>
      </c>
      <c r="J613" s="40">
        <f>Bank3[[#This Row],[Money in/ (Money out)]]-Bank3[[#This Row],[GST/HST]]</f>
        <v>0</v>
      </c>
      <c r="L613" s="37">
        <f t="shared" si="19"/>
        <v>0</v>
      </c>
    </row>
    <row r="614" spans="4:12" x14ac:dyDescent="0.2">
      <c r="D614" s="416">
        <f>_xlfn.XLOOKUP(C:C,Table1[for Import to Bank Register dropdown],Table1[for Pivot],0,0,1)</f>
        <v>0</v>
      </c>
      <c r="E614" s="422"/>
      <c r="F614" s="160">
        <f t="shared" si="18"/>
        <v>3333333</v>
      </c>
      <c r="G614" s="394">
        <f>G613+Bank3[[#This Row],[Money in/ (Money out)]]</f>
        <v>0</v>
      </c>
      <c r="I614" s="395">
        <f>IF(OR(C614="150 Directors advances", C614="120 accounts receivable", C614="720.2 Automobile - Insurance", C614="720.3 Automobile - License", C614="870.4 Rent - Insurance", C614="870.6 Rent - Property Tax", C614="870.7 Rent - Homeoffice", C614="870.9 Rent - Water"),
   0,
   IF(Dashboard!$F$5="Quick",
      IF(OR(C614="190 Automobile",C614="200 computer hardware",C614="210 Computer software",C614="220 Quickbooks software",C614="230 Office equipment",C614="240 Office furniture"),
         E614-(E614/(1+Dashboard!$F$4)),
         0
      ),
      IF(C614="750 Business promotion",
         E614-(E614/(1+4.793/100)),
         E614-(E614/(1+Dashboard!$F$4))
      )
   )
)</f>
        <v>0</v>
      </c>
      <c r="J614" s="40">
        <f>Bank3[[#This Row],[Money in/ (Money out)]]-Bank3[[#This Row],[GST/HST]]</f>
        <v>0</v>
      </c>
      <c r="L614" s="37">
        <f t="shared" si="19"/>
        <v>0</v>
      </c>
    </row>
    <row r="615" spans="4:12" x14ac:dyDescent="0.2">
      <c r="D615" s="416">
        <f>_xlfn.XLOOKUP(C:C,Table1[for Import to Bank Register dropdown],Table1[for Pivot],0,0,1)</f>
        <v>0</v>
      </c>
      <c r="E615" s="422"/>
      <c r="F615" s="160">
        <f t="shared" si="18"/>
        <v>3333333</v>
      </c>
      <c r="G615" s="394">
        <f>G614+Bank3[[#This Row],[Money in/ (Money out)]]</f>
        <v>0</v>
      </c>
      <c r="I615" s="395">
        <f>IF(OR(C615="150 Directors advances", C615="120 accounts receivable", C615="720.2 Automobile - Insurance", C615="720.3 Automobile - License", C615="870.4 Rent - Insurance", C615="870.6 Rent - Property Tax", C615="870.7 Rent - Homeoffice", C615="870.9 Rent - Water"),
   0,
   IF(Dashboard!$F$5="Quick",
      IF(OR(C615="190 Automobile",C615="200 computer hardware",C615="210 Computer software",C615="220 Quickbooks software",C615="230 Office equipment",C615="240 Office furniture"),
         E615-(E615/(1+Dashboard!$F$4)),
         0
      ),
      IF(C615="750 Business promotion",
         E615-(E615/(1+4.793/100)),
         E615-(E615/(1+Dashboard!$F$4))
      )
   )
)</f>
        <v>0</v>
      </c>
      <c r="J615" s="40">
        <f>Bank3[[#This Row],[Money in/ (Money out)]]-Bank3[[#This Row],[GST/HST]]</f>
        <v>0</v>
      </c>
      <c r="L615" s="37">
        <f t="shared" si="19"/>
        <v>0</v>
      </c>
    </row>
    <row r="616" spans="4:12" x14ac:dyDescent="0.2">
      <c r="D616" s="416">
        <f>_xlfn.XLOOKUP(C:C,Table1[for Import to Bank Register dropdown],Table1[for Pivot],0,0,1)</f>
        <v>0</v>
      </c>
      <c r="E616" s="422"/>
      <c r="F616" s="160">
        <f t="shared" si="18"/>
        <v>3333333</v>
      </c>
      <c r="G616" s="394">
        <f>G615+Bank3[[#This Row],[Money in/ (Money out)]]</f>
        <v>0</v>
      </c>
      <c r="I616" s="395">
        <f>IF(OR(C616="150 Directors advances", C616="120 accounts receivable", C616="720.2 Automobile - Insurance", C616="720.3 Automobile - License", C616="870.4 Rent - Insurance", C616="870.6 Rent - Property Tax", C616="870.7 Rent - Homeoffice", C616="870.9 Rent - Water"),
   0,
   IF(Dashboard!$F$5="Quick",
      IF(OR(C616="190 Automobile",C616="200 computer hardware",C616="210 Computer software",C616="220 Quickbooks software",C616="230 Office equipment",C616="240 Office furniture"),
         E616-(E616/(1+Dashboard!$F$4)),
         0
      ),
      IF(C616="750 Business promotion",
         E616-(E616/(1+4.793/100)),
         E616-(E616/(1+Dashboard!$F$4))
      )
   )
)</f>
        <v>0</v>
      </c>
      <c r="J616" s="40">
        <f>Bank3[[#This Row],[Money in/ (Money out)]]-Bank3[[#This Row],[GST/HST]]</f>
        <v>0</v>
      </c>
      <c r="L616" s="37">
        <f t="shared" si="19"/>
        <v>0</v>
      </c>
    </row>
    <row r="617" spans="4:12" x14ac:dyDescent="0.2">
      <c r="D617" s="416">
        <f>_xlfn.XLOOKUP(C:C,Table1[for Import to Bank Register dropdown],Table1[for Pivot],0,0,1)</f>
        <v>0</v>
      </c>
      <c r="E617" s="422"/>
      <c r="F617" s="160">
        <f t="shared" si="18"/>
        <v>3333333</v>
      </c>
      <c r="G617" s="394">
        <f>G616+Bank3[[#This Row],[Money in/ (Money out)]]</f>
        <v>0</v>
      </c>
      <c r="I617" s="395">
        <f>IF(OR(C617="150 Directors advances", C617="120 accounts receivable", C617="720.2 Automobile - Insurance", C617="720.3 Automobile - License", C617="870.4 Rent - Insurance", C617="870.6 Rent - Property Tax", C617="870.7 Rent - Homeoffice", C617="870.9 Rent - Water"),
   0,
   IF(Dashboard!$F$5="Quick",
      IF(OR(C617="190 Automobile",C617="200 computer hardware",C617="210 Computer software",C617="220 Quickbooks software",C617="230 Office equipment",C617="240 Office furniture"),
         E617-(E617/(1+Dashboard!$F$4)),
         0
      ),
      IF(C617="750 Business promotion",
         E617-(E617/(1+4.793/100)),
         E617-(E617/(1+Dashboard!$F$4))
      )
   )
)</f>
        <v>0</v>
      </c>
      <c r="J617" s="40">
        <f>Bank3[[#This Row],[Money in/ (Money out)]]-Bank3[[#This Row],[GST/HST]]</f>
        <v>0</v>
      </c>
      <c r="L617" s="37">
        <f t="shared" si="19"/>
        <v>0</v>
      </c>
    </row>
    <row r="618" spans="4:12" x14ac:dyDescent="0.2">
      <c r="D618" s="416">
        <f>_xlfn.XLOOKUP(C:C,Table1[for Import to Bank Register dropdown],Table1[for Pivot],0,0,1)</f>
        <v>0</v>
      </c>
      <c r="E618" s="422"/>
      <c r="F618" s="160">
        <f t="shared" si="18"/>
        <v>3333333</v>
      </c>
      <c r="G618" s="394">
        <f>G617+Bank3[[#This Row],[Money in/ (Money out)]]</f>
        <v>0</v>
      </c>
      <c r="I618" s="395">
        <f>IF(OR(C618="150 Directors advances", C618="120 accounts receivable", C618="720.2 Automobile - Insurance", C618="720.3 Automobile - License", C618="870.4 Rent - Insurance", C618="870.6 Rent - Property Tax", C618="870.7 Rent - Homeoffice", C618="870.9 Rent - Water"),
   0,
   IF(Dashboard!$F$5="Quick",
      IF(OR(C618="190 Automobile",C618="200 computer hardware",C618="210 Computer software",C618="220 Quickbooks software",C618="230 Office equipment",C618="240 Office furniture"),
         E618-(E618/(1+Dashboard!$F$4)),
         0
      ),
      IF(C618="750 Business promotion",
         E618-(E618/(1+4.793/100)),
         E618-(E618/(1+Dashboard!$F$4))
      )
   )
)</f>
        <v>0</v>
      </c>
      <c r="J618" s="40">
        <f>Bank3[[#This Row],[Money in/ (Money out)]]-Bank3[[#This Row],[GST/HST]]</f>
        <v>0</v>
      </c>
      <c r="L618" s="37">
        <f t="shared" si="19"/>
        <v>0</v>
      </c>
    </row>
    <row r="619" spans="4:12" x14ac:dyDescent="0.2">
      <c r="D619" s="416">
        <f>_xlfn.XLOOKUP(C:C,Table1[for Import to Bank Register dropdown],Table1[for Pivot],0,0,1)</f>
        <v>0</v>
      </c>
      <c r="E619" s="422"/>
      <c r="F619" s="160">
        <f t="shared" si="18"/>
        <v>3333333</v>
      </c>
      <c r="G619" s="394">
        <f>G618+Bank3[[#This Row],[Money in/ (Money out)]]</f>
        <v>0</v>
      </c>
      <c r="I619" s="395">
        <f>IF(OR(C619="150 Directors advances", C619="120 accounts receivable", C619="720.2 Automobile - Insurance", C619="720.3 Automobile - License", C619="870.4 Rent - Insurance", C619="870.6 Rent - Property Tax", C619="870.7 Rent - Homeoffice", C619="870.9 Rent - Water"),
   0,
   IF(Dashboard!$F$5="Quick",
      IF(OR(C619="190 Automobile",C619="200 computer hardware",C619="210 Computer software",C619="220 Quickbooks software",C619="230 Office equipment",C619="240 Office furniture"),
         E619-(E619/(1+Dashboard!$F$4)),
         0
      ),
      IF(C619="750 Business promotion",
         E619-(E619/(1+4.793/100)),
         E619-(E619/(1+Dashboard!$F$4))
      )
   )
)</f>
        <v>0</v>
      </c>
      <c r="J619" s="40">
        <f>Bank3[[#This Row],[Money in/ (Money out)]]-Bank3[[#This Row],[GST/HST]]</f>
        <v>0</v>
      </c>
      <c r="L619" s="37">
        <f t="shared" si="19"/>
        <v>0</v>
      </c>
    </row>
    <row r="620" spans="4:12" x14ac:dyDescent="0.2">
      <c r="D620" s="416">
        <f>_xlfn.XLOOKUP(C:C,Table1[for Import to Bank Register dropdown],Table1[for Pivot],0,0,1)</f>
        <v>0</v>
      </c>
      <c r="E620" s="422"/>
      <c r="F620" s="160">
        <f t="shared" si="18"/>
        <v>3333333</v>
      </c>
      <c r="G620" s="394">
        <f>G619+Bank3[[#This Row],[Money in/ (Money out)]]</f>
        <v>0</v>
      </c>
      <c r="I620" s="395">
        <f>IF(OR(C620="150 Directors advances", C620="120 accounts receivable", C620="720.2 Automobile - Insurance", C620="720.3 Automobile - License", C620="870.4 Rent - Insurance", C620="870.6 Rent - Property Tax", C620="870.7 Rent - Homeoffice", C620="870.9 Rent - Water"),
   0,
   IF(Dashboard!$F$5="Quick",
      IF(OR(C620="190 Automobile",C620="200 computer hardware",C620="210 Computer software",C620="220 Quickbooks software",C620="230 Office equipment",C620="240 Office furniture"),
         E620-(E620/(1+Dashboard!$F$4)),
         0
      ),
      IF(C620="750 Business promotion",
         E620-(E620/(1+4.793/100)),
         E620-(E620/(1+Dashboard!$F$4))
      )
   )
)</f>
        <v>0</v>
      </c>
      <c r="J620" s="40">
        <f>Bank3[[#This Row],[Money in/ (Money out)]]-Bank3[[#This Row],[GST/HST]]</f>
        <v>0</v>
      </c>
      <c r="L620" s="37">
        <f t="shared" si="19"/>
        <v>0</v>
      </c>
    </row>
    <row r="621" spans="4:12" x14ac:dyDescent="0.2">
      <c r="D621" s="416">
        <f>_xlfn.XLOOKUP(C:C,Table1[for Import to Bank Register dropdown],Table1[for Pivot],0,0,1)</f>
        <v>0</v>
      </c>
      <c r="E621" s="422"/>
      <c r="F621" s="160">
        <f t="shared" si="18"/>
        <v>3333333</v>
      </c>
      <c r="G621" s="394">
        <f>G620+Bank3[[#This Row],[Money in/ (Money out)]]</f>
        <v>0</v>
      </c>
      <c r="I621" s="395">
        <f>IF(OR(C621="150 Directors advances", C621="120 accounts receivable", C621="720.2 Automobile - Insurance", C621="720.3 Automobile - License", C621="870.4 Rent - Insurance", C621="870.6 Rent - Property Tax", C621="870.7 Rent - Homeoffice", C621="870.9 Rent - Water"),
   0,
   IF(Dashboard!$F$5="Quick",
      IF(OR(C621="190 Automobile",C621="200 computer hardware",C621="210 Computer software",C621="220 Quickbooks software",C621="230 Office equipment",C621="240 Office furniture"),
         E621-(E621/(1+Dashboard!$F$4)),
         0
      ),
      IF(C621="750 Business promotion",
         E621-(E621/(1+4.793/100)),
         E621-(E621/(1+Dashboard!$F$4))
      )
   )
)</f>
        <v>0</v>
      </c>
      <c r="J621" s="40">
        <f>Bank3[[#This Row],[Money in/ (Money out)]]-Bank3[[#This Row],[GST/HST]]</f>
        <v>0</v>
      </c>
      <c r="L621" s="37">
        <f t="shared" si="19"/>
        <v>0</v>
      </c>
    </row>
    <row r="622" spans="4:12" x14ac:dyDescent="0.2">
      <c r="D622" s="416">
        <f>_xlfn.XLOOKUP(C:C,Table1[for Import to Bank Register dropdown],Table1[for Pivot],0,0,1)</f>
        <v>0</v>
      </c>
      <c r="E622" s="422"/>
      <c r="F622" s="160">
        <f t="shared" si="18"/>
        <v>3333333</v>
      </c>
      <c r="G622" s="394">
        <f>G621+Bank3[[#This Row],[Money in/ (Money out)]]</f>
        <v>0</v>
      </c>
      <c r="I622" s="395">
        <f>IF(OR(C622="150 Directors advances", C622="120 accounts receivable", C622="720.2 Automobile - Insurance", C622="720.3 Automobile - License", C622="870.4 Rent - Insurance", C622="870.6 Rent - Property Tax", C622="870.7 Rent - Homeoffice", C622="870.9 Rent - Water"),
   0,
   IF(Dashboard!$F$5="Quick",
      IF(OR(C622="190 Automobile",C622="200 computer hardware",C622="210 Computer software",C622="220 Quickbooks software",C622="230 Office equipment",C622="240 Office furniture"),
         E622-(E622/(1+Dashboard!$F$4)),
         0
      ),
      IF(C622="750 Business promotion",
         E622-(E622/(1+4.793/100)),
         E622-(E622/(1+Dashboard!$F$4))
      )
   )
)</f>
        <v>0</v>
      </c>
      <c r="J622" s="40">
        <f>Bank3[[#This Row],[Money in/ (Money out)]]-Bank3[[#This Row],[GST/HST]]</f>
        <v>0</v>
      </c>
      <c r="L622" s="37">
        <f t="shared" si="19"/>
        <v>0</v>
      </c>
    </row>
    <row r="623" spans="4:12" x14ac:dyDescent="0.2">
      <c r="D623" s="416">
        <f>_xlfn.XLOOKUP(C:C,Table1[for Import to Bank Register dropdown],Table1[for Pivot],0,0,1)</f>
        <v>0</v>
      </c>
      <c r="E623" s="422"/>
      <c r="F623" s="160">
        <f t="shared" si="18"/>
        <v>3333333</v>
      </c>
      <c r="G623" s="394">
        <f>G622+Bank3[[#This Row],[Money in/ (Money out)]]</f>
        <v>0</v>
      </c>
      <c r="I623" s="395">
        <f>IF(OR(C623="150 Directors advances", C623="120 accounts receivable", C623="720.2 Automobile - Insurance", C623="720.3 Automobile - License", C623="870.4 Rent - Insurance", C623="870.6 Rent - Property Tax", C623="870.7 Rent - Homeoffice", C623="870.9 Rent - Water"),
   0,
   IF(Dashboard!$F$5="Quick",
      IF(OR(C623="190 Automobile",C623="200 computer hardware",C623="210 Computer software",C623="220 Quickbooks software",C623="230 Office equipment",C623="240 Office furniture"),
         E623-(E623/(1+Dashboard!$F$4)),
         0
      ),
      IF(C623="750 Business promotion",
         E623-(E623/(1+4.793/100)),
         E623-(E623/(1+Dashboard!$F$4))
      )
   )
)</f>
        <v>0</v>
      </c>
      <c r="J623" s="40">
        <f>Bank3[[#This Row],[Money in/ (Money out)]]-Bank3[[#This Row],[GST/HST]]</f>
        <v>0</v>
      </c>
      <c r="L623" s="37">
        <f t="shared" si="19"/>
        <v>0</v>
      </c>
    </row>
    <row r="624" spans="4:12" x14ac:dyDescent="0.2">
      <c r="D624" s="416">
        <f>_xlfn.XLOOKUP(C:C,Table1[for Import to Bank Register dropdown],Table1[for Pivot],0,0,1)</f>
        <v>0</v>
      </c>
      <c r="E624" s="422"/>
      <c r="F624" s="160">
        <f t="shared" si="18"/>
        <v>3333333</v>
      </c>
      <c r="G624" s="394">
        <f>G623+Bank3[[#This Row],[Money in/ (Money out)]]</f>
        <v>0</v>
      </c>
      <c r="I624" s="395">
        <f>IF(OR(C624="150 Directors advances", C624="120 accounts receivable", C624="720.2 Automobile - Insurance", C624="720.3 Automobile - License", C624="870.4 Rent - Insurance", C624="870.6 Rent - Property Tax", C624="870.7 Rent - Homeoffice", C624="870.9 Rent - Water"),
   0,
   IF(Dashboard!$F$5="Quick",
      IF(OR(C624="190 Automobile",C624="200 computer hardware",C624="210 Computer software",C624="220 Quickbooks software",C624="230 Office equipment",C624="240 Office furniture"),
         E624-(E624/(1+Dashboard!$F$4)),
         0
      ),
      IF(C624="750 Business promotion",
         E624-(E624/(1+4.793/100)),
         E624-(E624/(1+Dashboard!$F$4))
      )
   )
)</f>
        <v>0</v>
      </c>
      <c r="J624" s="40">
        <f>Bank3[[#This Row],[Money in/ (Money out)]]-Bank3[[#This Row],[GST/HST]]</f>
        <v>0</v>
      </c>
      <c r="L624" s="37">
        <f t="shared" si="19"/>
        <v>0</v>
      </c>
    </row>
    <row r="625" spans="4:12" x14ac:dyDescent="0.2">
      <c r="D625" s="416">
        <f>_xlfn.XLOOKUP(C:C,Table1[for Import to Bank Register dropdown],Table1[for Pivot],0,0,1)</f>
        <v>0</v>
      </c>
      <c r="E625" s="422"/>
      <c r="F625" s="160">
        <f t="shared" si="18"/>
        <v>3333333</v>
      </c>
      <c r="G625" s="394">
        <f>G624+Bank3[[#This Row],[Money in/ (Money out)]]</f>
        <v>0</v>
      </c>
      <c r="I625" s="395">
        <f>IF(OR(C625="150 Directors advances", C625="120 accounts receivable", C625="720.2 Automobile - Insurance", C625="720.3 Automobile - License", C625="870.4 Rent - Insurance", C625="870.6 Rent - Property Tax", C625="870.7 Rent - Homeoffice", C625="870.9 Rent - Water"),
   0,
   IF(Dashboard!$F$5="Quick",
      IF(OR(C625="190 Automobile",C625="200 computer hardware",C625="210 Computer software",C625="220 Quickbooks software",C625="230 Office equipment",C625="240 Office furniture"),
         E625-(E625/(1+Dashboard!$F$4)),
         0
      ),
      IF(C625="750 Business promotion",
         E625-(E625/(1+4.793/100)),
         E625-(E625/(1+Dashboard!$F$4))
      )
   )
)</f>
        <v>0</v>
      </c>
      <c r="J625" s="40">
        <f>Bank3[[#This Row],[Money in/ (Money out)]]-Bank3[[#This Row],[GST/HST]]</f>
        <v>0</v>
      </c>
      <c r="L625" s="37">
        <f t="shared" si="19"/>
        <v>0</v>
      </c>
    </row>
    <row r="626" spans="4:12" x14ac:dyDescent="0.2">
      <c r="D626" s="416">
        <f>_xlfn.XLOOKUP(C:C,Table1[for Import to Bank Register dropdown],Table1[for Pivot],0,0,1)</f>
        <v>0</v>
      </c>
      <c r="E626" s="422"/>
      <c r="F626" s="160">
        <f t="shared" si="18"/>
        <v>3333333</v>
      </c>
      <c r="G626" s="394">
        <f>G625+Bank3[[#This Row],[Money in/ (Money out)]]</f>
        <v>0</v>
      </c>
      <c r="I626" s="395">
        <f>IF(OR(C626="150 Directors advances", C626="120 accounts receivable", C626="720.2 Automobile - Insurance", C626="720.3 Automobile - License", C626="870.4 Rent - Insurance", C626="870.6 Rent - Property Tax", C626="870.7 Rent - Homeoffice", C626="870.9 Rent - Water"),
   0,
   IF(Dashboard!$F$5="Quick",
      IF(OR(C626="190 Automobile",C626="200 computer hardware",C626="210 Computer software",C626="220 Quickbooks software",C626="230 Office equipment",C626="240 Office furniture"),
         E626-(E626/(1+Dashboard!$F$4)),
         0
      ),
      IF(C626="750 Business promotion",
         E626-(E626/(1+4.793/100)),
         E626-(E626/(1+Dashboard!$F$4))
      )
   )
)</f>
        <v>0</v>
      </c>
      <c r="J626" s="40">
        <f>Bank3[[#This Row],[Money in/ (Money out)]]-Bank3[[#This Row],[GST/HST]]</f>
        <v>0</v>
      </c>
      <c r="L626" s="37">
        <f t="shared" si="19"/>
        <v>0</v>
      </c>
    </row>
    <row r="627" spans="4:12" x14ac:dyDescent="0.2">
      <c r="D627" s="416">
        <f>_xlfn.XLOOKUP(C:C,Table1[for Import to Bank Register dropdown],Table1[for Pivot],0,0,1)</f>
        <v>0</v>
      </c>
      <c r="E627" s="422"/>
      <c r="F627" s="160">
        <f t="shared" si="18"/>
        <v>3333333</v>
      </c>
      <c r="G627" s="394">
        <f>G626+Bank3[[#This Row],[Money in/ (Money out)]]</f>
        <v>0</v>
      </c>
      <c r="I627" s="395">
        <f>IF(OR(C627="150 Directors advances", C627="120 accounts receivable", C627="720.2 Automobile - Insurance", C627="720.3 Automobile - License", C627="870.4 Rent - Insurance", C627="870.6 Rent - Property Tax", C627="870.7 Rent - Homeoffice", C627="870.9 Rent - Water"),
   0,
   IF(Dashboard!$F$5="Quick",
      IF(OR(C627="190 Automobile",C627="200 computer hardware",C627="210 Computer software",C627="220 Quickbooks software",C627="230 Office equipment",C627="240 Office furniture"),
         E627-(E627/(1+Dashboard!$F$4)),
         0
      ),
      IF(C627="750 Business promotion",
         E627-(E627/(1+4.793/100)),
         E627-(E627/(1+Dashboard!$F$4))
      )
   )
)</f>
        <v>0</v>
      </c>
      <c r="J627" s="40">
        <f>Bank3[[#This Row],[Money in/ (Money out)]]-Bank3[[#This Row],[GST/HST]]</f>
        <v>0</v>
      </c>
      <c r="L627" s="37">
        <f t="shared" si="19"/>
        <v>0</v>
      </c>
    </row>
    <row r="628" spans="4:12" x14ac:dyDescent="0.2">
      <c r="D628" s="416">
        <f>_xlfn.XLOOKUP(C:C,Table1[for Import to Bank Register dropdown],Table1[for Pivot],0,0,1)</f>
        <v>0</v>
      </c>
      <c r="E628" s="422"/>
      <c r="F628" s="160">
        <f t="shared" si="18"/>
        <v>3333333</v>
      </c>
      <c r="G628" s="394">
        <f>G627+Bank3[[#This Row],[Money in/ (Money out)]]</f>
        <v>0</v>
      </c>
      <c r="I628" s="395">
        <f>IF(OR(C628="150 Directors advances", C628="120 accounts receivable", C628="720.2 Automobile - Insurance", C628="720.3 Automobile - License", C628="870.4 Rent - Insurance", C628="870.6 Rent - Property Tax", C628="870.7 Rent - Homeoffice", C628="870.9 Rent - Water"),
   0,
   IF(Dashboard!$F$5="Quick",
      IF(OR(C628="190 Automobile",C628="200 computer hardware",C628="210 Computer software",C628="220 Quickbooks software",C628="230 Office equipment",C628="240 Office furniture"),
         E628-(E628/(1+Dashboard!$F$4)),
         0
      ),
      IF(C628="750 Business promotion",
         E628-(E628/(1+4.793/100)),
         E628-(E628/(1+Dashboard!$F$4))
      )
   )
)</f>
        <v>0</v>
      </c>
      <c r="J628" s="40">
        <f>Bank3[[#This Row],[Money in/ (Money out)]]-Bank3[[#This Row],[GST/HST]]</f>
        <v>0</v>
      </c>
      <c r="L628" s="37">
        <f t="shared" si="19"/>
        <v>0</v>
      </c>
    </row>
    <row r="629" spans="4:12" x14ac:dyDescent="0.2">
      <c r="D629" s="416">
        <f>_xlfn.XLOOKUP(C:C,Table1[for Import to Bank Register dropdown],Table1[for Pivot],0,0,1)</f>
        <v>0</v>
      </c>
      <c r="E629" s="422"/>
      <c r="F629" s="160">
        <f t="shared" si="18"/>
        <v>3333333</v>
      </c>
      <c r="G629" s="394">
        <f>G628+Bank3[[#This Row],[Money in/ (Money out)]]</f>
        <v>0</v>
      </c>
      <c r="I629" s="395">
        <f>IF(OR(C629="150 Directors advances", C629="120 accounts receivable", C629="720.2 Automobile - Insurance", C629="720.3 Automobile - License", C629="870.4 Rent - Insurance", C629="870.6 Rent - Property Tax", C629="870.7 Rent - Homeoffice", C629="870.9 Rent - Water"),
   0,
   IF(Dashboard!$F$5="Quick",
      IF(OR(C629="190 Automobile",C629="200 computer hardware",C629="210 Computer software",C629="220 Quickbooks software",C629="230 Office equipment",C629="240 Office furniture"),
         E629-(E629/(1+Dashboard!$F$4)),
         0
      ),
      IF(C629="750 Business promotion",
         E629-(E629/(1+4.793/100)),
         E629-(E629/(1+Dashboard!$F$4))
      )
   )
)</f>
        <v>0</v>
      </c>
      <c r="J629" s="40">
        <f>Bank3[[#This Row],[Money in/ (Money out)]]-Bank3[[#This Row],[GST/HST]]</f>
        <v>0</v>
      </c>
      <c r="L629" s="37">
        <f t="shared" si="19"/>
        <v>0</v>
      </c>
    </row>
    <row r="630" spans="4:12" x14ac:dyDescent="0.2">
      <c r="D630" s="416">
        <f>_xlfn.XLOOKUP(C:C,Table1[for Import to Bank Register dropdown],Table1[for Pivot],0,0,1)</f>
        <v>0</v>
      </c>
      <c r="E630" s="422"/>
      <c r="F630" s="160">
        <f t="shared" si="18"/>
        <v>3333333</v>
      </c>
      <c r="G630" s="394">
        <f>G629+Bank3[[#This Row],[Money in/ (Money out)]]</f>
        <v>0</v>
      </c>
      <c r="I630" s="395">
        <f>IF(OR(C630="150 Directors advances", C630="120 accounts receivable", C630="720.2 Automobile - Insurance", C630="720.3 Automobile - License", C630="870.4 Rent - Insurance", C630="870.6 Rent - Property Tax", C630="870.7 Rent - Homeoffice", C630="870.9 Rent - Water"),
   0,
   IF(Dashboard!$F$5="Quick",
      IF(OR(C630="190 Automobile",C630="200 computer hardware",C630="210 Computer software",C630="220 Quickbooks software",C630="230 Office equipment",C630="240 Office furniture"),
         E630-(E630/(1+Dashboard!$F$4)),
         0
      ),
      IF(C630="750 Business promotion",
         E630-(E630/(1+4.793/100)),
         E630-(E630/(1+Dashboard!$F$4))
      )
   )
)</f>
        <v>0</v>
      </c>
      <c r="J630" s="40">
        <f>Bank3[[#This Row],[Money in/ (Money out)]]-Bank3[[#This Row],[GST/HST]]</f>
        <v>0</v>
      </c>
      <c r="L630" s="37">
        <f t="shared" si="19"/>
        <v>0</v>
      </c>
    </row>
    <row r="631" spans="4:12" x14ac:dyDescent="0.2">
      <c r="D631" s="416">
        <f>_xlfn.XLOOKUP(C:C,Table1[for Import to Bank Register dropdown],Table1[for Pivot],0,0,1)</f>
        <v>0</v>
      </c>
      <c r="E631" s="422"/>
      <c r="F631" s="160">
        <f t="shared" si="18"/>
        <v>3333333</v>
      </c>
      <c r="G631" s="394">
        <f>G630+Bank3[[#This Row],[Money in/ (Money out)]]</f>
        <v>0</v>
      </c>
      <c r="I631" s="395">
        <f>IF(OR(C631="150 Directors advances", C631="120 accounts receivable", C631="720.2 Automobile - Insurance", C631="720.3 Automobile - License", C631="870.4 Rent - Insurance", C631="870.6 Rent - Property Tax", C631="870.7 Rent - Homeoffice", C631="870.9 Rent - Water"),
   0,
   IF(Dashboard!$F$5="Quick",
      IF(OR(C631="190 Automobile",C631="200 computer hardware",C631="210 Computer software",C631="220 Quickbooks software",C631="230 Office equipment",C631="240 Office furniture"),
         E631-(E631/(1+Dashboard!$F$4)),
         0
      ),
      IF(C631="750 Business promotion",
         E631-(E631/(1+4.793/100)),
         E631-(E631/(1+Dashboard!$F$4))
      )
   )
)</f>
        <v>0</v>
      </c>
      <c r="J631" s="40">
        <f>Bank3[[#This Row],[Money in/ (Money out)]]-Bank3[[#This Row],[GST/HST]]</f>
        <v>0</v>
      </c>
      <c r="L631" s="37">
        <f t="shared" si="19"/>
        <v>0</v>
      </c>
    </row>
    <row r="632" spans="4:12" x14ac:dyDescent="0.2">
      <c r="D632" s="416">
        <f>_xlfn.XLOOKUP(C:C,Table1[for Import to Bank Register dropdown],Table1[for Pivot],0,0,1)</f>
        <v>0</v>
      </c>
      <c r="E632" s="422"/>
      <c r="F632" s="160">
        <f t="shared" si="18"/>
        <v>3333333</v>
      </c>
      <c r="G632" s="394">
        <f>G631+Bank3[[#This Row],[Money in/ (Money out)]]</f>
        <v>0</v>
      </c>
      <c r="I632" s="395">
        <f>IF(OR(C632="150 Directors advances", C632="120 accounts receivable", C632="720.2 Automobile - Insurance", C632="720.3 Automobile - License", C632="870.4 Rent - Insurance", C632="870.6 Rent - Property Tax", C632="870.7 Rent - Homeoffice", C632="870.9 Rent - Water"),
   0,
   IF(Dashboard!$F$5="Quick",
      IF(OR(C632="190 Automobile",C632="200 computer hardware",C632="210 Computer software",C632="220 Quickbooks software",C632="230 Office equipment",C632="240 Office furniture"),
         E632-(E632/(1+Dashboard!$F$4)),
         0
      ),
      IF(C632="750 Business promotion",
         E632-(E632/(1+4.793/100)),
         E632-(E632/(1+Dashboard!$F$4))
      )
   )
)</f>
        <v>0</v>
      </c>
      <c r="J632" s="40">
        <f>Bank3[[#This Row],[Money in/ (Money out)]]-Bank3[[#This Row],[GST/HST]]</f>
        <v>0</v>
      </c>
      <c r="L632" s="37">
        <f t="shared" si="19"/>
        <v>0</v>
      </c>
    </row>
    <row r="633" spans="4:12" x14ac:dyDescent="0.2">
      <c r="D633" s="416">
        <f>_xlfn.XLOOKUP(C:C,Table1[for Import to Bank Register dropdown],Table1[for Pivot],0,0,1)</f>
        <v>0</v>
      </c>
      <c r="E633" s="422"/>
      <c r="F633" s="160">
        <f t="shared" si="18"/>
        <v>3333333</v>
      </c>
      <c r="G633" s="394">
        <f>G632+Bank3[[#This Row],[Money in/ (Money out)]]</f>
        <v>0</v>
      </c>
      <c r="I633" s="395">
        <f>IF(OR(C633="150 Directors advances", C633="120 accounts receivable", C633="720.2 Automobile - Insurance", C633="720.3 Automobile - License", C633="870.4 Rent - Insurance", C633="870.6 Rent - Property Tax", C633="870.7 Rent - Homeoffice", C633="870.9 Rent - Water"),
   0,
   IF(Dashboard!$F$5="Quick",
      IF(OR(C633="190 Automobile",C633="200 computer hardware",C633="210 Computer software",C633="220 Quickbooks software",C633="230 Office equipment",C633="240 Office furniture"),
         E633-(E633/(1+Dashboard!$F$4)),
         0
      ),
      IF(C633="750 Business promotion",
         E633-(E633/(1+4.793/100)),
         E633-(E633/(1+Dashboard!$F$4))
      )
   )
)</f>
        <v>0</v>
      </c>
      <c r="J633" s="40">
        <f>Bank3[[#This Row],[Money in/ (Money out)]]-Bank3[[#This Row],[GST/HST]]</f>
        <v>0</v>
      </c>
      <c r="L633" s="37">
        <f t="shared" si="19"/>
        <v>0</v>
      </c>
    </row>
    <row r="634" spans="4:12" x14ac:dyDescent="0.2">
      <c r="D634" s="416">
        <f>_xlfn.XLOOKUP(C:C,Table1[for Import to Bank Register dropdown],Table1[for Pivot],0,0,1)</f>
        <v>0</v>
      </c>
      <c r="E634" s="422"/>
      <c r="F634" s="160">
        <f t="shared" si="18"/>
        <v>3333333</v>
      </c>
      <c r="G634" s="394">
        <f>G633+Bank3[[#This Row],[Money in/ (Money out)]]</f>
        <v>0</v>
      </c>
      <c r="I634" s="395">
        <f>IF(OR(C634="150 Directors advances", C634="120 accounts receivable", C634="720.2 Automobile - Insurance", C634="720.3 Automobile - License", C634="870.4 Rent - Insurance", C634="870.6 Rent - Property Tax", C634="870.7 Rent - Homeoffice", C634="870.9 Rent - Water"),
   0,
   IF(Dashboard!$F$5="Quick",
      IF(OR(C634="190 Automobile",C634="200 computer hardware",C634="210 Computer software",C634="220 Quickbooks software",C634="230 Office equipment",C634="240 Office furniture"),
         E634-(E634/(1+Dashboard!$F$4)),
         0
      ),
      IF(C634="750 Business promotion",
         E634-(E634/(1+4.793/100)),
         E634-(E634/(1+Dashboard!$F$4))
      )
   )
)</f>
        <v>0</v>
      </c>
      <c r="J634" s="40">
        <f>Bank3[[#This Row],[Money in/ (Money out)]]-Bank3[[#This Row],[GST/HST]]</f>
        <v>0</v>
      </c>
      <c r="L634" s="37">
        <f t="shared" si="19"/>
        <v>0</v>
      </c>
    </row>
    <row r="635" spans="4:12" x14ac:dyDescent="0.2">
      <c r="D635" s="416">
        <f>_xlfn.XLOOKUP(C:C,Table1[for Import to Bank Register dropdown],Table1[for Pivot],0,0,1)</f>
        <v>0</v>
      </c>
      <c r="E635" s="422"/>
      <c r="F635" s="160">
        <f t="shared" si="18"/>
        <v>3333333</v>
      </c>
      <c r="G635" s="394">
        <f>G634+Bank3[[#This Row],[Money in/ (Money out)]]</f>
        <v>0</v>
      </c>
      <c r="I635" s="395">
        <f>IF(OR(C635="150 Directors advances", C635="120 accounts receivable", C635="720.2 Automobile - Insurance", C635="720.3 Automobile - License", C635="870.4 Rent - Insurance", C635="870.6 Rent - Property Tax", C635="870.7 Rent - Homeoffice", C635="870.9 Rent - Water"),
   0,
   IF(Dashboard!$F$5="Quick",
      IF(OR(C635="190 Automobile",C635="200 computer hardware",C635="210 Computer software",C635="220 Quickbooks software",C635="230 Office equipment",C635="240 Office furniture"),
         E635-(E635/(1+Dashboard!$F$4)),
         0
      ),
      IF(C635="750 Business promotion",
         E635-(E635/(1+4.793/100)),
         E635-(E635/(1+Dashboard!$F$4))
      )
   )
)</f>
        <v>0</v>
      </c>
      <c r="J635" s="40">
        <f>Bank3[[#This Row],[Money in/ (Money out)]]-Bank3[[#This Row],[GST/HST]]</f>
        <v>0</v>
      </c>
      <c r="L635" s="37">
        <f t="shared" si="19"/>
        <v>0</v>
      </c>
    </row>
    <row r="636" spans="4:12" x14ac:dyDescent="0.2">
      <c r="D636" s="416">
        <f>_xlfn.XLOOKUP(C:C,Table1[for Import to Bank Register dropdown],Table1[for Pivot],0,0,1)</f>
        <v>0</v>
      </c>
      <c r="E636" s="422"/>
      <c r="F636" s="160">
        <f t="shared" si="18"/>
        <v>3333333</v>
      </c>
      <c r="G636" s="394">
        <f>G635+Bank3[[#This Row],[Money in/ (Money out)]]</f>
        <v>0</v>
      </c>
      <c r="I636" s="395">
        <f>IF(OR(C636="150 Directors advances", C636="120 accounts receivable", C636="720.2 Automobile - Insurance", C636="720.3 Automobile - License", C636="870.4 Rent - Insurance", C636="870.6 Rent - Property Tax", C636="870.7 Rent - Homeoffice", C636="870.9 Rent - Water"),
   0,
   IF(Dashboard!$F$5="Quick",
      IF(OR(C636="190 Automobile",C636="200 computer hardware",C636="210 Computer software",C636="220 Quickbooks software",C636="230 Office equipment",C636="240 Office furniture"),
         E636-(E636/(1+Dashboard!$F$4)),
         0
      ),
      IF(C636="750 Business promotion",
         E636-(E636/(1+4.793/100)),
         E636-(E636/(1+Dashboard!$F$4))
      )
   )
)</f>
        <v>0</v>
      </c>
      <c r="J636" s="40">
        <f>Bank3[[#This Row],[Money in/ (Money out)]]-Bank3[[#This Row],[GST/HST]]</f>
        <v>0</v>
      </c>
      <c r="L636" s="37">
        <f t="shared" si="19"/>
        <v>0</v>
      </c>
    </row>
    <row r="637" spans="4:12" x14ac:dyDescent="0.2">
      <c r="D637" s="416">
        <f>_xlfn.XLOOKUP(C:C,Table1[for Import to Bank Register dropdown],Table1[for Pivot],0,0,1)</f>
        <v>0</v>
      </c>
      <c r="E637" s="422"/>
      <c r="F637" s="160">
        <f t="shared" si="18"/>
        <v>3333333</v>
      </c>
      <c r="G637" s="394">
        <f>G636+Bank3[[#This Row],[Money in/ (Money out)]]</f>
        <v>0</v>
      </c>
      <c r="I637" s="395">
        <f>IF(OR(C637="150 Directors advances", C637="120 accounts receivable", C637="720.2 Automobile - Insurance", C637="720.3 Automobile - License", C637="870.4 Rent - Insurance", C637="870.6 Rent - Property Tax", C637="870.7 Rent - Homeoffice", C637="870.9 Rent - Water"),
   0,
   IF(Dashboard!$F$5="Quick",
      IF(OR(C637="190 Automobile",C637="200 computer hardware",C637="210 Computer software",C637="220 Quickbooks software",C637="230 Office equipment",C637="240 Office furniture"),
         E637-(E637/(1+Dashboard!$F$4)),
         0
      ),
      IF(C637="750 Business promotion",
         E637-(E637/(1+4.793/100)),
         E637-(E637/(1+Dashboard!$F$4))
      )
   )
)</f>
        <v>0</v>
      </c>
      <c r="J637" s="40">
        <f>Bank3[[#This Row],[Money in/ (Money out)]]-Bank3[[#This Row],[GST/HST]]</f>
        <v>0</v>
      </c>
      <c r="L637" s="37">
        <f t="shared" si="19"/>
        <v>0</v>
      </c>
    </row>
    <row r="638" spans="4:12" x14ac:dyDescent="0.2">
      <c r="D638" s="416">
        <f>_xlfn.XLOOKUP(C:C,Table1[for Import to Bank Register dropdown],Table1[for Pivot],0,0,1)</f>
        <v>0</v>
      </c>
      <c r="E638" s="422"/>
      <c r="F638" s="160">
        <f t="shared" si="18"/>
        <v>3333333</v>
      </c>
      <c r="G638" s="394">
        <f>G637+Bank3[[#This Row],[Money in/ (Money out)]]</f>
        <v>0</v>
      </c>
      <c r="I638" s="395">
        <f>IF(OR(C638="150 Directors advances", C638="120 accounts receivable", C638="720.2 Automobile - Insurance", C638="720.3 Automobile - License", C638="870.4 Rent - Insurance", C638="870.6 Rent - Property Tax", C638="870.7 Rent - Homeoffice", C638="870.9 Rent - Water"),
   0,
   IF(Dashboard!$F$5="Quick",
      IF(OR(C638="190 Automobile",C638="200 computer hardware",C638="210 Computer software",C638="220 Quickbooks software",C638="230 Office equipment",C638="240 Office furniture"),
         E638-(E638/(1+Dashboard!$F$4)),
         0
      ),
      IF(C638="750 Business promotion",
         E638-(E638/(1+4.793/100)),
         E638-(E638/(1+Dashboard!$F$4))
      )
   )
)</f>
        <v>0</v>
      </c>
      <c r="J638" s="40">
        <f>Bank3[[#This Row],[Money in/ (Money out)]]-Bank3[[#This Row],[GST/HST]]</f>
        <v>0</v>
      </c>
      <c r="L638" s="37">
        <f t="shared" si="19"/>
        <v>0</v>
      </c>
    </row>
    <row r="639" spans="4:12" x14ac:dyDescent="0.2">
      <c r="D639" s="416">
        <f>_xlfn.XLOOKUP(C:C,Table1[for Import to Bank Register dropdown],Table1[for Pivot],0,0,1)</f>
        <v>0</v>
      </c>
      <c r="E639" s="422"/>
      <c r="F639" s="160">
        <f t="shared" si="18"/>
        <v>3333333</v>
      </c>
      <c r="G639" s="394">
        <f>G638+Bank3[[#This Row],[Money in/ (Money out)]]</f>
        <v>0</v>
      </c>
      <c r="I639" s="395">
        <f>IF(OR(C639="150 Directors advances", C639="120 accounts receivable", C639="720.2 Automobile - Insurance", C639="720.3 Automobile - License", C639="870.4 Rent - Insurance", C639="870.6 Rent - Property Tax", C639="870.7 Rent - Homeoffice", C639="870.9 Rent - Water"),
   0,
   IF(Dashboard!$F$5="Quick",
      IF(OR(C639="190 Automobile",C639="200 computer hardware",C639="210 Computer software",C639="220 Quickbooks software",C639="230 Office equipment",C639="240 Office furniture"),
         E639-(E639/(1+Dashboard!$F$4)),
         0
      ),
      IF(C639="750 Business promotion",
         E639-(E639/(1+4.793/100)),
         E639-(E639/(1+Dashboard!$F$4))
      )
   )
)</f>
        <v>0</v>
      </c>
      <c r="J639" s="40">
        <f>Bank3[[#This Row],[Money in/ (Money out)]]-Bank3[[#This Row],[GST/HST]]</f>
        <v>0</v>
      </c>
      <c r="L639" s="37">
        <f t="shared" si="19"/>
        <v>0</v>
      </c>
    </row>
    <row r="640" spans="4:12" x14ac:dyDescent="0.2">
      <c r="D640" s="416">
        <f>_xlfn.XLOOKUP(C:C,Table1[for Import to Bank Register dropdown],Table1[for Pivot],0,0,1)</f>
        <v>0</v>
      </c>
      <c r="E640" s="422"/>
      <c r="F640" s="160">
        <f t="shared" si="18"/>
        <v>3333333</v>
      </c>
      <c r="G640" s="394">
        <f>G639+Bank3[[#This Row],[Money in/ (Money out)]]</f>
        <v>0</v>
      </c>
      <c r="I640" s="395">
        <f>IF(OR(C640="150 Directors advances", C640="120 accounts receivable", C640="720.2 Automobile - Insurance", C640="720.3 Automobile - License", C640="870.4 Rent - Insurance", C640="870.6 Rent - Property Tax", C640="870.7 Rent - Homeoffice", C640="870.9 Rent - Water"),
   0,
   IF(Dashboard!$F$5="Quick",
      IF(OR(C640="190 Automobile",C640="200 computer hardware",C640="210 Computer software",C640="220 Quickbooks software",C640="230 Office equipment",C640="240 Office furniture"),
         E640-(E640/(1+Dashboard!$F$4)),
         0
      ),
      IF(C640="750 Business promotion",
         E640-(E640/(1+4.793/100)),
         E640-(E640/(1+Dashboard!$F$4))
      )
   )
)</f>
        <v>0</v>
      </c>
      <c r="J640" s="40">
        <f>Bank3[[#This Row],[Money in/ (Money out)]]-Bank3[[#This Row],[GST/HST]]</f>
        <v>0</v>
      </c>
      <c r="L640" s="37">
        <f t="shared" si="19"/>
        <v>0</v>
      </c>
    </row>
    <row r="641" spans="4:12" x14ac:dyDescent="0.2">
      <c r="D641" s="416">
        <f>_xlfn.XLOOKUP(C:C,Table1[for Import to Bank Register dropdown],Table1[for Pivot],0,0,1)</f>
        <v>0</v>
      </c>
      <c r="E641" s="422"/>
      <c r="F641" s="160">
        <f t="shared" si="18"/>
        <v>3333333</v>
      </c>
      <c r="G641" s="394">
        <f>G640+Bank3[[#This Row],[Money in/ (Money out)]]</f>
        <v>0</v>
      </c>
      <c r="I641" s="395">
        <f>IF(OR(C641="150 Directors advances", C641="120 accounts receivable", C641="720.2 Automobile - Insurance", C641="720.3 Automobile - License", C641="870.4 Rent - Insurance", C641="870.6 Rent - Property Tax", C641="870.7 Rent - Homeoffice", C641="870.9 Rent - Water"),
   0,
   IF(Dashboard!$F$5="Quick",
      IF(OR(C641="190 Automobile",C641="200 computer hardware",C641="210 Computer software",C641="220 Quickbooks software",C641="230 Office equipment",C641="240 Office furniture"),
         E641-(E641/(1+Dashboard!$F$4)),
         0
      ),
      IF(C641="750 Business promotion",
         E641-(E641/(1+4.793/100)),
         E641-(E641/(1+Dashboard!$F$4))
      )
   )
)</f>
        <v>0</v>
      </c>
      <c r="J641" s="40">
        <f>Bank3[[#This Row],[Money in/ (Money out)]]-Bank3[[#This Row],[GST/HST]]</f>
        <v>0</v>
      </c>
      <c r="L641" s="37">
        <f t="shared" si="19"/>
        <v>0</v>
      </c>
    </row>
    <row r="642" spans="4:12" x14ac:dyDescent="0.2">
      <c r="D642" s="416">
        <f>_xlfn.XLOOKUP(C:C,Table1[for Import to Bank Register dropdown],Table1[for Pivot],0,0,1)</f>
        <v>0</v>
      </c>
      <c r="E642" s="422"/>
      <c r="F642" s="160">
        <f t="shared" si="18"/>
        <v>3333333</v>
      </c>
      <c r="G642" s="394">
        <f>G641+Bank3[[#This Row],[Money in/ (Money out)]]</f>
        <v>0</v>
      </c>
      <c r="I642" s="395">
        <f>IF(OR(C642="150 Directors advances", C642="120 accounts receivable", C642="720.2 Automobile - Insurance", C642="720.3 Automobile - License", C642="870.4 Rent - Insurance", C642="870.6 Rent - Property Tax", C642="870.7 Rent - Homeoffice", C642="870.9 Rent - Water"),
   0,
   IF(Dashboard!$F$5="Quick",
      IF(OR(C642="190 Automobile",C642="200 computer hardware",C642="210 Computer software",C642="220 Quickbooks software",C642="230 Office equipment",C642="240 Office furniture"),
         E642-(E642/(1+Dashboard!$F$4)),
         0
      ),
      IF(C642="750 Business promotion",
         E642-(E642/(1+4.793/100)),
         E642-(E642/(1+Dashboard!$F$4))
      )
   )
)</f>
        <v>0</v>
      </c>
      <c r="J642" s="40">
        <f>Bank3[[#This Row],[Money in/ (Money out)]]-Bank3[[#This Row],[GST/HST]]</f>
        <v>0</v>
      </c>
      <c r="L642" s="37">
        <f t="shared" si="19"/>
        <v>0</v>
      </c>
    </row>
    <row r="643" spans="4:12" x14ac:dyDescent="0.2">
      <c r="D643" s="416">
        <f>_xlfn.XLOOKUP(C:C,Table1[for Import to Bank Register dropdown],Table1[for Pivot],0,0,1)</f>
        <v>0</v>
      </c>
      <c r="E643" s="422"/>
      <c r="F643" s="160">
        <f t="shared" si="18"/>
        <v>3333333</v>
      </c>
      <c r="G643" s="394">
        <f>G642+Bank3[[#This Row],[Money in/ (Money out)]]</f>
        <v>0</v>
      </c>
      <c r="I643" s="395">
        <f>IF(OR(C643="150 Directors advances", C643="120 accounts receivable", C643="720.2 Automobile - Insurance", C643="720.3 Automobile - License", C643="870.4 Rent - Insurance", C643="870.6 Rent - Property Tax", C643="870.7 Rent - Homeoffice", C643="870.9 Rent - Water"),
   0,
   IF(Dashboard!$F$5="Quick",
      IF(OR(C643="190 Automobile",C643="200 computer hardware",C643="210 Computer software",C643="220 Quickbooks software",C643="230 Office equipment",C643="240 Office furniture"),
         E643-(E643/(1+Dashboard!$F$4)),
         0
      ),
      IF(C643="750 Business promotion",
         E643-(E643/(1+4.793/100)),
         E643-(E643/(1+Dashboard!$F$4))
      )
   )
)</f>
        <v>0</v>
      </c>
      <c r="J643" s="40">
        <f>Bank3[[#This Row],[Money in/ (Money out)]]-Bank3[[#This Row],[GST/HST]]</f>
        <v>0</v>
      </c>
      <c r="L643" s="37">
        <f t="shared" si="19"/>
        <v>0</v>
      </c>
    </row>
    <row r="644" spans="4:12" x14ac:dyDescent="0.2">
      <c r="D644" s="416">
        <f>_xlfn.XLOOKUP(C:C,Table1[for Import to Bank Register dropdown],Table1[for Pivot],0,0,1)</f>
        <v>0</v>
      </c>
      <c r="E644" s="422"/>
      <c r="F644" s="160">
        <f t="shared" si="18"/>
        <v>3333333</v>
      </c>
      <c r="G644" s="394">
        <f>G643+Bank3[[#This Row],[Money in/ (Money out)]]</f>
        <v>0</v>
      </c>
      <c r="I644" s="395">
        <f>IF(OR(C644="150 Directors advances", C644="120 accounts receivable", C644="720.2 Automobile - Insurance", C644="720.3 Automobile - License", C644="870.4 Rent - Insurance", C644="870.6 Rent - Property Tax", C644="870.7 Rent - Homeoffice", C644="870.9 Rent - Water"),
   0,
   IF(Dashboard!$F$5="Quick",
      IF(OR(C644="190 Automobile",C644="200 computer hardware",C644="210 Computer software",C644="220 Quickbooks software",C644="230 Office equipment",C644="240 Office furniture"),
         E644-(E644/(1+Dashboard!$F$4)),
         0
      ),
      IF(C644="750 Business promotion",
         E644-(E644/(1+4.793/100)),
         E644-(E644/(1+Dashboard!$F$4))
      )
   )
)</f>
        <v>0</v>
      </c>
      <c r="J644" s="40">
        <f>Bank3[[#This Row],[Money in/ (Money out)]]-Bank3[[#This Row],[GST/HST]]</f>
        <v>0</v>
      </c>
      <c r="L644" s="37">
        <f t="shared" si="19"/>
        <v>0</v>
      </c>
    </row>
    <row r="645" spans="4:12" x14ac:dyDescent="0.2">
      <c r="D645" s="416">
        <f>_xlfn.XLOOKUP(C:C,Table1[for Import to Bank Register dropdown],Table1[for Pivot],0,0,1)</f>
        <v>0</v>
      </c>
      <c r="E645" s="422"/>
      <c r="F645" s="160">
        <f t="shared" si="18"/>
        <v>3333333</v>
      </c>
      <c r="G645" s="394">
        <f>G644+Bank3[[#This Row],[Money in/ (Money out)]]</f>
        <v>0</v>
      </c>
      <c r="I645" s="395">
        <f>IF(OR(C645="150 Directors advances", C645="120 accounts receivable", C645="720.2 Automobile - Insurance", C645="720.3 Automobile - License", C645="870.4 Rent - Insurance", C645="870.6 Rent - Property Tax", C645="870.7 Rent - Homeoffice", C645="870.9 Rent - Water"),
   0,
   IF(Dashboard!$F$5="Quick",
      IF(OR(C645="190 Automobile",C645="200 computer hardware",C645="210 Computer software",C645="220 Quickbooks software",C645="230 Office equipment",C645="240 Office furniture"),
         E645-(E645/(1+Dashboard!$F$4)),
         0
      ),
      IF(C645="750 Business promotion",
         E645-(E645/(1+4.793/100)),
         E645-(E645/(1+Dashboard!$F$4))
      )
   )
)</f>
        <v>0</v>
      </c>
      <c r="J645" s="40">
        <f>Bank3[[#This Row],[Money in/ (Money out)]]-Bank3[[#This Row],[GST/HST]]</f>
        <v>0</v>
      </c>
      <c r="L645" s="37">
        <f t="shared" si="19"/>
        <v>0</v>
      </c>
    </row>
    <row r="646" spans="4:12" x14ac:dyDescent="0.2">
      <c r="D646" s="416">
        <f>_xlfn.XLOOKUP(C:C,Table1[for Import to Bank Register dropdown],Table1[for Pivot],0,0,1)</f>
        <v>0</v>
      </c>
      <c r="E646" s="422"/>
      <c r="F646" s="160">
        <f t="shared" ref="F646:F709" si="20">$E$2</f>
        <v>3333333</v>
      </c>
      <c r="G646" s="394">
        <f>G645+Bank3[[#This Row],[Money in/ (Money out)]]</f>
        <v>0</v>
      </c>
      <c r="I646" s="395">
        <f>IF(OR(C646="150 Directors advances", C646="120 accounts receivable", C646="720.2 Automobile - Insurance", C646="720.3 Automobile - License", C646="870.4 Rent - Insurance", C646="870.6 Rent - Property Tax", C646="870.7 Rent - Homeoffice", C646="870.9 Rent - Water"),
   0,
   IF(Dashboard!$F$5="Quick",
      IF(OR(C646="190 Automobile",C646="200 computer hardware",C646="210 Computer software",C646="220 Quickbooks software",C646="230 Office equipment",C646="240 Office furniture"),
         E646-(E646/(1+Dashboard!$F$4)),
         0
      ),
      IF(C646="750 Business promotion",
         E646-(E646/(1+4.793/100)),
         E646-(E646/(1+Dashboard!$F$4))
      )
   )
)</f>
        <v>0</v>
      </c>
      <c r="J646" s="40">
        <f>Bank3[[#This Row],[Money in/ (Money out)]]-Bank3[[#This Row],[GST/HST]]</f>
        <v>0</v>
      </c>
      <c r="L646" s="37">
        <f t="shared" si="19"/>
        <v>0</v>
      </c>
    </row>
    <row r="647" spans="4:12" x14ac:dyDescent="0.2">
      <c r="D647" s="416">
        <f>_xlfn.XLOOKUP(C:C,Table1[for Import to Bank Register dropdown],Table1[for Pivot],0,0,1)</f>
        <v>0</v>
      </c>
      <c r="E647" s="422"/>
      <c r="F647" s="160">
        <f t="shared" si="20"/>
        <v>3333333</v>
      </c>
      <c r="G647" s="394">
        <f>G646+Bank3[[#This Row],[Money in/ (Money out)]]</f>
        <v>0</v>
      </c>
      <c r="I647" s="395">
        <f>IF(OR(C647="150 Directors advances", C647="120 accounts receivable", C647="720.2 Automobile - Insurance", C647="720.3 Automobile - License", C647="870.4 Rent - Insurance", C647="870.6 Rent - Property Tax", C647="870.7 Rent - Homeoffice", C647="870.9 Rent - Water"),
   0,
   IF(Dashboard!$F$5="Quick",
      IF(OR(C647="190 Automobile",C647="200 computer hardware",C647="210 Computer software",C647="220 Quickbooks software",C647="230 Office equipment",C647="240 Office furniture"),
         E647-(E647/(1+Dashboard!$F$4)),
         0
      ),
      IF(C647="750 Business promotion",
         E647-(E647/(1+4.793/100)),
         E647-(E647/(1+Dashboard!$F$4))
      )
   )
)</f>
        <v>0</v>
      </c>
      <c r="J647" s="40">
        <f>Bank3[[#This Row],[Money in/ (Money out)]]-Bank3[[#This Row],[GST/HST]]</f>
        <v>0</v>
      </c>
      <c r="L647" s="37">
        <f t="shared" ref="L647:L710" si="21">$L$3</f>
        <v>0</v>
      </c>
    </row>
    <row r="648" spans="4:12" x14ac:dyDescent="0.2">
      <c r="D648" s="416">
        <f>_xlfn.XLOOKUP(C:C,Table1[for Import to Bank Register dropdown],Table1[for Pivot],0,0,1)</f>
        <v>0</v>
      </c>
      <c r="E648" s="422"/>
      <c r="F648" s="160">
        <f t="shared" si="20"/>
        <v>3333333</v>
      </c>
      <c r="G648" s="394">
        <f>G647+Bank3[[#This Row],[Money in/ (Money out)]]</f>
        <v>0</v>
      </c>
      <c r="I648" s="395">
        <f>IF(OR(C648="150 Directors advances", C648="120 accounts receivable", C648="720.2 Automobile - Insurance", C648="720.3 Automobile - License", C648="870.4 Rent - Insurance", C648="870.6 Rent - Property Tax", C648="870.7 Rent - Homeoffice", C648="870.9 Rent - Water"),
   0,
   IF(Dashboard!$F$5="Quick",
      IF(OR(C648="190 Automobile",C648="200 computer hardware",C648="210 Computer software",C648="220 Quickbooks software",C648="230 Office equipment",C648="240 Office furniture"),
         E648-(E648/(1+Dashboard!$F$4)),
         0
      ),
      IF(C648="750 Business promotion",
         E648-(E648/(1+4.793/100)),
         E648-(E648/(1+Dashboard!$F$4))
      )
   )
)</f>
        <v>0</v>
      </c>
      <c r="J648" s="40">
        <f>Bank3[[#This Row],[Money in/ (Money out)]]-Bank3[[#This Row],[GST/HST]]</f>
        <v>0</v>
      </c>
      <c r="L648" s="37">
        <f t="shared" si="21"/>
        <v>0</v>
      </c>
    </row>
    <row r="649" spans="4:12" x14ac:dyDescent="0.2">
      <c r="D649" s="416">
        <f>_xlfn.XLOOKUP(C:C,Table1[for Import to Bank Register dropdown],Table1[for Pivot],0,0,1)</f>
        <v>0</v>
      </c>
      <c r="E649" s="422"/>
      <c r="F649" s="160">
        <f t="shared" si="20"/>
        <v>3333333</v>
      </c>
      <c r="G649" s="394">
        <f>G648+Bank3[[#This Row],[Money in/ (Money out)]]</f>
        <v>0</v>
      </c>
      <c r="I649" s="395">
        <f>IF(OR(C649="150 Directors advances", C649="120 accounts receivable", C649="720.2 Automobile - Insurance", C649="720.3 Automobile - License", C649="870.4 Rent - Insurance", C649="870.6 Rent - Property Tax", C649="870.7 Rent - Homeoffice", C649="870.9 Rent - Water"),
   0,
   IF(Dashboard!$F$5="Quick",
      IF(OR(C649="190 Automobile",C649="200 computer hardware",C649="210 Computer software",C649="220 Quickbooks software",C649="230 Office equipment",C649="240 Office furniture"),
         E649-(E649/(1+Dashboard!$F$4)),
         0
      ),
      IF(C649="750 Business promotion",
         E649-(E649/(1+4.793/100)),
         E649-(E649/(1+Dashboard!$F$4))
      )
   )
)</f>
        <v>0</v>
      </c>
      <c r="J649" s="40">
        <f>Bank3[[#This Row],[Money in/ (Money out)]]-Bank3[[#This Row],[GST/HST]]</f>
        <v>0</v>
      </c>
      <c r="L649" s="37">
        <f t="shared" si="21"/>
        <v>0</v>
      </c>
    </row>
    <row r="650" spans="4:12" x14ac:dyDescent="0.2">
      <c r="D650" s="416">
        <f>_xlfn.XLOOKUP(C:C,Table1[for Import to Bank Register dropdown],Table1[for Pivot],0,0,1)</f>
        <v>0</v>
      </c>
      <c r="E650" s="422"/>
      <c r="F650" s="160">
        <f t="shared" si="20"/>
        <v>3333333</v>
      </c>
      <c r="G650" s="394">
        <f>G649+Bank3[[#This Row],[Money in/ (Money out)]]</f>
        <v>0</v>
      </c>
      <c r="I650" s="395">
        <f>IF(OR(C650="150 Directors advances", C650="120 accounts receivable", C650="720.2 Automobile - Insurance", C650="720.3 Automobile - License", C650="870.4 Rent - Insurance", C650="870.6 Rent - Property Tax", C650="870.7 Rent - Homeoffice", C650="870.9 Rent - Water"),
   0,
   IF(Dashboard!$F$5="Quick",
      IF(OR(C650="190 Automobile",C650="200 computer hardware",C650="210 Computer software",C650="220 Quickbooks software",C650="230 Office equipment",C650="240 Office furniture"),
         E650-(E650/(1+Dashboard!$F$4)),
         0
      ),
      IF(C650="750 Business promotion",
         E650-(E650/(1+4.793/100)),
         E650-(E650/(1+Dashboard!$F$4))
      )
   )
)</f>
        <v>0</v>
      </c>
      <c r="J650" s="40">
        <f>Bank3[[#This Row],[Money in/ (Money out)]]-Bank3[[#This Row],[GST/HST]]</f>
        <v>0</v>
      </c>
      <c r="L650" s="37">
        <f t="shared" si="21"/>
        <v>0</v>
      </c>
    </row>
    <row r="651" spans="4:12" x14ac:dyDescent="0.2">
      <c r="D651" s="416">
        <f>_xlfn.XLOOKUP(C:C,Table1[for Import to Bank Register dropdown],Table1[for Pivot],0,0,1)</f>
        <v>0</v>
      </c>
      <c r="E651" s="422"/>
      <c r="F651" s="160">
        <f t="shared" si="20"/>
        <v>3333333</v>
      </c>
      <c r="G651" s="394">
        <f>G650+Bank3[[#This Row],[Money in/ (Money out)]]</f>
        <v>0</v>
      </c>
      <c r="I651" s="395">
        <f>IF(OR(C651="150 Directors advances", C651="120 accounts receivable", C651="720.2 Automobile - Insurance", C651="720.3 Automobile - License", C651="870.4 Rent - Insurance", C651="870.6 Rent - Property Tax", C651="870.7 Rent - Homeoffice", C651="870.9 Rent - Water"),
   0,
   IF(Dashboard!$F$5="Quick",
      IF(OR(C651="190 Automobile",C651="200 computer hardware",C651="210 Computer software",C651="220 Quickbooks software",C651="230 Office equipment",C651="240 Office furniture"),
         E651-(E651/(1+Dashboard!$F$4)),
         0
      ),
      IF(C651="750 Business promotion",
         E651-(E651/(1+4.793/100)),
         E651-(E651/(1+Dashboard!$F$4))
      )
   )
)</f>
        <v>0</v>
      </c>
      <c r="J651" s="40">
        <f>Bank3[[#This Row],[Money in/ (Money out)]]-Bank3[[#This Row],[GST/HST]]</f>
        <v>0</v>
      </c>
      <c r="L651" s="37">
        <f t="shared" si="21"/>
        <v>0</v>
      </c>
    </row>
    <row r="652" spans="4:12" x14ac:dyDescent="0.2">
      <c r="D652" s="416">
        <f>_xlfn.XLOOKUP(C:C,Table1[for Import to Bank Register dropdown],Table1[for Pivot],0,0,1)</f>
        <v>0</v>
      </c>
      <c r="E652" s="422"/>
      <c r="F652" s="160">
        <f t="shared" si="20"/>
        <v>3333333</v>
      </c>
      <c r="G652" s="394">
        <f>G651+Bank3[[#This Row],[Money in/ (Money out)]]</f>
        <v>0</v>
      </c>
      <c r="I652" s="395">
        <f>IF(OR(C652="150 Directors advances", C652="120 accounts receivable", C652="720.2 Automobile - Insurance", C652="720.3 Automobile - License", C652="870.4 Rent - Insurance", C652="870.6 Rent - Property Tax", C652="870.7 Rent - Homeoffice", C652="870.9 Rent - Water"),
   0,
   IF(Dashboard!$F$5="Quick",
      IF(OR(C652="190 Automobile",C652="200 computer hardware",C652="210 Computer software",C652="220 Quickbooks software",C652="230 Office equipment",C652="240 Office furniture"),
         E652-(E652/(1+Dashboard!$F$4)),
         0
      ),
      IF(C652="750 Business promotion",
         E652-(E652/(1+4.793/100)),
         E652-(E652/(1+Dashboard!$F$4))
      )
   )
)</f>
        <v>0</v>
      </c>
      <c r="J652" s="40">
        <f>Bank3[[#This Row],[Money in/ (Money out)]]-Bank3[[#This Row],[GST/HST]]</f>
        <v>0</v>
      </c>
      <c r="L652" s="37">
        <f t="shared" si="21"/>
        <v>0</v>
      </c>
    </row>
    <row r="653" spans="4:12" x14ac:dyDescent="0.2">
      <c r="D653" s="416">
        <f>_xlfn.XLOOKUP(C:C,Table1[for Import to Bank Register dropdown],Table1[for Pivot],0,0,1)</f>
        <v>0</v>
      </c>
      <c r="E653" s="422"/>
      <c r="F653" s="160">
        <f t="shared" si="20"/>
        <v>3333333</v>
      </c>
      <c r="G653" s="394">
        <f>G652+Bank3[[#This Row],[Money in/ (Money out)]]</f>
        <v>0</v>
      </c>
      <c r="I653" s="395">
        <f>IF(OR(C653="150 Directors advances", C653="120 accounts receivable", C653="720.2 Automobile - Insurance", C653="720.3 Automobile - License", C653="870.4 Rent - Insurance", C653="870.6 Rent - Property Tax", C653="870.7 Rent - Homeoffice", C653="870.9 Rent - Water"),
   0,
   IF(Dashboard!$F$5="Quick",
      IF(OR(C653="190 Automobile",C653="200 computer hardware",C653="210 Computer software",C653="220 Quickbooks software",C653="230 Office equipment",C653="240 Office furniture"),
         E653-(E653/(1+Dashboard!$F$4)),
         0
      ),
      IF(C653="750 Business promotion",
         E653-(E653/(1+4.793/100)),
         E653-(E653/(1+Dashboard!$F$4))
      )
   )
)</f>
        <v>0</v>
      </c>
      <c r="J653" s="40">
        <f>Bank3[[#This Row],[Money in/ (Money out)]]-Bank3[[#This Row],[GST/HST]]</f>
        <v>0</v>
      </c>
      <c r="L653" s="37">
        <f t="shared" si="21"/>
        <v>0</v>
      </c>
    </row>
    <row r="654" spans="4:12" x14ac:dyDescent="0.2">
      <c r="D654" s="416">
        <f>_xlfn.XLOOKUP(C:C,Table1[for Import to Bank Register dropdown],Table1[for Pivot],0,0,1)</f>
        <v>0</v>
      </c>
      <c r="E654" s="422"/>
      <c r="F654" s="160">
        <f t="shared" si="20"/>
        <v>3333333</v>
      </c>
      <c r="G654" s="394">
        <f>G653+Bank3[[#This Row],[Money in/ (Money out)]]</f>
        <v>0</v>
      </c>
      <c r="I654" s="395">
        <f>IF(OR(C654="150 Directors advances", C654="120 accounts receivable", C654="720.2 Automobile - Insurance", C654="720.3 Automobile - License", C654="870.4 Rent - Insurance", C654="870.6 Rent - Property Tax", C654="870.7 Rent - Homeoffice", C654="870.9 Rent - Water"),
   0,
   IF(Dashboard!$F$5="Quick",
      IF(OR(C654="190 Automobile",C654="200 computer hardware",C654="210 Computer software",C654="220 Quickbooks software",C654="230 Office equipment",C654="240 Office furniture"),
         E654-(E654/(1+Dashboard!$F$4)),
         0
      ),
      IF(C654="750 Business promotion",
         E654-(E654/(1+4.793/100)),
         E654-(E654/(1+Dashboard!$F$4))
      )
   )
)</f>
        <v>0</v>
      </c>
      <c r="J654" s="40">
        <f>Bank3[[#This Row],[Money in/ (Money out)]]-Bank3[[#This Row],[GST/HST]]</f>
        <v>0</v>
      </c>
      <c r="L654" s="37">
        <f t="shared" si="21"/>
        <v>0</v>
      </c>
    </row>
    <row r="655" spans="4:12" x14ac:dyDescent="0.2">
      <c r="D655" s="416">
        <f>_xlfn.XLOOKUP(C:C,Table1[for Import to Bank Register dropdown],Table1[for Pivot],0,0,1)</f>
        <v>0</v>
      </c>
      <c r="E655" s="422"/>
      <c r="F655" s="160">
        <f t="shared" si="20"/>
        <v>3333333</v>
      </c>
      <c r="G655" s="394">
        <f>G654+Bank3[[#This Row],[Money in/ (Money out)]]</f>
        <v>0</v>
      </c>
      <c r="I655" s="395">
        <f>IF(OR(C655="150 Directors advances", C655="120 accounts receivable", C655="720.2 Automobile - Insurance", C655="720.3 Automobile - License", C655="870.4 Rent - Insurance", C655="870.6 Rent - Property Tax", C655="870.7 Rent - Homeoffice", C655="870.9 Rent - Water"),
   0,
   IF(Dashboard!$F$5="Quick",
      IF(OR(C655="190 Automobile",C655="200 computer hardware",C655="210 Computer software",C655="220 Quickbooks software",C655="230 Office equipment",C655="240 Office furniture"),
         E655-(E655/(1+Dashboard!$F$4)),
         0
      ),
      IF(C655="750 Business promotion",
         E655-(E655/(1+4.793/100)),
         E655-(E655/(1+Dashboard!$F$4))
      )
   )
)</f>
        <v>0</v>
      </c>
      <c r="J655" s="40">
        <f>Bank3[[#This Row],[Money in/ (Money out)]]-Bank3[[#This Row],[GST/HST]]</f>
        <v>0</v>
      </c>
      <c r="L655" s="37">
        <f t="shared" si="21"/>
        <v>0</v>
      </c>
    </row>
    <row r="656" spans="4:12" x14ac:dyDescent="0.2">
      <c r="D656" s="416">
        <f>_xlfn.XLOOKUP(C:C,Table1[for Import to Bank Register dropdown],Table1[for Pivot],0,0,1)</f>
        <v>0</v>
      </c>
      <c r="E656" s="422"/>
      <c r="F656" s="160">
        <f t="shared" si="20"/>
        <v>3333333</v>
      </c>
      <c r="G656" s="394">
        <f>G655+Bank3[[#This Row],[Money in/ (Money out)]]</f>
        <v>0</v>
      </c>
      <c r="I656" s="395">
        <f>IF(OR(C656="150 Directors advances", C656="120 accounts receivable", C656="720.2 Automobile - Insurance", C656="720.3 Automobile - License", C656="870.4 Rent - Insurance", C656="870.6 Rent - Property Tax", C656="870.7 Rent - Homeoffice", C656="870.9 Rent - Water"),
   0,
   IF(Dashboard!$F$5="Quick",
      IF(OR(C656="190 Automobile",C656="200 computer hardware",C656="210 Computer software",C656="220 Quickbooks software",C656="230 Office equipment",C656="240 Office furniture"),
         E656-(E656/(1+Dashboard!$F$4)),
         0
      ),
      IF(C656="750 Business promotion",
         E656-(E656/(1+4.793/100)),
         E656-(E656/(1+Dashboard!$F$4))
      )
   )
)</f>
        <v>0</v>
      </c>
      <c r="J656" s="40">
        <f>Bank3[[#This Row],[Money in/ (Money out)]]-Bank3[[#This Row],[GST/HST]]</f>
        <v>0</v>
      </c>
      <c r="L656" s="37">
        <f t="shared" si="21"/>
        <v>0</v>
      </c>
    </row>
    <row r="657" spans="4:12" x14ac:dyDescent="0.2">
      <c r="D657" s="416">
        <f>_xlfn.XLOOKUP(C:C,Table1[for Import to Bank Register dropdown],Table1[for Pivot],0,0,1)</f>
        <v>0</v>
      </c>
      <c r="E657" s="422"/>
      <c r="F657" s="160">
        <f t="shared" si="20"/>
        <v>3333333</v>
      </c>
      <c r="G657" s="394">
        <f>G656+Bank3[[#This Row],[Money in/ (Money out)]]</f>
        <v>0</v>
      </c>
      <c r="I657" s="395">
        <f>IF(OR(C657="150 Directors advances", C657="120 accounts receivable", C657="720.2 Automobile - Insurance", C657="720.3 Automobile - License", C657="870.4 Rent - Insurance", C657="870.6 Rent - Property Tax", C657="870.7 Rent - Homeoffice", C657="870.9 Rent - Water"),
   0,
   IF(Dashboard!$F$5="Quick",
      IF(OR(C657="190 Automobile",C657="200 computer hardware",C657="210 Computer software",C657="220 Quickbooks software",C657="230 Office equipment",C657="240 Office furniture"),
         E657-(E657/(1+Dashboard!$F$4)),
         0
      ),
      IF(C657="750 Business promotion",
         E657-(E657/(1+4.793/100)),
         E657-(E657/(1+Dashboard!$F$4))
      )
   )
)</f>
        <v>0</v>
      </c>
      <c r="J657" s="40">
        <f>Bank3[[#This Row],[Money in/ (Money out)]]-Bank3[[#This Row],[GST/HST]]</f>
        <v>0</v>
      </c>
      <c r="L657" s="37">
        <f t="shared" si="21"/>
        <v>0</v>
      </c>
    </row>
    <row r="658" spans="4:12" x14ac:dyDescent="0.2">
      <c r="D658" s="416">
        <f>_xlfn.XLOOKUP(C:C,Table1[for Import to Bank Register dropdown],Table1[for Pivot],0,0,1)</f>
        <v>0</v>
      </c>
      <c r="E658" s="422"/>
      <c r="F658" s="160">
        <f t="shared" si="20"/>
        <v>3333333</v>
      </c>
      <c r="G658" s="394">
        <f>G657+Bank3[[#This Row],[Money in/ (Money out)]]</f>
        <v>0</v>
      </c>
      <c r="I658" s="395">
        <f>IF(OR(C658="150 Directors advances", C658="120 accounts receivable", C658="720.2 Automobile - Insurance", C658="720.3 Automobile - License", C658="870.4 Rent - Insurance", C658="870.6 Rent - Property Tax", C658="870.7 Rent - Homeoffice", C658="870.9 Rent - Water"),
   0,
   IF(Dashboard!$F$5="Quick",
      IF(OR(C658="190 Automobile",C658="200 computer hardware",C658="210 Computer software",C658="220 Quickbooks software",C658="230 Office equipment",C658="240 Office furniture"),
         E658-(E658/(1+Dashboard!$F$4)),
         0
      ),
      IF(C658="750 Business promotion",
         E658-(E658/(1+4.793/100)),
         E658-(E658/(1+Dashboard!$F$4))
      )
   )
)</f>
        <v>0</v>
      </c>
      <c r="J658" s="40">
        <f>Bank3[[#This Row],[Money in/ (Money out)]]-Bank3[[#This Row],[GST/HST]]</f>
        <v>0</v>
      </c>
      <c r="L658" s="37">
        <f t="shared" si="21"/>
        <v>0</v>
      </c>
    </row>
    <row r="659" spans="4:12" x14ac:dyDescent="0.2">
      <c r="D659" s="416">
        <f>_xlfn.XLOOKUP(C:C,Table1[for Import to Bank Register dropdown],Table1[for Pivot],0,0,1)</f>
        <v>0</v>
      </c>
      <c r="E659" s="422"/>
      <c r="F659" s="160">
        <f t="shared" si="20"/>
        <v>3333333</v>
      </c>
      <c r="G659" s="394">
        <f>G658+Bank3[[#This Row],[Money in/ (Money out)]]</f>
        <v>0</v>
      </c>
      <c r="I659" s="395">
        <f>IF(OR(C659="150 Directors advances", C659="120 accounts receivable", C659="720.2 Automobile - Insurance", C659="720.3 Automobile - License", C659="870.4 Rent - Insurance", C659="870.6 Rent - Property Tax", C659="870.7 Rent - Homeoffice", C659="870.9 Rent - Water"),
   0,
   IF(Dashboard!$F$5="Quick",
      IF(OR(C659="190 Automobile",C659="200 computer hardware",C659="210 Computer software",C659="220 Quickbooks software",C659="230 Office equipment",C659="240 Office furniture"),
         E659-(E659/(1+Dashboard!$F$4)),
         0
      ),
      IF(C659="750 Business promotion",
         E659-(E659/(1+4.793/100)),
         E659-(E659/(1+Dashboard!$F$4))
      )
   )
)</f>
        <v>0</v>
      </c>
      <c r="J659" s="40">
        <f>Bank3[[#This Row],[Money in/ (Money out)]]-Bank3[[#This Row],[GST/HST]]</f>
        <v>0</v>
      </c>
      <c r="L659" s="37">
        <f t="shared" si="21"/>
        <v>0</v>
      </c>
    </row>
    <row r="660" spans="4:12" x14ac:dyDescent="0.2">
      <c r="D660" s="416">
        <f>_xlfn.XLOOKUP(C:C,Table1[for Import to Bank Register dropdown],Table1[for Pivot],0,0,1)</f>
        <v>0</v>
      </c>
      <c r="E660" s="422"/>
      <c r="F660" s="160">
        <f t="shared" si="20"/>
        <v>3333333</v>
      </c>
      <c r="G660" s="394">
        <f>G659+Bank3[[#This Row],[Money in/ (Money out)]]</f>
        <v>0</v>
      </c>
      <c r="I660" s="395">
        <f>IF(OR(C660="150 Directors advances", C660="120 accounts receivable", C660="720.2 Automobile - Insurance", C660="720.3 Automobile - License", C660="870.4 Rent - Insurance", C660="870.6 Rent - Property Tax", C660="870.7 Rent - Homeoffice", C660="870.9 Rent - Water"),
   0,
   IF(Dashboard!$F$5="Quick",
      IF(OR(C660="190 Automobile",C660="200 computer hardware",C660="210 Computer software",C660="220 Quickbooks software",C660="230 Office equipment",C660="240 Office furniture"),
         E660-(E660/(1+Dashboard!$F$4)),
         0
      ),
      IF(C660="750 Business promotion",
         E660-(E660/(1+4.793/100)),
         E660-(E660/(1+Dashboard!$F$4))
      )
   )
)</f>
        <v>0</v>
      </c>
      <c r="J660" s="40">
        <f>Bank3[[#This Row],[Money in/ (Money out)]]-Bank3[[#This Row],[GST/HST]]</f>
        <v>0</v>
      </c>
      <c r="L660" s="37">
        <f t="shared" si="21"/>
        <v>0</v>
      </c>
    </row>
    <row r="661" spans="4:12" x14ac:dyDescent="0.2">
      <c r="D661" s="416">
        <f>_xlfn.XLOOKUP(C:C,Table1[for Import to Bank Register dropdown],Table1[for Pivot],0,0,1)</f>
        <v>0</v>
      </c>
      <c r="E661" s="422"/>
      <c r="F661" s="160">
        <f t="shared" si="20"/>
        <v>3333333</v>
      </c>
      <c r="G661" s="394">
        <f>G660+Bank3[[#This Row],[Money in/ (Money out)]]</f>
        <v>0</v>
      </c>
      <c r="I661" s="395">
        <f>IF(OR(C661="150 Directors advances", C661="120 accounts receivable", C661="720.2 Automobile - Insurance", C661="720.3 Automobile - License", C661="870.4 Rent - Insurance", C661="870.6 Rent - Property Tax", C661="870.7 Rent - Homeoffice", C661="870.9 Rent - Water"),
   0,
   IF(Dashboard!$F$5="Quick",
      IF(OR(C661="190 Automobile",C661="200 computer hardware",C661="210 Computer software",C661="220 Quickbooks software",C661="230 Office equipment",C661="240 Office furniture"),
         E661-(E661/(1+Dashboard!$F$4)),
         0
      ),
      IF(C661="750 Business promotion",
         E661-(E661/(1+4.793/100)),
         E661-(E661/(1+Dashboard!$F$4))
      )
   )
)</f>
        <v>0</v>
      </c>
      <c r="J661" s="40">
        <f>Bank3[[#This Row],[Money in/ (Money out)]]-Bank3[[#This Row],[GST/HST]]</f>
        <v>0</v>
      </c>
      <c r="L661" s="37">
        <f t="shared" si="21"/>
        <v>0</v>
      </c>
    </row>
    <row r="662" spans="4:12" x14ac:dyDescent="0.2">
      <c r="D662" s="416">
        <f>_xlfn.XLOOKUP(C:C,Table1[for Import to Bank Register dropdown],Table1[for Pivot],0,0,1)</f>
        <v>0</v>
      </c>
      <c r="E662" s="422"/>
      <c r="F662" s="160">
        <f t="shared" si="20"/>
        <v>3333333</v>
      </c>
      <c r="G662" s="394">
        <f>G661+Bank3[[#This Row],[Money in/ (Money out)]]</f>
        <v>0</v>
      </c>
      <c r="I662" s="395">
        <f>IF(OR(C662="150 Directors advances", C662="120 accounts receivable", C662="720.2 Automobile - Insurance", C662="720.3 Automobile - License", C662="870.4 Rent - Insurance", C662="870.6 Rent - Property Tax", C662="870.7 Rent - Homeoffice", C662="870.9 Rent - Water"),
   0,
   IF(Dashboard!$F$5="Quick",
      IF(OR(C662="190 Automobile",C662="200 computer hardware",C662="210 Computer software",C662="220 Quickbooks software",C662="230 Office equipment",C662="240 Office furniture"),
         E662-(E662/(1+Dashboard!$F$4)),
         0
      ),
      IF(C662="750 Business promotion",
         E662-(E662/(1+4.793/100)),
         E662-(E662/(1+Dashboard!$F$4))
      )
   )
)</f>
        <v>0</v>
      </c>
      <c r="J662" s="40">
        <f>Bank3[[#This Row],[Money in/ (Money out)]]-Bank3[[#This Row],[GST/HST]]</f>
        <v>0</v>
      </c>
      <c r="L662" s="37">
        <f t="shared" si="21"/>
        <v>0</v>
      </c>
    </row>
    <row r="663" spans="4:12" x14ac:dyDescent="0.2">
      <c r="D663" s="416">
        <f>_xlfn.XLOOKUP(C:C,Table1[for Import to Bank Register dropdown],Table1[for Pivot],0,0,1)</f>
        <v>0</v>
      </c>
      <c r="E663" s="422"/>
      <c r="F663" s="160">
        <f t="shared" si="20"/>
        <v>3333333</v>
      </c>
      <c r="G663" s="394">
        <f>G662+Bank3[[#This Row],[Money in/ (Money out)]]</f>
        <v>0</v>
      </c>
      <c r="I663" s="395">
        <f>IF(OR(C663="150 Directors advances", C663="120 accounts receivable", C663="720.2 Automobile - Insurance", C663="720.3 Automobile - License", C663="870.4 Rent - Insurance", C663="870.6 Rent - Property Tax", C663="870.7 Rent - Homeoffice", C663="870.9 Rent - Water"),
   0,
   IF(Dashboard!$F$5="Quick",
      IF(OR(C663="190 Automobile",C663="200 computer hardware",C663="210 Computer software",C663="220 Quickbooks software",C663="230 Office equipment",C663="240 Office furniture"),
         E663-(E663/(1+Dashboard!$F$4)),
         0
      ),
      IF(C663="750 Business promotion",
         E663-(E663/(1+4.793/100)),
         E663-(E663/(1+Dashboard!$F$4))
      )
   )
)</f>
        <v>0</v>
      </c>
      <c r="J663" s="40">
        <f>Bank3[[#This Row],[Money in/ (Money out)]]-Bank3[[#This Row],[GST/HST]]</f>
        <v>0</v>
      </c>
      <c r="L663" s="37">
        <f t="shared" si="21"/>
        <v>0</v>
      </c>
    </row>
    <row r="664" spans="4:12" x14ac:dyDescent="0.2">
      <c r="D664" s="416">
        <f>_xlfn.XLOOKUP(C:C,Table1[for Import to Bank Register dropdown],Table1[for Pivot],0,0,1)</f>
        <v>0</v>
      </c>
      <c r="E664" s="422"/>
      <c r="F664" s="160">
        <f t="shared" si="20"/>
        <v>3333333</v>
      </c>
      <c r="G664" s="394">
        <f>G663+Bank3[[#This Row],[Money in/ (Money out)]]</f>
        <v>0</v>
      </c>
      <c r="I664" s="395">
        <f>IF(OR(C664="150 Directors advances", C664="120 accounts receivable", C664="720.2 Automobile - Insurance", C664="720.3 Automobile - License", C664="870.4 Rent - Insurance", C664="870.6 Rent - Property Tax", C664="870.7 Rent - Homeoffice", C664="870.9 Rent - Water"),
   0,
   IF(Dashboard!$F$5="Quick",
      IF(OR(C664="190 Automobile",C664="200 computer hardware",C664="210 Computer software",C664="220 Quickbooks software",C664="230 Office equipment",C664="240 Office furniture"),
         E664-(E664/(1+Dashboard!$F$4)),
         0
      ),
      IF(C664="750 Business promotion",
         E664-(E664/(1+4.793/100)),
         E664-(E664/(1+Dashboard!$F$4))
      )
   )
)</f>
        <v>0</v>
      </c>
      <c r="J664" s="40">
        <f>Bank3[[#This Row],[Money in/ (Money out)]]-Bank3[[#This Row],[GST/HST]]</f>
        <v>0</v>
      </c>
      <c r="L664" s="37">
        <f t="shared" si="21"/>
        <v>0</v>
      </c>
    </row>
    <row r="665" spans="4:12" x14ac:dyDescent="0.2">
      <c r="D665" s="416">
        <f>_xlfn.XLOOKUP(C:C,Table1[for Import to Bank Register dropdown],Table1[for Pivot],0,0,1)</f>
        <v>0</v>
      </c>
      <c r="E665" s="422"/>
      <c r="F665" s="160">
        <f t="shared" si="20"/>
        <v>3333333</v>
      </c>
      <c r="G665" s="394">
        <f>G664+Bank3[[#This Row],[Money in/ (Money out)]]</f>
        <v>0</v>
      </c>
      <c r="I665" s="395">
        <f>IF(OR(C665="150 Directors advances", C665="120 accounts receivable", C665="720.2 Automobile - Insurance", C665="720.3 Automobile - License", C665="870.4 Rent - Insurance", C665="870.6 Rent - Property Tax", C665="870.7 Rent - Homeoffice", C665="870.9 Rent - Water"),
   0,
   IF(Dashboard!$F$5="Quick",
      IF(OR(C665="190 Automobile",C665="200 computer hardware",C665="210 Computer software",C665="220 Quickbooks software",C665="230 Office equipment",C665="240 Office furniture"),
         E665-(E665/(1+Dashboard!$F$4)),
         0
      ),
      IF(C665="750 Business promotion",
         E665-(E665/(1+4.793/100)),
         E665-(E665/(1+Dashboard!$F$4))
      )
   )
)</f>
        <v>0</v>
      </c>
      <c r="J665" s="40">
        <f>Bank3[[#This Row],[Money in/ (Money out)]]-Bank3[[#This Row],[GST/HST]]</f>
        <v>0</v>
      </c>
      <c r="L665" s="37">
        <f t="shared" si="21"/>
        <v>0</v>
      </c>
    </row>
    <row r="666" spans="4:12" x14ac:dyDescent="0.2">
      <c r="D666" s="416">
        <f>_xlfn.XLOOKUP(C:C,Table1[for Import to Bank Register dropdown],Table1[for Pivot],0,0,1)</f>
        <v>0</v>
      </c>
      <c r="E666" s="422"/>
      <c r="F666" s="160">
        <f t="shared" si="20"/>
        <v>3333333</v>
      </c>
      <c r="G666" s="394">
        <f>G665+Bank3[[#This Row],[Money in/ (Money out)]]</f>
        <v>0</v>
      </c>
      <c r="I666" s="395">
        <f>IF(OR(C666="150 Directors advances", C666="120 accounts receivable", C666="720.2 Automobile - Insurance", C666="720.3 Automobile - License", C666="870.4 Rent - Insurance", C666="870.6 Rent - Property Tax", C666="870.7 Rent - Homeoffice", C666="870.9 Rent - Water"),
   0,
   IF(Dashboard!$F$5="Quick",
      IF(OR(C666="190 Automobile",C666="200 computer hardware",C666="210 Computer software",C666="220 Quickbooks software",C666="230 Office equipment",C666="240 Office furniture"),
         E666-(E666/(1+Dashboard!$F$4)),
         0
      ),
      IF(C666="750 Business promotion",
         E666-(E666/(1+4.793/100)),
         E666-(E666/(1+Dashboard!$F$4))
      )
   )
)</f>
        <v>0</v>
      </c>
      <c r="J666" s="40">
        <f>Bank3[[#This Row],[Money in/ (Money out)]]-Bank3[[#This Row],[GST/HST]]</f>
        <v>0</v>
      </c>
      <c r="L666" s="37">
        <f t="shared" si="21"/>
        <v>0</v>
      </c>
    </row>
    <row r="667" spans="4:12" x14ac:dyDescent="0.2">
      <c r="D667" s="416">
        <f>_xlfn.XLOOKUP(C:C,Table1[for Import to Bank Register dropdown],Table1[for Pivot],0,0,1)</f>
        <v>0</v>
      </c>
      <c r="E667" s="422"/>
      <c r="F667" s="160">
        <f t="shared" si="20"/>
        <v>3333333</v>
      </c>
      <c r="G667" s="394">
        <f>G666+Bank3[[#This Row],[Money in/ (Money out)]]</f>
        <v>0</v>
      </c>
      <c r="I667" s="395">
        <f>IF(OR(C667="150 Directors advances", C667="120 accounts receivable", C667="720.2 Automobile - Insurance", C667="720.3 Automobile - License", C667="870.4 Rent - Insurance", C667="870.6 Rent - Property Tax", C667="870.7 Rent - Homeoffice", C667="870.9 Rent - Water"),
   0,
   IF(Dashboard!$F$5="Quick",
      IF(OR(C667="190 Automobile",C667="200 computer hardware",C667="210 Computer software",C667="220 Quickbooks software",C667="230 Office equipment",C667="240 Office furniture"),
         E667-(E667/(1+Dashboard!$F$4)),
         0
      ),
      IF(C667="750 Business promotion",
         E667-(E667/(1+4.793/100)),
         E667-(E667/(1+Dashboard!$F$4))
      )
   )
)</f>
        <v>0</v>
      </c>
      <c r="J667" s="40">
        <f>Bank3[[#This Row],[Money in/ (Money out)]]-Bank3[[#This Row],[GST/HST]]</f>
        <v>0</v>
      </c>
      <c r="L667" s="37">
        <f t="shared" si="21"/>
        <v>0</v>
      </c>
    </row>
    <row r="668" spans="4:12" x14ac:dyDescent="0.2">
      <c r="D668" s="416">
        <f>_xlfn.XLOOKUP(C:C,Table1[for Import to Bank Register dropdown],Table1[for Pivot],0,0,1)</f>
        <v>0</v>
      </c>
      <c r="E668" s="422"/>
      <c r="F668" s="160">
        <f t="shared" si="20"/>
        <v>3333333</v>
      </c>
      <c r="G668" s="394">
        <f>G667+Bank3[[#This Row],[Money in/ (Money out)]]</f>
        <v>0</v>
      </c>
      <c r="I668" s="395">
        <f>IF(OR(C668="150 Directors advances", C668="120 accounts receivable", C668="720.2 Automobile - Insurance", C668="720.3 Automobile - License", C668="870.4 Rent - Insurance", C668="870.6 Rent - Property Tax", C668="870.7 Rent - Homeoffice", C668="870.9 Rent - Water"),
   0,
   IF(Dashboard!$F$5="Quick",
      IF(OR(C668="190 Automobile",C668="200 computer hardware",C668="210 Computer software",C668="220 Quickbooks software",C668="230 Office equipment",C668="240 Office furniture"),
         E668-(E668/(1+Dashboard!$F$4)),
         0
      ),
      IF(C668="750 Business promotion",
         E668-(E668/(1+4.793/100)),
         E668-(E668/(1+Dashboard!$F$4))
      )
   )
)</f>
        <v>0</v>
      </c>
      <c r="J668" s="40">
        <f>Bank3[[#This Row],[Money in/ (Money out)]]-Bank3[[#This Row],[GST/HST]]</f>
        <v>0</v>
      </c>
      <c r="L668" s="37">
        <f t="shared" si="21"/>
        <v>0</v>
      </c>
    </row>
    <row r="669" spans="4:12" x14ac:dyDescent="0.2">
      <c r="D669" s="416">
        <f>_xlfn.XLOOKUP(C:C,Table1[for Import to Bank Register dropdown],Table1[for Pivot],0,0,1)</f>
        <v>0</v>
      </c>
      <c r="E669" s="422"/>
      <c r="F669" s="160">
        <f t="shared" si="20"/>
        <v>3333333</v>
      </c>
      <c r="G669" s="394">
        <f>G668+Bank3[[#This Row],[Money in/ (Money out)]]</f>
        <v>0</v>
      </c>
      <c r="I669" s="395">
        <f>IF(OR(C669="150 Directors advances", C669="120 accounts receivable", C669="720.2 Automobile - Insurance", C669="720.3 Automobile - License", C669="870.4 Rent - Insurance", C669="870.6 Rent - Property Tax", C669="870.7 Rent - Homeoffice", C669="870.9 Rent - Water"),
   0,
   IF(Dashboard!$F$5="Quick",
      IF(OR(C669="190 Automobile",C669="200 computer hardware",C669="210 Computer software",C669="220 Quickbooks software",C669="230 Office equipment",C669="240 Office furniture"),
         E669-(E669/(1+Dashboard!$F$4)),
         0
      ),
      IF(C669="750 Business promotion",
         E669-(E669/(1+4.793/100)),
         E669-(E669/(1+Dashboard!$F$4))
      )
   )
)</f>
        <v>0</v>
      </c>
      <c r="J669" s="40">
        <f>Bank3[[#This Row],[Money in/ (Money out)]]-Bank3[[#This Row],[GST/HST]]</f>
        <v>0</v>
      </c>
      <c r="L669" s="37">
        <f t="shared" si="21"/>
        <v>0</v>
      </c>
    </row>
    <row r="670" spans="4:12" x14ac:dyDescent="0.2">
      <c r="D670" s="416">
        <f>_xlfn.XLOOKUP(C:C,Table1[for Import to Bank Register dropdown],Table1[for Pivot],0,0,1)</f>
        <v>0</v>
      </c>
      <c r="E670" s="422"/>
      <c r="F670" s="160">
        <f t="shared" si="20"/>
        <v>3333333</v>
      </c>
      <c r="G670" s="394">
        <f>G669+Bank3[[#This Row],[Money in/ (Money out)]]</f>
        <v>0</v>
      </c>
      <c r="I670" s="395">
        <f>IF(OR(C670="150 Directors advances", C670="120 accounts receivable", C670="720.2 Automobile - Insurance", C670="720.3 Automobile - License", C670="870.4 Rent - Insurance", C670="870.6 Rent - Property Tax", C670="870.7 Rent - Homeoffice", C670="870.9 Rent - Water"),
   0,
   IF(Dashboard!$F$5="Quick",
      IF(OR(C670="190 Automobile",C670="200 computer hardware",C670="210 Computer software",C670="220 Quickbooks software",C670="230 Office equipment",C670="240 Office furniture"),
         E670-(E670/(1+Dashboard!$F$4)),
         0
      ),
      IF(C670="750 Business promotion",
         E670-(E670/(1+4.793/100)),
         E670-(E670/(1+Dashboard!$F$4))
      )
   )
)</f>
        <v>0</v>
      </c>
      <c r="J670" s="40">
        <f>Bank3[[#This Row],[Money in/ (Money out)]]-Bank3[[#This Row],[GST/HST]]</f>
        <v>0</v>
      </c>
      <c r="L670" s="37">
        <f t="shared" si="21"/>
        <v>0</v>
      </c>
    </row>
    <row r="671" spans="4:12" x14ac:dyDescent="0.2">
      <c r="D671" s="416">
        <f>_xlfn.XLOOKUP(C:C,Table1[for Import to Bank Register dropdown],Table1[for Pivot],0,0,1)</f>
        <v>0</v>
      </c>
      <c r="E671" s="422"/>
      <c r="F671" s="160">
        <f t="shared" si="20"/>
        <v>3333333</v>
      </c>
      <c r="G671" s="394">
        <f>G670+Bank3[[#This Row],[Money in/ (Money out)]]</f>
        <v>0</v>
      </c>
      <c r="I671" s="395">
        <f>IF(OR(C671="150 Directors advances", C671="120 accounts receivable", C671="720.2 Automobile - Insurance", C671="720.3 Automobile - License", C671="870.4 Rent - Insurance", C671="870.6 Rent - Property Tax", C671="870.7 Rent - Homeoffice", C671="870.9 Rent - Water"),
   0,
   IF(Dashboard!$F$5="Quick",
      IF(OR(C671="190 Automobile",C671="200 computer hardware",C671="210 Computer software",C671="220 Quickbooks software",C671="230 Office equipment",C671="240 Office furniture"),
         E671-(E671/(1+Dashboard!$F$4)),
         0
      ),
      IF(C671="750 Business promotion",
         E671-(E671/(1+4.793/100)),
         E671-(E671/(1+Dashboard!$F$4))
      )
   )
)</f>
        <v>0</v>
      </c>
      <c r="J671" s="40">
        <f>Bank3[[#This Row],[Money in/ (Money out)]]-Bank3[[#This Row],[GST/HST]]</f>
        <v>0</v>
      </c>
      <c r="L671" s="37">
        <f t="shared" si="21"/>
        <v>0</v>
      </c>
    </row>
    <row r="672" spans="4:12" x14ac:dyDescent="0.2">
      <c r="D672" s="416">
        <f>_xlfn.XLOOKUP(C:C,Table1[for Import to Bank Register dropdown],Table1[for Pivot],0,0,1)</f>
        <v>0</v>
      </c>
      <c r="E672" s="422"/>
      <c r="F672" s="160">
        <f t="shared" si="20"/>
        <v>3333333</v>
      </c>
      <c r="G672" s="394">
        <f>G671+Bank3[[#This Row],[Money in/ (Money out)]]</f>
        <v>0</v>
      </c>
      <c r="I672" s="395">
        <f>IF(OR(C672="150 Directors advances", C672="120 accounts receivable", C672="720.2 Automobile - Insurance", C672="720.3 Automobile - License", C672="870.4 Rent - Insurance", C672="870.6 Rent - Property Tax", C672="870.7 Rent - Homeoffice", C672="870.9 Rent - Water"),
   0,
   IF(Dashboard!$F$5="Quick",
      IF(OR(C672="190 Automobile",C672="200 computer hardware",C672="210 Computer software",C672="220 Quickbooks software",C672="230 Office equipment",C672="240 Office furniture"),
         E672-(E672/(1+Dashboard!$F$4)),
         0
      ),
      IF(C672="750 Business promotion",
         E672-(E672/(1+4.793/100)),
         E672-(E672/(1+Dashboard!$F$4))
      )
   )
)</f>
        <v>0</v>
      </c>
      <c r="J672" s="40">
        <f>Bank3[[#This Row],[Money in/ (Money out)]]-Bank3[[#This Row],[GST/HST]]</f>
        <v>0</v>
      </c>
      <c r="L672" s="37">
        <f t="shared" si="21"/>
        <v>0</v>
      </c>
    </row>
    <row r="673" spans="4:12" x14ac:dyDescent="0.2">
      <c r="D673" s="416">
        <f>_xlfn.XLOOKUP(C:C,Table1[for Import to Bank Register dropdown],Table1[for Pivot],0,0,1)</f>
        <v>0</v>
      </c>
      <c r="E673" s="422"/>
      <c r="F673" s="160">
        <f t="shared" si="20"/>
        <v>3333333</v>
      </c>
      <c r="G673" s="394">
        <f>G672+Bank3[[#This Row],[Money in/ (Money out)]]</f>
        <v>0</v>
      </c>
      <c r="I673" s="395">
        <f>IF(OR(C673="150 Directors advances", C673="120 accounts receivable", C673="720.2 Automobile - Insurance", C673="720.3 Automobile - License", C673="870.4 Rent - Insurance", C673="870.6 Rent - Property Tax", C673="870.7 Rent - Homeoffice", C673="870.9 Rent - Water"),
   0,
   IF(Dashboard!$F$5="Quick",
      IF(OR(C673="190 Automobile",C673="200 computer hardware",C673="210 Computer software",C673="220 Quickbooks software",C673="230 Office equipment",C673="240 Office furniture"),
         E673-(E673/(1+Dashboard!$F$4)),
         0
      ),
      IF(C673="750 Business promotion",
         E673-(E673/(1+4.793/100)),
         E673-(E673/(1+Dashboard!$F$4))
      )
   )
)</f>
        <v>0</v>
      </c>
      <c r="J673" s="40">
        <f>Bank3[[#This Row],[Money in/ (Money out)]]-Bank3[[#This Row],[GST/HST]]</f>
        <v>0</v>
      </c>
      <c r="L673" s="37">
        <f t="shared" si="21"/>
        <v>0</v>
      </c>
    </row>
    <row r="674" spans="4:12" x14ac:dyDescent="0.2">
      <c r="D674" s="416">
        <f>_xlfn.XLOOKUP(C:C,Table1[for Import to Bank Register dropdown],Table1[for Pivot],0,0,1)</f>
        <v>0</v>
      </c>
      <c r="E674" s="422"/>
      <c r="F674" s="160">
        <f t="shared" si="20"/>
        <v>3333333</v>
      </c>
      <c r="G674" s="394">
        <f>G673+Bank3[[#This Row],[Money in/ (Money out)]]</f>
        <v>0</v>
      </c>
      <c r="I674" s="395">
        <f>IF(OR(C674="150 Directors advances", C674="120 accounts receivable", C674="720.2 Automobile - Insurance", C674="720.3 Automobile - License", C674="870.4 Rent - Insurance", C674="870.6 Rent - Property Tax", C674="870.7 Rent - Homeoffice", C674="870.9 Rent - Water"),
   0,
   IF(Dashboard!$F$5="Quick",
      IF(OR(C674="190 Automobile",C674="200 computer hardware",C674="210 Computer software",C674="220 Quickbooks software",C674="230 Office equipment",C674="240 Office furniture"),
         E674-(E674/(1+Dashboard!$F$4)),
         0
      ),
      IF(C674="750 Business promotion",
         E674-(E674/(1+4.793/100)),
         E674-(E674/(1+Dashboard!$F$4))
      )
   )
)</f>
        <v>0</v>
      </c>
      <c r="J674" s="40">
        <f>Bank3[[#This Row],[Money in/ (Money out)]]-Bank3[[#This Row],[GST/HST]]</f>
        <v>0</v>
      </c>
      <c r="L674" s="37">
        <f t="shared" si="21"/>
        <v>0</v>
      </c>
    </row>
    <row r="675" spans="4:12" x14ac:dyDescent="0.2">
      <c r="D675" s="416">
        <f>_xlfn.XLOOKUP(C:C,Table1[for Import to Bank Register dropdown],Table1[for Pivot],0,0,1)</f>
        <v>0</v>
      </c>
      <c r="E675" s="422"/>
      <c r="F675" s="160">
        <f t="shared" si="20"/>
        <v>3333333</v>
      </c>
      <c r="G675" s="394">
        <f>G674+Bank3[[#This Row],[Money in/ (Money out)]]</f>
        <v>0</v>
      </c>
      <c r="I675" s="395">
        <f>IF(OR(C675="150 Directors advances", C675="120 accounts receivable", C675="720.2 Automobile - Insurance", C675="720.3 Automobile - License", C675="870.4 Rent - Insurance", C675="870.6 Rent - Property Tax", C675="870.7 Rent - Homeoffice", C675="870.9 Rent - Water"),
   0,
   IF(Dashboard!$F$5="Quick",
      IF(OR(C675="190 Automobile",C675="200 computer hardware",C675="210 Computer software",C675="220 Quickbooks software",C675="230 Office equipment",C675="240 Office furniture"),
         E675-(E675/(1+Dashboard!$F$4)),
         0
      ),
      IF(C675="750 Business promotion",
         E675-(E675/(1+4.793/100)),
         E675-(E675/(1+Dashboard!$F$4))
      )
   )
)</f>
        <v>0</v>
      </c>
      <c r="J675" s="40">
        <f>Bank3[[#This Row],[Money in/ (Money out)]]-Bank3[[#This Row],[GST/HST]]</f>
        <v>0</v>
      </c>
      <c r="L675" s="37">
        <f t="shared" si="21"/>
        <v>0</v>
      </c>
    </row>
    <row r="676" spans="4:12" x14ac:dyDescent="0.2">
      <c r="D676" s="416">
        <f>_xlfn.XLOOKUP(C:C,Table1[for Import to Bank Register dropdown],Table1[for Pivot],0,0,1)</f>
        <v>0</v>
      </c>
      <c r="E676" s="422"/>
      <c r="F676" s="160">
        <f t="shared" si="20"/>
        <v>3333333</v>
      </c>
      <c r="G676" s="394">
        <f>G675+Bank3[[#This Row],[Money in/ (Money out)]]</f>
        <v>0</v>
      </c>
      <c r="I676" s="395">
        <f>IF(OR(C676="150 Directors advances", C676="120 accounts receivable", C676="720.2 Automobile - Insurance", C676="720.3 Automobile - License", C676="870.4 Rent - Insurance", C676="870.6 Rent - Property Tax", C676="870.7 Rent - Homeoffice", C676="870.9 Rent - Water"),
   0,
   IF(Dashboard!$F$5="Quick",
      IF(OR(C676="190 Automobile",C676="200 computer hardware",C676="210 Computer software",C676="220 Quickbooks software",C676="230 Office equipment",C676="240 Office furniture"),
         E676-(E676/(1+Dashboard!$F$4)),
         0
      ),
      IF(C676="750 Business promotion",
         E676-(E676/(1+4.793/100)),
         E676-(E676/(1+Dashboard!$F$4))
      )
   )
)</f>
        <v>0</v>
      </c>
      <c r="J676" s="40">
        <f>Bank3[[#This Row],[Money in/ (Money out)]]-Bank3[[#This Row],[GST/HST]]</f>
        <v>0</v>
      </c>
      <c r="L676" s="37">
        <f t="shared" si="21"/>
        <v>0</v>
      </c>
    </row>
    <row r="677" spans="4:12" x14ac:dyDescent="0.2">
      <c r="D677" s="416">
        <f>_xlfn.XLOOKUP(C:C,Table1[for Import to Bank Register dropdown],Table1[for Pivot],0,0,1)</f>
        <v>0</v>
      </c>
      <c r="E677" s="422"/>
      <c r="F677" s="160">
        <f t="shared" si="20"/>
        <v>3333333</v>
      </c>
      <c r="G677" s="394">
        <f>G676+Bank3[[#This Row],[Money in/ (Money out)]]</f>
        <v>0</v>
      </c>
      <c r="I677" s="395">
        <f>IF(OR(C677="150 Directors advances", C677="120 accounts receivable", C677="720.2 Automobile - Insurance", C677="720.3 Automobile - License", C677="870.4 Rent - Insurance", C677="870.6 Rent - Property Tax", C677="870.7 Rent - Homeoffice", C677="870.9 Rent - Water"),
   0,
   IF(Dashboard!$F$5="Quick",
      IF(OR(C677="190 Automobile",C677="200 computer hardware",C677="210 Computer software",C677="220 Quickbooks software",C677="230 Office equipment",C677="240 Office furniture"),
         E677-(E677/(1+Dashboard!$F$4)),
         0
      ),
      IF(C677="750 Business promotion",
         E677-(E677/(1+4.793/100)),
         E677-(E677/(1+Dashboard!$F$4))
      )
   )
)</f>
        <v>0</v>
      </c>
      <c r="J677" s="40">
        <f>Bank3[[#This Row],[Money in/ (Money out)]]-Bank3[[#This Row],[GST/HST]]</f>
        <v>0</v>
      </c>
      <c r="L677" s="37">
        <f t="shared" si="21"/>
        <v>0</v>
      </c>
    </row>
    <row r="678" spans="4:12" x14ac:dyDescent="0.2">
      <c r="D678" s="416">
        <f>_xlfn.XLOOKUP(C:C,Table1[for Import to Bank Register dropdown],Table1[for Pivot],0,0,1)</f>
        <v>0</v>
      </c>
      <c r="E678" s="422"/>
      <c r="F678" s="160">
        <f t="shared" si="20"/>
        <v>3333333</v>
      </c>
      <c r="G678" s="394">
        <f>G677+Bank3[[#This Row],[Money in/ (Money out)]]</f>
        <v>0</v>
      </c>
      <c r="I678" s="395">
        <f>IF(OR(C678="150 Directors advances", C678="120 accounts receivable", C678="720.2 Automobile - Insurance", C678="720.3 Automobile - License", C678="870.4 Rent - Insurance", C678="870.6 Rent - Property Tax", C678="870.7 Rent - Homeoffice", C678="870.9 Rent - Water"),
   0,
   IF(Dashboard!$F$5="Quick",
      IF(OR(C678="190 Automobile",C678="200 computer hardware",C678="210 Computer software",C678="220 Quickbooks software",C678="230 Office equipment",C678="240 Office furniture"),
         E678-(E678/(1+Dashboard!$F$4)),
         0
      ),
      IF(C678="750 Business promotion",
         E678-(E678/(1+4.793/100)),
         E678-(E678/(1+Dashboard!$F$4))
      )
   )
)</f>
        <v>0</v>
      </c>
      <c r="J678" s="40">
        <f>Bank3[[#This Row],[Money in/ (Money out)]]-Bank3[[#This Row],[GST/HST]]</f>
        <v>0</v>
      </c>
      <c r="L678" s="37">
        <f t="shared" si="21"/>
        <v>0</v>
      </c>
    </row>
    <row r="679" spans="4:12" x14ac:dyDescent="0.2">
      <c r="D679" s="416">
        <f>_xlfn.XLOOKUP(C:C,Table1[for Import to Bank Register dropdown],Table1[for Pivot],0,0,1)</f>
        <v>0</v>
      </c>
      <c r="E679" s="422"/>
      <c r="F679" s="160">
        <f t="shared" si="20"/>
        <v>3333333</v>
      </c>
      <c r="G679" s="394">
        <f>G678+Bank3[[#This Row],[Money in/ (Money out)]]</f>
        <v>0</v>
      </c>
      <c r="I679" s="395">
        <f>IF(OR(C679="150 Directors advances", C679="120 accounts receivable", C679="720.2 Automobile - Insurance", C679="720.3 Automobile - License", C679="870.4 Rent - Insurance", C679="870.6 Rent - Property Tax", C679="870.7 Rent - Homeoffice", C679="870.9 Rent - Water"),
   0,
   IF(Dashboard!$F$5="Quick",
      IF(OR(C679="190 Automobile",C679="200 computer hardware",C679="210 Computer software",C679="220 Quickbooks software",C679="230 Office equipment",C679="240 Office furniture"),
         E679-(E679/(1+Dashboard!$F$4)),
         0
      ),
      IF(C679="750 Business promotion",
         E679-(E679/(1+4.793/100)),
         E679-(E679/(1+Dashboard!$F$4))
      )
   )
)</f>
        <v>0</v>
      </c>
      <c r="J679" s="40">
        <f>Bank3[[#This Row],[Money in/ (Money out)]]-Bank3[[#This Row],[GST/HST]]</f>
        <v>0</v>
      </c>
      <c r="L679" s="37">
        <f t="shared" si="21"/>
        <v>0</v>
      </c>
    </row>
    <row r="680" spans="4:12" x14ac:dyDescent="0.2">
      <c r="D680" s="416">
        <f>_xlfn.XLOOKUP(C:C,Table1[for Import to Bank Register dropdown],Table1[for Pivot],0,0,1)</f>
        <v>0</v>
      </c>
      <c r="E680" s="422"/>
      <c r="F680" s="160">
        <f t="shared" si="20"/>
        <v>3333333</v>
      </c>
      <c r="G680" s="394">
        <f>G679+Bank3[[#This Row],[Money in/ (Money out)]]</f>
        <v>0</v>
      </c>
      <c r="I680" s="395">
        <f>IF(OR(C680="150 Directors advances", C680="120 accounts receivable", C680="720.2 Automobile - Insurance", C680="720.3 Automobile - License", C680="870.4 Rent - Insurance", C680="870.6 Rent - Property Tax", C680="870.7 Rent - Homeoffice", C680="870.9 Rent - Water"),
   0,
   IF(Dashboard!$F$5="Quick",
      IF(OR(C680="190 Automobile",C680="200 computer hardware",C680="210 Computer software",C680="220 Quickbooks software",C680="230 Office equipment",C680="240 Office furniture"),
         E680-(E680/(1+Dashboard!$F$4)),
         0
      ),
      IF(C680="750 Business promotion",
         E680-(E680/(1+4.793/100)),
         E680-(E680/(1+Dashboard!$F$4))
      )
   )
)</f>
        <v>0</v>
      </c>
      <c r="J680" s="40">
        <f>Bank3[[#This Row],[Money in/ (Money out)]]-Bank3[[#This Row],[GST/HST]]</f>
        <v>0</v>
      </c>
      <c r="L680" s="37">
        <f t="shared" si="21"/>
        <v>0</v>
      </c>
    </row>
    <row r="681" spans="4:12" x14ac:dyDescent="0.2">
      <c r="D681" s="416">
        <f>_xlfn.XLOOKUP(C:C,Table1[for Import to Bank Register dropdown],Table1[for Pivot],0,0,1)</f>
        <v>0</v>
      </c>
      <c r="E681" s="422"/>
      <c r="F681" s="160">
        <f t="shared" si="20"/>
        <v>3333333</v>
      </c>
      <c r="G681" s="394">
        <f>G680+Bank3[[#This Row],[Money in/ (Money out)]]</f>
        <v>0</v>
      </c>
      <c r="I681" s="395">
        <f>IF(OR(C681="150 Directors advances", C681="120 accounts receivable", C681="720.2 Automobile - Insurance", C681="720.3 Automobile - License", C681="870.4 Rent - Insurance", C681="870.6 Rent - Property Tax", C681="870.7 Rent - Homeoffice", C681="870.9 Rent - Water"),
   0,
   IF(Dashboard!$F$5="Quick",
      IF(OR(C681="190 Automobile",C681="200 computer hardware",C681="210 Computer software",C681="220 Quickbooks software",C681="230 Office equipment",C681="240 Office furniture"),
         E681-(E681/(1+Dashboard!$F$4)),
         0
      ),
      IF(C681="750 Business promotion",
         E681-(E681/(1+4.793/100)),
         E681-(E681/(1+Dashboard!$F$4))
      )
   )
)</f>
        <v>0</v>
      </c>
      <c r="J681" s="40">
        <f>Bank3[[#This Row],[Money in/ (Money out)]]-Bank3[[#This Row],[GST/HST]]</f>
        <v>0</v>
      </c>
      <c r="L681" s="37">
        <f t="shared" si="21"/>
        <v>0</v>
      </c>
    </row>
    <row r="682" spans="4:12" x14ac:dyDescent="0.2">
      <c r="D682" s="416">
        <f>_xlfn.XLOOKUP(C:C,Table1[for Import to Bank Register dropdown],Table1[for Pivot],0,0,1)</f>
        <v>0</v>
      </c>
      <c r="E682" s="422"/>
      <c r="F682" s="160">
        <f t="shared" si="20"/>
        <v>3333333</v>
      </c>
      <c r="G682" s="394">
        <f>G681+Bank3[[#This Row],[Money in/ (Money out)]]</f>
        <v>0</v>
      </c>
      <c r="I682" s="395">
        <f>IF(OR(C682="150 Directors advances", C682="120 accounts receivable", C682="720.2 Automobile - Insurance", C682="720.3 Automobile - License", C682="870.4 Rent - Insurance", C682="870.6 Rent - Property Tax", C682="870.7 Rent - Homeoffice", C682="870.9 Rent - Water"),
   0,
   IF(Dashboard!$F$5="Quick",
      IF(OR(C682="190 Automobile",C682="200 computer hardware",C682="210 Computer software",C682="220 Quickbooks software",C682="230 Office equipment",C682="240 Office furniture"),
         E682-(E682/(1+Dashboard!$F$4)),
         0
      ),
      IF(C682="750 Business promotion",
         E682-(E682/(1+4.793/100)),
         E682-(E682/(1+Dashboard!$F$4))
      )
   )
)</f>
        <v>0</v>
      </c>
      <c r="J682" s="40">
        <f>Bank3[[#This Row],[Money in/ (Money out)]]-Bank3[[#This Row],[GST/HST]]</f>
        <v>0</v>
      </c>
      <c r="L682" s="37">
        <f t="shared" si="21"/>
        <v>0</v>
      </c>
    </row>
    <row r="683" spans="4:12" x14ac:dyDescent="0.2">
      <c r="D683" s="416">
        <f>_xlfn.XLOOKUP(C:C,Table1[for Import to Bank Register dropdown],Table1[for Pivot],0,0,1)</f>
        <v>0</v>
      </c>
      <c r="E683" s="422"/>
      <c r="F683" s="160">
        <f t="shared" si="20"/>
        <v>3333333</v>
      </c>
      <c r="G683" s="394">
        <f>G682+Bank3[[#This Row],[Money in/ (Money out)]]</f>
        <v>0</v>
      </c>
      <c r="I683" s="395">
        <f>IF(OR(C683="150 Directors advances", C683="120 accounts receivable", C683="720.2 Automobile - Insurance", C683="720.3 Automobile - License", C683="870.4 Rent - Insurance", C683="870.6 Rent - Property Tax", C683="870.7 Rent - Homeoffice", C683="870.9 Rent - Water"),
   0,
   IF(Dashboard!$F$5="Quick",
      IF(OR(C683="190 Automobile",C683="200 computer hardware",C683="210 Computer software",C683="220 Quickbooks software",C683="230 Office equipment",C683="240 Office furniture"),
         E683-(E683/(1+Dashboard!$F$4)),
         0
      ),
      IF(C683="750 Business promotion",
         E683-(E683/(1+4.793/100)),
         E683-(E683/(1+Dashboard!$F$4))
      )
   )
)</f>
        <v>0</v>
      </c>
      <c r="J683" s="40">
        <f>Bank3[[#This Row],[Money in/ (Money out)]]-Bank3[[#This Row],[GST/HST]]</f>
        <v>0</v>
      </c>
      <c r="L683" s="37">
        <f t="shared" si="21"/>
        <v>0</v>
      </c>
    </row>
    <row r="684" spans="4:12" x14ac:dyDescent="0.2">
      <c r="D684" s="416">
        <f>_xlfn.XLOOKUP(C:C,Table1[for Import to Bank Register dropdown],Table1[for Pivot],0,0,1)</f>
        <v>0</v>
      </c>
      <c r="E684" s="422"/>
      <c r="F684" s="160">
        <f t="shared" si="20"/>
        <v>3333333</v>
      </c>
      <c r="G684" s="394">
        <f>G683+Bank3[[#This Row],[Money in/ (Money out)]]</f>
        <v>0</v>
      </c>
      <c r="I684" s="395">
        <f>IF(OR(C684="150 Directors advances", C684="120 accounts receivable", C684="720.2 Automobile - Insurance", C684="720.3 Automobile - License", C684="870.4 Rent - Insurance", C684="870.6 Rent - Property Tax", C684="870.7 Rent - Homeoffice", C684="870.9 Rent - Water"),
   0,
   IF(Dashboard!$F$5="Quick",
      IF(OR(C684="190 Automobile",C684="200 computer hardware",C684="210 Computer software",C684="220 Quickbooks software",C684="230 Office equipment",C684="240 Office furniture"),
         E684-(E684/(1+Dashboard!$F$4)),
         0
      ),
      IF(C684="750 Business promotion",
         E684-(E684/(1+4.793/100)),
         E684-(E684/(1+Dashboard!$F$4))
      )
   )
)</f>
        <v>0</v>
      </c>
      <c r="J684" s="40">
        <f>Bank3[[#This Row],[Money in/ (Money out)]]-Bank3[[#This Row],[GST/HST]]</f>
        <v>0</v>
      </c>
      <c r="L684" s="37">
        <f t="shared" si="21"/>
        <v>0</v>
      </c>
    </row>
    <row r="685" spans="4:12" x14ac:dyDescent="0.2">
      <c r="D685" s="416">
        <f>_xlfn.XLOOKUP(C:C,Table1[for Import to Bank Register dropdown],Table1[for Pivot],0,0,1)</f>
        <v>0</v>
      </c>
      <c r="E685" s="422"/>
      <c r="F685" s="160">
        <f t="shared" si="20"/>
        <v>3333333</v>
      </c>
      <c r="G685" s="394">
        <f>G684+Bank3[[#This Row],[Money in/ (Money out)]]</f>
        <v>0</v>
      </c>
      <c r="I685" s="395">
        <f>IF(OR(C685="150 Directors advances", C685="120 accounts receivable", C685="720.2 Automobile - Insurance", C685="720.3 Automobile - License", C685="870.4 Rent - Insurance", C685="870.6 Rent - Property Tax", C685="870.7 Rent - Homeoffice", C685="870.9 Rent - Water"),
   0,
   IF(Dashboard!$F$5="Quick",
      IF(OR(C685="190 Automobile",C685="200 computer hardware",C685="210 Computer software",C685="220 Quickbooks software",C685="230 Office equipment",C685="240 Office furniture"),
         E685-(E685/(1+Dashboard!$F$4)),
         0
      ),
      IF(C685="750 Business promotion",
         E685-(E685/(1+4.793/100)),
         E685-(E685/(1+Dashboard!$F$4))
      )
   )
)</f>
        <v>0</v>
      </c>
      <c r="J685" s="40">
        <f>Bank3[[#This Row],[Money in/ (Money out)]]-Bank3[[#This Row],[GST/HST]]</f>
        <v>0</v>
      </c>
      <c r="L685" s="37">
        <f t="shared" si="21"/>
        <v>0</v>
      </c>
    </row>
    <row r="686" spans="4:12" x14ac:dyDescent="0.2">
      <c r="D686" s="416">
        <f>_xlfn.XLOOKUP(C:C,Table1[for Import to Bank Register dropdown],Table1[for Pivot],0,0,1)</f>
        <v>0</v>
      </c>
      <c r="E686" s="422"/>
      <c r="F686" s="160">
        <f t="shared" si="20"/>
        <v>3333333</v>
      </c>
      <c r="G686" s="394">
        <f>G685+Bank3[[#This Row],[Money in/ (Money out)]]</f>
        <v>0</v>
      </c>
      <c r="I686" s="395">
        <f>IF(OR(C686="150 Directors advances", C686="120 accounts receivable", C686="720.2 Automobile - Insurance", C686="720.3 Automobile - License", C686="870.4 Rent - Insurance", C686="870.6 Rent - Property Tax", C686="870.7 Rent - Homeoffice", C686="870.9 Rent - Water"),
   0,
   IF(Dashboard!$F$5="Quick",
      IF(OR(C686="190 Automobile",C686="200 computer hardware",C686="210 Computer software",C686="220 Quickbooks software",C686="230 Office equipment",C686="240 Office furniture"),
         E686-(E686/(1+Dashboard!$F$4)),
         0
      ),
      IF(C686="750 Business promotion",
         E686-(E686/(1+4.793/100)),
         E686-(E686/(1+Dashboard!$F$4))
      )
   )
)</f>
        <v>0</v>
      </c>
      <c r="J686" s="40">
        <f>Bank3[[#This Row],[Money in/ (Money out)]]-Bank3[[#This Row],[GST/HST]]</f>
        <v>0</v>
      </c>
      <c r="L686" s="37">
        <f t="shared" si="21"/>
        <v>0</v>
      </c>
    </row>
    <row r="687" spans="4:12" x14ac:dyDescent="0.2">
      <c r="D687" s="416">
        <f>_xlfn.XLOOKUP(C:C,Table1[for Import to Bank Register dropdown],Table1[for Pivot],0,0,1)</f>
        <v>0</v>
      </c>
      <c r="E687" s="422"/>
      <c r="F687" s="160">
        <f t="shared" si="20"/>
        <v>3333333</v>
      </c>
      <c r="G687" s="394">
        <f>G686+Bank3[[#This Row],[Money in/ (Money out)]]</f>
        <v>0</v>
      </c>
      <c r="I687" s="395">
        <f>IF(OR(C687="150 Directors advances", C687="120 accounts receivable", C687="720.2 Automobile - Insurance", C687="720.3 Automobile - License", C687="870.4 Rent - Insurance", C687="870.6 Rent - Property Tax", C687="870.7 Rent - Homeoffice", C687="870.9 Rent - Water"),
   0,
   IF(Dashboard!$F$5="Quick",
      IF(OR(C687="190 Automobile",C687="200 computer hardware",C687="210 Computer software",C687="220 Quickbooks software",C687="230 Office equipment",C687="240 Office furniture"),
         E687-(E687/(1+Dashboard!$F$4)),
         0
      ),
      IF(C687="750 Business promotion",
         E687-(E687/(1+4.793/100)),
         E687-(E687/(1+Dashboard!$F$4))
      )
   )
)</f>
        <v>0</v>
      </c>
      <c r="J687" s="40">
        <f>Bank3[[#This Row],[Money in/ (Money out)]]-Bank3[[#This Row],[GST/HST]]</f>
        <v>0</v>
      </c>
      <c r="L687" s="37">
        <f t="shared" si="21"/>
        <v>0</v>
      </c>
    </row>
    <row r="688" spans="4:12" x14ac:dyDescent="0.2">
      <c r="D688" s="416">
        <f>_xlfn.XLOOKUP(C:C,Table1[for Import to Bank Register dropdown],Table1[for Pivot],0,0,1)</f>
        <v>0</v>
      </c>
      <c r="E688" s="422"/>
      <c r="F688" s="160">
        <f t="shared" si="20"/>
        <v>3333333</v>
      </c>
      <c r="G688" s="394">
        <f>G687+Bank3[[#This Row],[Money in/ (Money out)]]</f>
        <v>0</v>
      </c>
      <c r="I688" s="395">
        <f>IF(OR(C688="150 Directors advances", C688="120 accounts receivable", C688="720.2 Automobile - Insurance", C688="720.3 Automobile - License", C688="870.4 Rent - Insurance", C688="870.6 Rent - Property Tax", C688="870.7 Rent - Homeoffice", C688="870.9 Rent - Water"),
   0,
   IF(Dashboard!$F$5="Quick",
      IF(OR(C688="190 Automobile",C688="200 computer hardware",C688="210 Computer software",C688="220 Quickbooks software",C688="230 Office equipment",C688="240 Office furniture"),
         E688-(E688/(1+Dashboard!$F$4)),
         0
      ),
      IF(C688="750 Business promotion",
         E688-(E688/(1+4.793/100)),
         E688-(E688/(1+Dashboard!$F$4))
      )
   )
)</f>
        <v>0</v>
      </c>
      <c r="J688" s="40">
        <f>Bank3[[#This Row],[Money in/ (Money out)]]-Bank3[[#This Row],[GST/HST]]</f>
        <v>0</v>
      </c>
      <c r="L688" s="37">
        <f t="shared" si="21"/>
        <v>0</v>
      </c>
    </row>
    <row r="689" spans="4:12" x14ac:dyDescent="0.2">
      <c r="D689" s="416">
        <f>_xlfn.XLOOKUP(C:C,Table1[for Import to Bank Register dropdown],Table1[for Pivot],0,0,1)</f>
        <v>0</v>
      </c>
      <c r="E689" s="422"/>
      <c r="F689" s="160">
        <f t="shared" si="20"/>
        <v>3333333</v>
      </c>
      <c r="G689" s="394">
        <f>G688+Bank3[[#This Row],[Money in/ (Money out)]]</f>
        <v>0</v>
      </c>
      <c r="I689" s="395">
        <f>IF(OR(C689="150 Directors advances", C689="120 accounts receivable", C689="720.2 Automobile - Insurance", C689="720.3 Automobile - License", C689="870.4 Rent - Insurance", C689="870.6 Rent - Property Tax", C689="870.7 Rent - Homeoffice", C689="870.9 Rent - Water"),
   0,
   IF(Dashboard!$F$5="Quick",
      IF(OR(C689="190 Automobile",C689="200 computer hardware",C689="210 Computer software",C689="220 Quickbooks software",C689="230 Office equipment",C689="240 Office furniture"),
         E689-(E689/(1+Dashboard!$F$4)),
         0
      ),
      IF(C689="750 Business promotion",
         E689-(E689/(1+4.793/100)),
         E689-(E689/(1+Dashboard!$F$4))
      )
   )
)</f>
        <v>0</v>
      </c>
      <c r="J689" s="40">
        <f>Bank3[[#This Row],[Money in/ (Money out)]]-Bank3[[#This Row],[GST/HST]]</f>
        <v>0</v>
      </c>
      <c r="L689" s="37">
        <f t="shared" si="21"/>
        <v>0</v>
      </c>
    </row>
    <row r="690" spans="4:12" x14ac:dyDescent="0.2">
      <c r="D690" s="416">
        <f>_xlfn.XLOOKUP(C:C,Table1[for Import to Bank Register dropdown],Table1[for Pivot],0,0,1)</f>
        <v>0</v>
      </c>
      <c r="E690" s="422"/>
      <c r="F690" s="160">
        <f t="shared" si="20"/>
        <v>3333333</v>
      </c>
      <c r="G690" s="394">
        <f>G689+Bank3[[#This Row],[Money in/ (Money out)]]</f>
        <v>0</v>
      </c>
      <c r="I690" s="395">
        <f>IF(OR(C690="150 Directors advances", C690="120 accounts receivable", C690="720.2 Automobile - Insurance", C690="720.3 Automobile - License", C690="870.4 Rent - Insurance", C690="870.6 Rent - Property Tax", C690="870.7 Rent - Homeoffice", C690="870.9 Rent - Water"),
   0,
   IF(Dashboard!$F$5="Quick",
      IF(OR(C690="190 Automobile",C690="200 computer hardware",C690="210 Computer software",C690="220 Quickbooks software",C690="230 Office equipment",C690="240 Office furniture"),
         E690-(E690/(1+Dashboard!$F$4)),
         0
      ),
      IF(C690="750 Business promotion",
         E690-(E690/(1+4.793/100)),
         E690-(E690/(1+Dashboard!$F$4))
      )
   )
)</f>
        <v>0</v>
      </c>
      <c r="J690" s="40">
        <f>Bank3[[#This Row],[Money in/ (Money out)]]-Bank3[[#This Row],[GST/HST]]</f>
        <v>0</v>
      </c>
      <c r="L690" s="37">
        <f t="shared" si="21"/>
        <v>0</v>
      </c>
    </row>
    <row r="691" spans="4:12" x14ac:dyDescent="0.2">
      <c r="D691" s="416">
        <f>_xlfn.XLOOKUP(C:C,Table1[for Import to Bank Register dropdown],Table1[for Pivot],0,0,1)</f>
        <v>0</v>
      </c>
      <c r="E691" s="422"/>
      <c r="F691" s="160">
        <f t="shared" si="20"/>
        <v>3333333</v>
      </c>
      <c r="G691" s="394">
        <f>G690+Bank3[[#This Row],[Money in/ (Money out)]]</f>
        <v>0</v>
      </c>
      <c r="I691" s="395">
        <f>IF(OR(C691="150 Directors advances", C691="120 accounts receivable", C691="720.2 Automobile - Insurance", C691="720.3 Automobile - License", C691="870.4 Rent - Insurance", C691="870.6 Rent - Property Tax", C691="870.7 Rent - Homeoffice", C691="870.9 Rent - Water"),
   0,
   IF(Dashboard!$F$5="Quick",
      IF(OR(C691="190 Automobile",C691="200 computer hardware",C691="210 Computer software",C691="220 Quickbooks software",C691="230 Office equipment",C691="240 Office furniture"),
         E691-(E691/(1+Dashboard!$F$4)),
         0
      ),
      IF(C691="750 Business promotion",
         E691-(E691/(1+4.793/100)),
         E691-(E691/(1+Dashboard!$F$4))
      )
   )
)</f>
        <v>0</v>
      </c>
      <c r="J691" s="40">
        <f>Bank3[[#This Row],[Money in/ (Money out)]]-Bank3[[#This Row],[GST/HST]]</f>
        <v>0</v>
      </c>
      <c r="L691" s="37">
        <f t="shared" si="21"/>
        <v>0</v>
      </c>
    </row>
    <row r="692" spans="4:12" x14ac:dyDescent="0.2">
      <c r="D692" s="416">
        <f>_xlfn.XLOOKUP(C:C,Table1[for Import to Bank Register dropdown],Table1[for Pivot],0,0,1)</f>
        <v>0</v>
      </c>
      <c r="E692" s="422"/>
      <c r="F692" s="160">
        <f t="shared" si="20"/>
        <v>3333333</v>
      </c>
      <c r="G692" s="394">
        <f>G691+Bank3[[#This Row],[Money in/ (Money out)]]</f>
        <v>0</v>
      </c>
      <c r="I692" s="395">
        <f>IF(OR(C692="150 Directors advances", C692="120 accounts receivable", C692="720.2 Automobile - Insurance", C692="720.3 Automobile - License", C692="870.4 Rent - Insurance", C692="870.6 Rent - Property Tax", C692="870.7 Rent - Homeoffice", C692="870.9 Rent - Water"),
   0,
   IF(Dashboard!$F$5="Quick",
      IF(OR(C692="190 Automobile",C692="200 computer hardware",C692="210 Computer software",C692="220 Quickbooks software",C692="230 Office equipment",C692="240 Office furniture"),
         E692-(E692/(1+Dashboard!$F$4)),
         0
      ),
      IF(C692="750 Business promotion",
         E692-(E692/(1+4.793/100)),
         E692-(E692/(1+Dashboard!$F$4))
      )
   )
)</f>
        <v>0</v>
      </c>
      <c r="J692" s="40">
        <f>Bank3[[#This Row],[Money in/ (Money out)]]-Bank3[[#This Row],[GST/HST]]</f>
        <v>0</v>
      </c>
      <c r="L692" s="37">
        <f t="shared" si="21"/>
        <v>0</v>
      </c>
    </row>
    <row r="693" spans="4:12" x14ac:dyDescent="0.2">
      <c r="D693" s="416">
        <f>_xlfn.XLOOKUP(C:C,Table1[for Import to Bank Register dropdown],Table1[for Pivot],0,0,1)</f>
        <v>0</v>
      </c>
      <c r="E693" s="422"/>
      <c r="F693" s="160">
        <f t="shared" si="20"/>
        <v>3333333</v>
      </c>
      <c r="G693" s="394">
        <f>G692+Bank3[[#This Row],[Money in/ (Money out)]]</f>
        <v>0</v>
      </c>
      <c r="I693" s="395">
        <f>IF(OR(C693="150 Directors advances", C693="120 accounts receivable", C693="720.2 Automobile - Insurance", C693="720.3 Automobile - License", C693="870.4 Rent - Insurance", C693="870.6 Rent - Property Tax", C693="870.7 Rent - Homeoffice", C693="870.9 Rent - Water"),
   0,
   IF(Dashboard!$F$5="Quick",
      IF(OR(C693="190 Automobile",C693="200 computer hardware",C693="210 Computer software",C693="220 Quickbooks software",C693="230 Office equipment",C693="240 Office furniture"),
         E693-(E693/(1+Dashboard!$F$4)),
         0
      ),
      IF(C693="750 Business promotion",
         E693-(E693/(1+4.793/100)),
         E693-(E693/(1+Dashboard!$F$4))
      )
   )
)</f>
        <v>0</v>
      </c>
      <c r="J693" s="40">
        <f>Bank3[[#This Row],[Money in/ (Money out)]]-Bank3[[#This Row],[GST/HST]]</f>
        <v>0</v>
      </c>
      <c r="L693" s="37">
        <f t="shared" si="21"/>
        <v>0</v>
      </c>
    </row>
    <row r="694" spans="4:12" x14ac:dyDescent="0.2">
      <c r="D694" s="416">
        <f>_xlfn.XLOOKUP(C:C,Table1[for Import to Bank Register dropdown],Table1[for Pivot],0,0,1)</f>
        <v>0</v>
      </c>
      <c r="E694" s="422"/>
      <c r="F694" s="160">
        <f t="shared" si="20"/>
        <v>3333333</v>
      </c>
      <c r="G694" s="394">
        <f>G693+Bank3[[#This Row],[Money in/ (Money out)]]</f>
        <v>0</v>
      </c>
      <c r="I694" s="395">
        <f>IF(OR(C694="150 Directors advances", C694="120 accounts receivable", C694="720.2 Automobile - Insurance", C694="720.3 Automobile - License", C694="870.4 Rent - Insurance", C694="870.6 Rent - Property Tax", C694="870.7 Rent - Homeoffice", C694="870.9 Rent - Water"),
   0,
   IF(Dashboard!$F$5="Quick",
      IF(OR(C694="190 Automobile",C694="200 computer hardware",C694="210 Computer software",C694="220 Quickbooks software",C694="230 Office equipment",C694="240 Office furniture"),
         E694-(E694/(1+Dashboard!$F$4)),
         0
      ),
      IF(C694="750 Business promotion",
         E694-(E694/(1+4.793/100)),
         E694-(E694/(1+Dashboard!$F$4))
      )
   )
)</f>
        <v>0</v>
      </c>
      <c r="J694" s="40">
        <f>Bank3[[#This Row],[Money in/ (Money out)]]-Bank3[[#This Row],[GST/HST]]</f>
        <v>0</v>
      </c>
      <c r="L694" s="37">
        <f t="shared" si="21"/>
        <v>0</v>
      </c>
    </row>
    <row r="695" spans="4:12" x14ac:dyDescent="0.2">
      <c r="D695" s="416">
        <f>_xlfn.XLOOKUP(C:C,Table1[for Import to Bank Register dropdown],Table1[for Pivot],0,0,1)</f>
        <v>0</v>
      </c>
      <c r="E695" s="422"/>
      <c r="F695" s="160">
        <f t="shared" si="20"/>
        <v>3333333</v>
      </c>
      <c r="G695" s="394">
        <f>G694+Bank3[[#This Row],[Money in/ (Money out)]]</f>
        <v>0</v>
      </c>
      <c r="I695" s="395">
        <f>IF(OR(C695="150 Directors advances", C695="120 accounts receivable", C695="720.2 Automobile - Insurance", C695="720.3 Automobile - License", C695="870.4 Rent - Insurance", C695="870.6 Rent - Property Tax", C695="870.7 Rent - Homeoffice", C695="870.9 Rent - Water"),
   0,
   IF(Dashboard!$F$5="Quick",
      IF(OR(C695="190 Automobile",C695="200 computer hardware",C695="210 Computer software",C695="220 Quickbooks software",C695="230 Office equipment",C695="240 Office furniture"),
         E695-(E695/(1+Dashboard!$F$4)),
         0
      ),
      IF(C695="750 Business promotion",
         E695-(E695/(1+4.793/100)),
         E695-(E695/(1+Dashboard!$F$4))
      )
   )
)</f>
        <v>0</v>
      </c>
      <c r="J695" s="40">
        <f>Bank3[[#This Row],[Money in/ (Money out)]]-Bank3[[#This Row],[GST/HST]]</f>
        <v>0</v>
      </c>
      <c r="L695" s="37">
        <f t="shared" si="21"/>
        <v>0</v>
      </c>
    </row>
    <row r="696" spans="4:12" x14ac:dyDescent="0.2">
      <c r="D696" s="416">
        <f>_xlfn.XLOOKUP(C:C,Table1[for Import to Bank Register dropdown],Table1[for Pivot],0,0,1)</f>
        <v>0</v>
      </c>
      <c r="E696" s="422"/>
      <c r="F696" s="160">
        <f t="shared" si="20"/>
        <v>3333333</v>
      </c>
      <c r="G696" s="394">
        <f>G695+Bank3[[#This Row],[Money in/ (Money out)]]</f>
        <v>0</v>
      </c>
      <c r="I696" s="395">
        <f>IF(OR(C696="150 Directors advances", C696="120 accounts receivable", C696="720.2 Automobile - Insurance", C696="720.3 Automobile - License", C696="870.4 Rent - Insurance", C696="870.6 Rent - Property Tax", C696="870.7 Rent - Homeoffice", C696="870.9 Rent - Water"),
   0,
   IF(Dashboard!$F$5="Quick",
      IF(OR(C696="190 Automobile",C696="200 computer hardware",C696="210 Computer software",C696="220 Quickbooks software",C696="230 Office equipment",C696="240 Office furniture"),
         E696-(E696/(1+Dashboard!$F$4)),
         0
      ),
      IF(C696="750 Business promotion",
         E696-(E696/(1+4.793/100)),
         E696-(E696/(1+Dashboard!$F$4))
      )
   )
)</f>
        <v>0</v>
      </c>
      <c r="J696" s="40">
        <f>Bank3[[#This Row],[Money in/ (Money out)]]-Bank3[[#This Row],[GST/HST]]</f>
        <v>0</v>
      </c>
      <c r="L696" s="37">
        <f t="shared" si="21"/>
        <v>0</v>
      </c>
    </row>
    <row r="697" spans="4:12" x14ac:dyDescent="0.2">
      <c r="D697" s="416">
        <f>_xlfn.XLOOKUP(C:C,Table1[for Import to Bank Register dropdown],Table1[for Pivot],0,0,1)</f>
        <v>0</v>
      </c>
      <c r="E697" s="422"/>
      <c r="F697" s="160">
        <f t="shared" si="20"/>
        <v>3333333</v>
      </c>
      <c r="G697" s="394">
        <f>G696+Bank3[[#This Row],[Money in/ (Money out)]]</f>
        <v>0</v>
      </c>
      <c r="I697" s="395">
        <f>IF(OR(C697="150 Directors advances", C697="120 accounts receivable", C697="720.2 Automobile - Insurance", C697="720.3 Automobile - License", C697="870.4 Rent - Insurance", C697="870.6 Rent - Property Tax", C697="870.7 Rent - Homeoffice", C697="870.9 Rent - Water"),
   0,
   IF(Dashboard!$F$5="Quick",
      IF(OR(C697="190 Automobile",C697="200 computer hardware",C697="210 Computer software",C697="220 Quickbooks software",C697="230 Office equipment",C697="240 Office furniture"),
         E697-(E697/(1+Dashboard!$F$4)),
         0
      ),
      IF(C697="750 Business promotion",
         E697-(E697/(1+4.793/100)),
         E697-(E697/(1+Dashboard!$F$4))
      )
   )
)</f>
        <v>0</v>
      </c>
      <c r="J697" s="40">
        <f>Bank3[[#This Row],[Money in/ (Money out)]]-Bank3[[#This Row],[GST/HST]]</f>
        <v>0</v>
      </c>
      <c r="L697" s="37">
        <f t="shared" si="21"/>
        <v>0</v>
      </c>
    </row>
    <row r="698" spans="4:12" x14ac:dyDescent="0.2">
      <c r="D698" s="416">
        <f>_xlfn.XLOOKUP(C:C,Table1[for Import to Bank Register dropdown],Table1[for Pivot],0,0,1)</f>
        <v>0</v>
      </c>
      <c r="E698" s="422"/>
      <c r="F698" s="160">
        <f t="shared" si="20"/>
        <v>3333333</v>
      </c>
      <c r="G698" s="394">
        <f>G697+Bank3[[#This Row],[Money in/ (Money out)]]</f>
        <v>0</v>
      </c>
      <c r="I698" s="395">
        <f>IF(OR(C698="150 Directors advances", C698="120 accounts receivable", C698="720.2 Automobile - Insurance", C698="720.3 Automobile - License", C698="870.4 Rent - Insurance", C698="870.6 Rent - Property Tax", C698="870.7 Rent - Homeoffice", C698="870.9 Rent - Water"),
   0,
   IF(Dashboard!$F$5="Quick",
      IF(OR(C698="190 Automobile",C698="200 computer hardware",C698="210 Computer software",C698="220 Quickbooks software",C698="230 Office equipment",C698="240 Office furniture"),
         E698-(E698/(1+Dashboard!$F$4)),
         0
      ),
      IF(C698="750 Business promotion",
         E698-(E698/(1+4.793/100)),
         E698-(E698/(1+Dashboard!$F$4))
      )
   )
)</f>
        <v>0</v>
      </c>
      <c r="J698" s="40">
        <f>Bank3[[#This Row],[Money in/ (Money out)]]-Bank3[[#This Row],[GST/HST]]</f>
        <v>0</v>
      </c>
      <c r="L698" s="37">
        <f t="shared" si="21"/>
        <v>0</v>
      </c>
    </row>
    <row r="699" spans="4:12" x14ac:dyDescent="0.2">
      <c r="D699" s="416">
        <f>_xlfn.XLOOKUP(C:C,Table1[for Import to Bank Register dropdown],Table1[for Pivot],0,0,1)</f>
        <v>0</v>
      </c>
      <c r="E699" s="422"/>
      <c r="F699" s="160">
        <f t="shared" si="20"/>
        <v>3333333</v>
      </c>
      <c r="G699" s="394">
        <f>G698+Bank3[[#This Row],[Money in/ (Money out)]]</f>
        <v>0</v>
      </c>
      <c r="I699" s="395">
        <f>IF(OR(C699="150 Directors advances", C699="120 accounts receivable", C699="720.2 Automobile - Insurance", C699="720.3 Automobile - License", C699="870.4 Rent - Insurance", C699="870.6 Rent - Property Tax", C699="870.7 Rent - Homeoffice", C699="870.9 Rent - Water"),
   0,
   IF(Dashboard!$F$5="Quick",
      IF(OR(C699="190 Automobile",C699="200 computer hardware",C699="210 Computer software",C699="220 Quickbooks software",C699="230 Office equipment",C699="240 Office furniture"),
         E699-(E699/(1+Dashboard!$F$4)),
         0
      ),
      IF(C699="750 Business promotion",
         E699-(E699/(1+4.793/100)),
         E699-(E699/(1+Dashboard!$F$4))
      )
   )
)</f>
        <v>0</v>
      </c>
      <c r="J699" s="40">
        <f>Bank3[[#This Row],[Money in/ (Money out)]]-Bank3[[#This Row],[GST/HST]]</f>
        <v>0</v>
      </c>
      <c r="L699" s="37">
        <f t="shared" si="21"/>
        <v>0</v>
      </c>
    </row>
    <row r="700" spans="4:12" x14ac:dyDescent="0.2">
      <c r="D700" s="416">
        <f>_xlfn.XLOOKUP(C:C,Table1[for Import to Bank Register dropdown],Table1[for Pivot],0,0,1)</f>
        <v>0</v>
      </c>
      <c r="E700" s="422"/>
      <c r="F700" s="160">
        <f t="shared" si="20"/>
        <v>3333333</v>
      </c>
      <c r="G700" s="394">
        <f>G699+Bank3[[#This Row],[Money in/ (Money out)]]</f>
        <v>0</v>
      </c>
      <c r="I700" s="395">
        <f>IF(OR(C700="150 Directors advances", C700="120 accounts receivable", C700="720.2 Automobile - Insurance", C700="720.3 Automobile - License", C700="870.4 Rent - Insurance", C700="870.6 Rent - Property Tax", C700="870.7 Rent - Homeoffice", C700="870.9 Rent - Water"),
   0,
   IF(Dashboard!$F$5="Quick",
      IF(OR(C700="190 Automobile",C700="200 computer hardware",C700="210 Computer software",C700="220 Quickbooks software",C700="230 Office equipment",C700="240 Office furniture"),
         E700-(E700/(1+Dashboard!$F$4)),
         0
      ),
      IF(C700="750 Business promotion",
         E700-(E700/(1+4.793/100)),
         E700-(E700/(1+Dashboard!$F$4))
      )
   )
)</f>
        <v>0</v>
      </c>
      <c r="J700" s="40">
        <f>Bank3[[#This Row],[Money in/ (Money out)]]-Bank3[[#This Row],[GST/HST]]</f>
        <v>0</v>
      </c>
      <c r="L700" s="37">
        <f t="shared" si="21"/>
        <v>0</v>
      </c>
    </row>
    <row r="701" spans="4:12" x14ac:dyDescent="0.2">
      <c r="D701" s="416">
        <f>_xlfn.XLOOKUP(C:C,Table1[for Import to Bank Register dropdown],Table1[for Pivot],0,0,1)</f>
        <v>0</v>
      </c>
      <c r="E701" s="422"/>
      <c r="F701" s="160">
        <f t="shared" si="20"/>
        <v>3333333</v>
      </c>
      <c r="G701" s="394">
        <f>G700+Bank3[[#This Row],[Money in/ (Money out)]]</f>
        <v>0</v>
      </c>
      <c r="I701" s="395">
        <f>IF(OR(C701="150 Directors advances", C701="120 accounts receivable", C701="720.2 Automobile - Insurance", C701="720.3 Automobile - License", C701="870.4 Rent - Insurance", C701="870.6 Rent - Property Tax", C701="870.7 Rent - Homeoffice", C701="870.9 Rent - Water"),
   0,
   IF(Dashboard!$F$5="Quick",
      IF(OR(C701="190 Automobile",C701="200 computer hardware",C701="210 Computer software",C701="220 Quickbooks software",C701="230 Office equipment",C701="240 Office furniture"),
         E701-(E701/(1+Dashboard!$F$4)),
         0
      ),
      IF(C701="750 Business promotion",
         E701-(E701/(1+4.793/100)),
         E701-(E701/(1+Dashboard!$F$4))
      )
   )
)</f>
        <v>0</v>
      </c>
      <c r="J701" s="40">
        <f>Bank3[[#This Row],[Money in/ (Money out)]]-Bank3[[#This Row],[GST/HST]]</f>
        <v>0</v>
      </c>
      <c r="L701" s="37">
        <f t="shared" si="21"/>
        <v>0</v>
      </c>
    </row>
    <row r="702" spans="4:12" x14ac:dyDescent="0.2">
      <c r="D702" s="416">
        <f>_xlfn.XLOOKUP(C:C,Table1[for Import to Bank Register dropdown],Table1[for Pivot],0,0,1)</f>
        <v>0</v>
      </c>
      <c r="E702" s="422"/>
      <c r="F702" s="160">
        <f t="shared" si="20"/>
        <v>3333333</v>
      </c>
      <c r="G702" s="394">
        <f>G701+Bank3[[#This Row],[Money in/ (Money out)]]</f>
        <v>0</v>
      </c>
      <c r="I702" s="395">
        <f>IF(OR(C702="150 Directors advances", C702="120 accounts receivable", C702="720.2 Automobile - Insurance", C702="720.3 Automobile - License", C702="870.4 Rent - Insurance", C702="870.6 Rent - Property Tax", C702="870.7 Rent - Homeoffice", C702="870.9 Rent - Water"),
   0,
   IF(Dashboard!$F$5="Quick",
      IF(OR(C702="190 Automobile",C702="200 computer hardware",C702="210 Computer software",C702="220 Quickbooks software",C702="230 Office equipment",C702="240 Office furniture"),
         E702-(E702/(1+Dashboard!$F$4)),
         0
      ),
      IF(C702="750 Business promotion",
         E702-(E702/(1+4.793/100)),
         E702-(E702/(1+Dashboard!$F$4))
      )
   )
)</f>
        <v>0</v>
      </c>
      <c r="J702" s="40">
        <f>Bank3[[#This Row],[Money in/ (Money out)]]-Bank3[[#This Row],[GST/HST]]</f>
        <v>0</v>
      </c>
      <c r="L702" s="37">
        <f t="shared" si="21"/>
        <v>0</v>
      </c>
    </row>
    <row r="703" spans="4:12" x14ac:dyDescent="0.2">
      <c r="D703" s="416">
        <f>_xlfn.XLOOKUP(C:C,Table1[for Import to Bank Register dropdown],Table1[for Pivot],0,0,1)</f>
        <v>0</v>
      </c>
      <c r="E703" s="422"/>
      <c r="F703" s="160">
        <f t="shared" si="20"/>
        <v>3333333</v>
      </c>
      <c r="G703" s="394">
        <f>G702+Bank3[[#This Row],[Money in/ (Money out)]]</f>
        <v>0</v>
      </c>
      <c r="I703" s="395">
        <f>IF(OR(C703="150 Directors advances", C703="120 accounts receivable", C703="720.2 Automobile - Insurance", C703="720.3 Automobile - License", C703="870.4 Rent - Insurance", C703="870.6 Rent - Property Tax", C703="870.7 Rent - Homeoffice", C703="870.9 Rent - Water"),
   0,
   IF(Dashboard!$F$5="Quick",
      IF(OR(C703="190 Automobile",C703="200 computer hardware",C703="210 Computer software",C703="220 Quickbooks software",C703="230 Office equipment",C703="240 Office furniture"),
         E703-(E703/(1+Dashboard!$F$4)),
         0
      ),
      IF(C703="750 Business promotion",
         E703-(E703/(1+4.793/100)),
         E703-(E703/(1+Dashboard!$F$4))
      )
   )
)</f>
        <v>0</v>
      </c>
      <c r="J703" s="40">
        <f>Bank3[[#This Row],[Money in/ (Money out)]]-Bank3[[#This Row],[GST/HST]]</f>
        <v>0</v>
      </c>
      <c r="L703" s="37">
        <f t="shared" si="21"/>
        <v>0</v>
      </c>
    </row>
    <row r="704" spans="4:12" x14ac:dyDescent="0.2">
      <c r="D704" s="416">
        <f>_xlfn.XLOOKUP(C:C,Table1[for Import to Bank Register dropdown],Table1[for Pivot],0,0,1)</f>
        <v>0</v>
      </c>
      <c r="E704" s="422"/>
      <c r="F704" s="160">
        <f t="shared" si="20"/>
        <v>3333333</v>
      </c>
      <c r="G704" s="394">
        <f>G703+Bank3[[#This Row],[Money in/ (Money out)]]</f>
        <v>0</v>
      </c>
      <c r="I704" s="395">
        <f>IF(OR(C704="150 Directors advances", C704="120 accounts receivable", C704="720.2 Automobile - Insurance", C704="720.3 Automobile - License", C704="870.4 Rent - Insurance", C704="870.6 Rent - Property Tax", C704="870.7 Rent - Homeoffice", C704="870.9 Rent - Water"),
   0,
   IF(Dashboard!$F$5="Quick",
      IF(OR(C704="190 Automobile",C704="200 computer hardware",C704="210 Computer software",C704="220 Quickbooks software",C704="230 Office equipment",C704="240 Office furniture"),
         E704-(E704/(1+Dashboard!$F$4)),
         0
      ),
      IF(C704="750 Business promotion",
         E704-(E704/(1+4.793/100)),
         E704-(E704/(1+Dashboard!$F$4))
      )
   )
)</f>
        <v>0</v>
      </c>
      <c r="J704" s="40">
        <f>Bank3[[#This Row],[Money in/ (Money out)]]-Bank3[[#This Row],[GST/HST]]</f>
        <v>0</v>
      </c>
      <c r="L704" s="37">
        <f t="shared" si="21"/>
        <v>0</v>
      </c>
    </row>
    <row r="705" spans="4:12" x14ac:dyDescent="0.2">
      <c r="D705" s="416">
        <f>_xlfn.XLOOKUP(C:C,Table1[for Import to Bank Register dropdown],Table1[for Pivot],0,0,1)</f>
        <v>0</v>
      </c>
      <c r="E705" s="422"/>
      <c r="F705" s="160">
        <f t="shared" si="20"/>
        <v>3333333</v>
      </c>
      <c r="G705" s="394">
        <f>G704+Bank3[[#This Row],[Money in/ (Money out)]]</f>
        <v>0</v>
      </c>
      <c r="I705" s="395">
        <f>IF(OR(C705="150 Directors advances", C705="120 accounts receivable", C705="720.2 Automobile - Insurance", C705="720.3 Automobile - License", C705="870.4 Rent - Insurance", C705="870.6 Rent - Property Tax", C705="870.7 Rent - Homeoffice", C705="870.9 Rent - Water"),
   0,
   IF(Dashboard!$F$5="Quick",
      IF(OR(C705="190 Automobile",C705="200 computer hardware",C705="210 Computer software",C705="220 Quickbooks software",C705="230 Office equipment",C705="240 Office furniture"),
         E705-(E705/(1+Dashboard!$F$4)),
         0
      ),
      IF(C705="750 Business promotion",
         E705-(E705/(1+4.793/100)),
         E705-(E705/(1+Dashboard!$F$4))
      )
   )
)</f>
        <v>0</v>
      </c>
      <c r="J705" s="40">
        <f>Bank3[[#This Row],[Money in/ (Money out)]]-Bank3[[#This Row],[GST/HST]]</f>
        <v>0</v>
      </c>
      <c r="L705" s="37">
        <f t="shared" si="21"/>
        <v>0</v>
      </c>
    </row>
    <row r="706" spans="4:12" x14ac:dyDescent="0.2">
      <c r="D706" s="416">
        <f>_xlfn.XLOOKUP(C:C,Table1[for Import to Bank Register dropdown],Table1[for Pivot],0,0,1)</f>
        <v>0</v>
      </c>
      <c r="E706" s="422"/>
      <c r="F706" s="160">
        <f t="shared" si="20"/>
        <v>3333333</v>
      </c>
      <c r="G706" s="394">
        <f>G705+Bank3[[#This Row],[Money in/ (Money out)]]</f>
        <v>0</v>
      </c>
      <c r="I706" s="395">
        <f>IF(OR(C706="150 Directors advances", C706="120 accounts receivable", C706="720.2 Automobile - Insurance", C706="720.3 Automobile - License", C706="870.4 Rent - Insurance", C706="870.6 Rent - Property Tax", C706="870.7 Rent - Homeoffice", C706="870.9 Rent - Water"),
   0,
   IF(Dashboard!$F$5="Quick",
      IF(OR(C706="190 Automobile",C706="200 computer hardware",C706="210 Computer software",C706="220 Quickbooks software",C706="230 Office equipment",C706="240 Office furniture"),
         E706-(E706/(1+Dashboard!$F$4)),
         0
      ),
      IF(C706="750 Business promotion",
         E706-(E706/(1+4.793/100)),
         E706-(E706/(1+Dashboard!$F$4))
      )
   )
)</f>
        <v>0</v>
      </c>
      <c r="J706" s="40">
        <f>Bank3[[#This Row],[Money in/ (Money out)]]-Bank3[[#This Row],[GST/HST]]</f>
        <v>0</v>
      </c>
      <c r="L706" s="37">
        <f t="shared" si="21"/>
        <v>0</v>
      </c>
    </row>
    <row r="707" spans="4:12" x14ac:dyDescent="0.2">
      <c r="D707" s="416">
        <f>_xlfn.XLOOKUP(C:C,Table1[for Import to Bank Register dropdown],Table1[for Pivot],0,0,1)</f>
        <v>0</v>
      </c>
      <c r="E707" s="422"/>
      <c r="F707" s="160">
        <f t="shared" si="20"/>
        <v>3333333</v>
      </c>
      <c r="G707" s="394">
        <f>G706+Bank3[[#This Row],[Money in/ (Money out)]]</f>
        <v>0</v>
      </c>
      <c r="I707" s="395">
        <f>IF(OR(C707="150 Directors advances", C707="120 accounts receivable", C707="720.2 Automobile - Insurance", C707="720.3 Automobile - License", C707="870.4 Rent - Insurance", C707="870.6 Rent - Property Tax", C707="870.7 Rent - Homeoffice", C707="870.9 Rent - Water"),
   0,
   IF(Dashboard!$F$5="Quick",
      IF(OR(C707="190 Automobile",C707="200 computer hardware",C707="210 Computer software",C707="220 Quickbooks software",C707="230 Office equipment",C707="240 Office furniture"),
         E707-(E707/(1+Dashboard!$F$4)),
         0
      ),
      IF(C707="750 Business promotion",
         E707-(E707/(1+4.793/100)),
         E707-(E707/(1+Dashboard!$F$4))
      )
   )
)</f>
        <v>0</v>
      </c>
      <c r="J707" s="40">
        <f>Bank3[[#This Row],[Money in/ (Money out)]]-Bank3[[#This Row],[GST/HST]]</f>
        <v>0</v>
      </c>
      <c r="L707" s="37">
        <f t="shared" si="21"/>
        <v>0</v>
      </c>
    </row>
    <row r="708" spans="4:12" x14ac:dyDescent="0.2">
      <c r="D708" s="416">
        <f>_xlfn.XLOOKUP(C:C,Table1[for Import to Bank Register dropdown],Table1[for Pivot],0,0,1)</f>
        <v>0</v>
      </c>
      <c r="E708" s="422"/>
      <c r="F708" s="160">
        <f t="shared" si="20"/>
        <v>3333333</v>
      </c>
      <c r="G708" s="394">
        <f>G707+Bank3[[#This Row],[Money in/ (Money out)]]</f>
        <v>0</v>
      </c>
      <c r="I708" s="395">
        <f>IF(OR(C708="150 Directors advances", C708="120 accounts receivable", C708="720.2 Automobile - Insurance", C708="720.3 Automobile - License", C708="870.4 Rent - Insurance", C708="870.6 Rent - Property Tax", C708="870.7 Rent - Homeoffice", C708="870.9 Rent - Water"),
   0,
   IF(Dashboard!$F$5="Quick",
      IF(OR(C708="190 Automobile",C708="200 computer hardware",C708="210 Computer software",C708="220 Quickbooks software",C708="230 Office equipment",C708="240 Office furniture"),
         E708-(E708/(1+Dashboard!$F$4)),
         0
      ),
      IF(C708="750 Business promotion",
         E708-(E708/(1+4.793/100)),
         E708-(E708/(1+Dashboard!$F$4))
      )
   )
)</f>
        <v>0</v>
      </c>
      <c r="J708" s="40">
        <f>Bank3[[#This Row],[Money in/ (Money out)]]-Bank3[[#This Row],[GST/HST]]</f>
        <v>0</v>
      </c>
      <c r="L708" s="37">
        <f t="shared" si="21"/>
        <v>0</v>
      </c>
    </row>
    <row r="709" spans="4:12" x14ac:dyDescent="0.2">
      <c r="D709" s="416">
        <f>_xlfn.XLOOKUP(C:C,Table1[for Import to Bank Register dropdown],Table1[for Pivot],0,0,1)</f>
        <v>0</v>
      </c>
      <c r="E709" s="422"/>
      <c r="F709" s="160">
        <f t="shared" si="20"/>
        <v>3333333</v>
      </c>
      <c r="G709" s="394">
        <f>G708+Bank3[[#This Row],[Money in/ (Money out)]]</f>
        <v>0</v>
      </c>
      <c r="I709" s="395">
        <f>IF(OR(C709="150 Directors advances", C709="120 accounts receivable", C709="720.2 Automobile - Insurance", C709="720.3 Automobile - License", C709="870.4 Rent - Insurance", C709="870.6 Rent - Property Tax", C709="870.7 Rent - Homeoffice", C709="870.9 Rent - Water"),
   0,
   IF(Dashboard!$F$5="Quick",
      IF(OR(C709="190 Automobile",C709="200 computer hardware",C709="210 Computer software",C709="220 Quickbooks software",C709="230 Office equipment",C709="240 Office furniture"),
         E709-(E709/(1+Dashboard!$F$4)),
         0
      ),
      IF(C709="750 Business promotion",
         E709-(E709/(1+4.793/100)),
         E709-(E709/(1+Dashboard!$F$4))
      )
   )
)</f>
        <v>0</v>
      </c>
      <c r="J709" s="40">
        <f>Bank3[[#This Row],[Money in/ (Money out)]]-Bank3[[#This Row],[GST/HST]]</f>
        <v>0</v>
      </c>
      <c r="L709" s="37">
        <f t="shared" si="21"/>
        <v>0</v>
      </c>
    </row>
    <row r="710" spans="4:12" x14ac:dyDescent="0.2">
      <c r="D710" s="416">
        <f>_xlfn.XLOOKUP(C:C,Table1[for Import to Bank Register dropdown],Table1[for Pivot],0,0,1)</f>
        <v>0</v>
      </c>
      <c r="E710" s="422"/>
      <c r="F710" s="160">
        <f t="shared" ref="F710:F773" si="22">$E$2</f>
        <v>3333333</v>
      </c>
      <c r="G710" s="394">
        <f>G709+Bank3[[#This Row],[Money in/ (Money out)]]</f>
        <v>0</v>
      </c>
      <c r="I710" s="395">
        <f>IF(OR(C710="150 Directors advances", C710="120 accounts receivable", C710="720.2 Automobile - Insurance", C710="720.3 Automobile - License", C710="870.4 Rent - Insurance", C710="870.6 Rent - Property Tax", C710="870.7 Rent - Homeoffice", C710="870.9 Rent - Water"),
   0,
   IF(Dashboard!$F$5="Quick",
      IF(OR(C710="190 Automobile",C710="200 computer hardware",C710="210 Computer software",C710="220 Quickbooks software",C710="230 Office equipment",C710="240 Office furniture"),
         E710-(E710/(1+Dashboard!$F$4)),
         0
      ),
      IF(C710="750 Business promotion",
         E710-(E710/(1+4.793/100)),
         E710-(E710/(1+Dashboard!$F$4))
      )
   )
)</f>
        <v>0</v>
      </c>
      <c r="J710" s="40">
        <f>Bank3[[#This Row],[Money in/ (Money out)]]-Bank3[[#This Row],[GST/HST]]</f>
        <v>0</v>
      </c>
      <c r="L710" s="37">
        <f t="shared" si="21"/>
        <v>0</v>
      </c>
    </row>
    <row r="711" spans="4:12" x14ac:dyDescent="0.2">
      <c r="D711" s="416">
        <f>_xlfn.XLOOKUP(C:C,Table1[for Import to Bank Register dropdown],Table1[for Pivot],0,0,1)</f>
        <v>0</v>
      </c>
      <c r="E711" s="422"/>
      <c r="F711" s="160">
        <f t="shared" si="22"/>
        <v>3333333</v>
      </c>
      <c r="G711" s="394">
        <f>G710+Bank3[[#This Row],[Money in/ (Money out)]]</f>
        <v>0</v>
      </c>
      <c r="I711" s="395">
        <f>IF(OR(C711="150 Directors advances", C711="120 accounts receivable", C711="720.2 Automobile - Insurance", C711="720.3 Automobile - License", C711="870.4 Rent - Insurance", C711="870.6 Rent - Property Tax", C711="870.7 Rent - Homeoffice", C711="870.9 Rent - Water"),
   0,
   IF(Dashboard!$F$5="Quick",
      IF(OR(C711="190 Automobile",C711="200 computer hardware",C711="210 Computer software",C711="220 Quickbooks software",C711="230 Office equipment",C711="240 Office furniture"),
         E711-(E711/(1+Dashboard!$F$4)),
         0
      ),
      IF(C711="750 Business promotion",
         E711-(E711/(1+4.793/100)),
         E711-(E711/(1+Dashboard!$F$4))
      )
   )
)</f>
        <v>0</v>
      </c>
      <c r="J711" s="40">
        <f>Bank3[[#This Row],[Money in/ (Money out)]]-Bank3[[#This Row],[GST/HST]]</f>
        <v>0</v>
      </c>
      <c r="L711" s="37">
        <f t="shared" ref="L711:L774" si="23">$L$3</f>
        <v>0</v>
      </c>
    </row>
    <row r="712" spans="4:12" x14ac:dyDescent="0.2">
      <c r="D712" s="416">
        <f>_xlfn.XLOOKUP(C:C,Table1[for Import to Bank Register dropdown],Table1[for Pivot],0,0,1)</f>
        <v>0</v>
      </c>
      <c r="E712" s="422"/>
      <c r="F712" s="160">
        <f t="shared" si="22"/>
        <v>3333333</v>
      </c>
      <c r="G712" s="394">
        <f>G711+Bank3[[#This Row],[Money in/ (Money out)]]</f>
        <v>0</v>
      </c>
      <c r="I712" s="395">
        <f>IF(OR(C712="150 Directors advances", C712="120 accounts receivable", C712="720.2 Automobile - Insurance", C712="720.3 Automobile - License", C712="870.4 Rent - Insurance", C712="870.6 Rent - Property Tax", C712="870.7 Rent - Homeoffice", C712="870.9 Rent - Water"),
   0,
   IF(Dashboard!$F$5="Quick",
      IF(OR(C712="190 Automobile",C712="200 computer hardware",C712="210 Computer software",C712="220 Quickbooks software",C712="230 Office equipment",C712="240 Office furniture"),
         E712-(E712/(1+Dashboard!$F$4)),
         0
      ),
      IF(C712="750 Business promotion",
         E712-(E712/(1+4.793/100)),
         E712-(E712/(1+Dashboard!$F$4))
      )
   )
)</f>
        <v>0</v>
      </c>
      <c r="J712" s="40">
        <f>Bank3[[#This Row],[Money in/ (Money out)]]-Bank3[[#This Row],[GST/HST]]</f>
        <v>0</v>
      </c>
      <c r="L712" s="37">
        <f t="shared" si="23"/>
        <v>0</v>
      </c>
    </row>
    <row r="713" spans="4:12" x14ac:dyDescent="0.2">
      <c r="D713" s="416">
        <f>_xlfn.XLOOKUP(C:C,Table1[for Import to Bank Register dropdown],Table1[for Pivot],0,0,1)</f>
        <v>0</v>
      </c>
      <c r="E713" s="422"/>
      <c r="F713" s="160">
        <f t="shared" si="22"/>
        <v>3333333</v>
      </c>
      <c r="G713" s="394">
        <f>G712+Bank3[[#This Row],[Money in/ (Money out)]]</f>
        <v>0</v>
      </c>
      <c r="I713" s="395">
        <f>IF(OR(C713="150 Directors advances", C713="120 accounts receivable", C713="720.2 Automobile - Insurance", C713="720.3 Automobile - License", C713="870.4 Rent - Insurance", C713="870.6 Rent - Property Tax", C713="870.7 Rent - Homeoffice", C713="870.9 Rent - Water"),
   0,
   IF(Dashboard!$F$5="Quick",
      IF(OR(C713="190 Automobile",C713="200 computer hardware",C713="210 Computer software",C713="220 Quickbooks software",C713="230 Office equipment",C713="240 Office furniture"),
         E713-(E713/(1+Dashboard!$F$4)),
         0
      ),
      IF(C713="750 Business promotion",
         E713-(E713/(1+4.793/100)),
         E713-(E713/(1+Dashboard!$F$4))
      )
   )
)</f>
        <v>0</v>
      </c>
      <c r="J713" s="40">
        <f>Bank3[[#This Row],[Money in/ (Money out)]]-Bank3[[#This Row],[GST/HST]]</f>
        <v>0</v>
      </c>
      <c r="L713" s="37">
        <f t="shared" si="23"/>
        <v>0</v>
      </c>
    </row>
    <row r="714" spans="4:12" x14ac:dyDescent="0.2">
      <c r="D714" s="416">
        <f>_xlfn.XLOOKUP(C:C,Table1[for Import to Bank Register dropdown],Table1[for Pivot],0,0,1)</f>
        <v>0</v>
      </c>
      <c r="E714" s="422"/>
      <c r="F714" s="160">
        <f t="shared" si="22"/>
        <v>3333333</v>
      </c>
      <c r="G714" s="394">
        <f>G713+Bank3[[#This Row],[Money in/ (Money out)]]</f>
        <v>0</v>
      </c>
      <c r="I714" s="395">
        <f>IF(OR(C714="150 Directors advances", C714="120 accounts receivable", C714="720.2 Automobile - Insurance", C714="720.3 Automobile - License", C714="870.4 Rent - Insurance", C714="870.6 Rent - Property Tax", C714="870.7 Rent - Homeoffice", C714="870.9 Rent - Water"),
   0,
   IF(Dashboard!$F$5="Quick",
      IF(OR(C714="190 Automobile",C714="200 computer hardware",C714="210 Computer software",C714="220 Quickbooks software",C714="230 Office equipment",C714="240 Office furniture"),
         E714-(E714/(1+Dashboard!$F$4)),
         0
      ),
      IF(C714="750 Business promotion",
         E714-(E714/(1+4.793/100)),
         E714-(E714/(1+Dashboard!$F$4))
      )
   )
)</f>
        <v>0</v>
      </c>
      <c r="J714" s="40">
        <f>Bank3[[#This Row],[Money in/ (Money out)]]-Bank3[[#This Row],[GST/HST]]</f>
        <v>0</v>
      </c>
      <c r="L714" s="37">
        <f t="shared" si="23"/>
        <v>0</v>
      </c>
    </row>
    <row r="715" spans="4:12" x14ac:dyDescent="0.2">
      <c r="D715" s="416">
        <f>_xlfn.XLOOKUP(C:C,Table1[for Import to Bank Register dropdown],Table1[for Pivot],0,0,1)</f>
        <v>0</v>
      </c>
      <c r="E715" s="422"/>
      <c r="F715" s="160">
        <f t="shared" si="22"/>
        <v>3333333</v>
      </c>
      <c r="G715" s="394">
        <f>G714+Bank3[[#This Row],[Money in/ (Money out)]]</f>
        <v>0</v>
      </c>
      <c r="I715" s="395">
        <f>IF(OR(C715="150 Directors advances", C715="120 accounts receivable", C715="720.2 Automobile - Insurance", C715="720.3 Automobile - License", C715="870.4 Rent - Insurance", C715="870.6 Rent - Property Tax", C715="870.7 Rent - Homeoffice", C715="870.9 Rent - Water"),
   0,
   IF(Dashboard!$F$5="Quick",
      IF(OR(C715="190 Automobile",C715="200 computer hardware",C715="210 Computer software",C715="220 Quickbooks software",C715="230 Office equipment",C715="240 Office furniture"),
         E715-(E715/(1+Dashboard!$F$4)),
         0
      ),
      IF(C715="750 Business promotion",
         E715-(E715/(1+4.793/100)),
         E715-(E715/(1+Dashboard!$F$4))
      )
   )
)</f>
        <v>0</v>
      </c>
      <c r="J715" s="40">
        <f>Bank3[[#This Row],[Money in/ (Money out)]]-Bank3[[#This Row],[GST/HST]]</f>
        <v>0</v>
      </c>
      <c r="L715" s="37">
        <f t="shared" si="23"/>
        <v>0</v>
      </c>
    </row>
    <row r="716" spans="4:12" x14ac:dyDescent="0.2">
      <c r="D716" s="416">
        <f>_xlfn.XLOOKUP(C:C,Table1[for Import to Bank Register dropdown],Table1[for Pivot],0,0,1)</f>
        <v>0</v>
      </c>
      <c r="E716" s="422"/>
      <c r="F716" s="160">
        <f t="shared" si="22"/>
        <v>3333333</v>
      </c>
      <c r="G716" s="394">
        <f>G715+Bank3[[#This Row],[Money in/ (Money out)]]</f>
        <v>0</v>
      </c>
      <c r="I716" s="395">
        <f>IF(OR(C716="150 Directors advances", C716="120 accounts receivable", C716="720.2 Automobile - Insurance", C716="720.3 Automobile - License", C716="870.4 Rent - Insurance", C716="870.6 Rent - Property Tax", C716="870.7 Rent - Homeoffice", C716="870.9 Rent - Water"),
   0,
   IF(Dashboard!$F$5="Quick",
      IF(OR(C716="190 Automobile",C716="200 computer hardware",C716="210 Computer software",C716="220 Quickbooks software",C716="230 Office equipment",C716="240 Office furniture"),
         E716-(E716/(1+Dashboard!$F$4)),
         0
      ),
      IF(C716="750 Business promotion",
         E716-(E716/(1+4.793/100)),
         E716-(E716/(1+Dashboard!$F$4))
      )
   )
)</f>
        <v>0</v>
      </c>
      <c r="J716" s="40">
        <f>Bank3[[#This Row],[Money in/ (Money out)]]-Bank3[[#This Row],[GST/HST]]</f>
        <v>0</v>
      </c>
      <c r="L716" s="37">
        <f t="shared" si="23"/>
        <v>0</v>
      </c>
    </row>
    <row r="717" spans="4:12" x14ac:dyDescent="0.2">
      <c r="D717" s="416">
        <f>_xlfn.XLOOKUP(C:C,Table1[for Import to Bank Register dropdown],Table1[for Pivot],0,0,1)</f>
        <v>0</v>
      </c>
      <c r="E717" s="422"/>
      <c r="F717" s="160">
        <f t="shared" si="22"/>
        <v>3333333</v>
      </c>
      <c r="G717" s="394">
        <f>G716+Bank3[[#This Row],[Money in/ (Money out)]]</f>
        <v>0</v>
      </c>
      <c r="I717" s="395">
        <f>IF(OR(C717="150 Directors advances", C717="120 accounts receivable", C717="720.2 Automobile - Insurance", C717="720.3 Automobile - License", C717="870.4 Rent - Insurance", C717="870.6 Rent - Property Tax", C717="870.7 Rent - Homeoffice", C717="870.9 Rent - Water"),
   0,
   IF(Dashboard!$F$5="Quick",
      IF(OR(C717="190 Automobile",C717="200 computer hardware",C717="210 Computer software",C717="220 Quickbooks software",C717="230 Office equipment",C717="240 Office furniture"),
         E717-(E717/(1+Dashboard!$F$4)),
         0
      ),
      IF(C717="750 Business promotion",
         E717-(E717/(1+4.793/100)),
         E717-(E717/(1+Dashboard!$F$4))
      )
   )
)</f>
        <v>0</v>
      </c>
      <c r="J717" s="40">
        <f>Bank3[[#This Row],[Money in/ (Money out)]]-Bank3[[#This Row],[GST/HST]]</f>
        <v>0</v>
      </c>
      <c r="L717" s="37">
        <f t="shared" si="23"/>
        <v>0</v>
      </c>
    </row>
    <row r="718" spans="4:12" x14ac:dyDescent="0.2">
      <c r="D718" s="416">
        <f>_xlfn.XLOOKUP(C:C,Table1[for Import to Bank Register dropdown],Table1[for Pivot],0,0,1)</f>
        <v>0</v>
      </c>
      <c r="E718" s="422"/>
      <c r="F718" s="160">
        <f t="shared" si="22"/>
        <v>3333333</v>
      </c>
      <c r="G718" s="394">
        <f>G717+Bank3[[#This Row],[Money in/ (Money out)]]</f>
        <v>0</v>
      </c>
      <c r="I718" s="395">
        <f>IF(OR(C718="150 Directors advances", C718="120 accounts receivable", C718="720.2 Automobile - Insurance", C718="720.3 Automobile - License", C718="870.4 Rent - Insurance", C718="870.6 Rent - Property Tax", C718="870.7 Rent - Homeoffice", C718="870.9 Rent - Water"),
   0,
   IF(Dashboard!$F$5="Quick",
      IF(OR(C718="190 Automobile",C718="200 computer hardware",C718="210 Computer software",C718="220 Quickbooks software",C718="230 Office equipment",C718="240 Office furniture"),
         E718-(E718/(1+Dashboard!$F$4)),
         0
      ),
      IF(C718="750 Business promotion",
         E718-(E718/(1+4.793/100)),
         E718-(E718/(1+Dashboard!$F$4))
      )
   )
)</f>
        <v>0</v>
      </c>
      <c r="J718" s="40">
        <f>Bank3[[#This Row],[Money in/ (Money out)]]-Bank3[[#This Row],[GST/HST]]</f>
        <v>0</v>
      </c>
      <c r="L718" s="37">
        <f t="shared" si="23"/>
        <v>0</v>
      </c>
    </row>
    <row r="719" spans="4:12" x14ac:dyDescent="0.2">
      <c r="D719" s="416">
        <f>_xlfn.XLOOKUP(C:C,Table1[for Import to Bank Register dropdown],Table1[for Pivot],0,0,1)</f>
        <v>0</v>
      </c>
      <c r="E719" s="422"/>
      <c r="F719" s="160">
        <f t="shared" si="22"/>
        <v>3333333</v>
      </c>
      <c r="G719" s="394">
        <f>G718+Bank3[[#This Row],[Money in/ (Money out)]]</f>
        <v>0</v>
      </c>
      <c r="I719" s="395">
        <f>IF(OR(C719="150 Directors advances", C719="120 accounts receivable", C719="720.2 Automobile - Insurance", C719="720.3 Automobile - License", C719="870.4 Rent - Insurance", C719="870.6 Rent - Property Tax", C719="870.7 Rent - Homeoffice", C719="870.9 Rent - Water"),
   0,
   IF(Dashboard!$F$5="Quick",
      IF(OR(C719="190 Automobile",C719="200 computer hardware",C719="210 Computer software",C719="220 Quickbooks software",C719="230 Office equipment",C719="240 Office furniture"),
         E719-(E719/(1+Dashboard!$F$4)),
         0
      ),
      IF(C719="750 Business promotion",
         E719-(E719/(1+4.793/100)),
         E719-(E719/(1+Dashboard!$F$4))
      )
   )
)</f>
        <v>0</v>
      </c>
      <c r="J719" s="40">
        <f>Bank3[[#This Row],[Money in/ (Money out)]]-Bank3[[#This Row],[GST/HST]]</f>
        <v>0</v>
      </c>
      <c r="L719" s="37">
        <f t="shared" si="23"/>
        <v>0</v>
      </c>
    </row>
    <row r="720" spans="4:12" x14ac:dyDescent="0.2">
      <c r="D720" s="416">
        <f>_xlfn.XLOOKUP(C:C,Table1[for Import to Bank Register dropdown],Table1[for Pivot],0,0,1)</f>
        <v>0</v>
      </c>
      <c r="E720" s="422"/>
      <c r="F720" s="160">
        <f t="shared" si="22"/>
        <v>3333333</v>
      </c>
      <c r="G720" s="394">
        <f>G719+Bank3[[#This Row],[Money in/ (Money out)]]</f>
        <v>0</v>
      </c>
      <c r="I720" s="395">
        <f>IF(OR(C720="150 Directors advances", C720="120 accounts receivable", C720="720.2 Automobile - Insurance", C720="720.3 Automobile - License", C720="870.4 Rent - Insurance", C720="870.6 Rent - Property Tax", C720="870.7 Rent - Homeoffice", C720="870.9 Rent - Water"),
   0,
   IF(Dashboard!$F$5="Quick",
      IF(OR(C720="190 Automobile",C720="200 computer hardware",C720="210 Computer software",C720="220 Quickbooks software",C720="230 Office equipment",C720="240 Office furniture"),
         E720-(E720/(1+Dashboard!$F$4)),
         0
      ),
      IF(C720="750 Business promotion",
         E720-(E720/(1+4.793/100)),
         E720-(E720/(1+Dashboard!$F$4))
      )
   )
)</f>
        <v>0</v>
      </c>
      <c r="J720" s="40">
        <f>Bank3[[#This Row],[Money in/ (Money out)]]-Bank3[[#This Row],[GST/HST]]</f>
        <v>0</v>
      </c>
      <c r="L720" s="37">
        <f t="shared" si="23"/>
        <v>0</v>
      </c>
    </row>
    <row r="721" spans="4:12" x14ac:dyDescent="0.2">
      <c r="D721" s="416">
        <f>_xlfn.XLOOKUP(C:C,Table1[for Import to Bank Register dropdown],Table1[for Pivot],0,0,1)</f>
        <v>0</v>
      </c>
      <c r="E721" s="422"/>
      <c r="F721" s="160">
        <f t="shared" si="22"/>
        <v>3333333</v>
      </c>
      <c r="G721" s="394">
        <f>G720+Bank3[[#This Row],[Money in/ (Money out)]]</f>
        <v>0</v>
      </c>
      <c r="I721" s="395">
        <f>IF(OR(C721="150 Directors advances", C721="120 accounts receivable", C721="720.2 Automobile - Insurance", C721="720.3 Automobile - License", C721="870.4 Rent - Insurance", C721="870.6 Rent - Property Tax", C721="870.7 Rent - Homeoffice", C721="870.9 Rent - Water"),
   0,
   IF(Dashboard!$F$5="Quick",
      IF(OR(C721="190 Automobile",C721="200 computer hardware",C721="210 Computer software",C721="220 Quickbooks software",C721="230 Office equipment",C721="240 Office furniture"),
         E721-(E721/(1+Dashboard!$F$4)),
         0
      ),
      IF(C721="750 Business promotion",
         E721-(E721/(1+4.793/100)),
         E721-(E721/(1+Dashboard!$F$4))
      )
   )
)</f>
        <v>0</v>
      </c>
      <c r="J721" s="40">
        <f>Bank3[[#This Row],[Money in/ (Money out)]]-Bank3[[#This Row],[GST/HST]]</f>
        <v>0</v>
      </c>
      <c r="L721" s="37">
        <f t="shared" si="23"/>
        <v>0</v>
      </c>
    </row>
    <row r="722" spans="4:12" x14ac:dyDescent="0.2">
      <c r="D722" s="416">
        <f>_xlfn.XLOOKUP(C:C,Table1[for Import to Bank Register dropdown],Table1[for Pivot],0,0,1)</f>
        <v>0</v>
      </c>
      <c r="E722" s="422"/>
      <c r="F722" s="160">
        <f t="shared" si="22"/>
        <v>3333333</v>
      </c>
      <c r="G722" s="394">
        <f>G721+Bank3[[#This Row],[Money in/ (Money out)]]</f>
        <v>0</v>
      </c>
      <c r="I722" s="395">
        <f>IF(OR(C722="150 Directors advances", C722="120 accounts receivable", C722="720.2 Automobile - Insurance", C722="720.3 Automobile - License", C722="870.4 Rent - Insurance", C722="870.6 Rent - Property Tax", C722="870.7 Rent - Homeoffice", C722="870.9 Rent - Water"),
   0,
   IF(Dashboard!$F$5="Quick",
      IF(OR(C722="190 Automobile",C722="200 computer hardware",C722="210 Computer software",C722="220 Quickbooks software",C722="230 Office equipment",C722="240 Office furniture"),
         E722-(E722/(1+Dashboard!$F$4)),
         0
      ),
      IF(C722="750 Business promotion",
         E722-(E722/(1+4.793/100)),
         E722-(E722/(1+Dashboard!$F$4))
      )
   )
)</f>
        <v>0</v>
      </c>
      <c r="J722" s="40">
        <f>Bank3[[#This Row],[Money in/ (Money out)]]-Bank3[[#This Row],[GST/HST]]</f>
        <v>0</v>
      </c>
      <c r="L722" s="37">
        <f t="shared" si="23"/>
        <v>0</v>
      </c>
    </row>
    <row r="723" spans="4:12" x14ac:dyDescent="0.2">
      <c r="D723" s="416">
        <f>_xlfn.XLOOKUP(C:C,Table1[for Import to Bank Register dropdown],Table1[for Pivot],0,0,1)</f>
        <v>0</v>
      </c>
      <c r="E723" s="422"/>
      <c r="F723" s="160">
        <f t="shared" si="22"/>
        <v>3333333</v>
      </c>
      <c r="G723" s="394">
        <f>G722+Bank3[[#This Row],[Money in/ (Money out)]]</f>
        <v>0</v>
      </c>
      <c r="I723" s="395">
        <f>IF(OR(C723="150 Directors advances", C723="120 accounts receivable", C723="720.2 Automobile - Insurance", C723="720.3 Automobile - License", C723="870.4 Rent - Insurance", C723="870.6 Rent - Property Tax", C723="870.7 Rent - Homeoffice", C723="870.9 Rent - Water"),
   0,
   IF(Dashboard!$F$5="Quick",
      IF(OR(C723="190 Automobile",C723="200 computer hardware",C723="210 Computer software",C723="220 Quickbooks software",C723="230 Office equipment",C723="240 Office furniture"),
         E723-(E723/(1+Dashboard!$F$4)),
         0
      ),
      IF(C723="750 Business promotion",
         E723-(E723/(1+4.793/100)),
         E723-(E723/(1+Dashboard!$F$4))
      )
   )
)</f>
        <v>0</v>
      </c>
      <c r="J723" s="40">
        <f>Bank3[[#This Row],[Money in/ (Money out)]]-Bank3[[#This Row],[GST/HST]]</f>
        <v>0</v>
      </c>
      <c r="L723" s="37">
        <f t="shared" si="23"/>
        <v>0</v>
      </c>
    </row>
    <row r="724" spans="4:12" x14ac:dyDescent="0.2">
      <c r="D724" s="416">
        <f>_xlfn.XLOOKUP(C:C,Table1[for Import to Bank Register dropdown],Table1[for Pivot],0,0,1)</f>
        <v>0</v>
      </c>
      <c r="E724" s="422"/>
      <c r="F724" s="160">
        <f t="shared" si="22"/>
        <v>3333333</v>
      </c>
      <c r="G724" s="394">
        <f>G723+Bank3[[#This Row],[Money in/ (Money out)]]</f>
        <v>0</v>
      </c>
      <c r="I724" s="395">
        <f>IF(OR(C724="150 Directors advances", C724="120 accounts receivable", C724="720.2 Automobile - Insurance", C724="720.3 Automobile - License", C724="870.4 Rent - Insurance", C724="870.6 Rent - Property Tax", C724="870.7 Rent - Homeoffice", C724="870.9 Rent - Water"),
   0,
   IF(Dashboard!$F$5="Quick",
      IF(OR(C724="190 Automobile",C724="200 computer hardware",C724="210 Computer software",C724="220 Quickbooks software",C724="230 Office equipment",C724="240 Office furniture"),
         E724-(E724/(1+Dashboard!$F$4)),
         0
      ),
      IF(C724="750 Business promotion",
         E724-(E724/(1+4.793/100)),
         E724-(E724/(1+Dashboard!$F$4))
      )
   )
)</f>
        <v>0</v>
      </c>
      <c r="J724" s="40">
        <f>Bank3[[#This Row],[Money in/ (Money out)]]-Bank3[[#This Row],[GST/HST]]</f>
        <v>0</v>
      </c>
      <c r="L724" s="37">
        <f t="shared" si="23"/>
        <v>0</v>
      </c>
    </row>
    <row r="725" spans="4:12" x14ac:dyDescent="0.2">
      <c r="D725" s="416">
        <f>_xlfn.XLOOKUP(C:C,Table1[for Import to Bank Register dropdown],Table1[for Pivot],0,0,1)</f>
        <v>0</v>
      </c>
      <c r="E725" s="422"/>
      <c r="F725" s="160">
        <f t="shared" si="22"/>
        <v>3333333</v>
      </c>
      <c r="G725" s="394">
        <f>G724+Bank3[[#This Row],[Money in/ (Money out)]]</f>
        <v>0</v>
      </c>
      <c r="I725" s="395">
        <f>IF(OR(C725="150 Directors advances", C725="120 accounts receivable", C725="720.2 Automobile - Insurance", C725="720.3 Automobile - License", C725="870.4 Rent - Insurance", C725="870.6 Rent - Property Tax", C725="870.7 Rent - Homeoffice", C725="870.9 Rent - Water"),
   0,
   IF(Dashboard!$F$5="Quick",
      IF(OR(C725="190 Automobile",C725="200 computer hardware",C725="210 Computer software",C725="220 Quickbooks software",C725="230 Office equipment",C725="240 Office furniture"),
         E725-(E725/(1+Dashboard!$F$4)),
         0
      ),
      IF(C725="750 Business promotion",
         E725-(E725/(1+4.793/100)),
         E725-(E725/(1+Dashboard!$F$4))
      )
   )
)</f>
        <v>0</v>
      </c>
      <c r="J725" s="40">
        <f>Bank3[[#This Row],[Money in/ (Money out)]]-Bank3[[#This Row],[GST/HST]]</f>
        <v>0</v>
      </c>
      <c r="L725" s="37">
        <f t="shared" si="23"/>
        <v>0</v>
      </c>
    </row>
    <row r="726" spans="4:12" x14ac:dyDescent="0.2">
      <c r="D726" s="416">
        <f>_xlfn.XLOOKUP(C:C,Table1[for Import to Bank Register dropdown],Table1[for Pivot],0,0,1)</f>
        <v>0</v>
      </c>
      <c r="E726" s="422"/>
      <c r="F726" s="160">
        <f t="shared" si="22"/>
        <v>3333333</v>
      </c>
      <c r="G726" s="394">
        <f>G725+Bank3[[#This Row],[Money in/ (Money out)]]</f>
        <v>0</v>
      </c>
      <c r="I726" s="395">
        <f>IF(OR(C726="150 Directors advances", C726="120 accounts receivable", C726="720.2 Automobile - Insurance", C726="720.3 Automobile - License", C726="870.4 Rent - Insurance", C726="870.6 Rent - Property Tax", C726="870.7 Rent - Homeoffice", C726="870.9 Rent - Water"),
   0,
   IF(Dashboard!$F$5="Quick",
      IF(OR(C726="190 Automobile",C726="200 computer hardware",C726="210 Computer software",C726="220 Quickbooks software",C726="230 Office equipment",C726="240 Office furniture"),
         E726-(E726/(1+Dashboard!$F$4)),
         0
      ),
      IF(C726="750 Business promotion",
         E726-(E726/(1+4.793/100)),
         E726-(E726/(1+Dashboard!$F$4))
      )
   )
)</f>
        <v>0</v>
      </c>
      <c r="J726" s="40">
        <f>Bank3[[#This Row],[Money in/ (Money out)]]-Bank3[[#This Row],[GST/HST]]</f>
        <v>0</v>
      </c>
      <c r="L726" s="37">
        <f t="shared" si="23"/>
        <v>0</v>
      </c>
    </row>
    <row r="727" spans="4:12" x14ac:dyDescent="0.2">
      <c r="D727" s="416">
        <f>_xlfn.XLOOKUP(C:C,Table1[for Import to Bank Register dropdown],Table1[for Pivot],0,0,1)</f>
        <v>0</v>
      </c>
      <c r="E727" s="422"/>
      <c r="F727" s="160">
        <f t="shared" si="22"/>
        <v>3333333</v>
      </c>
      <c r="G727" s="394">
        <f>G726+Bank3[[#This Row],[Money in/ (Money out)]]</f>
        <v>0</v>
      </c>
      <c r="I727" s="395">
        <f>IF(OR(C727="150 Directors advances", C727="120 accounts receivable", C727="720.2 Automobile - Insurance", C727="720.3 Automobile - License", C727="870.4 Rent - Insurance", C727="870.6 Rent - Property Tax", C727="870.7 Rent - Homeoffice", C727="870.9 Rent - Water"),
   0,
   IF(Dashboard!$F$5="Quick",
      IF(OR(C727="190 Automobile",C727="200 computer hardware",C727="210 Computer software",C727="220 Quickbooks software",C727="230 Office equipment",C727="240 Office furniture"),
         E727-(E727/(1+Dashboard!$F$4)),
         0
      ),
      IF(C727="750 Business promotion",
         E727-(E727/(1+4.793/100)),
         E727-(E727/(1+Dashboard!$F$4))
      )
   )
)</f>
        <v>0</v>
      </c>
      <c r="J727" s="40">
        <f>Bank3[[#This Row],[Money in/ (Money out)]]-Bank3[[#This Row],[GST/HST]]</f>
        <v>0</v>
      </c>
      <c r="L727" s="37">
        <f t="shared" si="23"/>
        <v>0</v>
      </c>
    </row>
    <row r="728" spans="4:12" x14ac:dyDescent="0.2">
      <c r="D728" s="416">
        <f>_xlfn.XLOOKUP(C:C,Table1[for Import to Bank Register dropdown],Table1[for Pivot],0,0,1)</f>
        <v>0</v>
      </c>
      <c r="E728" s="422"/>
      <c r="F728" s="160">
        <f t="shared" si="22"/>
        <v>3333333</v>
      </c>
      <c r="G728" s="394">
        <f>G727+Bank3[[#This Row],[Money in/ (Money out)]]</f>
        <v>0</v>
      </c>
      <c r="I728" s="395">
        <f>IF(OR(C728="150 Directors advances", C728="120 accounts receivable", C728="720.2 Automobile - Insurance", C728="720.3 Automobile - License", C728="870.4 Rent - Insurance", C728="870.6 Rent - Property Tax", C728="870.7 Rent - Homeoffice", C728="870.9 Rent - Water"),
   0,
   IF(Dashboard!$F$5="Quick",
      IF(OR(C728="190 Automobile",C728="200 computer hardware",C728="210 Computer software",C728="220 Quickbooks software",C728="230 Office equipment",C728="240 Office furniture"),
         E728-(E728/(1+Dashboard!$F$4)),
         0
      ),
      IF(C728="750 Business promotion",
         E728-(E728/(1+4.793/100)),
         E728-(E728/(1+Dashboard!$F$4))
      )
   )
)</f>
        <v>0</v>
      </c>
      <c r="J728" s="40">
        <f>Bank3[[#This Row],[Money in/ (Money out)]]-Bank3[[#This Row],[GST/HST]]</f>
        <v>0</v>
      </c>
      <c r="L728" s="37">
        <f t="shared" si="23"/>
        <v>0</v>
      </c>
    </row>
    <row r="729" spans="4:12" x14ac:dyDescent="0.2">
      <c r="D729" s="416">
        <f>_xlfn.XLOOKUP(C:C,Table1[for Import to Bank Register dropdown],Table1[for Pivot],0,0,1)</f>
        <v>0</v>
      </c>
      <c r="E729" s="422"/>
      <c r="F729" s="160">
        <f t="shared" si="22"/>
        <v>3333333</v>
      </c>
      <c r="G729" s="394">
        <f>G728+Bank3[[#This Row],[Money in/ (Money out)]]</f>
        <v>0</v>
      </c>
      <c r="I729" s="395">
        <f>IF(OR(C729="150 Directors advances", C729="120 accounts receivable", C729="720.2 Automobile - Insurance", C729="720.3 Automobile - License", C729="870.4 Rent - Insurance", C729="870.6 Rent - Property Tax", C729="870.7 Rent - Homeoffice", C729="870.9 Rent - Water"),
   0,
   IF(Dashboard!$F$5="Quick",
      IF(OR(C729="190 Automobile",C729="200 computer hardware",C729="210 Computer software",C729="220 Quickbooks software",C729="230 Office equipment",C729="240 Office furniture"),
         E729-(E729/(1+Dashboard!$F$4)),
         0
      ),
      IF(C729="750 Business promotion",
         E729-(E729/(1+4.793/100)),
         E729-(E729/(1+Dashboard!$F$4))
      )
   )
)</f>
        <v>0</v>
      </c>
      <c r="J729" s="40">
        <f>Bank3[[#This Row],[Money in/ (Money out)]]-Bank3[[#This Row],[GST/HST]]</f>
        <v>0</v>
      </c>
      <c r="L729" s="37">
        <f t="shared" si="23"/>
        <v>0</v>
      </c>
    </row>
    <row r="730" spans="4:12" x14ac:dyDescent="0.2">
      <c r="D730" s="416">
        <f>_xlfn.XLOOKUP(C:C,Table1[for Import to Bank Register dropdown],Table1[for Pivot],0,0,1)</f>
        <v>0</v>
      </c>
      <c r="E730" s="422"/>
      <c r="F730" s="160">
        <f t="shared" si="22"/>
        <v>3333333</v>
      </c>
      <c r="G730" s="394">
        <f>G729+Bank3[[#This Row],[Money in/ (Money out)]]</f>
        <v>0</v>
      </c>
      <c r="I730" s="395">
        <f>IF(OR(C730="150 Directors advances", C730="120 accounts receivable", C730="720.2 Automobile - Insurance", C730="720.3 Automobile - License", C730="870.4 Rent - Insurance", C730="870.6 Rent - Property Tax", C730="870.7 Rent - Homeoffice", C730="870.9 Rent - Water"),
   0,
   IF(Dashboard!$F$5="Quick",
      IF(OR(C730="190 Automobile",C730="200 computer hardware",C730="210 Computer software",C730="220 Quickbooks software",C730="230 Office equipment",C730="240 Office furniture"),
         E730-(E730/(1+Dashboard!$F$4)),
         0
      ),
      IF(C730="750 Business promotion",
         E730-(E730/(1+4.793/100)),
         E730-(E730/(1+Dashboard!$F$4))
      )
   )
)</f>
        <v>0</v>
      </c>
      <c r="J730" s="40">
        <f>Bank3[[#This Row],[Money in/ (Money out)]]-Bank3[[#This Row],[GST/HST]]</f>
        <v>0</v>
      </c>
      <c r="L730" s="37">
        <f t="shared" si="23"/>
        <v>0</v>
      </c>
    </row>
    <row r="731" spans="4:12" x14ac:dyDescent="0.2">
      <c r="D731" s="416">
        <f>_xlfn.XLOOKUP(C:C,Table1[for Import to Bank Register dropdown],Table1[for Pivot],0,0,1)</f>
        <v>0</v>
      </c>
      <c r="E731" s="422"/>
      <c r="F731" s="160">
        <f t="shared" si="22"/>
        <v>3333333</v>
      </c>
      <c r="G731" s="394">
        <f>G730+Bank3[[#This Row],[Money in/ (Money out)]]</f>
        <v>0</v>
      </c>
      <c r="I731" s="395">
        <f>IF(OR(C731="150 Directors advances", C731="120 accounts receivable", C731="720.2 Automobile - Insurance", C731="720.3 Automobile - License", C731="870.4 Rent - Insurance", C731="870.6 Rent - Property Tax", C731="870.7 Rent - Homeoffice", C731="870.9 Rent - Water"),
   0,
   IF(Dashboard!$F$5="Quick",
      IF(OR(C731="190 Automobile",C731="200 computer hardware",C731="210 Computer software",C731="220 Quickbooks software",C731="230 Office equipment",C731="240 Office furniture"),
         E731-(E731/(1+Dashboard!$F$4)),
         0
      ),
      IF(C731="750 Business promotion",
         E731-(E731/(1+4.793/100)),
         E731-(E731/(1+Dashboard!$F$4))
      )
   )
)</f>
        <v>0</v>
      </c>
      <c r="J731" s="40">
        <f>Bank3[[#This Row],[Money in/ (Money out)]]-Bank3[[#This Row],[GST/HST]]</f>
        <v>0</v>
      </c>
      <c r="L731" s="37">
        <f t="shared" si="23"/>
        <v>0</v>
      </c>
    </row>
    <row r="732" spans="4:12" x14ac:dyDescent="0.2">
      <c r="D732" s="416">
        <f>_xlfn.XLOOKUP(C:C,Table1[for Import to Bank Register dropdown],Table1[for Pivot],0,0,1)</f>
        <v>0</v>
      </c>
      <c r="E732" s="422"/>
      <c r="F732" s="160">
        <f t="shared" si="22"/>
        <v>3333333</v>
      </c>
      <c r="G732" s="394">
        <f>G731+Bank3[[#This Row],[Money in/ (Money out)]]</f>
        <v>0</v>
      </c>
      <c r="I732" s="395">
        <f>IF(OR(C732="150 Directors advances", C732="120 accounts receivable", C732="720.2 Automobile - Insurance", C732="720.3 Automobile - License", C732="870.4 Rent - Insurance", C732="870.6 Rent - Property Tax", C732="870.7 Rent - Homeoffice", C732="870.9 Rent - Water"),
   0,
   IF(Dashboard!$F$5="Quick",
      IF(OR(C732="190 Automobile",C732="200 computer hardware",C732="210 Computer software",C732="220 Quickbooks software",C732="230 Office equipment",C732="240 Office furniture"),
         E732-(E732/(1+Dashboard!$F$4)),
         0
      ),
      IF(C732="750 Business promotion",
         E732-(E732/(1+4.793/100)),
         E732-(E732/(1+Dashboard!$F$4))
      )
   )
)</f>
        <v>0</v>
      </c>
      <c r="J732" s="40">
        <f>Bank3[[#This Row],[Money in/ (Money out)]]-Bank3[[#This Row],[GST/HST]]</f>
        <v>0</v>
      </c>
      <c r="L732" s="37">
        <f t="shared" si="23"/>
        <v>0</v>
      </c>
    </row>
    <row r="733" spans="4:12" x14ac:dyDescent="0.2">
      <c r="D733" s="416">
        <f>_xlfn.XLOOKUP(C:C,Table1[for Import to Bank Register dropdown],Table1[for Pivot],0,0,1)</f>
        <v>0</v>
      </c>
      <c r="E733" s="422"/>
      <c r="F733" s="160">
        <f t="shared" si="22"/>
        <v>3333333</v>
      </c>
      <c r="G733" s="394">
        <f>G732+Bank3[[#This Row],[Money in/ (Money out)]]</f>
        <v>0</v>
      </c>
      <c r="I733" s="395">
        <f>IF(OR(C733="150 Directors advances", C733="120 accounts receivable", C733="720.2 Automobile - Insurance", C733="720.3 Automobile - License", C733="870.4 Rent - Insurance", C733="870.6 Rent - Property Tax", C733="870.7 Rent - Homeoffice", C733="870.9 Rent - Water"),
   0,
   IF(Dashboard!$F$5="Quick",
      IF(OR(C733="190 Automobile",C733="200 computer hardware",C733="210 Computer software",C733="220 Quickbooks software",C733="230 Office equipment",C733="240 Office furniture"),
         E733-(E733/(1+Dashboard!$F$4)),
         0
      ),
      IF(C733="750 Business promotion",
         E733-(E733/(1+4.793/100)),
         E733-(E733/(1+Dashboard!$F$4))
      )
   )
)</f>
        <v>0</v>
      </c>
      <c r="J733" s="40">
        <f>Bank3[[#This Row],[Money in/ (Money out)]]-Bank3[[#This Row],[GST/HST]]</f>
        <v>0</v>
      </c>
      <c r="L733" s="37">
        <f t="shared" si="23"/>
        <v>0</v>
      </c>
    </row>
    <row r="734" spans="4:12" x14ac:dyDescent="0.2">
      <c r="D734" s="416">
        <f>_xlfn.XLOOKUP(C:C,Table1[for Import to Bank Register dropdown],Table1[for Pivot],0,0,1)</f>
        <v>0</v>
      </c>
      <c r="E734" s="422"/>
      <c r="F734" s="160">
        <f t="shared" si="22"/>
        <v>3333333</v>
      </c>
      <c r="G734" s="394">
        <f>G733+Bank3[[#This Row],[Money in/ (Money out)]]</f>
        <v>0</v>
      </c>
      <c r="I734" s="395">
        <f>IF(OR(C734="150 Directors advances", C734="120 accounts receivable", C734="720.2 Automobile - Insurance", C734="720.3 Automobile - License", C734="870.4 Rent - Insurance", C734="870.6 Rent - Property Tax", C734="870.7 Rent - Homeoffice", C734="870.9 Rent - Water"),
   0,
   IF(Dashboard!$F$5="Quick",
      IF(OR(C734="190 Automobile",C734="200 computer hardware",C734="210 Computer software",C734="220 Quickbooks software",C734="230 Office equipment",C734="240 Office furniture"),
         E734-(E734/(1+Dashboard!$F$4)),
         0
      ),
      IF(C734="750 Business promotion",
         E734-(E734/(1+4.793/100)),
         E734-(E734/(1+Dashboard!$F$4))
      )
   )
)</f>
        <v>0</v>
      </c>
      <c r="J734" s="40">
        <f>Bank3[[#This Row],[Money in/ (Money out)]]-Bank3[[#This Row],[GST/HST]]</f>
        <v>0</v>
      </c>
      <c r="L734" s="37">
        <f t="shared" si="23"/>
        <v>0</v>
      </c>
    </row>
    <row r="735" spans="4:12" x14ac:dyDescent="0.2">
      <c r="D735" s="416">
        <f>_xlfn.XLOOKUP(C:C,Table1[for Import to Bank Register dropdown],Table1[for Pivot],0,0,1)</f>
        <v>0</v>
      </c>
      <c r="E735" s="422"/>
      <c r="F735" s="160">
        <f t="shared" si="22"/>
        <v>3333333</v>
      </c>
      <c r="G735" s="394">
        <f>G734+Bank3[[#This Row],[Money in/ (Money out)]]</f>
        <v>0</v>
      </c>
      <c r="I735" s="395">
        <f>IF(OR(C735="150 Directors advances", C735="120 accounts receivable", C735="720.2 Automobile - Insurance", C735="720.3 Automobile - License", C735="870.4 Rent - Insurance", C735="870.6 Rent - Property Tax", C735="870.7 Rent - Homeoffice", C735="870.9 Rent - Water"),
   0,
   IF(Dashboard!$F$5="Quick",
      IF(OR(C735="190 Automobile",C735="200 computer hardware",C735="210 Computer software",C735="220 Quickbooks software",C735="230 Office equipment",C735="240 Office furniture"),
         E735-(E735/(1+Dashboard!$F$4)),
         0
      ),
      IF(C735="750 Business promotion",
         E735-(E735/(1+4.793/100)),
         E735-(E735/(1+Dashboard!$F$4))
      )
   )
)</f>
        <v>0</v>
      </c>
      <c r="J735" s="40">
        <f>Bank3[[#This Row],[Money in/ (Money out)]]-Bank3[[#This Row],[GST/HST]]</f>
        <v>0</v>
      </c>
      <c r="L735" s="37">
        <f t="shared" si="23"/>
        <v>0</v>
      </c>
    </row>
    <row r="736" spans="4:12" x14ac:dyDescent="0.2">
      <c r="D736" s="416">
        <f>_xlfn.XLOOKUP(C:C,Table1[for Import to Bank Register dropdown],Table1[for Pivot],0,0,1)</f>
        <v>0</v>
      </c>
      <c r="E736" s="422"/>
      <c r="F736" s="160">
        <f t="shared" si="22"/>
        <v>3333333</v>
      </c>
      <c r="G736" s="394">
        <f>G735+Bank3[[#This Row],[Money in/ (Money out)]]</f>
        <v>0</v>
      </c>
      <c r="I736" s="395">
        <f>IF(OR(C736="150 Directors advances", C736="120 accounts receivable", C736="720.2 Automobile - Insurance", C736="720.3 Automobile - License", C736="870.4 Rent - Insurance", C736="870.6 Rent - Property Tax", C736="870.7 Rent - Homeoffice", C736="870.9 Rent - Water"),
   0,
   IF(Dashboard!$F$5="Quick",
      IF(OR(C736="190 Automobile",C736="200 computer hardware",C736="210 Computer software",C736="220 Quickbooks software",C736="230 Office equipment",C736="240 Office furniture"),
         E736-(E736/(1+Dashboard!$F$4)),
         0
      ),
      IF(C736="750 Business promotion",
         E736-(E736/(1+4.793/100)),
         E736-(E736/(1+Dashboard!$F$4))
      )
   )
)</f>
        <v>0</v>
      </c>
      <c r="J736" s="40">
        <f>Bank3[[#This Row],[Money in/ (Money out)]]-Bank3[[#This Row],[GST/HST]]</f>
        <v>0</v>
      </c>
      <c r="L736" s="37">
        <f t="shared" si="23"/>
        <v>0</v>
      </c>
    </row>
    <row r="737" spans="4:12" x14ac:dyDescent="0.2">
      <c r="D737" s="416">
        <f>_xlfn.XLOOKUP(C:C,Table1[for Import to Bank Register dropdown],Table1[for Pivot],0,0,1)</f>
        <v>0</v>
      </c>
      <c r="E737" s="422"/>
      <c r="F737" s="160">
        <f t="shared" si="22"/>
        <v>3333333</v>
      </c>
      <c r="G737" s="394">
        <f>G736+Bank3[[#This Row],[Money in/ (Money out)]]</f>
        <v>0</v>
      </c>
      <c r="I737" s="395">
        <f>IF(OR(C737="150 Directors advances", C737="120 accounts receivable", C737="720.2 Automobile - Insurance", C737="720.3 Automobile - License", C737="870.4 Rent - Insurance", C737="870.6 Rent - Property Tax", C737="870.7 Rent - Homeoffice", C737="870.9 Rent - Water"),
   0,
   IF(Dashboard!$F$5="Quick",
      IF(OR(C737="190 Automobile",C737="200 computer hardware",C737="210 Computer software",C737="220 Quickbooks software",C737="230 Office equipment",C737="240 Office furniture"),
         E737-(E737/(1+Dashboard!$F$4)),
         0
      ),
      IF(C737="750 Business promotion",
         E737-(E737/(1+4.793/100)),
         E737-(E737/(1+Dashboard!$F$4))
      )
   )
)</f>
        <v>0</v>
      </c>
      <c r="J737" s="40">
        <f>Bank3[[#This Row],[Money in/ (Money out)]]-Bank3[[#This Row],[GST/HST]]</f>
        <v>0</v>
      </c>
      <c r="L737" s="37">
        <f t="shared" si="23"/>
        <v>0</v>
      </c>
    </row>
    <row r="738" spans="4:12" x14ac:dyDescent="0.2">
      <c r="D738" s="416">
        <f>_xlfn.XLOOKUP(C:C,Table1[for Import to Bank Register dropdown],Table1[for Pivot],0,0,1)</f>
        <v>0</v>
      </c>
      <c r="E738" s="422"/>
      <c r="F738" s="160">
        <f t="shared" si="22"/>
        <v>3333333</v>
      </c>
      <c r="G738" s="394">
        <f>G737+Bank3[[#This Row],[Money in/ (Money out)]]</f>
        <v>0</v>
      </c>
      <c r="I738" s="395">
        <f>IF(OR(C738="150 Directors advances", C738="120 accounts receivable", C738="720.2 Automobile - Insurance", C738="720.3 Automobile - License", C738="870.4 Rent - Insurance", C738="870.6 Rent - Property Tax", C738="870.7 Rent - Homeoffice", C738="870.9 Rent - Water"),
   0,
   IF(Dashboard!$F$5="Quick",
      IF(OR(C738="190 Automobile",C738="200 computer hardware",C738="210 Computer software",C738="220 Quickbooks software",C738="230 Office equipment",C738="240 Office furniture"),
         E738-(E738/(1+Dashboard!$F$4)),
         0
      ),
      IF(C738="750 Business promotion",
         E738-(E738/(1+4.793/100)),
         E738-(E738/(1+Dashboard!$F$4))
      )
   )
)</f>
        <v>0</v>
      </c>
      <c r="J738" s="40">
        <f>Bank3[[#This Row],[Money in/ (Money out)]]-Bank3[[#This Row],[GST/HST]]</f>
        <v>0</v>
      </c>
      <c r="L738" s="37">
        <f t="shared" si="23"/>
        <v>0</v>
      </c>
    </row>
    <row r="739" spans="4:12" x14ac:dyDescent="0.2">
      <c r="D739" s="416">
        <f>_xlfn.XLOOKUP(C:C,Table1[for Import to Bank Register dropdown],Table1[for Pivot],0,0,1)</f>
        <v>0</v>
      </c>
      <c r="E739" s="422"/>
      <c r="F739" s="160">
        <f t="shared" si="22"/>
        <v>3333333</v>
      </c>
      <c r="G739" s="394">
        <f>G738+Bank3[[#This Row],[Money in/ (Money out)]]</f>
        <v>0</v>
      </c>
      <c r="I739" s="395">
        <f>IF(OR(C739="150 Directors advances", C739="120 accounts receivable", C739="720.2 Automobile - Insurance", C739="720.3 Automobile - License", C739="870.4 Rent - Insurance", C739="870.6 Rent - Property Tax", C739="870.7 Rent - Homeoffice", C739="870.9 Rent - Water"),
   0,
   IF(Dashboard!$F$5="Quick",
      IF(OR(C739="190 Automobile",C739="200 computer hardware",C739="210 Computer software",C739="220 Quickbooks software",C739="230 Office equipment",C739="240 Office furniture"),
         E739-(E739/(1+Dashboard!$F$4)),
         0
      ),
      IF(C739="750 Business promotion",
         E739-(E739/(1+4.793/100)),
         E739-(E739/(1+Dashboard!$F$4))
      )
   )
)</f>
        <v>0</v>
      </c>
      <c r="J739" s="40">
        <f>Bank3[[#This Row],[Money in/ (Money out)]]-Bank3[[#This Row],[GST/HST]]</f>
        <v>0</v>
      </c>
      <c r="L739" s="37">
        <f t="shared" si="23"/>
        <v>0</v>
      </c>
    </row>
    <row r="740" spans="4:12" x14ac:dyDescent="0.2">
      <c r="D740" s="416">
        <f>_xlfn.XLOOKUP(C:C,Table1[for Import to Bank Register dropdown],Table1[for Pivot],0,0,1)</f>
        <v>0</v>
      </c>
      <c r="E740" s="422"/>
      <c r="F740" s="160">
        <f t="shared" si="22"/>
        <v>3333333</v>
      </c>
      <c r="G740" s="394">
        <f>G739+Bank3[[#This Row],[Money in/ (Money out)]]</f>
        <v>0</v>
      </c>
      <c r="I740" s="395">
        <f>IF(OR(C740="150 Directors advances", C740="120 accounts receivable", C740="720.2 Automobile - Insurance", C740="720.3 Automobile - License", C740="870.4 Rent - Insurance", C740="870.6 Rent - Property Tax", C740="870.7 Rent - Homeoffice", C740="870.9 Rent - Water"),
   0,
   IF(Dashboard!$F$5="Quick",
      IF(OR(C740="190 Automobile",C740="200 computer hardware",C740="210 Computer software",C740="220 Quickbooks software",C740="230 Office equipment",C740="240 Office furniture"),
         E740-(E740/(1+Dashboard!$F$4)),
         0
      ),
      IF(C740="750 Business promotion",
         E740-(E740/(1+4.793/100)),
         E740-(E740/(1+Dashboard!$F$4))
      )
   )
)</f>
        <v>0</v>
      </c>
      <c r="J740" s="40">
        <f>Bank3[[#This Row],[Money in/ (Money out)]]-Bank3[[#This Row],[GST/HST]]</f>
        <v>0</v>
      </c>
      <c r="L740" s="37">
        <f t="shared" si="23"/>
        <v>0</v>
      </c>
    </row>
    <row r="741" spans="4:12" x14ac:dyDescent="0.2">
      <c r="D741" s="416">
        <f>_xlfn.XLOOKUP(C:C,Table1[for Import to Bank Register dropdown],Table1[for Pivot],0,0,1)</f>
        <v>0</v>
      </c>
      <c r="E741" s="422"/>
      <c r="F741" s="160">
        <f t="shared" si="22"/>
        <v>3333333</v>
      </c>
      <c r="G741" s="394">
        <f>G740+Bank3[[#This Row],[Money in/ (Money out)]]</f>
        <v>0</v>
      </c>
      <c r="I741" s="395">
        <f>IF(OR(C741="150 Directors advances", C741="120 accounts receivable", C741="720.2 Automobile - Insurance", C741="720.3 Automobile - License", C741="870.4 Rent - Insurance", C741="870.6 Rent - Property Tax", C741="870.7 Rent - Homeoffice", C741="870.9 Rent - Water"),
   0,
   IF(Dashboard!$F$5="Quick",
      IF(OR(C741="190 Automobile",C741="200 computer hardware",C741="210 Computer software",C741="220 Quickbooks software",C741="230 Office equipment",C741="240 Office furniture"),
         E741-(E741/(1+Dashboard!$F$4)),
         0
      ),
      IF(C741="750 Business promotion",
         E741-(E741/(1+4.793/100)),
         E741-(E741/(1+Dashboard!$F$4))
      )
   )
)</f>
        <v>0</v>
      </c>
      <c r="J741" s="40">
        <f>Bank3[[#This Row],[Money in/ (Money out)]]-Bank3[[#This Row],[GST/HST]]</f>
        <v>0</v>
      </c>
      <c r="L741" s="37">
        <f t="shared" si="23"/>
        <v>0</v>
      </c>
    </row>
    <row r="742" spans="4:12" x14ac:dyDescent="0.2">
      <c r="D742" s="416">
        <f>_xlfn.XLOOKUP(C:C,Table1[for Import to Bank Register dropdown],Table1[for Pivot],0,0,1)</f>
        <v>0</v>
      </c>
      <c r="E742" s="422"/>
      <c r="F742" s="160">
        <f t="shared" si="22"/>
        <v>3333333</v>
      </c>
      <c r="G742" s="394">
        <f>G741+Bank3[[#This Row],[Money in/ (Money out)]]</f>
        <v>0</v>
      </c>
      <c r="I742" s="395">
        <f>IF(OR(C742="150 Directors advances", C742="120 accounts receivable", C742="720.2 Automobile - Insurance", C742="720.3 Automobile - License", C742="870.4 Rent - Insurance", C742="870.6 Rent - Property Tax", C742="870.7 Rent - Homeoffice", C742="870.9 Rent - Water"),
   0,
   IF(Dashboard!$F$5="Quick",
      IF(OR(C742="190 Automobile",C742="200 computer hardware",C742="210 Computer software",C742="220 Quickbooks software",C742="230 Office equipment",C742="240 Office furniture"),
         E742-(E742/(1+Dashboard!$F$4)),
         0
      ),
      IF(C742="750 Business promotion",
         E742-(E742/(1+4.793/100)),
         E742-(E742/(1+Dashboard!$F$4))
      )
   )
)</f>
        <v>0</v>
      </c>
      <c r="J742" s="40">
        <f>Bank3[[#This Row],[Money in/ (Money out)]]-Bank3[[#This Row],[GST/HST]]</f>
        <v>0</v>
      </c>
      <c r="L742" s="37">
        <f t="shared" si="23"/>
        <v>0</v>
      </c>
    </row>
    <row r="743" spans="4:12" x14ac:dyDescent="0.2">
      <c r="D743" s="416">
        <f>_xlfn.XLOOKUP(C:C,Table1[for Import to Bank Register dropdown],Table1[for Pivot],0,0,1)</f>
        <v>0</v>
      </c>
      <c r="E743" s="422"/>
      <c r="F743" s="160">
        <f t="shared" si="22"/>
        <v>3333333</v>
      </c>
      <c r="G743" s="394">
        <f>G742+Bank3[[#This Row],[Money in/ (Money out)]]</f>
        <v>0</v>
      </c>
      <c r="I743" s="395">
        <f>IF(OR(C743="150 Directors advances", C743="120 accounts receivable", C743="720.2 Automobile - Insurance", C743="720.3 Automobile - License", C743="870.4 Rent - Insurance", C743="870.6 Rent - Property Tax", C743="870.7 Rent - Homeoffice", C743="870.9 Rent - Water"),
   0,
   IF(Dashboard!$F$5="Quick",
      IF(OR(C743="190 Automobile",C743="200 computer hardware",C743="210 Computer software",C743="220 Quickbooks software",C743="230 Office equipment",C743="240 Office furniture"),
         E743-(E743/(1+Dashboard!$F$4)),
         0
      ),
      IF(C743="750 Business promotion",
         E743-(E743/(1+4.793/100)),
         E743-(E743/(1+Dashboard!$F$4))
      )
   )
)</f>
        <v>0</v>
      </c>
      <c r="J743" s="40">
        <f>Bank3[[#This Row],[Money in/ (Money out)]]-Bank3[[#This Row],[GST/HST]]</f>
        <v>0</v>
      </c>
      <c r="L743" s="37">
        <f t="shared" si="23"/>
        <v>0</v>
      </c>
    </row>
    <row r="744" spans="4:12" x14ac:dyDescent="0.2">
      <c r="D744" s="416">
        <f>_xlfn.XLOOKUP(C:C,Table1[for Import to Bank Register dropdown],Table1[for Pivot],0,0,1)</f>
        <v>0</v>
      </c>
      <c r="E744" s="422"/>
      <c r="F744" s="160">
        <f t="shared" si="22"/>
        <v>3333333</v>
      </c>
      <c r="G744" s="394">
        <f>G743+Bank3[[#This Row],[Money in/ (Money out)]]</f>
        <v>0</v>
      </c>
      <c r="I744" s="395">
        <f>IF(OR(C744="150 Directors advances", C744="120 accounts receivable", C744="720.2 Automobile - Insurance", C744="720.3 Automobile - License", C744="870.4 Rent - Insurance", C744="870.6 Rent - Property Tax", C744="870.7 Rent - Homeoffice", C744="870.9 Rent - Water"),
   0,
   IF(Dashboard!$F$5="Quick",
      IF(OR(C744="190 Automobile",C744="200 computer hardware",C744="210 Computer software",C744="220 Quickbooks software",C744="230 Office equipment",C744="240 Office furniture"),
         E744-(E744/(1+Dashboard!$F$4)),
         0
      ),
      IF(C744="750 Business promotion",
         E744-(E744/(1+4.793/100)),
         E744-(E744/(1+Dashboard!$F$4))
      )
   )
)</f>
        <v>0</v>
      </c>
      <c r="J744" s="40">
        <f>Bank3[[#This Row],[Money in/ (Money out)]]-Bank3[[#This Row],[GST/HST]]</f>
        <v>0</v>
      </c>
      <c r="L744" s="37">
        <f t="shared" si="23"/>
        <v>0</v>
      </c>
    </row>
    <row r="745" spans="4:12" x14ac:dyDescent="0.2">
      <c r="D745" s="416">
        <f>_xlfn.XLOOKUP(C:C,Table1[for Import to Bank Register dropdown],Table1[for Pivot],0,0,1)</f>
        <v>0</v>
      </c>
      <c r="E745" s="422"/>
      <c r="F745" s="160">
        <f t="shared" si="22"/>
        <v>3333333</v>
      </c>
      <c r="G745" s="394">
        <f>G744+Bank3[[#This Row],[Money in/ (Money out)]]</f>
        <v>0</v>
      </c>
      <c r="I745" s="395">
        <f>IF(OR(C745="150 Directors advances", C745="120 accounts receivable", C745="720.2 Automobile - Insurance", C745="720.3 Automobile - License", C745="870.4 Rent - Insurance", C745="870.6 Rent - Property Tax", C745="870.7 Rent - Homeoffice", C745="870.9 Rent - Water"),
   0,
   IF(Dashboard!$F$5="Quick",
      IF(OR(C745="190 Automobile",C745="200 computer hardware",C745="210 Computer software",C745="220 Quickbooks software",C745="230 Office equipment",C745="240 Office furniture"),
         E745-(E745/(1+Dashboard!$F$4)),
         0
      ),
      IF(C745="750 Business promotion",
         E745-(E745/(1+4.793/100)),
         E745-(E745/(1+Dashboard!$F$4))
      )
   )
)</f>
        <v>0</v>
      </c>
      <c r="J745" s="40">
        <f>Bank3[[#This Row],[Money in/ (Money out)]]-Bank3[[#This Row],[GST/HST]]</f>
        <v>0</v>
      </c>
      <c r="L745" s="37">
        <f t="shared" si="23"/>
        <v>0</v>
      </c>
    </row>
    <row r="746" spans="4:12" x14ac:dyDescent="0.2">
      <c r="D746" s="416">
        <f>_xlfn.XLOOKUP(C:C,Table1[for Import to Bank Register dropdown],Table1[for Pivot],0,0,1)</f>
        <v>0</v>
      </c>
      <c r="E746" s="422"/>
      <c r="F746" s="160">
        <f t="shared" si="22"/>
        <v>3333333</v>
      </c>
      <c r="G746" s="394">
        <f>G745+Bank3[[#This Row],[Money in/ (Money out)]]</f>
        <v>0</v>
      </c>
      <c r="I746" s="395">
        <f>IF(OR(C746="150 Directors advances", C746="120 accounts receivable", C746="720.2 Automobile - Insurance", C746="720.3 Automobile - License", C746="870.4 Rent - Insurance", C746="870.6 Rent - Property Tax", C746="870.7 Rent - Homeoffice", C746="870.9 Rent - Water"),
   0,
   IF(Dashboard!$F$5="Quick",
      IF(OR(C746="190 Automobile",C746="200 computer hardware",C746="210 Computer software",C746="220 Quickbooks software",C746="230 Office equipment",C746="240 Office furniture"),
         E746-(E746/(1+Dashboard!$F$4)),
         0
      ),
      IF(C746="750 Business promotion",
         E746-(E746/(1+4.793/100)),
         E746-(E746/(1+Dashboard!$F$4))
      )
   )
)</f>
        <v>0</v>
      </c>
      <c r="J746" s="40">
        <f>Bank3[[#This Row],[Money in/ (Money out)]]-Bank3[[#This Row],[GST/HST]]</f>
        <v>0</v>
      </c>
      <c r="L746" s="37">
        <f t="shared" si="23"/>
        <v>0</v>
      </c>
    </row>
    <row r="747" spans="4:12" x14ac:dyDescent="0.2">
      <c r="D747" s="416">
        <f>_xlfn.XLOOKUP(C:C,Table1[for Import to Bank Register dropdown],Table1[for Pivot],0,0,1)</f>
        <v>0</v>
      </c>
      <c r="E747" s="422"/>
      <c r="F747" s="160">
        <f t="shared" si="22"/>
        <v>3333333</v>
      </c>
      <c r="G747" s="394">
        <f>G746+Bank3[[#This Row],[Money in/ (Money out)]]</f>
        <v>0</v>
      </c>
      <c r="I747" s="395">
        <f>IF(OR(C747="150 Directors advances", C747="120 accounts receivable", C747="720.2 Automobile - Insurance", C747="720.3 Automobile - License", C747="870.4 Rent - Insurance", C747="870.6 Rent - Property Tax", C747="870.7 Rent - Homeoffice", C747="870.9 Rent - Water"),
   0,
   IF(Dashboard!$F$5="Quick",
      IF(OR(C747="190 Automobile",C747="200 computer hardware",C747="210 Computer software",C747="220 Quickbooks software",C747="230 Office equipment",C747="240 Office furniture"),
         E747-(E747/(1+Dashboard!$F$4)),
         0
      ),
      IF(C747="750 Business promotion",
         E747-(E747/(1+4.793/100)),
         E747-(E747/(1+Dashboard!$F$4))
      )
   )
)</f>
        <v>0</v>
      </c>
      <c r="J747" s="40">
        <f>Bank3[[#This Row],[Money in/ (Money out)]]-Bank3[[#This Row],[GST/HST]]</f>
        <v>0</v>
      </c>
      <c r="L747" s="37">
        <f t="shared" si="23"/>
        <v>0</v>
      </c>
    </row>
    <row r="748" spans="4:12" x14ac:dyDescent="0.2">
      <c r="D748" s="416">
        <f>_xlfn.XLOOKUP(C:C,Table1[for Import to Bank Register dropdown],Table1[for Pivot],0,0,1)</f>
        <v>0</v>
      </c>
      <c r="E748" s="422"/>
      <c r="F748" s="160">
        <f t="shared" si="22"/>
        <v>3333333</v>
      </c>
      <c r="G748" s="394">
        <f>G747+Bank3[[#This Row],[Money in/ (Money out)]]</f>
        <v>0</v>
      </c>
      <c r="I748" s="395">
        <f>IF(OR(C748="150 Directors advances", C748="120 accounts receivable", C748="720.2 Automobile - Insurance", C748="720.3 Automobile - License", C748="870.4 Rent - Insurance", C748="870.6 Rent - Property Tax", C748="870.7 Rent - Homeoffice", C748="870.9 Rent - Water"),
   0,
   IF(Dashboard!$F$5="Quick",
      IF(OR(C748="190 Automobile",C748="200 computer hardware",C748="210 Computer software",C748="220 Quickbooks software",C748="230 Office equipment",C748="240 Office furniture"),
         E748-(E748/(1+Dashboard!$F$4)),
         0
      ),
      IF(C748="750 Business promotion",
         E748-(E748/(1+4.793/100)),
         E748-(E748/(1+Dashboard!$F$4))
      )
   )
)</f>
        <v>0</v>
      </c>
      <c r="J748" s="40">
        <f>Bank3[[#This Row],[Money in/ (Money out)]]-Bank3[[#This Row],[GST/HST]]</f>
        <v>0</v>
      </c>
      <c r="L748" s="37">
        <f t="shared" si="23"/>
        <v>0</v>
      </c>
    </row>
    <row r="749" spans="4:12" x14ac:dyDescent="0.2">
      <c r="D749" s="416">
        <f>_xlfn.XLOOKUP(C:C,Table1[for Import to Bank Register dropdown],Table1[for Pivot],0,0,1)</f>
        <v>0</v>
      </c>
      <c r="E749" s="422"/>
      <c r="F749" s="160">
        <f t="shared" si="22"/>
        <v>3333333</v>
      </c>
      <c r="G749" s="394">
        <f>G748+Bank3[[#This Row],[Money in/ (Money out)]]</f>
        <v>0</v>
      </c>
      <c r="I749" s="395">
        <f>IF(OR(C749="150 Directors advances", C749="120 accounts receivable", C749="720.2 Automobile - Insurance", C749="720.3 Automobile - License", C749="870.4 Rent - Insurance", C749="870.6 Rent - Property Tax", C749="870.7 Rent - Homeoffice", C749="870.9 Rent - Water"),
   0,
   IF(Dashboard!$F$5="Quick",
      IF(OR(C749="190 Automobile",C749="200 computer hardware",C749="210 Computer software",C749="220 Quickbooks software",C749="230 Office equipment",C749="240 Office furniture"),
         E749-(E749/(1+Dashboard!$F$4)),
         0
      ),
      IF(C749="750 Business promotion",
         E749-(E749/(1+4.793/100)),
         E749-(E749/(1+Dashboard!$F$4))
      )
   )
)</f>
        <v>0</v>
      </c>
      <c r="J749" s="40">
        <f>Bank3[[#This Row],[Money in/ (Money out)]]-Bank3[[#This Row],[GST/HST]]</f>
        <v>0</v>
      </c>
      <c r="L749" s="37">
        <f t="shared" si="23"/>
        <v>0</v>
      </c>
    </row>
    <row r="750" spans="4:12" x14ac:dyDescent="0.2">
      <c r="D750" s="416">
        <f>_xlfn.XLOOKUP(C:C,Table1[for Import to Bank Register dropdown],Table1[for Pivot],0,0,1)</f>
        <v>0</v>
      </c>
      <c r="E750" s="422"/>
      <c r="F750" s="160">
        <f t="shared" si="22"/>
        <v>3333333</v>
      </c>
      <c r="G750" s="394">
        <f>G749+Bank3[[#This Row],[Money in/ (Money out)]]</f>
        <v>0</v>
      </c>
      <c r="I750" s="395">
        <f>IF(OR(C750="150 Directors advances", C750="120 accounts receivable", C750="720.2 Automobile - Insurance", C750="720.3 Automobile - License", C750="870.4 Rent - Insurance", C750="870.6 Rent - Property Tax", C750="870.7 Rent - Homeoffice", C750="870.9 Rent - Water"),
   0,
   IF(Dashboard!$F$5="Quick",
      IF(OR(C750="190 Automobile",C750="200 computer hardware",C750="210 Computer software",C750="220 Quickbooks software",C750="230 Office equipment",C750="240 Office furniture"),
         E750-(E750/(1+Dashboard!$F$4)),
         0
      ),
      IF(C750="750 Business promotion",
         E750-(E750/(1+4.793/100)),
         E750-(E750/(1+Dashboard!$F$4))
      )
   )
)</f>
        <v>0</v>
      </c>
      <c r="J750" s="40">
        <f>Bank3[[#This Row],[Money in/ (Money out)]]-Bank3[[#This Row],[GST/HST]]</f>
        <v>0</v>
      </c>
      <c r="L750" s="37">
        <f t="shared" si="23"/>
        <v>0</v>
      </c>
    </row>
    <row r="751" spans="4:12" x14ac:dyDescent="0.2">
      <c r="D751" s="416">
        <f>_xlfn.XLOOKUP(C:C,Table1[for Import to Bank Register dropdown],Table1[for Pivot],0,0,1)</f>
        <v>0</v>
      </c>
      <c r="E751" s="422"/>
      <c r="F751" s="160">
        <f t="shared" si="22"/>
        <v>3333333</v>
      </c>
      <c r="G751" s="394">
        <f>G750+Bank3[[#This Row],[Money in/ (Money out)]]</f>
        <v>0</v>
      </c>
      <c r="I751" s="395">
        <f>IF(OR(C751="150 Directors advances", C751="120 accounts receivable", C751="720.2 Automobile - Insurance", C751="720.3 Automobile - License", C751="870.4 Rent - Insurance", C751="870.6 Rent - Property Tax", C751="870.7 Rent - Homeoffice", C751="870.9 Rent - Water"),
   0,
   IF(Dashboard!$F$5="Quick",
      IF(OR(C751="190 Automobile",C751="200 computer hardware",C751="210 Computer software",C751="220 Quickbooks software",C751="230 Office equipment",C751="240 Office furniture"),
         E751-(E751/(1+Dashboard!$F$4)),
         0
      ),
      IF(C751="750 Business promotion",
         E751-(E751/(1+4.793/100)),
         E751-(E751/(1+Dashboard!$F$4))
      )
   )
)</f>
        <v>0</v>
      </c>
      <c r="J751" s="40">
        <f>Bank3[[#This Row],[Money in/ (Money out)]]-Bank3[[#This Row],[GST/HST]]</f>
        <v>0</v>
      </c>
      <c r="L751" s="37">
        <f t="shared" si="23"/>
        <v>0</v>
      </c>
    </row>
    <row r="752" spans="4:12" x14ac:dyDescent="0.2">
      <c r="D752" s="416">
        <f>_xlfn.XLOOKUP(C:C,Table1[for Import to Bank Register dropdown],Table1[for Pivot],0,0,1)</f>
        <v>0</v>
      </c>
      <c r="E752" s="422"/>
      <c r="F752" s="160">
        <f t="shared" si="22"/>
        <v>3333333</v>
      </c>
      <c r="G752" s="394">
        <f>G751+Bank3[[#This Row],[Money in/ (Money out)]]</f>
        <v>0</v>
      </c>
      <c r="I752" s="395">
        <f>IF(OR(C752="150 Directors advances", C752="120 accounts receivable", C752="720.2 Automobile - Insurance", C752="720.3 Automobile - License", C752="870.4 Rent - Insurance", C752="870.6 Rent - Property Tax", C752="870.7 Rent - Homeoffice", C752="870.9 Rent - Water"),
   0,
   IF(Dashboard!$F$5="Quick",
      IF(OR(C752="190 Automobile",C752="200 computer hardware",C752="210 Computer software",C752="220 Quickbooks software",C752="230 Office equipment",C752="240 Office furniture"),
         E752-(E752/(1+Dashboard!$F$4)),
         0
      ),
      IF(C752="750 Business promotion",
         E752-(E752/(1+4.793/100)),
         E752-(E752/(1+Dashboard!$F$4))
      )
   )
)</f>
        <v>0</v>
      </c>
      <c r="J752" s="40">
        <f>Bank3[[#This Row],[Money in/ (Money out)]]-Bank3[[#This Row],[GST/HST]]</f>
        <v>0</v>
      </c>
      <c r="L752" s="37">
        <f t="shared" si="23"/>
        <v>0</v>
      </c>
    </row>
    <row r="753" spans="4:12" x14ac:dyDescent="0.2">
      <c r="D753" s="416">
        <f>_xlfn.XLOOKUP(C:C,Table1[for Import to Bank Register dropdown],Table1[for Pivot],0,0,1)</f>
        <v>0</v>
      </c>
      <c r="E753" s="422"/>
      <c r="F753" s="160">
        <f t="shared" si="22"/>
        <v>3333333</v>
      </c>
      <c r="G753" s="394">
        <f>G752+Bank3[[#This Row],[Money in/ (Money out)]]</f>
        <v>0</v>
      </c>
      <c r="I753" s="395">
        <f>IF(OR(C753="150 Directors advances", C753="120 accounts receivable", C753="720.2 Automobile - Insurance", C753="720.3 Automobile - License", C753="870.4 Rent - Insurance", C753="870.6 Rent - Property Tax", C753="870.7 Rent - Homeoffice", C753="870.9 Rent - Water"),
   0,
   IF(Dashboard!$F$5="Quick",
      IF(OR(C753="190 Automobile",C753="200 computer hardware",C753="210 Computer software",C753="220 Quickbooks software",C753="230 Office equipment",C753="240 Office furniture"),
         E753-(E753/(1+Dashboard!$F$4)),
         0
      ),
      IF(C753="750 Business promotion",
         E753-(E753/(1+4.793/100)),
         E753-(E753/(1+Dashboard!$F$4))
      )
   )
)</f>
        <v>0</v>
      </c>
      <c r="J753" s="40">
        <f>Bank3[[#This Row],[Money in/ (Money out)]]-Bank3[[#This Row],[GST/HST]]</f>
        <v>0</v>
      </c>
      <c r="L753" s="37">
        <f t="shared" si="23"/>
        <v>0</v>
      </c>
    </row>
    <row r="754" spans="4:12" x14ac:dyDescent="0.2">
      <c r="D754" s="416">
        <f>_xlfn.XLOOKUP(C:C,Table1[for Import to Bank Register dropdown],Table1[for Pivot],0,0,1)</f>
        <v>0</v>
      </c>
      <c r="E754" s="422"/>
      <c r="F754" s="160">
        <f t="shared" si="22"/>
        <v>3333333</v>
      </c>
      <c r="G754" s="394">
        <f>G753+Bank3[[#This Row],[Money in/ (Money out)]]</f>
        <v>0</v>
      </c>
      <c r="I754" s="395">
        <f>IF(OR(C754="150 Directors advances", C754="120 accounts receivable", C754="720.2 Automobile - Insurance", C754="720.3 Automobile - License", C754="870.4 Rent - Insurance", C754="870.6 Rent - Property Tax", C754="870.7 Rent - Homeoffice", C754="870.9 Rent - Water"),
   0,
   IF(Dashboard!$F$5="Quick",
      IF(OR(C754="190 Automobile",C754="200 computer hardware",C754="210 Computer software",C754="220 Quickbooks software",C754="230 Office equipment",C754="240 Office furniture"),
         E754-(E754/(1+Dashboard!$F$4)),
         0
      ),
      IF(C754="750 Business promotion",
         E754-(E754/(1+4.793/100)),
         E754-(E754/(1+Dashboard!$F$4))
      )
   )
)</f>
        <v>0</v>
      </c>
      <c r="J754" s="40">
        <f>Bank3[[#This Row],[Money in/ (Money out)]]-Bank3[[#This Row],[GST/HST]]</f>
        <v>0</v>
      </c>
      <c r="L754" s="37">
        <f t="shared" si="23"/>
        <v>0</v>
      </c>
    </row>
    <row r="755" spans="4:12" x14ac:dyDescent="0.2">
      <c r="D755" s="416">
        <f>_xlfn.XLOOKUP(C:C,Table1[for Import to Bank Register dropdown],Table1[for Pivot],0,0,1)</f>
        <v>0</v>
      </c>
      <c r="E755" s="422"/>
      <c r="F755" s="160">
        <f t="shared" si="22"/>
        <v>3333333</v>
      </c>
      <c r="G755" s="394">
        <f>G754+Bank3[[#This Row],[Money in/ (Money out)]]</f>
        <v>0</v>
      </c>
      <c r="I755" s="395">
        <f>IF(OR(C755="150 Directors advances", C755="120 accounts receivable", C755="720.2 Automobile - Insurance", C755="720.3 Automobile - License", C755="870.4 Rent - Insurance", C755="870.6 Rent - Property Tax", C755="870.7 Rent - Homeoffice", C755="870.9 Rent - Water"),
   0,
   IF(Dashboard!$F$5="Quick",
      IF(OR(C755="190 Automobile",C755="200 computer hardware",C755="210 Computer software",C755="220 Quickbooks software",C755="230 Office equipment",C755="240 Office furniture"),
         E755-(E755/(1+Dashboard!$F$4)),
         0
      ),
      IF(C755="750 Business promotion",
         E755-(E755/(1+4.793/100)),
         E755-(E755/(1+Dashboard!$F$4))
      )
   )
)</f>
        <v>0</v>
      </c>
      <c r="J755" s="40">
        <f>Bank3[[#This Row],[Money in/ (Money out)]]-Bank3[[#This Row],[GST/HST]]</f>
        <v>0</v>
      </c>
      <c r="L755" s="37">
        <f t="shared" si="23"/>
        <v>0</v>
      </c>
    </row>
    <row r="756" spans="4:12" x14ac:dyDescent="0.2">
      <c r="D756" s="416">
        <f>_xlfn.XLOOKUP(C:C,Table1[for Import to Bank Register dropdown],Table1[for Pivot],0,0,1)</f>
        <v>0</v>
      </c>
      <c r="E756" s="422"/>
      <c r="F756" s="160">
        <f t="shared" si="22"/>
        <v>3333333</v>
      </c>
      <c r="G756" s="394">
        <f>G755+Bank3[[#This Row],[Money in/ (Money out)]]</f>
        <v>0</v>
      </c>
      <c r="I756" s="395">
        <f>IF(OR(C756="150 Directors advances", C756="120 accounts receivable", C756="720.2 Automobile - Insurance", C756="720.3 Automobile - License", C756="870.4 Rent - Insurance", C756="870.6 Rent - Property Tax", C756="870.7 Rent - Homeoffice", C756="870.9 Rent - Water"),
   0,
   IF(Dashboard!$F$5="Quick",
      IF(OR(C756="190 Automobile",C756="200 computer hardware",C756="210 Computer software",C756="220 Quickbooks software",C756="230 Office equipment",C756="240 Office furniture"),
         E756-(E756/(1+Dashboard!$F$4)),
         0
      ),
      IF(C756="750 Business promotion",
         E756-(E756/(1+4.793/100)),
         E756-(E756/(1+Dashboard!$F$4))
      )
   )
)</f>
        <v>0</v>
      </c>
      <c r="J756" s="40">
        <f>Bank3[[#This Row],[Money in/ (Money out)]]-Bank3[[#This Row],[GST/HST]]</f>
        <v>0</v>
      </c>
      <c r="L756" s="37">
        <f t="shared" si="23"/>
        <v>0</v>
      </c>
    </row>
    <row r="757" spans="4:12" x14ac:dyDescent="0.2">
      <c r="D757" s="416">
        <f>_xlfn.XLOOKUP(C:C,Table1[for Import to Bank Register dropdown],Table1[for Pivot],0,0,1)</f>
        <v>0</v>
      </c>
      <c r="E757" s="422"/>
      <c r="F757" s="160">
        <f t="shared" si="22"/>
        <v>3333333</v>
      </c>
      <c r="G757" s="394">
        <f>G756+Bank3[[#This Row],[Money in/ (Money out)]]</f>
        <v>0</v>
      </c>
      <c r="I757" s="395">
        <f>IF(OR(C757="150 Directors advances", C757="120 accounts receivable", C757="720.2 Automobile - Insurance", C757="720.3 Automobile - License", C757="870.4 Rent - Insurance", C757="870.6 Rent - Property Tax", C757="870.7 Rent - Homeoffice", C757="870.9 Rent - Water"),
   0,
   IF(Dashboard!$F$5="Quick",
      IF(OR(C757="190 Automobile",C757="200 computer hardware",C757="210 Computer software",C757="220 Quickbooks software",C757="230 Office equipment",C757="240 Office furniture"),
         E757-(E757/(1+Dashboard!$F$4)),
         0
      ),
      IF(C757="750 Business promotion",
         E757-(E757/(1+4.793/100)),
         E757-(E757/(1+Dashboard!$F$4))
      )
   )
)</f>
        <v>0</v>
      </c>
      <c r="J757" s="40">
        <f>Bank3[[#This Row],[Money in/ (Money out)]]-Bank3[[#This Row],[GST/HST]]</f>
        <v>0</v>
      </c>
      <c r="L757" s="37">
        <f t="shared" si="23"/>
        <v>0</v>
      </c>
    </row>
    <row r="758" spans="4:12" x14ac:dyDescent="0.2">
      <c r="D758" s="416">
        <f>_xlfn.XLOOKUP(C:C,Table1[for Import to Bank Register dropdown],Table1[for Pivot],0,0,1)</f>
        <v>0</v>
      </c>
      <c r="E758" s="422"/>
      <c r="F758" s="160">
        <f t="shared" si="22"/>
        <v>3333333</v>
      </c>
      <c r="G758" s="394">
        <f>G757+Bank3[[#This Row],[Money in/ (Money out)]]</f>
        <v>0</v>
      </c>
      <c r="I758" s="395">
        <f>IF(OR(C758="150 Directors advances", C758="120 accounts receivable", C758="720.2 Automobile - Insurance", C758="720.3 Automobile - License", C758="870.4 Rent - Insurance", C758="870.6 Rent - Property Tax", C758="870.7 Rent - Homeoffice", C758="870.9 Rent - Water"),
   0,
   IF(Dashboard!$F$5="Quick",
      IF(OR(C758="190 Automobile",C758="200 computer hardware",C758="210 Computer software",C758="220 Quickbooks software",C758="230 Office equipment",C758="240 Office furniture"),
         E758-(E758/(1+Dashboard!$F$4)),
         0
      ),
      IF(C758="750 Business promotion",
         E758-(E758/(1+4.793/100)),
         E758-(E758/(1+Dashboard!$F$4))
      )
   )
)</f>
        <v>0</v>
      </c>
      <c r="J758" s="40">
        <f>Bank3[[#This Row],[Money in/ (Money out)]]-Bank3[[#This Row],[GST/HST]]</f>
        <v>0</v>
      </c>
      <c r="L758" s="37">
        <f t="shared" si="23"/>
        <v>0</v>
      </c>
    </row>
    <row r="759" spans="4:12" x14ac:dyDescent="0.2">
      <c r="D759" s="416">
        <f>_xlfn.XLOOKUP(C:C,Table1[for Import to Bank Register dropdown],Table1[for Pivot],0,0,1)</f>
        <v>0</v>
      </c>
      <c r="E759" s="422"/>
      <c r="F759" s="160">
        <f t="shared" si="22"/>
        <v>3333333</v>
      </c>
      <c r="G759" s="394">
        <f>G758+Bank3[[#This Row],[Money in/ (Money out)]]</f>
        <v>0</v>
      </c>
      <c r="I759" s="395">
        <f>IF(OR(C759="150 Directors advances", C759="120 accounts receivable", C759="720.2 Automobile - Insurance", C759="720.3 Automobile - License", C759="870.4 Rent - Insurance", C759="870.6 Rent - Property Tax", C759="870.7 Rent - Homeoffice", C759="870.9 Rent - Water"),
   0,
   IF(Dashboard!$F$5="Quick",
      IF(OR(C759="190 Automobile",C759="200 computer hardware",C759="210 Computer software",C759="220 Quickbooks software",C759="230 Office equipment",C759="240 Office furniture"),
         E759-(E759/(1+Dashboard!$F$4)),
         0
      ),
      IF(C759="750 Business promotion",
         E759-(E759/(1+4.793/100)),
         E759-(E759/(1+Dashboard!$F$4))
      )
   )
)</f>
        <v>0</v>
      </c>
      <c r="J759" s="40">
        <f>Bank3[[#This Row],[Money in/ (Money out)]]-Bank3[[#This Row],[GST/HST]]</f>
        <v>0</v>
      </c>
      <c r="L759" s="37">
        <f t="shared" si="23"/>
        <v>0</v>
      </c>
    </row>
    <row r="760" spans="4:12" x14ac:dyDescent="0.2">
      <c r="D760" s="416">
        <f>_xlfn.XLOOKUP(C:C,Table1[for Import to Bank Register dropdown],Table1[for Pivot],0,0,1)</f>
        <v>0</v>
      </c>
      <c r="E760" s="422"/>
      <c r="F760" s="160">
        <f t="shared" si="22"/>
        <v>3333333</v>
      </c>
      <c r="G760" s="394">
        <f>G759+Bank3[[#This Row],[Money in/ (Money out)]]</f>
        <v>0</v>
      </c>
      <c r="I760" s="395">
        <f>IF(OR(C760="150 Directors advances", C760="120 accounts receivable", C760="720.2 Automobile - Insurance", C760="720.3 Automobile - License", C760="870.4 Rent - Insurance", C760="870.6 Rent - Property Tax", C760="870.7 Rent - Homeoffice", C760="870.9 Rent - Water"),
   0,
   IF(Dashboard!$F$5="Quick",
      IF(OR(C760="190 Automobile",C760="200 computer hardware",C760="210 Computer software",C760="220 Quickbooks software",C760="230 Office equipment",C760="240 Office furniture"),
         E760-(E760/(1+Dashboard!$F$4)),
         0
      ),
      IF(C760="750 Business promotion",
         E760-(E760/(1+4.793/100)),
         E760-(E760/(1+Dashboard!$F$4))
      )
   )
)</f>
        <v>0</v>
      </c>
      <c r="J760" s="40">
        <f>Bank3[[#This Row],[Money in/ (Money out)]]-Bank3[[#This Row],[GST/HST]]</f>
        <v>0</v>
      </c>
      <c r="L760" s="37">
        <f t="shared" si="23"/>
        <v>0</v>
      </c>
    </row>
    <row r="761" spans="4:12" x14ac:dyDescent="0.2">
      <c r="D761" s="416">
        <f>_xlfn.XLOOKUP(C:C,Table1[for Import to Bank Register dropdown],Table1[for Pivot],0,0,1)</f>
        <v>0</v>
      </c>
      <c r="E761" s="422"/>
      <c r="F761" s="160">
        <f t="shared" si="22"/>
        <v>3333333</v>
      </c>
      <c r="G761" s="394">
        <f>G760+Bank3[[#This Row],[Money in/ (Money out)]]</f>
        <v>0</v>
      </c>
      <c r="I761" s="395">
        <f>IF(OR(C761="150 Directors advances", C761="120 accounts receivable", C761="720.2 Automobile - Insurance", C761="720.3 Automobile - License", C761="870.4 Rent - Insurance", C761="870.6 Rent - Property Tax", C761="870.7 Rent - Homeoffice", C761="870.9 Rent - Water"),
   0,
   IF(Dashboard!$F$5="Quick",
      IF(OR(C761="190 Automobile",C761="200 computer hardware",C761="210 Computer software",C761="220 Quickbooks software",C761="230 Office equipment",C761="240 Office furniture"),
         E761-(E761/(1+Dashboard!$F$4)),
         0
      ),
      IF(C761="750 Business promotion",
         E761-(E761/(1+4.793/100)),
         E761-(E761/(1+Dashboard!$F$4))
      )
   )
)</f>
        <v>0</v>
      </c>
      <c r="J761" s="40">
        <f>Bank3[[#This Row],[Money in/ (Money out)]]-Bank3[[#This Row],[GST/HST]]</f>
        <v>0</v>
      </c>
      <c r="L761" s="37">
        <f t="shared" si="23"/>
        <v>0</v>
      </c>
    </row>
    <row r="762" spans="4:12" x14ac:dyDescent="0.2">
      <c r="D762" s="416">
        <f>_xlfn.XLOOKUP(C:C,Table1[for Import to Bank Register dropdown],Table1[for Pivot],0,0,1)</f>
        <v>0</v>
      </c>
      <c r="E762" s="422"/>
      <c r="F762" s="160">
        <f t="shared" si="22"/>
        <v>3333333</v>
      </c>
      <c r="G762" s="394">
        <f>G761+Bank3[[#This Row],[Money in/ (Money out)]]</f>
        <v>0</v>
      </c>
      <c r="I762" s="395">
        <f>IF(OR(C762="150 Directors advances", C762="120 accounts receivable", C762="720.2 Automobile - Insurance", C762="720.3 Automobile - License", C762="870.4 Rent - Insurance", C762="870.6 Rent - Property Tax", C762="870.7 Rent - Homeoffice", C762="870.9 Rent - Water"),
   0,
   IF(Dashboard!$F$5="Quick",
      IF(OR(C762="190 Automobile",C762="200 computer hardware",C762="210 Computer software",C762="220 Quickbooks software",C762="230 Office equipment",C762="240 Office furniture"),
         E762-(E762/(1+Dashboard!$F$4)),
         0
      ),
      IF(C762="750 Business promotion",
         E762-(E762/(1+4.793/100)),
         E762-(E762/(1+Dashboard!$F$4))
      )
   )
)</f>
        <v>0</v>
      </c>
      <c r="J762" s="40">
        <f>Bank3[[#This Row],[Money in/ (Money out)]]-Bank3[[#This Row],[GST/HST]]</f>
        <v>0</v>
      </c>
      <c r="L762" s="37">
        <f t="shared" si="23"/>
        <v>0</v>
      </c>
    </row>
    <row r="763" spans="4:12" x14ac:dyDescent="0.2">
      <c r="D763" s="416">
        <f>_xlfn.XLOOKUP(C:C,Table1[for Import to Bank Register dropdown],Table1[for Pivot],0,0,1)</f>
        <v>0</v>
      </c>
      <c r="E763" s="422"/>
      <c r="F763" s="160">
        <f t="shared" si="22"/>
        <v>3333333</v>
      </c>
      <c r="G763" s="394">
        <f>G762+Bank3[[#This Row],[Money in/ (Money out)]]</f>
        <v>0</v>
      </c>
      <c r="I763" s="395">
        <f>IF(OR(C763="150 Directors advances", C763="120 accounts receivable", C763="720.2 Automobile - Insurance", C763="720.3 Automobile - License", C763="870.4 Rent - Insurance", C763="870.6 Rent - Property Tax", C763="870.7 Rent - Homeoffice", C763="870.9 Rent - Water"),
   0,
   IF(Dashboard!$F$5="Quick",
      IF(OR(C763="190 Automobile",C763="200 computer hardware",C763="210 Computer software",C763="220 Quickbooks software",C763="230 Office equipment",C763="240 Office furniture"),
         E763-(E763/(1+Dashboard!$F$4)),
         0
      ),
      IF(C763="750 Business promotion",
         E763-(E763/(1+4.793/100)),
         E763-(E763/(1+Dashboard!$F$4))
      )
   )
)</f>
        <v>0</v>
      </c>
      <c r="J763" s="40">
        <f>Bank3[[#This Row],[Money in/ (Money out)]]-Bank3[[#This Row],[GST/HST]]</f>
        <v>0</v>
      </c>
      <c r="L763" s="37">
        <f t="shared" si="23"/>
        <v>0</v>
      </c>
    </row>
    <row r="764" spans="4:12" x14ac:dyDescent="0.2">
      <c r="D764" s="416">
        <f>_xlfn.XLOOKUP(C:C,Table1[for Import to Bank Register dropdown],Table1[for Pivot],0,0,1)</f>
        <v>0</v>
      </c>
      <c r="E764" s="422"/>
      <c r="F764" s="160">
        <f t="shared" si="22"/>
        <v>3333333</v>
      </c>
      <c r="G764" s="394">
        <f>G763+Bank3[[#This Row],[Money in/ (Money out)]]</f>
        <v>0</v>
      </c>
      <c r="I764" s="395">
        <f>IF(OR(C764="150 Directors advances", C764="120 accounts receivable", C764="720.2 Automobile - Insurance", C764="720.3 Automobile - License", C764="870.4 Rent - Insurance", C764="870.6 Rent - Property Tax", C764="870.7 Rent - Homeoffice", C764="870.9 Rent - Water"),
   0,
   IF(Dashboard!$F$5="Quick",
      IF(OR(C764="190 Automobile",C764="200 computer hardware",C764="210 Computer software",C764="220 Quickbooks software",C764="230 Office equipment",C764="240 Office furniture"),
         E764-(E764/(1+Dashboard!$F$4)),
         0
      ),
      IF(C764="750 Business promotion",
         E764-(E764/(1+4.793/100)),
         E764-(E764/(1+Dashboard!$F$4))
      )
   )
)</f>
        <v>0</v>
      </c>
      <c r="J764" s="40">
        <f>Bank3[[#This Row],[Money in/ (Money out)]]-Bank3[[#This Row],[GST/HST]]</f>
        <v>0</v>
      </c>
      <c r="L764" s="37">
        <f t="shared" si="23"/>
        <v>0</v>
      </c>
    </row>
    <row r="765" spans="4:12" x14ac:dyDescent="0.2">
      <c r="D765" s="416">
        <f>_xlfn.XLOOKUP(C:C,Table1[for Import to Bank Register dropdown],Table1[for Pivot],0,0,1)</f>
        <v>0</v>
      </c>
      <c r="E765" s="422"/>
      <c r="F765" s="160">
        <f t="shared" si="22"/>
        <v>3333333</v>
      </c>
      <c r="G765" s="394">
        <f>G764+Bank3[[#This Row],[Money in/ (Money out)]]</f>
        <v>0</v>
      </c>
      <c r="I765" s="395">
        <f>IF(OR(C765="150 Directors advances", C765="120 accounts receivable", C765="720.2 Automobile - Insurance", C765="720.3 Automobile - License", C765="870.4 Rent - Insurance", C765="870.6 Rent - Property Tax", C765="870.7 Rent - Homeoffice", C765="870.9 Rent - Water"),
   0,
   IF(Dashboard!$F$5="Quick",
      IF(OR(C765="190 Automobile",C765="200 computer hardware",C765="210 Computer software",C765="220 Quickbooks software",C765="230 Office equipment",C765="240 Office furniture"),
         E765-(E765/(1+Dashboard!$F$4)),
         0
      ),
      IF(C765="750 Business promotion",
         E765-(E765/(1+4.793/100)),
         E765-(E765/(1+Dashboard!$F$4))
      )
   )
)</f>
        <v>0</v>
      </c>
      <c r="J765" s="40">
        <f>Bank3[[#This Row],[Money in/ (Money out)]]-Bank3[[#This Row],[GST/HST]]</f>
        <v>0</v>
      </c>
      <c r="L765" s="37">
        <f t="shared" si="23"/>
        <v>0</v>
      </c>
    </row>
    <row r="766" spans="4:12" x14ac:dyDescent="0.2">
      <c r="D766" s="416">
        <f>_xlfn.XLOOKUP(C:C,Table1[for Import to Bank Register dropdown],Table1[for Pivot],0,0,1)</f>
        <v>0</v>
      </c>
      <c r="E766" s="422"/>
      <c r="F766" s="160">
        <f t="shared" si="22"/>
        <v>3333333</v>
      </c>
      <c r="G766" s="394">
        <f>G765+Bank3[[#This Row],[Money in/ (Money out)]]</f>
        <v>0</v>
      </c>
      <c r="I766" s="395">
        <f>IF(OR(C766="150 Directors advances", C766="120 accounts receivable", C766="720.2 Automobile - Insurance", C766="720.3 Automobile - License", C766="870.4 Rent - Insurance", C766="870.6 Rent - Property Tax", C766="870.7 Rent - Homeoffice", C766="870.9 Rent - Water"),
   0,
   IF(Dashboard!$F$5="Quick",
      IF(OR(C766="190 Automobile",C766="200 computer hardware",C766="210 Computer software",C766="220 Quickbooks software",C766="230 Office equipment",C766="240 Office furniture"),
         E766-(E766/(1+Dashboard!$F$4)),
         0
      ),
      IF(C766="750 Business promotion",
         E766-(E766/(1+4.793/100)),
         E766-(E766/(1+Dashboard!$F$4))
      )
   )
)</f>
        <v>0</v>
      </c>
      <c r="J766" s="40">
        <f>Bank3[[#This Row],[Money in/ (Money out)]]-Bank3[[#This Row],[GST/HST]]</f>
        <v>0</v>
      </c>
      <c r="L766" s="37">
        <f t="shared" si="23"/>
        <v>0</v>
      </c>
    </row>
    <row r="767" spans="4:12" x14ac:dyDescent="0.2">
      <c r="D767" s="416">
        <f>_xlfn.XLOOKUP(C:C,Table1[for Import to Bank Register dropdown],Table1[for Pivot],0,0,1)</f>
        <v>0</v>
      </c>
      <c r="E767" s="422"/>
      <c r="F767" s="160">
        <f t="shared" si="22"/>
        <v>3333333</v>
      </c>
      <c r="G767" s="394">
        <f>G766+Bank3[[#This Row],[Money in/ (Money out)]]</f>
        <v>0</v>
      </c>
      <c r="I767" s="395">
        <f>IF(OR(C767="150 Directors advances", C767="120 accounts receivable", C767="720.2 Automobile - Insurance", C767="720.3 Automobile - License", C767="870.4 Rent - Insurance", C767="870.6 Rent - Property Tax", C767="870.7 Rent - Homeoffice", C767="870.9 Rent - Water"),
   0,
   IF(Dashboard!$F$5="Quick",
      IF(OR(C767="190 Automobile",C767="200 computer hardware",C767="210 Computer software",C767="220 Quickbooks software",C767="230 Office equipment",C767="240 Office furniture"),
         E767-(E767/(1+Dashboard!$F$4)),
         0
      ),
      IF(C767="750 Business promotion",
         E767-(E767/(1+4.793/100)),
         E767-(E767/(1+Dashboard!$F$4))
      )
   )
)</f>
        <v>0</v>
      </c>
      <c r="J767" s="40">
        <f>Bank3[[#This Row],[Money in/ (Money out)]]-Bank3[[#This Row],[GST/HST]]</f>
        <v>0</v>
      </c>
      <c r="L767" s="37">
        <f t="shared" si="23"/>
        <v>0</v>
      </c>
    </row>
    <row r="768" spans="4:12" x14ac:dyDescent="0.2">
      <c r="D768" s="416">
        <f>_xlfn.XLOOKUP(C:C,Table1[for Import to Bank Register dropdown],Table1[for Pivot],0,0,1)</f>
        <v>0</v>
      </c>
      <c r="E768" s="422"/>
      <c r="F768" s="160">
        <f t="shared" si="22"/>
        <v>3333333</v>
      </c>
      <c r="G768" s="394">
        <f>G767+Bank3[[#This Row],[Money in/ (Money out)]]</f>
        <v>0</v>
      </c>
      <c r="I768" s="395">
        <f>IF(OR(C768="150 Directors advances", C768="120 accounts receivable", C768="720.2 Automobile - Insurance", C768="720.3 Automobile - License", C768="870.4 Rent - Insurance", C768="870.6 Rent - Property Tax", C768="870.7 Rent - Homeoffice", C768="870.9 Rent - Water"),
   0,
   IF(Dashboard!$F$5="Quick",
      IF(OR(C768="190 Automobile",C768="200 computer hardware",C768="210 Computer software",C768="220 Quickbooks software",C768="230 Office equipment",C768="240 Office furniture"),
         E768-(E768/(1+Dashboard!$F$4)),
         0
      ),
      IF(C768="750 Business promotion",
         E768-(E768/(1+4.793/100)),
         E768-(E768/(1+Dashboard!$F$4))
      )
   )
)</f>
        <v>0</v>
      </c>
      <c r="J768" s="40">
        <f>Bank3[[#This Row],[Money in/ (Money out)]]-Bank3[[#This Row],[GST/HST]]</f>
        <v>0</v>
      </c>
      <c r="L768" s="37">
        <f t="shared" si="23"/>
        <v>0</v>
      </c>
    </row>
    <row r="769" spans="4:12" x14ac:dyDescent="0.2">
      <c r="D769" s="416">
        <f>_xlfn.XLOOKUP(C:C,Table1[for Import to Bank Register dropdown],Table1[for Pivot],0,0,1)</f>
        <v>0</v>
      </c>
      <c r="E769" s="422"/>
      <c r="F769" s="160">
        <f t="shared" si="22"/>
        <v>3333333</v>
      </c>
      <c r="G769" s="394">
        <f>G768+Bank3[[#This Row],[Money in/ (Money out)]]</f>
        <v>0</v>
      </c>
      <c r="I769" s="395">
        <f>IF(OR(C769="150 Directors advances", C769="120 accounts receivable", C769="720.2 Automobile - Insurance", C769="720.3 Automobile - License", C769="870.4 Rent - Insurance", C769="870.6 Rent - Property Tax", C769="870.7 Rent - Homeoffice", C769="870.9 Rent - Water"),
   0,
   IF(Dashboard!$F$5="Quick",
      IF(OR(C769="190 Automobile",C769="200 computer hardware",C769="210 Computer software",C769="220 Quickbooks software",C769="230 Office equipment",C769="240 Office furniture"),
         E769-(E769/(1+Dashboard!$F$4)),
         0
      ),
      IF(C769="750 Business promotion",
         E769-(E769/(1+4.793/100)),
         E769-(E769/(1+Dashboard!$F$4))
      )
   )
)</f>
        <v>0</v>
      </c>
      <c r="J769" s="40">
        <f>Bank3[[#This Row],[Money in/ (Money out)]]-Bank3[[#This Row],[GST/HST]]</f>
        <v>0</v>
      </c>
      <c r="L769" s="37">
        <f t="shared" si="23"/>
        <v>0</v>
      </c>
    </row>
    <row r="770" spans="4:12" x14ac:dyDescent="0.2">
      <c r="D770" s="416">
        <f>_xlfn.XLOOKUP(C:C,Table1[for Import to Bank Register dropdown],Table1[for Pivot],0,0,1)</f>
        <v>0</v>
      </c>
      <c r="E770" s="422"/>
      <c r="F770" s="160">
        <f t="shared" si="22"/>
        <v>3333333</v>
      </c>
      <c r="G770" s="394">
        <f>G769+Bank3[[#This Row],[Money in/ (Money out)]]</f>
        <v>0</v>
      </c>
      <c r="I770" s="395">
        <f>IF(OR(C770="150 Directors advances", C770="120 accounts receivable", C770="720.2 Automobile - Insurance", C770="720.3 Automobile - License", C770="870.4 Rent - Insurance", C770="870.6 Rent - Property Tax", C770="870.7 Rent - Homeoffice", C770="870.9 Rent - Water"),
   0,
   IF(Dashboard!$F$5="Quick",
      IF(OR(C770="190 Automobile",C770="200 computer hardware",C770="210 Computer software",C770="220 Quickbooks software",C770="230 Office equipment",C770="240 Office furniture"),
         E770-(E770/(1+Dashboard!$F$4)),
         0
      ),
      IF(C770="750 Business promotion",
         E770-(E770/(1+4.793/100)),
         E770-(E770/(1+Dashboard!$F$4))
      )
   )
)</f>
        <v>0</v>
      </c>
      <c r="J770" s="40">
        <f>Bank3[[#This Row],[Money in/ (Money out)]]-Bank3[[#This Row],[GST/HST]]</f>
        <v>0</v>
      </c>
      <c r="L770" s="37">
        <f t="shared" si="23"/>
        <v>0</v>
      </c>
    </row>
    <row r="771" spans="4:12" x14ac:dyDescent="0.2">
      <c r="D771" s="416">
        <f>_xlfn.XLOOKUP(C:C,Table1[for Import to Bank Register dropdown],Table1[for Pivot],0,0,1)</f>
        <v>0</v>
      </c>
      <c r="E771" s="422"/>
      <c r="F771" s="160">
        <f t="shared" si="22"/>
        <v>3333333</v>
      </c>
      <c r="G771" s="394">
        <f>G770+Bank3[[#This Row],[Money in/ (Money out)]]</f>
        <v>0</v>
      </c>
      <c r="I771" s="395">
        <f>IF(OR(C771="150 Directors advances", C771="120 accounts receivable", C771="720.2 Automobile - Insurance", C771="720.3 Automobile - License", C771="870.4 Rent - Insurance", C771="870.6 Rent - Property Tax", C771="870.7 Rent - Homeoffice", C771="870.9 Rent - Water"),
   0,
   IF(Dashboard!$F$5="Quick",
      IF(OR(C771="190 Automobile",C771="200 computer hardware",C771="210 Computer software",C771="220 Quickbooks software",C771="230 Office equipment",C771="240 Office furniture"),
         E771-(E771/(1+Dashboard!$F$4)),
         0
      ),
      IF(C771="750 Business promotion",
         E771-(E771/(1+4.793/100)),
         E771-(E771/(1+Dashboard!$F$4))
      )
   )
)</f>
        <v>0</v>
      </c>
      <c r="J771" s="40">
        <f>Bank3[[#This Row],[Money in/ (Money out)]]-Bank3[[#This Row],[GST/HST]]</f>
        <v>0</v>
      </c>
      <c r="L771" s="37">
        <f t="shared" si="23"/>
        <v>0</v>
      </c>
    </row>
    <row r="772" spans="4:12" x14ac:dyDescent="0.2">
      <c r="D772" s="416">
        <f>_xlfn.XLOOKUP(C:C,Table1[for Import to Bank Register dropdown],Table1[for Pivot],0,0,1)</f>
        <v>0</v>
      </c>
      <c r="E772" s="422"/>
      <c r="F772" s="160">
        <f t="shared" si="22"/>
        <v>3333333</v>
      </c>
      <c r="G772" s="394">
        <f>G771+Bank3[[#This Row],[Money in/ (Money out)]]</f>
        <v>0</v>
      </c>
      <c r="I772" s="395">
        <f>IF(OR(C772="150 Directors advances", C772="120 accounts receivable", C772="720.2 Automobile - Insurance", C772="720.3 Automobile - License", C772="870.4 Rent - Insurance", C772="870.6 Rent - Property Tax", C772="870.7 Rent - Homeoffice", C772="870.9 Rent - Water"),
   0,
   IF(Dashboard!$F$5="Quick",
      IF(OR(C772="190 Automobile",C772="200 computer hardware",C772="210 Computer software",C772="220 Quickbooks software",C772="230 Office equipment",C772="240 Office furniture"),
         E772-(E772/(1+Dashboard!$F$4)),
         0
      ),
      IF(C772="750 Business promotion",
         E772-(E772/(1+4.793/100)),
         E772-(E772/(1+Dashboard!$F$4))
      )
   )
)</f>
        <v>0</v>
      </c>
      <c r="J772" s="40">
        <f>Bank3[[#This Row],[Money in/ (Money out)]]-Bank3[[#This Row],[GST/HST]]</f>
        <v>0</v>
      </c>
      <c r="L772" s="37">
        <f t="shared" si="23"/>
        <v>0</v>
      </c>
    </row>
    <row r="773" spans="4:12" x14ac:dyDescent="0.2">
      <c r="D773" s="416">
        <f>_xlfn.XLOOKUP(C:C,Table1[for Import to Bank Register dropdown],Table1[for Pivot],0,0,1)</f>
        <v>0</v>
      </c>
      <c r="E773" s="422"/>
      <c r="F773" s="160">
        <f t="shared" si="22"/>
        <v>3333333</v>
      </c>
      <c r="G773" s="394">
        <f>G772+Bank3[[#This Row],[Money in/ (Money out)]]</f>
        <v>0</v>
      </c>
      <c r="I773" s="395">
        <f>IF(OR(C773="150 Directors advances", C773="120 accounts receivable", C773="720.2 Automobile - Insurance", C773="720.3 Automobile - License", C773="870.4 Rent - Insurance", C773="870.6 Rent - Property Tax", C773="870.7 Rent - Homeoffice", C773="870.9 Rent - Water"),
   0,
   IF(Dashboard!$F$5="Quick",
      IF(OR(C773="190 Automobile",C773="200 computer hardware",C773="210 Computer software",C773="220 Quickbooks software",C773="230 Office equipment",C773="240 Office furniture"),
         E773-(E773/(1+Dashboard!$F$4)),
         0
      ),
      IF(C773="750 Business promotion",
         E773-(E773/(1+4.793/100)),
         E773-(E773/(1+Dashboard!$F$4))
      )
   )
)</f>
        <v>0</v>
      </c>
      <c r="J773" s="40">
        <f>Bank3[[#This Row],[Money in/ (Money out)]]-Bank3[[#This Row],[GST/HST]]</f>
        <v>0</v>
      </c>
      <c r="L773" s="37">
        <f t="shared" si="23"/>
        <v>0</v>
      </c>
    </row>
    <row r="774" spans="4:12" x14ac:dyDescent="0.2">
      <c r="D774" s="416">
        <f>_xlfn.XLOOKUP(C:C,Table1[for Import to Bank Register dropdown],Table1[for Pivot],0,0,1)</f>
        <v>0</v>
      </c>
      <c r="E774" s="422"/>
      <c r="F774" s="160">
        <f t="shared" ref="F774:F837" si="24">$E$2</f>
        <v>3333333</v>
      </c>
      <c r="G774" s="394">
        <f>G773+Bank3[[#This Row],[Money in/ (Money out)]]</f>
        <v>0</v>
      </c>
      <c r="I774" s="395">
        <f>IF(OR(C774="150 Directors advances", C774="120 accounts receivable", C774="720.2 Automobile - Insurance", C774="720.3 Automobile - License", C774="870.4 Rent - Insurance", C774="870.6 Rent - Property Tax", C774="870.7 Rent - Homeoffice", C774="870.9 Rent - Water"),
   0,
   IF(Dashboard!$F$5="Quick",
      IF(OR(C774="190 Automobile",C774="200 computer hardware",C774="210 Computer software",C774="220 Quickbooks software",C774="230 Office equipment",C774="240 Office furniture"),
         E774-(E774/(1+Dashboard!$F$4)),
         0
      ),
      IF(C774="750 Business promotion",
         E774-(E774/(1+4.793/100)),
         E774-(E774/(1+Dashboard!$F$4))
      )
   )
)</f>
        <v>0</v>
      </c>
      <c r="J774" s="40">
        <f>Bank3[[#This Row],[Money in/ (Money out)]]-Bank3[[#This Row],[GST/HST]]</f>
        <v>0</v>
      </c>
      <c r="L774" s="37">
        <f t="shared" si="23"/>
        <v>0</v>
      </c>
    </row>
    <row r="775" spans="4:12" x14ac:dyDescent="0.2">
      <c r="D775" s="416">
        <f>_xlfn.XLOOKUP(C:C,Table1[for Import to Bank Register dropdown],Table1[for Pivot],0,0,1)</f>
        <v>0</v>
      </c>
      <c r="E775" s="422"/>
      <c r="F775" s="160">
        <f t="shared" si="24"/>
        <v>3333333</v>
      </c>
      <c r="G775" s="394">
        <f>G774+Bank3[[#This Row],[Money in/ (Money out)]]</f>
        <v>0</v>
      </c>
      <c r="I775" s="395">
        <f>IF(OR(C775="150 Directors advances", C775="120 accounts receivable", C775="720.2 Automobile - Insurance", C775="720.3 Automobile - License", C775="870.4 Rent - Insurance", C775="870.6 Rent - Property Tax", C775="870.7 Rent - Homeoffice", C775="870.9 Rent - Water"),
   0,
   IF(Dashboard!$F$5="Quick",
      IF(OR(C775="190 Automobile",C775="200 computer hardware",C775="210 Computer software",C775="220 Quickbooks software",C775="230 Office equipment",C775="240 Office furniture"),
         E775-(E775/(1+Dashboard!$F$4)),
         0
      ),
      IF(C775="750 Business promotion",
         E775-(E775/(1+4.793/100)),
         E775-(E775/(1+Dashboard!$F$4))
      )
   )
)</f>
        <v>0</v>
      </c>
      <c r="J775" s="40">
        <f>Bank3[[#This Row],[Money in/ (Money out)]]-Bank3[[#This Row],[GST/HST]]</f>
        <v>0</v>
      </c>
      <c r="L775" s="37">
        <f t="shared" ref="L775:L838" si="25">$L$3</f>
        <v>0</v>
      </c>
    </row>
    <row r="776" spans="4:12" x14ac:dyDescent="0.2">
      <c r="D776" s="416">
        <f>_xlfn.XLOOKUP(C:C,Table1[for Import to Bank Register dropdown],Table1[for Pivot],0,0,1)</f>
        <v>0</v>
      </c>
      <c r="E776" s="422"/>
      <c r="F776" s="160">
        <f t="shared" si="24"/>
        <v>3333333</v>
      </c>
      <c r="G776" s="394">
        <f>G775+Bank3[[#This Row],[Money in/ (Money out)]]</f>
        <v>0</v>
      </c>
      <c r="I776" s="395">
        <f>IF(OR(C776="150 Directors advances", C776="120 accounts receivable", C776="720.2 Automobile - Insurance", C776="720.3 Automobile - License", C776="870.4 Rent - Insurance", C776="870.6 Rent - Property Tax", C776="870.7 Rent - Homeoffice", C776="870.9 Rent - Water"),
   0,
   IF(Dashboard!$F$5="Quick",
      IF(OR(C776="190 Automobile",C776="200 computer hardware",C776="210 Computer software",C776="220 Quickbooks software",C776="230 Office equipment",C776="240 Office furniture"),
         E776-(E776/(1+Dashboard!$F$4)),
         0
      ),
      IF(C776="750 Business promotion",
         E776-(E776/(1+4.793/100)),
         E776-(E776/(1+Dashboard!$F$4))
      )
   )
)</f>
        <v>0</v>
      </c>
      <c r="J776" s="40">
        <f>Bank3[[#This Row],[Money in/ (Money out)]]-Bank3[[#This Row],[GST/HST]]</f>
        <v>0</v>
      </c>
      <c r="L776" s="37">
        <f t="shared" si="25"/>
        <v>0</v>
      </c>
    </row>
    <row r="777" spans="4:12" x14ac:dyDescent="0.2">
      <c r="D777" s="416">
        <f>_xlfn.XLOOKUP(C:C,Table1[for Import to Bank Register dropdown],Table1[for Pivot],0,0,1)</f>
        <v>0</v>
      </c>
      <c r="E777" s="422"/>
      <c r="F777" s="160">
        <f t="shared" si="24"/>
        <v>3333333</v>
      </c>
      <c r="G777" s="394">
        <f>G776+Bank3[[#This Row],[Money in/ (Money out)]]</f>
        <v>0</v>
      </c>
      <c r="I777" s="395">
        <f>IF(OR(C777="150 Directors advances", C777="120 accounts receivable", C777="720.2 Automobile - Insurance", C777="720.3 Automobile - License", C777="870.4 Rent - Insurance", C777="870.6 Rent - Property Tax", C777="870.7 Rent - Homeoffice", C777="870.9 Rent - Water"),
   0,
   IF(Dashboard!$F$5="Quick",
      IF(OR(C777="190 Automobile",C777="200 computer hardware",C777="210 Computer software",C777="220 Quickbooks software",C777="230 Office equipment",C777="240 Office furniture"),
         E777-(E777/(1+Dashboard!$F$4)),
         0
      ),
      IF(C777="750 Business promotion",
         E777-(E777/(1+4.793/100)),
         E777-(E777/(1+Dashboard!$F$4))
      )
   )
)</f>
        <v>0</v>
      </c>
      <c r="J777" s="40">
        <f>Bank3[[#This Row],[Money in/ (Money out)]]-Bank3[[#This Row],[GST/HST]]</f>
        <v>0</v>
      </c>
      <c r="L777" s="37">
        <f t="shared" si="25"/>
        <v>0</v>
      </c>
    </row>
    <row r="778" spans="4:12" x14ac:dyDescent="0.2">
      <c r="D778" s="416">
        <f>_xlfn.XLOOKUP(C:C,Table1[for Import to Bank Register dropdown],Table1[for Pivot],0,0,1)</f>
        <v>0</v>
      </c>
      <c r="E778" s="422"/>
      <c r="F778" s="160">
        <f t="shared" si="24"/>
        <v>3333333</v>
      </c>
      <c r="G778" s="394">
        <f>G777+Bank3[[#This Row],[Money in/ (Money out)]]</f>
        <v>0</v>
      </c>
      <c r="I778" s="395">
        <f>IF(OR(C778="150 Directors advances", C778="120 accounts receivable", C778="720.2 Automobile - Insurance", C778="720.3 Automobile - License", C778="870.4 Rent - Insurance", C778="870.6 Rent - Property Tax", C778="870.7 Rent - Homeoffice", C778="870.9 Rent - Water"),
   0,
   IF(Dashboard!$F$5="Quick",
      IF(OR(C778="190 Automobile",C778="200 computer hardware",C778="210 Computer software",C778="220 Quickbooks software",C778="230 Office equipment",C778="240 Office furniture"),
         E778-(E778/(1+Dashboard!$F$4)),
         0
      ),
      IF(C778="750 Business promotion",
         E778-(E778/(1+4.793/100)),
         E778-(E778/(1+Dashboard!$F$4))
      )
   )
)</f>
        <v>0</v>
      </c>
      <c r="J778" s="40">
        <f>Bank3[[#This Row],[Money in/ (Money out)]]-Bank3[[#This Row],[GST/HST]]</f>
        <v>0</v>
      </c>
      <c r="L778" s="37">
        <f t="shared" si="25"/>
        <v>0</v>
      </c>
    </row>
    <row r="779" spans="4:12" x14ac:dyDescent="0.2">
      <c r="D779" s="416">
        <f>_xlfn.XLOOKUP(C:C,Table1[for Import to Bank Register dropdown],Table1[for Pivot],0,0,1)</f>
        <v>0</v>
      </c>
      <c r="E779" s="422"/>
      <c r="F779" s="160">
        <f t="shared" si="24"/>
        <v>3333333</v>
      </c>
      <c r="G779" s="394">
        <f>G778+Bank3[[#This Row],[Money in/ (Money out)]]</f>
        <v>0</v>
      </c>
      <c r="I779" s="395">
        <f>IF(OR(C779="150 Directors advances", C779="120 accounts receivable", C779="720.2 Automobile - Insurance", C779="720.3 Automobile - License", C779="870.4 Rent - Insurance", C779="870.6 Rent - Property Tax", C779="870.7 Rent - Homeoffice", C779="870.9 Rent - Water"),
   0,
   IF(Dashboard!$F$5="Quick",
      IF(OR(C779="190 Automobile",C779="200 computer hardware",C779="210 Computer software",C779="220 Quickbooks software",C779="230 Office equipment",C779="240 Office furniture"),
         E779-(E779/(1+Dashboard!$F$4)),
         0
      ),
      IF(C779="750 Business promotion",
         E779-(E779/(1+4.793/100)),
         E779-(E779/(1+Dashboard!$F$4))
      )
   )
)</f>
        <v>0</v>
      </c>
      <c r="J779" s="40">
        <f>Bank3[[#This Row],[Money in/ (Money out)]]-Bank3[[#This Row],[GST/HST]]</f>
        <v>0</v>
      </c>
      <c r="L779" s="37">
        <f t="shared" si="25"/>
        <v>0</v>
      </c>
    </row>
    <row r="780" spans="4:12" x14ac:dyDescent="0.2">
      <c r="D780" s="416">
        <f>_xlfn.XLOOKUP(C:C,Table1[for Import to Bank Register dropdown],Table1[for Pivot],0,0,1)</f>
        <v>0</v>
      </c>
      <c r="E780" s="422"/>
      <c r="F780" s="160">
        <f t="shared" si="24"/>
        <v>3333333</v>
      </c>
      <c r="G780" s="394">
        <f>G779+Bank3[[#This Row],[Money in/ (Money out)]]</f>
        <v>0</v>
      </c>
      <c r="I780" s="395">
        <f>IF(OR(C780="150 Directors advances", C780="120 accounts receivable", C780="720.2 Automobile - Insurance", C780="720.3 Automobile - License", C780="870.4 Rent - Insurance", C780="870.6 Rent - Property Tax", C780="870.7 Rent - Homeoffice", C780="870.9 Rent - Water"),
   0,
   IF(Dashboard!$F$5="Quick",
      IF(OR(C780="190 Automobile",C780="200 computer hardware",C780="210 Computer software",C780="220 Quickbooks software",C780="230 Office equipment",C780="240 Office furniture"),
         E780-(E780/(1+Dashboard!$F$4)),
         0
      ),
      IF(C780="750 Business promotion",
         E780-(E780/(1+4.793/100)),
         E780-(E780/(1+Dashboard!$F$4))
      )
   )
)</f>
        <v>0</v>
      </c>
      <c r="J780" s="40">
        <f>Bank3[[#This Row],[Money in/ (Money out)]]-Bank3[[#This Row],[GST/HST]]</f>
        <v>0</v>
      </c>
      <c r="L780" s="37">
        <f t="shared" si="25"/>
        <v>0</v>
      </c>
    </row>
    <row r="781" spans="4:12" x14ac:dyDescent="0.2">
      <c r="D781" s="416">
        <f>_xlfn.XLOOKUP(C:C,Table1[for Import to Bank Register dropdown],Table1[for Pivot],0,0,1)</f>
        <v>0</v>
      </c>
      <c r="E781" s="422"/>
      <c r="F781" s="160">
        <f t="shared" si="24"/>
        <v>3333333</v>
      </c>
      <c r="G781" s="394">
        <f>G780+Bank3[[#This Row],[Money in/ (Money out)]]</f>
        <v>0</v>
      </c>
      <c r="I781" s="395">
        <f>IF(OR(C781="150 Directors advances", C781="120 accounts receivable", C781="720.2 Automobile - Insurance", C781="720.3 Automobile - License", C781="870.4 Rent - Insurance", C781="870.6 Rent - Property Tax", C781="870.7 Rent - Homeoffice", C781="870.9 Rent - Water"),
   0,
   IF(Dashboard!$F$5="Quick",
      IF(OR(C781="190 Automobile",C781="200 computer hardware",C781="210 Computer software",C781="220 Quickbooks software",C781="230 Office equipment",C781="240 Office furniture"),
         E781-(E781/(1+Dashboard!$F$4)),
         0
      ),
      IF(C781="750 Business promotion",
         E781-(E781/(1+4.793/100)),
         E781-(E781/(1+Dashboard!$F$4))
      )
   )
)</f>
        <v>0</v>
      </c>
      <c r="J781" s="40">
        <f>Bank3[[#This Row],[Money in/ (Money out)]]-Bank3[[#This Row],[GST/HST]]</f>
        <v>0</v>
      </c>
      <c r="L781" s="37">
        <f t="shared" si="25"/>
        <v>0</v>
      </c>
    </row>
    <row r="782" spans="4:12" x14ac:dyDescent="0.2">
      <c r="D782" s="416">
        <f>_xlfn.XLOOKUP(C:C,Table1[for Import to Bank Register dropdown],Table1[for Pivot],0,0,1)</f>
        <v>0</v>
      </c>
      <c r="E782" s="422"/>
      <c r="F782" s="160">
        <f t="shared" si="24"/>
        <v>3333333</v>
      </c>
      <c r="G782" s="394">
        <f>G781+Bank3[[#This Row],[Money in/ (Money out)]]</f>
        <v>0</v>
      </c>
      <c r="I782" s="395">
        <f>IF(OR(C782="150 Directors advances", C782="120 accounts receivable", C782="720.2 Automobile - Insurance", C782="720.3 Automobile - License", C782="870.4 Rent - Insurance", C782="870.6 Rent - Property Tax", C782="870.7 Rent - Homeoffice", C782="870.9 Rent - Water"),
   0,
   IF(Dashboard!$F$5="Quick",
      IF(OR(C782="190 Automobile",C782="200 computer hardware",C782="210 Computer software",C782="220 Quickbooks software",C782="230 Office equipment",C782="240 Office furniture"),
         E782-(E782/(1+Dashboard!$F$4)),
         0
      ),
      IF(C782="750 Business promotion",
         E782-(E782/(1+4.793/100)),
         E782-(E782/(1+Dashboard!$F$4))
      )
   )
)</f>
        <v>0</v>
      </c>
      <c r="J782" s="40">
        <f>Bank3[[#This Row],[Money in/ (Money out)]]-Bank3[[#This Row],[GST/HST]]</f>
        <v>0</v>
      </c>
      <c r="L782" s="37">
        <f t="shared" si="25"/>
        <v>0</v>
      </c>
    </row>
    <row r="783" spans="4:12" x14ac:dyDescent="0.2">
      <c r="D783" s="416">
        <f>_xlfn.XLOOKUP(C:C,Table1[for Import to Bank Register dropdown],Table1[for Pivot],0,0,1)</f>
        <v>0</v>
      </c>
      <c r="E783" s="422"/>
      <c r="F783" s="160">
        <f t="shared" si="24"/>
        <v>3333333</v>
      </c>
      <c r="G783" s="394">
        <f>G782+Bank3[[#This Row],[Money in/ (Money out)]]</f>
        <v>0</v>
      </c>
      <c r="I783" s="395">
        <f>IF(OR(C783="150 Directors advances", C783="120 accounts receivable", C783="720.2 Automobile - Insurance", C783="720.3 Automobile - License", C783="870.4 Rent - Insurance", C783="870.6 Rent - Property Tax", C783="870.7 Rent - Homeoffice", C783="870.9 Rent - Water"),
   0,
   IF(Dashboard!$F$5="Quick",
      IF(OR(C783="190 Automobile",C783="200 computer hardware",C783="210 Computer software",C783="220 Quickbooks software",C783="230 Office equipment",C783="240 Office furniture"),
         E783-(E783/(1+Dashboard!$F$4)),
         0
      ),
      IF(C783="750 Business promotion",
         E783-(E783/(1+4.793/100)),
         E783-(E783/(1+Dashboard!$F$4))
      )
   )
)</f>
        <v>0</v>
      </c>
      <c r="J783" s="40">
        <f>Bank3[[#This Row],[Money in/ (Money out)]]-Bank3[[#This Row],[GST/HST]]</f>
        <v>0</v>
      </c>
      <c r="L783" s="37">
        <f t="shared" si="25"/>
        <v>0</v>
      </c>
    </row>
    <row r="784" spans="4:12" x14ac:dyDescent="0.2">
      <c r="D784" s="416">
        <f>_xlfn.XLOOKUP(C:C,Table1[for Import to Bank Register dropdown],Table1[for Pivot],0,0,1)</f>
        <v>0</v>
      </c>
      <c r="E784" s="422"/>
      <c r="F784" s="160">
        <f t="shared" si="24"/>
        <v>3333333</v>
      </c>
      <c r="G784" s="394">
        <f>G783+Bank3[[#This Row],[Money in/ (Money out)]]</f>
        <v>0</v>
      </c>
      <c r="I784" s="395">
        <f>IF(OR(C784="150 Directors advances", C784="120 accounts receivable", C784="720.2 Automobile - Insurance", C784="720.3 Automobile - License", C784="870.4 Rent - Insurance", C784="870.6 Rent - Property Tax", C784="870.7 Rent - Homeoffice", C784="870.9 Rent - Water"),
   0,
   IF(Dashboard!$F$5="Quick",
      IF(OR(C784="190 Automobile",C784="200 computer hardware",C784="210 Computer software",C784="220 Quickbooks software",C784="230 Office equipment",C784="240 Office furniture"),
         E784-(E784/(1+Dashboard!$F$4)),
         0
      ),
      IF(C784="750 Business promotion",
         E784-(E784/(1+4.793/100)),
         E784-(E784/(1+Dashboard!$F$4))
      )
   )
)</f>
        <v>0</v>
      </c>
      <c r="J784" s="40">
        <f>Bank3[[#This Row],[Money in/ (Money out)]]-Bank3[[#This Row],[GST/HST]]</f>
        <v>0</v>
      </c>
      <c r="L784" s="37">
        <f t="shared" si="25"/>
        <v>0</v>
      </c>
    </row>
    <row r="785" spans="4:12" x14ac:dyDescent="0.2">
      <c r="D785" s="416">
        <f>_xlfn.XLOOKUP(C:C,Table1[for Import to Bank Register dropdown],Table1[for Pivot],0,0,1)</f>
        <v>0</v>
      </c>
      <c r="E785" s="422"/>
      <c r="F785" s="160">
        <f t="shared" si="24"/>
        <v>3333333</v>
      </c>
      <c r="G785" s="394">
        <f>G784+Bank3[[#This Row],[Money in/ (Money out)]]</f>
        <v>0</v>
      </c>
      <c r="I785" s="395">
        <f>IF(OR(C785="150 Directors advances", C785="120 accounts receivable", C785="720.2 Automobile - Insurance", C785="720.3 Automobile - License", C785="870.4 Rent - Insurance", C785="870.6 Rent - Property Tax", C785="870.7 Rent - Homeoffice", C785="870.9 Rent - Water"),
   0,
   IF(Dashboard!$F$5="Quick",
      IF(OR(C785="190 Automobile",C785="200 computer hardware",C785="210 Computer software",C785="220 Quickbooks software",C785="230 Office equipment",C785="240 Office furniture"),
         E785-(E785/(1+Dashboard!$F$4)),
         0
      ),
      IF(C785="750 Business promotion",
         E785-(E785/(1+4.793/100)),
         E785-(E785/(1+Dashboard!$F$4))
      )
   )
)</f>
        <v>0</v>
      </c>
      <c r="J785" s="40">
        <f>Bank3[[#This Row],[Money in/ (Money out)]]-Bank3[[#This Row],[GST/HST]]</f>
        <v>0</v>
      </c>
      <c r="L785" s="37">
        <f t="shared" si="25"/>
        <v>0</v>
      </c>
    </row>
    <row r="786" spans="4:12" x14ac:dyDescent="0.2">
      <c r="D786" s="416">
        <f>_xlfn.XLOOKUP(C:C,Table1[for Import to Bank Register dropdown],Table1[for Pivot],0,0,1)</f>
        <v>0</v>
      </c>
      <c r="E786" s="422"/>
      <c r="F786" s="160">
        <f t="shared" si="24"/>
        <v>3333333</v>
      </c>
      <c r="G786" s="394">
        <f>G785+Bank3[[#This Row],[Money in/ (Money out)]]</f>
        <v>0</v>
      </c>
      <c r="I786" s="395">
        <f>IF(OR(C786="150 Directors advances", C786="120 accounts receivable", C786="720.2 Automobile - Insurance", C786="720.3 Automobile - License", C786="870.4 Rent - Insurance", C786="870.6 Rent - Property Tax", C786="870.7 Rent - Homeoffice", C786="870.9 Rent - Water"),
   0,
   IF(Dashboard!$F$5="Quick",
      IF(OR(C786="190 Automobile",C786="200 computer hardware",C786="210 Computer software",C786="220 Quickbooks software",C786="230 Office equipment",C786="240 Office furniture"),
         E786-(E786/(1+Dashboard!$F$4)),
         0
      ),
      IF(C786="750 Business promotion",
         E786-(E786/(1+4.793/100)),
         E786-(E786/(1+Dashboard!$F$4))
      )
   )
)</f>
        <v>0</v>
      </c>
      <c r="J786" s="40">
        <f>Bank3[[#This Row],[Money in/ (Money out)]]-Bank3[[#This Row],[GST/HST]]</f>
        <v>0</v>
      </c>
      <c r="L786" s="37">
        <f t="shared" si="25"/>
        <v>0</v>
      </c>
    </row>
    <row r="787" spans="4:12" x14ac:dyDescent="0.2">
      <c r="D787" s="416">
        <f>_xlfn.XLOOKUP(C:C,Table1[for Import to Bank Register dropdown],Table1[for Pivot],0,0,1)</f>
        <v>0</v>
      </c>
      <c r="E787" s="422"/>
      <c r="F787" s="160">
        <f t="shared" si="24"/>
        <v>3333333</v>
      </c>
      <c r="G787" s="394">
        <f>G786+Bank3[[#This Row],[Money in/ (Money out)]]</f>
        <v>0</v>
      </c>
      <c r="I787" s="395">
        <f>IF(OR(C787="150 Directors advances", C787="120 accounts receivable", C787="720.2 Automobile - Insurance", C787="720.3 Automobile - License", C787="870.4 Rent - Insurance", C787="870.6 Rent - Property Tax", C787="870.7 Rent - Homeoffice", C787="870.9 Rent - Water"),
   0,
   IF(Dashboard!$F$5="Quick",
      IF(OR(C787="190 Automobile",C787="200 computer hardware",C787="210 Computer software",C787="220 Quickbooks software",C787="230 Office equipment",C787="240 Office furniture"),
         E787-(E787/(1+Dashboard!$F$4)),
         0
      ),
      IF(C787="750 Business promotion",
         E787-(E787/(1+4.793/100)),
         E787-(E787/(1+Dashboard!$F$4))
      )
   )
)</f>
        <v>0</v>
      </c>
      <c r="J787" s="40">
        <f>Bank3[[#This Row],[Money in/ (Money out)]]-Bank3[[#This Row],[GST/HST]]</f>
        <v>0</v>
      </c>
      <c r="L787" s="37">
        <f t="shared" si="25"/>
        <v>0</v>
      </c>
    </row>
    <row r="788" spans="4:12" x14ac:dyDescent="0.2">
      <c r="D788" s="416">
        <f>_xlfn.XLOOKUP(C:C,Table1[for Import to Bank Register dropdown],Table1[for Pivot],0,0,1)</f>
        <v>0</v>
      </c>
      <c r="E788" s="422"/>
      <c r="F788" s="160">
        <f t="shared" si="24"/>
        <v>3333333</v>
      </c>
      <c r="G788" s="394">
        <f>G787+Bank3[[#This Row],[Money in/ (Money out)]]</f>
        <v>0</v>
      </c>
      <c r="I788" s="395">
        <f>IF(OR(C788="150 Directors advances", C788="120 accounts receivable", C788="720.2 Automobile - Insurance", C788="720.3 Automobile - License", C788="870.4 Rent - Insurance", C788="870.6 Rent - Property Tax", C788="870.7 Rent - Homeoffice", C788="870.9 Rent - Water"),
   0,
   IF(Dashboard!$F$5="Quick",
      IF(OR(C788="190 Automobile",C788="200 computer hardware",C788="210 Computer software",C788="220 Quickbooks software",C788="230 Office equipment",C788="240 Office furniture"),
         E788-(E788/(1+Dashboard!$F$4)),
         0
      ),
      IF(C788="750 Business promotion",
         E788-(E788/(1+4.793/100)),
         E788-(E788/(1+Dashboard!$F$4))
      )
   )
)</f>
        <v>0</v>
      </c>
      <c r="J788" s="40">
        <f>Bank3[[#This Row],[Money in/ (Money out)]]-Bank3[[#This Row],[GST/HST]]</f>
        <v>0</v>
      </c>
      <c r="L788" s="37">
        <f t="shared" si="25"/>
        <v>0</v>
      </c>
    </row>
    <row r="789" spans="4:12" x14ac:dyDescent="0.2">
      <c r="D789" s="416">
        <f>_xlfn.XLOOKUP(C:C,Table1[for Import to Bank Register dropdown],Table1[for Pivot],0,0,1)</f>
        <v>0</v>
      </c>
      <c r="E789" s="422"/>
      <c r="F789" s="160">
        <f t="shared" si="24"/>
        <v>3333333</v>
      </c>
      <c r="G789" s="394">
        <f>G788+Bank3[[#This Row],[Money in/ (Money out)]]</f>
        <v>0</v>
      </c>
      <c r="I789" s="395">
        <f>IF(OR(C789="150 Directors advances", C789="120 accounts receivable", C789="720.2 Automobile - Insurance", C789="720.3 Automobile - License", C789="870.4 Rent - Insurance", C789="870.6 Rent - Property Tax", C789="870.7 Rent - Homeoffice", C789="870.9 Rent - Water"),
   0,
   IF(Dashboard!$F$5="Quick",
      IF(OR(C789="190 Automobile",C789="200 computer hardware",C789="210 Computer software",C789="220 Quickbooks software",C789="230 Office equipment",C789="240 Office furniture"),
         E789-(E789/(1+Dashboard!$F$4)),
         0
      ),
      IF(C789="750 Business promotion",
         E789-(E789/(1+4.793/100)),
         E789-(E789/(1+Dashboard!$F$4))
      )
   )
)</f>
        <v>0</v>
      </c>
      <c r="J789" s="40">
        <f>Bank3[[#This Row],[Money in/ (Money out)]]-Bank3[[#This Row],[GST/HST]]</f>
        <v>0</v>
      </c>
      <c r="L789" s="37">
        <f t="shared" si="25"/>
        <v>0</v>
      </c>
    </row>
    <row r="790" spans="4:12" x14ac:dyDescent="0.2">
      <c r="D790" s="416">
        <f>_xlfn.XLOOKUP(C:C,Table1[for Import to Bank Register dropdown],Table1[for Pivot],0,0,1)</f>
        <v>0</v>
      </c>
      <c r="E790" s="422"/>
      <c r="F790" s="160">
        <f t="shared" si="24"/>
        <v>3333333</v>
      </c>
      <c r="G790" s="394">
        <f>G789+Bank3[[#This Row],[Money in/ (Money out)]]</f>
        <v>0</v>
      </c>
      <c r="I790" s="395">
        <f>IF(OR(C790="150 Directors advances", C790="120 accounts receivable", C790="720.2 Automobile - Insurance", C790="720.3 Automobile - License", C790="870.4 Rent - Insurance", C790="870.6 Rent - Property Tax", C790="870.7 Rent - Homeoffice", C790="870.9 Rent - Water"),
   0,
   IF(Dashboard!$F$5="Quick",
      IF(OR(C790="190 Automobile",C790="200 computer hardware",C790="210 Computer software",C790="220 Quickbooks software",C790="230 Office equipment",C790="240 Office furniture"),
         E790-(E790/(1+Dashboard!$F$4)),
         0
      ),
      IF(C790="750 Business promotion",
         E790-(E790/(1+4.793/100)),
         E790-(E790/(1+Dashboard!$F$4))
      )
   )
)</f>
        <v>0</v>
      </c>
      <c r="J790" s="40">
        <f>Bank3[[#This Row],[Money in/ (Money out)]]-Bank3[[#This Row],[GST/HST]]</f>
        <v>0</v>
      </c>
      <c r="L790" s="37">
        <f t="shared" si="25"/>
        <v>0</v>
      </c>
    </row>
    <row r="791" spans="4:12" x14ac:dyDescent="0.2">
      <c r="D791" s="416">
        <f>_xlfn.XLOOKUP(C:C,Table1[for Import to Bank Register dropdown],Table1[for Pivot],0,0,1)</f>
        <v>0</v>
      </c>
      <c r="E791" s="422"/>
      <c r="F791" s="160">
        <f t="shared" si="24"/>
        <v>3333333</v>
      </c>
      <c r="G791" s="394">
        <f>G790+Bank3[[#This Row],[Money in/ (Money out)]]</f>
        <v>0</v>
      </c>
      <c r="I791" s="395">
        <f>IF(OR(C791="150 Directors advances", C791="120 accounts receivable", C791="720.2 Automobile - Insurance", C791="720.3 Automobile - License", C791="870.4 Rent - Insurance", C791="870.6 Rent - Property Tax", C791="870.7 Rent - Homeoffice", C791="870.9 Rent - Water"),
   0,
   IF(Dashboard!$F$5="Quick",
      IF(OR(C791="190 Automobile",C791="200 computer hardware",C791="210 Computer software",C791="220 Quickbooks software",C791="230 Office equipment",C791="240 Office furniture"),
         E791-(E791/(1+Dashboard!$F$4)),
         0
      ),
      IF(C791="750 Business promotion",
         E791-(E791/(1+4.793/100)),
         E791-(E791/(1+Dashboard!$F$4))
      )
   )
)</f>
        <v>0</v>
      </c>
      <c r="J791" s="40">
        <f>Bank3[[#This Row],[Money in/ (Money out)]]-Bank3[[#This Row],[GST/HST]]</f>
        <v>0</v>
      </c>
      <c r="L791" s="37">
        <f t="shared" si="25"/>
        <v>0</v>
      </c>
    </row>
    <row r="792" spans="4:12" x14ac:dyDescent="0.2">
      <c r="D792" s="416">
        <f>_xlfn.XLOOKUP(C:C,Table1[for Import to Bank Register dropdown],Table1[for Pivot],0,0,1)</f>
        <v>0</v>
      </c>
      <c r="E792" s="422"/>
      <c r="F792" s="160">
        <f t="shared" si="24"/>
        <v>3333333</v>
      </c>
      <c r="G792" s="394">
        <f>G791+Bank3[[#This Row],[Money in/ (Money out)]]</f>
        <v>0</v>
      </c>
      <c r="I792" s="395">
        <f>IF(OR(C792="150 Directors advances", C792="120 accounts receivable", C792="720.2 Automobile - Insurance", C792="720.3 Automobile - License", C792="870.4 Rent - Insurance", C792="870.6 Rent - Property Tax", C792="870.7 Rent - Homeoffice", C792="870.9 Rent - Water"),
   0,
   IF(Dashboard!$F$5="Quick",
      IF(OR(C792="190 Automobile",C792="200 computer hardware",C792="210 Computer software",C792="220 Quickbooks software",C792="230 Office equipment",C792="240 Office furniture"),
         E792-(E792/(1+Dashboard!$F$4)),
         0
      ),
      IF(C792="750 Business promotion",
         E792-(E792/(1+4.793/100)),
         E792-(E792/(1+Dashboard!$F$4))
      )
   )
)</f>
        <v>0</v>
      </c>
      <c r="J792" s="40">
        <f>Bank3[[#This Row],[Money in/ (Money out)]]-Bank3[[#This Row],[GST/HST]]</f>
        <v>0</v>
      </c>
      <c r="L792" s="37">
        <f t="shared" si="25"/>
        <v>0</v>
      </c>
    </row>
    <row r="793" spans="4:12" x14ac:dyDescent="0.2">
      <c r="D793" s="416">
        <f>_xlfn.XLOOKUP(C:C,Table1[for Import to Bank Register dropdown],Table1[for Pivot],0,0,1)</f>
        <v>0</v>
      </c>
      <c r="E793" s="422"/>
      <c r="F793" s="160">
        <f t="shared" si="24"/>
        <v>3333333</v>
      </c>
      <c r="G793" s="394">
        <f>G792+Bank3[[#This Row],[Money in/ (Money out)]]</f>
        <v>0</v>
      </c>
      <c r="I793" s="395">
        <f>IF(OR(C793="150 Directors advances", C793="120 accounts receivable", C793="720.2 Automobile - Insurance", C793="720.3 Automobile - License", C793="870.4 Rent - Insurance", C793="870.6 Rent - Property Tax", C793="870.7 Rent - Homeoffice", C793="870.9 Rent - Water"),
   0,
   IF(Dashboard!$F$5="Quick",
      IF(OR(C793="190 Automobile",C793="200 computer hardware",C793="210 Computer software",C793="220 Quickbooks software",C793="230 Office equipment",C793="240 Office furniture"),
         E793-(E793/(1+Dashboard!$F$4)),
         0
      ),
      IF(C793="750 Business promotion",
         E793-(E793/(1+4.793/100)),
         E793-(E793/(1+Dashboard!$F$4))
      )
   )
)</f>
        <v>0</v>
      </c>
      <c r="J793" s="40">
        <f>Bank3[[#This Row],[Money in/ (Money out)]]-Bank3[[#This Row],[GST/HST]]</f>
        <v>0</v>
      </c>
      <c r="L793" s="37">
        <f t="shared" si="25"/>
        <v>0</v>
      </c>
    </row>
    <row r="794" spans="4:12" x14ac:dyDescent="0.2">
      <c r="D794" s="416">
        <f>_xlfn.XLOOKUP(C:C,Table1[for Import to Bank Register dropdown],Table1[for Pivot],0,0,1)</f>
        <v>0</v>
      </c>
      <c r="E794" s="422"/>
      <c r="F794" s="160">
        <f t="shared" si="24"/>
        <v>3333333</v>
      </c>
      <c r="G794" s="394">
        <f>G793+Bank3[[#This Row],[Money in/ (Money out)]]</f>
        <v>0</v>
      </c>
      <c r="I794" s="395">
        <f>IF(OR(C794="150 Directors advances", C794="120 accounts receivable", C794="720.2 Automobile - Insurance", C794="720.3 Automobile - License", C794="870.4 Rent - Insurance", C794="870.6 Rent - Property Tax", C794="870.7 Rent - Homeoffice", C794="870.9 Rent - Water"),
   0,
   IF(Dashboard!$F$5="Quick",
      IF(OR(C794="190 Automobile",C794="200 computer hardware",C794="210 Computer software",C794="220 Quickbooks software",C794="230 Office equipment",C794="240 Office furniture"),
         E794-(E794/(1+Dashboard!$F$4)),
         0
      ),
      IF(C794="750 Business promotion",
         E794-(E794/(1+4.793/100)),
         E794-(E794/(1+Dashboard!$F$4))
      )
   )
)</f>
        <v>0</v>
      </c>
      <c r="J794" s="40">
        <f>Bank3[[#This Row],[Money in/ (Money out)]]-Bank3[[#This Row],[GST/HST]]</f>
        <v>0</v>
      </c>
      <c r="L794" s="37">
        <f t="shared" si="25"/>
        <v>0</v>
      </c>
    </row>
    <row r="795" spans="4:12" x14ac:dyDescent="0.2">
      <c r="D795" s="416">
        <f>_xlfn.XLOOKUP(C:C,Table1[for Import to Bank Register dropdown],Table1[for Pivot],0,0,1)</f>
        <v>0</v>
      </c>
      <c r="E795" s="422"/>
      <c r="F795" s="160">
        <f t="shared" si="24"/>
        <v>3333333</v>
      </c>
      <c r="G795" s="394">
        <f>G794+Bank3[[#This Row],[Money in/ (Money out)]]</f>
        <v>0</v>
      </c>
      <c r="I795" s="395">
        <f>IF(OR(C795="150 Directors advances", C795="120 accounts receivable", C795="720.2 Automobile - Insurance", C795="720.3 Automobile - License", C795="870.4 Rent - Insurance", C795="870.6 Rent - Property Tax", C795="870.7 Rent - Homeoffice", C795="870.9 Rent - Water"),
   0,
   IF(Dashboard!$F$5="Quick",
      IF(OR(C795="190 Automobile",C795="200 computer hardware",C795="210 Computer software",C795="220 Quickbooks software",C795="230 Office equipment",C795="240 Office furniture"),
         E795-(E795/(1+Dashboard!$F$4)),
         0
      ),
      IF(C795="750 Business promotion",
         E795-(E795/(1+4.793/100)),
         E795-(E795/(1+Dashboard!$F$4))
      )
   )
)</f>
        <v>0</v>
      </c>
      <c r="J795" s="40">
        <f>Bank3[[#This Row],[Money in/ (Money out)]]-Bank3[[#This Row],[GST/HST]]</f>
        <v>0</v>
      </c>
      <c r="L795" s="37">
        <f t="shared" si="25"/>
        <v>0</v>
      </c>
    </row>
    <row r="796" spans="4:12" x14ac:dyDescent="0.2">
      <c r="D796" s="416">
        <f>_xlfn.XLOOKUP(C:C,Table1[for Import to Bank Register dropdown],Table1[for Pivot],0,0,1)</f>
        <v>0</v>
      </c>
      <c r="E796" s="422"/>
      <c r="F796" s="160">
        <f t="shared" si="24"/>
        <v>3333333</v>
      </c>
      <c r="G796" s="394">
        <f>G795+Bank3[[#This Row],[Money in/ (Money out)]]</f>
        <v>0</v>
      </c>
      <c r="I796" s="395">
        <f>IF(OR(C796="150 Directors advances", C796="120 accounts receivable", C796="720.2 Automobile - Insurance", C796="720.3 Automobile - License", C796="870.4 Rent - Insurance", C796="870.6 Rent - Property Tax", C796="870.7 Rent - Homeoffice", C796="870.9 Rent - Water"),
   0,
   IF(Dashboard!$F$5="Quick",
      IF(OR(C796="190 Automobile",C796="200 computer hardware",C796="210 Computer software",C796="220 Quickbooks software",C796="230 Office equipment",C796="240 Office furniture"),
         E796-(E796/(1+Dashboard!$F$4)),
         0
      ),
      IF(C796="750 Business promotion",
         E796-(E796/(1+4.793/100)),
         E796-(E796/(1+Dashboard!$F$4))
      )
   )
)</f>
        <v>0</v>
      </c>
      <c r="J796" s="40">
        <f>Bank3[[#This Row],[Money in/ (Money out)]]-Bank3[[#This Row],[GST/HST]]</f>
        <v>0</v>
      </c>
      <c r="L796" s="37">
        <f t="shared" si="25"/>
        <v>0</v>
      </c>
    </row>
    <row r="797" spans="4:12" x14ac:dyDescent="0.2">
      <c r="D797" s="416">
        <f>_xlfn.XLOOKUP(C:C,Table1[for Import to Bank Register dropdown],Table1[for Pivot],0,0,1)</f>
        <v>0</v>
      </c>
      <c r="E797" s="422"/>
      <c r="F797" s="160">
        <f t="shared" si="24"/>
        <v>3333333</v>
      </c>
      <c r="G797" s="394">
        <f>G796+Bank3[[#This Row],[Money in/ (Money out)]]</f>
        <v>0</v>
      </c>
      <c r="I797" s="395">
        <f>IF(OR(C797="150 Directors advances", C797="120 accounts receivable", C797="720.2 Automobile - Insurance", C797="720.3 Automobile - License", C797="870.4 Rent - Insurance", C797="870.6 Rent - Property Tax", C797="870.7 Rent - Homeoffice", C797="870.9 Rent - Water"),
   0,
   IF(Dashboard!$F$5="Quick",
      IF(OR(C797="190 Automobile",C797="200 computer hardware",C797="210 Computer software",C797="220 Quickbooks software",C797="230 Office equipment",C797="240 Office furniture"),
         E797-(E797/(1+Dashboard!$F$4)),
         0
      ),
      IF(C797="750 Business promotion",
         E797-(E797/(1+4.793/100)),
         E797-(E797/(1+Dashboard!$F$4))
      )
   )
)</f>
        <v>0</v>
      </c>
      <c r="J797" s="40">
        <f>Bank3[[#This Row],[Money in/ (Money out)]]-Bank3[[#This Row],[GST/HST]]</f>
        <v>0</v>
      </c>
      <c r="L797" s="37">
        <f t="shared" si="25"/>
        <v>0</v>
      </c>
    </row>
    <row r="798" spans="4:12" x14ac:dyDescent="0.2">
      <c r="D798" s="416">
        <f>_xlfn.XLOOKUP(C:C,Table1[for Import to Bank Register dropdown],Table1[for Pivot],0,0,1)</f>
        <v>0</v>
      </c>
      <c r="E798" s="422"/>
      <c r="F798" s="160">
        <f t="shared" si="24"/>
        <v>3333333</v>
      </c>
      <c r="G798" s="394">
        <f>G797+Bank3[[#This Row],[Money in/ (Money out)]]</f>
        <v>0</v>
      </c>
      <c r="I798" s="395">
        <f>IF(OR(C798="150 Directors advances", C798="120 accounts receivable", C798="720.2 Automobile - Insurance", C798="720.3 Automobile - License", C798="870.4 Rent - Insurance", C798="870.6 Rent - Property Tax", C798="870.7 Rent - Homeoffice", C798="870.9 Rent - Water"),
   0,
   IF(Dashboard!$F$5="Quick",
      IF(OR(C798="190 Automobile",C798="200 computer hardware",C798="210 Computer software",C798="220 Quickbooks software",C798="230 Office equipment",C798="240 Office furniture"),
         E798-(E798/(1+Dashboard!$F$4)),
         0
      ),
      IF(C798="750 Business promotion",
         E798-(E798/(1+4.793/100)),
         E798-(E798/(1+Dashboard!$F$4))
      )
   )
)</f>
        <v>0</v>
      </c>
      <c r="J798" s="40">
        <f>Bank3[[#This Row],[Money in/ (Money out)]]-Bank3[[#This Row],[GST/HST]]</f>
        <v>0</v>
      </c>
      <c r="L798" s="37">
        <f t="shared" si="25"/>
        <v>0</v>
      </c>
    </row>
    <row r="799" spans="4:12" x14ac:dyDescent="0.2">
      <c r="D799" s="416">
        <f>_xlfn.XLOOKUP(C:C,Table1[for Import to Bank Register dropdown],Table1[for Pivot],0,0,1)</f>
        <v>0</v>
      </c>
      <c r="E799" s="422"/>
      <c r="F799" s="160">
        <f t="shared" si="24"/>
        <v>3333333</v>
      </c>
      <c r="G799" s="394">
        <f>G798+Bank3[[#This Row],[Money in/ (Money out)]]</f>
        <v>0</v>
      </c>
      <c r="I799" s="395">
        <f>IF(OR(C799="150 Directors advances", C799="120 accounts receivable", C799="720.2 Automobile - Insurance", C799="720.3 Automobile - License", C799="870.4 Rent - Insurance", C799="870.6 Rent - Property Tax", C799="870.7 Rent - Homeoffice", C799="870.9 Rent - Water"),
   0,
   IF(Dashboard!$F$5="Quick",
      IF(OR(C799="190 Automobile",C799="200 computer hardware",C799="210 Computer software",C799="220 Quickbooks software",C799="230 Office equipment",C799="240 Office furniture"),
         E799-(E799/(1+Dashboard!$F$4)),
         0
      ),
      IF(C799="750 Business promotion",
         E799-(E799/(1+4.793/100)),
         E799-(E799/(1+Dashboard!$F$4))
      )
   )
)</f>
        <v>0</v>
      </c>
      <c r="J799" s="40">
        <f>Bank3[[#This Row],[Money in/ (Money out)]]-Bank3[[#This Row],[GST/HST]]</f>
        <v>0</v>
      </c>
      <c r="L799" s="37">
        <f t="shared" si="25"/>
        <v>0</v>
      </c>
    </row>
    <row r="800" spans="4:12" x14ac:dyDescent="0.2">
      <c r="D800" s="416">
        <f>_xlfn.XLOOKUP(C:C,Table1[for Import to Bank Register dropdown],Table1[for Pivot],0,0,1)</f>
        <v>0</v>
      </c>
      <c r="E800" s="422"/>
      <c r="F800" s="160">
        <f t="shared" si="24"/>
        <v>3333333</v>
      </c>
      <c r="G800" s="394">
        <f>G799+Bank3[[#This Row],[Money in/ (Money out)]]</f>
        <v>0</v>
      </c>
      <c r="I800" s="395">
        <f>IF(OR(C800="150 Directors advances", C800="120 accounts receivable", C800="720.2 Automobile - Insurance", C800="720.3 Automobile - License", C800="870.4 Rent - Insurance", C800="870.6 Rent - Property Tax", C800="870.7 Rent - Homeoffice", C800="870.9 Rent - Water"),
   0,
   IF(Dashboard!$F$5="Quick",
      IF(OR(C800="190 Automobile",C800="200 computer hardware",C800="210 Computer software",C800="220 Quickbooks software",C800="230 Office equipment",C800="240 Office furniture"),
         E800-(E800/(1+Dashboard!$F$4)),
         0
      ),
      IF(C800="750 Business promotion",
         E800-(E800/(1+4.793/100)),
         E800-(E800/(1+Dashboard!$F$4))
      )
   )
)</f>
        <v>0</v>
      </c>
      <c r="J800" s="40">
        <f>Bank3[[#This Row],[Money in/ (Money out)]]-Bank3[[#This Row],[GST/HST]]</f>
        <v>0</v>
      </c>
      <c r="L800" s="37">
        <f t="shared" si="25"/>
        <v>0</v>
      </c>
    </row>
    <row r="801" spans="4:12" x14ac:dyDescent="0.2">
      <c r="D801" s="416">
        <f>_xlfn.XLOOKUP(C:C,Table1[for Import to Bank Register dropdown],Table1[for Pivot],0,0,1)</f>
        <v>0</v>
      </c>
      <c r="E801" s="422"/>
      <c r="F801" s="160">
        <f t="shared" si="24"/>
        <v>3333333</v>
      </c>
      <c r="G801" s="394">
        <f>G800+Bank3[[#This Row],[Money in/ (Money out)]]</f>
        <v>0</v>
      </c>
      <c r="I801" s="395">
        <f>IF(OR(C801="150 Directors advances", C801="120 accounts receivable", C801="720.2 Automobile - Insurance", C801="720.3 Automobile - License", C801="870.4 Rent - Insurance", C801="870.6 Rent - Property Tax", C801="870.7 Rent - Homeoffice", C801="870.9 Rent - Water"),
   0,
   IF(Dashboard!$F$5="Quick",
      IF(OR(C801="190 Automobile",C801="200 computer hardware",C801="210 Computer software",C801="220 Quickbooks software",C801="230 Office equipment",C801="240 Office furniture"),
         E801-(E801/(1+Dashboard!$F$4)),
         0
      ),
      IF(C801="750 Business promotion",
         E801-(E801/(1+4.793/100)),
         E801-(E801/(1+Dashboard!$F$4))
      )
   )
)</f>
        <v>0</v>
      </c>
      <c r="J801" s="40">
        <f>Bank3[[#This Row],[Money in/ (Money out)]]-Bank3[[#This Row],[GST/HST]]</f>
        <v>0</v>
      </c>
      <c r="L801" s="37">
        <f t="shared" si="25"/>
        <v>0</v>
      </c>
    </row>
    <row r="802" spans="4:12" x14ac:dyDescent="0.2">
      <c r="D802" s="416">
        <f>_xlfn.XLOOKUP(C:C,Table1[for Import to Bank Register dropdown],Table1[for Pivot],0,0,1)</f>
        <v>0</v>
      </c>
      <c r="E802" s="422"/>
      <c r="F802" s="160">
        <f t="shared" si="24"/>
        <v>3333333</v>
      </c>
      <c r="G802" s="394">
        <f>G801+Bank3[[#This Row],[Money in/ (Money out)]]</f>
        <v>0</v>
      </c>
      <c r="I802" s="395">
        <f>IF(OR(C802="150 Directors advances", C802="120 accounts receivable", C802="720.2 Automobile - Insurance", C802="720.3 Automobile - License", C802="870.4 Rent - Insurance", C802="870.6 Rent - Property Tax", C802="870.7 Rent - Homeoffice", C802="870.9 Rent - Water"),
   0,
   IF(Dashboard!$F$5="Quick",
      IF(OR(C802="190 Automobile",C802="200 computer hardware",C802="210 Computer software",C802="220 Quickbooks software",C802="230 Office equipment",C802="240 Office furniture"),
         E802-(E802/(1+Dashboard!$F$4)),
         0
      ),
      IF(C802="750 Business promotion",
         E802-(E802/(1+4.793/100)),
         E802-(E802/(1+Dashboard!$F$4))
      )
   )
)</f>
        <v>0</v>
      </c>
      <c r="J802" s="40">
        <f>Bank3[[#This Row],[Money in/ (Money out)]]-Bank3[[#This Row],[GST/HST]]</f>
        <v>0</v>
      </c>
      <c r="L802" s="37">
        <f t="shared" si="25"/>
        <v>0</v>
      </c>
    </row>
    <row r="803" spans="4:12" x14ac:dyDescent="0.2">
      <c r="D803" s="416">
        <f>_xlfn.XLOOKUP(C:C,Table1[for Import to Bank Register dropdown],Table1[for Pivot],0,0,1)</f>
        <v>0</v>
      </c>
      <c r="E803" s="422"/>
      <c r="F803" s="160">
        <f t="shared" si="24"/>
        <v>3333333</v>
      </c>
      <c r="G803" s="394">
        <f>G802+Bank3[[#This Row],[Money in/ (Money out)]]</f>
        <v>0</v>
      </c>
      <c r="I803" s="395">
        <f>IF(OR(C803="150 Directors advances", C803="120 accounts receivable", C803="720.2 Automobile - Insurance", C803="720.3 Automobile - License", C803="870.4 Rent - Insurance", C803="870.6 Rent - Property Tax", C803="870.7 Rent - Homeoffice", C803="870.9 Rent - Water"),
   0,
   IF(Dashboard!$F$5="Quick",
      IF(OR(C803="190 Automobile",C803="200 computer hardware",C803="210 Computer software",C803="220 Quickbooks software",C803="230 Office equipment",C803="240 Office furniture"),
         E803-(E803/(1+Dashboard!$F$4)),
         0
      ),
      IF(C803="750 Business promotion",
         E803-(E803/(1+4.793/100)),
         E803-(E803/(1+Dashboard!$F$4))
      )
   )
)</f>
        <v>0</v>
      </c>
      <c r="J803" s="40">
        <f>Bank3[[#This Row],[Money in/ (Money out)]]-Bank3[[#This Row],[GST/HST]]</f>
        <v>0</v>
      </c>
      <c r="L803" s="37">
        <f t="shared" si="25"/>
        <v>0</v>
      </c>
    </row>
    <row r="804" spans="4:12" x14ac:dyDescent="0.2">
      <c r="D804" s="416">
        <f>_xlfn.XLOOKUP(C:C,Table1[for Import to Bank Register dropdown],Table1[for Pivot],0,0,1)</f>
        <v>0</v>
      </c>
      <c r="E804" s="422"/>
      <c r="F804" s="160">
        <f t="shared" si="24"/>
        <v>3333333</v>
      </c>
      <c r="G804" s="394">
        <f>G803+Bank3[[#This Row],[Money in/ (Money out)]]</f>
        <v>0</v>
      </c>
      <c r="I804" s="395">
        <f>IF(OR(C804="150 Directors advances", C804="120 accounts receivable", C804="720.2 Automobile - Insurance", C804="720.3 Automobile - License", C804="870.4 Rent - Insurance", C804="870.6 Rent - Property Tax", C804="870.7 Rent - Homeoffice", C804="870.9 Rent - Water"),
   0,
   IF(Dashboard!$F$5="Quick",
      IF(OR(C804="190 Automobile",C804="200 computer hardware",C804="210 Computer software",C804="220 Quickbooks software",C804="230 Office equipment",C804="240 Office furniture"),
         E804-(E804/(1+Dashboard!$F$4)),
         0
      ),
      IF(C804="750 Business promotion",
         E804-(E804/(1+4.793/100)),
         E804-(E804/(1+Dashboard!$F$4))
      )
   )
)</f>
        <v>0</v>
      </c>
      <c r="J804" s="40">
        <f>Bank3[[#This Row],[Money in/ (Money out)]]-Bank3[[#This Row],[GST/HST]]</f>
        <v>0</v>
      </c>
      <c r="L804" s="37">
        <f t="shared" si="25"/>
        <v>0</v>
      </c>
    </row>
    <row r="805" spans="4:12" x14ac:dyDescent="0.2">
      <c r="D805" s="416">
        <f>_xlfn.XLOOKUP(C:C,Table1[for Import to Bank Register dropdown],Table1[for Pivot],0,0,1)</f>
        <v>0</v>
      </c>
      <c r="E805" s="422"/>
      <c r="F805" s="160">
        <f t="shared" si="24"/>
        <v>3333333</v>
      </c>
      <c r="G805" s="394">
        <f>G804+Bank3[[#This Row],[Money in/ (Money out)]]</f>
        <v>0</v>
      </c>
      <c r="I805" s="395">
        <f>IF(OR(C805="150 Directors advances", C805="120 accounts receivable", C805="720.2 Automobile - Insurance", C805="720.3 Automobile - License", C805="870.4 Rent - Insurance", C805="870.6 Rent - Property Tax", C805="870.7 Rent - Homeoffice", C805="870.9 Rent - Water"),
   0,
   IF(Dashboard!$F$5="Quick",
      IF(OR(C805="190 Automobile",C805="200 computer hardware",C805="210 Computer software",C805="220 Quickbooks software",C805="230 Office equipment",C805="240 Office furniture"),
         E805-(E805/(1+Dashboard!$F$4)),
         0
      ),
      IF(C805="750 Business promotion",
         E805-(E805/(1+4.793/100)),
         E805-(E805/(1+Dashboard!$F$4))
      )
   )
)</f>
        <v>0</v>
      </c>
      <c r="J805" s="40">
        <f>Bank3[[#This Row],[Money in/ (Money out)]]-Bank3[[#This Row],[GST/HST]]</f>
        <v>0</v>
      </c>
      <c r="L805" s="37">
        <f t="shared" si="25"/>
        <v>0</v>
      </c>
    </row>
    <row r="806" spans="4:12" x14ac:dyDescent="0.2">
      <c r="D806" s="416">
        <f>_xlfn.XLOOKUP(C:C,Table1[for Import to Bank Register dropdown],Table1[for Pivot],0,0,1)</f>
        <v>0</v>
      </c>
      <c r="E806" s="422"/>
      <c r="F806" s="160">
        <f t="shared" si="24"/>
        <v>3333333</v>
      </c>
      <c r="G806" s="394">
        <f>G805+Bank3[[#This Row],[Money in/ (Money out)]]</f>
        <v>0</v>
      </c>
      <c r="I806" s="395">
        <f>IF(OR(C806="150 Directors advances", C806="120 accounts receivable", C806="720.2 Automobile - Insurance", C806="720.3 Automobile - License", C806="870.4 Rent - Insurance", C806="870.6 Rent - Property Tax", C806="870.7 Rent - Homeoffice", C806="870.9 Rent - Water"),
   0,
   IF(Dashboard!$F$5="Quick",
      IF(OR(C806="190 Automobile",C806="200 computer hardware",C806="210 Computer software",C806="220 Quickbooks software",C806="230 Office equipment",C806="240 Office furniture"),
         E806-(E806/(1+Dashboard!$F$4)),
         0
      ),
      IF(C806="750 Business promotion",
         E806-(E806/(1+4.793/100)),
         E806-(E806/(1+Dashboard!$F$4))
      )
   )
)</f>
        <v>0</v>
      </c>
      <c r="J806" s="40">
        <f>Bank3[[#This Row],[Money in/ (Money out)]]-Bank3[[#This Row],[GST/HST]]</f>
        <v>0</v>
      </c>
      <c r="L806" s="37">
        <f t="shared" si="25"/>
        <v>0</v>
      </c>
    </row>
    <row r="807" spans="4:12" x14ac:dyDescent="0.2">
      <c r="D807" s="416">
        <f>_xlfn.XLOOKUP(C:C,Table1[for Import to Bank Register dropdown],Table1[for Pivot],0,0,1)</f>
        <v>0</v>
      </c>
      <c r="E807" s="422"/>
      <c r="F807" s="160">
        <f t="shared" si="24"/>
        <v>3333333</v>
      </c>
      <c r="G807" s="394">
        <f>G806+Bank3[[#This Row],[Money in/ (Money out)]]</f>
        <v>0</v>
      </c>
      <c r="I807" s="395">
        <f>IF(OR(C807="150 Directors advances", C807="120 accounts receivable", C807="720.2 Automobile - Insurance", C807="720.3 Automobile - License", C807="870.4 Rent - Insurance", C807="870.6 Rent - Property Tax", C807="870.7 Rent - Homeoffice", C807="870.9 Rent - Water"),
   0,
   IF(Dashboard!$F$5="Quick",
      IF(OR(C807="190 Automobile",C807="200 computer hardware",C807="210 Computer software",C807="220 Quickbooks software",C807="230 Office equipment",C807="240 Office furniture"),
         E807-(E807/(1+Dashboard!$F$4)),
         0
      ),
      IF(C807="750 Business promotion",
         E807-(E807/(1+4.793/100)),
         E807-(E807/(1+Dashboard!$F$4))
      )
   )
)</f>
        <v>0</v>
      </c>
      <c r="J807" s="40">
        <f>Bank3[[#This Row],[Money in/ (Money out)]]-Bank3[[#This Row],[GST/HST]]</f>
        <v>0</v>
      </c>
      <c r="L807" s="37">
        <f t="shared" si="25"/>
        <v>0</v>
      </c>
    </row>
    <row r="808" spans="4:12" x14ac:dyDescent="0.2">
      <c r="D808" s="416">
        <f>_xlfn.XLOOKUP(C:C,Table1[for Import to Bank Register dropdown],Table1[for Pivot],0,0,1)</f>
        <v>0</v>
      </c>
      <c r="E808" s="422"/>
      <c r="F808" s="160">
        <f t="shared" si="24"/>
        <v>3333333</v>
      </c>
      <c r="G808" s="394">
        <f>G807+Bank3[[#This Row],[Money in/ (Money out)]]</f>
        <v>0</v>
      </c>
      <c r="I808" s="395">
        <f>IF(OR(C808="150 Directors advances", C808="120 accounts receivable", C808="720.2 Automobile - Insurance", C808="720.3 Automobile - License", C808="870.4 Rent - Insurance", C808="870.6 Rent - Property Tax", C808="870.7 Rent - Homeoffice", C808="870.9 Rent - Water"),
   0,
   IF(Dashboard!$F$5="Quick",
      IF(OR(C808="190 Automobile",C808="200 computer hardware",C808="210 Computer software",C808="220 Quickbooks software",C808="230 Office equipment",C808="240 Office furniture"),
         E808-(E808/(1+Dashboard!$F$4)),
         0
      ),
      IF(C808="750 Business promotion",
         E808-(E808/(1+4.793/100)),
         E808-(E808/(1+Dashboard!$F$4))
      )
   )
)</f>
        <v>0</v>
      </c>
      <c r="J808" s="40">
        <f>Bank3[[#This Row],[Money in/ (Money out)]]-Bank3[[#This Row],[GST/HST]]</f>
        <v>0</v>
      </c>
      <c r="L808" s="37">
        <f t="shared" si="25"/>
        <v>0</v>
      </c>
    </row>
    <row r="809" spans="4:12" x14ac:dyDescent="0.2">
      <c r="D809" s="416">
        <f>_xlfn.XLOOKUP(C:C,Table1[for Import to Bank Register dropdown],Table1[for Pivot],0,0,1)</f>
        <v>0</v>
      </c>
      <c r="E809" s="422"/>
      <c r="F809" s="160">
        <f t="shared" si="24"/>
        <v>3333333</v>
      </c>
      <c r="G809" s="394">
        <f>G808+Bank3[[#This Row],[Money in/ (Money out)]]</f>
        <v>0</v>
      </c>
      <c r="I809" s="395">
        <f>IF(OR(C809="150 Directors advances", C809="120 accounts receivable", C809="720.2 Automobile - Insurance", C809="720.3 Automobile - License", C809="870.4 Rent - Insurance", C809="870.6 Rent - Property Tax", C809="870.7 Rent - Homeoffice", C809="870.9 Rent - Water"),
   0,
   IF(Dashboard!$F$5="Quick",
      IF(OR(C809="190 Automobile",C809="200 computer hardware",C809="210 Computer software",C809="220 Quickbooks software",C809="230 Office equipment",C809="240 Office furniture"),
         E809-(E809/(1+Dashboard!$F$4)),
         0
      ),
      IF(C809="750 Business promotion",
         E809-(E809/(1+4.793/100)),
         E809-(E809/(1+Dashboard!$F$4))
      )
   )
)</f>
        <v>0</v>
      </c>
      <c r="J809" s="40">
        <f>Bank3[[#This Row],[Money in/ (Money out)]]-Bank3[[#This Row],[GST/HST]]</f>
        <v>0</v>
      </c>
      <c r="L809" s="37">
        <f t="shared" si="25"/>
        <v>0</v>
      </c>
    </row>
    <row r="810" spans="4:12" x14ac:dyDescent="0.2">
      <c r="D810" s="416">
        <f>_xlfn.XLOOKUP(C:C,Table1[for Import to Bank Register dropdown],Table1[for Pivot],0,0,1)</f>
        <v>0</v>
      </c>
      <c r="E810" s="422"/>
      <c r="F810" s="160">
        <f t="shared" si="24"/>
        <v>3333333</v>
      </c>
      <c r="G810" s="394">
        <f>G809+Bank3[[#This Row],[Money in/ (Money out)]]</f>
        <v>0</v>
      </c>
      <c r="I810" s="395">
        <f>IF(OR(C810="150 Directors advances", C810="120 accounts receivable", C810="720.2 Automobile - Insurance", C810="720.3 Automobile - License", C810="870.4 Rent - Insurance", C810="870.6 Rent - Property Tax", C810="870.7 Rent - Homeoffice", C810="870.9 Rent - Water"),
   0,
   IF(Dashboard!$F$5="Quick",
      IF(OR(C810="190 Automobile",C810="200 computer hardware",C810="210 Computer software",C810="220 Quickbooks software",C810="230 Office equipment",C810="240 Office furniture"),
         E810-(E810/(1+Dashboard!$F$4)),
         0
      ),
      IF(C810="750 Business promotion",
         E810-(E810/(1+4.793/100)),
         E810-(E810/(1+Dashboard!$F$4))
      )
   )
)</f>
        <v>0</v>
      </c>
      <c r="J810" s="40">
        <f>Bank3[[#This Row],[Money in/ (Money out)]]-Bank3[[#This Row],[GST/HST]]</f>
        <v>0</v>
      </c>
      <c r="L810" s="37">
        <f t="shared" si="25"/>
        <v>0</v>
      </c>
    </row>
    <row r="811" spans="4:12" x14ac:dyDescent="0.2">
      <c r="D811" s="416">
        <f>_xlfn.XLOOKUP(C:C,Table1[for Import to Bank Register dropdown],Table1[for Pivot],0,0,1)</f>
        <v>0</v>
      </c>
      <c r="E811" s="422"/>
      <c r="F811" s="160">
        <f t="shared" si="24"/>
        <v>3333333</v>
      </c>
      <c r="G811" s="394">
        <f>G810+Bank3[[#This Row],[Money in/ (Money out)]]</f>
        <v>0</v>
      </c>
      <c r="I811" s="395">
        <f>IF(OR(C811="150 Directors advances", C811="120 accounts receivable", C811="720.2 Automobile - Insurance", C811="720.3 Automobile - License", C811="870.4 Rent - Insurance", C811="870.6 Rent - Property Tax", C811="870.7 Rent - Homeoffice", C811="870.9 Rent - Water"),
   0,
   IF(Dashboard!$F$5="Quick",
      IF(OR(C811="190 Automobile",C811="200 computer hardware",C811="210 Computer software",C811="220 Quickbooks software",C811="230 Office equipment",C811="240 Office furniture"),
         E811-(E811/(1+Dashboard!$F$4)),
         0
      ),
      IF(C811="750 Business promotion",
         E811-(E811/(1+4.793/100)),
         E811-(E811/(1+Dashboard!$F$4))
      )
   )
)</f>
        <v>0</v>
      </c>
      <c r="J811" s="40">
        <f>Bank3[[#This Row],[Money in/ (Money out)]]-Bank3[[#This Row],[GST/HST]]</f>
        <v>0</v>
      </c>
      <c r="L811" s="37">
        <f t="shared" si="25"/>
        <v>0</v>
      </c>
    </row>
    <row r="812" spans="4:12" x14ac:dyDescent="0.2">
      <c r="D812" s="416">
        <f>_xlfn.XLOOKUP(C:C,Table1[for Import to Bank Register dropdown],Table1[for Pivot],0,0,1)</f>
        <v>0</v>
      </c>
      <c r="E812" s="422"/>
      <c r="F812" s="160">
        <f t="shared" si="24"/>
        <v>3333333</v>
      </c>
      <c r="G812" s="394">
        <f>G811+Bank3[[#This Row],[Money in/ (Money out)]]</f>
        <v>0</v>
      </c>
      <c r="I812" s="395">
        <f>IF(OR(C812="150 Directors advances", C812="120 accounts receivable", C812="720.2 Automobile - Insurance", C812="720.3 Automobile - License", C812="870.4 Rent - Insurance", C812="870.6 Rent - Property Tax", C812="870.7 Rent - Homeoffice", C812="870.9 Rent - Water"),
   0,
   IF(Dashboard!$F$5="Quick",
      IF(OR(C812="190 Automobile",C812="200 computer hardware",C812="210 Computer software",C812="220 Quickbooks software",C812="230 Office equipment",C812="240 Office furniture"),
         E812-(E812/(1+Dashboard!$F$4)),
         0
      ),
      IF(C812="750 Business promotion",
         E812-(E812/(1+4.793/100)),
         E812-(E812/(1+Dashboard!$F$4))
      )
   )
)</f>
        <v>0</v>
      </c>
      <c r="J812" s="40">
        <f>Bank3[[#This Row],[Money in/ (Money out)]]-Bank3[[#This Row],[GST/HST]]</f>
        <v>0</v>
      </c>
      <c r="L812" s="37">
        <f t="shared" si="25"/>
        <v>0</v>
      </c>
    </row>
    <row r="813" spans="4:12" x14ac:dyDescent="0.2">
      <c r="D813" s="416">
        <f>_xlfn.XLOOKUP(C:C,Table1[for Import to Bank Register dropdown],Table1[for Pivot],0,0,1)</f>
        <v>0</v>
      </c>
      <c r="E813" s="422"/>
      <c r="F813" s="160">
        <f t="shared" si="24"/>
        <v>3333333</v>
      </c>
      <c r="G813" s="394">
        <f>G812+Bank3[[#This Row],[Money in/ (Money out)]]</f>
        <v>0</v>
      </c>
      <c r="I813" s="395">
        <f>IF(OR(C813="150 Directors advances", C813="120 accounts receivable", C813="720.2 Automobile - Insurance", C813="720.3 Automobile - License", C813="870.4 Rent - Insurance", C813="870.6 Rent - Property Tax", C813="870.7 Rent - Homeoffice", C813="870.9 Rent - Water"),
   0,
   IF(Dashboard!$F$5="Quick",
      IF(OR(C813="190 Automobile",C813="200 computer hardware",C813="210 Computer software",C813="220 Quickbooks software",C813="230 Office equipment",C813="240 Office furniture"),
         E813-(E813/(1+Dashboard!$F$4)),
         0
      ),
      IF(C813="750 Business promotion",
         E813-(E813/(1+4.793/100)),
         E813-(E813/(1+Dashboard!$F$4))
      )
   )
)</f>
        <v>0</v>
      </c>
      <c r="J813" s="40">
        <f>Bank3[[#This Row],[Money in/ (Money out)]]-Bank3[[#This Row],[GST/HST]]</f>
        <v>0</v>
      </c>
      <c r="L813" s="37">
        <f t="shared" si="25"/>
        <v>0</v>
      </c>
    </row>
    <row r="814" spans="4:12" x14ac:dyDescent="0.2">
      <c r="D814" s="416">
        <f>_xlfn.XLOOKUP(C:C,Table1[for Import to Bank Register dropdown],Table1[for Pivot],0,0,1)</f>
        <v>0</v>
      </c>
      <c r="E814" s="422"/>
      <c r="F814" s="160">
        <f t="shared" si="24"/>
        <v>3333333</v>
      </c>
      <c r="G814" s="394">
        <f>G813+Bank3[[#This Row],[Money in/ (Money out)]]</f>
        <v>0</v>
      </c>
      <c r="I814" s="395">
        <f>IF(OR(C814="150 Directors advances", C814="120 accounts receivable", C814="720.2 Automobile - Insurance", C814="720.3 Automobile - License", C814="870.4 Rent - Insurance", C814="870.6 Rent - Property Tax", C814="870.7 Rent - Homeoffice", C814="870.9 Rent - Water"),
   0,
   IF(Dashboard!$F$5="Quick",
      IF(OR(C814="190 Automobile",C814="200 computer hardware",C814="210 Computer software",C814="220 Quickbooks software",C814="230 Office equipment",C814="240 Office furniture"),
         E814-(E814/(1+Dashboard!$F$4)),
         0
      ),
      IF(C814="750 Business promotion",
         E814-(E814/(1+4.793/100)),
         E814-(E814/(1+Dashboard!$F$4))
      )
   )
)</f>
        <v>0</v>
      </c>
      <c r="J814" s="40">
        <f>Bank3[[#This Row],[Money in/ (Money out)]]-Bank3[[#This Row],[GST/HST]]</f>
        <v>0</v>
      </c>
      <c r="L814" s="37">
        <f t="shared" si="25"/>
        <v>0</v>
      </c>
    </row>
    <row r="815" spans="4:12" x14ac:dyDescent="0.2">
      <c r="D815" s="416">
        <f>_xlfn.XLOOKUP(C:C,Table1[for Import to Bank Register dropdown],Table1[for Pivot],0,0,1)</f>
        <v>0</v>
      </c>
      <c r="E815" s="422"/>
      <c r="F815" s="160">
        <f t="shared" si="24"/>
        <v>3333333</v>
      </c>
      <c r="G815" s="394">
        <f>G814+Bank3[[#This Row],[Money in/ (Money out)]]</f>
        <v>0</v>
      </c>
      <c r="I815" s="395">
        <f>IF(OR(C815="150 Directors advances", C815="120 accounts receivable", C815="720.2 Automobile - Insurance", C815="720.3 Automobile - License", C815="870.4 Rent - Insurance", C815="870.6 Rent - Property Tax", C815="870.7 Rent - Homeoffice", C815="870.9 Rent - Water"),
   0,
   IF(Dashboard!$F$5="Quick",
      IF(OR(C815="190 Automobile",C815="200 computer hardware",C815="210 Computer software",C815="220 Quickbooks software",C815="230 Office equipment",C815="240 Office furniture"),
         E815-(E815/(1+Dashboard!$F$4)),
         0
      ),
      IF(C815="750 Business promotion",
         E815-(E815/(1+4.793/100)),
         E815-(E815/(1+Dashboard!$F$4))
      )
   )
)</f>
        <v>0</v>
      </c>
      <c r="J815" s="40">
        <f>Bank3[[#This Row],[Money in/ (Money out)]]-Bank3[[#This Row],[GST/HST]]</f>
        <v>0</v>
      </c>
      <c r="L815" s="37">
        <f t="shared" si="25"/>
        <v>0</v>
      </c>
    </row>
    <row r="816" spans="4:12" x14ac:dyDescent="0.2">
      <c r="D816" s="416">
        <f>_xlfn.XLOOKUP(C:C,Table1[for Import to Bank Register dropdown],Table1[for Pivot],0,0,1)</f>
        <v>0</v>
      </c>
      <c r="E816" s="422"/>
      <c r="F816" s="160">
        <f t="shared" si="24"/>
        <v>3333333</v>
      </c>
      <c r="G816" s="394">
        <f>G815+Bank3[[#This Row],[Money in/ (Money out)]]</f>
        <v>0</v>
      </c>
      <c r="I816" s="395">
        <f>IF(OR(C816="150 Directors advances", C816="120 accounts receivable", C816="720.2 Automobile - Insurance", C816="720.3 Automobile - License", C816="870.4 Rent - Insurance", C816="870.6 Rent - Property Tax", C816="870.7 Rent - Homeoffice", C816="870.9 Rent - Water"),
   0,
   IF(Dashboard!$F$5="Quick",
      IF(OR(C816="190 Automobile",C816="200 computer hardware",C816="210 Computer software",C816="220 Quickbooks software",C816="230 Office equipment",C816="240 Office furniture"),
         E816-(E816/(1+Dashboard!$F$4)),
         0
      ),
      IF(C816="750 Business promotion",
         E816-(E816/(1+4.793/100)),
         E816-(E816/(1+Dashboard!$F$4))
      )
   )
)</f>
        <v>0</v>
      </c>
      <c r="J816" s="40">
        <f>Bank3[[#This Row],[Money in/ (Money out)]]-Bank3[[#This Row],[GST/HST]]</f>
        <v>0</v>
      </c>
      <c r="L816" s="37">
        <f t="shared" si="25"/>
        <v>0</v>
      </c>
    </row>
    <row r="817" spans="4:12" x14ac:dyDescent="0.2">
      <c r="D817" s="416">
        <f>_xlfn.XLOOKUP(C:C,Table1[for Import to Bank Register dropdown],Table1[for Pivot],0,0,1)</f>
        <v>0</v>
      </c>
      <c r="E817" s="422"/>
      <c r="F817" s="160">
        <f t="shared" si="24"/>
        <v>3333333</v>
      </c>
      <c r="G817" s="394">
        <f>G816+Bank3[[#This Row],[Money in/ (Money out)]]</f>
        <v>0</v>
      </c>
      <c r="I817" s="395">
        <f>IF(OR(C817="150 Directors advances", C817="120 accounts receivable", C817="720.2 Automobile - Insurance", C817="720.3 Automobile - License", C817="870.4 Rent - Insurance", C817="870.6 Rent - Property Tax", C817="870.7 Rent - Homeoffice", C817="870.9 Rent - Water"),
   0,
   IF(Dashboard!$F$5="Quick",
      IF(OR(C817="190 Automobile",C817="200 computer hardware",C817="210 Computer software",C817="220 Quickbooks software",C817="230 Office equipment",C817="240 Office furniture"),
         E817-(E817/(1+Dashboard!$F$4)),
         0
      ),
      IF(C817="750 Business promotion",
         E817-(E817/(1+4.793/100)),
         E817-(E817/(1+Dashboard!$F$4))
      )
   )
)</f>
        <v>0</v>
      </c>
      <c r="J817" s="40">
        <f>Bank3[[#This Row],[Money in/ (Money out)]]-Bank3[[#This Row],[GST/HST]]</f>
        <v>0</v>
      </c>
      <c r="L817" s="37">
        <f t="shared" si="25"/>
        <v>0</v>
      </c>
    </row>
    <row r="818" spans="4:12" x14ac:dyDescent="0.2">
      <c r="D818" s="416">
        <f>_xlfn.XLOOKUP(C:C,Table1[for Import to Bank Register dropdown],Table1[for Pivot],0,0,1)</f>
        <v>0</v>
      </c>
      <c r="E818" s="422"/>
      <c r="F818" s="160">
        <f t="shared" si="24"/>
        <v>3333333</v>
      </c>
      <c r="G818" s="394">
        <f>G817+Bank3[[#This Row],[Money in/ (Money out)]]</f>
        <v>0</v>
      </c>
      <c r="I818" s="395">
        <f>IF(OR(C818="150 Directors advances", C818="120 accounts receivable", C818="720.2 Automobile - Insurance", C818="720.3 Automobile - License", C818="870.4 Rent - Insurance", C818="870.6 Rent - Property Tax", C818="870.7 Rent - Homeoffice", C818="870.9 Rent - Water"),
   0,
   IF(Dashboard!$F$5="Quick",
      IF(OR(C818="190 Automobile",C818="200 computer hardware",C818="210 Computer software",C818="220 Quickbooks software",C818="230 Office equipment",C818="240 Office furniture"),
         E818-(E818/(1+Dashboard!$F$4)),
         0
      ),
      IF(C818="750 Business promotion",
         E818-(E818/(1+4.793/100)),
         E818-(E818/(1+Dashboard!$F$4))
      )
   )
)</f>
        <v>0</v>
      </c>
      <c r="J818" s="40">
        <f>Bank3[[#This Row],[Money in/ (Money out)]]-Bank3[[#This Row],[GST/HST]]</f>
        <v>0</v>
      </c>
      <c r="L818" s="37">
        <f t="shared" si="25"/>
        <v>0</v>
      </c>
    </row>
    <row r="819" spans="4:12" x14ac:dyDescent="0.2">
      <c r="D819" s="416">
        <f>_xlfn.XLOOKUP(C:C,Table1[for Import to Bank Register dropdown],Table1[for Pivot],0,0,1)</f>
        <v>0</v>
      </c>
      <c r="E819" s="422"/>
      <c r="F819" s="160">
        <f t="shared" si="24"/>
        <v>3333333</v>
      </c>
      <c r="G819" s="394">
        <f>G818+Bank3[[#This Row],[Money in/ (Money out)]]</f>
        <v>0</v>
      </c>
      <c r="I819" s="395">
        <f>IF(OR(C819="150 Directors advances", C819="120 accounts receivable", C819="720.2 Automobile - Insurance", C819="720.3 Automobile - License", C819="870.4 Rent - Insurance", C819="870.6 Rent - Property Tax", C819="870.7 Rent - Homeoffice", C819="870.9 Rent - Water"),
   0,
   IF(Dashboard!$F$5="Quick",
      IF(OR(C819="190 Automobile",C819="200 computer hardware",C819="210 Computer software",C819="220 Quickbooks software",C819="230 Office equipment",C819="240 Office furniture"),
         E819-(E819/(1+Dashboard!$F$4)),
         0
      ),
      IF(C819="750 Business promotion",
         E819-(E819/(1+4.793/100)),
         E819-(E819/(1+Dashboard!$F$4))
      )
   )
)</f>
        <v>0</v>
      </c>
      <c r="J819" s="40">
        <f>Bank3[[#This Row],[Money in/ (Money out)]]-Bank3[[#This Row],[GST/HST]]</f>
        <v>0</v>
      </c>
      <c r="L819" s="37">
        <f t="shared" si="25"/>
        <v>0</v>
      </c>
    </row>
    <row r="820" spans="4:12" x14ac:dyDescent="0.2">
      <c r="D820" s="416">
        <f>_xlfn.XLOOKUP(C:C,Table1[for Import to Bank Register dropdown],Table1[for Pivot],0,0,1)</f>
        <v>0</v>
      </c>
      <c r="E820" s="422"/>
      <c r="F820" s="160">
        <f t="shared" si="24"/>
        <v>3333333</v>
      </c>
      <c r="G820" s="394">
        <f>G819+Bank3[[#This Row],[Money in/ (Money out)]]</f>
        <v>0</v>
      </c>
      <c r="I820" s="395">
        <f>IF(OR(C820="150 Directors advances", C820="120 accounts receivable", C820="720.2 Automobile - Insurance", C820="720.3 Automobile - License", C820="870.4 Rent - Insurance", C820="870.6 Rent - Property Tax", C820="870.7 Rent - Homeoffice", C820="870.9 Rent - Water"),
   0,
   IF(Dashboard!$F$5="Quick",
      IF(OR(C820="190 Automobile",C820="200 computer hardware",C820="210 Computer software",C820="220 Quickbooks software",C820="230 Office equipment",C820="240 Office furniture"),
         E820-(E820/(1+Dashboard!$F$4)),
         0
      ),
      IF(C820="750 Business promotion",
         E820-(E820/(1+4.793/100)),
         E820-(E820/(1+Dashboard!$F$4))
      )
   )
)</f>
        <v>0</v>
      </c>
      <c r="J820" s="40">
        <f>Bank3[[#This Row],[Money in/ (Money out)]]-Bank3[[#This Row],[GST/HST]]</f>
        <v>0</v>
      </c>
      <c r="L820" s="37">
        <f t="shared" si="25"/>
        <v>0</v>
      </c>
    </row>
    <row r="821" spans="4:12" x14ac:dyDescent="0.2">
      <c r="D821" s="416">
        <f>_xlfn.XLOOKUP(C:C,Table1[for Import to Bank Register dropdown],Table1[for Pivot],0,0,1)</f>
        <v>0</v>
      </c>
      <c r="E821" s="422"/>
      <c r="F821" s="160">
        <f t="shared" si="24"/>
        <v>3333333</v>
      </c>
      <c r="G821" s="394">
        <f>G820+Bank3[[#This Row],[Money in/ (Money out)]]</f>
        <v>0</v>
      </c>
      <c r="I821" s="395">
        <f>IF(OR(C821="150 Directors advances", C821="120 accounts receivable", C821="720.2 Automobile - Insurance", C821="720.3 Automobile - License", C821="870.4 Rent - Insurance", C821="870.6 Rent - Property Tax", C821="870.7 Rent - Homeoffice", C821="870.9 Rent - Water"),
   0,
   IF(Dashboard!$F$5="Quick",
      IF(OR(C821="190 Automobile",C821="200 computer hardware",C821="210 Computer software",C821="220 Quickbooks software",C821="230 Office equipment",C821="240 Office furniture"),
         E821-(E821/(1+Dashboard!$F$4)),
         0
      ),
      IF(C821="750 Business promotion",
         E821-(E821/(1+4.793/100)),
         E821-(E821/(1+Dashboard!$F$4))
      )
   )
)</f>
        <v>0</v>
      </c>
      <c r="J821" s="40">
        <f>Bank3[[#This Row],[Money in/ (Money out)]]-Bank3[[#This Row],[GST/HST]]</f>
        <v>0</v>
      </c>
      <c r="L821" s="37">
        <f t="shared" si="25"/>
        <v>0</v>
      </c>
    </row>
    <row r="822" spans="4:12" x14ac:dyDescent="0.2">
      <c r="D822" s="416">
        <f>_xlfn.XLOOKUP(C:C,Table1[for Import to Bank Register dropdown],Table1[for Pivot],0,0,1)</f>
        <v>0</v>
      </c>
      <c r="E822" s="422"/>
      <c r="F822" s="160">
        <f t="shared" si="24"/>
        <v>3333333</v>
      </c>
      <c r="G822" s="394">
        <f>G821+Bank3[[#This Row],[Money in/ (Money out)]]</f>
        <v>0</v>
      </c>
      <c r="I822" s="395">
        <f>IF(OR(C822="150 Directors advances", C822="120 accounts receivable", C822="720.2 Automobile - Insurance", C822="720.3 Automobile - License", C822="870.4 Rent - Insurance", C822="870.6 Rent - Property Tax", C822="870.7 Rent - Homeoffice", C822="870.9 Rent - Water"),
   0,
   IF(Dashboard!$F$5="Quick",
      IF(OR(C822="190 Automobile",C822="200 computer hardware",C822="210 Computer software",C822="220 Quickbooks software",C822="230 Office equipment",C822="240 Office furniture"),
         E822-(E822/(1+Dashboard!$F$4)),
         0
      ),
      IF(C822="750 Business promotion",
         E822-(E822/(1+4.793/100)),
         E822-(E822/(1+Dashboard!$F$4))
      )
   )
)</f>
        <v>0</v>
      </c>
      <c r="J822" s="40">
        <f>Bank3[[#This Row],[Money in/ (Money out)]]-Bank3[[#This Row],[GST/HST]]</f>
        <v>0</v>
      </c>
      <c r="L822" s="37">
        <f t="shared" si="25"/>
        <v>0</v>
      </c>
    </row>
    <row r="823" spans="4:12" x14ac:dyDescent="0.2">
      <c r="D823" s="416">
        <f>_xlfn.XLOOKUP(C:C,Table1[for Import to Bank Register dropdown],Table1[for Pivot],0,0,1)</f>
        <v>0</v>
      </c>
      <c r="E823" s="422"/>
      <c r="F823" s="160">
        <f t="shared" si="24"/>
        <v>3333333</v>
      </c>
      <c r="G823" s="394">
        <f>G822+Bank3[[#This Row],[Money in/ (Money out)]]</f>
        <v>0</v>
      </c>
      <c r="I823" s="395">
        <f>IF(OR(C823="150 Directors advances", C823="120 accounts receivable", C823="720.2 Automobile - Insurance", C823="720.3 Automobile - License", C823="870.4 Rent - Insurance", C823="870.6 Rent - Property Tax", C823="870.7 Rent - Homeoffice", C823="870.9 Rent - Water"),
   0,
   IF(Dashboard!$F$5="Quick",
      IF(OR(C823="190 Automobile",C823="200 computer hardware",C823="210 Computer software",C823="220 Quickbooks software",C823="230 Office equipment",C823="240 Office furniture"),
         E823-(E823/(1+Dashboard!$F$4)),
         0
      ),
      IF(C823="750 Business promotion",
         E823-(E823/(1+4.793/100)),
         E823-(E823/(1+Dashboard!$F$4))
      )
   )
)</f>
        <v>0</v>
      </c>
      <c r="J823" s="40">
        <f>Bank3[[#This Row],[Money in/ (Money out)]]-Bank3[[#This Row],[GST/HST]]</f>
        <v>0</v>
      </c>
      <c r="L823" s="37">
        <f t="shared" si="25"/>
        <v>0</v>
      </c>
    </row>
    <row r="824" spans="4:12" x14ac:dyDescent="0.2">
      <c r="D824" s="416">
        <f>_xlfn.XLOOKUP(C:C,Table1[for Import to Bank Register dropdown],Table1[for Pivot],0,0,1)</f>
        <v>0</v>
      </c>
      <c r="E824" s="422"/>
      <c r="F824" s="160">
        <f t="shared" si="24"/>
        <v>3333333</v>
      </c>
      <c r="G824" s="394">
        <f>G823+Bank3[[#This Row],[Money in/ (Money out)]]</f>
        <v>0</v>
      </c>
      <c r="I824" s="395">
        <f>IF(OR(C824="150 Directors advances", C824="120 accounts receivable", C824="720.2 Automobile - Insurance", C824="720.3 Automobile - License", C824="870.4 Rent - Insurance", C824="870.6 Rent - Property Tax", C824="870.7 Rent - Homeoffice", C824="870.9 Rent - Water"),
   0,
   IF(Dashboard!$F$5="Quick",
      IF(OR(C824="190 Automobile",C824="200 computer hardware",C824="210 Computer software",C824="220 Quickbooks software",C824="230 Office equipment",C824="240 Office furniture"),
         E824-(E824/(1+Dashboard!$F$4)),
         0
      ),
      IF(C824="750 Business promotion",
         E824-(E824/(1+4.793/100)),
         E824-(E824/(1+Dashboard!$F$4))
      )
   )
)</f>
        <v>0</v>
      </c>
      <c r="J824" s="40">
        <f>Bank3[[#This Row],[Money in/ (Money out)]]-Bank3[[#This Row],[GST/HST]]</f>
        <v>0</v>
      </c>
      <c r="L824" s="37">
        <f t="shared" si="25"/>
        <v>0</v>
      </c>
    </row>
    <row r="825" spans="4:12" x14ac:dyDescent="0.2">
      <c r="D825" s="416">
        <f>_xlfn.XLOOKUP(C:C,Table1[for Import to Bank Register dropdown],Table1[for Pivot],0,0,1)</f>
        <v>0</v>
      </c>
      <c r="E825" s="422"/>
      <c r="F825" s="160">
        <f t="shared" si="24"/>
        <v>3333333</v>
      </c>
      <c r="G825" s="394">
        <f>G824+Bank3[[#This Row],[Money in/ (Money out)]]</f>
        <v>0</v>
      </c>
      <c r="I825" s="395">
        <f>IF(OR(C825="150 Directors advances", C825="120 accounts receivable", C825="720.2 Automobile - Insurance", C825="720.3 Automobile - License", C825="870.4 Rent - Insurance", C825="870.6 Rent - Property Tax", C825="870.7 Rent - Homeoffice", C825="870.9 Rent - Water"),
   0,
   IF(Dashboard!$F$5="Quick",
      IF(OR(C825="190 Automobile",C825="200 computer hardware",C825="210 Computer software",C825="220 Quickbooks software",C825="230 Office equipment",C825="240 Office furniture"),
         E825-(E825/(1+Dashboard!$F$4)),
         0
      ),
      IF(C825="750 Business promotion",
         E825-(E825/(1+4.793/100)),
         E825-(E825/(1+Dashboard!$F$4))
      )
   )
)</f>
        <v>0</v>
      </c>
      <c r="J825" s="40">
        <f>Bank3[[#This Row],[Money in/ (Money out)]]-Bank3[[#This Row],[GST/HST]]</f>
        <v>0</v>
      </c>
      <c r="L825" s="37">
        <f t="shared" si="25"/>
        <v>0</v>
      </c>
    </row>
    <row r="826" spans="4:12" x14ac:dyDescent="0.2">
      <c r="D826" s="416">
        <f>_xlfn.XLOOKUP(C:C,Table1[for Import to Bank Register dropdown],Table1[for Pivot],0,0,1)</f>
        <v>0</v>
      </c>
      <c r="E826" s="422"/>
      <c r="F826" s="160">
        <f t="shared" si="24"/>
        <v>3333333</v>
      </c>
      <c r="G826" s="394">
        <f>G825+Bank3[[#This Row],[Money in/ (Money out)]]</f>
        <v>0</v>
      </c>
      <c r="I826" s="395">
        <f>IF(OR(C826="150 Directors advances", C826="120 accounts receivable", C826="720.2 Automobile - Insurance", C826="720.3 Automobile - License", C826="870.4 Rent - Insurance", C826="870.6 Rent - Property Tax", C826="870.7 Rent - Homeoffice", C826="870.9 Rent - Water"),
   0,
   IF(Dashboard!$F$5="Quick",
      IF(OR(C826="190 Automobile",C826="200 computer hardware",C826="210 Computer software",C826="220 Quickbooks software",C826="230 Office equipment",C826="240 Office furniture"),
         E826-(E826/(1+Dashboard!$F$4)),
         0
      ),
      IF(C826="750 Business promotion",
         E826-(E826/(1+4.793/100)),
         E826-(E826/(1+Dashboard!$F$4))
      )
   )
)</f>
        <v>0</v>
      </c>
      <c r="J826" s="40">
        <f>Bank3[[#This Row],[Money in/ (Money out)]]-Bank3[[#This Row],[GST/HST]]</f>
        <v>0</v>
      </c>
      <c r="L826" s="37">
        <f t="shared" si="25"/>
        <v>0</v>
      </c>
    </row>
    <row r="827" spans="4:12" x14ac:dyDescent="0.2">
      <c r="D827" s="416">
        <f>_xlfn.XLOOKUP(C:C,Table1[for Import to Bank Register dropdown],Table1[for Pivot],0,0,1)</f>
        <v>0</v>
      </c>
      <c r="E827" s="422"/>
      <c r="F827" s="160">
        <f t="shared" si="24"/>
        <v>3333333</v>
      </c>
      <c r="G827" s="394">
        <f>G826+Bank3[[#This Row],[Money in/ (Money out)]]</f>
        <v>0</v>
      </c>
      <c r="I827" s="395">
        <f>IF(OR(C827="150 Directors advances", C827="120 accounts receivable", C827="720.2 Automobile - Insurance", C827="720.3 Automobile - License", C827="870.4 Rent - Insurance", C827="870.6 Rent - Property Tax", C827="870.7 Rent - Homeoffice", C827="870.9 Rent - Water"),
   0,
   IF(Dashboard!$F$5="Quick",
      IF(OR(C827="190 Automobile",C827="200 computer hardware",C827="210 Computer software",C827="220 Quickbooks software",C827="230 Office equipment",C827="240 Office furniture"),
         E827-(E827/(1+Dashboard!$F$4)),
         0
      ),
      IF(C827="750 Business promotion",
         E827-(E827/(1+4.793/100)),
         E827-(E827/(1+Dashboard!$F$4))
      )
   )
)</f>
        <v>0</v>
      </c>
      <c r="J827" s="40">
        <f>Bank3[[#This Row],[Money in/ (Money out)]]-Bank3[[#This Row],[GST/HST]]</f>
        <v>0</v>
      </c>
      <c r="L827" s="37">
        <f t="shared" si="25"/>
        <v>0</v>
      </c>
    </row>
    <row r="828" spans="4:12" x14ac:dyDescent="0.2">
      <c r="D828" s="416">
        <f>_xlfn.XLOOKUP(C:C,Table1[for Import to Bank Register dropdown],Table1[for Pivot],0,0,1)</f>
        <v>0</v>
      </c>
      <c r="E828" s="422"/>
      <c r="F828" s="160">
        <f t="shared" si="24"/>
        <v>3333333</v>
      </c>
      <c r="G828" s="394">
        <f>G827+Bank3[[#This Row],[Money in/ (Money out)]]</f>
        <v>0</v>
      </c>
      <c r="I828" s="395">
        <f>IF(OR(C828="150 Directors advances", C828="120 accounts receivable", C828="720.2 Automobile - Insurance", C828="720.3 Automobile - License", C828="870.4 Rent - Insurance", C828="870.6 Rent - Property Tax", C828="870.7 Rent - Homeoffice", C828="870.9 Rent - Water"),
   0,
   IF(Dashboard!$F$5="Quick",
      IF(OR(C828="190 Automobile",C828="200 computer hardware",C828="210 Computer software",C828="220 Quickbooks software",C828="230 Office equipment",C828="240 Office furniture"),
         E828-(E828/(1+Dashboard!$F$4)),
         0
      ),
      IF(C828="750 Business promotion",
         E828-(E828/(1+4.793/100)),
         E828-(E828/(1+Dashboard!$F$4))
      )
   )
)</f>
        <v>0</v>
      </c>
      <c r="J828" s="40">
        <f>Bank3[[#This Row],[Money in/ (Money out)]]-Bank3[[#This Row],[GST/HST]]</f>
        <v>0</v>
      </c>
      <c r="L828" s="37">
        <f t="shared" si="25"/>
        <v>0</v>
      </c>
    </row>
    <row r="829" spans="4:12" x14ac:dyDescent="0.2">
      <c r="D829" s="416">
        <f>_xlfn.XLOOKUP(C:C,Table1[for Import to Bank Register dropdown],Table1[for Pivot],0,0,1)</f>
        <v>0</v>
      </c>
      <c r="E829" s="422"/>
      <c r="F829" s="160">
        <f t="shared" si="24"/>
        <v>3333333</v>
      </c>
      <c r="G829" s="394">
        <f>G828+Bank3[[#This Row],[Money in/ (Money out)]]</f>
        <v>0</v>
      </c>
      <c r="I829" s="395">
        <f>IF(OR(C829="150 Directors advances", C829="120 accounts receivable", C829="720.2 Automobile - Insurance", C829="720.3 Automobile - License", C829="870.4 Rent - Insurance", C829="870.6 Rent - Property Tax", C829="870.7 Rent - Homeoffice", C829="870.9 Rent - Water"),
   0,
   IF(Dashboard!$F$5="Quick",
      IF(OR(C829="190 Automobile",C829="200 computer hardware",C829="210 Computer software",C829="220 Quickbooks software",C829="230 Office equipment",C829="240 Office furniture"),
         E829-(E829/(1+Dashboard!$F$4)),
         0
      ),
      IF(C829="750 Business promotion",
         E829-(E829/(1+4.793/100)),
         E829-(E829/(1+Dashboard!$F$4))
      )
   )
)</f>
        <v>0</v>
      </c>
      <c r="J829" s="40">
        <f>Bank3[[#This Row],[Money in/ (Money out)]]-Bank3[[#This Row],[GST/HST]]</f>
        <v>0</v>
      </c>
      <c r="L829" s="37">
        <f t="shared" si="25"/>
        <v>0</v>
      </c>
    </row>
    <row r="830" spans="4:12" x14ac:dyDescent="0.2">
      <c r="D830" s="416">
        <f>_xlfn.XLOOKUP(C:C,Table1[for Import to Bank Register dropdown],Table1[for Pivot],0,0,1)</f>
        <v>0</v>
      </c>
      <c r="E830" s="422"/>
      <c r="F830" s="160">
        <f t="shared" si="24"/>
        <v>3333333</v>
      </c>
      <c r="G830" s="394">
        <f>G829+Bank3[[#This Row],[Money in/ (Money out)]]</f>
        <v>0</v>
      </c>
      <c r="I830" s="395">
        <f>IF(OR(C830="150 Directors advances", C830="120 accounts receivable", C830="720.2 Automobile - Insurance", C830="720.3 Automobile - License", C830="870.4 Rent - Insurance", C830="870.6 Rent - Property Tax", C830="870.7 Rent - Homeoffice", C830="870.9 Rent - Water"),
   0,
   IF(Dashboard!$F$5="Quick",
      IF(OR(C830="190 Automobile",C830="200 computer hardware",C830="210 Computer software",C830="220 Quickbooks software",C830="230 Office equipment",C830="240 Office furniture"),
         E830-(E830/(1+Dashboard!$F$4)),
         0
      ),
      IF(C830="750 Business promotion",
         E830-(E830/(1+4.793/100)),
         E830-(E830/(1+Dashboard!$F$4))
      )
   )
)</f>
        <v>0</v>
      </c>
      <c r="J830" s="40">
        <f>Bank3[[#This Row],[Money in/ (Money out)]]-Bank3[[#This Row],[GST/HST]]</f>
        <v>0</v>
      </c>
      <c r="L830" s="37">
        <f t="shared" si="25"/>
        <v>0</v>
      </c>
    </row>
    <row r="831" spans="4:12" x14ac:dyDescent="0.2">
      <c r="D831" s="416">
        <f>_xlfn.XLOOKUP(C:C,Table1[for Import to Bank Register dropdown],Table1[for Pivot],0,0,1)</f>
        <v>0</v>
      </c>
      <c r="E831" s="422"/>
      <c r="F831" s="160">
        <f t="shared" si="24"/>
        <v>3333333</v>
      </c>
      <c r="G831" s="394">
        <f>G830+Bank3[[#This Row],[Money in/ (Money out)]]</f>
        <v>0</v>
      </c>
      <c r="I831" s="395">
        <f>IF(OR(C831="150 Directors advances", C831="120 accounts receivable", C831="720.2 Automobile - Insurance", C831="720.3 Automobile - License", C831="870.4 Rent - Insurance", C831="870.6 Rent - Property Tax", C831="870.7 Rent - Homeoffice", C831="870.9 Rent - Water"),
   0,
   IF(Dashboard!$F$5="Quick",
      IF(OR(C831="190 Automobile",C831="200 computer hardware",C831="210 Computer software",C831="220 Quickbooks software",C831="230 Office equipment",C831="240 Office furniture"),
         E831-(E831/(1+Dashboard!$F$4)),
         0
      ),
      IF(C831="750 Business promotion",
         E831-(E831/(1+4.793/100)),
         E831-(E831/(1+Dashboard!$F$4))
      )
   )
)</f>
        <v>0</v>
      </c>
      <c r="J831" s="40">
        <f>Bank3[[#This Row],[Money in/ (Money out)]]-Bank3[[#This Row],[GST/HST]]</f>
        <v>0</v>
      </c>
      <c r="L831" s="37">
        <f t="shared" si="25"/>
        <v>0</v>
      </c>
    </row>
    <row r="832" spans="4:12" x14ac:dyDescent="0.2">
      <c r="D832" s="416">
        <f>_xlfn.XLOOKUP(C:C,Table1[for Import to Bank Register dropdown],Table1[for Pivot],0,0,1)</f>
        <v>0</v>
      </c>
      <c r="E832" s="422"/>
      <c r="F832" s="160">
        <f t="shared" si="24"/>
        <v>3333333</v>
      </c>
      <c r="G832" s="394">
        <f>G831+Bank3[[#This Row],[Money in/ (Money out)]]</f>
        <v>0</v>
      </c>
      <c r="I832" s="395">
        <f>IF(OR(C832="150 Directors advances", C832="120 accounts receivable", C832="720.2 Automobile - Insurance", C832="720.3 Automobile - License", C832="870.4 Rent - Insurance", C832="870.6 Rent - Property Tax", C832="870.7 Rent - Homeoffice", C832="870.9 Rent - Water"),
   0,
   IF(Dashboard!$F$5="Quick",
      IF(OR(C832="190 Automobile",C832="200 computer hardware",C832="210 Computer software",C832="220 Quickbooks software",C832="230 Office equipment",C832="240 Office furniture"),
         E832-(E832/(1+Dashboard!$F$4)),
         0
      ),
      IF(C832="750 Business promotion",
         E832-(E832/(1+4.793/100)),
         E832-(E832/(1+Dashboard!$F$4))
      )
   )
)</f>
        <v>0</v>
      </c>
      <c r="J832" s="40">
        <f>Bank3[[#This Row],[Money in/ (Money out)]]-Bank3[[#This Row],[GST/HST]]</f>
        <v>0</v>
      </c>
      <c r="L832" s="37">
        <f t="shared" si="25"/>
        <v>0</v>
      </c>
    </row>
    <row r="833" spans="4:12" x14ac:dyDescent="0.2">
      <c r="D833" s="416">
        <f>_xlfn.XLOOKUP(C:C,Table1[for Import to Bank Register dropdown],Table1[for Pivot],0,0,1)</f>
        <v>0</v>
      </c>
      <c r="E833" s="422"/>
      <c r="F833" s="160">
        <f t="shared" si="24"/>
        <v>3333333</v>
      </c>
      <c r="G833" s="394">
        <f>G832+Bank3[[#This Row],[Money in/ (Money out)]]</f>
        <v>0</v>
      </c>
      <c r="I833" s="395">
        <f>IF(OR(C833="150 Directors advances", C833="120 accounts receivable", C833="720.2 Automobile - Insurance", C833="720.3 Automobile - License", C833="870.4 Rent - Insurance", C833="870.6 Rent - Property Tax", C833="870.7 Rent - Homeoffice", C833="870.9 Rent - Water"),
   0,
   IF(Dashboard!$F$5="Quick",
      IF(OR(C833="190 Automobile",C833="200 computer hardware",C833="210 Computer software",C833="220 Quickbooks software",C833="230 Office equipment",C833="240 Office furniture"),
         E833-(E833/(1+Dashboard!$F$4)),
         0
      ),
      IF(C833="750 Business promotion",
         E833-(E833/(1+4.793/100)),
         E833-(E833/(1+Dashboard!$F$4))
      )
   )
)</f>
        <v>0</v>
      </c>
      <c r="J833" s="40">
        <f>Bank3[[#This Row],[Money in/ (Money out)]]-Bank3[[#This Row],[GST/HST]]</f>
        <v>0</v>
      </c>
      <c r="L833" s="37">
        <f t="shared" si="25"/>
        <v>0</v>
      </c>
    </row>
    <row r="834" spans="4:12" x14ac:dyDescent="0.2">
      <c r="D834" s="416">
        <f>_xlfn.XLOOKUP(C:C,Table1[for Import to Bank Register dropdown],Table1[for Pivot],0,0,1)</f>
        <v>0</v>
      </c>
      <c r="E834" s="422"/>
      <c r="F834" s="160">
        <f t="shared" si="24"/>
        <v>3333333</v>
      </c>
      <c r="G834" s="394">
        <f>G833+Bank3[[#This Row],[Money in/ (Money out)]]</f>
        <v>0</v>
      </c>
      <c r="I834" s="395">
        <f>IF(OR(C834="150 Directors advances", C834="120 accounts receivable", C834="720.2 Automobile - Insurance", C834="720.3 Automobile - License", C834="870.4 Rent - Insurance", C834="870.6 Rent - Property Tax", C834="870.7 Rent - Homeoffice", C834="870.9 Rent - Water"),
   0,
   IF(Dashboard!$F$5="Quick",
      IF(OR(C834="190 Automobile",C834="200 computer hardware",C834="210 Computer software",C834="220 Quickbooks software",C834="230 Office equipment",C834="240 Office furniture"),
         E834-(E834/(1+Dashboard!$F$4)),
         0
      ),
      IF(C834="750 Business promotion",
         E834-(E834/(1+4.793/100)),
         E834-(E834/(1+Dashboard!$F$4))
      )
   )
)</f>
        <v>0</v>
      </c>
      <c r="J834" s="40">
        <f>Bank3[[#This Row],[Money in/ (Money out)]]-Bank3[[#This Row],[GST/HST]]</f>
        <v>0</v>
      </c>
      <c r="L834" s="37">
        <f t="shared" si="25"/>
        <v>0</v>
      </c>
    </row>
    <row r="835" spans="4:12" x14ac:dyDescent="0.2">
      <c r="D835" s="416">
        <f>_xlfn.XLOOKUP(C:C,Table1[for Import to Bank Register dropdown],Table1[for Pivot],0,0,1)</f>
        <v>0</v>
      </c>
      <c r="E835" s="422"/>
      <c r="F835" s="160">
        <f t="shared" si="24"/>
        <v>3333333</v>
      </c>
      <c r="G835" s="394">
        <f>G834+Bank3[[#This Row],[Money in/ (Money out)]]</f>
        <v>0</v>
      </c>
      <c r="I835" s="395">
        <f>IF(OR(C835="150 Directors advances", C835="120 accounts receivable", C835="720.2 Automobile - Insurance", C835="720.3 Automobile - License", C835="870.4 Rent - Insurance", C835="870.6 Rent - Property Tax", C835="870.7 Rent - Homeoffice", C835="870.9 Rent - Water"),
   0,
   IF(Dashboard!$F$5="Quick",
      IF(OR(C835="190 Automobile",C835="200 computer hardware",C835="210 Computer software",C835="220 Quickbooks software",C835="230 Office equipment",C835="240 Office furniture"),
         E835-(E835/(1+Dashboard!$F$4)),
         0
      ),
      IF(C835="750 Business promotion",
         E835-(E835/(1+4.793/100)),
         E835-(E835/(1+Dashboard!$F$4))
      )
   )
)</f>
        <v>0</v>
      </c>
      <c r="J835" s="40">
        <f>Bank3[[#This Row],[Money in/ (Money out)]]-Bank3[[#This Row],[GST/HST]]</f>
        <v>0</v>
      </c>
      <c r="L835" s="37">
        <f t="shared" si="25"/>
        <v>0</v>
      </c>
    </row>
    <row r="836" spans="4:12" x14ac:dyDescent="0.2">
      <c r="D836" s="416">
        <f>_xlfn.XLOOKUP(C:C,Table1[for Import to Bank Register dropdown],Table1[for Pivot],0,0,1)</f>
        <v>0</v>
      </c>
      <c r="E836" s="422"/>
      <c r="F836" s="160">
        <f t="shared" si="24"/>
        <v>3333333</v>
      </c>
      <c r="G836" s="394">
        <f>G835+Bank3[[#This Row],[Money in/ (Money out)]]</f>
        <v>0</v>
      </c>
      <c r="I836" s="395">
        <f>IF(OR(C836="150 Directors advances", C836="120 accounts receivable", C836="720.2 Automobile - Insurance", C836="720.3 Automobile - License", C836="870.4 Rent - Insurance", C836="870.6 Rent - Property Tax", C836="870.7 Rent - Homeoffice", C836="870.9 Rent - Water"),
   0,
   IF(Dashboard!$F$5="Quick",
      IF(OR(C836="190 Automobile",C836="200 computer hardware",C836="210 Computer software",C836="220 Quickbooks software",C836="230 Office equipment",C836="240 Office furniture"),
         E836-(E836/(1+Dashboard!$F$4)),
         0
      ),
      IF(C836="750 Business promotion",
         E836-(E836/(1+4.793/100)),
         E836-(E836/(1+Dashboard!$F$4))
      )
   )
)</f>
        <v>0</v>
      </c>
      <c r="J836" s="40">
        <f>Bank3[[#This Row],[Money in/ (Money out)]]-Bank3[[#This Row],[GST/HST]]</f>
        <v>0</v>
      </c>
      <c r="L836" s="37">
        <f t="shared" si="25"/>
        <v>0</v>
      </c>
    </row>
    <row r="837" spans="4:12" x14ac:dyDescent="0.2">
      <c r="D837" s="416">
        <f>_xlfn.XLOOKUP(C:C,Table1[for Import to Bank Register dropdown],Table1[for Pivot],0,0,1)</f>
        <v>0</v>
      </c>
      <c r="E837" s="422"/>
      <c r="F837" s="160">
        <f t="shared" si="24"/>
        <v>3333333</v>
      </c>
      <c r="G837" s="394">
        <f>G836+Bank3[[#This Row],[Money in/ (Money out)]]</f>
        <v>0</v>
      </c>
      <c r="I837" s="395">
        <f>IF(OR(C837="150 Directors advances", C837="120 accounts receivable", C837="720.2 Automobile - Insurance", C837="720.3 Automobile - License", C837="870.4 Rent - Insurance", C837="870.6 Rent - Property Tax", C837="870.7 Rent - Homeoffice", C837="870.9 Rent - Water"),
   0,
   IF(Dashboard!$F$5="Quick",
      IF(OR(C837="190 Automobile",C837="200 computer hardware",C837="210 Computer software",C837="220 Quickbooks software",C837="230 Office equipment",C837="240 Office furniture"),
         E837-(E837/(1+Dashboard!$F$4)),
         0
      ),
      IF(C837="750 Business promotion",
         E837-(E837/(1+4.793/100)),
         E837-(E837/(1+Dashboard!$F$4))
      )
   )
)</f>
        <v>0</v>
      </c>
      <c r="J837" s="40">
        <f>Bank3[[#This Row],[Money in/ (Money out)]]-Bank3[[#This Row],[GST/HST]]</f>
        <v>0</v>
      </c>
      <c r="L837" s="37">
        <f t="shared" si="25"/>
        <v>0</v>
      </c>
    </row>
    <row r="838" spans="4:12" x14ac:dyDescent="0.2">
      <c r="D838" s="416">
        <f>_xlfn.XLOOKUP(C:C,Table1[for Import to Bank Register dropdown],Table1[for Pivot],0,0,1)</f>
        <v>0</v>
      </c>
      <c r="E838" s="422"/>
      <c r="F838" s="160">
        <f t="shared" ref="F838:F901" si="26">$E$2</f>
        <v>3333333</v>
      </c>
      <c r="G838" s="394">
        <f>G837+Bank3[[#This Row],[Money in/ (Money out)]]</f>
        <v>0</v>
      </c>
      <c r="I838" s="395">
        <f>IF(OR(C838="150 Directors advances", C838="120 accounts receivable", C838="720.2 Automobile - Insurance", C838="720.3 Automobile - License", C838="870.4 Rent - Insurance", C838="870.6 Rent - Property Tax", C838="870.7 Rent - Homeoffice", C838="870.9 Rent - Water"),
   0,
   IF(Dashboard!$F$5="Quick",
      IF(OR(C838="190 Automobile",C838="200 computer hardware",C838="210 Computer software",C838="220 Quickbooks software",C838="230 Office equipment",C838="240 Office furniture"),
         E838-(E838/(1+Dashboard!$F$4)),
         0
      ),
      IF(C838="750 Business promotion",
         E838-(E838/(1+4.793/100)),
         E838-(E838/(1+Dashboard!$F$4))
      )
   )
)</f>
        <v>0</v>
      </c>
      <c r="J838" s="40">
        <f>Bank3[[#This Row],[Money in/ (Money out)]]-Bank3[[#This Row],[GST/HST]]</f>
        <v>0</v>
      </c>
      <c r="L838" s="37">
        <f t="shared" si="25"/>
        <v>0</v>
      </c>
    </row>
    <row r="839" spans="4:12" x14ac:dyDescent="0.2">
      <c r="D839" s="416">
        <f>_xlfn.XLOOKUP(C:C,Table1[for Import to Bank Register dropdown],Table1[for Pivot],0,0,1)</f>
        <v>0</v>
      </c>
      <c r="E839" s="422"/>
      <c r="F839" s="160">
        <f t="shared" si="26"/>
        <v>3333333</v>
      </c>
      <c r="G839" s="394">
        <f>G838+Bank3[[#This Row],[Money in/ (Money out)]]</f>
        <v>0</v>
      </c>
      <c r="I839" s="395">
        <f>IF(OR(C839="150 Directors advances", C839="120 accounts receivable", C839="720.2 Automobile - Insurance", C839="720.3 Automobile - License", C839="870.4 Rent - Insurance", C839="870.6 Rent - Property Tax", C839="870.7 Rent - Homeoffice", C839="870.9 Rent - Water"),
   0,
   IF(Dashboard!$F$5="Quick",
      IF(OR(C839="190 Automobile",C839="200 computer hardware",C839="210 Computer software",C839="220 Quickbooks software",C839="230 Office equipment",C839="240 Office furniture"),
         E839-(E839/(1+Dashboard!$F$4)),
         0
      ),
      IF(C839="750 Business promotion",
         E839-(E839/(1+4.793/100)),
         E839-(E839/(1+Dashboard!$F$4))
      )
   )
)</f>
        <v>0</v>
      </c>
      <c r="J839" s="40">
        <f>Bank3[[#This Row],[Money in/ (Money out)]]-Bank3[[#This Row],[GST/HST]]</f>
        <v>0</v>
      </c>
      <c r="L839" s="37">
        <f t="shared" ref="L839:L902" si="27">$L$3</f>
        <v>0</v>
      </c>
    </row>
    <row r="840" spans="4:12" x14ac:dyDescent="0.2">
      <c r="D840" s="416">
        <f>_xlfn.XLOOKUP(C:C,Table1[for Import to Bank Register dropdown],Table1[for Pivot],0,0,1)</f>
        <v>0</v>
      </c>
      <c r="E840" s="422"/>
      <c r="F840" s="160">
        <f t="shared" si="26"/>
        <v>3333333</v>
      </c>
      <c r="G840" s="394">
        <f>G839+Bank3[[#This Row],[Money in/ (Money out)]]</f>
        <v>0</v>
      </c>
      <c r="I840" s="395">
        <f>IF(OR(C840="150 Directors advances", C840="120 accounts receivable", C840="720.2 Automobile - Insurance", C840="720.3 Automobile - License", C840="870.4 Rent - Insurance", C840="870.6 Rent - Property Tax", C840="870.7 Rent - Homeoffice", C840="870.9 Rent - Water"),
   0,
   IF(Dashboard!$F$5="Quick",
      IF(OR(C840="190 Automobile",C840="200 computer hardware",C840="210 Computer software",C840="220 Quickbooks software",C840="230 Office equipment",C840="240 Office furniture"),
         E840-(E840/(1+Dashboard!$F$4)),
         0
      ),
      IF(C840="750 Business promotion",
         E840-(E840/(1+4.793/100)),
         E840-(E840/(1+Dashboard!$F$4))
      )
   )
)</f>
        <v>0</v>
      </c>
      <c r="J840" s="40">
        <f>Bank3[[#This Row],[Money in/ (Money out)]]-Bank3[[#This Row],[GST/HST]]</f>
        <v>0</v>
      </c>
      <c r="L840" s="37">
        <f t="shared" si="27"/>
        <v>0</v>
      </c>
    </row>
    <row r="841" spans="4:12" x14ac:dyDescent="0.2">
      <c r="D841" s="416">
        <f>_xlfn.XLOOKUP(C:C,Table1[for Import to Bank Register dropdown],Table1[for Pivot],0,0,1)</f>
        <v>0</v>
      </c>
      <c r="E841" s="422"/>
      <c r="F841" s="160">
        <f t="shared" si="26"/>
        <v>3333333</v>
      </c>
      <c r="G841" s="394">
        <f>G840+Bank3[[#This Row],[Money in/ (Money out)]]</f>
        <v>0</v>
      </c>
      <c r="I841" s="395">
        <f>IF(OR(C841="150 Directors advances", C841="120 accounts receivable", C841="720.2 Automobile - Insurance", C841="720.3 Automobile - License", C841="870.4 Rent - Insurance", C841="870.6 Rent - Property Tax", C841="870.7 Rent - Homeoffice", C841="870.9 Rent - Water"),
   0,
   IF(Dashboard!$F$5="Quick",
      IF(OR(C841="190 Automobile",C841="200 computer hardware",C841="210 Computer software",C841="220 Quickbooks software",C841="230 Office equipment",C841="240 Office furniture"),
         E841-(E841/(1+Dashboard!$F$4)),
         0
      ),
      IF(C841="750 Business promotion",
         E841-(E841/(1+4.793/100)),
         E841-(E841/(1+Dashboard!$F$4))
      )
   )
)</f>
        <v>0</v>
      </c>
      <c r="J841" s="40">
        <f>Bank3[[#This Row],[Money in/ (Money out)]]-Bank3[[#This Row],[GST/HST]]</f>
        <v>0</v>
      </c>
      <c r="L841" s="37">
        <f t="shared" si="27"/>
        <v>0</v>
      </c>
    </row>
    <row r="842" spans="4:12" x14ac:dyDescent="0.2">
      <c r="D842" s="416">
        <f>_xlfn.XLOOKUP(C:C,Table1[for Import to Bank Register dropdown],Table1[for Pivot],0,0,1)</f>
        <v>0</v>
      </c>
      <c r="E842" s="422"/>
      <c r="F842" s="160">
        <f t="shared" si="26"/>
        <v>3333333</v>
      </c>
      <c r="G842" s="394">
        <f>G841+Bank3[[#This Row],[Money in/ (Money out)]]</f>
        <v>0</v>
      </c>
      <c r="I842" s="395">
        <f>IF(OR(C842="150 Directors advances", C842="120 accounts receivable", C842="720.2 Automobile - Insurance", C842="720.3 Automobile - License", C842="870.4 Rent - Insurance", C842="870.6 Rent - Property Tax", C842="870.7 Rent - Homeoffice", C842="870.9 Rent - Water"),
   0,
   IF(Dashboard!$F$5="Quick",
      IF(OR(C842="190 Automobile",C842="200 computer hardware",C842="210 Computer software",C842="220 Quickbooks software",C842="230 Office equipment",C842="240 Office furniture"),
         E842-(E842/(1+Dashboard!$F$4)),
         0
      ),
      IF(C842="750 Business promotion",
         E842-(E842/(1+4.793/100)),
         E842-(E842/(1+Dashboard!$F$4))
      )
   )
)</f>
        <v>0</v>
      </c>
      <c r="J842" s="40">
        <f>Bank3[[#This Row],[Money in/ (Money out)]]-Bank3[[#This Row],[GST/HST]]</f>
        <v>0</v>
      </c>
      <c r="L842" s="37">
        <f t="shared" si="27"/>
        <v>0</v>
      </c>
    </row>
    <row r="843" spans="4:12" x14ac:dyDescent="0.2">
      <c r="D843" s="416">
        <f>_xlfn.XLOOKUP(C:C,Table1[for Import to Bank Register dropdown],Table1[for Pivot],0,0,1)</f>
        <v>0</v>
      </c>
      <c r="E843" s="422"/>
      <c r="F843" s="160">
        <f t="shared" si="26"/>
        <v>3333333</v>
      </c>
      <c r="G843" s="394">
        <f>G842+Bank3[[#This Row],[Money in/ (Money out)]]</f>
        <v>0</v>
      </c>
      <c r="I843" s="395">
        <f>IF(OR(C843="150 Directors advances", C843="120 accounts receivable", C843="720.2 Automobile - Insurance", C843="720.3 Automobile - License", C843="870.4 Rent - Insurance", C843="870.6 Rent - Property Tax", C843="870.7 Rent - Homeoffice", C843="870.9 Rent - Water"),
   0,
   IF(Dashboard!$F$5="Quick",
      IF(OR(C843="190 Automobile",C843="200 computer hardware",C843="210 Computer software",C843="220 Quickbooks software",C843="230 Office equipment",C843="240 Office furniture"),
         E843-(E843/(1+Dashboard!$F$4)),
         0
      ),
      IF(C843="750 Business promotion",
         E843-(E843/(1+4.793/100)),
         E843-(E843/(1+Dashboard!$F$4))
      )
   )
)</f>
        <v>0</v>
      </c>
      <c r="J843" s="40">
        <f>Bank3[[#This Row],[Money in/ (Money out)]]-Bank3[[#This Row],[GST/HST]]</f>
        <v>0</v>
      </c>
      <c r="L843" s="37">
        <f t="shared" si="27"/>
        <v>0</v>
      </c>
    </row>
    <row r="844" spans="4:12" x14ac:dyDescent="0.2">
      <c r="D844" s="416">
        <f>_xlfn.XLOOKUP(C:C,Table1[for Import to Bank Register dropdown],Table1[for Pivot],0,0,1)</f>
        <v>0</v>
      </c>
      <c r="E844" s="422"/>
      <c r="F844" s="160">
        <f t="shared" si="26"/>
        <v>3333333</v>
      </c>
      <c r="G844" s="394">
        <f>G843+Bank3[[#This Row],[Money in/ (Money out)]]</f>
        <v>0</v>
      </c>
      <c r="I844" s="395">
        <f>IF(OR(C844="150 Directors advances", C844="120 accounts receivable", C844="720.2 Automobile - Insurance", C844="720.3 Automobile - License", C844="870.4 Rent - Insurance", C844="870.6 Rent - Property Tax", C844="870.7 Rent - Homeoffice", C844="870.9 Rent - Water"),
   0,
   IF(Dashboard!$F$5="Quick",
      IF(OR(C844="190 Automobile",C844="200 computer hardware",C844="210 Computer software",C844="220 Quickbooks software",C844="230 Office equipment",C844="240 Office furniture"),
         E844-(E844/(1+Dashboard!$F$4)),
         0
      ),
      IF(C844="750 Business promotion",
         E844-(E844/(1+4.793/100)),
         E844-(E844/(1+Dashboard!$F$4))
      )
   )
)</f>
        <v>0</v>
      </c>
      <c r="J844" s="40">
        <f>Bank3[[#This Row],[Money in/ (Money out)]]-Bank3[[#This Row],[GST/HST]]</f>
        <v>0</v>
      </c>
      <c r="L844" s="37">
        <f t="shared" si="27"/>
        <v>0</v>
      </c>
    </row>
    <row r="845" spans="4:12" x14ac:dyDescent="0.2">
      <c r="D845" s="416">
        <f>_xlfn.XLOOKUP(C:C,Table1[for Import to Bank Register dropdown],Table1[for Pivot],0,0,1)</f>
        <v>0</v>
      </c>
      <c r="E845" s="422"/>
      <c r="F845" s="160">
        <f t="shared" si="26"/>
        <v>3333333</v>
      </c>
      <c r="G845" s="394">
        <f>G844+Bank3[[#This Row],[Money in/ (Money out)]]</f>
        <v>0</v>
      </c>
      <c r="I845" s="395">
        <f>IF(OR(C845="150 Directors advances", C845="120 accounts receivable", C845="720.2 Automobile - Insurance", C845="720.3 Automobile - License", C845="870.4 Rent - Insurance", C845="870.6 Rent - Property Tax", C845="870.7 Rent - Homeoffice", C845="870.9 Rent - Water"),
   0,
   IF(Dashboard!$F$5="Quick",
      IF(OR(C845="190 Automobile",C845="200 computer hardware",C845="210 Computer software",C845="220 Quickbooks software",C845="230 Office equipment",C845="240 Office furniture"),
         E845-(E845/(1+Dashboard!$F$4)),
         0
      ),
      IF(C845="750 Business promotion",
         E845-(E845/(1+4.793/100)),
         E845-(E845/(1+Dashboard!$F$4))
      )
   )
)</f>
        <v>0</v>
      </c>
      <c r="J845" s="40">
        <f>Bank3[[#This Row],[Money in/ (Money out)]]-Bank3[[#This Row],[GST/HST]]</f>
        <v>0</v>
      </c>
      <c r="L845" s="37">
        <f t="shared" si="27"/>
        <v>0</v>
      </c>
    </row>
    <row r="846" spans="4:12" x14ac:dyDescent="0.2">
      <c r="D846" s="416">
        <f>_xlfn.XLOOKUP(C:C,Table1[for Import to Bank Register dropdown],Table1[for Pivot],0,0,1)</f>
        <v>0</v>
      </c>
      <c r="E846" s="422"/>
      <c r="F846" s="160">
        <f t="shared" si="26"/>
        <v>3333333</v>
      </c>
      <c r="G846" s="394">
        <f>G845+Bank3[[#This Row],[Money in/ (Money out)]]</f>
        <v>0</v>
      </c>
      <c r="I846" s="395">
        <f>IF(OR(C846="150 Directors advances", C846="120 accounts receivable", C846="720.2 Automobile - Insurance", C846="720.3 Automobile - License", C846="870.4 Rent - Insurance", C846="870.6 Rent - Property Tax", C846="870.7 Rent - Homeoffice", C846="870.9 Rent - Water"),
   0,
   IF(Dashboard!$F$5="Quick",
      IF(OR(C846="190 Automobile",C846="200 computer hardware",C846="210 Computer software",C846="220 Quickbooks software",C846="230 Office equipment",C846="240 Office furniture"),
         E846-(E846/(1+Dashboard!$F$4)),
         0
      ),
      IF(C846="750 Business promotion",
         E846-(E846/(1+4.793/100)),
         E846-(E846/(1+Dashboard!$F$4))
      )
   )
)</f>
        <v>0</v>
      </c>
      <c r="J846" s="40">
        <f>Bank3[[#This Row],[Money in/ (Money out)]]-Bank3[[#This Row],[GST/HST]]</f>
        <v>0</v>
      </c>
      <c r="L846" s="37">
        <f t="shared" si="27"/>
        <v>0</v>
      </c>
    </row>
    <row r="847" spans="4:12" x14ac:dyDescent="0.2">
      <c r="D847" s="416">
        <f>_xlfn.XLOOKUP(C:C,Table1[for Import to Bank Register dropdown],Table1[for Pivot],0,0,1)</f>
        <v>0</v>
      </c>
      <c r="E847" s="422"/>
      <c r="F847" s="160">
        <f t="shared" si="26"/>
        <v>3333333</v>
      </c>
      <c r="G847" s="394">
        <f>G846+Bank3[[#This Row],[Money in/ (Money out)]]</f>
        <v>0</v>
      </c>
      <c r="I847" s="395">
        <f>IF(OR(C847="150 Directors advances", C847="120 accounts receivable", C847="720.2 Automobile - Insurance", C847="720.3 Automobile - License", C847="870.4 Rent - Insurance", C847="870.6 Rent - Property Tax", C847="870.7 Rent - Homeoffice", C847="870.9 Rent - Water"),
   0,
   IF(Dashboard!$F$5="Quick",
      IF(OR(C847="190 Automobile",C847="200 computer hardware",C847="210 Computer software",C847="220 Quickbooks software",C847="230 Office equipment",C847="240 Office furniture"),
         E847-(E847/(1+Dashboard!$F$4)),
         0
      ),
      IF(C847="750 Business promotion",
         E847-(E847/(1+4.793/100)),
         E847-(E847/(1+Dashboard!$F$4))
      )
   )
)</f>
        <v>0</v>
      </c>
      <c r="J847" s="40">
        <f>Bank3[[#This Row],[Money in/ (Money out)]]-Bank3[[#This Row],[GST/HST]]</f>
        <v>0</v>
      </c>
      <c r="L847" s="37">
        <f t="shared" si="27"/>
        <v>0</v>
      </c>
    </row>
    <row r="848" spans="4:12" x14ac:dyDescent="0.2">
      <c r="D848" s="416">
        <f>_xlfn.XLOOKUP(C:C,Table1[for Import to Bank Register dropdown],Table1[for Pivot],0,0,1)</f>
        <v>0</v>
      </c>
      <c r="E848" s="422"/>
      <c r="F848" s="160">
        <f t="shared" si="26"/>
        <v>3333333</v>
      </c>
      <c r="G848" s="394">
        <f>G847+Bank3[[#This Row],[Money in/ (Money out)]]</f>
        <v>0</v>
      </c>
      <c r="I848" s="395">
        <f>IF(OR(C848="150 Directors advances", C848="120 accounts receivable", C848="720.2 Automobile - Insurance", C848="720.3 Automobile - License", C848="870.4 Rent - Insurance", C848="870.6 Rent - Property Tax", C848="870.7 Rent - Homeoffice", C848="870.9 Rent - Water"),
   0,
   IF(Dashboard!$F$5="Quick",
      IF(OR(C848="190 Automobile",C848="200 computer hardware",C848="210 Computer software",C848="220 Quickbooks software",C848="230 Office equipment",C848="240 Office furniture"),
         E848-(E848/(1+Dashboard!$F$4)),
         0
      ),
      IF(C848="750 Business promotion",
         E848-(E848/(1+4.793/100)),
         E848-(E848/(1+Dashboard!$F$4))
      )
   )
)</f>
        <v>0</v>
      </c>
      <c r="J848" s="40">
        <f>Bank3[[#This Row],[Money in/ (Money out)]]-Bank3[[#This Row],[GST/HST]]</f>
        <v>0</v>
      </c>
      <c r="L848" s="37">
        <f t="shared" si="27"/>
        <v>0</v>
      </c>
    </row>
    <row r="849" spans="4:12" x14ac:dyDescent="0.2">
      <c r="D849" s="416">
        <f>_xlfn.XLOOKUP(C:C,Table1[for Import to Bank Register dropdown],Table1[for Pivot],0,0,1)</f>
        <v>0</v>
      </c>
      <c r="E849" s="422"/>
      <c r="F849" s="160">
        <f t="shared" si="26"/>
        <v>3333333</v>
      </c>
      <c r="G849" s="394">
        <f>G848+Bank3[[#This Row],[Money in/ (Money out)]]</f>
        <v>0</v>
      </c>
      <c r="I849" s="395">
        <f>IF(OR(C849="150 Directors advances", C849="120 accounts receivable", C849="720.2 Automobile - Insurance", C849="720.3 Automobile - License", C849="870.4 Rent - Insurance", C849="870.6 Rent - Property Tax", C849="870.7 Rent - Homeoffice", C849="870.9 Rent - Water"),
   0,
   IF(Dashboard!$F$5="Quick",
      IF(OR(C849="190 Automobile",C849="200 computer hardware",C849="210 Computer software",C849="220 Quickbooks software",C849="230 Office equipment",C849="240 Office furniture"),
         E849-(E849/(1+Dashboard!$F$4)),
         0
      ),
      IF(C849="750 Business promotion",
         E849-(E849/(1+4.793/100)),
         E849-(E849/(1+Dashboard!$F$4))
      )
   )
)</f>
        <v>0</v>
      </c>
      <c r="J849" s="40">
        <f>Bank3[[#This Row],[Money in/ (Money out)]]-Bank3[[#This Row],[GST/HST]]</f>
        <v>0</v>
      </c>
      <c r="L849" s="37">
        <f t="shared" si="27"/>
        <v>0</v>
      </c>
    </row>
    <row r="850" spans="4:12" x14ac:dyDescent="0.2">
      <c r="D850" s="416">
        <f>_xlfn.XLOOKUP(C:C,Table1[for Import to Bank Register dropdown],Table1[for Pivot],0,0,1)</f>
        <v>0</v>
      </c>
      <c r="E850" s="422"/>
      <c r="F850" s="160">
        <f t="shared" si="26"/>
        <v>3333333</v>
      </c>
      <c r="G850" s="394">
        <f>G849+Bank3[[#This Row],[Money in/ (Money out)]]</f>
        <v>0</v>
      </c>
      <c r="I850" s="395">
        <f>IF(OR(C850="150 Directors advances", C850="120 accounts receivable", C850="720.2 Automobile - Insurance", C850="720.3 Automobile - License", C850="870.4 Rent - Insurance", C850="870.6 Rent - Property Tax", C850="870.7 Rent - Homeoffice", C850="870.9 Rent - Water"),
   0,
   IF(Dashboard!$F$5="Quick",
      IF(OR(C850="190 Automobile",C850="200 computer hardware",C850="210 Computer software",C850="220 Quickbooks software",C850="230 Office equipment",C850="240 Office furniture"),
         E850-(E850/(1+Dashboard!$F$4)),
         0
      ),
      IF(C850="750 Business promotion",
         E850-(E850/(1+4.793/100)),
         E850-(E850/(1+Dashboard!$F$4))
      )
   )
)</f>
        <v>0</v>
      </c>
      <c r="J850" s="40">
        <f>Bank3[[#This Row],[Money in/ (Money out)]]-Bank3[[#This Row],[GST/HST]]</f>
        <v>0</v>
      </c>
      <c r="L850" s="37">
        <f t="shared" si="27"/>
        <v>0</v>
      </c>
    </row>
    <row r="851" spans="4:12" x14ac:dyDescent="0.2">
      <c r="D851" s="416">
        <f>_xlfn.XLOOKUP(C:C,Table1[for Import to Bank Register dropdown],Table1[for Pivot],0,0,1)</f>
        <v>0</v>
      </c>
      <c r="E851" s="422"/>
      <c r="F851" s="160">
        <f t="shared" si="26"/>
        <v>3333333</v>
      </c>
      <c r="G851" s="394">
        <f>G850+Bank3[[#This Row],[Money in/ (Money out)]]</f>
        <v>0</v>
      </c>
      <c r="I851" s="395">
        <f>IF(OR(C851="150 Directors advances", C851="120 accounts receivable", C851="720.2 Automobile - Insurance", C851="720.3 Automobile - License", C851="870.4 Rent - Insurance", C851="870.6 Rent - Property Tax", C851="870.7 Rent - Homeoffice", C851="870.9 Rent - Water"),
   0,
   IF(Dashboard!$F$5="Quick",
      IF(OR(C851="190 Automobile",C851="200 computer hardware",C851="210 Computer software",C851="220 Quickbooks software",C851="230 Office equipment",C851="240 Office furniture"),
         E851-(E851/(1+Dashboard!$F$4)),
         0
      ),
      IF(C851="750 Business promotion",
         E851-(E851/(1+4.793/100)),
         E851-(E851/(1+Dashboard!$F$4))
      )
   )
)</f>
        <v>0</v>
      </c>
      <c r="J851" s="40">
        <f>Bank3[[#This Row],[Money in/ (Money out)]]-Bank3[[#This Row],[GST/HST]]</f>
        <v>0</v>
      </c>
      <c r="L851" s="37">
        <f t="shared" si="27"/>
        <v>0</v>
      </c>
    </row>
    <row r="852" spans="4:12" x14ac:dyDescent="0.2">
      <c r="D852" s="416">
        <f>_xlfn.XLOOKUP(C:C,Table1[for Import to Bank Register dropdown],Table1[for Pivot],0,0,1)</f>
        <v>0</v>
      </c>
      <c r="E852" s="422"/>
      <c r="F852" s="160">
        <f t="shared" si="26"/>
        <v>3333333</v>
      </c>
      <c r="G852" s="394">
        <f>G851+Bank3[[#This Row],[Money in/ (Money out)]]</f>
        <v>0</v>
      </c>
      <c r="I852" s="395">
        <f>IF(OR(C852="150 Directors advances", C852="120 accounts receivable", C852="720.2 Automobile - Insurance", C852="720.3 Automobile - License", C852="870.4 Rent - Insurance", C852="870.6 Rent - Property Tax", C852="870.7 Rent - Homeoffice", C852="870.9 Rent - Water"),
   0,
   IF(Dashboard!$F$5="Quick",
      IF(OR(C852="190 Automobile",C852="200 computer hardware",C852="210 Computer software",C852="220 Quickbooks software",C852="230 Office equipment",C852="240 Office furniture"),
         E852-(E852/(1+Dashboard!$F$4)),
         0
      ),
      IF(C852="750 Business promotion",
         E852-(E852/(1+4.793/100)),
         E852-(E852/(1+Dashboard!$F$4))
      )
   )
)</f>
        <v>0</v>
      </c>
      <c r="J852" s="40">
        <f>Bank3[[#This Row],[Money in/ (Money out)]]-Bank3[[#This Row],[GST/HST]]</f>
        <v>0</v>
      </c>
      <c r="L852" s="37">
        <f t="shared" si="27"/>
        <v>0</v>
      </c>
    </row>
    <row r="853" spans="4:12" x14ac:dyDescent="0.2">
      <c r="D853" s="416">
        <f>_xlfn.XLOOKUP(C:C,Table1[for Import to Bank Register dropdown],Table1[for Pivot],0,0,1)</f>
        <v>0</v>
      </c>
      <c r="E853" s="422"/>
      <c r="F853" s="160">
        <f t="shared" si="26"/>
        <v>3333333</v>
      </c>
      <c r="G853" s="394">
        <f>G852+Bank3[[#This Row],[Money in/ (Money out)]]</f>
        <v>0</v>
      </c>
      <c r="I853" s="395">
        <f>IF(OR(C853="150 Directors advances", C853="120 accounts receivable", C853="720.2 Automobile - Insurance", C853="720.3 Automobile - License", C853="870.4 Rent - Insurance", C853="870.6 Rent - Property Tax", C853="870.7 Rent - Homeoffice", C853="870.9 Rent - Water"),
   0,
   IF(Dashboard!$F$5="Quick",
      IF(OR(C853="190 Automobile",C853="200 computer hardware",C853="210 Computer software",C853="220 Quickbooks software",C853="230 Office equipment",C853="240 Office furniture"),
         E853-(E853/(1+Dashboard!$F$4)),
         0
      ),
      IF(C853="750 Business promotion",
         E853-(E853/(1+4.793/100)),
         E853-(E853/(1+Dashboard!$F$4))
      )
   )
)</f>
        <v>0</v>
      </c>
      <c r="J853" s="40">
        <f>Bank3[[#This Row],[Money in/ (Money out)]]-Bank3[[#This Row],[GST/HST]]</f>
        <v>0</v>
      </c>
      <c r="L853" s="37">
        <f t="shared" si="27"/>
        <v>0</v>
      </c>
    </row>
    <row r="854" spans="4:12" x14ac:dyDescent="0.2">
      <c r="D854" s="416">
        <f>_xlfn.XLOOKUP(C:C,Table1[for Import to Bank Register dropdown],Table1[for Pivot],0,0,1)</f>
        <v>0</v>
      </c>
      <c r="E854" s="422"/>
      <c r="F854" s="160">
        <f t="shared" si="26"/>
        <v>3333333</v>
      </c>
      <c r="G854" s="394">
        <f>G853+Bank3[[#This Row],[Money in/ (Money out)]]</f>
        <v>0</v>
      </c>
      <c r="I854" s="395">
        <f>IF(OR(C854="150 Directors advances", C854="120 accounts receivable", C854="720.2 Automobile - Insurance", C854="720.3 Automobile - License", C854="870.4 Rent - Insurance", C854="870.6 Rent - Property Tax", C854="870.7 Rent - Homeoffice", C854="870.9 Rent - Water"),
   0,
   IF(Dashboard!$F$5="Quick",
      IF(OR(C854="190 Automobile",C854="200 computer hardware",C854="210 Computer software",C854="220 Quickbooks software",C854="230 Office equipment",C854="240 Office furniture"),
         E854-(E854/(1+Dashboard!$F$4)),
         0
      ),
      IF(C854="750 Business promotion",
         E854-(E854/(1+4.793/100)),
         E854-(E854/(1+Dashboard!$F$4))
      )
   )
)</f>
        <v>0</v>
      </c>
      <c r="J854" s="40">
        <f>Bank3[[#This Row],[Money in/ (Money out)]]-Bank3[[#This Row],[GST/HST]]</f>
        <v>0</v>
      </c>
      <c r="L854" s="37">
        <f t="shared" si="27"/>
        <v>0</v>
      </c>
    </row>
    <row r="855" spans="4:12" x14ac:dyDescent="0.2">
      <c r="D855" s="416">
        <f>_xlfn.XLOOKUP(C:C,Table1[for Import to Bank Register dropdown],Table1[for Pivot],0,0,1)</f>
        <v>0</v>
      </c>
      <c r="E855" s="422"/>
      <c r="F855" s="160">
        <f t="shared" si="26"/>
        <v>3333333</v>
      </c>
      <c r="G855" s="394">
        <f>G854+Bank3[[#This Row],[Money in/ (Money out)]]</f>
        <v>0</v>
      </c>
      <c r="I855" s="395">
        <f>IF(OR(C855="150 Directors advances", C855="120 accounts receivable", C855="720.2 Automobile - Insurance", C855="720.3 Automobile - License", C855="870.4 Rent - Insurance", C855="870.6 Rent - Property Tax", C855="870.7 Rent - Homeoffice", C855="870.9 Rent - Water"),
   0,
   IF(Dashboard!$F$5="Quick",
      IF(OR(C855="190 Automobile",C855="200 computer hardware",C855="210 Computer software",C855="220 Quickbooks software",C855="230 Office equipment",C855="240 Office furniture"),
         E855-(E855/(1+Dashboard!$F$4)),
         0
      ),
      IF(C855="750 Business promotion",
         E855-(E855/(1+4.793/100)),
         E855-(E855/(1+Dashboard!$F$4))
      )
   )
)</f>
        <v>0</v>
      </c>
      <c r="J855" s="40">
        <f>Bank3[[#This Row],[Money in/ (Money out)]]-Bank3[[#This Row],[GST/HST]]</f>
        <v>0</v>
      </c>
      <c r="L855" s="37">
        <f t="shared" si="27"/>
        <v>0</v>
      </c>
    </row>
    <row r="856" spans="4:12" x14ac:dyDescent="0.2">
      <c r="D856" s="416">
        <f>_xlfn.XLOOKUP(C:C,Table1[for Import to Bank Register dropdown],Table1[for Pivot],0,0,1)</f>
        <v>0</v>
      </c>
      <c r="E856" s="422"/>
      <c r="F856" s="160">
        <f t="shared" si="26"/>
        <v>3333333</v>
      </c>
      <c r="G856" s="394">
        <f>G855+Bank3[[#This Row],[Money in/ (Money out)]]</f>
        <v>0</v>
      </c>
      <c r="I856" s="395">
        <f>IF(OR(C856="150 Directors advances", C856="120 accounts receivable", C856="720.2 Automobile - Insurance", C856="720.3 Automobile - License", C856="870.4 Rent - Insurance", C856="870.6 Rent - Property Tax", C856="870.7 Rent - Homeoffice", C856="870.9 Rent - Water"),
   0,
   IF(Dashboard!$F$5="Quick",
      IF(OR(C856="190 Automobile",C856="200 computer hardware",C856="210 Computer software",C856="220 Quickbooks software",C856="230 Office equipment",C856="240 Office furniture"),
         E856-(E856/(1+Dashboard!$F$4)),
         0
      ),
      IF(C856="750 Business promotion",
         E856-(E856/(1+4.793/100)),
         E856-(E856/(1+Dashboard!$F$4))
      )
   )
)</f>
        <v>0</v>
      </c>
      <c r="J856" s="40">
        <f>Bank3[[#This Row],[Money in/ (Money out)]]-Bank3[[#This Row],[GST/HST]]</f>
        <v>0</v>
      </c>
      <c r="L856" s="37">
        <f t="shared" si="27"/>
        <v>0</v>
      </c>
    </row>
    <row r="857" spans="4:12" x14ac:dyDescent="0.2">
      <c r="D857" s="416">
        <f>_xlfn.XLOOKUP(C:C,Table1[for Import to Bank Register dropdown],Table1[for Pivot],0,0,1)</f>
        <v>0</v>
      </c>
      <c r="E857" s="422"/>
      <c r="F857" s="160">
        <f t="shared" si="26"/>
        <v>3333333</v>
      </c>
      <c r="G857" s="394">
        <f>G856+Bank3[[#This Row],[Money in/ (Money out)]]</f>
        <v>0</v>
      </c>
      <c r="I857" s="395">
        <f>IF(OR(C857="150 Directors advances", C857="120 accounts receivable", C857="720.2 Automobile - Insurance", C857="720.3 Automobile - License", C857="870.4 Rent - Insurance", C857="870.6 Rent - Property Tax", C857="870.7 Rent - Homeoffice", C857="870.9 Rent - Water"),
   0,
   IF(Dashboard!$F$5="Quick",
      IF(OR(C857="190 Automobile",C857="200 computer hardware",C857="210 Computer software",C857="220 Quickbooks software",C857="230 Office equipment",C857="240 Office furniture"),
         E857-(E857/(1+Dashboard!$F$4)),
         0
      ),
      IF(C857="750 Business promotion",
         E857-(E857/(1+4.793/100)),
         E857-(E857/(1+Dashboard!$F$4))
      )
   )
)</f>
        <v>0</v>
      </c>
      <c r="J857" s="40">
        <f>Bank3[[#This Row],[Money in/ (Money out)]]-Bank3[[#This Row],[GST/HST]]</f>
        <v>0</v>
      </c>
      <c r="L857" s="37">
        <f t="shared" si="27"/>
        <v>0</v>
      </c>
    </row>
    <row r="858" spans="4:12" x14ac:dyDescent="0.2">
      <c r="D858" s="416">
        <f>_xlfn.XLOOKUP(C:C,Table1[for Import to Bank Register dropdown],Table1[for Pivot],0,0,1)</f>
        <v>0</v>
      </c>
      <c r="E858" s="422"/>
      <c r="F858" s="160">
        <f t="shared" si="26"/>
        <v>3333333</v>
      </c>
      <c r="G858" s="394">
        <f>G857+Bank3[[#This Row],[Money in/ (Money out)]]</f>
        <v>0</v>
      </c>
      <c r="I858" s="395">
        <f>IF(OR(C858="150 Directors advances", C858="120 accounts receivable", C858="720.2 Automobile - Insurance", C858="720.3 Automobile - License", C858="870.4 Rent - Insurance", C858="870.6 Rent - Property Tax", C858="870.7 Rent - Homeoffice", C858="870.9 Rent - Water"),
   0,
   IF(Dashboard!$F$5="Quick",
      IF(OR(C858="190 Automobile",C858="200 computer hardware",C858="210 Computer software",C858="220 Quickbooks software",C858="230 Office equipment",C858="240 Office furniture"),
         E858-(E858/(1+Dashboard!$F$4)),
         0
      ),
      IF(C858="750 Business promotion",
         E858-(E858/(1+4.793/100)),
         E858-(E858/(1+Dashboard!$F$4))
      )
   )
)</f>
        <v>0</v>
      </c>
      <c r="J858" s="40">
        <f>Bank3[[#This Row],[Money in/ (Money out)]]-Bank3[[#This Row],[GST/HST]]</f>
        <v>0</v>
      </c>
      <c r="L858" s="37">
        <f t="shared" si="27"/>
        <v>0</v>
      </c>
    </row>
    <row r="859" spans="4:12" x14ac:dyDescent="0.2">
      <c r="D859" s="416">
        <f>_xlfn.XLOOKUP(C:C,Table1[for Import to Bank Register dropdown],Table1[for Pivot],0,0,1)</f>
        <v>0</v>
      </c>
      <c r="E859" s="422"/>
      <c r="F859" s="160">
        <f t="shared" si="26"/>
        <v>3333333</v>
      </c>
      <c r="G859" s="394">
        <f>G858+Bank3[[#This Row],[Money in/ (Money out)]]</f>
        <v>0</v>
      </c>
      <c r="I859" s="395">
        <f>IF(OR(C859="150 Directors advances", C859="120 accounts receivable", C859="720.2 Automobile - Insurance", C859="720.3 Automobile - License", C859="870.4 Rent - Insurance", C859="870.6 Rent - Property Tax", C859="870.7 Rent - Homeoffice", C859="870.9 Rent - Water"),
   0,
   IF(Dashboard!$F$5="Quick",
      IF(OR(C859="190 Automobile",C859="200 computer hardware",C859="210 Computer software",C859="220 Quickbooks software",C859="230 Office equipment",C859="240 Office furniture"),
         E859-(E859/(1+Dashboard!$F$4)),
         0
      ),
      IF(C859="750 Business promotion",
         E859-(E859/(1+4.793/100)),
         E859-(E859/(1+Dashboard!$F$4))
      )
   )
)</f>
        <v>0</v>
      </c>
      <c r="J859" s="40">
        <f>Bank3[[#This Row],[Money in/ (Money out)]]-Bank3[[#This Row],[GST/HST]]</f>
        <v>0</v>
      </c>
      <c r="L859" s="37">
        <f t="shared" si="27"/>
        <v>0</v>
      </c>
    </row>
    <row r="860" spans="4:12" x14ac:dyDescent="0.2">
      <c r="D860" s="416">
        <f>_xlfn.XLOOKUP(C:C,Table1[for Import to Bank Register dropdown],Table1[for Pivot],0,0,1)</f>
        <v>0</v>
      </c>
      <c r="E860" s="422"/>
      <c r="F860" s="160">
        <f t="shared" si="26"/>
        <v>3333333</v>
      </c>
      <c r="G860" s="394">
        <f>G859+Bank3[[#This Row],[Money in/ (Money out)]]</f>
        <v>0</v>
      </c>
      <c r="I860" s="395">
        <f>IF(OR(C860="150 Directors advances", C860="120 accounts receivable", C860="720.2 Automobile - Insurance", C860="720.3 Automobile - License", C860="870.4 Rent - Insurance", C860="870.6 Rent - Property Tax", C860="870.7 Rent - Homeoffice", C860="870.9 Rent - Water"),
   0,
   IF(Dashboard!$F$5="Quick",
      IF(OR(C860="190 Automobile",C860="200 computer hardware",C860="210 Computer software",C860="220 Quickbooks software",C860="230 Office equipment",C860="240 Office furniture"),
         E860-(E860/(1+Dashboard!$F$4)),
         0
      ),
      IF(C860="750 Business promotion",
         E860-(E860/(1+4.793/100)),
         E860-(E860/(1+Dashboard!$F$4))
      )
   )
)</f>
        <v>0</v>
      </c>
      <c r="J860" s="40">
        <f>Bank3[[#This Row],[Money in/ (Money out)]]-Bank3[[#This Row],[GST/HST]]</f>
        <v>0</v>
      </c>
      <c r="L860" s="37">
        <f t="shared" si="27"/>
        <v>0</v>
      </c>
    </row>
    <row r="861" spans="4:12" x14ac:dyDescent="0.2">
      <c r="D861" s="416">
        <f>_xlfn.XLOOKUP(C:C,Table1[for Import to Bank Register dropdown],Table1[for Pivot],0,0,1)</f>
        <v>0</v>
      </c>
      <c r="E861" s="422"/>
      <c r="F861" s="160">
        <f t="shared" si="26"/>
        <v>3333333</v>
      </c>
      <c r="G861" s="394">
        <f>G860+Bank3[[#This Row],[Money in/ (Money out)]]</f>
        <v>0</v>
      </c>
      <c r="I861" s="395">
        <f>IF(OR(C861="150 Directors advances", C861="120 accounts receivable", C861="720.2 Automobile - Insurance", C861="720.3 Automobile - License", C861="870.4 Rent - Insurance", C861="870.6 Rent - Property Tax", C861="870.7 Rent - Homeoffice", C861="870.9 Rent - Water"),
   0,
   IF(Dashboard!$F$5="Quick",
      IF(OR(C861="190 Automobile",C861="200 computer hardware",C861="210 Computer software",C861="220 Quickbooks software",C861="230 Office equipment",C861="240 Office furniture"),
         E861-(E861/(1+Dashboard!$F$4)),
         0
      ),
      IF(C861="750 Business promotion",
         E861-(E861/(1+4.793/100)),
         E861-(E861/(1+Dashboard!$F$4))
      )
   )
)</f>
        <v>0</v>
      </c>
      <c r="J861" s="40">
        <f>Bank3[[#This Row],[Money in/ (Money out)]]-Bank3[[#This Row],[GST/HST]]</f>
        <v>0</v>
      </c>
      <c r="L861" s="37">
        <f t="shared" si="27"/>
        <v>0</v>
      </c>
    </row>
    <row r="862" spans="4:12" x14ac:dyDescent="0.2">
      <c r="D862" s="416">
        <f>_xlfn.XLOOKUP(C:C,Table1[for Import to Bank Register dropdown],Table1[for Pivot],0,0,1)</f>
        <v>0</v>
      </c>
      <c r="E862" s="422"/>
      <c r="F862" s="160">
        <f t="shared" si="26"/>
        <v>3333333</v>
      </c>
      <c r="G862" s="394">
        <f>G861+Bank3[[#This Row],[Money in/ (Money out)]]</f>
        <v>0</v>
      </c>
      <c r="I862" s="395">
        <f>IF(OR(C862="150 Directors advances", C862="120 accounts receivable", C862="720.2 Automobile - Insurance", C862="720.3 Automobile - License", C862="870.4 Rent - Insurance", C862="870.6 Rent - Property Tax", C862="870.7 Rent - Homeoffice", C862="870.9 Rent - Water"),
   0,
   IF(Dashboard!$F$5="Quick",
      IF(OR(C862="190 Automobile",C862="200 computer hardware",C862="210 Computer software",C862="220 Quickbooks software",C862="230 Office equipment",C862="240 Office furniture"),
         E862-(E862/(1+Dashboard!$F$4)),
         0
      ),
      IF(C862="750 Business promotion",
         E862-(E862/(1+4.793/100)),
         E862-(E862/(1+Dashboard!$F$4))
      )
   )
)</f>
        <v>0</v>
      </c>
      <c r="J862" s="40">
        <f>Bank3[[#This Row],[Money in/ (Money out)]]-Bank3[[#This Row],[GST/HST]]</f>
        <v>0</v>
      </c>
      <c r="L862" s="37">
        <f t="shared" si="27"/>
        <v>0</v>
      </c>
    </row>
    <row r="863" spans="4:12" x14ac:dyDescent="0.2">
      <c r="D863" s="416">
        <f>_xlfn.XLOOKUP(C:C,Table1[for Import to Bank Register dropdown],Table1[for Pivot],0,0,1)</f>
        <v>0</v>
      </c>
      <c r="E863" s="422"/>
      <c r="F863" s="160">
        <f t="shared" si="26"/>
        <v>3333333</v>
      </c>
      <c r="G863" s="394">
        <f>G862+Bank3[[#This Row],[Money in/ (Money out)]]</f>
        <v>0</v>
      </c>
      <c r="I863" s="395">
        <f>IF(OR(C863="150 Directors advances", C863="120 accounts receivable", C863="720.2 Automobile - Insurance", C863="720.3 Automobile - License", C863="870.4 Rent - Insurance", C863="870.6 Rent - Property Tax", C863="870.7 Rent - Homeoffice", C863="870.9 Rent - Water"),
   0,
   IF(Dashboard!$F$5="Quick",
      IF(OR(C863="190 Automobile",C863="200 computer hardware",C863="210 Computer software",C863="220 Quickbooks software",C863="230 Office equipment",C863="240 Office furniture"),
         E863-(E863/(1+Dashboard!$F$4)),
         0
      ),
      IF(C863="750 Business promotion",
         E863-(E863/(1+4.793/100)),
         E863-(E863/(1+Dashboard!$F$4))
      )
   )
)</f>
        <v>0</v>
      </c>
      <c r="J863" s="40">
        <f>Bank3[[#This Row],[Money in/ (Money out)]]-Bank3[[#This Row],[GST/HST]]</f>
        <v>0</v>
      </c>
      <c r="L863" s="37">
        <f t="shared" si="27"/>
        <v>0</v>
      </c>
    </row>
    <row r="864" spans="4:12" x14ac:dyDescent="0.2">
      <c r="D864" s="416">
        <f>_xlfn.XLOOKUP(C:C,Table1[for Import to Bank Register dropdown],Table1[for Pivot],0,0,1)</f>
        <v>0</v>
      </c>
      <c r="E864" s="422"/>
      <c r="F864" s="160">
        <f t="shared" si="26"/>
        <v>3333333</v>
      </c>
      <c r="G864" s="394">
        <f>G863+Bank3[[#This Row],[Money in/ (Money out)]]</f>
        <v>0</v>
      </c>
      <c r="I864" s="395">
        <f>IF(OR(C864="150 Directors advances", C864="120 accounts receivable", C864="720.2 Automobile - Insurance", C864="720.3 Automobile - License", C864="870.4 Rent - Insurance", C864="870.6 Rent - Property Tax", C864="870.7 Rent - Homeoffice", C864="870.9 Rent - Water"),
   0,
   IF(Dashboard!$F$5="Quick",
      IF(OR(C864="190 Automobile",C864="200 computer hardware",C864="210 Computer software",C864="220 Quickbooks software",C864="230 Office equipment",C864="240 Office furniture"),
         E864-(E864/(1+Dashboard!$F$4)),
         0
      ),
      IF(C864="750 Business promotion",
         E864-(E864/(1+4.793/100)),
         E864-(E864/(1+Dashboard!$F$4))
      )
   )
)</f>
        <v>0</v>
      </c>
      <c r="J864" s="40">
        <f>Bank3[[#This Row],[Money in/ (Money out)]]-Bank3[[#This Row],[GST/HST]]</f>
        <v>0</v>
      </c>
      <c r="L864" s="37">
        <f t="shared" si="27"/>
        <v>0</v>
      </c>
    </row>
    <row r="865" spans="4:12" x14ac:dyDescent="0.2">
      <c r="D865" s="416">
        <f>_xlfn.XLOOKUP(C:C,Table1[for Import to Bank Register dropdown],Table1[for Pivot],0,0,1)</f>
        <v>0</v>
      </c>
      <c r="E865" s="422"/>
      <c r="F865" s="160">
        <f t="shared" si="26"/>
        <v>3333333</v>
      </c>
      <c r="G865" s="394">
        <f>G864+Bank3[[#This Row],[Money in/ (Money out)]]</f>
        <v>0</v>
      </c>
      <c r="I865" s="395">
        <f>IF(OR(C865="150 Directors advances", C865="120 accounts receivable", C865="720.2 Automobile - Insurance", C865="720.3 Automobile - License", C865="870.4 Rent - Insurance", C865="870.6 Rent - Property Tax", C865="870.7 Rent - Homeoffice", C865="870.9 Rent - Water"),
   0,
   IF(Dashboard!$F$5="Quick",
      IF(OR(C865="190 Automobile",C865="200 computer hardware",C865="210 Computer software",C865="220 Quickbooks software",C865="230 Office equipment",C865="240 Office furniture"),
         E865-(E865/(1+Dashboard!$F$4)),
         0
      ),
      IF(C865="750 Business promotion",
         E865-(E865/(1+4.793/100)),
         E865-(E865/(1+Dashboard!$F$4))
      )
   )
)</f>
        <v>0</v>
      </c>
      <c r="J865" s="40">
        <f>Bank3[[#This Row],[Money in/ (Money out)]]-Bank3[[#This Row],[GST/HST]]</f>
        <v>0</v>
      </c>
      <c r="L865" s="37">
        <f t="shared" si="27"/>
        <v>0</v>
      </c>
    </row>
    <row r="866" spans="4:12" x14ac:dyDescent="0.2">
      <c r="D866" s="416">
        <f>_xlfn.XLOOKUP(C:C,Table1[for Import to Bank Register dropdown],Table1[for Pivot],0,0,1)</f>
        <v>0</v>
      </c>
      <c r="E866" s="422"/>
      <c r="F866" s="160">
        <f t="shared" si="26"/>
        <v>3333333</v>
      </c>
      <c r="G866" s="394">
        <f>G865+Bank3[[#This Row],[Money in/ (Money out)]]</f>
        <v>0</v>
      </c>
      <c r="I866" s="395">
        <f>IF(OR(C866="150 Directors advances", C866="120 accounts receivable", C866="720.2 Automobile - Insurance", C866="720.3 Automobile - License", C866="870.4 Rent - Insurance", C866="870.6 Rent - Property Tax", C866="870.7 Rent - Homeoffice", C866="870.9 Rent - Water"),
   0,
   IF(Dashboard!$F$5="Quick",
      IF(OR(C866="190 Automobile",C866="200 computer hardware",C866="210 Computer software",C866="220 Quickbooks software",C866="230 Office equipment",C866="240 Office furniture"),
         E866-(E866/(1+Dashboard!$F$4)),
         0
      ),
      IF(C866="750 Business promotion",
         E866-(E866/(1+4.793/100)),
         E866-(E866/(1+Dashboard!$F$4))
      )
   )
)</f>
        <v>0</v>
      </c>
      <c r="J866" s="40">
        <f>Bank3[[#This Row],[Money in/ (Money out)]]-Bank3[[#This Row],[GST/HST]]</f>
        <v>0</v>
      </c>
      <c r="L866" s="37">
        <f t="shared" si="27"/>
        <v>0</v>
      </c>
    </row>
    <row r="867" spans="4:12" x14ac:dyDescent="0.2">
      <c r="D867" s="416">
        <f>_xlfn.XLOOKUP(C:C,Table1[for Import to Bank Register dropdown],Table1[for Pivot],0,0,1)</f>
        <v>0</v>
      </c>
      <c r="E867" s="422"/>
      <c r="F867" s="160">
        <f t="shared" si="26"/>
        <v>3333333</v>
      </c>
      <c r="G867" s="394">
        <f>G866+Bank3[[#This Row],[Money in/ (Money out)]]</f>
        <v>0</v>
      </c>
      <c r="I867" s="395">
        <f>IF(OR(C867="150 Directors advances", C867="120 accounts receivable", C867="720.2 Automobile - Insurance", C867="720.3 Automobile - License", C867="870.4 Rent - Insurance", C867="870.6 Rent - Property Tax", C867="870.7 Rent - Homeoffice", C867="870.9 Rent - Water"),
   0,
   IF(Dashboard!$F$5="Quick",
      IF(OR(C867="190 Automobile",C867="200 computer hardware",C867="210 Computer software",C867="220 Quickbooks software",C867="230 Office equipment",C867="240 Office furniture"),
         E867-(E867/(1+Dashboard!$F$4)),
         0
      ),
      IF(C867="750 Business promotion",
         E867-(E867/(1+4.793/100)),
         E867-(E867/(1+Dashboard!$F$4))
      )
   )
)</f>
        <v>0</v>
      </c>
      <c r="J867" s="40">
        <f>Bank3[[#This Row],[Money in/ (Money out)]]-Bank3[[#This Row],[GST/HST]]</f>
        <v>0</v>
      </c>
      <c r="L867" s="37">
        <f t="shared" si="27"/>
        <v>0</v>
      </c>
    </row>
    <row r="868" spans="4:12" x14ac:dyDescent="0.2">
      <c r="D868" s="416">
        <f>_xlfn.XLOOKUP(C:C,Table1[for Import to Bank Register dropdown],Table1[for Pivot],0,0,1)</f>
        <v>0</v>
      </c>
      <c r="E868" s="422"/>
      <c r="F868" s="160">
        <f t="shared" si="26"/>
        <v>3333333</v>
      </c>
      <c r="G868" s="394">
        <f>G867+Bank3[[#This Row],[Money in/ (Money out)]]</f>
        <v>0</v>
      </c>
      <c r="I868" s="395">
        <f>IF(OR(C868="150 Directors advances", C868="120 accounts receivable", C868="720.2 Automobile - Insurance", C868="720.3 Automobile - License", C868="870.4 Rent - Insurance", C868="870.6 Rent - Property Tax", C868="870.7 Rent - Homeoffice", C868="870.9 Rent - Water"),
   0,
   IF(Dashboard!$F$5="Quick",
      IF(OR(C868="190 Automobile",C868="200 computer hardware",C868="210 Computer software",C868="220 Quickbooks software",C868="230 Office equipment",C868="240 Office furniture"),
         E868-(E868/(1+Dashboard!$F$4)),
         0
      ),
      IF(C868="750 Business promotion",
         E868-(E868/(1+4.793/100)),
         E868-(E868/(1+Dashboard!$F$4))
      )
   )
)</f>
        <v>0</v>
      </c>
      <c r="J868" s="40">
        <f>Bank3[[#This Row],[Money in/ (Money out)]]-Bank3[[#This Row],[GST/HST]]</f>
        <v>0</v>
      </c>
      <c r="L868" s="37">
        <f t="shared" si="27"/>
        <v>0</v>
      </c>
    </row>
    <row r="869" spans="4:12" x14ac:dyDescent="0.2">
      <c r="D869" s="416">
        <f>_xlfn.XLOOKUP(C:C,Table1[for Import to Bank Register dropdown],Table1[for Pivot],0,0,1)</f>
        <v>0</v>
      </c>
      <c r="E869" s="422"/>
      <c r="F869" s="160">
        <f t="shared" si="26"/>
        <v>3333333</v>
      </c>
      <c r="G869" s="394">
        <f>G868+Bank3[[#This Row],[Money in/ (Money out)]]</f>
        <v>0</v>
      </c>
      <c r="I869" s="395">
        <f>IF(OR(C869="150 Directors advances", C869="120 accounts receivable", C869="720.2 Automobile - Insurance", C869="720.3 Automobile - License", C869="870.4 Rent - Insurance", C869="870.6 Rent - Property Tax", C869="870.7 Rent - Homeoffice", C869="870.9 Rent - Water"),
   0,
   IF(Dashboard!$F$5="Quick",
      IF(OR(C869="190 Automobile",C869="200 computer hardware",C869="210 Computer software",C869="220 Quickbooks software",C869="230 Office equipment",C869="240 Office furniture"),
         E869-(E869/(1+Dashboard!$F$4)),
         0
      ),
      IF(C869="750 Business promotion",
         E869-(E869/(1+4.793/100)),
         E869-(E869/(1+Dashboard!$F$4))
      )
   )
)</f>
        <v>0</v>
      </c>
      <c r="J869" s="40">
        <f>Bank3[[#This Row],[Money in/ (Money out)]]-Bank3[[#This Row],[GST/HST]]</f>
        <v>0</v>
      </c>
      <c r="L869" s="37">
        <f t="shared" si="27"/>
        <v>0</v>
      </c>
    </row>
    <row r="870" spans="4:12" x14ac:dyDescent="0.2">
      <c r="D870" s="416">
        <f>_xlfn.XLOOKUP(C:C,Table1[for Import to Bank Register dropdown],Table1[for Pivot],0,0,1)</f>
        <v>0</v>
      </c>
      <c r="E870" s="422"/>
      <c r="F870" s="160">
        <f t="shared" si="26"/>
        <v>3333333</v>
      </c>
      <c r="G870" s="394">
        <f>G869+Bank3[[#This Row],[Money in/ (Money out)]]</f>
        <v>0</v>
      </c>
      <c r="I870" s="395">
        <f>IF(OR(C870="150 Directors advances", C870="120 accounts receivable", C870="720.2 Automobile - Insurance", C870="720.3 Automobile - License", C870="870.4 Rent - Insurance", C870="870.6 Rent - Property Tax", C870="870.7 Rent - Homeoffice", C870="870.9 Rent - Water"),
   0,
   IF(Dashboard!$F$5="Quick",
      IF(OR(C870="190 Automobile",C870="200 computer hardware",C870="210 Computer software",C870="220 Quickbooks software",C870="230 Office equipment",C870="240 Office furniture"),
         E870-(E870/(1+Dashboard!$F$4)),
         0
      ),
      IF(C870="750 Business promotion",
         E870-(E870/(1+4.793/100)),
         E870-(E870/(1+Dashboard!$F$4))
      )
   )
)</f>
        <v>0</v>
      </c>
      <c r="J870" s="40">
        <f>Bank3[[#This Row],[Money in/ (Money out)]]-Bank3[[#This Row],[GST/HST]]</f>
        <v>0</v>
      </c>
      <c r="L870" s="37">
        <f t="shared" si="27"/>
        <v>0</v>
      </c>
    </row>
    <row r="871" spans="4:12" x14ac:dyDescent="0.2">
      <c r="D871" s="416">
        <f>_xlfn.XLOOKUP(C:C,Table1[for Import to Bank Register dropdown],Table1[for Pivot],0,0,1)</f>
        <v>0</v>
      </c>
      <c r="E871" s="422"/>
      <c r="F871" s="160">
        <f t="shared" si="26"/>
        <v>3333333</v>
      </c>
      <c r="G871" s="394">
        <f>G870+Bank3[[#This Row],[Money in/ (Money out)]]</f>
        <v>0</v>
      </c>
      <c r="I871" s="395">
        <f>IF(OR(C871="150 Directors advances", C871="120 accounts receivable", C871="720.2 Automobile - Insurance", C871="720.3 Automobile - License", C871="870.4 Rent - Insurance", C871="870.6 Rent - Property Tax", C871="870.7 Rent - Homeoffice", C871="870.9 Rent - Water"),
   0,
   IF(Dashboard!$F$5="Quick",
      IF(OR(C871="190 Automobile",C871="200 computer hardware",C871="210 Computer software",C871="220 Quickbooks software",C871="230 Office equipment",C871="240 Office furniture"),
         E871-(E871/(1+Dashboard!$F$4)),
         0
      ),
      IF(C871="750 Business promotion",
         E871-(E871/(1+4.793/100)),
         E871-(E871/(1+Dashboard!$F$4))
      )
   )
)</f>
        <v>0</v>
      </c>
      <c r="J871" s="40">
        <f>Bank3[[#This Row],[Money in/ (Money out)]]-Bank3[[#This Row],[GST/HST]]</f>
        <v>0</v>
      </c>
      <c r="L871" s="37">
        <f t="shared" si="27"/>
        <v>0</v>
      </c>
    </row>
    <row r="872" spans="4:12" x14ac:dyDescent="0.2">
      <c r="D872" s="416">
        <f>_xlfn.XLOOKUP(C:C,Table1[for Import to Bank Register dropdown],Table1[for Pivot],0,0,1)</f>
        <v>0</v>
      </c>
      <c r="E872" s="422"/>
      <c r="F872" s="160">
        <f t="shared" si="26"/>
        <v>3333333</v>
      </c>
      <c r="G872" s="394">
        <f>G871+Bank3[[#This Row],[Money in/ (Money out)]]</f>
        <v>0</v>
      </c>
      <c r="I872" s="395">
        <f>IF(OR(C872="150 Directors advances", C872="120 accounts receivable", C872="720.2 Automobile - Insurance", C872="720.3 Automobile - License", C872="870.4 Rent - Insurance", C872="870.6 Rent - Property Tax", C872="870.7 Rent - Homeoffice", C872="870.9 Rent - Water"),
   0,
   IF(Dashboard!$F$5="Quick",
      IF(OR(C872="190 Automobile",C872="200 computer hardware",C872="210 Computer software",C872="220 Quickbooks software",C872="230 Office equipment",C872="240 Office furniture"),
         E872-(E872/(1+Dashboard!$F$4)),
         0
      ),
      IF(C872="750 Business promotion",
         E872-(E872/(1+4.793/100)),
         E872-(E872/(1+Dashboard!$F$4))
      )
   )
)</f>
        <v>0</v>
      </c>
      <c r="J872" s="40">
        <f>Bank3[[#This Row],[Money in/ (Money out)]]-Bank3[[#This Row],[GST/HST]]</f>
        <v>0</v>
      </c>
      <c r="L872" s="37">
        <f t="shared" si="27"/>
        <v>0</v>
      </c>
    </row>
    <row r="873" spans="4:12" x14ac:dyDescent="0.2">
      <c r="D873" s="416">
        <f>_xlfn.XLOOKUP(C:C,Table1[for Import to Bank Register dropdown],Table1[for Pivot],0,0,1)</f>
        <v>0</v>
      </c>
      <c r="E873" s="422"/>
      <c r="F873" s="160">
        <f t="shared" si="26"/>
        <v>3333333</v>
      </c>
      <c r="G873" s="394">
        <f>G872+Bank3[[#This Row],[Money in/ (Money out)]]</f>
        <v>0</v>
      </c>
      <c r="I873" s="395">
        <f>IF(OR(C873="150 Directors advances", C873="120 accounts receivable", C873="720.2 Automobile - Insurance", C873="720.3 Automobile - License", C873="870.4 Rent - Insurance", C873="870.6 Rent - Property Tax", C873="870.7 Rent - Homeoffice", C873="870.9 Rent - Water"),
   0,
   IF(Dashboard!$F$5="Quick",
      IF(OR(C873="190 Automobile",C873="200 computer hardware",C873="210 Computer software",C873="220 Quickbooks software",C873="230 Office equipment",C873="240 Office furniture"),
         E873-(E873/(1+Dashboard!$F$4)),
         0
      ),
      IF(C873="750 Business promotion",
         E873-(E873/(1+4.793/100)),
         E873-(E873/(1+Dashboard!$F$4))
      )
   )
)</f>
        <v>0</v>
      </c>
      <c r="J873" s="40">
        <f>Bank3[[#This Row],[Money in/ (Money out)]]-Bank3[[#This Row],[GST/HST]]</f>
        <v>0</v>
      </c>
      <c r="L873" s="37">
        <f t="shared" si="27"/>
        <v>0</v>
      </c>
    </row>
    <row r="874" spans="4:12" x14ac:dyDescent="0.2">
      <c r="D874" s="416">
        <f>_xlfn.XLOOKUP(C:C,Table1[for Import to Bank Register dropdown],Table1[for Pivot],0,0,1)</f>
        <v>0</v>
      </c>
      <c r="E874" s="422"/>
      <c r="F874" s="160">
        <f t="shared" si="26"/>
        <v>3333333</v>
      </c>
      <c r="G874" s="394">
        <f>G873+Bank3[[#This Row],[Money in/ (Money out)]]</f>
        <v>0</v>
      </c>
      <c r="I874" s="395">
        <f>IF(OR(C874="150 Directors advances", C874="120 accounts receivable", C874="720.2 Automobile - Insurance", C874="720.3 Automobile - License", C874="870.4 Rent - Insurance", C874="870.6 Rent - Property Tax", C874="870.7 Rent - Homeoffice", C874="870.9 Rent - Water"),
   0,
   IF(Dashboard!$F$5="Quick",
      IF(OR(C874="190 Automobile",C874="200 computer hardware",C874="210 Computer software",C874="220 Quickbooks software",C874="230 Office equipment",C874="240 Office furniture"),
         E874-(E874/(1+Dashboard!$F$4)),
         0
      ),
      IF(C874="750 Business promotion",
         E874-(E874/(1+4.793/100)),
         E874-(E874/(1+Dashboard!$F$4))
      )
   )
)</f>
        <v>0</v>
      </c>
      <c r="J874" s="40">
        <f>Bank3[[#This Row],[Money in/ (Money out)]]-Bank3[[#This Row],[GST/HST]]</f>
        <v>0</v>
      </c>
      <c r="L874" s="37">
        <f t="shared" si="27"/>
        <v>0</v>
      </c>
    </row>
    <row r="875" spans="4:12" x14ac:dyDescent="0.2">
      <c r="D875" s="416">
        <f>_xlfn.XLOOKUP(C:C,Table1[for Import to Bank Register dropdown],Table1[for Pivot],0,0,1)</f>
        <v>0</v>
      </c>
      <c r="E875" s="422"/>
      <c r="F875" s="160">
        <f t="shared" si="26"/>
        <v>3333333</v>
      </c>
      <c r="G875" s="394">
        <f>G874+Bank3[[#This Row],[Money in/ (Money out)]]</f>
        <v>0</v>
      </c>
      <c r="I875" s="395">
        <f>IF(OR(C875="150 Directors advances", C875="120 accounts receivable", C875="720.2 Automobile - Insurance", C875="720.3 Automobile - License", C875="870.4 Rent - Insurance", C875="870.6 Rent - Property Tax", C875="870.7 Rent - Homeoffice", C875="870.9 Rent - Water"),
   0,
   IF(Dashboard!$F$5="Quick",
      IF(OR(C875="190 Automobile",C875="200 computer hardware",C875="210 Computer software",C875="220 Quickbooks software",C875="230 Office equipment",C875="240 Office furniture"),
         E875-(E875/(1+Dashboard!$F$4)),
         0
      ),
      IF(C875="750 Business promotion",
         E875-(E875/(1+4.793/100)),
         E875-(E875/(1+Dashboard!$F$4))
      )
   )
)</f>
        <v>0</v>
      </c>
      <c r="J875" s="40">
        <f>Bank3[[#This Row],[Money in/ (Money out)]]-Bank3[[#This Row],[GST/HST]]</f>
        <v>0</v>
      </c>
      <c r="L875" s="37">
        <f t="shared" si="27"/>
        <v>0</v>
      </c>
    </row>
    <row r="876" spans="4:12" x14ac:dyDescent="0.2">
      <c r="D876" s="416">
        <f>_xlfn.XLOOKUP(C:C,Table1[for Import to Bank Register dropdown],Table1[for Pivot],0,0,1)</f>
        <v>0</v>
      </c>
      <c r="E876" s="422"/>
      <c r="F876" s="160">
        <f t="shared" si="26"/>
        <v>3333333</v>
      </c>
      <c r="G876" s="394">
        <f>G875+Bank3[[#This Row],[Money in/ (Money out)]]</f>
        <v>0</v>
      </c>
      <c r="I876" s="395">
        <f>IF(OR(C876="150 Directors advances", C876="120 accounts receivable", C876="720.2 Automobile - Insurance", C876="720.3 Automobile - License", C876="870.4 Rent - Insurance", C876="870.6 Rent - Property Tax", C876="870.7 Rent - Homeoffice", C876="870.9 Rent - Water"),
   0,
   IF(Dashboard!$F$5="Quick",
      IF(OR(C876="190 Automobile",C876="200 computer hardware",C876="210 Computer software",C876="220 Quickbooks software",C876="230 Office equipment",C876="240 Office furniture"),
         E876-(E876/(1+Dashboard!$F$4)),
         0
      ),
      IF(C876="750 Business promotion",
         E876-(E876/(1+4.793/100)),
         E876-(E876/(1+Dashboard!$F$4))
      )
   )
)</f>
        <v>0</v>
      </c>
      <c r="J876" s="40">
        <f>Bank3[[#This Row],[Money in/ (Money out)]]-Bank3[[#This Row],[GST/HST]]</f>
        <v>0</v>
      </c>
      <c r="L876" s="37">
        <f t="shared" si="27"/>
        <v>0</v>
      </c>
    </row>
    <row r="877" spans="4:12" x14ac:dyDescent="0.2">
      <c r="D877" s="416">
        <f>_xlfn.XLOOKUP(C:C,Table1[for Import to Bank Register dropdown],Table1[for Pivot],0,0,1)</f>
        <v>0</v>
      </c>
      <c r="E877" s="422"/>
      <c r="F877" s="160">
        <f t="shared" si="26"/>
        <v>3333333</v>
      </c>
      <c r="G877" s="394">
        <f>G876+Bank3[[#This Row],[Money in/ (Money out)]]</f>
        <v>0</v>
      </c>
      <c r="I877" s="395">
        <f>IF(OR(C877="150 Directors advances", C877="120 accounts receivable", C877="720.2 Automobile - Insurance", C877="720.3 Automobile - License", C877="870.4 Rent - Insurance", C877="870.6 Rent - Property Tax", C877="870.7 Rent - Homeoffice", C877="870.9 Rent - Water"),
   0,
   IF(Dashboard!$F$5="Quick",
      IF(OR(C877="190 Automobile",C877="200 computer hardware",C877="210 Computer software",C877="220 Quickbooks software",C877="230 Office equipment",C877="240 Office furniture"),
         E877-(E877/(1+Dashboard!$F$4)),
         0
      ),
      IF(C877="750 Business promotion",
         E877-(E877/(1+4.793/100)),
         E877-(E877/(1+Dashboard!$F$4))
      )
   )
)</f>
        <v>0</v>
      </c>
      <c r="J877" s="40">
        <f>Bank3[[#This Row],[Money in/ (Money out)]]-Bank3[[#This Row],[GST/HST]]</f>
        <v>0</v>
      </c>
      <c r="L877" s="37">
        <f t="shared" si="27"/>
        <v>0</v>
      </c>
    </row>
    <row r="878" spans="4:12" x14ac:dyDescent="0.2">
      <c r="D878" s="416">
        <f>_xlfn.XLOOKUP(C:C,Table1[for Import to Bank Register dropdown],Table1[for Pivot],0,0,1)</f>
        <v>0</v>
      </c>
      <c r="E878" s="422"/>
      <c r="F878" s="160">
        <f t="shared" si="26"/>
        <v>3333333</v>
      </c>
      <c r="G878" s="394">
        <f>G877+Bank3[[#This Row],[Money in/ (Money out)]]</f>
        <v>0</v>
      </c>
      <c r="I878" s="395">
        <f>IF(OR(C878="150 Directors advances", C878="120 accounts receivable", C878="720.2 Automobile - Insurance", C878="720.3 Automobile - License", C878="870.4 Rent - Insurance", C878="870.6 Rent - Property Tax", C878="870.7 Rent - Homeoffice", C878="870.9 Rent - Water"),
   0,
   IF(Dashboard!$F$5="Quick",
      IF(OR(C878="190 Automobile",C878="200 computer hardware",C878="210 Computer software",C878="220 Quickbooks software",C878="230 Office equipment",C878="240 Office furniture"),
         E878-(E878/(1+Dashboard!$F$4)),
         0
      ),
      IF(C878="750 Business promotion",
         E878-(E878/(1+4.793/100)),
         E878-(E878/(1+Dashboard!$F$4))
      )
   )
)</f>
        <v>0</v>
      </c>
      <c r="J878" s="40">
        <f>Bank3[[#This Row],[Money in/ (Money out)]]-Bank3[[#This Row],[GST/HST]]</f>
        <v>0</v>
      </c>
      <c r="L878" s="37">
        <f t="shared" si="27"/>
        <v>0</v>
      </c>
    </row>
    <row r="879" spans="4:12" x14ac:dyDescent="0.2">
      <c r="D879" s="416">
        <f>_xlfn.XLOOKUP(C:C,Table1[for Import to Bank Register dropdown],Table1[for Pivot],0,0,1)</f>
        <v>0</v>
      </c>
      <c r="E879" s="422"/>
      <c r="F879" s="160">
        <f t="shared" si="26"/>
        <v>3333333</v>
      </c>
      <c r="G879" s="394">
        <f>G878+Bank3[[#This Row],[Money in/ (Money out)]]</f>
        <v>0</v>
      </c>
      <c r="I879" s="395">
        <f>IF(OR(C879="150 Directors advances", C879="120 accounts receivable", C879="720.2 Automobile - Insurance", C879="720.3 Automobile - License", C879="870.4 Rent - Insurance", C879="870.6 Rent - Property Tax", C879="870.7 Rent - Homeoffice", C879="870.9 Rent - Water"),
   0,
   IF(Dashboard!$F$5="Quick",
      IF(OR(C879="190 Automobile",C879="200 computer hardware",C879="210 Computer software",C879="220 Quickbooks software",C879="230 Office equipment",C879="240 Office furniture"),
         E879-(E879/(1+Dashboard!$F$4)),
         0
      ),
      IF(C879="750 Business promotion",
         E879-(E879/(1+4.793/100)),
         E879-(E879/(1+Dashboard!$F$4))
      )
   )
)</f>
        <v>0</v>
      </c>
      <c r="J879" s="40">
        <f>Bank3[[#This Row],[Money in/ (Money out)]]-Bank3[[#This Row],[GST/HST]]</f>
        <v>0</v>
      </c>
      <c r="L879" s="37">
        <f t="shared" si="27"/>
        <v>0</v>
      </c>
    </row>
    <row r="880" spans="4:12" x14ac:dyDescent="0.2">
      <c r="D880" s="416">
        <f>_xlfn.XLOOKUP(C:C,Table1[for Import to Bank Register dropdown],Table1[for Pivot],0,0,1)</f>
        <v>0</v>
      </c>
      <c r="E880" s="422"/>
      <c r="F880" s="160">
        <f t="shared" si="26"/>
        <v>3333333</v>
      </c>
      <c r="G880" s="394">
        <f>G879+Bank3[[#This Row],[Money in/ (Money out)]]</f>
        <v>0</v>
      </c>
      <c r="I880" s="395">
        <f>IF(OR(C880="150 Directors advances", C880="120 accounts receivable", C880="720.2 Automobile - Insurance", C880="720.3 Automobile - License", C880="870.4 Rent - Insurance", C880="870.6 Rent - Property Tax", C880="870.7 Rent - Homeoffice", C880="870.9 Rent - Water"),
   0,
   IF(Dashboard!$F$5="Quick",
      IF(OR(C880="190 Automobile",C880="200 computer hardware",C880="210 Computer software",C880="220 Quickbooks software",C880="230 Office equipment",C880="240 Office furniture"),
         E880-(E880/(1+Dashboard!$F$4)),
         0
      ),
      IF(C880="750 Business promotion",
         E880-(E880/(1+4.793/100)),
         E880-(E880/(1+Dashboard!$F$4))
      )
   )
)</f>
        <v>0</v>
      </c>
      <c r="J880" s="40">
        <f>Bank3[[#This Row],[Money in/ (Money out)]]-Bank3[[#This Row],[GST/HST]]</f>
        <v>0</v>
      </c>
      <c r="L880" s="37">
        <f t="shared" si="27"/>
        <v>0</v>
      </c>
    </row>
    <row r="881" spans="4:12" x14ac:dyDescent="0.2">
      <c r="D881" s="416">
        <f>_xlfn.XLOOKUP(C:C,Table1[for Import to Bank Register dropdown],Table1[for Pivot],0,0,1)</f>
        <v>0</v>
      </c>
      <c r="E881" s="422"/>
      <c r="F881" s="160">
        <f t="shared" si="26"/>
        <v>3333333</v>
      </c>
      <c r="G881" s="394">
        <f>G880+Bank3[[#This Row],[Money in/ (Money out)]]</f>
        <v>0</v>
      </c>
      <c r="I881" s="395">
        <f>IF(OR(C881="150 Directors advances", C881="120 accounts receivable", C881="720.2 Automobile - Insurance", C881="720.3 Automobile - License", C881="870.4 Rent - Insurance", C881="870.6 Rent - Property Tax", C881="870.7 Rent - Homeoffice", C881="870.9 Rent - Water"),
   0,
   IF(Dashboard!$F$5="Quick",
      IF(OR(C881="190 Automobile",C881="200 computer hardware",C881="210 Computer software",C881="220 Quickbooks software",C881="230 Office equipment",C881="240 Office furniture"),
         E881-(E881/(1+Dashboard!$F$4)),
         0
      ),
      IF(C881="750 Business promotion",
         E881-(E881/(1+4.793/100)),
         E881-(E881/(1+Dashboard!$F$4))
      )
   )
)</f>
        <v>0</v>
      </c>
      <c r="J881" s="40">
        <f>Bank3[[#This Row],[Money in/ (Money out)]]-Bank3[[#This Row],[GST/HST]]</f>
        <v>0</v>
      </c>
      <c r="L881" s="37">
        <f t="shared" si="27"/>
        <v>0</v>
      </c>
    </row>
    <row r="882" spans="4:12" x14ac:dyDescent="0.2">
      <c r="D882" s="416">
        <f>_xlfn.XLOOKUP(C:C,Table1[for Import to Bank Register dropdown],Table1[for Pivot],0,0,1)</f>
        <v>0</v>
      </c>
      <c r="E882" s="422"/>
      <c r="F882" s="160">
        <f t="shared" si="26"/>
        <v>3333333</v>
      </c>
      <c r="G882" s="394">
        <f>G881+Bank3[[#This Row],[Money in/ (Money out)]]</f>
        <v>0</v>
      </c>
      <c r="I882" s="395">
        <f>IF(OR(C882="150 Directors advances", C882="120 accounts receivable", C882="720.2 Automobile - Insurance", C882="720.3 Automobile - License", C882="870.4 Rent - Insurance", C882="870.6 Rent - Property Tax", C882="870.7 Rent - Homeoffice", C882="870.9 Rent - Water"),
   0,
   IF(Dashboard!$F$5="Quick",
      IF(OR(C882="190 Automobile",C882="200 computer hardware",C882="210 Computer software",C882="220 Quickbooks software",C882="230 Office equipment",C882="240 Office furniture"),
         E882-(E882/(1+Dashboard!$F$4)),
         0
      ),
      IF(C882="750 Business promotion",
         E882-(E882/(1+4.793/100)),
         E882-(E882/(1+Dashboard!$F$4))
      )
   )
)</f>
        <v>0</v>
      </c>
      <c r="J882" s="40">
        <f>Bank3[[#This Row],[Money in/ (Money out)]]-Bank3[[#This Row],[GST/HST]]</f>
        <v>0</v>
      </c>
      <c r="L882" s="37">
        <f t="shared" si="27"/>
        <v>0</v>
      </c>
    </row>
    <row r="883" spans="4:12" x14ac:dyDescent="0.2">
      <c r="D883" s="416">
        <f>_xlfn.XLOOKUP(C:C,Table1[for Import to Bank Register dropdown],Table1[for Pivot],0,0,1)</f>
        <v>0</v>
      </c>
      <c r="E883" s="422"/>
      <c r="F883" s="160">
        <f t="shared" si="26"/>
        <v>3333333</v>
      </c>
      <c r="G883" s="394">
        <f>G882+Bank3[[#This Row],[Money in/ (Money out)]]</f>
        <v>0</v>
      </c>
      <c r="I883" s="395">
        <f>IF(OR(C883="150 Directors advances", C883="120 accounts receivable", C883="720.2 Automobile - Insurance", C883="720.3 Automobile - License", C883="870.4 Rent - Insurance", C883="870.6 Rent - Property Tax", C883="870.7 Rent - Homeoffice", C883="870.9 Rent - Water"),
   0,
   IF(Dashboard!$F$5="Quick",
      IF(OR(C883="190 Automobile",C883="200 computer hardware",C883="210 Computer software",C883="220 Quickbooks software",C883="230 Office equipment",C883="240 Office furniture"),
         E883-(E883/(1+Dashboard!$F$4)),
         0
      ),
      IF(C883="750 Business promotion",
         E883-(E883/(1+4.793/100)),
         E883-(E883/(1+Dashboard!$F$4))
      )
   )
)</f>
        <v>0</v>
      </c>
      <c r="J883" s="40">
        <f>Bank3[[#This Row],[Money in/ (Money out)]]-Bank3[[#This Row],[GST/HST]]</f>
        <v>0</v>
      </c>
      <c r="L883" s="37">
        <f t="shared" si="27"/>
        <v>0</v>
      </c>
    </row>
    <row r="884" spans="4:12" x14ac:dyDescent="0.2">
      <c r="D884" s="416">
        <f>_xlfn.XLOOKUP(C:C,Table1[for Import to Bank Register dropdown],Table1[for Pivot],0,0,1)</f>
        <v>0</v>
      </c>
      <c r="E884" s="422"/>
      <c r="F884" s="160">
        <f t="shared" si="26"/>
        <v>3333333</v>
      </c>
      <c r="G884" s="394">
        <f>G883+Bank3[[#This Row],[Money in/ (Money out)]]</f>
        <v>0</v>
      </c>
      <c r="I884" s="395">
        <f>IF(OR(C884="150 Directors advances", C884="120 accounts receivable", C884="720.2 Automobile - Insurance", C884="720.3 Automobile - License", C884="870.4 Rent - Insurance", C884="870.6 Rent - Property Tax", C884="870.7 Rent - Homeoffice", C884="870.9 Rent - Water"),
   0,
   IF(Dashboard!$F$5="Quick",
      IF(OR(C884="190 Automobile",C884="200 computer hardware",C884="210 Computer software",C884="220 Quickbooks software",C884="230 Office equipment",C884="240 Office furniture"),
         E884-(E884/(1+Dashboard!$F$4)),
         0
      ),
      IF(C884="750 Business promotion",
         E884-(E884/(1+4.793/100)),
         E884-(E884/(1+Dashboard!$F$4))
      )
   )
)</f>
        <v>0</v>
      </c>
      <c r="J884" s="40">
        <f>Bank3[[#This Row],[Money in/ (Money out)]]-Bank3[[#This Row],[GST/HST]]</f>
        <v>0</v>
      </c>
      <c r="L884" s="37">
        <f t="shared" si="27"/>
        <v>0</v>
      </c>
    </row>
    <row r="885" spans="4:12" x14ac:dyDescent="0.2">
      <c r="D885" s="416">
        <f>_xlfn.XLOOKUP(C:C,Table1[for Import to Bank Register dropdown],Table1[for Pivot],0,0,1)</f>
        <v>0</v>
      </c>
      <c r="E885" s="422"/>
      <c r="F885" s="160">
        <f t="shared" si="26"/>
        <v>3333333</v>
      </c>
      <c r="G885" s="394">
        <f>G884+Bank3[[#This Row],[Money in/ (Money out)]]</f>
        <v>0</v>
      </c>
      <c r="I885" s="395">
        <f>IF(OR(C885="150 Directors advances", C885="120 accounts receivable", C885="720.2 Automobile - Insurance", C885="720.3 Automobile - License", C885="870.4 Rent - Insurance", C885="870.6 Rent - Property Tax", C885="870.7 Rent - Homeoffice", C885="870.9 Rent - Water"),
   0,
   IF(Dashboard!$F$5="Quick",
      IF(OR(C885="190 Automobile",C885="200 computer hardware",C885="210 Computer software",C885="220 Quickbooks software",C885="230 Office equipment",C885="240 Office furniture"),
         E885-(E885/(1+Dashboard!$F$4)),
         0
      ),
      IF(C885="750 Business promotion",
         E885-(E885/(1+4.793/100)),
         E885-(E885/(1+Dashboard!$F$4))
      )
   )
)</f>
        <v>0</v>
      </c>
      <c r="J885" s="40">
        <f>Bank3[[#This Row],[Money in/ (Money out)]]-Bank3[[#This Row],[GST/HST]]</f>
        <v>0</v>
      </c>
      <c r="L885" s="37">
        <f t="shared" si="27"/>
        <v>0</v>
      </c>
    </row>
    <row r="886" spans="4:12" x14ac:dyDescent="0.2">
      <c r="D886" s="416">
        <f>_xlfn.XLOOKUP(C:C,Table1[for Import to Bank Register dropdown],Table1[for Pivot],0,0,1)</f>
        <v>0</v>
      </c>
      <c r="E886" s="422"/>
      <c r="F886" s="160">
        <f t="shared" si="26"/>
        <v>3333333</v>
      </c>
      <c r="G886" s="394">
        <f>G885+Bank3[[#This Row],[Money in/ (Money out)]]</f>
        <v>0</v>
      </c>
      <c r="I886" s="395">
        <f>IF(OR(C886="150 Directors advances", C886="120 accounts receivable", C886="720.2 Automobile - Insurance", C886="720.3 Automobile - License", C886="870.4 Rent - Insurance", C886="870.6 Rent - Property Tax", C886="870.7 Rent - Homeoffice", C886="870.9 Rent - Water"),
   0,
   IF(Dashboard!$F$5="Quick",
      IF(OR(C886="190 Automobile",C886="200 computer hardware",C886="210 Computer software",C886="220 Quickbooks software",C886="230 Office equipment",C886="240 Office furniture"),
         E886-(E886/(1+Dashboard!$F$4)),
         0
      ),
      IF(C886="750 Business promotion",
         E886-(E886/(1+4.793/100)),
         E886-(E886/(1+Dashboard!$F$4))
      )
   )
)</f>
        <v>0</v>
      </c>
      <c r="J886" s="40">
        <f>Bank3[[#This Row],[Money in/ (Money out)]]-Bank3[[#This Row],[GST/HST]]</f>
        <v>0</v>
      </c>
      <c r="L886" s="37">
        <f t="shared" si="27"/>
        <v>0</v>
      </c>
    </row>
    <row r="887" spans="4:12" x14ac:dyDescent="0.2">
      <c r="D887" s="416">
        <f>_xlfn.XLOOKUP(C:C,Table1[for Import to Bank Register dropdown],Table1[for Pivot],0,0,1)</f>
        <v>0</v>
      </c>
      <c r="E887" s="422"/>
      <c r="F887" s="160">
        <f t="shared" si="26"/>
        <v>3333333</v>
      </c>
      <c r="G887" s="394">
        <f>G886+Bank3[[#This Row],[Money in/ (Money out)]]</f>
        <v>0</v>
      </c>
      <c r="I887" s="395">
        <f>IF(OR(C887="150 Directors advances", C887="120 accounts receivable", C887="720.2 Automobile - Insurance", C887="720.3 Automobile - License", C887="870.4 Rent - Insurance", C887="870.6 Rent - Property Tax", C887="870.7 Rent - Homeoffice", C887="870.9 Rent - Water"),
   0,
   IF(Dashboard!$F$5="Quick",
      IF(OR(C887="190 Automobile",C887="200 computer hardware",C887="210 Computer software",C887="220 Quickbooks software",C887="230 Office equipment",C887="240 Office furniture"),
         E887-(E887/(1+Dashboard!$F$4)),
         0
      ),
      IF(C887="750 Business promotion",
         E887-(E887/(1+4.793/100)),
         E887-(E887/(1+Dashboard!$F$4))
      )
   )
)</f>
        <v>0</v>
      </c>
      <c r="J887" s="40">
        <f>Bank3[[#This Row],[Money in/ (Money out)]]-Bank3[[#This Row],[GST/HST]]</f>
        <v>0</v>
      </c>
      <c r="L887" s="37">
        <f t="shared" si="27"/>
        <v>0</v>
      </c>
    </row>
    <row r="888" spans="4:12" x14ac:dyDescent="0.2">
      <c r="D888" s="416">
        <f>_xlfn.XLOOKUP(C:C,Table1[for Import to Bank Register dropdown],Table1[for Pivot],0,0,1)</f>
        <v>0</v>
      </c>
      <c r="E888" s="422"/>
      <c r="F888" s="160">
        <f t="shared" si="26"/>
        <v>3333333</v>
      </c>
      <c r="G888" s="394">
        <f>G887+Bank3[[#This Row],[Money in/ (Money out)]]</f>
        <v>0</v>
      </c>
      <c r="I888" s="395">
        <f>IF(OR(C888="150 Directors advances", C888="120 accounts receivable", C888="720.2 Automobile - Insurance", C888="720.3 Automobile - License", C888="870.4 Rent - Insurance", C888="870.6 Rent - Property Tax", C888="870.7 Rent - Homeoffice", C888="870.9 Rent - Water"),
   0,
   IF(Dashboard!$F$5="Quick",
      IF(OR(C888="190 Automobile",C888="200 computer hardware",C888="210 Computer software",C888="220 Quickbooks software",C888="230 Office equipment",C888="240 Office furniture"),
         E888-(E888/(1+Dashboard!$F$4)),
         0
      ),
      IF(C888="750 Business promotion",
         E888-(E888/(1+4.793/100)),
         E888-(E888/(1+Dashboard!$F$4))
      )
   )
)</f>
        <v>0</v>
      </c>
      <c r="J888" s="40">
        <f>Bank3[[#This Row],[Money in/ (Money out)]]-Bank3[[#This Row],[GST/HST]]</f>
        <v>0</v>
      </c>
      <c r="L888" s="37">
        <f t="shared" si="27"/>
        <v>0</v>
      </c>
    </row>
    <row r="889" spans="4:12" x14ac:dyDescent="0.2">
      <c r="D889" s="416">
        <f>_xlfn.XLOOKUP(C:C,Table1[for Import to Bank Register dropdown],Table1[for Pivot],0,0,1)</f>
        <v>0</v>
      </c>
      <c r="E889" s="422"/>
      <c r="F889" s="160">
        <f t="shared" si="26"/>
        <v>3333333</v>
      </c>
      <c r="G889" s="394">
        <f>G888+Bank3[[#This Row],[Money in/ (Money out)]]</f>
        <v>0</v>
      </c>
      <c r="I889" s="395">
        <f>IF(OR(C889="150 Directors advances", C889="120 accounts receivable", C889="720.2 Automobile - Insurance", C889="720.3 Automobile - License", C889="870.4 Rent - Insurance", C889="870.6 Rent - Property Tax", C889="870.7 Rent - Homeoffice", C889="870.9 Rent - Water"),
   0,
   IF(Dashboard!$F$5="Quick",
      IF(OR(C889="190 Automobile",C889="200 computer hardware",C889="210 Computer software",C889="220 Quickbooks software",C889="230 Office equipment",C889="240 Office furniture"),
         E889-(E889/(1+Dashboard!$F$4)),
         0
      ),
      IF(C889="750 Business promotion",
         E889-(E889/(1+4.793/100)),
         E889-(E889/(1+Dashboard!$F$4))
      )
   )
)</f>
        <v>0</v>
      </c>
      <c r="J889" s="40">
        <f>Bank3[[#This Row],[Money in/ (Money out)]]-Bank3[[#This Row],[GST/HST]]</f>
        <v>0</v>
      </c>
      <c r="L889" s="37">
        <f t="shared" si="27"/>
        <v>0</v>
      </c>
    </row>
    <row r="890" spans="4:12" x14ac:dyDescent="0.2">
      <c r="D890" s="416">
        <f>_xlfn.XLOOKUP(C:C,Table1[for Import to Bank Register dropdown],Table1[for Pivot],0,0,1)</f>
        <v>0</v>
      </c>
      <c r="E890" s="422"/>
      <c r="F890" s="160">
        <f t="shared" si="26"/>
        <v>3333333</v>
      </c>
      <c r="G890" s="394">
        <f>G889+Bank3[[#This Row],[Money in/ (Money out)]]</f>
        <v>0</v>
      </c>
      <c r="I890" s="395">
        <f>IF(OR(C890="150 Directors advances", C890="120 accounts receivable", C890="720.2 Automobile - Insurance", C890="720.3 Automobile - License", C890="870.4 Rent - Insurance", C890="870.6 Rent - Property Tax", C890="870.7 Rent - Homeoffice", C890="870.9 Rent - Water"),
   0,
   IF(Dashboard!$F$5="Quick",
      IF(OR(C890="190 Automobile",C890="200 computer hardware",C890="210 Computer software",C890="220 Quickbooks software",C890="230 Office equipment",C890="240 Office furniture"),
         E890-(E890/(1+Dashboard!$F$4)),
         0
      ),
      IF(C890="750 Business promotion",
         E890-(E890/(1+4.793/100)),
         E890-(E890/(1+Dashboard!$F$4))
      )
   )
)</f>
        <v>0</v>
      </c>
      <c r="J890" s="40">
        <f>Bank3[[#This Row],[Money in/ (Money out)]]-Bank3[[#This Row],[GST/HST]]</f>
        <v>0</v>
      </c>
      <c r="L890" s="37">
        <f t="shared" si="27"/>
        <v>0</v>
      </c>
    </row>
    <row r="891" spans="4:12" x14ac:dyDescent="0.2">
      <c r="D891" s="416">
        <f>_xlfn.XLOOKUP(C:C,Table1[for Import to Bank Register dropdown],Table1[for Pivot],0,0,1)</f>
        <v>0</v>
      </c>
      <c r="E891" s="422"/>
      <c r="F891" s="160">
        <f t="shared" si="26"/>
        <v>3333333</v>
      </c>
      <c r="G891" s="394">
        <f>G890+Bank3[[#This Row],[Money in/ (Money out)]]</f>
        <v>0</v>
      </c>
      <c r="I891" s="395">
        <f>IF(OR(C891="150 Directors advances", C891="120 accounts receivable", C891="720.2 Automobile - Insurance", C891="720.3 Automobile - License", C891="870.4 Rent - Insurance", C891="870.6 Rent - Property Tax", C891="870.7 Rent - Homeoffice", C891="870.9 Rent - Water"),
   0,
   IF(Dashboard!$F$5="Quick",
      IF(OR(C891="190 Automobile",C891="200 computer hardware",C891="210 Computer software",C891="220 Quickbooks software",C891="230 Office equipment",C891="240 Office furniture"),
         E891-(E891/(1+Dashboard!$F$4)),
         0
      ),
      IF(C891="750 Business promotion",
         E891-(E891/(1+4.793/100)),
         E891-(E891/(1+Dashboard!$F$4))
      )
   )
)</f>
        <v>0</v>
      </c>
      <c r="J891" s="40">
        <f>Bank3[[#This Row],[Money in/ (Money out)]]-Bank3[[#This Row],[GST/HST]]</f>
        <v>0</v>
      </c>
      <c r="L891" s="37">
        <f t="shared" si="27"/>
        <v>0</v>
      </c>
    </row>
    <row r="892" spans="4:12" x14ac:dyDescent="0.2">
      <c r="D892" s="416">
        <f>_xlfn.XLOOKUP(C:C,Table1[for Import to Bank Register dropdown],Table1[for Pivot],0,0,1)</f>
        <v>0</v>
      </c>
      <c r="E892" s="422"/>
      <c r="F892" s="160">
        <f t="shared" si="26"/>
        <v>3333333</v>
      </c>
      <c r="G892" s="394">
        <f>G891+Bank3[[#This Row],[Money in/ (Money out)]]</f>
        <v>0</v>
      </c>
      <c r="I892" s="395">
        <f>IF(OR(C892="150 Directors advances", C892="120 accounts receivable", C892="720.2 Automobile - Insurance", C892="720.3 Automobile - License", C892="870.4 Rent - Insurance", C892="870.6 Rent - Property Tax", C892="870.7 Rent - Homeoffice", C892="870.9 Rent - Water"),
   0,
   IF(Dashboard!$F$5="Quick",
      IF(OR(C892="190 Automobile",C892="200 computer hardware",C892="210 Computer software",C892="220 Quickbooks software",C892="230 Office equipment",C892="240 Office furniture"),
         E892-(E892/(1+Dashboard!$F$4)),
         0
      ),
      IF(C892="750 Business promotion",
         E892-(E892/(1+4.793/100)),
         E892-(E892/(1+Dashboard!$F$4))
      )
   )
)</f>
        <v>0</v>
      </c>
      <c r="J892" s="40">
        <f>Bank3[[#This Row],[Money in/ (Money out)]]-Bank3[[#This Row],[GST/HST]]</f>
        <v>0</v>
      </c>
      <c r="L892" s="37">
        <f t="shared" si="27"/>
        <v>0</v>
      </c>
    </row>
    <row r="893" spans="4:12" x14ac:dyDescent="0.2">
      <c r="D893" s="416">
        <f>_xlfn.XLOOKUP(C:C,Table1[for Import to Bank Register dropdown],Table1[for Pivot],0,0,1)</f>
        <v>0</v>
      </c>
      <c r="E893" s="422"/>
      <c r="F893" s="160">
        <f t="shared" si="26"/>
        <v>3333333</v>
      </c>
      <c r="G893" s="394">
        <f>G892+Bank3[[#This Row],[Money in/ (Money out)]]</f>
        <v>0</v>
      </c>
      <c r="I893" s="395">
        <f>IF(OR(C893="150 Directors advances", C893="120 accounts receivable", C893="720.2 Automobile - Insurance", C893="720.3 Automobile - License", C893="870.4 Rent - Insurance", C893="870.6 Rent - Property Tax", C893="870.7 Rent - Homeoffice", C893="870.9 Rent - Water"),
   0,
   IF(Dashboard!$F$5="Quick",
      IF(OR(C893="190 Automobile",C893="200 computer hardware",C893="210 Computer software",C893="220 Quickbooks software",C893="230 Office equipment",C893="240 Office furniture"),
         E893-(E893/(1+Dashboard!$F$4)),
         0
      ),
      IF(C893="750 Business promotion",
         E893-(E893/(1+4.793/100)),
         E893-(E893/(1+Dashboard!$F$4))
      )
   )
)</f>
        <v>0</v>
      </c>
      <c r="J893" s="40">
        <f>Bank3[[#This Row],[Money in/ (Money out)]]-Bank3[[#This Row],[GST/HST]]</f>
        <v>0</v>
      </c>
      <c r="L893" s="37">
        <f t="shared" si="27"/>
        <v>0</v>
      </c>
    </row>
    <row r="894" spans="4:12" x14ac:dyDescent="0.2">
      <c r="D894" s="416">
        <f>_xlfn.XLOOKUP(C:C,Table1[for Import to Bank Register dropdown],Table1[for Pivot],0,0,1)</f>
        <v>0</v>
      </c>
      <c r="E894" s="422"/>
      <c r="F894" s="160">
        <f t="shared" si="26"/>
        <v>3333333</v>
      </c>
      <c r="G894" s="394">
        <f>G893+Bank3[[#This Row],[Money in/ (Money out)]]</f>
        <v>0</v>
      </c>
      <c r="I894" s="395">
        <f>IF(OR(C894="150 Directors advances", C894="120 accounts receivable", C894="720.2 Automobile - Insurance", C894="720.3 Automobile - License", C894="870.4 Rent - Insurance", C894="870.6 Rent - Property Tax", C894="870.7 Rent - Homeoffice", C894="870.9 Rent - Water"),
   0,
   IF(Dashboard!$F$5="Quick",
      IF(OR(C894="190 Automobile",C894="200 computer hardware",C894="210 Computer software",C894="220 Quickbooks software",C894="230 Office equipment",C894="240 Office furniture"),
         E894-(E894/(1+Dashboard!$F$4)),
         0
      ),
      IF(C894="750 Business promotion",
         E894-(E894/(1+4.793/100)),
         E894-(E894/(1+Dashboard!$F$4))
      )
   )
)</f>
        <v>0</v>
      </c>
      <c r="J894" s="40">
        <f>Bank3[[#This Row],[Money in/ (Money out)]]-Bank3[[#This Row],[GST/HST]]</f>
        <v>0</v>
      </c>
      <c r="L894" s="37">
        <f t="shared" si="27"/>
        <v>0</v>
      </c>
    </row>
    <row r="895" spans="4:12" x14ac:dyDescent="0.2">
      <c r="D895" s="416">
        <f>_xlfn.XLOOKUP(C:C,Table1[for Import to Bank Register dropdown],Table1[for Pivot],0,0,1)</f>
        <v>0</v>
      </c>
      <c r="E895" s="422"/>
      <c r="F895" s="160">
        <f t="shared" si="26"/>
        <v>3333333</v>
      </c>
      <c r="G895" s="394">
        <f>G894+Bank3[[#This Row],[Money in/ (Money out)]]</f>
        <v>0</v>
      </c>
      <c r="I895" s="395">
        <f>IF(OR(C895="150 Directors advances", C895="120 accounts receivable", C895="720.2 Automobile - Insurance", C895="720.3 Automobile - License", C895="870.4 Rent - Insurance", C895="870.6 Rent - Property Tax", C895="870.7 Rent - Homeoffice", C895="870.9 Rent - Water"),
   0,
   IF(Dashboard!$F$5="Quick",
      IF(OR(C895="190 Automobile",C895="200 computer hardware",C895="210 Computer software",C895="220 Quickbooks software",C895="230 Office equipment",C895="240 Office furniture"),
         E895-(E895/(1+Dashboard!$F$4)),
         0
      ),
      IF(C895="750 Business promotion",
         E895-(E895/(1+4.793/100)),
         E895-(E895/(1+Dashboard!$F$4))
      )
   )
)</f>
        <v>0</v>
      </c>
      <c r="J895" s="40">
        <f>Bank3[[#This Row],[Money in/ (Money out)]]-Bank3[[#This Row],[GST/HST]]</f>
        <v>0</v>
      </c>
      <c r="L895" s="37">
        <f t="shared" si="27"/>
        <v>0</v>
      </c>
    </row>
    <row r="896" spans="4:12" x14ac:dyDescent="0.2">
      <c r="D896" s="416">
        <f>_xlfn.XLOOKUP(C:C,Table1[for Import to Bank Register dropdown],Table1[for Pivot],0,0,1)</f>
        <v>0</v>
      </c>
      <c r="E896" s="422"/>
      <c r="F896" s="160">
        <f t="shared" si="26"/>
        <v>3333333</v>
      </c>
      <c r="G896" s="394">
        <f>G895+Bank3[[#This Row],[Money in/ (Money out)]]</f>
        <v>0</v>
      </c>
      <c r="I896" s="395">
        <f>IF(OR(C896="150 Directors advances", C896="120 accounts receivable", C896="720.2 Automobile - Insurance", C896="720.3 Automobile - License", C896="870.4 Rent - Insurance", C896="870.6 Rent - Property Tax", C896="870.7 Rent - Homeoffice", C896="870.9 Rent - Water"),
   0,
   IF(Dashboard!$F$5="Quick",
      IF(OR(C896="190 Automobile",C896="200 computer hardware",C896="210 Computer software",C896="220 Quickbooks software",C896="230 Office equipment",C896="240 Office furniture"),
         E896-(E896/(1+Dashboard!$F$4)),
         0
      ),
      IF(C896="750 Business promotion",
         E896-(E896/(1+4.793/100)),
         E896-(E896/(1+Dashboard!$F$4))
      )
   )
)</f>
        <v>0</v>
      </c>
      <c r="J896" s="40">
        <f>Bank3[[#This Row],[Money in/ (Money out)]]-Bank3[[#This Row],[GST/HST]]</f>
        <v>0</v>
      </c>
      <c r="L896" s="37">
        <f t="shared" si="27"/>
        <v>0</v>
      </c>
    </row>
    <row r="897" spans="4:12" x14ac:dyDescent="0.2">
      <c r="D897" s="416">
        <f>_xlfn.XLOOKUP(C:C,Table1[for Import to Bank Register dropdown],Table1[for Pivot],0,0,1)</f>
        <v>0</v>
      </c>
      <c r="E897" s="422"/>
      <c r="F897" s="160">
        <f t="shared" si="26"/>
        <v>3333333</v>
      </c>
      <c r="G897" s="394">
        <f>G896+Bank3[[#This Row],[Money in/ (Money out)]]</f>
        <v>0</v>
      </c>
      <c r="I897" s="395">
        <f>IF(OR(C897="150 Directors advances", C897="120 accounts receivable", C897="720.2 Automobile - Insurance", C897="720.3 Automobile - License", C897="870.4 Rent - Insurance", C897="870.6 Rent - Property Tax", C897="870.7 Rent - Homeoffice", C897="870.9 Rent - Water"),
   0,
   IF(Dashboard!$F$5="Quick",
      IF(OR(C897="190 Automobile",C897="200 computer hardware",C897="210 Computer software",C897="220 Quickbooks software",C897="230 Office equipment",C897="240 Office furniture"),
         E897-(E897/(1+Dashboard!$F$4)),
         0
      ),
      IF(C897="750 Business promotion",
         E897-(E897/(1+4.793/100)),
         E897-(E897/(1+Dashboard!$F$4))
      )
   )
)</f>
        <v>0</v>
      </c>
      <c r="J897" s="40">
        <f>Bank3[[#This Row],[Money in/ (Money out)]]-Bank3[[#This Row],[GST/HST]]</f>
        <v>0</v>
      </c>
      <c r="L897" s="37">
        <f t="shared" si="27"/>
        <v>0</v>
      </c>
    </row>
    <row r="898" spans="4:12" x14ac:dyDescent="0.2">
      <c r="D898" s="416">
        <f>_xlfn.XLOOKUP(C:C,Table1[for Import to Bank Register dropdown],Table1[for Pivot],0,0,1)</f>
        <v>0</v>
      </c>
      <c r="E898" s="422"/>
      <c r="F898" s="160">
        <f t="shared" si="26"/>
        <v>3333333</v>
      </c>
      <c r="G898" s="394">
        <f>G897+Bank3[[#This Row],[Money in/ (Money out)]]</f>
        <v>0</v>
      </c>
      <c r="I898" s="395">
        <f>IF(OR(C898="150 Directors advances", C898="120 accounts receivable", C898="720.2 Automobile - Insurance", C898="720.3 Automobile - License", C898="870.4 Rent - Insurance", C898="870.6 Rent - Property Tax", C898="870.7 Rent - Homeoffice", C898="870.9 Rent - Water"),
   0,
   IF(Dashboard!$F$5="Quick",
      IF(OR(C898="190 Automobile",C898="200 computer hardware",C898="210 Computer software",C898="220 Quickbooks software",C898="230 Office equipment",C898="240 Office furniture"),
         E898-(E898/(1+Dashboard!$F$4)),
         0
      ),
      IF(C898="750 Business promotion",
         E898-(E898/(1+4.793/100)),
         E898-(E898/(1+Dashboard!$F$4))
      )
   )
)</f>
        <v>0</v>
      </c>
      <c r="J898" s="40">
        <f>Bank3[[#This Row],[Money in/ (Money out)]]-Bank3[[#This Row],[GST/HST]]</f>
        <v>0</v>
      </c>
      <c r="L898" s="37">
        <f t="shared" si="27"/>
        <v>0</v>
      </c>
    </row>
    <row r="899" spans="4:12" x14ac:dyDescent="0.2">
      <c r="D899" s="416">
        <f>_xlfn.XLOOKUP(C:C,Table1[for Import to Bank Register dropdown],Table1[for Pivot],0,0,1)</f>
        <v>0</v>
      </c>
      <c r="E899" s="422"/>
      <c r="F899" s="160">
        <f t="shared" si="26"/>
        <v>3333333</v>
      </c>
      <c r="G899" s="394">
        <f>G898+Bank3[[#This Row],[Money in/ (Money out)]]</f>
        <v>0</v>
      </c>
      <c r="I899" s="395">
        <f>IF(OR(C899="150 Directors advances", C899="120 accounts receivable", C899="720.2 Automobile - Insurance", C899="720.3 Automobile - License", C899="870.4 Rent - Insurance", C899="870.6 Rent - Property Tax", C899="870.7 Rent - Homeoffice", C899="870.9 Rent - Water"),
   0,
   IF(Dashboard!$F$5="Quick",
      IF(OR(C899="190 Automobile",C899="200 computer hardware",C899="210 Computer software",C899="220 Quickbooks software",C899="230 Office equipment",C899="240 Office furniture"),
         E899-(E899/(1+Dashboard!$F$4)),
         0
      ),
      IF(C899="750 Business promotion",
         E899-(E899/(1+4.793/100)),
         E899-(E899/(1+Dashboard!$F$4))
      )
   )
)</f>
        <v>0</v>
      </c>
      <c r="J899" s="40">
        <f>Bank3[[#This Row],[Money in/ (Money out)]]-Bank3[[#This Row],[GST/HST]]</f>
        <v>0</v>
      </c>
      <c r="L899" s="37">
        <f t="shared" si="27"/>
        <v>0</v>
      </c>
    </row>
    <row r="900" spans="4:12" x14ac:dyDescent="0.2">
      <c r="D900" s="416">
        <f>_xlfn.XLOOKUP(C:C,Table1[for Import to Bank Register dropdown],Table1[for Pivot],0,0,1)</f>
        <v>0</v>
      </c>
      <c r="E900" s="422"/>
      <c r="F900" s="160">
        <f t="shared" si="26"/>
        <v>3333333</v>
      </c>
      <c r="G900" s="394">
        <f>G899+Bank3[[#This Row],[Money in/ (Money out)]]</f>
        <v>0</v>
      </c>
      <c r="I900" s="395">
        <f>IF(OR(C900="150 Directors advances", C900="120 accounts receivable", C900="720.2 Automobile - Insurance", C900="720.3 Automobile - License", C900="870.4 Rent - Insurance", C900="870.6 Rent - Property Tax", C900="870.7 Rent - Homeoffice", C900="870.9 Rent - Water"),
   0,
   IF(Dashboard!$F$5="Quick",
      IF(OR(C900="190 Automobile",C900="200 computer hardware",C900="210 Computer software",C900="220 Quickbooks software",C900="230 Office equipment",C900="240 Office furniture"),
         E900-(E900/(1+Dashboard!$F$4)),
         0
      ),
      IF(C900="750 Business promotion",
         E900-(E900/(1+4.793/100)),
         E900-(E900/(1+Dashboard!$F$4))
      )
   )
)</f>
        <v>0</v>
      </c>
      <c r="J900" s="40">
        <f>Bank3[[#This Row],[Money in/ (Money out)]]-Bank3[[#This Row],[GST/HST]]</f>
        <v>0</v>
      </c>
      <c r="L900" s="37">
        <f t="shared" si="27"/>
        <v>0</v>
      </c>
    </row>
    <row r="901" spans="4:12" x14ac:dyDescent="0.2">
      <c r="D901" s="416">
        <f>_xlfn.XLOOKUP(C:C,Table1[for Import to Bank Register dropdown],Table1[for Pivot],0,0,1)</f>
        <v>0</v>
      </c>
      <c r="E901" s="422"/>
      <c r="F901" s="160">
        <f t="shared" si="26"/>
        <v>3333333</v>
      </c>
      <c r="G901" s="394">
        <f>G900+Bank3[[#This Row],[Money in/ (Money out)]]</f>
        <v>0</v>
      </c>
      <c r="I901" s="395">
        <f>IF(OR(C901="150 Directors advances", C901="120 accounts receivable", C901="720.2 Automobile - Insurance", C901="720.3 Automobile - License", C901="870.4 Rent - Insurance", C901="870.6 Rent - Property Tax", C901="870.7 Rent - Homeoffice", C901="870.9 Rent - Water"),
   0,
   IF(Dashboard!$F$5="Quick",
      IF(OR(C901="190 Automobile",C901="200 computer hardware",C901="210 Computer software",C901="220 Quickbooks software",C901="230 Office equipment",C901="240 Office furniture"),
         E901-(E901/(1+Dashboard!$F$4)),
         0
      ),
      IF(C901="750 Business promotion",
         E901-(E901/(1+4.793/100)),
         E901-(E901/(1+Dashboard!$F$4))
      )
   )
)</f>
        <v>0</v>
      </c>
      <c r="J901" s="40">
        <f>Bank3[[#This Row],[Money in/ (Money out)]]-Bank3[[#This Row],[GST/HST]]</f>
        <v>0</v>
      </c>
      <c r="L901" s="37">
        <f t="shared" si="27"/>
        <v>0</v>
      </c>
    </row>
    <row r="902" spans="4:12" x14ac:dyDescent="0.2">
      <c r="D902" s="416">
        <f>_xlfn.XLOOKUP(C:C,Table1[for Import to Bank Register dropdown],Table1[for Pivot],0,0,1)</f>
        <v>0</v>
      </c>
      <c r="E902" s="422"/>
      <c r="F902" s="160">
        <f t="shared" ref="F902:F965" si="28">$E$2</f>
        <v>3333333</v>
      </c>
      <c r="G902" s="394">
        <f>G901+Bank3[[#This Row],[Money in/ (Money out)]]</f>
        <v>0</v>
      </c>
      <c r="I902" s="395">
        <f>IF(OR(C902="150 Directors advances", C902="120 accounts receivable", C902="720.2 Automobile - Insurance", C902="720.3 Automobile - License", C902="870.4 Rent - Insurance", C902="870.6 Rent - Property Tax", C902="870.7 Rent - Homeoffice", C902="870.9 Rent - Water"),
   0,
   IF(Dashboard!$F$5="Quick",
      IF(OR(C902="190 Automobile",C902="200 computer hardware",C902="210 Computer software",C902="220 Quickbooks software",C902="230 Office equipment",C902="240 Office furniture"),
         E902-(E902/(1+Dashboard!$F$4)),
         0
      ),
      IF(C902="750 Business promotion",
         E902-(E902/(1+4.793/100)),
         E902-(E902/(1+Dashboard!$F$4))
      )
   )
)</f>
        <v>0</v>
      </c>
      <c r="J902" s="40">
        <f>Bank3[[#This Row],[Money in/ (Money out)]]-Bank3[[#This Row],[GST/HST]]</f>
        <v>0</v>
      </c>
      <c r="L902" s="37">
        <f t="shared" si="27"/>
        <v>0</v>
      </c>
    </row>
    <row r="903" spans="4:12" x14ac:dyDescent="0.2">
      <c r="D903" s="416">
        <f>_xlfn.XLOOKUP(C:C,Table1[for Import to Bank Register dropdown],Table1[for Pivot],0,0,1)</f>
        <v>0</v>
      </c>
      <c r="E903" s="422"/>
      <c r="F903" s="160">
        <f t="shared" si="28"/>
        <v>3333333</v>
      </c>
      <c r="G903" s="394">
        <f>G902+Bank3[[#This Row],[Money in/ (Money out)]]</f>
        <v>0</v>
      </c>
      <c r="I903" s="395">
        <f>IF(OR(C903="150 Directors advances", C903="120 accounts receivable", C903="720.2 Automobile - Insurance", C903="720.3 Automobile - License", C903="870.4 Rent - Insurance", C903="870.6 Rent - Property Tax", C903="870.7 Rent - Homeoffice", C903="870.9 Rent - Water"),
   0,
   IF(Dashboard!$F$5="Quick",
      IF(OR(C903="190 Automobile",C903="200 computer hardware",C903="210 Computer software",C903="220 Quickbooks software",C903="230 Office equipment",C903="240 Office furniture"),
         E903-(E903/(1+Dashboard!$F$4)),
         0
      ),
      IF(C903="750 Business promotion",
         E903-(E903/(1+4.793/100)),
         E903-(E903/(1+Dashboard!$F$4))
      )
   )
)</f>
        <v>0</v>
      </c>
      <c r="J903" s="40">
        <f>Bank3[[#This Row],[Money in/ (Money out)]]-Bank3[[#This Row],[GST/HST]]</f>
        <v>0</v>
      </c>
      <c r="L903" s="37">
        <f t="shared" ref="L903:L966" si="29">$L$3</f>
        <v>0</v>
      </c>
    </row>
    <row r="904" spans="4:12" x14ac:dyDescent="0.2">
      <c r="D904" s="416">
        <f>_xlfn.XLOOKUP(C:C,Table1[for Import to Bank Register dropdown],Table1[for Pivot],0,0,1)</f>
        <v>0</v>
      </c>
      <c r="E904" s="422"/>
      <c r="F904" s="160">
        <f t="shared" si="28"/>
        <v>3333333</v>
      </c>
      <c r="G904" s="394">
        <f>G903+Bank3[[#This Row],[Money in/ (Money out)]]</f>
        <v>0</v>
      </c>
      <c r="I904" s="395">
        <f>IF(OR(C904="150 Directors advances", C904="120 accounts receivable", C904="720.2 Automobile - Insurance", C904="720.3 Automobile - License", C904="870.4 Rent - Insurance", C904="870.6 Rent - Property Tax", C904="870.7 Rent - Homeoffice", C904="870.9 Rent - Water"),
   0,
   IF(Dashboard!$F$5="Quick",
      IF(OR(C904="190 Automobile",C904="200 computer hardware",C904="210 Computer software",C904="220 Quickbooks software",C904="230 Office equipment",C904="240 Office furniture"),
         E904-(E904/(1+Dashboard!$F$4)),
         0
      ),
      IF(C904="750 Business promotion",
         E904-(E904/(1+4.793/100)),
         E904-(E904/(1+Dashboard!$F$4))
      )
   )
)</f>
        <v>0</v>
      </c>
      <c r="J904" s="40">
        <f>Bank3[[#This Row],[Money in/ (Money out)]]-Bank3[[#This Row],[GST/HST]]</f>
        <v>0</v>
      </c>
      <c r="L904" s="37">
        <f t="shared" si="29"/>
        <v>0</v>
      </c>
    </row>
    <row r="905" spans="4:12" x14ac:dyDescent="0.2">
      <c r="D905" s="416">
        <f>_xlfn.XLOOKUP(C:C,Table1[for Import to Bank Register dropdown],Table1[for Pivot],0,0,1)</f>
        <v>0</v>
      </c>
      <c r="E905" s="422"/>
      <c r="F905" s="160">
        <f t="shared" si="28"/>
        <v>3333333</v>
      </c>
      <c r="G905" s="394">
        <f>G904+Bank3[[#This Row],[Money in/ (Money out)]]</f>
        <v>0</v>
      </c>
      <c r="I905" s="395">
        <f>IF(OR(C905="150 Directors advances", C905="120 accounts receivable", C905="720.2 Automobile - Insurance", C905="720.3 Automobile - License", C905="870.4 Rent - Insurance", C905="870.6 Rent - Property Tax", C905="870.7 Rent - Homeoffice", C905="870.9 Rent - Water"),
   0,
   IF(Dashboard!$F$5="Quick",
      IF(OR(C905="190 Automobile",C905="200 computer hardware",C905="210 Computer software",C905="220 Quickbooks software",C905="230 Office equipment",C905="240 Office furniture"),
         E905-(E905/(1+Dashboard!$F$4)),
         0
      ),
      IF(C905="750 Business promotion",
         E905-(E905/(1+4.793/100)),
         E905-(E905/(1+Dashboard!$F$4))
      )
   )
)</f>
        <v>0</v>
      </c>
      <c r="J905" s="40">
        <f>Bank3[[#This Row],[Money in/ (Money out)]]-Bank3[[#This Row],[GST/HST]]</f>
        <v>0</v>
      </c>
      <c r="L905" s="37">
        <f t="shared" si="29"/>
        <v>0</v>
      </c>
    </row>
    <row r="906" spans="4:12" x14ac:dyDescent="0.2">
      <c r="D906" s="416">
        <f>_xlfn.XLOOKUP(C:C,Table1[for Import to Bank Register dropdown],Table1[for Pivot],0,0,1)</f>
        <v>0</v>
      </c>
      <c r="E906" s="422"/>
      <c r="F906" s="160">
        <f t="shared" si="28"/>
        <v>3333333</v>
      </c>
      <c r="G906" s="394">
        <f>G905+Bank3[[#This Row],[Money in/ (Money out)]]</f>
        <v>0</v>
      </c>
      <c r="I906" s="395">
        <f>IF(OR(C906="150 Directors advances", C906="120 accounts receivable", C906="720.2 Automobile - Insurance", C906="720.3 Automobile - License", C906="870.4 Rent - Insurance", C906="870.6 Rent - Property Tax", C906="870.7 Rent - Homeoffice", C906="870.9 Rent - Water"),
   0,
   IF(Dashboard!$F$5="Quick",
      IF(OR(C906="190 Automobile",C906="200 computer hardware",C906="210 Computer software",C906="220 Quickbooks software",C906="230 Office equipment",C906="240 Office furniture"),
         E906-(E906/(1+Dashboard!$F$4)),
         0
      ),
      IF(C906="750 Business promotion",
         E906-(E906/(1+4.793/100)),
         E906-(E906/(1+Dashboard!$F$4))
      )
   )
)</f>
        <v>0</v>
      </c>
      <c r="J906" s="40">
        <f>Bank3[[#This Row],[Money in/ (Money out)]]-Bank3[[#This Row],[GST/HST]]</f>
        <v>0</v>
      </c>
      <c r="L906" s="37">
        <f t="shared" si="29"/>
        <v>0</v>
      </c>
    </row>
    <row r="907" spans="4:12" x14ac:dyDescent="0.2">
      <c r="D907" s="416">
        <f>_xlfn.XLOOKUP(C:C,Table1[for Import to Bank Register dropdown],Table1[for Pivot],0,0,1)</f>
        <v>0</v>
      </c>
      <c r="E907" s="422"/>
      <c r="F907" s="160">
        <f t="shared" si="28"/>
        <v>3333333</v>
      </c>
      <c r="G907" s="394">
        <f>G906+Bank3[[#This Row],[Money in/ (Money out)]]</f>
        <v>0</v>
      </c>
      <c r="I907" s="395">
        <f>IF(OR(C907="150 Directors advances", C907="120 accounts receivable", C907="720.2 Automobile - Insurance", C907="720.3 Automobile - License", C907="870.4 Rent - Insurance", C907="870.6 Rent - Property Tax", C907="870.7 Rent - Homeoffice", C907="870.9 Rent - Water"),
   0,
   IF(Dashboard!$F$5="Quick",
      IF(OR(C907="190 Automobile",C907="200 computer hardware",C907="210 Computer software",C907="220 Quickbooks software",C907="230 Office equipment",C907="240 Office furniture"),
         E907-(E907/(1+Dashboard!$F$4)),
         0
      ),
      IF(C907="750 Business promotion",
         E907-(E907/(1+4.793/100)),
         E907-(E907/(1+Dashboard!$F$4))
      )
   )
)</f>
        <v>0</v>
      </c>
      <c r="J907" s="40">
        <f>Bank3[[#This Row],[Money in/ (Money out)]]-Bank3[[#This Row],[GST/HST]]</f>
        <v>0</v>
      </c>
      <c r="L907" s="37">
        <f t="shared" si="29"/>
        <v>0</v>
      </c>
    </row>
    <row r="908" spans="4:12" x14ac:dyDescent="0.2">
      <c r="D908" s="416">
        <f>_xlfn.XLOOKUP(C:C,Table1[for Import to Bank Register dropdown],Table1[for Pivot],0,0,1)</f>
        <v>0</v>
      </c>
      <c r="E908" s="422"/>
      <c r="F908" s="160">
        <f t="shared" si="28"/>
        <v>3333333</v>
      </c>
      <c r="G908" s="394">
        <f>G907+Bank3[[#This Row],[Money in/ (Money out)]]</f>
        <v>0</v>
      </c>
      <c r="I908" s="395">
        <f>IF(OR(C908="150 Directors advances", C908="120 accounts receivable", C908="720.2 Automobile - Insurance", C908="720.3 Automobile - License", C908="870.4 Rent - Insurance", C908="870.6 Rent - Property Tax", C908="870.7 Rent - Homeoffice", C908="870.9 Rent - Water"),
   0,
   IF(Dashboard!$F$5="Quick",
      IF(OR(C908="190 Automobile",C908="200 computer hardware",C908="210 Computer software",C908="220 Quickbooks software",C908="230 Office equipment",C908="240 Office furniture"),
         E908-(E908/(1+Dashboard!$F$4)),
         0
      ),
      IF(C908="750 Business promotion",
         E908-(E908/(1+4.793/100)),
         E908-(E908/(1+Dashboard!$F$4))
      )
   )
)</f>
        <v>0</v>
      </c>
      <c r="J908" s="40">
        <f>Bank3[[#This Row],[Money in/ (Money out)]]-Bank3[[#This Row],[GST/HST]]</f>
        <v>0</v>
      </c>
      <c r="L908" s="37">
        <f t="shared" si="29"/>
        <v>0</v>
      </c>
    </row>
    <row r="909" spans="4:12" x14ac:dyDescent="0.2">
      <c r="D909" s="416">
        <f>_xlfn.XLOOKUP(C:C,Table1[for Import to Bank Register dropdown],Table1[for Pivot],0,0,1)</f>
        <v>0</v>
      </c>
      <c r="E909" s="422"/>
      <c r="F909" s="160">
        <f t="shared" si="28"/>
        <v>3333333</v>
      </c>
      <c r="G909" s="394">
        <f>G908+Bank3[[#This Row],[Money in/ (Money out)]]</f>
        <v>0</v>
      </c>
      <c r="I909" s="395">
        <f>IF(OR(C909="150 Directors advances", C909="120 accounts receivable", C909="720.2 Automobile - Insurance", C909="720.3 Automobile - License", C909="870.4 Rent - Insurance", C909="870.6 Rent - Property Tax", C909="870.7 Rent - Homeoffice", C909="870.9 Rent - Water"),
   0,
   IF(Dashboard!$F$5="Quick",
      IF(OR(C909="190 Automobile",C909="200 computer hardware",C909="210 Computer software",C909="220 Quickbooks software",C909="230 Office equipment",C909="240 Office furniture"),
         E909-(E909/(1+Dashboard!$F$4)),
         0
      ),
      IF(C909="750 Business promotion",
         E909-(E909/(1+4.793/100)),
         E909-(E909/(1+Dashboard!$F$4))
      )
   )
)</f>
        <v>0</v>
      </c>
      <c r="J909" s="40">
        <f>Bank3[[#This Row],[Money in/ (Money out)]]-Bank3[[#This Row],[GST/HST]]</f>
        <v>0</v>
      </c>
      <c r="L909" s="37">
        <f t="shared" si="29"/>
        <v>0</v>
      </c>
    </row>
    <row r="910" spans="4:12" x14ac:dyDescent="0.2">
      <c r="D910" s="416">
        <f>_xlfn.XLOOKUP(C:C,Table1[for Import to Bank Register dropdown],Table1[for Pivot],0,0,1)</f>
        <v>0</v>
      </c>
      <c r="E910" s="422"/>
      <c r="F910" s="160">
        <f t="shared" si="28"/>
        <v>3333333</v>
      </c>
      <c r="G910" s="394">
        <f>G909+Bank3[[#This Row],[Money in/ (Money out)]]</f>
        <v>0</v>
      </c>
      <c r="I910" s="395">
        <f>IF(OR(C910="150 Directors advances", C910="120 accounts receivable", C910="720.2 Automobile - Insurance", C910="720.3 Automobile - License", C910="870.4 Rent - Insurance", C910="870.6 Rent - Property Tax", C910="870.7 Rent - Homeoffice", C910="870.9 Rent - Water"),
   0,
   IF(Dashboard!$F$5="Quick",
      IF(OR(C910="190 Automobile",C910="200 computer hardware",C910="210 Computer software",C910="220 Quickbooks software",C910="230 Office equipment",C910="240 Office furniture"),
         E910-(E910/(1+Dashboard!$F$4)),
         0
      ),
      IF(C910="750 Business promotion",
         E910-(E910/(1+4.793/100)),
         E910-(E910/(1+Dashboard!$F$4))
      )
   )
)</f>
        <v>0</v>
      </c>
      <c r="J910" s="40">
        <f>Bank3[[#This Row],[Money in/ (Money out)]]-Bank3[[#This Row],[GST/HST]]</f>
        <v>0</v>
      </c>
      <c r="L910" s="37">
        <f t="shared" si="29"/>
        <v>0</v>
      </c>
    </row>
    <row r="911" spans="4:12" x14ac:dyDescent="0.2">
      <c r="D911" s="416">
        <f>_xlfn.XLOOKUP(C:C,Table1[for Import to Bank Register dropdown],Table1[for Pivot],0,0,1)</f>
        <v>0</v>
      </c>
      <c r="E911" s="422"/>
      <c r="F911" s="160">
        <f t="shared" si="28"/>
        <v>3333333</v>
      </c>
      <c r="G911" s="394">
        <f>G910+Bank3[[#This Row],[Money in/ (Money out)]]</f>
        <v>0</v>
      </c>
      <c r="I911" s="395">
        <f>IF(OR(C911="150 Directors advances", C911="120 accounts receivable", C911="720.2 Automobile - Insurance", C911="720.3 Automobile - License", C911="870.4 Rent - Insurance", C911="870.6 Rent - Property Tax", C911="870.7 Rent - Homeoffice", C911="870.9 Rent - Water"),
   0,
   IF(Dashboard!$F$5="Quick",
      IF(OR(C911="190 Automobile",C911="200 computer hardware",C911="210 Computer software",C911="220 Quickbooks software",C911="230 Office equipment",C911="240 Office furniture"),
         E911-(E911/(1+Dashboard!$F$4)),
         0
      ),
      IF(C911="750 Business promotion",
         E911-(E911/(1+4.793/100)),
         E911-(E911/(1+Dashboard!$F$4))
      )
   )
)</f>
        <v>0</v>
      </c>
      <c r="J911" s="40">
        <f>Bank3[[#This Row],[Money in/ (Money out)]]-Bank3[[#This Row],[GST/HST]]</f>
        <v>0</v>
      </c>
      <c r="L911" s="37">
        <f t="shared" si="29"/>
        <v>0</v>
      </c>
    </row>
    <row r="912" spans="4:12" x14ac:dyDescent="0.2">
      <c r="D912" s="416">
        <f>_xlfn.XLOOKUP(C:C,Table1[for Import to Bank Register dropdown],Table1[for Pivot],0,0,1)</f>
        <v>0</v>
      </c>
      <c r="E912" s="422"/>
      <c r="F912" s="160">
        <f t="shared" si="28"/>
        <v>3333333</v>
      </c>
      <c r="G912" s="394">
        <f>G911+Bank3[[#This Row],[Money in/ (Money out)]]</f>
        <v>0</v>
      </c>
      <c r="I912" s="395">
        <f>IF(OR(C912="150 Directors advances", C912="120 accounts receivable", C912="720.2 Automobile - Insurance", C912="720.3 Automobile - License", C912="870.4 Rent - Insurance", C912="870.6 Rent - Property Tax", C912="870.7 Rent - Homeoffice", C912="870.9 Rent - Water"),
   0,
   IF(Dashboard!$F$5="Quick",
      IF(OR(C912="190 Automobile",C912="200 computer hardware",C912="210 Computer software",C912="220 Quickbooks software",C912="230 Office equipment",C912="240 Office furniture"),
         E912-(E912/(1+Dashboard!$F$4)),
         0
      ),
      IF(C912="750 Business promotion",
         E912-(E912/(1+4.793/100)),
         E912-(E912/(1+Dashboard!$F$4))
      )
   )
)</f>
        <v>0</v>
      </c>
      <c r="J912" s="40">
        <f>Bank3[[#This Row],[Money in/ (Money out)]]-Bank3[[#This Row],[GST/HST]]</f>
        <v>0</v>
      </c>
      <c r="L912" s="37">
        <f t="shared" si="29"/>
        <v>0</v>
      </c>
    </row>
    <row r="913" spans="4:12" x14ac:dyDescent="0.2">
      <c r="D913" s="416">
        <f>_xlfn.XLOOKUP(C:C,Table1[for Import to Bank Register dropdown],Table1[for Pivot],0,0,1)</f>
        <v>0</v>
      </c>
      <c r="E913" s="422"/>
      <c r="F913" s="160">
        <f t="shared" si="28"/>
        <v>3333333</v>
      </c>
      <c r="G913" s="394">
        <f>G912+Bank3[[#This Row],[Money in/ (Money out)]]</f>
        <v>0</v>
      </c>
      <c r="I913" s="395">
        <f>IF(OR(C913="150 Directors advances", C913="120 accounts receivable", C913="720.2 Automobile - Insurance", C913="720.3 Automobile - License", C913="870.4 Rent - Insurance", C913="870.6 Rent - Property Tax", C913="870.7 Rent - Homeoffice", C913="870.9 Rent - Water"),
   0,
   IF(Dashboard!$F$5="Quick",
      IF(OR(C913="190 Automobile",C913="200 computer hardware",C913="210 Computer software",C913="220 Quickbooks software",C913="230 Office equipment",C913="240 Office furniture"),
         E913-(E913/(1+Dashboard!$F$4)),
         0
      ),
      IF(C913="750 Business promotion",
         E913-(E913/(1+4.793/100)),
         E913-(E913/(1+Dashboard!$F$4))
      )
   )
)</f>
        <v>0</v>
      </c>
      <c r="J913" s="40">
        <f>Bank3[[#This Row],[Money in/ (Money out)]]-Bank3[[#This Row],[GST/HST]]</f>
        <v>0</v>
      </c>
      <c r="L913" s="37">
        <f t="shared" si="29"/>
        <v>0</v>
      </c>
    </row>
    <row r="914" spans="4:12" x14ac:dyDescent="0.2">
      <c r="D914" s="416">
        <f>_xlfn.XLOOKUP(C:C,Table1[for Import to Bank Register dropdown],Table1[for Pivot],0,0,1)</f>
        <v>0</v>
      </c>
      <c r="E914" s="422"/>
      <c r="F914" s="160">
        <f t="shared" si="28"/>
        <v>3333333</v>
      </c>
      <c r="G914" s="394">
        <f>G913+Bank3[[#This Row],[Money in/ (Money out)]]</f>
        <v>0</v>
      </c>
      <c r="I914" s="395">
        <f>IF(OR(C914="150 Directors advances", C914="120 accounts receivable", C914="720.2 Automobile - Insurance", C914="720.3 Automobile - License", C914="870.4 Rent - Insurance", C914="870.6 Rent - Property Tax", C914="870.7 Rent - Homeoffice", C914="870.9 Rent - Water"),
   0,
   IF(Dashboard!$F$5="Quick",
      IF(OR(C914="190 Automobile",C914="200 computer hardware",C914="210 Computer software",C914="220 Quickbooks software",C914="230 Office equipment",C914="240 Office furniture"),
         E914-(E914/(1+Dashboard!$F$4)),
         0
      ),
      IF(C914="750 Business promotion",
         E914-(E914/(1+4.793/100)),
         E914-(E914/(1+Dashboard!$F$4))
      )
   )
)</f>
        <v>0</v>
      </c>
      <c r="J914" s="40">
        <f>Bank3[[#This Row],[Money in/ (Money out)]]-Bank3[[#This Row],[GST/HST]]</f>
        <v>0</v>
      </c>
      <c r="L914" s="37">
        <f t="shared" si="29"/>
        <v>0</v>
      </c>
    </row>
    <row r="915" spans="4:12" x14ac:dyDescent="0.2">
      <c r="D915" s="416">
        <f>_xlfn.XLOOKUP(C:C,Table1[for Import to Bank Register dropdown],Table1[for Pivot],0,0,1)</f>
        <v>0</v>
      </c>
      <c r="E915" s="422"/>
      <c r="F915" s="160">
        <f t="shared" si="28"/>
        <v>3333333</v>
      </c>
      <c r="G915" s="394">
        <f>G914+Bank3[[#This Row],[Money in/ (Money out)]]</f>
        <v>0</v>
      </c>
      <c r="I915" s="395">
        <f>IF(OR(C915="150 Directors advances", C915="120 accounts receivable", C915="720.2 Automobile - Insurance", C915="720.3 Automobile - License", C915="870.4 Rent - Insurance", C915="870.6 Rent - Property Tax", C915="870.7 Rent - Homeoffice", C915="870.9 Rent - Water"),
   0,
   IF(Dashboard!$F$5="Quick",
      IF(OR(C915="190 Automobile",C915="200 computer hardware",C915="210 Computer software",C915="220 Quickbooks software",C915="230 Office equipment",C915="240 Office furniture"),
         E915-(E915/(1+Dashboard!$F$4)),
         0
      ),
      IF(C915="750 Business promotion",
         E915-(E915/(1+4.793/100)),
         E915-(E915/(1+Dashboard!$F$4))
      )
   )
)</f>
        <v>0</v>
      </c>
      <c r="J915" s="40">
        <f>Bank3[[#This Row],[Money in/ (Money out)]]-Bank3[[#This Row],[GST/HST]]</f>
        <v>0</v>
      </c>
      <c r="L915" s="37">
        <f t="shared" si="29"/>
        <v>0</v>
      </c>
    </row>
    <row r="916" spans="4:12" x14ac:dyDescent="0.2">
      <c r="D916" s="416">
        <f>_xlfn.XLOOKUP(C:C,Table1[for Import to Bank Register dropdown],Table1[for Pivot],0,0,1)</f>
        <v>0</v>
      </c>
      <c r="E916" s="422"/>
      <c r="F916" s="160">
        <f t="shared" si="28"/>
        <v>3333333</v>
      </c>
      <c r="G916" s="394">
        <f>G915+Bank3[[#This Row],[Money in/ (Money out)]]</f>
        <v>0</v>
      </c>
      <c r="I916" s="395">
        <f>IF(OR(C916="150 Directors advances", C916="120 accounts receivable", C916="720.2 Automobile - Insurance", C916="720.3 Automobile - License", C916="870.4 Rent - Insurance", C916="870.6 Rent - Property Tax", C916="870.7 Rent - Homeoffice", C916="870.9 Rent - Water"),
   0,
   IF(Dashboard!$F$5="Quick",
      IF(OR(C916="190 Automobile",C916="200 computer hardware",C916="210 Computer software",C916="220 Quickbooks software",C916="230 Office equipment",C916="240 Office furniture"),
         E916-(E916/(1+Dashboard!$F$4)),
         0
      ),
      IF(C916="750 Business promotion",
         E916-(E916/(1+4.793/100)),
         E916-(E916/(1+Dashboard!$F$4))
      )
   )
)</f>
        <v>0</v>
      </c>
      <c r="J916" s="40">
        <f>Bank3[[#This Row],[Money in/ (Money out)]]-Bank3[[#This Row],[GST/HST]]</f>
        <v>0</v>
      </c>
      <c r="L916" s="37">
        <f t="shared" si="29"/>
        <v>0</v>
      </c>
    </row>
    <row r="917" spans="4:12" x14ac:dyDescent="0.2">
      <c r="D917" s="416">
        <f>_xlfn.XLOOKUP(C:C,Table1[for Import to Bank Register dropdown],Table1[for Pivot],0,0,1)</f>
        <v>0</v>
      </c>
      <c r="E917" s="422"/>
      <c r="F917" s="160">
        <f t="shared" si="28"/>
        <v>3333333</v>
      </c>
      <c r="G917" s="394">
        <f>G916+Bank3[[#This Row],[Money in/ (Money out)]]</f>
        <v>0</v>
      </c>
      <c r="I917" s="395">
        <f>IF(OR(C917="150 Directors advances", C917="120 accounts receivable", C917="720.2 Automobile - Insurance", C917="720.3 Automobile - License", C917="870.4 Rent - Insurance", C917="870.6 Rent - Property Tax", C917="870.7 Rent - Homeoffice", C917="870.9 Rent - Water"),
   0,
   IF(Dashboard!$F$5="Quick",
      IF(OR(C917="190 Automobile",C917="200 computer hardware",C917="210 Computer software",C917="220 Quickbooks software",C917="230 Office equipment",C917="240 Office furniture"),
         E917-(E917/(1+Dashboard!$F$4)),
         0
      ),
      IF(C917="750 Business promotion",
         E917-(E917/(1+4.793/100)),
         E917-(E917/(1+Dashboard!$F$4))
      )
   )
)</f>
        <v>0</v>
      </c>
      <c r="J917" s="40">
        <f>Bank3[[#This Row],[Money in/ (Money out)]]-Bank3[[#This Row],[GST/HST]]</f>
        <v>0</v>
      </c>
      <c r="L917" s="37">
        <f t="shared" si="29"/>
        <v>0</v>
      </c>
    </row>
    <row r="918" spans="4:12" x14ac:dyDescent="0.2">
      <c r="D918" s="416">
        <f>_xlfn.XLOOKUP(C:C,Table1[for Import to Bank Register dropdown],Table1[for Pivot],0,0,1)</f>
        <v>0</v>
      </c>
      <c r="E918" s="422"/>
      <c r="F918" s="160">
        <f t="shared" si="28"/>
        <v>3333333</v>
      </c>
      <c r="G918" s="394">
        <f>G917+Bank3[[#This Row],[Money in/ (Money out)]]</f>
        <v>0</v>
      </c>
      <c r="I918" s="395">
        <f>IF(OR(C918="150 Directors advances", C918="120 accounts receivable", C918="720.2 Automobile - Insurance", C918="720.3 Automobile - License", C918="870.4 Rent - Insurance", C918="870.6 Rent - Property Tax", C918="870.7 Rent - Homeoffice", C918="870.9 Rent - Water"),
   0,
   IF(Dashboard!$F$5="Quick",
      IF(OR(C918="190 Automobile",C918="200 computer hardware",C918="210 Computer software",C918="220 Quickbooks software",C918="230 Office equipment",C918="240 Office furniture"),
         E918-(E918/(1+Dashboard!$F$4)),
         0
      ),
      IF(C918="750 Business promotion",
         E918-(E918/(1+4.793/100)),
         E918-(E918/(1+Dashboard!$F$4))
      )
   )
)</f>
        <v>0</v>
      </c>
      <c r="J918" s="40">
        <f>Bank3[[#This Row],[Money in/ (Money out)]]-Bank3[[#This Row],[GST/HST]]</f>
        <v>0</v>
      </c>
      <c r="L918" s="37">
        <f t="shared" si="29"/>
        <v>0</v>
      </c>
    </row>
    <row r="919" spans="4:12" x14ac:dyDescent="0.2">
      <c r="D919" s="416">
        <f>_xlfn.XLOOKUP(C:C,Table1[for Import to Bank Register dropdown],Table1[for Pivot],0,0,1)</f>
        <v>0</v>
      </c>
      <c r="E919" s="422"/>
      <c r="F919" s="160">
        <f t="shared" si="28"/>
        <v>3333333</v>
      </c>
      <c r="G919" s="394">
        <f>G918+Bank3[[#This Row],[Money in/ (Money out)]]</f>
        <v>0</v>
      </c>
      <c r="I919" s="395">
        <f>IF(OR(C919="150 Directors advances", C919="120 accounts receivable", C919="720.2 Automobile - Insurance", C919="720.3 Automobile - License", C919="870.4 Rent - Insurance", C919="870.6 Rent - Property Tax", C919="870.7 Rent - Homeoffice", C919="870.9 Rent - Water"),
   0,
   IF(Dashboard!$F$5="Quick",
      IF(OR(C919="190 Automobile",C919="200 computer hardware",C919="210 Computer software",C919="220 Quickbooks software",C919="230 Office equipment",C919="240 Office furniture"),
         E919-(E919/(1+Dashboard!$F$4)),
         0
      ),
      IF(C919="750 Business promotion",
         E919-(E919/(1+4.793/100)),
         E919-(E919/(1+Dashboard!$F$4))
      )
   )
)</f>
        <v>0</v>
      </c>
      <c r="J919" s="40">
        <f>Bank3[[#This Row],[Money in/ (Money out)]]-Bank3[[#This Row],[GST/HST]]</f>
        <v>0</v>
      </c>
      <c r="L919" s="37">
        <f t="shared" si="29"/>
        <v>0</v>
      </c>
    </row>
    <row r="920" spans="4:12" x14ac:dyDescent="0.2">
      <c r="D920" s="416">
        <f>_xlfn.XLOOKUP(C:C,Table1[for Import to Bank Register dropdown],Table1[for Pivot],0,0,1)</f>
        <v>0</v>
      </c>
      <c r="E920" s="422"/>
      <c r="F920" s="160">
        <f t="shared" si="28"/>
        <v>3333333</v>
      </c>
      <c r="G920" s="394">
        <f>G919+Bank3[[#This Row],[Money in/ (Money out)]]</f>
        <v>0</v>
      </c>
      <c r="I920" s="395">
        <f>IF(OR(C920="150 Directors advances", C920="120 accounts receivable", C920="720.2 Automobile - Insurance", C920="720.3 Automobile - License", C920="870.4 Rent - Insurance", C920="870.6 Rent - Property Tax", C920="870.7 Rent - Homeoffice", C920="870.9 Rent - Water"),
   0,
   IF(Dashboard!$F$5="Quick",
      IF(OR(C920="190 Automobile",C920="200 computer hardware",C920="210 Computer software",C920="220 Quickbooks software",C920="230 Office equipment",C920="240 Office furniture"),
         E920-(E920/(1+Dashboard!$F$4)),
         0
      ),
      IF(C920="750 Business promotion",
         E920-(E920/(1+4.793/100)),
         E920-(E920/(1+Dashboard!$F$4))
      )
   )
)</f>
        <v>0</v>
      </c>
      <c r="J920" s="40">
        <f>Bank3[[#This Row],[Money in/ (Money out)]]-Bank3[[#This Row],[GST/HST]]</f>
        <v>0</v>
      </c>
      <c r="L920" s="37">
        <f t="shared" si="29"/>
        <v>0</v>
      </c>
    </row>
    <row r="921" spans="4:12" x14ac:dyDescent="0.2">
      <c r="D921" s="416">
        <f>_xlfn.XLOOKUP(C:C,Table1[for Import to Bank Register dropdown],Table1[for Pivot],0,0,1)</f>
        <v>0</v>
      </c>
      <c r="E921" s="422"/>
      <c r="F921" s="160">
        <f t="shared" si="28"/>
        <v>3333333</v>
      </c>
      <c r="G921" s="394">
        <f>G920+Bank3[[#This Row],[Money in/ (Money out)]]</f>
        <v>0</v>
      </c>
      <c r="I921" s="395">
        <f>IF(OR(C921="150 Directors advances", C921="120 accounts receivable", C921="720.2 Automobile - Insurance", C921="720.3 Automobile - License", C921="870.4 Rent - Insurance", C921="870.6 Rent - Property Tax", C921="870.7 Rent - Homeoffice", C921="870.9 Rent - Water"),
   0,
   IF(Dashboard!$F$5="Quick",
      IF(OR(C921="190 Automobile",C921="200 computer hardware",C921="210 Computer software",C921="220 Quickbooks software",C921="230 Office equipment",C921="240 Office furniture"),
         E921-(E921/(1+Dashboard!$F$4)),
         0
      ),
      IF(C921="750 Business promotion",
         E921-(E921/(1+4.793/100)),
         E921-(E921/(1+Dashboard!$F$4))
      )
   )
)</f>
        <v>0</v>
      </c>
      <c r="J921" s="40">
        <f>Bank3[[#This Row],[Money in/ (Money out)]]-Bank3[[#This Row],[GST/HST]]</f>
        <v>0</v>
      </c>
      <c r="L921" s="37">
        <f t="shared" si="29"/>
        <v>0</v>
      </c>
    </row>
    <row r="922" spans="4:12" x14ac:dyDescent="0.2">
      <c r="D922" s="416">
        <f>_xlfn.XLOOKUP(C:C,Table1[for Import to Bank Register dropdown],Table1[for Pivot],0,0,1)</f>
        <v>0</v>
      </c>
      <c r="E922" s="422"/>
      <c r="F922" s="160">
        <f t="shared" si="28"/>
        <v>3333333</v>
      </c>
      <c r="G922" s="394">
        <f>G921+Bank3[[#This Row],[Money in/ (Money out)]]</f>
        <v>0</v>
      </c>
      <c r="I922" s="395">
        <f>IF(OR(C922="150 Directors advances", C922="120 accounts receivable", C922="720.2 Automobile - Insurance", C922="720.3 Automobile - License", C922="870.4 Rent - Insurance", C922="870.6 Rent - Property Tax", C922="870.7 Rent - Homeoffice", C922="870.9 Rent - Water"),
   0,
   IF(Dashboard!$F$5="Quick",
      IF(OR(C922="190 Automobile",C922="200 computer hardware",C922="210 Computer software",C922="220 Quickbooks software",C922="230 Office equipment",C922="240 Office furniture"),
         E922-(E922/(1+Dashboard!$F$4)),
         0
      ),
      IF(C922="750 Business promotion",
         E922-(E922/(1+4.793/100)),
         E922-(E922/(1+Dashboard!$F$4))
      )
   )
)</f>
        <v>0</v>
      </c>
      <c r="J922" s="40">
        <f>Bank3[[#This Row],[Money in/ (Money out)]]-Bank3[[#This Row],[GST/HST]]</f>
        <v>0</v>
      </c>
      <c r="L922" s="37">
        <f t="shared" si="29"/>
        <v>0</v>
      </c>
    </row>
    <row r="923" spans="4:12" x14ac:dyDescent="0.2">
      <c r="D923" s="416">
        <f>_xlfn.XLOOKUP(C:C,Table1[for Import to Bank Register dropdown],Table1[for Pivot],0,0,1)</f>
        <v>0</v>
      </c>
      <c r="E923" s="422"/>
      <c r="F923" s="160">
        <f t="shared" si="28"/>
        <v>3333333</v>
      </c>
      <c r="G923" s="394">
        <f>G922+Bank3[[#This Row],[Money in/ (Money out)]]</f>
        <v>0</v>
      </c>
      <c r="I923" s="395">
        <f>IF(OR(C923="150 Directors advances", C923="120 accounts receivable", C923="720.2 Automobile - Insurance", C923="720.3 Automobile - License", C923="870.4 Rent - Insurance", C923="870.6 Rent - Property Tax", C923="870.7 Rent - Homeoffice", C923="870.9 Rent - Water"),
   0,
   IF(Dashboard!$F$5="Quick",
      IF(OR(C923="190 Automobile",C923="200 computer hardware",C923="210 Computer software",C923="220 Quickbooks software",C923="230 Office equipment",C923="240 Office furniture"),
         E923-(E923/(1+Dashboard!$F$4)),
         0
      ),
      IF(C923="750 Business promotion",
         E923-(E923/(1+4.793/100)),
         E923-(E923/(1+Dashboard!$F$4))
      )
   )
)</f>
        <v>0</v>
      </c>
      <c r="J923" s="40">
        <f>Bank3[[#This Row],[Money in/ (Money out)]]-Bank3[[#This Row],[GST/HST]]</f>
        <v>0</v>
      </c>
      <c r="L923" s="37">
        <f t="shared" si="29"/>
        <v>0</v>
      </c>
    </row>
    <row r="924" spans="4:12" x14ac:dyDescent="0.2">
      <c r="D924" s="416">
        <f>_xlfn.XLOOKUP(C:C,Table1[for Import to Bank Register dropdown],Table1[for Pivot],0,0,1)</f>
        <v>0</v>
      </c>
      <c r="E924" s="422"/>
      <c r="F924" s="160">
        <f t="shared" si="28"/>
        <v>3333333</v>
      </c>
      <c r="G924" s="394">
        <f>G923+Bank3[[#This Row],[Money in/ (Money out)]]</f>
        <v>0</v>
      </c>
      <c r="I924" s="395">
        <f>IF(OR(C924="150 Directors advances", C924="120 accounts receivable", C924="720.2 Automobile - Insurance", C924="720.3 Automobile - License", C924="870.4 Rent - Insurance", C924="870.6 Rent - Property Tax", C924="870.7 Rent - Homeoffice", C924="870.9 Rent - Water"),
   0,
   IF(Dashboard!$F$5="Quick",
      IF(OR(C924="190 Automobile",C924="200 computer hardware",C924="210 Computer software",C924="220 Quickbooks software",C924="230 Office equipment",C924="240 Office furniture"),
         E924-(E924/(1+Dashboard!$F$4)),
         0
      ),
      IF(C924="750 Business promotion",
         E924-(E924/(1+4.793/100)),
         E924-(E924/(1+Dashboard!$F$4))
      )
   )
)</f>
        <v>0</v>
      </c>
      <c r="J924" s="40">
        <f>Bank3[[#This Row],[Money in/ (Money out)]]-Bank3[[#This Row],[GST/HST]]</f>
        <v>0</v>
      </c>
      <c r="L924" s="37">
        <f t="shared" si="29"/>
        <v>0</v>
      </c>
    </row>
    <row r="925" spans="4:12" x14ac:dyDescent="0.2">
      <c r="D925" s="416">
        <f>_xlfn.XLOOKUP(C:C,Table1[for Import to Bank Register dropdown],Table1[for Pivot],0,0,1)</f>
        <v>0</v>
      </c>
      <c r="E925" s="422"/>
      <c r="F925" s="160">
        <f t="shared" si="28"/>
        <v>3333333</v>
      </c>
      <c r="G925" s="394">
        <f>G924+Bank3[[#This Row],[Money in/ (Money out)]]</f>
        <v>0</v>
      </c>
      <c r="I925" s="395">
        <f>IF(OR(C925="150 Directors advances", C925="120 accounts receivable", C925="720.2 Automobile - Insurance", C925="720.3 Automobile - License", C925="870.4 Rent - Insurance", C925="870.6 Rent - Property Tax", C925="870.7 Rent - Homeoffice", C925="870.9 Rent - Water"),
   0,
   IF(Dashboard!$F$5="Quick",
      IF(OR(C925="190 Automobile",C925="200 computer hardware",C925="210 Computer software",C925="220 Quickbooks software",C925="230 Office equipment",C925="240 Office furniture"),
         E925-(E925/(1+Dashboard!$F$4)),
         0
      ),
      IF(C925="750 Business promotion",
         E925-(E925/(1+4.793/100)),
         E925-(E925/(1+Dashboard!$F$4))
      )
   )
)</f>
        <v>0</v>
      </c>
      <c r="J925" s="40">
        <f>Bank3[[#This Row],[Money in/ (Money out)]]-Bank3[[#This Row],[GST/HST]]</f>
        <v>0</v>
      </c>
      <c r="L925" s="37">
        <f t="shared" si="29"/>
        <v>0</v>
      </c>
    </row>
    <row r="926" spans="4:12" x14ac:dyDescent="0.2">
      <c r="D926" s="416">
        <f>_xlfn.XLOOKUP(C:C,Table1[for Import to Bank Register dropdown],Table1[for Pivot],0,0,1)</f>
        <v>0</v>
      </c>
      <c r="E926" s="422"/>
      <c r="F926" s="160">
        <f t="shared" si="28"/>
        <v>3333333</v>
      </c>
      <c r="G926" s="394">
        <f>G925+Bank3[[#This Row],[Money in/ (Money out)]]</f>
        <v>0</v>
      </c>
      <c r="I926" s="395">
        <f>IF(OR(C926="150 Directors advances", C926="120 accounts receivable", C926="720.2 Automobile - Insurance", C926="720.3 Automobile - License", C926="870.4 Rent - Insurance", C926="870.6 Rent - Property Tax", C926="870.7 Rent - Homeoffice", C926="870.9 Rent - Water"),
   0,
   IF(Dashboard!$F$5="Quick",
      IF(OR(C926="190 Automobile",C926="200 computer hardware",C926="210 Computer software",C926="220 Quickbooks software",C926="230 Office equipment",C926="240 Office furniture"),
         E926-(E926/(1+Dashboard!$F$4)),
         0
      ),
      IF(C926="750 Business promotion",
         E926-(E926/(1+4.793/100)),
         E926-(E926/(1+Dashboard!$F$4))
      )
   )
)</f>
        <v>0</v>
      </c>
      <c r="J926" s="40">
        <f>Bank3[[#This Row],[Money in/ (Money out)]]-Bank3[[#This Row],[GST/HST]]</f>
        <v>0</v>
      </c>
      <c r="L926" s="37">
        <f t="shared" si="29"/>
        <v>0</v>
      </c>
    </row>
    <row r="927" spans="4:12" x14ac:dyDescent="0.2">
      <c r="D927" s="416">
        <f>_xlfn.XLOOKUP(C:C,Table1[for Import to Bank Register dropdown],Table1[for Pivot],0,0,1)</f>
        <v>0</v>
      </c>
      <c r="E927" s="422"/>
      <c r="F927" s="160">
        <f t="shared" si="28"/>
        <v>3333333</v>
      </c>
      <c r="G927" s="394">
        <f>G926+Bank3[[#This Row],[Money in/ (Money out)]]</f>
        <v>0</v>
      </c>
      <c r="I927" s="395">
        <f>IF(OR(C927="150 Directors advances", C927="120 accounts receivable", C927="720.2 Automobile - Insurance", C927="720.3 Automobile - License", C927="870.4 Rent - Insurance", C927="870.6 Rent - Property Tax", C927="870.7 Rent - Homeoffice", C927="870.9 Rent - Water"),
   0,
   IF(Dashboard!$F$5="Quick",
      IF(OR(C927="190 Automobile",C927="200 computer hardware",C927="210 Computer software",C927="220 Quickbooks software",C927="230 Office equipment",C927="240 Office furniture"),
         E927-(E927/(1+Dashboard!$F$4)),
         0
      ),
      IF(C927="750 Business promotion",
         E927-(E927/(1+4.793/100)),
         E927-(E927/(1+Dashboard!$F$4))
      )
   )
)</f>
        <v>0</v>
      </c>
      <c r="J927" s="40">
        <f>Bank3[[#This Row],[Money in/ (Money out)]]-Bank3[[#This Row],[GST/HST]]</f>
        <v>0</v>
      </c>
      <c r="L927" s="37">
        <f t="shared" si="29"/>
        <v>0</v>
      </c>
    </row>
    <row r="928" spans="4:12" x14ac:dyDescent="0.2">
      <c r="D928" s="416">
        <f>_xlfn.XLOOKUP(C:C,Table1[for Import to Bank Register dropdown],Table1[for Pivot],0,0,1)</f>
        <v>0</v>
      </c>
      <c r="E928" s="422"/>
      <c r="F928" s="160">
        <f t="shared" si="28"/>
        <v>3333333</v>
      </c>
      <c r="G928" s="394">
        <f>G927+Bank3[[#This Row],[Money in/ (Money out)]]</f>
        <v>0</v>
      </c>
      <c r="I928" s="395">
        <f>IF(OR(C928="150 Directors advances", C928="120 accounts receivable", C928="720.2 Automobile - Insurance", C928="720.3 Automobile - License", C928="870.4 Rent - Insurance", C928="870.6 Rent - Property Tax", C928="870.7 Rent - Homeoffice", C928="870.9 Rent - Water"),
   0,
   IF(Dashboard!$F$5="Quick",
      IF(OR(C928="190 Automobile",C928="200 computer hardware",C928="210 Computer software",C928="220 Quickbooks software",C928="230 Office equipment",C928="240 Office furniture"),
         E928-(E928/(1+Dashboard!$F$4)),
         0
      ),
      IF(C928="750 Business promotion",
         E928-(E928/(1+4.793/100)),
         E928-(E928/(1+Dashboard!$F$4))
      )
   )
)</f>
        <v>0</v>
      </c>
      <c r="J928" s="40">
        <f>Bank3[[#This Row],[Money in/ (Money out)]]-Bank3[[#This Row],[GST/HST]]</f>
        <v>0</v>
      </c>
      <c r="L928" s="37">
        <f t="shared" si="29"/>
        <v>0</v>
      </c>
    </row>
    <row r="929" spans="4:12" x14ac:dyDescent="0.2">
      <c r="D929" s="416">
        <f>_xlfn.XLOOKUP(C:C,Table1[for Import to Bank Register dropdown],Table1[for Pivot],0,0,1)</f>
        <v>0</v>
      </c>
      <c r="E929" s="422"/>
      <c r="F929" s="160">
        <f t="shared" si="28"/>
        <v>3333333</v>
      </c>
      <c r="G929" s="394">
        <f>G928+Bank3[[#This Row],[Money in/ (Money out)]]</f>
        <v>0</v>
      </c>
      <c r="I929" s="395">
        <f>IF(OR(C929="150 Directors advances", C929="120 accounts receivable", C929="720.2 Automobile - Insurance", C929="720.3 Automobile - License", C929="870.4 Rent - Insurance", C929="870.6 Rent - Property Tax", C929="870.7 Rent - Homeoffice", C929="870.9 Rent - Water"),
   0,
   IF(Dashboard!$F$5="Quick",
      IF(OR(C929="190 Automobile",C929="200 computer hardware",C929="210 Computer software",C929="220 Quickbooks software",C929="230 Office equipment",C929="240 Office furniture"),
         E929-(E929/(1+Dashboard!$F$4)),
         0
      ),
      IF(C929="750 Business promotion",
         E929-(E929/(1+4.793/100)),
         E929-(E929/(1+Dashboard!$F$4))
      )
   )
)</f>
        <v>0</v>
      </c>
      <c r="J929" s="40">
        <f>Bank3[[#This Row],[Money in/ (Money out)]]-Bank3[[#This Row],[GST/HST]]</f>
        <v>0</v>
      </c>
      <c r="L929" s="37">
        <f t="shared" si="29"/>
        <v>0</v>
      </c>
    </row>
    <row r="930" spans="4:12" x14ac:dyDescent="0.2">
      <c r="D930" s="416">
        <f>_xlfn.XLOOKUP(C:C,Table1[for Import to Bank Register dropdown],Table1[for Pivot],0,0,1)</f>
        <v>0</v>
      </c>
      <c r="E930" s="422"/>
      <c r="F930" s="160">
        <f t="shared" si="28"/>
        <v>3333333</v>
      </c>
      <c r="G930" s="394">
        <f>G929+Bank3[[#This Row],[Money in/ (Money out)]]</f>
        <v>0</v>
      </c>
      <c r="I930" s="395">
        <f>IF(OR(C930="150 Directors advances", C930="120 accounts receivable", C930="720.2 Automobile - Insurance", C930="720.3 Automobile - License", C930="870.4 Rent - Insurance", C930="870.6 Rent - Property Tax", C930="870.7 Rent - Homeoffice", C930="870.9 Rent - Water"),
   0,
   IF(Dashboard!$F$5="Quick",
      IF(OR(C930="190 Automobile",C930="200 computer hardware",C930="210 Computer software",C930="220 Quickbooks software",C930="230 Office equipment",C930="240 Office furniture"),
         E930-(E930/(1+Dashboard!$F$4)),
         0
      ),
      IF(C930="750 Business promotion",
         E930-(E930/(1+4.793/100)),
         E930-(E930/(1+Dashboard!$F$4))
      )
   )
)</f>
        <v>0</v>
      </c>
      <c r="J930" s="40">
        <f>Bank3[[#This Row],[Money in/ (Money out)]]-Bank3[[#This Row],[GST/HST]]</f>
        <v>0</v>
      </c>
      <c r="L930" s="37">
        <f t="shared" si="29"/>
        <v>0</v>
      </c>
    </row>
    <row r="931" spans="4:12" x14ac:dyDescent="0.2">
      <c r="D931" s="416">
        <f>_xlfn.XLOOKUP(C:C,Table1[for Import to Bank Register dropdown],Table1[for Pivot],0,0,1)</f>
        <v>0</v>
      </c>
      <c r="E931" s="422"/>
      <c r="F931" s="160">
        <f t="shared" si="28"/>
        <v>3333333</v>
      </c>
      <c r="G931" s="394">
        <f>G930+Bank3[[#This Row],[Money in/ (Money out)]]</f>
        <v>0</v>
      </c>
      <c r="I931" s="395">
        <f>IF(OR(C931="150 Directors advances", C931="120 accounts receivable", C931="720.2 Automobile - Insurance", C931="720.3 Automobile - License", C931="870.4 Rent - Insurance", C931="870.6 Rent - Property Tax", C931="870.7 Rent - Homeoffice", C931="870.9 Rent - Water"),
   0,
   IF(Dashboard!$F$5="Quick",
      IF(OR(C931="190 Automobile",C931="200 computer hardware",C931="210 Computer software",C931="220 Quickbooks software",C931="230 Office equipment",C931="240 Office furniture"),
         E931-(E931/(1+Dashboard!$F$4)),
         0
      ),
      IF(C931="750 Business promotion",
         E931-(E931/(1+4.793/100)),
         E931-(E931/(1+Dashboard!$F$4))
      )
   )
)</f>
        <v>0</v>
      </c>
      <c r="J931" s="40">
        <f>Bank3[[#This Row],[Money in/ (Money out)]]-Bank3[[#This Row],[GST/HST]]</f>
        <v>0</v>
      </c>
      <c r="L931" s="37">
        <f t="shared" si="29"/>
        <v>0</v>
      </c>
    </row>
    <row r="932" spans="4:12" x14ac:dyDescent="0.2">
      <c r="D932" s="416">
        <f>_xlfn.XLOOKUP(C:C,Table1[for Import to Bank Register dropdown],Table1[for Pivot],0,0,1)</f>
        <v>0</v>
      </c>
      <c r="E932" s="422"/>
      <c r="F932" s="160">
        <f t="shared" si="28"/>
        <v>3333333</v>
      </c>
      <c r="G932" s="394">
        <f>G931+Bank3[[#This Row],[Money in/ (Money out)]]</f>
        <v>0</v>
      </c>
      <c r="I932" s="395">
        <f>IF(OR(C932="150 Directors advances", C932="120 accounts receivable", C932="720.2 Automobile - Insurance", C932="720.3 Automobile - License", C932="870.4 Rent - Insurance", C932="870.6 Rent - Property Tax", C932="870.7 Rent - Homeoffice", C932="870.9 Rent - Water"),
   0,
   IF(Dashboard!$F$5="Quick",
      IF(OR(C932="190 Automobile",C932="200 computer hardware",C932="210 Computer software",C932="220 Quickbooks software",C932="230 Office equipment",C932="240 Office furniture"),
         E932-(E932/(1+Dashboard!$F$4)),
         0
      ),
      IF(C932="750 Business promotion",
         E932-(E932/(1+4.793/100)),
         E932-(E932/(1+Dashboard!$F$4))
      )
   )
)</f>
        <v>0</v>
      </c>
      <c r="J932" s="40">
        <f>Bank3[[#This Row],[Money in/ (Money out)]]-Bank3[[#This Row],[GST/HST]]</f>
        <v>0</v>
      </c>
      <c r="L932" s="37">
        <f t="shared" si="29"/>
        <v>0</v>
      </c>
    </row>
    <row r="933" spans="4:12" x14ac:dyDescent="0.2">
      <c r="D933" s="416">
        <f>_xlfn.XLOOKUP(C:C,Table1[for Import to Bank Register dropdown],Table1[for Pivot],0,0,1)</f>
        <v>0</v>
      </c>
      <c r="E933" s="422"/>
      <c r="F933" s="160">
        <f t="shared" si="28"/>
        <v>3333333</v>
      </c>
      <c r="G933" s="394">
        <f>G932+Bank3[[#This Row],[Money in/ (Money out)]]</f>
        <v>0</v>
      </c>
      <c r="I933" s="395">
        <f>IF(OR(C933="150 Directors advances", C933="120 accounts receivable", C933="720.2 Automobile - Insurance", C933="720.3 Automobile - License", C933="870.4 Rent - Insurance", C933="870.6 Rent - Property Tax", C933="870.7 Rent - Homeoffice", C933="870.9 Rent - Water"),
   0,
   IF(Dashboard!$F$5="Quick",
      IF(OR(C933="190 Automobile",C933="200 computer hardware",C933="210 Computer software",C933="220 Quickbooks software",C933="230 Office equipment",C933="240 Office furniture"),
         E933-(E933/(1+Dashboard!$F$4)),
         0
      ),
      IF(C933="750 Business promotion",
         E933-(E933/(1+4.793/100)),
         E933-(E933/(1+Dashboard!$F$4))
      )
   )
)</f>
        <v>0</v>
      </c>
      <c r="J933" s="40">
        <f>Bank3[[#This Row],[Money in/ (Money out)]]-Bank3[[#This Row],[GST/HST]]</f>
        <v>0</v>
      </c>
      <c r="L933" s="37">
        <f t="shared" si="29"/>
        <v>0</v>
      </c>
    </row>
    <row r="934" spans="4:12" x14ac:dyDescent="0.2">
      <c r="D934" s="416">
        <f>_xlfn.XLOOKUP(C:C,Table1[for Import to Bank Register dropdown],Table1[for Pivot],0,0,1)</f>
        <v>0</v>
      </c>
      <c r="E934" s="422"/>
      <c r="F934" s="160">
        <f t="shared" si="28"/>
        <v>3333333</v>
      </c>
      <c r="G934" s="394">
        <f>G933+Bank3[[#This Row],[Money in/ (Money out)]]</f>
        <v>0</v>
      </c>
      <c r="I934" s="395">
        <f>IF(OR(C934="150 Directors advances", C934="120 accounts receivable", C934="720.2 Automobile - Insurance", C934="720.3 Automobile - License", C934="870.4 Rent - Insurance", C934="870.6 Rent - Property Tax", C934="870.7 Rent - Homeoffice", C934="870.9 Rent - Water"),
   0,
   IF(Dashboard!$F$5="Quick",
      IF(OR(C934="190 Automobile",C934="200 computer hardware",C934="210 Computer software",C934="220 Quickbooks software",C934="230 Office equipment",C934="240 Office furniture"),
         E934-(E934/(1+Dashboard!$F$4)),
         0
      ),
      IF(C934="750 Business promotion",
         E934-(E934/(1+4.793/100)),
         E934-(E934/(1+Dashboard!$F$4))
      )
   )
)</f>
        <v>0</v>
      </c>
      <c r="J934" s="40">
        <f>Bank3[[#This Row],[Money in/ (Money out)]]-Bank3[[#This Row],[GST/HST]]</f>
        <v>0</v>
      </c>
      <c r="L934" s="37">
        <f t="shared" si="29"/>
        <v>0</v>
      </c>
    </row>
    <row r="935" spans="4:12" x14ac:dyDescent="0.2">
      <c r="D935" s="416">
        <f>_xlfn.XLOOKUP(C:C,Table1[for Import to Bank Register dropdown],Table1[for Pivot],0,0,1)</f>
        <v>0</v>
      </c>
      <c r="E935" s="422"/>
      <c r="F935" s="160">
        <f t="shared" si="28"/>
        <v>3333333</v>
      </c>
      <c r="G935" s="394">
        <f>G934+Bank3[[#This Row],[Money in/ (Money out)]]</f>
        <v>0</v>
      </c>
      <c r="I935" s="395">
        <f>IF(OR(C935="150 Directors advances", C935="120 accounts receivable", C935="720.2 Automobile - Insurance", C935="720.3 Automobile - License", C935="870.4 Rent - Insurance", C935="870.6 Rent - Property Tax", C935="870.7 Rent - Homeoffice", C935="870.9 Rent - Water"),
   0,
   IF(Dashboard!$F$5="Quick",
      IF(OR(C935="190 Automobile",C935="200 computer hardware",C935="210 Computer software",C935="220 Quickbooks software",C935="230 Office equipment",C935="240 Office furniture"),
         E935-(E935/(1+Dashboard!$F$4)),
         0
      ),
      IF(C935="750 Business promotion",
         E935-(E935/(1+4.793/100)),
         E935-(E935/(1+Dashboard!$F$4))
      )
   )
)</f>
        <v>0</v>
      </c>
      <c r="J935" s="40">
        <f>Bank3[[#This Row],[Money in/ (Money out)]]-Bank3[[#This Row],[GST/HST]]</f>
        <v>0</v>
      </c>
      <c r="L935" s="37">
        <f t="shared" si="29"/>
        <v>0</v>
      </c>
    </row>
    <row r="936" spans="4:12" x14ac:dyDescent="0.2">
      <c r="D936" s="416">
        <f>_xlfn.XLOOKUP(C:C,Table1[for Import to Bank Register dropdown],Table1[for Pivot],0,0,1)</f>
        <v>0</v>
      </c>
      <c r="E936" s="422"/>
      <c r="F936" s="160">
        <f t="shared" si="28"/>
        <v>3333333</v>
      </c>
      <c r="G936" s="394">
        <f>G935+Bank3[[#This Row],[Money in/ (Money out)]]</f>
        <v>0</v>
      </c>
      <c r="I936" s="395">
        <f>IF(OR(C936="150 Directors advances", C936="120 accounts receivable", C936="720.2 Automobile - Insurance", C936="720.3 Automobile - License", C936="870.4 Rent - Insurance", C936="870.6 Rent - Property Tax", C936="870.7 Rent - Homeoffice", C936="870.9 Rent - Water"),
   0,
   IF(Dashboard!$F$5="Quick",
      IF(OR(C936="190 Automobile",C936="200 computer hardware",C936="210 Computer software",C936="220 Quickbooks software",C936="230 Office equipment",C936="240 Office furniture"),
         E936-(E936/(1+Dashboard!$F$4)),
         0
      ),
      IF(C936="750 Business promotion",
         E936-(E936/(1+4.793/100)),
         E936-(E936/(1+Dashboard!$F$4))
      )
   )
)</f>
        <v>0</v>
      </c>
      <c r="J936" s="40">
        <f>Bank3[[#This Row],[Money in/ (Money out)]]-Bank3[[#This Row],[GST/HST]]</f>
        <v>0</v>
      </c>
      <c r="L936" s="37">
        <f t="shared" si="29"/>
        <v>0</v>
      </c>
    </row>
    <row r="937" spans="4:12" x14ac:dyDescent="0.2">
      <c r="D937" s="416">
        <f>_xlfn.XLOOKUP(C:C,Table1[for Import to Bank Register dropdown],Table1[for Pivot],0,0,1)</f>
        <v>0</v>
      </c>
      <c r="E937" s="422"/>
      <c r="F937" s="160">
        <f t="shared" si="28"/>
        <v>3333333</v>
      </c>
      <c r="G937" s="394">
        <f>G936+Bank3[[#This Row],[Money in/ (Money out)]]</f>
        <v>0</v>
      </c>
      <c r="I937" s="395">
        <f>IF(OR(C937="150 Directors advances", C937="120 accounts receivable", C937="720.2 Automobile - Insurance", C937="720.3 Automobile - License", C937="870.4 Rent - Insurance", C937="870.6 Rent - Property Tax", C937="870.7 Rent - Homeoffice", C937="870.9 Rent - Water"),
   0,
   IF(Dashboard!$F$5="Quick",
      IF(OR(C937="190 Automobile",C937="200 computer hardware",C937="210 Computer software",C937="220 Quickbooks software",C937="230 Office equipment",C937="240 Office furniture"),
         E937-(E937/(1+Dashboard!$F$4)),
         0
      ),
      IF(C937="750 Business promotion",
         E937-(E937/(1+4.793/100)),
         E937-(E937/(1+Dashboard!$F$4))
      )
   )
)</f>
        <v>0</v>
      </c>
      <c r="J937" s="40">
        <f>Bank3[[#This Row],[Money in/ (Money out)]]-Bank3[[#This Row],[GST/HST]]</f>
        <v>0</v>
      </c>
      <c r="L937" s="37">
        <f t="shared" si="29"/>
        <v>0</v>
      </c>
    </row>
    <row r="938" spans="4:12" x14ac:dyDescent="0.2">
      <c r="D938" s="416">
        <f>_xlfn.XLOOKUP(C:C,Table1[for Import to Bank Register dropdown],Table1[for Pivot],0,0,1)</f>
        <v>0</v>
      </c>
      <c r="E938" s="422"/>
      <c r="F938" s="160">
        <f t="shared" si="28"/>
        <v>3333333</v>
      </c>
      <c r="G938" s="394">
        <f>G937+Bank3[[#This Row],[Money in/ (Money out)]]</f>
        <v>0</v>
      </c>
      <c r="I938" s="395">
        <f>IF(OR(C938="150 Directors advances", C938="120 accounts receivable", C938="720.2 Automobile - Insurance", C938="720.3 Automobile - License", C938="870.4 Rent - Insurance", C938="870.6 Rent - Property Tax", C938="870.7 Rent - Homeoffice", C938="870.9 Rent - Water"),
   0,
   IF(Dashboard!$F$5="Quick",
      IF(OR(C938="190 Automobile",C938="200 computer hardware",C938="210 Computer software",C938="220 Quickbooks software",C938="230 Office equipment",C938="240 Office furniture"),
         E938-(E938/(1+Dashboard!$F$4)),
         0
      ),
      IF(C938="750 Business promotion",
         E938-(E938/(1+4.793/100)),
         E938-(E938/(1+Dashboard!$F$4))
      )
   )
)</f>
        <v>0</v>
      </c>
      <c r="J938" s="40">
        <f>Bank3[[#This Row],[Money in/ (Money out)]]-Bank3[[#This Row],[GST/HST]]</f>
        <v>0</v>
      </c>
      <c r="L938" s="37">
        <f t="shared" si="29"/>
        <v>0</v>
      </c>
    </row>
    <row r="939" spans="4:12" x14ac:dyDescent="0.2">
      <c r="D939" s="416">
        <f>_xlfn.XLOOKUP(C:C,Table1[for Import to Bank Register dropdown],Table1[for Pivot],0,0,1)</f>
        <v>0</v>
      </c>
      <c r="E939" s="422"/>
      <c r="F939" s="160">
        <f t="shared" si="28"/>
        <v>3333333</v>
      </c>
      <c r="G939" s="394">
        <f>G938+Bank3[[#This Row],[Money in/ (Money out)]]</f>
        <v>0</v>
      </c>
      <c r="I939" s="395">
        <f>IF(OR(C939="150 Directors advances", C939="120 accounts receivable", C939="720.2 Automobile - Insurance", C939="720.3 Automobile - License", C939="870.4 Rent - Insurance", C939="870.6 Rent - Property Tax", C939="870.7 Rent - Homeoffice", C939="870.9 Rent - Water"),
   0,
   IF(Dashboard!$F$5="Quick",
      IF(OR(C939="190 Automobile",C939="200 computer hardware",C939="210 Computer software",C939="220 Quickbooks software",C939="230 Office equipment",C939="240 Office furniture"),
         E939-(E939/(1+Dashboard!$F$4)),
         0
      ),
      IF(C939="750 Business promotion",
         E939-(E939/(1+4.793/100)),
         E939-(E939/(1+Dashboard!$F$4))
      )
   )
)</f>
        <v>0</v>
      </c>
      <c r="J939" s="40">
        <f>Bank3[[#This Row],[Money in/ (Money out)]]-Bank3[[#This Row],[GST/HST]]</f>
        <v>0</v>
      </c>
      <c r="L939" s="37">
        <f t="shared" si="29"/>
        <v>0</v>
      </c>
    </row>
    <row r="940" spans="4:12" x14ac:dyDescent="0.2">
      <c r="D940" s="416">
        <f>_xlfn.XLOOKUP(C:C,Table1[for Import to Bank Register dropdown],Table1[for Pivot],0,0,1)</f>
        <v>0</v>
      </c>
      <c r="E940" s="422"/>
      <c r="F940" s="160">
        <f t="shared" si="28"/>
        <v>3333333</v>
      </c>
      <c r="G940" s="394">
        <f>G939+Bank3[[#This Row],[Money in/ (Money out)]]</f>
        <v>0</v>
      </c>
      <c r="I940" s="395">
        <f>IF(OR(C940="150 Directors advances", C940="120 accounts receivable", C940="720.2 Automobile - Insurance", C940="720.3 Automobile - License", C940="870.4 Rent - Insurance", C940="870.6 Rent - Property Tax", C940="870.7 Rent - Homeoffice", C940="870.9 Rent - Water"),
   0,
   IF(Dashboard!$F$5="Quick",
      IF(OR(C940="190 Automobile",C940="200 computer hardware",C940="210 Computer software",C940="220 Quickbooks software",C940="230 Office equipment",C940="240 Office furniture"),
         E940-(E940/(1+Dashboard!$F$4)),
         0
      ),
      IF(C940="750 Business promotion",
         E940-(E940/(1+4.793/100)),
         E940-(E940/(1+Dashboard!$F$4))
      )
   )
)</f>
        <v>0</v>
      </c>
      <c r="J940" s="40">
        <f>Bank3[[#This Row],[Money in/ (Money out)]]-Bank3[[#This Row],[GST/HST]]</f>
        <v>0</v>
      </c>
      <c r="L940" s="37">
        <f t="shared" si="29"/>
        <v>0</v>
      </c>
    </row>
    <row r="941" spans="4:12" x14ac:dyDescent="0.2">
      <c r="D941" s="416">
        <f>_xlfn.XLOOKUP(C:C,Table1[for Import to Bank Register dropdown],Table1[for Pivot],0,0,1)</f>
        <v>0</v>
      </c>
      <c r="E941" s="422"/>
      <c r="F941" s="160">
        <f t="shared" si="28"/>
        <v>3333333</v>
      </c>
      <c r="G941" s="394">
        <f>G940+Bank3[[#This Row],[Money in/ (Money out)]]</f>
        <v>0</v>
      </c>
      <c r="I941" s="395">
        <f>IF(OR(C941="150 Directors advances", C941="120 accounts receivable", C941="720.2 Automobile - Insurance", C941="720.3 Automobile - License", C941="870.4 Rent - Insurance", C941="870.6 Rent - Property Tax", C941="870.7 Rent - Homeoffice", C941="870.9 Rent - Water"),
   0,
   IF(Dashboard!$F$5="Quick",
      IF(OR(C941="190 Automobile",C941="200 computer hardware",C941="210 Computer software",C941="220 Quickbooks software",C941="230 Office equipment",C941="240 Office furniture"),
         E941-(E941/(1+Dashboard!$F$4)),
         0
      ),
      IF(C941="750 Business promotion",
         E941-(E941/(1+4.793/100)),
         E941-(E941/(1+Dashboard!$F$4))
      )
   )
)</f>
        <v>0</v>
      </c>
      <c r="J941" s="40">
        <f>Bank3[[#This Row],[Money in/ (Money out)]]-Bank3[[#This Row],[GST/HST]]</f>
        <v>0</v>
      </c>
      <c r="L941" s="37">
        <f t="shared" si="29"/>
        <v>0</v>
      </c>
    </row>
    <row r="942" spans="4:12" x14ac:dyDescent="0.2">
      <c r="D942" s="416">
        <f>_xlfn.XLOOKUP(C:C,Table1[for Import to Bank Register dropdown],Table1[for Pivot],0,0,1)</f>
        <v>0</v>
      </c>
      <c r="E942" s="422"/>
      <c r="F942" s="160">
        <f t="shared" si="28"/>
        <v>3333333</v>
      </c>
      <c r="G942" s="394">
        <f>G941+Bank3[[#This Row],[Money in/ (Money out)]]</f>
        <v>0</v>
      </c>
      <c r="I942" s="395">
        <f>IF(OR(C942="150 Directors advances", C942="120 accounts receivable", C942="720.2 Automobile - Insurance", C942="720.3 Automobile - License", C942="870.4 Rent - Insurance", C942="870.6 Rent - Property Tax", C942="870.7 Rent - Homeoffice", C942="870.9 Rent - Water"),
   0,
   IF(Dashboard!$F$5="Quick",
      IF(OR(C942="190 Automobile",C942="200 computer hardware",C942="210 Computer software",C942="220 Quickbooks software",C942="230 Office equipment",C942="240 Office furniture"),
         E942-(E942/(1+Dashboard!$F$4)),
         0
      ),
      IF(C942="750 Business promotion",
         E942-(E942/(1+4.793/100)),
         E942-(E942/(1+Dashboard!$F$4))
      )
   )
)</f>
        <v>0</v>
      </c>
      <c r="J942" s="40">
        <f>Bank3[[#This Row],[Money in/ (Money out)]]-Bank3[[#This Row],[GST/HST]]</f>
        <v>0</v>
      </c>
      <c r="L942" s="37">
        <f t="shared" si="29"/>
        <v>0</v>
      </c>
    </row>
    <row r="943" spans="4:12" x14ac:dyDescent="0.2">
      <c r="D943" s="416">
        <f>_xlfn.XLOOKUP(C:C,Table1[for Import to Bank Register dropdown],Table1[for Pivot],0,0,1)</f>
        <v>0</v>
      </c>
      <c r="E943" s="422"/>
      <c r="F943" s="160">
        <f t="shared" si="28"/>
        <v>3333333</v>
      </c>
      <c r="G943" s="394">
        <f>G942+Bank3[[#This Row],[Money in/ (Money out)]]</f>
        <v>0</v>
      </c>
      <c r="I943" s="395">
        <f>IF(OR(C943="150 Directors advances", C943="120 accounts receivable", C943="720.2 Automobile - Insurance", C943="720.3 Automobile - License", C943="870.4 Rent - Insurance", C943="870.6 Rent - Property Tax", C943="870.7 Rent - Homeoffice", C943="870.9 Rent - Water"),
   0,
   IF(Dashboard!$F$5="Quick",
      IF(OR(C943="190 Automobile",C943="200 computer hardware",C943="210 Computer software",C943="220 Quickbooks software",C943="230 Office equipment",C943="240 Office furniture"),
         E943-(E943/(1+Dashboard!$F$4)),
         0
      ),
      IF(C943="750 Business promotion",
         E943-(E943/(1+4.793/100)),
         E943-(E943/(1+Dashboard!$F$4))
      )
   )
)</f>
        <v>0</v>
      </c>
      <c r="J943" s="40">
        <f>Bank3[[#This Row],[Money in/ (Money out)]]-Bank3[[#This Row],[GST/HST]]</f>
        <v>0</v>
      </c>
      <c r="L943" s="37">
        <f t="shared" si="29"/>
        <v>0</v>
      </c>
    </row>
    <row r="944" spans="4:12" x14ac:dyDescent="0.2">
      <c r="D944" s="416">
        <f>_xlfn.XLOOKUP(C:C,Table1[for Import to Bank Register dropdown],Table1[for Pivot],0,0,1)</f>
        <v>0</v>
      </c>
      <c r="E944" s="422"/>
      <c r="F944" s="160">
        <f t="shared" si="28"/>
        <v>3333333</v>
      </c>
      <c r="G944" s="394">
        <f>G943+Bank3[[#This Row],[Money in/ (Money out)]]</f>
        <v>0</v>
      </c>
      <c r="I944" s="395">
        <f>IF(OR(C944="150 Directors advances", C944="120 accounts receivable", C944="720.2 Automobile - Insurance", C944="720.3 Automobile - License", C944="870.4 Rent - Insurance", C944="870.6 Rent - Property Tax", C944="870.7 Rent - Homeoffice", C944="870.9 Rent - Water"),
   0,
   IF(Dashboard!$F$5="Quick",
      IF(OR(C944="190 Automobile",C944="200 computer hardware",C944="210 Computer software",C944="220 Quickbooks software",C944="230 Office equipment",C944="240 Office furniture"),
         E944-(E944/(1+Dashboard!$F$4)),
         0
      ),
      IF(C944="750 Business promotion",
         E944-(E944/(1+4.793/100)),
         E944-(E944/(1+Dashboard!$F$4))
      )
   )
)</f>
        <v>0</v>
      </c>
      <c r="J944" s="40">
        <f>Bank3[[#This Row],[Money in/ (Money out)]]-Bank3[[#This Row],[GST/HST]]</f>
        <v>0</v>
      </c>
      <c r="L944" s="37">
        <f t="shared" si="29"/>
        <v>0</v>
      </c>
    </row>
    <row r="945" spans="4:12" x14ac:dyDescent="0.2">
      <c r="D945" s="416">
        <f>_xlfn.XLOOKUP(C:C,Table1[for Import to Bank Register dropdown],Table1[for Pivot],0,0,1)</f>
        <v>0</v>
      </c>
      <c r="E945" s="422"/>
      <c r="F945" s="160">
        <f t="shared" si="28"/>
        <v>3333333</v>
      </c>
      <c r="G945" s="394">
        <f>G944+Bank3[[#This Row],[Money in/ (Money out)]]</f>
        <v>0</v>
      </c>
      <c r="I945" s="395">
        <f>IF(OR(C945="150 Directors advances", C945="120 accounts receivable", C945="720.2 Automobile - Insurance", C945="720.3 Automobile - License", C945="870.4 Rent - Insurance", C945="870.6 Rent - Property Tax", C945="870.7 Rent - Homeoffice", C945="870.9 Rent - Water"),
   0,
   IF(Dashboard!$F$5="Quick",
      IF(OR(C945="190 Automobile",C945="200 computer hardware",C945="210 Computer software",C945="220 Quickbooks software",C945="230 Office equipment",C945="240 Office furniture"),
         E945-(E945/(1+Dashboard!$F$4)),
         0
      ),
      IF(C945="750 Business promotion",
         E945-(E945/(1+4.793/100)),
         E945-(E945/(1+Dashboard!$F$4))
      )
   )
)</f>
        <v>0</v>
      </c>
      <c r="J945" s="40">
        <f>Bank3[[#This Row],[Money in/ (Money out)]]-Bank3[[#This Row],[GST/HST]]</f>
        <v>0</v>
      </c>
      <c r="L945" s="37">
        <f t="shared" si="29"/>
        <v>0</v>
      </c>
    </row>
    <row r="946" spans="4:12" x14ac:dyDescent="0.2">
      <c r="D946" s="416">
        <f>_xlfn.XLOOKUP(C:C,Table1[for Import to Bank Register dropdown],Table1[for Pivot],0,0,1)</f>
        <v>0</v>
      </c>
      <c r="E946" s="422"/>
      <c r="F946" s="160">
        <f t="shared" si="28"/>
        <v>3333333</v>
      </c>
      <c r="G946" s="394">
        <f>G945+Bank3[[#This Row],[Money in/ (Money out)]]</f>
        <v>0</v>
      </c>
      <c r="I946" s="395">
        <f>IF(OR(C946="150 Directors advances", C946="120 accounts receivable", C946="720.2 Automobile - Insurance", C946="720.3 Automobile - License", C946="870.4 Rent - Insurance", C946="870.6 Rent - Property Tax", C946="870.7 Rent - Homeoffice", C946="870.9 Rent - Water"),
   0,
   IF(Dashboard!$F$5="Quick",
      IF(OR(C946="190 Automobile",C946="200 computer hardware",C946="210 Computer software",C946="220 Quickbooks software",C946="230 Office equipment",C946="240 Office furniture"),
         E946-(E946/(1+Dashboard!$F$4)),
         0
      ),
      IF(C946="750 Business promotion",
         E946-(E946/(1+4.793/100)),
         E946-(E946/(1+Dashboard!$F$4))
      )
   )
)</f>
        <v>0</v>
      </c>
      <c r="J946" s="40">
        <f>Bank3[[#This Row],[Money in/ (Money out)]]-Bank3[[#This Row],[GST/HST]]</f>
        <v>0</v>
      </c>
      <c r="L946" s="37">
        <f t="shared" si="29"/>
        <v>0</v>
      </c>
    </row>
    <row r="947" spans="4:12" x14ac:dyDescent="0.2">
      <c r="D947" s="416">
        <f>_xlfn.XLOOKUP(C:C,Table1[for Import to Bank Register dropdown],Table1[for Pivot],0,0,1)</f>
        <v>0</v>
      </c>
      <c r="E947" s="422"/>
      <c r="F947" s="160">
        <f t="shared" si="28"/>
        <v>3333333</v>
      </c>
      <c r="G947" s="394">
        <f>G946+Bank3[[#This Row],[Money in/ (Money out)]]</f>
        <v>0</v>
      </c>
      <c r="I947" s="395">
        <f>IF(OR(C947="150 Directors advances", C947="120 accounts receivable", C947="720.2 Automobile - Insurance", C947="720.3 Automobile - License", C947="870.4 Rent - Insurance", C947="870.6 Rent - Property Tax", C947="870.7 Rent - Homeoffice", C947="870.9 Rent - Water"),
   0,
   IF(Dashboard!$F$5="Quick",
      IF(OR(C947="190 Automobile",C947="200 computer hardware",C947="210 Computer software",C947="220 Quickbooks software",C947="230 Office equipment",C947="240 Office furniture"),
         E947-(E947/(1+Dashboard!$F$4)),
         0
      ),
      IF(C947="750 Business promotion",
         E947-(E947/(1+4.793/100)),
         E947-(E947/(1+Dashboard!$F$4))
      )
   )
)</f>
        <v>0</v>
      </c>
      <c r="J947" s="40">
        <f>Bank3[[#This Row],[Money in/ (Money out)]]-Bank3[[#This Row],[GST/HST]]</f>
        <v>0</v>
      </c>
      <c r="L947" s="37">
        <f t="shared" si="29"/>
        <v>0</v>
      </c>
    </row>
    <row r="948" spans="4:12" x14ac:dyDescent="0.2">
      <c r="D948" s="416">
        <f>_xlfn.XLOOKUP(C:C,Table1[for Import to Bank Register dropdown],Table1[for Pivot],0,0,1)</f>
        <v>0</v>
      </c>
      <c r="E948" s="422"/>
      <c r="F948" s="160">
        <f t="shared" si="28"/>
        <v>3333333</v>
      </c>
      <c r="G948" s="394">
        <f>G947+Bank3[[#This Row],[Money in/ (Money out)]]</f>
        <v>0</v>
      </c>
      <c r="I948" s="395">
        <f>IF(OR(C948="150 Directors advances", C948="120 accounts receivable", C948="720.2 Automobile - Insurance", C948="720.3 Automobile - License", C948="870.4 Rent - Insurance", C948="870.6 Rent - Property Tax", C948="870.7 Rent - Homeoffice", C948="870.9 Rent - Water"),
   0,
   IF(Dashboard!$F$5="Quick",
      IF(OR(C948="190 Automobile",C948="200 computer hardware",C948="210 Computer software",C948="220 Quickbooks software",C948="230 Office equipment",C948="240 Office furniture"),
         E948-(E948/(1+Dashboard!$F$4)),
         0
      ),
      IF(C948="750 Business promotion",
         E948-(E948/(1+4.793/100)),
         E948-(E948/(1+Dashboard!$F$4))
      )
   )
)</f>
        <v>0</v>
      </c>
      <c r="J948" s="40">
        <f>Bank3[[#This Row],[Money in/ (Money out)]]-Bank3[[#This Row],[GST/HST]]</f>
        <v>0</v>
      </c>
      <c r="L948" s="37">
        <f t="shared" si="29"/>
        <v>0</v>
      </c>
    </row>
    <row r="949" spans="4:12" x14ac:dyDescent="0.2">
      <c r="D949" s="416">
        <f>_xlfn.XLOOKUP(C:C,Table1[for Import to Bank Register dropdown],Table1[for Pivot],0,0,1)</f>
        <v>0</v>
      </c>
      <c r="E949" s="422"/>
      <c r="F949" s="160">
        <f t="shared" si="28"/>
        <v>3333333</v>
      </c>
      <c r="G949" s="394">
        <f>G948+Bank3[[#This Row],[Money in/ (Money out)]]</f>
        <v>0</v>
      </c>
      <c r="I949" s="395">
        <f>IF(OR(C949="150 Directors advances", C949="120 accounts receivable", C949="720.2 Automobile - Insurance", C949="720.3 Automobile - License", C949="870.4 Rent - Insurance", C949="870.6 Rent - Property Tax", C949="870.7 Rent - Homeoffice", C949="870.9 Rent - Water"),
   0,
   IF(Dashboard!$F$5="Quick",
      IF(OR(C949="190 Automobile",C949="200 computer hardware",C949="210 Computer software",C949="220 Quickbooks software",C949="230 Office equipment",C949="240 Office furniture"),
         E949-(E949/(1+Dashboard!$F$4)),
         0
      ),
      IF(C949="750 Business promotion",
         E949-(E949/(1+4.793/100)),
         E949-(E949/(1+Dashboard!$F$4))
      )
   )
)</f>
        <v>0</v>
      </c>
      <c r="J949" s="40">
        <f>Bank3[[#This Row],[Money in/ (Money out)]]-Bank3[[#This Row],[GST/HST]]</f>
        <v>0</v>
      </c>
      <c r="L949" s="37">
        <f t="shared" si="29"/>
        <v>0</v>
      </c>
    </row>
    <row r="950" spans="4:12" x14ac:dyDescent="0.2">
      <c r="D950" s="416">
        <f>_xlfn.XLOOKUP(C:C,Table1[for Import to Bank Register dropdown],Table1[for Pivot],0,0,1)</f>
        <v>0</v>
      </c>
      <c r="E950" s="422"/>
      <c r="F950" s="160">
        <f t="shared" si="28"/>
        <v>3333333</v>
      </c>
      <c r="G950" s="394">
        <f>G949+Bank3[[#This Row],[Money in/ (Money out)]]</f>
        <v>0</v>
      </c>
      <c r="I950" s="395">
        <f>IF(OR(C950="150 Directors advances", C950="120 accounts receivable", C950="720.2 Automobile - Insurance", C950="720.3 Automobile - License", C950="870.4 Rent - Insurance", C950="870.6 Rent - Property Tax", C950="870.7 Rent - Homeoffice", C950="870.9 Rent - Water"),
   0,
   IF(Dashboard!$F$5="Quick",
      IF(OR(C950="190 Automobile",C950="200 computer hardware",C950="210 Computer software",C950="220 Quickbooks software",C950="230 Office equipment",C950="240 Office furniture"),
         E950-(E950/(1+Dashboard!$F$4)),
         0
      ),
      IF(C950="750 Business promotion",
         E950-(E950/(1+4.793/100)),
         E950-(E950/(1+Dashboard!$F$4))
      )
   )
)</f>
        <v>0</v>
      </c>
      <c r="J950" s="40">
        <f>Bank3[[#This Row],[Money in/ (Money out)]]-Bank3[[#This Row],[GST/HST]]</f>
        <v>0</v>
      </c>
      <c r="L950" s="37">
        <f t="shared" si="29"/>
        <v>0</v>
      </c>
    </row>
    <row r="951" spans="4:12" x14ac:dyDescent="0.2">
      <c r="D951" s="416">
        <f>_xlfn.XLOOKUP(C:C,Table1[for Import to Bank Register dropdown],Table1[for Pivot],0,0,1)</f>
        <v>0</v>
      </c>
      <c r="E951" s="422"/>
      <c r="F951" s="160">
        <f t="shared" si="28"/>
        <v>3333333</v>
      </c>
      <c r="G951" s="394">
        <f>G950+Bank3[[#This Row],[Money in/ (Money out)]]</f>
        <v>0</v>
      </c>
      <c r="I951" s="395">
        <f>IF(OR(C951="150 Directors advances", C951="120 accounts receivable", C951="720.2 Automobile - Insurance", C951="720.3 Automobile - License", C951="870.4 Rent - Insurance", C951="870.6 Rent - Property Tax", C951="870.7 Rent - Homeoffice", C951="870.9 Rent - Water"),
   0,
   IF(Dashboard!$F$5="Quick",
      IF(OR(C951="190 Automobile",C951="200 computer hardware",C951="210 Computer software",C951="220 Quickbooks software",C951="230 Office equipment",C951="240 Office furniture"),
         E951-(E951/(1+Dashboard!$F$4)),
         0
      ),
      IF(C951="750 Business promotion",
         E951-(E951/(1+4.793/100)),
         E951-(E951/(1+Dashboard!$F$4))
      )
   )
)</f>
        <v>0</v>
      </c>
      <c r="J951" s="40">
        <f>Bank3[[#This Row],[Money in/ (Money out)]]-Bank3[[#This Row],[GST/HST]]</f>
        <v>0</v>
      </c>
      <c r="L951" s="37">
        <f t="shared" si="29"/>
        <v>0</v>
      </c>
    </row>
    <row r="952" spans="4:12" x14ac:dyDescent="0.2">
      <c r="D952" s="416">
        <f>_xlfn.XLOOKUP(C:C,Table1[for Import to Bank Register dropdown],Table1[for Pivot],0,0,1)</f>
        <v>0</v>
      </c>
      <c r="E952" s="422"/>
      <c r="F952" s="160">
        <f t="shared" si="28"/>
        <v>3333333</v>
      </c>
      <c r="G952" s="394">
        <f>G951+Bank3[[#This Row],[Money in/ (Money out)]]</f>
        <v>0</v>
      </c>
      <c r="I952" s="395">
        <f>IF(OR(C952="150 Directors advances", C952="120 accounts receivable", C952="720.2 Automobile - Insurance", C952="720.3 Automobile - License", C952="870.4 Rent - Insurance", C952="870.6 Rent - Property Tax", C952="870.7 Rent - Homeoffice", C952="870.9 Rent - Water"),
   0,
   IF(Dashboard!$F$5="Quick",
      IF(OR(C952="190 Automobile",C952="200 computer hardware",C952="210 Computer software",C952="220 Quickbooks software",C952="230 Office equipment",C952="240 Office furniture"),
         E952-(E952/(1+Dashboard!$F$4)),
         0
      ),
      IF(C952="750 Business promotion",
         E952-(E952/(1+4.793/100)),
         E952-(E952/(1+Dashboard!$F$4))
      )
   )
)</f>
        <v>0</v>
      </c>
      <c r="J952" s="40">
        <f>Bank3[[#This Row],[Money in/ (Money out)]]-Bank3[[#This Row],[GST/HST]]</f>
        <v>0</v>
      </c>
      <c r="L952" s="37">
        <f t="shared" si="29"/>
        <v>0</v>
      </c>
    </row>
    <row r="953" spans="4:12" x14ac:dyDescent="0.2">
      <c r="D953" s="416">
        <f>_xlfn.XLOOKUP(C:C,Table1[for Import to Bank Register dropdown],Table1[for Pivot],0,0,1)</f>
        <v>0</v>
      </c>
      <c r="E953" s="422"/>
      <c r="F953" s="160">
        <f t="shared" si="28"/>
        <v>3333333</v>
      </c>
      <c r="G953" s="394">
        <f>G952+Bank3[[#This Row],[Money in/ (Money out)]]</f>
        <v>0</v>
      </c>
      <c r="I953" s="395">
        <f>IF(OR(C953="150 Directors advances", C953="120 accounts receivable", C953="720.2 Automobile - Insurance", C953="720.3 Automobile - License", C953="870.4 Rent - Insurance", C953="870.6 Rent - Property Tax", C953="870.7 Rent - Homeoffice", C953="870.9 Rent - Water"),
   0,
   IF(Dashboard!$F$5="Quick",
      IF(OR(C953="190 Automobile",C953="200 computer hardware",C953="210 Computer software",C953="220 Quickbooks software",C953="230 Office equipment",C953="240 Office furniture"),
         E953-(E953/(1+Dashboard!$F$4)),
         0
      ),
      IF(C953="750 Business promotion",
         E953-(E953/(1+4.793/100)),
         E953-(E953/(1+Dashboard!$F$4))
      )
   )
)</f>
        <v>0</v>
      </c>
      <c r="J953" s="40">
        <f>Bank3[[#This Row],[Money in/ (Money out)]]-Bank3[[#This Row],[GST/HST]]</f>
        <v>0</v>
      </c>
      <c r="L953" s="37">
        <f t="shared" si="29"/>
        <v>0</v>
      </c>
    </row>
    <row r="954" spans="4:12" x14ac:dyDescent="0.2">
      <c r="D954" s="416">
        <f>_xlfn.XLOOKUP(C:C,Table1[for Import to Bank Register dropdown],Table1[for Pivot],0,0,1)</f>
        <v>0</v>
      </c>
      <c r="E954" s="422"/>
      <c r="F954" s="160">
        <f t="shared" si="28"/>
        <v>3333333</v>
      </c>
      <c r="G954" s="394">
        <f>G953+Bank3[[#This Row],[Money in/ (Money out)]]</f>
        <v>0</v>
      </c>
      <c r="I954" s="395">
        <f>IF(OR(C954="150 Directors advances", C954="120 accounts receivable", C954="720.2 Automobile - Insurance", C954="720.3 Automobile - License", C954="870.4 Rent - Insurance", C954="870.6 Rent - Property Tax", C954="870.7 Rent - Homeoffice", C954="870.9 Rent - Water"),
   0,
   IF(Dashboard!$F$5="Quick",
      IF(OR(C954="190 Automobile",C954="200 computer hardware",C954="210 Computer software",C954="220 Quickbooks software",C954="230 Office equipment",C954="240 Office furniture"),
         E954-(E954/(1+Dashboard!$F$4)),
         0
      ),
      IF(C954="750 Business promotion",
         E954-(E954/(1+4.793/100)),
         E954-(E954/(1+Dashboard!$F$4))
      )
   )
)</f>
        <v>0</v>
      </c>
      <c r="J954" s="40">
        <f>Bank3[[#This Row],[Money in/ (Money out)]]-Bank3[[#This Row],[GST/HST]]</f>
        <v>0</v>
      </c>
      <c r="L954" s="37">
        <f t="shared" si="29"/>
        <v>0</v>
      </c>
    </row>
    <row r="955" spans="4:12" x14ac:dyDescent="0.2">
      <c r="D955" s="416">
        <f>_xlfn.XLOOKUP(C:C,Table1[for Import to Bank Register dropdown],Table1[for Pivot],0,0,1)</f>
        <v>0</v>
      </c>
      <c r="E955" s="422"/>
      <c r="F955" s="160">
        <f t="shared" si="28"/>
        <v>3333333</v>
      </c>
      <c r="G955" s="394">
        <f>G954+Bank3[[#This Row],[Money in/ (Money out)]]</f>
        <v>0</v>
      </c>
      <c r="I955" s="395">
        <f>IF(OR(C955="150 Directors advances", C955="120 accounts receivable", C955="720.2 Automobile - Insurance", C955="720.3 Automobile - License", C955="870.4 Rent - Insurance", C955="870.6 Rent - Property Tax", C955="870.7 Rent - Homeoffice", C955="870.9 Rent - Water"),
   0,
   IF(Dashboard!$F$5="Quick",
      IF(OR(C955="190 Automobile",C955="200 computer hardware",C955="210 Computer software",C955="220 Quickbooks software",C955="230 Office equipment",C955="240 Office furniture"),
         E955-(E955/(1+Dashboard!$F$4)),
         0
      ),
      IF(C955="750 Business promotion",
         E955-(E955/(1+4.793/100)),
         E955-(E955/(1+Dashboard!$F$4))
      )
   )
)</f>
        <v>0</v>
      </c>
      <c r="J955" s="40">
        <f>Bank3[[#This Row],[Money in/ (Money out)]]-Bank3[[#This Row],[GST/HST]]</f>
        <v>0</v>
      </c>
      <c r="L955" s="37">
        <f t="shared" si="29"/>
        <v>0</v>
      </c>
    </row>
    <row r="956" spans="4:12" x14ac:dyDescent="0.2">
      <c r="D956" s="416">
        <f>_xlfn.XLOOKUP(C:C,Table1[for Import to Bank Register dropdown],Table1[for Pivot],0,0,1)</f>
        <v>0</v>
      </c>
      <c r="E956" s="422"/>
      <c r="F956" s="160">
        <f t="shared" si="28"/>
        <v>3333333</v>
      </c>
      <c r="G956" s="394">
        <f>G955+Bank3[[#This Row],[Money in/ (Money out)]]</f>
        <v>0</v>
      </c>
      <c r="I956" s="395">
        <f>IF(OR(C956="150 Directors advances", C956="120 accounts receivable", C956="720.2 Automobile - Insurance", C956="720.3 Automobile - License", C956="870.4 Rent - Insurance", C956="870.6 Rent - Property Tax", C956="870.7 Rent - Homeoffice", C956="870.9 Rent - Water"),
   0,
   IF(Dashboard!$F$5="Quick",
      IF(OR(C956="190 Automobile",C956="200 computer hardware",C956="210 Computer software",C956="220 Quickbooks software",C956="230 Office equipment",C956="240 Office furniture"),
         E956-(E956/(1+Dashboard!$F$4)),
         0
      ),
      IF(C956="750 Business promotion",
         E956-(E956/(1+4.793/100)),
         E956-(E956/(1+Dashboard!$F$4))
      )
   )
)</f>
        <v>0</v>
      </c>
      <c r="J956" s="40">
        <f>Bank3[[#This Row],[Money in/ (Money out)]]-Bank3[[#This Row],[GST/HST]]</f>
        <v>0</v>
      </c>
      <c r="L956" s="37">
        <f t="shared" si="29"/>
        <v>0</v>
      </c>
    </row>
    <row r="957" spans="4:12" x14ac:dyDescent="0.2">
      <c r="D957" s="416">
        <f>_xlfn.XLOOKUP(C:C,Table1[for Import to Bank Register dropdown],Table1[for Pivot],0,0,1)</f>
        <v>0</v>
      </c>
      <c r="E957" s="422"/>
      <c r="F957" s="160">
        <f t="shared" si="28"/>
        <v>3333333</v>
      </c>
      <c r="G957" s="394">
        <f>G956+Bank3[[#This Row],[Money in/ (Money out)]]</f>
        <v>0</v>
      </c>
      <c r="I957" s="395">
        <f>IF(OR(C957="150 Directors advances", C957="120 accounts receivable", C957="720.2 Automobile - Insurance", C957="720.3 Automobile - License", C957="870.4 Rent - Insurance", C957="870.6 Rent - Property Tax", C957="870.7 Rent - Homeoffice", C957="870.9 Rent - Water"),
   0,
   IF(Dashboard!$F$5="Quick",
      IF(OR(C957="190 Automobile",C957="200 computer hardware",C957="210 Computer software",C957="220 Quickbooks software",C957="230 Office equipment",C957="240 Office furniture"),
         E957-(E957/(1+Dashboard!$F$4)),
         0
      ),
      IF(C957="750 Business promotion",
         E957-(E957/(1+4.793/100)),
         E957-(E957/(1+Dashboard!$F$4))
      )
   )
)</f>
        <v>0</v>
      </c>
      <c r="J957" s="40">
        <f>Bank3[[#This Row],[Money in/ (Money out)]]-Bank3[[#This Row],[GST/HST]]</f>
        <v>0</v>
      </c>
      <c r="L957" s="37">
        <f t="shared" si="29"/>
        <v>0</v>
      </c>
    </row>
    <row r="958" spans="4:12" x14ac:dyDescent="0.2">
      <c r="D958" s="416">
        <f>_xlfn.XLOOKUP(C:C,Table1[for Import to Bank Register dropdown],Table1[for Pivot],0,0,1)</f>
        <v>0</v>
      </c>
      <c r="E958" s="422"/>
      <c r="F958" s="160">
        <f t="shared" si="28"/>
        <v>3333333</v>
      </c>
      <c r="G958" s="394">
        <f>G957+Bank3[[#This Row],[Money in/ (Money out)]]</f>
        <v>0</v>
      </c>
      <c r="I958" s="395">
        <f>IF(OR(C958="150 Directors advances", C958="120 accounts receivable", C958="720.2 Automobile - Insurance", C958="720.3 Automobile - License", C958="870.4 Rent - Insurance", C958="870.6 Rent - Property Tax", C958="870.7 Rent - Homeoffice", C958="870.9 Rent - Water"),
   0,
   IF(Dashboard!$F$5="Quick",
      IF(OR(C958="190 Automobile",C958="200 computer hardware",C958="210 Computer software",C958="220 Quickbooks software",C958="230 Office equipment",C958="240 Office furniture"),
         E958-(E958/(1+Dashboard!$F$4)),
         0
      ),
      IF(C958="750 Business promotion",
         E958-(E958/(1+4.793/100)),
         E958-(E958/(1+Dashboard!$F$4))
      )
   )
)</f>
        <v>0</v>
      </c>
      <c r="J958" s="40">
        <f>Bank3[[#This Row],[Money in/ (Money out)]]-Bank3[[#This Row],[GST/HST]]</f>
        <v>0</v>
      </c>
      <c r="L958" s="37">
        <f t="shared" si="29"/>
        <v>0</v>
      </c>
    </row>
    <row r="959" spans="4:12" x14ac:dyDescent="0.2">
      <c r="D959" s="416">
        <f>_xlfn.XLOOKUP(C:C,Table1[for Import to Bank Register dropdown],Table1[for Pivot],0,0,1)</f>
        <v>0</v>
      </c>
      <c r="E959" s="422"/>
      <c r="F959" s="160">
        <f t="shared" si="28"/>
        <v>3333333</v>
      </c>
      <c r="G959" s="394">
        <f>G958+Bank3[[#This Row],[Money in/ (Money out)]]</f>
        <v>0</v>
      </c>
      <c r="I959" s="395">
        <f>IF(OR(C959="150 Directors advances", C959="120 accounts receivable", C959="720.2 Automobile - Insurance", C959="720.3 Automobile - License", C959="870.4 Rent - Insurance", C959="870.6 Rent - Property Tax", C959="870.7 Rent - Homeoffice", C959="870.9 Rent - Water"),
   0,
   IF(Dashboard!$F$5="Quick",
      IF(OR(C959="190 Automobile",C959="200 computer hardware",C959="210 Computer software",C959="220 Quickbooks software",C959="230 Office equipment",C959="240 Office furniture"),
         E959-(E959/(1+Dashboard!$F$4)),
         0
      ),
      IF(C959="750 Business promotion",
         E959-(E959/(1+4.793/100)),
         E959-(E959/(1+Dashboard!$F$4))
      )
   )
)</f>
        <v>0</v>
      </c>
      <c r="J959" s="40">
        <f>Bank3[[#This Row],[Money in/ (Money out)]]-Bank3[[#This Row],[GST/HST]]</f>
        <v>0</v>
      </c>
      <c r="L959" s="37">
        <f t="shared" si="29"/>
        <v>0</v>
      </c>
    </row>
    <row r="960" spans="4:12" x14ac:dyDescent="0.2">
      <c r="D960" s="416">
        <f>_xlfn.XLOOKUP(C:C,Table1[for Import to Bank Register dropdown],Table1[for Pivot],0,0,1)</f>
        <v>0</v>
      </c>
      <c r="E960" s="422"/>
      <c r="F960" s="160">
        <f t="shared" si="28"/>
        <v>3333333</v>
      </c>
      <c r="G960" s="394">
        <f>G959+Bank3[[#This Row],[Money in/ (Money out)]]</f>
        <v>0</v>
      </c>
      <c r="I960" s="395">
        <f>IF(OR(C960="150 Directors advances", C960="120 accounts receivable", C960="720.2 Automobile - Insurance", C960="720.3 Automobile - License", C960="870.4 Rent - Insurance", C960="870.6 Rent - Property Tax", C960="870.7 Rent - Homeoffice", C960="870.9 Rent - Water"),
   0,
   IF(Dashboard!$F$5="Quick",
      IF(OR(C960="190 Automobile",C960="200 computer hardware",C960="210 Computer software",C960="220 Quickbooks software",C960="230 Office equipment",C960="240 Office furniture"),
         E960-(E960/(1+Dashboard!$F$4)),
         0
      ),
      IF(C960="750 Business promotion",
         E960-(E960/(1+4.793/100)),
         E960-(E960/(1+Dashboard!$F$4))
      )
   )
)</f>
        <v>0</v>
      </c>
      <c r="J960" s="40">
        <f>Bank3[[#This Row],[Money in/ (Money out)]]-Bank3[[#This Row],[GST/HST]]</f>
        <v>0</v>
      </c>
      <c r="L960" s="37">
        <f t="shared" si="29"/>
        <v>0</v>
      </c>
    </row>
    <row r="961" spans="4:12" x14ac:dyDescent="0.2">
      <c r="D961" s="416">
        <f>_xlfn.XLOOKUP(C:C,Table1[for Import to Bank Register dropdown],Table1[for Pivot],0,0,1)</f>
        <v>0</v>
      </c>
      <c r="E961" s="422"/>
      <c r="F961" s="160">
        <f t="shared" si="28"/>
        <v>3333333</v>
      </c>
      <c r="G961" s="394">
        <f>G960+Bank3[[#This Row],[Money in/ (Money out)]]</f>
        <v>0</v>
      </c>
      <c r="I961" s="395">
        <f>IF(OR(C961="150 Directors advances", C961="120 accounts receivable", C961="720.2 Automobile - Insurance", C961="720.3 Automobile - License", C961="870.4 Rent - Insurance", C961="870.6 Rent - Property Tax", C961="870.7 Rent - Homeoffice", C961="870.9 Rent - Water"),
   0,
   IF(Dashboard!$F$5="Quick",
      IF(OR(C961="190 Automobile",C961="200 computer hardware",C961="210 Computer software",C961="220 Quickbooks software",C961="230 Office equipment",C961="240 Office furniture"),
         E961-(E961/(1+Dashboard!$F$4)),
         0
      ),
      IF(C961="750 Business promotion",
         E961-(E961/(1+4.793/100)),
         E961-(E961/(1+Dashboard!$F$4))
      )
   )
)</f>
        <v>0</v>
      </c>
      <c r="J961" s="40">
        <f>Bank3[[#This Row],[Money in/ (Money out)]]-Bank3[[#This Row],[GST/HST]]</f>
        <v>0</v>
      </c>
      <c r="L961" s="37">
        <f t="shared" si="29"/>
        <v>0</v>
      </c>
    </row>
    <row r="962" spans="4:12" x14ac:dyDescent="0.2">
      <c r="D962" s="416">
        <f>_xlfn.XLOOKUP(C:C,Table1[for Import to Bank Register dropdown],Table1[for Pivot],0,0,1)</f>
        <v>0</v>
      </c>
      <c r="E962" s="422"/>
      <c r="F962" s="160">
        <f t="shared" si="28"/>
        <v>3333333</v>
      </c>
      <c r="G962" s="394">
        <f>G961+Bank3[[#This Row],[Money in/ (Money out)]]</f>
        <v>0</v>
      </c>
      <c r="I962" s="395">
        <f>IF(OR(C962="150 Directors advances", C962="120 accounts receivable", C962="720.2 Automobile - Insurance", C962="720.3 Automobile - License", C962="870.4 Rent - Insurance", C962="870.6 Rent - Property Tax", C962="870.7 Rent - Homeoffice", C962="870.9 Rent - Water"),
   0,
   IF(Dashboard!$F$5="Quick",
      IF(OR(C962="190 Automobile",C962="200 computer hardware",C962="210 Computer software",C962="220 Quickbooks software",C962="230 Office equipment",C962="240 Office furniture"),
         E962-(E962/(1+Dashboard!$F$4)),
         0
      ),
      IF(C962="750 Business promotion",
         E962-(E962/(1+4.793/100)),
         E962-(E962/(1+Dashboard!$F$4))
      )
   )
)</f>
        <v>0</v>
      </c>
      <c r="J962" s="40">
        <f>Bank3[[#This Row],[Money in/ (Money out)]]-Bank3[[#This Row],[GST/HST]]</f>
        <v>0</v>
      </c>
      <c r="L962" s="37">
        <f t="shared" si="29"/>
        <v>0</v>
      </c>
    </row>
    <row r="963" spans="4:12" x14ac:dyDescent="0.2">
      <c r="D963" s="416">
        <f>_xlfn.XLOOKUP(C:C,Table1[for Import to Bank Register dropdown],Table1[for Pivot],0,0,1)</f>
        <v>0</v>
      </c>
      <c r="E963" s="422"/>
      <c r="F963" s="160">
        <f t="shared" si="28"/>
        <v>3333333</v>
      </c>
      <c r="G963" s="394">
        <f>G962+Bank3[[#This Row],[Money in/ (Money out)]]</f>
        <v>0</v>
      </c>
      <c r="I963" s="395">
        <f>IF(OR(C963="150 Directors advances", C963="120 accounts receivable", C963="720.2 Automobile - Insurance", C963="720.3 Automobile - License", C963="870.4 Rent - Insurance", C963="870.6 Rent - Property Tax", C963="870.7 Rent - Homeoffice", C963="870.9 Rent - Water"),
   0,
   IF(Dashboard!$F$5="Quick",
      IF(OR(C963="190 Automobile",C963="200 computer hardware",C963="210 Computer software",C963="220 Quickbooks software",C963="230 Office equipment",C963="240 Office furniture"),
         E963-(E963/(1+Dashboard!$F$4)),
         0
      ),
      IF(C963="750 Business promotion",
         E963-(E963/(1+4.793/100)),
         E963-(E963/(1+Dashboard!$F$4))
      )
   )
)</f>
        <v>0</v>
      </c>
      <c r="J963" s="40">
        <f>Bank3[[#This Row],[Money in/ (Money out)]]-Bank3[[#This Row],[GST/HST]]</f>
        <v>0</v>
      </c>
      <c r="L963" s="37">
        <f t="shared" si="29"/>
        <v>0</v>
      </c>
    </row>
    <row r="964" spans="4:12" x14ac:dyDescent="0.2">
      <c r="D964" s="416">
        <f>_xlfn.XLOOKUP(C:C,Table1[for Import to Bank Register dropdown],Table1[for Pivot],0,0,1)</f>
        <v>0</v>
      </c>
      <c r="E964" s="422"/>
      <c r="F964" s="160">
        <f t="shared" si="28"/>
        <v>3333333</v>
      </c>
      <c r="G964" s="394">
        <f>G963+Bank3[[#This Row],[Money in/ (Money out)]]</f>
        <v>0</v>
      </c>
      <c r="I964" s="395">
        <f>IF(OR(C964="150 Directors advances", C964="120 accounts receivable", C964="720.2 Automobile - Insurance", C964="720.3 Automobile - License", C964="870.4 Rent - Insurance", C964="870.6 Rent - Property Tax", C964="870.7 Rent - Homeoffice", C964="870.9 Rent - Water"),
   0,
   IF(Dashboard!$F$5="Quick",
      IF(OR(C964="190 Automobile",C964="200 computer hardware",C964="210 Computer software",C964="220 Quickbooks software",C964="230 Office equipment",C964="240 Office furniture"),
         E964-(E964/(1+Dashboard!$F$4)),
         0
      ),
      IF(C964="750 Business promotion",
         E964-(E964/(1+4.793/100)),
         E964-(E964/(1+Dashboard!$F$4))
      )
   )
)</f>
        <v>0</v>
      </c>
      <c r="J964" s="40">
        <f>Bank3[[#This Row],[Money in/ (Money out)]]-Bank3[[#This Row],[GST/HST]]</f>
        <v>0</v>
      </c>
      <c r="L964" s="37">
        <f t="shared" si="29"/>
        <v>0</v>
      </c>
    </row>
    <row r="965" spans="4:12" x14ac:dyDescent="0.2">
      <c r="D965" s="416">
        <f>_xlfn.XLOOKUP(C:C,Table1[for Import to Bank Register dropdown],Table1[for Pivot],0,0,1)</f>
        <v>0</v>
      </c>
      <c r="E965" s="422"/>
      <c r="F965" s="160">
        <f t="shared" si="28"/>
        <v>3333333</v>
      </c>
      <c r="G965" s="394">
        <f>G964+Bank3[[#This Row],[Money in/ (Money out)]]</f>
        <v>0</v>
      </c>
      <c r="I965" s="395">
        <f>IF(OR(C965="150 Directors advances", C965="120 accounts receivable", C965="720.2 Automobile - Insurance", C965="720.3 Automobile - License", C965="870.4 Rent - Insurance", C965="870.6 Rent - Property Tax", C965="870.7 Rent - Homeoffice", C965="870.9 Rent - Water"),
   0,
   IF(Dashboard!$F$5="Quick",
      IF(OR(C965="190 Automobile",C965="200 computer hardware",C965="210 Computer software",C965="220 Quickbooks software",C965="230 Office equipment",C965="240 Office furniture"),
         E965-(E965/(1+Dashboard!$F$4)),
         0
      ),
      IF(C965="750 Business promotion",
         E965-(E965/(1+4.793/100)),
         E965-(E965/(1+Dashboard!$F$4))
      )
   )
)</f>
        <v>0</v>
      </c>
      <c r="J965" s="40">
        <f>Bank3[[#This Row],[Money in/ (Money out)]]-Bank3[[#This Row],[GST/HST]]</f>
        <v>0</v>
      </c>
      <c r="L965" s="37">
        <f t="shared" si="29"/>
        <v>0</v>
      </c>
    </row>
    <row r="966" spans="4:12" x14ac:dyDescent="0.2">
      <c r="D966" s="416">
        <f>_xlfn.XLOOKUP(C:C,Table1[for Import to Bank Register dropdown],Table1[for Pivot],0,0,1)</f>
        <v>0</v>
      </c>
      <c r="E966" s="422"/>
      <c r="F966" s="160">
        <f t="shared" ref="F966:F1029" si="30">$E$2</f>
        <v>3333333</v>
      </c>
      <c r="G966" s="394">
        <f>G965+Bank3[[#This Row],[Money in/ (Money out)]]</f>
        <v>0</v>
      </c>
      <c r="I966" s="395">
        <f>IF(OR(C966="150 Directors advances", C966="120 accounts receivable", C966="720.2 Automobile - Insurance", C966="720.3 Automobile - License", C966="870.4 Rent - Insurance", C966="870.6 Rent - Property Tax", C966="870.7 Rent - Homeoffice", C966="870.9 Rent - Water"),
   0,
   IF(Dashboard!$F$5="Quick",
      IF(OR(C966="190 Automobile",C966="200 computer hardware",C966="210 Computer software",C966="220 Quickbooks software",C966="230 Office equipment",C966="240 Office furniture"),
         E966-(E966/(1+Dashboard!$F$4)),
         0
      ),
      IF(C966="750 Business promotion",
         E966-(E966/(1+4.793/100)),
         E966-(E966/(1+Dashboard!$F$4))
      )
   )
)</f>
        <v>0</v>
      </c>
      <c r="J966" s="40">
        <f>Bank3[[#This Row],[Money in/ (Money out)]]-Bank3[[#This Row],[GST/HST]]</f>
        <v>0</v>
      </c>
      <c r="L966" s="37">
        <f t="shared" si="29"/>
        <v>0</v>
      </c>
    </row>
    <row r="967" spans="4:12" x14ac:dyDescent="0.2">
      <c r="D967" s="416">
        <f>_xlfn.XLOOKUP(C:C,Table1[for Import to Bank Register dropdown],Table1[for Pivot],0,0,1)</f>
        <v>0</v>
      </c>
      <c r="E967" s="422"/>
      <c r="F967" s="160">
        <f t="shared" si="30"/>
        <v>3333333</v>
      </c>
      <c r="G967" s="394">
        <f>G966+Bank3[[#This Row],[Money in/ (Money out)]]</f>
        <v>0</v>
      </c>
      <c r="I967" s="395">
        <f>IF(OR(C967="150 Directors advances", C967="120 accounts receivable", C967="720.2 Automobile - Insurance", C967="720.3 Automobile - License", C967="870.4 Rent - Insurance", C967="870.6 Rent - Property Tax", C967="870.7 Rent - Homeoffice", C967="870.9 Rent - Water"),
   0,
   IF(Dashboard!$F$5="Quick",
      IF(OR(C967="190 Automobile",C967="200 computer hardware",C967="210 Computer software",C967="220 Quickbooks software",C967="230 Office equipment",C967="240 Office furniture"),
         E967-(E967/(1+Dashboard!$F$4)),
         0
      ),
      IF(C967="750 Business promotion",
         E967-(E967/(1+4.793/100)),
         E967-(E967/(1+Dashboard!$F$4))
      )
   )
)</f>
        <v>0</v>
      </c>
      <c r="J967" s="40">
        <f>Bank3[[#This Row],[Money in/ (Money out)]]-Bank3[[#This Row],[GST/HST]]</f>
        <v>0</v>
      </c>
      <c r="L967" s="37">
        <f t="shared" ref="L967:L1030" si="31">$L$3</f>
        <v>0</v>
      </c>
    </row>
    <row r="968" spans="4:12" x14ac:dyDescent="0.2">
      <c r="D968" s="416">
        <f>_xlfn.XLOOKUP(C:C,Table1[for Import to Bank Register dropdown],Table1[for Pivot],0,0,1)</f>
        <v>0</v>
      </c>
      <c r="E968" s="422"/>
      <c r="F968" s="160">
        <f t="shared" si="30"/>
        <v>3333333</v>
      </c>
      <c r="G968" s="394">
        <f>G967+Bank3[[#This Row],[Money in/ (Money out)]]</f>
        <v>0</v>
      </c>
      <c r="I968" s="395">
        <f>IF(OR(C968="150 Directors advances", C968="120 accounts receivable", C968="720.2 Automobile - Insurance", C968="720.3 Automobile - License", C968="870.4 Rent - Insurance", C968="870.6 Rent - Property Tax", C968="870.7 Rent - Homeoffice", C968="870.9 Rent - Water"),
   0,
   IF(Dashboard!$F$5="Quick",
      IF(OR(C968="190 Automobile",C968="200 computer hardware",C968="210 Computer software",C968="220 Quickbooks software",C968="230 Office equipment",C968="240 Office furniture"),
         E968-(E968/(1+Dashboard!$F$4)),
         0
      ),
      IF(C968="750 Business promotion",
         E968-(E968/(1+4.793/100)),
         E968-(E968/(1+Dashboard!$F$4))
      )
   )
)</f>
        <v>0</v>
      </c>
      <c r="J968" s="40">
        <f>Bank3[[#This Row],[Money in/ (Money out)]]-Bank3[[#This Row],[GST/HST]]</f>
        <v>0</v>
      </c>
      <c r="L968" s="37">
        <f t="shared" si="31"/>
        <v>0</v>
      </c>
    </row>
    <row r="969" spans="4:12" x14ac:dyDescent="0.2">
      <c r="D969" s="416">
        <f>_xlfn.XLOOKUP(C:C,Table1[for Import to Bank Register dropdown],Table1[for Pivot],0,0,1)</f>
        <v>0</v>
      </c>
      <c r="E969" s="422"/>
      <c r="F969" s="160">
        <f t="shared" si="30"/>
        <v>3333333</v>
      </c>
      <c r="G969" s="394">
        <f>G968+Bank3[[#This Row],[Money in/ (Money out)]]</f>
        <v>0</v>
      </c>
      <c r="I969" s="395">
        <f>IF(OR(C969="150 Directors advances", C969="120 accounts receivable", C969="720.2 Automobile - Insurance", C969="720.3 Automobile - License", C969="870.4 Rent - Insurance", C969="870.6 Rent - Property Tax", C969="870.7 Rent - Homeoffice", C969="870.9 Rent - Water"),
   0,
   IF(Dashboard!$F$5="Quick",
      IF(OR(C969="190 Automobile",C969="200 computer hardware",C969="210 Computer software",C969="220 Quickbooks software",C969="230 Office equipment",C969="240 Office furniture"),
         E969-(E969/(1+Dashboard!$F$4)),
         0
      ),
      IF(C969="750 Business promotion",
         E969-(E969/(1+4.793/100)),
         E969-(E969/(1+Dashboard!$F$4))
      )
   )
)</f>
        <v>0</v>
      </c>
      <c r="J969" s="40">
        <f>Bank3[[#This Row],[Money in/ (Money out)]]-Bank3[[#This Row],[GST/HST]]</f>
        <v>0</v>
      </c>
      <c r="L969" s="37">
        <f t="shared" si="31"/>
        <v>0</v>
      </c>
    </row>
    <row r="970" spans="4:12" x14ac:dyDescent="0.2">
      <c r="D970" s="416">
        <f>_xlfn.XLOOKUP(C:C,Table1[for Import to Bank Register dropdown],Table1[for Pivot],0,0,1)</f>
        <v>0</v>
      </c>
      <c r="E970" s="422"/>
      <c r="F970" s="160">
        <f t="shared" si="30"/>
        <v>3333333</v>
      </c>
      <c r="G970" s="394">
        <f>G969+Bank3[[#This Row],[Money in/ (Money out)]]</f>
        <v>0</v>
      </c>
      <c r="I970" s="395">
        <f>IF(OR(C970="150 Directors advances", C970="120 accounts receivable", C970="720.2 Automobile - Insurance", C970="720.3 Automobile - License", C970="870.4 Rent - Insurance", C970="870.6 Rent - Property Tax", C970="870.7 Rent - Homeoffice", C970="870.9 Rent - Water"),
   0,
   IF(Dashboard!$F$5="Quick",
      IF(OR(C970="190 Automobile",C970="200 computer hardware",C970="210 Computer software",C970="220 Quickbooks software",C970="230 Office equipment",C970="240 Office furniture"),
         E970-(E970/(1+Dashboard!$F$4)),
         0
      ),
      IF(C970="750 Business promotion",
         E970-(E970/(1+4.793/100)),
         E970-(E970/(1+Dashboard!$F$4))
      )
   )
)</f>
        <v>0</v>
      </c>
      <c r="J970" s="40">
        <f>Bank3[[#This Row],[Money in/ (Money out)]]-Bank3[[#This Row],[GST/HST]]</f>
        <v>0</v>
      </c>
      <c r="L970" s="37">
        <f t="shared" si="31"/>
        <v>0</v>
      </c>
    </row>
    <row r="971" spans="4:12" x14ac:dyDescent="0.2">
      <c r="D971" s="416">
        <f>_xlfn.XLOOKUP(C:C,Table1[for Import to Bank Register dropdown],Table1[for Pivot],0,0,1)</f>
        <v>0</v>
      </c>
      <c r="E971" s="422"/>
      <c r="F971" s="160">
        <f t="shared" si="30"/>
        <v>3333333</v>
      </c>
      <c r="G971" s="394">
        <f>G970+Bank3[[#This Row],[Money in/ (Money out)]]</f>
        <v>0</v>
      </c>
      <c r="I971" s="395">
        <f>IF(OR(C971="150 Directors advances", C971="120 accounts receivable", C971="720.2 Automobile - Insurance", C971="720.3 Automobile - License", C971="870.4 Rent - Insurance", C971="870.6 Rent - Property Tax", C971="870.7 Rent - Homeoffice", C971="870.9 Rent - Water"),
   0,
   IF(Dashboard!$F$5="Quick",
      IF(OR(C971="190 Automobile",C971="200 computer hardware",C971="210 Computer software",C971="220 Quickbooks software",C971="230 Office equipment",C971="240 Office furniture"),
         E971-(E971/(1+Dashboard!$F$4)),
         0
      ),
      IF(C971="750 Business promotion",
         E971-(E971/(1+4.793/100)),
         E971-(E971/(1+Dashboard!$F$4))
      )
   )
)</f>
        <v>0</v>
      </c>
      <c r="J971" s="40">
        <f>Bank3[[#This Row],[Money in/ (Money out)]]-Bank3[[#This Row],[GST/HST]]</f>
        <v>0</v>
      </c>
      <c r="L971" s="37">
        <f t="shared" si="31"/>
        <v>0</v>
      </c>
    </row>
    <row r="972" spans="4:12" x14ac:dyDescent="0.2">
      <c r="D972" s="416">
        <f>_xlfn.XLOOKUP(C:C,Table1[for Import to Bank Register dropdown],Table1[for Pivot],0,0,1)</f>
        <v>0</v>
      </c>
      <c r="E972" s="422"/>
      <c r="F972" s="160">
        <f t="shared" si="30"/>
        <v>3333333</v>
      </c>
      <c r="G972" s="394">
        <f>G971+Bank3[[#This Row],[Money in/ (Money out)]]</f>
        <v>0</v>
      </c>
      <c r="I972" s="395">
        <f>IF(OR(C972="150 Directors advances", C972="120 accounts receivable", C972="720.2 Automobile - Insurance", C972="720.3 Automobile - License", C972="870.4 Rent - Insurance", C972="870.6 Rent - Property Tax", C972="870.7 Rent - Homeoffice", C972="870.9 Rent - Water"),
   0,
   IF(Dashboard!$F$5="Quick",
      IF(OR(C972="190 Automobile",C972="200 computer hardware",C972="210 Computer software",C972="220 Quickbooks software",C972="230 Office equipment",C972="240 Office furniture"),
         E972-(E972/(1+Dashboard!$F$4)),
         0
      ),
      IF(C972="750 Business promotion",
         E972-(E972/(1+4.793/100)),
         E972-(E972/(1+Dashboard!$F$4))
      )
   )
)</f>
        <v>0</v>
      </c>
      <c r="J972" s="40">
        <f>Bank3[[#This Row],[Money in/ (Money out)]]-Bank3[[#This Row],[GST/HST]]</f>
        <v>0</v>
      </c>
      <c r="L972" s="37">
        <f t="shared" si="31"/>
        <v>0</v>
      </c>
    </row>
    <row r="973" spans="4:12" x14ac:dyDescent="0.2">
      <c r="D973" s="416">
        <f>_xlfn.XLOOKUP(C:C,Table1[for Import to Bank Register dropdown],Table1[for Pivot],0,0,1)</f>
        <v>0</v>
      </c>
      <c r="E973" s="422"/>
      <c r="F973" s="160">
        <f t="shared" si="30"/>
        <v>3333333</v>
      </c>
      <c r="G973" s="394">
        <f>G972+Bank3[[#This Row],[Money in/ (Money out)]]</f>
        <v>0</v>
      </c>
      <c r="I973" s="395">
        <f>IF(OR(C973="150 Directors advances", C973="120 accounts receivable", C973="720.2 Automobile - Insurance", C973="720.3 Automobile - License", C973="870.4 Rent - Insurance", C973="870.6 Rent - Property Tax", C973="870.7 Rent - Homeoffice", C973="870.9 Rent - Water"),
   0,
   IF(Dashboard!$F$5="Quick",
      IF(OR(C973="190 Automobile",C973="200 computer hardware",C973="210 Computer software",C973="220 Quickbooks software",C973="230 Office equipment",C973="240 Office furniture"),
         E973-(E973/(1+Dashboard!$F$4)),
         0
      ),
      IF(C973="750 Business promotion",
         E973-(E973/(1+4.793/100)),
         E973-(E973/(1+Dashboard!$F$4))
      )
   )
)</f>
        <v>0</v>
      </c>
      <c r="J973" s="40">
        <f>Bank3[[#This Row],[Money in/ (Money out)]]-Bank3[[#This Row],[GST/HST]]</f>
        <v>0</v>
      </c>
      <c r="L973" s="37">
        <f t="shared" si="31"/>
        <v>0</v>
      </c>
    </row>
    <row r="974" spans="4:12" x14ac:dyDescent="0.2">
      <c r="D974" s="416">
        <f>_xlfn.XLOOKUP(C:C,Table1[for Import to Bank Register dropdown],Table1[for Pivot],0,0,1)</f>
        <v>0</v>
      </c>
      <c r="E974" s="422"/>
      <c r="F974" s="160">
        <f t="shared" si="30"/>
        <v>3333333</v>
      </c>
      <c r="G974" s="394">
        <f>G973+Bank3[[#This Row],[Money in/ (Money out)]]</f>
        <v>0</v>
      </c>
      <c r="I974" s="395">
        <f>IF(OR(C974="150 Directors advances", C974="120 accounts receivable", C974="720.2 Automobile - Insurance", C974="720.3 Automobile - License", C974="870.4 Rent - Insurance", C974="870.6 Rent - Property Tax", C974="870.7 Rent - Homeoffice", C974="870.9 Rent - Water"),
   0,
   IF(Dashboard!$F$5="Quick",
      IF(OR(C974="190 Automobile",C974="200 computer hardware",C974="210 Computer software",C974="220 Quickbooks software",C974="230 Office equipment",C974="240 Office furniture"),
         E974-(E974/(1+Dashboard!$F$4)),
         0
      ),
      IF(C974="750 Business promotion",
         E974-(E974/(1+4.793/100)),
         E974-(E974/(1+Dashboard!$F$4))
      )
   )
)</f>
        <v>0</v>
      </c>
      <c r="J974" s="40">
        <f>Bank3[[#This Row],[Money in/ (Money out)]]-Bank3[[#This Row],[GST/HST]]</f>
        <v>0</v>
      </c>
      <c r="L974" s="37">
        <f t="shared" si="31"/>
        <v>0</v>
      </c>
    </row>
    <row r="975" spans="4:12" x14ac:dyDescent="0.2">
      <c r="D975" s="416">
        <f>_xlfn.XLOOKUP(C:C,Table1[for Import to Bank Register dropdown],Table1[for Pivot],0,0,1)</f>
        <v>0</v>
      </c>
      <c r="E975" s="422"/>
      <c r="F975" s="160">
        <f t="shared" si="30"/>
        <v>3333333</v>
      </c>
      <c r="G975" s="394">
        <f>G974+Bank3[[#This Row],[Money in/ (Money out)]]</f>
        <v>0</v>
      </c>
      <c r="I975" s="395">
        <f>IF(OR(C975="150 Directors advances", C975="120 accounts receivable", C975="720.2 Automobile - Insurance", C975="720.3 Automobile - License", C975="870.4 Rent - Insurance", C975="870.6 Rent - Property Tax", C975="870.7 Rent - Homeoffice", C975="870.9 Rent - Water"),
   0,
   IF(Dashboard!$F$5="Quick",
      IF(OR(C975="190 Automobile",C975="200 computer hardware",C975="210 Computer software",C975="220 Quickbooks software",C975="230 Office equipment",C975="240 Office furniture"),
         E975-(E975/(1+Dashboard!$F$4)),
         0
      ),
      IF(C975="750 Business promotion",
         E975-(E975/(1+4.793/100)),
         E975-(E975/(1+Dashboard!$F$4))
      )
   )
)</f>
        <v>0</v>
      </c>
      <c r="J975" s="40">
        <f>Bank3[[#This Row],[Money in/ (Money out)]]-Bank3[[#This Row],[GST/HST]]</f>
        <v>0</v>
      </c>
      <c r="L975" s="37">
        <f t="shared" si="31"/>
        <v>0</v>
      </c>
    </row>
    <row r="976" spans="4:12" x14ac:dyDescent="0.2">
      <c r="D976" s="416">
        <f>_xlfn.XLOOKUP(C:C,Table1[for Import to Bank Register dropdown],Table1[for Pivot],0,0,1)</f>
        <v>0</v>
      </c>
      <c r="E976" s="422"/>
      <c r="F976" s="160">
        <f t="shared" si="30"/>
        <v>3333333</v>
      </c>
      <c r="G976" s="394">
        <f>G975+Bank3[[#This Row],[Money in/ (Money out)]]</f>
        <v>0</v>
      </c>
      <c r="I976" s="395">
        <f>IF(OR(C976="150 Directors advances", C976="120 accounts receivable", C976="720.2 Automobile - Insurance", C976="720.3 Automobile - License", C976="870.4 Rent - Insurance", C976="870.6 Rent - Property Tax", C976="870.7 Rent - Homeoffice", C976="870.9 Rent - Water"),
   0,
   IF(Dashboard!$F$5="Quick",
      IF(OR(C976="190 Automobile",C976="200 computer hardware",C976="210 Computer software",C976="220 Quickbooks software",C976="230 Office equipment",C976="240 Office furniture"),
         E976-(E976/(1+Dashboard!$F$4)),
         0
      ),
      IF(C976="750 Business promotion",
         E976-(E976/(1+4.793/100)),
         E976-(E976/(1+Dashboard!$F$4))
      )
   )
)</f>
        <v>0</v>
      </c>
      <c r="J976" s="40">
        <f>Bank3[[#This Row],[Money in/ (Money out)]]-Bank3[[#This Row],[GST/HST]]</f>
        <v>0</v>
      </c>
      <c r="L976" s="37">
        <f t="shared" si="31"/>
        <v>0</v>
      </c>
    </row>
    <row r="977" spans="4:12" x14ac:dyDescent="0.2">
      <c r="D977" s="416">
        <f>_xlfn.XLOOKUP(C:C,Table1[for Import to Bank Register dropdown],Table1[for Pivot],0,0,1)</f>
        <v>0</v>
      </c>
      <c r="E977" s="422"/>
      <c r="F977" s="160">
        <f t="shared" si="30"/>
        <v>3333333</v>
      </c>
      <c r="G977" s="394">
        <f>G976+Bank3[[#This Row],[Money in/ (Money out)]]</f>
        <v>0</v>
      </c>
      <c r="I977" s="395">
        <f>IF(OR(C977="150 Directors advances", C977="120 accounts receivable", C977="720.2 Automobile - Insurance", C977="720.3 Automobile - License", C977="870.4 Rent - Insurance", C977="870.6 Rent - Property Tax", C977="870.7 Rent - Homeoffice", C977="870.9 Rent - Water"),
   0,
   IF(Dashboard!$F$5="Quick",
      IF(OR(C977="190 Automobile",C977="200 computer hardware",C977="210 Computer software",C977="220 Quickbooks software",C977="230 Office equipment",C977="240 Office furniture"),
         E977-(E977/(1+Dashboard!$F$4)),
         0
      ),
      IF(C977="750 Business promotion",
         E977-(E977/(1+4.793/100)),
         E977-(E977/(1+Dashboard!$F$4))
      )
   )
)</f>
        <v>0</v>
      </c>
      <c r="J977" s="40">
        <f>Bank3[[#This Row],[Money in/ (Money out)]]-Bank3[[#This Row],[GST/HST]]</f>
        <v>0</v>
      </c>
      <c r="L977" s="37">
        <f t="shared" si="31"/>
        <v>0</v>
      </c>
    </row>
    <row r="978" spans="4:12" x14ac:dyDescent="0.2">
      <c r="D978" s="416">
        <f>_xlfn.XLOOKUP(C:C,Table1[for Import to Bank Register dropdown],Table1[for Pivot],0,0,1)</f>
        <v>0</v>
      </c>
      <c r="E978" s="422"/>
      <c r="F978" s="160">
        <f t="shared" si="30"/>
        <v>3333333</v>
      </c>
      <c r="G978" s="394">
        <f>G977+Bank3[[#This Row],[Money in/ (Money out)]]</f>
        <v>0</v>
      </c>
      <c r="I978" s="395">
        <f>IF(OR(C978="150 Directors advances", C978="120 accounts receivable", C978="720.2 Automobile - Insurance", C978="720.3 Automobile - License", C978="870.4 Rent - Insurance", C978="870.6 Rent - Property Tax", C978="870.7 Rent - Homeoffice", C978="870.9 Rent - Water"),
   0,
   IF(Dashboard!$F$5="Quick",
      IF(OR(C978="190 Automobile",C978="200 computer hardware",C978="210 Computer software",C978="220 Quickbooks software",C978="230 Office equipment",C978="240 Office furniture"),
         E978-(E978/(1+Dashboard!$F$4)),
         0
      ),
      IF(C978="750 Business promotion",
         E978-(E978/(1+4.793/100)),
         E978-(E978/(1+Dashboard!$F$4))
      )
   )
)</f>
        <v>0</v>
      </c>
      <c r="J978" s="40">
        <f>Bank3[[#This Row],[Money in/ (Money out)]]-Bank3[[#This Row],[GST/HST]]</f>
        <v>0</v>
      </c>
      <c r="L978" s="37">
        <f t="shared" si="31"/>
        <v>0</v>
      </c>
    </row>
    <row r="979" spans="4:12" x14ac:dyDescent="0.2">
      <c r="D979" s="416">
        <f>_xlfn.XLOOKUP(C:C,Table1[for Import to Bank Register dropdown],Table1[for Pivot],0,0,1)</f>
        <v>0</v>
      </c>
      <c r="E979" s="422"/>
      <c r="F979" s="160">
        <f t="shared" si="30"/>
        <v>3333333</v>
      </c>
      <c r="G979" s="394">
        <f>G978+Bank3[[#This Row],[Money in/ (Money out)]]</f>
        <v>0</v>
      </c>
      <c r="I979" s="395">
        <f>IF(OR(C979="150 Directors advances", C979="120 accounts receivable", C979="720.2 Automobile - Insurance", C979="720.3 Automobile - License", C979="870.4 Rent - Insurance", C979="870.6 Rent - Property Tax", C979="870.7 Rent - Homeoffice", C979="870.9 Rent - Water"),
   0,
   IF(Dashboard!$F$5="Quick",
      IF(OR(C979="190 Automobile",C979="200 computer hardware",C979="210 Computer software",C979="220 Quickbooks software",C979="230 Office equipment",C979="240 Office furniture"),
         E979-(E979/(1+Dashboard!$F$4)),
         0
      ),
      IF(C979="750 Business promotion",
         E979-(E979/(1+4.793/100)),
         E979-(E979/(1+Dashboard!$F$4))
      )
   )
)</f>
        <v>0</v>
      </c>
      <c r="J979" s="40">
        <f>Bank3[[#This Row],[Money in/ (Money out)]]-Bank3[[#This Row],[GST/HST]]</f>
        <v>0</v>
      </c>
      <c r="L979" s="37">
        <f t="shared" si="31"/>
        <v>0</v>
      </c>
    </row>
    <row r="980" spans="4:12" x14ac:dyDescent="0.2">
      <c r="D980" s="416">
        <f>_xlfn.XLOOKUP(C:C,Table1[for Import to Bank Register dropdown],Table1[for Pivot],0,0,1)</f>
        <v>0</v>
      </c>
      <c r="E980" s="422"/>
      <c r="F980" s="160">
        <f t="shared" si="30"/>
        <v>3333333</v>
      </c>
      <c r="G980" s="394">
        <f>G979+Bank3[[#This Row],[Money in/ (Money out)]]</f>
        <v>0</v>
      </c>
      <c r="I980" s="395">
        <f>IF(OR(C980="150 Directors advances", C980="120 accounts receivable", C980="720.2 Automobile - Insurance", C980="720.3 Automobile - License", C980="870.4 Rent - Insurance", C980="870.6 Rent - Property Tax", C980="870.7 Rent - Homeoffice", C980="870.9 Rent - Water"),
   0,
   IF(Dashboard!$F$5="Quick",
      IF(OR(C980="190 Automobile",C980="200 computer hardware",C980="210 Computer software",C980="220 Quickbooks software",C980="230 Office equipment",C980="240 Office furniture"),
         E980-(E980/(1+Dashboard!$F$4)),
         0
      ),
      IF(C980="750 Business promotion",
         E980-(E980/(1+4.793/100)),
         E980-(E980/(1+Dashboard!$F$4))
      )
   )
)</f>
        <v>0</v>
      </c>
      <c r="J980" s="40">
        <f>Bank3[[#This Row],[Money in/ (Money out)]]-Bank3[[#This Row],[GST/HST]]</f>
        <v>0</v>
      </c>
      <c r="L980" s="37">
        <f t="shared" si="31"/>
        <v>0</v>
      </c>
    </row>
    <row r="981" spans="4:12" x14ac:dyDescent="0.2">
      <c r="D981" s="416">
        <f>_xlfn.XLOOKUP(C:C,Table1[for Import to Bank Register dropdown],Table1[for Pivot],0,0,1)</f>
        <v>0</v>
      </c>
      <c r="E981" s="422"/>
      <c r="F981" s="160">
        <f t="shared" si="30"/>
        <v>3333333</v>
      </c>
      <c r="G981" s="394">
        <f>G980+Bank3[[#This Row],[Money in/ (Money out)]]</f>
        <v>0</v>
      </c>
      <c r="I981" s="395">
        <f>IF(OR(C981="150 Directors advances", C981="120 accounts receivable", C981="720.2 Automobile - Insurance", C981="720.3 Automobile - License", C981="870.4 Rent - Insurance", C981="870.6 Rent - Property Tax", C981="870.7 Rent - Homeoffice", C981="870.9 Rent - Water"),
   0,
   IF(Dashboard!$F$5="Quick",
      IF(OR(C981="190 Automobile",C981="200 computer hardware",C981="210 Computer software",C981="220 Quickbooks software",C981="230 Office equipment",C981="240 Office furniture"),
         E981-(E981/(1+Dashboard!$F$4)),
         0
      ),
      IF(C981="750 Business promotion",
         E981-(E981/(1+4.793/100)),
         E981-(E981/(1+Dashboard!$F$4))
      )
   )
)</f>
        <v>0</v>
      </c>
      <c r="J981" s="40">
        <f>Bank3[[#This Row],[Money in/ (Money out)]]-Bank3[[#This Row],[GST/HST]]</f>
        <v>0</v>
      </c>
      <c r="L981" s="37">
        <f t="shared" si="31"/>
        <v>0</v>
      </c>
    </row>
    <row r="982" spans="4:12" x14ac:dyDescent="0.2">
      <c r="D982" s="416">
        <f>_xlfn.XLOOKUP(C:C,Table1[for Import to Bank Register dropdown],Table1[for Pivot],0,0,1)</f>
        <v>0</v>
      </c>
      <c r="E982" s="422"/>
      <c r="F982" s="160">
        <f t="shared" si="30"/>
        <v>3333333</v>
      </c>
      <c r="G982" s="394">
        <f>G981+Bank3[[#This Row],[Money in/ (Money out)]]</f>
        <v>0</v>
      </c>
      <c r="I982" s="395">
        <f>IF(OR(C982="150 Directors advances", C982="120 accounts receivable", C982="720.2 Automobile - Insurance", C982="720.3 Automobile - License", C982="870.4 Rent - Insurance", C982="870.6 Rent - Property Tax", C982="870.7 Rent - Homeoffice", C982="870.9 Rent - Water"),
   0,
   IF(Dashboard!$F$5="Quick",
      IF(OR(C982="190 Automobile",C982="200 computer hardware",C982="210 Computer software",C982="220 Quickbooks software",C982="230 Office equipment",C982="240 Office furniture"),
         E982-(E982/(1+Dashboard!$F$4)),
         0
      ),
      IF(C982="750 Business promotion",
         E982-(E982/(1+4.793/100)),
         E982-(E982/(1+Dashboard!$F$4))
      )
   )
)</f>
        <v>0</v>
      </c>
      <c r="J982" s="40">
        <f>Bank3[[#This Row],[Money in/ (Money out)]]-Bank3[[#This Row],[GST/HST]]</f>
        <v>0</v>
      </c>
      <c r="L982" s="37">
        <f t="shared" si="31"/>
        <v>0</v>
      </c>
    </row>
    <row r="983" spans="4:12" x14ac:dyDescent="0.2">
      <c r="D983" s="416">
        <f>_xlfn.XLOOKUP(C:C,Table1[for Import to Bank Register dropdown],Table1[for Pivot],0,0,1)</f>
        <v>0</v>
      </c>
      <c r="E983" s="422"/>
      <c r="F983" s="160">
        <f t="shared" si="30"/>
        <v>3333333</v>
      </c>
      <c r="G983" s="394">
        <f>G982+Bank3[[#This Row],[Money in/ (Money out)]]</f>
        <v>0</v>
      </c>
      <c r="I983" s="395">
        <f>IF(OR(C983="150 Directors advances", C983="120 accounts receivable", C983="720.2 Automobile - Insurance", C983="720.3 Automobile - License", C983="870.4 Rent - Insurance", C983="870.6 Rent - Property Tax", C983="870.7 Rent - Homeoffice", C983="870.9 Rent - Water"),
   0,
   IF(Dashboard!$F$5="Quick",
      IF(OR(C983="190 Automobile",C983="200 computer hardware",C983="210 Computer software",C983="220 Quickbooks software",C983="230 Office equipment",C983="240 Office furniture"),
         E983-(E983/(1+Dashboard!$F$4)),
         0
      ),
      IF(C983="750 Business promotion",
         E983-(E983/(1+4.793/100)),
         E983-(E983/(1+Dashboard!$F$4))
      )
   )
)</f>
        <v>0</v>
      </c>
      <c r="J983" s="40">
        <f>Bank3[[#This Row],[Money in/ (Money out)]]-Bank3[[#This Row],[GST/HST]]</f>
        <v>0</v>
      </c>
      <c r="L983" s="37">
        <f t="shared" si="31"/>
        <v>0</v>
      </c>
    </row>
    <row r="984" spans="4:12" x14ac:dyDescent="0.2">
      <c r="D984" s="416">
        <f>_xlfn.XLOOKUP(C:C,Table1[for Import to Bank Register dropdown],Table1[for Pivot],0,0,1)</f>
        <v>0</v>
      </c>
      <c r="E984" s="422"/>
      <c r="F984" s="160">
        <f t="shared" si="30"/>
        <v>3333333</v>
      </c>
      <c r="G984" s="394">
        <f>G983+Bank3[[#This Row],[Money in/ (Money out)]]</f>
        <v>0</v>
      </c>
      <c r="I984" s="395">
        <f>IF(OR(C984="150 Directors advances", C984="120 accounts receivable", C984="720.2 Automobile - Insurance", C984="720.3 Automobile - License", C984="870.4 Rent - Insurance", C984="870.6 Rent - Property Tax", C984="870.7 Rent - Homeoffice", C984="870.9 Rent - Water"),
   0,
   IF(Dashboard!$F$5="Quick",
      IF(OR(C984="190 Automobile",C984="200 computer hardware",C984="210 Computer software",C984="220 Quickbooks software",C984="230 Office equipment",C984="240 Office furniture"),
         E984-(E984/(1+Dashboard!$F$4)),
         0
      ),
      IF(C984="750 Business promotion",
         E984-(E984/(1+4.793/100)),
         E984-(E984/(1+Dashboard!$F$4))
      )
   )
)</f>
        <v>0</v>
      </c>
      <c r="J984" s="40">
        <f>Bank3[[#This Row],[Money in/ (Money out)]]-Bank3[[#This Row],[GST/HST]]</f>
        <v>0</v>
      </c>
      <c r="L984" s="37">
        <f t="shared" si="31"/>
        <v>0</v>
      </c>
    </row>
    <row r="985" spans="4:12" x14ac:dyDescent="0.2">
      <c r="D985" s="416">
        <f>_xlfn.XLOOKUP(C:C,Table1[for Import to Bank Register dropdown],Table1[for Pivot],0,0,1)</f>
        <v>0</v>
      </c>
      <c r="E985" s="422"/>
      <c r="F985" s="160">
        <f t="shared" si="30"/>
        <v>3333333</v>
      </c>
      <c r="G985" s="394">
        <f>G984+Bank3[[#This Row],[Money in/ (Money out)]]</f>
        <v>0</v>
      </c>
      <c r="I985" s="395">
        <f>IF(OR(C985="150 Directors advances", C985="120 accounts receivable", C985="720.2 Automobile - Insurance", C985="720.3 Automobile - License", C985="870.4 Rent - Insurance", C985="870.6 Rent - Property Tax", C985="870.7 Rent - Homeoffice", C985="870.9 Rent - Water"),
   0,
   IF(Dashboard!$F$5="Quick",
      IF(OR(C985="190 Automobile",C985="200 computer hardware",C985="210 Computer software",C985="220 Quickbooks software",C985="230 Office equipment",C985="240 Office furniture"),
         E985-(E985/(1+Dashboard!$F$4)),
         0
      ),
      IF(C985="750 Business promotion",
         E985-(E985/(1+4.793/100)),
         E985-(E985/(1+Dashboard!$F$4))
      )
   )
)</f>
        <v>0</v>
      </c>
      <c r="J985" s="40">
        <f>Bank3[[#This Row],[Money in/ (Money out)]]-Bank3[[#This Row],[GST/HST]]</f>
        <v>0</v>
      </c>
      <c r="L985" s="37">
        <f t="shared" si="31"/>
        <v>0</v>
      </c>
    </row>
    <row r="986" spans="4:12" x14ac:dyDescent="0.2">
      <c r="D986" s="416">
        <f>_xlfn.XLOOKUP(C:C,Table1[for Import to Bank Register dropdown],Table1[for Pivot],0,0,1)</f>
        <v>0</v>
      </c>
      <c r="E986" s="422"/>
      <c r="F986" s="160">
        <f t="shared" si="30"/>
        <v>3333333</v>
      </c>
      <c r="G986" s="394">
        <f>G985+Bank3[[#This Row],[Money in/ (Money out)]]</f>
        <v>0</v>
      </c>
      <c r="I986" s="395">
        <f>IF(OR(C986="150 Directors advances", C986="120 accounts receivable", C986="720.2 Automobile - Insurance", C986="720.3 Automobile - License", C986="870.4 Rent - Insurance", C986="870.6 Rent - Property Tax", C986="870.7 Rent - Homeoffice", C986="870.9 Rent - Water"),
   0,
   IF(Dashboard!$F$5="Quick",
      IF(OR(C986="190 Automobile",C986="200 computer hardware",C986="210 Computer software",C986="220 Quickbooks software",C986="230 Office equipment",C986="240 Office furniture"),
         E986-(E986/(1+Dashboard!$F$4)),
         0
      ),
      IF(C986="750 Business promotion",
         E986-(E986/(1+4.793/100)),
         E986-(E986/(1+Dashboard!$F$4))
      )
   )
)</f>
        <v>0</v>
      </c>
      <c r="J986" s="40">
        <f>Bank3[[#This Row],[Money in/ (Money out)]]-Bank3[[#This Row],[GST/HST]]</f>
        <v>0</v>
      </c>
      <c r="L986" s="37">
        <f t="shared" si="31"/>
        <v>0</v>
      </c>
    </row>
    <row r="987" spans="4:12" x14ac:dyDescent="0.2">
      <c r="D987" s="416">
        <f>_xlfn.XLOOKUP(C:C,Table1[for Import to Bank Register dropdown],Table1[for Pivot],0,0,1)</f>
        <v>0</v>
      </c>
      <c r="E987" s="422"/>
      <c r="F987" s="160">
        <f t="shared" si="30"/>
        <v>3333333</v>
      </c>
      <c r="G987" s="394">
        <f>G986+Bank3[[#This Row],[Money in/ (Money out)]]</f>
        <v>0</v>
      </c>
      <c r="I987" s="395">
        <f>IF(OR(C987="150 Directors advances", C987="120 accounts receivable", C987="720.2 Automobile - Insurance", C987="720.3 Automobile - License", C987="870.4 Rent - Insurance", C987="870.6 Rent - Property Tax", C987="870.7 Rent - Homeoffice", C987="870.9 Rent - Water"),
   0,
   IF(Dashboard!$F$5="Quick",
      IF(OR(C987="190 Automobile",C987="200 computer hardware",C987="210 Computer software",C987="220 Quickbooks software",C987="230 Office equipment",C987="240 Office furniture"),
         E987-(E987/(1+Dashboard!$F$4)),
         0
      ),
      IF(C987="750 Business promotion",
         E987-(E987/(1+4.793/100)),
         E987-(E987/(1+Dashboard!$F$4))
      )
   )
)</f>
        <v>0</v>
      </c>
      <c r="J987" s="40">
        <f>Bank3[[#This Row],[Money in/ (Money out)]]-Bank3[[#This Row],[GST/HST]]</f>
        <v>0</v>
      </c>
      <c r="L987" s="37">
        <f t="shared" si="31"/>
        <v>0</v>
      </c>
    </row>
    <row r="988" spans="4:12" x14ac:dyDescent="0.2">
      <c r="D988" s="416">
        <f>_xlfn.XLOOKUP(C:C,Table1[for Import to Bank Register dropdown],Table1[for Pivot],0,0,1)</f>
        <v>0</v>
      </c>
      <c r="E988" s="422"/>
      <c r="F988" s="160">
        <f t="shared" si="30"/>
        <v>3333333</v>
      </c>
      <c r="G988" s="394">
        <f>G987+Bank3[[#This Row],[Money in/ (Money out)]]</f>
        <v>0</v>
      </c>
      <c r="I988" s="395">
        <f>IF(OR(C988="150 Directors advances", C988="120 accounts receivable", C988="720.2 Automobile - Insurance", C988="720.3 Automobile - License", C988="870.4 Rent - Insurance", C988="870.6 Rent - Property Tax", C988="870.7 Rent - Homeoffice", C988="870.9 Rent - Water"),
   0,
   IF(Dashboard!$F$5="Quick",
      IF(OR(C988="190 Automobile",C988="200 computer hardware",C988="210 Computer software",C988="220 Quickbooks software",C988="230 Office equipment",C988="240 Office furniture"),
         E988-(E988/(1+Dashboard!$F$4)),
         0
      ),
      IF(C988="750 Business promotion",
         E988-(E988/(1+4.793/100)),
         E988-(E988/(1+Dashboard!$F$4))
      )
   )
)</f>
        <v>0</v>
      </c>
      <c r="J988" s="40">
        <f>Bank3[[#This Row],[Money in/ (Money out)]]-Bank3[[#This Row],[GST/HST]]</f>
        <v>0</v>
      </c>
      <c r="L988" s="37">
        <f t="shared" si="31"/>
        <v>0</v>
      </c>
    </row>
    <row r="989" spans="4:12" x14ac:dyDescent="0.2">
      <c r="D989" s="416">
        <f>_xlfn.XLOOKUP(C:C,Table1[for Import to Bank Register dropdown],Table1[for Pivot],0,0,1)</f>
        <v>0</v>
      </c>
      <c r="E989" s="422"/>
      <c r="F989" s="160">
        <f t="shared" si="30"/>
        <v>3333333</v>
      </c>
      <c r="G989" s="394">
        <f>G988+Bank3[[#This Row],[Money in/ (Money out)]]</f>
        <v>0</v>
      </c>
      <c r="I989" s="395">
        <f>IF(OR(C989="150 Directors advances", C989="120 accounts receivable", C989="720.2 Automobile - Insurance", C989="720.3 Automobile - License", C989="870.4 Rent - Insurance", C989="870.6 Rent - Property Tax", C989="870.7 Rent - Homeoffice", C989="870.9 Rent - Water"),
   0,
   IF(Dashboard!$F$5="Quick",
      IF(OR(C989="190 Automobile",C989="200 computer hardware",C989="210 Computer software",C989="220 Quickbooks software",C989="230 Office equipment",C989="240 Office furniture"),
         E989-(E989/(1+Dashboard!$F$4)),
         0
      ),
      IF(C989="750 Business promotion",
         E989-(E989/(1+4.793/100)),
         E989-(E989/(1+Dashboard!$F$4))
      )
   )
)</f>
        <v>0</v>
      </c>
      <c r="J989" s="40">
        <f>Bank3[[#This Row],[Money in/ (Money out)]]-Bank3[[#This Row],[GST/HST]]</f>
        <v>0</v>
      </c>
      <c r="L989" s="37">
        <f t="shared" si="31"/>
        <v>0</v>
      </c>
    </row>
    <row r="990" spans="4:12" x14ac:dyDescent="0.2">
      <c r="D990" s="416">
        <f>_xlfn.XLOOKUP(C:C,Table1[for Import to Bank Register dropdown],Table1[for Pivot],0,0,1)</f>
        <v>0</v>
      </c>
      <c r="E990" s="422"/>
      <c r="F990" s="160">
        <f t="shared" si="30"/>
        <v>3333333</v>
      </c>
      <c r="G990" s="394">
        <f>G989+Bank3[[#This Row],[Money in/ (Money out)]]</f>
        <v>0</v>
      </c>
      <c r="I990" s="395">
        <f>IF(OR(C990="150 Directors advances", C990="120 accounts receivable", C990="720.2 Automobile - Insurance", C990="720.3 Automobile - License", C990="870.4 Rent - Insurance", C990="870.6 Rent - Property Tax", C990="870.7 Rent - Homeoffice", C990="870.9 Rent - Water"),
   0,
   IF(Dashboard!$F$5="Quick",
      IF(OR(C990="190 Automobile",C990="200 computer hardware",C990="210 Computer software",C990="220 Quickbooks software",C990="230 Office equipment",C990="240 Office furniture"),
         E990-(E990/(1+Dashboard!$F$4)),
         0
      ),
      IF(C990="750 Business promotion",
         E990-(E990/(1+4.793/100)),
         E990-(E990/(1+Dashboard!$F$4))
      )
   )
)</f>
        <v>0</v>
      </c>
      <c r="J990" s="40">
        <f>Bank3[[#This Row],[Money in/ (Money out)]]-Bank3[[#This Row],[GST/HST]]</f>
        <v>0</v>
      </c>
      <c r="L990" s="37">
        <f t="shared" si="31"/>
        <v>0</v>
      </c>
    </row>
    <row r="991" spans="4:12" x14ac:dyDescent="0.2">
      <c r="D991" s="416">
        <f>_xlfn.XLOOKUP(C:C,Table1[for Import to Bank Register dropdown],Table1[for Pivot],0,0,1)</f>
        <v>0</v>
      </c>
      <c r="E991" s="422"/>
      <c r="F991" s="160">
        <f t="shared" si="30"/>
        <v>3333333</v>
      </c>
      <c r="G991" s="394">
        <f>G990+Bank3[[#This Row],[Money in/ (Money out)]]</f>
        <v>0</v>
      </c>
      <c r="I991" s="395">
        <f>IF(OR(C991="150 Directors advances", C991="120 accounts receivable", C991="720.2 Automobile - Insurance", C991="720.3 Automobile - License", C991="870.4 Rent - Insurance", C991="870.6 Rent - Property Tax", C991="870.7 Rent - Homeoffice", C991="870.9 Rent - Water"),
   0,
   IF(Dashboard!$F$5="Quick",
      IF(OR(C991="190 Automobile",C991="200 computer hardware",C991="210 Computer software",C991="220 Quickbooks software",C991="230 Office equipment",C991="240 Office furniture"),
         E991-(E991/(1+Dashboard!$F$4)),
         0
      ),
      IF(C991="750 Business promotion",
         E991-(E991/(1+4.793/100)),
         E991-(E991/(1+Dashboard!$F$4))
      )
   )
)</f>
        <v>0</v>
      </c>
      <c r="J991" s="40">
        <f>Bank3[[#This Row],[Money in/ (Money out)]]-Bank3[[#This Row],[GST/HST]]</f>
        <v>0</v>
      </c>
      <c r="L991" s="37">
        <f t="shared" si="31"/>
        <v>0</v>
      </c>
    </row>
    <row r="992" spans="4:12" x14ac:dyDescent="0.2">
      <c r="D992" s="416">
        <f>_xlfn.XLOOKUP(C:C,Table1[for Import to Bank Register dropdown],Table1[for Pivot],0,0,1)</f>
        <v>0</v>
      </c>
      <c r="E992" s="422"/>
      <c r="F992" s="160">
        <f t="shared" si="30"/>
        <v>3333333</v>
      </c>
      <c r="G992" s="394">
        <f>G991+Bank3[[#This Row],[Money in/ (Money out)]]</f>
        <v>0</v>
      </c>
      <c r="I992" s="395">
        <f>IF(OR(C992="150 Directors advances", C992="120 accounts receivable", C992="720.2 Automobile - Insurance", C992="720.3 Automobile - License", C992="870.4 Rent - Insurance", C992="870.6 Rent - Property Tax", C992="870.7 Rent - Homeoffice", C992="870.9 Rent - Water"),
   0,
   IF(Dashboard!$F$5="Quick",
      IF(OR(C992="190 Automobile",C992="200 computer hardware",C992="210 Computer software",C992="220 Quickbooks software",C992="230 Office equipment",C992="240 Office furniture"),
         E992-(E992/(1+Dashboard!$F$4)),
         0
      ),
      IF(C992="750 Business promotion",
         E992-(E992/(1+4.793/100)),
         E992-(E992/(1+Dashboard!$F$4))
      )
   )
)</f>
        <v>0</v>
      </c>
      <c r="J992" s="40">
        <f>Bank3[[#This Row],[Money in/ (Money out)]]-Bank3[[#This Row],[GST/HST]]</f>
        <v>0</v>
      </c>
      <c r="L992" s="37">
        <f t="shared" si="31"/>
        <v>0</v>
      </c>
    </row>
    <row r="993" spans="4:12" x14ac:dyDescent="0.2">
      <c r="D993" s="416">
        <f>_xlfn.XLOOKUP(C:C,Table1[for Import to Bank Register dropdown],Table1[for Pivot],0,0,1)</f>
        <v>0</v>
      </c>
      <c r="E993" s="422"/>
      <c r="F993" s="160">
        <f t="shared" si="30"/>
        <v>3333333</v>
      </c>
      <c r="G993" s="394">
        <f>G992+Bank3[[#This Row],[Money in/ (Money out)]]</f>
        <v>0</v>
      </c>
      <c r="I993" s="395">
        <f>IF(OR(C993="150 Directors advances", C993="120 accounts receivable", C993="720.2 Automobile - Insurance", C993="720.3 Automobile - License", C993="870.4 Rent - Insurance", C993="870.6 Rent - Property Tax", C993="870.7 Rent - Homeoffice", C993="870.9 Rent - Water"),
   0,
   IF(Dashboard!$F$5="Quick",
      IF(OR(C993="190 Automobile",C993="200 computer hardware",C993="210 Computer software",C993="220 Quickbooks software",C993="230 Office equipment",C993="240 Office furniture"),
         E993-(E993/(1+Dashboard!$F$4)),
         0
      ),
      IF(C993="750 Business promotion",
         E993-(E993/(1+4.793/100)),
         E993-(E993/(1+Dashboard!$F$4))
      )
   )
)</f>
        <v>0</v>
      </c>
      <c r="J993" s="40">
        <f>Bank3[[#This Row],[Money in/ (Money out)]]-Bank3[[#This Row],[GST/HST]]</f>
        <v>0</v>
      </c>
      <c r="L993" s="37">
        <f t="shared" si="31"/>
        <v>0</v>
      </c>
    </row>
    <row r="994" spans="4:12" x14ac:dyDescent="0.2">
      <c r="D994" s="416">
        <f>_xlfn.XLOOKUP(C:C,Table1[for Import to Bank Register dropdown],Table1[for Pivot],0,0,1)</f>
        <v>0</v>
      </c>
      <c r="E994" s="422"/>
      <c r="F994" s="160">
        <f t="shared" si="30"/>
        <v>3333333</v>
      </c>
      <c r="G994" s="394">
        <f>G993+Bank3[[#This Row],[Money in/ (Money out)]]</f>
        <v>0</v>
      </c>
      <c r="I994" s="395">
        <f>IF(OR(C994="150 Directors advances", C994="120 accounts receivable", C994="720.2 Automobile - Insurance", C994="720.3 Automobile - License", C994="870.4 Rent - Insurance", C994="870.6 Rent - Property Tax", C994="870.7 Rent - Homeoffice", C994="870.9 Rent - Water"),
   0,
   IF(Dashboard!$F$5="Quick",
      IF(OR(C994="190 Automobile",C994="200 computer hardware",C994="210 Computer software",C994="220 Quickbooks software",C994="230 Office equipment",C994="240 Office furniture"),
         E994-(E994/(1+Dashboard!$F$4)),
         0
      ),
      IF(C994="750 Business promotion",
         E994-(E994/(1+4.793/100)),
         E994-(E994/(1+Dashboard!$F$4))
      )
   )
)</f>
        <v>0</v>
      </c>
      <c r="J994" s="40">
        <f>Bank3[[#This Row],[Money in/ (Money out)]]-Bank3[[#This Row],[GST/HST]]</f>
        <v>0</v>
      </c>
      <c r="L994" s="37">
        <f t="shared" si="31"/>
        <v>0</v>
      </c>
    </row>
    <row r="995" spans="4:12" x14ac:dyDescent="0.2">
      <c r="D995" s="416">
        <f>_xlfn.XLOOKUP(C:C,Table1[for Import to Bank Register dropdown],Table1[for Pivot],0,0,1)</f>
        <v>0</v>
      </c>
      <c r="E995" s="422"/>
      <c r="F995" s="160">
        <f t="shared" si="30"/>
        <v>3333333</v>
      </c>
      <c r="G995" s="394">
        <f>G994+Bank3[[#This Row],[Money in/ (Money out)]]</f>
        <v>0</v>
      </c>
      <c r="I995" s="395">
        <f>IF(OR(C995="150 Directors advances", C995="120 accounts receivable", C995="720.2 Automobile - Insurance", C995="720.3 Automobile - License", C995="870.4 Rent - Insurance", C995="870.6 Rent - Property Tax", C995="870.7 Rent - Homeoffice", C995="870.9 Rent - Water"),
   0,
   IF(Dashboard!$F$5="Quick",
      IF(OR(C995="190 Automobile",C995="200 computer hardware",C995="210 Computer software",C995="220 Quickbooks software",C995="230 Office equipment",C995="240 Office furniture"),
         E995-(E995/(1+Dashboard!$F$4)),
         0
      ),
      IF(C995="750 Business promotion",
         E995-(E995/(1+4.793/100)),
         E995-(E995/(1+Dashboard!$F$4))
      )
   )
)</f>
        <v>0</v>
      </c>
      <c r="J995" s="40">
        <f>Bank3[[#This Row],[Money in/ (Money out)]]-Bank3[[#This Row],[GST/HST]]</f>
        <v>0</v>
      </c>
      <c r="L995" s="37">
        <f t="shared" si="31"/>
        <v>0</v>
      </c>
    </row>
    <row r="996" spans="4:12" x14ac:dyDescent="0.2">
      <c r="D996" s="416">
        <f>_xlfn.XLOOKUP(C:C,Table1[for Import to Bank Register dropdown],Table1[for Pivot],0,0,1)</f>
        <v>0</v>
      </c>
      <c r="E996" s="422"/>
      <c r="F996" s="160">
        <f t="shared" si="30"/>
        <v>3333333</v>
      </c>
      <c r="G996" s="394">
        <f>G995+Bank3[[#This Row],[Money in/ (Money out)]]</f>
        <v>0</v>
      </c>
      <c r="I996" s="395">
        <f>IF(OR(C996="150 Directors advances", C996="120 accounts receivable", C996="720.2 Automobile - Insurance", C996="720.3 Automobile - License", C996="870.4 Rent - Insurance", C996="870.6 Rent - Property Tax", C996="870.7 Rent - Homeoffice", C996="870.9 Rent - Water"),
   0,
   IF(Dashboard!$F$5="Quick",
      IF(OR(C996="190 Automobile",C996="200 computer hardware",C996="210 Computer software",C996="220 Quickbooks software",C996="230 Office equipment",C996="240 Office furniture"),
         E996-(E996/(1+Dashboard!$F$4)),
         0
      ),
      IF(C996="750 Business promotion",
         E996-(E996/(1+4.793/100)),
         E996-(E996/(1+Dashboard!$F$4))
      )
   )
)</f>
        <v>0</v>
      </c>
      <c r="J996" s="40">
        <f>Bank3[[#This Row],[Money in/ (Money out)]]-Bank3[[#This Row],[GST/HST]]</f>
        <v>0</v>
      </c>
      <c r="L996" s="37">
        <f t="shared" si="31"/>
        <v>0</v>
      </c>
    </row>
    <row r="997" spans="4:12" x14ac:dyDescent="0.2">
      <c r="D997" s="416">
        <f>_xlfn.XLOOKUP(C:C,Table1[for Import to Bank Register dropdown],Table1[for Pivot],0,0,1)</f>
        <v>0</v>
      </c>
      <c r="E997" s="422"/>
      <c r="F997" s="160">
        <f t="shared" si="30"/>
        <v>3333333</v>
      </c>
      <c r="G997" s="394">
        <f>G996+Bank3[[#This Row],[Money in/ (Money out)]]</f>
        <v>0</v>
      </c>
      <c r="I997" s="395">
        <f>IF(OR(C997="150 Directors advances", C997="120 accounts receivable", C997="720.2 Automobile - Insurance", C997="720.3 Automobile - License", C997="870.4 Rent - Insurance", C997="870.6 Rent - Property Tax", C997="870.7 Rent - Homeoffice", C997="870.9 Rent - Water"),
   0,
   IF(Dashboard!$F$5="Quick",
      IF(OR(C997="190 Automobile",C997="200 computer hardware",C997="210 Computer software",C997="220 Quickbooks software",C997="230 Office equipment",C997="240 Office furniture"),
         E997-(E997/(1+Dashboard!$F$4)),
         0
      ),
      IF(C997="750 Business promotion",
         E997-(E997/(1+4.793/100)),
         E997-(E997/(1+Dashboard!$F$4))
      )
   )
)</f>
        <v>0</v>
      </c>
      <c r="J997" s="40">
        <f>Bank3[[#This Row],[Money in/ (Money out)]]-Bank3[[#This Row],[GST/HST]]</f>
        <v>0</v>
      </c>
      <c r="L997" s="37">
        <f t="shared" si="31"/>
        <v>0</v>
      </c>
    </row>
    <row r="998" spans="4:12" x14ac:dyDescent="0.2">
      <c r="D998" s="416">
        <f>_xlfn.XLOOKUP(C:C,Table1[for Import to Bank Register dropdown],Table1[for Pivot],0,0,1)</f>
        <v>0</v>
      </c>
      <c r="E998" s="422"/>
      <c r="F998" s="160">
        <f t="shared" si="30"/>
        <v>3333333</v>
      </c>
      <c r="G998" s="394">
        <f>G997+Bank3[[#This Row],[Money in/ (Money out)]]</f>
        <v>0</v>
      </c>
      <c r="I998" s="395">
        <f>IF(OR(C998="150 Directors advances", C998="120 accounts receivable", C998="720.2 Automobile - Insurance", C998="720.3 Automobile - License", C998="870.4 Rent - Insurance", C998="870.6 Rent - Property Tax", C998="870.7 Rent - Homeoffice", C998="870.9 Rent - Water"),
   0,
   IF(Dashboard!$F$5="Quick",
      IF(OR(C998="190 Automobile",C998="200 computer hardware",C998="210 Computer software",C998="220 Quickbooks software",C998="230 Office equipment",C998="240 Office furniture"),
         E998-(E998/(1+Dashboard!$F$4)),
         0
      ),
      IF(C998="750 Business promotion",
         E998-(E998/(1+4.793/100)),
         E998-(E998/(1+Dashboard!$F$4))
      )
   )
)</f>
        <v>0</v>
      </c>
      <c r="J998" s="40">
        <f>Bank3[[#This Row],[Money in/ (Money out)]]-Bank3[[#This Row],[GST/HST]]</f>
        <v>0</v>
      </c>
      <c r="L998" s="37">
        <f t="shared" si="31"/>
        <v>0</v>
      </c>
    </row>
    <row r="999" spans="4:12" x14ac:dyDescent="0.2">
      <c r="D999" s="416">
        <f>_xlfn.XLOOKUP(C:C,Table1[for Import to Bank Register dropdown],Table1[for Pivot],0,0,1)</f>
        <v>0</v>
      </c>
      <c r="E999" s="422"/>
      <c r="F999" s="160">
        <f t="shared" si="30"/>
        <v>3333333</v>
      </c>
      <c r="G999" s="394">
        <f>G998+Bank3[[#This Row],[Money in/ (Money out)]]</f>
        <v>0</v>
      </c>
      <c r="I999" s="395">
        <f>IF(OR(C999="150 Directors advances", C999="120 accounts receivable", C999="720.2 Automobile - Insurance", C999="720.3 Automobile - License", C999="870.4 Rent - Insurance", C999="870.6 Rent - Property Tax", C999="870.7 Rent - Homeoffice", C999="870.9 Rent - Water"),
   0,
   IF(Dashboard!$F$5="Quick",
      IF(OR(C999="190 Automobile",C999="200 computer hardware",C999="210 Computer software",C999="220 Quickbooks software",C999="230 Office equipment",C999="240 Office furniture"),
         E999-(E999/(1+Dashboard!$F$4)),
         0
      ),
      IF(C999="750 Business promotion",
         E999-(E999/(1+4.793/100)),
         E999-(E999/(1+Dashboard!$F$4))
      )
   )
)</f>
        <v>0</v>
      </c>
      <c r="J999" s="40">
        <f>Bank3[[#This Row],[Money in/ (Money out)]]-Bank3[[#This Row],[GST/HST]]</f>
        <v>0</v>
      </c>
      <c r="L999" s="37">
        <f t="shared" si="31"/>
        <v>0</v>
      </c>
    </row>
    <row r="1000" spans="4:12" x14ac:dyDescent="0.2">
      <c r="D1000" s="416">
        <f>_xlfn.XLOOKUP(C:C,Table1[for Import to Bank Register dropdown],Table1[for Pivot],0,0,1)</f>
        <v>0</v>
      </c>
      <c r="E1000" s="422"/>
      <c r="F1000" s="160">
        <f t="shared" si="30"/>
        <v>3333333</v>
      </c>
      <c r="G1000" s="394">
        <f>G999+Bank3[[#This Row],[Money in/ (Money out)]]</f>
        <v>0</v>
      </c>
      <c r="I1000" s="395">
        <f>IF(OR(C1000="150 Directors advances", C1000="120 accounts receivable", C1000="720.2 Automobile - Insurance", C1000="720.3 Automobile - License", C1000="870.4 Rent - Insurance", C1000="870.6 Rent - Property Tax", C1000="870.7 Rent - Homeoffice", C1000="870.9 Rent - Water"),
   0,
   IF(Dashboard!$F$5="Quick",
      IF(OR(C1000="190 Automobile",C1000="200 computer hardware",C1000="210 Computer software",C1000="220 Quickbooks software",C1000="230 Office equipment",C1000="240 Office furniture"),
         E1000-(E1000/(1+Dashboard!$F$4)),
         0
      ),
      IF(C1000="750 Business promotion",
         E1000-(E1000/(1+4.793/100)),
         E1000-(E1000/(1+Dashboard!$F$4))
      )
   )
)</f>
        <v>0</v>
      </c>
      <c r="J1000" s="40">
        <f>Bank3[[#This Row],[Money in/ (Money out)]]-Bank3[[#This Row],[GST/HST]]</f>
        <v>0</v>
      </c>
      <c r="L1000" s="37">
        <f t="shared" si="31"/>
        <v>0</v>
      </c>
    </row>
    <row r="1001" spans="4:12" x14ac:dyDescent="0.2">
      <c r="D1001" s="416">
        <f>_xlfn.XLOOKUP(C:C,Table1[for Import to Bank Register dropdown],Table1[for Pivot],0,0,1)</f>
        <v>0</v>
      </c>
      <c r="E1001" s="422"/>
      <c r="F1001" s="160">
        <f t="shared" si="30"/>
        <v>3333333</v>
      </c>
      <c r="G1001" s="394">
        <f>G1000+Bank3[[#This Row],[Money in/ (Money out)]]</f>
        <v>0</v>
      </c>
      <c r="I1001" s="395">
        <f>IF(OR(C1001="150 Directors advances", C1001="120 accounts receivable", C1001="720.2 Automobile - Insurance", C1001="720.3 Automobile - License", C1001="870.4 Rent - Insurance", C1001="870.6 Rent - Property Tax", C1001="870.7 Rent - Homeoffice", C1001="870.9 Rent - Water"),
   0,
   IF(Dashboard!$F$5="Quick",
      IF(OR(C1001="190 Automobile",C1001="200 computer hardware",C1001="210 Computer software",C1001="220 Quickbooks software",C1001="230 Office equipment",C1001="240 Office furniture"),
         E1001-(E1001/(1+Dashboard!$F$4)),
         0
      ),
      IF(C1001="750 Business promotion",
         E1001-(E1001/(1+4.793/100)),
         E1001-(E1001/(1+Dashboard!$F$4))
      )
   )
)</f>
        <v>0</v>
      </c>
      <c r="J1001" s="40">
        <f>Bank3[[#This Row],[Money in/ (Money out)]]-Bank3[[#This Row],[GST/HST]]</f>
        <v>0</v>
      </c>
      <c r="L1001" s="37">
        <f t="shared" si="31"/>
        <v>0</v>
      </c>
    </row>
    <row r="1002" spans="4:12" x14ac:dyDescent="0.2">
      <c r="D1002" s="416">
        <f>_xlfn.XLOOKUP(C:C,Table1[for Import to Bank Register dropdown],Table1[for Pivot],0,0,1)</f>
        <v>0</v>
      </c>
      <c r="E1002" s="422"/>
      <c r="F1002" s="160">
        <f t="shared" si="30"/>
        <v>3333333</v>
      </c>
      <c r="G1002" s="394">
        <f>G1001+Bank3[[#This Row],[Money in/ (Money out)]]</f>
        <v>0</v>
      </c>
      <c r="I1002" s="395">
        <f>IF(OR(C1002="150 Directors advances", C1002="120 accounts receivable", C1002="720.2 Automobile - Insurance", C1002="720.3 Automobile - License", C1002="870.4 Rent - Insurance", C1002="870.6 Rent - Property Tax", C1002="870.7 Rent - Homeoffice", C1002="870.9 Rent - Water"),
   0,
   IF(Dashboard!$F$5="Quick",
      IF(OR(C1002="190 Automobile",C1002="200 computer hardware",C1002="210 Computer software",C1002="220 Quickbooks software",C1002="230 Office equipment",C1002="240 Office furniture"),
         E1002-(E1002/(1+Dashboard!$F$4)),
         0
      ),
      IF(C1002="750 Business promotion",
         E1002-(E1002/(1+4.793/100)),
         E1002-(E1002/(1+Dashboard!$F$4))
      )
   )
)</f>
        <v>0</v>
      </c>
      <c r="J1002" s="40">
        <f>Bank3[[#This Row],[Money in/ (Money out)]]-Bank3[[#This Row],[GST/HST]]</f>
        <v>0</v>
      </c>
      <c r="L1002" s="37">
        <f t="shared" si="31"/>
        <v>0</v>
      </c>
    </row>
    <row r="1003" spans="4:12" x14ac:dyDescent="0.2">
      <c r="D1003" s="416">
        <f>_xlfn.XLOOKUP(C:C,Table1[for Import to Bank Register dropdown],Table1[for Pivot],0,0,1)</f>
        <v>0</v>
      </c>
      <c r="E1003" s="422"/>
      <c r="F1003" s="160">
        <f t="shared" si="30"/>
        <v>3333333</v>
      </c>
      <c r="G1003" s="394">
        <f>G1002+Bank3[[#This Row],[Money in/ (Money out)]]</f>
        <v>0</v>
      </c>
      <c r="I1003" s="395">
        <f>IF(OR(C1003="150 Directors advances", C1003="120 accounts receivable", C1003="720.2 Automobile - Insurance", C1003="720.3 Automobile - License", C1003="870.4 Rent - Insurance", C1003="870.6 Rent - Property Tax", C1003="870.7 Rent - Homeoffice", C1003="870.9 Rent - Water"),
   0,
   IF(Dashboard!$F$5="Quick",
      IF(OR(C1003="190 Automobile",C1003="200 computer hardware",C1003="210 Computer software",C1003="220 Quickbooks software",C1003="230 Office equipment",C1003="240 Office furniture"),
         E1003-(E1003/(1+Dashboard!$F$4)),
         0
      ),
      IF(C1003="750 Business promotion",
         E1003-(E1003/(1+4.793/100)),
         E1003-(E1003/(1+Dashboard!$F$4))
      )
   )
)</f>
        <v>0</v>
      </c>
      <c r="J1003" s="40">
        <f>Bank3[[#This Row],[Money in/ (Money out)]]-Bank3[[#This Row],[GST/HST]]</f>
        <v>0</v>
      </c>
      <c r="L1003" s="37">
        <f t="shared" si="31"/>
        <v>0</v>
      </c>
    </row>
    <row r="1004" spans="4:12" x14ac:dyDescent="0.2">
      <c r="D1004" s="416">
        <f>_xlfn.XLOOKUP(C:C,Table1[for Import to Bank Register dropdown],Table1[for Pivot],0,0,1)</f>
        <v>0</v>
      </c>
      <c r="E1004" s="422"/>
      <c r="F1004" s="160">
        <f t="shared" si="30"/>
        <v>3333333</v>
      </c>
      <c r="G1004" s="394">
        <f>G1003+Bank3[[#This Row],[Money in/ (Money out)]]</f>
        <v>0</v>
      </c>
      <c r="I1004" s="395">
        <f>IF(OR(C1004="150 Directors advances", C1004="120 accounts receivable", C1004="720.2 Automobile - Insurance", C1004="720.3 Automobile - License", C1004="870.4 Rent - Insurance", C1004="870.6 Rent - Property Tax", C1004="870.7 Rent - Homeoffice", C1004="870.9 Rent - Water"),
   0,
   IF(Dashboard!$F$5="Quick",
      IF(OR(C1004="190 Automobile",C1004="200 computer hardware",C1004="210 Computer software",C1004="220 Quickbooks software",C1004="230 Office equipment",C1004="240 Office furniture"),
         E1004-(E1004/(1+Dashboard!$F$4)),
         0
      ),
      IF(C1004="750 Business promotion",
         E1004-(E1004/(1+4.793/100)),
         E1004-(E1004/(1+Dashboard!$F$4))
      )
   )
)</f>
        <v>0</v>
      </c>
      <c r="J1004" s="40">
        <f>Bank3[[#This Row],[Money in/ (Money out)]]-Bank3[[#This Row],[GST/HST]]</f>
        <v>0</v>
      </c>
      <c r="L1004" s="37">
        <f t="shared" si="31"/>
        <v>0</v>
      </c>
    </row>
    <row r="1005" spans="4:12" x14ac:dyDescent="0.2">
      <c r="D1005" s="416">
        <f>_xlfn.XLOOKUP(C:C,Table1[for Import to Bank Register dropdown],Table1[for Pivot],0,0,1)</f>
        <v>0</v>
      </c>
      <c r="E1005" s="422"/>
      <c r="F1005" s="160">
        <f t="shared" si="30"/>
        <v>3333333</v>
      </c>
      <c r="G1005" s="394">
        <f>G1004+Bank3[[#This Row],[Money in/ (Money out)]]</f>
        <v>0</v>
      </c>
      <c r="I1005" s="395">
        <f>IF(OR(C1005="150 Directors advances", C1005="120 accounts receivable", C1005="720.2 Automobile - Insurance", C1005="720.3 Automobile - License", C1005="870.4 Rent - Insurance", C1005="870.6 Rent - Property Tax", C1005="870.7 Rent - Homeoffice", C1005="870.9 Rent - Water"),
   0,
   IF(Dashboard!$F$5="Quick",
      IF(OR(C1005="190 Automobile",C1005="200 computer hardware",C1005="210 Computer software",C1005="220 Quickbooks software",C1005="230 Office equipment",C1005="240 Office furniture"),
         E1005-(E1005/(1+Dashboard!$F$4)),
         0
      ),
      IF(C1005="750 Business promotion",
         E1005-(E1005/(1+4.793/100)),
         E1005-(E1005/(1+Dashboard!$F$4))
      )
   )
)</f>
        <v>0</v>
      </c>
      <c r="J1005" s="40">
        <f>Bank3[[#This Row],[Money in/ (Money out)]]-Bank3[[#This Row],[GST/HST]]</f>
        <v>0</v>
      </c>
      <c r="L1005" s="37">
        <f t="shared" si="31"/>
        <v>0</v>
      </c>
    </row>
    <row r="1006" spans="4:12" x14ac:dyDescent="0.2">
      <c r="D1006" s="416">
        <f>_xlfn.XLOOKUP(C:C,Table1[for Import to Bank Register dropdown],Table1[for Pivot],0,0,1)</f>
        <v>0</v>
      </c>
      <c r="E1006" s="422"/>
      <c r="F1006" s="160">
        <f t="shared" si="30"/>
        <v>3333333</v>
      </c>
      <c r="G1006" s="394">
        <f>G1005+Bank3[[#This Row],[Money in/ (Money out)]]</f>
        <v>0</v>
      </c>
      <c r="I1006" s="395">
        <f>IF(OR(C1006="150 Directors advances", C1006="120 accounts receivable", C1006="720.2 Automobile - Insurance", C1006="720.3 Automobile - License", C1006="870.4 Rent - Insurance", C1006="870.6 Rent - Property Tax", C1006="870.7 Rent - Homeoffice", C1006="870.9 Rent - Water"),
   0,
   IF(Dashboard!$F$5="Quick",
      IF(OR(C1006="190 Automobile",C1006="200 computer hardware",C1006="210 Computer software",C1006="220 Quickbooks software",C1006="230 Office equipment",C1006="240 Office furniture"),
         E1006-(E1006/(1+Dashboard!$F$4)),
         0
      ),
      IF(C1006="750 Business promotion",
         E1006-(E1006/(1+4.793/100)),
         E1006-(E1006/(1+Dashboard!$F$4))
      )
   )
)</f>
        <v>0</v>
      </c>
      <c r="J1006" s="40">
        <f>Bank3[[#This Row],[Money in/ (Money out)]]-Bank3[[#This Row],[GST/HST]]</f>
        <v>0</v>
      </c>
      <c r="L1006" s="37">
        <f t="shared" si="31"/>
        <v>0</v>
      </c>
    </row>
    <row r="1007" spans="4:12" x14ac:dyDescent="0.2">
      <c r="D1007" s="416">
        <f>_xlfn.XLOOKUP(C:C,Table1[for Import to Bank Register dropdown],Table1[for Pivot],0,0,1)</f>
        <v>0</v>
      </c>
      <c r="E1007" s="422"/>
      <c r="F1007" s="160">
        <f t="shared" si="30"/>
        <v>3333333</v>
      </c>
      <c r="G1007" s="394">
        <f>G1006+Bank3[[#This Row],[Money in/ (Money out)]]</f>
        <v>0</v>
      </c>
      <c r="I1007" s="395">
        <f>IF(OR(C1007="150 Directors advances", C1007="120 accounts receivable", C1007="720.2 Automobile - Insurance", C1007="720.3 Automobile - License", C1007="870.4 Rent - Insurance", C1007="870.6 Rent - Property Tax", C1007="870.7 Rent - Homeoffice", C1007="870.9 Rent - Water"),
   0,
   IF(Dashboard!$F$5="Quick",
      IF(OR(C1007="190 Automobile",C1007="200 computer hardware",C1007="210 Computer software",C1007="220 Quickbooks software",C1007="230 Office equipment",C1007="240 Office furniture"),
         E1007-(E1007/(1+Dashboard!$F$4)),
         0
      ),
      IF(C1007="750 Business promotion",
         E1007-(E1007/(1+4.793/100)),
         E1007-(E1007/(1+Dashboard!$F$4))
      )
   )
)</f>
        <v>0</v>
      </c>
      <c r="J1007" s="40">
        <f>Bank3[[#This Row],[Money in/ (Money out)]]-Bank3[[#This Row],[GST/HST]]</f>
        <v>0</v>
      </c>
      <c r="L1007" s="37">
        <f t="shared" si="31"/>
        <v>0</v>
      </c>
    </row>
    <row r="1008" spans="4:12" x14ac:dyDescent="0.2">
      <c r="D1008" s="416">
        <f>_xlfn.XLOOKUP(C:C,Table1[for Import to Bank Register dropdown],Table1[for Pivot],0,0,1)</f>
        <v>0</v>
      </c>
      <c r="E1008" s="422"/>
      <c r="F1008" s="160">
        <f t="shared" si="30"/>
        <v>3333333</v>
      </c>
      <c r="G1008" s="394">
        <f>G1007+Bank3[[#This Row],[Money in/ (Money out)]]</f>
        <v>0</v>
      </c>
      <c r="I1008" s="395">
        <f>IF(OR(C1008="150 Directors advances", C1008="120 accounts receivable", C1008="720.2 Automobile - Insurance", C1008="720.3 Automobile - License", C1008="870.4 Rent - Insurance", C1008="870.6 Rent - Property Tax", C1008="870.7 Rent - Homeoffice", C1008="870.9 Rent - Water"),
   0,
   IF(Dashboard!$F$5="Quick",
      IF(OR(C1008="190 Automobile",C1008="200 computer hardware",C1008="210 Computer software",C1008="220 Quickbooks software",C1008="230 Office equipment",C1008="240 Office furniture"),
         E1008-(E1008/(1+Dashboard!$F$4)),
         0
      ),
      IF(C1008="750 Business promotion",
         E1008-(E1008/(1+4.793/100)),
         E1008-(E1008/(1+Dashboard!$F$4))
      )
   )
)</f>
        <v>0</v>
      </c>
      <c r="J1008" s="40">
        <f>Bank3[[#This Row],[Money in/ (Money out)]]-Bank3[[#This Row],[GST/HST]]</f>
        <v>0</v>
      </c>
      <c r="L1008" s="37">
        <f t="shared" si="31"/>
        <v>0</v>
      </c>
    </row>
    <row r="1009" spans="4:12" x14ac:dyDescent="0.2">
      <c r="D1009" s="416">
        <f>_xlfn.XLOOKUP(C:C,Table1[for Import to Bank Register dropdown],Table1[for Pivot],0,0,1)</f>
        <v>0</v>
      </c>
      <c r="E1009" s="422"/>
      <c r="F1009" s="160">
        <f t="shared" si="30"/>
        <v>3333333</v>
      </c>
      <c r="G1009" s="394">
        <f>G1008+Bank3[[#This Row],[Money in/ (Money out)]]</f>
        <v>0</v>
      </c>
      <c r="I1009" s="395">
        <f>IF(OR(C1009="150 Directors advances", C1009="120 accounts receivable", C1009="720.2 Automobile - Insurance", C1009="720.3 Automobile - License", C1009="870.4 Rent - Insurance", C1009="870.6 Rent - Property Tax", C1009="870.7 Rent - Homeoffice", C1009="870.9 Rent - Water"),
   0,
   IF(Dashboard!$F$5="Quick",
      IF(OR(C1009="190 Automobile",C1009="200 computer hardware",C1009="210 Computer software",C1009="220 Quickbooks software",C1009="230 Office equipment",C1009="240 Office furniture"),
         E1009-(E1009/(1+Dashboard!$F$4)),
         0
      ),
      IF(C1009="750 Business promotion",
         E1009-(E1009/(1+4.793/100)),
         E1009-(E1009/(1+Dashboard!$F$4))
      )
   )
)</f>
        <v>0</v>
      </c>
      <c r="J1009" s="40">
        <f>Bank3[[#This Row],[Money in/ (Money out)]]-Bank3[[#This Row],[GST/HST]]</f>
        <v>0</v>
      </c>
      <c r="L1009" s="37">
        <f t="shared" si="31"/>
        <v>0</v>
      </c>
    </row>
    <row r="1010" spans="4:12" x14ac:dyDescent="0.2">
      <c r="D1010" s="416">
        <f>_xlfn.XLOOKUP(C:C,Table1[for Import to Bank Register dropdown],Table1[for Pivot],0,0,1)</f>
        <v>0</v>
      </c>
      <c r="E1010" s="422"/>
      <c r="F1010" s="160">
        <f t="shared" si="30"/>
        <v>3333333</v>
      </c>
      <c r="G1010" s="394">
        <f>G1009+Bank3[[#This Row],[Money in/ (Money out)]]</f>
        <v>0</v>
      </c>
      <c r="I1010" s="395">
        <f>IF(OR(C1010="150 Directors advances", C1010="120 accounts receivable", C1010="720.2 Automobile - Insurance", C1010="720.3 Automobile - License", C1010="870.4 Rent - Insurance", C1010="870.6 Rent - Property Tax", C1010="870.7 Rent - Homeoffice", C1010="870.9 Rent - Water"),
   0,
   IF(Dashboard!$F$5="Quick",
      IF(OR(C1010="190 Automobile",C1010="200 computer hardware",C1010="210 Computer software",C1010="220 Quickbooks software",C1010="230 Office equipment",C1010="240 Office furniture"),
         E1010-(E1010/(1+Dashboard!$F$4)),
         0
      ),
      IF(C1010="750 Business promotion",
         E1010-(E1010/(1+4.793/100)),
         E1010-(E1010/(1+Dashboard!$F$4))
      )
   )
)</f>
        <v>0</v>
      </c>
      <c r="J1010" s="40">
        <f>Bank3[[#This Row],[Money in/ (Money out)]]-Bank3[[#This Row],[GST/HST]]</f>
        <v>0</v>
      </c>
      <c r="L1010" s="37">
        <f t="shared" si="31"/>
        <v>0</v>
      </c>
    </row>
    <row r="1011" spans="4:12" x14ac:dyDescent="0.2">
      <c r="D1011" s="416">
        <f>_xlfn.XLOOKUP(C:C,Table1[for Import to Bank Register dropdown],Table1[for Pivot],0,0,1)</f>
        <v>0</v>
      </c>
      <c r="E1011" s="422"/>
      <c r="F1011" s="160">
        <f t="shared" si="30"/>
        <v>3333333</v>
      </c>
      <c r="G1011" s="394">
        <f>G1010+Bank3[[#This Row],[Money in/ (Money out)]]</f>
        <v>0</v>
      </c>
      <c r="I1011" s="395">
        <f>IF(OR(C1011="150 Directors advances", C1011="120 accounts receivable", C1011="720.2 Automobile - Insurance", C1011="720.3 Automobile - License", C1011="870.4 Rent - Insurance", C1011="870.6 Rent - Property Tax", C1011="870.7 Rent - Homeoffice", C1011="870.9 Rent - Water"),
   0,
   IF(Dashboard!$F$5="Quick",
      IF(OR(C1011="190 Automobile",C1011="200 computer hardware",C1011="210 Computer software",C1011="220 Quickbooks software",C1011="230 Office equipment",C1011="240 Office furniture"),
         E1011-(E1011/(1+Dashboard!$F$4)),
         0
      ),
      IF(C1011="750 Business promotion",
         E1011-(E1011/(1+4.793/100)),
         E1011-(E1011/(1+Dashboard!$F$4))
      )
   )
)</f>
        <v>0</v>
      </c>
      <c r="J1011" s="40">
        <f>Bank3[[#This Row],[Money in/ (Money out)]]-Bank3[[#This Row],[GST/HST]]</f>
        <v>0</v>
      </c>
      <c r="L1011" s="37">
        <f t="shared" si="31"/>
        <v>0</v>
      </c>
    </row>
    <row r="1012" spans="4:12" x14ac:dyDescent="0.2">
      <c r="D1012" s="416">
        <f>_xlfn.XLOOKUP(C:C,Table1[for Import to Bank Register dropdown],Table1[for Pivot],0,0,1)</f>
        <v>0</v>
      </c>
      <c r="E1012" s="422"/>
      <c r="F1012" s="160">
        <f t="shared" si="30"/>
        <v>3333333</v>
      </c>
      <c r="G1012" s="394">
        <f>G1011+Bank3[[#This Row],[Money in/ (Money out)]]</f>
        <v>0</v>
      </c>
      <c r="I1012" s="395">
        <f>IF(OR(C1012="150 Directors advances", C1012="120 accounts receivable", C1012="720.2 Automobile - Insurance", C1012="720.3 Automobile - License", C1012="870.4 Rent - Insurance", C1012="870.6 Rent - Property Tax", C1012="870.7 Rent - Homeoffice", C1012="870.9 Rent - Water"),
   0,
   IF(Dashboard!$F$5="Quick",
      IF(OR(C1012="190 Automobile",C1012="200 computer hardware",C1012="210 Computer software",C1012="220 Quickbooks software",C1012="230 Office equipment",C1012="240 Office furniture"),
         E1012-(E1012/(1+Dashboard!$F$4)),
         0
      ),
      IF(C1012="750 Business promotion",
         E1012-(E1012/(1+4.793/100)),
         E1012-(E1012/(1+Dashboard!$F$4))
      )
   )
)</f>
        <v>0</v>
      </c>
      <c r="J1012" s="40">
        <f>Bank3[[#This Row],[Money in/ (Money out)]]-Bank3[[#This Row],[GST/HST]]</f>
        <v>0</v>
      </c>
      <c r="L1012" s="37">
        <f t="shared" si="31"/>
        <v>0</v>
      </c>
    </row>
    <row r="1013" spans="4:12" x14ac:dyDescent="0.2">
      <c r="D1013" s="416">
        <f>_xlfn.XLOOKUP(C:C,Table1[for Import to Bank Register dropdown],Table1[for Pivot],0,0,1)</f>
        <v>0</v>
      </c>
      <c r="E1013" s="422"/>
      <c r="F1013" s="160">
        <f t="shared" si="30"/>
        <v>3333333</v>
      </c>
      <c r="G1013" s="394">
        <f>G1012+Bank3[[#This Row],[Money in/ (Money out)]]</f>
        <v>0</v>
      </c>
      <c r="I1013" s="395">
        <f>IF(OR(C1013="150 Directors advances", C1013="120 accounts receivable", C1013="720.2 Automobile - Insurance", C1013="720.3 Automobile - License", C1013="870.4 Rent - Insurance", C1013="870.6 Rent - Property Tax", C1013="870.7 Rent - Homeoffice", C1013="870.9 Rent - Water"),
   0,
   IF(Dashboard!$F$5="Quick",
      IF(OR(C1013="190 Automobile",C1013="200 computer hardware",C1013="210 Computer software",C1013="220 Quickbooks software",C1013="230 Office equipment",C1013="240 Office furniture"),
         E1013-(E1013/(1+Dashboard!$F$4)),
         0
      ),
      IF(C1013="750 Business promotion",
         E1013-(E1013/(1+4.793/100)),
         E1013-(E1013/(1+Dashboard!$F$4))
      )
   )
)</f>
        <v>0</v>
      </c>
      <c r="J1013" s="40">
        <f>Bank3[[#This Row],[Money in/ (Money out)]]-Bank3[[#This Row],[GST/HST]]</f>
        <v>0</v>
      </c>
      <c r="L1013" s="37">
        <f t="shared" si="31"/>
        <v>0</v>
      </c>
    </row>
    <row r="1014" spans="4:12" x14ac:dyDescent="0.2">
      <c r="D1014" s="416">
        <f>_xlfn.XLOOKUP(C:C,Table1[for Import to Bank Register dropdown],Table1[for Pivot],0,0,1)</f>
        <v>0</v>
      </c>
      <c r="E1014" s="422"/>
      <c r="F1014" s="160">
        <f t="shared" si="30"/>
        <v>3333333</v>
      </c>
      <c r="G1014" s="394">
        <f>G1013+Bank3[[#This Row],[Money in/ (Money out)]]</f>
        <v>0</v>
      </c>
      <c r="I1014" s="395">
        <f>IF(OR(C1014="150 Directors advances", C1014="120 accounts receivable", C1014="720.2 Automobile - Insurance", C1014="720.3 Automobile - License", C1014="870.4 Rent - Insurance", C1014="870.6 Rent - Property Tax", C1014="870.7 Rent - Homeoffice", C1014="870.9 Rent - Water"),
   0,
   IF(Dashboard!$F$5="Quick",
      IF(OR(C1014="190 Automobile",C1014="200 computer hardware",C1014="210 Computer software",C1014="220 Quickbooks software",C1014="230 Office equipment",C1014="240 Office furniture"),
         E1014-(E1014/(1+Dashboard!$F$4)),
         0
      ),
      IF(C1014="750 Business promotion",
         E1014-(E1014/(1+4.793/100)),
         E1014-(E1014/(1+Dashboard!$F$4))
      )
   )
)</f>
        <v>0</v>
      </c>
      <c r="J1014" s="40">
        <f>Bank3[[#This Row],[Money in/ (Money out)]]-Bank3[[#This Row],[GST/HST]]</f>
        <v>0</v>
      </c>
      <c r="L1014" s="37">
        <f t="shared" si="31"/>
        <v>0</v>
      </c>
    </row>
    <row r="1015" spans="4:12" x14ac:dyDescent="0.2">
      <c r="D1015" s="416">
        <f>_xlfn.XLOOKUP(C:C,Table1[for Import to Bank Register dropdown],Table1[for Pivot],0,0,1)</f>
        <v>0</v>
      </c>
      <c r="E1015" s="422"/>
      <c r="F1015" s="160">
        <f t="shared" si="30"/>
        <v>3333333</v>
      </c>
      <c r="G1015" s="394">
        <f>G1014+Bank3[[#This Row],[Money in/ (Money out)]]</f>
        <v>0</v>
      </c>
      <c r="I1015" s="395">
        <f>IF(OR(C1015="150 Directors advances", C1015="120 accounts receivable", C1015="720.2 Automobile - Insurance", C1015="720.3 Automobile - License", C1015="870.4 Rent - Insurance", C1015="870.6 Rent - Property Tax", C1015="870.7 Rent - Homeoffice", C1015="870.9 Rent - Water"),
   0,
   IF(Dashboard!$F$5="Quick",
      IF(OR(C1015="190 Automobile",C1015="200 computer hardware",C1015="210 Computer software",C1015="220 Quickbooks software",C1015="230 Office equipment",C1015="240 Office furniture"),
         E1015-(E1015/(1+Dashboard!$F$4)),
         0
      ),
      IF(C1015="750 Business promotion",
         E1015-(E1015/(1+4.793/100)),
         E1015-(E1015/(1+Dashboard!$F$4))
      )
   )
)</f>
        <v>0</v>
      </c>
      <c r="J1015" s="40">
        <f>Bank3[[#This Row],[Money in/ (Money out)]]-Bank3[[#This Row],[GST/HST]]</f>
        <v>0</v>
      </c>
      <c r="L1015" s="37">
        <f t="shared" si="31"/>
        <v>0</v>
      </c>
    </row>
    <row r="1016" spans="4:12" x14ac:dyDescent="0.2">
      <c r="D1016" s="416">
        <f>_xlfn.XLOOKUP(C:C,Table1[for Import to Bank Register dropdown],Table1[for Pivot],0,0,1)</f>
        <v>0</v>
      </c>
      <c r="E1016" s="422"/>
      <c r="F1016" s="160">
        <f t="shared" si="30"/>
        <v>3333333</v>
      </c>
      <c r="G1016" s="394">
        <f>G1015+Bank3[[#This Row],[Money in/ (Money out)]]</f>
        <v>0</v>
      </c>
      <c r="I1016" s="395">
        <f>IF(OR(C1016="150 Directors advances", C1016="120 accounts receivable", C1016="720.2 Automobile - Insurance", C1016="720.3 Automobile - License", C1016="870.4 Rent - Insurance", C1016="870.6 Rent - Property Tax", C1016="870.7 Rent - Homeoffice", C1016="870.9 Rent - Water"),
   0,
   IF(Dashboard!$F$5="Quick",
      IF(OR(C1016="190 Automobile",C1016="200 computer hardware",C1016="210 Computer software",C1016="220 Quickbooks software",C1016="230 Office equipment",C1016="240 Office furniture"),
         E1016-(E1016/(1+Dashboard!$F$4)),
         0
      ),
      IF(C1016="750 Business promotion",
         E1016-(E1016/(1+4.793/100)),
         E1016-(E1016/(1+Dashboard!$F$4))
      )
   )
)</f>
        <v>0</v>
      </c>
      <c r="J1016" s="40">
        <f>Bank3[[#This Row],[Money in/ (Money out)]]-Bank3[[#This Row],[GST/HST]]</f>
        <v>0</v>
      </c>
      <c r="L1016" s="37">
        <f t="shared" si="31"/>
        <v>0</v>
      </c>
    </row>
    <row r="1017" spans="4:12" x14ac:dyDescent="0.2">
      <c r="D1017" s="416">
        <f>_xlfn.XLOOKUP(C:C,Table1[for Import to Bank Register dropdown],Table1[for Pivot],0,0,1)</f>
        <v>0</v>
      </c>
      <c r="E1017" s="422"/>
      <c r="F1017" s="160">
        <f t="shared" si="30"/>
        <v>3333333</v>
      </c>
      <c r="G1017" s="394">
        <f>G1016+Bank3[[#This Row],[Money in/ (Money out)]]</f>
        <v>0</v>
      </c>
      <c r="I1017" s="395">
        <f>IF(OR(C1017="150 Directors advances", C1017="120 accounts receivable", C1017="720.2 Automobile - Insurance", C1017="720.3 Automobile - License", C1017="870.4 Rent - Insurance", C1017="870.6 Rent - Property Tax", C1017="870.7 Rent - Homeoffice", C1017="870.9 Rent - Water"),
   0,
   IF(Dashboard!$F$5="Quick",
      IF(OR(C1017="190 Automobile",C1017="200 computer hardware",C1017="210 Computer software",C1017="220 Quickbooks software",C1017="230 Office equipment",C1017="240 Office furniture"),
         E1017-(E1017/(1+Dashboard!$F$4)),
         0
      ),
      IF(C1017="750 Business promotion",
         E1017-(E1017/(1+4.793/100)),
         E1017-(E1017/(1+Dashboard!$F$4))
      )
   )
)</f>
        <v>0</v>
      </c>
      <c r="J1017" s="40">
        <f>Bank3[[#This Row],[Money in/ (Money out)]]-Bank3[[#This Row],[GST/HST]]</f>
        <v>0</v>
      </c>
      <c r="L1017" s="37">
        <f t="shared" si="31"/>
        <v>0</v>
      </c>
    </row>
    <row r="1018" spans="4:12" x14ac:dyDescent="0.2">
      <c r="D1018" s="416">
        <f>_xlfn.XLOOKUP(C:C,Table1[for Import to Bank Register dropdown],Table1[for Pivot],0,0,1)</f>
        <v>0</v>
      </c>
      <c r="E1018" s="422"/>
      <c r="F1018" s="160">
        <f t="shared" si="30"/>
        <v>3333333</v>
      </c>
      <c r="G1018" s="394">
        <f>G1017+Bank3[[#This Row],[Money in/ (Money out)]]</f>
        <v>0</v>
      </c>
      <c r="I1018" s="395">
        <f>IF(OR(C1018="150 Directors advances", C1018="120 accounts receivable", C1018="720.2 Automobile - Insurance", C1018="720.3 Automobile - License", C1018="870.4 Rent - Insurance", C1018="870.6 Rent - Property Tax", C1018="870.7 Rent - Homeoffice", C1018="870.9 Rent - Water"),
   0,
   IF(Dashboard!$F$5="Quick",
      IF(OR(C1018="190 Automobile",C1018="200 computer hardware",C1018="210 Computer software",C1018="220 Quickbooks software",C1018="230 Office equipment",C1018="240 Office furniture"),
         E1018-(E1018/(1+Dashboard!$F$4)),
         0
      ),
      IF(C1018="750 Business promotion",
         E1018-(E1018/(1+4.793/100)),
         E1018-(E1018/(1+Dashboard!$F$4))
      )
   )
)</f>
        <v>0</v>
      </c>
      <c r="J1018" s="40">
        <f>Bank3[[#This Row],[Money in/ (Money out)]]-Bank3[[#This Row],[GST/HST]]</f>
        <v>0</v>
      </c>
      <c r="L1018" s="37">
        <f t="shared" si="31"/>
        <v>0</v>
      </c>
    </row>
    <row r="1019" spans="4:12" x14ac:dyDescent="0.2">
      <c r="D1019" s="416">
        <f>_xlfn.XLOOKUP(C:C,Table1[for Import to Bank Register dropdown],Table1[for Pivot],0,0,1)</f>
        <v>0</v>
      </c>
      <c r="E1019" s="422"/>
      <c r="F1019" s="160">
        <f t="shared" si="30"/>
        <v>3333333</v>
      </c>
      <c r="G1019" s="394">
        <f>G1018+Bank3[[#This Row],[Money in/ (Money out)]]</f>
        <v>0</v>
      </c>
      <c r="I1019" s="395">
        <f>IF(OR(C1019="150 Directors advances", C1019="120 accounts receivable", C1019="720.2 Automobile - Insurance", C1019="720.3 Automobile - License", C1019="870.4 Rent - Insurance", C1019="870.6 Rent - Property Tax", C1019="870.7 Rent - Homeoffice", C1019="870.9 Rent - Water"),
   0,
   IF(Dashboard!$F$5="Quick",
      IF(OR(C1019="190 Automobile",C1019="200 computer hardware",C1019="210 Computer software",C1019="220 Quickbooks software",C1019="230 Office equipment",C1019="240 Office furniture"),
         E1019-(E1019/(1+Dashboard!$F$4)),
         0
      ),
      IF(C1019="750 Business promotion",
         E1019-(E1019/(1+4.793/100)),
         E1019-(E1019/(1+Dashboard!$F$4))
      )
   )
)</f>
        <v>0</v>
      </c>
      <c r="J1019" s="40">
        <f>Bank3[[#This Row],[Money in/ (Money out)]]-Bank3[[#This Row],[GST/HST]]</f>
        <v>0</v>
      </c>
      <c r="L1019" s="37">
        <f t="shared" si="31"/>
        <v>0</v>
      </c>
    </row>
    <row r="1020" spans="4:12" x14ac:dyDescent="0.2">
      <c r="D1020" s="416">
        <f>_xlfn.XLOOKUP(C:C,Table1[for Import to Bank Register dropdown],Table1[for Pivot],0,0,1)</f>
        <v>0</v>
      </c>
      <c r="E1020" s="422"/>
      <c r="F1020" s="160">
        <f t="shared" si="30"/>
        <v>3333333</v>
      </c>
      <c r="G1020" s="394">
        <f>G1019+Bank3[[#This Row],[Money in/ (Money out)]]</f>
        <v>0</v>
      </c>
      <c r="I1020" s="395">
        <f>IF(OR(C1020="150 Directors advances", C1020="120 accounts receivable", C1020="720.2 Automobile - Insurance", C1020="720.3 Automobile - License", C1020="870.4 Rent - Insurance", C1020="870.6 Rent - Property Tax", C1020="870.7 Rent - Homeoffice", C1020="870.9 Rent - Water"),
   0,
   IF(Dashboard!$F$5="Quick",
      IF(OR(C1020="190 Automobile",C1020="200 computer hardware",C1020="210 Computer software",C1020="220 Quickbooks software",C1020="230 Office equipment",C1020="240 Office furniture"),
         E1020-(E1020/(1+Dashboard!$F$4)),
         0
      ),
      IF(C1020="750 Business promotion",
         E1020-(E1020/(1+4.793/100)),
         E1020-(E1020/(1+Dashboard!$F$4))
      )
   )
)</f>
        <v>0</v>
      </c>
      <c r="J1020" s="40">
        <f>Bank3[[#This Row],[Money in/ (Money out)]]-Bank3[[#This Row],[GST/HST]]</f>
        <v>0</v>
      </c>
      <c r="L1020" s="37">
        <f t="shared" si="31"/>
        <v>0</v>
      </c>
    </row>
    <row r="1021" spans="4:12" x14ac:dyDescent="0.2">
      <c r="D1021" s="416">
        <f>_xlfn.XLOOKUP(C:C,Table1[for Import to Bank Register dropdown],Table1[for Pivot],0,0,1)</f>
        <v>0</v>
      </c>
      <c r="E1021" s="422"/>
      <c r="F1021" s="160">
        <f t="shared" si="30"/>
        <v>3333333</v>
      </c>
      <c r="G1021" s="394">
        <f>G1020+Bank3[[#This Row],[Money in/ (Money out)]]</f>
        <v>0</v>
      </c>
      <c r="I1021" s="395">
        <f>IF(OR(C1021="150 Directors advances", C1021="120 accounts receivable", C1021="720.2 Automobile - Insurance", C1021="720.3 Automobile - License", C1021="870.4 Rent - Insurance", C1021="870.6 Rent - Property Tax", C1021="870.7 Rent - Homeoffice", C1021="870.9 Rent - Water"),
   0,
   IF(Dashboard!$F$5="Quick",
      IF(OR(C1021="190 Automobile",C1021="200 computer hardware",C1021="210 Computer software",C1021="220 Quickbooks software",C1021="230 Office equipment",C1021="240 Office furniture"),
         E1021-(E1021/(1+Dashboard!$F$4)),
         0
      ),
      IF(C1021="750 Business promotion",
         E1021-(E1021/(1+4.793/100)),
         E1021-(E1021/(1+Dashboard!$F$4))
      )
   )
)</f>
        <v>0</v>
      </c>
      <c r="J1021" s="40">
        <f>Bank3[[#This Row],[Money in/ (Money out)]]-Bank3[[#This Row],[GST/HST]]</f>
        <v>0</v>
      </c>
      <c r="L1021" s="37">
        <f t="shared" si="31"/>
        <v>0</v>
      </c>
    </row>
    <row r="1022" spans="4:12" x14ac:dyDescent="0.2">
      <c r="D1022" s="416">
        <f>_xlfn.XLOOKUP(C:C,Table1[for Import to Bank Register dropdown],Table1[for Pivot],0,0,1)</f>
        <v>0</v>
      </c>
      <c r="E1022" s="422"/>
      <c r="F1022" s="160">
        <f t="shared" si="30"/>
        <v>3333333</v>
      </c>
      <c r="G1022" s="394">
        <f>G1021+Bank3[[#This Row],[Money in/ (Money out)]]</f>
        <v>0</v>
      </c>
      <c r="I1022" s="395">
        <f>IF(OR(C1022="150 Directors advances", C1022="120 accounts receivable", C1022="720.2 Automobile - Insurance", C1022="720.3 Automobile - License", C1022="870.4 Rent - Insurance", C1022="870.6 Rent - Property Tax", C1022="870.7 Rent - Homeoffice", C1022="870.9 Rent - Water"),
   0,
   IF(Dashboard!$F$5="Quick",
      IF(OR(C1022="190 Automobile",C1022="200 computer hardware",C1022="210 Computer software",C1022="220 Quickbooks software",C1022="230 Office equipment",C1022="240 Office furniture"),
         E1022-(E1022/(1+Dashboard!$F$4)),
         0
      ),
      IF(C1022="750 Business promotion",
         E1022-(E1022/(1+4.793/100)),
         E1022-(E1022/(1+Dashboard!$F$4))
      )
   )
)</f>
        <v>0</v>
      </c>
      <c r="J1022" s="40">
        <f>Bank3[[#This Row],[Money in/ (Money out)]]-Bank3[[#This Row],[GST/HST]]</f>
        <v>0</v>
      </c>
      <c r="L1022" s="37">
        <f t="shared" si="31"/>
        <v>0</v>
      </c>
    </row>
    <row r="1023" spans="4:12" x14ac:dyDescent="0.2">
      <c r="D1023" s="416">
        <f>_xlfn.XLOOKUP(C:C,Table1[for Import to Bank Register dropdown],Table1[for Pivot],0,0,1)</f>
        <v>0</v>
      </c>
      <c r="E1023" s="422"/>
      <c r="F1023" s="160">
        <f t="shared" si="30"/>
        <v>3333333</v>
      </c>
      <c r="G1023" s="394">
        <f>G1022+Bank3[[#This Row],[Money in/ (Money out)]]</f>
        <v>0</v>
      </c>
      <c r="I1023" s="395">
        <f>IF(OR(C1023="150 Directors advances", C1023="120 accounts receivable", C1023="720.2 Automobile - Insurance", C1023="720.3 Automobile - License", C1023="870.4 Rent - Insurance", C1023="870.6 Rent - Property Tax", C1023="870.7 Rent - Homeoffice", C1023="870.9 Rent - Water"),
   0,
   IF(Dashboard!$F$5="Quick",
      IF(OR(C1023="190 Automobile",C1023="200 computer hardware",C1023="210 Computer software",C1023="220 Quickbooks software",C1023="230 Office equipment",C1023="240 Office furniture"),
         E1023-(E1023/(1+Dashboard!$F$4)),
         0
      ),
      IF(C1023="750 Business promotion",
         E1023-(E1023/(1+4.793/100)),
         E1023-(E1023/(1+Dashboard!$F$4))
      )
   )
)</f>
        <v>0</v>
      </c>
      <c r="J1023" s="40">
        <f>Bank3[[#This Row],[Money in/ (Money out)]]-Bank3[[#This Row],[GST/HST]]</f>
        <v>0</v>
      </c>
      <c r="L1023" s="37">
        <f t="shared" si="31"/>
        <v>0</v>
      </c>
    </row>
    <row r="1024" spans="4:12" x14ac:dyDescent="0.2">
      <c r="D1024" s="416">
        <f>_xlfn.XLOOKUP(C:C,Table1[for Import to Bank Register dropdown],Table1[for Pivot],0,0,1)</f>
        <v>0</v>
      </c>
      <c r="E1024" s="422"/>
      <c r="F1024" s="160">
        <f t="shared" si="30"/>
        <v>3333333</v>
      </c>
      <c r="G1024" s="394">
        <f>G1023+Bank3[[#This Row],[Money in/ (Money out)]]</f>
        <v>0</v>
      </c>
      <c r="I1024" s="395">
        <f>IF(OR(C1024="150 Directors advances", C1024="120 accounts receivable", C1024="720.2 Automobile - Insurance", C1024="720.3 Automobile - License", C1024="870.4 Rent - Insurance", C1024="870.6 Rent - Property Tax", C1024="870.7 Rent - Homeoffice", C1024="870.9 Rent - Water"),
   0,
   IF(Dashboard!$F$5="Quick",
      IF(OR(C1024="190 Automobile",C1024="200 computer hardware",C1024="210 Computer software",C1024="220 Quickbooks software",C1024="230 Office equipment",C1024="240 Office furniture"),
         E1024-(E1024/(1+Dashboard!$F$4)),
         0
      ),
      IF(C1024="750 Business promotion",
         E1024-(E1024/(1+4.793/100)),
         E1024-(E1024/(1+Dashboard!$F$4))
      )
   )
)</f>
        <v>0</v>
      </c>
      <c r="J1024" s="40">
        <f>Bank3[[#This Row],[Money in/ (Money out)]]-Bank3[[#This Row],[GST/HST]]</f>
        <v>0</v>
      </c>
      <c r="L1024" s="37">
        <f t="shared" si="31"/>
        <v>0</v>
      </c>
    </row>
    <row r="1025" spans="4:12" x14ac:dyDescent="0.2">
      <c r="D1025" s="416">
        <f>_xlfn.XLOOKUP(C:C,Table1[for Import to Bank Register dropdown],Table1[for Pivot],0,0,1)</f>
        <v>0</v>
      </c>
      <c r="E1025" s="422"/>
      <c r="F1025" s="160">
        <f t="shared" si="30"/>
        <v>3333333</v>
      </c>
      <c r="G1025" s="394">
        <f>G1024+Bank3[[#This Row],[Money in/ (Money out)]]</f>
        <v>0</v>
      </c>
      <c r="I1025" s="395">
        <f>IF(OR(C1025="150 Directors advances", C1025="120 accounts receivable", C1025="720.2 Automobile - Insurance", C1025="720.3 Automobile - License", C1025="870.4 Rent - Insurance", C1025="870.6 Rent - Property Tax", C1025="870.7 Rent - Homeoffice", C1025="870.9 Rent - Water"),
   0,
   IF(Dashboard!$F$5="Quick",
      IF(OR(C1025="190 Automobile",C1025="200 computer hardware",C1025="210 Computer software",C1025="220 Quickbooks software",C1025="230 Office equipment",C1025="240 Office furniture"),
         E1025-(E1025/(1+Dashboard!$F$4)),
         0
      ),
      IF(C1025="750 Business promotion",
         E1025-(E1025/(1+4.793/100)),
         E1025-(E1025/(1+Dashboard!$F$4))
      )
   )
)</f>
        <v>0</v>
      </c>
      <c r="J1025" s="40">
        <f>Bank3[[#This Row],[Money in/ (Money out)]]-Bank3[[#This Row],[GST/HST]]</f>
        <v>0</v>
      </c>
      <c r="L1025" s="37">
        <f t="shared" si="31"/>
        <v>0</v>
      </c>
    </row>
    <row r="1026" spans="4:12" x14ac:dyDescent="0.2">
      <c r="D1026" s="416">
        <f>_xlfn.XLOOKUP(C:C,Table1[for Import to Bank Register dropdown],Table1[for Pivot],0,0,1)</f>
        <v>0</v>
      </c>
      <c r="E1026" s="422"/>
      <c r="F1026" s="160">
        <f t="shared" si="30"/>
        <v>3333333</v>
      </c>
      <c r="G1026" s="394">
        <f>G1025+Bank3[[#This Row],[Money in/ (Money out)]]</f>
        <v>0</v>
      </c>
      <c r="I1026" s="395">
        <f>IF(OR(C1026="150 Directors advances", C1026="120 accounts receivable", C1026="720.2 Automobile - Insurance", C1026="720.3 Automobile - License", C1026="870.4 Rent - Insurance", C1026="870.6 Rent - Property Tax", C1026="870.7 Rent - Homeoffice", C1026="870.9 Rent - Water"),
   0,
   IF(Dashboard!$F$5="Quick",
      IF(OR(C1026="190 Automobile",C1026="200 computer hardware",C1026="210 Computer software",C1026="220 Quickbooks software",C1026="230 Office equipment",C1026="240 Office furniture"),
         E1026-(E1026/(1+Dashboard!$F$4)),
         0
      ),
      IF(C1026="750 Business promotion",
         E1026-(E1026/(1+4.793/100)),
         E1026-(E1026/(1+Dashboard!$F$4))
      )
   )
)</f>
        <v>0</v>
      </c>
      <c r="J1026" s="40">
        <f>Bank3[[#This Row],[Money in/ (Money out)]]-Bank3[[#This Row],[GST/HST]]</f>
        <v>0</v>
      </c>
      <c r="L1026" s="37">
        <f t="shared" si="31"/>
        <v>0</v>
      </c>
    </row>
    <row r="1027" spans="4:12" x14ac:dyDescent="0.2">
      <c r="D1027" s="416">
        <f>_xlfn.XLOOKUP(C:C,Table1[for Import to Bank Register dropdown],Table1[for Pivot],0,0,1)</f>
        <v>0</v>
      </c>
      <c r="E1027" s="422"/>
      <c r="F1027" s="160">
        <f t="shared" si="30"/>
        <v>3333333</v>
      </c>
      <c r="G1027" s="394">
        <f>G1026+Bank3[[#This Row],[Money in/ (Money out)]]</f>
        <v>0</v>
      </c>
      <c r="I1027" s="395">
        <f>IF(OR(C1027="150 Directors advances", C1027="120 accounts receivable", C1027="720.2 Automobile - Insurance", C1027="720.3 Automobile - License", C1027="870.4 Rent - Insurance", C1027="870.6 Rent - Property Tax", C1027="870.7 Rent - Homeoffice", C1027="870.9 Rent - Water"),
   0,
   IF(Dashboard!$F$5="Quick",
      IF(OR(C1027="190 Automobile",C1027="200 computer hardware",C1027="210 Computer software",C1027="220 Quickbooks software",C1027="230 Office equipment",C1027="240 Office furniture"),
         E1027-(E1027/(1+Dashboard!$F$4)),
         0
      ),
      IF(C1027="750 Business promotion",
         E1027-(E1027/(1+4.793/100)),
         E1027-(E1027/(1+Dashboard!$F$4))
      )
   )
)</f>
        <v>0</v>
      </c>
      <c r="J1027" s="40">
        <f>Bank3[[#This Row],[Money in/ (Money out)]]-Bank3[[#This Row],[GST/HST]]</f>
        <v>0</v>
      </c>
      <c r="L1027" s="37">
        <f t="shared" si="31"/>
        <v>0</v>
      </c>
    </row>
    <row r="1028" spans="4:12" x14ac:dyDescent="0.2">
      <c r="D1028" s="416">
        <f>_xlfn.XLOOKUP(C:C,Table1[for Import to Bank Register dropdown],Table1[for Pivot],0,0,1)</f>
        <v>0</v>
      </c>
      <c r="E1028" s="422"/>
      <c r="F1028" s="160">
        <f t="shared" si="30"/>
        <v>3333333</v>
      </c>
      <c r="G1028" s="394">
        <f>G1027+Bank3[[#This Row],[Money in/ (Money out)]]</f>
        <v>0</v>
      </c>
      <c r="I1028" s="395">
        <f>IF(OR(C1028="150 Directors advances", C1028="120 accounts receivable", C1028="720.2 Automobile - Insurance", C1028="720.3 Automobile - License", C1028="870.4 Rent - Insurance", C1028="870.6 Rent - Property Tax", C1028="870.7 Rent - Homeoffice", C1028="870.9 Rent - Water"),
   0,
   IF(Dashboard!$F$5="Quick",
      IF(OR(C1028="190 Automobile",C1028="200 computer hardware",C1028="210 Computer software",C1028="220 Quickbooks software",C1028="230 Office equipment",C1028="240 Office furniture"),
         E1028-(E1028/(1+Dashboard!$F$4)),
         0
      ),
      IF(C1028="750 Business promotion",
         E1028-(E1028/(1+4.793/100)),
         E1028-(E1028/(1+Dashboard!$F$4))
      )
   )
)</f>
        <v>0</v>
      </c>
      <c r="J1028" s="40">
        <f>Bank3[[#This Row],[Money in/ (Money out)]]-Bank3[[#This Row],[GST/HST]]</f>
        <v>0</v>
      </c>
      <c r="L1028" s="37">
        <f t="shared" si="31"/>
        <v>0</v>
      </c>
    </row>
    <row r="1029" spans="4:12" x14ac:dyDescent="0.2">
      <c r="D1029" s="416">
        <f>_xlfn.XLOOKUP(C:C,Table1[for Import to Bank Register dropdown],Table1[for Pivot],0,0,1)</f>
        <v>0</v>
      </c>
      <c r="E1029" s="422"/>
      <c r="F1029" s="160">
        <f t="shared" si="30"/>
        <v>3333333</v>
      </c>
      <c r="G1029" s="394">
        <f>G1028+Bank3[[#This Row],[Money in/ (Money out)]]</f>
        <v>0</v>
      </c>
      <c r="I1029" s="395">
        <f>IF(OR(C1029="150 Directors advances", C1029="120 accounts receivable", C1029="720.2 Automobile - Insurance", C1029="720.3 Automobile - License", C1029="870.4 Rent - Insurance", C1029="870.6 Rent - Property Tax", C1029="870.7 Rent - Homeoffice", C1029="870.9 Rent - Water"),
   0,
   IF(Dashboard!$F$5="Quick",
      IF(OR(C1029="190 Automobile",C1029="200 computer hardware",C1029="210 Computer software",C1029="220 Quickbooks software",C1029="230 Office equipment",C1029="240 Office furniture"),
         E1029-(E1029/(1+Dashboard!$F$4)),
         0
      ),
      IF(C1029="750 Business promotion",
         E1029-(E1029/(1+4.793/100)),
         E1029-(E1029/(1+Dashboard!$F$4))
      )
   )
)</f>
        <v>0</v>
      </c>
      <c r="J1029" s="40">
        <f>Bank3[[#This Row],[Money in/ (Money out)]]-Bank3[[#This Row],[GST/HST]]</f>
        <v>0</v>
      </c>
      <c r="L1029" s="37">
        <f t="shared" si="31"/>
        <v>0</v>
      </c>
    </row>
    <row r="1030" spans="4:12" x14ac:dyDescent="0.2">
      <c r="D1030" s="416">
        <f>_xlfn.XLOOKUP(C:C,Table1[for Import to Bank Register dropdown],Table1[for Pivot],0,0,1)</f>
        <v>0</v>
      </c>
      <c r="E1030" s="422"/>
      <c r="F1030" s="160">
        <f t="shared" ref="F1030:F1093" si="32">$E$2</f>
        <v>3333333</v>
      </c>
      <c r="G1030" s="394">
        <f>G1029+Bank3[[#This Row],[Money in/ (Money out)]]</f>
        <v>0</v>
      </c>
      <c r="I1030" s="395">
        <f>IF(OR(C1030="150 Directors advances", C1030="120 accounts receivable", C1030="720.2 Automobile - Insurance", C1030="720.3 Automobile - License", C1030="870.4 Rent - Insurance", C1030="870.6 Rent - Property Tax", C1030="870.7 Rent - Homeoffice", C1030="870.9 Rent - Water"),
   0,
   IF(Dashboard!$F$5="Quick",
      IF(OR(C1030="190 Automobile",C1030="200 computer hardware",C1030="210 Computer software",C1030="220 Quickbooks software",C1030="230 Office equipment",C1030="240 Office furniture"),
         E1030-(E1030/(1+Dashboard!$F$4)),
         0
      ),
      IF(C1030="750 Business promotion",
         E1030-(E1030/(1+4.793/100)),
         E1030-(E1030/(1+Dashboard!$F$4))
      )
   )
)</f>
        <v>0</v>
      </c>
      <c r="J1030" s="40">
        <f>Bank3[[#This Row],[Money in/ (Money out)]]-Bank3[[#This Row],[GST/HST]]</f>
        <v>0</v>
      </c>
      <c r="L1030" s="37">
        <f t="shared" si="31"/>
        <v>0</v>
      </c>
    </row>
    <row r="1031" spans="4:12" x14ac:dyDescent="0.2">
      <c r="D1031" s="416">
        <f>_xlfn.XLOOKUP(C:C,Table1[for Import to Bank Register dropdown],Table1[for Pivot],0,0,1)</f>
        <v>0</v>
      </c>
      <c r="E1031" s="422"/>
      <c r="F1031" s="160">
        <f t="shared" si="32"/>
        <v>3333333</v>
      </c>
      <c r="G1031" s="394">
        <f>G1030+Bank3[[#This Row],[Money in/ (Money out)]]</f>
        <v>0</v>
      </c>
      <c r="I1031" s="395">
        <f>IF(OR(C1031="150 Directors advances", C1031="120 accounts receivable", C1031="720.2 Automobile - Insurance", C1031="720.3 Automobile - License", C1031="870.4 Rent - Insurance", C1031="870.6 Rent - Property Tax", C1031="870.7 Rent - Homeoffice", C1031="870.9 Rent - Water"),
   0,
   IF(Dashboard!$F$5="Quick",
      IF(OR(C1031="190 Automobile",C1031="200 computer hardware",C1031="210 Computer software",C1031="220 Quickbooks software",C1031="230 Office equipment",C1031="240 Office furniture"),
         E1031-(E1031/(1+Dashboard!$F$4)),
         0
      ),
      IF(C1031="750 Business promotion",
         E1031-(E1031/(1+4.793/100)),
         E1031-(E1031/(1+Dashboard!$F$4))
      )
   )
)</f>
        <v>0</v>
      </c>
      <c r="J1031" s="40">
        <f>Bank3[[#This Row],[Money in/ (Money out)]]-Bank3[[#This Row],[GST/HST]]</f>
        <v>0</v>
      </c>
      <c r="L1031" s="37">
        <f t="shared" ref="L1031:L1094" si="33">$L$3</f>
        <v>0</v>
      </c>
    </row>
    <row r="1032" spans="4:12" x14ac:dyDescent="0.2">
      <c r="D1032" s="416">
        <f>_xlfn.XLOOKUP(C:C,Table1[for Import to Bank Register dropdown],Table1[for Pivot],0,0,1)</f>
        <v>0</v>
      </c>
      <c r="E1032" s="422"/>
      <c r="F1032" s="160">
        <f t="shared" si="32"/>
        <v>3333333</v>
      </c>
      <c r="G1032" s="394">
        <f>G1031+Bank3[[#This Row],[Money in/ (Money out)]]</f>
        <v>0</v>
      </c>
      <c r="I1032" s="395">
        <f>IF(OR(C1032="150 Directors advances", C1032="120 accounts receivable", C1032="720.2 Automobile - Insurance", C1032="720.3 Automobile - License", C1032="870.4 Rent - Insurance", C1032="870.6 Rent - Property Tax", C1032="870.7 Rent - Homeoffice", C1032="870.9 Rent - Water"),
   0,
   IF(Dashboard!$F$5="Quick",
      IF(OR(C1032="190 Automobile",C1032="200 computer hardware",C1032="210 Computer software",C1032="220 Quickbooks software",C1032="230 Office equipment",C1032="240 Office furniture"),
         E1032-(E1032/(1+Dashboard!$F$4)),
         0
      ),
      IF(C1032="750 Business promotion",
         E1032-(E1032/(1+4.793/100)),
         E1032-(E1032/(1+Dashboard!$F$4))
      )
   )
)</f>
        <v>0</v>
      </c>
      <c r="J1032" s="40">
        <f>Bank3[[#This Row],[Money in/ (Money out)]]-Bank3[[#This Row],[GST/HST]]</f>
        <v>0</v>
      </c>
      <c r="L1032" s="37">
        <f t="shared" si="33"/>
        <v>0</v>
      </c>
    </row>
    <row r="1033" spans="4:12" x14ac:dyDescent="0.2">
      <c r="D1033" s="416">
        <f>_xlfn.XLOOKUP(C:C,Table1[for Import to Bank Register dropdown],Table1[for Pivot],0,0,1)</f>
        <v>0</v>
      </c>
      <c r="E1033" s="422"/>
      <c r="F1033" s="160">
        <f t="shared" si="32"/>
        <v>3333333</v>
      </c>
      <c r="G1033" s="394">
        <f>G1032+Bank3[[#This Row],[Money in/ (Money out)]]</f>
        <v>0</v>
      </c>
      <c r="I1033" s="395">
        <f>IF(OR(C1033="150 Directors advances", C1033="120 accounts receivable", C1033="720.2 Automobile - Insurance", C1033="720.3 Automobile - License", C1033="870.4 Rent - Insurance", C1033="870.6 Rent - Property Tax", C1033="870.7 Rent - Homeoffice", C1033="870.9 Rent - Water"),
   0,
   IF(Dashboard!$F$5="Quick",
      IF(OR(C1033="190 Automobile",C1033="200 computer hardware",C1033="210 Computer software",C1033="220 Quickbooks software",C1033="230 Office equipment",C1033="240 Office furniture"),
         E1033-(E1033/(1+Dashboard!$F$4)),
         0
      ),
      IF(C1033="750 Business promotion",
         E1033-(E1033/(1+4.793/100)),
         E1033-(E1033/(1+Dashboard!$F$4))
      )
   )
)</f>
        <v>0</v>
      </c>
      <c r="J1033" s="40">
        <f>Bank3[[#This Row],[Money in/ (Money out)]]-Bank3[[#This Row],[GST/HST]]</f>
        <v>0</v>
      </c>
      <c r="L1033" s="37">
        <f t="shared" si="33"/>
        <v>0</v>
      </c>
    </row>
    <row r="1034" spans="4:12" x14ac:dyDescent="0.2">
      <c r="D1034" s="416">
        <f>_xlfn.XLOOKUP(C:C,Table1[for Import to Bank Register dropdown],Table1[for Pivot],0,0,1)</f>
        <v>0</v>
      </c>
      <c r="E1034" s="422"/>
      <c r="F1034" s="160">
        <f t="shared" si="32"/>
        <v>3333333</v>
      </c>
      <c r="G1034" s="394">
        <f>G1033+Bank3[[#This Row],[Money in/ (Money out)]]</f>
        <v>0</v>
      </c>
      <c r="I1034" s="395">
        <f>IF(OR(C1034="150 Directors advances", C1034="120 accounts receivable", C1034="720.2 Automobile - Insurance", C1034="720.3 Automobile - License", C1034="870.4 Rent - Insurance", C1034="870.6 Rent - Property Tax", C1034="870.7 Rent - Homeoffice", C1034="870.9 Rent - Water"),
   0,
   IF(Dashboard!$F$5="Quick",
      IF(OR(C1034="190 Automobile",C1034="200 computer hardware",C1034="210 Computer software",C1034="220 Quickbooks software",C1034="230 Office equipment",C1034="240 Office furniture"),
         E1034-(E1034/(1+Dashboard!$F$4)),
         0
      ),
      IF(C1034="750 Business promotion",
         E1034-(E1034/(1+4.793/100)),
         E1034-(E1034/(1+Dashboard!$F$4))
      )
   )
)</f>
        <v>0</v>
      </c>
      <c r="J1034" s="40">
        <f>Bank3[[#This Row],[Money in/ (Money out)]]-Bank3[[#This Row],[GST/HST]]</f>
        <v>0</v>
      </c>
      <c r="L1034" s="37">
        <f t="shared" si="33"/>
        <v>0</v>
      </c>
    </row>
    <row r="1035" spans="4:12" x14ac:dyDescent="0.2">
      <c r="D1035" s="416">
        <f>_xlfn.XLOOKUP(C:C,Table1[for Import to Bank Register dropdown],Table1[for Pivot],0,0,1)</f>
        <v>0</v>
      </c>
      <c r="E1035" s="422"/>
      <c r="F1035" s="160">
        <f t="shared" si="32"/>
        <v>3333333</v>
      </c>
      <c r="G1035" s="394">
        <f>G1034+Bank3[[#This Row],[Money in/ (Money out)]]</f>
        <v>0</v>
      </c>
      <c r="I1035" s="395">
        <f>IF(OR(C1035="150 Directors advances", C1035="120 accounts receivable", C1035="720.2 Automobile - Insurance", C1035="720.3 Automobile - License", C1035="870.4 Rent - Insurance", C1035="870.6 Rent - Property Tax", C1035="870.7 Rent - Homeoffice", C1035="870.9 Rent - Water"),
   0,
   IF(Dashboard!$F$5="Quick",
      IF(OR(C1035="190 Automobile",C1035="200 computer hardware",C1035="210 Computer software",C1035="220 Quickbooks software",C1035="230 Office equipment",C1035="240 Office furniture"),
         E1035-(E1035/(1+Dashboard!$F$4)),
         0
      ),
      IF(C1035="750 Business promotion",
         E1035-(E1035/(1+4.793/100)),
         E1035-(E1035/(1+Dashboard!$F$4))
      )
   )
)</f>
        <v>0</v>
      </c>
      <c r="J1035" s="40">
        <f>Bank3[[#This Row],[Money in/ (Money out)]]-Bank3[[#This Row],[GST/HST]]</f>
        <v>0</v>
      </c>
      <c r="L1035" s="37">
        <f t="shared" si="33"/>
        <v>0</v>
      </c>
    </row>
    <row r="1036" spans="4:12" x14ac:dyDescent="0.2">
      <c r="D1036" s="416">
        <f>_xlfn.XLOOKUP(C:C,Table1[for Import to Bank Register dropdown],Table1[for Pivot],0,0,1)</f>
        <v>0</v>
      </c>
      <c r="E1036" s="422"/>
      <c r="F1036" s="160">
        <f t="shared" si="32"/>
        <v>3333333</v>
      </c>
      <c r="G1036" s="394">
        <f>G1035+Bank3[[#This Row],[Money in/ (Money out)]]</f>
        <v>0</v>
      </c>
      <c r="I1036" s="395">
        <f>IF(OR(C1036="150 Directors advances", C1036="120 accounts receivable", C1036="720.2 Automobile - Insurance", C1036="720.3 Automobile - License", C1036="870.4 Rent - Insurance", C1036="870.6 Rent - Property Tax", C1036="870.7 Rent - Homeoffice", C1036="870.9 Rent - Water"),
   0,
   IF(Dashboard!$F$5="Quick",
      IF(OR(C1036="190 Automobile",C1036="200 computer hardware",C1036="210 Computer software",C1036="220 Quickbooks software",C1036="230 Office equipment",C1036="240 Office furniture"),
         E1036-(E1036/(1+Dashboard!$F$4)),
         0
      ),
      IF(C1036="750 Business promotion",
         E1036-(E1036/(1+4.793/100)),
         E1036-(E1036/(1+Dashboard!$F$4))
      )
   )
)</f>
        <v>0</v>
      </c>
      <c r="J1036" s="40">
        <f>Bank3[[#This Row],[Money in/ (Money out)]]-Bank3[[#This Row],[GST/HST]]</f>
        <v>0</v>
      </c>
      <c r="L1036" s="37">
        <f t="shared" si="33"/>
        <v>0</v>
      </c>
    </row>
    <row r="1037" spans="4:12" x14ac:dyDescent="0.2">
      <c r="D1037" s="416">
        <f>_xlfn.XLOOKUP(C:C,Table1[for Import to Bank Register dropdown],Table1[for Pivot],0,0,1)</f>
        <v>0</v>
      </c>
      <c r="E1037" s="422"/>
      <c r="F1037" s="160">
        <f t="shared" si="32"/>
        <v>3333333</v>
      </c>
      <c r="G1037" s="394">
        <f>G1036+Bank3[[#This Row],[Money in/ (Money out)]]</f>
        <v>0</v>
      </c>
      <c r="I1037" s="395">
        <f>IF(OR(C1037="150 Directors advances", C1037="120 accounts receivable", C1037="720.2 Automobile - Insurance", C1037="720.3 Automobile - License", C1037="870.4 Rent - Insurance", C1037="870.6 Rent - Property Tax", C1037="870.7 Rent - Homeoffice", C1037="870.9 Rent - Water"),
   0,
   IF(Dashboard!$F$5="Quick",
      IF(OR(C1037="190 Automobile",C1037="200 computer hardware",C1037="210 Computer software",C1037="220 Quickbooks software",C1037="230 Office equipment",C1037="240 Office furniture"),
         E1037-(E1037/(1+Dashboard!$F$4)),
         0
      ),
      IF(C1037="750 Business promotion",
         E1037-(E1037/(1+4.793/100)),
         E1037-(E1037/(1+Dashboard!$F$4))
      )
   )
)</f>
        <v>0</v>
      </c>
      <c r="J1037" s="40">
        <f>Bank3[[#This Row],[Money in/ (Money out)]]-Bank3[[#This Row],[GST/HST]]</f>
        <v>0</v>
      </c>
      <c r="L1037" s="37">
        <f t="shared" si="33"/>
        <v>0</v>
      </c>
    </row>
    <row r="1038" spans="4:12" x14ac:dyDescent="0.2">
      <c r="D1038" s="416">
        <f>_xlfn.XLOOKUP(C:C,Table1[for Import to Bank Register dropdown],Table1[for Pivot],0,0,1)</f>
        <v>0</v>
      </c>
      <c r="E1038" s="422"/>
      <c r="F1038" s="160">
        <f t="shared" si="32"/>
        <v>3333333</v>
      </c>
      <c r="G1038" s="394">
        <f>G1037+Bank3[[#This Row],[Money in/ (Money out)]]</f>
        <v>0</v>
      </c>
      <c r="I1038" s="395">
        <f>IF(OR(C1038="150 Directors advances", C1038="120 accounts receivable", C1038="720.2 Automobile - Insurance", C1038="720.3 Automobile - License", C1038="870.4 Rent - Insurance", C1038="870.6 Rent - Property Tax", C1038="870.7 Rent - Homeoffice", C1038="870.9 Rent - Water"),
   0,
   IF(Dashboard!$F$5="Quick",
      IF(OR(C1038="190 Automobile",C1038="200 computer hardware",C1038="210 Computer software",C1038="220 Quickbooks software",C1038="230 Office equipment",C1038="240 Office furniture"),
         E1038-(E1038/(1+Dashboard!$F$4)),
         0
      ),
      IF(C1038="750 Business promotion",
         E1038-(E1038/(1+4.793/100)),
         E1038-(E1038/(1+Dashboard!$F$4))
      )
   )
)</f>
        <v>0</v>
      </c>
      <c r="J1038" s="40">
        <f>Bank3[[#This Row],[Money in/ (Money out)]]-Bank3[[#This Row],[GST/HST]]</f>
        <v>0</v>
      </c>
      <c r="L1038" s="37">
        <f t="shared" si="33"/>
        <v>0</v>
      </c>
    </row>
    <row r="1039" spans="4:12" x14ac:dyDescent="0.2">
      <c r="D1039" s="416">
        <f>_xlfn.XLOOKUP(C:C,Table1[for Import to Bank Register dropdown],Table1[for Pivot],0,0,1)</f>
        <v>0</v>
      </c>
      <c r="E1039" s="422"/>
      <c r="F1039" s="160">
        <f t="shared" si="32"/>
        <v>3333333</v>
      </c>
      <c r="G1039" s="394">
        <f>G1038+Bank3[[#This Row],[Money in/ (Money out)]]</f>
        <v>0</v>
      </c>
      <c r="I1039" s="395">
        <f>IF(OR(C1039="150 Directors advances", C1039="120 accounts receivable", C1039="720.2 Automobile - Insurance", C1039="720.3 Automobile - License", C1039="870.4 Rent - Insurance", C1039="870.6 Rent - Property Tax", C1039="870.7 Rent - Homeoffice", C1039="870.9 Rent - Water"),
   0,
   IF(Dashboard!$F$5="Quick",
      IF(OR(C1039="190 Automobile",C1039="200 computer hardware",C1039="210 Computer software",C1039="220 Quickbooks software",C1039="230 Office equipment",C1039="240 Office furniture"),
         E1039-(E1039/(1+Dashboard!$F$4)),
         0
      ),
      IF(C1039="750 Business promotion",
         E1039-(E1039/(1+4.793/100)),
         E1039-(E1039/(1+Dashboard!$F$4))
      )
   )
)</f>
        <v>0</v>
      </c>
      <c r="J1039" s="40">
        <f>Bank3[[#This Row],[Money in/ (Money out)]]-Bank3[[#This Row],[GST/HST]]</f>
        <v>0</v>
      </c>
      <c r="L1039" s="37">
        <f t="shared" si="33"/>
        <v>0</v>
      </c>
    </row>
    <row r="1040" spans="4:12" x14ac:dyDescent="0.2">
      <c r="D1040" s="416">
        <f>_xlfn.XLOOKUP(C:C,Table1[for Import to Bank Register dropdown],Table1[for Pivot],0,0,1)</f>
        <v>0</v>
      </c>
      <c r="E1040" s="422"/>
      <c r="F1040" s="160">
        <f t="shared" si="32"/>
        <v>3333333</v>
      </c>
      <c r="G1040" s="394">
        <f>G1039+Bank3[[#This Row],[Money in/ (Money out)]]</f>
        <v>0</v>
      </c>
      <c r="I1040" s="395">
        <f>IF(OR(C1040="150 Directors advances", C1040="120 accounts receivable", C1040="720.2 Automobile - Insurance", C1040="720.3 Automobile - License", C1040="870.4 Rent - Insurance", C1040="870.6 Rent - Property Tax", C1040="870.7 Rent - Homeoffice", C1040="870.9 Rent - Water"),
   0,
   IF(Dashboard!$F$5="Quick",
      IF(OR(C1040="190 Automobile",C1040="200 computer hardware",C1040="210 Computer software",C1040="220 Quickbooks software",C1040="230 Office equipment",C1040="240 Office furniture"),
         E1040-(E1040/(1+Dashboard!$F$4)),
         0
      ),
      IF(C1040="750 Business promotion",
         E1040-(E1040/(1+4.793/100)),
         E1040-(E1040/(1+Dashboard!$F$4))
      )
   )
)</f>
        <v>0</v>
      </c>
      <c r="J1040" s="40">
        <f>Bank3[[#This Row],[Money in/ (Money out)]]-Bank3[[#This Row],[GST/HST]]</f>
        <v>0</v>
      </c>
      <c r="L1040" s="37">
        <f t="shared" si="33"/>
        <v>0</v>
      </c>
    </row>
    <row r="1041" spans="4:12" x14ac:dyDescent="0.2">
      <c r="D1041" s="416">
        <f>_xlfn.XLOOKUP(C:C,Table1[for Import to Bank Register dropdown],Table1[for Pivot],0,0,1)</f>
        <v>0</v>
      </c>
      <c r="E1041" s="422"/>
      <c r="F1041" s="160">
        <f t="shared" si="32"/>
        <v>3333333</v>
      </c>
      <c r="G1041" s="394">
        <f>G1040+Bank3[[#This Row],[Money in/ (Money out)]]</f>
        <v>0</v>
      </c>
      <c r="I1041" s="395">
        <f>IF(OR(C1041="150 Directors advances", C1041="120 accounts receivable", C1041="720.2 Automobile - Insurance", C1041="720.3 Automobile - License", C1041="870.4 Rent - Insurance", C1041="870.6 Rent - Property Tax", C1041="870.7 Rent - Homeoffice", C1041="870.9 Rent - Water"),
   0,
   IF(Dashboard!$F$5="Quick",
      IF(OR(C1041="190 Automobile",C1041="200 computer hardware",C1041="210 Computer software",C1041="220 Quickbooks software",C1041="230 Office equipment",C1041="240 Office furniture"),
         E1041-(E1041/(1+Dashboard!$F$4)),
         0
      ),
      IF(C1041="750 Business promotion",
         E1041-(E1041/(1+4.793/100)),
         E1041-(E1041/(1+Dashboard!$F$4))
      )
   )
)</f>
        <v>0</v>
      </c>
      <c r="J1041" s="40">
        <f>Bank3[[#This Row],[Money in/ (Money out)]]-Bank3[[#This Row],[GST/HST]]</f>
        <v>0</v>
      </c>
      <c r="L1041" s="37">
        <f t="shared" si="33"/>
        <v>0</v>
      </c>
    </row>
    <row r="1042" spans="4:12" x14ac:dyDescent="0.2">
      <c r="D1042" s="416">
        <f>_xlfn.XLOOKUP(C:C,Table1[for Import to Bank Register dropdown],Table1[for Pivot],0,0,1)</f>
        <v>0</v>
      </c>
      <c r="E1042" s="422"/>
      <c r="F1042" s="160">
        <f t="shared" si="32"/>
        <v>3333333</v>
      </c>
      <c r="G1042" s="394">
        <f>G1041+Bank3[[#This Row],[Money in/ (Money out)]]</f>
        <v>0</v>
      </c>
      <c r="I1042" s="395">
        <f>IF(OR(C1042="150 Directors advances", C1042="120 accounts receivable", C1042="720.2 Automobile - Insurance", C1042="720.3 Automobile - License", C1042="870.4 Rent - Insurance", C1042="870.6 Rent - Property Tax", C1042="870.7 Rent - Homeoffice", C1042="870.9 Rent - Water"),
   0,
   IF(Dashboard!$F$5="Quick",
      IF(OR(C1042="190 Automobile",C1042="200 computer hardware",C1042="210 Computer software",C1042="220 Quickbooks software",C1042="230 Office equipment",C1042="240 Office furniture"),
         E1042-(E1042/(1+Dashboard!$F$4)),
         0
      ),
      IF(C1042="750 Business promotion",
         E1042-(E1042/(1+4.793/100)),
         E1042-(E1042/(1+Dashboard!$F$4))
      )
   )
)</f>
        <v>0</v>
      </c>
      <c r="J1042" s="40">
        <f>Bank3[[#This Row],[Money in/ (Money out)]]-Bank3[[#This Row],[GST/HST]]</f>
        <v>0</v>
      </c>
      <c r="L1042" s="37">
        <f t="shared" si="33"/>
        <v>0</v>
      </c>
    </row>
    <row r="1043" spans="4:12" x14ac:dyDescent="0.2">
      <c r="D1043" s="416">
        <f>_xlfn.XLOOKUP(C:C,Table1[for Import to Bank Register dropdown],Table1[for Pivot],0,0,1)</f>
        <v>0</v>
      </c>
      <c r="E1043" s="422"/>
      <c r="F1043" s="160">
        <f t="shared" si="32"/>
        <v>3333333</v>
      </c>
      <c r="G1043" s="394">
        <f>G1042+Bank3[[#This Row],[Money in/ (Money out)]]</f>
        <v>0</v>
      </c>
      <c r="I1043" s="395">
        <f>IF(OR(C1043="150 Directors advances", C1043="120 accounts receivable", C1043="720.2 Automobile - Insurance", C1043="720.3 Automobile - License", C1043="870.4 Rent - Insurance", C1043="870.6 Rent - Property Tax", C1043="870.7 Rent - Homeoffice", C1043="870.9 Rent - Water"),
   0,
   IF(Dashboard!$F$5="Quick",
      IF(OR(C1043="190 Automobile",C1043="200 computer hardware",C1043="210 Computer software",C1043="220 Quickbooks software",C1043="230 Office equipment",C1043="240 Office furniture"),
         E1043-(E1043/(1+Dashboard!$F$4)),
         0
      ),
      IF(C1043="750 Business promotion",
         E1043-(E1043/(1+4.793/100)),
         E1043-(E1043/(1+Dashboard!$F$4))
      )
   )
)</f>
        <v>0</v>
      </c>
      <c r="J1043" s="40">
        <f>Bank3[[#This Row],[Money in/ (Money out)]]-Bank3[[#This Row],[GST/HST]]</f>
        <v>0</v>
      </c>
      <c r="L1043" s="37">
        <f t="shared" si="33"/>
        <v>0</v>
      </c>
    </row>
    <row r="1044" spans="4:12" x14ac:dyDescent="0.2">
      <c r="D1044" s="416">
        <f>_xlfn.XLOOKUP(C:C,Table1[for Import to Bank Register dropdown],Table1[for Pivot],0,0,1)</f>
        <v>0</v>
      </c>
      <c r="E1044" s="422"/>
      <c r="F1044" s="160">
        <f t="shared" si="32"/>
        <v>3333333</v>
      </c>
      <c r="G1044" s="394">
        <f>G1043+Bank3[[#This Row],[Money in/ (Money out)]]</f>
        <v>0</v>
      </c>
      <c r="I1044" s="395">
        <f>IF(OR(C1044="150 Directors advances", C1044="120 accounts receivable", C1044="720.2 Automobile - Insurance", C1044="720.3 Automobile - License", C1044="870.4 Rent - Insurance", C1044="870.6 Rent - Property Tax", C1044="870.7 Rent - Homeoffice", C1044="870.9 Rent - Water"),
   0,
   IF(Dashboard!$F$5="Quick",
      IF(OR(C1044="190 Automobile",C1044="200 computer hardware",C1044="210 Computer software",C1044="220 Quickbooks software",C1044="230 Office equipment",C1044="240 Office furniture"),
         E1044-(E1044/(1+Dashboard!$F$4)),
         0
      ),
      IF(C1044="750 Business promotion",
         E1044-(E1044/(1+4.793/100)),
         E1044-(E1044/(1+Dashboard!$F$4))
      )
   )
)</f>
        <v>0</v>
      </c>
      <c r="J1044" s="40">
        <f>Bank3[[#This Row],[Money in/ (Money out)]]-Bank3[[#This Row],[GST/HST]]</f>
        <v>0</v>
      </c>
      <c r="L1044" s="37">
        <f t="shared" si="33"/>
        <v>0</v>
      </c>
    </row>
    <row r="1045" spans="4:12" x14ac:dyDescent="0.2">
      <c r="D1045" s="416">
        <f>_xlfn.XLOOKUP(C:C,Table1[for Import to Bank Register dropdown],Table1[for Pivot],0,0,1)</f>
        <v>0</v>
      </c>
      <c r="E1045" s="422"/>
      <c r="F1045" s="160">
        <f t="shared" si="32"/>
        <v>3333333</v>
      </c>
      <c r="G1045" s="394">
        <f>G1044+Bank3[[#This Row],[Money in/ (Money out)]]</f>
        <v>0</v>
      </c>
      <c r="I1045" s="395">
        <f>IF(OR(C1045="150 Directors advances", C1045="120 accounts receivable", C1045="720.2 Automobile - Insurance", C1045="720.3 Automobile - License", C1045="870.4 Rent - Insurance", C1045="870.6 Rent - Property Tax", C1045="870.7 Rent - Homeoffice", C1045="870.9 Rent - Water"),
   0,
   IF(Dashboard!$F$5="Quick",
      IF(OR(C1045="190 Automobile",C1045="200 computer hardware",C1045="210 Computer software",C1045="220 Quickbooks software",C1045="230 Office equipment",C1045="240 Office furniture"),
         E1045-(E1045/(1+Dashboard!$F$4)),
         0
      ),
      IF(C1045="750 Business promotion",
         E1045-(E1045/(1+4.793/100)),
         E1045-(E1045/(1+Dashboard!$F$4))
      )
   )
)</f>
        <v>0</v>
      </c>
      <c r="J1045" s="40">
        <f>Bank3[[#This Row],[Money in/ (Money out)]]-Bank3[[#This Row],[GST/HST]]</f>
        <v>0</v>
      </c>
      <c r="L1045" s="37">
        <f t="shared" si="33"/>
        <v>0</v>
      </c>
    </row>
    <row r="1046" spans="4:12" x14ac:dyDescent="0.2">
      <c r="D1046" s="416">
        <f>_xlfn.XLOOKUP(C:C,Table1[for Import to Bank Register dropdown],Table1[for Pivot],0,0,1)</f>
        <v>0</v>
      </c>
      <c r="E1046" s="422"/>
      <c r="F1046" s="160">
        <f t="shared" si="32"/>
        <v>3333333</v>
      </c>
      <c r="G1046" s="394">
        <f>G1045+Bank3[[#This Row],[Money in/ (Money out)]]</f>
        <v>0</v>
      </c>
      <c r="I1046" s="395">
        <f>IF(OR(C1046="150 Directors advances", C1046="120 accounts receivable", C1046="720.2 Automobile - Insurance", C1046="720.3 Automobile - License", C1046="870.4 Rent - Insurance", C1046="870.6 Rent - Property Tax", C1046="870.7 Rent - Homeoffice", C1046="870.9 Rent - Water"),
   0,
   IF(Dashboard!$F$5="Quick",
      IF(OR(C1046="190 Automobile",C1046="200 computer hardware",C1046="210 Computer software",C1046="220 Quickbooks software",C1046="230 Office equipment",C1046="240 Office furniture"),
         E1046-(E1046/(1+Dashboard!$F$4)),
         0
      ),
      IF(C1046="750 Business promotion",
         E1046-(E1046/(1+4.793/100)),
         E1046-(E1046/(1+Dashboard!$F$4))
      )
   )
)</f>
        <v>0</v>
      </c>
      <c r="J1046" s="40">
        <f>Bank3[[#This Row],[Money in/ (Money out)]]-Bank3[[#This Row],[GST/HST]]</f>
        <v>0</v>
      </c>
      <c r="L1046" s="37">
        <f t="shared" si="33"/>
        <v>0</v>
      </c>
    </row>
    <row r="1047" spans="4:12" x14ac:dyDescent="0.2">
      <c r="D1047" s="416">
        <f>_xlfn.XLOOKUP(C:C,Table1[for Import to Bank Register dropdown],Table1[for Pivot],0,0,1)</f>
        <v>0</v>
      </c>
      <c r="E1047" s="422"/>
      <c r="F1047" s="160">
        <f t="shared" si="32"/>
        <v>3333333</v>
      </c>
      <c r="G1047" s="394">
        <f>G1046+Bank3[[#This Row],[Money in/ (Money out)]]</f>
        <v>0</v>
      </c>
      <c r="I1047" s="395">
        <f>IF(OR(C1047="150 Directors advances", C1047="120 accounts receivable", C1047="720.2 Automobile - Insurance", C1047="720.3 Automobile - License", C1047="870.4 Rent - Insurance", C1047="870.6 Rent - Property Tax", C1047="870.7 Rent - Homeoffice", C1047="870.9 Rent - Water"),
   0,
   IF(Dashboard!$F$5="Quick",
      IF(OR(C1047="190 Automobile",C1047="200 computer hardware",C1047="210 Computer software",C1047="220 Quickbooks software",C1047="230 Office equipment",C1047="240 Office furniture"),
         E1047-(E1047/(1+Dashboard!$F$4)),
         0
      ),
      IF(C1047="750 Business promotion",
         E1047-(E1047/(1+4.793/100)),
         E1047-(E1047/(1+Dashboard!$F$4))
      )
   )
)</f>
        <v>0</v>
      </c>
      <c r="J1047" s="40">
        <f>Bank3[[#This Row],[Money in/ (Money out)]]-Bank3[[#This Row],[GST/HST]]</f>
        <v>0</v>
      </c>
      <c r="L1047" s="37">
        <f t="shared" si="33"/>
        <v>0</v>
      </c>
    </row>
    <row r="1048" spans="4:12" x14ac:dyDescent="0.2">
      <c r="D1048" s="416">
        <f>_xlfn.XLOOKUP(C:C,Table1[for Import to Bank Register dropdown],Table1[for Pivot],0,0,1)</f>
        <v>0</v>
      </c>
      <c r="E1048" s="422"/>
      <c r="F1048" s="160">
        <f t="shared" si="32"/>
        <v>3333333</v>
      </c>
      <c r="G1048" s="394">
        <f>G1047+Bank3[[#This Row],[Money in/ (Money out)]]</f>
        <v>0</v>
      </c>
      <c r="I1048" s="395">
        <f>IF(OR(C1048="150 Directors advances", C1048="120 accounts receivable", C1048="720.2 Automobile - Insurance", C1048="720.3 Automobile - License", C1048="870.4 Rent - Insurance", C1048="870.6 Rent - Property Tax", C1048="870.7 Rent - Homeoffice", C1048="870.9 Rent - Water"),
   0,
   IF(Dashboard!$F$5="Quick",
      IF(OR(C1048="190 Automobile",C1048="200 computer hardware",C1048="210 Computer software",C1048="220 Quickbooks software",C1048="230 Office equipment",C1048="240 Office furniture"),
         E1048-(E1048/(1+Dashboard!$F$4)),
         0
      ),
      IF(C1048="750 Business promotion",
         E1048-(E1048/(1+4.793/100)),
         E1048-(E1048/(1+Dashboard!$F$4))
      )
   )
)</f>
        <v>0</v>
      </c>
      <c r="J1048" s="40">
        <f>Bank3[[#This Row],[Money in/ (Money out)]]-Bank3[[#This Row],[GST/HST]]</f>
        <v>0</v>
      </c>
      <c r="L1048" s="37">
        <f t="shared" si="33"/>
        <v>0</v>
      </c>
    </row>
    <row r="1049" spans="4:12" x14ac:dyDescent="0.2">
      <c r="D1049" s="416">
        <f>_xlfn.XLOOKUP(C:C,Table1[for Import to Bank Register dropdown],Table1[for Pivot],0,0,1)</f>
        <v>0</v>
      </c>
      <c r="E1049" s="422"/>
      <c r="F1049" s="160">
        <f t="shared" si="32"/>
        <v>3333333</v>
      </c>
      <c r="G1049" s="394">
        <f>G1048+Bank3[[#This Row],[Money in/ (Money out)]]</f>
        <v>0</v>
      </c>
      <c r="I1049" s="395">
        <f>IF(OR(C1049="150 Directors advances", C1049="120 accounts receivable", C1049="720.2 Automobile - Insurance", C1049="720.3 Automobile - License", C1049="870.4 Rent - Insurance", C1049="870.6 Rent - Property Tax", C1049="870.7 Rent - Homeoffice", C1049="870.9 Rent - Water"),
   0,
   IF(Dashboard!$F$5="Quick",
      IF(OR(C1049="190 Automobile",C1049="200 computer hardware",C1049="210 Computer software",C1049="220 Quickbooks software",C1049="230 Office equipment",C1049="240 Office furniture"),
         E1049-(E1049/(1+Dashboard!$F$4)),
         0
      ),
      IF(C1049="750 Business promotion",
         E1049-(E1049/(1+4.793/100)),
         E1049-(E1049/(1+Dashboard!$F$4))
      )
   )
)</f>
        <v>0</v>
      </c>
      <c r="J1049" s="40">
        <f>Bank3[[#This Row],[Money in/ (Money out)]]-Bank3[[#This Row],[GST/HST]]</f>
        <v>0</v>
      </c>
      <c r="L1049" s="37">
        <f t="shared" si="33"/>
        <v>0</v>
      </c>
    </row>
    <row r="1050" spans="4:12" x14ac:dyDescent="0.2">
      <c r="D1050" s="416">
        <f>_xlfn.XLOOKUP(C:C,Table1[for Import to Bank Register dropdown],Table1[for Pivot],0,0,1)</f>
        <v>0</v>
      </c>
      <c r="E1050" s="422"/>
      <c r="F1050" s="160">
        <f t="shared" si="32"/>
        <v>3333333</v>
      </c>
      <c r="G1050" s="394">
        <f>G1049+Bank3[[#This Row],[Money in/ (Money out)]]</f>
        <v>0</v>
      </c>
      <c r="I1050" s="395">
        <f>IF(OR(C1050="150 Directors advances", C1050="120 accounts receivable", C1050="720.2 Automobile - Insurance", C1050="720.3 Automobile - License", C1050="870.4 Rent - Insurance", C1050="870.6 Rent - Property Tax", C1050="870.7 Rent - Homeoffice", C1050="870.9 Rent - Water"),
   0,
   IF(Dashboard!$F$5="Quick",
      IF(OR(C1050="190 Automobile",C1050="200 computer hardware",C1050="210 Computer software",C1050="220 Quickbooks software",C1050="230 Office equipment",C1050="240 Office furniture"),
         E1050-(E1050/(1+Dashboard!$F$4)),
         0
      ),
      IF(C1050="750 Business promotion",
         E1050-(E1050/(1+4.793/100)),
         E1050-(E1050/(1+Dashboard!$F$4))
      )
   )
)</f>
        <v>0</v>
      </c>
      <c r="J1050" s="40">
        <f>Bank3[[#This Row],[Money in/ (Money out)]]-Bank3[[#This Row],[GST/HST]]</f>
        <v>0</v>
      </c>
      <c r="L1050" s="37">
        <f t="shared" si="33"/>
        <v>0</v>
      </c>
    </row>
    <row r="1051" spans="4:12" x14ac:dyDescent="0.2">
      <c r="D1051" s="416">
        <f>_xlfn.XLOOKUP(C:C,Table1[for Import to Bank Register dropdown],Table1[for Pivot],0,0,1)</f>
        <v>0</v>
      </c>
      <c r="E1051" s="422"/>
      <c r="F1051" s="160">
        <f t="shared" si="32"/>
        <v>3333333</v>
      </c>
      <c r="G1051" s="394">
        <f>G1050+Bank3[[#This Row],[Money in/ (Money out)]]</f>
        <v>0</v>
      </c>
      <c r="I1051" s="395">
        <f>IF(OR(C1051="150 Directors advances", C1051="120 accounts receivable", C1051="720.2 Automobile - Insurance", C1051="720.3 Automobile - License", C1051="870.4 Rent - Insurance", C1051="870.6 Rent - Property Tax", C1051="870.7 Rent - Homeoffice", C1051="870.9 Rent - Water"),
   0,
   IF(Dashboard!$F$5="Quick",
      IF(OR(C1051="190 Automobile",C1051="200 computer hardware",C1051="210 Computer software",C1051="220 Quickbooks software",C1051="230 Office equipment",C1051="240 Office furniture"),
         E1051-(E1051/(1+Dashboard!$F$4)),
         0
      ),
      IF(C1051="750 Business promotion",
         E1051-(E1051/(1+4.793/100)),
         E1051-(E1051/(1+Dashboard!$F$4))
      )
   )
)</f>
        <v>0</v>
      </c>
      <c r="J1051" s="40">
        <f>Bank3[[#This Row],[Money in/ (Money out)]]-Bank3[[#This Row],[GST/HST]]</f>
        <v>0</v>
      </c>
      <c r="L1051" s="37">
        <f t="shared" si="33"/>
        <v>0</v>
      </c>
    </row>
    <row r="1052" spans="4:12" x14ac:dyDescent="0.2">
      <c r="D1052" s="416">
        <f>_xlfn.XLOOKUP(C:C,Table1[for Import to Bank Register dropdown],Table1[for Pivot],0,0,1)</f>
        <v>0</v>
      </c>
      <c r="E1052" s="422"/>
      <c r="F1052" s="160">
        <f t="shared" si="32"/>
        <v>3333333</v>
      </c>
      <c r="G1052" s="394">
        <f>G1051+Bank3[[#This Row],[Money in/ (Money out)]]</f>
        <v>0</v>
      </c>
      <c r="I1052" s="395">
        <f>IF(OR(C1052="150 Directors advances", C1052="120 accounts receivable", C1052="720.2 Automobile - Insurance", C1052="720.3 Automobile - License", C1052="870.4 Rent - Insurance", C1052="870.6 Rent - Property Tax", C1052="870.7 Rent - Homeoffice", C1052="870.9 Rent - Water"),
   0,
   IF(Dashboard!$F$5="Quick",
      IF(OR(C1052="190 Automobile",C1052="200 computer hardware",C1052="210 Computer software",C1052="220 Quickbooks software",C1052="230 Office equipment",C1052="240 Office furniture"),
         E1052-(E1052/(1+Dashboard!$F$4)),
         0
      ),
      IF(C1052="750 Business promotion",
         E1052-(E1052/(1+4.793/100)),
         E1052-(E1052/(1+Dashboard!$F$4))
      )
   )
)</f>
        <v>0</v>
      </c>
      <c r="J1052" s="40">
        <f>Bank3[[#This Row],[Money in/ (Money out)]]-Bank3[[#This Row],[GST/HST]]</f>
        <v>0</v>
      </c>
      <c r="L1052" s="37">
        <f t="shared" si="33"/>
        <v>0</v>
      </c>
    </row>
    <row r="1053" spans="4:12" x14ac:dyDescent="0.2">
      <c r="D1053" s="416">
        <f>_xlfn.XLOOKUP(C:C,Table1[for Import to Bank Register dropdown],Table1[for Pivot],0,0,1)</f>
        <v>0</v>
      </c>
      <c r="E1053" s="422"/>
      <c r="F1053" s="160">
        <f t="shared" si="32"/>
        <v>3333333</v>
      </c>
      <c r="G1053" s="394">
        <f>G1052+Bank3[[#This Row],[Money in/ (Money out)]]</f>
        <v>0</v>
      </c>
      <c r="I1053" s="395">
        <f>IF(OR(C1053="150 Directors advances", C1053="120 accounts receivable", C1053="720.2 Automobile - Insurance", C1053="720.3 Automobile - License", C1053="870.4 Rent - Insurance", C1053="870.6 Rent - Property Tax", C1053="870.7 Rent - Homeoffice", C1053="870.9 Rent - Water"),
   0,
   IF(Dashboard!$F$5="Quick",
      IF(OR(C1053="190 Automobile",C1053="200 computer hardware",C1053="210 Computer software",C1053="220 Quickbooks software",C1053="230 Office equipment",C1053="240 Office furniture"),
         E1053-(E1053/(1+Dashboard!$F$4)),
         0
      ),
      IF(C1053="750 Business promotion",
         E1053-(E1053/(1+4.793/100)),
         E1053-(E1053/(1+Dashboard!$F$4))
      )
   )
)</f>
        <v>0</v>
      </c>
      <c r="J1053" s="40">
        <f>Bank3[[#This Row],[Money in/ (Money out)]]-Bank3[[#This Row],[GST/HST]]</f>
        <v>0</v>
      </c>
      <c r="L1053" s="37">
        <f t="shared" si="33"/>
        <v>0</v>
      </c>
    </row>
    <row r="1054" spans="4:12" x14ac:dyDescent="0.2">
      <c r="D1054" s="416">
        <f>_xlfn.XLOOKUP(C:C,Table1[for Import to Bank Register dropdown],Table1[for Pivot],0,0,1)</f>
        <v>0</v>
      </c>
      <c r="E1054" s="422"/>
      <c r="F1054" s="160">
        <f t="shared" si="32"/>
        <v>3333333</v>
      </c>
      <c r="G1054" s="394">
        <f>G1053+Bank3[[#This Row],[Money in/ (Money out)]]</f>
        <v>0</v>
      </c>
      <c r="I1054" s="395">
        <f>IF(OR(C1054="150 Directors advances", C1054="120 accounts receivable", C1054="720.2 Automobile - Insurance", C1054="720.3 Automobile - License", C1054="870.4 Rent - Insurance", C1054="870.6 Rent - Property Tax", C1054="870.7 Rent - Homeoffice", C1054="870.9 Rent - Water"),
   0,
   IF(Dashboard!$F$5="Quick",
      IF(OR(C1054="190 Automobile",C1054="200 computer hardware",C1054="210 Computer software",C1054="220 Quickbooks software",C1054="230 Office equipment",C1054="240 Office furniture"),
         E1054-(E1054/(1+Dashboard!$F$4)),
         0
      ),
      IF(C1054="750 Business promotion",
         E1054-(E1054/(1+4.793/100)),
         E1054-(E1054/(1+Dashboard!$F$4))
      )
   )
)</f>
        <v>0</v>
      </c>
      <c r="J1054" s="40">
        <f>Bank3[[#This Row],[Money in/ (Money out)]]-Bank3[[#This Row],[GST/HST]]</f>
        <v>0</v>
      </c>
      <c r="L1054" s="37">
        <f t="shared" si="33"/>
        <v>0</v>
      </c>
    </row>
    <row r="1055" spans="4:12" x14ac:dyDescent="0.2">
      <c r="D1055" s="416">
        <f>_xlfn.XLOOKUP(C:C,Table1[for Import to Bank Register dropdown],Table1[for Pivot],0,0,1)</f>
        <v>0</v>
      </c>
      <c r="E1055" s="422"/>
      <c r="F1055" s="160">
        <f t="shared" si="32"/>
        <v>3333333</v>
      </c>
      <c r="G1055" s="394">
        <f>G1054+Bank3[[#This Row],[Money in/ (Money out)]]</f>
        <v>0</v>
      </c>
      <c r="I1055" s="395">
        <f>IF(OR(C1055="150 Directors advances", C1055="120 accounts receivable", C1055="720.2 Automobile - Insurance", C1055="720.3 Automobile - License", C1055="870.4 Rent - Insurance", C1055="870.6 Rent - Property Tax", C1055="870.7 Rent - Homeoffice", C1055="870.9 Rent - Water"),
   0,
   IF(Dashboard!$F$5="Quick",
      IF(OR(C1055="190 Automobile",C1055="200 computer hardware",C1055="210 Computer software",C1055="220 Quickbooks software",C1055="230 Office equipment",C1055="240 Office furniture"),
         E1055-(E1055/(1+Dashboard!$F$4)),
         0
      ),
      IF(C1055="750 Business promotion",
         E1055-(E1055/(1+4.793/100)),
         E1055-(E1055/(1+Dashboard!$F$4))
      )
   )
)</f>
        <v>0</v>
      </c>
      <c r="J1055" s="40">
        <f>Bank3[[#This Row],[Money in/ (Money out)]]-Bank3[[#This Row],[GST/HST]]</f>
        <v>0</v>
      </c>
      <c r="L1055" s="37">
        <f t="shared" si="33"/>
        <v>0</v>
      </c>
    </row>
    <row r="1056" spans="4:12" x14ac:dyDescent="0.2">
      <c r="D1056" s="416">
        <f>_xlfn.XLOOKUP(C:C,Table1[for Import to Bank Register dropdown],Table1[for Pivot],0,0,1)</f>
        <v>0</v>
      </c>
      <c r="E1056" s="422"/>
      <c r="F1056" s="160">
        <f t="shared" si="32"/>
        <v>3333333</v>
      </c>
      <c r="G1056" s="394">
        <f>G1055+Bank3[[#This Row],[Money in/ (Money out)]]</f>
        <v>0</v>
      </c>
      <c r="I1056" s="395">
        <f>IF(OR(C1056="150 Directors advances", C1056="120 accounts receivable", C1056="720.2 Automobile - Insurance", C1056="720.3 Automobile - License", C1056="870.4 Rent - Insurance", C1056="870.6 Rent - Property Tax", C1056="870.7 Rent - Homeoffice", C1056="870.9 Rent - Water"),
   0,
   IF(Dashboard!$F$5="Quick",
      IF(OR(C1056="190 Automobile",C1056="200 computer hardware",C1056="210 Computer software",C1056="220 Quickbooks software",C1056="230 Office equipment",C1056="240 Office furniture"),
         E1056-(E1056/(1+Dashboard!$F$4)),
         0
      ),
      IF(C1056="750 Business promotion",
         E1056-(E1056/(1+4.793/100)),
         E1056-(E1056/(1+Dashboard!$F$4))
      )
   )
)</f>
        <v>0</v>
      </c>
      <c r="J1056" s="40">
        <f>Bank3[[#This Row],[Money in/ (Money out)]]-Bank3[[#This Row],[GST/HST]]</f>
        <v>0</v>
      </c>
      <c r="L1056" s="37">
        <f t="shared" si="33"/>
        <v>0</v>
      </c>
    </row>
    <row r="1057" spans="4:12" x14ac:dyDescent="0.2">
      <c r="D1057" s="416">
        <f>_xlfn.XLOOKUP(C:C,Table1[for Import to Bank Register dropdown],Table1[for Pivot],0,0,1)</f>
        <v>0</v>
      </c>
      <c r="E1057" s="422"/>
      <c r="F1057" s="160">
        <f t="shared" si="32"/>
        <v>3333333</v>
      </c>
      <c r="G1057" s="394">
        <f>G1056+Bank3[[#This Row],[Money in/ (Money out)]]</f>
        <v>0</v>
      </c>
      <c r="I1057" s="395">
        <f>IF(OR(C1057="150 Directors advances", C1057="120 accounts receivable", C1057="720.2 Automobile - Insurance", C1057="720.3 Automobile - License", C1057="870.4 Rent - Insurance", C1057="870.6 Rent - Property Tax", C1057="870.7 Rent - Homeoffice", C1057="870.9 Rent - Water"),
   0,
   IF(Dashboard!$F$5="Quick",
      IF(OR(C1057="190 Automobile",C1057="200 computer hardware",C1057="210 Computer software",C1057="220 Quickbooks software",C1057="230 Office equipment",C1057="240 Office furniture"),
         E1057-(E1057/(1+Dashboard!$F$4)),
         0
      ),
      IF(C1057="750 Business promotion",
         E1057-(E1057/(1+4.793/100)),
         E1057-(E1057/(1+Dashboard!$F$4))
      )
   )
)</f>
        <v>0</v>
      </c>
      <c r="J1057" s="40">
        <f>Bank3[[#This Row],[Money in/ (Money out)]]-Bank3[[#This Row],[GST/HST]]</f>
        <v>0</v>
      </c>
      <c r="L1057" s="37">
        <f t="shared" si="33"/>
        <v>0</v>
      </c>
    </row>
    <row r="1058" spans="4:12" x14ac:dyDescent="0.2">
      <c r="D1058" s="416">
        <f>_xlfn.XLOOKUP(C:C,Table1[for Import to Bank Register dropdown],Table1[for Pivot],0,0,1)</f>
        <v>0</v>
      </c>
      <c r="E1058" s="422"/>
      <c r="F1058" s="160">
        <f t="shared" si="32"/>
        <v>3333333</v>
      </c>
      <c r="G1058" s="394">
        <f>G1057+Bank3[[#This Row],[Money in/ (Money out)]]</f>
        <v>0</v>
      </c>
      <c r="I1058" s="395">
        <f>IF(OR(C1058="150 Directors advances", C1058="120 accounts receivable", C1058="720.2 Automobile - Insurance", C1058="720.3 Automobile - License", C1058="870.4 Rent - Insurance", C1058="870.6 Rent - Property Tax", C1058="870.7 Rent - Homeoffice", C1058="870.9 Rent - Water"),
   0,
   IF(Dashboard!$F$5="Quick",
      IF(OR(C1058="190 Automobile",C1058="200 computer hardware",C1058="210 Computer software",C1058="220 Quickbooks software",C1058="230 Office equipment",C1058="240 Office furniture"),
         E1058-(E1058/(1+Dashboard!$F$4)),
         0
      ),
      IF(C1058="750 Business promotion",
         E1058-(E1058/(1+4.793/100)),
         E1058-(E1058/(1+Dashboard!$F$4))
      )
   )
)</f>
        <v>0</v>
      </c>
      <c r="J1058" s="40">
        <f>Bank3[[#This Row],[Money in/ (Money out)]]-Bank3[[#This Row],[GST/HST]]</f>
        <v>0</v>
      </c>
      <c r="L1058" s="37">
        <f t="shared" si="33"/>
        <v>0</v>
      </c>
    </row>
    <row r="1059" spans="4:12" x14ac:dyDescent="0.2">
      <c r="D1059" s="416">
        <f>_xlfn.XLOOKUP(C:C,Table1[for Import to Bank Register dropdown],Table1[for Pivot],0,0,1)</f>
        <v>0</v>
      </c>
      <c r="E1059" s="422"/>
      <c r="F1059" s="160">
        <f t="shared" si="32"/>
        <v>3333333</v>
      </c>
      <c r="G1059" s="394">
        <f>G1058+Bank3[[#This Row],[Money in/ (Money out)]]</f>
        <v>0</v>
      </c>
      <c r="I1059" s="395">
        <f>IF(OR(C1059="150 Directors advances", C1059="120 accounts receivable", C1059="720.2 Automobile - Insurance", C1059="720.3 Automobile - License", C1059="870.4 Rent - Insurance", C1059="870.6 Rent - Property Tax", C1059="870.7 Rent - Homeoffice", C1059="870.9 Rent - Water"),
   0,
   IF(Dashboard!$F$5="Quick",
      IF(OR(C1059="190 Automobile",C1059="200 computer hardware",C1059="210 Computer software",C1059="220 Quickbooks software",C1059="230 Office equipment",C1059="240 Office furniture"),
         E1059-(E1059/(1+Dashboard!$F$4)),
         0
      ),
      IF(C1059="750 Business promotion",
         E1059-(E1059/(1+4.793/100)),
         E1059-(E1059/(1+Dashboard!$F$4))
      )
   )
)</f>
        <v>0</v>
      </c>
      <c r="J1059" s="40">
        <f>Bank3[[#This Row],[Money in/ (Money out)]]-Bank3[[#This Row],[GST/HST]]</f>
        <v>0</v>
      </c>
      <c r="L1059" s="37">
        <f t="shared" si="33"/>
        <v>0</v>
      </c>
    </row>
    <row r="1060" spans="4:12" x14ac:dyDescent="0.2">
      <c r="D1060" s="416">
        <f>_xlfn.XLOOKUP(C:C,Table1[for Import to Bank Register dropdown],Table1[for Pivot],0,0,1)</f>
        <v>0</v>
      </c>
      <c r="E1060" s="422"/>
      <c r="F1060" s="160">
        <f t="shared" si="32"/>
        <v>3333333</v>
      </c>
      <c r="G1060" s="394">
        <f>G1059+Bank3[[#This Row],[Money in/ (Money out)]]</f>
        <v>0</v>
      </c>
      <c r="I1060" s="395">
        <f>IF(OR(C1060="150 Directors advances", C1060="120 accounts receivable", C1060="720.2 Automobile - Insurance", C1060="720.3 Automobile - License", C1060="870.4 Rent - Insurance", C1060="870.6 Rent - Property Tax", C1060="870.7 Rent - Homeoffice", C1060="870.9 Rent - Water"),
   0,
   IF(Dashboard!$F$5="Quick",
      IF(OR(C1060="190 Automobile",C1060="200 computer hardware",C1060="210 Computer software",C1060="220 Quickbooks software",C1060="230 Office equipment",C1060="240 Office furniture"),
         E1060-(E1060/(1+Dashboard!$F$4)),
         0
      ),
      IF(C1060="750 Business promotion",
         E1060-(E1060/(1+4.793/100)),
         E1060-(E1060/(1+Dashboard!$F$4))
      )
   )
)</f>
        <v>0</v>
      </c>
      <c r="J1060" s="40">
        <f>Bank3[[#This Row],[Money in/ (Money out)]]-Bank3[[#This Row],[GST/HST]]</f>
        <v>0</v>
      </c>
      <c r="L1060" s="37">
        <f t="shared" si="33"/>
        <v>0</v>
      </c>
    </row>
    <row r="1061" spans="4:12" x14ac:dyDescent="0.2">
      <c r="D1061" s="416">
        <f>_xlfn.XLOOKUP(C:C,Table1[for Import to Bank Register dropdown],Table1[for Pivot],0,0,1)</f>
        <v>0</v>
      </c>
      <c r="E1061" s="422"/>
      <c r="F1061" s="160">
        <f t="shared" si="32"/>
        <v>3333333</v>
      </c>
      <c r="G1061" s="394">
        <f>G1060+Bank3[[#This Row],[Money in/ (Money out)]]</f>
        <v>0</v>
      </c>
      <c r="I1061" s="395">
        <f>IF(OR(C1061="150 Directors advances", C1061="120 accounts receivable", C1061="720.2 Automobile - Insurance", C1061="720.3 Automobile - License", C1061="870.4 Rent - Insurance", C1061="870.6 Rent - Property Tax", C1061="870.7 Rent - Homeoffice", C1061="870.9 Rent - Water"),
   0,
   IF(Dashboard!$F$5="Quick",
      IF(OR(C1061="190 Automobile",C1061="200 computer hardware",C1061="210 Computer software",C1061="220 Quickbooks software",C1061="230 Office equipment",C1061="240 Office furniture"),
         E1061-(E1061/(1+Dashboard!$F$4)),
         0
      ),
      IF(C1061="750 Business promotion",
         E1061-(E1061/(1+4.793/100)),
         E1061-(E1061/(1+Dashboard!$F$4))
      )
   )
)</f>
        <v>0</v>
      </c>
      <c r="J1061" s="40">
        <f>Bank3[[#This Row],[Money in/ (Money out)]]-Bank3[[#This Row],[GST/HST]]</f>
        <v>0</v>
      </c>
      <c r="L1061" s="37">
        <f t="shared" si="33"/>
        <v>0</v>
      </c>
    </row>
    <row r="1062" spans="4:12" x14ac:dyDescent="0.2">
      <c r="D1062" s="416">
        <f>_xlfn.XLOOKUP(C:C,Table1[for Import to Bank Register dropdown],Table1[for Pivot],0,0,1)</f>
        <v>0</v>
      </c>
      <c r="E1062" s="422"/>
      <c r="F1062" s="160">
        <f t="shared" si="32"/>
        <v>3333333</v>
      </c>
      <c r="G1062" s="394">
        <f>G1061+Bank3[[#This Row],[Money in/ (Money out)]]</f>
        <v>0</v>
      </c>
      <c r="I1062" s="395">
        <f>IF(OR(C1062="150 Directors advances", C1062="120 accounts receivable", C1062="720.2 Automobile - Insurance", C1062="720.3 Automobile - License", C1062="870.4 Rent - Insurance", C1062="870.6 Rent - Property Tax", C1062="870.7 Rent - Homeoffice", C1062="870.9 Rent - Water"),
   0,
   IF(Dashboard!$F$5="Quick",
      IF(OR(C1062="190 Automobile",C1062="200 computer hardware",C1062="210 Computer software",C1062="220 Quickbooks software",C1062="230 Office equipment",C1062="240 Office furniture"),
         E1062-(E1062/(1+Dashboard!$F$4)),
         0
      ),
      IF(C1062="750 Business promotion",
         E1062-(E1062/(1+4.793/100)),
         E1062-(E1062/(1+Dashboard!$F$4))
      )
   )
)</f>
        <v>0</v>
      </c>
      <c r="J1062" s="40">
        <f>Bank3[[#This Row],[Money in/ (Money out)]]-Bank3[[#This Row],[GST/HST]]</f>
        <v>0</v>
      </c>
      <c r="L1062" s="37">
        <f t="shared" si="33"/>
        <v>0</v>
      </c>
    </row>
    <row r="1063" spans="4:12" x14ac:dyDescent="0.2">
      <c r="D1063" s="416">
        <f>_xlfn.XLOOKUP(C:C,Table1[for Import to Bank Register dropdown],Table1[for Pivot],0,0,1)</f>
        <v>0</v>
      </c>
      <c r="E1063" s="422"/>
      <c r="F1063" s="160">
        <f t="shared" si="32"/>
        <v>3333333</v>
      </c>
      <c r="G1063" s="394">
        <f>G1062+Bank3[[#This Row],[Money in/ (Money out)]]</f>
        <v>0</v>
      </c>
      <c r="I1063" s="395">
        <f>IF(OR(C1063="150 Directors advances", C1063="120 accounts receivable", C1063="720.2 Automobile - Insurance", C1063="720.3 Automobile - License", C1063="870.4 Rent - Insurance", C1063="870.6 Rent - Property Tax", C1063="870.7 Rent - Homeoffice", C1063="870.9 Rent - Water"),
   0,
   IF(Dashboard!$F$5="Quick",
      IF(OR(C1063="190 Automobile",C1063="200 computer hardware",C1063="210 Computer software",C1063="220 Quickbooks software",C1063="230 Office equipment",C1063="240 Office furniture"),
         E1063-(E1063/(1+Dashboard!$F$4)),
         0
      ),
      IF(C1063="750 Business promotion",
         E1063-(E1063/(1+4.793/100)),
         E1063-(E1063/(1+Dashboard!$F$4))
      )
   )
)</f>
        <v>0</v>
      </c>
      <c r="J1063" s="40">
        <f>Bank3[[#This Row],[Money in/ (Money out)]]-Bank3[[#This Row],[GST/HST]]</f>
        <v>0</v>
      </c>
      <c r="L1063" s="37">
        <f t="shared" si="33"/>
        <v>0</v>
      </c>
    </row>
    <row r="1064" spans="4:12" x14ac:dyDescent="0.2">
      <c r="D1064" s="416">
        <f>_xlfn.XLOOKUP(C:C,Table1[for Import to Bank Register dropdown],Table1[for Pivot],0,0,1)</f>
        <v>0</v>
      </c>
      <c r="E1064" s="422"/>
      <c r="F1064" s="160">
        <f t="shared" si="32"/>
        <v>3333333</v>
      </c>
      <c r="G1064" s="394">
        <f>G1063+Bank3[[#This Row],[Money in/ (Money out)]]</f>
        <v>0</v>
      </c>
      <c r="I1064" s="395">
        <f>IF(OR(C1064="150 Directors advances", C1064="120 accounts receivable", C1064="720.2 Automobile - Insurance", C1064="720.3 Automobile - License", C1064="870.4 Rent - Insurance", C1064="870.6 Rent - Property Tax", C1064="870.7 Rent - Homeoffice", C1064="870.9 Rent - Water"),
   0,
   IF(Dashboard!$F$5="Quick",
      IF(OR(C1064="190 Automobile",C1064="200 computer hardware",C1064="210 Computer software",C1064="220 Quickbooks software",C1064="230 Office equipment",C1064="240 Office furniture"),
         E1064-(E1064/(1+Dashboard!$F$4)),
         0
      ),
      IF(C1064="750 Business promotion",
         E1064-(E1064/(1+4.793/100)),
         E1064-(E1064/(1+Dashboard!$F$4))
      )
   )
)</f>
        <v>0</v>
      </c>
      <c r="J1064" s="40">
        <f>Bank3[[#This Row],[Money in/ (Money out)]]-Bank3[[#This Row],[GST/HST]]</f>
        <v>0</v>
      </c>
      <c r="L1064" s="37">
        <f t="shared" si="33"/>
        <v>0</v>
      </c>
    </row>
    <row r="1065" spans="4:12" x14ac:dyDescent="0.2">
      <c r="D1065" s="416">
        <f>_xlfn.XLOOKUP(C:C,Table1[for Import to Bank Register dropdown],Table1[for Pivot],0,0,1)</f>
        <v>0</v>
      </c>
      <c r="E1065" s="422"/>
      <c r="F1065" s="160">
        <f t="shared" si="32"/>
        <v>3333333</v>
      </c>
      <c r="G1065" s="394">
        <f>G1064+Bank3[[#This Row],[Money in/ (Money out)]]</f>
        <v>0</v>
      </c>
      <c r="I1065" s="395">
        <f>IF(OR(C1065="150 Directors advances", C1065="120 accounts receivable", C1065="720.2 Automobile - Insurance", C1065="720.3 Automobile - License", C1065="870.4 Rent - Insurance", C1065="870.6 Rent - Property Tax", C1065="870.7 Rent - Homeoffice", C1065="870.9 Rent - Water"),
   0,
   IF(Dashboard!$F$5="Quick",
      IF(OR(C1065="190 Automobile",C1065="200 computer hardware",C1065="210 Computer software",C1065="220 Quickbooks software",C1065="230 Office equipment",C1065="240 Office furniture"),
         E1065-(E1065/(1+Dashboard!$F$4)),
         0
      ),
      IF(C1065="750 Business promotion",
         E1065-(E1065/(1+4.793/100)),
         E1065-(E1065/(1+Dashboard!$F$4))
      )
   )
)</f>
        <v>0</v>
      </c>
      <c r="J1065" s="40">
        <f>Bank3[[#This Row],[Money in/ (Money out)]]-Bank3[[#This Row],[GST/HST]]</f>
        <v>0</v>
      </c>
      <c r="L1065" s="37">
        <f t="shared" si="33"/>
        <v>0</v>
      </c>
    </row>
    <row r="1066" spans="4:12" x14ac:dyDescent="0.2">
      <c r="D1066" s="416">
        <f>_xlfn.XLOOKUP(C:C,Table1[for Import to Bank Register dropdown],Table1[for Pivot],0,0,1)</f>
        <v>0</v>
      </c>
      <c r="E1066" s="422"/>
      <c r="F1066" s="160">
        <f t="shared" si="32"/>
        <v>3333333</v>
      </c>
      <c r="G1066" s="394">
        <f>G1065+Bank3[[#This Row],[Money in/ (Money out)]]</f>
        <v>0</v>
      </c>
      <c r="I1066" s="395">
        <f>IF(OR(C1066="150 Directors advances", C1066="120 accounts receivable", C1066="720.2 Automobile - Insurance", C1066="720.3 Automobile - License", C1066="870.4 Rent - Insurance", C1066="870.6 Rent - Property Tax", C1066="870.7 Rent - Homeoffice", C1066="870.9 Rent - Water"),
   0,
   IF(Dashboard!$F$5="Quick",
      IF(OR(C1066="190 Automobile",C1066="200 computer hardware",C1066="210 Computer software",C1066="220 Quickbooks software",C1066="230 Office equipment",C1066="240 Office furniture"),
         E1066-(E1066/(1+Dashboard!$F$4)),
         0
      ),
      IF(C1066="750 Business promotion",
         E1066-(E1066/(1+4.793/100)),
         E1066-(E1066/(1+Dashboard!$F$4))
      )
   )
)</f>
        <v>0</v>
      </c>
      <c r="J1066" s="40">
        <f>Bank3[[#This Row],[Money in/ (Money out)]]-Bank3[[#This Row],[GST/HST]]</f>
        <v>0</v>
      </c>
      <c r="L1066" s="37">
        <f t="shared" si="33"/>
        <v>0</v>
      </c>
    </row>
    <row r="1067" spans="4:12" x14ac:dyDescent="0.2">
      <c r="D1067" s="416">
        <f>_xlfn.XLOOKUP(C:C,Table1[for Import to Bank Register dropdown],Table1[for Pivot],0,0,1)</f>
        <v>0</v>
      </c>
      <c r="E1067" s="422"/>
      <c r="F1067" s="160">
        <f t="shared" si="32"/>
        <v>3333333</v>
      </c>
      <c r="G1067" s="394">
        <f>G1066+Bank3[[#This Row],[Money in/ (Money out)]]</f>
        <v>0</v>
      </c>
      <c r="I1067" s="395">
        <f>IF(OR(C1067="150 Directors advances", C1067="120 accounts receivable", C1067="720.2 Automobile - Insurance", C1067="720.3 Automobile - License", C1067="870.4 Rent - Insurance", C1067="870.6 Rent - Property Tax", C1067="870.7 Rent - Homeoffice", C1067="870.9 Rent - Water"),
   0,
   IF(Dashboard!$F$5="Quick",
      IF(OR(C1067="190 Automobile",C1067="200 computer hardware",C1067="210 Computer software",C1067="220 Quickbooks software",C1067="230 Office equipment",C1067="240 Office furniture"),
         E1067-(E1067/(1+Dashboard!$F$4)),
         0
      ),
      IF(C1067="750 Business promotion",
         E1067-(E1067/(1+4.793/100)),
         E1067-(E1067/(1+Dashboard!$F$4))
      )
   )
)</f>
        <v>0</v>
      </c>
      <c r="J1067" s="40">
        <f>Bank3[[#This Row],[Money in/ (Money out)]]-Bank3[[#This Row],[GST/HST]]</f>
        <v>0</v>
      </c>
      <c r="L1067" s="37">
        <f t="shared" si="33"/>
        <v>0</v>
      </c>
    </row>
    <row r="1068" spans="4:12" x14ac:dyDescent="0.2">
      <c r="D1068" s="416">
        <f>_xlfn.XLOOKUP(C:C,Table1[for Import to Bank Register dropdown],Table1[for Pivot],0,0,1)</f>
        <v>0</v>
      </c>
      <c r="E1068" s="422"/>
      <c r="F1068" s="160">
        <f t="shared" si="32"/>
        <v>3333333</v>
      </c>
      <c r="G1068" s="394">
        <f>G1067+Bank3[[#This Row],[Money in/ (Money out)]]</f>
        <v>0</v>
      </c>
      <c r="I1068" s="395">
        <f>IF(OR(C1068="150 Directors advances", C1068="120 accounts receivable", C1068="720.2 Automobile - Insurance", C1068="720.3 Automobile - License", C1068="870.4 Rent - Insurance", C1068="870.6 Rent - Property Tax", C1068="870.7 Rent - Homeoffice", C1068="870.9 Rent - Water"),
   0,
   IF(Dashboard!$F$5="Quick",
      IF(OR(C1068="190 Automobile",C1068="200 computer hardware",C1068="210 Computer software",C1068="220 Quickbooks software",C1068="230 Office equipment",C1068="240 Office furniture"),
         E1068-(E1068/(1+Dashboard!$F$4)),
         0
      ),
      IF(C1068="750 Business promotion",
         E1068-(E1068/(1+4.793/100)),
         E1068-(E1068/(1+Dashboard!$F$4))
      )
   )
)</f>
        <v>0</v>
      </c>
      <c r="J1068" s="40">
        <f>Bank3[[#This Row],[Money in/ (Money out)]]-Bank3[[#This Row],[GST/HST]]</f>
        <v>0</v>
      </c>
      <c r="L1068" s="37">
        <f t="shared" si="33"/>
        <v>0</v>
      </c>
    </row>
    <row r="1069" spans="4:12" x14ac:dyDescent="0.2">
      <c r="D1069" s="416">
        <f>_xlfn.XLOOKUP(C:C,Table1[for Import to Bank Register dropdown],Table1[for Pivot],0,0,1)</f>
        <v>0</v>
      </c>
      <c r="E1069" s="422"/>
      <c r="F1069" s="160">
        <f t="shared" si="32"/>
        <v>3333333</v>
      </c>
      <c r="G1069" s="394">
        <f>G1068+Bank3[[#This Row],[Money in/ (Money out)]]</f>
        <v>0</v>
      </c>
      <c r="I1069" s="395">
        <f>IF(OR(C1069="150 Directors advances", C1069="120 accounts receivable", C1069="720.2 Automobile - Insurance", C1069="720.3 Automobile - License", C1069="870.4 Rent - Insurance", C1069="870.6 Rent - Property Tax", C1069="870.7 Rent - Homeoffice", C1069="870.9 Rent - Water"),
   0,
   IF(Dashboard!$F$5="Quick",
      IF(OR(C1069="190 Automobile",C1069="200 computer hardware",C1069="210 Computer software",C1069="220 Quickbooks software",C1069="230 Office equipment",C1069="240 Office furniture"),
         E1069-(E1069/(1+Dashboard!$F$4)),
         0
      ),
      IF(C1069="750 Business promotion",
         E1069-(E1069/(1+4.793/100)),
         E1069-(E1069/(1+Dashboard!$F$4))
      )
   )
)</f>
        <v>0</v>
      </c>
      <c r="J1069" s="40">
        <f>Bank3[[#This Row],[Money in/ (Money out)]]-Bank3[[#This Row],[GST/HST]]</f>
        <v>0</v>
      </c>
      <c r="L1069" s="37">
        <f t="shared" si="33"/>
        <v>0</v>
      </c>
    </row>
    <row r="1070" spans="4:12" x14ac:dyDescent="0.2">
      <c r="D1070" s="416">
        <f>_xlfn.XLOOKUP(C:C,Table1[for Import to Bank Register dropdown],Table1[for Pivot],0,0,1)</f>
        <v>0</v>
      </c>
      <c r="E1070" s="422"/>
      <c r="F1070" s="160">
        <f t="shared" si="32"/>
        <v>3333333</v>
      </c>
      <c r="G1070" s="394">
        <f>G1069+Bank3[[#This Row],[Money in/ (Money out)]]</f>
        <v>0</v>
      </c>
      <c r="I1070" s="395">
        <f>IF(OR(C1070="150 Directors advances", C1070="120 accounts receivable", C1070="720.2 Automobile - Insurance", C1070="720.3 Automobile - License", C1070="870.4 Rent - Insurance", C1070="870.6 Rent - Property Tax", C1070="870.7 Rent - Homeoffice", C1070="870.9 Rent - Water"),
   0,
   IF(Dashboard!$F$5="Quick",
      IF(OR(C1070="190 Automobile",C1070="200 computer hardware",C1070="210 Computer software",C1070="220 Quickbooks software",C1070="230 Office equipment",C1070="240 Office furniture"),
         E1070-(E1070/(1+Dashboard!$F$4)),
         0
      ),
      IF(C1070="750 Business promotion",
         E1070-(E1070/(1+4.793/100)),
         E1070-(E1070/(1+Dashboard!$F$4))
      )
   )
)</f>
        <v>0</v>
      </c>
      <c r="J1070" s="40">
        <f>Bank3[[#This Row],[Money in/ (Money out)]]-Bank3[[#This Row],[GST/HST]]</f>
        <v>0</v>
      </c>
      <c r="L1070" s="37">
        <f t="shared" si="33"/>
        <v>0</v>
      </c>
    </row>
    <row r="1071" spans="4:12" x14ac:dyDescent="0.2">
      <c r="D1071" s="416">
        <f>_xlfn.XLOOKUP(C:C,Table1[for Import to Bank Register dropdown],Table1[for Pivot],0,0,1)</f>
        <v>0</v>
      </c>
      <c r="E1071" s="422"/>
      <c r="F1071" s="160">
        <f t="shared" si="32"/>
        <v>3333333</v>
      </c>
      <c r="G1071" s="394">
        <f>G1070+Bank3[[#This Row],[Money in/ (Money out)]]</f>
        <v>0</v>
      </c>
      <c r="I1071" s="395">
        <f>IF(OR(C1071="150 Directors advances", C1071="120 accounts receivable", C1071="720.2 Automobile - Insurance", C1071="720.3 Automobile - License", C1071="870.4 Rent - Insurance", C1071="870.6 Rent - Property Tax", C1071="870.7 Rent - Homeoffice", C1071="870.9 Rent - Water"),
   0,
   IF(Dashboard!$F$5="Quick",
      IF(OR(C1071="190 Automobile",C1071="200 computer hardware",C1071="210 Computer software",C1071="220 Quickbooks software",C1071="230 Office equipment",C1071="240 Office furniture"),
         E1071-(E1071/(1+Dashboard!$F$4)),
         0
      ),
      IF(C1071="750 Business promotion",
         E1071-(E1071/(1+4.793/100)),
         E1071-(E1071/(1+Dashboard!$F$4))
      )
   )
)</f>
        <v>0</v>
      </c>
      <c r="J1071" s="40">
        <f>Bank3[[#This Row],[Money in/ (Money out)]]-Bank3[[#This Row],[GST/HST]]</f>
        <v>0</v>
      </c>
      <c r="L1071" s="37">
        <f t="shared" si="33"/>
        <v>0</v>
      </c>
    </row>
    <row r="1072" spans="4:12" x14ac:dyDescent="0.2">
      <c r="D1072" s="416">
        <f>_xlfn.XLOOKUP(C:C,Table1[for Import to Bank Register dropdown],Table1[for Pivot],0,0,1)</f>
        <v>0</v>
      </c>
      <c r="E1072" s="422"/>
      <c r="F1072" s="160">
        <f t="shared" si="32"/>
        <v>3333333</v>
      </c>
      <c r="G1072" s="394">
        <f>G1071+Bank3[[#This Row],[Money in/ (Money out)]]</f>
        <v>0</v>
      </c>
      <c r="I1072" s="395">
        <f>IF(OR(C1072="150 Directors advances", C1072="120 accounts receivable", C1072="720.2 Automobile - Insurance", C1072="720.3 Automobile - License", C1072="870.4 Rent - Insurance", C1072="870.6 Rent - Property Tax", C1072="870.7 Rent - Homeoffice", C1072="870.9 Rent - Water"),
   0,
   IF(Dashboard!$F$5="Quick",
      IF(OR(C1072="190 Automobile",C1072="200 computer hardware",C1072="210 Computer software",C1072="220 Quickbooks software",C1072="230 Office equipment",C1072="240 Office furniture"),
         E1072-(E1072/(1+Dashboard!$F$4)),
         0
      ),
      IF(C1072="750 Business promotion",
         E1072-(E1072/(1+4.793/100)),
         E1072-(E1072/(1+Dashboard!$F$4))
      )
   )
)</f>
        <v>0</v>
      </c>
      <c r="J1072" s="40">
        <f>Bank3[[#This Row],[Money in/ (Money out)]]-Bank3[[#This Row],[GST/HST]]</f>
        <v>0</v>
      </c>
      <c r="L1072" s="37">
        <f t="shared" si="33"/>
        <v>0</v>
      </c>
    </row>
    <row r="1073" spans="4:12" x14ac:dyDescent="0.2">
      <c r="D1073" s="416">
        <f>_xlfn.XLOOKUP(C:C,Table1[for Import to Bank Register dropdown],Table1[for Pivot],0,0,1)</f>
        <v>0</v>
      </c>
      <c r="E1073" s="422"/>
      <c r="F1073" s="160">
        <f t="shared" si="32"/>
        <v>3333333</v>
      </c>
      <c r="G1073" s="394">
        <f>G1072+Bank3[[#This Row],[Money in/ (Money out)]]</f>
        <v>0</v>
      </c>
      <c r="I1073" s="395">
        <f>IF(OR(C1073="150 Directors advances", C1073="120 accounts receivable", C1073="720.2 Automobile - Insurance", C1073="720.3 Automobile - License", C1073="870.4 Rent - Insurance", C1073="870.6 Rent - Property Tax", C1073="870.7 Rent - Homeoffice", C1073="870.9 Rent - Water"),
   0,
   IF(Dashboard!$F$5="Quick",
      IF(OR(C1073="190 Automobile",C1073="200 computer hardware",C1073="210 Computer software",C1073="220 Quickbooks software",C1073="230 Office equipment",C1073="240 Office furniture"),
         E1073-(E1073/(1+Dashboard!$F$4)),
         0
      ),
      IF(C1073="750 Business promotion",
         E1073-(E1073/(1+4.793/100)),
         E1073-(E1073/(1+Dashboard!$F$4))
      )
   )
)</f>
        <v>0</v>
      </c>
      <c r="J1073" s="40">
        <f>Bank3[[#This Row],[Money in/ (Money out)]]-Bank3[[#This Row],[GST/HST]]</f>
        <v>0</v>
      </c>
      <c r="L1073" s="37">
        <f t="shared" si="33"/>
        <v>0</v>
      </c>
    </row>
    <row r="1074" spans="4:12" x14ac:dyDescent="0.2">
      <c r="D1074" s="416">
        <f>_xlfn.XLOOKUP(C:C,Table1[for Import to Bank Register dropdown],Table1[for Pivot],0,0,1)</f>
        <v>0</v>
      </c>
      <c r="E1074" s="422"/>
      <c r="F1074" s="160">
        <f t="shared" si="32"/>
        <v>3333333</v>
      </c>
      <c r="G1074" s="394">
        <f>G1073+Bank3[[#This Row],[Money in/ (Money out)]]</f>
        <v>0</v>
      </c>
      <c r="I1074" s="395">
        <f>IF(OR(C1074="150 Directors advances", C1074="120 accounts receivable", C1074="720.2 Automobile - Insurance", C1074="720.3 Automobile - License", C1074="870.4 Rent - Insurance", C1074="870.6 Rent - Property Tax", C1074="870.7 Rent - Homeoffice", C1074="870.9 Rent - Water"),
   0,
   IF(Dashboard!$F$5="Quick",
      IF(OR(C1074="190 Automobile",C1074="200 computer hardware",C1074="210 Computer software",C1074="220 Quickbooks software",C1074="230 Office equipment",C1074="240 Office furniture"),
         E1074-(E1074/(1+Dashboard!$F$4)),
         0
      ),
      IF(C1074="750 Business promotion",
         E1074-(E1074/(1+4.793/100)),
         E1074-(E1074/(1+Dashboard!$F$4))
      )
   )
)</f>
        <v>0</v>
      </c>
      <c r="J1074" s="40">
        <f>Bank3[[#This Row],[Money in/ (Money out)]]-Bank3[[#This Row],[GST/HST]]</f>
        <v>0</v>
      </c>
      <c r="L1074" s="37">
        <f t="shared" si="33"/>
        <v>0</v>
      </c>
    </row>
    <row r="1075" spans="4:12" x14ac:dyDescent="0.2">
      <c r="D1075" s="416">
        <f>_xlfn.XLOOKUP(C:C,Table1[for Import to Bank Register dropdown],Table1[for Pivot],0,0,1)</f>
        <v>0</v>
      </c>
      <c r="E1075" s="422"/>
      <c r="F1075" s="160">
        <f t="shared" si="32"/>
        <v>3333333</v>
      </c>
      <c r="G1075" s="394">
        <f>G1074+Bank3[[#This Row],[Money in/ (Money out)]]</f>
        <v>0</v>
      </c>
      <c r="I1075" s="395">
        <f>IF(OR(C1075="150 Directors advances", C1075="120 accounts receivable", C1075="720.2 Automobile - Insurance", C1075="720.3 Automobile - License", C1075="870.4 Rent - Insurance", C1075="870.6 Rent - Property Tax", C1075="870.7 Rent - Homeoffice", C1075="870.9 Rent - Water"),
   0,
   IF(Dashboard!$F$5="Quick",
      IF(OR(C1075="190 Automobile",C1075="200 computer hardware",C1075="210 Computer software",C1075="220 Quickbooks software",C1075="230 Office equipment",C1075="240 Office furniture"),
         E1075-(E1075/(1+Dashboard!$F$4)),
         0
      ),
      IF(C1075="750 Business promotion",
         E1075-(E1075/(1+4.793/100)),
         E1075-(E1075/(1+Dashboard!$F$4))
      )
   )
)</f>
        <v>0</v>
      </c>
      <c r="J1075" s="40">
        <f>Bank3[[#This Row],[Money in/ (Money out)]]-Bank3[[#This Row],[GST/HST]]</f>
        <v>0</v>
      </c>
      <c r="L1075" s="37">
        <f t="shared" si="33"/>
        <v>0</v>
      </c>
    </row>
    <row r="1076" spans="4:12" x14ac:dyDescent="0.2">
      <c r="D1076" s="416">
        <f>_xlfn.XLOOKUP(C:C,Table1[for Import to Bank Register dropdown],Table1[for Pivot],0,0,1)</f>
        <v>0</v>
      </c>
      <c r="E1076" s="422"/>
      <c r="F1076" s="160">
        <f t="shared" si="32"/>
        <v>3333333</v>
      </c>
      <c r="G1076" s="394">
        <f>G1075+Bank3[[#This Row],[Money in/ (Money out)]]</f>
        <v>0</v>
      </c>
      <c r="I1076" s="395">
        <f>IF(OR(C1076="150 Directors advances", C1076="120 accounts receivable", C1076="720.2 Automobile - Insurance", C1076="720.3 Automobile - License", C1076="870.4 Rent - Insurance", C1076="870.6 Rent - Property Tax", C1076="870.7 Rent - Homeoffice", C1076="870.9 Rent - Water"),
   0,
   IF(Dashboard!$F$5="Quick",
      IF(OR(C1076="190 Automobile",C1076="200 computer hardware",C1076="210 Computer software",C1076="220 Quickbooks software",C1076="230 Office equipment",C1076="240 Office furniture"),
         E1076-(E1076/(1+Dashboard!$F$4)),
         0
      ),
      IF(C1076="750 Business promotion",
         E1076-(E1076/(1+4.793/100)),
         E1076-(E1076/(1+Dashboard!$F$4))
      )
   )
)</f>
        <v>0</v>
      </c>
      <c r="J1076" s="40">
        <f>Bank3[[#This Row],[Money in/ (Money out)]]-Bank3[[#This Row],[GST/HST]]</f>
        <v>0</v>
      </c>
      <c r="L1076" s="37">
        <f t="shared" si="33"/>
        <v>0</v>
      </c>
    </row>
    <row r="1077" spans="4:12" x14ac:dyDescent="0.2">
      <c r="D1077" s="416">
        <f>_xlfn.XLOOKUP(C:C,Table1[for Import to Bank Register dropdown],Table1[for Pivot],0,0,1)</f>
        <v>0</v>
      </c>
      <c r="E1077" s="422"/>
      <c r="F1077" s="160">
        <f t="shared" si="32"/>
        <v>3333333</v>
      </c>
      <c r="G1077" s="394">
        <f>G1076+Bank3[[#This Row],[Money in/ (Money out)]]</f>
        <v>0</v>
      </c>
      <c r="I1077" s="395">
        <f>IF(OR(C1077="150 Directors advances", C1077="120 accounts receivable", C1077="720.2 Automobile - Insurance", C1077="720.3 Automobile - License", C1077="870.4 Rent - Insurance", C1077="870.6 Rent - Property Tax", C1077="870.7 Rent - Homeoffice", C1077="870.9 Rent - Water"),
   0,
   IF(Dashboard!$F$5="Quick",
      IF(OR(C1077="190 Automobile",C1077="200 computer hardware",C1077="210 Computer software",C1077="220 Quickbooks software",C1077="230 Office equipment",C1077="240 Office furniture"),
         E1077-(E1077/(1+Dashboard!$F$4)),
         0
      ),
      IF(C1077="750 Business promotion",
         E1077-(E1077/(1+4.793/100)),
         E1077-(E1077/(1+Dashboard!$F$4))
      )
   )
)</f>
        <v>0</v>
      </c>
      <c r="J1077" s="40">
        <f>Bank3[[#This Row],[Money in/ (Money out)]]-Bank3[[#This Row],[GST/HST]]</f>
        <v>0</v>
      </c>
      <c r="L1077" s="37">
        <f t="shared" si="33"/>
        <v>0</v>
      </c>
    </row>
    <row r="1078" spans="4:12" x14ac:dyDescent="0.2">
      <c r="D1078" s="416">
        <f>_xlfn.XLOOKUP(C:C,Table1[for Import to Bank Register dropdown],Table1[for Pivot],0,0,1)</f>
        <v>0</v>
      </c>
      <c r="E1078" s="422"/>
      <c r="F1078" s="160">
        <f t="shared" si="32"/>
        <v>3333333</v>
      </c>
      <c r="G1078" s="394">
        <f>G1077+Bank3[[#This Row],[Money in/ (Money out)]]</f>
        <v>0</v>
      </c>
      <c r="I1078" s="395">
        <f>IF(OR(C1078="150 Directors advances", C1078="120 accounts receivable", C1078="720.2 Automobile - Insurance", C1078="720.3 Automobile - License", C1078="870.4 Rent - Insurance", C1078="870.6 Rent - Property Tax", C1078="870.7 Rent - Homeoffice", C1078="870.9 Rent - Water"),
   0,
   IF(Dashboard!$F$5="Quick",
      IF(OR(C1078="190 Automobile",C1078="200 computer hardware",C1078="210 Computer software",C1078="220 Quickbooks software",C1078="230 Office equipment",C1078="240 Office furniture"),
         E1078-(E1078/(1+Dashboard!$F$4)),
         0
      ),
      IF(C1078="750 Business promotion",
         E1078-(E1078/(1+4.793/100)),
         E1078-(E1078/(1+Dashboard!$F$4))
      )
   )
)</f>
        <v>0</v>
      </c>
      <c r="J1078" s="40">
        <f>Bank3[[#This Row],[Money in/ (Money out)]]-Bank3[[#This Row],[GST/HST]]</f>
        <v>0</v>
      </c>
      <c r="L1078" s="37">
        <f t="shared" si="33"/>
        <v>0</v>
      </c>
    </row>
    <row r="1079" spans="4:12" x14ac:dyDescent="0.2">
      <c r="D1079" s="416">
        <f>_xlfn.XLOOKUP(C:C,Table1[for Import to Bank Register dropdown],Table1[for Pivot],0,0,1)</f>
        <v>0</v>
      </c>
      <c r="E1079" s="422"/>
      <c r="F1079" s="160">
        <f t="shared" si="32"/>
        <v>3333333</v>
      </c>
      <c r="G1079" s="394">
        <f>G1078+Bank3[[#This Row],[Money in/ (Money out)]]</f>
        <v>0</v>
      </c>
      <c r="I1079" s="395">
        <f>IF(OR(C1079="150 Directors advances", C1079="120 accounts receivable", C1079="720.2 Automobile - Insurance", C1079="720.3 Automobile - License", C1079="870.4 Rent - Insurance", C1079="870.6 Rent - Property Tax", C1079="870.7 Rent - Homeoffice", C1079="870.9 Rent - Water"),
   0,
   IF(Dashboard!$F$5="Quick",
      IF(OR(C1079="190 Automobile",C1079="200 computer hardware",C1079="210 Computer software",C1079="220 Quickbooks software",C1079="230 Office equipment",C1079="240 Office furniture"),
         E1079-(E1079/(1+Dashboard!$F$4)),
         0
      ),
      IF(C1079="750 Business promotion",
         E1079-(E1079/(1+4.793/100)),
         E1079-(E1079/(1+Dashboard!$F$4))
      )
   )
)</f>
        <v>0</v>
      </c>
      <c r="J1079" s="40">
        <f>Bank3[[#This Row],[Money in/ (Money out)]]-Bank3[[#This Row],[GST/HST]]</f>
        <v>0</v>
      </c>
      <c r="L1079" s="37">
        <f t="shared" si="33"/>
        <v>0</v>
      </c>
    </row>
    <row r="1080" spans="4:12" x14ac:dyDescent="0.2">
      <c r="D1080" s="416">
        <f>_xlfn.XLOOKUP(C:C,Table1[for Import to Bank Register dropdown],Table1[for Pivot],0,0,1)</f>
        <v>0</v>
      </c>
      <c r="E1080" s="422"/>
      <c r="F1080" s="160">
        <f t="shared" si="32"/>
        <v>3333333</v>
      </c>
      <c r="G1080" s="394">
        <f>G1079+Bank3[[#This Row],[Money in/ (Money out)]]</f>
        <v>0</v>
      </c>
      <c r="I1080" s="395">
        <f>IF(OR(C1080="150 Directors advances", C1080="120 accounts receivable", C1080="720.2 Automobile - Insurance", C1080="720.3 Automobile - License", C1080="870.4 Rent - Insurance", C1080="870.6 Rent - Property Tax", C1080="870.7 Rent - Homeoffice", C1080="870.9 Rent - Water"),
   0,
   IF(Dashboard!$F$5="Quick",
      IF(OR(C1080="190 Automobile",C1080="200 computer hardware",C1080="210 Computer software",C1080="220 Quickbooks software",C1080="230 Office equipment",C1080="240 Office furniture"),
         E1080-(E1080/(1+Dashboard!$F$4)),
         0
      ),
      IF(C1080="750 Business promotion",
         E1080-(E1080/(1+4.793/100)),
         E1080-(E1080/(1+Dashboard!$F$4))
      )
   )
)</f>
        <v>0</v>
      </c>
      <c r="J1080" s="40">
        <f>Bank3[[#This Row],[Money in/ (Money out)]]-Bank3[[#This Row],[GST/HST]]</f>
        <v>0</v>
      </c>
      <c r="L1080" s="37">
        <f t="shared" si="33"/>
        <v>0</v>
      </c>
    </row>
    <row r="1081" spans="4:12" x14ac:dyDescent="0.2">
      <c r="D1081" s="416">
        <f>_xlfn.XLOOKUP(C:C,Table1[for Import to Bank Register dropdown],Table1[for Pivot],0,0,1)</f>
        <v>0</v>
      </c>
      <c r="E1081" s="422"/>
      <c r="F1081" s="160">
        <f t="shared" si="32"/>
        <v>3333333</v>
      </c>
      <c r="G1081" s="394">
        <f>G1080+Bank3[[#This Row],[Money in/ (Money out)]]</f>
        <v>0</v>
      </c>
      <c r="I1081" s="395">
        <f>IF(OR(C1081="150 Directors advances", C1081="120 accounts receivable", C1081="720.2 Automobile - Insurance", C1081="720.3 Automobile - License", C1081="870.4 Rent - Insurance", C1081="870.6 Rent - Property Tax", C1081="870.7 Rent - Homeoffice", C1081="870.9 Rent - Water"),
   0,
   IF(Dashboard!$F$5="Quick",
      IF(OR(C1081="190 Automobile",C1081="200 computer hardware",C1081="210 Computer software",C1081="220 Quickbooks software",C1081="230 Office equipment",C1081="240 Office furniture"),
         E1081-(E1081/(1+Dashboard!$F$4)),
         0
      ),
      IF(C1081="750 Business promotion",
         E1081-(E1081/(1+4.793/100)),
         E1081-(E1081/(1+Dashboard!$F$4))
      )
   )
)</f>
        <v>0</v>
      </c>
      <c r="J1081" s="40">
        <f>Bank3[[#This Row],[Money in/ (Money out)]]-Bank3[[#This Row],[GST/HST]]</f>
        <v>0</v>
      </c>
      <c r="L1081" s="37">
        <f t="shared" si="33"/>
        <v>0</v>
      </c>
    </row>
    <row r="1082" spans="4:12" x14ac:dyDescent="0.2">
      <c r="D1082" s="416">
        <f>_xlfn.XLOOKUP(C:C,Table1[for Import to Bank Register dropdown],Table1[for Pivot],0,0,1)</f>
        <v>0</v>
      </c>
      <c r="E1082" s="422"/>
      <c r="F1082" s="160">
        <f t="shared" si="32"/>
        <v>3333333</v>
      </c>
      <c r="G1082" s="394">
        <f>G1081+Bank3[[#This Row],[Money in/ (Money out)]]</f>
        <v>0</v>
      </c>
      <c r="I1082" s="395">
        <f>IF(OR(C1082="150 Directors advances", C1082="120 accounts receivable", C1082="720.2 Automobile - Insurance", C1082="720.3 Automobile - License", C1082="870.4 Rent - Insurance", C1082="870.6 Rent - Property Tax", C1082="870.7 Rent - Homeoffice", C1082="870.9 Rent - Water"),
   0,
   IF(Dashboard!$F$5="Quick",
      IF(OR(C1082="190 Automobile",C1082="200 computer hardware",C1082="210 Computer software",C1082="220 Quickbooks software",C1082="230 Office equipment",C1082="240 Office furniture"),
         E1082-(E1082/(1+Dashboard!$F$4)),
         0
      ),
      IF(C1082="750 Business promotion",
         E1082-(E1082/(1+4.793/100)),
         E1082-(E1082/(1+Dashboard!$F$4))
      )
   )
)</f>
        <v>0</v>
      </c>
      <c r="J1082" s="40">
        <f>Bank3[[#This Row],[Money in/ (Money out)]]-Bank3[[#This Row],[GST/HST]]</f>
        <v>0</v>
      </c>
      <c r="L1082" s="37">
        <f t="shared" si="33"/>
        <v>0</v>
      </c>
    </row>
    <row r="1083" spans="4:12" x14ac:dyDescent="0.2">
      <c r="D1083" s="416">
        <f>_xlfn.XLOOKUP(C:C,Table1[for Import to Bank Register dropdown],Table1[for Pivot],0,0,1)</f>
        <v>0</v>
      </c>
      <c r="E1083" s="422"/>
      <c r="F1083" s="160">
        <f t="shared" si="32"/>
        <v>3333333</v>
      </c>
      <c r="G1083" s="394">
        <f>G1082+Bank3[[#This Row],[Money in/ (Money out)]]</f>
        <v>0</v>
      </c>
      <c r="I1083" s="395">
        <f>IF(OR(C1083="150 Directors advances", C1083="120 accounts receivable", C1083="720.2 Automobile - Insurance", C1083="720.3 Automobile - License", C1083="870.4 Rent - Insurance", C1083="870.6 Rent - Property Tax", C1083="870.7 Rent - Homeoffice", C1083="870.9 Rent - Water"),
   0,
   IF(Dashboard!$F$5="Quick",
      IF(OR(C1083="190 Automobile",C1083="200 computer hardware",C1083="210 Computer software",C1083="220 Quickbooks software",C1083="230 Office equipment",C1083="240 Office furniture"),
         E1083-(E1083/(1+Dashboard!$F$4)),
         0
      ),
      IF(C1083="750 Business promotion",
         E1083-(E1083/(1+4.793/100)),
         E1083-(E1083/(1+Dashboard!$F$4))
      )
   )
)</f>
        <v>0</v>
      </c>
      <c r="J1083" s="40">
        <f>Bank3[[#This Row],[Money in/ (Money out)]]-Bank3[[#This Row],[GST/HST]]</f>
        <v>0</v>
      </c>
      <c r="L1083" s="37">
        <f t="shared" si="33"/>
        <v>0</v>
      </c>
    </row>
    <row r="1084" spans="4:12" x14ac:dyDescent="0.2">
      <c r="D1084" s="416">
        <f>_xlfn.XLOOKUP(C:C,Table1[for Import to Bank Register dropdown],Table1[for Pivot],0,0,1)</f>
        <v>0</v>
      </c>
      <c r="E1084" s="422"/>
      <c r="F1084" s="160">
        <f t="shared" si="32"/>
        <v>3333333</v>
      </c>
      <c r="G1084" s="394">
        <f>G1083+Bank3[[#This Row],[Money in/ (Money out)]]</f>
        <v>0</v>
      </c>
      <c r="I1084" s="395">
        <f>IF(OR(C1084="150 Directors advances", C1084="120 accounts receivable", C1084="720.2 Automobile - Insurance", C1084="720.3 Automobile - License", C1084="870.4 Rent - Insurance", C1084="870.6 Rent - Property Tax", C1084="870.7 Rent - Homeoffice", C1084="870.9 Rent - Water"),
   0,
   IF(Dashboard!$F$5="Quick",
      IF(OR(C1084="190 Automobile",C1084="200 computer hardware",C1084="210 Computer software",C1084="220 Quickbooks software",C1084="230 Office equipment",C1084="240 Office furniture"),
         E1084-(E1084/(1+Dashboard!$F$4)),
         0
      ),
      IF(C1084="750 Business promotion",
         E1084-(E1084/(1+4.793/100)),
         E1084-(E1084/(1+Dashboard!$F$4))
      )
   )
)</f>
        <v>0</v>
      </c>
      <c r="J1084" s="40">
        <f>Bank3[[#This Row],[Money in/ (Money out)]]-Bank3[[#This Row],[GST/HST]]</f>
        <v>0</v>
      </c>
      <c r="L1084" s="37">
        <f t="shared" si="33"/>
        <v>0</v>
      </c>
    </row>
    <row r="1085" spans="4:12" x14ac:dyDescent="0.2">
      <c r="D1085" s="416">
        <f>_xlfn.XLOOKUP(C:C,Table1[for Import to Bank Register dropdown],Table1[for Pivot],0,0,1)</f>
        <v>0</v>
      </c>
      <c r="E1085" s="422"/>
      <c r="F1085" s="160">
        <f t="shared" si="32"/>
        <v>3333333</v>
      </c>
      <c r="G1085" s="394">
        <f>G1084+Bank3[[#This Row],[Money in/ (Money out)]]</f>
        <v>0</v>
      </c>
      <c r="I1085" s="395">
        <f>IF(OR(C1085="150 Directors advances", C1085="120 accounts receivable", C1085="720.2 Automobile - Insurance", C1085="720.3 Automobile - License", C1085="870.4 Rent - Insurance", C1085="870.6 Rent - Property Tax", C1085="870.7 Rent - Homeoffice", C1085="870.9 Rent - Water"),
   0,
   IF(Dashboard!$F$5="Quick",
      IF(OR(C1085="190 Automobile",C1085="200 computer hardware",C1085="210 Computer software",C1085="220 Quickbooks software",C1085="230 Office equipment",C1085="240 Office furniture"),
         E1085-(E1085/(1+Dashboard!$F$4)),
         0
      ),
      IF(C1085="750 Business promotion",
         E1085-(E1085/(1+4.793/100)),
         E1085-(E1085/(1+Dashboard!$F$4))
      )
   )
)</f>
        <v>0</v>
      </c>
      <c r="J1085" s="40">
        <f>Bank3[[#This Row],[Money in/ (Money out)]]-Bank3[[#This Row],[GST/HST]]</f>
        <v>0</v>
      </c>
      <c r="L1085" s="37">
        <f t="shared" si="33"/>
        <v>0</v>
      </c>
    </row>
    <row r="1086" spans="4:12" x14ac:dyDescent="0.2">
      <c r="D1086" s="416">
        <f>_xlfn.XLOOKUP(C:C,Table1[for Import to Bank Register dropdown],Table1[for Pivot],0,0,1)</f>
        <v>0</v>
      </c>
      <c r="E1086" s="422"/>
      <c r="F1086" s="160">
        <f t="shared" si="32"/>
        <v>3333333</v>
      </c>
      <c r="G1086" s="394">
        <f>G1085+Bank3[[#This Row],[Money in/ (Money out)]]</f>
        <v>0</v>
      </c>
      <c r="I1086" s="395">
        <f>IF(OR(C1086="150 Directors advances", C1086="120 accounts receivable", C1086="720.2 Automobile - Insurance", C1086="720.3 Automobile - License", C1086="870.4 Rent - Insurance", C1086="870.6 Rent - Property Tax", C1086="870.7 Rent - Homeoffice", C1086="870.9 Rent - Water"),
   0,
   IF(Dashboard!$F$5="Quick",
      IF(OR(C1086="190 Automobile",C1086="200 computer hardware",C1086="210 Computer software",C1086="220 Quickbooks software",C1086="230 Office equipment",C1086="240 Office furniture"),
         E1086-(E1086/(1+Dashboard!$F$4)),
         0
      ),
      IF(C1086="750 Business promotion",
         E1086-(E1086/(1+4.793/100)),
         E1086-(E1086/(1+Dashboard!$F$4))
      )
   )
)</f>
        <v>0</v>
      </c>
      <c r="J1086" s="40">
        <f>Bank3[[#This Row],[Money in/ (Money out)]]-Bank3[[#This Row],[GST/HST]]</f>
        <v>0</v>
      </c>
      <c r="L1086" s="37">
        <f t="shared" si="33"/>
        <v>0</v>
      </c>
    </row>
    <row r="1087" spans="4:12" x14ac:dyDescent="0.2">
      <c r="D1087" s="416">
        <f>_xlfn.XLOOKUP(C:C,Table1[for Import to Bank Register dropdown],Table1[for Pivot],0,0,1)</f>
        <v>0</v>
      </c>
      <c r="E1087" s="422"/>
      <c r="F1087" s="160">
        <f t="shared" si="32"/>
        <v>3333333</v>
      </c>
      <c r="G1087" s="394">
        <f>G1086+Bank3[[#This Row],[Money in/ (Money out)]]</f>
        <v>0</v>
      </c>
      <c r="I1087" s="395">
        <f>IF(OR(C1087="150 Directors advances", C1087="120 accounts receivable", C1087="720.2 Automobile - Insurance", C1087="720.3 Automobile - License", C1087="870.4 Rent - Insurance", C1087="870.6 Rent - Property Tax", C1087="870.7 Rent - Homeoffice", C1087="870.9 Rent - Water"),
   0,
   IF(Dashboard!$F$5="Quick",
      IF(OR(C1087="190 Automobile",C1087="200 computer hardware",C1087="210 Computer software",C1087="220 Quickbooks software",C1087="230 Office equipment",C1087="240 Office furniture"),
         E1087-(E1087/(1+Dashboard!$F$4)),
         0
      ),
      IF(C1087="750 Business promotion",
         E1087-(E1087/(1+4.793/100)),
         E1087-(E1087/(1+Dashboard!$F$4))
      )
   )
)</f>
        <v>0</v>
      </c>
      <c r="J1087" s="40">
        <f>Bank3[[#This Row],[Money in/ (Money out)]]-Bank3[[#This Row],[GST/HST]]</f>
        <v>0</v>
      </c>
      <c r="L1087" s="37">
        <f t="shared" si="33"/>
        <v>0</v>
      </c>
    </row>
    <row r="1088" spans="4:12" x14ac:dyDescent="0.2">
      <c r="D1088" s="416">
        <f>_xlfn.XLOOKUP(C:C,Table1[for Import to Bank Register dropdown],Table1[for Pivot],0,0,1)</f>
        <v>0</v>
      </c>
      <c r="E1088" s="422"/>
      <c r="F1088" s="160">
        <f t="shared" si="32"/>
        <v>3333333</v>
      </c>
      <c r="G1088" s="394">
        <f>G1087+Bank3[[#This Row],[Money in/ (Money out)]]</f>
        <v>0</v>
      </c>
      <c r="I1088" s="395">
        <f>IF(OR(C1088="150 Directors advances", C1088="120 accounts receivable", C1088="720.2 Automobile - Insurance", C1088="720.3 Automobile - License", C1088="870.4 Rent - Insurance", C1088="870.6 Rent - Property Tax", C1088="870.7 Rent - Homeoffice", C1088="870.9 Rent - Water"),
   0,
   IF(Dashboard!$F$5="Quick",
      IF(OR(C1088="190 Automobile",C1088="200 computer hardware",C1088="210 Computer software",C1088="220 Quickbooks software",C1088="230 Office equipment",C1088="240 Office furniture"),
         E1088-(E1088/(1+Dashboard!$F$4)),
         0
      ),
      IF(C1088="750 Business promotion",
         E1088-(E1088/(1+4.793/100)),
         E1088-(E1088/(1+Dashboard!$F$4))
      )
   )
)</f>
        <v>0</v>
      </c>
      <c r="J1088" s="40">
        <f>Bank3[[#This Row],[Money in/ (Money out)]]-Bank3[[#This Row],[GST/HST]]</f>
        <v>0</v>
      </c>
      <c r="L1088" s="37">
        <f t="shared" si="33"/>
        <v>0</v>
      </c>
    </row>
    <row r="1089" spans="4:12" x14ac:dyDescent="0.2">
      <c r="D1089" s="416">
        <f>_xlfn.XLOOKUP(C:C,Table1[for Import to Bank Register dropdown],Table1[for Pivot],0,0,1)</f>
        <v>0</v>
      </c>
      <c r="E1089" s="422"/>
      <c r="F1089" s="160">
        <f t="shared" si="32"/>
        <v>3333333</v>
      </c>
      <c r="G1089" s="394">
        <f>G1088+Bank3[[#This Row],[Money in/ (Money out)]]</f>
        <v>0</v>
      </c>
      <c r="I1089" s="395">
        <f>IF(OR(C1089="150 Directors advances", C1089="120 accounts receivable", C1089="720.2 Automobile - Insurance", C1089="720.3 Automobile - License", C1089="870.4 Rent - Insurance", C1089="870.6 Rent - Property Tax", C1089="870.7 Rent - Homeoffice", C1089="870.9 Rent - Water"),
   0,
   IF(Dashboard!$F$5="Quick",
      IF(OR(C1089="190 Automobile",C1089="200 computer hardware",C1089="210 Computer software",C1089="220 Quickbooks software",C1089="230 Office equipment",C1089="240 Office furniture"),
         E1089-(E1089/(1+Dashboard!$F$4)),
         0
      ),
      IF(C1089="750 Business promotion",
         E1089-(E1089/(1+4.793/100)),
         E1089-(E1089/(1+Dashboard!$F$4))
      )
   )
)</f>
        <v>0</v>
      </c>
      <c r="J1089" s="40">
        <f>Bank3[[#This Row],[Money in/ (Money out)]]-Bank3[[#This Row],[GST/HST]]</f>
        <v>0</v>
      </c>
      <c r="L1089" s="37">
        <f t="shared" si="33"/>
        <v>0</v>
      </c>
    </row>
    <row r="1090" spans="4:12" x14ac:dyDescent="0.2">
      <c r="D1090" s="416">
        <f>_xlfn.XLOOKUP(C:C,Table1[for Import to Bank Register dropdown],Table1[for Pivot],0,0,1)</f>
        <v>0</v>
      </c>
      <c r="E1090" s="422"/>
      <c r="F1090" s="160">
        <f t="shared" si="32"/>
        <v>3333333</v>
      </c>
      <c r="G1090" s="394">
        <f>G1089+Bank3[[#This Row],[Money in/ (Money out)]]</f>
        <v>0</v>
      </c>
      <c r="I1090" s="395">
        <f>IF(OR(C1090="150 Directors advances", C1090="120 accounts receivable", C1090="720.2 Automobile - Insurance", C1090="720.3 Automobile - License", C1090="870.4 Rent - Insurance", C1090="870.6 Rent - Property Tax", C1090="870.7 Rent - Homeoffice", C1090="870.9 Rent - Water"),
   0,
   IF(Dashboard!$F$5="Quick",
      IF(OR(C1090="190 Automobile",C1090="200 computer hardware",C1090="210 Computer software",C1090="220 Quickbooks software",C1090="230 Office equipment",C1090="240 Office furniture"),
         E1090-(E1090/(1+Dashboard!$F$4)),
         0
      ),
      IF(C1090="750 Business promotion",
         E1090-(E1090/(1+4.793/100)),
         E1090-(E1090/(1+Dashboard!$F$4))
      )
   )
)</f>
        <v>0</v>
      </c>
      <c r="J1090" s="40">
        <f>Bank3[[#This Row],[Money in/ (Money out)]]-Bank3[[#This Row],[GST/HST]]</f>
        <v>0</v>
      </c>
      <c r="L1090" s="37">
        <f t="shared" si="33"/>
        <v>0</v>
      </c>
    </row>
    <row r="1091" spans="4:12" x14ac:dyDescent="0.2">
      <c r="D1091" s="416">
        <f>_xlfn.XLOOKUP(C:C,Table1[for Import to Bank Register dropdown],Table1[for Pivot],0,0,1)</f>
        <v>0</v>
      </c>
      <c r="E1091" s="422"/>
      <c r="F1091" s="160">
        <f t="shared" si="32"/>
        <v>3333333</v>
      </c>
      <c r="G1091" s="394">
        <f>G1090+Bank3[[#This Row],[Money in/ (Money out)]]</f>
        <v>0</v>
      </c>
      <c r="I1091" s="395">
        <f>IF(OR(C1091="150 Directors advances", C1091="120 accounts receivable", C1091="720.2 Automobile - Insurance", C1091="720.3 Automobile - License", C1091="870.4 Rent - Insurance", C1091="870.6 Rent - Property Tax", C1091="870.7 Rent - Homeoffice", C1091="870.9 Rent - Water"),
   0,
   IF(Dashboard!$F$5="Quick",
      IF(OR(C1091="190 Automobile",C1091="200 computer hardware",C1091="210 Computer software",C1091="220 Quickbooks software",C1091="230 Office equipment",C1091="240 Office furniture"),
         E1091-(E1091/(1+Dashboard!$F$4)),
         0
      ),
      IF(C1091="750 Business promotion",
         E1091-(E1091/(1+4.793/100)),
         E1091-(E1091/(1+Dashboard!$F$4))
      )
   )
)</f>
        <v>0</v>
      </c>
      <c r="J1091" s="40">
        <f>Bank3[[#This Row],[Money in/ (Money out)]]-Bank3[[#This Row],[GST/HST]]</f>
        <v>0</v>
      </c>
      <c r="L1091" s="37">
        <f t="shared" si="33"/>
        <v>0</v>
      </c>
    </row>
    <row r="1092" spans="4:12" x14ac:dyDescent="0.2">
      <c r="D1092" s="416">
        <f>_xlfn.XLOOKUP(C:C,Table1[for Import to Bank Register dropdown],Table1[for Pivot],0,0,1)</f>
        <v>0</v>
      </c>
      <c r="E1092" s="422"/>
      <c r="F1092" s="160">
        <f t="shared" si="32"/>
        <v>3333333</v>
      </c>
      <c r="G1092" s="394">
        <f>G1091+Bank3[[#This Row],[Money in/ (Money out)]]</f>
        <v>0</v>
      </c>
      <c r="I1092" s="395">
        <f>IF(OR(C1092="150 Directors advances", C1092="120 accounts receivable", C1092="720.2 Automobile - Insurance", C1092="720.3 Automobile - License", C1092="870.4 Rent - Insurance", C1092="870.6 Rent - Property Tax", C1092="870.7 Rent - Homeoffice", C1092="870.9 Rent - Water"),
   0,
   IF(Dashboard!$F$5="Quick",
      IF(OR(C1092="190 Automobile",C1092="200 computer hardware",C1092="210 Computer software",C1092="220 Quickbooks software",C1092="230 Office equipment",C1092="240 Office furniture"),
         E1092-(E1092/(1+Dashboard!$F$4)),
         0
      ),
      IF(C1092="750 Business promotion",
         E1092-(E1092/(1+4.793/100)),
         E1092-(E1092/(1+Dashboard!$F$4))
      )
   )
)</f>
        <v>0</v>
      </c>
      <c r="J1092" s="40">
        <f>Bank3[[#This Row],[Money in/ (Money out)]]-Bank3[[#This Row],[GST/HST]]</f>
        <v>0</v>
      </c>
      <c r="L1092" s="37">
        <f t="shared" si="33"/>
        <v>0</v>
      </c>
    </row>
    <row r="1093" spans="4:12" x14ac:dyDescent="0.2">
      <c r="D1093" s="416">
        <f>_xlfn.XLOOKUP(C:C,Table1[for Import to Bank Register dropdown],Table1[for Pivot],0,0,1)</f>
        <v>0</v>
      </c>
      <c r="E1093" s="422"/>
      <c r="F1093" s="160">
        <f t="shared" si="32"/>
        <v>3333333</v>
      </c>
      <c r="G1093" s="394">
        <f>G1092+Bank3[[#This Row],[Money in/ (Money out)]]</f>
        <v>0</v>
      </c>
      <c r="I1093" s="395">
        <f>IF(OR(C1093="150 Directors advances", C1093="120 accounts receivable", C1093="720.2 Automobile - Insurance", C1093="720.3 Automobile - License", C1093="870.4 Rent - Insurance", C1093="870.6 Rent - Property Tax", C1093="870.7 Rent - Homeoffice", C1093="870.9 Rent - Water"),
   0,
   IF(Dashboard!$F$5="Quick",
      IF(OR(C1093="190 Automobile",C1093="200 computer hardware",C1093="210 Computer software",C1093="220 Quickbooks software",C1093="230 Office equipment",C1093="240 Office furniture"),
         E1093-(E1093/(1+Dashboard!$F$4)),
         0
      ),
      IF(C1093="750 Business promotion",
         E1093-(E1093/(1+4.793/100)),
         E1093-(E1093/(1+Dashboard!$F$4))
      )
   )
)</f>
        <v>0</v>
      </c>
      <c r="J1093" s="40">
        <f>Bank3[[#This Row],[Money in/ (Money out)]]-Bank3[[#This Row],[GST/HST]]</f>
        <v>0</v>
      </c>
      <c r="L1093" s="37">
        <f t="shared" si="33"/>
        <v>0</v>
      </c>
    </row>
    <row r="1094" spans="4:12" x14ac:dyDescent="0.2">
      <c r="D1094" s="416">
        <f>_xlfn.XLOOKUP(C:C,Table1[for Import to Bank Register dropdown],Table1[for Pivot],0,0,1)</f>
        <v>0</v>
      </c>
      <c r="E1094" s="422"/>
      <c r="F1094" s="160">
        <f t="shared" ref="F1094:F1157" si="34">$E$2</f>
        <v>3333333</v>
      </c>
      <c r="G1094" s="394">
        <f>G1093+Bank3[[#This Row],[Money in/ (Money out)]]</f>
        <v>0</v>
      </c>
      <c r="I1094" s="395">
        <f>IF(OR(C1094="150 Directors advances", C1094="120 accounts receivable", C1094="720.2 Automobile - Insurance", C1094="720.3 Automobile - License", C1094="870.4 Rent - Insurance", C1094="870.6 Rent - Property Tax", C1094="870.7 Rent - Homeoffice", C1094="870.9 Rent - Water"),
   0,
   IF(Dashboard!$F$5="Quick",
      IF(OR(C1094="190 Automobile",C1094="200 computer hardware",C1094="210 Computer software",C1094="220 Quickbooks software",C1094="230 Office equipment",C1094="240 Office furniture"),
         E1094-(E1094/(1+Dashboard!$F$4)),
         0
      ),
      IF(C1094="750 Business promotion",
         E1094-(E1094/(1+4.793/100)),
         E1094-(E1094/(1+Dashboard!$F$4))
      )
   )
)</f>
        <v>0</v>
      </c>
      <c r="J1094" s="40">
        <f>Bank3[[#This Row],[Money in/ (Money out)]]-Bank3[[#This Row],[GST/HST]]</f>
        <v>0</v>
      </c>
      <c r="L1094" s="37">
        <f t="shared" si="33"/>
        <v>0</v>
      </c>
    </row>
    <row r="1095" spans="4:12" x14ac:dyDescent="0.2">
      <c r="D1095" s="416">
        <f>_xlfn.XLOOKUP(C:C,Table1[for Import to Bank Register dropdown],Table1[for Pivot],0,0,1)</f>
        <v>0</v>
      </c>
      <c r="E1095" s="422"/>
      <c r="F1095" s="160">
        <f t="shared" si="34"/>
        <v>3333333</v>
      </c>
      <c r="G1095" s="394">
        <f>G1094+Bank3[[#This Row],[Money in/ (Money out)]]</f>
        <v>0</v>
      </c>
      <c r="I1095" s="395">
        <f>IF(OR(C1095="150 Directors advances", C1095="120 accounts receivable", C1095="720.2 Automobile - Insurance", C1095="720.3 Automobile - License", C1095="870.4 Rent - Insurance", C1095="870.6 Rent - Property Tax", C1095="870.7 Rent - Homeoffice", C1095="870.9 Rent - Water"),
   0,
   IF(Dashboard!$F$5="Quick",
      IF(OR(C1095="190 Automobile",C1095="200 computer hardware",C1095="210 Computer software",C1095="220 Quickbooks software",C1095="230 Office equipment",C1095="240 Office furniture"),
         E1095-(E1095/(1+Dashboard!$F$4)),
         0
      ),
      IF(C1095="750 Business promotion",
         E1095-(E1095/(1+4.793/100)),
         E1095-(E1095/(1+Dashboard!$F$4))
      )
   )
)</f>
        <v>0</v>
      </c>
      <c r="J1095" s="40">
        <f>Bank3[[#This Row],[Money in/ (Money out)]]-Bank3[[#This Row],[GST/HST]]</f>
        <v>0</v>
      </c>
      <c r="L1095" s="37">
        <f t="shared" ref="L1095:L1158" si="35">$L$3</f>
        <v>0</v>
      </c>
    </row>
    <row r="1096" spans="4:12" x14ac:dyDescent="0.2">
      <c r="D1096" s="416">
        <f>_xlfn.XLOOKUP(C:C,Table1[for Import to Bank Register dropdown],Table1[for Pivot],0,0,1)</f>
        <v>0</v>
      </c>
      <c r="E1096" s="422"/>
      <c r="F1096" s="160">
        <f t="shared" si="34"/>
        <v>3333333</v>
      </c>
      <c r="G1096" s="394">
        <f>G1095+Bank3[[#This Row],[Money in/ (Money out)]]</f>
        <v>0</v>
      </c>
      <c r="I1096" s="395">
        <f>IF(OR(C1096="150 Directors advances", C1096="120 accounts receivable", C1096="720.2 Automobile - Insurance", C1096="720.3 Automobile - License", C1096="870.4 Rent - Insurance", C1096="870.6 Rent - Property Tax", C1096="870.7 Rent - Homeoffice", C1096="870.9 Rent - Water"),
   0,
   IF(Dashboard!$F$5="Quick",
      IF(OR(C1096="190 Automobile",C1096="200 computer hardware",C1096="210 Computer software",C1096="220 Quickbooks software",C1096="230 Office equipment",C1096="240 Office furniture"),
         E1096-(E1096/(1+Dashboard!$F$4)),
         0
      ),
      IF(C1096="750 Business promotion",
         E1096-(E1096/(1+4.793/100)),
         E1096-(E1096/(1+Dashboard!$F$4))
      )
   )
)</f>
        <v>0</v>
      </c>
      <c r="J1096" s="40">
        <f>Bank3[[#This Row],[Money in/ (Money out)]]-Bank3[[#This Row],[GST/HST]]</f>
        <v>0</v>
      </c>
      <c r="L1096" s="37">
        <f t="shared" si="35"/>
        <v>0</v>
      </c>
    </row>
    <row r="1097" spans="4:12" x14ac:dyDescent="0.2">
      <c r="D1097" s="416">
        <f>_xlfn.XLOOKUP(C:C,Table1[for Import to Bank Register dropdown],Table1[for Pivot],0,0,1)</f>
        <v>0</v>
      </c>
      <c r="E1097" s="422"/>
      <c r="F1097" s="160">
        <f t="shared" si="34"/>
        <v>3333333</v>
      </c>
      <c r="G1097" s="394">
        <f>G1096+Bank3[[#This Row],[Money in/ (Money out)]]</f>
        <v>0</v>
      </c>
      <c r="I1097" s="395">
        <f>IF(OR(C1097="150 Directors advances", C1097="120 accounts receivable", C1097="720.2 Automobile - Insurance", C1097="720.3 Automobile - License", C1097="870.4 Rent - Insurance", C1097="870.6 Rent - Property Tax", C1097="870.7 Rent - Homeoffice", C1097="870.9 Rent - Water"),
   0,
   IF(Dashboard!$F$5="Quick",
      IF(OR(C1097="190 Automobile",C1097="200 computer hardware",C1097="210 Computer software",C1097="220 Quickbooks software",C1097="230 Office equipment",C1097="240 Office furniture"),
         E1097-(E1097/(1+Dashboard!$F$4)),
         0
      ),
      IF(C1097="750 Business promotion",
         E1097-(E1097/(1+4.793/100)),
         E1097-(E1097/(1+Dashboard!$F$4))
      )
   )
)</f>
        <v>0</v>
      </c>
      <c r="J1097" s="40">
        <f>Bank3[[#This Row],[Money in/ (Money out)]]-Bank3[[#This Row],[GST/HST]]</f>
        <v>0</v>
      </c>
      <c r="L1097" s="37">
        <f t="shared" si="35"/>
        <v>0</v>
      </c>
    </row>
    <row r="1098" spans="4:12" x14ac:dyDescent="0.2">
      <c r="D1098" s="416">
        <f>_xlfn.XLOOKUP(C:C,Table1[for Import to Bank Register dropdown],Table1[for Pivot],0,0,1)</f>
        <v>0</v>
      </c>
      <c r="E1098" s="422"/>
      <c r="F1098" s="160">
        <f t="shared" si="34"/>
        <v>3333333</v>
      </c>
      <c r="G1098" s="394">
        <f>G1097+Bank3[[#This Row],[Money in/ (Money out)]]</f>
        <v>0</v>
      </c>
      <c r="I1098" s="395">
        <f>IF(OR(C1098="150 Directors advances", C1098="120 accounts receivable", C1098="720.2 Automobile - Insurance", C1098="720.3 Automobile - License", C1098="870.4 Rent - Insurance", C1098="870.6 Rent - Property Tax", C1098="870.7 Rent - Homeoffice", C1098="870.9 Rent - Water"),
   0,
   IF(Dashboard!$F$5="Quick",
      IF(OR(C1098="190 Automobile",C1098="200 computer hardware",C1098="210 Computer software",C1098="220 Quickbooks software",C1098="230 Office equipment",C1098="240 Office furniture"),
         E1098-(E1098/(1+Dashboard!$F$4)),
         0
      ),
      IF(C1098="750 Business promotion",
         E1098-(E1098/(1+4.793/100)),
         E1098-(E1098/(1+Dashboard!$F$4))
      )
   )
)</f>
        <v>0</v>
      </c>
      <c r="J1098" s="40">
        <f>Bank3[[#This Row],[Money in/ (Money out)]]-Bank3[[#This Row],[GST/HST]]</f>
        <v>0</v>
      </c>
      <c r="L1098" s="37">
        <f t="shared" si="35"/>
        <v>0</v>
      </c>
    </row>
    <row r="1099" spans="4:12" x14ac:dyDescent="0.2">
      <c r="D1099" s="416">
        <f>_xlfn.XLOOKUP(C:C,Table1[for Import to Bank Register dropdown],Table1[for Pivot],0,0,1)</f>
        <v>0</v>
      </c>
      <c r="E1099" s="422"/>
      <c r="F1099" s="160">
        <f t="shared" si="34"/>
        <v>3333333</v>
      </c>
      <c r="G1099" s="394">
        <f>G1098+Bank3[[#This Row],[Money in/ (Money out)]]</f>
        <v>0</v>
      </c>
      <c r="I1099" s="395">
        <f>IF(OR(C1099="150 Directors advances", C1099="120 accounts receivable", C1099="720.2 Automobile - Insurance", C1099="720.3 Automobile - License", C1099="870.4 Rent - Insurance", C1099="870.6 Rent - Property Tax", C1099="870.7 Rent - Homeoffice", C1099="870.9 Rent - Water"),
   0,
   IF(Dashboard!$F$5="Quick",
      IF(OR(C1099="190 Automobile",C1099="200 computer hardware",C1099="210 Computer software",C1099="220 Quickbooks software",C1099="230 Office equipment",C1099="240 Office furniture"),
         E1099-(E1099/(1+Dashboard!$F$4)),
         0
      ),
      IF(C1099="750 Business promotion",
         E1099-(E1099/(1+4.793/100)),
         E1099-(E1099/(1+Dashboard!$F$4))
      )
   )
)</f>
        <v>0</v>
      </c>
      <c r="J1099" s="40">
        <f>Bank3[[#This Row],[Money in/ (Money out)]]-Bank3[[#This Row],[GST/HST]]</f>
        <v>0</v>
      </c>
      <c r="L1099" s="37">
        <f t="shared" si="35"/>
        <v>0</v>
      </c>
    </row>
    <row r="1100" spans="4:12" x14ac:dyDescent="0.2">
      <c r="D1100" s="416">
        <f>_xlfn.XLOOKUP(C:C,Table1[for Import to Bank Register dropdown],Table1[for Pivot],0,0,1)</f>
        <v>0</v>
      </c>
      <c r="E1100" s="422"/>
      <c r="F1100" s="160">
        <f t="shared" si="34"/>
        <v>3333333</v>
      </c>
      <c r="G1100" s="394">
        <f>G1099+Bank3[[#This Row],[Money in/ (Money out)]]</f>
        <v>0</v>
      </c>
      <c r="I1100" s="395">
        <f>IF(OR(C1100="150 Directors advances", C1100="120 accounts receivable", C1100="720.2 Automobile - Insurance", C1100="720.3 Automobile - License", C1100="870.4 Rent - Insurance", C1100="870.6 Rent - Property Tax", C1100="870.7 Rent - Homeoffice", C1100="870.9 Rent - Water"),
   0,
   IF(Dashboard!$F$5="Quick",
      IF(OR(C1100="190 Automobile",C1100="200 computer hardware",C1100="210 Computer software",C1100="220 Quickbooks software",C1100="230 Office equipment",C1100="240 Office furniture"),
         E1100-(E1100/(1+Dashboard!$F$4)),
         0
      ),
      IF(C1100="750 Business promotion",
         E1100-(E1100/(1+4.793/100)),
         E1100-(E1100/(1+Dashboard!$F$4))
      )
   )
)</f>
        <v>0</v>
      </c>
      <c r="J1100" s="40">
        <f>Bank3[[#This Row],[Money in/ (Money out)]]-Bank3[[#This Row],[GST/HST]]</f>
        <v>0</v>
      </c>
      <c r="L1100" s="37">
        <f t="shared" si="35"/>
        <v>0</v>
      </c>
    </row>
    <row r="1101" spans="4:12" x14ac:dyDescent="0.2">
      <c r="D1101" s="416">
        <f>_xlfn.XLOOKUP(C:C,Table1[for Import to Bank Register dropdown],Table1[for Pivot],0,0,1)</f>
        <v>0</v>
      </c>
      <c r="E1101" s="422"/>
      <c r="F1101" s="160">
        <f t="shared" si="34"/>
        <v>3333333</v>
      </c>
      <c r="G1101" s="394">
        <f>G1100+Bank3[[#This Row],[Money in/ (Money out)]]</f>
        <v>0</v>
      </c>
      <c r="I1101" s="395">
        <f>IF(OR(C1101="150 Directors advances", C1101="120 accounts receivable", C1101="720.2 Automobile - Insurance", C1101="720.3 Automobile - License", C1101="870.4 Rent - Insurance", C1101="870.6 Rent - Property Tax", C1101="870.7 Rent - Homeoffice", C1101="870.9 Rent - Water"),
   0,
   IF(Dashboard!$F$5="Quick",
      IF(OR(C1101="190 Automobile",C1101="200 computer hardware",C1101="210 Computer software",C1101="220 Quickbooks software",C1101="230 Office equipment",C1101="240 Office furniture"),
         E1101-(E1101/(1+Dashboard!$F$4)),
         0
      ),
      IF(C1101="750 Business promotion",
         E1101-(E1101/(1+4.793/100)),
         E1101-(E1101/(1+Dashboard!$F$4))
      )
   )
)</f>
        <v>0</v>
      </c>
      <c r="J1101" s="40">
        <f>Bank3[[#This Row],[Money in/ (Money out)]]-Bank3[[#This Row],[GST/HST]]</f>
        <v>0</v>
      </c>
      <c r="L1101" s="37">
        <f t="shared" si="35"/>
        <v>0</v>
      </c>
    </row>
    <row r="1102" spans="4:12" x14ac:dyDescent="0.2">
      <c r="D1102" s="416">
        <f>_xlfn.XLOOKUP(C:C,Table1[for Import to Bank Register dropdown],Table1[for Pivot],0,0,1)</f>
        <v>0</v>
      </c>
      <c r="E1102" s="422"/>
      <c r="F1102" s="160">
        <f t="shared" si="34"/>
        <v>3333333</v>
      </c>
      <c r="G1102" s="394">
        <f>G1101+Bank3[[#This Row],[Money in/ (Money out)]]</f>
        <v>0</v>
      </c>
      <c r="I1102" s="395">
        <f>IF(OR(C1102="150 Directors advances", C1102="120 accounts receivable", C1102="720.2 Automobile - Insurance", C1102="720.3 Automobile - License", C1102="870.4 Rent - Insurance", C1102="870.6 Rent - Property Tax", C1102="870.7 Rent - Homeoffice", C1102="870.9 Rent - Water"),
   0,
   IF(Dashboard!$F$5="Quick",
      IF(OR(C1102="190 Automobile",C1102="200 computer hardware",C1102="210 Computer software",C1102="220 Quickbooks software",C1102="230 Office equipment",C1102="240 Office furniture"),
         E1102-(E1102/(1+Dashboard!$F$4)),
         0
      ),
      IF(C1102="750 Business promotion",
         E1102-(E1102/(1+4.793/100)),
         E1102-(E1102/(1+Dashboard!$F$4))
      )
   )
)</f>
        <v>0</v>
      </c>
      <c r="J1102" s="40">
        <f>Bank3[[#This Row],[Money in/ (Money out)]]-Bank3[[#This Row],[GST/HST]]</f>
        <v>0</v>
      </c>
      <c r="L1102" s="37">
        <f t="shared" si="35"/>
        <v>0</v>
      </c>
    </row>
    <row r="1103" spans="4:12" x14ac:dyDescent="0.2">
      <c r="D1103" s="416">
        <f>_xlfn.XLOOKUP(C:C,Table1[for Import to Bank Register dropdown],Table1[for Pivot],0,0,1)</f>
        <v>0</v>
      </c>
      <c r="E1103" s="422"/>
      <c r="F1103" s="160">
        <f t="shared" si="34"/>
        <v>3333333</v>
      </c>
      <c r="G1103" s="394">
        <f>G1102+Bank3[[#This Row],[Money in/ (Money out)]]</f>
        <v>0</v>
      </c>
      <c r="I1103" s="395">
        <f>IF(OR(C1103="150 Directors advances", C1103="120 accounts receivable", C1103="720.2 Automobile - Insurance", C1103="720.3 Automobile - License", C1103="870.4 Rent - Insurance", C1103="870.6 Rent - Property Tax", C1103="870.7 Rent - Homeoffice", C1103="870.9 Rent - Water"),
   0,
   IF(Dashboard!$F$5="Quick",
      IF(OR(C1103="190 Automobile",C1103="200 computer hardware",C1103="210 Computer software",C1103="220 Quickbooks software",C1103="230 Office equipment",C1103="240 Office furniture"),
         E1103-(E1103/(1+Dashboard!$F$4)),
         0
      ),
      IF(C1103="750 Business promotion",
         E1103-(E1103/(1+4.793/100)),
         E1103-(E1103/(1+Dashboard!$F$4))
      )
   )
)</f>
        <v>0</v>
      </c>
      <c r="J1103" s="40">
        <f>Bank3[[#This Row],[Money in/ (Money out)]]-Bank3[[#This Row],[GST/HST]]</f>
        <v>0</v>
      </c>
      <c r="L1103" s="37">
        <f t="shared" si="35"/>
        <v>0</v>
      </c>
    </row>
    <row r="1104" spans="4:12" x14ac:dyDescent="0.2">
      <c r="D1104" s="416">
        <f>_xlfn.XLOOKUP(C:C,Table1[for Import to Bank Register dropdown],Table1[for Pivot],0,0,1)</f>
        <v>0</v>
      </c>
      <c r="E1104" s="422"/>
      <c r="F1104" s="160">
        <f t="shared" si="34"/>
        <v>3333333</v>
      </c>
      <c r="G1104" s="394">
        <f>G1103+Bank3[[#This Row],[Money in/ (Money out)]]</f>
        <v>0</v>
      </c>
      <c r="I1104" s="395">
        <f>IF(OR(C1104="150 Directors advances", C1104="120 accounts receivable", C1104="720.2 Automobile - Insurance", C1104="720.3 Automobile - License", C1104="870.4 Rent - Insurance", C1104="870.6 Rent - Property Tax", C1104="870.7 Rent - Homeoffice", C1104="870.9 Rent - Water"),
   0,
   IF(Dashboard!$F$5="Quick",
      IF(OR(C1104="190 Automobile",C1104="200 computer hardware",C1104="210 Computer software",C1104="220 Quickbooks software",C1104="230 Office equipment",C1104="240 Office furniture"),
         E1104-(E1104/(1+Dashboard!$F$4)),
         0
      ),
      IF(C1104="750 Business promotion",
         E1104-(E1104/(1+4.793/100)),
         E1104-(E1104/(1+Dashboard!$F$4))
      )
   )
)</f>
        <v>0</v>
      </c>
      <c r="J1104" s="40">
        <f>Bank3[[#This Row],[Money in/ (Money out)]]-Bank3[[#This Row],[GST/HST]]</f>
        <v>0</v>
      </c>
      <c r="L1104" s="37">
        <f t="shared" si="35"/>
        <v>0</v>
      </c>
    </row>
    <row r="1105" spans="4:12" x14ac:dyDescent="0.2">
      <c r="D1105" s="416">
        <f>_xlfn.XLOOKUP(C:C,Table1[for Import to Bank Register dropdown],Table1[for Pivot],0,0,1)</f>
        <v>0</v>
      </c>
      <c r="E1105" s="422"/>
      <c r="F1105" s="160">
        <f t="shared" si="34"/>
        <v>3333333</v>
      </c>
      <c r="G1105" s="394">
        <f>G1104+Bank3[[#This Row],[Money in/ (Money out)]]</f>
        <v>0</v>
      </c>
      <c r="I1105" s="395">
        <f>IF(OR(C1105="150 Directors advances", C1105="120 accounts receivable", C1105="720.2 Automobile - Insurance", C1105="720.3 Automobile - License", C1105="870.4 Rent - Insurance", C1105="870.6 Rent - Property Tax", C1105="870.7 Rent - Homeoffice", C1105="870.9 Rent - Water"),
   0,
   IF(Dashboard!$F$5="Quick",
      IF(OR(C1105="190 Automobile",C1105="200 computer hardware",C1105="210 Computer software",C1105="220 Quickbooks software",C1105="230 Office equipment",C1105="240 Office furniture"),
         E1105-(E1105/(1+Dashboard!$F$4)),
         0
      ),
      IF(C1105="750 Business promotion",
         E1105-(E1105/(1+4.793/100)),
         E1105-(E1105/(1+Dashboard!$F$4))
      )
   )
)</f>
        <v>0</v>
      </c>
      <c r="J1105" s="40">
        <f>Bank3[[#This Row],[Money in/ (Money out)]]-Bank3[[#This Row],[GST/HST]]</f>
        <v>0</v>
      </c>
      <c r="L1105" s="37">
        <f t="shared" si="35"/>
        <v>0</v>
      </c>
    </row>
    <row r="1106" spans="4:12" x14ac:dyDescent="0.2">
      <c r="D1106" s="416">
        <f>_xlfn.XLOOKUP(C:C,Table1[for Import to Bank Register dropdown],Table1[for Pivot],0,0,1)</f>
        <v>0</v>
      </c>
      <c r="E1106" s="422"/>
      <c r="F1106" s="160">
        <f t="shared" si="34"/>
        <v>3333333</v>
      </c>
      <c r="G1106" s="394">
        <f>G1105+Bank3[[#This Row],[Money in/ (Money out)]]</f>
        <v>0</v>
      </c>
      <c r="I1106" s="395">
        <f>IF(OR(C1106="150 Directors advances", C1106="120 accounts receivable", C1106="720.2 Automobile - Insurance", C1106="720.3 Automobile - License", C1106="870.4 Rent - Insurance", C1106="870.6 Rent - Property Tax", C1106="870.7 Rent - Homeoffice", C1106="870.9 Rent - Water"),
   0,
   IF(Dashboard!$F$5="Quick",
      IF(OR(C1106="190 Automobile",C1106="200 computer hardware",C1106="210 Computer software",C1106="220 Quickbooks software",C1106="230 Office equipment",C1106="240 Office furniture"),
         E1106-(E1106/(1+Dashboard!$F$4)),
         0
      ),
      IF(C1106="750 Business promotion",
         E1106-(E1106/(1+4.793/100)),
         E1106-(E1106/(1+Dashboard!$F$4))
      )
   )
)</f>
        <v>0</v>
      </c>
      <c r="J1106" s="40">
        <f>Bank3[[#This Row],[Money in/ (Money out)]]-Bank3[[#This Row],[GST/HST]]</f>
        <v>0</v>
      </c>
      <c r="L1106" s="37">
        <f t="shared" si="35"/>
        <v>0</v>
      </c>
    </row>
    <row r="1107" spans="4:12" x14ac:dyDescent="0.2">
      <c r="D1107" s="416">
        <f>_xlfn.XLOOKUP(C:C,Table1[for Import to Bank Register dropdown],Table1[for Pivot],0,0,1)</f>
        <v>0</v>
      </c>
      <c r="E1107" s="422"/>
      <c r="F1107" s="160">
        <f t="shared" si="34"/>
        <v>3333333</v>
      </c>
      <c r="G1107" s="394">
        <f>G1106+Bank3[[#This Row],[Money in/ (Money out)]]</f>
        <v>0</v>
      </c>
      <c r="I1107" s="395">
        <f>IF(OR(C1107="150 Directors advances", C1107="120 accounts receivable", C1107="720.2 Automobile - Insurance", C1107="720.3 Automobile - License", C1107="870.4 Rent - Insurance", C1107="870.6 Rent - Property Tax", C1107="870.7 Rent - Homeoffice", C1107="870.9 Rent - Water"),
   0,
   IF(Dashboard!$F$5="Quick",
      IF(OR(C1107="190 Automobile",C1107="200 computer hardware",C1107="210 Computer software",C1107="220 Quickbooks software",C1107="230 Office equipment",C1107="240 Office furniture"),
         E1107-(E1107/(1+Dashboard!$F$4)),
         0
      ),
      IF(C1107="750 Business promotion",
         E1107-(E1107/(1+4.793/100)),
         E1107-(E1107/(1+Dashboard!$F$4))
      )
   )
)</f>
        <v>0</v>
      </c>
      <c r="J1107" s="40">
        <f>Bank3[[#This Row],[Money in/ (Money out)]]-Bank3[[#This Row],[GST/HST]]</f>
        <v>0</v>
      </c>
      <c r="L1107" s="37">
        <f t="shared" si="35"/>
        <v>0</v>
      </c>
    </row>
    <row r="1108" spans="4:12" x14ac:dyDescent="0.2">
      <c r="D1108" s="416">
        <f>_xlfn.XLOOKUP(C:C,Table1[for Import to Bank Register dropdown],Table1[for Pivot],0,0,1)</f>
        <v>0</v>
      </c>
      <c r="E1108" s="422"/>
      <c r="F1108" s="160">
        <f t="shared" si="34"/>
        <v>3333333</v>
      </c>
      <c r="G1108" s="394">
        <f>G1107+Bank3[[#This Row],[Money in/ (Money out)]]</f>
        <v>0</v>
      </c>
      <c r="I1108" s="395">
        <f>IF(OR(C1108="150 Directors advances", C1108="120 accounts receivable", C1108="720.2 Automobile - Insurance", C1108="720.3 Automobile - License", C1108="870.4 Rent - Insurance", C1108="870.6 Rent - Property Tax", C1108="870.7 Rent - Homeoffice", C1108="870.9 Rent - Water"),
   0,
   IF(Dashboard!$F$5="Quick",
      IF(OR(C1108="190 Automobile",C1108="200 computer hardware",C1108="210 Computer software",C1108="220 Quickbooks software",C1108="230 Office equipment",C1108="240 Office furniture"),
         E1108-(E1108/(1+Dashboard!$F$4)),
         0
      ),
      IF(C1108="750 Business promotion",
         E1108-(E1108/(1+4.793/100)),
         E1108-(E1108/(1+Dashboard!$F$4))
      )
   )
)</f>
        <v>0</v>
      </c>
      <c r="J1108" s="40">
        <f>Bank3[[#This Row],[Money in/ (Money out)]]-Bank3[[#This Row],[GST/HST]]</f>
        <v>0</v>
      </c>
      <c r="L1108" s="37">
        <f t="shared" si="35"/>
        <v>0</v>
      </c>
    </row>
    <row r="1109" spans="4:12" x14ac:dyDescent="0.2">
      <c r="D1109" s="416">
        <f>_xlfn.XLOOKUP(C:C,Table1[for Import to Bank Register dropdown],Table1[for Pivot],0,0,1)</f>
        <v>0</v>
      </c>
      <c r="E1109" s="422"/>
      <c r="F1109" s="160">
        <f t="shared" si="34"/>
        <v>3333333</v>
      </c>
      <c r="G1109" s="394">
        <f>G1108+Bank3[[#This Row],[Money in/ (Money out)]]</f>
        <v>0</v>
      </c>
      <c r="I1109" s="395">
        <f>IF(OR(C1109="150 Directors advances", C1109="120 accounts receivable", C1109="720.2 Automobile - Insurance", C1109="720.3 Automobile - License", C1109="870.4 Rent - Insurance", C1109="870.6 Rent - Property Tax", C1109="870.7 Rent - Homeoffice", C1109="870.9 Rent - Water"),
   0,
   IF(Dashboard!$F$5="Quick",
      IF(OR(C1109="190 Automobile",C1109="200 computer hardware",C1109="210 Computer software",C1109="220 Quickbooks software",C1109="230 Office equipment",C1109="240 Office furniture"),
         E1109-(E1109/(1+Dashboard!$F$4)),
         0
      ),
      IF(C1109="750 Business promotion",
         E1109-(E1109/(1+4.793/100)),
         E1109-(E1109/(1+Dashboard!$F$4))
      )
   )
)</f>
        <v>0</v>
      </c>
      <c r="J1109" s="40">
        <f>Bank3[[#This Row],[Money in/ (Money out)]]-Bank3[[#This Row],[GST/HST]]</f>
        <v>0</v>
      </c>
      <c r="L1109" s="37">
        <f t="shared" si="35"/>
        <v>0</v>
      </c>
    </row>
    <row r="1110" spans="4:12" x14ac:dyDescent="0.2">
      <c r="D1110" s="416">
        <f>_xlfn.XLOOKUP(C:C,Table1[for Import to Bank Register dropdown],Table1[for Pivot],0,0,1)</f>
        <v>0</v>
      </c>
      <c r="E1110" s="422"/>
      <c r="F1110" s="160">
        <f t="shared" si="34"/>
        <v>3333333</v>
      </c>
      <c r="G1110" s="394">
        <f>G1109+Bank3[[#This Row],[Money in/ (Money out)]]</f>
        <v>0</v>
      </c>
      <c r="I1110" s="395">
        <f>IF(OR(C1110="150 Directors advances", C1110="120 accounts receivable", C1110="720.2 Automobile - Insurance", C1110="720.3 Automobile - License", C1110="870.4 Rent - Insurance", C1110="870.6 Rent - Property Tax", C1110="870.7 Rent - Homeoffice", C1110="870.9 Rent - Water"),
   0,
   IF(Dashboard!$F$5="Quick",
      IF(OR(C1110="190 Automobile",C1110="200 computer hardware",C1110="210 Computer software",C1110="220 Quickbooks software",C1110="230 Office equipment",C1110="240 Office furniture"),
         E1110-(E1110/(1+Dashboard!$F$4)),
         0
      ),
      IF(C1110="750 Business promotion",
         E1110-(E1110/(1+4.793/100)),
         E1110-(E1110/(1+Dashboard!$F$4))
      )
   )
)</f>
        <v>0</v>
      </c>
      <c r="J1110" s="40">
        <f>Bank3[[#This Row],[Money in/ (Money out)]]-Bank3[[#This Row],[GST/HST]]</f>
        <v>0</v>
      </c>
      <c r="L1110" s="37">
        <f t="shared" si="35"/>
        <v>0</v>
      </c>
    </row>
    <row r="1111" spans="4:12" x14ac:dyDescent="0.2">
      <c r="D1111" s="416">
        <f>_xlfn.XLOOKUP(C:C,Table1[for Import to Bank Register dropdown],Table1[for Pivot],0,0,1)</f>
        <v>0</v>
      </c>
      <c r="E1111" s="422"/>
      <c r="F1111" s="160">
        <f t="shared" si="34"/>
        <v>3333333</v>
      </c>
      <c r="G1111" s="394">
        <f>G1110+Bank3[[#This Row],[Money in/ (Money out)]]</f>
        <v>0</v>
      </c>
      <c r="I1111" s="395">
        <f>IF(OR(C1111="150 Directors advances", C1111="120 accounts receivable", C1111="720.2 Automobile - Insurance", C1111="720.3 Automobile - License", C1111="870.4 Rent - Insurance", C1111="870.6 Rent - Property Tax", C1111="870.7 Rent - Homeoffice", C1111="870.9 Rent - Water"),
   0,
   IF(Dashboard!$F$5="Quick",
      IF(OR(C1111="190 Automobile",C1111="200 computer hardware",C1111="210 Computer software",C1111="220 Quickbooks software",C1111="230 Office equipment",C1111="240 Office furniture"),
         E1111-(E1111/(1+Dashboard!$F$4)),
         0
      ),
      IF(C1111="750 Business promotion",
         E1111-(E1111/(1+4.793/100)),
         E1111-(E1111/(1+Dashboard!$F$4))
      )
   )
)</f>
        <v>0</v>
      </c>
      <c r="J1111" s="40">
        <f>Bank3[[#This Row],[Money in/ (Money out)]]-Bank3[[#This Row],[GST/HST]]</f>
        <v>0</v>
      </c>
      <c r="L1111" s="37">
        <f t="shared" si="35"/>
        <v>0</v>
      </c>
    </row>
    <row r="1112" spans="4:12" x14ac:dyDescent="0.2">
      <c r="D1112" s="416">
        <f>_xlfn.XLOOKUP(C:C,Table1[for Import to Bank Register dropdown],Table1[for Pivot],0,0,1)</f>
        <v>0</v>
      </c>
      <c r="E1112" s="422"/>
      <c r="F1112" s="160">
        <f t="shared" si="34"/>
        <v>3333333</v>
      </c>
      <c r="G1112" s="394">
        <f>G1111+Bank3[[#This Row],[Money in/ (Money out)]]</f>
        <v>0</v>
      </c>
      <c r="I1112" s="395">
        <f>IF(OR(C1112="150 Directors advances", C1112="120 accounts receivable", C1112="720.2 Automobile - Insurance", C1112="720.3 Automobile - License", C1112="870.4 Rent - Insurance", C1112="870.6 Rent - Property Tax", C1112="870.7 Rent - Homeoffice", C1112="870.9 Rent - Water"),
   0,
   IF(Dashboard!$F$5="Quick",
      IF(OR(C1112="190 Automobile",C1112="200 computer hardware",C1112="210 Computer software",C1112="220 Quickbooks software",C1112="230 Office equipment",C1112="240 Office furniture"),
         E1112-(E1112/(1+Dashboard!$F$4)),
         0
      ),
      IF(C1112="750 Business promotion",
         E1112-(E1112/(1+4.793/100)),
         E1112-(E1112/(1+Dashboard!$F$4))
      )
   )
)</f>
        <v>0</v>
      </c>
      <c r="J1112" s="40">
        <f>Bank3[[#This Row],[Money in/ (Money out)]]-Bank3[[#This Row],[GST/HST]]</f>
        <v>0</v>
      </c>
      <c r="L1112" s="37">
        <f t="shared" si="35"/>
        <v>0</v>
      </c>
    </row>
    <row r="1113" spans="4:12" x14ac:dyDescent="0.2">
      <c r="D1113" s="416">
        <f>_xlfn.XLOOKUP(C:C,Table1[for Import to Bank Register dropdown],Table1[for Pivot],0,0,1)</f>
        <v>0</v>
      </c>
      <c r="E1113" s="422"/>
      <c r="F1113" s="160">
        <f t="shared" si="34"/>
        <v>3333333</v>
      </c>
      <c r="G1113" s="394">
        <f>G1112+Bank3[[#This Row],[Money in/ (Money out)]]</f>
        <v>0</v>
      </c>
      <c r="I1113" s="395">
        <f>IF(OR(C1113="150 Directors advances", C1113="120 accounts receivable", C1113="720.2 Automobile - Insurance", C1113="720.3 Automobile - License", C1113="870.4 Rent - Insurance", C1113="870.6 Rent - Property Tax", C1113="870.7 Rent - Homeoffice", C1113="870.9 Rent - Water"),
   0,
   IF(Dashboard!$F$5="Quick",
      IF(OR(C1113="190 Automobile",C1113="200 computer hardware",C1113="210 Computer software",C1113="220 Quickbooks software",C1113="230 Office equipment",C1113="240 Office furniture"),
         E1113-(E1113/(1+Dashboard!$F$4)),
         0
      ),
      IF(C1113="750 Business promotion",
         E1113-(E1113/(1+4.793/100)),
         E1113-(E1113/(1+Dashboard!$F$4))
      )
   )
)</f>
        <v>0</v>
      </c>
      <c r="J1113" s="40">
        <f>Bank3[[#This Row],[Money in/ (Money out)]]-Bank3[[#This Row],[GST/HST]]</f>
        <v>0</v>
      </c>
      <c r="L1113" s="37">
        <f t="shared" si="35"/>
        <v>0</v>
      </c>
    </row>
    <row r="1114" spans="4:12" x14ac:dyDescent="0.2">
      <c r="D1114" s="416">
        <f>_xlfn.XLOOKUP(C:C,Table1[for Import to Bank Register dropdown],Table1[for Pivot],0,0,1)</f>
        <v>0</v>
      </c>
      <c r="E1114" s="422"/>
      <c r="F1114" s="160">
        <f t="shared" si="34"/>
        <v>3333333</v>
      </c>
      <c r="G1114" s="394">
        <f>G1113+Bank3[[#This Row],[Money in/ (Money out)]]</f>
        <v>0</v>
      </c>
      <c r="I1114" s="395">
        <f>IF(OR(C1114="150 Directors advances", C1114="120 accounts receivable", C1114="720.2 Automobile - Insurance", C1114="720.3 Automobile - License", C1114="870.4 Rent - Insurance", C1114="870.6 Rent - Property Tax", C1114="870.7 Rent - Homeoffice", C1114="870.9 Rent - Water"),
   0,
   IF(Dashboard!$F$5="Quick",
      IF(OR(C1114="190 Automobile",C1114="200 computer hardware",C1114="210 Computer software",C1114="220 Quickbooks software",C1114="230 Office equipment",C1114="240 Office furniture"),
         E1114-(E1114/(1+Dashboard!$F$4)),
         0
      ),
      IF(C1114="750 Business promotion",
         E1114-(E1114/(1+4.793/100)),
         E1114-(E1114/(1+Dashboard!$F$4))
      )
   )
)</f>
        <v>0</v>
      </c>
      <c r="J1114" s="40">
        <f>Bank3[[#This Row],[Money in/ (Money out)]]-Bank3[[#This Row],[GST/HST]]</f>
        <v>0</v>
      </c>
      <c r="L1114" s="37">
        <f t="shared" si="35"/>
        <v>0</v>
      </c>
    </row>
    <row r="1115" spans="4:12" x14ac:dyDescent="0.2">
      <c r="D1115" s="416">
        <f>_xlfn.XLOOKUP(C:C,Table1[for Import to Bank Register dropdown],Table1[for Pivot],0,0,1)</f>
        <v>0</v>
      </c>
      <c r="E1115" s="422"/>
      <c r="F1115" s="160">
        <f t="shared" si="34"/>
        <v>3333333</v>
      </c>
      <c r="G1115" s="394">
        <f>G1114+Bank3[[#This Row],[Money in/ (Money out)]]</f>
        <v>0</v>
      </c>
      <c r="I1115" s="395">
        <f>IF(OR(C1115="150 Directors advances", C1115="120 accounts receivable", C1115="720.2 Automobile - Insurance", C1115="720.3 Automobile - License", C1115="870.4 Rent - Insurance", C1115="870.6 Rent - Property Tax", C1115="870.7 Rent - Homeoffice", C1115="870.9 Rent - Water"),
   0,
   IF(Dashboard!$F$5="Quick",
      IF(OR(C1115="190 Automobile",C1115="200 computer hardware",C1115="210 Computer software",C1115="220 Quickbooks software",C1115="230 Office equipment",C1115="240 Office furniture"),
         E1115-(E1115/(1+Dashboard!$F$4)),
         0
      ),
      IF(C1115="750 Business promotion",
         E1115-(E1115/(1+4.793/100)),
         E1115-(E1115/(1+Dashboard!$F$4))
      )
   )
)</f>
        <v>0</v>
      </c>
      <c r="J1115" s="40">
        <f>Bank3[[#This Row],[Money in/ (Money out)]]-Bank3[[#This Row],[GST/HST]]</f>
        <v>0</v>
      </c>
      <c r="L1115" s="37">
        <f t="shared" si="35"/>
        <v>0</v>
      </c>
    </row>
    <row r="1116" spans="4:12" x14ac:dyDescent="0.2">
      <c r="D1116" s="416">
        <f>_xlfn.XLOOKUP(C:C,Table1[for Import to Bank Register dropdown],Table1[for Pivot],0,0,1)</f>
        <v>0</v>
      </c>
      <c r="E1116" s="422"/>
      <c r="F1116" s="160">
        <f t="shared" si="34"/>
        <v>3333333</v>
      </c>
      <c r="G1116" s="394">
        <f>G1115+Bank3[[#This Row],[Money in/ (Money out)]]</f>
        <v>0</v>
      </c>
      <c r="I1116" s="395">
        <f>IF(OR(C1116="150 Directors advances", C1116="120 accounts receivable", C1116="720.2 Automobile - Insurance", C1116="720.3 Automobile - License", C1116="870.4 Rent - Insurance", C1116="870.6 Rent - Property Tax", C1116="870.7 Rent - Homeoffice", C1116="870.9 Rent - Water"),
   0,
   IF(Dashboard!$F$5="Quick",
      IF(OR(C1116="190 Automobile",C1116="200 computer hardware",C1116="210 Computer software",C1116="220 Quickbooks software",C1116="230 Office equipment",C1116="240 Office furniture"),
         E1116-(E1116/(1+Dashboard!$F$4)),
         0
      ),
      IF(C1116="750 Business promotion",
         E1116-(E1116/(1+4.793/100)),
         E1116-(E1116/(1+Dashboard!$F$4))
      )
   )
)</f>
        <v>0</v>
      </c>
      <c r="J1116" s="40">
        <f>Bank3[[#This Row],[Money in/ (Money out)]]-Bank3[[#This Row],[GST/HST]]</f>
        <v>0</v>
      </c>
      <c r="L1116" s="37">
        <f t="shared" si="35"/>
        <v>0</v>
      </c>
    </row>
    <row r="1117" spans="4:12" x14ac:dyDescent="0.2">
      <c r="D1117" s="416">
        <f>_xlfn.XLOOKUP(C:C,Table1[for Import to Bank Register dropdown],Table1[for Pivot],0,0,1)</f>
        <v>0</v>
      </c>
      <c r="E1117" s="422"/>
      <c r="F1117" s="160">
        <f t="shared" si="34"/>
        <v>3333333</v>
      </c>
      <c r="G1117" s="394">
        <f>G1116+Bank3[[#This Row],[Money in/ (Money out)]]</f>
        <v>0</v>
      </c>
      <c r="I1117" s="395">
        <f>IF(OR(C1117="150 Directors advances", C1117="120 accounts receivable", C1117="720.2 Automobile - Insurance", C1117="720.3 Automobile - License", C1117="870.4 Rent - Insurance", C1117="870.6 Rent - Property Tax", C1117="870.7 Rent - Homeoffice", C1117="870.9 Rent - Water"),
   0,
   IF(Dashboard!$F$5="Quick",
      IF(OR(C1117="190 Automobile",C1117="200 computer hardware",C1117="210 Computer software",C1117="220 Quickbooks software",C1117="230 Office equipment",C1117="240 Office furniture"),
         E1117-(E1117/(1+Dashboard!$F$4)),
         0
      ),
      IF(C1117="750 Business promotion",
         E1117-(E1117/(1+4.793/100)),
         E1117-(E1117/(1+Dashboard!$F$4))
      )
   )
)</f>
        <v>0</v>
      </c>
      <c r="J1117" s="40">
        <f>Bank3[[#This Row],[Money in/ (Money out)]]-Bank3[[#This Row],[GST/HST]]</f>
        <v>0</v>
      </c>
      <c r="L1117" s="37">
        <f t="shared" si="35"/>
        <v>0</v>
      </c>
    </row>
    <row r="1118" spans="4:12" x14ac:dyDescent="0.2">
      <c r="D1118" s="416">
        <f>_xlfn.XLOOKUP(C:C,Table1[for Import to Bank Register dropdown],Table1[for Pivot],0,0,1)</f>
        <v>0</v>
      </c>
      <c r="E1118" s="422"/>
      <c r="F1118" s="160">
        <f t="shared" si="34"/>
        <v>3333333</v>
      </c>
      <c r="G1118" s="394">
        <f>G1117+Bank3[[#This Row],[Money in/ (Money out)]]</f>
        <v>0</v>
      </c>
      <c r="I1118" s="395">
        <f>IF(OR(C1118="150 Directors advances", C1118="120 accounts receivable", C1118="720.2 Automobile - Insurance", C1118="720.3 Automobile - License", C1118="870.4 Rent - Insurance", C1118="870.6 Rent - Property Tax", C1118="870.7 Rent - Homeoffice", C1118="870.9 Rent - Water"),
   0,
   IF(Dashboard!$F$5="Quick",
      IF(OR(C1118="190 Automobile",C1118="200 computer hardware",C1118="210 Computer software",C1118="220 Quickbooks software",C1118="230 Office equipment",C1118="240 Office furniture"),
         E1118-(E1118/(1+Dashboard!$F$4)),
         0
      ),
      IF(C1118="750 Business promotion",
         E1118-(E1118/(1+4.793/100)),
         E1118-(E1118/(1+Dashboard!$F$4))
      )
   )
)</f>
        <v>0</v>
      </c>
      <c r="J1118" s="40">
        <f>Bank3[[#This Row],[Money in/ (Money out)]]-Bank3[[#This Row],[GST/HST]]</f>
        <v>0</v>
      </c>
      <c r="L1118" s="37">
        <f t="shared" si="35"/>
        <v>0</v>
      </c>
    </row>
    <row r="1119" spans="4:12" x14ac:dyDescent="0.2">
      <c r="D1119" s="416">
        <f>_xlfn.XLOOKUP(C:C,Table1[for Import to Bank Register dropdown],Table1[for Pivot],0,0,1)</f>
        <v>0</v>
      </c>
      <c r="E1119" s="422"/>
      <c r="F1119" s="160">
        <f t="shared" si="34"/>
        <v>3333333</v>
      </c>
      <c r="G1119" s="394">
        <f>G1118+Bank3[[#This Row],[Money in/ (Money out)]]</f>
        <v>0</v>
      </c>
      <c r="I1119" s="395">
        <f>IF(OR(C1119="150 Directors advances", C1119="120 accounts receivable", C1119="720.2 Automobile - Insurance", C1119="720.3 Automobile - License", C1119="870.4 Rent - Insurance", C1119="870.6 Rent - Property Tax", C1119="870.7 Rent - Homeoffice", C1119="870.9 Rent - Water"),
   0,
   IF(Dashboard!$F$5="Quick",
      IF(OR(C1119="190 Automobile",C1119="200 computer hardware",C1119="210 Computer software",C1119="220 Quickbooks software",C1119="230 Office equipment",C1119="240 Office furniture"),
         E1119-(E1119/(1+Dashboard!$F$4)),
         0
      ),
      IF(C1119="750 Business promotion",
         E1119-(E1119/(1+4.793/100)),
         E1119-(E1119/(1+Dashboard!$F$4))
      )
   )
)</f>
        <v>0</v>
      </c>
      <c r="J1119" s="40">
        <f>Bank3[[#This Row],[Money in/ (Money out)]]-Bank3[[#This Row],[GST/HST]]</f>
        <v>0</v>
      </c>
      <c r="L1119" s="37">
        <f t="shared" si="35"/>
        <v>0</v>
      </c>
    </row>
    <row r="1120" spans="4:12" x14ac:dyDescent="0.2">
      <c r="D1120" s="416">
        <f>_xlfn.XLOOKUP(C:C,Table1[for Import to Bank Register dropdown],Table1[for Pivot],0,0,1)</f>
        <v>0</v>
      </c>
      <c r="E1120" s="422"/>
      <c r="F1120" s="160">
        <f t="shared" si="34"/>
        <v>3333333</v>
      </c>
      <c r="G1120" s="394">
        <f>G1119+Bank3[[#This Row],[Money in/ (Money out)]]</f>
        <v>0</v>
      </c>
      <c r="I1120" s="395">
        <f>IF(OR(C1120="150 Directors advances", C1120="120 accounts receivable", C1120="720.2 Automobile - Insurance", C1120="720.3 Automobile - License", C1120="870.4 Rent - Insurance", C1120="870.6 Rent - Property Tax", C1120="870.7 Rent - Homeoffice", C1120="870.9 Rent - Water"),
   0,
   IF(Dashboard!$F$5="Quick",
      IF(OR(C1120="190 Automobile",C1120="200 computer hardware",C1120="210 Computer software",C1120="220 Quickbooks software",C1120="230 Office equipment",C1120="240 Office furniture"),
         E1120-(E1120/(1+Dashboard!$F$4)),
         0
      ),
      IF(C1120="750 Business promotion",
         E1120-(E1120/(1+4.793/100)),
         E1120-(E1120/(1+Dashboard!$F$4))
      )
   )
)</f>
        <v>0</v>
      </c>
      <c r="J1120" s="40">
        <f>Bank3[[#This Row],[Money in/ (Money out)]]-Bank3[[#This Row],[GST/HST]]</f>
        <v>0</v>
      </c>
      <c r="L1120" s="37">
        <f t="shared" si="35"/>
        <v>0</v>
      </c>
    </row>
    <row r="1121" spans="4:12" x14ac:dyDescent="0.2">
      <c r="D1121" s="416">
        <f>_xlfn.XLOOKUP(C:C,Table1[for Import to Bank Register dropdown],Table1[for Pivot],0,0,1)</f>
        <v>0</v>
      </c>
      <c r="E1121" s="422"/>
      <c r="F1121" s="160">
        <f t="shared" si="34"/>
        <v>3333333</v>
      </c>
      <c r="G1121" s="394">
        <f>G1120+Bank3[[#This Row],[Money in/ (Money out)]]</f>
        <v>0</v>
      </c>
      <c r="I1121" s="395">
        <f>IF(OR(C1121="150 Directors advances", C1121="120 accounts receivable", C1121="720.2 Automobile - Insurance", C1121="720.3 Automobile - License", C1121="870.4 Rent - Insurance", C1121="870.6 Rent - Property Tax", C1121="870.7 Rent - Homeoffice", C1121="870.9 Rent - Water"),
   0,
   IF(Dashboard!$F$5="Quick",
      IF(OR(C1121="190 Automobile",C1121="200 computer hardware",C1121="210 Computer software",C1121="220 Quickbooks software",C1121="230 Office equipment",C1121="240 Office furniture"),
         E1121-(E1121/(1+Dashboard!$F$4)),
         0
      ),
      IF(C1121="750 Business promotion",
         E1121-(E1121/(1+4.793/100)),
         E1121-(E1121/(1+Dashboard!$F$4))
      )
   )
)</f>
        <v>0</v>
      </c>
      <c r="J1121" s="40">
        <f>Bank3[[#This Row],[Money in/ (Money out)]]-Bank3[[#This Row],[GST/HST]]</f>
        <v>0</v>
      </c>
      <c r="L1121" s="37">
        <f t="shared" si="35"/>
        <v>0</v>
      </c>
    </row>
    <row r="1122" spans="4:12" x14ac:dyDescent="0.2">
      <c r="D1122" s="416">
        <f>_xlfn.XLOOKUP(C:C,Table1[for Import to Bank Register dropdown],Table1[for Pivot],0,0,1)</f>
        <v>0</v>
      </c>
      <c r="E1122" s="422"/>
      <c r="F1122" s="160">
        <f t="shared" si="34"/>
        <v>3333333</v>
      </c>
      <c r="G1122" s="394">
        <f>G1121+Bank3[[#This Row],[Money in/ (Money out)]]</f>
        <v>0</v>
      </c>
      <c r="I1122" s="395">
        <f>IF(OR(C1122="150 Directors advances", C1122="120 accounts receivable", C1122="720.2 Automobile - Insurance", C1122="720.3 Automobile - License", C1122="870.4 Rent - Insurance", C1122="870.6 Rent - Property Tax", C1122="870.7 Rent - Homeoffice", C1122="870.9 Rent - Water"),
   0,
   IF(Dashboard!$F$5="Quick",
      IF(OR(C1122="190 Automobile",C1122="200 computer hardware",C1122="210 Computer software",C1122="220 Quickbooks software",C1122="230 Office equipment",C1122="240 Office furniture"),
         E1122-(E1122/(1+Dashboard!$F$4)),
         0
      ),
      IF(C1122="750 Business promotion",
         E1122-(E1122/(1+4.793/100)),
         E1122-(E1122/(1+Dashboard!$F$4))
      )
   )
)</f>
        <v>0</v>
      </c>
      <c r="J1122" s="40">
        <f>Bank3[[#This Row],[Money in/ (Money out)]]-Bank3[[#This Row],[GST/HST]]</f>
        <v>0</v>
      </c>
      <c r="L1122" s="37">
        <f t="shared" si="35"/>
        <v>0</v>
      </c>
    </row>
    <row r="1123" spans="4:12" x14ac:dyDescent="0.2">
      <c r="D1123" s="416">
        <f>_xlfn.XLOOKUP(C:C,Table1[for Import to Bank Register dropdown],Table1[for Pivot],0,0,1)</f>
        <v>0</v>
      </c>
      <c r="E1123" s="422"/>
      <c r="F1123" s="160">
        <f t="shared" si="34"/>
        <v>3333333</v>
      </c>
      <c r="G1123" s="394">
        <f>G1122+Bank3[[#This Row],[Money in/ (Money out)]]</f>
        <v>0</v>
      </c>
      <c r="I1123" s="395">
        <f>IF(OR(C1123="150 Directors advances", C1123="120 accounts receivable", C1123="720.2 Automobile - Insurance", C1123="720.3 Automobile - License", C1123="870.4 Rent - Insurance", C1123="870.6 Rent - Property Tax", C1123="870.7 Rent - Homeoffice", C1123="870.9 Rent - Water"),
   0,
   IF(Dashboard!$F$5="Quick",
      IF(OR(C1123="190 Automobile",C1123="200 computer hardware",C1123="210 Computer software",C1123="220 Quickbooks software",C1123="230 Office equipment",C1123="240 Office furniture"),
         E1123-(E1123/(1+Dashboard!$F$4)),
         0
      ),
      IF(C1123="750 Business promotion",
         E1123-(E1123/(1+4.793/100)),
         E1123-(E1123/(1+Dashboard!$F$4))
      )
   )
)</f>
        <v>0</v>
      </c>
      <c r="J1123" s="40">
        <f>Bank3[[#This Row],[Money in/ (Money out)]]-Bank3[[#This Row],[GST/HST]]</f>
        <v>0</v>
      </c>
      <c r="L1123" s="37">
        <f t="shared" si="35"/>
        <v>0</v>
      </c>
    </row>
    <row r="1124" spans="4:12" x14ac:dyDescent="0.2">
      <c r="D1124" s="416">
        <f>_xlfn.XLOOKUP(C:C,Table1[for Import to Bank Register dropdown],Table1[for Pivot],0,0,1)</f>
        <v>0</v>
      </c>
      <c r="E1124" s="422"/>
      <c r="F1124" s="160">
        <f t="shared" si="34"/>
        <v>3333333</v>
      </c>
      <c r="G1124" s="394">
        <f>G1123+Bank3[[#This Row],[Money in/ (Money out)]]</f>
        <v>0</v>
      </c>
      <c r="I1124" s="395">
        <f>IF(OR(C1124="150 Directors advances", C1124="120 accounts receivable", C1124="720.2 Automobile - Insurance", C1124="720.3 Automobile - License", C1124="870.4 Rent - Insurance", C1124="870.6 Rent - Property Tax", C1124="870.7 Rent - Homeoffice", C1124="870.9 Rent - Water"),
   0,
   IF(Dashboard!$F$5="Quick",
      IF(OR(C1124="190 Automobile",C1124="200 computer hardware",C1124="210 Computer software",C1124="220 Quickbooks software",C1124="230 Office equipment",C1124="240 Office furniture"),
         E1124-(E1124/(1+Dashboard!$F$4)),
         0
      ),
      IF(C1124="750 Business promotion",
         E1124-(E1124/(1+4.793/100)),
         E1124-(E1124/(1+Dashboard!$F$4))
      )
   )
)</f>
        <v>0</v>
      </c>
      <c r="J1124" s="40">
        <f>Bank3[[#This Row],[Money in/ (Money out)]]-Bank3[[#This Row],[GST/HST]]</f>
        <v>0</v>
      </c>
      <c r="L1124" s="37">
        <f t="shared" si="35"/>
        <v>0</v>
      </c>
    </row>
    <row r="1125" spans="4:12" x14ac:dyDescent="0.2">
      <c r="D1125" s="416">
        <f>_xlfn.XLOOKUP(C:C,Table1[for Import to Bank Register dropdown],Table1[for Pivot],0,0,1)</f>
        <v>0</v>
      </c>
      <c r="E1125" s="422"/>
      <c r="F1125" s="160">
        <f t="shared" si="34"/>
        <v>3333333</v>
      </c>
      <c r="G1125" s="394">
        <f>G1124+Bank3[[#This Row],[Money in/ (Money out)]]</f>
        <v>0</v>
      </c>
      <c r="I1125" s="395">
        <f>IF(OR(C1125="150 Directors advances", C1125="120 accounts receivable", C1125="720.2 Automobile - Insurance", C1125="720.3 Automobile - License", C1125="870.4 Rent - Insurance", C1125="870.6 Rent - Property Tax", C1125="870.7 Rent - Homeoffice", C1125="870.9 Rent - Water"),
   0,
   IF(Dashboard!$F$5="Quick",
      IF(OR(C1125="190 Automobile",C1125="200 computer hardware",C1125="210 Computer software",C1125="220 Quickbooks software",C1125="230 Office equipment",C1125="240 Office furniture"),
         E1125-(E1125/(1+Dashboard!$F$4)),
         0
      ),
      IF(C1125="750 Business promotion",
         E1125-(E1125/(1+4.793/100)),
         E1125-(E1125/(1+Dashboard!$F$4))
      )
   )
)</f>
        <v>0</v>
      </c>
      <c r="J1125" s="40">
        <f>Bank3[[#This Row],[Money in/ (Money out)]]-Bank3[[#This Row],[GST/HST]]</f>
        <v>0</v>
      </c>
      <c r="L1125" s="37">
        <f t="shared" si="35"/>
        <v>0</v>
      </c>
    </row>
    <row r="1126" spans="4:12" x14ac:dyDescent="0.2">
      <c r="D1126" s="416">
        <f>_xlfn.XLOOKUP(C:C,Table1[for Import to Bank Register dropdown],Table1[for Pivot],0,0,1)</f>
        <v>0</v>
      </c>
      <c r="E1126" s="422"/>
      <c r="F1126" s="160">
        <f t="shared" si="34"/>
        <v>3333333</v>
      </c>
      <c r="G1126" s="394">
        <f>G1125+Bank3[[#This Row],[Money in/ (Money out)]]</f>
        <v>0</v>
      </c>
      <c r="I1126" s="395">
        <f>IF(OR(C1126="150 Directors advances", C1126="120 accounts receivable", C1126="720.2 Automobile - Insurance", C1126="720.3 Automobile - License", C1126="870.4 Rent - Insurance", C1126="870.6 Rent - Property Tax", C1126="870.7 Rent - Homeoffice", C1126="870.9 Rent - Water"),
   0,
   IF(Dashboard!$F$5="Quick",
      IF(OR(C1126="190 Automobile",C1126="200 computer hardware",C1126="210 Computer software",C1126="220 Quickbooks software",C1126="230 Office equipment",C1126="240 Office furniture"),
         E1126-(E1126/(1+Dashboard!$F$4)),
         0
      ),
      IF(C1126="750 Business promotion",
         E1126-(E1126/(1+4.793/100)),
         E1126-(E1126/(1+Dashboard!$F$4))
      )
   )
)</f>
        <v>0</v>
      </c>
      <c r="J1126" s="40">
        <f>Bank3[[#This Row],[Money in/ (Money out)]]-Bank3[[#This Row],[GST/HST]]</f>
        <v>0</v>
      </c>
      <c r="L1126" s="37">
        <f t="shared" si="35"/>
        <v>0</v>
      </c>
    </row>
    <row r="1127" spans="4:12" x14ac:dyDescent="0.2">
      <c r="D1127" s="416">
        <f>_xlfn.XLOOKUP(C:C,Table1[for Import to Bank Register dropdown],Table1[for Pivot],0,0,1)</f>
        <v>0</v>
      </c>
      <c r="E1127" s="422"/>
      <c r="F1127" s="160">
        <f t="shared" si="34"/>
        <v>3333333</v>
      </c>
      <c r="G1127" s="394">
        <f>G1126+Bank3[[#This Row],[Money in/ (Money out)]]</f>
        <v>0</v>
      </c>
      <c r="I1127" s="395">
        <f>IF(OR(C1127="150 Directors advances", C1127="120 accounts receivable", C1127="720.2 Automobile - Insurance", C1127="720.3 Automobile - License", C1127="870.4 Rent - Insurance", C1127="870.6 Rent - Property Tax", C1127="870.7 Rent - Homeoffice", C1127="870.9 Rent - Water"),
   0,
   IF(Dashboard!$F$5="Quick",
      IF(OR(C1127="190 Automobile",C1127="200 computer hardware",C1127="210 Computer software",C1127="220 Quickbooks software",C1127="230 Office equipment",C1127="240 Office furniture"),
         E1127-(E1127/(1+Dashboard!$F$4)),
         0
      ),
      IF(C1127="750 Business promotion",
         E1127-(E1127/(1+4.793/100)),
         E1127-(E1127/(1+Dashboard!$F$4))
      )
   )
)</f>
        <v>0</v>
      </c>
      <c r="J1127" s="40">
        <f>Bank3[[#This Row],[Money in/ (Money out)]]-Bank3[[#This Row],[GST/HST]]</f>
        <v>0</v>
      </c>
      <c r="L1127" s="37">
        <f t="shared" si="35"/>
        <v>0</v>
      </c>
    </row>
    <row r="1128" spans="4:12" x14ac:dyDescent="0.2">
      <c r="D1128" s="416">
        <f>_xlfn.XLOOKUP(C:C,Table1[for Import to Bank Register dropdown],Table1[for Pivot],0,0,1)</f>
        <v>0</v>
      </c>
      <c r="E1128" s="422"/>
      <c r="F1128" s="160">
        <f t="shared" si="34"/>
        <v>3333333</v>
      </c>
      <c r="G1128" s="394">
        <f>G1127+Bank3[[#This Row],[Money in/ (Money out)]]</f>
        <v>0</v>
      </c>
      <c r="I1128" s="395">
        <f>IF(OR(C1128="150 Directors advances", C1128="120 accounts receivable", C1128="720.2 Automobile - Insurance", C1128="720.3 Automobile - License", C1128="870.4 Rent - Insurance", C1128="870.6 Rent - Property Tax", C1128="870.7 Rent - Homeoffice", C1128="870.9 Rent - Water"),
   0,
   IF(Dashboard!$F$5="Quick",
      IF(OR(C1128="190 Automobile",C1128="200 computer hardware",C1128="210 Computer software",C1128="220 Quickbooks software",C1128="230 Office equipment",C1128="240 Office furniture"),
         E1128-(E1128/(1+Dashboard!$F$4)),
         0
      ),
      IF(C1128="750 Business promotion",
         E1128-(E1128/(1+4.793/100)),
         E1128-(E1128/(1+Dashboard!$F$4))
      )
   )
)</f>
        <v>0</v>
      </c>
      <c r="J1128" s="40">
        <f>Bank3[[#This Row],[Money in/ (Money out)]]-Bank3[[#This Row],[GST/HST]]</f>
        <v>0</v>
      </c>
      <c r="L1128" s="37">
        <f t="shared" si="35"/>
        <v>0</v>
      </c>
    </row>
    <row r="1129" spans="4:12" x14ac:dyDescent="0.2">
      <c r="D1129" s="416">
        <f>_xlfn.XLOOKUP(C:C,Table1[for Import to Bank Register dropdown],Table1[for Pivot],0,0,1)</f>
        <v>0</v>
      </c>
      <c r="E1129" s="422"/>
      <c r="F1129" s="160">
        <f t="shared" si="34"/>
        <v>3333333</v>
      </c>
      <c r="G1129" s="394">
        <f>G1128+Bank3[[#This Row],[Money in/ (Money out)]]</f>
        <v>0</v>
      </c>
      <c r="I1129" s="395">
        <f>IF(OR(C1129="150 Directors advances", C1129="120 accounts receivable", C1129="720.2 Automobile - Insurance", C1129="720.3 Automobile - License", C1129="870.4 Rent - Insurance", C1129="870.6 Rent - Property Tax", C1129="870.7 Rent - Homeoffice", C1129="870.9 Rent - Water"),
   0,
   IF(Dashboard!$F$5="Quick",
      IF(OR(C1129="190 Automobile",C1129="200 computer hardware",C1129="210 Computer software",C1129="220 Quickbooks software",C1129="230 Office equipment",C1129="240 Office furniture"),
         E1129-(E1129/(1+Dashboard!$F$4)),
         0
      ),
      IF(C1129="750 Business promotion",
         E1129-(E1129/(1+4.793/100)),
         E1129-(E1129/(1+Dashboard!$F$4))
      )
   )
)</f>
        <v>0</v>
      </c>
      <c r="J1129" s="40">
        <f>Bank3[[#This Row],[Money in/ (Money out)]]-Bank3[[#This Row],[GST/HST]]</f>
        <v>0</v>
      </c>
      <c r="L1129" s="37">
        <f t="shared" si="35"/>
        <v>0</v>
      </c>
    </row>
    <row r="1130" spans="4:12" x14ac:dyDescent="0.2">
      <c r="D1130" s="416">
        <f>_xlfn.XLOOKUP(C:C,Table1[for Import to Bank Register dropdown],Table1[for Pivot],0,0,1)</f>
        <v>0</v>
      </c>
      <c r="E1130" s="422"/>
      <c r="F1130" s="160">
        <f t="shared" si="34"/>
        <v>3333333</v>
      </c>
      <c r="G1130" s="394">
        <f>G1129+Bank3[[#This Row],[Money in/ (Money out)]]</f>
        <v>0</v>
      </c>
      <c r="I1130" s="395">
        <f>IF(OR(C1130="150 Directors advances", C1130="120 accounts receivable", C1130="720.2 Automobile - Insurance", C1130="720.3 Automobile - License", C1130="870.4 Rent - Insurance", C1130="870.6 Rent - Property Tax", C1130="870.7 Rent - Homeoffice", C1130="870.9 Rent - Water"),
   0,
   IF(Dashboard!$F$5="Quick",
      IF(OR(C1130="190 Automobile",C1130="200 computer hardware",C1130="210 Computer software",C1130="220 Quickbooks software",C1130="230 Office equipment",C1130="240 Office furniture"),
         E1130-(E1130/(1+Dashboard!$F$4)),
         0
      ),
      IF(C1130="750 Business promotion",
         E1130-(E1130/(1+4.793/100)),
         E1130-(E1130/(1+Dashboard!$F$4))
      )
   )
)</f>
        <v>0</v>
      </c>
      <c r="J1130" s="40">
        <f>Bank3[[#This Row],[Money in/ (Money out)]]-Bank3[[#This Row],[GST/HST]]</f>
        <v>0</v>
      </c>
      <c r="L1130" s="37">
        <f t="shared" si="35"/>
        <v>0</v>
      </c>
    </row>
    <row r="1131" spans="4:12" x14ac:dyDescent="0.2">
      <c r="D1131" s="416">
        <f>_xlfn.XLOOKUP(C:C,Table1[for Import to Bank Register dropdown],Table1[for Pivot],0,0,1)</f>
        <v>0</v>
      </c>
      <c r="E1131" s="422"/>
      <c r="F1131" s="160">
        <f t="shared" si="34"/>
        <v>3333333</v>
      </c>
      <c r="G1131" s="394">
        <f>G1130+Bank3[[#This Row],[Money in/ (Money out)]]</f>
        <v>0</v>
      </c>
      <c r="I1131" s="395">
        <f>IF(OR(C1131="150 Directors advances", C1131="120 accounts receivable", C1131="720.2 Automobile - Insurance", C1131="720.3 Automobile - License", C1131="870.4 Rent - Insurance", C1131="870.6 Rent - Property Tax", C1131="870.7 Rent - Homeoffice", C1131="870.9 Rent - Water"),
   0,
   IF(Dashboard!$F$5="Quick",
      IF(OR(C1131="190 Automobile",C1131="200 computer hardware",C1131="210 Computer software",C1131="220 Quickbooks software",C1131="230 Office equipment",C1131="240 Office furniture"),
         E1131-(E1131/(1+Dashboard!$F$4)),
         0
      ),
      IF(C1131="750 Business promotion",
         E1131-(E1131/(1+4.793/100)),
         E1131-(E1131/(1+Dashboard!$F$4))
      )
   )
)</f>
        <v>0</v>
      </c>
      <c r="J1131" s="40">
        <f>Bank3[[#This Row],[Money in/ (Money out)]]-Bank3[[#This Row],[GST/HST]]</f>
        <v>0</v>
      </c>
      <c r="L1131" s="37">
        <f t="shared" si="35"/>
        <v>0</v>
      </c>
    </row>
    <row r="1132" spans="4:12" x14ac:dyDescent="0.2">
      <c r="D1132" s="416">
        <f>_xlfn.XLOOKUP(C:C,Table1[for Import to Bank Register dropdown],Table1[for Pivot],0,0,1)</f>
        <v>0</v>
      </c>
      <c r="E1132" s="422"/>
      <c r="F1132" s="160">
        <f t="shared" si="34"/>
        <v>3333333</v>
      </c>
      <c r="G1132" s="394">
        <f>G1131+Bank3[[#This Row],[Money in/ (Money out)]]</f>
        <v>0</v>
      </c>
      <c r="I1132" s="395">
        <f>IF(OR(C1132="150 Directors advances", C1132="120 accounts receivable", C1132="720.2 Automobile - Insurance", C1132="720.3 Automobile - License", C1132="870.4 Rent - Insurance", C1132="870.6 Rent - Property Tax", C1132="870.7 Rent - Homeoffice", C1132="870.9 Rent - Water"),
   0,
   IF(Dashboard!$F$5="Quick",
      IF(OR(C1132="190 Automobile",C1132="200 computer hardware",C1132="210 Computer software",C1132="220 Quickbooks software",C1132="230 Office equipment",C1132="240 Office furniture"),
         E1132-(E1132/(1+Dashboard!$F$4)),
         0
      ),
      IF(C1132="750 Business promotion",
         E1132-(E1132/(1+4.793/100)),
         E1132-(E1132/(1+Dashboard!$F$4))
      )
   )
)</f>
        <v>0</v>
      </c>
      <c r="J1132" s="40">
        <f>Bank3[[#This Row],[Money in/ (Money out)]]-Bank3[[#This Row],[GST/HST]]</f>
        <v>0</v>
      </c>
      <c r="L1132" s="37">
        <f t="shared" si="35"/>
        <v>0</v>
      </c>
    </row>
    <row r="1133" spans="4:12" x14ac:dyDescent="0.2">
      <c r="D1133" s="416">
        <f>_xlfn.XLOOKUP(C:C,Table1[for Import to Bank Register dropdown],Table1[for Pivot],0,0,1)</f>
        <v>0</v>
      </c>
      <c r="E1133" s="422"/>
      <c r="F1133" s="160">
        <f t="shared" si="34"/>
        <v>3333333</v>
      </c>
      <c r="G1133" s="394">
        <f>G1132+Bank3[[#This Row],[Money in/ (Money out)]]</f>
        <v>0</v>
      </c>
      <c r="I1133" s="395">
        <f>IF(OR(C1133="150 Directors advances", C1133="120 accounts receivable", C1133="720.2 Automobile - Insurance", C1133="720.3 Automobile - License", C1133="870.4 Rent - Insurance", C1133="870.6 Rent - Property Tax", C1133="870.7 Rent - Homeoffice", C1133="870.9 Rent - Water"),
   0,
   IF(Dashboard!$F$5="Quick",
      IF(OR(C1133="190 Automobile",C1133="200 computer hardware",C1133="210 Computer software",C1133="220 Quickbooks software",C1133="230 Office equipment",C1133="240 Office furniture"),
         E1133-(E1133/(1+Dashboard!$F$4)),
         0
      ),
      IF(C1133="750 Business promotion",
         E1133-(E1133/(1+4.793/100)),
         E1133-(E1133/(1+Dashboard!$F$4))
      )
   )
)</f>
        <v>0</v>
      </c>
      <c r="J1133" s="40">
        <f>Bank3[[#This Row],[Money in/ (Money out)]]-Bank3[[#This Row],[GST/HST]]</f>
        <v>0</v>
      </c>
      <c r="L1133" s="37">
        <f t="shared" si="35"/>
        <v>0</v>
      </c>
    </row>
    <row r="1134" spans="4:12" x14ac:dyDescent="0.2">
      <c r="D1134" s="416">
        <f>_xlfn.XLOOKUP(C:C,Table1[for Import to Bank Register dropdown],Table1[for Pivot],0,0,1)</f>
        <v>0</v>
      </c>
      <c r="E1134" s="422"/>
      <c r="F1134" s="160">
        <f t="shared" si="34"/>
        <v>3333333</v>
      </c>
      <c r="G1134" s="394">
        <f>G1133+Bank3[[#This Row],[Money in/ (Money out)]]</f>
        <v>0</v>
      </c>
      <c r="I1134" s="395">
        <f>IF(OR(C1134="150 Directors advances", C1134="120 accounts receivable", C1134="720.2 Automobile - Insurance", C1134="720.3 Automobile - License", C1134="870.4 Rent - Insurance", C1134="870.6 Rent - Property Tax", C1134="870.7 Rent - Homeoffice", C1134="870.9 Rent - Water"),
   0,
   IF(Dashboard!$F$5="Quick",
      IF(OR(C1134="190 Automobile",C1134="200 computer hardware",C1134="210 Computer software",C1134="220 Quickbooks software",C1134="230 Office equipment",C1134="240 Office furniture"),
         E1134-(E1134/(1+Dashboard!$F$4)),
         0
      ),
      IF(C1134="750 Business promotion",
         E1134-(E1134/(1+4.793/100)),
         E1134-(E1134/(1+Dashboard!$F$4))
      )
   )
)</f>
        <v>0</v>
      </c>
      <c r="J1134" s="40">
        <f>Bank3[[#This Row],[Money in/ (Money out)]]-Bank3[[#This Row],[GST/HST]]</f>
        <v>0</v>
      </c>
      <c r="L1134" s="37">
        <f t="shared" si="35"/>
        <v>0</v>
      </c>
    </row>
    <row r="1135" spans="4:12" x14ac:dyDescent="0.2">
      <c r="D1135" s="416">
        <f>_xlfn.XLOOKUP(C:C,Table1[for Import to Bank Register dropdown],Table1[for Pivot],0,0,1)</f>
        <v>0</v>
      </c>
      <c r="E1135" s="422"/>
      <c r="F1135" s="160">
        <f t="shared" si="34"/>
        <v>3333333</v>
      </c>
      <c r="G1135" s="394">
        <f>G1134+Bank3[[#This Row],[Money in/ (Money out)]]</f>
        <v>0</v>
      </c>
      <c r="I1135" s="395">
        <f>IF(OR(C1135="150 Directors advances", C1135="120 accounts receivable", C1135="720.2 Automobile - Insurance", C1135="720.3 Automobile - License", C1135="870.4 Rent - Insurance", C1135="870.6 Rent - Property Tax", C1135="870.7 Rent - Homeoffice", C1135="870.9 Rent - Water"),
   0,
   IF(Dashboard!$F$5="Quick",
      IF(OR(C1135="190 Automobile",C1135="200 computer hardware",C1135="210 Computer software",C1135="220 Quickbooks software",C1135="230 Office equipment",C1135="240 Office furniture"),
         E1135-(E1135/(1+Dashboard!$F$4)),
         0
      ),
      IF(C1135="750 Business promotion",
         E1135-(E1135/(1+4.793/100)),
         E1135-(E1135/(1+Dashboard!$F$4))
      )
   )
)</f>
        <v>0</v>
      </c>
      <c r="J1135" s="40">
        <f>Bank3[[#This Row],[Money in/ (Money out)]]-Bank3[[#This Row],[GST/HST]]</f>
        <v>0</v>
      </c>
      <c r="L1135" s="37">
        <f t="shared" si="35"/>
        <v>0</v>
      </c>
    </row>
    <row r="1136" spans="4:12" x14ac:dyDescent="0.2">
      <c r="D1136" s="416">
        <f>_xlfn.XLOOKUP(C:C,Table1[for Import to Bank Register dropdown],Table1[for Pivot],0,0,1)</f>
        <v>0</v>
      </c>
      <c r="E1136" s="422"/>
      <c r="F1136" s="160">
        <f t="shared" si="34"/>
        <v>3333333</v>
      </c>
      <c r="G1136" s="394">
        <f>G1135+Bank3[[#This Row],[Money in/ (Money out)]]</f>
        <v>0</v>
      </c>
      <c r="I1136" s="395">
        <f>IF(OR(C1136="150 Directors advances", C1136="120 accounts receivable", C1136="720.2 Automobile - Insurance", C1136="720.3 Automobile - License", C1136="870.4 Rent - Insurance", C1136="870.6 Rent - Property Tax", C1136="870.7 Rent - Homeoffice", C1136="870.9 Rent - Water"),
   0,
   IF(Dashboard!$F$5="Quick",
      IF(OR(C1136="190 Automobile",C1136="200 computer hardware",C1136="210 Computer software",C1136="220 Quickbooks software",C1136="230 Office equipment",C1136="240 Office furniture"),
         E1136-(E1136/(1+Dashboard!$F$4)),
         0
      ),
      IF(C1136="750 Business promotion",
         E1136-(E1136/(1+4.793/100)),
         E1136-(E1136/(1+Dashboard!$F$4))
      )
   )
)</f>
        <v>0</v>
      </c>
      <c r="J1136" s="40">
        <f>Bank3[[#This Row],[Money in/ (Money out)]]-Bank3[[#This Row],[GST/HST]]</f>
        <v>0</v>
      </c>
      <c r="L1136" s="37">
        <f t="shared" si="35"/>
        <v>0</v>
      </c>
    </row>
    <row r="1137" spans="4:12" x14ac:dyDescent="0.2">
      <c r="D1137" s="416">
        <f>_xlfn.XLOOKUP(C:C,Table1[for Import to Bank Register dropdown],Table1[for Pivot],0,0,1)</f>
        <v>0</v>
      </c>
      <c r="E1137" s="422"/>
      <c r="F1137" s="160">
        <f t="shared" si="34"/>
        <v>3333333</v>
      </c>
      <c r="G1137" s="394">
        <f>G1136+Bank3[[#This Row],[Money in/ (Money out)]]</f>
        <v>0</v>
      </c>
      <c r="I1137" s="395">
        <f>IF(OR(C1137="150 Directors advances", C1137="120 accounts receivable", C1137="720.2 Automobile - Insurance", C1137="720.3 Automobile - License", C1137="870.4 Rent - Insurance", C1137="870.6 Rent - Property Tax", C1137="870.7 Rent - Homeoffice", C1137="870.9 Rent - Water"),
   0,
   IF(Dashboard!$F$5="Quick",
      IF(OR(C1137="190 Automobile",C1137="200 computer hardware",C1137="210 Computer software",C1137="220 Quickbooks software",C1137="230 Office equipment",C1137="240 Office furniture"),
         E1137-(E1137/(1+Dashboard!$F$4)),
         0
      ),
      IF(C1137="750 Business promotion",
         E1137-(E1137/(1+4.793/100)),
         E1137-(E1137/(1+Dashboard!$F$4))
      )
   )
)</f>
        <v>0</v>
      </c>
      <c r="J1137" s="40">
        <f>Bank3[[#This Row],[Money in/ (Money out)]]-Bank3[[#This Row],[GST/HST]]</f>
        <v>0</v>
      </c>
      <c r="L1137" s="37">
        <f t="shared" si="35"/>
        <v>0</v>
      </c>
    </row>
    <row r="1138" spans="4:12" x14ac:dyDescent="0.2">
      <c r="D1138" s="416">
        <f>_xlfn.XLOOKUP(C:C,Table1[for Import to Bank Register dropdown],Table1[for Pivot],0,0,1)</f>
        <v>0</v>
      </c>
      <c r="E1138" s="422"/>
      <c r="F1138" s="160">
        <f t="shared" si="34"/>
        <v>3333333</v>
      </c>
      <c r="G1138" s="394">
        <f>G1137+Bank3[[#This Row],[Money in/ (Money out)]]</f>
        <v>0</v>
      </c>
      <c r="I1138" s="395">
        <f>IF(OR(C1138="150 Directors advances", C1138="120 accounts receivable", C1138="720.2 Automobile - Insurance", C1138="720.3 Automobile - License", C1138="870.4 Rent - Insurance", C1138="870.6 Rent - Property Tax", C1138="870.7 Rent - Homeoffice", C1138="870.9 Rent - Water"),
   0,
   IF(Dashboard!$F$5="Quick",
      IF(OR(C1138="190 Automobile",C1138="200 computer hardware",C1138="210 Computer software",C1138="220 Quickbooks software",C1138="230 Office equipment",C1138="240 Office furniture"),
         E1138-(E1138/(1+Dashboard!$F$4)),
         0
      ),
      IF(C1138="750 Business promotion",
         E1138-(E1138/(1+4.793/100)),
         E1138-(E1138/(1+Dashboard!$F$4))
      )
   )
)</f>
        <v>0</v>
      </c>
      <c r="J1138" s="40">
        <f>Bank3[[#This Row],[Money in/ (Money out)]]-Bank3[[#This Row],[GST/HST]]</f>
        <v>0</v>
      </c>
      <c r="L1138" s="37">
        <f t="shared" si="35"/>
        <v>0</v>
      </c>
    </row>
    <row r="1139" spans="4:12" x14ac:dyDescent="0.2">
      <c r="D1139" s="416">
        <f>_xlfn.XLOOKUP(C:C,Table1[for Import to Bank Register dropdown],Table1[for Pivot],0,0,1)</f>
        <v>0</v>
      </c>
      <c r="E1139" s="422"/>
      <c r="F1139" s="160">
        <f t="shared" si="34"/>
        <v>3333333</v>
      </c>
      <c r="G1139" s="394">
        <f>G1138+Bank3[[#This Row],[Money in/ (Money out)]]</f>
        <v>0</v>
      </c>
      <c r="I1139" s="395">
        <f>IF(OR(C1139="150 Directors advances", C1139="120 accounts receivable", C1139="720.2 Automobile - Insurance", C1139="720.3 Automobile - License", C1139="870.4 Rent - Insurance", C1139="870.6 Rent - Property Tax", C1139="870.7 Rent - Homeoffice", C1139="870.9 Rent - Water"),
   0,
   IF(Dashboard!$F$5="Quick",
      IF(OR(C1139="190 Automobile",C1139="200 computer hardware",C1139="210 Computer software",C1139="220 Quickbooks software",C1139="230 Office equipment",C1139="240 Office furniture"),
         E1139-(E1139/(1+Dashboard!$F$4)),
         0
      ),
      IF(C1139="750 Business promotion",
         E1139-(E1139/(1+4.793/100)),
         E1139-(E1139/(1+Dashboard!$F$4))
      )
   )
)</f>
        <v>0</v>
      </c>
      <c r="J1139" s="40">
        <f>Bank3[[#This Row],[Money in/ (Money out)]]-Bank3[[#This Row],[GST/HST]]</f>
        <v>0</v>
      </c>
      <c r="L1139" s="37">
        <f t="shared" si="35"/>
        <v>0</v>
      </c>
    </row>
    <row r="1140" spans="4:12" x14ac:dyDescent="0.2">
      <c r="D1140" s="416">
        <f>_xlfn.XLOOKUP(C:C,Table1[for Import to Bank Register dropdown],Table1[for Pivot],0,0,1)</f>
        <v>0</v>
      </c>
      <c r="E1140" s="422"/>
      <c r="F1140" s="160">
        <f t="shared" si="34"/>
        <v>3333333</v>
      </c>
      <c r="G1140" s="394">
        <f>G1139+Bank3[[#This Row],[Money in/ (Money out)]]</f>
        <v>0</v>
      </c>
      <c r="I1140" s="395">
        <f>IF(OR(C1140="150 Directors advances", C1140="120 accounts receivable", C1140="720.2 Automobile - Insurance", C1140="720.3 Automobile - License", C1140="870.4 Rent - Insurance", C1140="870.6 Rent - Property Tax", C1140="870.7 Rent - Homeoffice", C1140="870.9 Rent - Water"),
   0,
   IF(Dashboard!$F$5="Quick",
      IF(OR(C1140="190 Automobile",C1140="200 computer hardware",C1140="210 Computer software",C1140="220 Quickbooks software",C1140="230 Office equipment",C1140="240 Office furniture"),
         E1140-(E1140/(1+Dashboard!$F$4)),
         0
      ),
      IF(C1140="750 Business promotion",
         E1140-(E1140/(1+4.793/100)),
         E1140-(E1140/(1+Dashboard!$F$4))
      )
   )
)</f>
        <v>0</v>
      </c>
      <c r="J1140" s="40">
        <f>Bank3[[#This Row],[Money in/ (Money out)]]-Bank3[[#This Row],[GST/HST]]</f>
        <v>0</v>
      </c>
      <c r="L1140" s="37">
        <f t="shared" si="35"/>
        <v>0</v>
      </c>
    </row>
    <row r="1141" spans="4:12" x14ac:dyDescent="0.2">
      <c r="D1141" s="416">
        <f>_xlfn.XLOOKUP(C:C,Table1[for Import to Bank Register dropdown],Table1[for Pivot],0,0,1)</f>
        <v>0</v>
      </c>
      <c r="E1141" s="422"/>
      <c r="F1141" s="160">
        <f t="shared" si="34"/>
        <v>3333333</v>
      </c>
      <c r="G1141" s="394">
        <f>G1140+Bank3[[#This Row],[Money in/ (Money out)]]</f>
        <v>0</v>
      </c>
      <c r="I1141" s="395">
        <f>IF(OR(C1141="150 Directors advances", C1141="120 accounts receivable", C1141="720.2 Automobile - Insurance", C1141="720.3 Automobile - License", C1141="870.4 Rent - Insurance", C1141="870.6 Rent - Property Tax", C1141="870.7 Rent - Homeoffice", C1141="870.9 Rent - Water"),
   0,
   IF(Dashboard!$F$5="Quick",
      IF(OR(C1141="190 Automobile",C1141="200 computer hardware",C1141="210 Computer software",C1141="220 Quickbooks software",C1141="230 Office equipment",C1141="240 Office furniture"),
         E1141-(E1141/(1+Dashboard!$F$4)),
         0
      ),
      IF(C1141="750 Business promotion",
         E1141-(E1141/(1+4.793/100)),
         E1141-(E1141/(1+Dashboard!$F$4))
      )
   )
)</f>
        <v>0</v>
      </c>
      <c r="J1141" s="40">
        <f>Bank3[[#This Row],[Money in/ (Money out)]]-Bank3[[#This Row],[GST/HST]]</f>
        <v>0</v>
      </c>
      <c r="L1141" s="37">
        <f t="shared" si="35"/>
        <v>0</v>
      </c>
    </row>
    <row r="1142" spans="4:12" x14ac:dyDescent="0.2">
      <c r="D1142" s="416">
        <f>_xlfn.XLOOKUP(C:C,Table1[for Import to Bank Register dropdown],Table1[for Pivot],0,0,1)</f>
        <v>0</v>
      </c>
      <c r="E1142" s="422"/>
      <c r="F1142" s="160">
        <f t="shared" si="34"/>
        <v>3333333</v>
      </c>
      <c r="G1142" s="394">
        <f>G1141+Bank3[[#This Row],[Money in/ (Money out)]]</f>
        <v>0</v>
      </c>
      <c r="I1142" s="395">
        <f>IF(OR(C1142="150 Directors advances", C1142="120 accounts receivable", C1142="720.2 Automobile - Insurance", C1142="720.3 Automobile - License", C1142="870.4 Rent - Insurance", C1142="870.6 Rent - Property Tax", C1142="870.7 Rent - Homeoffice", C1142="870.9 Rent - Water"),
   0,
   IF(Dashboard!$F$5="Quick",
      IF(OR(C1142="190 Automobile",C1142="200 computer hardware",C1142="210 Computer software",C1142="220 Quickbooks software",C1142="230 Office equipment",C1142="240 Office furniture"),
         E1142-(E1142/(1+Dashboard!$F$4)),
         0
      ),
      IF(C1142="750 Business promotion",
         E1142-(E1142/(1+4.793/100)),
         E1142-(E1142/(1+Dashboard!$F$4))
      )
   )
)</f>
        <v>0</v>
      </c>
      <c r="J1142" s="40">
        <f>Bank3[[#This Row],[Money in/ (Money out)]]-Bank3[[#This Row],[GST/HST]]</f>
        <v>0</v>
      </c>
      <c r="L1142" s="37">
        <f t="shared" si="35"/>
        <v>0</v>
      </c>
    </row>
    <row r="1143" spans="4:12" x14ac:dyDescent="0.2">
      <c r="D1143" s="416">
        <f>_xlfn.XLOOKUP(C:C,Table1[for Import to Bank Register dropdown],Table1[for Pivot],0,0,1)</f>
        <v>0</v>
      </c>
      <c r="E1143" s="422"/>
      <c r="F1143" s="160">
        <f t="shared" si="34"/>
        <v>3333333</v>
      </c>
      <c r="G1143" s="394">
        <f>G1142+Bank3[[#This Row],[Money in/ (Money out)]]</f>
        <v>0</v>
      </c>
      <c r="I1143" s="395">
        <f>IF(OR(C1143="150 Directors advances", C1143="120 accounts receivable", C1143="720.2 Automobile - Insurance", C1143="720.3 Automobile - License", C1143="870.4 Rent - Insurance", C1143="870.6 Rent - Property Tax", C1143="870.7 Rent - Homeoffice", C1143="870.9 Rent - Water"),
   0,
   IF(Dashboard!$F$5="Quick",
      IF(OR(C1143="190 Automobile",C1143="200 computer hardware",C1143="210 Computer software",C1143="220 Quickbooks software",C1143="230 Office equipment",C1143="240 Office furniture"),
         E1143-(E1143/(1+Dashboard!$F$4)),
         0
      ),
      IF(C1143="750 Business promotion",
         E1143-(E1143/(1+4.793/100)),
         E1143-(E1143/(1+Dashboard!$F$4))
      )
   )
)</f>
        <v>0</v>
      </c>
      <c r="J1143" s="40">
        <f>Bank3[[#This Row],[Money in/ (Money out)]]-Bank3[[#This Row],[GST/HST]]</f>
        <v>0</v>
      </c>
      <c r="L1143" s="37">
        <f t="shared" si="35"/>
        <v>0</v>
      </c>
    </row>
    <row r="1144" spans="4:12" x14ac:dyDescent="0.2">
      <c r="D1144" s="416">
        <f>_xlfn.XLOOKUP(C:C,Table1[for Import to Bank Register dropdown],Table1[for Pivot],0,0,1)</f>
        <v>0</v>
      </c>
      <c r="E1144" s="422"/>
      <c r="F1144" s="160">
        <f t="shared" si="34"/>
        <v>3333333</v>
      </c>
      <c r="G1144" s="394">
        <f>G1143+Bank3[[#This Row],[Money in/ (Money out)]]</f>
        <v>0</v>
      </c>
      <c r="I1144" s="395">
        <f>IF(OR(C1144="150 Directors advances", C1144="120 accounts receivable", C1144="720.2 Automobile - Insurance", C1144="720.3 Automobile - License", C1144="870.4 Rent - Insurance", C1144="870.6 Rent - Property Tax", C1144="870.7 Rent - Homeoffice", C1144="870.9 Rent - Water"),
   0,
   IF(Dashboard!$F$5="Quick",
      IF(OR(C1144="190 Automobile",C1144="200 computer hardware",C1144="210 Computer software",C1144="220 Quickbooks software",C1144="230 Office equipment",C1144="240 Office furniture"),
         E1144-(E1144/(1+Dashboard!$F$4)),
         0
      ),
      IF(C1144="750 Business promotion",
         E1144-(E1144/(1+4.793/100)),
         E1144-(E1144/(1+Dashboard!$F$4))
      )
   )
)</f>
        <v>0</v>
      </c>
      <c r="J1144" s="40">
        <f>Bank3[[#This Row],[Money in/ (Money out)]]-Bank3[[#This Row],[GST/HST]]</f>
        <v>0</v>
      </c>
      <c r="L1144" s="37">
        <f t="shared" si="35"/>
        <v>0</v>
      </c>
    </row>
    <row r="1145" spans="4:12" x14ac:dyDescent="0.2">
      <c r="D1145" s="416">
        <f>_xlfn.XLOOKUP(C:C,Table1[for Import to Bank Register dropdown],Table1[for Pivot],0,0,1)</f>
        <v>0</v>
      </c>
      <c r="E1145" s="422"/>
      <c r="F1145" s="160">
        <f t="shared" si="34"/>
        <v>3333333</v>
      </c>
      <c r="G1145" s="394">
        <f>G1144+Bank3[[#This Row],[Money in/ (Money out)]]</f>
        <v>0</v>
      </c>
      <c r="I1145" s="395">
        <f>IF(OR(C1145="150 Directors advances", C1145="120 accounts receivable", C1145="720.2 Automobile - Insurance", C1145="720.3 Automobile - License", C1145="870.4 Rent - Insurance", C1145="870.6 Rent - Property Tax", C1145="870.7 Rent - Homeoffice", C1145="870.9 Rent - Water"),
   0,
   IF(Dashboard!$F$5="Quick",
      IF(OR(C1145="190 Automobile",C1145="200 computer hardware",C1145="210 Computer software",C1145="220 Quickbooks software",C1145="230 Office equipment",C1145="240 Office furniture"),
         E1145-(E1145/(1+Dashboard!$F$4)),
         0
      ),
      IF(C1145="750 Business promotion",
         E1145-(E1145/(1+4.793/100)),
         E1145-(E1145/(1+Dashboard!$F$4))
      )
   )
)</f>
        <v>0</v>
      </c>
      <c r="J1145" s="40">
        <f>Bank3[[#This Row],[Money in/ (Money out)]]-Bank3[[#This Row],[GST/HST]]</f>
        <v>0</v>
      </c>
      <c r="L1145" s="37">
        <f t="shared" si="35"/>
        <v>0</v>
      </c>
    </row>
    <row r="1146" spans="4:12" x14ac:dyDescent="0.2">
      <c r="D1146" s="416">
        <f>_xlfn.XLOOKUP(C:C,Table1[for Import to Bank Register dropdown],Table1[for Pivot],0,0,1)</f>
        <v>0</v>
      </c>
      <c r="E1146" s="422"/>
      <c r="F1146" s="160">
        <f t="shared" si="34"/>
        <v>3333333</v>
      </c>
      <c r="G1146" s="394">
        <f>G1145+Bank3[[#This Row],[Money in/ (Money out)]]</f>
        <v>0</v>
      </c>
      <c r="I1146" s="395">
        <f>IF(OR(C1146="150 Directors advances", C1146="120 accounts receivable", C1146="720.2 Automobile - Insurance", C1146="720.3 Automobile - License", C1146="870.4 Rent - Insurance", C1146="870.6 Rent - Property Tax", C1146="870.7 Rent - Homeoffice", C1146="870.9 Rent - Water"),
   0,
   IF(Dashboard!$F$5="Quick",
      IF(OR(C1146="190 Automobile",C1146="200 computer hardware",C1146="210 Computer software",C1146="220 Quickbooks software",C1146="230 Office equipment",C1146="240 Office furniture"),
         E1146-(E1146/(1+Dashboard!$F$4)),
         0
      ),
      IF(C1146="750 Business promotion",
         E1146-(E1146/(1+4.793/100)),
         E1146-(E1146/(1+Dashboard!$F$4))
      )
   )
)</f>
        <v>0</v>
      </c>
      <c r="J1146" s="40">
        <f>Bank3[[#This Row],[Money in/ (Money out)]]-Bank3[[#This Row],[GST/HST]]</f>
        <v>0</v>
      </c>
      <c r="L1146" s="37">
        <f t="shared" si="35"/>
        <v>0</v>
      </c>
    </row>
    <row r="1147" spans="4:12" x14ac:dyDescent="0.2">
      <c r="D1147" s="416">
        <f>_xlfn.XLOOKUP(C:C,Table1[for Import to Bank Register dropdown],Table1[for Pivot],0,0,1)</f>
        <v>0</v>
      </c>
      <c r="E1147" s="422"/>
      <c r="F1147" s="160">
        <f t="shared" si="34"/>
        <v>3333333</v>
      </c>
      <c r="G1147" s="394">
        <f>G1146+Bank3[[#This Row],[Money in/ (Money out)]]</f>
        <v>0</v>
      </c>
      <c r="I1147" s="395">
        <f>IF(OR(C1147="150 Directors advances", C1147="120 accounts receivable", C1147="720.2 Automobile - Insurance", C1147="720.3 Automobile - License", C1147="870.4 Rent - Insurance", C1147="870.6 Rent - Property Tax", C1147="870.7 Rent - Homeoffice", C1147="870.9 Rent - Water"),
   0,
   IF(Dashboard!$F$5="Quick",
      IF(OR(C1147="190 Automobile",C1147="200 computer hardware",C1147="210 Computer software",C1147="220 Quickbooks software",C1147="230 Office equipment",C1147="240 Office furniture"),
         E1147-(E1147/(1+Dashboard!$F$4)),
         0
      ),
      IF(C1147="750 Business promotion",
         E1147-(E1147/(1+4.793/100)),
         E1147-(E1147/(1+Dashboard!$F$4))
      )
   )
)</f>
        <v>0</v>
      </c>
      <c r="J1147" s="40">
        <f>Bank3[[#This Row],[Money in/ (Money out)]]-Bank3[[#This Row],[GST/HST]]</f>
        <v>0</v>
      </c>
      <c r="L1147" s="37">
        <f t="shared" si="35"/>
        <v>0</v>
      </c>
    </row>
    <row r="1148" spans="4:12" x14ac:dyDescent="0.2">
      <c r="D1148" s="416">
        <f>_xlfn.XLOOKUP(C:C,Table1[for Import to Bank Register dropdown],Table1[for Pivot],0,0,1)</f>
        <v>0</v>
      </c>
      <c r="E1148" s="422"/>
      <c r="F1148" s="160">
        <f t="shared" si="34"/>
        <v>3333333</v>
      </c>
      <c r="G1148" s="394">
        <f>G1147+Bank3[[#This Row],[Money in/ (Money out)]]</f>
        <v>0</v>
      </c>
      <c r="I1148" s="395">
        <f>IF(OR(C1148="150 Directors advances", C1148="120 accounts receivable", C1148="720.2 Automobile - Insurance", C1148="720.3 Automobile - License", C1148="870.4 Rent - Insurance", C1148="870.6 Rent - Property Tax", C1148="870.7 Rent - Homeoffice", C1148="870.9 Rent - Water"),
   0,
   IF(Dashboard!$F$5="Quick",
      IF(OR(C1148="190 Automobile",C1148="200 computer hardware",C1148="210 Computer software",C1148="220 Quickbooks software",C1148="230 Office equipment",C1148="240 Office furniture"),
         E1148-(E1148/(1+Dashboard!$F$4)),
         0
      ),
      IF(C1148="750 Business promotion",
         E1148-(E1148/(1+4.793/100)),
         E1148-(E1148/(1+Dashboard!$F$4))
      )
   )
)</f>
        <v>0</v>
      </c>
      <c r="J1148" s="40">
        <f>Bank3[[#This Row],[Money in/ (Money out)]]-Bank3[[#This Row],[GST/HST]]</f>
        <v>0</v>
      </c>
      <c r="L1148" s="37">
        <f t="shared" si="35"/>
        <v>0</v>
      </c>
    </row>
    <row r="1149" spans="4:12" x14ac:dyDescent="0.2">
      <c r="D1149" s="416">
        <f>_xlfn.XLOOKUP(C:C,Table1[for Import to Bank Register dropdown],Table1[for Pivot],0,0,1)</f>
        <v>0</v>
      </c>
      <c r="E1149" s="422"/>
      <c r="F1149" s="160">
        <f t="shared" si="34"/>
        <v>3333333</v>
      </c>
      <c r="G1149" s="394">
        <f>G1148+Bank3[[#This Row],[Money in/ (Money out)]]</f>
        <v>0</v>
      </c>
      <c r="I1149" s="395">
        <f>IF(OR(C1149="150 Directors advances", C1149="120 accounts receivable", C1149="720.2 Automobile - Insurance", C1149="720.3 Automobile - License", C1149="870.4 Rent - Insurance", C1149="870.6 Rent - Property Tax", C1149="870.7 Rent - Homeoffice", C1149="870.9 Rent - Water"),
   0,
   IF(Dashboard!$F$5="Quick",
      IF(OR(C1149="190 Automobile",C1149="200 computer hardware",C1149="210 Computer software",C1149="220 Quickbooks software",C1149="230 Office equipment",C1149="240 Office furniture"),
         E1149-(E1149/(1+Dashboard!$F$4)),
         0
      ),
      IF(C1149="750 Business promotion",
         E1149-(E1149/(1+4.793/100)),
         E1149-(E1149/(1+Dashboard!$F$4))
      )
   )
)</f>
        <v>0</v>
      </c>
      <c r="J1149" s="40">
        <f>Bank3[[#This Row],[Money in/ (Money out)]]-Bank3[[#This Row],[GST/HST]]</f>
        <v>0</v>
      </c>
      <c r="L1149" s="37">
        <f t="shared" si="35"/>
        <v>0</v>
      </c>
    </row>
    <row r="1150" spans="4:12" x14ac:dyDescent="0.2">
      <c r="D1150" s="416">
        <f>_xlfn.XLOOKUP(C:C,Table1[for Import to Bank Register dropdown],Table1[for Pivot],0,0,1)</f>
        <v>0</v>
      </c>
      <c r="E1150" s="422"/>
      <c r="F1150" s="160">
        <f t="shared" si="34"/>
        <v>3333333</v>
      </c>
      <c r="G1150" s="394">
        <f>G1149+Bank3[[#This Row],[Money in/ (Money out)]]</f>
        <v>0</v>
      </c>
      <c r="I1150" s="395">
        <f>IF(OR(C1150="150 Directors advances", C1150="120 accounts receivable", C1150="720.2 Automobile - Insurance", C1150="720.3 Automobile - License", C1150="870.4 Rent - Insurance", C1150="870.6 Rent - Property Tax", C1150="870.7 Rent - Homeoffice", C1150="870.9 Rent - Water"),
   0,
   IF(Dashboard!$F$5="Quick",
      IF(OR(C1150="190 Automobile",C1150="200 computer hardware",C1150="210 Computer software",C1150="220 Quickbooks software",C1150="230 Office equipment",C1150="240 Office furniture"),
         E1150-(E1150/(1+Dashboard!$F$4)),
         0
      ),
      IF(C1150="750 Business promotion",
         E1150-(E1150/(1+4.793/100)),
         E1150-(E1150/(1+Dashboard!$F$4))
      )
   )
)</f>
        <v>0</v>
      </c>
      <c r="J1150" s="40">
        <f>Bank3[[#This Row],[Money in/ (Money out)]]-Bank3[[#This Row],[GST/HST]]</f>
        <v>0</v>
      </c>
      <c r="L1150" s="37">
        <f t="shared" si="35"/>
        <v>0</v>
      </c>
    </row>
    <row r="1151" spans="4:12" x14ac:dyDescent="0.2">
      <c r="D1151" s="416">
        <f>_xlfn.XLOOKUP(C:C,Table1[for Import to Bank Register dropdown],Table1[for Pivot],0,0,1)</f>
        <v>0</v>
      </c>
      <c r="E1151" s="422"/>
      <c r="F1151" s="160">
        <f t="shared" si="34"/>
        <v>3333333</v>
      </c>
      <c r="G1151" s="394">
        <f>G1150+Bank3[[#This Row],[Money in/ (Money out)]]</f>
        <v>0</v>
      </c>
      <c r="I1151" s="395">
        <f>IF(OR(C1151="150 Directors advances", C1151="120 accounts receivable", C1151="720.2 Automobile - Insurance", C1151="720.3 Automobile - License", C1151="870.4 Rent - Insurance", C1151="870.6 Rent - Property Tax", C1151="870.7 Rent - Homeoffice", C1151="870.9 Rent - Water"),
   0,
   IF(Dashboard!$F$5="Quick",
      IF(OR(C1151="190 Automobile",C1151="200 computer hardware",C1151="210 Computer software",C1151="220 Quickbooks software",C1151="230 Office equipment",C1151="240 Office furniture"),
         E1151-(E1151/(1+Dashboard!$F$4)),
         0
      ),
      IF(C1151="750 Business promotion",
         E1151-(E1151/(1+4.793/100)),
         E1151-(E1151/(1+Dashboard!$F$4))
      )
   )
)</f>
        <v>0</v>
      </c>
      <c r="J1151" s="40">
        <f>Bank3[[#This Row],[Money in/ (Money out)]]-Bank3[[#This Row],[GST/HST]]</f>
        <v>0</v>
      </c>
      <c r="L1151" s="37">
        <f t="shared" si="35"/>
        <v>0</v>
      </c>
    </row>
    <row r="1152" spans="4:12" x14ac:dyDescent="0.2">
      <c r="D1152" s="416">
        <f>_xlfn.XLOOKUP(C:C,Table1[for Import to Bank Register dropdown],Table1[for Pivot],0,0,1)</f>
        <v>0</v>
      </c>
      <c r="E1152" s="422"/>
      <c r="F1152" s="160">
        <f t="shared" si="34"/>
        <v>3333333</v>
      </c>
      <c r="G1152" s="394">
        <f>G1151+Bank3[[#This Row],[Money in/ (Money out)]]</f>
        <v>0</v>
      </c>
      <c r="I1152" s="395">
        <f>IF(OR(C1152="150 Directors advances", C1152="120 accounts receivable", C1152="720.2 Automobile - Insurance", C1152="720.3 Automobile - License", C1152="870.4 Rent - Insurance", C1152="870.6 Rent - Property Tax", C1152="870.7 Rent - Homeoffice", C1152="870.9 Rent - Water"),
   0,
   IF(Dashboard!$F$5="Quick",
      IF(OR(C1152="190 Automobile",C1152="200 computer hardware",C1152="210 Computer software",C1152="220 Quickbooks software",C1152="230 Office equipment",C1152="240 Office furniture"),
         E1152-(E1152/(1+Dashboard!$F$4)),
         0
      ),
      IF(C1152="750 Business promotion",
         E1152-(E1152/(1+4.793/100)),
         E1152-(E1152/(1+Dashboard!$F$4))
      )
   )
)</f>
        <v>0</v>
      </c>
      <c r="J1152" s="40">
        <f>Bank3[[#This Row],[Money in/ (Money out)]]-Bank3[[#This Row],[GST/HST]]</f>
        <v>0</v>
      </c>
      <c r="L1152" s="37">
        <f t="shared" si="35"/>
        <v>0</v>
      </c>
    </row>
    <row r="1153" spans="4:12" x14ac:dyDescent="0.2">
      <c r="D1153" s="416">
        <f>_xlfn.XLOOKUP(C:C,Table1[for Import to Bank Register dropdown],Table1[for Pivot],0,0,1)</f>
        <v>0</v>
      </c>
      <c r="E1153" s="422"/>
      <c r="F1153" s="160">
        <f t="shared" si="34"/>
        <v>3333333</v>
      </c>
      <c r="G1153" s="394">
        <f>G1152+Bank3[[#This Row],[Money in/ (Money out)]]</f>
        <v>0</v>
      </c>
      <c r="I1153" s="395">
        <f>IF(OR(C1153="150 Directors advances", C1153="120 accounts receivable", C1153="720.2 Automobile - Insurance", C1153="720.3 Automobile - License", C1153="870.4 Rent - Insurance", C1153="870.6 Rent - Property Tax", C1153="870.7 Rent - Homeoffice", C1153="870.9 Rent - Water"),
   0,
   IF(Dashboard!$F$5="Quick",
      IF(OR(C1153="190 Automobile",C1153="200 computer hardware",C1153="210 Computer software",C1153="220 Quickbooks software",C1153="230 Office equipment",C1153="240 Office furniture"),
         E1153-(E1153/(1+Dashboard!$F$4)),
         0
      ),
      IF(C1153="750 Business promotion",
         E1153-(E1153/(1+4.793/100)),
         E1153-(E1153/(1+Dashboard!$F$4))
      )
   )
)</f>
        <v>0</v>
      </c>
      <c r="J1153" s="40">
        <f>Bank3[[#This Row],[Money in/ (Money out)]]-Bank3[[#This Row],[GST/HST]]</f>
        <v>0</v>
      </c>
      <c r="L1153" s="37">
        <f t="shared" si="35"/>
        <v>0</v>
      </c>
    </row>
    <row r="1154" spans="4:12" x14ac:dyDescent="0.2">
      <c r="D1154" s="416">
        <f>_xlfn.XLOOKUP(C:C,Table1[for Import to Bank Register dropdown],Table1[for Pivot],0,0,1)</f>
        <v>0</v>
      </c>
      <c r="E1154" s="422"/>
      <c r="F1154" s="160">
        <f t="shared" si="34"/>
        <v>3333333</v>
      </c>
      <c r="G1154" s="394">
        <f>G1153+Bank3[[#This Row],[Money in/ (Money out)]]</f>
        <v>0</v>
      </c>
      <c r="I1154" s="395">
        <f>IF(OR(C1154="150 Directors advances", C1154="120 accounts receivable", C1154="720.2 Automobile - Insurance", C1154="720.3 Automobile - License", C1154="870.4 Rent - Insurance", C1154="870.6 Rent - Property Tax", C1154="870.7 Rent - Homeoffice", C1154="870.9 Rent - Water"),
   0,
   IF(Dashboard!$F$5="Quick",
      IF(OR(C1154="190 Automobile",C1154="200 computer hardware",C1154="210 Computer software",C1154="220 Quickbooks software",C1154="230 Office equipment",C1154="240 Office furniture"),
         E1154-(E1154/(1+Dashboard!$F$4)),
         0
      ),
      IF(C1154="750 Business promotion",
         E1154-(E1154/(1+4.793/100)),
         E1154-(E1154/(1+Dashboard!$F$4))
      )
   )
)</f>
        <v>0</v>
      </c>
      <c r="J1154" s="40">
        <f>Bank3[[#This Row],[Money in/ (Money out)]]-Bank3[[#This Row],[GST/HST]]</f>
        <v>0</v>
      </c>
      <c r="L1154" s="37">
        <f t="shared" si="35"/>
        <v>0</v>
      </c>
    </row>
    <row r="1155" spans="4:12" x14ac:dyDescent="0.2">
      <c r="D1155" s="416">
        <f>_xlfn.XLOOKUP(C:C,Table1[for Import to Bank Register dropdown],Table1[for Pivot],0,0,1)</f>
        <v>0</v>
      </c>
      <c r="E1155" s="422"/>
      <c r="F1155" s="160">
        <f t="shared" si="34"/>
        <v>3333333</v>
      </c>
      <c r="G1155" s="394">
        <f>G1154+Bank3[[#This Row],[Money in/ (Money out)]]</f>
        <v>0</v>
      </c>
      <c r="I1155" s="395">
        <f>IF(OR(C1155="150 Directors advances", C1155="120 accounts receivable", C1155="720.2 Automobile - Insurance", C1155="720.3 Automobile - License", C1155="870.4 Rent - Insurance", C1155="870.6 Rent - Property Tax", C1155="870.7 Rent - Homeoffice", C1155="870.9 Rent - Water"),
   0,
   IF(Dashboard!$F$5="Quick",
      IF(OR(C1155="190 Automobile",C1155="200 computer hardware",C1155="210 Computer software",C1155="220 Quickbooks software",C1155="230 Office equipment",C1155="240 Office furniture"),
         E1155-(E1155/(1+Dashboard!$F$4)),
         0
      ),
      IF(C1155="750 Business promotion",
         E1155-(E1155/(1+4.793/100)),
         E1155-(E1155/(1+Dashboard!$F$4))
      )
   )
)</f>
        <v>0</v>
      </c>
      <c r="J1155" s="40">
        <f>Bank3[[#This Row],[Money in/ (Money out)]]-Bank3[[#This Row],[GST/HST]]</f>
        <v>0</v>
      </c>
      <c r="L1155" s="37">
        <f t="shared" si="35"/>
        <v>0</v>
      </c>
    </row>
    <row r="1156" spans="4:12" x14ac:dyDescent="0.2">
      <c r="D1156" s="416">
        <f>_xlfn.XLOOKUP(C:C,Table1[for Import to Bank Register dropdown],Table1[for Pivot],0,0,1)</f>
        <v>0</v>
      </c>
      <c r="E1156" s="422"/>
      <c r="F1156" s="160">
        <f t="shared" si="34"/>
        <v>3333333</v>
      </c>
      <c r="G1156" s="394">
        <f>G1155+Bank3[[#This Row],[Money in/ (Money out)]]</f>
        <v>0</v>
      </c>
      <c r="I1156" s="395">
        <f>IF(OR(C1156="150 Directors advances", C1156="120 accounts receivable", C1156="720.2 Automobile - Insurance", C1156="720.3 Automobile - License", C1156="870.4 Rent - Insurance", C1156="870.6 Rent - Property Tax", C1156="870.7 Rent - Homeoffice", C1156="870.9 Rent - Water"),
   0,
   IF(Dashboard!$F$5="Quick",
      IF(OR(C1156="190 Automobile",C1156="200 computer hardware",C1156="210 Computer software",C1156="220 Quickbooks software",C1156="230 Office equipment",C1156="240 Office furniture"),
         E1156-(E1156/(1+Dashboard!$F$4)),
         0
      ),
      IF(C1156="750 Business promotion",
         E1156-(E1156/(1+4.793/100)),
         E1156-(E1156/(1+Dashboard!$F$4))
      )
   )
)</f>
        <v>0</v>
      </c>
      <c r="J1156" s="40">
        <f>Bank3[[#This Row],[Money in/ (Money out)]]-Bank3[[#This Row],[GST/HST]]</f>
        <v>0</v>
      </c>
      <c r="L1156" s="37">
        <f t="shared" si="35"/>
        <v>0</v>
      </c>
    </row>
    <row r="1157" spans="4:12" x14ac:dyDescent="0.2">
      <c r="D1157" s="416">
        <f>_xlfn.XLOOKUP(C:C,Table1[for Import to Bank Register dropdown],Table1[for Pivot],0,0,1)</f>
        <v>0</v>
      </c>
      <c r="E1157" s="422"/>
      <c r="F1157" s="160">
        <f t="shared" si="34"/>
        <v>3333333</v>
      </c>
      <c r="G1157" s="394">
        <f>G1156+Bank3[[#This Row],[Money in/ (Money out)]]</f>
        <v>0</v>
      </c>
      <c r="I1157" s="395">
        <f>IF(OR(C1157="150 Directors advances", C1157="120 accounts receivable", C1157="720.2 Automobile - Insurance", C1157="720.3 Automobile - License", C1157="870.4 Rent - Insurance", C1157="870.6 Rent - Property Tax", C1157="870.7 Rent - Homeoffice", C1157="870.9 Rent - Water"),
   0,
   IF(Dashboard!$F$5="Quick",
      IF(OR(C1157="190 Automobile",C1157="200 computer hardware",C1157="210 Computer software",C1157="220 Quickbooks software",C1157="230 Office equipment",C1157="240 Office furniture"),
         E1157-(E1157/(1+Dashboard!$F$4)),
         0
      ),
      IF(C1157="750 Business promotion",
         E1157-(E1157/(1+4.793/100)),
         E1157-(E1157/(1+Dashboard!$F$4))
      )
   )
)</f>
        <v>0</v>
      </c>
      <c r="J1157" s="40">
        <f>Bank3[[#This Row],[Money in/ (Money out)]]-Bank3[[#This Row],[GST/HST]]</f>
        <v>0</v>
      </c>
      <c r="L1157" s="37">
        <f t="shared" si="35"/>
        <v>0</v>
      </c>
    </row>
    <row r="1158" spans="4:12" x14ac:dyDescent="0.2">
      <c r="D1158" s="416">
        <f>_xlfn.XLOOKUP(C:C,Table1[for Import to Bank Register dropdown],Table1[for Pivot],0,0,1)</f>
        <v>0</v>
      </c>
      <c r="E1158" s="422"/>
      <c r="F1158" s="160">
        <f t="shared" ref="F1158:F1221" si="36">$E$2</f>
        <v>3333333</v>
      </c>
      <c r="G1158" s="394">
        <f>G1157+Bank3[[#This Row],[Money in/ (Money out)]]</f>
        <v>0</v>
      </c>
      <c r="I1158" s="395">
        <f>IF(OR(C1158="150 Directors advances", C1158="120 accounts receivable", C1158="720.2 Automobile - Insurance", C1158="720.3 Automobile - License", C1158="870.4 Rent - Insurance", C1158="870.6 Rent - Property Tax", C1158="870.7 Rent - Homeoffice", C1158="870.9 Rent - Water"),
   0,
   IF(Dashboard!$F$5="Quick",
      IF(OR(C1158="190 Automobile",C1158="200 computer hardware",C1158="210 Computer software",C1158="220 Quickbooks software",C1158="230 Office equipment",C1158="240 Office furniture"),
         E1158-(E1158/(1+Dashboard!$F$4)),
         0
      ),
      IF(C1158="750 Business promotion",
         E1158-(E1158/(1+4.793/100)),
         E1158-(E1158/(1+Dashboard!$F$4))
      )
   )
)</f>
        <v>0</v>
      </c>
      <c r="J1158" s="40">
        <f>Bank3[[#This Row],[Money in/ (Money out)]]-Bank3[[#This Row],[GST/HST]]</f>
        <v>0</v>
      </c>
      <c r="L1158" s="37">
        <f t="shared" si="35"/>
        <v>0</v>
      </c>
    </row>
    <row r="1159" spans="4:12" x14ac:dyDescent="0.2">
      <c r="D1159" s="416">
        <f>_xlfn.XLOOKUP(C:C,Table1[for Import to Bank Register dropdown],Table1[for Pivot],0,0,1)</f>
        <v>0</v>
      </c>
      <c r="E1159" s="422"/>
      <c r="F1159" s="160">
        <f t="shared" si="36"/>
        <v>3333333</v>
      </c>
      <c r="G1159" s="394">
        <f>G1158+Bank3[[#This Row],[Money in/ (Money out)]]</f>
        <v>0</v>
      </c>
      <c r="I1159" s="395">
        <f>IF(OR(C1159="150 Directors advances", C1159="120 accounts receivable", C1159="720.2 Automobile - Insurance", C1159="720.3 Automobile - License", C1159="870.4 Rent - Insurance", C1159="870.6 Rent - Property Tax", C1159="870.7 Rent - Homeoffice", C1159="870.9 Rent - Water"),
   0,
   IF(Dashboard!$F$5="Quick",
      IF(OR(C1159="190 Automobile",C1159="200 computer hardware",C1159="210 Computer software",C1159="220 Quickbooks software",C1159="230 Office equipment",C1159="240 Office furniture"),
         E1159-(E1159/(1+Dashboard!$F$4)),
         0
      ),
      IF(C1159="750 Business promotion",
         E1159-(E1159/(1+4.793/100)),
         E1159-(E1159/(1+Dashboard!$F$4))
      )
   )
)</f>
        <v>0</v>
      </c>
      <c r="J1159" s="40">
        <f>Bank3[[#This Row],[Money in/ (Money out)]]-Bank3[[#This Row],[GST/HST]]</f>
        <v>0</v>
      </c>
      <c r="L1159" s="37">
        <f t="shared" ref="L1159:L1222" si="37">$L$3</f>
        <v>0</v>
      </c>
    </row>
    <row r="1160" spans="4:12" x14ac:dyDescent="0.2">
      <c r="D1160" s="416">
        <f>_xlfn.XLOOKUP(C:C,Table1[for Import to Bank Register dropdown],Table1[for Pivot],0,0,1)</f>
        <v>0</v>
      </c>
      <c r="E1160" s="422"/>
      <c r="F1160" s="160">
        <f t="shared" si="36"/>
        <v>3333333</v>
      </c>
      <c r="G1160" s="394">
        <f>G1159+Bank3[[#This Row],[Money in/ (Money out)]]</f>
        <v>0</v>
      </c>
      <c r="I1160" s="395">
        <f>IF(OR(C1160="150 Directors advances", C1160="120 accounts receivable", C1160="720.2 Automobile - Insurance", C1160="720.3 Automobile - License", C1160="870.4 Rent - Insurance", C1160="870.6 Rent - Property Tax", C1160="870.7 Rent - Homeoffice", C1160="870.9 Rent - Water"),
   0,
   IF(Dashboard!$F$5="Quick",
      IF(OR(C1160="190 Automobile",C1160="200 computer hardware",C1160="210 Computer software",C1160="220 Quickbooks software",C1160="230 Office equipment",C1160="240 Office furniture"),
         E1160-(E1160/(1+Dashboard!$F$4)),
         0
      ),
      IF(C1160="750 Business promotion",
         E1160-(E1160/(1+4.793/100)),
         E1160-(E1160/(1+Dashboard!$F$4))
      )
   )
)</f>
        <v>0</v>
      </c>
      <c r="J1160" s="40">
        <f>Bank3[[#This Row],[Money in/ (Money out)]]-Bank3[[#This Row],[GST/HST]]</f>
        <v>0</v>
      </c>
      <c r="L1160" s="37">
        <f t="shared" si="37"/>
        <v>0</v>
      </c>
    </row>
    <row r="1161" spans="4:12" x14ac:dyDescent="0.2">
      <c r="D1161" s="416">
        <f>_xlfn.XLOOKUP(C:C,Table1[for Import to Bank Register dropdown],Table1[for Pivot],0,0,1)</f>
        <v>0</v>
      </c>
      <c r="E1161" s="422"/>
      <c r="F1161" s="160">
        <f t="shared" si="36"/>
        <v>3333333</v>
      </c>
      <c r="G1161" s="394">
        <f>G1160+Bank3[[#This Row],[Money in/ (Money out)]]</f>
        <v>0</v>
      </c>
      <c r="I1161" s="395">
        <f>IF(OR(C1161="150 Directors advances", C1161="120 accounts receivable", C1161="720.2 Automobile - Insurance", C1161="720.3 Automobile - License", C1161="870.4 Rent - Insurance", C1161="870.6 Rent - Property Tax", C1161="870.7 Rent - Homeoffice", C1161="870.9 Rent - Water"),
   0,
   IF(Dashboard!$F$5="Quick",
      IF(OR(C1161="190 Automobile",C1161="200 computer hardware",C1161="210 Computer software",C1161="220 Quickbooks software",C1161="230 Office equipment",C1161="240 Office furniture"),
         E1161-(E1161/(1+Dashboard!$F$4)),
         0
      ),
      IF(C1161="750 Business promotion",
         E1161-(E1161/(1+4.793/100)),
         E1161-(E1161/(1+Dashboard!$F$4))
      )
   )
)</f>
        <v>0</v>
      </c>
      <c r="J1161" s="40">
        <f>Bank3[[#This Row],[Money in/ (Money out)]]-Bank3[[#This Row],[GST/HST]]</f>
        <v>0</v>
      </c>
      <c r="L1161" s="37">
        <f t="shared" si="37"/>
        <v>0</v>
      </c>
    </row>
    <row r="1162" spans="4:12" x14ac:dyDescent="0.2">
      <c r="D1162" s="416">
        <f>_xlfn.XLOOKUP(C:C,Table1[for Import to Bank Register dropdown],Table1[for Pivot],0,0,1)</f>
        <v>0</v>
      </c>
      <c r="E1162" s="422"/>
      <c r="F1162" s="160">
        <f t="shared" si="36"/>
        <v>3333333</v>
      </c>
      <c r="G1162" s="394">
        <f>G1161+Bank3[[#This Row],[Money in/ (Money out)]]</f>
        <v>0</v>
      </c>
      <c r="I1162" s="395">
        <f>IF(OR(C1162="150 Directors advances", C1162="120 accounts receivable", C1162="720.2 Automobile - Insurance", C1162="720.3 Automobile - License", C1162="870.4 Rent - Insurance", C1162="870.6 Rent - Property Tax", C1162="870.7 Rent - Homeoffice", C1162="870.9 Rent - Water"),
   0,
   IF(Dashboard!$F$5="Quick",
      IF(OR(C1162="190 Automobile",C1162="200 computer hardware",C1162="210 Computer software",C1162="220 Quickbooks software",C1162="230 Office equipment",C1162="240 Office furniture"),
         E1162-(E1162/(1+Dashboard!$F$4)),
         0
      ),
      IF(C1162="750 Business promotion",
         E1162-(E1162/(1+4.793/100)),
         E1162-(E1162/(1+Dashboard!$F$4))
      )
   )
)</f>
        <v>0</v>
      </c>
      <c r="J1162" s="40">
        <f>Bank3[[#This Row],[Money in/ (Money out)]]-Bank3[[#This Row],[GST/HST]]</f>
        <v>0</v>
      </c>
      <c r="L1162" s="37">
        <f t="shared" si="37"/>
        <v>0</v>
      </c>
    </row>
    <row r="1163" spans="4:12" x14ac:dyDescent="0.2">
      <c r="D1163" s="416">
        <f>_xlfn.XLOOKUP(C:C,Table1[for Import to Bank Register dropdown],Table1[for Pivot],0,0,1)</f>
        <v>0</v>
      </c>
      <c r="E1163" s="422"/>
      <c r="F1163" s="160">
        <f t="shared" si="36"/>
        <v>3333333</v>
      </c>
      <c r="G1163" s="394">
        <f>G1162+Bank3[[#This Row],[Money in/ (Money out)]]</f>
        <v>0</v>
      </c>
      <c r="I1163" s="395">
        <f>IF(OR(C1163="150 Directors advances", C1163="120 accounts receivable", C1163="720.2 Automobile - Insurance", C1163="720.3 Automobile - License", C1163="870.4 Rent - Insurance", C1163="870.6 Rent - Property Tax", C1163="870.7 Rent - Homeoffice", C1163="870.9 Rent - Water"),
   0,
   IF(Dashboard!$F$5="Quick",
      IF(OR(C1163="190 Automobile",C1163="200 computer hardware",C1163="210 Computer software",C1163="220 Quickbooks software",C1163="230 Office equipment",C1163="240 Office furniture"),
         E1163-(E1163/(1+Dashboard!$F$4)),
         0
      ),
      IF(C1163="750 Business promotion",
         E1163-(E1163/(1+4.793/100)),
         E1163-(E1163/(1+Dashboard!$F$4))
      )
   )
)</f>
        <v>0</v>
      </c>
      <c r="J1163" s="40">
        <f>Bank3[[#This Row],[Money in/ (Money out)]]-Bank3[[#This Row],[GST/HST]]</f>
        <v>0</v>
      </c>
      <c r="L1163" s="37">
        <f t="shared" si="37"/>
        <v>0</v>
      </c>
    </row>
    <row r="1164" spans="4:12" x14ac:dyDescent="0.2">
      <c r="D1164" s="416">
        <f>_xlfn.XLOOKUP(C:C,Table1[for Import to Bank Register dropdown],Table1[for Pivot],0,0,1)</f>
        <v>0</v>
      </c>
      <c r="E1164" s="422"/>
      <c r="F1164" s="160">
        <f t="shared" si="36"/>
        <v>3333333</v>
      </c>
      <c r="G1164" s="394">
        <f>G1163+Bank3[[#This Row],[Money in/ (Money out)]]</f>
        <v>0</v>
      </c>
      <c r="I1164" s="395">
        <f>IF(OR(C1164="150 Directors advances", C1164="120 accounts receivable", C1164="720.2 Automobile - Insurance", C1164="720.3 Automobile - License", C1164="870.4 Rent - Insurance", C1164="870.6 Rent - Property Tax", C1164="870.7 Rent - Homeoffice", C1164="870.9 Rent - Water"),
   0,
   IF(Dashboard!$F$5="Quick",
      IF(OR(C1164="190 Automobile",C1164="200 computer hardware",C1164="210 Computer software",C1164="220 Quickbooks software",C1164="230 Office equipment",C1164="240 Office furniture"),
         E1164-(E1164/(1+Dashboard!$F$4)),
         0
      ),
      IF(C1164="750 Business promotion",
         E1164-(E1164/(1+4.793/100)),
         E1164-(E1164/(1+Dashboard!$F$4))
      )
   )
)</f>
        <v>0</v>
      </c>
      <c r="J1164" s="40">
        <f>Bank3[[#This Row],[Money in/ (Money out)]]-Bank3[[#This Row],[GST/HST]]</f>
        <v>0</v>
      </c>
      <c r="L1164" s="37">
        <f t="shared" si="37"/>
        <v>0</v>
      </c>
    </row>
    <row r="1165" spans="4:12" x14ac:dyDescent="0.2">
      <c r="D1165" s="416">
        <f>_xlfn.XLOOKUP(C:C,Table1[for Import to Bank Register dropdown],Table1[for Pivot],0,0,1)</f>
        <v>0</v>
      </c>
      <c r="E1165" s="422"/>
      <c r="F1165" s="160">
        <f t="shared" si="36"/>
        <v>3333333</v>
      </c>
      <c r="G1165" s="394">
        <f>G1164+Bank3[[#This Row],[Money in/ (Money out)]]</f>
        <v>0</v>
      </c>
      <c r="I1165" s="395">
        <f>IF(OR(C1165="150 Directors advances", C1165="120 accounts receivable", C1165="720.2 Automobile - Insurance", C1165="720.3 Automobile - License", C1165="870.4 Rent - Insurance", C1165="870.6 Rent - Property Tax", C1165="870.7 Rent - Homeoffice", C1165="870.9 Rent - Water"),
   0,
   IF(Dashboard!$F$5="Quick",
      IF(OR(C1165="190 Automobile",C1165="200 computer hardware",C1165="210 Computer software",C1165="220 Quickbooks software",C1165="230 Office equipment",C1165="240 Office furniture"),
         E1165-(E1165/(1+Dashboard!$F$4)),
         0
      ),
      IF(C1165="750 Business promotion",
         E1165-(E1165/(1+4.793/100)),
         E1165-(E1165/(1+Dashboard!$F$4))
      )
   )
)</f>
        <v>0</v>
      </c>
      <c r="J1165" s="40">
        <f>Bank3[[#This Row],[Money in/ (Money out)]]-Bank3[[#This Row],[GST/HST]]</f>
        <v>0</v>
      </c>
      <c r="L1165" s="37">
        <f t="shared" si="37"/>
        <v>0</v>
      </c>
    </row>
    <row r="1166" spans="4:12" x14ac:dyDescent="0.2">
      <c r="D1166" s="416">
        <f>_xlfn.XLOOKUP(C:C,Table1[for Import to Bank Register dropdown],Table1[for Pivot],0,0,1)</f>
        <v>0</v>
      </c>
      <c r="E1166" s="422"/>
      <c r="F1166" s="160">
        <f t="shared" si="36"/>
        <v>3333333</v>
      </c>
      <c r="G1166" s="394">
        <f>G1165+Bank3[[#This Row],[Money in/ (Money out)]]</f>
        <v>0</v>
      </c>
      <c r="I1166" s="395">
        <f>IF(OR(C1166="150 Directors advances", C1166="120 accounts receivable", C1166="720.2 Automobile - Insurance", C1166="720.3 Automobile - License", C1166="870.4 Rent - Insurance", C1166="870.6 Rent - Property Tax", C1166="870.7 Rent - Homeoffice", C1166="870.9 Rent - Water"),
   0,
   IF(Dashboard!$F$5="Quick",
      IF(OR(C1166="190 Automobile",C1166="200 computer hardware",C1166="210 Computer software",C1166="220 Quickbooks software",C1166="230 Office equipment",C1166="240 Office furniture"),
         E1166-(E1166/(1+Dashboard!$F$4)),
         0
      ),
      IF(C1166="750 Business promotion",
         E1166-(E1166/(1+4.793/100)),
         E1166-(E1166/(1+Dashboard!$F$4))
      )
   )
)</f>
        <v>0</v>
      </c>
      <c r="J1166" s="40">
        <f>Bank3[[#This Row],[Money in/ (Money out)]]-Bank3[[#This Row],[GST/HST]]</f>
        <v>0</v>
      </c>
      <c r="L1166" s="37">
        <f t="shared" si="37"/>
        <v>0</v>
      </c>
    </row>
    <row r="1167" spans="4:12" x14ac:dyDescent="0.2">
      <c r="D1167" s="416">
        <f>_xlfn.XLOOKUP(C:C,Table1[for Import to Bank Register dropdown],Table1[for Pivot],0,0,1)</f>
        <v>0</v>
      </c>
      <c r="E1167" s="422"/>
      <c r="F1167" s="160">
        <f t="shared" si="36"/>
        <v>3333333</v>
      </c>
      <c r="G1167" s="394">
        <f>G1166+Bank3[[#This Row],[Money in/ (Money out)]]</f>
        <v>0</v>
      </c>
      <c r="I1167" s="395">
        <f>IF(OR(C1167="150 Directors advances", C1167="120 accounts receivable", C1167="720.2 Automobile - Insurance", C1167="720.3 Automobile - License", C1167="870.4 Rent - Insurance", C1167="870.6 Rent - Property Tax", C1167="870.7 Rent - Homeoffice", C1167="870.9 Rent - Water"),
   0,
   IF(Dashboard!$F$5="Quick",
      IF(OR(C1167="190 Automobile",C1167="200 computer hardware",C1167="210 Computer software",C1167="220 Quickbooks software",C1167="230 Office equipment",C1167="240 Office furniture"),
         E1167-(E1167/(1+Dashboard!$F$4)),
         0
      ),
      IF(C1167="750 Business promotion",
         E1167-(E1167/(1+4.793/100)),
         E1167-(E1167/(1+Dashboard!$F$4))
      )
   )
)</f>
        <v>0</v>
      </c>
      <c r="J1167" s="40">
        <f>Bank3[[#This Row],[Money in/ (Money out)]]-Bank3[[#This Row],[GST/HST]]</f>
        <v>0</v>
      </c>
      <c r="L1167" s="37">
        <f t="shared" si="37"/>
        <v>0</v>
      </c>
    </row>
    <row r="1168" spans="4:12" x14ac:dyDescent="0.2">
      <c r="D1168" s="416">
        <f>_xlfn.XLOOKUP(C:C,Table1[for Import to Bank Register dropdown],Table1[for Pivot],0,0,1)</f>
        <v>0</v>
      </c>
      <c r="E1168" s="422"/>
      <c r="F1168" s="160">
        <f t="shared" si="36"/>
        <v>3333333</v>
      </c>
      <c r="G1168" s="394">
        <f>G1167+Bank3[[#This Row],[Money in/ (Money out)]]</f>
        <v>0</v>
      </c>
      <c r="I1168" s="395">
        <f>IF(OR(C1168="150 Directors advances", C1168="120 accounts receivable", C1168="720.2 Automobile - Insurance", C1168="720.3 Automobile - License", C1168="870.4 Rent - Insurance", C1168="870.6 Rent - Property Tax", C1168="870.7 Rent - Homeoffice", C1168="870.9 Rent - Water"),
   0,
   IF(Dashboard!$F$5="Quick",
      IF(OR(C1168="190 Automobile",C1168="200 computer hardware",C1168="210 Computer software",C1168="220 Quickbooks software",C1168="230 Office equipment",C1168="240 Office furniture"),
         E1168-(E1168/(1+Dashboard!$F$4)),
         0
      ),
      IF(C1168="750 Business promotion",
         E1168-(E1168/(1+4.793/100)),
         E1168-(E1168/(1+Dashboard!$F$4))
      )
   )
)</f>
        <v>0</v>
      </c>
      <c r="J1168" s="40">
        <f>Bank3[[#This Row],[Money in/ (Money out)]]-Bank3[[#This Row],[GST/HST]]</f>
        <v>0</v>
      </c>
      <c r="L1168" s="37">
        <f t="shared" si="37"/>
        <v>0</v>
      </c>
    </row>
    <row r="1169" spans="4:12" x14ac:dyDescent="0.2">
      <c r="D1169" s="416">
        <f>_xlfn.XLOOKUP(C:C,Table1[for Import to Bank Register dropdown],Table1[for Pivot],0,0,1)</f>
        <v>0</v>
      </c>
      <c r="E1169" s="422"/>
      <c r="F1169" s="160">
        <f t="shared" si="36"/>
        <v>3333333</v>
      </c>
      <c r="G1169" s="394">
        <f>G1168+Bank3[[#This Row],[Money in/ (Money out)]]</f>
        <v>0</v>
      </c>
      <c r="I1169" s="395">
        <f>IF(OR(C1169="150 Directors advances", C1169="120 accounts receivable", C1169="720.2 Automobile - Insurance", C1169="720.3 Automobile - License", C1169="870.4 Rent - Insurance", C1169="870.6 Rent - Property Tax", C1169="870.7 Rent - Homeoffice", C1169="870.9 Rent - Water"),
   0,
   IF(Dashboard!$F$5="Quick",
      IF(OR(C1169="190 Automobile",C1169="200 computer hardware",C1169="210 Computer software",C1169="220 Quickbooks software",C1169="230 Office equipment",C1169="240 Office furniture"),
         E1169-(E1169/(1+Dashboard!$F$4)),
         0
      ),
      IF(C1169="750 Business promotion",
         E1169-(E1169/(1+4.793/100)),
         E1169-(E1169/(1+Dashboard!$F$4))
      )
   )
)</f>
        <v>0</v>
      </c>
      <c r="J1169" s="40">
        <f>Bank3[[#This Row],[Money in/ (Money out)]]-Bank3[[#This Row],[GST/HST]]</f>
        <v>0</v>
      </c>
      <c r="L1169" s="37">
        <f t="shared" si="37"/>
        <v>0</v>
      </c>
    </row>
    <row r="1170" spans="4:12" x14ac:dyDescent="0.2">
      <c r="D1170" s="416">
        <f>_xlfn.XLOOKUP(C:C,Table1[for Import to Bank Register dropdown],Table1[for Pivot],0,0,1)</f>
        <v>0</v>
      </c>
      <c r="E1170" s="422"/>
      <c r="F1170" s="160">
        <f t="shared" si="36"/>
        <v>3333333</v>
      </c>
      <c r="G1170" s="394">
        <f>G1169+Bank3[[#This Row],[Money in/ (Money out)]]</f>
        <v>0</v>
      </c>
      <c r="I1170" s="395">
        <f>IF(OR(C1170="150 Directors advances", C1170="120 accounts receivable", C1170="720.2 Automobile - Insurance", C1170="720.3 Automobile - License", C1170="870.4 Rent - Insurance", C1170="870.6 Rent - Property Tax", C1170="870.7 Rent - Homeoffice", C1170="870.9 Rent - Water"),
   0,
   IF(Dashboard!$F$5="Quick",
      IF(OR(C1170="190 Automobile",C1170="200 computer hardware",C1170="210 Computer software",C1170="220 Quickbooks software",C1170="230 Office equipment",C1170="240 Office furniture"),
         E1170-(E1170/(1+Dashboard!$F$4)),
         0
      ),
      IF(C1170="750 Business promotion",
         E1170-(E1170/(1+4.793/100)),
         E1170-(E1170/(1+Dashboard!$F$4))
      )
   )
)</f>
        <v>0</v>
      </c>
      <c r="J1170" s="40">
        <f>Bank3[[#This Row],[Money in/ (Money out)]]-Bank3[[#This Row],[GST/HST]]</f>
        <v>0</v>
      </c>
      <c r="L1170" s="37">
        <f t="shared" si="37"/>
        <v>0</v>
      </c>
    </row>
    <row r="1171" spans="4:12" x14ac:dyDescent="0.2">
      <c r="D1171" s="416">
        <f>_xlfn.XLOOKUP(C:C,Table1[for Import to Bank Register dropdown],Table1[for Pivot],0,0,1)</f>
        <v>0</v>
      </c>
      <c r="E1171" s="422"/>
      <c r="F1171" s="160">
        <f t="shared" si="36"/>
        <v>3333333</v>
      </c>
      <c r="G1171" s="394">
        <f>G1170+Bank3[[#This Row],[Money in/ (Money out)]]</f>
        <v>0</v>
      </c>
      <c r="I1171" s="395">
        <f>IF(OR(C1171="150 Directors advances", C1171="120 accounts receivable", C1171="720.2 Automobile - Insurance", C1171="720.3 Automobile - License", C1171="870.4 Rent - Insurance", C1171="870.6 Rent - Property Tax", C1171="870.7 Rent - Homeoffice", C1171="870.9 Rent - Water"),
   0,
   IF(Dashboard!$F$5="Quick",
      IF(OR(C1171="190 Automobile",C1171="200 computer hardware",C1171="210 Computer software",C1171="220 Quickbooks software",C1171="230 Office equipment",C1171="240 Office furniture"),
         E1171-(E1171/(1+Dashboard!$F$4)),
         0
      ),
      IF(C1171="750 Business promotion",
         E1171-(E1171/(1+4.793/100)),
         E1171-(E1171/(1+Dashboard!$F$4))
      )
   )
)</f>
        <v>0</v>
      </c>
      <c r="J1171" s="40">
        <f>Bank3[[#This Row],[Money in/ (Money out)]]-Bank3[[#This Row],[GST/HST]]</f>
        <v>0</v>
      </c>
      <c r="L1171" s="37">
        <f t="shared" si="37"/>
        <v>0</v>
      </c>
    </row>
    <row r="1172" spans="4:12" x14ac:dyDescent="0.2">
      <c r="D1172" s="416">
        <f>_xlfn.XLOOKUP(C:C,Table1[for Import to Bank Register dropdown],Table1[for Pivot],0,0,1)</f>
        <v>0</v>
      </c>
      <c r="E1172" s="422"/>
      <c r="F1172" s="160">
        <f t="shared" si="36"/>
        <v>3333333</v>
      </c>
      <c r="G1172" s="394">
        <f>G1171+Bank3[[#This Row],[Money in/ (Money out)]]</f>
        <v>0</v>
      </c>
      <c r="I1172" s="395">
        <f>IF(OR(C1172="150 Directors advances", C1172="120 accounts receivable", C1172="720.2 Automobile - Insurance", C1172="720.3 Automobile - License", C1172="870.4 Rent - Insurance", C1172="870.6 Rent - Property Tax", C1172="870.7 Rent - Homeoffice", C1172="870.9 Rent - Water"),
   0,
   IF(Dashboard!$F$5="Quick",
      IF(OR(C1172="190 Automobile",C1172="200 computer hardware",C1172="210 Computer software",C1172="220 Quickbooks software",C1172="230 Office equipment",C1172="240 Office furniture"),
         E1172-(E1172/(1+Dashboard!$F$4)),
         0
      ),
      IF(C1172="750 Business promotion",
         E1172-(E1172/(1+4.793/100)),
         E1172-(E1172/(1+Dashboard!$F$4))
      )
   )
)</f>
        <v>0</v>
      </c>
      <c r="J1172" s="40">
        <f>Bank3[[#This Row],[Money in/ (Money out)]]-Bank3[[#This Row],[GST/HST]]</f>
        <v>0</v>
      </c>
      <c r="L1172" s="37">
        <f t="shared" si="37"/>
        <v>0</v>
      </c>
    </row>
    <row r="1173" spans="4:12" x14ac:dyDescent="0.2">
      <c r="D1173" s="416">
        <f>_xlfn.XLOOKUP(C:C,Table1[for Import to Bank Register dropdown],Table1[for Pivot],0,0,1)</f>
        <v>0</v>
      </c>
      <c r="E1173" s="422"/>
      <c r="F1173" s="160">
        <f t="shared" si="36"/>
        <v>3333333</v>
      </c>
      <c r="G1173" s="394">
        <f>G1172+Bank3[[#This Row],[Money in/ (Money out)]]</f>
        <v>0</v>
      </c>
      <c r="I1173" s="395">
        <f>IF(OR(C1173="150 Directors advances", C1173="120 accounts receivable", C1173="720.2 Automobile - Insurance", C1173="720.3 Automobile - License", C1173="870.4 Rent - Insurance", C1173="870.6 Rent - Property Tax", C1173="870.7 Rent - Homeoffice", C1173="870.9 Rent - Water"),
   0,
   IF(Dashboard!$F$5="Quick",
      IF(OR(C1173="190 Automobile",C1173="200 computer hardware",C1173="210 Computer software",C1173="220 Quickbooks software",C1173="230 Office equipment",C1173="240 Office furniture"),
         E1173-(E1173/(1+Dashboard!$F$4)),
         0
      ),
      IF(C1173="750 Business promotion",
         E1173-(E1173/(1+4.793/100)),
         E1173-(E1173/(1+Dashboard!$F$4))
      )
   )
)</f>
        <v>0</v>
      </c>
      <c r="J1173" s="40">
        <f>Bank3[[#This Row],[Money in/ (Money out)]]-Bank3[[#This Row],[GST/HST]]</f>
        <v>0</v>
      </c>
      <c r="L1173" s="37">
        <f t="shared" si="37"/>
        <v>0</v>
      </c>
    </row>
    <row r="1174" spans="4:12" x14ac:dyDescent="0.2">
      <c r="D1174" s="416">
        <f>_xlfn.XLOOKUP(C:C,Table1[for Import to Bank Register dropdown],Table1[for Pivot],0,0,1)</f>
        <v>0</v>
      </c>
      <c r="E1174" s="422"/>
      <c r="F1174" s="160">
        <f t="shared" si="36"/>
        <v>3333333</v>
      </c>
      <c r="G1174" s="394">
        <f>G1173+Bank3[[#This Row],[Money in/ (Money out)]]</f>
        <v>0</v>
      </c>
      <c r="I1174" s="395">
        <f>IF(OR(C1174="150 Directors advances", C1174="120 accounts receivable", C1174="720.2 Automobile - Insurance", C1174="720.3 Automobile - License", C1174="870.4 Rent - Insurance", C1174="870.6 Rent - Property Tax", C1174="870.7 Rent - Homeoffice", C1174="870.9 Rent - Water"),
   0,
   IF(Dashboard!$F$5="Quick",
      IF(OR(C1174="190 Automobile",C1174="200 computer hardware",C1174="210 Computer software",C1174="220 Quickbooks software",C1174="230 Office equipment",C1174="240 Office furniture"),
         E1174-(E1174/(1+Dashboard!$F$4)),
         0
      ),
      IF(C1174="750 Business promotion",
         E1174-(E1174/(1+4.793/100)),
         E1174-(E1174/(1+Dashboard!$F$4))
      )
   )
)</f>
        <v>0</v>
      </c>
      <c r="J1174" s="40">
        <f>Bank3[[#This Row],[Money in/ (Money out)]]-Bank3[[#This Row],[GST/HST]]</f>
        <v>0</v>
      </c>
      <c r="L1174" s="37">
        <f t="shared" si="37"/>
        <v>0</v>
      </c>
    </row>
    <row r="1175" spans="4:12" x14ac:dyDescent="0.2">
      <c r="D1175" s="416">
        <f>_xlfn.XLOOKUP(C:C,Table1[for Import to Bank Register dropdown],Table1[for Pivot],0,0,1)</f>
        <v>0</v>
      </c>
      <c r="E1175" s="422"/>
      <c r="F1175" s="160">
        <f t="shared" si="36"/>
        <v>3333333</v>
      </c>
      <c r="G1175" s="394">
        <f>G1174+Bank3[[#This Row],[Money in/ (Money out)]]</f>
        <v>0</v>
      </c>
      <c r="I1175" s="395">
        <f>IF(OR(C1175="150 Directors advances", C1175="120 accounts receivable", C1175="720.2 Automobile - Insurance", C1175="720.3 Automobile - License", C1175="870.4 Rent - Insurance", C1175="870.6 Rent - Property Tax", C1175="870.7 Rent - Homeoffice", C1175="870.9 Rent - Water"),
   0,
   IF(Dashboard!$F$5="Quick",
      IF(OR(C1175="190 Automobile",C1175="200 computer hardware",C1175="210 Computer software",C1175="220 Quickbooks software",C1175="230 Office equipment",C1175="240 Office furniture"),
         E1175-(E1175/(1+Dashboard!$F$4)),
         0
      ),
      IF(C1175="750 Business promotion",
         E1175-(E1175/(1+4.793/100)),
         E1175-(E1175/(1+Dashboard!$F$4))
      )
   )
)</f>
        <v>0</v>
      </c>
      <c r="J1175" s="40">
        <f>Bank3[[#This Row],[Money in/ (Money out)]]-Bank3[[#This Row],[GST/HST]]</f>
        <v>0</v>
      </c>
      <c r="L1175" s="37">
        <f t="shared" si="37"/>
        <v>0</v>
      </c>
    </row>
    <row r="1176" spans="4:12" x14ac:dyDescent="0.2">
      <c r="D1176" s="416">
        <f>_xlfn.XLOOKUP(C:C,Table1[for Import to Bank Register dropdown],Table1[for Pivot],0,0,1)</f>
        <v>0</v>
      </c>
      <c r="E1176" s="422"/>
      <c r="F1176" s="160">
        <f t="shared" si="36"/>
        <v>3333333</v>
      </c>
      <c r="G1176" s="394">
        <f>G1175+Bank3[[#This Row],[Money in/ (Money out)]]</f>
        <v>0</v>
      </c>
      <c r="I1176" s="395">
        <f>IF(OR(C1176="150 Directors advances", C1176="120 accounts receivable", C1176="720.2 Automobile - Insurance", C1176="720.3 Automobile - License", C1176="870.4 Rent - Insurance", C1176="870.6 Rent - Property Tax", C1176="870.7 Rent - Homeoffice", C1176="870.9 Rent - Water"),
   0,
   IF(Dashboard!$F$5="Quick",
      IF(OR(C1176="190 Automobile",C1176="200 computer hardware",C1176="210 Computer software",C1176="220 Quickbooks software",C1176="230 Office equipment",C1176="240 Office furniture"),
         E1176-(E1176/(1+Dashboard!$F$4)),
         0
      ),
      IF(C1176="750 Business promotion",
         E1176-(E1176/(1+4.793/100)),
         E1176-(E1176/(1+Dashboard!$F$4))
      )
   )
)</f>
        <v>0</v>
      </c>
      <c r="J1176" s="40">
        <f>Bank3[[#This Row],[Money in/ (Money out)]]-Bank3[[#This Row],[GST/HST]]</f>
        <v>0</v>
      </c>
      <c r="L1176" s="37">
        <f t="shared" si="37"/>
        <v>0</v>
      </c>
    </row>
    <row r="1177" spans="4:12" x14ac:dyDescent="0.2">
      <c r="D1177" s="416">
        <f>_xlfn.XLOOKUP(C:C,Table1[for Import to Bank Register dropdown],Table1[for Pivot],0,0,1)</f>
        <v>0</v>
      </c>
      <c r="E1177" s="422"/>
      <c r="F1177" s="160">
        <f t="shared" si="36"/>
        <v>3333333</v>
      </c>
      <c r="G1177" s="394">
        <f>G1176+Bank3[[#This Row],[Money in/ (Money out)]]</f>
        <v>0</v>
      </c>
      <c r="I1177" s="395">
        <f>IF(OR(C1177="150 Directors advances", C1177="120 accounts receivable", C1177="720.2 Automobile - Insurance", C1177="720.3 Automobile - License", C1177="870.4 Rent - Insurance", C1177="870.6 Rent - Property Tax", C1177="870.7 Rent - Homeoffice", C1177="870.9 Rent - Water"),
   0,
   IF(Dashboard!$F$5="Quick",
      IF(OR(C1177="190 Automobile",C1177="200 computer hardware",C1177="210 Computer software",C1177="220 Quickbooks software",C1177="230 Office equipment",C1177="240 Office furniture"),
         E1177-(E1177/(1+Dashboard!$F$4)),
         0
      ),
      IF(C1177="750 Business promotion",
         E1177-(E1177/(1+4.793/100)),
         E1177-(E1177/(1+Dashboard!$F$4))
      )
   )
)</f>
        <v>0</v>
      </c>
      <c r="J1177" s="40">
        <f>Bank3[[#This Row],[Money in/ (Money out)]]-Bank3[[#This Row],[GST/HST]]</f>
        <v>0</v>
      </c>
      <c r="L1177" s="37">
        <f t="shared" si="37"/>
        <v>0</v>
      </c>
    </row>
    <row r="1178" spans="4:12" x14ac:dyDescent="0.2">
      <c r="D1178" s="416">
        <f>_xlfn.XLOOKUP(C:C,Table1[for Import to Bank Register dropdown],Table1[for Pivot],0,0,1)</f>
        <v>0</v>
      </c>
      <c r="E1178" s="422"/>
      <c r="F1178" s="160">
        <f t="shared" si="36"/>
        <v>3333333</v>
      </c>
      <c r="G1178" s="394">
        <f>G1177+Bank3[[#This Row],[Money in/ (Money out)]]</f>
        <v>0</v>
      </c>
      <c r="I1178" s="395">
        <f>IF(OR(C1178="150 Directors advances", C1178="120 accounts receivable", C1178="720.2 Automobile - Insurance", C1178="720.3 Automobile - License", C1178="870.4 Rent - Insurance", C1178="870.6 Rent - Property Tax", C1178="870.7 Rent - Homeoffice", C1178="870.9 Rent - Water"),
   0,
   IF(Dashboard!$F$5="Quick",
      IF(OR(C1178="190 Automobile",C1178="200 computer hardware",C1178="210 Computer software",C1178="220 Quickbooks software",C1178="230 Office equipment",C1178="240 Office furniture"),
         E1178-(E1178/(1+Dashboard!$F$4)),
         0
      ),
      IF(C1178="750 Business promotion",
         E1178-(E1178/(1+4.793/100)),
         E1178-(E1178/(1+Dashboard!$F$4))
      )
   )
)</f>
        <v>0</v>
      </c>
      <c r="J1178" s="40">
        <f>Bank3[[#This Row],[Money in/ (Money out)]]-Bank3[[#This Row],[GST/HST]]</f>
        <v>0</v>
      </c>
      <c r="L1178" s="37">
        <f t="shared" si="37"/>
        <v>0</v>
      </c>
    </row>
    <row r="1179" spans="4:12" x14ac:dyDescent="0.2">
      <c r="D1179" s="416">
        <f>_xlfn.XLOOKUP(C:C,Table1[for Import to Bank Register dropdown],Table1[for Pivot],0,0,1)</f>
        <v>0</v>
      </c>
      <c r="E1179" s="422"/>
      <c r="F1179" s="160">
        <f t="shared" si="36"/>
        <v>3333333</v>
      </c>
      <c r="G1179" s="394">
        <f>G1178+Bank3[[#This Row],[Money in/ (Money out)]]</f>
        <v>0</v>
      </c>
      <c r="I1179" s="395">
        <f>IF(OR(C1179="150 Directors advances", C1179="120 accounts receivable", C1179="720.2 Automobile - Insurance", C1179="720.3 Automobile - License", C1179="870.4 Rent - Insurance", C1179="870.6 Rent - Property Tax", C1179="870.7 Rent - Homeoffice", C1179="870.9 Rent - Water"),
   0,
   IF(Dashboard!$F$5="Quick",
      IF(OR(C1179="190 Automobile",C1179="200 computer hardware",C1179="210 Computer software",C1179="220 Quickbooks software",C1179="230 Office equipment",C1179="240 Office furniture"),
         E1179-(E1179/(1+Dashboard!$F$4)),
         0
      ),
      IF(C1179="750 Business promotion",
         E1179-(E1179/(1+4.793/100)),
         E1179-(E1179/(1+Dashboard!$F$4))
      )
   )
)</f>
        <v>0</v>
      </c>
      <c r="J1179" s="40">
        <f>Bank3[[#This Row],[Money in/ (Money out)]]-Bank3[[#This Row],[GST/HST]]</f>
        <v>0</v>
      </c>
      <c r="L1179" s="37">
        <f t="shared" si="37"/>
        <v>0</v>
      </c>
    </row>
    <row r="1180" spans="4:12" x14ac:dyDescent="0.2">
      <c r="D1180" s="416">
        <f>_xlfn.XLOOKUP(C:C,Table1[for Import to Bank Register dropdown],Table1[for Pivot],0,0,1)</f>
        <v>0</v>
      </c>
      <c r="E1180" s="422"/>
      <c r="F1180" s="160">
        <f t="shared" si="36"/>
        <v>3333333</v>
      </c>
      <c r="G1180" s="394">
        <f>G1179+Bank3[[#This Row],[Money in/ (Money out)]]</f>
        <v>0</v>
      </c>
      <c r="I1180" s="395">
        <f>IF(OR(C1180="150 Directors advances", C1180="120 accounts receivable", C1180="720.2 Automobile - Insurance", C1180="720.3 Automobile - License", C1180="870.4 Rent - Insurance", C1180="870.6 Rent - Property Tax", C1180="870.7 Rent - Homeoffice", C1180="870.9 Rent - Water"),
   0,
   IF(Dashboard!$F$5="Quick",
      IF(OR(C1180="190 Automobile",C1180="200 computer hardware",C1180="210 Computer software",C1180="220 Quickbooks software",C1180="230 Office equipment",C1180="240 Office furniture"),
         E1180-(E1180/(1+Dashboard!$F$4)),
         0
      ),
      IF(C1180="750 Business promotion",
         E1180-(E1180/(1+4.793/100)),
         E1180-(E1180/(1+Dashboard!$F$4))
      )
   )
)</f>
        <v>0</v>
      </c>
      <c r="J1180" s="40">
        <f>Bank3[[#This Row],[Money in/ (Money out)]]-Bank3[[#This Row],[GST/HST]]</f>
        <v>0</v>
      </c>
      <c r="L1180" s="37">
        <f t="shared" si="37"/>
        <v>0</v>
      </c>
    </row>
    <row r="1181" spans="4:12" x14ac:dyDescent="0.2">
      <c r="D1181" s="416">
        <f>_xlfn.XLOOKUP(C:C,Table1[for Import to Bank Register dropdown],Table1[for Pivot],0,0,1)</f>
        <v>0</v>
      </c>
      <c r="E1181" s="422"/>
      <c r="F1181" s="160">
        <f t="shared" si="36"/>
        <v>3333333</v>
      </c>
      <c r="G1181" s="394">
        <f>G1180+Bank3[[#This Row],[Money in/ (Money out)]]</f>
        <v>0</v>
      </c>
      <c r="I1181" s="395">
        <f>IF(OR(C1181="150 Directors advances", C1181="120 accounts receivable", C1181="720.2 Automobile - Insurance", C1181="720.3 Automobile - License", C1181="870.4 Rent - Insurance", C1181="870.6 Rent - Property Tax", C1181="870.7 Rent - Homeoffice", C1181="870.9 Rent - Water"),
   0,
   IF(Dashboard!$F$5="Quick",
      IF(OR(C1181="190 Automobile",C1181="200 computer hardware",C1181="210 Computer software",C1181="220 Quickbooks software",C1181="230 Office equipment",C1181="240 Office furniture"),
         E1181-(E1181/(1+Dashboard!$F$4)),
         0
      ),
      IF(C1181="750 Business promotion",
         E1181-(E1181/(1+4.793/100)),
         E1181-(E1181/(1+Dashboard!$F$4))
      )
   )
)</f>
        <v>0</v>
      </c>
      <c r="J1181" s="40">
        <f>Bank3[[#This Row],[Money in/ (Money out)]]-Bank3[[#This Row],[GST/HST]]</f>
        <v>0</v>
      </c>
      <c r="L1181" s="37">
        <f t="shared" si="37"/>
        <v>0</v>
      </c>
    </row>
    <row r="1182" spans="4:12" x14ac:dyDescent="0.2">
      <c r="D1182" s="416">
        <f>_xlfn.XLOOKUP(C:C,Table1[for Import to Bank Register dropdown],Table1[for Pivot],0,0,1)</f>
        <v>0</v>
      </c>
      <c r="E1182" s="422"/>
      <c r="F1182" s="160">
        <f t="shared" si="36"/>
        <v>3333333</v>
      </c>
      <c r="G1182" s="394">
        <f>G1181+Bank3[[#This Row],[Money in/ (Money out)]]</f>
        <v>0</v>
      </c>
      <c r="I1182" s="395">
        <f>IF(OR(C1182="150 Directors advances", C1182="120 accounts receivable", C1182="720.2 Automobile - Insurance", C1182="720.3 Automobile - License", C1182="870.4 Rent - Insurance", C1182="870.6 Rent - Property Tax", C1182="870.7 Rent - Homeoffice", C1182="870.9 Rent - Water"),
   0,
   IF(Dashboard!$F$5="Quick",
      IF(OR(C1182="190 Automobile",C1182="200 computer hardware",C1182="210 Computer software",C1182="220 Quickbooks software",C1182="230 Office equipment",C1182="240 Office furniture"),
         E1182-(E1182/(1+Dashboard!$F$4)),
         0
      ),
      IF(C1182="750 Business promotion",
         E1182-(E1182/(1+4.793/100)),
         E1182-(E1182/(1+Dashboard!$F$4))
      )
   )
)</f>
        <v>0</v>
      </c>
      <c r="J1182" s="40">
        <f>Bank3[[#This Row],[Money in/ (Money out)]]-Bank3[[#This Row],[GST/HST]]</f>
        <v>0</v>
      </c>
      <c r="L1182" s="37">
        <f t="shared" si="37"/>
        <v>0</v>
      </c>
    </row>
    <row r="1183" spans="4:12" x14ac:dyDescent="0.2">
      <c r="D1183" s="416">
        <f>_xlfn.XLOOKUP(C:C,Table1[for Import to Bank Register dropdown],Table1[for Pivot],0,0,1)</f>
        <v>0</v>
      </c>
      <c r="E1183" s="422"/>
      <c r="F1183" s="160">
        <f t="shared" si="36"/>
        <v>3333333</v>
      </c>
      <c r="G1183" s="394">
        <f>G1182+Bank3[[#This Row],[Money in/ (Money out)]]</f>
        <v>0</v>
      </c>
      <c r="I1183" s="395">
        <f>IF(OR(C1183="150 Directors advances", C1183="120 accounts receivable", C1183="720.2 Automobile - Insurance", C1183="720.3 Automobile - License", C1183="870.4 Rent - Insurance", C1183="870.6 Rent - Property Tax", C1183="870.7 Rent - Homeoffice", C1183="870.9 Rent - Water"),
   0,
   IF(Dashboard!$F$5="Quick",
      IF(OR(C1183="190 Automobile",C1183="200 computer hardware",C1183="210 Computer software",C1183="220 Quickbooks software",C1183="230 Office equipment",C1183="240 Office furniture"),
         E1183-(E1183/(1+Dashboard!$F$4)),
         0
      ),
      IF(C1183="750 Business promotion",
         E1183-(E1183/(1+4.793/100)),
         E1183-(E1183/(1+Dashboard!$F$4))
      )
   )
)</f>
        <v>0</v>
      </c>
      <c r="J1183" s="40">
        <f>Bank3[[#This Row],[Money in/ (Money out)]]-Bank3[[#This Row],[GST/HST]]</f>
        <v>0</v>
      </c>
      <c r="L1183" s="37">
        <f t="shared" si="37"/>
        <v>0</v>
      </c>
    </row>
    <row r="1184" spans="4:12" x14ac:dyDescent="0.2">
      <c r="D1184" s="416">
        <f>_xlfn.XLOOKUP(C:C,Table1[for Import to Bank Register dropdown],Table1[for Pivot],0,0,1)</f>
        <v>0</v>
      </c>
      <c r="E1184" s="422"/>
      <c r="F1184" s="160">
        <f t="shared" si="36"/>
        <v>3333333</v>
      </c>
      <c r="G1184" s="394">
        <f>G1183+Bank3[[#This Row],[Money in/ (Money out)]]</f>
        <v>0</v>
      </c>
      <c r="I1184" s="395">
        <f>IF(OR(C1184="150 Directors advances", C1184="120 accounts receivable", C1184="720.2 Automobile - Insurance", C1184="720.3 Automobile - License", C1184="870.4 Rent - Insurance", C1184="870.6 Rent - Property Tax", C1184="870.7 Rent - Homeoffice", C1184="870.9 Rent - Water"),
   0,
   IF(Dashboard!$F$5="Quick",
      IF(OR(C1184="190 Automobile",C1184="200 computer hardware",C1184="210 Computer software",C1184="220 Quickbooks software",C1184="230 Office equipment",C1184="240 Office furniture"),
         E1184-(E1184/(1+Dashboard!$F$4)),
         0
      ),
      IF(C1184="750 Business promotion",
         E1184-(E1184/(1+4.793/100)),
         E1184-(E1184/(1+Dashboard!$F$4))
      )
   )
)</f>
        <v>0</v>
      </c>
      <c r="J1184" s="40">
        <f>Bank3[[#This Row],[Money in/ (Money out)]]-Bank3[[#This Row],[GST/HST]]</f>
        <v>0</v>
      </c>
      <c r="L1184" s="37">
        <f t="shared" si="37"/>
        <v>0</v>
      </c>
    </row>
    <row r="1185" spans="4:12" x14ac:dyDescent="0.2">
      <c r="D1185" s="416">
        <f>_xlfn.XLOOKUP(C:C,Table1[for Import to Bank Register dropdown],Table1[for Pivot],0,0,1)</f>
        <v>0</v>
      </c>
      <c r="E1185" s="422"/>
      <c r="F1185" s="160">
        <f t="shared" si="36"/>
        <v>3333333</v>
      </c>
      <c r="G1185" s="394">
        <f>G1184+Bank3[[#This Row],[Money in/ (Money out)]]</f>
        <v>0</v>
      </c>
      <c r="I1185" s="395">
        <f>IF(OR(C1185="150 Directors advances", C1185="120 accounts receivable", C1185="720.2 Automobile - Insurance", C1185="720.3 Automobile - License", C1185="870.4 Rent - Insurance", C1185="870.6 Rent - Property Tax", C1185="870.7 Rent - Homeoffice", C1185="870.9 Rent - Water"),
   0,
   IF(Dashboard!$F$5="Quick",
      IF(OR(C1185="190 Automobile",C1185="200 computer hardware",C1185="210 Computer software",C1185="220 Quickbooks software",C1185="230 Office equipment",C1185="240 Office furniture"),
         E1185-(E1185/(1+Dashboard!$F$4)),
         0
      ),
      IF(C1185="750 Business promotion",
         E1185-(E1185/(1+4.793/100)),
         E1185-(E1185/(1+Dashboard!$F$4))
      )
   )
)</f>
        <v>0</v>
      </c>
      <c r="J1185" s="40">
        <f>Bank3[[#This Row],[Money in/ (Money out)]]-Bank3[[#This Row],[GST/HST]]</f>
        <v>0</v>
      </c>
      <c r="L1185" s="37">
        <f t="shared" si="37"/>
        <v>0</v>
      </c>
    </row>
    <row r="1186" spans="4:12" x14ac:dyDescent="0.2">
      <c r="D1186" s="416">
        <f>_xlfn.XLOOKUP(C:C,Table1[for Import to Bank Register dropdown],Table1[for Pivot],0,0,1)</f>
        <v>0</v>
      </c>
      <c r="E1186" s="422"/>
      <c r="F1186" s="160">
        <f t="shared" si="36"/>
        <v>3333333</v>
      </c>
      <c r="G1186" s="394">
        <f>G1185+Bank3[[#This Row],[Money in/ (Money out)]]</f>
        <v>0</v>
      </c>
      <c r="I1186" s="395">
        <f>IF(OR(C1186="150 Directors advances", C1186="120 accounts receivable", C1186="720.2 Automobile - Insurance", C1186="720.3 Automobile - License", C1186="870.4 Rent - Insurance", C1186="870.6 Rent - Property Tax", C1186="870.7 Rent - Homeoffice", C1186="870.9 Rent - Water"),
   0,
   IF(Dashboard!$F$5="Quick",
      IF(OR(C1186="190 Automobile",C1186="200 computer hardware",C1186="210 Computer software",C1186="220 Quickbooks software",C1186="230 Office equipment",C1186="240 Office furniture"),
         E1186-(E1186/(1+Dashboard!$F$4)),
         0
      ),
      IF(C1186="750 Business promotion",
         E1186-(E1186/(1+4.793/100)),
         E1186-(E1186/(1+Dashboard!$F$4))
      )
   )
)</f>
        <v>0</v>
      </c>
      <c r="J1186" s="40">
        <f>Bank3[[#This Row],[Money in/ (Money out)]]-Bank3[[#This Row],[GST/HST]]</f>
        <v>0</v>
      </c>
      <c r="L1186" s="37">
        <f t="shared" si="37"/>
        <v>0</v>
      </c>
    </row>
    <row r="1187" spans="4:12" x14ac:dyDescent="0.2">
      <c r="D1187" s="416">
        <f>_xlfn.XLOOKUP(C:C,Table1[for Import to Bank Register dropdown],Table1[for Pivot],0,0,1)</f>
        <v>0</v>
      </c>
      <c r="E1187" s="422"/>
      <c r="F1187" s="160">
        <f t="shared" si="36"/>
        <v>3333333</v>
      </c>
      <c r="G1187" s="394">
        <f>G1186+Bank3[[#This Row],[Money in/ (Money out)]]</f>
        <v>0</v>
      </c>
      <c r="I1187" s="395">
        <f>IF(OR(C1187="150 Directors advances", C1187="120 accounts receivable", C1187="720.2 Automobile - Insurance", C1187="720.3 Automobile - License", C1187="870.4 Rent - Insurance", C1187="870.6 Rent - Property Tax", C1187="870.7 Rent - Homeoffice", C1187="870.9 Rent - Water"),
   0,
   IF(Dashboard!$F$5="Quick",
      IF(OR(C1187="190 Automobile",C1187="200 computer hardware",C1187="210 Computer software",C1187="220 Quickbooks software",C1187="230 Office equipment",C1187="240 Office furniture"),
         E1187-(E1187/(1+Dashboard!$F$4)),
         0
      ),
      IF(C1187="750 Business promotion",
         E1187-(E1187/(1+4.793/100)),
         E1187-(E1187/(1+Dashboard!$F$4))
      )
   )
)</f>
        <v>0</v>
      </c>
      <c r="J1187" s="40">
        <f>Bank3[[#This Row],[Money in/ (Money out)]]-Bank3[[#This Row],[GST/HST]]</f>
        <v>0</v>
      </c>
      <c r="L1187" s="37">
        <f t="shared" si="37"/>
        <v>0</v>
      </c>
    </row>
    <row r="1188" spans="4:12" x14ac:dyDescent="0.2">
      <c r="D1188" s="416">
        <f>_xlfn.XLOOKUP(C:C,Table1[for Import to Bank Register dropdown],Table1[for Pivot],0,0,1)</f>
        <v>0</v>
      </c>
      <c r="E1188" s="422"/>
      <c r="F1188" s="160">
        <f t="shared" si="36"/>
        <v>3333333</v>
      </c>
      <c r="G1188" s="394">
        <f>G1187+Bank3[[#This Row],[Money in/ (Money out)]]</f>
        <v>0</v>
      </c>
      <c r="I1188" s="395">
        <f>IF(OR(C1188="150 Directors advances", C1188="120 accounts receivable", C1188="720.2 Automobile - Insurance", C1188="720.3 Automobile - License", C1188="870.4 Rent - Insurance", C1188="870.6 Rent - Property Tax", C1188="870.7 Rent - Homeoffice", C1188="870.9 Rent - Water"),
   0,
   IF(Dashboard!$F$5="Quick",
      IF(OR(C1188="190 Automobile",C1188="200 computer hardware",C1188="210 Computer software",C1188="220 Quickbooks software",C1188="230 Office equipment",C1188="240 Office furniture"),
         E1188-(E1188/(1+Dashboard!$F$4)),
         0
      ),
      IF(C1188="750 Business promotion",
         E1188-(E1188/(1+4.793/100)),
         E1188-(E1188/(1+Dashboard!$F$4))
      )
   )
)</f>
        <v>0</v>
      </c>
      <c r="J1188" s="40">
        <f>Bank3[[#This Row],[Money in/ (Money out)]]-Bank3[[#This Row],[GST/HST]]</f>
        <v>0</v>
      </c>
      <c r="L1188" s="37">
        <f t="shared" si="37"/>
        <v>0</v>
      </c>
    </row>
    <row r="1189" spans="4:12" x14ac:dyDescent="0.2">
      <c r="D1189" s="416">
        <f>_xlfn.XLOOKUP(C:C,Table1[for Import to Bank Register dropdown],Table1[for Pivot],0,0,1)</f>
        <v>0</v>
      </c>
      <c r="E1189" s="422"/>
      <c r="F1189" s="160">
        <f t="shared" si="36"/>
        <v>3333333</v>
      </c>
      <c r="G1189" s="394">
        <f>G1188+Bank3[[#This Row],[Money in/ (Money out)]]</f>
        <v>0</v>
      </c>
      <c r="I1189" s="395">
        <f>IF(OR(C1189="150 Directors advances", C1189="120 accounts receivable", C1189="720.2 Automobile - Insurance", C1189="720.3 Automobile - License", C1189="870.4 Rent - Insurance", C1189="870.6 Rent - Property Tax", C1189="870.7 Rent - Homeoffice", C1189="870.9 Rent - Water"),
   0,
   IF(Dashboard!$F$5="Quick",
      IF(OR(C1189="190 Automobile",C1189="200 computer hardware",C1189="210 Computer software",C1189="220 Quickbooks software",C1189="230 Office equipment",C1189="240 Office furniture"),
         E1189-(E1189/(1+Dashboard!$F$4)),
         0
      ),
      IF(C1189="750 Business promotion",
         E1189-(E1189/(1+4.793/100)),
         E1189-(E1189/(1+Dashboard!$F$4))
      )
   )
)</f>
        <v>0</v>
      </c>
      <c r="J1189" s="40">
        <f>Bank3[[#This Row],[Money in/ (Money out)]]-Bank3[[#This Row],[GST/HST]]</f>
        <v>0</v>
      </c>
      <c r="L1189" s="37">
        <f t="shared" si="37"/>
        <v>0</v>
      </c>
    </row>
    <row r="1190" spans="4:12" x14ac:dyDescent="0.2">
      <c r="D1190" s="416">
        <f>_xlfn.XLOOKUP(C:C,Table1[for Import to Bank Register dropdown],Table1[for Pivot],0,0,1)</f>
        <v>0</v>
      </c>
      <c r="E1190" s="422"/>
      <c r="F1190" s="160">
        <f t="shared" si="36"/>
        <v>3333333</v>
      </c>
      <c r="G1190" s="394">
        <f>G1189+Bank3[[#This Row],[Money in/ (Money out)]]</f>
        <v>0</v>
      </c>
      <c r="I1190" s="395">
        <f>IF(OR(C1190="150 Directors advances", C1190="120 accounts receivable", C1190="720.2 Automobile - Insurance", C1190="720.3 Automobile - License", C1190="870.4 Rent - Insurance", C1190="870.6 Rent - Property Tax", C1190="870.7 Rent - Homeoffice", C1190="870.9 Rent - Water"),
   0,
   IF(Dashboard!$F$5="Quick",
      IF(OR(C1190="190 Automobile",C1190="200 computer hardware",C1190="210 Computer software",C1190="220 Quickbooks software",C1190="230 Office equipment",C1190="240 Office furniture"),
         E1190-(E1190/(1+Dashboard!$F$4)),
         0
      ),
      IF(C1190="750 Business promotion",
         E1190-(E1190/(1+4.793/100)),
         E1190-(E1190/(1+Dashboard!$F$4))
      )
   )
)</f>
        <v>0</v>
      </c>
      <c r="J1190" s="40">
        <f>Bank3[[#This Row],[Money in/ (Money out)]]-Bank3[[#This Row],[GST/HST]]</f>
        <v>0</v>
      </c>
      <c r="L1190" s="37">
        <f t="shared" si="37"/>
        <v>0</v>
      </c>
    </row>
    <row r="1191" spans="4:12" x14ac:dyDescent="0.2">
      <c r="D1191" s="416">
        <f>_xlfn.XLOOKUP(C:C,Table1[for Import to Bank Register dropdown],Table1[for Pivot],0,0,1)</f>
        <v>0</v>
      </c>
      <c r="E1191" s="422"/>
      <c r="F1191" s="160">
        <f t="shared" si="36"/>
        <v>3333333</v>
      </c>
      <c r="G1191" s="394">
        <f>G1190+Bank3[[#This Row],[Money in/ (Money out)]]</f>
        <v>0</v>
      </c>
      <c r="I1191" s="395">
        <f>IF(OR(C1191="150 Directors advances", C1191="120 accounts receivable", C1191="720.2 Automobile - Insurance", C1191="720.3 Automobile - License", C1191="870.4 Rent - Insurance", C1191="870.6 Rent - Property Tax", C1191="870.7 Rent - Homeoffice", C1191="870.9 Rent - Water"),
   0,
   IF(Dashboard!$F$5="Quick",
      IF(OR(C1191="190 Automobile",C1191="200 computer hardware",C1191="210 Computer software",C1191="220 Quickbooks software",C1191="230 Office equipment",C1191="240 Office furniture"),
         E1191-(E1191/(1+Dashboard!$F$4)),
         0
      ),
      IF(C1191="750 Business promotion",
         E1191-(E1191/(1+4.793/100)),
         E1191-(E1191/(1+Dashboard!$F$4))
      )
   )
)</f>
        <v>0</v>
      </c>
      <c r="J1191" s="40">
        <f>Bank3[[#This Row],[Money in/ (Money out)]]-Bank3[[#This Row],[GST/HST]]</f>
        <v>0</v>
      </c>
      <c r="L1191" s="37">
        <f t="shared" si="37"/>
        <v>0</v>
      </c>
    </row>
    <row r="1192" spans="4:12" x14ac:dyDescent="0.2">
      <c r="D1192" s="416">
        <f>_xlfn.XLOOKUP(C:C,Table1[for Import to Bank Register dropdown],Table1[for Pivot],0,0,1)</f>
        <v>0</v>
      </c>
      <c r="E1192" s="422"/>
      <c r="F1192" s="160">
        <f t="shared" si="36"/>
        <v>3333333</v>
      </c>
      <c r="G1192" s="394">
        <f>G1191+Bank3[[#This Row],[Money in/ (Money out)]]</f>
        <v>0</v>
      </c>
      <c r="I1192" s="395">
        <f>IF(OR(C1192="150 Directors advances", C1192="120 accounts receivable", C1192="720.2 Automobile - Insurance", C1192="720.3 Automobile - License", C1192="870.4 Rent - Insurance", C1192="870.6 Rent - Property Tax", C1192="870.7 Rent - Homeoffice", C1192="870.9 Rent - Water"),
   0,
   IF(Dashboard!$F$5="Quick",
      IF(OR(C1192="190 Automobile",C1192="200 computer hardware",C1192="210 Computer software",C1192="220 Quickbooks software",C1192="230 Office equipment",C1192="240 Office furniture"),
         E1192-(E1192/(1+Dashboard!$F$4)),
         0
      ),
      IF(C1192="750 Business promotion",
         E1192-(E1192/(1+4.793/100)),
         E1192-(E1192/(1+Dashboard!$F$4))
      )
   )
)</f>
        <v>0</v>
      </c>
      <c r="J1192" s="40">
        <f>Bank3[[#This Row],[Money in/ (Money out)]]-Bank3[[#This Row],[GST/HST]]</f>
        <v>0</v>
      </c>
      <c r="L1192" s="37">
        <f t="shared" si="37"/>
        <v>0</v>
      </c>
    </row>
    <row r="1193" spans="4:12" x14ac:dyDescent="0.2">
      <c r="D1193" s="416">
        <f>_xlfn.XLOOKUP(C:C,Table1[for Import to Bank Register dropdown],Table1[for Pivot],0,0,1)</f>
        <v>0</v>
      </c>
      <c r="E1193" s="422"/>
      <c r="F1193" s="160">
        <f t="shared" si="36"/>
        <v>3333333</v>
      </c>
      <c r="G1193" s="394">
        <f>G1192+Bank3[[#This Row],[Money in/ (Money out)]]</f>
        <v>0</v>
      </c>
      <c r="I1193" s="395">
        <f>IF(OR(C1193="150 Directors advances", C1193="120 accounts receivable", C1193="720.2 Automobile - Insurance", C1193="720.3 Automobile - License", C1193="870.4 Rent - Insurance", C1193="870.6 Rent - Property Tax", C1193="870.7 Rent - Homeoffice", C1193="870.9 Rent - Water"),
   0,
   IF(Dashboard!$F$5="Quick",
      IF(OR(C1193="190 Automobile",C1193="200 computer hardware",C1193="210 Computer software",C1193="220 Quickbooks software",C1193="230 Office equipment",C1193="240 Office furniture"),
         E1193-(E1193/(1+Dashboard!$F$4)),
         0
      ),
      IF(C1193="750 Business promotion",
         E1193-(E1193/(1+4.793/100)),
         E1193-(E1193/(1+Dashboard!$F$4))
      )
   )
)</f>
        <v>0</v>
      </c>
      <c r="J1193" s="40">
        <f>Bank3[[#This Row],[Money in/ (Money out)]]-Bank3[[#This Row],[GST/HST]]</f>
        <v>0</v>
      </c>
      <c r="L1193" s="37">
        <f t="shared" si="37"/>
        <v>0</v>
      </c>
    </row>
    <row r="1194" spans="4:12" x14ac:dyDescent="0.2">
      <c r="D1194" s="416">
        <f>_xlfn.XLOOKUP(C:C,Table1[for Import to Bank Register dropdown],Table1[for Pivot],0,0,1)</f>
        <v>0</v>
      </c>
      <c r="E1194" s="422"/>
      <c r="F1194" s="160">
        <f t="shared" si="36"/>
        <v>3333333</v>
      </c>
      <c r="G1194" s="394">
        <f>G1193+Bank3[[#This Row],[Money in/ (Money out)]]</f>
        <v>0</v>
      </c>
      <c r="I1194" s="395">
        <f>IF(OR(C1194="150 Directors advances", C1194="120 accounts receivable", C1194="720.2 Automobile - Insurance", C1194="720.3 Automobile - License", C1194="870.4 Rent - Insurance", C1194="870.6 Rent - Property Tax", C1194="870.7 Rent - Homeoffice", C1194="870.9 Rent - Water"),
   0,
   IF(Dashboard!$F$5="Quick",
      IF(OR(C1194="190 Automobile",C1194="200 computer hardware",C1194="210 Computer software",C1194="220 Quickbooks software",C1194="230 Office equipment",C1194="240 Office furniture"),
         E1194-(E1194/(1+Dashboard!$F$4)),
         0
      ),
      IF(C1194="750 Business promotion",
         E1194-(E1194/(1+4.793/100)),
         E1194-(E1194/(1+Dashboard!$F$4))
      )
   )
)</f>
        <v>0</v>
      </c>
      <c r="J1194" s="40">
        <f>Bank3[[#This Row],[Money in/ (Money out)]]-Bank3[[#This Row],[GST/HST]]</f>
        <v>0</v>
      </c>
      <c r="L1194" s="37">
        <f t="shared" si="37"/>
        <v>0</v>
      </c>
    </row>
    <row r="1195" spans="4:12" x14ac:dyDescent="0.2">
      <c r="D1195" s="416">
        <f>_xlfn.XLOOKUP(C:C,Table1[for Import to Bank Register dropdown],Table1[for Pivot],0,0,1)</f>
        <v>0</v>
      </c>
      <c r="E1195" s="422"/>
      <c r="F1195" s="160">
        <f t="shared" si="36"/>
        <v>3333333</v>
      </c>
      <c r="G1195" s="394">
        <f>G1194+Bank3[[#This Row],[Money in/ (Money out)]]</f>
        <v>0</v>
      </c>
      <c r="I1195" s="395">
        <f>IF(OR(C1195="150 Directors advances", C1195="120 accounts receivable", C1195="720.2 Automobile - Insurance", C1195="720.3 Automobile - License", C1195="870.4 Rent - Insurance", C1195="870.6 Rent - Property Tax", C1195="870.7 Rent - Homeoffice", C1195="870.9 Rent - Water"),
   0,
   IF(Dashboard!$F$5="Quick",
      IF(OR(C1195="190 Automobile",C1195="200 computer hardware",C1195="210 Computer software",C1195="220 Quickbooks software",C1195="230 Office equipment",C1195="240 Office furniture"),
         E1195-(E1195/(1+Dashboard!$F$4)),
         0
      ),
      IF(C1195="750 Business promotion",
         E1195-(E1195/(1+4.793/100)),
         E1195-(E1195/(1+Dashboard!$F$4))
      )
   )
)</f>
        <v>0</v>
      </c>
      <c r="J1195" s="40">
        <f>Bank3[[#This Row],[Money in/ (Money out)]]-Bank3[[#This Row],[GST/HST]]</f>
        <v>0</v>
      </c>
      <c r="L1195" s="37">
        <f t="shared" si="37"/>
        <v>0</v>
      </c>
    </row>
    <row r="1196" spans="4:12" x14ac:dyDescent="0.2">
      <c r="D1196" s="416">
        <f>_xlfn.XLOOKUP(C:C,Table1[for Import to Bank Register dropdown],Table1[for Pivot],0,0,1)</f>
        <v>0</v>
      </c>
      <c r="E1196" s="422"/>
      <c r="F1196" s="160">
        <f t="shared" si="36"/>
        <v>3333333</v>
      </c>
      <c r="G1196" s="394">
        <f>G1195+Bank3[[#This Row],[Money in/ (Money out)]]</f>
        <v>0</v>
      </c>
      <c r="I1196" s="395">
        <f>IF(OR(C1196="150 Directors advances", C1196="120 accounts receivable", C1196="720.2 Automobile - Insurance", C1196="720.3 Automobile - License", C1196="870.4 Rent - Insurance", C1196="870.6 Rent - Property Tax", C1196="870.7 Rent - Homeoffice", C1196="870.9 Rent - Water"),
   0,
   IF(Dashboard!$F$5="Quick",
      IF(OR(C1196="190 Automobile",C1196="200 computer hardware",C1196="210 Computer software",C1196="220 Quickbooks software",C1196="230 Office equipment",C1196="240 Office furniture"),
         E1196-(E1196/(1+Dashboard!$F$4)),
         0
      ),
      IF(C1196="750 Business promotion",
         E1196-(E1196/(1+4.793/100)),
         E1196-(E1196/(1+Dashboard!$F$4))
      )
   )
)</f>
        <v>0</v>
      </c>
      <c r="J1196" s="40">
        <f>Bank3[[#This Row],[Money in/ (Money out)]]-Bank3[[#This Row],[GST/HST]]</f>
        <v>0</v>
      </c>
      <c r="L1196" s="37">
        <f t="shared" si="37"/>
        <v>0</v>
      </c>
    </row>
    <row r="1197" spans="4:12" x14ac:dyDescent="0.2">
      <c r="D1197" s="416">
        <f>_xlfn.XLOOKUP(C:C,Table1[for Import to Bank Register dropdown],Table1[for Pivot],0,0,1)</f>
        <v>0</v>
      </c>
      <c r="E1197" s="422"/>
      <c r="F1197" s="160">
        <f t="shared" si="36"/>
        <v>3333333</v>
      </c>
      <c r="G1197" s="394">
        <f>G1196+Bank3[[#This Row],[Money in/ (Money out)]]</f>
        <v>0</v>
      </c>
      <c r="I1197" s="395">
        <f>IF(OR(C1197="150 Directors advances", C1197="120 accounts receivable", C1197="720.2 Automobile - Insurance", C1197="720.3 Automobile - License", C1197="870.4 Rent - Insurance", C1197="870.6 Rent - Property Tax", C1197="870.7 Rent - Homeoffice", C1197="870.9 Rent - Water"),
   0,
   IF(Dashboard!$F$5="Quick",
      IF(OR(C1197="190 Automobile",C1197="200 computer hardware",C1197="210 Computer software",C1197="220 Quickbooks software",C1197="230 Office equipment",C1197="240 Office furniture"),
         E1197-(E1197/(1+Dashboard!$F$4)),
         0
      ),
      IF(C1197="750 Business promotion",
         E1197-(E1197/(1+4.793/100)),
         E1197-(E1197/(1+Dashboard!$F$4))
      )
   )
)</f>
        <v>0</v>
      </c>
      <c r="J1197" s="40">
        <f>Bank3[[#This Row],[Money in/ (Money out)]]-Bank3[[#This Row],[GST/HST]]</f>
        <v>0</v>
      </c>
      <c r="L1197" s="37">
        <f t="shared" si="37"/>
        <v>0</v>
      </c>
    </row>
    <row r="1198" spans="4:12" x14ac:dyDescent="0.2">
      <c r="D1198" s="416">
        <f>_xlfn.XLOOKUP(C:C,Table1[for Import to Bank Register dropdown],Table1[for Pivot],0,0,1)</f>
        <v>0</v>
      </c>
      <c r="E1198" s="422"/>
      <c r="F1198" s="160">
        <f t="shared" si="36"/>
        <v>3333333</v>
      </c>
      <c r="G1198" s="394">
        <f>G1197+Bank3[[#This Row],[Money in/ (Money out)]]</f>
        <v>0</v>
      </c>
      <c r="I1198" s="395">
        <f>IF(OR(C1198="150 Directors advances", C1198="120 accounts receivable", C1198="720.2 Automobile - Insurance", C1198="720.3 Automobile - License", C1198="870.4 Rent - Insurance", C1198="870.6 Rent - Property Tax", C1198="870.7 Rent - Homeoffice", C1198="870.9 Rent - Water"),
   0,
   IF(Dashboard!$F$5="Quick",
      IF(OR(C1198="190 Automobile",C1198="200 computer hardware",C1198="210 Computer software",C1198="220 Quickbooks software",C1198="230 Office equipment",C1198="240 Office furniture"),
         E1198-(E1198/(1+Dashboard!$F$4)),
         0
      ),
      IF(C1198="750 Business promotion",
         E1198-(E1198/(1+4.793/100)),
         E1198-(E1198/(1+Dashboard!$F$4))
      )
   )
)</f>
        <v>0</v>
      </c>
      <c r="J1198" s="40">
        <f>Bank3[[#This Row],[Money in/ (Money out)]]-Bank3[[#This Row],[GST/HST]]</f>
        <v>0</v>
      </c>
      <c r="L1198" s="37">
        <f t="shared" si="37"/>
        <v>0</v>
      </c>
    </row>
    <row r="1199" spans="4:12" x14ac:dyDescent="0.2">
      <c r="D1199" s="416">
        <f>_xlfn.XLOOKUP(C:C,Table1[for Import to Bank Register dropdown],Table1[for Pivot],0,0,1)</f>
        <v>0</v>
      </c>
      <c r="E1199" s="422"/>
      <c r="F1199" s="160">
        <f t="shared" si="36"/>
        <v>3333333</v>
      </c>
      <c r="G1199" s="394">
        <f>G1198+Bank3[[#This Row],[Money in/ (Money out)]]</f>
        <v>0</v>
      </c>
      <c r="I1199" s="395">
        <f>IF(OR(C1199="150 Directors advances", C1199="120 accounts receivable", C1199="720.2 Automobile - Insurance", C1199="720.3 Automobile - License", C1199="870.4 Rent - Insurance", C1199="870.6 Rent - Property Tax", C1199="870.7 Rent - Homeoffice", C1199="870.9 Rent - Water"),
   0,
   IF(Dashboard!$F$5="Quick",
      IF(OR(C1199="190 Automobile",C1199="200 computer hardware",C1199="210 Computer software",C1199="220 Quickbooks software",C1199="230 Office equipment",C1199="240 Office furniture"),
         E1199-(E1199/(1+Dashboard!$F$4)),
         0
      ),
      IF(C1199="750 Business promotion",
         E1199-(E1199/(1+4.793/100)),
         E1199-(E1199/(1+Dashboard!$F$4))
      )
   )
)</f>
        <v>0</v>
      </c>
      <c r="J1199" s="40">
        <f>Bank3[[#This Row],[Money in/ (Money out)]]-Bank3[[#This Row],[GST/HST]]</f>
        <v>0</v>
      </c>
      <c r="L1199" s="37">
        <f t="shared" si="37"/>
        <v>0</v>
      </c>
    </row>
    <row r="1200" spans="4:12" x14ac:dyDescent="0.2">
      <c r="D1200" s="416">
        <f>_xlfn.XLOOKUP(C:C,Table1[for Import to Bank Register dropdown],Table1[for Pivot],0,0,1)</f>
        <v>0</v>
      </c>
      <c r="E1200" s="422"/>
      <c r="F1200" s="160">
        <f t="shared" si="36"/>
        <v>3333333</v>
      </c>
      <c r="G1200" s="394">
        <f>G1199+Bank3[[#This Row],[Money in/ (Money out)]]</f>
        <v>0</v>
      </c>
      <c r="I1200" s="395">
        <f>IF(OR(C1200="150 Directors advances", C1200="120 accounts receivable", C1200="720.2 Automobile - Insurance", C1200="720.3 Automobile - License", C1200="870.4 Rent - Insurance", C1200="870.6 Rent - Property Tax", C1200="870.7 Rent - Homeoffice", C1200="870.9 Rent - Water"),
   0,
   IF(Dashboard!$F$5="Quick",
      IF(OR(C1200="190 Automobile",C1200="200 computer hardware",C1200="210 Computer software",C1200="220 Quickbooks software",C1200="230 Office equipment",C1200="240 Office furniture"),
         E1200-(E1200/(1+Dashboard!$F$4)),
         0
      ),
      IF(C1200="750 Business promotion",
         E1200-(E1200/(1+4.793/100)),
         E1200-(E1200/(1+Dashboard!$F$4))
      )
   )
)</f>
        <v>0</v>
      </c>
      <c r="J1200" s="40">
        <f>Bank3[[#This Row],[Money in/ (Money out)]]-Bank3[[#This Row],[GST/HST]]</f>
        <v>0</v>
      </c>
      <c r="L1200" s="37">
        <f t="shared" si="37"/>
        <v>0</v>
      </c>
    </row>
    <row r="1201" spans="4:12" x14ac:dyDescent="0.2">
      <c r="D1201" s="416">
        <f>_xlfn.XLOOKUP(C:C,Table1[for Import to Bank Register dropdown],Table1[for Pivot],0,0,1)</f>
        <v>0</v>
      </c>
      <c r="E1201" s="422"/>
      <c r="F1201" s="160">
        <f t="shared" si="36"/>
        <v>3333333</v>
      </c>
      <c r="G1201" s="394">
        <f>G1200+Bank3[[#This Row],[Money in/ (Money out)]]</f>
        <v>0</v>
      </c>
      <c r="I1201" s="395">
        <f>IF(OR(C1201="150 Directors advances", C1201="120 accounts receivable", C1201="720.2 Automobile - Insurance", C1201="720.3 Automobile - License", C1201="870.4 Rent - Insurance", C1201="870.6 Rent - Property Tax", C1201="870.7 Rent - Homeoffice", C1201="870.9 Rent - Water"),
   0,
   IF(Dashboard!$F$5="Quick",
      IF(OR(C1201="190 Automobile",C1201="200 computer hardware",C1201="210 Computer software",C1201="220 Quickbooks software",C1201="230 Office equipment",C1201="240 Office furniture"),
         E1201-(E1201/(1+Dashboard!$F$4)),
         0
      ),
      IF(C1201="750 Business promotion",
         E1201-(E1201/(1+4.793/100)),
         E1201-(E1201/(1+Dashboard!$F$4))
      )
   )
)</f>
        <v>0</v>
      </c>
      <c r="J1201" s="40">
        <f>Bank3[[#This Row],[Money in/ (Money out)]]-Bank3[[#This Row],[GST/HST]]</f>
        <v>0</v>
      </c>
      <c r="L1201" s="37">
        <f t="shared" si="37"/>
        <v>0</v>
      </c>
    </row>
    <row r="1202" spans="4:12" x14ac:dyDescent="0.2">
      <c r="D1202" s="416">
        <f>_xlfn.XLOOKUP(C:C,Table1[for Import to Bank Register dropdown],Table1[for Pivot],0,0,1)</f>
        <v>0</v>
      </c>
      <c r="E1202" s="422"/>
      <c r="F1202" s="160">
        <f t="shared" si="36"/>
        <v>3333333</v>
      </c>
      <c r="G1202" s="394">
        <f>G1201+Bank3[[#This Row],[Money in/ (Money out)]]</f>
        <v>0</v>
      </c>
      <c r="I1202" s="395">
        <f>IF(OR(C1202="150 Directors advances", C1202="120 accounts receivable", C1202="720.2 Automobile - Insurance", C1202="720.3 Automobile - License", C1202="870.4 Rent - Insurance", C1202="870.6 Rent - Property Tax", C1202="870.7 Rent - Homeoffice", C1202="870.9 Rent - Water"),
   0,
   IF(Dashboard!$F$5="Quick",
      IF(OR(C1202="190 Automobile",C1202="200 computer hardware",C1202="210 Computer software",C1202="220 Quickbooks software",C1202="230 Office equipment",C1202="240 Office furniture"),
         E1202-(E1202/(1+Dashboard!$F$4)),
         0
      ),
      IF(C1202="750 Business promotion",
         E1202-(E1202/(1+4.793/100)),
         E1202-(E1202/(1+Dashboard!$F$4))
      )
   )
)</f>
        <v>0</v>
      </c>
      <c r="J1202" s="40">
        <f>Bank3[[#This Row],[Money in/ (Money out)]]-Bank3[[#This Row],[GST/HST]]</f>
        <v>0</v>
      </c>
      <c r="L1202" s="37">
        <f t="shared" si="37"/>
        <v>0</v>
      </c>
    </row>
    <row r="1203" spans="4:12" x14ac:dyDescent="0.2">
      <c r="D1203" s="416">
        <f>_xlfn.XLOOKUP(C:C,Table1[for Import to Bank Register dropdown],Table1[for Pivot],0,0,1)</f>
        <v>0</v>
      </c>
      <c r="E1203" s="422"/>
      <c r="F1203" s="160">
        <f t="shared" si="36"/>
        <v>3333333</v>
      </c>
      <c r="G1203" s="394">
        <f>G1202+Bank3[[#This Row],[Money in/ (Money out)]]</f>
        <v>0</v>
      </c>
      <c r="I1203" s="395">
        <f>IF(OR(C1203="150 Directors advances", C1203="120 accounts receivable", C1203="720.2 Automobile - Insurance", C1203="720.3 Automobile - License", C1203="870.4 Rent - Insurance", C1203="870.6 Rent - Property Tax", C1203="870.7 Rent - Homeoffice", C1203="870.9 Rent - Water"),
   0,
   IF(Dashboard!$F$5="Quick",
      IF(OR(C1203="190 Automobile",C1203="200 computer hardware",C1203="210 Computer software",C1203="220 Quickbooks software",C1203="230 Office equipment",C1203="240 Office furniture"),
         E1203-(E1203/(1+Dashboard!$F$4)),
         0
      ),
      IF(C1203="750 Business promotion",
         E1203-(E1203/(1+4.793/100)),
         E1203-(E1203/(1+Dashboard!$F$4))
      )
   )
)</f>
        <v>0</v>
      </c>
      <c r="J1203" s="40">
        <f>Bank3[[#This Row],[Money in/ (Money out)]]-Bank3[[#This Row],[GST/HST]]</f>
        <v>0</v>
      </c>
      <c r="L1203" s="37">
        <f t="shared" si="37"/>
        <v>0</v>
      </c>
    </row>
    <row r="1204" spans="4:12" x14ac:dyDescent="0.2">
      <c r="D1204" s="416">
        <f>_xlfn.XLOOKUP(C:C,Table1[for Import to Bank Register dropdown],Table1[for Pivot],0,0,1)</f>
        <v>0</v>
      </c>
      <c r="E1204" s="422"/>
      <c r="F1204" s="160">
        <f t="shared" si="36"/>
        <v>3333333</v>
      </c>
      <c r="G1204" s="394">
        <f>G1203+Bank3[[#This Row],[Money in/ (Money out)]]</f>
        <v>0</v>
      </c>
      <c r="I1204" s="395">
        <f>IF(OR(C1204="150 Directors advances", C1204="120 accounts receivable", C1204="720.2 Automobile - Insurance", C1204="720.3 Automobile - License", C1204="870.4 Rent - Insurance", C1204="870.6 Rent - Property Tax", C1204="870.7 Rent - Homeoffice", C1204="870.9 Rent - Water"),
   0,
   IF(Dashboard!$F$5="Quick",
      IF(OR(C1204="190 Automobile",C1204="200 computer hardware",C1204="210 Computer software",C1204="220 Quickbooks software",C1204="230 Office equipment",C1204="240 Office furniture"),
         E1204-(E1204/(1+Dashboard!$F$4)),
         0
      ),
      IF(C1204="750 Business promotion",
         E1204-(E1204/(1+4.793/100)),
         E1204-(E1204/(1+Dashboard!$F$4))
      )
   )
)</f>
        <v>0</v>
      </c>
      <c r="J1204" s="40">
        <f>Bank3[[#This Row],[Money in/ (Money out)]]-Bank3[[#This Row],[GST/HST]]</f>
        <v>0</v>
      </c>
      <c r="L1204" s="37">
        <f t="shared" si="37"/>
        <v>0</v>
      </c>
    </row>
    <row r="1205" spans="4:12" x14ac:dyDescent="0.2">
      <c r="D1205" s="416">
        <f>_xlfn.XLOOKUP(C:C,Table1[for Import to Bank Register dropdown],Table1[for Pivot],0,0,1)</f>
        <v>0</v>
      </c>
      <c r="E1205" s="422"/>
      <c r="F1205" s="160">
        <f t="shared" si="36"/>
        <v>3333333</v>
      </c>
      <c r="G1205" s="394">
        <f>G1204+Bank3[[#This Row],[Money in/ (Money out)]]</f>
        <v>0</v>
      </c>
      <c r="I1205" s="395">
        <f>IF(OR(C1205="150 Directors advances", C1205="120 accounts receivable", C1205="720.2 Automobile - Insurance", C1205="720.3 Automobile - License", C1205="870.4 Rent - Insurance", C1205="870.6 Rent - Property Tax", C1205="870.7 Rent - Homeoffice", C1205="870.9 Rent - Water"),
   0,
   IF(Dashboard!$F$5="Quick",
      IF(OR(C1205="190 Automobile",C1205="200 computer hardware",C1205="210 Computer software",C1205="220 Quickbooks software",C1205="230 Office equipment",C1205="240 Office furniture"),
         E1205-(E1205/(1+Dashboard!$F$4)),
         0
      ),
      IF(C1205="750 Business promotion",
         E1205-(E1205/(1+4.793/100)),
         E1205-(E1205/(1+Dashboard!$F$4))
      )
   )
)</f>
        <v>0</v>
      </c>
      <c r="J1205" s="40">
        <f>Bank3[[#This Row],[Money in/ (Money out)]]-Bank3[[#This Row],[GST/HST]]</f>
        <v>0</v>
      </c>
      <c r="L1205" s="37">
        <f t="shared" si="37"/>
        <v>0</v>
      </c>
    </row>
    <row r="1206" spans="4:12" x14ac:dyDescent="0.2">
      <c r="D1206" s="416">
        <f>_xlfn.XLOOKUP(C:C,Table1[for Import to Bank Register dropdown],Table1[for Pivot],0,0,1)</f>
        <v>0</v>
      </c>
      <c r="E1206" s="422"/>
      <c r="F1206" s="160">
        <f t="shared" si="36"/>
        <v>3333333</v>
      </c>
      <c r="G1206" s="394">
        <f>G1205+Bank3[[#This Row],[Money in/ (Money out)]]</f>
        <v>0</v>
      </c>
      <c r="I1206" s="395">
        <f>IF(OR(C1206="150 Directors advances", C1206="120 accounts receivable", C1206="720.2 Automobile - Insurance", C1206="720.3 Automobile - License", C1206="870.4 Rent - Insurance", C1206="870.6 Rent - Property Tax", C1206="870.7 Rent - Homeoffice", C1206="870.9 Rent - Water"),
   0,
   IF(Dashboard!$F$5="Quick",
      IF(OR(C1206="190 Automobile",C1206="200 computer hardware",C1206="210 Computer software",C1206="220 Quickbooks software",C1206="230 Office equipment",C1206="240 Office furniture"),
         E1206-(E1206/(1+Dashboard!$F$4)),
         0
      ),
      IF(C1206="750 Business promotion",
         E1206-(E1206/(1+4.793/100)),
         E1206-(E1206/(1+Dashboard!$F$4))
      )
   )
)</f>
        <v>0</v>
      </c>
      <c r="J1206" s="40">
        <f>Bank3[[#This Row],[Money in/ (Money out)]]-Bank3[[#This Row],[GST/HST]]</f>
        <v>0</v>
      </c>
      <c r="L1206" s="37">
        <f t="shared" si="37"/>
        <v>0</v>
      </c>
    </row>
    <row r="1207" spans="4:12" x14ac:dyDescent="0.2">
      <c r="D1207" s="416">
        <f>_xlfn.XLOOKUP(C:C,Table1[for Import to Bank Register dropdown],Table1[for Pivot],0,0,1)</f>
        <v>0</v>
      </c>
      <c r="E1207" s="422"/>
      <c r="F1207" s="160">
        <f t="shared" si="36"/>
        <v>3333333</v>
      </c>
      <c r="G1207" s="394">
        <f>G1206+Bank3[[#This Row],[Money in/ (Money out)]]</f>
        <v>0</v>
      </c>
      <c r="I1207" s="395">
        <f>IF(OR(C1207="150 Directors advances", C1207="120 accounts receivable", C1207="720.2 Automobile - Insurance", C1207="720.3 Automobile - License", C1207="870.4 Rent - Insurance", C1207="870.6 Rent - Property Tax", C1207="870.7 Rent - Homeoffice", C1207="870.9 Rent - Water"),
   0,
   IF(Dashboard!$F$5="Quick",
      IF(OR(C1207="190 Automobile",C1207="200 computer hardware",C1207="210 Computer software",C1207="220 Quickbooks software",C1207="230 Office equipment",C1207="240 Office furniture"),
         E1207-(E1207/(1+Dashboard!$F$4)),
         0
      ),
      IF(C1207="750 Business promotion",
         E1207-(E1207/(1+4.793/100)),
         E1207-(E1207/(1+Dashboard!$F$4))
      )
   )
)</f>
        <v>0</v>
      </c>
      <c r="J1207" s="40">
        <f>Bank3[[#This Row],[Money in/ (Money out)]]-Bank3[[#This Row],[GST/HST]]</f>
        <v>0</v>
      </c>
      <c r="L1207" s="37">
        <f t="shared" si="37"/>
        <v>0</v>
      </c>
    </row>
    <row r="1208" spans="4:12" x14ac:dyDescent="0.2">
      <c r="D1208" s="416">
        <f>_xlfn.XLOOKUP(C:C,Table1[for Import to Bank Register dropdown],Table1[for Pivot],0,0,1)</f>
        <v>0</v>
      </c>
      <c r="E1208" s="422"/>
      <c r="F1208" s="160">
        <f t="shared" si="36"/>
        <v>3333333</v>
      </c>
      <c r="G1208" s="394">
        <f>G1207+Bank3[[#This Row],[Money in/ (Money out)]]</f>
        <v>0</v>
      </c>
      <c r="I1208" s="395">
        <f>IF(OR(C1208="150 Directors advances", C1208="120 accounts receivable", C1208="720.2 Automobile - Insurance", C1208="720.3 Automobile - License", C1208="870.4 Rent - Insurance", C1208="870.6 Rent - Property Tax", C1208="870.7 Rent - Homeoffice", C1208="870.9 Rent - Water"),
   0,
   IF(Dashboard!$F$5="Quick",
      IF(OR(C1208="190 Automobile",C1208="200 computer hardware",C1208="210 Computer software",C1208="220 Quickbooks software",C1208="230 Office equipment",C1208="240 Office furniture"),
         E1208-(E1208/(1+Dashboard!$F$4)),
         0
      ),
      IF(C1208="750 Business promotion",
         E1208-(E1208/(1+4.793/100)),
         E1208-(E1208/(1+Dashboard!$F$4))
      )
   )
)</f>
        <v>0</v>
      </c>
      <c r="J1208" s="40">
        <f>Bank3[[#This Row],[Money in/ (Money out)]]-Bank3[[#This Row],[GST/HST]]</f>
        <v>0</v>
      </c>
      <c r="L1208" s="37">
        <f t="shared" si="37"/>
        <v>0</v>
      </c>
    </row>
    <row r="1209" spans="4:12" x14ac:dyDescent="0.2">
      <c r="D1209" s="416">
        <f>_xlfn.XLOOKUP(C:C,Table1[for Import to Bank Register dropdown],Table1[for Pivot],0,0,1)</f>
        <v>0</v>
      </c>
      <c r="E1209" s="422"/>
      <c r="F1209" s="160">
        <f t="shared" si="36"/>
        <v>3333333</v>
      </c>
      <c r="G1209" s="394">
        <f>G1208+Bank3[[#This Row],[Money in/ (Money out)]]</f>
        <v>0</v>
      </c>
      <c r="I1209" s="395">
        <f>IF(OR(C1209="150 Directors advances", C1209="120 accounts receivable", C1209="720.2 Automobile - Insurance", C1209="720.3 Automobile - License", C1209="870.4 Rent - Insurance", C1209="870.6 Rent - Property Tax", C1209="870.7 Rent - Homeoffice", C1209="870.9 Rent - Water"),
   0,
   IF(Dashboard!$F$5="Quick",
      IF(OR(C1209="190 Automobile",C1209="200 computer hardware",C1209="210 Computer software",C1209="220 Quickbooks software",C1209="230 Office equipment",C1209="240 Office furniture"),
         E1209-(E1209/(1+Dashboard!$F$4)),
         0
      ),
      IF(C1209="750 Business promotion",
         E1209-(E1209/(1+4.793/100)),
         E1209-(E1209/(1+Dashboard!$F$4))
      )
   )
)</f>
        <v>0</v>
      </c>
      <c r="J1209" s="40">
        <f>Bank3[[#This Row],[Money in/ (Money out)]]-Bank3[[#This Row],[GST/HST]]</f>
        <v>0</v>
      </c>
      <c r="L1209" s="37">
        <f t="shared" si="37"/>
        <v>0</v>
      </c>
    </row>
    <row r="1210" spans="4:12" x14ac:dyDescent="0.2">
      <c r="D1210" s="416">
        <f>_xlfn.XLOOKUP(C:C,Table1[for Import to Bank Register dropdown],Table1[for Pivot],0,0,1)</f>
        <v>0</v>
      </c>
      <c r="E1210" s="422"/>
      <c r="F1210" s="160">
        <f t="shared" si="36"/>
        <v>3333333</v>
      </c>
      <c r="G1210" s="394">
        <f>G1209+Bank3[[#This Row],[Money in/ (Money out)]]</f>
        <v>0</v>
      </c>
      <c r="I1210" s="395">
        <f>IF(OR(C1210="150 Directors advances", C1210="120 accounts receivable", C1210="720.2 Automobile - Insurance", C1210="720.3 Automobile - License", C1210="870.4 Rent - Insurance", C1210="870.6 Rent - Property Tax", C1210="870.7 Rent - Homeoffice", C1210="870.9 Rent - Water"),
   0,
   IF(Dashboard!$F$5="Quick",
      IF(OR(C1210="190 Automobile",C1210="200 computer hardware",C1210="210 Computer software",C1210="220 Quickbooks software",C1210="230 Office equipment",C1210="240 Office furniture"),
         E1210-(E1210/(1+Dashboard!$F$4)),
         0
      ),
      IF(C1210="750 Business promotion",
         E1210-(E1210/(1+4.793/100)),
         E1210-(E1210/(1+Dashboard!$F$4))
      )
   )
)</f>
        <v>0</v>
      </c>
      <c r="J1210" s="40">
        <f>Bank3[[#This Row],[Money in/ (Money out)]]-Bank3[[#This Row],[GST/HST]]</f>
        <v>0</v>
      </c>
      <c r="L1210" s="37">
        <f t="shared" si="37"/>
        <v>0</v>
      </c>
    </row>
    <row r="1211" spans="4:12" x14ac:dyDescent="0.2">
      <c r="D1211" s="416">
        <f>_xlfn.XLOOKUP(C:C,Table1[for Import to Bank Register dropdown],Table1[for Pivot],0,0,1)</f>
        <v>0</v>
      </c>
      <c r="E1211" s="422"/>
      <c r="F1211" s="160">
        <f t="shared" si="36"/>
        <v>3333333</v>
      </c>
      <c r="G1211" s="394">
        <f>G1210+Bank3[[#This Row],[Money in/ (Money out)]]</f>
        <v>0</v>
      </c>
      <c r="I1211" s="395">
        <f>IF(OR(C1211="150 Directors advances", C1211="120 accounts receivable", C1211="720.2 Automobile - Insurance", C1211="720.3 Automobile - License", C1211="870.4 Rent - Insurance", C1211="870.6 Rent - Property Tax", C1211="870.7 Rent - Homeoffice", C1211="870.9 Rent - Water"),
   0,
   IF(Dashboard!$F$5="Quick",
      IF(OR(C1211="190 Automobile",C1211="200 computer hardware",C1211="210 Computer software",C1211="220 Quickbooks software",C1211="230 Office equipment",C1211="240 Office furniture"),
         E1211-(E1211/(1+Dashboard!$F$4)),
         0
      ),
      IF(C1211="750 Business promotion",
         E1211-(E1211/(1+4.793/100)),
         E1211-(E1211/(1+Dashboard!$F$4))
      )
   )
)</f>
        <v>0</v>
      </c>
      <c r="J1211" s="40">
        <f>Bank3[[#This Row],[Money in/ (Money out)]]-Bank3[[#This Row],[GST/HST]]</f>
        <v>0</v>
      </c>
      <c r="L1211" s="37">
        <f t="shared" si="37"/>
        <v>0</v>
      </c>
    </row>
    <row r="1212" spans="4:12" x14ac:dyDescent="0.2">
      <c r="D1212" s="416">
        <f>_xlfn.XLOOKUP(C:C,Table1[for Import to Bank Register dropdown],Table1[for Pivot],0,0,1)</f>
        <v>0</v>
      </c>
      <c r="E1212" s="422"/>
      <c r="F1212" s="160">
        <f t="shared" si="36"/>
        <v>3333333</v>
      </c>
      <c r="G1212" s="394">
        <f>G1211+Bank3[[#This Row],[Money in/ (Money out)]]</f>
        <v>0</v>
      </c>
      <c r="I1212" s="395">
        <f>IF(OR(C1212="150 Directors advances", C1212="120 accounts receivable", C1212="720.2 Automobile - Insurance", C1212="720.3 Automobile - License", C1212="870.4 Rent - Insurance", C1212="870.6 Rent - Property Tax", C1212="870.7 Rent - Homeoffice", C1212="870.9 Rent - Water"),
   0,
   IF(Dashboard!$F$5="Quick",
      IF(OR(C1212="190 Automobile",C1212="200 computer hardware",C1212="210 Computer software",C1212="220 Quickbooks software",C1212="230 Office equipment",C1212="240 Office furniture"),
         E1212-(E1212/(1+Dashboard!$F$4)),
         0
      ),
      IF(C1212="750 Business promotion",
         E1212-(E1212/(1+4.793/100)),
         E1212-(E1212/(1+Dashboard!$F$4))
      )
   )
)</f>
        <v>0</v>
      </c>
      <c r="J1212" s="40">
        <f>Bank3[[#This Row],[Money in/ (Money out)]]-Bank3[[#This Row],[GST/HST]]</f>
        <v>0</v>
      </c>
      <c r="L1212" s="37">
        <f t="shared" si="37"/>
        <v>0</v>
      </c>
    </row>
    <row r="1213" spans="4:12" x14ac:dyDescent="0.2">
      <c r="D1213" s="416">
        <f>_xlfn.XLOOKUP(C:C,Table1[for Import to Bank Register dropdown],Table1[for Pivot],0,0,1)</f>
        <v>0</v>
      </c>
      <c r="E1213" s="422"/>
      <c r="F1213" s="160">
        <f t="shared" si="36"/>
        <v>3333333</v>
      </c>
      <c r="G1213" s="394">
        <f>G1212+Bank3[[#This Row],[Money in/ (Money out)]]</f>
        <v>0</v>
      </c>
      <c r="I1213" s="395">
        <f>IF(OR(C1213="150 Directors advances", C1213="120 accounts receivable", C1213="720.2 Automobile - Insurance", C1213="720.3 Automobile - License", C1213="870.4 Rent - Insurance", C1213="870.6 Rent - Property Tax", C1213="870.7 Rent - Homeoffice", C1213="870.9 Rent - Water"),
   0,
   IF(Dashboard!$F$5="Quick",
      IF(OR(C1213="190 Automobile",C1213="200 computer hardware",C1213="210 Computer software",C1213="220 Quickbooks software",C1213="230 Office equipment",C1213="240 Office furniture"),
         E1213-(E1213/(1+Dashboard!$F$4)),
         0
      ),
      IF(C1213="750 Business promotion",
         E1213-(E1213/(1+4.793/100)),
         E1213-(E1213/(1+Dashboard!$F$4))
      )
   )
)</f>
        <v>0</v>
      </c>
      <c r="J1213" s="40">
        <f>Bank3[[#This Row],[Money in/ (Money out)]]-Bank3[[#This Row],[GST/HST]]</f>
        <v>0</v>
      </c>
      <c r="L1213" s="37">
        <f t="shared" si="37"/>
        <v>0</v>
      </c>
    </row>
    <row r="1214" spans="4:12" x14ac:dyDescent="0.2">
      <c r="D1214" s="416">
        <f>_xlfn.XLOOKUP(C:C,Table1[for Import to Bank Register dropdown],Table1[for Pivot],0,0,1)</f>
        <v>0</v>
      </c>
      <c r="E1214" s="422"/>
      <c r="F1214" s="160">
        <f t="shared" si="36"/>
        <v>3333333</v>
      </c>
      <c r="G1214" s="394">
        <f>G1213+Bank3[[#This Row],[Money in/ (Money out)]]</f>
        <v>0</v>
      </c>
      <c r="I1214" s="395">
        <f>IF(OR(C1214="150 Directors advances", C1214="120 accounts receivable", C1214="720.2 Automobile - Insurance", C1214="720.3 Automobile - License", C1214="870.4 Rent - Insurance", C1214="870.6 Rent - Property Tax", C1214="870.7 Rent - Homeoffice", C1214="870.9 Rent - Water"),
   0,
   IF(Dashboard!$F$5="Quick",
      IF(OR(C1214="190 Automobile",C1214="200 computer hardware",C1214="210 Computer software",C1214="220 Quickbooks software",C1214="230 Office equipment",C1214="240 Office furniture"),
         E1214-(E1214/(1+Dashboard!$F$4)),
         0
      ),
      IF(C1214="750 Business promotion",
         E1214-(E1214/(1+4.793/100)),
         E1214-(E1214/(1+Dashboard!$F$4))
      )
   )
)</f>
        <v>0</v>
      </c>
      <c r="J1214" s="40">
        <f>Bank3[[#This Row],[Money in/ (Money out)]]-Bank3[[#This Row],[GST/HST]]</f>
        <v>0</v>
      </c>
      <c r="L1214" s="37">
        <f t="shared" si="37"/>
        <v>0</v>
      </c>
    </row>
    <row r="1215" spans="4:12" x14ac:dyDescent="0.2">
      <c r="D1215" s="416">
        <f>_xlfn.XLOOKUP(C:C,Table1[for Import to Bank Register dropdown],Table1[for Pivot],0,0,1)</f>
        <v>0</v>
      </c>
      <c r="E1215" s="422"/>
      <c r="F1215" s="160">
        <f t="shared" si="36"/>
        <v>3333333</v>
      </c>
      <c r="G1215" s="394">
        <f>G1214+Bank3[[#This Row],[Money in/ (Money out)]]</f>
        <v>0</v>
      </c>
      <c r="I1215" s="395">
        <f>IF(OR(C1215="150 Directors advances", C1215="120 accounts receivable", C1215="720.2 Automobile - Insurance", C1215="720.3 Automobile - License", C1215="870.4 Rent - Insurance", C1215="870.6 Rent - Property Tax", C1215="870.7 Rent - Homeoffice", C1215="870.9 Rent - Water"),
   0,
   IF(Dashboard!$F$5="Quick",
      IF(OR(C1215="190 Automobile",C1215="200 computer hardware",C1215="210 Computer software",C1215="220 Quickbooks software",C1215="230 Office equipment",C1215="240 Office furniture"),
         E1215-(E1215/(1+Dashboard!$F$4)),
         0
      ),
      IF(C1215="750 Business promotion",
         E1215-(E1215/(1+4.793/100)),
         E1215-(E1215/(1+Dashboard!$F$4))
      )
   )
)</f>
        <v>0</v>
      </c>
      <c r="J1215" s="40">
        <f>Bank3[[#This Row],[Money in/ (Money out)]]-Bank3[[#This Row],[GST/HST]]</f>
        <v>0</v>
      </c>
      <c r="L1215" s="37">
        <f t="shared" si="37"/>
        <v>0</v>
      </c>
    </row>
    <row r="1216" spans="4:12" x14ac:dyDescent="0.2">
      <c r="D1216" s="416">
        <f>_xlfn.XLOOKUP(C:C,Table1[for Import to Bank Register dropdown],Table1[for Pivot],0,0,1)</f>
        <v>0</v>
      </c>
      <c r="E1216" s="422"/>
      <c r="F1216" s="160">
        <f t="shared" si="36"/>
        <v>3333333</v>
      </c>
      <c r="G1216" s="394">
        <f>G1215+Bank3[[#This Row],[Money in/ (Money out)]]</f>
        <v>0</v>
      </c>
      <c r="I1216" s="395">
        <f>IF(OR(C1216="150 Directors advances", C1216="120 accounts receivable", C1216="720.2 Automobile - Insurance", C1216="720.3 Automobile - License", C1216="870.4 Rent - Insurance", C1216="870.6 Rent - Property Tax", C1216="870.7 Rent - Homeoffice", C1216="870.9 Rent - Water"),
   0,
   IF(Dashboard!$F$5="Quick",
      IF(OR(C1216="190 Automobile",C1216="200 computer hardware",C1216="210 Computer software",C1216="220 Quickbooks software",C1216="230 Office equipment",C1216="240 Office furniture"),
         E1216-(E1216/(1+Dashboard!$F$4)),
         0
      ),
      IF(C1216="750 Business promotion",
         E1216-(E1216/(1+4.793/100)),
         E1216-(E1216/(1+Dashboard!$F$4))
      )
   )
)</f>
        <v>0</v>
      </c>
      <c r="J1216" s="40">
        <f>Bank3[[#This Row],[Money in/ (Money out)]]-Bank3[[#This Row],[GST/HST]]</f>
        <v>0</v>
      </c>
      <c r="L1216" s="37">
        <f t="shared" si="37"/>
        <v>0</v>
      </c>
    </row>
    <row r="1217" spans="4:12" x14ac:dyDescent="0.2">
      <c r="D1217" s="416">
        <f>_xlfn.XLOOKUP(C:C,Table1[for Import to Bank Register dropdown],Table1[for Pivot],0,0,1)</f>
        <v>0</v>
      </c>
      <c r="E1217" s="422"/>
      <c r="F1217" s="160">
        <f t="shared" si="36"/>
        <v>3333333</v>
      </c>
      <c r="G1217" s="394">
        <f>G1216+Bank3[[#This Row],[Money in/ (Money out)]]</f>
        <v>0</v>
      </c>
      <c r="I1217" s="395">
        <f>IF(OR(C1217="150 Directors advances", C1217="120 accounts receivable", C1217="720.2 Automobile - Insurance", C1217="720.3 Automobile - License", C1217="870.4 Rent - Insurance", C1217="870.6 Rent - Property Tax", C1217="870.7 Rent - Homeoffice", C1217="870.9 Rent - Water"),
   0,
   IF(Dashboard!$F$5="Quick",
      IF(OR(C1217="190 Automobile",C1217="200 computer hardware",C1217="210 Computer software",C1217="220 Quickbooks software",C1217="230 Office equipment",C1217="240 Office furniture"),
         E1217-(E1217/(1+Dashboard!$F$4)),
         0
      ),
      IF(C1217="750 Business promotion",
         E1217-(E1217/(1+4.793/100)),
         E1217-(E1217/(1+Dashboard!$F$4))
      )
   )
)</f>
        <v>0</v>
      </c>
      <c r="J1217" s="40">
        <f>Bank3[[#This Row],[Money in/ (Money out)]]-Bank3[[#This Row],[GST/HST]]</f>
        <v>0</v>
      </c>
      <c r="L1217" s="37">
        <f t="shared" si="37"/>
        <v>0</v>
      </c>
    </row>
    <row r="1218" spans="4:12" x14ac:dyDescent="0.2">
      <c r="D1218" s="416">
        <f>_xlfn.XLOOKUP(C:C,Table1[for Import to Bank Register dropdown],Table1[for Pivot],0,0,1)</f>
        <v>0</v>
      </c>
      <c r="E1218" s="422"/>
      <c r="F1218" s="160">
        <f t="shared" si="36"/>
        <v>3333333</v>
      </c>
      <c r="G1218" s="394">
        <f>G1217+Bank3[[#This Row],[Money in/ (Money out)]]</f>
        <v>0</v>
      </c>
      <c r="I1218" s="395">
        <f>IF(OR(C1218="150 Directors advances", C1218="120 accounts receivable", C1218="720.2 Automobile - Insurance", C1218="720.3 Automobile - License", C1218="870.4 Rent - Insurance", C1218="870.6 Rent - Property Tax", C1218="870.7 Rent - Homeoffice", C1218="870.9 Rent - Water"),
   0,
   IF(Dashboard!$F$5="Quick",
      IF(OR(C1218="190 Automobile",C1218="200 computer hardware",C1218="210 Computer software",C1218="220 Quickbooks software",C1218="230 Office equipment",C1218="240 Office furniture"),
         E1218-(E1218/(1+Dashboard!$F$4)),
         0
      ),
      IF(C1218="750 Business promotion",
         E1218-(E1218/(1+4.793/100)),
         E1218-(E1218/(1+Dashboard!$F$4))
      )
   )
)</f>
        <v>0</v>
      </c>
      <c r="J1218" s="40">
        <f>Bank3[[#This Row],[Money in/ (Money out)]]-Bank3[[#This Row],[GST/HST]]</f>
        <v>0</v>
      </c>
      <c r="L1218" s="37">
        <f t="shared" si="37"/>
        <v>0</v>
      </c>
    </row>
    <row r="1219" spans="4:12" x14ac:dyDescent="0.2">
      <c r="D1219" s="416">
        <f>_xlfn.XLOOKUP(C:C,Table1[for Import to Bank Register dropdown],Table1[for Pivot],0,0,1)</f>
        <v>0</v>
      </c>
      <c r="E1219" s="422"/>
      <c r="F1219" s="160">
        <f t="shared" si="36"/>
        <v>3333333</v>
      </c>
      <c r="G1219" s="394">
        <f>G1218+Bank3[[#This Row],[Money in/ (Money out)]]</f>
        <v>0</v>
      </c>
      <c r="I1219" s="395">
        <f>IF(OR(C1219="150 Directors advances", C1219="120 accounts receivable", C1219="720.2 Automobile - Insurance", C1219="720.3 Automobile - License", C1219="870.4 Rent - Insurance", C1219="870.6 Rent - Property Tax", C1219="870.7 Rent - Homeoffice", C1219="870.9 Rent - Water"),
   0,
   IF(Dashboard!$F$5="Quick",
      IF(OR(C1219="190 Automobile",C1219="200 computer hardware",C1219="210 Computer software",C1219="220 Quickbooks software",C1219="230 Office equipment",C1219="240 Office furniture"),
         E1219-(E1219/(1+Dashboard!$F$4)),
         0
      ),
      IF(C1219="750 Business promotion",
         E1219-(E1219/(1+4.793/100)),
         E1219-(E1219/(1+Dashboard!$F$4))
      )
   )
)</f>
        <v>0</v>
      </c>
      <c r="J1219" s="40">
        <f>Bank3[[#This Row],[Money in/ (Money out)]]-Bank3[[#This Row],[GST/HST]]</f>
        <v>0</v>
      </c>
      <c r="L1219" s="37">
        <f t="shared" si="37"/>
        <v>0</v>
      </c>
    </row>
    <row r="1220" spans="4:12" x14ac:dyDescent="0.2">
      <c r="D1220" s="416">
        <f>_xlfn.XLOOKUP(C:C,Table1[for Import to Bank Register dropdown],Table1[for Pivot],0,0,1)</f>
        <v>0</v>
      </c>
      <c r="E1220" s="422"/>
      <c r="F1220" s="160">
        <f t="shared" si="36"/>
        <v>3333333</v>
      </c>
      <c r="G1220" s="394">
        <f>G1219+Bank3[[#This Row],[Money in/ (Money out)]]</f>
        <v>0</v>
      </c>
      <c r="I1220" s="395">
        <f>IF(OR(C1220="150 Directors advances", C1220="120 accounts receivable", C1220="720.2 Automobile - Insurance", C1220="720.3 Automobile - License", C1220="870.4 Rent - Insurance", C1220="870.6 Rent - Property Tax", C1220="870.7 Rent - Homeoffice", C1220="870.9 Rent - Water"),
   0,
   IF(Dashboard!$F$5="Quick",
      IF(OR(C1220="190 Automobile",C1220="200 computer hardware",C1220="210 Computer software",C1220="220 Quickbooks software",C1220="230 Office equipment",C1220="240 Office furniture"),
         E1220-(E1220/(1+Dashboard!$F$4)),
         0
      ),
      IF(C1220="750 Business promotion",
         E1220-(E1220/(1+4.793/100)),
         E1220-(E1220/(1+Dashboard!$F$4))
      )
   )
)</f>
        <v>0</v>
      </c>
      <c r="J1220" s="40">
        <f>Bank3[[#This Row],[Money in/ (Money out)]]-Bank3[[#This Row],[GST/HST]]</f>
        <v>0</v>
      </c>
      <c r="L1220" s="37">
        <f t="shared" si="37"/>
        <v>0</v>
      </c>
    </row>
    <row r="1221" spans="4:12" x14ac:dyDescent="0.2">
      <c r="D1221" s="416">
        <f>_xlfn.XLOOKUP(C:C,Table1[for Import to Bank Register dropdown],Table1[for Pivot],0,0,1)</f>
        <v>0</v>
      </c>
      <c r="E1221" s="422"/>
      <c r="F1221" s="160">
        <f t="shared" si="36"/>
        <v>3333333</v>
      </c>
      <c r="G1221" s="394">
        <f>G1220+Bank3[[#This Row],[Money in/ (Money out)]]</f>
        <v>0</v>
      </c>
      <c r="I1221" s="395">
        <f>IF(OR(C1221="150 Directors advances", C1221="120 accounts receivable", C1221="720.2 Automobile - Insurance", C1221="720.3 Automobile - License", C1221="870.4 Rent - Insurance", C1221="870.6 Rent - Property Tax", C1221="870.7 Rent - Homeoffice", C1221="870.9 Rent - Water"),
   0,
   IF(Dashboard!$F$5="Quick",
      IF(OR(C1221="190 Automobile",C1221="200 computer hardware",C1221="210 Computer software",C1221="220 Quickbooks software",C1221="230 Office equipment",C1221="240 Office furniture"),
         E1221-(E1221/(1+Dashboard!$F$4)),
         0
      ),
      IF(C1221="750 Business promotion",
         E1221-(E1221/(1+4.793/100)),
         E1221-(E1221/(1+Dashboard!$F$4))
      )
   )
)</f>
        <v>0</v>
      </c>
      <c r="J1221" s="40">
        <f>Bank3[[#This Row],[Money in/ (Money out)]]-Bank3[[#This Row],[GST/HST]]</f>
        <v>0</v>
      </c>
      <c r="L1221" s="37">
        <f t="shared" si="37"/>
        <v>0</v>
      </c>
    </row>
    <row r="1222" spans="4:12" x14ac:dyDescent="0.2">
      <c r="D1222" s="416">
        <f>_xlfn.XLOOKUP(C:C,Table1[for Import to Bank Register dropdown],Table1[for Pivot],0,0,1)</f>
        <v>0</v>
      </c>
      <c r="E1222" s="422"/>
      <c r="F1222" s="160">
        <f t="shared" ref="F1222:F1285" si="38">$E$2</f>
        <v>3333333</v>
      </c>
      <c r="G1222" s="394">
        <f>G1221+Bank3[[#This Row],[Money in/ (Money out)]]</f>
        <v>0</v>
      </c>
      <c r="I1222" s="395">
        <f>IF(OR(C1222="150 Directors advances", C1222="120 accounts receivable", C1222="720.2 Automobile - Insurance", C1222="720.3 Automobile - License", C1222="870.4 Rent - Insurance", C1222="870.6 Rent - Property Tax", C1222="870.7 Rent - Homeoffice", C1222="870.9 Rent - Water"),
   0,
   IF(Dashboard!$F$5="Quick",
      IF(OR(C1222="190 Automobile",C1222="200 computer hardware",C1222="210 Computer software",C1222="220 Quickbooks software",C1222="230 Office equipment",C1222="240 Office furniture"),
         E1222-(E1222/(1+Dashboard!$F$4)),
         0
      ),
      IF(C1222="750 Business promotion",
         E1222-(E1222/(1+4.793/100)),
         E1222-(E1222/(1+Dashboard!$F$4))
      )
   )
)</f>
        <v>0</v>
      </c>
      <c r="J1222" s="40">
        <f>Bank3[[#This Row],[Money in/ (Money out)]]-Bank3[[#This Row],[GST/HST]]</f>
        <v>0</v>
      </c>
      <c r="L1222" s="37">
        <f t="shared" si="37"/>
        <v>0</v>
      </c>
    </row>
    <row r="1223" spans="4:12" x14ac:dyDescent="0.2">
      <c r="D1223" s="416">
        <f>_xlfn.XLOOKUP(C:C,Table1[for Import to Bank Register dropdown],Table1[for Pivot],0,0,1)</f>
        <v>0</v>
      </c>
      <c r="E1223" s="422"/>
      <c r="F1223" s="160">
        <f t="shared" si="38"/>
        <v>3333333</v>
      </c>
      <c r="G1223" s="394">
        <f>G1222+Bank3[[#This Row],[Money in/ (Money out)]]</f>
        <v>0</v>
      </c>
      <c r="I1223" s="395">
        <f>IF(OR(C1223="150 Directors advances", C1223="120 accounts receivable", C1223="720.2 Automobile - Insurance", C1223="720.3 Automobile - License", C1223="870.4 Rent - Insurance", C1223="870.6 Rent - Property Tax", C1223="870.7 Rent - Homeoffice", C1223="870.9 Rent - Water"),
   0,
   IF(Dashboard!$F$5="Quick",
      IF(OR(C1223="190 Automobile",C1223="200 computer hardware",C1223="210 Computer software",C1223="220 Quickbooks software",C1223="230 Office equipment",C1223="240 Office furniture"),
         E1223-(E1223/(1+Dashboard!$F$4)),
         0
      ),
      IF(C1223="750 Business promotion",
         E1223-(E1223/(1+4.793/100)),
         E1223-(E1223/(1+Dashboard!$F$4))
      )
   )
)</f>
        <v>0</v>
      </c>
      <c r="J1223" s="40">
        <f>Bank3[[#This Row],[Money in/ (Money out)]]-Bank3[[#This Row],[GST/HST]]</f>
        <v>0</v>
      </c>
      <c r="L1223" s="37">
        <f t="shared" ref="L1223:L1286" si="39">$L$3</f>
        <v>0</v>
      </c>
    </row>
    <row r="1224" spans="4:12" x14ac:dyDescent="0.2">
      <c r="D1224" s="416">
        <f>_xlfn.XLOOKUP(C:C,Table1[for Import to Bank Register dropdown],Table1[for Pivot],0,0,1)</f>
        <v>0</v>
      </c>
      <c r="E1224" s="422"/>
      <c r="F1224" s="160">
        <f t="shared" si="38"/>
        <v>3333333</v>
      </c>
      <c r="G1224" s="394">
        <f>G1223+Bank3[[#This Row],[Money in/ (Money out)]]</f>
        <v>0</v>
      </c>
      <c r="I1224" s="395">
        <f>IF(OR(C1224="150 Directors advances", C1224="120 accounts receivable", C1224="720.2 Automobile - Insurance", C1224="720.3 Automobile - License", C1224="870.4 Rent - Insurance", C1224="870.6 Rent - Property Tax", C1224="870.7 Rent - Homeoffice", C1224="870.9 Rent - Water"),
   0,
   IF(Dashboard!$F$5="Quick",
      IF(OR(C1224="190 Automobile",C1224="200 computer hardware",C1224="210 Computer software",C1224="220 Quickbooks software",C1224="230 Office equipment",C1224="240 Office furniture"),
         E1224-(E1224/(1+Dashboard!$F$4)),
         0
      ),
      IF(C1224="750 Business promotion",
         E1224-(E1224/(1+4.793/100)),
         E1224-(E1224/(1+Dashboard!$F$4))
      )
   )
)</f>
        <v>0</v>
      </c>
      <c r="J1224" s="40">
        <f>Bank3[[#This Row],[Money in/ (Money out)]]-Bank3[[#This Row],[GST/HST]]</f>
        <v>0</v>
      </c>
      <c r="L1224" s="37">
        <f t="shared" si="39"/>
        <v>0</v>
      </c>
    </row>
    <row r="1225" spans="4:12" x14ac:dyDescent="0.2">
      <c r="D1225" s="416">
        <f>_xlfn.XLOOKUP(C:C,Table1[for Import to Bank Register dropdown],Table1[for Pivot],0,0,1)</f>
        <v>0</v>
      </c>
      <c r="E1225" s="422"/>
      <c r="F1225" s="160">
        <f t="shared" si="38"/>
        <v>3333333</v>
      </c>
      <c r="G1225" s="394">
        <f>G1224+Bank3[[#This Row],[Money in/ (Money out)]]</f>
        <v>0</v>
      </c>
      <c r="I1225" s="395">
        <f>IF(OR(C1225="150 Directors advances", C1225="120 accounts receivable", C1225="720.2 Automobile - Insurance", C1225="720.3 Automobile - License", C1225="870.4 Rent - Insurance", C1225="870.6 Rent - Property Tax", C1225="870.7 Rent - Homeoffice", C1225="870.9 Rent - Water"),
   0,
   IF(Dashboard!$F$5="Quick",
      IF(OR(C1225="190 Automobile",C1225="200 computer hardware",C1225="210 Computer software",C1225="220 Quickbooks software",C1225="230 Office equipment",C1225="240 Office furniture"),
         E1225-(E1225/(1+Dashboard!$F$4)),
         0
      ),
      IF(C1225="750 Business promotion",
         E1225-(E1225/(1+4.793/100)),
         E1225-(E1225/(1+Dashboard!$F$4))
      )
   )
)</f>
        <v>0</v>
      </c>
      <c r="J1225" s="40">
        <f>Bank3[[#This Row],[Money in/ (Money out)]]-Bank3[[#This Row],[GST/HST]]</f>
        <v>0</v>
      </c>
      <c r="L1225" s="37">
        <f t="shared" si="39"/>
        <v>0</v>
      </c>
    </row>
    <row r="1226" spans="4:12" x14ac:dyDescent="0.2">
      <c r="D1226" s="416">
        <f>_xlfn.XLOOKUP(C:C,Table1[for Import to Bank Register dropdown],Table1[for Pivot],0,0,1)</f>
        <v>0</v>
      </c>
      <c r="E1226" s="422"/>
      <c r="F1226" s="160">
        <f t="shared" si="38"/>
        <v>3333333</v>
      </c>
      <c r="G1226" s="394">
        <f>G1225+Bank3[[#This Row],[Money in/ (Money out)]]</f>
        <v>0</v>
      </c>
      <c r="I1226" s="395">
        <f>IF(OR(C1226="150 Directors advances", C1226="120 accounts receivable", C1226="720.2 Automobile - Insurance", C1226="720.3 Automobile - License", C1226="870.4 Rent - Insurance", C1226="870.6 Rent - Property Tax", C1226="870.7 Rent - Homeoffice", C1226="870.9 Rent - Water"),
   0,
   IF(Dashboard!$F$5="Quick",
      IF(OR(C1226="190 Automobile",C1226="200 computer hardware",C1226="210 Computer software",C1226="220 Quickbooks software",C1226="230 Office equipment",C1226="240 Office furniture"),
         E1226-(E1226/(1+Dashboard!$F$4)),
         0
      ),
      IF(C1226="750 Business promotion",
         E1226-(E1226/(1+4.793/100)),
         E1226-(E1226/(1+Dashboard!$F$4))
      )
   )
)</f>
        <v>0</v>
      </c>
      <c r="J1226" s="40">
        <f>Bank3[[#This Row],[Money in/ (Money out)]]-Bank3[[#This Row],[GST/HST]]</f>
        <v>0</v>
      </c>
      <c r="L1226" s="37">
        <f t="shared" si="39"/>
        <v>0</v>
      </c>
    </row>
    <row r="1227" spans="4:12" x14ac:dyDescent="0.2">
      <c r="D1227" s="416">
        <f>_xlfn.XLOOKUP(C:C,Table1[for Import to Bank Register dropdown],Table1[for Pivot],0,0,1)</f>
        <v>0</v>
      </c>
      <c r="E1227" s="422"/>
      <c r="F1227" s="160">
        <f t="shared" si="38"/>
        <v>3333333</v>
      </c>
      <c r="G1227" s="394">
        <f>G1226+Bank3[[#This Row],[Money in/ (Money out)]]</f>
        <v>0</v>
      </c>
      <c r="I1227" s="395">
        <f>IF(OR(C1227="150 Directors advances", C1227="120 accounts receivable", C1227="720.2 Automobile - Insurance", C1227="720.3 Automobile - License", C1227="870.4 Rent - Insurance", C1227="870.6 Rent - Property Tax", C1227="870.7 Rent - Homeoffice", C1227="870.9 Rent - Water"),
   0,
   IF(Dashboard!$F$5="Quick",
      IF(OR(C1227="190 Automobile",C1227="200 computer hardware",C1227="210 Computer software",C1227="220 Quickbooks software",C1227="230 Office equipment",C1227="240 Office furniture"),
         E1227-(E1227/(1+Dashboard!$F$4)),
         0
      ),
      IF(C1227="750 Business promotion",
         E1227-(E1227/(1+4.793/100)),
         E1227-(E1227/(1+Dashboard!$F$4))
      )
   )
)</f>
        <v>0</v>
      </c>
      <c r="J1227" s="40">
        <f>Bank3[[#This Row],[Money in/ (Money out)]]-Bank3[[#This Row],[GST/HST]]</f>
        <v>0</v>
      </c>
      <c r="L1227" s="37">
        <f t="shared" si="39"/>
        <v>0</v>
      </c>
    </row>
    <row r="1228" spans="4:12" x14ac:dyDescent="0.2">
      <c r="D1228" s="416">
        <f>_xlfn.XLOOKUP(C:C,Table1[for Import to Bank Register dropdown],Table1[for Pivot],0,0,1)</f>
        <v>0</v>
      </c>
      <c r="E1228" s="422"/>
      <c r="F1228" s="160">
        <f t="shared" si="38"/>
        <v>3333333</v>
      </c>
      <c r="G1228" s="394">
        <f>G1227+Bank3[[#This Row],[Money in/ (Money out)]]</f>
        <v>0</v>
      </c>
      <c r="I1228" s="395">
        <f>IF(OR(C1228="150 Directors advances", C1228="120 accounts receivable", C1228="720.2 Automobile - Insurance", C1228="720.3 Automobile - License", C1228="870.4 Rent - Insurance", C1228="870.6 Rent - Property Tax", C1228="870.7 Rent - Homeoffice", C1228="870.9 Rent - Water"),
   0,
   IF(Dashboard!$F$5="Quick",
      IF(OR(C1228="190 Automobile",C1228="200 computer hardware",C1228="210 Computer software",C1228="220 Quickbooks software",C1228="230 Office equipment",C1228="240 Office furniture"),
         E1228-(E1228/(1+Dashboard!$F$4)),
         0
      ),
      IF(C1228="750 Business promotion",
         E1228-(E1228/(1+4.793/100)),
         E1228-(E1228/(1+Dashboard!$F$4))
      )
   )
)</f>
        <v>0</v>
      </c>
      <c r="J1228" s="40">
        <f>Bank3[[#This Row],[Money in/ (Money out)]]-Bank3[[#This Row],[GST/HST]]</f>
        <v>0</v>
      </c>
      <c r="L1228" s="37">
        <f t="shared" si="39"/>
        <v>0</v>
      </c>
    </row>
    <row r="1229" spans="4:12" x14ac:dyDescent="0.2">
      <c r="D1229" s="416">
        <f>_xlfn.XLOOKUP(C:C,Table1[for Import to Bank Register dropdown],Table1[for Pivot],0,0,1)</f>
        <v>0</v>
      </c>
      <c r="E1229" s="422"/>
      <c r="F1229" s="160">
        <f t="shared" si="38"/>
        <v>3333333</v>
      </c>
      <c r="G1229" s="394">
        <f>G1228+Bank3[[#This Row],[Money in/ (Money out)]]</f>
        <v>0</v>
      </c>
      <c r="I1229" s="395">
        <f>IF(OR(C1229="150 Directors advances", C1229="120 accounts receivable", C1229="720.2 Automobile - Insurance", C1229="720.3 Automobile - License", C1229="870.4 Rent - Insurance", C1229="870.6 Rent - Property Tax", C1229="870.7 Rent - Homeoffice", C1229="870.9 Rent - Water"),
   0,
   IF(Dashboard!$F$5="Quick",
      IF(OR(C1229="190 Automobile",C1229="200 computer hardware",C1229="210 Computer software",C1229="220 Quickbooks software",C1229="230 Office equipment",C1229="240 Office furniture"),
         E1229-(E1229/(1+Dashboard!$F$4)),
         0
      ),
      IF(C1229="750 Business promotion",
         E1229-(E1229/(1+4.793/100)),
         E1229-(E1229/(1+Dashboard!$F$4))
      )
   )
)</f>
        <v>0</v>
      </c>
      <c r="J1229" s="40">
        <f>Bank3[[#This Row],[Money in/ (Money out)]]-Bank3[[#This Row],[GST/HST]]</f>
        <v>0</v>
      </c>
      <c r="L1229" s="37">
        <f t="shared" si="39"/>
        <v>0</v>
      </c>
    </row>
    <row r="1230" spans="4:12" x14ac:dyDescent="0.2">
      <c r="D1230" s="416">
        <f>_xlfn.XLOOKUP(C:C,Table1[for Import to Bank Register dropdown],Table1[for Pivot],0,0,1)</f>
        <v>0</v>
      </c>
      <c r="E1230" s="422"/>
      <c r="F1230" s="160">
        <f t="shared" si="38"/>
        <v>3333333</v>
      </c>
      <c r="G1230" s="394">
        <f>G1229+Bank3[[#This Row],[Money in/ (Money out)]]</f>
        <v>0</v>
      </c>
      <c r="I1230" s="395">
        <f>IF(OR(C1230="150 Directors advances", C1230="120 accounts receivable", C1230="720.2 Automobile - Insurance", C1230="720.3 Automobile - License", C1230="870.4 Rent - Insurance", C1230="870.6 Rent - Property Tax", C1230="870.7 Rent - Homeoffice", C1230="870.9 Rent - Water"),
   0,
   IF(Dashboard!$F$5="Quick",
      IF(OR(C1230="190 Automobile",C1230="200 computer hardware",C1230="210 Computer software",C1230="220 Quickbooks software",C1230="230 Office equipment",C1230="240 Office furniture"),
         E1230-(E1230/(1+Dashboard!$F$4)),
         0
      ),
      IF(C1230="750 Business promotion",
         E1230-(E1230/(1+4.793/100)),
         E1230-(E1230/(1+Dashboard!$F$4))
      )
   )
)</f>
        <v>0</v>
      </c>
      <c r="J1230" s="40">
        <f>Bank3[[#This Row],[Money in/ (Money out)]]-Bank3[[#This Row],[GST/HST]]</f>
        <v>0</v>
      </c>
      <c r="L1230" s="37">
        <f t="shared" si="39"/>
        <v>0</v>
      </c>
    </row>
    <row r="1231" spans="4:12" x14ac:dyDescent="0.2">
      <c r="D1231" s="416">
        <f>_xlfn.XLOOKUP(C:C,Table1[for Import to Bank Register dropdown],Table1[for Pivot],0,0,1)</f>
        <v>0</v>
      </c>
      <c r="E1231" s="422"/>
      <c r="F1231" s="160">
        <f t="shared" si="38"/>
        <v>3333333</v>
      </c>
      <c r="G1231" s="394">
        <f>G1230+Bank3[[#This Row],[Money in/ (Money out)]]</f>
        <v>0</v>
      </c>
      <c r="I1231" s="395">
        <f>IF(OR(C1231="150 Directors advances", C1231="120 accounts receivable", C1231="720.2 Automobile - Insurance", C1231="720.3 Automobile - License", C1231="870.4 Rent - Insurance", C1231="870.6 Rent - Property Tax", C1231="870.7 Rent - Homeoffice", C1231="870.9 Rent - Water"),
   0,
   IF(Dashboard!$F$5="Quick",
      IF(OR(C1231="190 Automobile",C1231="200 computer hardware",C1231="210 Computer software",C1231="220 Quickbooks software",C1231="230 Office equipment",C1231="240 Office furniture"),
         E1231-(E1231/(1+Dashboard!$F$4)),
         0
      ),
      IF(C1231="750 Business promotion",
         E1231-(E1231/(1+4.793/100)),
         E1231-(E1231/(1+Dashboard!$F$4))
      )
   )
)</f>
        <v>0</v>
      </c>
      <c r="J1231" s="40">
        <f>Bank3[[#This Row],[Money in/ (Money out)]]-Bank3[[#This Row],[GST/HST]]</f>
        <v>0</v>
      </c>
      <c r="L1231" s="37">
        <f t="shared" si="39"/>
        <v>0</v>
      </c>
    </row>
    <row r="1232" spans="4:12" x14ac:dyDescent="0.2">
      <c r="D1232" s="416">
        <f>_xlfn.XLOOKUP(C:C,Table1[for Import to Bank Register dropdown],Table1[for Pivot],0,0,1)</f>
        <v>0</v>
      </c>
      <c r="E1232" s="422"/>
      <c r="F1232" s="160">
        <f t="shared" si="38"/>
        <v>3333333</v>
      </c>
      <c r="G1232" s="394">
        <f>G1231+Bank3[[#This Row],[Money in/ (Money out)]]</f>
        <v>0</v>
      </c>
      <c r="I1232" s="395">
        <f>IF(OR(C1232="150 Directors advances", C1232="120 accounts receivable", C1232="720.2 Automobile - Insurance", C1232="720.3 Automobile - License", C1232="870.4 Rent - Insurance", C1232="870.6 Rent - Property Tax", C1232="870.7 Rent - Homeoffice", C1232="870.9 Rent - Water"),
   0,
   IF(Dashboard!$F$5="Quick",
      IF(OR(C1232="190 Automobile",C1232="200 computer hardware",C1232="210 Computer software",C1232="220 Quickbooks software",C1232="230 Office equipment",C1232="240 Office furniture"),
         E1232-(E1232/(1+Dashboard!$F$4)),
         0
      ),
      IF(C1232="750 Business promotion",
         E1232-(E1232/(1+4.793/100)),
         E1232-(E1232/(1+Dashboard!$F$4))
      )
   )
)</f>
        <v>0</v>
      </c>
      <c r="J1232" s="40">
        <f>Bank3[[#This Row],[Money in/ (Money out)]]-Bank3[[#This Row],[GST/HST]]</f>
        <v>0</v>
      </c>
      <c r="L1232" s="37">
        <f t="shared" si="39"/>
        <v>0</v>
      </c>
    </row>
    <row r="1233" spans="4:12" x14ac:dyDescent="0.2">
      <c r="D1233" s="416">
        <f>_xlfn.XLOOKUP(C:C,Table1[for Import to Bank Register dropdown],Table1[for Pivot],0,0,1)</f>
        <v>0</v>
      </c>
      <c r="E1233" s="422"/>
      <c r="F1233" s="160">
        <f t="shared" si="38"/>
        <v>3333333</v>
      </c>
      <c r="G1233" s="394">
        <f>G1232+Bank3[[#This Row],[Money in/ (Money out)]]</f>
        <v>0</v>
      </c>
      <c r="I1233" s="395">
        <f>IF(OR(C1233="150 Directors advances", C1233="120 accounts receivable", C1233="720.2 Automobile - Insurance", C1233="720.3 Automobile - License", C1233="870.4 Rent - Insurance", C1233="870.6 Rent - Property Tax", C1233="870.7 Rent - Homeoffice", C1233="870.9 Rent - Water"),
   0,
   IF(Dashboard!$F$5="Quick",
      IF(OR(C1233="190 Automobile",C1233="200 computer hardware",C1233="210 Computer software",C1233="220 Quickbooks software",C1233="230 Office equipment",C1233="240 Office furniture"),
         E1233-(E1233/(1+Dashboard!$F$4)),
         0
      ),
      IF(C1233="750 Business promotion",
         E1233-(E1233/(1+4.793/100)),
         E1233-(E1233/(1+Dashboard!$F$4))
      )
   )
)</f>
        <v>0</v>
      </c>
      <c r="J1233" s="40">
        <f>Bank3[[#This Row],[Money in/ (Money out)]]-Bank3[[#This Row],[GST/HST]]</f>
        <v>0</v>
      </c>
      <c r="L1233" s="37">
        <f t="shared" si="39"/>
        <v>0</v>
      </c>
    </row>
    <row r="1234" spans="4:12" x14ac:dyDescent="0.2">
      <c r="D1234" s="416">
        <f>_xlfn.XLOOKUP(C:C,Table1[for Import to Bank Register dropdown],Table1[for Pivot],0,0,1)</f>
        <v>0</v>
      </c>
      <c r="E1234" s="422"/>
      <c r="F1234" s="160">
        <f t="shared" si="38"/>
        <v>3333333</v>
      </c>
      <c r="G1234" s="394">
        <f>G1233+Bank3[[#This Row],[Money in/ (Money out)]]</f>
        <v>0</v>
      </c>
      <c r="I1234" s="395">
        <f>IF(OR(C1234="150 Directors advances", C1234="120 accounts receivable", C1234="720.2 Automobile - Insurance", C1234="720.3 Automobile - License", C1234="870.4 Rent - Insurance", C1234="870.6 Rent - Property Tax", C1234="870.7 Rent - Homeoffice", C1234="870.9 Rent - Water"),
   0,
   IF(Dashboard!$F$5="Quick",
      IF(OR(C1234="190 Automobile",C1234="200 computer hardware",C1234="210 Computer software",C1234="220 Quickbooks software",C1234="230 Office equipment",C1234="240 Office furniture"),
         E1234-(E1234/(1+Dashboard!$F$4)),
         0
      ),
      IF(C1234="750 Business promotion",
         E1234-(E1234/(1+4.793/100)),
         E1234-(E1234/(1+Dashboard!$F$4))
      )
   )
)</f>
        <v>0</v>
      </c>
      <c r="J1234" s="40">
        <f>Bank3[[#This Row],[Money in/ (Money out)]]-Bank3[[#This Row],[GST/HST]]</f>
        <v>0</v>
      </c>
      <c r="L1234" s="37">
        <f t="shared" si="39"/>
        <v>0</v>
      </c>
    </row>
    <row r="1235" spans="4:12" x14ac:dyDescent="0.2">
      <c r="D1235" s="416">
        <f>_xlfn.XLOOKUP(C:C,Table1[for Import to Bank Register dropdown],Table1[for Pivot],0,0,1)</f>
        <v>0</v>
      </c>
      <c r="E1235" s="422"/>
      <c r="F1235" s="160">
        <f t="shared" si="38"/>
        <v>3333333</v>
      </c>
      <c r="G1235" s="394">
        <f>G1234+Bank3[[#This Row],[Money in/ (Money out)]]</f>
        <v>0</v>
      </c>
      <c r="I1235" s="395">
        <f>IF(OR(C1235="150 Directors advances", C1235="120 accounts receivable", C1235="720.2 Automobile - Insurance", C1235="720.3 Automobile - License", C1235="870.4 Rent - Insurance", C1235="870.6 Rent - Property Tax", C1235="870.7 Rent - Homeoffice", C1235="870.9 Rent - Water"),
   0,
   IF(Dashboard!$F$5="Quick",
      IF(OR(C1235="190 Automobile",C1235="200 computer hardware",C1235="210 Computer software",C1235="220 Quickbooks software",C1235="230 Office equipment",C1235="240 Office furniture"),
         E1235-(E1235/(1+Dashboard!$F$4)),
         0
      ),
      IF(C1235="750 Business promotion",
         E1235-(E1235/(1+4.793/100)),
         E1235-(E1235/(1+Dashboard!$F$4))
      )
   )
)</f>
        <v>0</v>
      </c>
      <c r="J1235" s="40">
        <f>Bank3[[#This Row],[Money in/ (Money out)]]-Bank3[[#This Row],[GST/HST]]</f>
        <v>0</v>
      </c>
      <c r="L1235" s="37">
        <f t="shared" si="39"/>
        <v>0</v>
      </c>
    </row>
    <row r="1236" spans="4:12" x14ac:dyDescent="0.2">
      <c r="D1236" s="416">
        <f>_xlfn.XLOOKUP(C:C,Table1[for Import to Bank Register dropdown],Table1[for Pivot],0,0,1)</f>
        <v>0</v>
      </c>
      <c r="E1236" s="422"/>
      <c r="F1236" s="160">
        <f t="shared" si="38"/>
        <v>3333333</v>
      </c>
      <c r="G1236" s="394">
        <f>G1235+Bank3[[#This Row],[Money in/ (Money out)]]</f>
        <v>0</v>
      </c>
      <c r="I1236" s="395">
        <f>IF(OR(C1236="150 Directors advances", C1236="120 accounts receivable", C1236="720.2 Automobile - Insurance", C1236="720.3 Automobile - License", C1236="870.4 Rent - Insurance", C1236="870.6 Rent - Property Tax", C1236="870.7 Rent - Homeoffice", C1236="870.9 Rent - Water"),
   0,
   IF(Dashboard!$F$5="Quick",
      IF(OR(C1236="190 Automobile",C1236="200 computer hardware",C1236="210 Computer software",C1236="220 Quickbooks software",C1236="230 Office equipment",C1236="240 Office furniture"),
         E1236-(E1236/(1+Dashboard!$F$4)),
         0
      ),
      IF(C1236="750 Business promotion",
         E1236-(E1236/(1+4.793/100)),
         E1236-(E1236/(1+Dashboard!$F$4))
      )
   )
)</f>
        <v>0</v>
      </c>
      <c r="J1236" s="40">
        <f>Bank3[[#This Row],[Money in/ (Money out)]]-Bank3[[#This Row],[GST/HST]]</f>
        <v>0</v>
      </c>
      <c r="L1236" s="37">
        <f t="shared" si="39"/>
        <v>0</v>
      </c>
    </row>
    <row r="1237" spans="4:12" x14ac:dyDescent="0.2">
      <c r="D1237" s="416">
        <f>_xlfn.XLOOKUP(C:C,Table1[for Import to Bank Register dropdown],Table1[for Pivot],0,0,1)</f>
        <v>0</v>
      </c>
      <c r="E1237" s="422"/>
      <c r="F1237" s="160">
        <f t="shared" si="38"/>
        <v>3333333</v>
      </c>
      <c r="G1237" s="394">
        <f>G1236+Bank3[[#This Row],[Money in/ (Money out)]]</f>
        <v>0</v>
      </c>
      <c r="I1237" s="395">
        <f>IF(OR(C1237="150 Directors advances", C1237="120 accounts receivable", C1237="720.2 Automobile - Insurance", C1237="720.3 Automobile - License", C1237="870.4 Rent - Insurance", C1237="870.6 Rent - Property Tax", C1237="870.7 Rent - Homeoffice", C1237="870.9 Rent - Water"),
   0,
   IF(Dashboard!$F$5="Quick",
      IF(OR(C1237="190 Automobile",C1237="200 computer hardware",C1237="210 Computer software",C1237="220 Quickbooks software",C1237="230 Office equipment",C1237="240 Office furniture"),
         E1237-(E1237/(1+Dashboard!$F$4)),
         0
      ),
      IF(C1237="750 Business promotion",
         E1237-(E1237/(1+4.793/100)),
         E1237-(E1237/(1+Dashboard!$F$4))
      )
   )
)</f>
        <v>0</v>
      </c>
      <c r="J1237" s="40">
        <f>Bank3[[#This Row],[Money in/ (Money out)]]-Bank3[[#This Row],[GST/HST]]</f>
        <v>0</v>
      </c>
      <c r="L1237" s="37">
        <f t="shared" si="39"/>
        <v>0</v>
      </c>
    </row>
    <row r="1238" spans="4:12" x14ac:dyDescent="0.2">
      <c r="D1238" s="416">
        <f>_xlfn.XLOOKUP(C:C,Table1[for Import to Bank Register dropdown],Table1[for Pivot],0,0,1)</f>
        <v>0</v>
      </c>
      <c r="E1238" s="422"/>
      <c r="F1238" s="160">
        <f t="shared" si="38"/>
        <v>3333333</v>
      </c>
      <c r="G1238" s="394">
        <f>G1237+Bank3[[#This Row],[Money in/ (Money out)]]</f>
        <v>0</v>
      </c>
      <c r="I1238" s="395">
        <f>IF(OR(C1238="150 Directors advances", C1238="120 accounts receivable", C1238="720.2 Automobile - Insurance", C1238="720.3 Automobile - License", C1238="870.4 Rent - Insurance", C1238="870.6 Rent - Property Tax", C1238="870.7 Rent - Homeoffice", C1238="870.9 Rent - Water"),
   0,
   IF(Dashboard!$F$5="Quick",
      IF(OR(C1238="190 Automobile",C1238="200 computer hardware",C1238="210 Computer software",C1238="220 Quickbooks software",C1238="230 Office equipment",C1238="240 Office furniture"),
         E1238-(E1238/(1+Dashboard!$F$4)),
         0
      ),
      IF(C1238="750 Business promotion",
         E1238-(E1238/(1+4.793/100)),
         E1238-(E1238/(1+Dashboard!$F$4))
      )
   )
)</f>
        <v>0</v>
      </c>
      <c r="J1238" s="40">
        <f>Bank3[[#This Row],[Money in/ (Money out)]]-Bank3[[#This Row],[GST/HST]]</f>
        <v>0</v>
      </c>
      <c r="L1238" s="37">
        <f t="shared" si="39"/>
        <v>0</v>
      </c>
    </row>
    <row r="1239" spans="4:12" x14ac:dyDescent="0.2">
      <c r="D1239" s="416">
        <f>_xlfn.XLOOKUP(C:C,Table1[for Import to Bank Register dropdown],Table1[for Pivot],0,0,1)</f>
        <v>0</v>
      </c>
      <c r="E1239" s="422"/>
      <c r="F1239" s="160">
        <f t="shared" si="38"/>
        <v>3333333</v>
      </c>
      <c r="G1239" s="394">
        <f>G1238+Bank3[[#This Row],[Money in/ (Money out)]]</f>
        <v>0</v>
      </c>
      <c r="I1239" s="395">
        <f>IF(OR(C1239="150 Directors advances", C1239="120 accounts receivable", C1239="720.2 Automobile - Insurance", C1239="720.3 Automobile - License", C1239="870.4 Rent - Insurance", C1239="870.6 Rent - Property Tax", C1239="870.7 Rent - Homeoffice", C1239="870.9 Rent - Water"),
   0,
   IF(Dashboard!$F$5="Quick",
      IF(OR(C1239="190 Automobile",C1239="200 computer hardware",C1239="210 Computer software",C1239="220 Quickbooks software",C1239="230 Office equipment",C1239="240 Office furniture"),
         E1239-(E1239/(1+Dashboard!$F$4)),
         0
      ),
      IF(C1239="750 Business promotion",
         E1239-(E1239/(1+4.793/100)),
         E1239-(E1239/(1+Dashboard!$F$4))
      )
   )
)</f>
        <v>0</v>
      </c>
      <c r="J1239" s="40">
        <f>Bank3[[#This Row],[Money in/ (Money out)]]-Bank3[[#This Row],[GST/HST]]</f>
        <v>0</v>
      </c>
      <c r="L1239" s="37">
        <f t="shared" si="39"/>
        <v>0</v>
      </c>
    </row>
    <row r="1240" spans="4:12" x14ac:dyDescent="0.2">
      <c r="D1240" s="416">
        <f>_xlfn.XLOOKUP(C:C,Table1[for Import to Bank Register dropdown],Table1[for Pivot],0,0,1)</f>
        <v>0</v>
      </c>
      <c r="E1240" s="422"/>
      <c r="F1240" s="160">
        <f t="shared" si="38"/>
        <v>3333333</v>
      </c>
      <c r="G1240" s="394">
        <f>G1239+Bank3[[#This Row],[Money in/ (Money out)]]</f>
        <v>0</v>
      </c>
      <c r="I1240" s="395">
        <f>IF(OR(C1240="150 Directors advances", C1240="120 accounts receivable", C1240="720.2 Automobile - Insurance", C1240="720.3 Automobile - License", C1240="870.4 Rent - Insurance", C1240="870.6 Rent - Property Tax", C1240="870.7 Rent - Homeoffice", C1240="870.9 Rent - Water"),
   0,
   IF(Dashboard!$F$5="Quick",
      IF(OR(C1240="190 Automobile",C1240="200 computer hardware",C1240="210 Computer software",C1240="220 Quickbooks software",C1240="230 Office equipment",C1240="240 Office furniture"),
         E1240-(E1240/(1+Dashboard!$F$4)),
         0
      ),
      IF(C1240="750 Business promotion",
         E1240-(E1240/(1+4.793/100)),
         E1240-(E1240/(1+Dashboard!$F$4))
      )
   )
)</f>
        <v>0</v>
      </c>
      <c r="J1240" s="40">
        <f>Bank3[[#This Row],[Money in/ (Money out)]]-Bank3[[#This Row],[GST/HST]]</f>
        <v>0</v>
      </c>
      <c r="L1240" s="37">
        <f t="shared" si="39"/>
        <v>0</v>
      </c>
    </row>
    <row r="1241" spans="4:12" x14ac:dyDescent="0.2">
      <c r="D1241" s="416">
        <f>_xlfn.XLOOKUP(C:C,Table1[for Import to Bank Register dropdown],Table1[for Pivot],0,0,1)</f>
        <v>0</v>
      </c>
      <c r="E1241" s="422"/>
      <c r="F1241" s="160">
        <f t="shared" si="38"/>
        <v>3333333</v>
      </c>
      <c r="G1241" s="394">
        <f>G1240+Bank3[[#This Row],[Money in/ (Money out)]]</f>
        <v>0</v>
      </c>
      <c r="I1241" s="395">
        <f>IF(OR(C1241="150 Directors advances", C1241="120 accounts receivable", C1241="720.2 Automobile - Insurance", C1241="720.3 Automobile - License", C1241="870.4 Rent - Insurance", C1241="870.6 Rent - Property Tax", C1241="870.7 Rent - Homeoffice", C1241="870.9 Rent - Water"),
   0,
   IF(Dashboard!$F$5="Quick",
      IF(OR(C1241="190 Automobile",C1241="200 computer hardware",C1241="210 Computer software",C1241="220 Quickbooks software",C1241="230 Office equipment",C1241="240 Office furniture"),
         E1241-(E1241/(1+Dashboard!$F$4)),
         0
      ),
      IF(C1241="750 Business promotion",
         E1241-(E1241/(1+4.793/100)),
         E1241-(E1241/(1+Dashboard!$F$4))
      )
   )
)</f>
        <v>0</v>
      </c>
      <c r="J1241" s="40">
        <f>Bank3[[#This Row],[Money in/ (Money out)]]-Bank3[[#This Row],[GST/HST]]</f>
        <v>0</v>
      </c>
      <c r="L1241" s="37">
        <f t="shared" si="39"/>
        <v>0</v>
      </c>
    </row>
    <row r="1242" spans="4:12" x14ac:dyDescent="0.2">
      <c r="D1242" s="416">
        <f>_xlfn.XLOOKUP(C:C,Table1[for Import to Bank Register dropdown],Table1[for Pivot],0,0,1)</f>
        <v>0</v>
      </c>
      <c r="E1242" s="422"/>
      <c r="F1242" s="160">
        <f t="shared" si="38"/>
        <v>3333333</v>
      </c>
      <c r="G1242" s="394">
        <f>G1241+Bank3[[#This Row],[Money in/ (Money out)]]</f>
        <v>0</v>
      </c>
      <c r="I1242" s="395">
        <f>IF(OR(C1242="150 Directors advances", C1242="120 accounts receivable", C1242="720.2 Automobile - Insurance", C1242="720.3 Automobile - License", C1242="870.4 Rent - Insurance", C1242="870.6 Rent - Property Tax", C1242="870.7 Rent - Homeoffice", C1242="870.9 Rent - Water"),
   0,
   IF(Dashboard!$F$5="Quick",
      IF(OR(C1242="190 Automobile",C1242="200 computer hardware",C1242="210 Computer software",C1242="220 Quickbooks software",C1242="230 Office equipment",C1242="240 Office furniture"),
         E1242-(E1242/(1+Dashboard!$F$4)),
         0
      ),
      IF(C1242="750 Business promotion",
         E1242-(E1242/(1+4.793/100)),
         E1242-(E1242/(1+Dashboard!$F$4))
      )
   )
)</f>
        <v>0</v>
      </c>
      <c r="J1242" s="40">
        <f>Bank3[[#This Row],[Money in/ (Money out)]]-Bank3[[#This Row],[GST/HST]]</f>
        <v>0</v>
      </c>
      <c r="L1242" s="37">
        <f t="shared" si="39"/>
        <v>0</v>
      </c>
    </row>
    <row r="1243" spans="4:12" x14ac:dyDescent="0.2">
      <c r="D1243" s="416">
        <f>_xlfn.XLOOKUP(C:C,Table1[for Import to Bank Register dropdown],Table1[for Pivot],0,0,1)</f>
        <v>0</v>
      </c>
      <c r="E1243" s="422"/>
      <c r="F1243" s="160">
        <f t="shared" si="38"/>
        <v>3333333</v>
      </c>
      <c r="G1243" s="394">
        <f>G1242+Bank3[[#This Row],[Money in/ (Money out)]]</f>
        <v>0</v>
      </c>
      <c r="I1243" s="395">
        <f>IF(OR(C1243="150 Directors advances", C1243="120 accounts receivable", C1243="720.2 Automobile - Insurance", C1243="720.3 Automobile - License", C1243="870.4 Rent - Insurance", C1243="870.6 Rent - Property Tax", C1243="870.7 Rent - Homeoffice", C1243="870.9 Rent - Water"),
   0,
   IF(Dashboard!$F$5="Quick",
      IF(OR(C1243="190 Automobile",C1243="200 computer hardware",C1243="210 Computer software",C1243="220 Quickbooks software",C1243="230 Office equipment",C1243="240 Office furniture"),
         E1243-(E1243/(1+Dashboard!$F$4)),
         0
      ),
      IF(C1243="750 Business promotion",
         E1243-(E1243/(1+4.793/100)),
         E1243-(E1243/(1+Dashboard!$F$4))
      )
   )
)</f>
        <v>0</v>
      </c>
      <c r="J1243" s="40">
        <f>Bank3[[#This Row],[Money in/ (Money out)]]-Bank3[[#This Row],[GST/HST]]</f>
        <v>0</v>
      </c>
      <c r="L1243" s="37">
        <f t="shared" si="39"/>
        <v>0</v>
      </c>
    </row>
    <row r="1244" spans="4:12" x14ac:dyDescent="0.2">
      <c r="D1244" s="416">
        <f>_xlfn.XLOOKUP(C:C,Table1[for Import to Bank Register dropdown],Table1[for Pivot],0,0,1)</f>
        <v>0</v>
      </c>
      <c r="E1244" s="422"/>
      <c r="F1244" s="160">
        <f t="shared" si="38"/>
        <v>3333333</v>
      </c>
      <c r="G1244" s="394">
        <f>G1243+Bank3[[#This Row],[Money in/ (Money out)]]</f>
        <v>0</v>
      </c>
      <c r="I1244" s="395">
        <f>IF(OR(C1244="150 Directors advances", C1244="120 accounts receivable", C1244="720.2 Automobile - Insurance", C1244="720.3 Automobile - License", C1244="870.4 Rent - Insurance", C1244="870.6 Rent - Property Tax", C1244="870.7 Rent - Homeoffice", C1244="870.9 Rent - Water"),
   0,
   IF(Dashboard!$F$5="Quick",
      IF(OR(C1244="190 Automobile",C1244="200 computer hardware",C1244="210 Computer software",C1244="220 Quickbooks software",C1244="230 Office equipment",C1244="240 Office furniture"),
         E1244-(E1244/(1+Dashboard!$F$4)),
         0
      ),
      IF(C1244="750 Business promotion",
         E1244-(E1244/(1+4.793/100)),
         E1244-(E1244/(1+Dashboard!$F$4))
      )
   )
)</f>
        <v>0</v>
      </c>
      <c r="J1244" s="40">
        <f>Bank3[[#This Row],[Money in/ (Money out)]]-Bank3[[#This Row],[GST/HST]]</f>
        <v>0</v>
      </c>
      <c r="L1244" s="37">
        <f t="shared" si="39"/>
        <v>0</v>
      </c>
    </row>
    <row r="1245" spans="4:12" x14ac:dyDescent="0.2">
      <c r="D1245" s="416">
        <f>_xlfn.XLOOKUP(C:C,Table1[for Import to Bank Register dropdown],Table1[for Pivot],0,0,1)</f>
        <v>0</v>
      </c>
      <c r="E1245" s="422"/>
      <c r="F1245" s="160">
        <f t="shared" si="38"/>
        <v>3333333</v>
      </c>
      <c r="G1245" s="394">
        <f>G1244+Bank3[[#This Row],[Money in/ (Money out)]]</f>
        <v>0</v>
      </c>
      <c r="I1245" s="395">
        <f>IF(OR(C1245="150 Directors advances", C1245="120 accounts receivable", C1245="720.2 Automobile - Insurance", C1245="720.3 Automobile - License", C1245="870.4 Rent - Insurance", C1245="870.6 Rent - Property Tax", C1245="870.7 Rent - Homeoffice", C1245="870.9 Rent - Water"),
   0,
   IF(Dashboard!$F$5="Quick",
      IF(OR(C1245="190 Automobile",C1245="200 computer hardware",C1245="210 Computer software",C1245="220 Quickbooks software",C1245="230 Office equipment",C1245="240 Office furniture"),
         E1245-(E1245/(1+Dashboard!$F$4)),
         0
      ),
      IF(C1245="750 Business promotion",
         E1245-(E1245/(1+4.793/100)),
         E1245-(E1245/(1+Dashboard!$F$4))
      )
   )
)</f>
        <v>0</v>
      </c>
      <c r="J1245" s="40">
        <f>Bank3[[#This Row],[Money in/ (Money out)]]-Bank3[[#This Row],[GST/HST]]</f>
        <v>0</v>
      </c>
      <c r="L1245" s="37">
        <f t="shared" si="39"/>
        <v>0</v>
      </c>
    </row>
    <row r="1246" spans="4:12" x14ac:dyDescent="0.2">
      <c r="D1246" s="416">
        <f>_xlfn.XLOOKUP(C:C,Table1[for Import to Bank Register dropdown],Table1[for Pivot],0,0,1)</f>
        <v>0</v>
      </c>
      <c r="E1246" s="422"/>
      <c r="F1246" s="160">
        <f t="shared" si="38"/>
        <v>3333333</v>
      </c>
      <c r="G1246" s="394">
        <f>G1245+Bank3[[#This Row],[Money in/ (Money out)]]</f>
        <v>0</v>
      </c>
      <c r="I1246" s="395">
        <f>IF(OR(C1246="150 Directors advances", C1246="120 accounts receivable", C1246="720.2 Automobile - Insurance", C1246="720.3 Automobile - License", C1246="870.4 Rent - Insurance", C1246="870.6 Rent - Property Tax", C1246="870.7 Rent - Homeoffice", C1246="870.9 Rent - Water"),
   0,
   IF(Dashboard!$F$5="Quick",
      IF(OR(C1246="190 Automobile",C1246="200 computer hardware",C1246="210 Computer software",C1246="220 Quickbooks software",C1246="230 Office equipment",C1246="240 Office furniture"),
         E1246-(E1246/(1+Dashboard!$F$4)),
         0
      ),
      IF(C1246="750 Business promotion",
         E1246-(E1246/(1+4.793/100)),
         E1246-(E1246/(1+Dashboard!$F$4))
      )
   )
)</f>
        <v>0</v>
      </c>
      <c r="J1246" s="40">
        <f>Bank3[[#This Row],[Money in/ (Money out)]]-Bank3[[#This Row],[GST/HST]]</f>
        <v>0</v>
      </c>
      <c r="L1246" s="37">
        <f t="shared" si="39"/>
        <v>0</v>
      </c>
    </row>
    <row r="1247" spans="4:12" x14ac:dyDescent="0.2">
      <c r="D1247" s="416">
        <f>_xlfn.XLOOKUP(C:C,Table1[for Import to Bank Register dropdown],Table1[for Pivot],0,0,1)</f>
        <v>0</v>
      </c>
      <c r="E1247" s="422"/>
      <c r="F1247" s="160">
        <f t="shared" si="38"/>
        <v>3333333</v>
      </c>
      <c r="G1247" s="394">
        <f>G1246+Bank3[[#This Row],[Money in/ (Money out)]]</f>
        <v>0</v>
      </c>
      <c r="I1247" s="395">
        <f>IF(OR(C1247="150 Directors advances", C1247="120 accounts receivable", C1247="720.2 Automobile - Insurance", C1247="720.3 Automobile - License", C1247="870.4 Rent - Insurance", C1247="870.6 Rent - Property Tax", C1247="870.7 Rent - Homeoffice", C1247="870.9 Rent - Water"),
   0,
   IF(Dashboard!$F$5="Quick",
      IF(OR(C1247="190 Automobile",C1247="200 computer hardware",C1247="210 Computer software",C1247="220 Quickbooks software",C1247="230 Office equipment",C1247="240 Office furniture"),
         E1247-(E1247/(1+Dashboard!$F$4)),
         0
      ),
      IF(C1247="750 Business promotion",
         E1247-(E1247/(1+4.793/100)),
         E1247-(E1247/(1+Dashboard!$F$4))
      )
   )
)</f>
        <v>0</v>
      </c>
      <c r="J1247" s="40">
        <f>Bank3[[#This Row],[Money in/ (Money out)]]-Bank3[[#This Row],[GST/HST]]</f>
        <v>0</v>
      </c>
      <c r="L1247" s="37">
        <f t="shared" si="39"/>
        <v>0</v>
      </c>
    </row>
    <row r="1248" spans="4:12" x14ac:dyDescent="0.2">
      <c r="D1248" s="416">
        <f>_xlfn.XLOOKUP(C:C,Table1[for Import to Bank Register dropdown],Table1[for Pivot],0,0,1)</f>
        <v>0</v>
      </c>
      <c r="E1248" s="422"/>
      <c r="F1248" s="160">
        <f t="shared" si="38"/>
        <v>3333333</v>
      </c>
      <c r="G1248" s="394">
        <f>G1247+Bank3[[#This Row],[Money in/ (Money out)]]</f>
        <v>0</v>
      </c>
      <c r="I1248" s="395">
        <f>IF(OR(C1248="150 Directors advances", C1248="120 accounts receivable", C1248="720.2 Automobile - Insurance", C1248="720.3 Automobile - License", C1248="870.4 Rent - Insurance", C1248="870.6 Rent - Property Tax", C1248="870.7 Rent - Homeoffice", C1248="870.9 Rent - Water"),
   0,
   IF(Dashboard!$F$5="Quick",
      IF(OR(C1248="190 Automobile",C1248="200 computer hardware",C1248="210 Computer software",C1248="220 Quickbooks software",C1248="230 Office equipment",C1248="240 Office furniture"),
         E1248-(E1248/(1+Dashboard!$F$4)),
         0
      ),
      IF(C1248="750 Business promotion",
         E1248-(E1248/(1+4.793/100)),
         E1248-(E1248/(1+Dashboard!$F$4))
      )
   )
)</f>
        <v>0</v>
      </c>
      <c r="J1248" s="40">
        <f>Bank3[[#This Row],[Money in/ (Money out)]]-Bank3[[#This Row],[GST/HST]]</f>
        <v>0</v>
      </c>
      <c r="L1248" s="37">
        <f t="shared" si="39"/>
        <v>0</v>
      </c>
    </row>
    <row r="1249" spans="4:12" x14ac:dyDescent="0.2">
      <c r="D1249" s="416">
        <f>_xlfn.XLOOKUP(C:C,Table1[for Import to Bank Register dropdown],Table1[for Pivot],0,0,1)</f>
        <v>0</v>
      </c>
      <c r="E1249" s="422"/>
      <c r="F1249" s="160">
        <f t="shared" si="38"/>
        <v>3333333</v>
      </c>
      <c r="G1249" s="394">
        <f>G1248+Bank3[[#This Row],[Money in/ (Money out)]]</f>
        <v>0</v>
      </c>
      <c r="I1249" s="395">
        <f>IF(OR(C1249="150 Directors advances", C1249="120 accounts receivable", C1249="720.2 Automobile - Insurance", C1249="720.3 Automobile - License", C1249="870.4 Rent - Insurance", C1249="870.6 Rent - Property Tax", C1249="870.7 Rent - Homeoffice", C1249="870.9 Rent - Water"),
   0,
   IF(Dashboard!$F$5="Quick",
      IF(OR(C1249="190 Automobile",C1249="200 computer hardware",C1249="210 Computer software",C1249="220 Quickbooks software",C1249="230 Office equipment",C1249="240 Office furniture"),
         E1249-(E1249/(1+Dashboard!$F$4)),
         0
      ),
      IF(C1249="750 Business promotion",
         E1249-(E1249/(1+4.793/100)),
         E1249-(E1249/(1+Dashboard!$F$4))
      )
   )
)</f>
        <v>0</v>
      </c>
      <c r="J1249" s="40">
        <f>Bank3[[#This Row],[Money in/ (Money out)]]-Bank3[[#This Row],[GST/HST]]</f>
        <v>0</v>
      </c>
      <c r="L1249" s="37">
        <f t="shared" si="39"/>
        <v>0</v>
      </c>
    </row>
    <row r="1250" spans="4:12" x14ac:dyDescent="0.2">
      <c r="D1250" s="416">
        <f>_xlfn.XLOOKUP(C:C,Table1[for Import to Bank Register dropdown],Table1[for Pivot],0,0,1)</f>
        <v>0</v>
      </c>
      <c r="E1250" s="422"/>
      <c r="F1250" s="160">
        <f t="shared" si="38"/>
        <v>3333333</v>
      </c>
      <c r="G1250" s="394">
        <f>G1249+Bank3[[#This Row],[Money in/ (Money out)]]</f>
        <v>0</v>
      </c>
      <c r="I1250" s="395">
        <f>IF(OR(C1250="150 Directors advances", C1250="120 accounts receivable", C1250="720.2 Automobile - Insurance", C1250="720.3 Automobile - License", C1250="870.4 Rent - Insurance", C1250="870.6 Rent - Property Tax", C1250="870.7 Rent - Homeoffice", C1250="870.9 Rent - Water"),
   0,
   IF(Dashboard!$F$5="Quick",
      IF(OR(C1250="190 Automobile",C1250="200 computer hardware",C1250="210 Computer software",C1250="220 Quickbooks software",C1250="230 Office equipment",C1250="240 Office furniture"),
         E1250-(E1250/(1+Dashboard!$F$4)),
         0
      ),
      IF(C1250="750 Business promotion",
         E1250-(E1250/(1+4.793/100)),
         E1250-(E1250/(1+Dashboard!$F$4))
      )
   )
)</f>
        <v>0</v>
      </c>
      <c r="J1250" s="40">
        <f>Bank3[[#This Row],[Money in/ (Money out)]]-Bank3[[#This Row],[GST/HST]]</f>
        <v>0</v>
      </c>
      <c r="L1250" s="37">
        <f t="shared" si="39"/>
        <v>0</v>
      </c>
    </row>
    <row r="1251" spans="4:12" x14ac:dyDescent="0.2">
      <c r="D1251" s="416">
        <f>_xlfn.XLOOKUP(C:C,Table1[for Import to Bank Register dropdown],Table1[for Pivot],0,0,1)</f>
        <v>0</v>
      </c>
      <c r="E1251" s="422"/>
      <c r="F1251" s="160">
        <f t="shared" si="38"/>
        <v>3333333</v>
      </c>
      <c r="G1251" s="394">
        <f>G1250+Bank3[[#This Row],[Money in/ (Money out)]]</f>
        <v>0</v>
      </c>
      <c r="I1251" s="395">
        <f>IF(OR(C1251="150 Directors advances", C1251="120 accounts receivable", C1251="720.2 Automobile - Insurance", C1251="720.3 Automobile - License", C1251="870.4 Rent - Insurance", C1251="870.6 Rent - Property Tax", C1251="870.7 Rent - Homeoffice", C1251="870.9 Rent - Water"),
   0,
   IF(Dashboard!$F$5="Quick",
      IF(OR(C1251="190 Automobile",C1251="200 computer hardware",C1251="210 Computer software",C1251="220 Quickbooks software",C1251="230 Office equipment",C1251="240 Office furniture"),
         E1251-(E1251/(1+Dashboard!$F$4)),
         0
      ),
      IF(C1251="750 Business promotion",
         E1251-(E1251/(1+4.793/100)),
         E1251-(E1251/(1+Dashboard!$F$4))
      )
   )
)</f>
        <v>0</v>
      </c>
      <c r="J1251" s="40">
        <f>Bank3[[#This Row],[Money in/ (Money out)]]-Bank3[[#This Row],[GST/HST]]</f>
        <v>0</v>
      </c>
      <c r="L1251" s="37">
        <f t="shared" si="39"/>
        <v>0</v>
      </c>
    </row>
    <row r="1252" spans="4:12" x14ac:dyDescent="0.2">
      <c r="D1252" s="416">
        <f>_xlfn.XLOOKUP(C:C,Table1[for Import to Bank Register dropdown],Table1[for Pivot],0,0,1)</f>
        <v>0</v>
      </c>
      <c r="E1252" s="422"/>
      <c r="F1252" s="160">
        <f t="shared" si="38"/>
        <v>3333333</v>
      </c>
      <c r="G1252" s="394">
        <f>G1251+Bank3[[#This Row],[Money in/ (Money out)]]</f>
        <v>0</v>
      </c>
      <c r="I1252" s="395">
        <f>IF(OR(C1252="150 Directors advances", C1252="120 accounts receivable", C1252="720.2 Automobile - Insurance", C1252="720.3 Automobile - License", C1252="870.4 Rent - Insurance", C1252="870.6 Rent - Property Tax", C1252="870.7 Rent - Homeoffice", C1252="870.9 Rent - Water"),
   0,
   IF(Dashboard!$F$5="Quick",
      IF(OR(C1252="190 Automobile",C1252="200 computer hardware",C1252="210 Computer software",C1252="220 Quickbooks software",C1252="230 Office equipment",C1252="240 Office furniture"),
         E1252-(E1252/(1+Dashboard!$F$4)),
         0
      ),
      IF(C1252="750 Business promotion",
         E1252-(E1252/(1+4.793/100)),
         E1252-(E1252/(1+Dashboard!$F$4))
      )
   )
)</f>
        <v>0</v>
      </c>
      <c r="J1252" s="40">
        <f>Bank3[[#This Row],[Money in/ (Money out)]]-Bank3[[#This Row],[GST/HST]]</f>
        <v>0</v>
      </c>
      <c r="L1252" s="37">
        <f t="shared" si="39"/>
        <v>0</v>
      </c>
    </row>
    <row r="1253" spans="4:12" x14ac:dyDescent="0.2">
      <c r="D1253" s="416">
        <f>_xlfn.XLOOKUP(C:C,Table1[for Import to Bank Register dropdown],Table1[for Pivot],0,0,1)</f>
        <v>0</v>
      </c>
      <c r="E1253" s="422"/>
      <c r="F1253" s="160">
        <f t="shared" si="38"/>
        <v>3333333</v>
      </c>
      <c r="G1253" s="394">
        <f>G1252+Bank3[[#This Row],[Money in/ (Money out)]]</f>
        <v>0</v>
      </c>
      <c r="I1253" s="395">
        <f>IF(OR(C1253="150 Directors advances", C1253="120 accounts receivable", C1253="720.2 Automobile - Insurance", C1253="720.3 Automobile - License", C1253="870.4 Rent - Insurance", C1253="870.6 Rent - Property Tax", C1253="870.7 Rent - Homeoffice", C1253="870.9 Rent - Water"),
   0,
   IF(Dashboard!$F$5="Quick",
      IF(OR(C1253="190 Automobile",C1253="200 computer hardware",C1253="210 Computer software",C1253="220 Quickbooks software",C1253="230 Office equipment",C1253="240 Office furniture"),
         E1253-(E1253/(1+Dashboard!$F$4)),
         0
      ),
      IF(C1253="750 Business promotion",
         E1253-(E1253/(1+4.793/100)),
         E1253-(E1253/(1+Dashboard!$F$4))
      )
   )
)</f>
        <v>0</v>
      </c>
      <c r="J1253" s="40">
        <f>Bank3[[#This Row],[Money in/ (Money out)]]-Bank3[[#This Row],[GST/HST]]</f>
        <v>0</v>
      </c>
      <c r="L1253" s="37">
        <f t="shared" si="39"/>
        <v>0</v>
      </c>
    </row>
    <row r="1254" spans="4:12" x14ac:dyDescent="0.2">
      <c r="D1254" s="416">
        <f>_xlfn.XLOOKUP(C:C,Table1[for Import to Bank Register dropdown],Table1[for Pivot],0,0,1)</f>
        <v>0</v>
      </c>
      <c r="E1254" s="422"/>
      <c r="F1254" s="160">
        <f t="shared" si="38"/>
        <v>3333333</v>
      </c>
      <c r="G1254" s="394">
        <f>G1253+Bank3[[#This Row],[Money in/ (Money out)]]</f>
        <v>0</v>
      </c>
      <c r="I1254" s="395">
        <f>IF(OR(C1254="150 Directors advances", C1254="120 accounts receivable", C1254="720.2 Automobile - Insurance", C1254="720.3 Automobile - License", C1254="870.4 Rent - Insurance", C1254="870.6 Rent - Property Tax", C1254="870.7 Rent - Homeoffice", C1254="870.9 Rent - Water"),
   0,
   IF(Dashboard!$F$5="Quick",
      IF(OR(C1254="190 Automobile",C1254="200 computer hardware",C1254="210 Computer software",C1254="220 Quickbooks software",C1254="230 Office equipment",C1254="240 Office furniture"),
         E1254-(E1254/(1+Dashboard!$F$4)),
         0
      ),
      IF(C1254="750 Business promotion",
         E1254-(E1254/(1+4.793/100)),
         E1254-(E1254/(1+Dashboard!$F$4))
      )
   )
)</f>
        <v>0</v>
      </c>
      <c r="J1254" s="40">
        <f>Bank3[[#This Row],[Money in/ (Money out)]]-Bank3[[#This Row],[GST/HST]]</f>
        <v>0</v>
      </c>
      <c r="L1254" s="37">
        <f t="shared" si="39"/>
        <v>0</v>
      </c>
    </row>
    <row r="1255" spans="4:12" x14ac:dyDescent="0.2">
      <c r="D1255" s="416">
        <f>_xlfn.XLOOKUP(C:C,Table1[for Import to Bank Register dropdown],Table1[for Pivot],0,0,1)</f>
        <v>0</v>
      </c>
      <c r="E1255" s="422"/>
      <c r="F1255" s="160">
        <f t="shared" si="38"/>
        <v>3333333</v>
      </c>
      <c r="G1255" s="394">
        <f>G1254+Bank3[[#This Row],[Money in/ (Money out)]]</f>
        <v>0</v>
      </c>
      <c r="I1255" s="395">
        <f>IF(OR(C1255="150 Directors advances", C1255="120 accounts receivable", C1255="720.2 Automobile - Insurance", C1255="720.3 Automobile - License", C1255="870.4 Rent - Insurance", C1255="870.6 Rent - Property Tax", C1255="870.7 Rent - Homeoffice", C1255="870.9 Rent - Water"),
   0,
   IF(Dashboard!$F$5="Quick",
      IF(OR(C1255="190 Automobile",C1255="200 computer hardware",C1255="210 Computer software",C1255="220 Quickbooks software",C1255="230 Office equipment",C1255="240 Office furniture"),
         E1255-(E1255/(1+Dashboard!$F$4)),
         0
      ),
      IF(C1255="750 Business promotion",
         E1255-(E1255/(1+4.793/100)),
         E1255-(E1255/(1+Dashboard!$F$4))
      )
   )
)</f>
        <v>0</v>
      </c>
      <c r="J1255" s="40">
        <f>Bank3[[#This Row],[Money in/ (Money out)]]-Bank3[[#This Row],[GST/HST]]</f>
        <v>0</v>
      </c>
      <c r="L1255" s="37">
        <f t="shared" si="39"/>
        <v>0</v>
      </c>
    </row>
    <row r="1256" spans="4:12" x14ac:dyDescent="0.2">
      <c r="D1256" s="416">
        <f>_xlfn.XLOOKUP(C:C,Table1[for Import to Bank Register dropdown],Table1[for Pivot],0,0,1)</f>
        <v>0</v>
      </c>
      <c r="E1256" s="422"/>
      <c r="F1256" s="160">
        <f t="shared" si="38"/>
        <v>3333333</v>
      </c>
      <c r="G1256" s="394">
        <f>G1255+Bank3[[#This Row],[Money in/ (Money out)]]</f>
        <v>0</v>
      </c>
      <c r="I1256" s="395">
        <f>IF(OR(C1256="150 Directors advances", C1256="120 accounts receivable", C1256="720.2 Automobile - Insurance", C1256="720.3 Automobile - License", C1256="870.4 Rent - Insurance", C1256="870.6 Rent - Property Tax", C1256="870.7 Rent - Homeoffice", C1256="870.9 Rent - Water"),
   0,
   IF(Dashboard!$F$5="Quick",
      IF(OR(C1256="190 Automobile",C1256="200 computer hardware",C1256="210 Computer software",C1256="220 Quickbooks software",C1256="230 Office equipment",C1256="240 Office furniture"),
         E1256-(E1256/(1+Dashboard!$F$4)),
         0
      ),
      IF(C1256="750 Business promotion",
         E1256-(E1256/(1+4.793/100)),
         E1256-(E1256/(1+Dashboard!$F$4))
      )
   )
)</f>
        <v>0</v>
      </c>
      <c r="J1256" s="40">
        <f>Bank3[[#This Row],[Money in/ (Money out)]]-Bank3[[#This Row],[GST/HST]]</f>
        <v>0</v>
      </c>
      <c r="L1256" s="37">
        <f t="shared" si="39"/>
        <v>0</v>
      </c>
    </row>
    <row r="1257" spans="4:12" x14ac:dyDescent="0.2">
      <c r="D1257" s="416">
        <f>_xlfn.XLOOKUP(C:C,Table1[for Import to Bank Register dropdown],Table1[for Pivot],0,0,1)</f>
        <v>0</v>
      </c>
      <c r="E1257" s="422"/>
      <c r="F1257" s="160">
        <f t="shared" si="38"/>
        <v>3333333</v>
      </c>
      <c r="G1257" s="394">
        <f>G1256+Bank3[[#This Row],[Money in/ (Money out)]]</f>
        <v>0</v>
      </c>
      <c r="I1257" s="395">
        <f>IF(OR(C1257="150 Directors advances", C1257="120 accounts receivable", C1257="720.2 Automobile - Insurance", C1257="720.3 Automobile - License", C1257="870.4 Rent - Insurance", C1257="870.6 Rent - Property Tax", C1257="870.7 Rent - Homeoffice", C1257="870.9 Rent - Water"),
   0,
   IF(Dashboard!$F$5="Quick",
      IF(OR(C1257="190 Automobile",C1257="200 computer hardware",C1257="210 Computer software",C1257="220 Quickbooks software",C1257="230 Office equipment",C1257="240 Office furniture"),
         E1257-(E1257/(1+Dashboard!$F$4)),
         0
      ),
      IF(C1257="750 Business promotion",
         E1257-(E1257/(1+4.793/100)),
         E1257-(E1257/(1+Dashboard!$F$4))
      )
   )
)</f>
        <v>0</v>
      </c>
      <c r="J1257" s="40">
        <f>Bank3[[#This Row],[Money in/ (Money out)]]-Bank3[[#This Row],[GST/HST]]</f>
        <v>0</v>
      </c>
      <c r="L1257" s="37">
        <f t="shared" si="39"/>
        <v>0</v>
      </c>
    </row>
    <row r="1258" spans="4:12" x14ac:dyDescent="0.2">
      <c r="D1258" s="416">
        <f>_xlfn.XLOOKUP(C:C,Table1[for Import to Bank Register dropdown],Table1[for Pivot],0,0,1)</f>
        <v>0</v>
      </c>
      <c r="E1258" s="422"/>
      <c r="F1258" s="160">
        <f t="shared" si="38"/>
        <v>3333333</v>
      </c>
      <c r="G1258" s="394">
        <f>G1257+Bank3[[#This Row],[Money in/ (Money out)]]</f>
        <v>0</v>
      </c>
      <c r="I1258" s="395">
        <f>IF(OR(C1258="150 Directors advances", C1258="120 accounts receivable", C1258="720.2 Automobile - Insurance", C1258="720.3 Automobile - License", C1258="870.4 Rent - Insurance", C1258="870.6 Rent - Property Tax", C1258="870.7 Rent - Homeoffice", C1258="870.9 Rent - Water"),
   0,
   IF(Dashboard!$F$5="Quick",
      IF(OR(C1258="190 Automobile",C1258="200 computer hardware",C1258="210 Computer software",C1258="220 Quickbooks software",C1258="230 Office equipment",C1258="240 Office furniture"),
         E1258-(E1258/(1+Dashboard!$F$4)),
         0
      ),
      IF(C1258="750 Business promotion",
         E1258-(E1258/(1+4.793/100)),
         E1258-(E1258/(1+Dashboard!$F$4))
      )
   )
)</f>
        <v>0</v>
      </c>
      <c r="J1258" s="40">
        <f>Bank3[[#This Row],[Money in/ (Money out)]]-Bank3[[#This Row],[GST/HST]]</f>
        <v>0</v>
      </c>
      <c r="L1258" s="37">
        <f t="shared" si="39"/>
        <v>0</v>
      </c>
    </row>
    <row r="1259" spans="4:12" x14ac:dyDescent="0.2">
      <c r="D1259" s="416">
        <f>_xlfn.XLOOKUP(C:C,Table1[for Import to Bank Register dropdown],Table1[for Pivot],0,0,1)</f>
        <v>0</v>
      </c>
      <c r="E1259" s="422"/>
      <c r="F1259" s="160">
        <f t="shared" si="38"/>
        <v>3333333</v>
      </c>
      <c r="G1259" s="394">
        <f>G1258+Bank3[[#This Row],[Money in/ (Money out)]]</f>
        <v>0</v>
      </c>
      <c r="I1259" s="395">
        <f>IF(OR(C1259="150 Directors advances", C1259="120 accounts receivable", C1259="720.2 Automobile - Insurance", C1259="720.3 Automobile - License", C1259="870.4 Rent - Insurance", C1259="870.6 Rent - Property Tax", C1259="870.7 Rent - Homeoffice", C1259="870.9 Rent - Water"),
   0,
   IF(Dashboard!$F$5="Quick",
      IF(OR(C1259="190 Automobile",C1259="200 computer hardware",C1259="210 Computer software",C1259="220 Quickbooks software",C1259="230 Office equipment",C1259="240 Office furniture"),
         E1259-(E1259/(1+Dashboard!$F$4)),
         0
      ),
      IF(C1259="750 Business promotion",
         E1259-(E1259/(1+4.793/100)),
         E1259-(E1259/(1+Dashboard!$F$4))
      )
   )
)</f>
        <v>0</v>
      </c>
      <c r="J1259" s="40">
        <f>Bank3[[#This Row],[Money in/ (Money out)]]-Bank3[[#This Row],[GST/HST]]</f>
        <v>0</v>
      </c>
      <c r="L1259" s="37">
        <f t="shared" si="39"/>
        <v>0</v>
      </c>
    </row>
    <row r="1260" spans="4:12" x14ac:dyDescent="0.2">
      <c r="D1260" s="416">
        <f>_xlfn.XLOOKUP(C:C,Table1[for Import to Bank Register dropdown],Table1[for Pivot],0,0,1)</f>
        <v>0</v>
      </c>
      <c r="E1260" s="422"/>
      <c r="F1260" s="160">
        <f t="shared" si="38"/>
        <v>3333333</v>
      </c>
      <c r="G1260" s="394">
        <f>G1259+Bank3[[#This Row],[Money in/ (Money out)]]</f>
        <v>0</v>
      </c>
      <c r="I1260" s="395">
        <f>IF(OR(C1260="150 Directors advances", C1260="120 accounts receivable", C1260="720.2 Automobile - Insurance", C1260="720.3 Automobile - License", C1260="870.4 Rent - Insurance", C1260="870.6 Rent - Property Tax", C1260="870.7 Rent - Homeoffice", C1260="870.9 Rent - Water"),
   0,
   IF(Dashboard!$F$5="Quick",
      IF(OR(C1260="190 Automobile",C1260="200 computer hardware",C1260="210 Computer software",C1260="220 Quickbooks software",C1260="230 Office equipment",C1260="240 Office furniture"),
         E1260-(E1260/(1+Dashboard!$F$4)),
         0
      ),
      IF(C1260="750 Business promotion",
         E1260-(E1260/(1+4.793/100)),
         E1260-(E1260/(1+Dashboard!$F$4))
      )
   )
)</f>
        <v>0</v>
      </c>
      <c r="J1260" s="40">
        <f>Bank3[[#This Row],[Money in/ (Money out)]]-Bank3[[#This Row],[GST/HST]]</f>
        <v>0</v>
      </c>
      <c r="L1260" s="37">
        <f t="shared" si="39"/>
        <v>0</v>
      </c>
    </row>
    <row r="1261" spans="4:12" x14ac:dyDescent="0.2">
      <c r="D1261" s="416">
        <f>_xlfn.XLOOKUP(C:C,Table1[for Import to Bank Register dropdown],Table1[for Pivot],0,0,1)</f>
        <v>0</v>
      </c>
      <c r="E1261" s="422"/>
      <c r="F1261" s="160">
        <f t="shared" si="38"/>
        <v>3333333</v>
      </c>
      <c r="G1261" s="394">
        <f>G1260+Bank3[[#This Row],[Money in/ (Money out)]]</f>
        <v>0</v>
      </c>
      <c r="I1261" s="395">
        <f>IF(OR(C1261="150 Directors advances", C1261="120 accounts receivable", C1261="720.2 Automobile - Insurance", C1261="720.3 Automobile - License", C1261="870.4 Rent - Insurance", C1261="870.6 Rent - Property Tax", C1261="870.7 Rent - Homeoffice", C1261="870.9 Rent - Water"),
   0,
   IF(Dashboard!$F$5="Quick",
      IF(OR(C1261="190 Automobile",C1261="200 computer hardware",C1261="210 Computer software",C1261="220 Quickbooks software",C1261="230 Office equipment",C1261="240 Office furniture"),
         E1261-(E1261/(1+Dashboard!$F$4)),
         0
      ),
      IF(C1261="750 Business promotion",
         E1261-(E1261/(1+4.793/100)),
         E1261-(E1261/(1+Dashboard!$F$4))
      )
   )
)</f>
        <v>0</v>
      </c>
      <c r="J1261" s="40">
        <f>Bank3[[#This Row],[Money in/ (Money out)]]-Bank3[[#This Row],[GST/HST]]</f>
        <v>0</v>
      </c>
      <c r="L1261" s="37">
        <f t="shared" si="39"/>
        <v>0</v>
      </c>
    </row>
    <row r="1262" spans="4:12" x14ac:dyDescent="0.2">
      <c r="D1262" s="416">
        <f>_xlfn.XLOOKUP(C:C,Table1[for Import to Bank Register dropdown],Table1[for Pivot],0,0,1)</f>
        <v>0</v>
      </c>
      <c r="E1262" s="422"/>
      <c r="F1262" s="160">
        <f t="shared" si="38"/>
        <v>3333333</v>
      </c>
      <c r="G1262" s="394">
        <f>G1261+Bank3[[#This Row],[Money in/ (Money out)]]</f>
        <v>0</v>
      </c>
      <c r="I1262" s="395">
        <f>IF(OR(C1262="150 Directors advances", C1262="120 accounts receivable", C1262="720.2 Automobile - Insurance", C1262="720.3 Automobile - License", C1262="870.4 Rent - Insurance", C1262="870.6 Rent - Property Tax", C1262="870.7 Rent - Homeoffice", C1262="870.9 Rent - Water"),
   0,
   IF(Dashboard!$F$5="Quick",
      IF(OR(C1262="190 Automobile",C1262="200 computer hardware",C1262="210 Computer software",C1262="220 Quickbooks software",C1262="230 Office equipment",C1262="240 Office furniture"),
         E1262-(E1262/(1+Dashboard!$F$4)),
         0
      ),
      IF(C1262="750 Business promotion",
         E1262-(E1262/(1+4.793/100)),
         E1262-(E1262/(1+Dashboard!$F$4))
      )
   )
)</f>
        <v>0</v>
      </c>
      <c r="J1262" s="40">
        <f>Bank3[[#This Row],[Money in/ (Money out)]]-Bank3[[#This Row],[GST/HST]]</f>
        <v>0</v>
      </c>
      <c r="L1262" s="37">
        <f t="shared" si="39"/>
        <v>0</v>
      </c>
    </row>
    <row r="1263" spans="4:12" x14ac:dyDescent="0.2">
      <c r="D1263" s="416">
        <f>_xlfn.XLOOKUP(C:C,Table1[for Import to Bank Register dropdown],Table1[for Pivot],0,0,1)</f>
        <v>0</v>
      </c>
      <c r="E1263" s="422"/>
      <c r="F1263" s="160">
        <f t="shared" si="38"/>
        <v>3333333</v>
      </c>
      <c r="G1263" s="394">
        <f>G1262+Bank3[[#This Row],[Money in/ (Money out)]]</f>
        <v>0</v>
      </c>
      <c r="I1263" s="395">
        <f>IF(OR(C1263="150 Directors advances", C1263="120 accounts receivable", C1263="720.2 Automobile - Insurance", C1263="720.3 Automobile - License", C1263="870.4 Rent - Insurance", C1263="870.6 Rent - Property Tax", C1263="870.7 Rent - Homeoffice", C1263="870.9 Rent - Water"),
   0,
   IF(Dashboard!$F$5="Quick",
      IF(OR(C1263="190 Automobile",C1263="200 computer hardware",C1263="210 Computer software",C1263="220 Quickbooks software",C1263="230 Office equipment",C1263="240 Office furniture"),
         E1263-(E1263/(1+Dashboard!$F$4)),
         0
      ),
      IF(C1263="750 Business promotion",
         E1263-(E1263/(1+4.793/100)),
         E1263-(E1263/(1+Dashboard!$F$4))
      )
   )
)</f>
        <v>0</v>
      </c>
      <c r="J1263" s="40">
        <f>Bank3[[#This Row],[Money in/ (Money out)]]-Bank3[[#This Row],[GST/HST]]</f>
        <v>0</v>
      </c>
      <c r="L1263" s="37">
        <f t="shared" si="39"/>
        <v>0</v>
      </c>
    </row>
    <row r="1264" spans="4:12" x14ac:dyDescent="0.2">
      <c r="D1264" s="416">
        <f>_xlfn.XLOOKUP(C:C,Table1[for Import to Bank Register dropdown],Table1[for Pivot],0,0,1)</f>
        <v>0</v>
      </c>
      <c r="E1264" s="422"/>
      <c r="F1264" s="160">
        <f t="shared" si="38"/>
        <v>3333333</v>
      </c>
      <c r="G1264" s="394">
        <f>G1263+Bank3[[#This Row],[Money in/ (Money out)]]</f>
        <v>0</v>
      </c>
      <c r="I1264" s="395">
        <f>IF(OR(C1264="150 Directors advances", C1264="120 accounts receivable", C1264="720.2 Automobile - Insurance", C1264="720.3 Automobile - License", C1264="870.4 Rent - Insurance", C1264="870.6 Rent - Property Tax", C1264="870.7 Rent - Homeoffice", C1264="870.9 Rent - Water"),
   0,
   IF(Dashboard!$F$5="Quick",
      IF(OR(C1264="190 Automobile",C1264="200 computer hardware",C1264="210 Computer software",C1264="220 Quickbooks software",C1264="230 Office equipment",C1264="240 Office furniture"),
         E1264-(E1264/(1+Dashboard!$F$4)),
         0
      ),
      IF(C1264="750 Business promotion",
         E1264-(E1264/(1+4.793/100)),
         E1264-(E1264/(1+Dashboard!$F$4))
      )
   )
)</f>
        <v>0</v>
      </c>
      <c r="J1264" s="40">
        <f>Bank3[[#This Row],[Money in/ (Money out)]]-Bank3[[#This Row],[GST/HST]]</f>
        <v>0</v>
      </c>
      <c r="L1264" s="37">
        <f t="shared" si="39"/>
        <v>0</v>
      </c>
    </row>
    <row r="1265" spans="4:12" x14ac:dyDescent="0.2">
      <c r="D1265" s="416">
        <f>_xlfn.XLOOKUP(C:C,Table1[for Import to Bank Register dropdown],Table1[for Pivot],0,0,1)</f>
        <v>0</v>
      </c>
      <c r="E1265" s="422"/>
      <c r="F1265" s="160">
        <f t="shared" si="38"/>
        <v>3333333</v>
      </c>
      <c r="G1265" s="394">
        <f>G1264+Bank3[[#This Row],[Money in/ (Money out)]]</f>
        <v>0</v>
      </c>
      <c r="I1265" s="395">
        <f>IF(OR(C1265="150 Directors advances", C1265="120 accounts receivable", C1265="720.2 Automobile - Insurance", C1265="720.3 Automobile - License", C1265="870.4 Rent - Insurance", C1265="870.6 Rent - Property Tax", C1265="870.7 Rent - Homeoffice", C1265="870.9 Rent - Water"),
   0,
   IF(Dashboard!$F$5="Quick",
      IF(OR(C1265="190 Automobile",C1265="200 computer hardware",C1265="210 Computer software",C1265="220 Quickbooks software",C1265="230 Office equipment",C1265="240 Office furniture"),
         E1265-(E1265/(1+Dashboard!$F$4)),
         0
      ),
      IF(C1265="750 Business promotion",
         E1265-(E1265/(1+4.793/100)),
         E1265-(E1265/(1+Dashboard!$F$4))
      )
   )
)</f>
        <v>0</v>
      </c>
      <c r="J1265" s="40">
        <f>Bank3[[#This Row],[Money in/ (Money out)]]-Bank3[[#This Row],[GST/HST]]</f>
        <v>0</v>
      </c>
      <c r="L1265" s="37">
        <f t="shared" si="39"/>
        <v>0</v>
      </c>
    </row>
    <row r="1266" spans="4:12" x14ac:dyDescent="0.2">
      <c r="D1266" s="416">
        <f>_xlfn.XLOOKUP(C:C,Table1[for Import to Bank Register dropdown],Table1[for Pivot],0,0,1)</f>
        <v>0</v>
      </c>
      <c r="E1266" s="422"/>
      <c r="F1266" s="160">
        <f t="shared" si="38"/>
        <v>3333333</v>
      </c>
      <c r="G1266" s="394">
        <f>G1265+Bank3[[#This Row],[Money in/ (Money out)]]</f>
        <v>0</v>
      </c>
      <c r="I1266" s="395">
        <f>IF(OR(C1266="150 Directors advances", C1266="120 accounts receivable", C1266="720.2 Automobile - Insurance", C1266="720.3 Automobile - License", C1266="870.4 Rent - Insurance", C1266="870.6 Rent - Property Tax", C1266="870.7 Rent - Homeoffice", C1266="870.9 Rent - Water"),
   0,
   IF(Dashboard!$F$5="Quick",
      IF(OR(C1266="190 Automobile",C1266="200 computer hardware",C1266="210 Computer software",C1266="220 Quickbooks software",C1266="230 Office equipment",C1266="240 Office furniture"),
         E1266-(E1266/(1+Dashboard!$F$4)),
         0
      ),
      IF(C1266="750 Business promotion",
         E1266-(E1266/(1+4.793/100)),
         E1266-(E1266/(1+Dashboard!$F$4))
      )
   )
)</f>
        <v>0</v>
      </c>
      <c r="J1266" s="40">
        <f>Bank3[[#This Row],[Money in/ (Money out)]]-Bank3[[#This Row],[GST/HST]]</f>
        <v>0</v>
      </c>
      <c r="L1266" s="37">
        <f t="shared" si="39"/>
        <v>0</v>
      </c>
    </row>
    <row r="1267" spans="4:12" x14ac:dyDescent="0.2">
      <c r="D1267" s="416">
        <f>_xlfn.XLOOKUP(C:C,Table1[for Import to Bank Register dropdown],Table1[for Pivot],0,0,1)</f>
        <v>0</v>
      </c>
      <c r="E1267" s="422"/>
      <c r="F1267" s="160">
        <f t="shared" si="38"/>
        <v>3333333</v>
      </c>
      <c r="G1267" s="394">
        <f>G1266+Bank3[[#This Row],[Money in/ (Money out)]]</f>
        <v>0</v>
      </c>
      <c r="I1267" s="395">
        <f>IF(OR(C1267="150 Directors advances", C1267="120 accounts receivable", C1267="720.2 Automobile - Insurance", C1267="720.3 Automobile - License", C1267="870.4 Rent - Insurance", C1267="870.6 Rent - Property Tax", C1267="870.7 Rent - Homeoffice", C1267="870.9 Rent - Water"),
   0,
   IF(Dashboard!$F$5="Quick",
      IF(OR(C1267="190 Automobile",C1267="200 computer hardware",C1267="210 Computer software",C1267="220 Quickbooks software",C1267="230 Office equipment",C1267="240 Office furniture"),
         E1267-(E1267/(1+Dashboard!$F$4)),
         0
      ),
      IF(C1267="750 Business promotion",
         E1267-(E1267/(1+4.793/100)),
         E1267-(E1267/(1+Dashboard!$F$4))
      )
   )
)</f>
        <v>0</v>
      </c>
      <c r="J1267" s="40">
        <f>Bank3[[#This Row],[Money in/ (Money out)]]-Bank3[[#This Row],[GST/HST]]</f>
        <v>0</v>
      </c>
      <c r="L1267" s="37">
        <f t="shared" si="39"/>
        <v>0</v>
      </c>
    </row>
    <row r="1268" spans="4:12" x14ac:dyDescent="0.2">
      <c r="D1268" s="416">
        <f>_xlfn.XLOOKUP(C:C,Table1[for Import to Bank Register dropdown],Table1[for Pivot],0,0,1)</f>
        <v>0</v>
      </c>
      <c r="E1268" s="422"/>
      <c r="F1268" s="160">
        <f t="shared" si="38"/>
        <v>3333333</v>
      </c>
      <c r="G1268" s="394">
        <f>G1267+Bank3[[#This Row],[Money in/ (Money out)]]</f>
        <v>0</v>
      </c>
      <c r="I1268" s="395">
        <f>IF(OR(C1268="150 Directors advances", C1268="120 accounts receivable", C1268="720.2 Automobile - Insurance", C1268="720.3 Automobile - License", C1268="870.4 Rent - Insurance", C1268="870.6 Rent - Property Tax", C1268="870.7 Rent - Homeoffice", C1268="870.9 Rent - Water"),
   0,
   IF(Dashboard!$F$5="Quick",
      IF(OR(C1268="190 Automobile",C1268="200 computer hardware",C1268="210 Computer software",C1268="220 Quickbooks software",C1268="230 Office equipment",C1268="240 Office furniture"),
         E1268-(E1268/(1+Dashboard!$F$4)),
         0
      ),
      IF(C1268="750 Business promotion",
         E1268-(E1268/(1+4.793/100)),
         E1268-(E1268/(1+Dashboard!$F$4))
      )
   )
)</f>
        <v>0</v>
      </c>
      <c r="J1268" s="40">
        <f>Bank3[[#This Row],[Money in/ (Money out)]]-Bank3[[#This Row],[GST/HST]]</f>
        <v>0</v>
      </c>
      <c r="L1268" s="37">
        <f t="shared" si="39"/>
        <v>0</v>
      </c>
    </row>
    <row r="1269" spans="4:12" x14ac:dyDescent="0.2">
      <c r="D1269" s="416">
        <f>_xlfn.XLOOKUP(C:C,Table1[for Import to Bank Register dropdown],Table1[for Pivot],0,0,1)</f>
        <v>0</v>
      </c>
      <c r="E1269" s="422"/>
      <c r="F1269" s="160">
        <f t="shared" si="38"/>
        <v>3333333</v>
      </c>
      <c r="G1269" s="394">
        <f>G1268+Bank3[[#This Row],[Money in/ (Money out)]]</f>
        <v>0</v>
      </c>
      <c r="I1269" s="395">
        <f>IF(OR(C1269="150 Directors advances", C1269="120 accounts receivable", C1269="720.2 Automobile - Insurance", C1269="720.3 Automobile - License", C1269="870.4 Rent - Insurance", C1269="870.6 Rent - Property Tax", C1269="870.7 Rent - Homeoffice", C1269="870.9 Rent - Water"),
   0,
   IF(Dashboard!$F$5="Quick",
      IF(OR(C1269="190 Automobile",C1269="200 computer hardware",C1269="210 Computer software",C1269="220 Quickbooks software",C1269="230 Office equipment",C1269="240 Office furniture"),
         E1269-(E1269/(1+Dashboard!$F$4)),
         0
      ),
      IF(C1269="750 Business promotion",
         E1269-(E1269/(1+4.793/100)),
         E1269-(E1269/(1+Dashboard!$F$4))
      )
   )
)</f>
        <v>0</v>
      </c>
      <c r="J1269" s="40">
        <f>Bank3[[#This Row],[Money in/ (Money out)]]-Bank3[[#This Row],[GST/HST]]</f>
        <v>0</v>
      </c>
      <c r="L1269" s="37">
        <f t="shared" si="39"/>
        <v>0</v>
      </c>
    </row>
    <row r="1270" spans="4:12" x14ac:dyDescent="0.2">
      <c r="D1270" s="416">
        <f>_xlfn.XLOOKUP(C:C,Table1[for Import to Bank Register dropdown],Table1[for Pivot],0,0,1)</f>
        <v>0</v>
      </c>
      <c r="E1270" s="422"/>
      <c r="F1270" s="160">
        <f t="shared" si="38"/>
        <v>3333333</v>
      </c>
      <c r="G1270" s="394">
        <f>G1269+Bank3[[#This Row],[Money in/ (Money out)]]</f>
        <v>0</v>
      </c>
      <c r="I1270" s="395">
        <f>IF(OR(C1270="150 Directors advances", C1270="120 accounts receivable", C1270="720.2 Automobile - Insurance", C1270="720.3 Automobile - License", C1270="870.4 Rent - Insurance", C1270="870.6 Rent - Property Tax", C1270="870.7 Rent - Homeoffice", C1270="870.9 Rent - Water"),
   0,
   IF(Dashboard!$F$5="Quick",
      IF(OR(C1270="190 Automobile",C1270="200 computer hardware",C1270="210 Computer software",C1270="220 Quickbooks software",C1270="230 Office equipment",C1270="240 Office furniture"),
         E1270-(E1270/(1+Dashboard!$F$4)),
         0
      ),
      IF(C1270="750 Business promotion",
         E1270-(E1270/(1+4.793/100)),
         E1270-(E1270/(1+Dashboard!$F$4))
      )
   )
)</f>
        <v>0</v>
      </c>
      <c r="J1270" s="40">
        <f>Bank3[[#This Row],[Money in/ (Money out)]]-Bank3[[#This Row],[GST/HST]]</f>
        <v>0</v>
      </c>
      <c r="L1270" s="37">
        <f t="shared" si="39"/>
        <v>0</v>
      </c>
    </row>
    <row r="1271" spans="4:12" x14ac:dyDescent="0.2">
      <c r="D1271" s="416">
        <f>_xlfn.XLOOKUP(C:C,Table1[for Import to Bank Register dropdown],Table1[for Pivot],0,0,1)</f>
        <v>0</v>
      </c>
      <c r="E1271" s="422"/>
      <c r="F1271" s="160">
        <f t="shared" si="38"/>
        <v>3333333</v>
      </c>
      <c r="G1271" s="394">
        <f>G1270+Bank3[[#This Row],[Money in/ (Money out)]]</f>
        <v>0</v>
      </c>
      <c r="I1271" s="395">
        <f>IF(OR(C1271="150 Directors advances", C1271="120 accounts receivable", C1271="720.2 Automobile - Insurance", C1271="720.3 Automobile - License", C1271="870.4 Rent - Insurance", C1271="870.6 Rent - Property Tax", C1271="870.7 Rent - Homeoffice", C1271="870.9 Rent - Water"),
   0,
   IF(Dashboard!$F$5="Quick",
      IF(OR(C1271="190 Automobile",C1271="200 computer hardware",C1271="210 Computer software",C1271="220 Quickbooks software",C1271="230 Office equipment",C1271="240 Office furniture"),
         E1271-(E1271/(1+Dashboard!$F$4)),
         0
      ),
      IF(C1271="750 Business promotion",
         E1271-(E1271/(1+4.793/100)),
         E1271-(E1271/(1+Dashboard!$F$4))
      )
   )
)</f>
        <v>0</v>
      </c>
      <c r="J1271" s="40">
        <f>Bank3[[#This Row],[Money in/ (Money out)]]-Bank3[[#This Row],[GST/HST]]</f>
        <v>0</v>
      </c>
      <c r="L1271" s="37">
        <f t="shared" si="39"/>
        <v>0</v>
      </c>
    </row>
    <row r="1272" spans="4:12" x14ac:dyDescent="0.2">
      <c r="D1272" s="416">
        <f>_xlfn.XLOOKUP(C:C,Table1[for Import to Bank Register dropdown],Table1[for Pivot],0,0,1)</f>
        <v>0</v>
      </c>
      <c r="E1272" s="422"/>
      <c r="F1272" s="160">
        <f t="shared" si="38"/>
        <v>3333333</v>
      </c>
      <c r="G1272" s="394">
        <f>G1271+Bank3[[#This Row],[Money in/ (Money out)]]</f>
        <v>0</v>
      </c>
      <c r="I1272" s="395">
        <f>IF(OR(C1272="150 Directors advances", C1272="120 accounts receivable", C1272="720.2 Automobile - Insurance", C1272="720.3 Automobile - License", C1272="870.4 Rent - Insurance", C1272="870.6 Rent - Property Tax", C1272="870.7 Rent - Homeoffice", C1272="870.9 Rent - Water"),
   0,
   IF(Dashboard!$F$5="Quick",
      IF(OR(C1272="190 Automobile",C1272="200 computer hardware",C1272="210 Computer software",C1272="220 Quickbooks software",C1272="230 Office equipment",C1272="240 Office furniture"),
         E1272-(E1272/(1+Dashboard!$F$4)),
         0
      ),
      IF(C1272="750 Business promotion",
         E1272-(E1272/(1+4.793/100)),
         E1272-(E1272/(1+Dashboard!$F$4))
      )
   )
)</f>
        <v>0</v>
      </c>
      <c r="J1272" s="40">
        <f>Bank3[[#This Row],[Money in/ (Money out)]]-Bank3[[#This Row],[GST/HST]]</f>
        <v>0</v>
      </c>
      <c r="L1272" s="37">
        <f t="shared" si="39"/>
        <v>0</v>
      </c>
    </row>
    <row r="1273" spans="4:12" x14ac:dyDescent="0.2">
      <c r="D1273" s="416">
        <f>_xlfn.XLOOKUP(C:C,Table1[for Import to Bank Register dropdown],Table1[for Pivot],0,0,1)</f>
        <v>0</v>
      </c>
      <c r="E1273" s="422"/>
      <c r="F1273" s="160">
        <f t="shared" si="38"/>
        <v>3333333</v>
      </c>
      <c r="G1273" s="394">
        <f>G1272+Bank3[[#This Row],[Money in/ (Money out)]]</f>
        <v>0</v>
      </c>
      <c r="I1273" s="395">
        <f>IF(OR(C1273="150 Directors advances", C1273="120 accounts receivable", C1273="720.2 Automobile - Insurance", C1273="720.3 Automobile - License", C1273="870.4 Rent - Insurance", C1273="870.6 Rent - Property Tax", C1273="870.7 Rent - Homeoffice", C1273="870.9 Rent - Water"),
   0,
   IF(Dashboard!$F$5="Quick",
      IF(OR(C1273="190 Automobile",C1273="200 computer hardware",C1273="210 Computer software",C1273="220 Quickbooks software",C1273="230 Office equipment",C1273="240 Office furniture"),
         E1273-(E1273/(1+Dashboard!$F$4)),
         0
      ),
      IF(C1273="750 Business promotion",
         E1273-(E1273/(1+4.793/100)),
         E1273-(E1273/(1+Dashboard!$F$4))
      )
   )
)</f>
        <v>0</v>
      </c>
      <c r="J1273" s="40">
        <f>Bank3[[#This Row],[Money in/ (Money out)]]-Bank3[[#This Row],[GST/HST]]</f>
        <v>0</v>
      </c>
      <c r="L1273" s="37">
        <f t="shared" si="39"/>
        <v>0</v>
      </c>
    </row>
    <row r="1274" spans="4:12" x14ac:dyDescent="0.2">
      <c r="D1274" s="416">
        <f>_xlfn.XLOOKUP(C:C,Table1[for Import to Bank Register dropdown],Table1[for Pivot],0,0,1)</f>
        <v>0</v>
      </c>
      <c r="E1274" s="422"/>
      <c r="F1274" s="160">
        <f t="shared" si="38"/>
        <v>3333333</v>
      </c>
      <c r="G1274" s="394">
        <f>G1273+Bank3[[#This Row],[Money in/ (Money out)]]</f>
        <v>0</v>
      </c>
      <c r="I1274" s="395">
        <f>IF(OR(C1274="150 Directors advances", C1274="120 accounts receivable", C1274="720.2 Automobile - Insurance", C1274="720.3 Automobile - License", C1274="870.4 Rent - Insurance", C1274="870.6 Rent - Property Tax", C1274="870.7 Rent - Homeoffice", C1274="870.9 Rent - Water"),
   0,
   IF(Dashboard!$F$5="Quick",
      IF(OR(C1274="190 Automobile",C1274="200 computer hardware",C1274="210 Computer software",C1274="220 Quickbooks software",C1274="230 Office equipment",C1274="240 Office furniture"),
         E1274-(E1274/(1+Dashboard!$F$4)),
         0
      ),
      IF(C1274="750 Business promotion",
         E1274-(E1274/(1+4.793/100)),
         E1274-(E1274/(1+Dashboard!$F$4))
      )
   )
)</f>
        <v>0</v>
      </c>
      <c r="J1274" s="40">
        <f>Bank3[[#This Row],[Money in/ (Money out)]]-Bank3[[#This Row],[GST/HST]]</f>
        <v>0</v>
      </c>
      <c r="L1274" s="37">
        <f t="shared" si="39"/>
        <v>0</v>
      </c>
    </row>
    <row r="1275" spans="4:12" x14ac:dyDescent="0.2">
      <c r="D1275" s="416">
        <f>_xlfn.XLOOKUP(C:C,Table1[for Import to Bank Register dropdown],Table1[for Pivot],0,0,1)</f>
        <v>0</v>
      </c>
      <c r="E1275" s="422"/>
      <c r="F1275" s="160">
        <f t="shared" si="38"/>
        <v>3333333</v>
      </c>
      <c r="G1275" s="394">
        <f>G1274+Bank3[[#This Row],[Money in/ (Money out)]]</f>
        <v>0</v>
      </c>
      <c r="I1275" s="395">
        <f>IF(OR(C1275="150 Directors advances", C1275="120 accounts receivable", C1275="720.2 Automobile - Insurance", C1275="720.3 Automobile - License", C1275="870.4 Rent - Insurance", C1275="870.6 Rent - Property Tax", C1275="870.7 Rent - Homeoffice", C1275="870.9 Rent - Water"),
   0,
   IF(Dashboard!$F$5="Quick",
      IF(OR(C1275="190 Automobile",C1275="200 computer hardware",C1275="210 Computer software",C1275="220 Quickbooks software",C1275="230 Office equipment",C1275="240 Office furniture"),
         E1275-(E1275/(1+Dashboard!$F$4)),
         0
      ),
      IF(C1275="750 Business promotion",
         E1275-(E1275/(1+4.793/100)),
         E1275-(E1275/(1+Dashboard!$F$4))
      )
   )
)</f>
        <v>0</v>
      </c>
      <c r="J1275" s="40">
        <f>Bank3[[#This Row],[Money in/ (Money out)]]-Bank3[[#This Row],[GST/HST]]</f>
        <v>0</v>
      </c>
      <c r="L1275" s="37">
        <f t="shared" si="39"/>
        <v>0</v>
      </c>
    </row>
    <row r="1276" spans="4:12" x14ac:dyDescent="0.2">
      <c r="D1276" s="416">
        <f>_xlfn.XLOOKUP(C:C,Table1[for Import to Bank Register dropdown],Table1[for Pivot],0,0,1)</f>
        <v>0</v>
      </c>
      <c r="E1276" s="422"/>
      <c r="F1276" s="160">
        <f t="shared" si="38"/>
        <v>3333333</v>
      </c>
      <c r="G1276" s="394">
        <f>G1275+Bank3[[#This Row],[Money in/ (Money out)]]</f>
        <v>0</v>
      </c>
      <c r="I1276" s="395">
        <f>IF(OR(C1276="150 Directors advances", C1276="120 accounts receivable", C1276="720.2 Automobile - Insurance", C1276="720.3 Automobile - License", C1276="870.4 Rent - Insurance", C1276="870.6 Rent - Property Tax", C1276="870.7 Rent - Homeoffice", C1276="870.9 Rent - Water"),
   0,
   IF(Dashboard!$F$5="Quick",
      IF(OR(C1276="190 Automobile",C1276="200 computer hardware",C1276="210 Computer software",C1276="220 Quickbooks software",C1276="230 Office equipment",C1276="240 Office furniture"),
         E1276-(E1276/(1+Dashboard!$F$4)),
         0
      ),
      IF(C1276="750 Business promotion",
         E1276-(E1276/(1+4.793/100)),
         E1276-(E1276/(1+Dashboard!$F$4))
      )
   )
)</f>
        <v>0</v>
      </c>
      <c r="J1276" s="40">
        <f>Bank3[[#This Row],[Money in/ (Money out)]]-Bank3[[#This Row],[GST/HST]]</f>
        <v>0</v>
      </c>
      <c r="L1276" s="37">
        <f t="shared" si="39"/>
        <v>0</v>
      </c>
    </row>
    <row r="1277" spans="4:12" x14ac:dyDescent="0.2">
      <c r="D1277" s="416">
        <f>_xlfn.XLOOKUP(C:C,Table1[for Import to Bank Register dropdown],Table1[for Pivot],0,0,1)</f>
        <v>0</v>
      </c>
      <c r="E1277" s="422"/>
      <c r="F1277" s="160">
        <f t="shared" si="38"/>
        <v>3333333</v>
      </c>
      <c r="G1277" s="394">
        <f>G1276+Bank3[[#This Row],[Money in/ (Money out)]]</f>
        <v>0</v>
      </c>
      <c r="I1277" s="395">
        <f>IF(OR(C1277="150 Directors advances", C1277="120 accounts receivable", C1277="720.2 Automobile - Insurance", C1277="720.3 Automobile - License", C1277="870.4 Rent - Insurance", C1277="870.6 Rent - Property Tax", C1277="870.7 Rent - Homeoffice", C1277="870.9 Rent - Water"),
   0,
   IF(Dashboard!$F$5="Quick",
      IF(OR(C1277="190 Automobile",C1277="200 computer hardware",C1277="210 Computer software",C1277="220 Quickbooks software",C1277="230 Office equipment",C1277="240 Office furniture"),
         E1277-(E1277/(1+Dashboard!$F$4)),
         0
      ),
      IF(C1277="750 Business promotion",
         E1277-(E1277/(1+4.793/100)),
         E1277-(E1277/(1+Dashboard!$F$4))
      )
   )
)</f>
        <v>0</v>
      </c>
      <c r="J1277" s="40">
        <f>Bank3[[#This Row],[Money in/ (Money out)]]-Bank3[[#This Row],[GST/HST]]</f>
        <v>0</v>
      </c>
      <c r="L1277" s="37">
        <f t="shared" si="39"/>
        <v>0</v>
      </c>
    </row>
    <row r="1278" spans="4:12" x14ac:dyDescent="0.2">
      <c r="D1278" s="416">
        <f>_xlfn.XLOOKUP(C:C,Table1[for Import to Bank Register dropdown],Table1[for Pivot],0,0,1)</f>
        <v>0</v>
      </c>
      <c r="E1278" s="422"/>
      <c r="F1278" s="160">
        <f t="shared" si="38"/>
        <v>3333333</v>
      </c>
      <c r="G1278" s="394">
        <f>G1277+Bank3[[#This Row],[Money in/ (Money out)]]</f>
        <v>0</v>
      </c>
      <c r="I1278" s="395">
        <f>IF(OR(C1278="150 Directors advances", C1278="120 accounts receivable", C1278="720.2 Automobile - Insurance", C1278="720.3 Automobile - License", C1278="870.4 Rent - Insurance", C1278="870.6 Rent - Property Tax", C1278="870.7 Rent - Homeoffice", C1278="870.9 Rent - Water"),
   0,
   IF(Dashboard!$F$5="Quick",
      IF(OR(C1278="190 Automobile",C1278="200 computer hardware",C1278="210 Computer software",C1278="220 Quickbooks software",C1278="230 Office equipment",C1278="240 Office furniture"),
         E1278-(E1278/(1+Dashboard!$F$4)),
         0
      ),
      IF(C1278="750 Business promotion",
         E1278-(E1278/(1+4.793/100)),
         E1278-(E1278/(1+Dashboard!$F$4))
      )
   )
)</f>
        <v>0</v>
      </c>
      <c r="J1278" s="40">
        <f>Bank3[[#This Row],[Money in/ (Money out)]]-Bank3[[#This Row],[GST/HST]]</f>
        <v>0</v>
      </c>
      <c r="L1278" s="37">
        <f t="shared" si="39"/>
        <v>0</v>
      </c>
    </row>
    <row r="1279" spans="4:12" x14ac:dyDescent="0.2">
      <c r="D1279" s="416">
        <f>_xlfn.XLOOKUP(C:C,Table1[for Import to Bank Register dropdown],Table1[for Pivot],0,0,1)</f>
        <v>0</v>
      </c>
      <c r="E1279" s="422"/>
      <c r="F1279" s="160">
        <f t="shared" si="38"/>
        <v>3333333</v>
      </c>
      <c r="G1279" s="394">
        <f>G1278+Bank3[[#This Row],[Money in/ (Money out)]]</f>
        <v>0</v>
      </c>
      <c r="I1279" s="395">
        <f>IF(OR(C1279="150 Directors advances", C1279="120 accounts receivable", C1279="720.2 Automobile - Insurance", C1279="720.3 Automobile - License", C1279="870.4 Rent - Insurance", C1279="870.6 Rent - Property Tax", C1279="870.7 Rent - Homeoffice", C1279="870.9 Rent - Water"),
   0,
   IF(Dashboard!$F$5="Quick",
      IF(OR(C1279="190 Automobile",C1279="200 computer hardware",C1279="210 Computer software",C1279="220 Quickbooks software",C1279="230 Office equipment",C1279="240 Office furniture"),
         E1279-(E1279/(1+Dashboard!$F$4)),
         0
      ),
      IF(C1279="750 Business promotion",
         E1279-(E1279/(1+4.793/100)),
         E1279-(E1279/(1+Dashboard!$F$4))
      )
   )
)</f>
        <v>0</v>
      </c>
      <c r="J1279" s="40">
        <f>Bank3[[#This Row],[Money in/ (Money out)]]-Bank3[[#This Row],[GST/HST]]</f>
        <v>0</v>
      </c>
      <c r="L1279" s="37">
        <f t="shared" si="39"/>
        <v>0</v>
      </c>
    </row>
    <row r="1280" spans="4:12" x14ac:dyDescent="0.2">
      <c r="D1280" s="416">
        <f>_xlfn.XLOOKUP(C:C,Table1[for Import to Bank Register dropdown],Table1[for Pivot],0,0,1)</f>
        <v>0</v>
      </c>
      <c r="E1280" s="422"/>
      <c r="F1280" s="160">
        <f t="shared" si="38"/>
        <v>3333333</v>
      </c>
      <c r="G1280" s="394">
        <f>G1279+Bank3[[#This Row],[Money in/ (Money out)]]</f>
        <v>0</v>
      </c>
      <c r="I1280" s="395">
        <f>IF(OR(C1280="150 Directors advances", C1280="120 accounts receivable", C1280="720.2 Automobile - Insurance", C1280="720.3 Automobile - License", C1280="870.4 Rent - Insurance", C1280="870.6 Rent - Property Tax", C1280="870.7 Rent - Homeoffice", C1280="870.9 Rent - Water"),
   0,
   IF(Dashboard!$F$5="Quick",
      IF(OR(C1280="190 Automobile",C1280="200 computer hardware",C1280="210 Computer software",C1280="220 Quickbooks software",C1280="230 Office equipment",C1280="240 Office furniture"),
         E1280-(E1280/(1+Dashboard!$F$4)),
         0
      ),
      IF(C1280="750 Business promotion",
         E1280-(E1280/(1+4.793/100)),
         E1280-(E1280/(1+Dashboard!$F$4))
      )
   )
)</f>
        <v>0</v>
      </c>
      <c r="J1280" s="40">
        <f>Bank3[[#This Row],[Money in/ (Money out)]]-Bank3[[#This Row],[GST/HST]]</f>
        <v>0</v>
      </c>
      <c r="L1280" s="37">
        <f t="shared" si="39"/>
        <v>0</v>
      </c>
    </row>
    <row r="1281" spans="4:12" x14ac:dyDescent="0.2">
      <c r="D1281" s="416">
        <f>_xlfn.XLOOKUP(C:C,Table1[for Import to Bank Register dropdown],Table1[for Pivot],0,0,1)</f>
        <v>0</v>
      </c>
      <c r="E1281" s="422"/>
      <c r="F1281" s="160">
        <f t="shared" si="38"/>
        <v>3333333</v>
      </c>
      <c r="G1281" s="394">
        <f>G1280+Bank3[[#This Row],[Money in/ (Money out)]]</f>
        <v>0</v>
      </c>
      <c r="I1281" s="395">
        <f>IF(OR(C1281="150 Directors advances", C1281="120 accounts receivable", C1281="720.2 Automobile - Insurance", C1281="720.3 Automobile - License", C1281="870.4 Rent - Insurance", C1281="870.6 Rent - Property Tax", C1281="870.7 Rent - Homeoffice", C1281="870.9 Rent - Water"),
   0,
   IF(Dashboard!$F$5="Quick",
      IF(OR(C1281="190 Automobile",C1281="200 computer hardware",C1281="210 Computer software",C1281="220 Quickbooks software",C1281="230 Office equipment",C1281="240 Office furniture"),
         E1281-(E1281/(1+Dashboard!$F$4)),
         0
      ),
      IF(C1281="750 Business promotion",
         E1281-(E1281/(1+4.793/100)),
         E1281-(E1281/(1+Dashboard!$F$4))
      )
   )
)</f>
        <v>0</v>
      </c>
      <c r="J1281" s="40">
        <f>Bank3[[#This Row],[Money in/ (Money out)]]-Bank3[[#This Row],[GST/HST]]</f>
        <v>0</v>
      </c>
      <c r="L1281" s="37">
        <f t="shared" si="39"/>
        <v>0</v>
      </c>
    </row>
    <row r="1282" spans="4:12" x14ac:dyDescent="0.2">
      <c r="D1282" s="416">
        <f>_xlfn.XLOOKUP(C:C,Table1[for Import to Bank Register dropdown],Table1[for Pivot],0,0,1)</f>
        <v>0</v>
      </c>
      <c r="E1282" s="422"/>
      <c r="F1282" s="160">
        <f t="shared" si="38"/>
        <v>3333333</v>
      </c>
      <c r="G1282" s="394">
        <f>G1281+Bank3[[#This Row],[Money in/ (Money out)]]</f>
        <v>0</v>
      </c>
      <c r="I1282" s="395">
        <f>IF(OR(C1282="150 Directors advances", C1282="120 accounts receivable", C1282="720.2 Automobile - Insurance", C1282="720.3 Automobile - License", C1282="870.4 Rent - Insurance", C1282="870.6 Rent - Property Tax", C1282="870.7 Rent - Homeoffice", C1282="870.9 Rent - Water"),
   0,
   IF(Dashboard!$F$5="Quick",
      IF(OR(C1282="190 Automobile",C1282="200 computer hardware",C1282="210 Computer software",C1282="220 Quickbooks software",C1282="230 Office equipment",C1282="240 Office furniture"),
         E1282-(E1282/(1+Dashboard!$F$4)),
         0
      ),
      IF(C1282="750 Business promotion",
         E1282-(E1282/(1+4.793/100)),
         E1282-(E1282/(1+Dashboard!$F$4))
      )
   )
)</f>
        <v>0</v>
      </c>
      <c r="J1282" s="40">
        <f>Bank3[[#This Row],[Money in/ (Money out)]]-Bank3[[#This Row],[GST/HST]]</f>
        <v>0</v>
      </c>
      <c r="L1282" s="37">
        <f t="shared" si="39"/>
        <v>0</v>
      </c>
    </row>
    <row r="1283" spans="4:12" x14ac:dyDescent="0.2">
      <c r="D1283" s="416">
        <f>_xlfn.XLOOKUP(C:C,Table1[for Import to Bank Register dropdown],Table1[for Pivot],0,0,1)</f>
        <v>0</v>
      </c>
      <c r="E1283" s="422"/>
      <c r="F1283" s="160">
        <f t="shared" si="38"/>
        <v>3333333</v>
      </c>
      <c r="G1283" s="394">
        <f>G1282+Bank3[[#This Row],[Money in/ (Money out)]]</f>
        <v>0</v>
      </c>
      <c r="I1283" s="395">
        <f>IF(OR(C1283="150 Directors advances", C1283="120 accounts receivable", C1283="720.2 Automobile - Insurance", C1283="720.3 Automobile - License", C1283="870.4 Rent - Insurance", C1283="870.6 Rent - Property Tax", C1283="870.7 Rent - Homeoffice", C1283="870.9 Rent - Water"),
   0,
   IF(Dashboard!$F$5="Quick",
      IF(OR(C1283="190 Automobile",C1283="200 computer hardware",C1283="210 Computer software",C1283="220 Quickbooks software",C1283="230 Office equipment",C1283="240 Office furniture"),
         E1283-(E1283/(1+Dashboard!$F$4)),
         0
      ),
      IF(C1283="750 Business promotion",
         E1283-(E1283/(1+4.793/100)),
         E1283-(E1283/(1+Dashboard!$F$4))
      )
   )
)</f>
        <v>0</v>
      </c>
      <c r="J1283" s="40">
        <f>Bank3[[#This Row],[Money in/ (Money out)]]-Bank3[[#This Row],[GST/HST]]</f>
        <v>0</v>
      </c>
      <c r="L1283" s="37">
        <f t="shared" si="39"/>
        <v>0</v>
      </c>
    </row>
    <row r="1284" spans="4:12" x14ac:dyDescent="0.2">
      <c r="D1284" s="416">
        <f>_xlfn.XLOOKUP(C:C,Table1[for Import to Bank Register dropdown],Table1[for Pivot],0,0,1)</f>
        <v>0</v>
      </c>
      <c r="E1284" s="422"/>
      <c r="F1284" s="160">
        <f t="shared" si="38"/>
        <v>3333333</v>
      </c>
      <c r="G1284" s="394">
        <f>G1283+Bank3[[#This Row],[Money in/ (Money out)]]</f>
        <v>0</v>
      </c>
      <c r="I1284" s="395">
        <f>IF(OR(C1284="150 Directors advances", C1284="120 accounts receivable", C1284="720.2 Automobile - Insurance", C1284="720.3 Automobile - License", C1284="870.4 Rent - Insurance", C1284="870.6 Rent - Property Tax", C1284="870.7 Rent - Homeoffice", C1284="870.9 Rent - Water"),
   0,
   IF(Dashboard!$F$5="Quick",
      IF(OR(C1284="190 Automobile",C1284="200 computer hardware",C1284="210 Computer software",C1284="220 Quickbooks software",C1284="230 Office equipment",C1284="240 Office furniture"),
         E1284-(E1284/(1+Dashboard!$F$4)),
         0
      ),
      IF(C1284="750 Business promotion",
         E1284-(E1284/(1+4.793/100)),
         E1284-(E1284/(1+Dashboard!$F$4))
      )
   )
)</f>
        <v>0</v>
      </c>
      <c r="J1284" s="40">
        <f>Bank3[[#This Row],[Money in/ (Money out)]]-Bank3[[#This Row],[GST/HST]]</f>
        <v>0</v>
      </c>
      <c r="L1284" s="37">
        <f t="shared" si="39"/>
        <v>0</v>
      </c>
    </row>
    <row r="1285" spans="4:12" x14ac:dyDescent="0.2">
      <c r="D1285" s="416">
        <f>_xlfn.XLOOKUP(C:C,Table1[for Import to Bank Register dropdown],Table1[for Pivot],0,0,1)</f>
        <v>0</v>
      </c>
      <c r="E1285" s="422"/>
      <c r="F1285" s="160">
        <f t="shared" si="38"/>
        <v>3333333</v>
      </c>
      <c r="G1285" s="394">
        <f>G1284+Bank3[[#This Row],[Money in/ (Money out)]]</f>
        <v>0</v>
      </c>
      <c r="I1285" s="395">
        <f>IF(OR(C1285="150 Directors advances", C1285="120 accounts receivable", C1285="720.2 Automobile - Insurance", C1285="720.3 Automobile - License", C1285="870.4 Rent - Insurance", C1285="870.6 Rent - Property Tax", C1285="870.7 Rent - Homeoffice", C1285="870.9 Rent - Water"),
   0,
   IF(Dashboard!$F$5="Quick",
      IF(OR(C1285="190 Automobile",C1285="200 computer hardware",C1285="210 Computer software",C1285="220 Quickbooks software",C1285="230 Office equipment",C1285="240 Office furniture"),
         E1285-(E1285/(1+Dashboard!$F$4)),
         0
      ),
      IF(C1285="750 Business promotion",
         E1285-(E1285/(1+4.793/100)),
         E1285-(E1285/(1+Dashboard!$F$4))
      )
   )
)</f>
        <v>0</v>
      </c>
      <c r="J1285" s="40">
        <f>Bank3[[#This Row],[Money in/ (Money out)]]-Bank3[[#This Row],[GST/HST]]</f>
        <v>0</v>
      </c>
      <c r="L1285" s="37">
        <f t="shared" si="39"/>
        <v>0</v>
      </c>
    </row>
    <row r="1286" spans="4:12" x14ac:dyDescent="0.2">
      <c r="D1286" s="416">
        <f>_xlfn.XLOOKUP(C:C,Table1[for Import to Bank Register dropdown],Table1[for Pivot],0,0,1)</f>
        <v>0</v>
      </c>
      <c r="E1286" s="422"/>
      <c r="F1286" s="160">
        <f t="shared" ref="F1286:F1349" si="40">$E$2</f>
        <v>3333333</v>
      </c>
      <c r="G1286" s="394">
        <f>G1285+Bank3[[#This Row],[Money in/ (Money out)]]</f>
        <v>0</v>
      </c>
      <c r="I1286" s="395">
        <f>IF(OR(C1286="150 Directors advances", C1286="120 accounts receivable", C1286="720.2 Automobile - Insurance", C1286="720.3 Automobile - License", C1286="870.4 Rent - Insurance", C1286="870.6 Rent - Property Tax", C1286="870.7 Rent - Homeoffice", C1286="870.9 Rent - Water"),
   0,
   IF(Dashboard!$F$5="Quick",
      IF(OR(C1286="190 Automobile",C1286="200 computer hardware",C1286="210 Computer software",C1286="220 Quickbooks software",C1286="230 Office equipment",C1286="240 Office furniture"),
         E1286-(E1286/(1+Dashboard!$F$4)),
         0
      ),
      IF(C1286="750 Business promotion",
         E1286-(E1286/(1+4.793/100)),
         E1286-(E1286/(1+Dashboard!$F$4))
      )
   )
)</f>
        <v>0</v>
      </c>
      <c r="J1286" s="40">
        <f>Bank3[[#This Row],[Money in/ (Money out)]]-Bank3[[#This Row],[GST/HST]]</f>
        <v>0</v>
      </c>
      <c r="L1286" s="37">
        <f t="shared" si="39"/>
        <v>0</v>
      </c>
    </row>
    <row r="1287" spans="4:12" x14ac:dyDescent="0.2">
      <c r="D1287" s="416">
        <f>_xlfn.XLOOKUP(C:C,Table1[for Import to Bank Register dropdown],Table1[for Pivot],0,0,1)</f>
        <v>0</v>
      </c>
      <c r="E1287" s="422"/>
      <c r="F1287" s="160">
        <f t="shared" si="40"/>
        <v>3333333</v>
      </c>
      <c r="G1287" s="394">
        <f>G1286+Bank3[[#This Row],[Money in/ (Money out)]]</f>
        <v>0</v>
      </c>
      <c r="I1287" s="395">
        <f>IF(OR(C1287="150 Directors advances", C1287="120 accounts receivable", C1287="720.2 Automobile - Insurance", C1287="720.3 Automobile - License", C1287="870.4 Rent - Insurance", C1287="870.6 Rent - Property Tax", C1287="870.7 Rent - Homeoffice", C1287="870.9 Rent - Water"),
   0,
   IF(Dashboard!$F$5="Quick",
      IF(OR(C1287="190 Automobile",C1287="200 computer hardware",C1287="210 Computer software",C1287="220 Quickbooks software",C1287="230 Office equipment",C1287="240 Office furniture"),
         E1287-(E1287/(1+Dashboard!$F$4)),
         0
      ),
      IF(C1287="750 Business promotion",
         E1287-(E1287/(1+4.793/100)),
         E1287-(E1287/(1+Dashboard!$F$4))
      )
   )
)</f>
        <v>0</v>
      </c>
      <c r="J1287" s="40">
        <f>Bank3[[#This Row],[Money in/ (Money out)]]-Bank3[[#This Row],[GST/HST]]</f>
        <v>0</v>
      </c>
      <c r="L1287" s="37">
        <f t="shared" ref="L1287:L1350" si="41">$L$3</f>
        <v>0</v>
      </c>
    </row>
    <row r="1288" spans="4:12" x14ac:dyDescent="0.2">
      <c r="D1288" s="416">
        <f>_xlfn.XLOOKUP(C:C,Table1[for Import to Bank Register dropdown],Table1[for Pivot],0,0,1)</f>
        <v>0</v>
      </c>
      <c r="E1288" s="422"/>
      <c r="F1288" s="160">
        <f t="shared" si="40"/>
        <v>3333333</v>
      </c>
      <c r="G1288" s="394">
        <f>G1287+Bank3[[#This Row],[Money in/ (Money out)]]</f>
        <v>0</v>
      </c>
      <c r="I1288" s="395">
        <f>IF(OR(C1288="150 Directors advances", C1288="120 accounts receivable", C1288="720.2 Automobile - Insurance", C1288="720.3 Automobile - License", C1288="870.4 Rent - Insurance", C1288="870.6 Rent - Property Tax", C1288="870.7 Rent - Homeoffice", C1288="870.9 Rent - Water"),
   0,
   IF(Dashboard!$F$5="Quick",
      IF(OR(C1288="190 Automobile",C1288="200 computer hardware",C1288="210 Computer software",C1288="220 Quickbooks software",C1288="230 Office equipment",C1288="240 Office furniture"),
         E1288-(E1288/(1+Dashboard!$F$4)),
         0
      ),
      IF(C1288="750 Business promotion",
         E1288-(E1288/(1+4.793/100)),
         E1288-(E1288/(1+Dashboard!$F$4))
      )
   )
)</f>
        <v>0</v>
      </c>
      <c r="J1288" s="40">
        <f>Bank3[[#This Row],[Money in/ (Money out)]]-Bank3[[#This Row],[GST/HST]]</f>
        <v>0</v>
      </c>
      <c r="L1288" s="37">
        <f t="shared" si="41"/>
        <v>0</v>
      </c>
    </row>
    <row r="1289" spans="4:12" x14ac:dyDescent="0.2">
      <c r="D1289" s="416">
        <f>_xlfn.XLOOKUP(C:C,Table1[for Import to Bank Register dropdown],Table1[for Pivot],0,0,1)</f>
        <v>0</v>
      </c>
      <c r="E1289" s="422"/>
      <c r="F1289" s="160">
        <f t="shared" si="40"/>
        <v>3333333</v>
      </c>
      <c r="G1289" s="394">
        <f>G1288+Bank3[[#This Row],[Money in/ (Money out)]]</f>
        <v>0</v>
      </c>
      <c r="I1289" s="395">
        <f>IF(OR(C1289="150 Directors advances", C1289="120 accounts receivable", C1289="720.2 Automobile - Insurance", C1289="720.3 Automobile - License", C1289="870.4 Rent - Insurance", C1289="870.6 Rent - Property Tax", C1289="870.7 Rent - Homeoffice", C1289="870.9 Rent - Water"),
   0,
   IF(Dashboard!$F$5="Quick",
      IF(OR(C1289="190 Automobile",C1289="200 computer hardware",C1289="210 Computer software",C1289="220 Quickbooks software",C1289="230 Office equipment",C1289="240 Office furniture"),
         E1289-(E1289/(1+Dashboard!$F$4)),
         0
      ),
      IF(C1289="750 Business promotion",
         E1289-(E1289/(1+4.793/100)),
         E1289-(E1289/(1+Dashboard!$F$4))
      )
   )
)</f>
        <v>0</v>
      </c>
      <c r="J1289" s="40">
        <f>Bank3[[#This Row],[Money in/ (Money out)]]-Bank3[[#This Row],[GST/HST]]</f>
        <v>0</v>
      </c>
      <c r="L1289" s="37">
        <f t="shared" si="41"/>
        <v>0</v>
      </c>
    </row>
    <row r="1290" spans="4:12" x14ac:dyDescent="0.2">
      <c r="D1290" s="416">
        <f>_xlfn.XLOOKUP(C:C,Table1[for Import to Bank Register dropdown],Table1[for Pivot],0,0,1)</f>
        <v>0</v>
      </c>
      <c r="E1290" s="422"/>
      <c r="F1290" s="160">
        <f t="shared" si="40"/>
        <v>3333333</v>
      </c>
      <c r="G1290" s="394">
        <f>G1289+Bank3[[#This Row],[Money in/ (Money out)]]</f>
        <v>0</v>
      </c>
      <c r="I1290" s="395">
        <f>IF(OR(C1290="150 Directors advances", C1290="120 accounts receivable", C1290="720.2 Automobile - Insurance", C1290="720.3 Automobile - License", C1290="870.4 Rent - Insurance", C1290="870.6 Rent - Property Tax", C1290="870.7 Rent - Homeoffice", C1290="870.9 Rent - Water"),
   0,
   IF(Dashboard!$F$5="Quick",
      IF(OR(C1290="190 Automobile",C1290="200 computer hardware",C1290="210 Computer software",C1290="220 Quickbooks software",C1290="230 Office equipment",C1290="240 Office furniture"),
         E1290-(E1290/(1+Dashboard!$F$4)),
         0
      ),
      IF(C1290="750 Business promotion",
         E1290-(E1290/(1+4.793/100)),
         E1290-(E1290/(1+Dashboard!$F$4))
      )
   )
)</f>
        <v>0</v>
      </c>
      <c r="J1290" s="40">
        <f>Bank3[[#This Row],[Money in/ (Money out)]]-Bank3[[#This Row],[GST/HST]]</f>
        <v>0</v>
      </c>
      <c r="L1290" s="37">
        <f t="shared" si="41"/>
        <v>0</v>
      </c>
    </row>
    <row r="1291" spans="4:12" x14ac:dyDescent="0.2">
      <c r="D1291" s="416">
        <f>_xlfn.XLOOKUP(C:C,Table1[for Import to Bank Register dropdown],Table1[for Pivot],0,0,1)</f>
        <v>0</v>
      </c>
      <c r="E1291" s="422"/>
      <c r="F1291" s="160">
        <f t="shared" si="40"/>
        <v>3333333</v>
      </c>
      <c r="G1291" s="394">
        <f>G1290+Bank3[[#This Row],[Money in/ (Money out)]]</f>
        <v>0</v>
      </c>
      <c r="I1291" s="395">
        <f>IF(OR(C1291="150 Directors advances", C1291="120 accounts receivable", C1291="720.2 Automobile - Insurance", C1291="720.3 Automobile - License", C1291="870.4 Rent - Insurance", C1291="870.6 Rent - Property Tax", C1291="870.7 Rent - Homeoffice", C1291="870.9 Rent - Water"),
   0,
   IF(Dashboard!$F$5="Quick",
      IF(OR(C1291="190 Automobile",C1291="200 computer hardware",C1291="210 Computer software",C1291="220 Quickbooks software",C1291="230 Office equipment",C1291="240 Office furniture"),
         E1291-(E1291/(1+Dashboard!$F$4)),
         0
      ),
      IF(C1291="750 Business promotion",
         E1291-(E1291/(1+4.793/100)),
         E1291-(E1291/(1+Dashboard!$F$4))
      )
   )
)</f>
        <v>0</v>
      </c>
      <c r="J1291" s="40">
        <f>Bank3[[#This Row],[Money in/ (Money out)]]-Bank3[[#This Row],[GST/HST]]</f>
        <v>0</v>
      </c>
      <c r="L1291" s="37">
        <f t="shared" si="41"/>
        <v>0</v>
      </c>
    </row>
    <row r="1292" spans="4:12" x14ac:dyDescent="0.2">
      <c r="D1292" s="416">
        <f>_xlfn.XLOOKUP(C:C,Table1[for Import to Bank Register dropdown],Table1[for Pivot],0,0,1)</f>
        <v>0</v>
      </c>
      <c r="E1292" s="422"/>
      <c r="F1292" s="160">
        <f t="shared" si="40"/>
        <v>3333333</v>
      </c>
      <c r="G1292" s="394">
        <f>G1291+Bank3[[#This Row],[Money in/ (Money out)]]</f>
        <v>0</v>
      </c>
      <c r="I1292" s="395">
        <f>IF(OR(C1292="150 Directors advances", C1292="120 accounts receivable", C1292="720.2 Automobile - Insurance", C1292="720.3 Automobile - License", C1292="870.4 Rent - Insurance", C1292="870.6 Rent - Property Tax", C1292="870.7 Rent - Homeoffice", C1292="870.9 Rent - Water"),
   0,
   IF(Dashboard!$F$5="Quick",
      IF(OR(C1292="190 Automobile",C1292="200 computer hardware",C1292="210 Computer software",C1292="220 Quickbooks software",C1292="230 Office equipment",C1292="240 Office furniture"),
         E1292-(E1292/(1+Dashboard!$F$4)),
         0
      ),
      IF(C1292="750 Business promotion",
         E1292-(E1292/(1+4.793/100)),
         E1292-(E1292/(1+Dashboard!$F$4))
      )
   )
)</f>
        <v>0</v>
      </c>
      <c r="J1292" s="40">
        <f>Bank3[[#This Row],[Money in/ (Money out)]]-Bank3[[#This Row],[GST/HST]]</f>
        <v>0</v>
      </c>
      <c r="L1292" s="37">
        <f t="shared" si="41"/>
        <v>0</v>
      </c>
    </row>
    <row r="1293" spans="4:12" x14ac:dyDescent="0.2">
      <c r="D1293" s="416">
        <f>_xlfn.XLOOKUP(C:C,Table1[for Import to Bank Register dropdown],Table1[for Pivot],0,0,1)</f>
        <v>0</v>
      </c>
      <c r="E1293" s="422"/>
      <c r="F1293" s="160">
        <f t="shared" si="40"/>
        <v>3333333</v>
      </c>
      <c r="G1293" s="394">
        <f>G1292+Bank3[[#This Row],[Money in/ (Money out)]]</f>
        <v>0</v>
      </c>
      <c r="I1293" s="395">
        <f>IF(OR(C1293="150 Directors advances", C1293="120 accounts receivable", C1293="720.2 Automobile - Insurance", C1293="720.3 Automobile - License", C1293="870.4 Rent - Insurance", C1293="870.6 Rent - Property Tax", C1293="870.7 Rent - Homeoffice", C1293="870.9 Rent - Water"),
   0,
   IF(Dashboard!$F$5="Quick",
      IF(OR(C1293="190 Automobile",C1293="200 computer hardware",C1293="210 Computer software",C1293="220 Quickbooks software",C1293="230 Office equipment",C1293="240 Office furniture"),
         E1293-(E1293/(1+Dashboard!$F$4)),
         0
      ),
      IF(C1293="750 Business promotion",
         E1293-(E1293/(1+4.793/100)),
         E1293-(E1293/(1+Dashboard!$F$4))
      )
   )
)</f>
        <v>0</v>
      </c>
      <c r="J1293" s="40">
        <f>Bank3[[#This Row],[Money in/ (Money out)]]-Bank3[[#This Row],[GST/HST]]</f>
        <v>0</v>
      </c>
      <c r="L1293" s="37">
        <f t="shared" si="41"/>
        <v>0</v>
      </c>
    </row>
    <row r="1294" spans="4:12" x14ac:dyDescent="0.2">
      <c r="D1294" s="416">
        <f>_xlfn.XLOOKUP(C:C,Table1[for Import to Bank Register dropdown],Table1[for Pivot],0,0,1)</f>
        <v>0</v>
      </c>
      <c r="E1294" s="422"/>
      <c r="F1294" s="160">
        <f t="shared" si="40"/>
        <v>3333333</v>
      </c>
      <c r="G1294" s="394">
        <f>G1293+Bank3[[#This Row],[Money in/ (Money out)]]</f>
        <v>0</v>
      </c>
      <c r="I1294" s="395">
        <f>IF(OR(C1294="150 Directors advances", C1294="120 accounts receivable", C1294="720.2 Automobile - Insurance", C1294="720.3 Automobile - License", C1294="870.4 Rent - Insurance", C1294="870.6 Rent - Property Tax", C1294="870.7 Rent - Homeoffice", C1294="870.9 Rent - Water"),
   0,
   IF(Dashboard!$F$5="Quick",
      IF(OR(C1294="190 Automobile",C1294="200 computer hardware",C1294="210 Computer software",C1294="220 Quickbooks software",C1294="230 Office equipment",C1294="240 Office furniture"),
         E1294-(E1294/(1+Dashboard!$F$4)),
         0
      ),
      IF(C1294="750 Business promotion",
         E1294-(E1294/(1+4.793/100)),
         E1294-(E1294/(1+Dashboard!$F$4))
      )
   )
)</f>
        <v>0</v>
      </c>
      <c r="J1294" s="40">
        <f>Bank3[[#This Row],[Money in/ (Money out)]]-Bank3[[#This Row],[GST/HST]]</f>
        <v>0</v>
      </c>
      <c r="L1294" s="37">
        <f t="shared" si="41"/>
        <v>0</v>
      </c>
    </row>
    <row r="1295" spans="4:12" x14ac:dyDescent="0.2">
      <c r="D1295" s="416">
        <f>_xlfn.XLOOKUP(C:C,Table1[for Import to Bank Register dropdown],Table1[for Pivot],0,0,1)</f>
        <v>0</v>
      </c>
      <c r="E1295" s="422"/>
      <c r="F1295" s="160">
        <f t="shared" si="40"/>
        <v>3333333</v>
      </c>
      <c r="G1295" s="394">
        <f>G1294+Bank3[[#This Row],[Money in/ (Money out)]]</f>
        <v>0</v>
      </c>
      <c r="I1295" s="395">
        <f>IF(OR(C1295="150 Directors advances", C1295="120 accounts receivable", C1295="720.2 Automobile - Insurance", C1295="720.3 Automobile - License", C1295="870.4 Rent - Insurance", C1295="870.6 Rent - Property Tax", C1295="870.7 Rent - Homeoffice", C1295="870.9 Rent - Water"),
   0,
   IF(Dashboard!$F$5="Quick",
      IF(OR(C1295="190 Automobile",C1295="200 computer hardware",C1295="210 Computer software",C1295="220 Quickbooks software",C1295="230 Office equipment",C1295="240 Office furniture"),
         E1295-(E1295/(1+Dashboard!$F$4)),
         0
      ),
      IF(C1295="750 Business promotion",
         E1295-(E1295/(1+4.793/100)),
         E1295-(E1295/(1+Dashboard!$F$4))
      )
   )
)</f>
        <v>0</v>
      </c>
      <c r="J1295" s="40">
        <f>Bank3[[#This Row],[Money in/ (Money out)]]-Bank3[[#This Row],[GST/HST]]</f>
        <v>0</v>
      </c>
      <c r="L1295" s="37">
        <f t="shared" si="41"/>
        <v>0</v>
      </c>
    </row>
    <row r="1296" spans="4:12" x14ac:dyDescent="0.2">
      <c r="D1296" s="416">
        <f>_xlfn.XLOOKUP(C:C,Table1[for Import to Bank Register dropdown],Table1[for Pivot],0,0,1)</f>
        <v>0</v>
      </c>
      <c r="E1296" s="422"/>
      <c r="F1296" s="160">
        <f t="shared" si="40"/>
        <v>3333333</v>
      </c>
      <c r="G1296" s="394">
        <f>G1295+Bank3[[#This Row],[Money in/ (Money out)]]</f>
        <v>0</v>
      </c>
      <c r="I1296" s="395">
        <f>IF(OR(C1296="150 Directors advances", C1296="120 accounts receivable", C1296="720.2 Automobile - Insurance", C1296="720.3 Automobile - License", C1296="870.4 Rent - Insurance", C1296="870.6 Rent - Property Tax", C1296="870.7 Rent - Homeoffice", C1296="870.9 Rent - Water"),
   0,
   IF(Dashboard!$F$5="Quick",
      IF(OR(C1296="190 Automobile",C1296="200 computer hardware",C1296="210 Computer software",C1296="220 Quickbooks software",C1296="230 Office equipment",C1296="240 Office furniture"),
         E1296-(E1296/(1+Dashboard!$F$4)),
         0
      ),
      IF(C1296="750 Business promotion",
         E1296-(E1296/(1+4.793/100)),
         E1296-(E1296/(1+Dashboard!$F$4))
      )
   )
)</f>
        <v>0</v>
      </c>
      <c r="J1296" s="40">
        <f>Bank3[[#This Row],[Money in/ (Money out)]]-Bank3[[#This Row],[GST/HST]]</f>
        <v>0</v>
      </c>
      <c r="L1296" s="37">
        <f t="shared" si="41"/>
        <v>0</v>
      </c>
    </row>
    <row r="1297" spans="4:12" x14ac:dyDescent="0.2">
      <c r="D1297" s="416">
        <f>_xlfn.XLOOKUP(C:C,Table1[for Import to Bank Register dropdown],Table1[for Pivot],0,0,1)</f>
        <v>0</v>
      </c>
      <c r="E1297" s="422"/>
      <c r="F1297" s="160">
        <f t="shared" si="40"/>
        <v>3333333</v>
      </c>
      <c r="G1297" s="394">
        <f>G1296+Bank3[[#This Row],[Money in/ (Money out)]]</f>
        <v>0</v>
      </c>
      <c r="I1297" s="395">
        <f>IF(OR(C1297="150 Directors advances", C1297="120 accounts receivable", C1297="720.2 Automobile - Insurance", C1297="720.3 Automobile - License", C1297="870.4 Rent - Insurance", C1297="870.6 Rent - Property Tax", C1297="870.7 Rent - Homeoffice", C1297="870.9 Rent - Water"),
   0,
   IF(Dashboard!$F$5="Quick",
      IF(OR(C1297="190 Automobile",C1297="200 computer hardware",C1297="210 Computer software",C1297="220 Quickbooks software",C1297="230 Office equipment",C1297="240 Office furniture"),
         E1297-(E1297/(1+Dashboard!$F$4)),
         0
      ),
      IF(C1297="750 Business promotion",
         E1297-(E1297/(1+4.793/100)),
         E1297-(E1297/(1+Dashboard!$F$4))
      )
   )
)</f>
        <v>0</v>
      </c>
      <c r="J1297" s="40">
        <f>Bank3[[#This Row],[Money in/ (Money out)]]-Bank3[[#This Row],[GST/HST]]</f>
        <v>0</v>
      </c>
      <c r="L1297" s="37">
        <f t="shared" si="41"/>
        <v>0</v>
      </c>
    </row>
    <row r="1298" spans="4:12" x14ac:dyDescent="0.2">
      <c r="D1298" s="416">
        <f>_xlfn.XLOOKUP(C:C,Table1[for Import to Bank Register dropdown],Table1[for Pivot],0,0,1)</f>
        <v>0</v>
      </c>
      <c r="E1298" s="422"/>
      <c r="F1298" s="160">
        <f t="shared" si="40"/>
        <v>3333333</v>
      </c>
      <c r="G1298" s="394">
        <f>G1297+Bank3[[#This Row],[Money in/ (Money out)]]</f>
        <v>0</v>
      </c>
      <c r="I1298" s="395">
        <f>IF(OR(C1298="150 Directors advances", C1298="120 accounts receivable", C1298="720.2 Automobile - Insurance", C1298="720.3 Automobile - License", C1298="870.4 Rent - Insurance", C1298="870.6 Rent - Property Tax", C1298="870.7 Rent - Homeoffice", C1298="870.9 Rent - Water"),
   0,
   IF(Dashboard!$F$5="Quick",
      IF(OR(C1298="190 Automobile",C1298="200 computer hardware",C1298="210 Computer software",C1298="220 Quickbooks software",C1298="230 Office equipment",C1298="240 Office furniture"),
         E1298-(E1298/(1+Dashboard!$F$4)),
         0
      ),
      IF(C1298="750 Business promotion",
         E1298-(E1298/(1+4.793/100)),
         E1298-(E1298/(1+Dashboard!$F$4))
      )
   )
)</f>
        <v>0</v>
      </c>
      <c r="J1298" s="40">
        <f>Bank3[[#This Row],[Money in/ (Money out)]]-Bank3[[#This Row],[GST/HST]]</f>
        <v>0</v>
      </c>
      <c r="L1298" s="37">
        <f t="shared" si="41"/>
        <v>0</v>
      </c>
    </row>
    <row r="1299" spans="4:12" x14ac:dyDescent="0.2">
      <c r="D1299" s="416">
        <f>_xlfn.XLOOKUP(C:C,Table1[for Import to Bank Register dropdown],Table1[for Pivot],0,0,1)</f>
        <v>0</v>
      </c>
      <c r="E1299" s="422"/>
      <c r="F1299" s="160">
        <f t="shared" si="40"/>
        <v>3333333</v>
      </c>
      <c r="G1299" s="394">
        <f>G1298+Bank3[[#This Row],[Money in/ (Money out)]]</f>
        <v>0</v>
      </c>
      <c r="I1299" s="395">
        <f>IF(OR(C1299="150 Directors advances", C1299="120 accounts receivable", C1299="720.2 Automobile - Insurance", C1299="720.3 Automobile - License", C1299="870.4 Rent - Insurance", C1299="870.6 Rent - Property Tax", C1299="870.7 Rent - Homeoffice", C1299="870.9 Rent - Water"),
   0,
   IF(Dashboard!$F$5="Quick",
      IF(OR(C1299="190 Automobile",C1299="200 computer hardware",C1299="210 Computer software",C1299="220 Quickbooks software",C1299="230 Office equipment",C1299="240 Office furniture"),
         E1299-(E1299/(1+Dashboard!$F$4)),
         0
      ),
      IF(C1299="750 Business promotion",
         E1299-(E1299/(1+4.793/100)),
         E1299-(E1299/(1+Dashboard!$F$4))
      )
   )
)</f>
        <v>0</v>
      </c>
      <c r="J1299" s="40">
        <f>Bank3[[#This Row],[Money in/ (Money out)]]-Bank3[[#This Row],[GST/HST]]</f>
        <v>0</v>
      </c>
      <c r="L1299" s="37">
        <f t="shared" si="41"/>
        <v>0</v>
      </c>
    </row>
    <row r="1300" spans="4:12" x14ac:dyDescent="0.2">
      <c r="D1300" s="416">
        <f>_xlfn.XLOOKUP(C:C,Table1[for Import to Bank Register dropdown],Table1[for Pivot],0,0,1)</f>
        <v>0</v>
      </c>
      <c r="E1300" s="422"/>
      <c r="F1300" s="160">
        <f t="shared" si="40"/>
        <v>3333333</v>
      </c>
      <c r="G1300" s="394">
        <f>G1299+Bank3[[#This Row],[Money in/ (Money out)]]</f>
        <v>0</v>
      </c>
      <c r="I1300" s="395">
        <f>IF(OR(C1300="150 Directors advances", C1300="120 accounts receivable", C1300="720.2 Automobile - Insurance", C1300="720.3 Automobile - License", C1300="870.4 Rent - Insurance", C1300="870.6 Rent - Property Tax", C1300="870.7 Rent - Homeoffice", C1300="870.9 Rent - Water"),
   0,
   IF(Dashboard!$F$5="Quick",
      IF(OR(C1300="190 Automobile",C1300="200 computer hardware",C1300="210 Computer software",C1300="220 Quickbooks software",C1300="230 Office equipment",C1300="240 Office furniture"),
         E1300-(E1300/(1+Dashboard!$F$4)),
         0
      ),
      IF(C1300="750 Business promotion",
         E1300-(E1300/(1+4.793/100)),
         E1300-(E1300/(1+Dashboard!$F$4))
      )
   )
)</f>
        <v>0</v>
      </c>
      <c r="J1300" s="40">
        <f>Bank3[[#This Row],[Money in/ (Money out)]]-Bank3[[#This Row],[GST/HST]]</f>
        <v>0</v>
      </c>
      <c r="L1300" s="37">
        <f t="shared" si="41"/>
        <v>0</v>
      </c>
    </row>
    <row r="1301" spans="4:12" x14ac:dyDescent="0.2">
      <c r="D1301" s="416">
        <f>_xlfn.XLOOKUP(C:C,Table1[for Import to Bank Register dropdown],Table1[for Pivot],0,0,1)</f>
        <v>0</v>
      </c>
      <c r="E1301" s="422"/>
      <c r="F1301" s="160">
        <f t="shared" si="40"/>
        <v>3333333</v>
      </c>
      <c r="G1301" s="394">
        <f>G1300+Bank3[[#This Row],[Money in/ (Money out)]]</f>
        <v>0</v>
      </c>
      <c r="I1301" s="395">
        <f>IF(OR(C1301="150 Directors advances", C1301="120 accounts receivable", C1301="720.2 Automobile - Insurance", C1301="720.3 Automobile - License", C1301="870.4 Rent - Insurance", C1301="870.6 Rent - Property Tax", C1301="870.7 Rent - Homeoffice", C1301="870.9 Rent - Water"),
   0,
   IF(Dashboard!$F$5="Quick",
      IF(OR(C1301="190 Automobile",C1301="200 computer hardware",C1301="210 Computer software",C1301="220 Quickbooks software",C1301="230 Office equipment",C1301="240 Office furniture"),
         E1301-(E1301/(1+Dashboard!$F$4)),
         0
      ),
      IF(C1301="750 Business promotion",
         E1301-(E1301/(1+4.793/100)),
         E1301-(E1301/(1+Dashboard!$F$4))
      )
   )
)</f>
        <v>0</v>
      </c>
      <c r="J1301" s="40">
        <f>Bank3[[#This Row],[Money in/ (Money out)]]-Bank3[[#This Row],[GST/HST]]</f>
        <v>0</v>
      </c>
      <c r="L1301" s="37">
        <f t="shared" si="41"/>
        <v>0</v>
      </c>
    </row>
    <row r="1302" spans="4:12" x14ac:dyDescent="0.2">
      <c r="D1302" s="416">
        <f>_xlfn.XLOOKUP(C:C,Table1[for Import to Bank Register dropdown],Table1[for Pivot],0,0,1)</f>
        <v>0</v>
      </c>
      <c r="E1302" s="422"/>
      <c r="F1302" s="160">
        <f t="shared" si="40"/>
        <v>3333333</v>
      </c>
      <c r="G1302" s="394">
        <f>G1301+Bank3[[#This Row],[Money in/ (Money out)]]</f>
        <v>0</v>
      </c>
      <c r="I1302" s="395">
        <f>IF(OR(C1302="150 Directors advances", C1302="120 accounts receivable", C1302="720.2 Automobile - Insurance", C1302="720.3 Automobile - License", C1302="870.4 Rent - Insurance", C1302="870.6 Rent - Property Tax", C1302="870.7 Rent - Homeoffice", C1302="870.9 Rent - Water"),
   0,
   IF(Dashboard!$F$5="Quick",
      IF(OR(C1302="190 Automobile",C1302="200 computer hardware",C1302="210 Computer software",C1302="220 Quickbooks software",C1302="230 Office equipment",C1302="240 Office furniture"),
         E1302-(E1302/(1+Dashboard!$F$4)),
         0
      ),
      IF(C1302="750 Business promotion",
         E1302-(E1302/(1+4.793/100)),
         E1302-(E1302/(1+Dashboard!$F$4))
      )
   )
)</f>
        <v>0</v>
      </c>
      <c r="J1302" s="40">
        <f>Bank3[[#This Row],[Money in/ (Money out)]]-Bank3[[#This Row],[GST/HST]]</f>
        <v>0</v>
      </c>
      <c r="L1302" s="37">
        <f t="shared" si="41"/>
        <v>0</v>
      </c>
    </row>
    <row r="1303" spans="4:12" x14ac:dyDescent="0.2">
      <c r="D1303" s="416">
        <f>_xlfn.XLOOKUP(C:C,Table1[for Import to Bank Register dropdown],Table1[for Pivot],0,0,1)</f>
        <v>0</v>
      </c>
      <c r="E1303" s="422"/>
      <c r="F1303" s="160">
        <f t="shared" si="40"/>
        <v>3333333</v>
      </c>
      <c r="G1303" s="394">
        <f>G1302+Bank3[[#This Row],[Money in/ (Money out)]]</f>
        <v>0</v>
      </c>
      <c r="I1303" s="395">
        <f>IF(OR(C1303="150 Directors advances", C1303="120 accounts receivable", C1303="720.2 Automobile - Insurance", C1303="720.3 Automobile - License", C1303="870.4 Rent - Insurance", C1303="870.6 Rent - Property Tax", C1303="870.7 Rent - Homeoffice", C1303="870.9 Rent - Water"),
   0,
   IF(Dashboard!$F$5="Quick",
      IF(OR(C1303="190 Automobile",C1303="200 computer hardware",C1303="210 Computer software",C1303="220 Quickbooks software",C1303="230 Office equipment",C1303="240 Office furniture"),
         E1303-(E1303/(1+Dashboard!$F$4)),
         0
      ),
      IF(C1303="750 Business promotion",
         E1303-(E1303/(1+4.793/100)),
         E1303-(E1303/(1+Dashboard!$F$4))
      )
   )
)</f>
        <v>0</v>
      </c>
      <c r="J1303" s="40">
        <f>Bank3[[#This Row],[Money in/ (Money out)]]-Bank3[[#This Row],[GST/HST]]</f>
        <v>0</v>
      </c>
      <c r="L1303" s="37">
        <f t="shared" si="41"/>
        <v>0</v>
      </c>
    </row>
    <row r="1304" spans="4:12" x14ac:dyDescent="0.2">
      <c r="D1304" s="416">
        <f>_xlfn.XLOOKUP(C:C,Table1[for Import to Bank Register dropdown],Table1[for Pivot],0,0,1)</f>
        <v>0</v>
      </c>
      <c r="E1304" s="422"/>
      <c r="F1304" s="160">
        <f t="shared" si="40"/>
        <v>3333333</v>
      </c>
      <c r="G1304" s="394">
        <f>G1303+Bank3[[#This Row],[Money in/ (Money out)]]</f>
        <v>0</v>
      </c>
      <c r="I1304" s="395">
        <f>IF(OR(C1304="150 Directors advances", C1304="120 accounts receivable", C1304="720.2 Automobile - Insurance", C1304="720.3 Automobile - License", C1304="870.4 Rent - Insurance", C1304="870.6 Rent - Property Tax", C1304="870.7 Rent - Homeoffice", C1304="870.9 Rent - Water"),
   0,
   IF(Dashboard!$F$5="Quick",
      IF(OR(C1304="190 Automobile",C1304="200 computer hardware",C1304="210 Computer software",C1304="220 Quickbooks software",C1304="230 Office equipment",C1304="240 Office furniture"),
         E1304-(E1304/(1+Dashboard!$F$4)),
         0
      ),
      IF(C1304="750 Business promotion",
         E1304-(E1304/(1+4.793/100)),
         E1304-(E1304/(1+Dashboard!$F$4))
      )
   )
)</f>
        <v>0</v>
      </c>
      <c r="J1304" s="40">
        <f>Bank3[[#This Row],[Money in/ (Money out)]]-Bank3[[#This Row],[GST/HST]]</f>
        <v>0</v>
      </c>
      <c r="L1304" s="37">
        <f t="shared" si="41"/>
        <v>0</v>
      </c>
    </row>
    <row r="1305" spans="4:12" x14ac:dyDescent="0.2">
      <c r="D1305" s="416">
        <f>_xlfn.XLOOKUP(C:C,Table1[for Import to Bank Register dropdown],Table1[for Pivot],0,0,1)</f>
        <v>0</v>
      </c>
      <c r="E1305" s="422"/>
      <c r="F1305" s="160">
        <f t="shared" si="40"/>
        <v>3333333</v>
      </c>
      <c r="G1305" s="394">
        <f>G1304+Bank3[[#This Row],[Money in/ (Money out)]]</f>
        <v>0</v>
      </c>
      <c r="I1305" s="395">
        <f>IF(OR(C1305="150 Directors advances", C1305="120 accounts receivable", C1305="720.2 Automobile - Insurance", C1305="720.3 Automobile - License", C1305="870.4 Rent - Insurance", C1305="870.6 Rent - Property Tax", C1305="870.7 Rent - Homeoffice", C1305="870.9 Rent - Water"),
   0,
   IF(Dashboard!$F$5="Quick",
      IF(OR(C1305="190 Automobile",C1305="200 computer hardware",C1305="210 Computer software",C1305="220 Quickbooks software",C1305="230 Office equipment",C1305="240 Office furniture"),
         E1305-(E1305/(1+Dashboard!$F$4)),
         0
      ),
      IF(C1305="750 Business promotion",
         E1305-(E1305/(1+4.793/100)),
         E1305-(E1305/(1+Dashboard!$F$4))
      )
   )
)</f>
        <v>0</v>
      </c>
      <c r="J1305" s="40">
        <f>Bank3[[#This Row],[Money in/ (Money out)]]-Bank3[[#This Row],[GST/HST]]</f>
        <v>0</v>
      </c>
      <c r="L1305" s="37">
        <f t="shared" si="41"/>
        <v>0</v>
      </c>
    </row>
    <row r="1306" spans="4:12" x14ac:dyDescent="0.2">
      <c r="D1306" s="416">
        <f>_xlfn.XLOOKUP(C:C,Table1[for Import to Bank Register dropdown],Table1[for Pivot],0,0,1)</f>
        <v>0</v>
      </c>
      <c r="E1306" s="422"/>
      <c r="F1306" s="160">
        <f t="shared" si="40"/>
        <v>3333333</v>
      </c>
      <c r="G1306" s="394">
        <f>G1305+Bank3[[#This Row],[Money in/ (Money out)]]</f>
        <v>0</v>
      </c>
      <c r="I1306" s="395">
        <f>IF(OR(C1306="150 Directors advances", C1306="120 accounts receivable", C1306="720.2 Automobile - Insurance", C1306="720.3 Automobile - License", C1306="870.4 Rent - Insurance", C1306="870.6 Rent - Property Tax", C1306="870.7 Rent - Homeoffice", C1306="870.9 Rent - Water"),
   0,
   IF(Dashboard!$F$5="Quick",
      IF(OR(C1306="190 Automobile",C1306="200 computer hardware",C1306="210 Computer software",C1306="220 Quickbooks software",C1306="230 Office equipment",C1306="240 Office furniture"),
         E1306-(E1306/(1+Dashboard!$F$4)),
         0
      ),
      IF(C1306="750 Business promotion",
         E1306-(E1306/(1+4.793/100)),
         E1306-(E1306/(1+Dashboard!$F$4))
      )
   )
)</f>
        <v>0</v>
      </c>
      <c r="J1306" s="40">
        <f>Bank3[[#This Row],[Money in/ (Money out)]]-Bank3[[#This Row],[GST/HST]]</f>
        <v>0</v>
      </c>
      <c r="L1306" s="37">
        <f t="shared" si="41"/>
        <v>0</v>
      </c>
    </row>
    <row r="1307" spans="4:12" x14ac:dyDescent="0.2">
      <c r="D1307" s="416">
        <f>_xlfn.XLOOKUP(C:C,Table1[for Import to Bank Register dropdown],Table1[for Pivot],0,0,1)</f>
        <v>0</v>
      </c>
      <c r="E1307" s="422"/>
      <c r="F1307" s="160">
        <f t="shared" si="40"/>
        <v>3333333</v>
      </c>
      <c r="G1307" s="394">
        <f>G1306+Bank3[[#This Row],[Money in/ (Money out)]]</f>
        <v>0</v>
      </c>
      <c r="I1307" s="395">
        <f>IF(OR(C1307="150 Directors advances", C1307="120 accounts receivable", C1307="720.2 Automobile - Insurance", C1307="720.3 Automobile - License", C1307="870.4 Rent - Insurance", C1307="870.6 Rent - Property Tax", C1307="870.7 Rent - Homeoffice", C1307="870.9 Rent - Water"),
   0,
   IF(Dashboard!$F$5="Quick",
      IF(OR(C1307="190 Automobile",C1307="200 computer hardware",C1307="210 Computer software",C1307="220 Quickbooks software",C1307="230 Office equipment",C1307="240 Office furniture"),
         E1307-(E1307/(1+Dashboard!$F$4)),
         0
      ),
      IF(C1307="750 Business promotion",
         E1307-(E1307/(1+4.793/100)),
         E1307-(E1307/(1+Dashboard!$F$4))
      )
   )
)</f>
        <v>0</v>
      </c>
      <c r="J1307" s="40">
        <f>Bank3[[#This Row],[Money in/ (Money out)]]-Bank3[[#This Row],[GST/HST]]</f>
        <v>0</v>
      </c>
      <c r="L1307" s="37">
        <f t="shared" si="41"/>
        <v>0</v>
      </c>
    </row>
    <row r="1308" spans="4:12" x14ac:dyDescent="0.2">
      <c r="D1308" s="416">
        <f>_xlfn.XLOOKUP(C:C,Table1[for Import to Bank Register dropdown],Table1[for Pivot],0,0,1)</f>
        <v>0</v>
      </c>
      <c r="E1308" s="422"/>
      <c r="F1308" s="160">
        <f t="shared" si="40"/>
        <v>3333333</v>
      </c>
      <c r="G1308" s="394">
        <f>G1307+Bank3[[#This Row],[Money in/ (Money out)]]</f>
        <v>0</v>
      </c>
      <c r="I1308" s="395">
        <f>IF(OR(C1308="150 Directors advances", C1308="120 accounts receivable", C1308="720.2 Automobile - Insurance", C1308="720.3 Automobile - License", C1308="870.4 Rent - Insurance", C1308="870.6 Rent - Property Tax", C1308="870.7 Rent - Homeoffice", C1308="870.9 Rent - Water"),
   0,
   IF(Dashboard!$F$5="Quick",
      IF(OR(C1308="190 Automobile",C1308="200 computer hardware",C1308="210 Computer software",C1308="220 Quickbooks software",C1308="230 Office equipment",C1308="240 Office furniture"),
         E1308-(E1308/(1+Dashboard!$F$4)),
         0
      ),
      IF(C1308="750 Business promotion",
         E1308-(E1308/(1+4.793/100)),
         E1308-(E1308/(1+Dashboard!$F$4))
      )
   )
)</f>
        <v>0</v>
      </c>
      <c r="J1308" s="40">
        <f>Bank3[[#This Row],[Money in/ (Money out)]]-Bank3[[#This Row],[GST/HST]]</f>
        <v>0</v>
      </c>
      <c r="L1308" s="37">
        <f t="shared" si="41"/>
        <v>0</v>
      </c>
    </row>
    <row r="1309" spans="4:12" x14ac:dyDescent="0.2">
      <c r="D1309" s="416">
        <f>_xlfn.XLOOKUP(C:C,Table1[for Import to Bank Register dropdown],Table1[for Pivot],0,0,1)</f>
        <v>0</v>
      </c>
      <c r="E1309" s="422"/>
      <c r="F1309" s="160">
        <f t="shared" si="40"/>
        <v>3333333</v>
      </c>
      <c r="G1309" s="394">
        <f>G1308+Bank3[[#This Row],[Money in/ (Money out)]]</f>
        <v>0</v>
      </c>
      <c r="I1309" s="395">
        <f>IF(OR(C1309="150 Directors advances", C1309="120 accounts receivable", C1309="720.2 Automobile - Insurance", C1309="720.3 Automobile - License", C1309="870.4 Rent - Insurance", C1309="870.6 Rent - Property Tax", C1309="870.7 Rent - Homeoffice", C1309="870.9 Rent - Water"),
   0,
   IF(Dashboard!$F$5="Quick",
      IF(OR(C1309="190 Automobile",C1309="200 computer hardware",C1309="210 Computer software",C1309="220 Quickbooks software",C1309="230 Office equipment",C1309="240 Office furniture"),
         E1309-(E1309/(1+Dashboard!$F$4)),
         0
      ),
      IF(C1309="750 Business promotion",
         E1309-(E1309/(1+4.793/100)),
         E1309-(E1309/(1+Dashboard!$F$4))
      )
   )
)</f>
        <v>0</v>
      </c>
      <c r="J1309" s="40">
        <f>Bank3[[#This Row],[Money in/ (Money out)]]-Bank3[[#This Row],[GST/HST]]</f>
        <v>0</v>
      </c>
      <c r="L1309" s="37">
        <f t="shared" si="41"/>
        <v>0</v>
      </c>
    </row>
    <row r="1310" spans="4:12" x14ac:dyDescent="0.2">
      <c r="D1310" s="416">
        <f>_xlfn.XLOOKUP(C:C,Table1[for Import to Bank Register dropdown],Table1[for Pivot],0,0,1)</f>
        <v>0</v>
      </c>
      <c r="E1310" s="422"/>
      <c r="F1310" s="160">
        <f t="shared" si="40"/>
        <v>3333333</v>
      </c>
      <c r="G1310" s="394">
        <f>G1309+Bank3[[#This Row],[Money in/ (Money out)]]</f>
        <v>0</v>
      </c>
      <c r="I1310" s="395">
        <f>IF(OR(C1310="150 Directors advances", C1310="120 accounts receivable", C1310="720.2 Automobile - Insurance", C1310="720.3 Automobile - License", C1310="870.4 Rent - Insurance", C1310="870.6 Rent - Property Tax", C1310="870.7 Rent - Homeoffice", C1310="870.9 Rent - Water"),
   0,
   IF(Dashboard!$F$5="Quick",
      IF(OR(C1310="190 Automobile",C1310="200 computer hardware",C1310="210 Computer software",C1310="220 Quickbooks software",C1310="230 Office equipment",C1310="240 Office furniture"),
         E1310-(E1310/(1+Dashboard!$F$4)),
         0
      ),
      IF(C1310="750 Business promotion",
         E1310-(E1310/(1+4.793/100)),
         E1310-(E1310/(1+Dashboard!$F$4))
      )
   )
)</f>
        <v>0</v>
      </c>
      <c r="J1310" s="40">
        <f>Bank3[[#This Row],[Money in/ (Money out)]]-Bank3[[#This Row],[GST/HST]]</f>
        <v>0</v>
      </c>
      <c r="L1310" s="37">
        <f t="shared" si="41"/>
        <v>0</v>
      </c>
    </row>
    <row r="1311" spans="4:12" x14ac:dyDescent="0.2">
      <c r="D1311" s="416">
        <f>_xlfn.XLOOKUP(C:C,Table1[for Import to Bank Register dropdown],Table1[for Pivot],0,0,1)</f>
        <v>0</v>
      </c>
      <c r="E1311" s="422"/>
      <c r="F1311" s="160">
        <f t="shared" si="40"/>
        <v>3333333</v>
      </c>
      <c r="G1311" s="394">
        <f>G1310+Bank3[[#This Row],[Money in/ (Money out)]]</f>
        <v>0</v>
      </c>
      <c r="I1311" s="395">
        <f>IF(OR(C1311="150 Directors advances", C1311="120 accounts receivable", C1311="720.2 Automobile - Insurance", C1311="720.3 Automobile - License", C1311="870.4 Rent - Insurance", C1311="870.6 Rent - Property Tax", C1311="870.7 Rent - Homeoffice", C1311="870.9 Rent - Water"),
   0,
   IF(Dashboard!$F$5="Quick",
      IF(OR(C1311="190 Automobile",C1311="200 computer hardware",C1311="210 Computer software",C1311="220 Quickbooks software",C1311="230 Office equipment",C1311="240 Office furniture"),
         E1311-(E1311/(1+Dashboard!$F$4)),
         0
      ),
      IF(C1311="750 Business promotion",
         E1311-(E1311/(1+4.793/100)),
         E1311-(E1311/(1+Dashboard!$F$4))
      )
   )
)</f>
        <v>0</v>
      </c>
      <c r="J1311" s="40">
        <f>Bank3[[#This Row],[Money in/ (Money out)]]-Bank3[[#This Row],[GST/HST]]</f>
        <v>0</v>
      </c>
      <c r="L1311" s="37">
        <f t="shared" si="41"/>
        <v>0</v>
      </c>
    </row>
    <row r="1312" spans="4:12" x14ac:dyDescent="0.2">
      <c r="D1312" s="416">
        <f>_xlfn.XLOOKUP(C:C,Table1[for Import to Bank Register dropdown],Table1[for Pivot],0,0,1)</f>
        <v>0</v>
      </c>
      <c r="E1312" s="422"/>
      <c r="F1312" s="160">
        <f t="shared" si="40"/>
        <v>3333333</v>
      </c>
      <c r="G1312" s="394">
        <f>G1311+Bank3[[#This Row],[Money in/ (Money out)]]</f>
        <v>0</v>
      </c>
      <c r="I1312" s="395">
        <f>IF(OR(C1312="150 Directors advances", C1312="120 accounts receivable", C1312="720.2 Automobile - Insurance", C1312="720.3 Automobile - License", C1312="870.4 Rent - Insurance", C1312="870.6 Rent - Property Tax", C1312="870.7 Rent - Homeoffice", C1312="870.9 Rent - Water"),
   0,
   IF(Dashboard!$F$5="Quick",
      IF(OR(C1312="190 Automobile",C1312="200 computer hardware",C1312="210 Computer software",C1312="220 Quickbooks software",C1312="230 Office equipment",C1312="240 Office furniture"),
         E1312-(E1312/(1+Dashboard!$F$4)),
         0
      ),
      IF(C1312="750 Business promotion",
         E1312-(E1312/(1+4.793/100)),
         E1312-(E1312/(1+Dashboard!$F$4))
      )
   )
)</f>
        <v>0</v>
      </c>
      <c r="J1312" s="40">
        <f>Bank3[[#This Row],[Money in/ (Money out)]]-Bank3[[#This Row],[GST/HST]]</f>
        <v>0</v>
      </c>
      <c r="L1312" s="37">
        <f t="shared" si="41"/>
        <v>0</v>
      </c>
    </row>
    <row r="1313" spans="4:12" x14ac:dyDescent="0.2">
      <c r="D1313" s="416">
        <f>_xlfn.XLOOKUP(C:C,Table1[for Import to Bank Register dropdown],Table1[for Pivot],0,0,1)</f>
        <v>0</v>
      </c>
      <c r="E1313" s="422"/>
      <c r="F1313" s="160">
        <f t="shared" si="40"/>
        <v>3333333</v>
      </c>
      <c r="G1313" s="394">
        <f>G1312+Bank3[[#This Row],[Money in/ (Money out)]]</f>
        <v>0</v>
      </c>
      <c r="I1313" s="395">
        <f>IF(OR(C1313="150 Directors advances", C1313="120 accounts receivable", C1313="720.2 Automobile - Insurance", C1313="720.3 Automobile - License", C1313="870.4 Rent - Insurance", C1313="870.6 Rent - Property Tax", C1313="870.7 Rent - Homeoffice", C1313="870.9 Rent - Water"),
   0,
   IF(Dashboard!$F$5="Quick",
      IF(OR(C1313="190 Automobile",C1313="200 computer hardware",C1313="210 Computer software",C1313="220 Quickbooks software",C1313="230 Office equipment",C1313="240 Office furniture"),
         E1313-(E1313/(1+Dashboard!$F$4)),
         0
      ),
      IF(C1313="750 Business promotion",
         E1313-(E1313/(1+4.793/100)),
         E1313-(E1313/(1+Dashboard!$F$4))
      )
   )
)</f>
        <v>0</v>
      </c>
      <c r="J1313" s="40">
        <f>Bank3[[#This Row],[Money in/ (Money out)]]-Bank3[[#This Row],[GST/HST]]</f>
        <v>0</v>
      </c>
      <c r="L1313" s="37">
        <f t="shared" si="41"/>
        <v>0</v>
      </c>
    </row>
    <row r="1314" spans="4:12" x14ac:dyDescent="0.2">
      <c r="D1314" s="416">
        <f>_xlfn.XLOOKUP(C:C,Table1[for Import to Bank Register dropdown],Table1[for Pivot],0,0,1)</f>
        <v>0</v>
      </c>
      <c r="E1314" s="422"/>
      <c r="F1314" s="160">
        <f t="shared" si="40"/>
        <v>3333333</v>
      </c>
      <c r="G1314" s="394">
        <f>G1313+Bank3[[#This Row],[Money in/ (Money out)]]</f>
        <v>0</v>
      </c>
      <c r="I1314" s="395">
        <f>IF(OR(C1314="150 Directors advances", C1314="120 accounts receivable", C1314="720.2 Automobile - Insurance", C1314="720.3 Automobile - License", C1314="870.4 Rent - Insurance", C1314="870.6 Rent - Property Tax", C1314="870.7 Rent - Homeoffice", C1314="870.9 Rent - Water"),
   0,
   IF(Dashboard!$F$5="Quick",
      IF(OR(C1314="190 Automobile",C1314="200 computer hardware",C1314="210 Computer software",C1314="220 Quickbooks software",C1314="230 Office equipment",C1314="240 Office furniture"),
         E1314-(E1314/(1+Dashboard!$F$4)),
         0
      ),
      IF(C1314="750 Business promotion",
         E1314-(E1314/(1+4.793/100)),
         E1314-(E1314/(1+Dashboard!$F$4))
      )
   )
)</f>
        <v>0</v>
      </c>
      <c r="J1314" s="40">
        <f>Bank3[[#This Row],[Money in/ (Money out)]]-Bank3[[#This Row],[GST/HST]]</f>
        <v>0</v>
      </c>
      <c r="L1314" s="37">
        <f t="shared" si="41"/>
        <v>0</v>
      </c>
    </row>
    <row r="1315" spans="4:12" x14ac:dyDescent="0.2">
      <c r="D1315" s="416">
        <f>_xlfn.XLOOKUP(C:C,Table1[for Import to Bank Register dropdown],Table1[for Pivot],0,0,1)</f>
        <v>0</v>
      </c>
      <c r="E1315" s="422"/>
      <c r="F1315" s="160">
        <f t="shared" si="40"/>
        <v>3333333</v>
      </c>
      <c r="G1315" s="394">
        <f>G1314+Bank3[[#This Row],[Money in/ (Money out)]]</f>
        <v>0</v>
      </c>
      <c r="I1315" s="395">
        <f>IF(OR(C1315="150 Directors advances", C1315="120 accounts receivable", C1315="720.2 Automobile - Insurance", C1315="720.3 Automobile - License", C1315="870.4 Rent - Insurance", C1315="870.6 Rent - Property Tax", C1315="870.7 Rent - Homeoffice", C1315="870.9 Rent - Water"),
   0,
   IF(Dashboard!$F$5="Quick",
      IF(OR(C1315="190 Automobile",C1315="200 computer hardware",C1315="210 Computer software",C1315="220 Quickbooks software",C1315="230 Office equipment",C1315="240 Office furniture"),
         E1315-(E1315/(1+Dashboard!$F$4)),
         0
      ),
      IF(C1315="750 Business promotion",
         E1315-(E1315/(1+4.793/100)),
         E1315-(E1315/(1+Dashboard!$F$4))
      )
   )
)</f>
        <v>0</v>
      </c>
      <c r="J1315" s="40">
        <f>Bank3[[#This Row],[Money in/ (Money out)]]-Bank3[[#This Row],[GST/HST]]</f>
        <v>0</v>
      </c>
      <c r="L1315" s="37">
        <f t="shared" si="41"/>
        <v>0</v>
      </c>
    </row>
    <row r="1316" spans="4:12" x14ac:dyDescent="0.2">
      <c r="D1316" s="416">
        <f>_xlfn.XLOOKUP(C:C,Table1[for Import to Bank Register dropdown],Table1[for Pivot],0,0,1)</f>
        <v>0</v>
      </c>
      <c r="E1316" s="422"/>
      <c r="F1316" s="160">
        <f t="shared" si="40"/>
        <v>3333333</v>
      </c>
      <c r="G1316" s="394">
        <f>G1315+Bank3[[#This Row],[Money in/ (Money out)]]</f>
        <v>0</v>
      </c>
      <c r="I1316" s="395">
        <f>IF(OR(C1316="150 Directors advances", C1316="120 accounts receivable", C1316="720.2 Automobile - Insurance", C1316="720.3 Automobile - License", C1316="870.4 Rent - Insurance", C1316="870.6 Rent - Property Tax", C1316="870.7 Rent - Homeoffice", C1316="870.9 Rent - Water"),
   0,
   IF(Dashboard!$F$5="Quick",
      IF(OR(C1316="190 Automobile",C1316="200 computer hardware",C1316="210 Computer software",C1316="220 Quickbooks software",C1316="230 Office equipment",C1316="240 Office furniture"),
         E1316-(E1316/(1+Dashboard!$F$4)),
         0
      ),
      IF(C1316="750 Business promotion",
         E1316-(E1316/(1+4.793/100)),
         E1316-(E1316/(1+Dashboard!$F$4))
      )
   )
)</f>
        <v>0</v>
      </c>
      <c r="J1316" s="40">
        <f>Bank3[[#This Row],[Money in/ (Money out)]]-Bank3[[#This Row],[GST/HST]]</f>
        <v>0</v>
      </c>
      <c r="L1316" s="37">
        <f t="shared" si="41"/>
        <v>0</v>
      </c>
    </row>
    <row r="1317" spans="4:12" x14ac:dyDescent="0.2">
      <c r="D1317" s="416">
        <f>_xlfn.XLOOKUP(C:C,Table1[for Import to Bank Register dropdown],Table1[for Pivot],0,0,1)</f>
        <v>0</v>
      </c>
      <c r="E1317" s="422"/>
      <c r="F1317" s="160">
        <f t="shared" si="40"/>
        <v>3333333</v>
      </c>
      <c r="G1317" s="394">
        <f>G1316+Bank3[[#This Row],[Money in/ (Money out)]]</f>
        <v>0</v>
      </c>
      <c r="I1317" s="395">
        <f>IF(OR(C1317="150 Directors advances", C1317="120 accounts receivable", C1317="720.2 Automobile - Insurance", C1317="720.3 Automobile - License", C1317="870.4 Rent - Insurance", C1317="870.6 Rent - Property Tax", C1317="870.7 Rent - Homeoffice", C1317="870.9 Rent - Water"),
   0,
   IF(Dashboard!$F$5="Quick",
      IF(OR(C1317="190 Automobile",C1317="200 computer hardware",C1317="210 Computer software",C1317="220 Quickbooks software",C1317="230 Office equipment",C1317="240 Office furniture"),
         E1317-(E1317/(1+Dashboard!$F$4)),
         0
      ),
      IF(C1317="750 Business promotion",
         E1317-(E1317/(1+4.793/100)),
         E1317-(E1317/(1+Dashboard!$F$4))
      )
   )
)</f>
        <v>0</v>
      </c>
      <c r="J1317" s="40">
        <f>Bank3[[#This Row],[Money in/ (Money out)]]-Bank3[[#This Row],[GST/HST]]</f>
        <v>0</v>
      </c>
      <c r="L1317" s="37">
        <f t="shared" si="41"/>
        <v>0</v>
      </c>
    </row>
    <row r="1318" spans="4:12" x14ac:dyDescent="0.2">
      <c r="D1318" s="416">
        <f>_xlfn.XLOOKUP(C:C,Table1[for Import to Bank Register dropdown],Table1[for Pivot],0,0,1)</f>
        <v>0</v>
      </c>
      <c r="E1318" s="422"/>
      <c r="F1318" s="160">
        <f t="shared" si="40"/>
        <v>3333333</v>
      </c>
      <c r="G1318" s="394">
        <f>G1317+Bank3[[#This Row],[Money in/ (Money out)]]</f>
        <v>0</v>
      </c>
      <c r="I1318" s="395">
        <f>IF(OR(C1318="150 Directors advances", C1318="120 accounts receivable", C1318="720.2 Automobile - Insurance", C1318="720.3 Automobile - License", C1318="870.4 Rent - Insurance", C1318="870.6 Rent - Property Tax", C1318="870.7 Rent - Homeoffice", C1318="870.9 Rent - Water"),
   0,
   IF(Dashboard!$F$5="Quick",
      IF(OR(C1318="190 Automobile",C1318="200 computer hardware",C1318="210 Computer software",C1318="220 Quickbooks software",C1318="230 Office equipment",C1318="240 Office furniture"),
         E1318-(E1318/(1+Dashboard!$F$4)),
         0
      ),
      IF(C1318="750 Business promotion",
         E1318-(E1318/(1+4.793/100)),
         E1318-(E1318/(1+Dashboard!$F$4))
      )
   )
)</f>
        <v>0</v>
      </c>
      <c r="J1318" s="40">
        <f>Bank3[[#This Row],[Money in/ (Money out)]]-Bank3[[#This Row],[GST/HST]]</f>
        <v>0</v>
      </c>
      <c r="L1318" s="37">
        <f t="shared" si="41"/>
        <v>0</v>
      </c>
    </row>
    <row r="1319" spans="4:12" x14ac:dyDescent="0.2">
      <c r="D1319" s="416">
        <f>_xlfn.XLOOKUP(C:C,Table1[for Import to Bank Register dropdown],Table1[for Pivot],0,0,1)</f>
        <v>0</v>
      </c>
      <c r="E1319" s="422"/>
      <c r="F1319" s="160">
        <f t="shared" si="40"/>
        <v>3333333</v>
      </c>
      <c r="G1319" s="394">
        <f>G1318+Bank3[[#This Row],[Money in/ (Money out)]]</f>
        <v>0</v>
      </c>
      <c r="I1319" s="395">
        <f>IF(OR(C1319="150 Directors advances", C1319="120 accounts receivable", C1319="720.2 Automobile - Insurance", C1319="720.3 Automobile - License", C1319="870.4 Rent - Insurance", C1319="870.6 Rent - Property Tax", C1319="870.7 Rent - Homeoffice", C1319="870.9 Rent - Water"),
   0,
   IF(Dashboard!$F$5="Quick",
      IF(OR(C1319="190 Automobile",C1319="200 computer hardware",C1319="210 Computer software",C1319="220 Quickbooks software",C1319="230 Office equipment",C1319="240 Office furniture"),
         E1319-(E1319/(1+Dashboard!$F$4)),
         0
      ),
      IF(C1319="750 Business promotion",
         E1319-(E1319/(1+4.793/100)),
         E1319-(E1319/(1+Dashboard!$F$4))
      )
   )
)</f>
        <v>0</v>
      </c>
      <c r="J1319" s="40">
        <f>Bank3[[#This Row],[Money in/ (Money out)]]-Bank3[[#This Row],[GST/HST]]</f>
        <v>0</v>
      </c>
      <c r="L1319" s="37">
        <f t="shared" si="41"/>
        <v>0</v>
      </c>
    </row>
    <row r="1320" spans="4:12" x14ac:dyDescent="0.2">
      <c r="D1320" s="416">
        <f>_xlfn.XLOOKUP(C:C,Table1[for Import to Bank Register dropdown],Table1[for Pivot],0,0,1)</f>
        <v>0</v>
      </c>
      <c r="E1320" s="422"/>
      <c r="F1320" s="160">
        <f t="shared" si="40"/>
        <v>3333333</v>
      </c>
      <c r="G1320" s="394">
        <f>G1319+Bank3[[#This Row],[Money in/ (Money out)]]</f>
        <v>0</v>
      </c>
      <c r="I1320" s="395">
        <f>IF(OR(C1320="150 Directors advances", C1320="120 accounts receivable", C1320="720.2 Automobile - Insurance", C1320="720.3 Automobile - License", C1320="870.4 Rent - Insurance", C1320="870.6 Rent - Property Tax", C1320="870.7 Rent - Homeoffice", C1320="870.9 Rent - Water"),
   0,
   IF(Dashboard!$F$5="Quick",
      IF(OR(C1320="190 Automobile",C1320="200 computer hardware",C1320="210 Computer software",C1320="220 Quickbooks software",C1320="230 Office equipment",C1320="240 Office furniture"),
         E1320-(E1320/(1+Dashboard!$F$4)),
         0
      ),
      IF(C1320="750 Business promotion",
         E1320-(E1320/(1+4.793/100)),
         E1320-(E1320/(1+Dashboard!$F$4))
      )
   )
)</f>
        <v>0</v>
      </c>
      <c r="J1320" s="40">
        <f>Bank3[[#This Row],[Money in/ (Money out)]]-Bank3[[#This Row],[GST/HST]]</f>
        <v>0</v>
      </c>
      <c r="L1320" s="37">
        <f t="shared" si="41"/>
        <v>0</v>
      </c>
    </row>
    <row r="1321" spans="4:12" x14ac:dyDescent="0.2">
      <c r="D1321" s="416">
        <f>_xlfn.XLOOKUP(C:C,Table1[for Import to Bank Register dropdown],Table1[for Pivot],0,0,1)</f>
        <v>0</v>
      </c>
      <c r="E1321" s="422"/>
      <c r="F1321" s="160">
        <f t="shared" si="40"/>
        <v>3333333</v>
      </c>
      <c r="G1321" s="394">
        <f>G1320+Bank3[[#This Row],[Money in/ (Money out)]]</f>
        <v>0</v>
      </c>
      <c r="I1321" s="395">
        <f>IF(OR(C1321="150 Directors advances", C1321="120 accounts receivable", C1321="720.2 Automobile - Insurance", C1321="720.3 Automobile - License", C1321="870.4 Rent - Insurance", C1321="870.6 Rent - Property Tax", C1321="870.7 Rent - Homeoffice", C1321="870.9 Rent - Water"),
   0,
   IF(Dashboard!$F$5="Quick",
      IF(OR(C1321="190 Automobile",C1321="200 computer hardware",C1321="210 Computer software",C1321="220 Quickbooks software",C1321="230 Office equipment",C1321="240 Office furniture"),
         E1321-(E1321/(1+Dashboard!$F$4)),
         0
      ),
      IF(C1321="750 Business promotion",
         E1321-(E1321/(1+4.793/100)),
         E1321-(E1321/(1+Dashboard!$F$4))
      )
   )
)</f>
        <v>0</v>
      </c>
      <c r="J1321" s="40">
        <f>Bank3[[#This Row],[Money in/ (Money out)]]-Bank3[[#This Row],[GST/HST]]</f>
        <v>0</v>
      </c>
      <c r="L1321" s="37">
        <f t="shared" si="41"/>
        <v>0</v>
      </c>
    </row>
    <row r="1322" spans="4:12" x14ac:dyDescent="0.2">
      <c r="D1322" s="416">
        <f>_xlfn.XLOOKUP(C:C,Table1[for Import to Bank Register dropdown],Table1[for Pivot],0,0,1)</f>
        <v>0</v>
      </c>
      <c r="E1322" s="422"/>
      <c r="F1322" s="160">
        <f t="shared" si="40"/>
        <v>3333333</v>
      </c>
      <c r="G1322" s="394">
        <f>G1321+Bank3[[#This Row],[Money in/ (Money out)]]</f>
        <v>0</v>
      </c>
      <c r="I1322" s="395">
        <f>IF(OR(C1322="150 Directors advances", C1322="120 accounts receivable", C1322="720.2 Automobile - Insurance", C1322="720.3 Automobile - License", C1322="870.4 Rent - Insurance", C1322="870.6 Rent - Property Tax", C1322="870.7 Rent - Homeoffice", C1322="870.9 Rent - Water"),
   0,
   IF(Dashboard!$F$5="Quick",
      IF(OR(C1322="190 Automobile",C1322="200 computer hardware",C1322="210 Computer software",C1322="220 Quickbooks software",C1322="230 Office equipment",C1322="240 Office furniture"),
         E1322-(E1322/(1+Dashboard!$F$4)),
         0
      ),
      IF(C1322="750 Business promotion",
         E1322-(E1322/(1+4.793/100)),
         E1322-(E1322/(1+Dashboard!$F$4))
      )
   )
)</f>
        <v>0</v>
      </c>
      <c r="J1322" s="40">
        <f>Bank3[[#This Row],[Money in/ (Money out)]]-Bank3[[#This Row],[GST/HST]]</f>
        <v>0</v>
      </c>
      <c r="L1322" s="37">
        <f t="shared" si="41"/>
        <v>0</v>
      </c>
    </row>
    <row r="1323" spans="4:12" x14ac:dyDescent="0.2">
      <c r="D1323" s="416">
        <f>_xlfn.XLOOKUP(C:C,Table1[for Import to Bank Register dropdown],Table1[for Pivot],0,0,1)</f>
        <v>0</v>
      </c>
      <c r="E1323" s="422"/>
      <c r="F1323" s="160">
        <f t="shared" si="40"/>
        <v>3333333</v>
      </c>
      <c r="G1323" s="394">
        <f>G1322+Bank3[[#This Row],[Money in/ (Money out)]]</f>
        <v>0</v>
      </c>
      <c r="I1323" s="395">
        <f>IF(OR(C1323="150 Directors advances", C1323="120 accounts receivable", C1323="720.2 Automobile - Insurance", C1323="720.3 Automobile - License", C1323="870.4 Rent - Insurance", C1323="870.6 Rent - Property Tax", C1323="870.7 Rent - Homeoffice", C1323="870.9 Rent - Water"),
   0,
   IF(Dashboard!$F$5="Quick",
      IF(OR(C1323="190 Automobile",C1323="200 computer hardware",C1323="210 Computer software",C1323="220 Quickbooks software",C1323="230 Office equipment",C1323="240 Office furniture"),
         E1323-(E1323/(1+Dashboard!$F$4)),
         0
      ),
      IF(C1323="750 Business promotion",
         E1323-(E1323/(1+4.793/100)),
         E1323-(E1323/(1+Dashboard!$F$4))
      )
   )
)</f>
        <v>0</v>
      </c>
      <c r="J1323" s="40">
        <f>Bank3[[#This Row],[Money in/ (Money out)]]-Bank3[[#This Row],[GST/HST]]</f>
        <v>0</v>
      </c>
      <c r="L1323" s="37">
        <f t="shared" si="41"/>
        <v>0</v>
      </c>
    </row>
    <row r="1324" spans="4:12" x14ac:dyDescent="0.2">
      <c r="D1324" s="416">
        <f>_xlfn.XLOOKUP(C:C,Table1[for Import to Bank Register dropdown],Table1[for Pivot],0,0,1)</f>
        <v>0</v>
      </c>
      <c r="E1324" s="422"/>
      <c r="F1324" s="160">
        <f t="shared" si="40"/>
        <v>3333333</v>
      </c>
      <c r="G1324" s="394">
        <f>G1323+Bank3[[#This Row],[Money in/ (Money out)]]</f>
        <v>0</v>
      </c>
      <c r="I1324" s="395">
        <f>IF(OR(C1324="150 Directors advances", C1324="120 accounts receivable", C1324="720.2 Automobile - Insurance", C1324="720.3 Automobile - License", C1324="870.4 Rent - Insurance", C1324="870.6 Rent - Property Tax", C1324="870.7 Rent - Homeoffice", C1324="870.9 Rent - Water"),
   0,
   IF(Dashboard!$F$5="Quick",
      IF(OR(C1324="190 Automobile",C1324="200 computer hardware",C1324="210 Computer software",C1324="220 Quickbooks software",C1324="230 Office equipment",C1324="240 Office furniture"),
         E1324-(E1324/(1+Dashboard!$F$4)),
         0
      ),
      IF(C1324="750 Business promotion",
         E1324-(E1324/(1+4.793/100)),
         E1324-(E1324/(1+Dashboard!$F$4))
      )
   )
)</f>
        <v>0</v>
      </c>
      <c r="J1324" s="40">
        <f>Bank3[[#This Row],[Money in/ (Money out)]]-Bank3[[#This Row],[GST/HST]]</f>
        <v>0</v>
      </c>
      <c r="L1324" s="37">
        <f t="shared" si="41"/>
        <v>0</v>
      </c>
    </row>
    <row r="1325" spans="4:12" x14ac:dyDescent="0.2">
      <c r="D1325" s="416">
        <f>_xlfn.XLOOKUP(C:C,Table1[for Import to Bank Register dropdown],Table1[for Pivot],0,0,1)</f>
        <v>0</v>
      </c>
      <c r="E1325" s="422"/>
      <c r="F1325" s="160">
        <f t="shared" si="40"/>
        <v>3333333</v>
      </c>
      <c r="G1325" s="394">
        <f>G1324+Bank3[[#This Row],[Money in/ (Money out)]]</f>
        <v>0</v>
      </c>
      <c r="I1325" s="395">
        <f>IF(OR(C1325="150 Directors advances", C1325="120 accounts receivable", C1325="720.2 Automobile - Insurance", C1325="720.3 Automobile - License", C1325="870.4 Rent - Insurance", C1325="870.6 Rent - Property Tax", C1325="870.7 Rent - Homeoffice", C1325="870.9 Rent - Water"),
   0,
   IF(Dashboard!$F$5="Quick",
      IF(OR(C1325="190 Automobile",C1325="200 computer hardware",C1325="210 Computer software",C1325="220 Quickbooks software",C1325="230 Office equipment",C1325="240 Office furniture"),
         E1325-(E1325/(1+Dashboard!$F$4)),
         0
      ),
      IF(C1325="750 Business promotion",
         E1325-(E1325/(1+4.793/100)),
         E1325-(E1325/(1+Dashboard!$F$4))
      )
   )
)</f>
        <v>0</v>
      </c>
      <c r="J1325" s="40">
        <f>Bank3[[#This Row],[Money in/ (Money out)]]-Bank3[[#This Row],[GST/HST]]</f>
        <v>0</v>
      </c>
      <c r="L1325" s="37">
        <f t="shared" si="41"/>
        <v>0</v>
      </c>
    </row>
    <row r="1326" spans="4:12" x14ac:dyDescent="0.2">
      <c r="D1326" s="416">
        <f>_xlfn.XLOOKUP(C:C,Table1[for Import to Bank Register dropdown],Table1[for Pivot],0,0,1)</f>
        <v>0</v>
      </c>
      <c r="E1326" s="422"/>
      <c r="F1326" s="160">
        <f t="shared" si="40"/>
        <v>3333333</v>
      </c>
      <c r="G1326" s="394">
        <f>G1325+Bank3[[#This Row],[Money in/ (Money out)]]</f>
        <v>0</v>
      </c>
      <c r="I1326" s="395">
        <f>IF(OR(C1326="150 Directors advances", C1326="120 accounts receivable", C1326="720.2 Automobile - Insurance", C1326="720.3 Automobile - License", C1326="870.4 Rent - Insurance", C1326="870.6 Rent - Property Tax", C1326="870.7 Rent - Homeoffice", C1326="870.9 Rent - Water"),
   0,
   IF(Dashboard!$F$5="Quick",
      IF(OR(C1326="190 Automobile",C1326="200 computer hardware",C1326="210 Computer software",C1326="220 Quickbooks software",C1326="230 Office equipment",C1326="240 Office furniture"),
         E1326-(E1326/(1+Dashboard!$F$4)),
         0
      ),
      IF(C1326="750 Business promotion",
         E1326-(E1326/(1+4.793/100)),
         E1326-(E1326/(1+Dashboard!$F$4))
      )
   )
)</f>
        <v>0</v>
      </c>
      <c r="J1326" s="40">
        <f>Bank3[[#This Row],[Money in/ (Money out)]]-Bank3[[#This Row],[GST/HST]]</f>
        <v>0</v>
      </c>
      <c r="L1326" s="37">
        <f t="shared" si="41"/>
        <v>0</v>
      </c>
    </row>
    <row r="1327" spans="4:12" x14ac:dyDescent="0.2">
      <c r="D1327" s="416">
        <f>_xlfn.XLOOKUP(C:C,Table1[for Import to Bank Register dropdown],Table1[for Pivot],0,0,1)</f>
        <v>0</v>
      </c>
      <c r="E1327" s="422"/>
      <c r="F1327" s="160">
        <f t="shared" si="40"/>
        <v>3333333</v>
      </c>
      <c r="G1327" s="394">
        <f>G1326+Bank3[[#This Row],[Money in/ (Money out)]]</f>
        <v>0</v>
      </c>
      <c r="I1327" s="395">
        <f>IF(OR(C1327="150 Directors advances", C1327="120 accounts receivable", C1327="720.2 Automobile - Insurance", C1327="720.3 Automobile - License", C1327="870.4 Rent - Insurance", C1327="870.6 Rent - Property Tax", C1327="870.7 Rent - Homeoffice", C1327="870.9 Rent - Water"),
   0,
   IF(Dashboard!$F$5="Quick",
      IF(OR(C1327="190 Automobile",C1327="200 computer hardware",C1327="210 Computer software",C1327="220 Quickbooks software",C1327="230 Office equipment",C1327="240 Office furniture"),
         E1327-(E1327/(1+Dashboard!$F$4)),
         0
      ),
      IF(C1327="750 Business promotion",
         E1327-(E1327/(1+4.793/100)),
         E1327-(E1327/(1+Dashboard!$F$4))
      )
   )
)</f>
        <v>0</v>
      </c>
      <c r="J1327" s="40">
        <f>Bank3[[#This Row],[Money in/ (Money out)]]-Bank3[[#This Row],[GST/HST]]</f>
        <v>0</v>
      </c>
      <c r="L1327" s="37">
        <f t="shared" si="41"/>
        <v>0</v>
      </c>
    </row>
    <row r="1328" spans="4:12" x14ac:dyDescent="0.2">
      <c r="D1328" s="416">
        <f>_xlfn.XLOOKUP(C:C,Table1[for Import to Bank Register dropdown],Table1[for Pivot],0,0,1)</f>
        <v>0</v>
      </c>
      <c r="E1328" s="422"/>
      <c r="F1328" s="160">
        <f t="shared" si="40"/>
        <v>3333333</v>
      </c>
      <c r="G1328" s="394">
        <f>G1327+Bank3[[#This Row],[Money in/ (Money out)]]</f>
        <v>0</v>
      </c>
      <c r="I1328" s="395">
        <f>IF(OR(C1328="150 Directors advances", C1328="120 accounts receivable", C1328="720.2 Automobile - Insurance", C1328="720.3 Automobile - License", C1328="870.4 Rent - Insurance", C1328="870.6 Rent - Property Tax", C1328="870.7 Rent - Homeoffice", C1328="870.9 Rent - Water"),
   0,
   IF(Dashboard!$F$5="Quick",
      IF(OR(C1328="190 Automobile",C1328="200 computer hardware",C1328="210 Computer software",C1328="220 Quickbooks software",C1328="230 Office equipment",C1328="240 Office furniture"),
         E1328-(E1328/(1+Dashboard!$F$4)),
         0
      ),
      IF(C1328="750 Business promotion",
         E1328-(E1328/(1+4.793/100)),
         E1328-(E1328/(1+Dashboard!$F$4))
      )
   )
)</f>
        <v>0</v>
      </c>
      <c r="J1328" s="40">
        <f>Bank3[[#This Row],[Money in/ (Money out)]]-Bank3[[#This Row],[GST/HST]]</f>
        <v>0</v>
      </c>
      <c r="L1328" s="37">
        <f t="shared" si="41"/>
        <v>0</v>
      </c>
    </row>
    <row r="1329" spans="4:12" x14ac:dyDescent="0.2">
      <c r="D1329" s="416">
        <f>_xlfn.XLOOKUP(C:C,Table1[for Import to Bank Register dropdown],Table1[for Pivot],0,0,1)</f>
        <v>0</v>
      </c>
      <c r="E1329" s="422"/>
      <c r="F1329" s="160">
        <f t="shared" si="40"/>
        <v>3333333</v>
      </c>
      <c r="G1329" s="394">
        <f>G1328+Bank3[[#This Row],[Money in/ (Money out)]]</f>
        <v>0</v>
      </c>
      <c r="I1329" s="395">
        <f>IF(OR(C1329="150 Directors advances", C1329="120 accounts receivable", C1329="720.2 Automobile - Insurance", C1329="720.3 Automobile - License", C1329="870.4 Rent - Insurance", C1329="870.6 Rent - Property Tax", C1329="870.7 Rent - Homeoffice", C1329="870.9 Rent - Water"),
   0,
   IF(Dashboard!$F$5="Quick",
      IF(OR(C1329="190 Automobile",C1329="200 computer hardware",C1329="210 Computer software",C1329="220 Quickbooks software",C1329="230 Office equipment",C1329="240 Office furniture"),
         E1329-(E1329/(1+Dashboard!$F$4)),
         0
      ),
      IF(C1329="750 Business promotion",
         E1329-(E1329/(1+4.793/100)),
         E1329-(E1329/(1+Dashboard!$F$4))
      )
   )
)</f>
        <v>0</v>
      </c>
      <c r="J1329" s="40">
        <f>Bank3[[#This Row],[Money in/ (Money out)]]-Bank3[[#This Row],[GST/HST]]</f>
        <v>0</v>
      </c>
      <c r="L1329" s="37">
        <f t="shared" si="41"/>
        <v>0</v>
      </c>
    </row>
    <row r="1330" spans="4:12" x14ac:dyDescent="0.2">
      <c r="D1330" s="416">
        <f>_xlfn.XLOOKUP(C:C,Table1[for Import to Bank Register dropdown],Table1[for Pivot],0,0,1)</f>
        <v>0</v>
      </c>
      <c r="E1330" s="422"/>
      <c r="F1330" s="160">
        <f t="shared" si="40"/>
        <v>3333333</v>
      </c>
      <c r="G1330" s="394">
        <f>G1329+Bank3[[#This Row],[Money in/ (Money out)]]</f>
        <v>0</v>
      </c>
      <c r="I1330" s="395">
        <f>IF(OR(C1330="150 Directors advances", C1330="120 accounts receivable", C1330="720.2 Automobile - Insurance", C1330="720.3 Automobile - License", C1330="870.4 Rent - Insurance", C1330="870.6 Rent - Property Tax", C1330="870.7 Rent - Homeoffice", C1330="870.9 Rent - Water"),
   0,
   IF(Dashboard!$F$5="Quick",
      IF(OR(C1330="190 Automobile",C1330="200 computer hardware",C1330="210 Computer software",C1330="220 Quickbooks software",C1330="230 Office equipment",C1330="240 Office furniture"),
         E1330-(E1330/(1+Dashboard!$F$4)),
         0
      ),
      IF(C1330="750 Business promotion",
         E1330-(E1330/(1+4.793/100)),
         E1330-(E1330/(1+Dashboard!$F$4))
      )
   )
)</f>
        <v>0</v>
      </c>
      <c r="J1330" s="40">
        <f>Bank3[[#This Row],[Money in/ (Money out)]]-Bank3[[#This Row],[GST/HST]]</f>
        <v>0</v>
      </c>
      <c r="L1330" s="37">
        <f t="shared" si="41"/>
        <v>0</v>
      </c>
    </row>
    <row r="1331" spans="4:12" x14ac:dyDescent="0.2">
      <c r="D1331" s="416">
        <f>_xlfn.XLOOKUP(C:C,Table1[for Import to Bank Register dropdown],Table1[for Pivot],0,0,1)</f>
        <v>0</v>
      </c>
      <c r="E1331" s="422"/>
      <c r="F1331" s="160">
        <f t="shared" si="40"/>
        <v>3333333</v>
      </c>
      <c r="G1331" s="394">
        <f>G1330+Bank3[[#This Row],[Money in/ (Money out)]]</f>
        <v>0</v>
      </c>
      <c r="I1331" s="395">
        <f>IF(OR(C1331="150 Directors advances", C1331="120 accounts receivable", C1331="720.2 Automobile - Insurance", C1331="720.3 Automobile - License", C1331="870.4 Rent - Insurance", C1331="870.6 Rent - Property Tax", C1331="870.7 Rent - Homeoffice", C1331="870.9 Rent - Water"),
   0,
   IF(Dashboard!$F$5="Quick",
      IF(OR(C1331="190 Automobile",C1331="200 computer hardware",C1331="210 Computer software",C1331="220 Quickbooks software",C1331="230 Office equipment",C1331="240 Office furniture"),
         E1331-(E1331/(1+Dashboard!$F$4)),
         0
      ),
      IF(C1331="750 Business promotion",
         E1331-(E1331/(1+4.793/100)),
         E1331-(E1331/(1+Dashboard!$F$4))
      )
   )
)</f>
        <v>0</v>
      </c>
      <c r="J1331" s="40">
        <f>Bank3[[#This Row],[Money in/ (Money out)]]-Bank3[[#This Row],[GST/HST]]</f>
        <v>0</v>
      </c>
      <c r="L1331" s="37">
        <f t="shared" si="41"/>
        <v>0</v>
      </c>
    </row>
    <row r="1332" spans="4:12" x14ac:dyDescent="0.2">
      <c r="D1332" s="416">
        <f>_xlfn.XLOOKUP(C:C,Table1[for Import to Bank Register dropdown],Table1[for Pivot],0,0,1)</f>
        <v>0</v>
      </c>
      <c r="E1332" s="422"/>
      <c r="F1332" s="160">
        <f t="shared" si="40"/>
        <v>3333333</v>
      </c>
      <c r="G1332" s="394">
        <f>G1331+Bank3[[#This Row],[Money in/ (Money out)]]</f>
        <v>0</v>
      </c>
      <c r="I1332" s="395">
        <f>IF(OR(C1332="150 Directors advances", C1332="120 accounts receivable", C1332="720.2 Automobile - Insurance", C1332="720.3 Automobile - License", C1332="870.4 Rent - Insurance", C1332="870.6 Rent - Property Tax", C1332="870.7 Rent - Homeoffice", C1332="870.9 Rent - Water"),
   0,
   IF(Dashboard!$F$5="Quick",
      IF(OR(C1332="190 Automobile",C1332="200 computer hardware",C1332="210 Computer software",C1332="220 Quickbooks software",C1332="230 Office equipment",C1332="240 Office furniture"),
         E1332-(E1332/(1+Dashboard!$F$4)),
         0
      ),
      IF(C1332="750 Business promotion",
         E1332-(E1332/(1+4.793/100)),
         E1332-(E1332/(1+Dashboard!$F$4))
      )
   )
)</f>
        <v>0</v>
      </c>
      <c r="J1332" s="40">
        <f>Bank3[[#This Row],[Money in/ (Money out)]]-Bank3[[#This Row],[GST/HST]]</f>
        <v>0</v>
      </c>
      <c r="L1332" s="37">
        <f t="shared" si="41"/>
        <v>0</v>
      </c>
    </row>
    <row r="1333" spans="4:12" x14ac:dyDescent="0.2">
      <c r="D1333" s="416">
        <f>_xlfn.XLOOKUP(C:C,Table1[for Import to Bank Register dropdown],Table1[for Pivot],0,0,1)</f>
        <v>0</v>
      </c>
      <c r="E1333" s="422"/>
      <c r="F1333" s="160">
        <f t="shared" si="40"/>
        <v>3333333</v>
      </c>
      <c r="G1333" s="394">
        <f>G1332+Bank3[[#This Row],[Money in/ (Money out)]]</f>
        <v>0</v>
      </c>
      <c r="I1333" s="395">
        <f>IF(OR(C1333="150 Directors advances", C1333="120 accounts receivable", C1333="720.2 Automobile - Insurance", C1333="720.3 Automobile - License", C1333="870.4 Rent - Insurance", C1333="870.6 Rent - Property Tax", C1333="870.7 Rent - Homeoffice", C1333="870.9 Rent - Water"),
   0,
   IF(Dashboard!$F$5="Quick",
      IF(OR(C1333="190 Automobile",C1333="200 computer hardware",C1333="210 Computer software",C1333="220 Quickbooks software",C1333="230 Office equipment",C1333="240 Office furniture"),
         E1333-(E1333/(1+Dashboard!$F$4)),
         0
      ),
      IF(C1333="750 Business promotion",
         E1333-(E1333/(1+4.793/100)),
         E1333-(E1333/(1+Dashboard!$F$4))
      )
   )
)</f>
        <v>0</v>
      </c>
      <c r="J1333" s="40">
        <f>Bank3[[#This Row],[Money in/ (Money out)]]-Bank3[[#This Row],[GST/HST]]</f>
        <v>0</v>
      </c>
      <c r="L1333" s="37">
        <f t="shared" si="41"/>
        <v>0</v>
      </c>
    </row>
    <row r="1334" spans="4:12" x14ac:dyDescent="0.2">
      <c r="D1334" s="416">
        <f>_xlfn.XLOOKUP(C:C,Table1[for Import to Bank Register dropdown],Table1[for Pivot],0,0,1)</f>
        <v>0</v>
      </c>
      <c r="E1334" s="422"/>
      <c r="F1334" s="160">
        <f t="shared" si="40"/>
        <v>3333333</v>
      </c>
      <c r="G1334" s="394">
        <f>G1333+Bank3[[#This Row],[Money in/ (Money out)]]</f>
        <v>0</v>
      </c>
      <c r="I1334" s="395">
        <f>IF(OR(C1334="150 Directors advances", C1334="120 accounts receivable", C1334="720.2 Automobile - Insurance", C1334="720.3 Automobile - License", C1334="870.4 Rent - Insurance", C1334="870.6 Rent - Property Tax", C1334="870.7 Rent - Homeoffice", C1334="870.9 Rent - Water"),
   0,
   IF(Dashboard!$F$5="Quick",
      IF(OR(C1334="190 Automobile",C1334="200 computer hardware",C1334="210 Computer software",C1334="220 Quickbooks software",C1334="230 Office equipment",C1334="240 Office furniture"),
         E1334-(E1334/(1+Dashboard!$F$4)),
         0
      ),
      IF(C1334="750 Business promotion",
         E1334-(E1334/(1+4.793/100)),
         E1334-(E1334/(1+Dashboard!$F$4))
      )
   )
)</f>
        <v>0</v>
      </c>
      <c r="J1334" s="40">
        <f>Bank3[[#This Row],[Money in/ (Money out)]]-Bank3[[#This Row],[GST/HST]]</f>
        <v>0</v>
      </c>
      <c r="L1334" s="37">
        <f t="shared" si="41"/>
        <v>0</v>
      </c>
    </row>
    <row r="1335" spans="4:12" x14ac:dyDescent="0.2">
      <c r="D1335" s="416">
        <f>_xlfn.XLOOKUP(C:C,Table1[for Import to Bank Register dropdown],Table1[for Pivot],0,0,1)</f>
        <v>0</v>
      </c>
      <c r="E1335" s="422"/>
      <c r="F1335" s="160">
        <f t="shared" si="40"/>
        <v>3333333</v>
      </c>
      <c r="G1335" s="394">
        <f>G1334+Bank3[[#This Row],[Money in/ (Money out)]]</f>
        <v>0</v>
      </c>
      <c r="I1335" s="395">
        <f>IF(OR(C1335="150 Directors advances", C1335="120 accounts receivable", C1335="720.2 Automobile - Insurance", C1335="720.3 Automobile - License", C1335="870.4 Rent - Insurance", C1335="870.6 Rent - Property Tax", C1335="870.7 Rent - Homeoffice", C1335="870.9 Rent - Water"),
   0,
   IF(Dashboard!$F$5="Quick",
      IF(OR(C1335="190 Automobile",C1335="200 computer hardware",C1335="210 Computer software",C1335="220 Quickbooks software",C1335="230 Office equipment",C1335="240 Office furniture"),
         E1335-(E1335/(1+Dashboard!$F$4)),
         0
      ),
      IF(C1335="750 Business promotion",
         E1335-(E1335/(1+4.793/100)),
         E1335-(E1335/(1+Dashboard!$F$4))
      )
   )
)</f>
        <v>0</v>
      </c>
      <c r="J1335" s="40">
        <f>Bank3[[#This Row],[Money in/ (Money out)]]-Bank3[[#This Row],[GST/HST]]</f>
        <v>0</v>
      </c>
      <c r="L1335" s="37">
        <f t="shared" si="41"/>
        <v>0</v>
      </c>
    </row>
    <row r="1336" spans="4:12" x14ac:dyDescent="0.2">
      <c r="D1336" s="416">
        <f>_xlfn.XLOOKUP(C:C,Table1[for Import to Bank Register dropdown],Table1[for Pivot],0,0,1)</f>
        <v>0</v>
      </c>
      <c r="E1336" s="422"/>
      <c r="F1336" s="160">
        <f t="shared" si="40"/>
        <v>3333333</v>
      </c>
      <c r="G1336" s="394">
        <f>G1335+Bank3[[#This Row],[Money in/ (Money out)]]</f>
        <v>0</v>
      </c>
      <c r="I1336" s="395">
        <f>IF(OR(C1336="150 Directors advances", C1336="120 accounts receivable", C1336="720.2 Automobile - Insurance", C1336="720.3 Automobile - License", C1336="870.4 Rent - Insurance", C1336="870.6 Rent - Property Tax", C1336="870.7 Rent - Homeoffice", C1336="870.9 Rent - Water"),
   0,
   IF(Dashboard!$F$5="Quick",
      IF(OR(C1336="190 Automobile",C1336="200 computer hardware",C1336="210 Computer software",C1336="220 Quickbooks software",C1336="230 Office equipment",C1336="240 Office furniture"),
         E1336-(E1336/(1+Dashboard!$F$4)),
         0
      ),
      IF(C1336="750 Business promotion",
         E1336-(E1336/(1+4.793/100)),
         E1336-(E1336/(1+Dashboard!$F$4))
      )
   )
)</f>
        <v>0</v>
      </c>
      <c r="J1336" s="40">
        <f>Bank3[[#This Row],[Money in/ (Money out)]]-Bank3[[#This Row],[GST/HST]]</f>
        <v>0</v>
      </c>
      <c r="L1336" s="37">
        <f t="shared" si="41"/>
        <v>0</v>
      </c>
    </row>
    <row r="1337" spans="4:12" x14ac:dyDescent="0.2">
      <c r="D1337" s="416">
        <f>_xlfn.XLOOKUP(C:C,Table1[for Import to Bank Register dropdown],Table1[for Pivot],0,0,1)</f>
        <v>0</v>
      </c>
      <c r="E1337" s="422"/>
      <c r="F1337" s="160">
        <f t="shared" si="40"/>
        <v>3333333</v>
      </c>
      <c r="G1337" s="394">
        <f>G1336+Bank3[[#This Row],[Money in/ (Money out)]]</f>
        <v>0</v>
      </c>
      <c r="I1337" s="395">
        <f>IF(OR(C1337="150 Directors advances", C1337="120 accounts receivable", C1337="720.2 Automobile - Insurance", C1337="720.3 Automobile - License", C1337="870.4 Rent - Insurance", C1337="870.6 Rent - Property Tax", C1337="870.7 Rent - Homeoffice", C1337="870.9 Rent - Water"),
   0,
   IF(Dashboard!$F$5="Quick",
      IF(OR(C1337="190 Automobile",C1337="200 computer hardware",C1337="210 Computer software",C1337="220 Quickbooks software",C1337="230 Office equipment",C1337="240 Office furniture"),
         E1337-(E1337/(1+Dashboard!$F$4)),
         0
      ),
      IF(C1337="750 Business promotion",
         E1337-(E1337/(1+4.793/100)),
         E1337-(E1337/(1+Dashboard!$F$4))
      )
   )
)</f>
        <v>0</v>
      </c>
      <c r="J1337" s="40">
        <f>Bank3[[#This Row],[Money in/ (Money out)]]-Bank3[[#This Row],[GST/HST]]</f>
        <v>0</v>
      </c>
      <c r="L1337" s="37">
        <f t="shared" si="41"/>
        <v>0</v>
      </c>
    </row>
    <row r="1338" spans="4:12" x14ac:dyDescent="0.2">
      <c r="D1338" s="416">
        <f>_xlfn.XLOOKUP(C:C,Table1[for Import to Bank Register dropdown],Table1[for Pivot],0,0,1)</f>
        <v>0</v>
      </c>
      <c r="E1338" s="422"/>
      <c r="F1338" s="160">
        <f t="shared" si="40"/>
        <v>3333333</v>
      </c>
      <c r="G1338" s="394">
        <f>G1337+Bank3[[#This Row],[Money in/ (Money out)]]</f>
        <v>0</v>
      </c>
      <c r="I1338" s="395">
        <f>IF(OR(C1338="150 Directors advances", C1338="120 accounts receivable", C1338="720.2 Automobile - Insurance", C1338="720.3 Automobile - License", C1338="870.4 Rent - Insurance", C1338="870.6 Rent - Property Tax", C1338="870.7 Rent - Homeoffice", C1338="870.9 Rent - Water"),
   0,
   IF(Dashboard!$F$5="Quick",
      IF(OR(C1338="190 Automobile",C1338="200 computer hardware",C1338="210 Computer software",C1338="220 Quickbooks software",C1338="230 Office equipment",C1338="240 Office furniture"),
         E1338-(E1338/(1+Dashboard!$F$4)),
         0
      ),
      IF(C1338="750 Business promotion",
         E1338-(E1338/(1+4.793/100)),
         E1338-(E1338/(1+Dashboard!$F$4))
      )
   )
)</f>
        <v>0</v>
      </c>
      <c r="J1338" s="40">
        <f>Bank3[[#This Row],[Money in/ (Money out)]]-Bank3[[#This Row],[GST/HST]]</f>
        <v>0</v>
      </c>
      <c r="L1338" s="37">
        <f t="shared" si="41"/>
        <v>0</v>
      </c>
    </row>
    <row r="1339" spans="4:12" x14ac:dyDescent="0.2">
      <c r="D1339" s="416">
        <f>_xlfn.XLOOKUP(C:C,Table1[for Import to Bank Register dropdown],Table1[for Pivot],0,0,1)</f>
        <v>0</v>
      </c>
      <c r="E1339" s="422"/>
      <c r="F1339" s="160">
        <f t="shared" si="40"/>
        <v>3333333</v>
      </c>
      <c r="G1339" s="394">
        <f>G1338+Bank3[[#This Row],[Money in/ (Money out)]]</f>
        <v>0</v>
      </c>
      <c r="I1339" s="395">
        <f>IF(OR(C1339="150 Directors advances", C1339="120 accounts receivable", C1339="720.2 Automobile - Insurance", C1339="720.3 Automobile - License", C1339="870.4 Rent - Insurance", C1339="870.6 Rent - Property Tax", C1339="870.7 Rent - Homeoffice", C1339="870.9 Rent - Water"),
   0,
   IF(Dashboard!$F$5="Quick",
      IF(OR(C1339="190 Automobile",C1339="200 computer hardware",C1339="210 Computer software",C1339="220 Quickbooks software",C1339="230 Office equipment",C1339="240 Office furniture"),
         E1339-(E1339/(1+Dashboard!$F$4)),
         0
      ),
      IF(C1339="750 Business promotion",
         E1339-(E1339/(1+4.793/100)),
         E1339-(E1339/(1+Dashboard!$F$4))
      )
   )
)</f>
        <v>0</v>
      </c>
      <c r="J1339" s="40">
        <f>Bank3[[#This Row],[Money in/ (Money out)]]-Bank3[[#This Row],[GST/HST]]</f>
        <v>0</v>
      </c>
      <c r="L1339" s="37">
        <f t="shared" si="41"/>
        <v>0</v>
      </c>
    </row>
    <row r="1340" spans="4:12" x14ac:dyDescent="0.2">
      <c r="D1340" s="416">
        <f>_xlfn.XLOOKUP(C:C,Table1[for Import to Bank Register dropdown],Table1[for Pivot],0,0,1)</f>
        <v>0</v>
      </c>
      <c r="E1340" s="422"/>
      <c r="F1340" s="160">
        <f t="shared" si="40"/>
        <v>3333333</v>
      </c>
      <c r="G1340" s="394">
        <f>G1339+Bank3[[#This Row],[Money in/ (Money out)]]</f>
        <v>0</v>
      </c>
      <c r="I1340" s="395">
        <f>IF(OR(C1340="150 Directors advances", C1340="120 accounts receivable", C1340="720.2 Automobile - Insurance", C1340="720.3 Automobile - License", C1340="870.4 Rent - Insurance", C1340="870.6 Rent - Property Tax", C1340="870.7 Rent - Homeoffice", C1340="870.9 Rent - Water"),
   0,
   IF(Dashboard!$F$5="Quick",
      IF(OR(C1340="190 Automobile",C1340="200 computer hardware",C1340="210 Computer software",C1340="220 Quickbooks software",C1340="230 Office equipment",C1340="240 Office furniture"),
         E1340-(E1340/(1+Dashboard!$F$4)),
         0
      ),
      IF(C1340="750 Business promotion",
         E1340-(E1340/(1+4.793/100)),
         E1340-(E1340/(1+Dashboard!$F$4))
      )
   )
)</f>
        <v>0</v>
      </c>
      <c r="J1340" s="40">
        <f>Bank3[[#This Row],[Money in/ (Money out)]]-Bank3[[#This Row],[GST/HST]]</f>
        <v>0</v>
      </c>
      <c r="L1340" s="37">
        <f t="shared" si="41"/>
        <v>0</v>
      </c>
    </row>
    <row r="1341" spans="4:12" x14ac:dyDescent="0.2">
      <c r="D1341" s="416">
        <f>_xlfn.XLOOKUP(C:C,Table1[for Import to Bank Register dropdown],Table1[for Pivot],0,0,1)</f>
        <v>0</v>
      </c>
      <c r="E1341" s="422"/>
      <c r="F1341" s="160">
        <f t="shared" si="40"/>
        <v>3333333</v>
      </c>
      <c r="G1341" s="394">
        <f>G1340+Bank3[[#This Row],[Money in/ (Money out)]]</f>
        <v>0</v>
      </c>
      <c r="I1341" s="395">
        <f>IF(OR(C1341="150 Directors advances", C1341="120 accounts receivable", C1341="720.2 Automobile - Insurance", C1341="720.3 Automobile - License", C1341="870.4 Rent - Insurance", C1341="870.6 Rent - Property Tax", C1341="870.7 Rent - Homeoffice", C1341="870.9 Rent - Water"),
   0,
   IF(Dashboard!$F$5="Quick",
      IF(OR(C1341="190 Automobile",C1341="200 computer hardware",C1341="210 Computer software",C1341="220 Quickbooks software",C1341="230 Office equipment",C1341="240 Office furniture"),
         E1341-(E1341/(1+Dashboard!$F$4)),
         0
      ),
      IF(C1341="750 Business promotion",
         E1341-(E1341/(1+4.793/100)),
         E1341-(E1341/(1+Dashboard!$F$4))
      )
   )
)</f>
        <v>0</v>
      </c>
      <c r="J1341" s="40">
        <f>Bank3[[#This Row],[Money in/ (Money out)]]-Bank3[[#This Row],[GST/HST]]</f>
        <v>0</v>
      </c>
      <c r="L1341" s="37">
        <f t="shared" si="41"/>
        <v>0</v>
      </c>
    </row>
    <row r="1342" spans="4:12" x14ac:dyDescent="0.2">
      <c r="D1342" s="416">
        <f>_xlfn.XLOOKUP(C:C,Table1[for Import to Bank Register dropdown],Table1[for Pivot],0,0,1)</f>
        <v>0</v>
      </c>
      <c r="E1342" s="422"/>
      <c r="F1342" s="160">
        <f t="shared" si="40"/>
        <v>3333333</v>
      </c>
      <c r="G1342" s="394">
        <f>G1341+Bank3[[#This Row],[Money in/ (Money out)]]</f>
        <v>0</v>
      </c>
      <c r="I1342" s="395">
        <f>IF(OR(C1342="150 Directors advances", C1342="120 accounts receivable", C1342="720.2 Automobile - Insurance", C1342="720.3 Automobile - License", C1342="870.4 Rent - Insurance", C1342="870.6 Rent - Property Tax", C1342="870.7 Rent - Homeoffice", C1342="870.9 Rent - Water"),
   0,
   IF(Dashboard!$F$5="Quick",
      IF(OR(C1342="190 Automobile",C1342="200 computer hardware",C1342="210 Computer software",C1342="220 Quickbooks software",C1342="230 Office equipment",C1342="240 Office furniture"),
         E1342-(E1342/(1+Dashboard!$F$4)),
         0
      ),
      IF(C1342="750 Business promotion",
         E1342-(E1342/(1+4.793/100)),
         E1342-(E1342/(1+Dashboard!$F$4))
      )
   )
)</f>
        <v>0</v>
      </c>
      <c r="J1342" s="40">
        <f>Bank3[[#This Row],[Money in/ (Money out)]]-Bank3[[#This Row],[GST/HST]]</f>
        <v>0</v>
      </c>
      <c r="L1342" s="37">
        <f t="shared" si="41"/>
        <v>0</v>
      </c>
    </row>
    <row r="1343" spans="4:12" x14ac:dyDescent="0.2">
      <c r="D1343" s="416">
        <f>_xlfn.XLOOKUP(C:C,Table1[for Import to Bank Register dropdown],Table1[for Pivot],0,0,1)</f>
        <v>0</v>
      </c>
      <c r="E1343" s="422"/>
      <c r="F1343" s="160">
        <f t="shared" si="40"/>
        <v>3333333</v>
      </c>
      <c r="G1343" s="394">
        <f>G1342+Bank3[[#This Row],[Money in/ (Money out)]]</f>
        <v>0</v>
      </c>
      <c r="I1343" s="395">
        <f>IF(OR(C1343="150 Directors advances", C1343="120 accounts receivable", C1343="720.2 Automobile - Insurance", C1343="720.3 Automobile - License", C1343="870.4 Rent - Insurance", C1343="870.6 Rent - Property Tax", C1343="870.7 Rent - Homeoffice", C1343="870.9 Rent - Water"),
   0,
   IF(Dashboard!$F$5="Quick",
      IF(OR(C1343="190 Automobile",C1343="200 computer hardware",C1343="210 Computer software",C1343="220 Quickbooks software",C1343="230 Office equipment",C1343="240 Office furniture"),
         E1343-(E1343/(1+Dashboard!$F$4)),
         0
      ),
      IF(C1343="750 Business promotion",
         E1343-(E1343/(1+4.793/100)),
         E1343-(E1343/(1+Dashboard!$F$4))
      )
   )
)</f>
        <v>0</v>
      </c>
      <c r="J1343" s="40">
        <f>Bank3[[#This Row],[Money in/ (Money out)]]-Bank3[[#This Row],[GST/HST]]</f>
        <v>0</v>
      </c>
      <c r="L1343" s="37">
        <f t="shared" si="41"/>
        <v>0</v>
      </c>
    </row>
    <row r="1344" spans="4:12" x14ac:dyDescent="0.2">
      <c r="D1344" s="416">
        <f>_xlfn.XLOOKUP(C:C,Table1[for Import to Bank Register dropdown],Table1[for Pivot],0,0,1)</f>
        <v>0</v>
      </c>
      <c r="E1344" s="422"/>
      <c r="F1344" s="160">
        <f t="shared" si="40"/>
        <v>3333333</v>
      </c>
      <c r="G1344" s="394">
        <f>G1343+Bank3[[#This Row],[Money in/ (Money out)]]</f>
        <v>0</v>
      </c>
      <c r="I1344" s="395">
        <f>IF(OR(C1344="150 Directors advances", C1344="120 accounts receivable", C1344="720.2 Automobile - Insurance", C1344="720.3 Automobile - License", C1344="870.4 Rent - Insurance", C1344="870.6 Rent - Property Tax", C1344="870.7 Rent - Homeoffice", C1344="870.9 Rent - Water"),
   0,
   IF(Dashboard!$F$5="Quick",
      IF(OR(C1344="190 Automobile",C1344="200 computer hardware",C1344="210 Computer software",C1344="220 Quickbooks software",C1344="230 Office equipment",C1344="240 Office furniture"),
         E1344-(E1344/(1+Dashboard!$F$4)),
         0
      ),
      IF(C1344="750 Business promotion",
         E1344-(E1344/(1+4.793/100)),
         E1344-(E1344/(1+Dashboard!$F$4))
      )
   )
)</f>
        <v>0</v>
      </c>
      <c r="J1344" s="40">
        <f>Bank3[[#This Row],[Money in/ (Money out)]]-Bank3[[#This Row],[GST/HST]]</f>
        <v>0</v>
      </c>
      <c r="L1344" s="37">
        <f t="shared" si="41"/>
        <v>0</v>
      </c>
    </row>
    <row r="1345" spans="4:12" x14ac:dyDescent="0.2">
      <c r="D1345" s="416">
        <f>_xlfn.XLOOKUP(C:C,Table1[for Import to Bank Register dropdown],Table1[for Pivot],0,0,1)</f>
        <v>0</v>
      </c>
      <c r="E1345" s="422"/>
      <c r="F1345" s="160">
        <f t="shared" si="40"/>
        <v>3333333</v>
      </c>
      <c r="G1345" s="394">
        <f>G1344+Bank3[[#This Row],[Money in/ (Money out)]]</f>
        <v>0</v>
      </c>
      <c r="I1345" s="395">
        <f>IF(OR(C1345="150 Directors advances", C1345="120 accounts receivable", C1345="720.2 Automobile - Insurance", C1345="720.3 Automobile - License", C1345="870.4 Rent - Insurance", C1345="870.6 Rent - Property Tax", C1345="870.7 Rent - Homeoffice", C1345="870.9 Rent - Water"),
   0,
   IF(Dashboard!$F$5="Quick",
      IF(OR(C1345="190 Automobile",C1345="200 computer hardware",C1345="210 Computer software",C1345="220 Quickbooks software",C1345="230 Office equipment",C1345="240 Office furniture"),
         E1345-(E1345/(1+Dashboard!$F$4)),
         0
      ),
      IF(C1345="750 Business promotion",
         E1345-(E1345/(1+4.793/100)),
         E1345-(E1345/(1+Dashboard!$F$4))
      )
   )
)</f>
        <v>0</v>
      </c>
      <c r="J1345" s="40">
        <f>Bank3[[#This Row],[Money in/ (Money out)]]-Bank3[[#This Row],[GST/HST]]</f>
        <v>0</v>
      </c>
      <c r="L1345" s="37">
        <f t="shared" si="41"/>
        <v>0</v>
      </c>
    </row>
    <row r="1346" spans="4:12" x14ac:dyDescent="0.2">
      <c r="D1346" s="416">
        <f>_xlfn.XLOOKUP(C:C,Table1[for Import to Bank Register dropdown],Table1[for Pivot],0,0,1)</f>
        <v>0</v>
      </c>
      <c r="E1346" s="422"/>
      <c r="F1346" s="160">
        <f t="shared" si="40"/>
        <v>3333333</v>
      </c>
      <c r="G1346" s="394">
        <f>G1345+Bank3[[#This Row],[Money in/ (Money out)]]</f>
        <v>0</v>
      </c>
      <c r="I1346" s="395">
        <f>IF(OR(C1346="150 Directors advances", C1346="120 accounts receivable", C1346="720.2 Automobile - Insurance", C1346="720.3 Automobile - License", C1346="870.4 Rent - Insurance", C1346="870.6 Rent - Property Tax", C1346="870.7 Rent - Homeoffice", C1346="870.9 Rent - Water"),
   0,
   IF(Dashboard!$F$5="Quick",
      IF(OR(C1346="190 Automobile",C1346="200 computer hardware",C1346="210 Computer software",C1346="220 Quickbooks software",C1346="230 Office equipment",C1346="240 Office furniture"),
         E1346-(E1346/(1+Dashboard!$F$4)),
         0
      ),
      IF(C1346="750 Business promotion",
         E1346-(E1346/(1+4.793/100)),
         E1346-(E1346/(1+Dashboard!$F$4))
      )
   )
)</f>
        <v>0</v>
      </c>
      <c r="J1346" s="40">
        <f>Bank3[[#This Row],[Money in/ (Money out)]]-Bank3[[#This Row],[GST/HST]]</f>
        <v>0</v>
      </c>
      <c r="L1346" s="37">
        <f t="shared" si="41"/>
        <v>0</v>
      </c>
    </row>
    <row r="1347" spans="4:12" x14ac:dyDescent="0.2">
      <c r="D1347" s="416">
        <f>_xlfn.XLOOKUP(C:C,Table1[for Import to Bank Register dropdown],Table1[for Pivot],0,0,1)</f>
        <v>0</v>
      </c>
      <c r="E1347" s="422"/>
      <c r="F1347" s="160">
        <f t="shared" si="40"/>
        <v>3333333</v>
      </c>
      <c r="G1347" s="394">
        <f>G1346+Bank3[[#This Row],[Money in/ (Money out)]]</f>
        <v>0</v>
      </c>
      <c r="I1347" s="395">
        <f>IF(OR(C1347="150 Directors advances", C1347="120 accounts receivable", C1347="720.2 Automobile - Insurance", C1347="720.3 Automobile - License", C1347="870.4 Rent - Insurance", C1347="870.6 Rent - Property Tax", C1347="870.7 Rent - Homeoffice", C1347="870.9 Rent - Water"),
   0,
   IF(Dashboard!$F$5="Quick",
      IF(OR(C1347="190 Automobile",C1347="200 computer hardware",C1347="210 Computer software",C1347="220 Quickbooks software",C1347="230 Office equipment",C1347="240 Office furniture"),
         E1347-(E1347/(1+Dashboard!$F$4)),
         0
      ),
      IF(C1347="750 Business promotion",
         E1347-(E1347/(1+4.793/100)),
         E1347-(E1347/(1+Dashboard!$F$4))
      )
   )
)</f>
        <v>0</v>
      </c>
      <c r="J1347" s="40">
        <f>Bank3[[#This Row],[Money in/ (Money out)]]-Bank3[[#This Row],[GST/HST]]</f>
        <v>0</v>
      </c>
      <c r="L1347" s="37">
        <f t="shared" si="41"/>
        <v>0</v>
      </c>
    </row>
    <row r="1348" spans="4:12" x14ac:dyDescent="0.2">
      <c r="D1348" s="416">
        <f>_xlfn.XLOOKUP(C:C,Table1[for Import to Bank Register dropdown],Table1[for Pivot],0,0,1)</f>
        <v>0</v>
      </c>
      <c r="E1348" s="422"/>
      <c r="F1348" s="160">
        <f t="shared" si="40"/>
        <v>3333333</v>
      </c>
      <c r="G1348" s="394">
        <f>G1347+Bank3[[#This Row],[Money in/ (Money out)]]</f>
        <v>0</v>
      </c>
      <c r="I1348" s="395">
        <f>IF(OR(C1348="150 Directors advances", C1348="120 accounts receivable", C1348="720.2 Automobile - Insurance", C1348="720.3 Automobile - License", C1348="870.4 Rent - Insurance", C1348="870.6 Rent - Property Tax", C1348="870.7 Rent - Homeoffice", C1348="870.9 Rent - Water"),
   0,
   IF(Dashboard!$F$5="Quick",
      IF(OR(C1348="190 Automobile",C1348="200 computer hardware",C1348="210 Computer software",C1348="220 Quickbooks software",C1348="230 Office equipment",C1348="240 Office furniture"),
         E1348-(E1348/(1+Dashboard!$F$4)),
         0
      ),
      IF(C1348="750 Business promotion",
         E1348-(E1348/(1+4.793/100)),
         E1348-(E1348/(1+Dashboard!$F$4))
      )
   )
)</f>
        <v>0</v>
      </c>
      <c r="J1348" s="40">
        <f>Bank3[[#This Row],[Money in/ (Money out)]]-Bank3[[#This Row],[GST/HST]]</f>
        <v>0</v>
      </c>
      <c r="L1348" s="37">
        <f t="shared" si="41"/>
        <v>0</v>
      </c>
    </row>
    <row r="1349" spans="4:12" x14ac:dyDescent="0.2">
      <c r="D1349" s="416">
        <f>_xlfn.XLOOKUP(C:C,Table1[for Import to Bank Register dropdown],Table1[for Pivot],0,0,1)</f>
        <v>0</v>
      </c>
      <c r="E1349" s="422"/>
      <c r="F1349" s="160">
        <f t="shared" si="40"/>
        <v>3333333</v>
      </c>
      <c r="G1349" s="394">
        <f>G1348+Bank3[[#This Row],[Money in/ (Money out)]]</f>
        <v>0</v>
      </c>
      <c r="I1349" s="395">
        <f>IF(OR(C1349="150 Directors advances", C1349="120 accounts receivable", C1349="720.2 Automobile - Insurance", C1349="720.3 Automobile - License", C1349="870.4 Rent - Insurance", C1349="870.6 Rent - Property Tax", C1349="870.7 Rent - Homeoffice", C1349="870.9 Rent - Water"),
   0,
   IF(Dashboard!$F$5="Quick",
      IF(OR(C1349="190 Automobile",C1349="200 computer hardware",C1349="210 Computer software",C1349="220 Quickbooks software",C1349="230 Office equipment",C1349="240 Office furniture"),
         E1349-(E1349/(1+Dashboard!$F$4)),
         0
      ),
      IF(C1349="750 Business promotion",
         E1349-(E1349/(1+4.793/100)),
         E1349-(E1349/(1+Dashboard!$F$4))
      )
   )
)</f>
        <v>0</v>
      </c>
      <c r="J1349" s="40">
        <f>Bank3[[#This Row],[Money in/ (Money out)]]-Bank3[[#This Row],[GST/HST]]</f>
        <v>0</v>
      </c>
      <c r="L1349" s="37">
        <f t="shared" si="41"/>
        <v>0</v>
      </c>
    </row>
    <row r="1350" spans="4:12" x14ac:dyDescent="0.2">
      <c r="D1350" s="416">
        <f>_xlfn.XLOOKUP(C:C,Table1[for Import to Bank Register dropdown],Table1[for Pivot],0,0,1)</f>
        <v>0</v>
      </c>
      <c r="E1350" s="422"/>
      <c r="F1350" s="160">
        <f t="shared" ref="F1350:F1413" si="42">$E$2</f>
        <v>3333333</v>
      </c>
      <c r="G1350" s="394">
        <f>G1349+Bank3[[#This Row],[Money in/ (Money out)]]</f>
        <v>0</v>
      </c>
      <c r="I1350" s="395">
        <f>IF(OR(C1350="150 Directors advances", C1350="120 accounts receivable", C1350="720.2 Automobile - Insurance", C1350="720.3 Automobile - License", C1350="870.4 Rent - Insurance", C1350="870.6 Rent - Property Tax", C1350="870.7 Rent - Homeoffice", C1350="870.9 Rent - Water"),
   0,
   IF(Dashboard!$F$5="Quick",
      IF(OR(C1350="190 Automobile",C1350="200 computer hardware",C1350="210 Computer software",C1350="220 Quickbooks software",C1350="230 Office equipment",C1350="240 Office furniture"),
         E1350-(E1350/(1+Dashboard!$F$4)),
         0
      ),
      IF(C1350="750 Business promotion",
         E1350-(E1350/(1+4.793/100)),
         E1350-(E1350/(1+Dashboard!$F$4))
      )
   )
)</f>
        <v>0</v>
      </c>
      <c r="J1350" s="40">
        <f>Bank3[[#This Row],[Money in/ (Money out)]]-Bank3[[#This Row],[GST/HST]]</f>
        <v>0</v>
      </c>
      <c r="L1350" s="37">
        <f t="shared" si="41"/>
        <v>0</v>
      </c>
    </row>
    <row r="1351" spans="4:12" x14ac:dyDescent="0.2">
      <c r="D1351" s="416">
        <f>_xlfn.XLOOKUP(C:C,Table1[for Import to Bank Register dropdown],Table1[for Pivot],0,0,1)</f>
        <v>0</v>
      </c>
      <c r="E1351" s="422"/>
      <c r="F1351" s="160">
        <f t="shared" si="42"/>
        <v>3333333</v>
      </c>
      <c r="G1351" s="394">
        <f>G1350+Bank3[[#This Row],[Money in/ (Money out)]]</f>
        <v>0</v>
      </c>
      <c r="I1351" s="395">
        <f>IF(OR(C1351="150 Directors advances", C1351="120 accounts receivable", C1351="720.2 Automobile - Insurance", C1351="720.3 Automobile - License", C1351="870.4 Rent - Insurance", C1351="870.6 Rent - Property Tax", C1351="870.7 Rent - Homeoffice", C1351="870.9 Rent - Water"),
   0,
   IF(Dashboard!$F$5="Quick",
      IF(OR(C1351="190 Automobile",C1351="200 computer hardware",C1351="210 Computer software",C1351="220 Quickbooks software",C1351="230 Office equipment",C1351="240 Office furniture"),
         E1351-(E1351/(1+Dashboard!$F$4)),
         0
      ),
      IF(C1351="750 Business promotion",
         E1351-(E1351/(1+4.793/100)),
         E1351-(E1351/(1+Dashboard!$F$4))
      )
   )
)</f>
        <v>0</v>
      </c>
      <c r="J1351" s="40">
        <f>Bank3[[#This Row],[Money in/ (Money out)]]-Bank3[[#This Row],[GST/HST]]</f>
        <v>0</v>
      </c>
      <c r="L1351" s="37">
        <f t="shared" ref="L1351:L1414" si="43">$L$3</f>
        <v>0</v>
      </c>
    </row>
    <row r="1352" spans="4:12" x14ac:dyDescent="0.2">
      <c r="D1352" s="416">
        <f>_xlfn.XLOOKUP(C:C,Table1[for Import to Bank Register dropdown],Table1[for Pivot],0,0,1)</f>
        <v>0</v>
      </c>
      <c r="E1352" s="422"/>
      <c r="F1352" s="160">
        <f t="shared" si="42"/>
        <v>3333333</v>
      </c>
      <c r="G1352" s="394">
        <f>G1351+Bank3[[#This Row],[Money in/ (Money out)]]</f>
        <v>0</v>
      </c>
      <c r="I1352" s="395">
        <f>IF(OR(C1352="150 Directors advances", C1352="120 accounts receivable", C1352="720.2 Automobile - Insurance", C1352="720.3 Automobile - License", C1352="870.4 Rent - Insurance", C1352="870.6 Rent - Property Tax", C1352="870.7 Rent - Homeoffice", C1352="870.9 Rent - Water"),
   0,
   IF(Dashboard!$F$5="Quick",
      IF(OR(C1352="190 Automobile",C1352="200 computer hardware",C1352="210 Computer software",C1352="220 Quickbooks software",C1352="230 Office equipment",C1352="240 Office furniture"),
         E1352-(E1352/(1+Dashboard!$F$4)),
         0
      ),
      IF(C1352="750 Business promotion",
         E1352-(E1352/(1+4.793/100)),
         E1352-(E1352/(1+Dashboard!$F$4))
      )
   )
)</f>
        <v>0</v>
      </c>
      <c r="J1352" s="40">
        <f>Bank3[[#This Row],[Money in/ (Money out)]]-Bank3[[#This Row],[GST/HST]]</f>
        <v>0</v>
      </c>
      <c r="L1352" s="37">
        <f t="shared" si="43"/>
        <v>0</v>
      </c>
    </row>
    <row r="1353" spans="4:12" x14ac:dyDescent="0.2">
      <c r="D1353" s="416">
        <f>_xlfn.XLOOKUP(C:C,Table1[for Import to Bank Register dropdown],Table1[for Pivot],0,0,1)</f>
        <v>0</v>
      </c>
      <c r="E1353" s="422"/>
      <c r="F1353" s="160">
        <f t="shared" si="42"/>
        <v>3333333</v>
      </c>
      <c r="G1353" s="394">
        <f>G1352+Bank3[[#This Row],[Money in/ (Money out)]]</f>
        <v>0</v>
      </c>
      <c r="I1353" s="395">
        <f>IF(OR(C1353="150 Directors advances", C1353="120 accounts receivable", C1353="720.2 Automobile - Insurance", C1353="720.3 Automobile - License", C1353="870.4 Rent - Insurance", C1353="870.6 Rent - Property Tax", C1353="870.7 Rent - Homeoffice", C1353="870.9 Rent - Water"),
   0,
   IF(Dashboard!$F$5="Quick",
      IF(OR(C1353="190 Automobile",C1353="200 computer hardware",C1353="210 Computer software",C1353="220 Quickbooks software",C1353="230 Office equipment",C1353="240 Office furniture"),
         E1353-(E1353/(1+Dashboard!$F$4)),
         0
      ),
      IF(C1353="750 Business promotion",
         E1353-(E1353/(1+4.793/100)),
         E1353-(E1353/(1+Dashboard!$F$4))
      )
   )
)</f>
        <v>0</v>
      </c>
      <c r="J1353" s="40">
        <f>Bank3[[#This Row],[Money in/ (Money out)]]-Bank3[[#This Row],[GST/HST]]</f>
        <v>0</v>
      </c>
      <c r="L1353" s="37">
        <f t="shared" si="43"/>
        <v>0</v>
      </c>
    </row>
    <row r="1354" spans="4:12" x14ac:dyDescent="0.2">
      <c r="D1354" s="416">
        <f>_xlfn.XLOOKUP(C:C,Table1[for Import to Bank Register dropdown],Table1[for Pivot],0,0,1)</f>
        <v>0</v>
      </c>
      <c r="E1354" s="422"/>
      <c r="F1354" s="160">
        <f t="shared" si="42"/>
        <v>3333333</v>
      </c>
      <c r="G1354" s="394">
        <f>G1353+Bank3[[#This Row],[Money in/ (Money out)]]</f>
        <v>0</v>
      </c>
      <c r="I1354" s="395">
        <f>IF(OR(C1354="150 Directors advances", C1354="120 accounts receivable", C1354="720.2 Automobile - Insurance", C1354="720.3 Automobile - License", C1354="870.4 Rent - Insurance", C1354="870.6 Rent - Property Tax", C1354="870.7 Rent - Homeoffice", C1354="870.9 Rent - Water"),
   0,
   IF(Dashboard!$F$5="Quick",
      IF(OR(C1354="190 Automobile",C1354="200 computer hardware",C1354="210 Computer software",C1354="220 Quickbooks software",C1354="230 Office equipment",C1354="240 Office furniture"),
         E1354-(E1354/(1+Dashboard!$F$4)),
         0
      ),
      IF(C1354="750 Business promotion",
         E1354-(E1354/(1+4.793/100)),
         E1354-(E1354/(1+Dashboard!$F$4))
      )
   )
)</f>
        <v>0</v>
      </c>
      <c r="J1354" s="40">
        <f>Bank3[[#This Row],[Money in/ (Money out)]]-Bank3[[#This Row],[GST/HST]]</f>
        <v>0</v>
      </c>
      <c r="L1354" s="37">
        <f t="shared" si="43"/>
        <v>0</v>
      </c>
    </row>
    <row r="1355" spans="4:12" x14ac:dyDescent="0.2">
      <c r="D1355" s="416">
        <f>_xlfn.XLOOKUP(C:C,Table1[for Import to Bank Register dropdown],Table1[for Pivot],0,0,1)</f>
        <v>0</v>
      </c>
      <c r="E1355" s="422"/>
      <c r="F1355" s="160">
        <f t="shared" si="42"/>
        <v>3333333</v>
      </c>
      <c r="G1355" s="394">
        <f>G1354+Bank3[[#This Row],[Money in/ (Money out)]]</f>
        <v>0</v>
      </c>
      <c r="I1355" s="395">
        <f>IF(OR(C1355="150 Directors advances", C1355="120 accounts receivable", C1355="720.2 Automobile - Insurance", C1355="720.3 Automobile - License", C1355="870.4 Rent - Insurance", C1355="870.6 Rent - Property Tax", C1355="870.7 Rent - Homeoffice", C1355="870.9 Rent - Water"),
   0,
   IF(Dashboard!$F$5="Quick",
      IF(OR(C1355="190 Automobile",C1355="200 computer hardware",C1355="210 Computer software",C1355="220 Quickbooks software",C1355="230 Office equipment",C1355="240 Office furniture"),
         E1355-(E1355/(1+Dashboard!$F$4)),
         0
      ),
      IF(C1355="750 Business promotion",
         E1355-(E1355/(1+4.793/100)),
         E1355-(E1355/(1+Dashboard!$F$4))
      )
   )
)</f>
        <v>0</v>
      </c>
      <c r="J1355" s="40">
        <f>Bank3[[#This Row],[Money in/ (Money out)]]-Bank3[[#This Row],[GST/HST]]</f>
        <v>0</v>
      </c>
      <c r="L1355" s="37">
        <f t="shared" si="43"/>
        <v>0</v>
      </c>
    </row>
    <row r="1356" spans="4:12" x14ac:dyDescent="0.2">
      <c r="D1356" s="416">
        <f>_xlfn.XLOOKUP(C:C,Table1[for Import to Bank Register dropdown],Table1[for Pivot],0,0,1)</f>
        <v>0</v>
      </c>
      <c r="E1356" s="422"/>
      <c r="F1356" s="160">
        <f t="shared" si="42"/>
        <v>3333333</v>
      </c>
      <c r="G1356" s="394">
        <f>G1355+Bank3[[#This Row],[Money in/ (Money out)]]</f>
        <v>0</v>
      </c>
      <c r="I1356" s="395">
        <f>IF(OR(C1356="150 Directors advances", C1356="120 accounts receivable", C1356="720.2 Automobile - Insurance", C1356="720.3 Automobile - License", C1356="870.4 Rent - Insurance", C1356="870.6 Rent - Property Tax", C1356="870.7 Rent - Homeoffice", C1356="870.9 Rent - Water"),
   0,
   IF(Dashboard!$F$5="Quick",
      IF(OR(C1356="190 Automobile",C1356="200 computer hardware",C1356="210 Computer software",C1356="220 Quickbooks software",C1356="230 Office equipment",C1356="240 Office furniture"),
         E1356-(E1356/(1+Dashboard!$F$4)),
         0
      ),
      IF(C1356="750 Business promotion",
         E1356-(E1356/(1+4.793/100)),
         E1356-(E1356/(1+Dashboard!$F$4))
      )
   )
)</f>
        <v>0</v>
      </c>
      <c r="J1356" s="40">
        <f>Bank3[[#This Row],[Money in/ (Money out)]]-Bank3[[#This Row],[GST/HST]]</f>
        <v>0</v>
      </c>
      <c r="L1356" s="37">
        <f t="shared" si="43"/>
        <v>0</v>
      </c>
    </row>
    <row r="1357" spans="4:12" x14ac:dyDescent="0.2">
      <c r="D1357" s="416">
        <f>_xlfn.XLOOKUP(C:C,Table1[for Import to Bank Register dropdown],Table1[for Pivot],0,0,1)</f>
        <v>0</v>
      </c>
      <c r="E1357" s="422"/>
      <c r="F1357" s="160">
        <f t="shared" si="42"/>
        <v>3333333</v>
      </c>
      <c r="G1357" s="394">
        <f>G1356+Bank3[[#This Row],[Money in/ (Money out)]]</f>
        <v>0</v>
      </c>
      <c r="I1357" s="395">
        <f>IF(OR(C1357="150 Directors advances", C1357="120 accounts receivable", C1357="720.2 Automobile - Insurance", C1357="720.3 Automobile - License", C1357="870.4 Rent - Insurance", C1357="870.6 Rent - Property Tax", C1357="870.7 Rent - Homeoffice", C1357="870.9 Rent - Water"),
   0,
   IF(Dashboard!$F$5="Quick",
      IF(OR(C1357="190 Automobile",C1357="200 computer hardware",C1357="210 Computer software",C1357="220 Quickbooks software",C1357="230 Office equipment",C1357="240 Office furniture"),
         E1357-(E1357/(1+Dashboard!$F$4)),
         0
      ),
      IF(C1357="750 Business promotion",
         E1357-(E1357/(1+4.793/100)),
         E1357-(E1357/(1+Dashboard!$F$4))
      )
   )
)</f>
        <v>0</v>
      </c>
      <c r="J1357" s="40">
        <f>Bank3[[#This Row],[Money in/ (Money out)]]-Bank3[[#This Row],[GST/HST]]</f>
        <v>0</v>
      </c>
      <c r="L1357" s="37">
        <f t="shared" si="43"/>
        <v>0</v>
      </c>
    </row>
    <row r="1358" spans="4:12" x14ac:dyDescent="0.2">
      <c r="D1358" s="416">
        <f>_xlfn.XLOOKUP(C:C,Table1[for Import to Bank Register dropdown],Table1[for Pivot],0,0,1)</f>
        <v>0</v>
      </c>
      <c r="E1358" s="422"/>
      <c r="F1358" s="160">
        <f t="shared" si="42"/>
        <v>3333333</v>
      </c>
      <c r="G1358" s="394">
        <f>G1357+Bank3[[#This Row],[Money in/ (Money out)]]</f>
        <v>0</v>
      </c>
      <c r="I1358" s="395">
        <f>IF(OR(C1358="150 Directors advances", C1358="120 accounts receivable", C1358="720.2 Automobile - Insurance", C1358="720.3 Automobile - License", C1358="870.4 Rent - Insurance", C1358="870.6 Rent - Property Tax", C1358="870.7 Rent - Homeoffice", C1358="870.9 Rent - Water"),
   0,
   IF(Dashboard!$F$5="Quick",
      IF(OR(C1358="190 Automobile",C1358="200 computer hardware",C1358="210 Computer software",C1358="220 Quickbooks software",C1358="230 Office equipment",C1358="240 Office furniture"),
         E1358-(E1358/(1+Dashboard!$F$4)),
         0
      ),
      IF(C1358="750 Business promotion",
         E1358-(E1358/(1+4.793/100)),
         E1358-(E1358/(1+Dashboard!$F$4))
      )
   )
)</f>
        <v>0</v>
      </c>
      <c r="J1358" s="40">
        <f>Bank3[[#This Row],[Money in/ (Money out)]]-Bank3[[#This Row],[GST/HST]]</f>
        <v>0</v>
      </c>
      <c r="L1358" s="37">
        <f t="shared" si="43"/>
        <v>0</v>
      </c>
    </row>
    <row r="1359" spans="4:12" x14ac:dyDescent="0.2">
      <c r="D1359" s="416">
        <f>_xlfn.XLOOKUP(C:C,Table1[for Import to Bank Register dropdown],Table1[for Pivot],0,0,1)</f>
        <v>0</v>
      </c>
      <c r="E1359" s="422"/>
      <c r="F1359" s="160">
        <f t="shared" si="42"/>
        <v>3333333</v>
      </c>
      <c r="G1359" s="394">
        <f>G1358+Bank3[[#This Row],[Money in/ (Money out)]]</f>
        <v>0</v>
      </c>
      <c r="I1359" s="395">
        <f>IF(OR(C1359="150 Directors advances", C1359="120 accounts receivable", C1359="720.2 Automobile - Insurance", C1359="720.3 Automobile - License", C1359="870.4 Rent - Insurance", C1359="870.6 Rent - Property Tax", C1359="870.7 Rent - Homeoffice", C1359="870.9 Rent - Water"),
   0,
   IF(Dashboard!$F$5="Quick",
      IF(OR(C1359="190 Automobile",C1359="200 computer hardware",C1359="210 Computer software",C1359="220 Quickbooks software",C1359="230 Office equipment",C1359="240 Office furniture"),
         E1359-(E1359/(1+Dashboard!$F$4)),
         0
      ),
      IF(C1359="750 Business promotion",
         E1359-(E1359/(1+4.793/100)),
         E1359-(E1359/(1+Dashboard!$F$4))
      )
   )
)</f>
        <v>0</v>
      </c>
      <c r="J1359" s="40">
        <f>Bank3[[#This Row],[Money in/ (Money out)]]-Bank3[[#This Row],[GST/HST]]</f>
        <v>0</v>
      </c>
      <c r="L1359" s="37">
        <f t="shared" si="43"/>
        <v>0</v>
      </c>
    </row>
    <row r="1360" spans="4:12" x14ac:dyDescent="0.2">
      <c r="D1360" s="416">
        <f>_xlfn.XLOOKUP(C:C,Table1[for Import to Bank Register dropdown],Table1[for Pivot],0,0,1)</f>
        <v>0</v>
      </c>
      <c r="E1360" s="422"/>
      <c r="F1360" s="160">
        <f t="shared" si="42"/>
        <v>3333333</v>
      </c>
      <c r="G1360" s="394">
        <f>G1359+Bank3[[#This Row],[Money in/ (Money out)]]</f>
        <v>0</v>
      </c>
      <c r="I1360" s="395">
        <f>IF(OR(C1360="150 Directors advances", C1360="120 accounts receivable", C1360="720.2 Automobile - Insurance", C1360="720.3 Automobile - License", C1360="870.4 Rent - Insurance", C1360="870.6 Rent - Property Tax", C1360="870.7 Rent - Homeoffice", C1360="870.9 Rent - Water"),
   0,
   IF(Dashboard!$F$5="Quick",
      IF(OR(C1360="190 Automobile",C1360="200 computer hardware",C1360="210 Computer software",C1360="220 Quickbooks software",C1360="230 Office equipment",C1360="240 Office furniture"),
         E1360-(E1360/(1+Dashboard!$F$4)),
         0
      ),
      IF(C1360="750 Business promotion",
         E1360-(E1360/(1+4.793/100)),
         E1360-(E1360/(1+Dashboard!$F$4))
      )
   )
)</f>
        <v>0</v>
      </c>
      <c r="J1360" s="40">
        <f>Bank3[[#This Row],[Money in/ (Money out)]]-Bank3[[#This Row],[GST/HST]]</f>
        <v>0</v>
      </c>
      <c r="L1360" s="37">
        <f t="shared" si="43"/>
        <v>0</v>
      </c>
    </row>
    <row r="1361" spans="4:12" x14ac:dyDescent="0.2">
      <c r="D1361" s="416">
        <f>_xlfn.XLOOKUP(C:C,Table1[for Import to Bank Register dropdown],Table1[for Pivot],0,0,1)</f>
        <v>0</v>
      </c>
      <c r="E1361" s="422"/>
      <c r="F1361" s="160">
        <f t="shared" si="42"/>
        <v>3333333</v>
      </c>
      <c r="G1361" s="394">
        <f>G1360+Bank3[[#This Row],[Money in/ (Money out)]]</f>
        <v>0</v>
      </c>
      <c r="I1361" s="395">
        <f>IF(OR(C1361="150 Directors advances", C1361="120 accounts receivable", C1361="720.2 Automobile - Insurance", C1361="720.3 Automobile - License", C1361="870.4 Rent - Insurance", C1361="870.6 Rent - Property Tax", C1361="870.7 Rent - Homeoffice", C1361="870.9 Rent - Water"),
   0,
   IF(Dashboard!$F$5="Quick",
      IF(OR(C1361="190 Automobile",C1361="200 computer hardware",C1361="210 Computer software",C1361="220 Quickbooks software",C1361="230 Office equipment",C1361="240 Office furniture"),
         E1361-(E1361/(1+Dashboard!$F$4)),
         0
      ),
      IF(C1361="750 Business promotion",
         E1361-(E1361/(1+4.793/100)),
         E1361-(E1361/(1+Dashboard!$F$4))
      )
   )
)</f>
        <v>0</v>
      </c>
      <c r="J1361" s="40">
        <f>Bank3[[#This Row],[Money in/ (Money out)]]-Bank3[[#This Row],[GST/HST]]</f>
        <v>0</v>
      </c>
      <c r="L1361" s="37">
        <f t="shared" si="43"/>
        <v>0</v>
      </c>
    </row>
    <row r="1362" spans="4:12" x14ac:dyDescent="0.2">
      <c r="D1362" s="416">
        <f>_xlfn.XLOOKUP(C:C,Table1[for Import to Bank Register dropdown],Table1[for Pivot],0,0,1)</f>
        <v>0</v>
      </c>
      <c r="E1362" s="422"/>
      <c r="F1362" s="160">
        <f t="shared" si="42"/>
        <v>3333333</v>
      </c>
      <c r="G1362" s="394">
        <f>G1361+Bank3[[#This Row],[Money in/ (Money out)]]</f>
        <v>0</v>
      </c>
      <c r="I1362" s="395">
        <f>IF(OR(C1362="150 Directors advances", C1362="120 accounts receivable", C1362="720.2 Automobile - Insurance", C1362="720.3 Automobile - License", C1362="870.4 Rent - Insurance", C1362="870.6 Rent - Property Tax", C1362="870.7 Rent - Homeoffice", C1362="870.9 Rent - Water"),
   0,
   IF(Dashboard!$F$5="Quick",
      IF(OR(C1362="190 Automobile",C1362="200 computer hardware",C1362="210 Computer software",C1362="220 Quickbooks software",C1362="230 Office equipment",C1362="240 Office furniture"),
         E1362-(E1362/(1+Dashboard!$F$4)),
         0
      ),
      IF(C1362="750 Business promotion",
         E1362-(E1362/(1+4.793/100)),
         E1362-(E1362/(1+Dashboard!$F$4))
      )
   )
)</f>
        <v>0</v>
      </c>
      <c r="J1362" s="40">
        <f>Bank3[[#This Row],[Money in/ (Money out)]]-Bank3[[#This Row],[GST/HST]]</f>
        <v>0</v>
      </c>
      <c r="L1362" s="37">
        <f t="shared" si="43"/>
        <v>0</v>
      </c>
    </row>
    <row r="1363" spans="4:12" x14ac:dyDescent="0.2">
      <c r="D1363" s="416">
        <f>_xlfn.XLOOKUP(C:C,Table1[for Import to Bank Register dropdown],Table1[for Pivot],0,0,1)</f>
        <v>0</v>
      </c>
      <c r="E1363" s="422"/>
      <c r="F1363" s="160">
        <f t="shared" si="42"/>
        <v>3333333</v>
      </c>
      <c r="G1363" s="394">
        <f>G1362+Bank3[[#This Row],[Money in/ (Money out)]]</f>
        <v>0</v>
      </c>
      <c r="I1363" s="395">
        <f>IF(OR(C1363="150 Directors advances", C1363="120 accounts receivable", C1363="720.2 Automobile - Insurance", C1363="720.3 Automobile - License", C1363="870.4 Rent - Insurance", C1363="870.6 Rent - Property Tax", C1363="870.7 Rent - Homeoffice", C1363="870.9 Rent - Water"),
   0,
   IF(Dashboard!$F$5="Quick",
      IF(OR(C1363="190 Automobile",C1363="200 computer hardware",C1363="210 Computer software",C1363="220 Quickbooks software",C1363="230 Office equipment",C1363="240 Office furniture"),
         E1363-(E1363/(1+Dashboard!$F$4)),
         0
      ),
      IF(C1363="750 Business promotion",
         E1363-(E1363/(1+4.793/100)),
         E1363-(E1363/(1+Dashboard!$F$4))
      )
   )
)</f>
        <v>0</v>
      </c>
      <c r="J1363" s="40">
        <f>Bank3[[#This Row],[Money in/ (Money out)]]-Bank3[[#This Row],[GST/HST]]</f>
        <v>0</v>
      </c>
      <c r="L1363" s="37">
        <f t="shared" si="43"/>
        <v>0</v>
      </c>
    </row>
    <row r="1364" spans="4:12" x14ac:dyDescent="0.2">
      <c r="D1364" s="416">
        <f>_xlfn.XLOOKUP(C:C,Table1[for Import to Bank Register dropdown],Table1[for Pivot],0,0,1)</f>
        <v>0</v>
      </c>
      <c r="E1364" s="422"/>
      <c r="F1364" s="160">
        <f t="shared" si="42"/>
        <v>3333333</v>
      </c>
      <c r="G1364" s="394">
        <f>G1363+Bank3[[#This Row],[Money in/ (Money out)]]</f>
        <v>0</v>
      </c>
      <c r="I1364" s="395">
        <f>IF(OR(C1364="150 Directors advances", C1364="120 accounts receivable", C1364="720.2 Automobile - Insurance", C1364="720.3 Automobile - License", C1364="870.4 Rent - Insurance", C1364="870.6 Rent - Property Tax", C1364="870.7 Rent - Homeoffice", C1364="870.9 Rent - Water"),
   0,
   IF(Dashboard!$F$5="Quick",
      IF(OR(C1364="190 Automobile",C1364="200 computer hardware",C1364="210 Computer software",C1364="220 Quickbooks software",C1364="230 Office equipment",C1364="240 Office furniture"),
         E1364-(E1364/(1+Dashboard!$F$4)),
         0
      ),
      IF(C1364="750 Business promotion",
         E1364-(E1364/(1+4.793/100)),
         E1364-(E1364/(1+Dashboard!$F$4))
      )
   )
)</f>
        <v>0</v>
      </c>
      <c r="J1364" s="40">
        <f>Bank3[[#This Row],[Money in/ (Money out)]]-Bank3[[#This Row],[GST/HST]]</f>
        <v>0</v>
      </c>
      <c r="L1364" s="37">
        <f t="shared" si="43"/>
        <v>0</v>
      </c>
    </row>
    <row r="1365" spans="4:12" x14ac:dyDescent="0.2">
      <c r="D1365" s="416">
        <f>_xlfn.XLOOKUP(C:C,Table1[for Import to Bank Register dropdown],Table1[for Pivot],0,0,1)</f>
        <v>0</v>
      </c>
      <c r="E1365" s="422"/>
      <c r="F1365" s="160">
        <f t="shared" si="42"/>
        <v>3333333</v>
      </c>
      <c r="G1365" s="394">
        <f>G1364+Bank3[[#This Row],[Money in/ (Money out)]]</f>
        <v>0</v>
      </c>
      <c r="I1365" s="395">
        <f>IF(OR(C1365="150 Directors advances", C1365="120 accounts receivable", C1365="720.2 Automobile - Insurance", C1365="720.3 Automobile - License", C1365="870.4 Rent - Insurance", C1365="870.6 Rent - Property Tax", C1365="870.7 Rent - Homeoffice", C1365="870.9 Rent - Water"),
   0,
   IF(Dashboard!$F$5="Quick",
      IF(OR(C1365="190 Automobile",C1365="200 computer hardware",C1365="210 Computer software",C1365="220 Quickbooks software",C1365="230 Office equipment",C1365="240 Office furniture"),
         E1365-(E1365/(1+Dashboard!$F$4)),
         0
      ),
      IF(C1365="750 Business promotion",
         E1365-(E1365/(1+4.793/100)),
         E1365-(E1365/(1+Dashboard!$F$4))
      )
   )
)</f>
        <v>0</v>
      </c>
      <c r="J1365" s="40">
        <f>Bank3[[#This Row],[Money in/ (Money out)]]-Bank3[[#This Row],[GST/HST]]</f>
        <v>0</v>
      </c>
      <c r="L1365" s="37">
        <f t="shared" si="43"/>
        <v>0</v>
      </c>
    </row>
    <row r="1366" spans="4:12" x14ac:dyDescent="0.2">
      <c r="D1366" s="416">
        <f>_xlfn.XLOOKUP(C:C,Table1[for Import to Bank Register dropdown],Table1[for Pivot],0,0,1)</f>
        <v>0</v>
      </c>
      <c r="E1366" s="422"/>
      <c r="F1366" s="160">
        <f t="shared" si="42"/>
        <v>3333333</v>
      </c>
      <c r="G1366" s="394">
        <f>G1365+Bank3[[#This Row],[Money in/ (Money out)]]</f>
        <v>0</v>
      </c>
      <c r="I1366" s="395">
        <f>IF(OR(C1366="150 Directors advances", C1366="120 accounts receivable", C1366="720.2 Automobile - Insurance", C1366="720.3 Automobile - License", C1366="870.4 Rent - Insurance", C1366="870.6 Rent - Property Tax", C1366="870.7 Rent - Homeoffice", C1366="870.9 Rent - Water"),
   0,
   IF(Dashboard!$F$5="Quick",
      IF(OR(C1366="190 Automobile",C1366="200 computer hardware",C1366="210 Computer software",C1366="220 Quickbooks software",C1366="230 Office equipment",C1366="240 Office furniture"),
         E1366-(E1366/(1+Dashboard!$F$4)),
         0
      ),
      IF(C1366="750 Business promotion",
         E1366-(E1366/(1+4.793/100)),
         E1366-(E1366/(1+Dashboard!$F$4))
      )
   )
)</f>
        <v>0</v>
      </c>
      <c r="J1366" s="40">
        <f>Bank3[[#This Row],[Money in/ (Money out)]]-Bank3[[#This Row],[GST/HST]]</f>
        <v>0</v>
      </c>
      <c r="L1366" s="37">
        <f t="shared" si="43"/>
        <v>0</v>
      </c>
    </row>
    <row r="1367" spans="4:12" x14ac:dyDescent="0.2">
      <c r="D1367" s="416">
        <f>_xlfn.XLOOKUP(C:C,Table1[for Import to Bank Register dropdown],Table1[for Pivot],0,0,1)</f>
        <v>0</v>
      </c>
      <c r="E1367" s="422"/>
      <c r="F1367" s="160">
        <f t="shared" si="42"/>
        <v>3333333</v>
      </c>
      <c r="G1367" s="394">
        <f>G1366+Bank3[[#This Row],[Money in/ (Money out)]]</f>
        <v>0</v>
      </c>
      <c r="I1367" s="395">
        <f>IF(OR(C1367="150 Directors advances", C1367="120 accounts receivable", C1367="720.2 Automobile - Insurance", C1367="720.3 Automobile - License", C1367="870.4 Rent - Insurance", C1367="870.6 Rent - Property Tax", C1367="870.7 Rent - Homeoffice", C1367="870.9 Rent - Water"),
   0,
   IF(Dashboard!$F$5="Quick",
      IF(OR(C1367="190 Automobile",C1367="200 computer hardware",C1367="210 Computer software",C1367="220 Quickbooks software",C1367="230 Office equipment",C1367="240 Office furniture"),
         E1367-(E1367/(1+Dashboard!$F$4)),
         0
      ),
      IF(C1367="750 Business promotion",
         E1367-(E1367/(1+4.793/100)),
         E1367-(E1367/(1+Dashboard!$F$4))
      )
   )
)</f>
        <v>0</v>
      </c>
      <c r="J1367" s="40">
        <f>Bank3[[#This Row],[Money in/ (Money out)]]-Bank3[[#This Row],[GST/HST]]</f>
        <v>0</v>
      </c>
      <c r="L1367" s="37">
        <f t="shared" si="43"/>
        <v>0</v>
      </c>
    </row>
    <row r="1368" spans="4:12" x14ac:dyDescent="0.2">
      <c r="D1368" s="416">
        <f>_xlfn.XLOOKUP(C:C,Table1[for Import to Bank Register dropdown],Table1[for Pivot],0,0,1)</f>
        <v>0</v>
      </c>
      <c r="E1368" s="422"/>
      <c r="F1368" s="160">
        <f t="shared" si="42"/>
        <v>3333333</v>
      </c>
      <c r="G1368" s="394">
        <f>G1367+Bank3[[#This Row],[Money in/ (Money out)]]</f>
        <v>0</v>
      </c>
      <c r="I1368" s="395">
        <f>IF(OR(C1368="150 Directors advances", C1368="120 accounts receivable", C1368="720.2 Automobile - Insurance", C1368="720.3 Automobile - License", C1368="870.4 Rent - Insurance", C1368="870.6 Rent - Property Tax", C1368="870.7 Rent - Homeoffice", C1368="870.9 Rent - Water"),
   0,
   IF(Dashboard!$F$5="Quick",
      IF(OR(C1368="190 Automobile",C1368="200 computer hardware",C1368="210 Computer software",C1368="220 Quickbooks software",C1368="230 Office equipment",C1368="240 Office furniture"),
         E1368-(E1368/(1+Dashboard!$F$4)),
         0
      ),
      IF(C1368="750 Business promotion",
         E1368-(E1368/(1+4.793/100)),
         E1368-(E1368/(1+Dashboard!$F$4))
      )
   )
)</f>
        <v>0</v>
      </c>
      <c r="J1368" s="40">
        <f>Bank3[[#This Row],[Money in/ (Money out)]]-Bank3[[#This Row],[GST/HST]]</f>
        <v>0</v>
      </c>
      <c r="L1368" s="37">
        <f t="shared" si="43"/>
        <v>0</v>
      </c>
    </row>
    <row r="1369" spans="4:12" x14ac:dyDescent="0.2">
      <c r="D1369" s="416">
        <f>_xlfn.XLOOKUP(C:C,Table1[for Import to Bank Register dropdown],Table1[for Pivot],0,0,1)</f>
        <v>0</v>
      </c>
      <c r="E1369" s="422"/>
      <c r="F1369" s="160">
        <f t="shared" si="42"/>
        <v>3333333</v>
      </c>
      <c r="G1369" s="394">
        <f>G1368+Bank3[[#This Row],[Money in/ (Money out)]]</f>
        <v>0</v>
      </c>
      <c r="I1369" s="395">
        <f>IF(OR(C1369="150 Directors advances", C1369="120 accounts receivable", C1369="720.2 Automobile - Insurance", C1369="720.3 Automobile - License", C1369="870.4 Rent - Insurance", C1369="870.6 Rent - Property Tax", C1369="870.7 Rent - Homeoffice", C1369="870.9 Rent - Water"),
   0,
   IF(Dashboard!$F$5="Quick",
      IF(OR(C1369="190 Automobile",C1369="200 computer hardware",C1369="210 Computer software",C1369="220 Quickbooks software",C1369="230 Office equipment",C1369="240 Office furniture"),
         E1369-(E1369/(1+Dashboard!$F$4)),
         0
      ),
      IF(C1369="750 Business promotion",
         E1369-(E1369/(1+4.793/100)),
         E1369-(E1369/(1+Dashboard!$F$4))
      )
   )
)</f>
        <v>0</v>
      </c>
      <c r="J1369" s="40">
        <f>Bank3[[#This Row],[Money in/ (Money out)]]-Bank3[[#This Row],[GST/HST]]</f>
        <v>0</v>
      </c>
      <c r="L1369" s="37">
        <f t="shared" si="43"/>
        <v>0</v>
      </c>
    </row>
    <row r="1370" spans="4:12" x14ac:dyDescent="0.2">
      <c r="D1370" s="416">
        <f>_xlfn.XLOOKUP(C:C,Table1[for Import to Bank Register dropdown],Table1[for Pivot],0,0,1)</f>
        <v>0</v>
      </c>
      <c r="E1370" s="422"/>
      <c r="F1370" s="160">
        <f t="shared" si="42"/>
        <v>3333333</v>
      </c>
      <c r="G1370" s="394">
        <f>G1369+Bank3[[#This Row],[Money in/ (Money out)]]</f>
        <v>0</v>
      </c>
      <c r="I1370" s="395">
        <f>IF(OR(C1370="150 Directors advances", C1370="120 accounts receivable", C1370="720.2 Automobile - Insurance", C1370="720.3 Automobile - License", C1370="870.4 Rent - Insurance", C1370="870.6 Rent - Property Tax", C1370="870.7 Rent - Homeoffice", C1370="870.9 Rent - Water"),
   0,
   IF(Dashboard!$F$5="Quick",
      IF(OR(C1370="190 Automobile",C1370="200 computer hardware",C1370="210 Computer software",C1370="220 Quickbooks software",C1370="230 Office equipment",C1370="240 Office furniture"),
         E1370-(E1370/(1+Dashboard!$F$4)),
         0
      ),
      IF(C1370="750 Business promotion",
         E1370-(E1370/(1+4.793/100)),
         E1370-(E1370/(1+Dashboard!$F$4))
      )
   )
)</f>
        <v>0</v>
      </c>
      <c r="J1370" s="40">
        <f>Bank3[[#This Row],[Money in/ (Money out)]]-Bank3[[#This Row],[GST/HST]]</f>
        <v>0</v>
      </c>
      <c r="L1370" s="37">
        <f t="shared" si="43"/>
        <v>0</v>
      </c>
    </row>
    <row r="1371" spans="4:12" x14ac:dyDescent="0.2">
      <c r="D1371" s="416">
        <f>_xlfn.XLOOKUP(C:C,Table1[for Import to Bank Register dropdown],Table1[for Pivot],0,0,1)</f>
        <v>0</v>
      </c>
      <c r="E1371" s="422"/>
      <c r="F1371" s="160">
        <f t="shared" si="42"/>
        <v>3333333</v>
      </c>
      <c r="G1371" s="394">
        <f>G1370+Bank3[[#This Row],[Money in/ (Money out)]]</f>
        <v>0</v>
      </c>
      <c r="I1371" s="395">
        <f>IF(OR(C1371="150 Directors advances", C1371="120 accounts receivable", C1371="720.2 Automobile - Insurance", C1371="720.3 Automobile - License", C1371="870.4 Rent - Insurance", C1371="870.6 Rent - Property Tax", C1371="870.7 Rent - Homeoffice", C1371="870.9 Rent - Water"),
   0,
   IF(Dashboard!$F$5="Quick",
      IF(OR(C1371="190 Automobile",C1371="200 computer hardware",C1371="210 Computer software",C1371="220 Quickbooks software",C1371="230 Office equipment",C1371="240 Office furniture"),
         E1371-(E1371/(1+Dashboard!$F$4)),
         0
      ),
      IF(C1371="750 Business promotion",
         E1371-(E1371/(1+4.793/100)),
         E1371-(E1371/(1+Dashboard!$F$4))
      )
   )
)</f>
        <v>0</v>
      </c>
      <c r="J1371" s="40">
        <f>Bank3[[#This Row],[Money in/ (Money out)]]-Bank3[[#This Row],[GST/HST]]</f>
        <v>0</v>
      </c>
      <c r="L1371" s="37">
        <f t="shared" si="43"/>
        <v>0</v>
      </c>
    </row>
    <row r="1372" spans="4:12" x14ac:dyDescent="0.2">
      <c r="D1372" s="416">
        <f>_xlfn.XLOOKUP(C:C,Table1[for Import to Bank Register dropdown],Table1[for Pivot],0,0,1)</f>
        <v>0</v>
      </c>
      <c r="E1372" s="422"/>
      <c r="F1372" s="160">
        <f t="shared" si="42"/>
        <v>3333333</v>
      </c>
      <c r="G1372" s="394">
        <f>G1371+Bank3[[#This Row],[Money in/ (Money out)]]</f>
        <v>0</v>
      </c>
      <c r="I1372" s="395">
        <f>IF(OR(C1372="150 Directors advances", C1372="120 accounts receivable", C1372="720.2 Automobile - Insurance", C1372="720.3 Automobile - License", C1372="870.4 Rent - Insurance", C1372="870.6 Rent - Property Tax", C1372="870.7 Rent - Homeoffice", C1372="870.9 Rent - Water"),
   0,
   IF(Dashboard!$F$5="Quick",
      IF(OR(C1372="190 Automobile",C1372="200 computer hardware",C1372="210 Computer software",C1372="220 Quickbooks software",C1372="230 Office equipment",C1372="240 Office furniture"),
         E1372-(E1372/(1+Dashboard!$F$4)),
         0
      ),
      IF(C1372="750 Business promotion",
         E1372-(E1372/(1+4.793/100)),
         E1372-(E1372/(1+Dashboard!$F$4))
      )
   )
)</f>
        <v>0</v>
      </c>
      <c r="J1372" s="40">
        <f>Bank3[[#This Row],[Money in/ (Money out)]]-Bank3[[#This Row],[GST/HST]]</f>
        <v>0</v>
      </c>
      <c r="L1372" s="37">
        <f t="shared" si="43"/>
        <v>0</v>
      </c>
    </row>
    <row r="1373" spans="4:12" x14ac:dyDescent="0.2">
      <c r="D1373" s="416">
        <f>_xlfn.XLOOKUP(C:C,Table1[for Import to Bank Register dropdown],Table1[for Pivot],0,0,1)</f>
        <v>0</v>
      </c>
      <c r="E1373" s="422"/>
      <c r="F1373" s="160">
        <f t="shared" si="42"/>
        <v>3333333</v>
      </c>
      <c r="G1373" s="394">
        <f>G1372+Bank3[[#This Row],[Money in/ (Money out)]]</f>
        <v>0</v>
      </c>
      <c r="I1373" s="395">
        <f>IF(OR(C1373="150 Directors advances", C1373="120 accounts receivable", C1373="720.2 Automobile - Insurance", C1373="720.3 Automobile - License", C1373="870.4 Rent - Insurance", C1373="870.6 Rent - Property Tax", C1373="870.7 Rent - Homeoffice", C1373="870.9 Rent - Water"),
   0,
   IF(Dashboard!$F$5="Quick",
      IF(OR(C1373="190 Automobile",C1373="200 computer hardware",C1373="210 Computer software",C1373="220 Quickbooks software",C1373="230 Office equipment",C1373="240 Office furniture"),
         E1373-(E1373/(1+Dashboard!$F$4)),
         0
      ),
      IF(C1373="750 Business promotion",
         E1373-(E1373/(1+4.793/100)),
         E1373-(E1373/(1+Dashboard!$F$4))
      )
   )
)</f>
        <v>0</v>
      </c>
      <c r="J1373" s="40">
        <f>Bank3[[#This Row],[Money in/ (Money out)]]-Bank3[[#This Row],[GST/HST]]</f>
        <v>0</v>
      </c>
      <c r="L1373" s="37">
        <f t="shared" si="43"/>
        <v>0</v>
      </c>
    </row>
    <row r="1374" spans="4:12" x14ac:dyDescent="0.2">
      <c r="D1374" s="416">
        <f>_xlfn.XLOOKUP(C:C,Table1[for Import to Bank Register dropdown],Table1[for Pivot],0,0,1)</f>
        <v>0</v>
      </c>
      <c r="E1374" s="422"/>
      <c r="F1374" s="160">
        <f t="shared" si="42"/>
        <v>3333333</v>
      </c>
      <c r="G1374" s="394">
        <f>G1373+Bank3[[#This Row],[Money in/ (Money out)]]</f>
        <v>0</v>
      </c>
      <c r="I1374" s="395">
        <f>IF(OR(C1374="150 Directors advances", C1374="120 accounts receivable", C1374="720.2 Automobile - Insurance", C1374="720.3 Automobile - License", C1374="870.4 Rent - Insurance", C1374="870.6 Rent - Property Tax", C1374="870.7 Rent - Homeoffice", C1374="870.9 Rent - Water"),
   0,
   IF(Dashboard!$F$5="Quick",
      IF(OR(C1374="190 Automobile",C1374="200 computer hardware",C1374="210 Computer software",C1374="220 Quickbooks software",C1374="230 Office equipment",C1374="240 Office furniture"),
         E1374-(E1374/(1+Dashboard!$F$4)),
         0
      ),
      IF(C1374="750 Business promotion",
         E1374-(E1374/(1+4.793/100)),
         E1374-(E1374/(1+Dashboard!$F$4))
      )
   )
)</f>
        <v>0</v>
      </c>
      <c r="J1374" s="40">
        <f>Bank3[[#This Row],[Money in/ (Money out)]]-Bank3[[#This Row],[GST/HST]]</f>
        <v>0</v>
      </c>
      <c r="L1374" s="37">
        <f t="shared" si="43"/>
        <v>0</v>
      </c>
    </row>
    <row r="1375" spans="4:12" x14ac:dyDescent="0.2">
      <c r="D1375" s="416">
        <f>_xlfn.XLOOKUP(C:C,Table1[for Import to Bank Register dropdown],Table1[for Pivot],0,0,1)</f>
        <v>0</v>
      </c>
      <c r="E1375" s="422"/>
      <c r="F1375" s="160">
        <f t="shared" si="42"/>
        <v>3333333</v>
      </c>
      <c r="G1375" s="394">
        <f>G1374+Bank3[[#This Row],[Money in/ (Money out)]]</f>
        <v>0</v>
      </c>
      <c r="I1375" s="395">
        <f>IF(OR(C1375="150 Directors advances", C1375="120 accounts receivable", C1375="720.2 Automobile - Insurance", C1375="720.3 Automobile - License", C1375="870.4 Rent - Insurance", C1375="870.6 Rent - Property Tax", C1375="870.7 Rent - Homeoffice", C1375="870.9 Rent - Water"),
   0,
   IF(Dashboard!$F$5="Quick",
      IF(OR(C1375="190 Automobile",C1375="200 computer hardware",C1375="210 Computer software",C1375="220 Quickbooks software",C1375="230 Office equipment",C1375="240 Office furniture"),
         E1375-(E1375/(1+Dashboard!$F$4)),
         0
      ),
      IF(C1375="750 Business promotion",
         E1375-(E1375/(1+4.793/100)),
         E1375-(E1375/(1+Dashboard!$F$4))
      )
   )
)</f>
        <v>0</v>
      </c>
      <c r="J1375" s="40">
        <f>Bank3[[#This Row],[Money in/ (Money out)]]-Bank3[[#This Row],[GST/HST]]</f>
        <v>0</v>
      </c>
      <c r="L1375" s="37">
        <f t="shared" si="43"/>
        <v>0</v>
      </c>
    </row>
    <row r="1376" spans="4:12" x14ac:dyDescent="0.2">
      <c r="D1376" s="416">
        <f>_xlfn.XLOOKUP(C:C,Table1[for Import to Bank Register dropdown],Table1[for Pivot],0,0,1)</f>
        <v>0</v>
      </c>
      <c r="E1376" s="422"/>
      <c r="F1376" s="160">
        <f t="shared" si="42"/>
        <v>3333333</v>
      </c>
      <c r="G1376" s="394">
        <f>G1375+Bank3[[#This Row],[Money in/ (Money out)]]</f>
        <v>0</v>
      </c>
      <c r="I1376" s="395">
        <f>IF(OR(C1376="150 Directors advances", C1376="120 accounts receivable", C1376="720.2 Automobile - Insurance", C1376="720.3 Automobile - License", C1376="870.4 Rent - Insurance", C1376="870.6 Rent - Property Tax", C1376="870.7 Rent - Homeoffice", C1376="870.9 Rent - Water"),
   0,
   IF(Dashboard!$F$5="Quick",
      IF(OR(C1376="190 Automobile",C1376="200 computer hardware",C1376="210 Computer software",C1376="220 Quickbooks software",C1376="230 Office equipment",C1376="240 Office furniture"),
         E1376-(E1376/(1+Dashboard!$F$4)),
         0
      ),
      IF(C1376="750 Business promotion",
         E1376-(E1376/(1+4.793/100)),
         E1376-(E1376/(1+Dashboard!$F$4))
      )
   )
)</f>
        <v>0</v>
      </c>
      <c r="J1376" s="40">
        <f>Bank3[[#This Row],[Money in/ (Money out)]]-Bank3[[#This Row],[GST/HST]]</f>
        <v>0</v>
      </c>
      <c r="L1376" s="37">
        <f t="shared" si="43"/>
        <v>0</v>
      </c>
    </row>
    <row r="1377" spans="4:12" x14ac:dyDescent="0.2">
      <c r="D1377" s="416">
        <f>_xlfn.XLOOKUP(C:C,Table1[for Import to Bank Register dropdown],Table1[for Pivot],0,0,1)</f>
        <v>0</v>
      </c>
      <c r="E1377" s="422"/>
      <c r="F1377" s="160">
        <f t="shared" si="42"/>
        <v>3333333</v>
      </c>
      <c r="G1377" s="394">
        <f>G1376+Bank3[[#This Row],[Money in/ (Money out)]]</f>
        <v>0</v>
      </c>
      <c r="I1377" s="395">
        <f>IF(OR(C1377="150 Directors advances", C1377="120 accounts receivable", C1377="720.2 Automobile - Insurance", C1377="720.3 Automobile - License", C1377="870.4 Rent - Insurance", C1377="870.6 Rent - Property Tax", C1377="870.7 Rent - Homeoffice", C1377="870.9 Rent - Water"),
   0,
   IF(Dashboard!$F$5="Quick",
      IF(OR(C1377="190 Automobile",C1377="200 computer hardware",C1377="210 Computer software",C1377="220 Quickbooks software",C1377="230 Office equipment",C1377="240 Office furniture"),
         E1377-(E1377/(1+Dashboard!$F$4)),
         0
      ),
      IF(C1377="750 Business promotion",
         E1377-(E1377/(1+4.793/100)),
         E1377-(E1377/(1+Dashboard!$F$4))
      )
   )
)</f>
        <v>0</v>
      </c>
      <c r="J1377" s="40">
        <f>Bank3[[#This Row],[Money in/ (Money out)]]-Bank3[[#This Row],[GST/HST]]</f>
        <v>0</v>
      </c>
      <c r="L1377" s="37">
        <f t="shared" si="43"/>
        <v>0</v>
      </c>
    </row>
    <row r="1378" spans="4:12" x14ac:dyDescent="0.2">
      <c r="D1378" s="416">
        <f>_xlfn.XLOOKUP(C:C,Table1[for Import to Bank Register dropdown],Table1[for Pivot],0,0,1)</f>
        <v>0</v>
      </c>
      <c r="E1378" s="422"/>
      <c r="F1378" s="160">
        <f t="shared" si="42"/>
        <v>3333333</v>
      </c>
      <c r="G1378" s="394">
        <f>G1377+Bank3[[#This Row],[Money in/ (Money out)]]</f>
        <v>0</v>
      </c>
      <c r="I1378" s="395">
        <f>IF(OR(C1378="150 Directors advances", C1378="120 accounts receivable", C1378="720.2 Automobile - Insurance", C1378="720.3 Automobile - License", C1378="870.4 Rent - Insurance", C1378="870.6 Rent - Property Tax", C1378="870.7 Rent - Homeoffice", C1378="870.9 Rent - Water"),
   0,
   IF(Dashboard!$F$5="Quick",
      IF(OR(C1378="190 Automobile",C1378="200 computer hardware",C1378="210 Computer software",C1378="220 Quickbooks software",C1378="230 Office equipment",C1378="240 Office furniture"),
         E1378-(E1378/(1+Dashboard!$F$4)),
         0
      ),
      IF(C1378="750 Business promotion",
         E1378-(E1378/(1+4.793/100)),
         E1378-(E1378/(1+Dashboard!$F$4))
      )
   )
)</f>
        <v>0</v>
      </c>
      <c r="J1378" s="40">
        <f>Bank3[[#This Row],[Money in/ (Money out)]]-Bank3[[#This Row],[GST/HST]]</f>
        <v>0</v>
      </c>
      <c r="L1378" s="37">
        <f t="shared" si="43"/>
        <v>0</v>
      </c>
    </row>
    <row r="1379" spans="4:12" x14ac:dyDescent="0.2">
      <c r="D1379" s="416">
        <f>_xlfn.XLOOKUP(C:C,Table1[for Import to Bank Register dropdown],Table1[for Pivot],0,0,1)</f>
        <v>0</v>
      </c>
      <c r="E1379" s="422"/>
      <c r="F1379" s="160">
        <f t="shared" si="42"/>
        <v>3333333</v>
      </c>
      <c r="G1379" s="394">
        <f>G1378+Bank3[[#This Row],[Money in/ (Money out)]]</f>
        <v>0</v>
      </c>
      <c r="I1379" s="395">
        <f>IF(OR(C1379="150 Directors advances", C1379="120 accounts receivable", C1379="720.2 Automobile - Insurance", C1379="720.3 Automobile - License", C1379="870.4 Rent - Insurance", C1379="870.6 Rent - Property Tax", C1379="870.7 Rent - Homeoffice", C1379="870.9 Rent - Water"),
   0,
   IF(Dashboard!$F$5="Quick",
      IF(OR(C1379="190 Automobile",C1379="200 computer hardware",C1379="210 Computer software",C1379="220 Quickbooks software",C1379="230 Office equipment",C1379="240 Office furniture"),
         E1379-(E1379/(1+Dashboard!$F$4)),
         0
      ),
      IF(C1379="750 Business promotion",
         E1379-(E1379/(1+4.793/100)),
         E1379-(E1379/(1+Dashboard!$F$4))
      )
   )
)</f>
        <v>0</v>
      </c>
      <c r="J1379" s="40">
        <f>Bank3[[#This Row],[Money in/ (Money out)]]-Bank3[[#This Row],[GST/HST]]</f>
        <v>0</v>
      </c>
      <c r="L1379" s="37">
        <f t="shared" si="43"/>
        <v>0</v>
      </c>
    </row>
    <row r="1380" spans="4:12" x14ac:dyDescent="0.2">
      <c r="D1380" s="416">
        <f>_xlfn.XLOOKUP(C:C,Table1[for Import to Bank Register dropdown],Table1[for Pivot],0,0,1)</f>
        <v>0</v>
      </c>
      <c r="E1380" s="422"/>
      <c r="F1380" s="160">
        <f t="shared" si="42"/>
        <v>3333333</v>
      </c>
      <c r="G1380" s="394">
        <f>G1379+Bank3[[#This Row],[Money in/ (Money out)]]</f>
        <v>0</v>
      </c>
      <c r="I1380" s="395">
        <f>IF(OR(C1380="150 Directors advances", C1380="120 accounts receivable", C1380="720.2 Automobile - Insurance", C1380="720.3 Automobile - License", C1380="870.4 Rent - Insurance", C1380="870.6 Rent - Property Tax", C1380="870.7 Rent - Homeoffice", C1380="870.9 Rent - Water"),
   0,
   IF(Dashboard!$F$5="Quick",
      IF(OR(C1380="190 Automobile",C1380="200 computer hardware",C1380="210 Computer software",C1380="220 Quickbooks software",C1380="230 Office equipment",C1380="240 Office furniture"),
         E1380-(E1380/(1+Dashboard!$F$4)),
         0
      ),
      IF(C1380="750 Business promotion",
         E1380-(E1380/(1+4.793/100)),
         E1380-(E1380/(1+Dashboard!$F$4))
      )
   )
)</f>
        <v>0</v>
      </c>
      <c r="J1380" s="40">
        <f>Bank3[[#This Row],[Money in/ (Money out)]]-Bank3[[#This Row],[GST/HST]]</f>
        <v>0</v>
      </c>
      <c r="L1380" s="37">
        <f t="shared" si="43"/>
        <v>0</v>
      </c>
    </row>
    <row r="1381" spans="4:12" x14ac:dyDescent="0.2">
      <c r="D1381" s="416">
        <f>_xlfn.XLOOKUP(C:C,Table1[for Import to Bank Register dropdown],Table1[for Pivot],0,0,1)</f>
        <v>0</v>
      </c>
      <c r="E1381" s="422"/>
      <c r="F1381" s="160">
        <f t="shared" si="42"/>
        <v>3333333</v>
      </c>
      <c r="G1381" s="394">
        <f>G1380+Bank3[[#This Row],[Money in/ (Money out)]]</f>
        <v>0</v>
      </c>
      <c r="I1381" s="395">
        <f>IF(OR(C1381="150 Directors advances", C1381="120 accounts receivable", C1381="720.2 Automobile - Insurance", C1381="720.3 Automobile - License", C1381="870.4 Rent - Insurance", C1381="870.6 Rent - Property Tax", C1381="870.7 Rent - Homeoffice", C1381="870.9 Rent - Water"),
   0,
   IF(Dashboard!$F$5="Quick",
      IF(OR(C1381="190 Automobile",C1381="200 computer hardware",C1381="210 Computer software",C1381="220 Quickbooks software",C1381="230 Office equipment",C1381="240 Office furniture"),
         E1381-(E1381/(1+Dashboard!$F$4)),
         0
      ),
      IF(C1381="750 Business promotion",
         E1381-(E1381/(1+4.793/100)),
         E1381-(E1381/(1+Dashboard!$F$4))
      )
   )
)</f>
        <v>0</v>
      </c>
      <c r="J1381" s="40">
        <f>Bank3[[#This Row],[Money in/ (Money out)]]-Bank3[[#This Row],[GST/HST]]</f>
        <v>0</v>
      </c>
      <c r="L1381" s="37">
        <f t="shared" si="43"/>
        <v>0</v>
      </c>
    </row>
    <row r="1382" spans="4:12" x14ac:dyDescent="0.2">
      <c r="D1382" s="416">
        <f>_xlfn.XLOOKUP(C:C,Table1[for Import to Bank Register dropdown],Table1[for Pivot],0,0,1)</f>
        <v>0</v>
      </c>
      <c r="E1382" s="422"/>
      <c r="F1382" s="160">
        <f t="shared" si="42"/>
        <v>3333333</v>
      </c>
      <c r="G1382" s="394">
        <f>G1381+Bank3[[#This Row],[Money in/ (Money out)]]</f>
        <v>0</v>
      </c>
      <c r="I1382" s="395">
        <f>IF(OR(C1382="150 Directors advances", C1382="120 accounts receivable", C1382="720.2 Automobile - Insurance", C1382="720.3 Automobile - License", C1382="870.4 Rent - Insurance", C1382="870.6 Rent - Property Tax", C1382="870.7 Rent - Homeoffice", C1382="870.9 Rent - Water"),
   0,
   IF(Dashboard!$F$5="Quick",
      IF(OR(C1382="190 Automobile",C1382="200 computer hardware",C1382="210 Computer software",C1382="220 Quickbooks software",C1382="230 Office equipment",C1382="240 Office furniture"),
         E1382-(E1382/(1+Dashboard!$F$4)),
         0
      ),
      IF(C1382="750 Business promotion",
         E1382-(E1382/(1+4.793/100)),
         E1382-(E1382/(1+Dashboard!$F$4))
      )
   )
)</f>
        <v>0</v>
      </c>
      <c r="J1382" s="40">
        <f>Bank3[[#This Row],[Money in/ (Money out)]]-Bank3[[#This Row],[GST/HST]]</f>
        <v>0</v>
      </c>
      <c r="L1382" s="37">
        <f t="shared" si="43"/>
        <v>0</v>
      </c>
    </row>
    <row r="1383" spans="4:12" x14ac:dyDescent="0.2">
      <c r="D1383" s="416">
        <f>_xlfn.XLOOKUP(C:C,Table1[for Import to Bank Register dropdown],Table1[for Pivot],0,0,1)</f>
        <v>0</v>
      </c>
      <c r="E1383" s="422"/>
      <c r="F1383" s="160">
        <f t="shared" si="42"/>
        <v>3333333</v>
      </c>
      <c r="G1383" s="394">
        <f>G1382+Bank3[[#This Row],[Money in/ (Money out)]]</f>
        <v>0</v>
      </c>
      <c r="I1383" s="395">
        <f>IF(OR(C1383="150 Directors advances", C1383="120 accounts receivable", C1383="720.2 Automobile - Insurance", C1383="720.3 Automobile - License", C1383="870.4 Rent - Insurance", C1383="870.6 Rent - Property Tax", C1383="870.7 Rent - Homeoffice", C1383="870.9 Rent - Water"),
   0,
   IF(Dashboard!$F$5="Quick",
      IF(OR(C1383="190 Automobile",C1383="200 computer hardware",C1383="210 Computer software",C1383="220 Quickbooks software",C1383="230 Office equipment",C1383="240 Office furniture"),
         E1383-(E1383/(1+Dashboard!$F$4)),
         0
      ),
      IF(C1383="750 Business promotion",
         E1383-(E1383/(1+4.793/100)),
         E1383-(E1383/(1+Dashboard!$F$4))
      )
   )
)</f>
        <v>0</v>
      </c>
      <c r="J1383" s="40">
        <f>Bank3[[#This Row],[Money in/ (Money out)]]-Bank3[[#This Row],[GST/HST]]</f>
        <v>0</v>
      </c>
      <c r="L1383" s="37">
        <f t="shared" si="43"/>
        <v>0</v>
      </c>
    </row>
    <row r="1384" spans="4:12" x14ac:dyDescent="0.2">
      <c r="D1384" s="416">
        <f>_xlfn.XLOOKUP(C:C,Table1[for Import to Bank Register dropdown],Table1[for Pivot],0,0,1)</f>
        <v>0</v>
      </c>
      <c r="E1384" s="422"/>
      <c r="F1384" s="160">
        <f t="shared" si="42"/>
        <v>3333333</v>
      </c>
      <c r="G1384" s="394">
        <f>G1383+Bank3[[#This Row],[Money in/ (Money out)]]</f>
        <v>0</v>
      </c>
      <c r="I1384" s="395">
        <f>IF(OR(C1384="150 Directors advances", C1384="120 accounts receivable", C1384="720.2 Automobile - Insurance", C1384="720.3 Automobile - License", C1384="870.4 Rent - Insurance", C1384="870.6 Rent - Property Tax", C1384="870.7 Rent - Homeoffice", C1384="870.9 Rent - Water"),
   0,
   IF(Dashboard!$F$5="Quick",
      IF(OR(C1384="190 Automobile",C1384="200 computer hardware",C1384="210 Computer software",C1384="220 Quickbooks software",C1384="230 Office equipment",C1384="240 Office furniture"),
         E1384-(E1384/(1+Dashboard!$F$4)),
         0
      ),
      IF(C1384="750 Business promotion",
         E1384-(E1384/(1+4.793/100)),
         E1384-(E1384/(1+Dashboard!$F$4))
      )
   )
)</f>
        <v>0</v>
      </c>
      <c r="J1384" s="40">
        <f>Bank3[[#This Row],[Money in/ (Money out)]]-Bank3[[#This Row],[GST/HST]]</f>
        <v>0</v>
      </c>
      <c r="L1384" s="37">
        <f t="shared" si="43"/>
        <v>0</v>
      </c>
    </row>
    <row r="1385" spans="4:12" x14ac:dyDescent="0.2">
      <c r="D1385" s="416">
        <f>_xlfn.XLOOKUP(C:C,Table1[for Import to Bank Register dropdown],Table1[for Pivot],0,0,1)</f>
        <v>0</v>
      </c>
      <c r="E1385" s="422"/>
      <c r="F1385" s="160">
        <f t="shared" si="42"/>
        <v>3333333</v>
      </c>
      <c r="G1385" s="394">
        <f>G1384+Bank3[[#This Row],[Money in/ (Money out)]]</f>
        <v>0</v>
      </c>
      <c r="I1385" s="395">
        <f>IF(OR(C1385="150 Directors advances", C1385="120 accounts receivable", C1385="720.2 Automobile - Insurance", C1385="720.3 Automobile - License", C1385="870.4 Rent - Insurance", C1385="870.6 Rent - Property Tax", C1385="870.7 Rent - Homeoffice", C1385="870.9 Rent - Water"),
   0,
   IF(Dashboard!$F$5="Quick",
      IF(OR(C1385="190 Automobile",C1385="200 computer hardware",C1385="210 Computer software",C1385="220 Quickbooks software",C1385="230 Office equipment",C1385="240 Office furniture"),
         E1385-(E1385/(1+Dashboard!$F$4)),
         0
      ),
      IF(C1385="750 Business promotion",
         E1385-(E1385/(1+4.793/100)),
         E1385-(E1385/(1+Dashboard!$F$4))
      )
   )
)</f>
        <v>0</v>
      </c>
      <c r="J1385" s="40">
        <f>Bank3[[#This Row],[Money in/ (Money out)]]-Bank3[[#This Row],[GST/HST]]</f>
        <v>0</v>
      </c>
      <c r="L1385" s="37">
        <f t="shared" si="43"/>
        <v>0</v>
      </c>
    </row>
    <row r="1386" spans="4:12" x14ac:dyDescent="0.2">
      <c r="D1386" s="416">
        <f>_xlfn.XLOOKUP(C:C,Table1[for Import to Bank Register dropdown],Table1[for Pivot],0,0,1)</f>
        <v>0</v>
      </c>
      <c r="E1386" s="422"/>
      <c r="F1386" s="160">
        <f t="shared" si="42"/>
        <v>3333333</v>
      </c>
      <c r="G1386" s="394">
        <f>G1385+Bank3[[#This Row],[Money in/ (Money out)]]</f>
        <v>0</v>
      </c>
      <c r="I1386" s="395">
        <f>IF(OR(C1386="150 Directors advances", C1386="120 accounts receivable", C1386="720.2 Automobile - Insurance", C1386="720.3 Automobile - License", C1386="870.4 Rent - Insurance", C1386="870.6 Rent - Property Tax", C1386="870.7 Rent - Homeoffice", C1386="870.9 Rent - Water"),
   0,
   IF(Dashboard!$F$5="Quick",
      IF(OR(C1386="190 Automobile",C1386="200 computer hardware",C1386="210 Computer software",C1386="220 Quickbooks software",C1386="230 Office equipment",C1386="240 Office furniture"),
         E1386-(E1386/(1+Dashboard!$F$4)),
         0
      ),
      IF(C1386="750 Business promotion",
         E1386-(E1386/(1+4.793/100)),
         E1386-(E1386/(1+Dashboard!$F$4))
      )
   )
)</f>
        <v>0</v>
      </c>
      <c r="J1386" s="40">
        <f>Bank3[[#This Row],[Money in/ (Money out)]]-Bank3[[#This Row],[GST/HST]]</f>
        <v>0</v>
      </c>
      <c r="L1386" s="37">
        <f t="shared" si="43"/>
        <v>0</v>
      </c>
    </row>
    <row r="1387" spans="4:12" x14ac:dyDescent="0.2">
      <c r="D1387" s="416">
        <f>_xlfn.XLOOKUP(C:C,Table1[for Import to Bank Register dropdown],Table1[for Pivot],0,0,1)</f>
        <v>0</v>
      </c>
      <c r="E1387" s="422"/>
      <c r="F1387" s="160">
        <f t="shared" si="42"/>
        <v>3333333</v>
      </c>
      <c r="G1387" s="394">
        <f>G1386+Bank3[[#This Row],[Money in/ (Money out)]]</f>
        <v>0</v>
      </c>
      <c r="I1387" s="395">
        <f>IF(OR(C1387="150 Directors advances", C1387="120 accounts receivable", C1387="720.2 Automobile - Insurance", C1387="720.3 Automobile - License", C1387="870.4 Rent - Insurance", C1387="870.6 Rent - Property Tax", C1387="870.7 Rent - Homeoffice", C1387="870.9 Rent - Water"),
   0,
   IF(Dashboard!$F$5="Quick",
      IF(OR(C1387="190 Automobile",C1387="200 computer hardware",C1387="210 Computer software",C1387="220 Quickbooks software",C1387="230 Office equipment",C1387="240 Office furniture"),
         E1387-(E1387/(1+Dashboard!$F$4)),
         0
      ),
      IF(C1387="750 Business promotion",
         E1387-(E1387/(1+4.793/100)),
         E1387-(E1387/(1+Dashboard!$F$4))
      )
   )
)</f>
        <v>0</v>
      </c>
      <c r="J1387" s="40">
        <f>Bank3[[#This Row],[Money in/ (Money out)]]-Bank3[[#This Row],[GST/HST]]</f>
        <v>0</v>
      </c>
      <c r="L1387" s="37">
        <f t="shared" si="43"/>
        <v>0</v>
      </c>
    </row>
    <row r="1388" spans="4:12" x14ac:dyDescent="0.2">
      <c r="D1388" s="416">
        <f>_xlfn.XLOOKUP(C:C,Table1[for Import to Bank Register dropdown],Table1[for Pivot],0,0,1)</f>
        <v>0</v>
      </c>
      <c r="E1388" s="422"/>
      <c r="F1388" s="160">
        <f t="shared" si="42"/>
        <v>3333333</v>
      </c>
      <c r="G1388" s="394">
        <f>G1387+Bank3[[#This Row],[Money in/ (Money out)]]</f>
        <v>0</v>
      </c>
      <c r="I1388" s="395">
        <f>IF(OR(C1388="150 Directors advances", C1388="120 accounts receivable", C1388="720.2 Automobile - Insurance", C1388="720.3 Automobile - License", C1388="870.4 Rent - Insurance", C1388="870.6 Rent - Property Tax", C1388="870.7 Rent - Homeoffice", C1388="870.9 Rent - Water"),
   0,
   IF(Dashboard!$F$5="Quick",
      IF(OR(C1388="190 Automobile",C1388="200 computer hardware",C1388="210 Computer software",C1388="220 Quickbooks software",C1388="230 Office equipment",C1388="240 Office furniture"),
         E1388-(E1388/(1+Dashboard!$F$4)),
         0
      ),
      IF(C1388="750 Business promotion",
         E1388-(E1388/(1+4.793/100)),
         E1388-(E1388/(1+Dashboard!$F$4))
      )
   )
)</f>
        <v>0</v>
      </c>
      <c r="J1388" s="40">
        <f>Bank3[[#This Row],[Money in/ (Money out)]]-Bank3[[#This Row],[GST/HST]]</f>
        <v>0</v>
      </c>
      <c r="L1388" s="37">
        <f t="shared" si="43"/>
        <v>0</v>
      </c>
    </row>
    <row r="1389" spans="4:12" x14ac:dyDescent="0.2">
      <c r="D1389" s="416">
        <f>_xlfn.XLOOKUP(C:C,Table1[for Import to Bank Register dropdown],Table1[for Pivot],0,0,1)</f>
        <v>0</v>
      </c>
      <c r="E1389" s="422"/>
      <c r="F1389" s="160">
        <f t="shared" si="42"/>
        <v>3333333</v>
      </c>
      <c r="G1389" s="394">
        <f>G1388+Bank3[[#This Row],[Money in/ (Money out)]]</f>
        <v>0</v>
      </c>
      <c r="I1389" s="395">
        <f>IF(OR(C1389="150 Directors advances", C1389="120 accounts receivable", C1389="720.2 Automobile - Insurance", C1389="720.3 Automobile - License", C1389="870.4 Rent - Insurance", C1389="870.6 Rent - Property Tax", C1389="870.7 Rent - Homeoffice", C1389="870.9 Rent - Water"),
   0,
   IF(Dashboard!$F$5="Quick",
      IF(OR(C1389="190 Automobile",C1389="200 computer hardware",C1389="210 Computer software",C1389="220 Quickbooks software",C1389="230 Office equipment",C1389="240 Office furniture"),
         E1389-(E1389/(1+Dashboard!$F$4)),
         0
      ),
      IF(C1389="750 Business promotion",
         E1389-(E1389/(1+4.793/100)),
         E1389-(E1389/(1+Dashboard!$F$4))
      )
   )
)</f>
        <v>0</v>
      </c>
      <c r="J1389" s="40">
        <f>Bank3[[#This Row],[Money in/ (Money out)]]-Bank3[[#This Row],[GST/HST]]</f>
        <v>0</v>
      </c>
      <c r="L1389" s="37">
        <f t="shared" si="43"/>
        <v>0</v>
      </c>
    </row>
    <row r="1390" spans="4:12" x14ac:dyDescent="0.2">
      <c r="D1390" s="416">
        <f>_xlfn.XLOOKUP(C:C,Table1[for Import to Bank Register dropdown],Table1[for Pivot],0,0,1)</f>
        <v>0</v>
      </c>
      <c r="E1390" s="422"/>
      <c r="F1390" s="160">
        <f t="shared" si="42"/>
        <v>3333333</v>
      </c>
      <c r="G1390" s="394">
        <f>G1389+Bank3[[#This Row],[Money in/ (Money out)]]</f>
        <v>0</v>
      </c>
      <c r="I1390" s="395">
        <f>IF(OR(C1390="150 Directors advances", C1390="120 accounts receivable", C1390="720.2 Automobile - Insurance", C1390="720.3 Automobile - License", C1390="870.4 Rent - Insurance", C1390="870.6 Rent - Property Tax", C1390="870.7 Rent - Homeoffice", C1390="870.9 Rent - Water"),
   0,
   IF(Dashboard!$F$5="Quick",
      IF(OR(C1390="190 Automobile",C1390="200 computer hardware",C1390="210 Computer software",C1390="220 Quickbooks software",C1390="230 Office equipment",C1390="240 Office furniture"),
         E1390-(E1390/(1+Dashboard!$F$4)),
         0
      ),
      IF(C1390="750 Business promotion",
         E1390-(E1390/(1+4.793/100)),
         E1390-(E1390/(1+Dashboard!$F$4))
      )
   )
)</f>
        <v>0</v>
      </c>
      <c r="J1390" s="40">
        <f>Bank3[[#This Row],[Money in/ (Money out)]]-Bank3[[#This Row],[GST/HST]]</f>
        <v>0</v>
      </c>
      <c r="L1390" s="37">
        <f t="shared" si="43"/>
        <v>0</v>
      </c>
    </row>
    <row r="1391" spans="4:12" x14ac:dyDescent="0.2">
      <c r="D1391" s="416">
        <f>_xlfn.XLOOKUP(C:C,Table1[for Import to Bank Register dropdown],Table1[for Pivot],0,0,1)</f>
        <v>0</v>
      </c>
      <c r="E1391" s="422"/>
      <c r="F1391" s="160">
        <f t="shared" si="42"/>
        <v>3333333</v>
      </c>
      <c r="G1391" s="394">
        <f>G1390+Bank3[[#This Row],[Money in/ (Money out)]]</f>
        <v>0</v>
      </c>
      <c r="I1391" s="395">
        <f>IF(OR(C1391="150 Directors advances", C1391="120 accounts receivable", C1391="720.2 Automobile - Insurance", C1391="720.3 Automobile - License", C1391="870.4 Rent - Insurance", C1391="870.6 Rent - Property Tax", C1391="870.7 Rent - Homeoffice", C1391="870.9 Rent - Water"),
   0,
   IF(Dashboard!$F$5="Quick",
      IF(OR(C1391="190 Automobile",C1391="200 computer hardware",C1391="210 Computer software",C1391="220 Quickbooks software",C1391="230 Office equipment",C1391="240 Office furniture"),
         E1391-(E1391/(1+Dashboard!$F$4)),
         0
      ),
      IF(C1391="750 Business promotion",
         E1391-(E1391/(1+4.793/100)),
         E1391-(E1391/(1+Dashboard!$F$4))
      )
   )
)</f>
        <v>0</v>
      </c>
      <c r="J1391" s="40">
        <f>Bank3[[#This Row],[Money in/ (Money out)]]-Bank3[[#This Row],[GST/HST]]</f>
        <v>0</v>
      </c>
      <c r="L1391" s="37">
        <f t="shared" si="43"/>
        <v>0</v>
      </c>
    </row>
    <row r="1392" spans="4:12" x14ac:dyDescent="0.2">
      <c r="D1392" s="416">
        <f>_xlfn.XLOOKUP(C:C,Table1[for Import to Bank Register dropdown],Table1[for Pivot],0,0,1)</f>
        <v>0</v>
      </c>
      <c r="E1392" s="422"/>
      <c r="F1392" s="160">
        <f t="shared" si="42"/>
        <v>3333333</v>
      </c>
      <c r="G1392" s="394">
        <f>G1391+Bank3[[#This Row],[Money in/ (Money out)]]</f>
        <v>0</v>
      </c>
      <c r="I1392" s="395">
        <f>IF(OR(C1392="150 Directors advances", C1392="120 accounts receivable", C1392="720.2 Automobile - Insurance", C1392="720.3 Automobile - License", C1392="870.4 Rent - Insurance", C1392="870.6 Rent - Property Tax", C1392="870.7 Rent - Homeoffice", C1392="870.9 Rent - Water"),
   0,
   IF(Dashboard!$F$5="Quick",
      IF(OR(C1392="190 Automobile",C1392="200 computer hardware",C1392="210 Computer software",C1392="220 Quickbooks software",C1392="230 Office equipment",C1392="240 Office furniture"),
         E1392-(E1392/(1+Dashboard!$F$4)),
         0
      ),
      IF(C1392="750 Business promotion",
         E1392-(E1392/(1+4.793/100)),
         E1392-(E1392/(1+Dashboard!$F$4))
      )
   )
)</f>
        <v>0</v>
      </c>
      <c r="J1392" s="40">
        <f>Bank3[[#This Row],[Money in/ (Money out)]]-Bank3[[#This Row],[GST/HST]]</f>
        <v>0</v>
      </c>
      <c r="L1392" s="37">
        <f t="shared" si="43"/>
        <v>0</v>
      </c>
    </row>
    <row r="1393" spans="4:12" x14ac:dyDescent="0.2">
      <c r="D1393" s="416">
        <f>_xlfn.XLOOKUP(C:C,Table1[for Import to Bank Register dropdown],Table1[for Pivot],0,0,1)</f>
        <v>0</v>
      </c>
      <c r="E1393" s="422"/>
      <c r="F1393" s="160">
        <f t="shared" si="42"/>
        <v>3333333</v>
      </c>
      <c r="G1393" s="394">
        <f>G1392+Bank3[[#This Row],[Money in/ (Money out)]]</f>
        <v>0</v>
      </c>
      <c r="I1393" s="395">
        <f>IF(OR(C1393="150 Directors advances", C1393="120 accounts receivable", C1393="720.2 Automobile - Insurance", C1393="720.3 Automobile - License", C1393="870.4 Rent - Insurance", C1393="870.6 Rent - Property Tax", C1393="870.7 Rent - Homeoffice", C1393="870.9 Rent - Water"),
   0,
   IF(Dashboard!$F$5="Quick",
      IF(OR(C1393="190 Automobile",C1393="200 computer hardware",C1393="210 Computer software",C1393="220 Quickbooks software",C1393="230 Office equipment",C1393="240 Office furniture"),
         E1393-(E1393/(1+Dashboard!$F$4)),
         0
      ),
      IF(C1393="750 Business promotion",
         E1393-(E1393/(1+4.793/100)),
         E1393-(E1393/(1+Dashboard!$F$4))
      )
   )
)</f>
        <v>0</v>
      </c>
      <c r="J1393" s="40">
        <f>Bank3[[#This Row],[Money in/ (Money out)]]-Bank3[[#This Row],[GST/HST]]</f>
        <v>0</v>
      </c>
      <c r="L1393" s="37">
        <f t="shared" si="43"/>
        <v>0</v>
      </c>
    </row>
    <row r="1394" spans="4:12" x14ac:dyDescent="0.2">
      <c r="D1394" s="416">
        <f>_xlfn.XLOOKUP(C:C,Table1[for Import to Bank Register dropdown],Table1[for Pivot],0,0,1)</f>
        <v>0</v>
      </c>
      <c r="E1394" s="422"/>
      <c r="F1394" s="160">
        <f t="shared" si="42"/>
        <v>3333333</v>
      </c>
      <c r="G1394" s="394">
        <f>G1393+Bank3[[#This Row],[Money in/ (Money out)]]</f>
        <v>0</v>
      </c>
      <c r="I1394" s="395">
        <f>IF(OR(C1394="150 Directors advances", C1394="120 accounts receivable", C1394="720.2 Automobile - Insurance", C1394="720.3 Automobile - License", C1394="870.4 Rent - Insurance", C1394="870.6 Rent - Property Tax", C1394="870.7 Rent - Homeoffice", C1394="870.9 Rent - Water"),
   0,
   IF(Dashboard!$F$5="Quick",
      IF(OR(C1394="190 Automobile",C1394="200 computer hardware",C1394="210 Computer software",C1394="220 Quickbooks software",C1394="230 Office equipment",C1394="240 Office furniture"),
         E1394-(E1394/(1+Dashboard!$F$4)),
         0
      ),
      IF(C1394="750 Business promotion",
         E1394-(E1394/(1+4.793/100)),
         E1394-(E1394/(1+Dashboard!$F$4))
      )
   )
)</f>
        <v>0</v>
      </c>
      <c r="J1394" s="40">
        <f>Bank3[[#This Row],[Money in/ (Money out)]]-Bank3[[#This Row],[GST/HST]]</f>
        <v>0</v>
      </c>
      <c r="L1394" s="37">
        <f t="shared" si="43"/>
        <v>0</v>
      </c>
    </row>
    <row r="1395" spans="4:12" x14ac:dyDescent="0.2">
      <c r="D1395" s="416">
        <f>_xlfn.XLOOKUP(C:C,Table1[for Import to Bank Register dropdown],Table1[for Pivot],0,0,1)</f>
        <v>0</v>
      </c>
      <c r="E1395" s="422"/>
      <c r="F1395" s="160">
        <f t="shared" si="42"/>
        <v>3333333</v>
      </c>
      <c r="G1395" s="394">
        <f>G1394+Bank3[[#This Row],[Money in/ (Money out)]]</f>
        <v>0</v>
      </c>
      <c r="I1395" s="395">
        <f>IF(OR(C1395="150 Directors advances", C1395="120 accounts receivable", C1395="720.2 Automobile - Insurance", C1395="720.3 Automobile - License", C1395="870.4 Rent - Insurance", C1395="870.6 Rent - Property Tax", C1395="870.7 Rent - Homeoffice", C1395="870.9 Rent - Water"),
   0,
   IF(Dashboard!$F$5="Quick",
      IF(OR(C1395="190 Automobile",C1395="200 computer hardware",C1395="210 Computer software",C1395="220 Quickbooks software",C1395="230 Office equipment",C1395="240 Office furniture"),
         E1395-(E1395/(1+Dashboard!$F$4)),
         0
      ),
      IF(C1395="750 Business promotion",
         E1395-(E1395/(1+4.793/100)),
         E1395-(E1395/(1+Dashboard!$F$4))
      )
   )
)</f>
        <v>0</v>
      </c>
      <c r="J1395" s="40">
        <f>Bank3[[#This Row],[Money in/ (Money out)]]-Bank3[[#This Row],[GST/HST]]</f>
        <v>0</v>
      </c>
      <c r="L1395" s="37">
        <f t="shared" si="43"/>
        <v>0</v>
      </c>
    </row>
    <row r="1396" spans="4:12" x14ac:dyDescent="0.2">
      <c r="D1396" s="416">
        <f>_xlfn.XLOOKUP(C:C,Table1[for Import to Bank Register dropdown],Table1[for Pivot],0,0,1)</f>
        <v>0</v>
      </c>
      <c r="E1396" s="422"/>
      <c r="F1396" s="160">
        <f t="shared" si="42"/>
        <v>3333333</v>
      </c>
      <c r="G1396" s="394">
        <f>G1395+Bank3[[#This Row],[Money in/ (Money out)]]</f>
        <v>0</v>
      </c>
      <c r="I1396" s="395">
        <f>IF(OR(C1396="150 Directors advances", C1396="120 accounts receivable", C1396="720.2 Automobile - Insurance", C1396="720.3 Automobile - License", C1396="870.4 Rent - Insurance", C1396="870.6 Rent - Property Tax", C1396="870.7 Rent - Homeoffice", C1396="870.9 Rent - Water"),
   0,
   IF(Dashboard!$F$5="Quick",
      IF(OR(C1396="190 Automobile",C1396="200 computer hardware",C1396="210 Computer software",C1396="220 Quickbooks software",C1396="230 Office equipment",C1396="240 Office furniture"),
         E1396-(E1396/(1+Dashboard!$F$4)),
         0
      ),
      IF(C1396="750 Business promotion",
         E1396-(E1396/(1+4.793/100)),
         E1396-(E1396/(1+Dashboard!$F$4))
      )
   )
)</f>
        <v>0</v>
      </c>
      <c r="J1396" s="40">
        <f>Bank3[[#This Row],[Money in/ (Money out)]]-Bank3[[#This Row],[GST/HST]]</f>
        <v>0</v>
      </c>
      <c r="L1396" s="37">
        <f t="shared" si="43"/>
        <v>0</v>
      </c>
    </row>
    <row r="1397" spans="4:12" x14ac:dyDescent="0.2">
      <c r="D1397" s="416">
        <f>_xlfn.XLOOKUP(C:C,Table1[for Import to Bank Register dropdown],Table1[for Pivot],0,0,1)</f>
        <v>0</v>
      </c>
      <c r="E1397" s="422"/>
      <c r="F1397" s="160">
        <f t="shared" si="42"/>
        <v>3333333</v>
      </c>
      <c r="G1397" s="394">
        <f>G1396+Bank3[[#This Row],[Money in/ (Money out)]]</f>
        <v>0</v>
      </c>
      <c r="I1397" s="395">
        <f>IF(OR(C1397="150 Directors advances", C1397="120 accounts receivable", C1397="720.2 Automobile - Insurance", C1397="720.3 Automobile - License", C1397="870.4 Rent - Insurance", C1397="870.6 Rent - Property Tax", C1397="870.7 Rent - Homeoffice", C1397="870.9 Rent - Water"),
   0,
   IF(Dashboard!$F$5="Quick",
      IF(OR(C1397="190 Automobile",C1397="200 computer hardware",C1397="210 Computer software",C1397="220 Quickbooks software",C1397="230 Office equipment",C1397="240 Office furniture"),
         E1397-(E1397/(1+Dashboard!$F$4)),
         0
      ),
      IF(C1397="750 Business promotion",
         E1397-(E1397/(1+4.793/100)),
         E1397-(E1397/(1+Dashboard!$F$4))
      )
   )
)</f>
        <v>0</v>
      </c>
      <c r="J1397" s="40">
        <f>Bank3[[#This Row],[Money in/ (Money out)]]-Bank3[[#This Row],[GST/HST]]</f>
        <v>0</v>
      </c>
      <c r="L1397" s="37">
        <f t="shared" si="43"/>
        <v>0</v>
      </c>
    </row>
    <row r="1398" spans="4:12" x14ac:dyDescent="0.2">
      <c r="D1398" s="416">
        <f>_xlfn.XLOOKUP(C:C,Table1[for Import to Bank Register dropdown],Table1[for Pivot],0,0,1)</f>
        <v>0</v>
      </c>
      <c r="E1398" s="422"/>
      <c r="F1398" s="160">
        <f t="shared" si="42"/>
        <v>3333333</v>
      </c>
      <c r="G1398" s="394">
        <f>G1397+Bank3[[#This Row],[Money in/ (Money out)]]</f>
        <v>0</v>
      </c>
      <c r="I1398" s="395">
        <f>IF(OR(C1398="150 Directors advances", C1398="120 accounts receivable", C1398="720.2 Automobile - Insurance", C1398="720.3 Automobile - License", C1398="870.4 Rent - Insurance", C1398="870.6 Rent - Property Tax", C1398="870.7 Rent - Homeoffice", C1398="870.9 Rent - Water"),
   0,
   IF(Dashboard!$F$5="Quick",
      IF(OR(C1398="190 Automobile",C1398="200 computer hardware",C1398="210 Computer software",C1398="220 Quickbooks software",C1398="230 Office equipment",C1398="240 Office furniture"),
         E1398-(E1398/(1+Dashboard!$F$4)),
         0
      ),
      IF(C1398="750 Business promotion",
         E1398-(E1398/(1+4.793/100)),
         E1398-(E1398/(1+Dashboard!$F$4))
      )
   )
)</f>
        <v>0</v>
      </c>
      <c r="J1398" s="40">
        <f>Bank3[[#This Row],[Money in/ (Money out)]]-Bank3[[#This Row],[GST/HST]]</f>
        <v>0</v>
      </c>
      <c r="L1398" s="37">
        <f t="shared" si="43"/>
        <v>0</v>
      </c>
    </row>
    <row r="1399" spans="4:12" x14ac:dyDescent="0.2">
      <c r="D1399" s="416">
        <f>_xlfn.XLOOKUP(C:C,Table1[for Import to Bank Register dropdown],Table1[for Pivot],0,0,1)</f>
        <v>0</v>
      </c>
      <c r="E1399" s="422"/>
      <c r="F1399" s="160">
        <f t="shared" si="42"/>
        <v>3333333</v>
      </c>
      <c r="G1399" s="394">
        <f>G1398+Bank3[[#This Row],[Money in/ (Money out)]]</f>
        <v>0</v>
      </c>
      <c r="I1399" s="395">
        <f>IF(OR(C1399="150 Directors advances", C1399="120 accounts receivable", C1399="720.2 Automobile - Insurance", C1399="720.3 Automobile - License", C1399="870.4 Rent - Insurance", C1399="870.6 Rent - Property Tax", C1399="870.7 Rent - Homeoffice", C1399="870.9 Rent - Water"),
   0,
   IF(Dashboard!$F$5="Quick",
      IF(OR(C1399="190 Automobile",C1399="200 computer hardware",C1399="210 Computer software",C1399="220 Quickbooks software",C1399="230 Office equipment",C1399="240 Office furniture"),
         E1399-(E1399/(1+Dashboard!$F$4)),
         0
      ),
      IF(C1399="750 Business promotion",
         E1399-(E1399/(1+4.793/100)),
         E1399-(E1399/(1+Dashboard!$F$4))
      )
   )
)</f>
        <v>0</v>
      </c>
      <c r="J1399" s="40">
        <f>Bank3[[#This Row],[Money in/ (Money out)]]-Bank3[[#This Row],[GST/HST]]</f>
        <v>0</v>
      </c>
      <c r="L1399" s="37">
        <f t="shared" si="43"/>
        <v>0</v>
      </c>
    </row>
    <row r="1400" spans="4:12" x14ac:dyDescent="0.2">
      <c r="D1400" s="416">
        <f>_xlfn.XLOOKUP(C:C,Table1[for Import to Bank Register dropdown],Table1[for Pivot],0,0,1)</f>
        <v>0</v>
      </c>
      <c r="E1400" s="422"/>
      <c r="F1400" s="160">
        <f t="shared" si="42"/>
        <v>3333333</v>
      </c>
      <c r="G1400" s="394">
        <f>G1399+Bank3[[#This Row],[Money in/ (Money out)]]</f>
        <v>0</v>
      </c>
      <c r="I1400" s="395">
        <f>IF(OR(C1400="150 Directors advances", C1400="120 accounts receivable", C1400="720.2 Automobile - Insurance", C1400="720.3 Automobile - License", C1400="870.4 Rent - Insurance", C1400="870.6 Rent - Property Tax", C1400="870.7 Rent - Homeoffice", C1400="870.9 Rent - Water"),
   0,
   IF(Dashboard!$F$5="Quick",
      IF(OR(C1400="190 Automobile",C1400="200 computer hardware",C1400="210 Computer software",C1400="220 Quickbooks software",C1400="230 Office equipment",C1400="240 Office furniture"),
         E1400-(E1400/(1+Dashboard!$F$4)),
         0
      ),
      IF(C1400="750 Business promotion",
         E1400-(E1400/(1+4.793/100)),
         E1400-(E1400/(1+Dashboard!$F$4))
      )
   )
)</f>
        <v>0</v>
      </c>
      <c r="J1400" s="40">
        <f>Bank3[[#This Row],[Money in/ (Money out)]]-Bank3[[#This Row],[GST/HST]]</f>
        <v>0</v>
      </c>
      <c r="L1400" s="37">
        <f t="shared" si="43"/>
        <v>0</v>
      </c>
    </row>
    <row r="1401" spans="4:12" x14ac:dyDescent="0.2">
      <c r="D1401" s="416">
        <f>_xlfn.XLOOKUP(C:C,Table1[for Import to Bank Register dropdown],Table1[for Pivot],0,0,1)</f>
        <v>0</v>
      </c>
      <c r="E1401" s="422"/>
      <c r="F1401" s="160">
        <f t="shared" si="42"/>
        <v>3333333</v>
      </c>
      <c r="G1401" s="394">
        <f>G1400+Bank3[[#This Row],[Money in/ (Money out)]]</f>
        <v>0</v>
      </c>
      <c r="I1401" s="395">
        <f>IF(OR(C1401="150 Directors advances", C1401="120 accounts receivable", C1401="720.2 Automobile - Insurance", C1401="720.3 Automobile - License", C1401="870.4 Rent - Insurance", C1401="870.6 Rent - Property Tax", C1401="870.7 Rent - Homeoffice", C1401="870.9 Rent - Water"),
   0,
   IF(Dashboard!$F$5="Quick",
      IF(OR(C1401="190 Automobile",C1401="200 computer hardware",C1401="210 Computer software",C1401="220 Quickbooks software",C1401="230 Office equipment",C1401="240 Office furniture"),
         E1401-(E1401/(1+Dashboard!$F$4)),
         0
      ),
      IF(C1401="750 Business promotion",
         E1401-(E1401/(1+4.793/100)),
         E1401-(E1401/(1+Dashboard!$F$4))
      )
   )
)</f>
        <v>0</v>
      </c>
      <c r="J1401" s="40">
        <f>Bank3[[#This Row],[Money in/ (Money out)]]-Bank3[[#This Row],[GST/HST]]</f>
        <v>0</v>
      </c>
      <c r="L1401" s="37">
        <f t="shared" si="43"/>
        <v>0</v>
      </c>
    </row>
    <row r="1402" spans="4:12" x14ac:dyDescent="0.2">
      <c r="D1402" s="416">
        <f>_xlfn.XLOOKUP(C:C,Table1[for Import to Bank Register dropdown],Table1[for Pivot],0,0,1)</f>
        <v>0</v>
      </c>
      <c r="E1402" s="422"/>
      <c r="F1402" s="160">
        <f t="shared" si="42"/>
        <v>3333333</v>
      </c>
      <c r="G1402" s="394">
        <f>G1401+Bank3[[#This Row],[Money in/ (Money out)]]</f>
        <v>0</v>
      </c>
      <c r="I1402" s="395">
        <f>IF(OR(C1402="150 Directors advances", C1402="120 accounts receivable", C1402="720.2 Automobile - Insurance", C1402="720.3 Automobile - License", C1402="870.4 Rent - Insurance", C1402="870.6 Rent - Property Tax", C1402="870.7 Rent - Homeoffice", C1402="870.9 Rent - Water"),
   0,
   IF(Dashboard!$F$5="Quick",
      IF(OR(C1402="190 Automobile",C1402="200 computer hardware",C1402="210 Computer software",C1402="220 Quickbooks software",C1402="230 Office equipment",C1402="240 Office furniture"),
         E1402-(E1402/(1+Dashboard!$F$4)),
         0
      ),
      IF(C1402="750 Business promotion",
         E1402-(E1402/(1+4.793/100)),
         E1402-(E1402/(1+Dashboard!$F$4))
      )
   )
)</f>
        <v>0</v>
      </c>
      <c r="J1402" s="40">
        <f>Bank3[[#This Row],[Money in/ (Money out)]]-Bank3[[#This Row],[GST/HST]]</f>
        <v>0</v>
      </c>
      <c r="L1402" s="37">
        <f t="shared" si="43"/>
        <v>0</v>
      </c>
    </row>
    <row r="1403" spans="4:12" x14ac:dyDescent="0.2">
      <c r="D1403" s="416">
        <f>_xlfn.XLOOKUP(C:C,Table1[for Import to Bank Register dropdown],Table1[for Pivot],0,0,1)</f>
        <v>0</v>
      </c>
      <c r="E1403" s="422"/>
      <c r="F1403" s="160">
        <f t="shared" si="42"/>
        <v>3333333</v>
      </c>
      <c r="G1403" s="394">
        <f>G1402+Bank3[[#This Row],[Money in/ (Money out)]]</f>
        <v>0</v>
      </c>
      <c r="I1403" s="395">
        <f>IF(OR(C1403="150 Directors advances", C1403="120 accounts receivable", C1403="720.2 Automobile - Insurance", C1403="720.3 Automobile - License", C1403="870.4 Rent - Insurance", C1403="870.6 Rent - Property Tax", C1403="870.7 Rent - Homeoffice", C1403="870.9 Rent - Water"),
   0,
   IF(Dashboard!$F$5="Quick",
      IF(OR(C1403="190 Automobile",C1403="200 computer hardware",C1403="210 Computer software",C1403="220 Quickbooks software",C1403="230 Office equipment",C1403="240 Office furniture"),
         E1403-(E1403/(1+Dashboard!$F$4)),
         0
      ),
      IF(C1403="750 Business promotion",
         E1403-(E1403/(1+4.793/100)),
         E1403-(E1403/(1+Dashboard!$F$4))
      )
   )
)</f>
        <v>0</v>
      </c>
      <c r="J1403" s="40">
        <f>Bank3[[#This Row],[Money in/ (Money out)]]-Bank3[[#This Row],[GST/HST]]</f>
        <v>0</v>
      </c>
      <c r="L1403" s="37">
        <f t="shared" si="43"/>
        <v>0</v>
      </c>
    </row>
    <row r="1404" spans="4:12" x14ac:dyDescent="0.2">
      <c r="D1404" s="416">
        <f>_xlfn.XLOOKUP(C:C,Table1[for Import to Bank Register dropdown],Table1[for Pivot],0,0,1)</f>
        <v>0</v>
      </c>
      <c r="E1404" s="422"/>
      <c r="F1404" s="160">
        <f t="shared" si="42"/>
        <v>3333333</v>
      </c>
      <c r="G1404" s="394">
        <f>G1403+Bank3[[#This Row],[Money in/ (Money out)]]</f>
        <v>0</v>
      </c>
      <c r="I1404" s="395">
        <f>IF(OR(C1404="150 Directors advances", C1404="120 accounts receivable", C1404="720.2 Automobile - Insurance", C1404="720.3 Automobile - License", C1404="870.4 Rent - Insurance", C1404="870.6 Rent - Property Tax", C1404="870.7 Rent - Homeoffice", C1404="870.9 Rent - Water"),
   0,
   IF(Dashboard!$F$5="Quick",
      IF(OR(C1404="190 Automobile",C1404="200 computer hardware",C1404="210 Computer software",C1404="220 Quickbooks software",C1404="230 Office equipment",C1404="240 Office furniture"),
         E1404-(E1404/(1+Dashboard!$F$4)),
         0
      ),
      IF(C1404="750 Business promotion",
         E1404-(E1404/(1+4.793/100)),
         E1404-(E1404/(1+Dashboard!$F$4))
      )
   )
)</f>
        <v>0</v>
      </c>
      <c r="J1404" s="40">
        <f>Bank3[[#This Row],[Money in/ (Money out)]]-Bank3[[#This Row],[GST/HST]]</f>
        <v>0</v>
      </c>
      <c r="L1404" s="37">
        <f t="shared" si="43"/>
        <v>0</v>
      </c>
    </row>
    <row r="1405" spans="4:12" x14ac:dyDescent="0.2">
      <c r="D1405" s="416">
        <f>_xlfn.XLOOKUP(C:C,Table1[for Import to Bank Register dropdown],Table1[for Pivot],0,0,1)</f>
        <v>0</v>
      </c>
      <c r="E1405" s="422"/>
      <c r="F1405" s="160">
        <f t="shared" si="42"/>
        <v>3333333</v>
      </c>
      <c r="G1405" s="394">
        <f>G1404+Bank3[[#This Row],[Money in/ (Money out)]]</f>
        <v>0</v>
      </c>
      <c r="I1405" s="395">
        <f>IF(OR(C1405="150 Directors advances", C1405="120 accounts receivable", C1405="720.2 Automobile - Insurance", C1405="720.3 Automobile - License", C1405="870.4 Rent - Insurance", C1405="870.6 Rent - Property Tax", C1405="870.7 Rent - Homeoffice", C1405="870.9 Rent - Water"),
   0,
   IF(Dashboard!$F$5="Quick",
      IF(OR(C1405="190 Automobile",C1405="200 computer hardware",C1405="210 Computer software",C1405="220 Quickbooks software",C1405="230 Office equipment",C1405="240 Office furniture"),
         E1405-(E1405/(1+Dashboard!$F$4)),
         0
      ),
      IF(C1405="750 Business promotion",
         E1405-(E1405/(1+4.793/100)),
         E1405-(E1405/(1+Dashboard!$F$4))
      )
   )
)</f>
        <v>0</v>
      </c>
      <c r="J1405" s="40">
        <f>Bank3[[#This Row],[Money in/ (Money out)]]-Bank3[[#This Row],[GST/HST]]</f>
        <v>0</v>
      </c>
      <c r="L1405" s="37">
        <f t="shared" si="43"/>
        <v>0</v>
      </c>
    </row>
    <row r="1406" spans="4:12" x14ac:dyDescent="0.2">
      <c r="D1406" s="416">
        <f>_xlfn.XLOOKUP(C:C,Table1[for Import to Bank Register dropdown],Table1[for Pivot],0,0,1)</f>
        <v>0</v>
      </c>
      <c r="E1406" s="422"/>
      <c r="F1406" s="160">
        <f t="shared" si="42"/>
        <v>3333333</v>
      </c>
      <c r="G1406" s="394">
        <f>G1405+Bank3[[#This Row],[Money in/ (Money out)]]</f>
        <v>0</v>
      </c>
      <c r="I1406" s="395">
        <f>IF(OR(C1406="150 Directors advances", C1406="120 accounts receivable", C1406="720.2 Automobile - Insurance", C1406="720.3 Automobile - License", C1406="870.4 Rent - Insurance", C1406="870.6 Rent - Property Tax", C1406="870.7 Rent - Homeoffice", C1406="870.9 Rent - Water"),
   0,
   IF(Dashboard!$F$5="Quick",
      IF(OR(C1406="190 Automobile",C1406="200 computer hardware",C1406="210 Computer software",C1406="220 Quickbooks software",C1406="230 Office equipment",C1406="240 Office furniture"),
         E1406-(E1406/(1+Dashboard!$F$4)),
         0
      ),
      IF(C1406="750 Business promotion",
         E1406-(E1406/(1+4.793/100)),
         E1406-(E1406/(1+Dashboard!$F$4))
      )
   )
)</f>
        <v>0</v>
      </c>
      <c r="J1406" s="40">
        <f>Bank3[[#This Row],[Money in/ (Money out)]]-Bank3[[#This Row],[GST/HST]]</f>
        <v>0</v>
      </c>
      <c r="L1406" s="37">
        <f t="shared" si="43"/>
        <v>0</v>
      </c>
    </row>
    <row r="1407" spans="4:12" x14ac:dyDescent="0.2">
      <c r="D1407" s="416">
        <f>_xlfn.XLOOKUP(C:C,Table1[for Import to Bank Register dropdown],Table1[for Pivot],0,0,1)</f>
        <v>0</v>
      </c>
      <c r="E1407" s="422"/>
      <c r="F1407" s="160">
        <f t="shared" si="42"/>
        <v>3333333</v>
      </c>
      <c r="G1407" s="394">
        <f>G1406+Bank3[[#This Row],[Money in/ (Money out)]]</f>
        <v>0</v>
      </c>
      <c r="I1407" s="395">
        <f>IF(OR(C1407="150 Directors advances", C1407="120 accounts receivable", C1407="720.2 Automobile - Insurance", C1407="720.3 Automobile - License", C1407="870.4 Rent - Insurance", C1407="870.6 Rent - Property Tax", C1407="870.7 Rent - Homeoffice", C1407="870.9 Rent - Water"),
   0,
   IF(Dashboard!$F$5="Quick",
      IF(OR(C1407="190 Automobile",C1407="200 computer hardware",C1407="210 Computer software",C1407="220 Quickbooks software",C1407="230 Office equipment",C1407="240 Office furniture"),
         E1407-(E1407/(1+Dashboard!$F$4)),
         0
      ),
      IF(C1407="750 Business promotion",
         E1407-(E1407/(1+4.793/100)),
         E1407-(E1407/(1+Dashboard!$F$4))
      )
   )
)</f>
        <v>0</v>
      </c>
      <c r="J1407" s="40">
        <f>Bank3[[#This Row],[Money in/ (Money out)]]-Bank3[[#This Row],[GST/HST]]</f>
        <v>0</v>
      </c>
      <c r="L1407" s="37">
        <f t="shared" si="43"/>
        <v>0</v>
      </c>
    </row>
    <row r="1408" spans="4:12" x14ac:dyDescent="0.2">
      <c r="D1408" s="416">
        <f>_xlfn.XLOOKUP(C:C,Table1[for Import to Bank Register dropdown],Table1[for Pivot],0,0,1)</f>
        <v>0</v>
      </c>
      <c r="E1408" s="422"/>
      <c r="F1408" s="160">
        <f t="shared" si="42"/>
        <v>3333333</v>
      </c>
      <c r="G1408" s="394">
        <f>G1407+Bank3[[#This Row],[Money in/ (Money out)]]</f>
        <v>0</v>
      </c>
      <c r="I1408" s="395">
        <f>IF(OR(C1408="150 Directors advances", C1408="120 accounts receivable", C1408="720.2 Automobile - Insurance", C1408="720.3 Automobile - License", C1408="870.4 Rent - Insurance", C1408="870.6 Rent - Property Tax", C1408="870.7 Rent - Homeoffice", C1408="870.9 Rent - Water"),
   0,
   IF(Dashboard!$F$5="Quick",
      IF(OR(C1408="190 Automobile",C1408="200 computer hardware",C1408="210 Computer software",C1408="220 Quickbooks software",C1408="230 Office equipment",C1408="240 Office furniture"),
         E1408-(E1408/(1+Dashboard!$F$4)),
         0
      ),
      IF(C1408="750 Business promotion",
         E1408-(E1408/(1+4.793/100)),
         E1408-(E1408/(1+Dashboard!$F$4))
      )
   )
)</f>
        <v>0</v>
      </c>
      <c r="J1408" s="40">
        <f>Bank3[[#This Row],[Money in/ (Money out)]]-Bank3[[#This Row],[GST/HST]]</f>
        <v>0</v>
      </c>
      <c r="L1408" s="37">
        <f t="shared" si="43"/>
        <v>0</v>
      </c>
    </row>
    <row r="1409" spans="4:12" x14ac:dyDescent="0.2">
      <c r="D1409" s="416">
        <f>_xlfn.XLOOKUP(C:C,Table1[for Import to Bank Register dropdown],Table1[for Pivot],0,0,1)</f>
        <v>0</v>
      </c>
      <c r="E1409" s="422"/>
      <c r="F1409" s="160">
        <f t="shared" si="42"/>
        <v>3333333</v>
      </c>
      <c r="G1409" s="394">
        <f>G1408+Bank3[[#This Row],[Money in/ (Money out)]]</f>
        <v>0</v>
      </c>
      <c r="I1409" s="395">
        <f>IF(OR(C1409="150 Directors advances", C1409="120 accounts receivable", C1409="720.2 Automobile - Insurance", C1409="720.3 Automobile - License", C1409="870.4 Rent - Insurance", C1409="870.6 Rent - Property Tax", C1409="870.7 Rent - Homeoffice", C1409="870.9 Rent - Water"),
   0,
   IF(Dashboard!$F$5="Quick",
      IF(OR(C1409="190 Automobile",C1409="200 computer hardware",C1409="210 Computer software",C1409="220 Quickbooks software",C1409="230 Office equipment",C1409="240 Office furniture"),
         E1409-(E1409/(1+Dashboard!$F$4)),
         0
      ),
      IF(C1409="750 Business promotion",
         E1409-(E1409/(1+4.793/100)),
         E1409-(E1409/(1+Dashboard!$F$4))
      )
   )
)</f>
        <v>0</v>
      </c>
      <c r="J1409" s="40">
        <f>Bank3[[#This Row],[Money in/ (Money out)]]-Bank3[[#This Row],[GST/HST]]</f>
        <v>0</v>
      </c>
      <c r="L1409" s="37">
        <f t="shared" si="43"/>
        <v>0</v>
      </c>
    </row>
    <row r="1410" spans="4:12" x14ac:dyDescent="0.2">
      <c r="D1410" s="416">
        <f>_xlfn.XLOOKUP(C:C,Table1[for Import to Bank Register dropdown],Table1[for Pivot],0,0,1)</f>
        <v>0</v>
      </c>
      <c r="E1410" s="422"/>
      <c r="F1410" s="160">
        <f t="shared" si="42"/>
        <v>3333333</v>
      </c>
      <c r="G1410" s="394">
        <f>G1409+Bank3[[#This Row],[Money in/ (Money out)]]</f>
        <v>0</v>
      </c>
      <c r="I1410" s="395">
        <f>IF(OR(C1410="150 Directors advances", C1410="120 accounts receivable", C1410="720.2 Automobile - Insurance", C1410="720.3 Automobile - License", C1410="870.4 Rent - Insurance", C1410="870.6 Rent - Property Tax", C1410="870.7 Rent - Homeoffice", C1410="870.9 Rent - Water"),
   0,
   IF(Dashboard!$F$5="Quick",
      IF(OR(C1410="190 Automobile",C1410="200 computer hardware",C1410="210 Computer software",C1410="220 Quickbooks software",C1410="230 Office equipment",C1410="240 Office furniture"),
         E1410-(E1410/(1+Dashboard!$F$4)),
         0
      ),
      IF(C1410="750 Business promotion",
         E1410-(E1410/(1+4.793/100)),
         E1410-(E1410/(1+Dashboard!$F$4))
      )
   )
)</f>
        <v>0</v>
      </c>
      <c r="J1410" s="40">
        <f>Bank3[[#This Row],[Money in/ (Money out)]]-Bank3[[#This Row],[GST/HST]]</f>
        <v>0</v>
      </c>
      <c r="L1410" s="37">
        <f t="shared" si="43"/>
        <v>0</v>
      </c>
    </row>
    <row r="1411" spans="4:12" x14ac:dyDescent="0.2">
      <c r="D1411" s="416">
        <f>_xlfn.XLOOKUP(C:C,Table1[for Import to Bank Register dropdown],Table1[for Pivot],0,0,1)</f>
        <v>0</v>
      </c>
      <c r="E1411" s="422"/>
      <c r="F1411" s="160">
        <f t="shared" si="42"/>
        <v>3333333</v>
      </c>
      <c r="G1411" s="394">
        <f>G1410+Bank3[[#This Row],[Money in/ (Money out)]]</f>
        <v>0</v>
      </c>
      <c r="I1411" s="395">
        <f>IF(OR(C1411="150 Directors advances", C1411="120 accounts receivable", C1411="720.2 Automobile - Insurance", C1411="720.3 Automobile - License", C1411="870.4 Rent - Insurance", C1411="870.6 Rent - Property Tax", C1411="870.7 Rent - Homeoffice", C1411="870.9 Rent - Water"),
   0,
   IF(Dashboard!$F$5="Quick",
      IF(OR(C1411="190 Automobile",C1411="200 computer hardware",C1411="210 Computer software",C1411="220 Quickbooks software",C1411="230 Office equipment",C1411="240 Office furniture"),
         E1411-(E1411/(1+Dashboard!$F$4)),
         0
      ),
      IF(C1411="750 Business promotion",
         E1411-(E1411/(1+4.793/100)),
         E1411-(E1411/(1+Dashboard!$F$4))
      )
   )
)</f>
        <v>0</v>
      </c>
      <c r="J1411" s="40">
        <f>Bank3[[#This Row],[Money in/ (Money out)]]-Bank3[[#This Row],[GST/HST]]</f>
        <v>0</v>
      </c>
      <c r="L1411" s="37">
        <f t="shared" si="43"/>
        <v>0</v>
      </c>
    </row>
    <row r="1412" spans="4:12" x14ac:dyDescent="0.2">
      <c r="D1412" s="416">
        <f>_xlfn.XLOOKUP(C:C,Table1[for Import to Bank Register dropdown],Table1[for Pivot],0,0,1)</f>
        <v>0</v>
      </c>
      <c r="E1412" s="422"/>
      <c r="F1412" s="160">
        <f t="shared" si="42"/>
        <v>3333333</v>
      </c>
      <c r="G1412" s="394">
        <f>G1411+Bank3[[#This Row],[Money in/ (Money out)]]</f>
        <v>0</v>
      </c>
      <c r="I1412" s="395">
        <f>IF(OR(C1412="150 Directors advances", C1412="120 accounts receivable", C1412="720.2 Automobile - Insurance", C1412="720.3 Automobile - License", C1412="870.4 Rent - Insurance", C1412="870.6 Rent - Property Tax", C1412="870.7 Rent - Homeoffice", C1412="870.9 Rent - Water"),
   0,
   IF(Dashboard!$F$5="Quick",
      IF(OR(C1412="190 Automobile",C1412="200 computer hardware",C1412="210 Computer software",C1412="220 Quickbooks software",C1412="230 Office equipment",C1412="240 Office furniture"),
         E1412-(E1412/(1+Dashboard!$F$4)),
         0
      ),
      IF(C1412="750 Business promotion",
         E1412-(E1412/(1+4.793/100)),
         E1412-(E1412/(1+Dashboard!$F$4))
      )
   )
)</f>
        <v>0</v>
      </c>
      <c r="J1412" s="40">
        <f>Bank3[[#This Row],[Money in/ (Money out)]]-Bank3[[#This Row],[GST/HST]]</f>
        <v>0</v>
      </c>
      <c r="L1412" s="37">
        <f t="shared" si="43"/>
        <v>0</v>
      </c>
    </row>
    <row r="1413" spans="4:12" x14ac:dyDescent="0.2">
      <c r="D1413" s="416">
        <f>_xlfn.XLOOKUP(C:C,Table1[for Import to Bank Register dropdown],Table1[for Pivot],0,0,1)</f>
        <v>0</v>
      </c>
      <c r="E1413" s="422"/>
      <c r="F1413" s="160">
        <f t="shared" si="42"/>
        <v>3333333</v>
      </c>
      <c r="G1413" s="394">
        <f>G1412+Bank3[[#This Row],[Money in/ (Money out)]]</f>
        <v>0</v>
      </c>
      <c r="I1413" s="395">
        <f>IF(OR(C1413="150 Directors advances", C1413="120 accounts receivable", C1413="720.2 Automobile - Insurance", C1413="720.3 Automobile - License", C1413="870.4 Rent - Insurance", C1413="870.6 Rent - Property Tax", C1413="870.7 Rent - Homeoffice", C1413="870.9 Rent - Water"),
   0,
   IF(Dashboard!$F$5="Quick",
      IF(OR(C1413="190 Automobile",C1413="200 computer hardware",C1413="210 Computer software",C1413="220 Quickbooks software",C1413="230 Office equipment",C1413="240 Office furniture"),
         E1413-(E1413/(1+Dashboard!$F$4)),
         0
      ),
      IF(C1413="750 Business promotion",
         E1413-(E1413/(1+4.793/100)),
         E1413-(E1413/(1+Dashboard!$F$4))
      )
   )
)</f>
        <v>0</v>
      </c>
      <c r="J1413" s="40">
        <f>Bank3[[#This Row],[Money in/ (Money out)]]-Bank3[[#This Row],[GST/HST]]</f>
        <v>0</v>
      </c>
      <c r="L1413" s="37">
        <f t="shared" si="43"/>
        <v>0</v>
      </c>
    </row>
    <row r="1414" spans="4:12" x14ac:dyDescent="0.2">
      <c r="D1414" s="416">
        <f>_xlfn.XLOOKUP(C:C,Table1[for Import to Bank Register dropdown],Table1[for Pivot],0,0,1)</f>
        <v>0</v>
      </c>
      <c r="E1414" s="422"/>
      <c r="F1414" s="160">
        <f t="shared" ref="F1414:F1477" si="44">$E$2</f>
        <v>3333333</v>
      </c>
      <c r="G1414" s="394">
        <f>G1413+Bank3[[#This Row],[Money in/ (Money out)]]</f>
        <v>0</v>
      </c>
      <c r="I1414" s="395">
        <f>IF(OR(C1414="150 Directors advances", C1414="120 accounts receivable", C1414="720.2 Automobile - Insurance", C1414="720.3 Automobile - License", C1414="870.4 Rent - Insurance", C1414="870.6 Rent - Property Tax", C1414="870.7 Rent - Homeoffice", C1414="870.9 Rent - Water"),
   0,
   IF(Dashboard!$F$5="Quick",
      IF(OR(C1414="190 Automobile",C1414="200 computer hardware",C1414="210 Computer software",C1414="220 Quickbooks software",C1414="230 Office equipment",C1414="240 Office furniture"),
         E1414-(E1414/(1+Dashboard!$F$4)),
         0
      ),
      IF(C1414="750 Business promotion",
         E1414-(E1414/(1+4.793/100)),
         E1414-(E1414/(1+Dashboard!$F$4))
      )
   )
)</f>
        <v>0</v>
      </c>
      <c r="J1414" s="40">
        <f>Bank3[[#This Row],[Money in/ (Money out)]]-Bank3[[#This Row],[GST/HST]]</f>
        <v>0</v>
      </c>
      <c r="L1414" s="37">
        <f t="shared" si="43"/>
        <v>0</v>
      </c>
    </row>
    <row r="1415" spans="4:12" x14ac:dyDescent="0.2">
      <c r="D1415" s="416">
        <f>_xlfn.XLOOKUP(C:C,Table1[for Import to Bank Register dropdown],Table1[for Pivot],0,0,1)</f>
        <v>0</v>
      </c>
      <c r="E1415" s="422"/>
      <c r="F1415" s="160">
        <f t="shared" si="44"/>
        <v>3333333</v>
      </c>
      <c r="G1415" s="394">
        <f>G1414+Bank3[[#This Row],[Money in/ (Money out)]]</f>
        <v>0</v>
      </c>
      <c r="I1415" s="395">
        <f>IF(OR(C1415="150 Directors advances", C1415="120 accounts receivable", C1415="720.2 Automobile - Insurance", C1415="720.3 Automobile - License", C1415="870.4 Rent - Insurance", C1415="870.6 Rent - Property Tax", C1415="870.7 Rent - Homeoffice", C1415="870.9 Rent - Water"),
   0,
   IF(Dashboard!$F$5="Quick",
      IF(OR(C1415="190 Automobile",C1415="200 computer hardware",C1415="210 Computer software",C1415="220 Quickbooks software",C1415="230 Office equipment",C1415="240 Office furniture"),
         E1415-(E1415/(1+Dashboard!$F$4)),
         0
      ),
      IF(C1415="750 Business promotion",
         E1415-(E1415/(1+4.793/100)),
         E1415-(E1415/(1+Dashboard!$F$4))
      )
   )
)</f>
        <v>0</v>
      </c>
      <c r="J1415" s="40">
        <f>Bank3[[#This Row],[Money in/ (Money out)]]-Bank3[[#This Row],[GST/HST]]</f>
        <v>0</v>
      </c>
      <c r="L1415" s="37">
        <f t="shared" ref="L1415:L1478" si="45">$L$3</f>
        <v>0</v>
      </c>
    </row>
    <row r="1416" spans="4:12" x14ac:dyDescent="0.2">
      <c r="D1416" s="416">
        <f>_xlfn.XLOOKUP(C:C,Table1[for Import to Bank Register dropdown],Table1[for Pivot],0,0,1)</f>
        <v>0</v>
      </c>
      <c r="E1416" s="422"/>
      <c r="F1416" s="160">
        <f t="shared" si="44"/>
        <v>3333333</v>
      </c>
      <c r="G1416" s="394">
        <f>G1415+Bank3[[#This Row],[Money in/ (Money out)]]</f>
        <v>0</v>
      </c>
      <c r="I1416" s="395">
        <f>IF(OR(C1416="150 Directors advances", C1416="120 accounts receivable", C1416="720.2 Automobile - Insurance", C1416="720.3 Automobile - License", C1416="870.4 Rent - Insurance", C1416="870.6 Rent - Property Tax", C1416="870.7 Rent - Homeoffice", C1416="870.9 Rent - Water"),
   0,
   IF(Dashboard!$F$5="Quick",
      IF(OR(C1416="190 Automobile",C1416="200 computer hardware",C1416="210 Computer software",C1416="220 Quickbooks software",C1416="230 Office equipment",C1416="240 Office furniture"),
         E1416-(E1416/(1+Dashboard!$F$4)),
         0
      ),
      IF(C1416="750 Business promotion",
         E1416-(E1416/(1+4.793/100)),
         E1416-(E1416/(1+Dashboard!$F$4))
      )
   )
)</f>
        <v>0</v>
      </c>
      <c r="J1416" s="40">
        <f>Bank3[[#This Row],[Money in/ (Money out)]]-Bank3[[#This Row],[GST/HST]]</f>
        <v>0</v>
      </c>
      <c r="L1416" s="37">
        <f t="shared" si="45"/>
        <v>0</v>
      </c>
    </row>
    <row r="1417" spans="4:12" x14ac:dyDescent="0.2">
      <c r="D1417" s="416">
        <f>_xlfn.XLOOKUP(C:C,Table1[for Import to Bank Register dropdown],Table1[for Pivot],0,0,1)</f>
        <v>0</v>
      </c>
      <c r="E1417" s="422"/>
      <c r="F1417" s="160">
        <f t="shared" si="44"/>
        <v>3333333</v>
      </c>
      <c r="G1417" s="394">
        <f>G1416+Bank3[[#This Row],[Money in/ (Money out)]]</f>
        <v>0</v>
      </c>
      <c r="I1417" s="395">
        <f>IF(OR(C1417="150 Directors advances", C1417="120 accounts receivable", C1417="720.2 Automobile - Insurance", C1417="720.3 Automobile - License", C1417="870.4 Rent - Insurance", C1417="870.6 Rent - Property Tax", C1417="870.7 Rent - Homeoffice", C1417="870.9 Rent - Water"),
   0,
   IF(Dashboard!$F$5="Quick",
      IF(OR(C1417="190 Automobile",C1417="200 computer hardware",C1417="210 Computer software",C1417="220 Quickbooks software",C1417="230 Office equipment",C1417="240 Office furniture"),
         E1417-(E1417/(1+Dashboard!$F$4)),
         0
      ),
      IF(C1417="750 Business promotion",
         E1417-(E1417/(1+4.793/100)),
         E1417-(E1417/(1+Dashboard!$F$4))
      )
   )
)</f>
        <v>0</v>
      </c>
      <c r="J1417" s="40">
        <f>Bank3[[#This Row],[Money in/ (Money out)]]-Bank3[[#This Row],[GST/HST]]</f>
        <v>0</v>
      </c>
      <c r="L1417" s="37">
        <f t="shared" si="45"/>
        <v>0</v>
      </c>
    </row>
    <row r="1418" spans="4:12" x14ac:dyDescent="0.2">
      <c r="D1418" s="416">
        <f>_xlfn.XLOOKUP(C:C,Table1[for Import to Bank Register dropdown],Table1[for Pivot],0,0,1)</f>
        <v>0</v>
      </c>
      <c r="E1418" s="422"/>
      <c r="F1418" s="160">
        <f t="shared" si="44"/>
        <v>3333333</v>
      </c>
      <c r="G1418" s="394">
        <f>G1417+Bank3[[#This Row],[Money in/ (Money out)]]</f>
        <v>0</v>
      </c>
      <c r="I1418" s="395">
        <f>IF(OR(C1418="150 Directors advances", C1418="120 accounts receivable", C1418="720.2 Automobile - Insurance", C1418="720.3 Automobile - License", C1418="870.4 Rent - Insurance", C1418="870.6 Rent - Property Tax", C1418="870.7 Rent - Homeoffice", C1418="870.9 Rent - Water"),
   0,
   IF(Dashboard!$F$5="Quick",
      IF(OR(C1418="190 Automobile",C1418="200 computer hardware",C1418="210 Computer software",C1418="220 Quickbooks software",C1418="230 Office equipment",C1418="240 Office furniture"),
         E1418-(E1418/(1+Dashboard!$F$4)),
         0
      ),
      IF(C1418="750 Business promotion",
         E1418-(E1418/(1+4.793/100)),
         E1418-(E1418/(1+Dashboard!$F$4))
      )
   )
)</f>
        <v>0</v>
      </c>
      <c r="J1418" s="40">
        <f>Bank3[[#This Row],[Money in/ (Money out)]]-Bank3[[#This Row],[GST/HST]]</f>
        <v>0</v>
      </c>
      <c r="L1418" s="37">
        <f t="shared" si="45"/>
        <v>0</v>
      </c>
    </row>
    <row r="1419" spans="4:12" x14ac:dyDescent="0.2">
      <c r="D1419" s="416">
        <f>_xlfn.XLOOKUP(C:C,Table1[for Import to Bank Register dropdown],Table1[for Pivot],0,0,1)</f>
        <v>0</v>
      </c>
      <c r="E1419" s="422"/>
      <c r="F1419" s="160">
        <f t="shared" si="44"/>
        <v>3333333</v>
      </c>
      <c r="G1419" s="394">
        <f>G1418+Bank3[[#This Row],[Money in/ (Money out)]]</f>
        <v>0</v>
      </c>
      <c r="I1419" s="395">
        <f>IF(OR(C1419="150 Directors advances", C1419="120 accounts receivable", C1419="720.2 Automobile - Insurance", C1419="720.3 Automobile - License", C1419="870.4 Rent - Insurance", C1419="870.6 Rent - Property Tax", C1419="870.7 Rent - Homeoffice", C1419="870.9 Rent - Water"),
   0,
   IF(Dashboard!$F$5="Quick",
      IF(OR(C1419="190 Automobile",C1419="200 computer hardware",C1419="210 Computer software",C1419="220 Quickbooks software",C1419="230 Office equipment",C1419="240 Office furniture"),
         E1419-(E1419/(1+Dashboard!$F$4)),
         0
      ),
      IF(C1419="750 Business promotion",
         E1419-(E1419/(1+4.793/100)),
         E1419-(E1419/(1+Dashboard!$F$4))
      )
   )
)</f>
        <v>0</v>
      </c>
      <c r="J1419" s="40">
        <f>Bank3[[#This Row],[Money in/ (Money out)]]-Bank3[[#This Row],[GST/HST]]</f>
        <v>0</v>
      </c>
      <c r="L1419" s="37">
        <f t="shared" si="45"/>
        <v>0</v>
      </c>
    </row>
    <row r="1420" spans="4:12" x14ac:dyDescent="0.2">
      <c r="D1420" s="416">
        <f>_xlfn.XLOOKUP(C:C,Table1[for Import to Bank Register dropdown],Table1[for Pivot],0,0,1)</f>
        <v>0</v>
      </c>
      <c r="E1420" s="422"/>
      <c r="F1420" s="160">
        <f t="shared" si="44"/>
        <v>3333333</v>
      </c>
      <c r="G1420" s="394">
        <f>G1419+Bank3[[#This Row],[Money in/ (Money out)]]</f>
        <v>0</v>
      </c>
      <c r="I1420" s="395">
        <f>IF(OR(C1420="150 Directors advances", C1420="120 accounts receivable", C1420="720.2 Automobile - Insurance", C1420="720.3 Automobile - License", C1420="870.4 Rent - Insurance", C1420="870.6 Rent - Property Tax", C1420="870.7 Rent - Homeoffice", C1420="870.9 Rent - Water"),
   0,
   IF(Dashboard!$F$5="Quick",
      IF(OR(C1420="190 Automobile",C1420="200 computer hardware",C1420="210 Computer software",C1420="220 Quickbooks software",C1420="230 Office equipment",C1420="240 Office furniture"),
         E1420-(E1420/(1+Dashboard!$F$4)),
         0
      ),
      IF(C1420="750 Business promotion",
         E1420-(E1420/(1+4.793/100)),
         E1420-(E1420/(1+Dashboard!$F$4))
      )
   )
)</f>
        <v>0</v>
      </c>
      <c r="J1420" s="40">
        <f>Bank3[[#This Row],[Money in/ (Money out)]]-Bank3[[#This Row],[GST/HST]]</f>
        <v>0</v>
      </c>
      <c r="L1420" s="37">
        <f t="shared" si="45"/>
        <v>0</v>
      </c>
    </row>
    <row r="1421" spans="4:12" x14ac:dyDescent="0.2">
      <c r="D1421" s="416">
        <f>_xlfn.XLOOKUP(C:C,Table1[for Import to Bank Register dropdown],Table1[for Pivot],0,0,1)</f>
        <v>0</v>
      </c>
      <c r="E1421" s="422"/>
      <c r="F1421" s="160">
        <f t="shared" si="44"/>
        <v>3333333</v>
      </c>
      <c r="G1421" s="394">
        <f>G1420+Bank3[[#This Row],[Money in/ (Money out)]]</f>
        <v>0</v>
      </c>
      <c r="I1421" s="395">
        <f>IF(OR(C1421="150 Directors advances", C1421="120 accounts receivable", C1421="720.2 Automobile - Insurance", C1421="720.3 Automobile - License", C1421="870.4 Rent - Insurance", C1421="870.6 Rent - Property Tax", C1421="870.7 Rent - Homeoffice", C1421="870.9 Rent - Water"),
   0,
   IF(Dashboard!$F$5="Quick",
      IF(OR(C1421="190 Automobile",C1421="200 computer hardware",C1421="210 Computer software",C1421="220 Quickbooks software",C1421="230 Office equipment",C1421="240 Office furniture"),
         E1421-(E1421/(1+Dashboard!$F$4)),
         0
      ),
      IF(C1421="750 Business promotion",
         E1421-(E1421/(1+4.793/100)),
         E1421-(E1421/(1+Dashboard!$F$4))
      )
   )
)</f>
        <v>0</v>
      </c>
      <c r="J1421" s="40">
        <f>Bank3[[#This Row],[Money in/ (Money out)]]-Bank3[[#This Row],[GST/HST]]</f>
        <v>0</v>
      </c>
      <c r="L1421" s="37">
        <f t="shared" si="45"/>
        <v>0</v>
      </c>
    </row>
    <row r="1422" spans="4:12" x14ac:dyDescent="0.2">
      <c r="D1422" s="416">
        <f>_xlfn.XLOOKUP(C:C,Table1[for Import to Bank Register dropdown],Table1[for Pivot],0,0,1)</f>
        <v>0</v>
      </c>
      <c r="E1422" s="422"/>
      <c r="F1422" s="160">
        <f t="shared" si="44"/>
        <v>3333333</v>
      </c>
      <c r="G1422" s="394">
        <f>G1421+Bank3[[#This Row],[Money in/ (Money out)]]</f>
        <v>0</v>
      </c>
      <c r="I1422" s="395">
        <f>IF(OR(C1422="150 Directors advances", C1422="120 accounts receivable", C1422="720.2 Automobile - Insurance", C1422="720.3 Automobile - License", C1422="870.4 Rent - Insurance", C1422="870.6 Rent - Property Tax", C1422="870.7 Rent - Homeoffice", C1422="870.9 Rent - Water"),
   0,
   IF(Dashboard!$F$5="Quick",
      IF(OR(C1422="190 Automobile",C1422="200 computer hardware",C1422="210 Computer software",C1422="220 Quickbooks software",C1422="230 Office equipment",C1422="240 Office furniture"),
         E1422-(E1422/(1+Dashboard!$F$4)),
         0
      ),
      IF(C1422="750 Business promotion",
         E1422-(E1422/(1+4.793/100)),
         E1422-(E1422/(1+Dashboard!$F$4))
      )
   )
)</f>
        <v>0</v>
      </c>
      <c r="J1422" s="40">
        <f>Bank3[[#This Row],[Money in/ (Money out)]]-Bank3[[#This Row],[GST/HST]]</f>
        <v>0</v>
      </c>
      <c r="L1422" s="37">
        <f t="shared" si="45"/>
        <v>0</v>
      </c>
    </row>
    <row r="1423" spans="4:12" x14ac:dyDescent="0.2">
      <c r="D1423" s="416">
        <f>_xlfn.XLOOKUP(C:C,Table1[for Import to Bank Register dropdown],Table1[for Pivot],0,0,1)</f>
        <v>0</v>
      </c>
      <c r="E1423" s="422"/>
      <c r="F1423" s="160">
        <f t="shared" si="44"/>
        <v>3333333</v>
      </c>
      <c r="G1423" s="394">
        <f>G1422+Bank3[[#This Row],[Money in/ (Money out)]]</f>
        <v>0</v>
      </c>
      <c r="I1423" s="395">
        <f>IF(OR(C1423="150 Directors advances", C1423="120 accounts receivable", C1423="720.2 Automobile - Insurance", C1423="720.3 Automobile - License", C1423="870.4 Rent - Insurance", C1423="870.6 Rent - Property Tax", C1423="870.7 Rent - Homeoffice", C1423="870.9 Rent - Water"),
   0,
   IF(Dashboard!$F$5="Quick",
      IF(OR(C1423="190 Automobile",C1423="200 computer hardware",C1423="210 Computer software",C1423="220 Quickbooks software",C1423="230 Office equipment",C1423="240 Office furniture"),
         E1423-(E1423/(1+Dashboard!$F$4)),
         0
      ),
      IF(C1423="750 Business promotion",
         E1423-(E1423/(1+4.793/100)),
         E1423-(E1423/(1+Dashboard!$F$4))
      )
   )
)</f>
        <v>0</v>
      </c>
      <c r="J1423" s="40">
        <f>Bank3[[#This Row],[Money in/ (Money out)]]-Bank3[[#This Row],[GST/HST]]</f>
        <v>0</v>
      </c>
      <c r="L1423" s="37">
        <f t="shared" si="45"/>
        <v>0</v>
      </c>
    </row>
    <row r="1424" spans="4:12" x14ac:dyDescent="0.2">
      <c r="D1424" s="416">
        <f>_xlfn.XLOOKUP(C:C,Table1[for Import to Bank Register dropdown],Table1[for Pivot],0,0,1)</f>
        <v>0</v>
      </c>
      <c r="E1424" s="422"/>
      <c r="F1424" s="160">
        <f t="shared" si="44"/>
        <v>3333333</v>
      </c>
      <c r="G1424" s="394">
        <f>G1423+Bank3[[#This Row],[Money in/ (Money out)]]</f>
        <v>0</v>
      </c>
      <c r="I1424" s="395">
        <f>IF(OR(C1424="150 Directors advances", C1424="120 accounts receivable", C1424="720.2 Automobile - Insurance", C1424="720.3 Automobile - License", C1424="870.4 Rent - Insurance", C1424="870.6 Rent - Property Tax", C1424="870.7 Rent - Homeoffice", C1424="870.9 Rent - Water"),
   0,
   IF(Dashboard!$F$5="Quick",
      IF(OR(C1424="190 Automobile",C1424="200 computer hardware",C1424="210 Computer software",C1424="220 Quickbooks software",C1424="230 Office equipment",C1424="240 Office furniture"),
         E1424-(E1424/(1+Dashboard!$F$4)),
         0
      ),
      IF(C1424="750 Business promotion",
         E1424-(E1424/(1+4.793/100)),
         E1424-(E1424/(1+Dashboard!$F$4))
      )
   )
)</f>
        <v>0</v>
      </c>
      <c r="J1424" s="40">
        <f>Bank3[[#This Row],[Money in/ (Money out)]]-Bank3[[#This Row],[GST/HST]]</f>
        <v>0</v>
      </c>
      <c r="L1424" s="37">
        <f t="shared" si="45"/>
        <v>0</v>
      </c>
    </row>
    <row r="1425" spans="4:12" x14ac:dyDescent="0.2">
      <c r="D1425" s="416">
        <f>_xlfn.XLOOKUP(C:C,Table1[for Import to Bank Register dropdown],Table1[for Pivot],0,0,1)</f>
        <v>0</v>
      </c>
      <c r="E1425" s="422"/>
      <c r="F1425" s="160">
        <f t="shared" si="44"/>
        <v>3333333</v>
      </c>
      <c r="G1425" s="394">
        <f>G1424+Bank3[[#This Row],[Money in/ (Money out)]]</f>
        <v>0</v>
      </c>
      <c r="I1425" s="395">
        <f>IF(OR(C1425="150 Directors advances", C1425="120 accounts receivable", C1425="720.2 Automobile - Insurance", C1425="720.3 Automobile - License", C1425="870.4 Rent - Insurance", C1425="870.6 Rent - Property Tax", C1425="870.7 Rent - Homeoffice", C1425="870.9 Rent - Water"),
   0,
   IF(Dashboard!$F$5="Quick",
      IF(OR(C1425="190 Automobile",C1425="200 computer hardware",C1425="210 Computer software",C1425="220 Quickbooks software",C1425="230 Office equipment",C1425="240 Office furniture"),
         E1425-(E1425/(1+Dashboard!$F$4)),
         0
      ),
      IF(C1425="750 Business promotion",
         E1425-(E1425/(1+4.793/100)),
         E1425-(E1425/(1+Dashboard!$F$4))
      )
   )
)</f>
        <v>0</v>
      </c>
      <c r="J1425" s="40">
        <f>Bank3[[#This Row],[Money in/ (Money out)]]-Bank3[[#This Row],[GST/HST]]</f>
        <v>0</v>
      </c>
      <c r="L1425" s="37">
        <f t="shared" si="45"/>
        <v>0</v>
      </c>
    </row>
    <row r="1426" spans="4:12" x14ac:dyDescent="0.2">
      <c r="D1426" s="416">
        <f>_xlfn.XLOOKUP(C:C,Table1[for Import to Bank Register dropdown],Table1[for Pivot],0,0,1)</f>
        <v>0</v>
      </c>
      <c r="E1426" s="422"/>
      <c r="F1426" s="160">
        <f t="shared" si="44"/>
        <v>3333333</v>
      </c>
      <c r="G1426" s="394">
        <f>G1425+Bank3[[#This Row],[Money in/ (Money out)]]</f>
        <v>0</v>
      </c>
      <c r="I1426" s="395">
        <f>IF(OR(C1426="150 Directors advances", C1426="120 accounts receivable", C1426="720.2 Automobile - Insurance", C1426="720.3 Automobile - License", C1426="870.4 Rent - Insurance", C1426="870.6 Rent - Property Tax", C1426="870.7 Rent - Homeoffice", C1426="870.9 Rent - Water"),
   0,
   IF(Dashboard!$F$5="Quick",
      IF(OR(C1426="190 Automobile",C1426="200 computer hardware",C1426="210 Computer software",C1426="220 Quickbooks software",C1426="230 Office equipment",C1426="240 Office furniture"),
         E1426-(E1426/(1+Dashboard!$F$4)),
         0
      ),
      IF(C1426="750 Business promotion",
         E1426-(E1426/(1+4.793/100)),
         E1426-(E1426/(1+Dashboard!$F$4))
      )
   )
)</f>
        <v>0</v>
      </c>
      <c r="J1426" s="40">
        <f>Bank3[[#This Row],[Money in/ (Money out)]]-Bank3[[#This Row],[GST/HST]]</f>
        <v>0</v>
      </c>
      <c r="L1426" s="37">
        <f t="shared" si="45"/>
        <v>0</v>
      </c>
    </row>
    <row r="1427" spans="4:12" x14ac:dyDescent="0.2">
      <c r="D1427" s="416">
        <f>_xlfn.XLOOKUP(C:C,Table1[for Import to Bank Register dropdown],Table1[for Pivot],0,0,1)</f>
        <v>0</v>
      </c>
      <c r="E1427" s="422"/>
      <c r="F1427" s="160">
        <f t="shared" si="44"/>
        <v>3333333</v>
      </c>
      <c r="G1427" s="394">
        <f>G1426+Bank3[[#This Row],[Money in/ (Money out)]]</f>
        <v>0</v>
      </c>
      <c r="I1427" s="395">
        <f>IF(OR(C1427="150 Directors advances", C1427="120 accounts receivable", C1427="720.2 Automobile - Insurance", C1427="720.3 Automobile - License", C1427="870.4 Rent - Insurance", C1427="870.6 Rent - Property Tax", C1427="870.7 Rent - Homeoffice", C1427="870.9 Rent - Water"),
   0,
   IF(Dashboard!$F$5="Quick",
      IF(OR(C1427="190 Automobile",C1427="200 computer hardware",C1427="210 Computer software",C1427="220 Quickbooks software",C1427="230 Office equipment",C1427="240 Office furniture"),
         E1427-(E1427/(1+Dashboard!$F$4)),
         0
      ),
      IF(C1427="750 Business promotion",
         E1427-(E1427/(1+4.793/100)),
         E1427-(E1427/(1+Dashboard!$F$4))
      )
   )
)</f>
        <v>0</v>
      </c>
      <c r="J1427" s="40">
        <f>Bank3[[#This Row],[Money in/ (Money out)]]-Bank3[[#This Row],[GST/HST]]</f>
        <v>0</v>
      </c>
      <c r="L1427" s="37">
        <f t="shared" si="45"/>
        <v>0</v>
      </c>
    </row>
    <row r="1428" spans="4:12" x14ac:dyDescent="0.2">
      <c r="D1428" s="416">
        <f>_xlfn.XLOOKUP(C:C,Table1[for Import to Bank Register dropdown],Table1[for Pivot],0,0,1)</f>
        <v>0</v>
      </c>
      <c r="E1428" s="422"/>
      <c r="F1428" s="160">
        <f t="shared" si="44"/>
        <v>3333333</v>
      </c>
      <c r="G1428" s="394">
        <f>G1427+Bank3[[#This Row],[Money in/ (Money out)]]</f>
        <v>0</v>
      </c>
      <c r="I1428" s="395">
        <f>IF(OR(C1428="150 Directors advances", C1428="120 accounts receivable", C1428="720.2 Automobile - Insurance", C1428="720.3 Automobile - License", C1428="870.4 Rent - Insurance", C1428="870.6 Rent - Property Tax", C1428="870.7 Rent - Homeoffice", C1428="870.9 Rent - Water"),
   0,
   IF(Dashboard!$F$5="Quick",
      IF(OR(C1428="190 Automobile",C1428="200 computer hardware",C1428="210 Computer software",C1428="220 Quickbooks software",C1428="230 Office equipment",C1428="240 Office furniture"),
         E1428-(E1428/(1+Dashboard!$F$4)),
         0
      ),
      IF(C1428="750 Business promotion",
         E1428-(E1428/(1+4.793/100)),
         E1428-(E1428/(1+Dashboard!$F$4))
      )
   )
)</f>
        <v>0</v>
      </c>
      <c r="J1428" s="40">
        <f>Bank3[[#This Row],[Money in/ (Money out)]]-Bank3[[#This Row],[GST/HST]]</f>
        <v>0</v>
      </c>
      <c r="L1428" s="37">
        <f t="shared" si="45"/>
        <v>0</v>
      </c>
    </row>
    <row r="1429" spans="4:12" x14ac:dyDescent="0.2">
      <c r="D1429" s="416">
        <f>_xlfn.XLOOKUP(C:C,Table1[for Import to Bank Register dropdown],Table1[for Pivot],0,0,1)</f>
        <v>0</v>
      </c>
      <c r="E1429" s="422"/>
      <c r="F1429" s="160">
        <f t="shared" si="44"/>
        <v>3333333</v>
      </c>
      <c r="G1429" s="394">
        <f>G1428+Bank3[[#This Row],[Money in/ (Money out)]]</f>
        <v>0</v>
      </c>
      <c r="I1429" s="395">
        <f>IF(OR(C1429="150 Directors advances", C1429="120 accounts receivable", C1429="720.2 Automobile - Insurance", C1429="720.3 Automobile - License", C1429="870.4 Rent - Insurance", C1429="870.6 Rent - Property Tax", C1429="870.7 Rent - Homeoffice", C1429="870.9 Rent - Water"),
   0,
   IF(Dashboard!$F$5="Quick",
      IF(OR(C1429="190 Automobile",C1429="200 computer hardware",C1429="210 Computer software",C1429="220 Quickbooks software",C1429="230 Office equipment",C1429="240 Office furniture"),
         E1429-(E1429/(1+Dashboard!$F$4)),
         0
      ),
      IF(C1429="750 Business promotion",
         E1429-(E1429/(1+4.793/100)),
         E1429-(E1429/(1+Dashboard!$F$4))
      )
   )
)</f>
        <v>0</v>
      </c>
      <c r="J1429" s="40">
        <f>Bank3[[#This Row],[Money in/ (Money out)]]-Bank3[[#This Row],[GST/HST]]</f>
        <v>0</v>
      </c>
      <c r="L1429" s="37">
        <f t="shared" si="45"/>
        <v>0</v>
      </c>
    </row>
    <row r="1430" spans="4:12" x14ac:dyDescent="0.2">
      <c r="D1430" s="416">
        <f>_xlfn.XLOOKUP(C:C,Table1[for Import to Bank Register dropdown],Table1[for Pivot],0,0,1)</f>
        <v>0</v>
      </c>
      <c r="E1430" s="422"/>
      <c r="F1430" s="160">
        <f t="shared" si="44"/>
        <v>3333333</v>
      </c>
      <c r="G1430" s="394">
        <f>G1429+Bank3[[#This Row],[Money in/ (Money out)]]</f>
        <v>0</v>
      </c>
      <c r="I1430" s="395">
        <f>IF(OR(C1430="150 Directors advances", C1430="120 accounts receivable", C1430="720.2 Automobile - Insurance", C1430="720.3 Automobile - License", C1430="870.4 Rent - Insurance", C1430="870.6 Rent - Property Tax", C1430="870.7 Rent - Homeoffice", C1430="870.9 Rent - Water"),
   0,
   IF(Dashboard!$F$5="Quick",
      IF(OR(C1430="190 Automobile",C1430="200 computer hardware",C1430="210 Computer software",C1430="220 Quickbooks software",C1430="230 Office equipment",C1430="240 Office furniture"),
         E1430-(E1430/(1+Dashboard!$F$4)),
         0
      ),
      IF(C1430="750 Business promotion",
         E1430-(E1430/(1+4.793/100)),
         E1430-(E1430/(1+Dashboard!$F$4))
      )
   )
)</f>
        <v>0</v>
      </c>
      <c r="J1430" s="40">
        <f>Bank3[[#This Row],[Money in/ (Money out)]]-Bank3[[#This Row],[GST/HST]]</f>
        <v>0</v>
      </c>
      <c r="L1430" s="37">
        <f t="shared" si="45"/>
        <v>0</v>
      </c>
    </row>
    <row r="1431" spans="4:12" x14ac:dyDescent="0.2">
      <c r="D1431" s="416">
        <f>_xlfn.XLOOKUP(C:C,Table1[for Import to Bank Register dropdown],Table1[for Pivot],0,0,1)</f>
        <v>0</v>
      </c>
      <c r="E1431" s="422"/>
      <c r="F1431" s="160">
        <f t="shared" si="44"/>
        <v>3333333</v>
      </c>
      <c r="G1431" s="394">
        <f>G1430+Bank3[[#This Row],[Money in/ (Money out)]]</f>
        <v>0</v>
      </c>
      <c r="I1431" s="395">
        <f>IF(OR(C1431="150 Directors advances", C1431="120 accounts receivable", C1431="720.2 Automobile - Insurance", C1431="720.3 Automobile - License", C1431="870.4 Rent - Insurance", C1431="870.6 Rent - Property Tax", C1431="870.7 Rent - Homeoffice", C1431="870.9 Rent - Water"),
   0,
   IF(Dashboard!$F$5="Quick",
      IF(OR(C1431="190 Automobile",C1431="200 computer hardware",C1431="210 Computer software",C1431="220 Quickbooks software",C1431="230 Office equipment",C1431="240 Office furniture"),
         E1431-(E1431/(1+Dashboard!$F$4)),
         0
      ),
      IF(C1431="750 Business promotion",
         E1431-(E1431/(1+4.793/100)),
         E1431-(E1431/(1+Dashboard!$F$4))
      )
   )
)</f>
        <v>0</v>
      </c>
      <c r="J1431" s="40">
        <f>Bank3[[#This Row],[Money in/ (Money out)]]-Bank3[[#This Row],[GST/HST]]</f>
        <v>0</v>
      </c>
      <c r="L1431" s="37">
        <f t="shared" si="45"/>
        <v>0</v>
      </c>
    </row>
    <row r="1432" spans="4:12" x14ac:dyDescent="0.2">
      <c r="D1432" s="416">
        <f>_xlfn.XLOOKUP(C:C,Table1[for Import to Bank Register dropdown],Table1[for Pivot],0,0,1)</f>
        <v>0</v>
      </c>
      <c r="E1432" s="422"/>
      <c r="F1432" s="160">
        <f t="shared" si="44"/>
        <v>3333333</v>
      </c>
      <c r="G1432" s="394">
        <f>G1431+Bank3[[#This Row],[Money in/ (Money out)]]</f>
        <v>0</v>
      </c>
      <c r="I1432" s="395">
        <f>IF(OR(C1432="150 Directors advances", C1432="120 accounts receivable", C1432="720.2 Automobile - Insurance", C1432="720.3 Automobile - License", C1432="870.4 Rent - Insurance", C1432="870.6 Rent - Property Tax", C1432="870.7 Rent - Homeoffice", C1432="870.9 Rent - Water"),
   0,
   IF(Dashboard!$F$5="Quick",
      IF(OR(C1432="190 Automobile",C1432="200 computer hardware",C1432="210 Computer software",C1432="220 Quickbooks software",C1432="230 Office equipment",C1432="240 Office furniture"),
         E1432-(E1432/(1+Dashboard!$F$4)),
         0
      ),
      IF(C1432="750 Business promotion",
         E1432-(E1432/(1+4.793/100)),
         E1432-(E1432/(1+Dashboard!$F$4))
      )
   )
)</f>
        <v>0</v>
      </c>
      <c r="J1432" s="40">
        <f>Bank3[[#This Row],[Money in/ (Money out)]]-Bank3[[#This Row],[GST/HST]]</f>
        <v>0</v>
      </c>
      <c r="L1432" s="37">
        <f t="shared" si="45"/>
        <v>0</v>
      </c>
    </row>
    <row r="1433" spans="4:12" x14ac:dyDescent="0.2">
      <c r="D1433" s="416">
        <f>_xlfn.XLOOKUP(C:C,Table1[for Import to Bank Register dropdown],Table1[for Pivot],0,0,1)</f>
        <v>0</v>
      </c>
      <c r="E1433" s="422"/>
      <c r="F1433" s="160">
        <f t="shared" si="44"/>
        <v>3333333</v>
      </c>
      <c r="G1433" s="394">
        <f>G1432+Bank3[[#This Row],[Money in/ (Money out)]]</f>
        <v>0</v>
      </c>
      <c r="I1433" s="395">
        <f>IF(OR(C1433="150 Directors advances", C1433="120 accounts receivable", C1433="720.2 Automobile - Insurance", C1433="720.3 Automobile - License", C1433="870.4 Rent - Insurance", C1433="870.6 Rent - Property Tax", C1433="870.7 Rent - Homeoffice", C1433="870.9 Rent - Water"),
   0,
   IF(Dashboard!$F$5="Quick",
      IF(OR(C1433="190 Automobile",C1433="200 computer hardware",C1433="210 Computer software",C1433="220 Quickbooks software",C1433="230 Office equipment",C1433="240 Office furniture"),
         E1433-(E1433/(1+Dashboard!$F$4)),
         0
      ),
      IF(C1433="750 Business promotion",
         E1433-(E1433/(1+4.793/100)),
         E1433-(E1433/(1+Dashboard!$F$4))
      )
   )
)</f>
        <v>0</v>
      </c>
      <c r="J1433" s="40">
        <f>Bank3[[#This Row],[Money in/ (Money out)]]-Bank3[[#This Row],[GST/HST]]</f>
        <v>0</v>
      </c>
      <c r="L1433" s="37">
        <f t="shared" si="45"/>
        <v>0</v>
      </c>
    </row>
    <row r="1434" spans="4:12" x14ac:dyDescent="0.2">
      <c r="D1434" s="416">
        <f>_xlfn.XLOOKUP(C:C,Table1[for Import to Bank Register dropdown],Table1[for Pivot],0,0,1)</f>
        <v>0</v>
      </c>
      <c r="E1434" s="422"/>
      <c r="F1434" s="160">
        <f t="shared" si="44"/>
        <v>3333333</v>
      </c>
      <c r="G1434" s="394">
        <f>G1433+Bank3[[#This Row],[Money in/ (Money out)]]</f>
        <v>0</v>
      </c>
      <c r="I1434" s="395">
        <f>IF(OR(C1434="150 Directors advances", C1434="120 accounts receivable", C1434="720.2 Automobile - Insurance", C1434="720.3 Automobile - License", C1434="870.4 Rent - Insurance", C1434="870.6 Rent - Property Tax", C1434="870.7 Rent - Homeoffice", C1434="870.9 Rent - Water"),
   0,
   IF(Dashboard!$F$5="Quick",
      IF(OR(C1434="190 Automobile",C1434="200 computer hardware",C1434="210 Computer software",C1434="220 Quickbooks software",C1434="230 Office equipment",C1434="240 Office furniture"),
         E1434-(E1434/(1+Dashboard!$F$4)),
         0
      ),
      IF(C1434="750 Business promotion",
         E1434-(E1434/(1+4.793/100)),
         E1434-(E1434/(1+Dashboard!$F$4))
      )
   )
)</f>
        <v>0</v>
      </c>
      <c r="J1434" s="40">
        <f>Bank3[[#This Row],[Money in/ (Money out)]]-Bank3[[#This Row],[GST/HST]]</f>
        <v>0</v>
      </c>
      <c r="L1434" s="37">
        <f t="shared" si="45"/>
        <v>0</v>
      </c>
    </row>
    <row r="1435" spans="4:12" x14ac:dyDescent="0.2">
      <c r="D1435" s="416">
        <f>_xlfn.XLOOKUP(C:C,Table1[for Import to Bank Register dropdown],Table1[for Pivot],0,0,1)</f>
        <v>0</v>
      </c>
      <c r="E1435" s="422"/>
      <c r="F1435" s="160">
        <f t="shared" si="44"/>
        <v>3333333</v>
      </c>
      <c r="G1435" s="394">
        <f>G1434+Bank3[[#This Row],[Money in/ (Money out)]]</f>
        <v>0</v>
      </c>
      <c r="I1435" s="395">
        <f>IF(OR(C1435="150 Directors advances", C1435="120 accounts receivable", C1435="720.2 Automobile - Insurance", C1435="720.3 Automobile - License", C1435="870.4 Rent - Insurance", C1435="870.6 Rent - Property Tax", C1435="870.7 Rent - Homeoffice", C1435="870.9 Rent - Water"),
   0,
   IF(Dashboard!$F$5="Quick",
      IF(OR(C1435="190 Automobile",C1435="200 computer hardware",C1435="210 Computer software",C1435="220 Quickbooks software",C1435="230 Office equipment",C1435="240 Office furniture"),
         E1435-(E1435/(1+Dashboard!$F$4)),
         0
      ),
      IF(C1435="750 Business promotion",
         E1435-(E1435/(1+4.793/100)),
         E1435-(E1435/(1+Dashboard!$F$4))
      )
   )
)</f>
        <v>0</v>
      </c>
      <c r="J1435" s="40">
        <f>Bank3[[#This Row],[Money in/ (Money out)]]-Bank3[[#This Row],[GST/HST]]</f>
        <v>0</v>
      </c>
      <c r="L1435" s="37">
        <f t="shared" si="45"/>
        <v>0</v>
      </c>
    </row>
    <row r="1436" spans="4:12" x14ac:dyDescent="0.2">
      <c r="D1436" s="416">
        <f>_xlfn.XLOOKUP(C:C,Table1[for Import to Bank Register dropdown],Table1[for Pivot],0,0,1)</f>
        <v>0</v>
      </c>
      <c r="E1436" s="422"/>
      <c r="F1436" s="160">
        <f t="shared" si="44"/>
        <v>3333333</v>
      </c>
      <c r="G1436" s="394">
        <f>G1435+Bank3[[#This Row],[Money in/ (Money out)]]</f>
        <v>0</v>
      </c>
      <c r="I1436" s="395">
        <f>IF(OR(C1436="150 Directors advances", C1436="120 accounts receivable", C1436="720.2 Automobile - Insurance", C1436="720.3 Automobile - License", C1436="870.4 Rent - Insurance", C1436="870.6 Rent - Property Tax", C1436="870.7 Rent - Homeoffice", C1436="870.9 Rent - Water"),
   0,
   IF(Dashboard!$F$5="Quick",
      IF(OR(C1436="190 Automobile",C1436="200 computer hardware",C1436="210 Computer software",C1436="220 Quickbooks software",C1436="230 Office equipment",C1436="240 Office furniture"),
         E1436-(E1436/(1+Dashboard!$F$4)),
         0
      ),
      IF(C1436="750 Business promotion",
         E1436-(E1436/(1+4.793/100)),
         E1436-(E1436/(1+Dashboard!$F$4))
      )
   )
)</f>
        <v>0</v>
      </c>
      <c r="J1436" s="40">
        <f>Bank3[[#This Row],[Money in/ (Money out)]]-Bank3[[#This Row],[GST/HST]]</f>
        <v>0</v>
      </c>
      <c r="L1436" s="37">
        <f t="shared" si="45"/>
        <v>0</v>
      </c>
    </row>
    <row r="1437" spans="4:12" x14ac:dyDescent="0.2">
      <c r="D1437" s="416">
        <f>_xlfn.XLOOKUP(C:C,Table1[for Import to Bank Register dropdown],Table1[for Pivot],0,0,1)</f>
        <v>0</v>
      </c>
      <c r="E1437" s="422"/>
      <c r="F1437" s="160">
        <f t="shared" si="44"/>
        <v>3333333</v>
      </c>
      <c r="G1437" s="394">
        <f>G1436+Bank3[[#This Row],[Money in/ (Money out)]]</f>
        <v>0</v>
      </c>
      <c r="I1437" s="395">
        <f>IF(OR(C1437="150 Directors advances", C1437="120 accounts receivable", C1437="720.2 Automobile - Insurance", C1437="720.3 Automobile - License", C1437="870.4 Rent - Insurance", C1437="870.6 Rent - Property Tax", C1437="870.7 Rent - Homeoffice", C1437="870.9 Rent - Water"),
   0,
   IF(Dashboard!$F$5="Quick",
      IF(OR(C1437="190 Automobile",C1437="200 computer hardware",C1437="210 Computer software",C1437="220 Quickbooks software",C1437="230 Office equipment",C1437="240 Office furniture"),
         E1437-(E1437/(1+Dashboard!$F$4)),
         0
      ),
      IF(C1437="750 Business promotion",
         E1437-(E1437/(1+4.793/100)),
         E1437-(E1437/(1+Dashboard!$F$4))
      )
   )
)</f>
        <v>0</v>
      </c>
      <c r="J1437" s="40">
        <f>Bank3[[#This Row],[Money in/ (Money out)]]-Bank3[[#This Row],[GST/HST]]</f>
        <v>0</v>
      </c>
      <c r="L1437" s="37">
        <f t="shared" si="45"/>
        <v>0</v>
      </c>
    </row>
    <row r="1438" spans="4:12" x14ac:dyDescent="0.2">
      <c r="D1438" s="416">
        <f>_xlfn.XLOOKUP(C:C,Table1[for Import to Bank Register dropdown],Table1[for Pivot],0,0,1)</f>
        <v>0</v>
      </c>
      <c r="E1438" s="422"/>
      <c r="F1438" s="160">
        <f t="shared" si="44"/>
        <v>3333333</v>
      </c>
      <c r="G1438" s="394">
        <f>G1437+Bank3[[#This Row],[Money in/ (Money out)]]</f>
        <v>0</v>
      </c>
      <c r="I1438" s="395">
        <f>IF(OR(C1438="150 Directors advances", C1438="120 accounts receivable", C1438="720.2 Automobile - Insurance", C1438="720.3 Automobile - License", C1438="870.4 Rent - Insurance", C1438="870.6 Rent - Property Tax", C1438="870.7 Rent - Homeoffice", C1438="870.9 Rent - Water"),
   0,
   IF(Dashboard!$F$5="Quick",
      IF(OR(C1438="190 Automobile",C1438="200 computer hardware",C1438="210 Computer software",C1438="220 Quickbooks software",C1438="230 Office equipment",C1438="240 Office furniture"),
         E1438-(E1438/(1+Dashboard!$F$4)),
         0
      ),
      IF(C1438="750 Business promotion",
         E1438-(E1438/(1+4.793/100)),
         E1438-(E1438/(1+Dashboard!$F$4))
      )
   )
)</f>
        <v>0</v>
      </c>
      <c r="J1438" s="40">
        <f>Bank3[[#This Row],[Money in/ (Money out)]]-Bank3[[#This Row],[GST/HST]]</f>
        <v>0</v>
      </c>
      <c r="L1438" s="37">
        <f t="shared" si="45"/>
        <v>0</v>
      </c>
    </row>
    <row r="1439" spans="4:12" x14ac:dyDescent="0.2">
      <c r="D1439" s="416">
        <f>_xlfn.XLOOKUP(C:C,Table1[for Import to Bank Register dropdown],Table1[for Pivot],0,0,1)</f>
        <v>0</v>
      </c>
      <c r="E1439" s="422"/>
      <c r="F1439" s="160">
        <f t="shared" si="44"/>
        <v>3333333</v>
      </c>
      <c r="G1439" s="394">
        <f>G1438+Bank3[[#This Row],[Money in/ (Money out)]]</f>
        <v>0</v>
      </c>
      <c r="I1439" s="395">
        <f>IF(OR(C1439="150 Directors advances", C1439="120 accounts receivable", C1439="720.2 Automobile - Insurance", C1439="720.3 Automobile - License", C1439="870.4 Rent - Insurance", C1439="870.6 Rent - Property Tax", C1439="870.7 Rent - Homeoffice", C1439="870.9 Rent - Water"),
   0,
   IF(Dashboard!$F$5="Quick",
      IF(OR(C1439="190 Automobile",C1439="200 computer hardware",C1439="210 Computer software",C1439="220 Quickbooks software",C1439="230 Office equipment",C1439="240 Office furniture"),
         E1439-(E1439/(1+Dashboard!$F$4)),
         0
      ),
      IF(C1439="750 Business promotion",
         E1439-(E1439/(1+4.793/100)),
         E1439-(E1439/(1+Dashboard!$F$4))
      )
   )
)</f>
        <v>0</v>
      </c>
      <c r="J1439" s="40">
        <f>Bank3[[#This Row],[Money in/ (Money out)]]-Bank3[[#This Row],[GST/HST]]</f>
        <v>0</v>
      </c>
      <c r="L1439" s="37">
        <f t="shared" si="45"/>
        <v>0</v>
      </c>
    </row>
    <row r="1440" spans="4:12" x14ac:dyDescent="0.2">
      <c r="D1440" s="416">
        <f>_xlfn.XLOOKUP(C:C,Table1[for Import to Bank Register dropdown],Table1[for Pivot],0,0,1)</f>
        <v>0</v>
      </c>
      <c r="E1440" s="422"/>
      <c r="F1440" s="160">
        <f t="shared" si="44"/>
        <v>3333333</v>
      </c>
      <c r="G1440" s="394">
        <f>G1439+Bank3[[#This Row],[Money in/ (Money out)]]</f>
        <v>0</v>
      </c>
      <c r="I1440" s="395">
        <f>IF(OR(C1440="150 Directors advances", C1440="120 accounts receivable", C1440="720.2 Automobile - Insurance", C1440="720.3 Automobile - License", C1440="870.4 Rent - Insurance", C1440="870.6 Rent - Property Tax", C1440="870.7 Rent - Homeoffice", C1440="870.9 Rent - Water"),
   0,
   IF(Dashboard!$F$5="Quick",
      IF(OR(C1440="190 Automobile",C1440="200 computer hardware",C1440="210 Computer software",C1440="220 Quickbooks software",C1440="230 Office equipment",C1440="240 Office furniture"),
         E1440-(E1440/(1+Dashboard!$F$4)),
         0
      ),
      IF(C1440="750 Business promotion",
         E1440-(E1440/(1+4.793/100)),
         E1440-(E1440/(1+Dashboard!$F$4))
      )
   )
)</f>
        <v>0</v>
      </c>
      <c r="J1440" s="40">
        <f>Bank3[[#This Row],[Money in/ (Money out)]]-Bank3[[#This Row],[GST/HST]]</f>
        <v>0</v>
      </c>
      <c r="L1440" s="37">
        <f t="shared" si="45"/>
        <v>0</v>
      </c>
    </row>
    <row r="1441" spans="4:12" x14ac:dyDescent="0.2">
      <c r="D1441" s="416">
        <f>_xlfn.XLOOKUP(C:C,Table1[for Import to Bank Register dropdown],Table1[for Pivot],0,0,1)</f>
        <v>0</v>
      </c>
      <c r="E1441" s="422"/>
      <c r="F1441" s="160">
        <f t="shared" si="44"/>
        <v>3333333</v>
      </c>
      <c r="G1441" s="394">
        <f>G1440+Bank3[[#This Row],[Money in/ (Money out)]]</f>
        <v>0</v>
      </c>
      <c r="I1441" s="395">
        <f>IF(OR(C1441="150 Directors advances", C1441="120 accounts receivable", C1441="720.2 Automobile - Insurance", C1441="720.3 Automobile - License", C1441="870.4 Rent - Insurance", C1441="870.6 Rent - Property Tax", C1441="870.7 Rent - Homeoffice", C1441="870.9 Rent - Water"),
   0,
   IF(Dashboard!$F$5="Quick",
      IF(OR(C1441="190 Automobile",C1441="200 computer hardware",C1441="210 Computer software",C1441="220 Quickbooks software",C1441="230 Office equipment",C1441="240 Office furniture"),
         E1441-(E1441/(1+Dashboard!$F$4)),
         0
      ),
      IF(C1441="750 Business promotion",
         E1441-(E1441/(1+4.793/100)),
         E1441-(E1441/(1+Dashboard!$F$4))
      )
   )
)</f>
        <v>0</v>
      </c>
      <c r="J1441" s="40">
        <f>Bank3[[#This Row],[Money in/ (Money out)]]-Bank3[[#This Row],[GST/HST]]</f>
        <v>0</v>
      </c>
      <c r="L1441" s="37">
        <f t="shared" si="45"/>
        <v>0</v>
      </c>
    </row>
    <row r="1442" spans="4:12" x14ac:dyDescent="0.2">
      <c r="D1442" s="416">
        <f>_xlfn.XLOOKUP(C:C,Table1[for Import to Bank Register dropdown],Table1[for Pivot],0,0,1)</f>
        <v>0</v>
      </c>
      <c r="E1442" s="422"/>
      <c r="F1442" s="160">
        <f t="shared" si="44"/>
        <v>3333333</v>
      </c>
      <c r="G1442" s="394">
        <f>G1441+Bank3[[#This Row],[Money in/ (Money out)]]</f>
        <v>0</v>
      </c>
      <c r="I1442" s="395">
        <f>IF(OR(C1442="150 Directors advances", C1442="120 accounts receivable", C1442="720.2 Automobile - Insurance", C1442="720.3 Automobile - License", C1442="870.4 Rent - Insurance", C1442="870.6 Rent - Property Tax", C1442="870.7 Rent - Homeoffice", C1442="870.9 Rent - Water"),
   0,
   IF(Dashboard!$F$5="Quick",
      IF(OR(C1442="190 Automobile",C1442="200 computer hardware",C1442="210 Computer software",C1442="220 Quickbooks software",C1442="230 Office equipment",C1442="240 Office furniture"),
         E1442-(E1442/(1+Dashboard!$F$4)),
         0
      ),
      IF(C1442="750 Business promotion",
         E1442-(E1442/(1+4.793/100)),
         E1442-(E1442/(1+Dashboard!$F$4))
      )
   )
)</f>
        <v>0</v>
      </c>
      <c r="J1442" s="40">
        <f>Bank3[[#This Row],[Money in/ (Money out)]]-Bank3[[#This Row],[GST/HST]]</f>
        <v>0</v>
      </c>
      <c r="L1442" s="37">
        <f t="shared" si="45"/>
        <v>0</v>
      </c>
    </row>
    <row r="1443" spans="4:12" x14ac:dyDescent="0.2">
      <c r="D1443" s="416">
        <f>_xlfn.XLOOKUP(C:C,Table1[for Import to Bank Register dropdown],Table1[for Pivot],0,0,1)</f>
        <v>0</v>
      </c>
      <c r="E1443" s="422"/>
      <c r="F1443" s="160">
        <f t="shared" si="44"/>
        <v>3333333</v>
      </c>
      <c r="G1443" s="394">
        <f>G1442+Bank3[[#This Row],[Money in/ (Money out)]]</f>
        <v>0</v>
      </c>
      <c r="I1443" s="395">
        <f>IF(OR(C1443="150 Directors advances", C1443="120 accounts receivable", C1443="720.2 Automobile - Insurance", C1443="720.3 Automobile - License", C1443="870.4 Rent - Insurance", C1443="870.6 Rent - Property Tax", C1443="870.7 Rent - Homeoffice", C1443="870.9 Rent - Water"),
   0,
   IF(Dashboard!$F$5="Quick",
      IF(OR(C1443="190 Automobile",C1443="200 computer hardware",C1443="210 Computer software",C1443="220 Quickbooks software",C1443="230 Office equipment",C1443="240 Office furniture"),
         E1443-(E1443/(1+Dashboard!$F$4)),
         0
      ),
      IF(C1443="750 Business promotion",
         E1443-(E1443/(1+4.793/100)),
         E1443-(E1443/(1+Dashboard!$F$4))
      )
   )
)</f>
        <v>0</v>
      </c>
      <c r="J1443" s="40">
        <f>Bank3[[#This Row],[Money in/ (Money out)]]-Bank3[[#This Row],[GST/HST]]</f>
        <v>0</v>
      </c>
      <c r="L1443" s="37">
        <f t="shared" si="45"/>
        <v>0</v>
      </c>
    </row>
    <row r="1444" spans="4:12" x14ac:dyDescent="0.2">
      <c r="D1444" s="416">
        <f>_xlfn.XLOOKUP(C:C,Table1[for Import to Bank Register dropdown],Table1[for Pivot],0,0,1)</f>
        <v>0</v>
      </c>
      <c r="E1444" s="422"/>
      <c r="F1444" s="160">
        <f t="shared" si="44"/>
        <v>3333333</v>
      </c>
      <c r="G1444" s="394">
        <f>G1443+Bank3[[#This Row],[Money in/ (Money out)]]</f>
        <v>0</v>
      </c>
      <c r="I1444" s="395">
        <f>IF(OR(C1444="150 Directors advances", C1444="120 accounts receivable", C1444="720.2 Automobile - Insurance", C1444="720.3 Automobile - License", C1444="870.4 Rent - Insurance", C1444="870.6 Rent - Property Tax", C1444="870.7 Rent - Homeoffice", C1444="870.9 Rent - Water"),
   0,
   IF(Dashboard!$F$5="Quick",
      IF(OR(C1444="190 Automobile",C1444="200 computer hardware",C1444="210 Computer software",C1444="220 Quickbooks software",C1444="230 Office equipment",C1444="240 Office furniture"),
         E1444-(E1444/(1+Dashboard!$F$4)),
         0
      ),
      IF(C1444="750 Business promotion",
         E1444-(E1444/(1+4.793/100)),
         E1444-(E1444/(1+Dashboard!$F$4))
      )
   )
)</f>
        <v>0</v>
      </c>
      <c r="J1444" s="40">
        <f>Bank3[[#This Row],[Money in/ (Money out)]]-Bank3[[#This Row],[GST/HST]]</f>
        <v>0</v>
      </c>
      <c r="L1444" s="37">
        <f t="shared" si="45"/>
        <v>0</v>
      </c>
    </row>
    <row r="1445" spans="4:12" x14ac:dyDescent="0.2">
      <c r="D1445" s="416">
        <f>_xlfn.XLOOKUP(C:C,Table1[for Import to Bank Register dropdown],Table1[for Pivot],0,0,1)</f>
        <v>0</v>
      </c>
      <c r="E1445" s="422"/>
      <c r="F1445" s="160">
        <f t="shared" si="44"/>
        <v>3333333</v>
      </c>
      <c r="G1445" s="394">
        <f>G1444+Bank3[[#This Row],[Money in/ (Money out)]]</f>
        <v>0</v>
      </c>
      <c r="I1445" s="395">
        <f>IF(OR(C1445="150 Directors advances", C1445="120 accounts receivable", C1445="720.2 Automobile - Insurance", C1445="720.3 Automobile - License", C1445="870.4 Rent - Insurance", C1445="870.6 Rent - Property Tax", C1445="870.7 Rent - Homeoffice", C1445="870.9 Rent - Water"),
   0,
   IF(Dashboard!$F$5="Quick",
      IF(OR(C1445="190 Automobile",C1445="200 computer hardware",C1445="210 Computer software",C1445="220 Quickbooks software",C1445="230 Office equipment",C1445="240 Office furniture"),
         E1445-(E1445/(1+Dashboard!$F$4)),
         0
      ),
      IF(C1445="750 Business promotion",
         E1445-(E1445/(1+4.793/100)),
         E1445-(E1445/(1+Dashboard!$F$4))
      )
   )
)</f>
        <v>0</v>
      </c>
      <c r="J1445" s="40">
        <f>Bank3[[#This Row],[Money in/ (Money out)]]-Bank3[[#This Row],[GST/HST]]</f>
        <v>0</v>
      </c>
      <c r="L1445" s="37">
        <f t="shared" si="45"/>
        <v>0</v>
      </c>
    </row>
    <row r="1446" spans="4:12" x14ac:dyDescent="0.2">
      <c r="D1446" s="416">
        <f>_xlfn.XLOOKUP(C:C,Table1[for Import to Bank Register dropdown],Table1[for Pivot],0,0,1)</f>
        <v>0</v>
      </c>
      <c r="E1446" s="422"/>
      <c r="F1446" s="160">
        <f t="shared" si="44"/>
        <v>3333333</v>
      </c>
      <c r="G1446" s="394">
        <f>G1445+Bank3[[#This Row],[Money in/ (Money out)]]</f>
        <v>0</v>
      </c>
      <c r="I1446" s="395">
        <f>IF(OR(C1446="150 Directors advances", C1446="120 accounts receivable", C1446="720.2 Automobile - Insurance", C1446="720.3 Automobile - License", C1446="870.4 Rent - Insurance", C1446="870.6 Rent - Property Tax", C1446="870.7 Rent - Homeoffice", C1446="870.9 Rent - Water"),
   0,
   IF(Dashboard!$F$5="Quick",
      IF(OR(C1446="190 Automobile",C1446="200 computer hardware",C1446="210 Computer software",C1446="220 Quickbooks software",C1446="230 Office equipment",C1446="240 Office furniture"),
         E1446-(E1446/(1+Dashboard!$F$4)),
         0
      ),
      IF(C1446="750 Business promotion",
         E1446-(E1446/(1+4.793/100)),
         E1446-(E1446/(1+Dashboard!$F$4))
      )
   )
)</f>
        <v>0</v>
      </c>
      <c r="J1446" s="40">
        <f>Bank3[[#This Row],[Money in/ (Money out)]]-Bank3[[#This Row],[GST/HST]]</f>
        <v>0</v>
      </c>
      <c r="L1446" s="37">
        <f t="shared" si="45"/>
        <v>0</v>
      </c>
    </row>
    <row r="1447" spans="4:12" x14ac:dyDescent="0.2">
      <c r="D1447" s="416">
        <f>_xlfn.XLOOKUP(C:C,Table1[for Import to Bank Register dropdown],Table1[for Pivot],0,0,1)</f>
        <v>0</v>
      </c>
      <c r="E1447" s="422"/>
      <c r="F1447" s="160">
        <f t="shared" si="44"/>
        <v>3333333</v>
      </c>
      <c r="G1447" s="394">
        <f>G1446+Bank3[[#This Row],[Money in/ (Money out)]]</f>
        <v>0</v>
      </c>
      <c r="I1447" s="395">
        <f>IF(OR(C1447="150 Directors advances", C1447="120 accounts receivable", C1447="720.2 Automobile - Insurance", C1447="720.3 Automobile - License", C1447="870.4 Rent - Insurance", C1447="870.6 Rent - Property Tax", C1447="870.7 Rent - Homeoffice", C1447="870.9 Rent - Water"),
   0,
   IF(Dashboard!$F$5="Quick",
      IF(OR(C1447="190 Automobile",C1447="200 computer hardware",C1447="210 Computer software",C1447="220 Quickbooks software",C1447="230 Office equipment",C1447="240 Office furniture"),
         E1447-(E1447/(1+Dashboard!$F$4)),
         0
      ),
      IF(C1447="750 Business promotion",
         E1447-(E1447/(1+4.793/100)),
         E1447-(E1447/(1+Dashboard!$F$4))
      )
   )
)</f>
        <v>0</v>
      </c>
      <c r="J1447" s="40">
        <f>Bank3[[#This Row],[Money in/ (Money out)]]-Bank3[[#This Row],[GST/HST]]</f>
        <v>0</v>
      </c>
      <c r="L1447" s="37">
        <f t="shared" si="45"/>
        <v>0</v>
      </c>
    </row>
    <row r="1448" spans="4:12" x14ac:dyDescent="0.2">
      <c r="D1448" s="416">
        <f>_xlfn.XLOOKUP(C:C,Table1[for Import to Bank Register dropdown],Table1[for Pivot],0,0,1)</f>
        <v>0</v>
      </c>
      <c r="E1448" s="422"/>
      <c r="F1448" s="160">
        <f t="shared" si="44"/>
        <v>3333333</v>
      </c>
      <c r="G1448" s="394">
        <f>G1447+Bank3[[#This Row],[Money in/ (Money out)]]</f>
        <v>0</v>
      </c>
      <c r="I1448" s="395">
        <f>IF(OR(C1448="150 Directors advances", C1448="120 accounts receivable", C1448="720.2 Automobile - Insurance", C1448="720.3 Automobile - License", C1448="870.4 Rent - Insurance", C1448="870.6 Rent - Property Tax", C1448="870.7 Rent - Homeoffice", C1448="870.9 Rent - Water"),
   0,
   IF(Dashboard!$F$5="Quick",
      IF(OR(C1448="190 Automobile",C1448="200 computer hardware",C1448="210 Computer software",C1448="220 Quickbooks software",C1448="230 Office equipment",C1448="240 Office furniture"),
         E1448-(E1448/(1+Dashboard!$F$4)),
         0
      ),
      IF(C1448="750 Business promotion",
         E1448-(E1448/(1+4.793/100)),
         E1448-(E1448/(1+Dashboard!$F$4))
      )
   )
)</f>
        <v>0</v>
      </c>
      <c r="J1448" s="40">
        <f>Bank3[[#This Row],[Money in/ (Money out)]]-Bank3[[#This Row],[GST/HST]]</f>
        <v>0</v>
      </c>
      <c r="L1448" s="37">
        <f t="shared" si="45"/>
        <v>0</v>
      </c>
    </row>
    <row r="1449" spans="4:12" x14ac:dyDescent="0.2">
      <c r="D1449" s="416">
        <f>_xlfn.XLOOKUP(C:C,Table1[for Import to Bank Register dropdown],Table1[for Pivot],0,0,1)</f>
        <v>0</v>
      </c>
      <c r="E1449" s="422"/>
      <c r="F1449" s="160">
        <f t="shared" si="44"/>
        <v>3333333</v>
      </c>
      <c r="G1449" s="394">
        <f>G1448+Bank3[[#This Row],[Money in/ (Money out)]]</f>
        <v>0</v>
      </c>
      <c r="I1449" s="395">
        <f>IF(OR(C1449="150 Directors advances", C1449="120 accounts receivable", C1449="720.2 Automobile - Insurance", C1449="720.3 Automobile - License", C1449="870.4 Rent - Insurance", C1449="870.6 Rent - Property Tax", C1449="870.7 Rent - Homeoffice", C1449="870.9 Rent - Water"),
   0,
   IF(Dashboard!$F$5="Quick",
      IF(OR(C1449="190 Automobile",C1449="200 computer hardware",C1449="210 Computer software",C1449="220 Quickbooks software",C1449="230 Office equipment",C1449="240 Office furniture"),
         E1449-(E1449/(1+Dashboard!$F$4)),
         0
      ),
      IF(C1449="750 Business promotion",
         E1449-(E1449/(1+4.793/100)),
         E1449-(E1449/(1+Dashboard!$F$4))
      )
   )
)</f>
        <v>0</v>
      </c>
      <c r="J1449" s="40">
        <f>Bank3[[#This Row],[Money in/ (Money out)]]-Bank3[[#This Row],[GST/HST]]</f>
        <v>0</v>
      </c>
      <c r="L1449" s="37">
        <f t="shared" si="45"/>
        <v>0</v>
      </c>
    </row>
    <row r="1450" spans="4:12" x14ac:dyDescent="0.2">
      <c r="D1450" s="416">
        <f>_xlfn.XLOOKUP(C:C,Table1[for Import to Bank Register dropdown],Table1[for Pivot],0,0,1)</f>
        <v>0</v>
      </c>
      <c r="E1450" s="422"/>
      <c r="F1450" s="160">
        <f t="shared" si="44"/>
        <v>3333333</v>
      </c>
      <c r="G1450" s="394">
        <f>G1449+Bank3[[#This Row],[Money in/ (Money out)]]</f>
        <v>0</v>
      </c>
      <c r="I1450" s="395">
        <f>IF(OR(C1450="150 Directors advances", C1450="120 accounts receivable", C1450="720.2 Automobile - Insurance", C1450="720.3 Automobile - License", C1450="870.4 Rent - Insurance", C1450="870.6 Rent - Property Tax", C1450="870.7 Rent - Homeoffice", C1450="870.9 Rent - Water"),
   0,
   IF(Dashboard!$F$5="Quick",
      IF(OR(C1450="190 Automobile",C1450="200 computer hardware",C1450="210 Computer software",C1450="220 Quickbooks software",C1450="230 Office equipment",C1450="240 Office furniture"),
         E1450-(E1450/(1+Dashboard!$F$4)),
         0
      ),
      IF(C1450="750 Business promotion",
         E1450-(E1450/(1+4.793/100)),
         E1450-(E1450/(1+Dashboard!$F$4))
      )
   )
)</f>
        <v>0</v>
      </c>
      <c r="J1450" s="40">
        <f>Bank3[[#This Row],[Money in/ (Money out)]]-Bank3[[#This Row],[GST/HST]]</f>
        <v>0</v>
      </c>
      <c r="L1450" s="37">
        <f t="shared" si="45"/>
        <v>0</v>
      </c>
    </row>
    <row r="1451" spans="4:12" x14ac:dyDescent="0.2">
      <c r="D1451" s="416">
        <f>_xlfn.XLOOKUP(C:C,Table1[for Import to Bank Register dropdown],Table1[for Pivot],0,0,1)</f>
        <v>0</v>
      </c>
      <c r="E1451" s="422"/>
      <c r="F1451" s="160">
        <f t="shared" si="44"/>
        <v>3333333</v>
      </c>
      <c r="G1451" s="394">
        <f>G1450+Bank3[[#This Row],[Money in/ (Money out)]]</f>
        <v>0</v>
      </c>
      <c r="I1451" s="395">
        <f>IF(OR(C1451="150 Directors advances", C1451="120 accounts receivable", C1451="720.2 Automobile - Insurance", C1451="720.3 Automobile - License", C1451="870.4 Rent - Insurance", C1451="870.6 Rent - Property Tax", C1451="870.7 Rent - Homeoffice", C1451="870.9 Rent - Water"),
   0,
   IF(Dashboard!$F$5="Quick",
      IF(OR(C1451="190 Automobile",C1451="200 computer hardware",C1451="210 Computer software",C1451="220 Quickbooks software",C1451="230 Office equipment",C1451="240 Office furniture"),
         E1451-(E1451/(1+Dashboard!$F$4)),
         0
      ),
      IF(C1451="750 Business promotion",
         E1451-(E1451/(1+4.793/100)),
         E1451-(E1451/(1+Dashboard!$F$4))
      )
   )
)</f>
        <v>0</v>
      </c>
      <c r="J1451" s="40">
        <f>Bank3[[#This Row],[Money in/ (Money out)]]-Bank3[[#This Row],[GST/HST]]</f>
        <v>0</v>
      </c>
      <c r="L1451" s="37">
        <f t="shared" si="45"/>
        <v>0</v>
      </c>
    </row>
    <row r="1452" spans="4:12" x14ac:dyDescent="0.2">
      <c r="D1452" s="416">
        <f>_xlfn.XLOOKUP(C:C,Table1[for Import to Bank Register dropdown],Table1[for Pivot],0,0,1)</f>
        <v>0</v>
      </c>
      <c r="E1452" s="422"/>
      <c r="F1452" s="160">
        <f t="shared" si="44"/>
        <v>3333333</v>
      </c>
      <c r="G1452" s="394">
        <f>G1451+Bank3[[#This Row],[Money in/ (Money out)]]</f>
        <v>0</v>
      </c>
      <c r="I1452" s="395">
        <f>IF(OR(C1452="150 Directors advances", C1452="120 accounts receivable", C1452="720.2 Automobile - Insurance", C1452="720.3 Automobile - License", C1452="870.4 Rent - Insurance", C1452="870.6 Rent - Property Tax", C1452="870.7 Rent - Homeoffice", C1452="870.9 Rent - Water"),
   0,
   IF(Dashboard!$F$5="Quick",
      IF(OR(C1452="190 Automobile",C1452="200 computer hardware",C1452="210 Computer software",C1452="220 Quickbooks software",C1452="230 Office equipment",C1452="240 Office furniture"),
         E1452-(E1452/(1+Dashboard!$F$4)),
         0
      ),
      IF(C1452="750 Business promotion",
         E1452-(E1452/(1+4.793/100)),
         E1452-(E1452/(1+Dashboard!$F$4))
      )
   )
)</f>
        <v>0</v>
      </c>
      <c r="J1452" s="40">
        <f>Bank3[[#This Row],[Money in/ (Money out)]]-Bank3[[#This Row],[GST/HST]]</f>
        <v>0</v>
      </c>
      <c r="L1452" s="37">
        <f t="shared" si="45"/>
        <v>0</v>
      </c>
    </row>
    <row r="1453" spans="4:12" x14ac:dyDescent="0.2">
      <c r="D1453" s="416">
        <f>_xlfn.XLOOKUP(C:C,Table1[for Import to Bank Register dropdown],Table1[for Pivot],0,0,1)</f>
        <v>0</v>
      </c>
      <c r="E1453" s="422"/>
      <c r="F1453" s="160">
        <f t="shared" si="44"/>
        <v>3333333</v>
      </c>
      <c r="G1453" s="394">
        <f>G1452+Bank3[[#This Row],[Money in/ (Money out)]]</f>
        <v>0</v>
      </c>
      <c r="I1453" s="395">
        <f>IF(OR(C1453="150 Directors advances", C1453="120 accounts receivable", C1453="720.2 Automobile - Insurance", C1453="720.3 Automobile - License", C1453="870.4 Rent - Insurance", C1453="870.6 Rent - Property Tax", C1453="870.7 Rent - Homeoffice", C1453="870.9 Rent - Water"),
   0,
   IF(Dashboard!$F$5="Quick",
      IF(OR(C1453="190 Automobile",C1453="200 computer hardware",C1453="210 Computer software",C1453="220 Quickbooks software",C1453="230 Office equipment",C1453="240 Office furniture"),
         E1453-(E1453/(1+Dashboard!$F$4)),
         0
      ),
      IF(C1453="750 Business promotion",
         E1453-(E1453/(1+4.793/100)),
         E1453-(E1453/(1+Dashboard!$F$4))
      )
   )
)</f>
        <v>0</v>
      </c>
      <c r="J1453" s="40">
        <f>Bank3[[#This Row],[Money in/ (Money out)]]-Bank3[[#This Row],[GST/HST]]</f>
        <v>0</v>
      </c>
      <c r="L1453" s="37">
        <f t="shared" si="45"/>
        <v>0</v>
      </c>
    </row>
    <row r="1454" spans="4:12" x14ac:dyDescent="0.2">
      <c r="D1454" s="416">
        <f>_xlfn.XLOOKUP(C:C,Table1[for Import to Bank Register dropdown],Table1[for Pivot],0,0,1)</f>
        <v>0</v>
      </c>
      <c r="E1454" s="422"/>
      <c r="F1454" s="160">
        <f t="shared" si="44"/>
        <v>3333333</v>
      </c>
      <c r="G1454" s="394">
        <f>G1453+Bank3[[#This Row],[Money in/ (Money out)]]</f>
        <v>0</v>
      </c>
      <c r="I1454" s="395">
        <f>IF(OR(C1454="150 Directors advances", C1454="120 accounts receivable", C1454="720.2 Automobile - Insurance", C1454="720.3 Automobile - License", C1454="870.4 Rent - Insurance", C1454="870.6 Rent - Property Tax", C1454="870.7 Rent - Homeoffice", C1454="870.9 Rent - Water"),
   0,
   IF(Dashboard!$F$5="Quick",
      IF(OR(C1454="190 Automobile",C1454="200 computer hardware",C1454="210 Computer software",C1454="220 Quickbooks software",C1454="230 Office equipment",C1454="240 Office furniture"),
         E1454-(E1454/(1+Dashboard!$F$4)),
         0
      ),
      IF(C1454="750 Business promotion",
         E1454-(E1454/(1+4.793/100)),
         E1454-(E1454/(1+Dashboard!$F$4))
      )
   )
)</f>
        <v>0</v>
      </c>
      <c r="J1454" s="40">
        <f>Bank3[[#This Row],[Money in/ (Money out)]]-Bank3[[#This Row],[GST/HST]]</f>
        <v>0</v>
      </c>
      <c r="L1454" s="37">
        <f t="shared" si="45"/>
        <v>0</v>
      </c>
    </row>
    <row r="1455" spans="4:12" x14ac:dyDescent="0.2">
      <c r="D1455" s="416">
        <f>_xlfn.XLOOKUP(C:C,Table1[for Import to Bank Register dropdown],Table1[for Pivot],0,0,1)</f>
        <v>0</v>
      </c>
      <c r="E1455" s="422"/>
      <c r="F1455" s="160">
        <f t="shared" si="44"/>
        <v>3333333</v>
      </c>
      <c r="G1455" s="394">
        <f>G1454+Bank3[[#This Row],[Money in/ (Money out)]]</f>
        <v>0</v>
      </c>
      <c r="I1455" s="395">
        <f>IF(OR(C1455="150 Directors advances", C1455="120 accounts receivable", C1455="720.2 Automobile - Insurance", C1455="720.3 Automobile - License", C1455="870.4 Rent - Insurance", C1455="870.6 Rent - Property Tax", C1455="870.7 Rent - Homeoffice", C1455="870.9 Rent - Water"),
   0,
   IF(Dashboard!$F$5="Quick",
      IF(OR(C1455="190 Automobile",C1455="200 computer hardware",C1455="210 Computer software",C1455="220 Quickbooks software",C1455="230 Office equipment",C1455="240 Office furniture"),
         E1455-(E1455/(1+Dashboard!$F$4)),
         0
      ),
      IF(C1455="750 Business promotion",
         E1455-(E1455/(1+4.793/100)),
         E1455-(E1455/(1+Dashboard!$F$4))
      )
   )
)</f>
        <v>0</v>
      </c>
      <c r="J1455" s="40">
        <f>Bank3[[#This Row],[Money in/ (Money out)]]-Bank3[[#This Row],[GST/HST]]</f>
        <v>0</v>
      </c>
      <c r="L1455" s="37">
        <f t="shared" si="45"/>
        <v>0</v>
      </c>
    </row>
    <row r="1456" spans="4:12" x14ac:dyDescent="0.2">
      <c r="D1456" s="416">
        <f>_xlfn.XLOOKUP(C:C,Table1[for Import to Bank Register dropdown],Table1[for Pivot],0,0,1)</f>
        <v>0</v>
      </c>
      <c r="E1456" s="422"/>
      <c r="F1456" s="160">
        <f t="shared" si="44"/>
        <v>3333333</v>
      </c>
      <c r="G1456" s="394">
        <f>G1455+Bank3[[#This Row],[Money in/ (Money out)]]</f>
        <v>0</v>
      </c>
      <c r="I1456" s="395">
        <f>IF(OR(C1456="150 Directors advances", C1456="120 accounts receivable", C1456="720.2 Automobile - Insurance", C1456="720.3 Automobile - License", C1456="870.4 Rent - Insurance", C1456="870.6 Rent - Property Tax", C1456="870.7 Rent - Homeoffice", C1456="870.9 Rent - Water"),
   0,
   IF(Dashboard!$F$5="Quick",
      IF(OR(C1456="190 Automobile",C1456="200 computer hardware",C1456="210 Computer software",C1456="220 Quickbooks software",C1456="230 Office equipment",C1456="240 Office furniture"),
         E1456-(E1456/(1+Dashboard!$F$4)),
         0
      ),
      IF(C1456="750 Business promotion",
         E1456-(E1456/(1+4.793/100)),
         E1456-(E1456/(1+Dashboard!$F$4))
      )
   )
)</f>
        <v>0</v>
      </c>
      <c r="J1456" s="40">
        <f>Bank3[[#This Row],[Money in/ (Money out)]]-Bank3[[#This Row],[GST/HST]]</f>
        <v>0</v>
      </c>
      <c r="L1456" s="37">
        <f t="shared" si="45"/>
        <v>0</v>
      </c>
    </row>
    <row r="1457" spans="4:12" x14ac:dyDescent="0.2">
      <c r="D1457" s="416">
        <f>_xlfn.XLOOKUP(C:C,Table1[for Import to Bank Register dropdown],Table1[for Pivot],0,0,1)</f>
        <v>0</v>
      </c>
      <c r="E1457" s="422"/>
      <c r="F1457" s="160">
        <f t="shared" si="44"/>
        <v>3333333</v>
      </c>
      <c r="G1457" s="394">
        <f>G1456+Bank3[[#This Row],[Money in/ (Money out)]]</f>
        <v>0</v>
      </c>
      <c r="I1457" s="395">
        <f>IF(OR(C1457="150 Directors advances", C1457="120 accounts receivable", C1457="720.2 Automobile - Insurance", C1457="720.3 Automobile - License", C1457="870.4 Rent - Insurance", C1457="870.6 Rent - Property Tax", C1457="870.7 Rent - Homeoffice", C1457="870.9 Rent - Water"),
   0,
   IF(Dashboard!$F$5="Quick",
      IF(OR(C1457="190 Automobile",C1457="200 computer hardware",C1457="210 Computer software",C1457="220 Quickbooks software",C1457="230 Office equipment",C1457="240 Office furniture"),
         E1457-(E1457/(1+Dashboard!$F$4)),
         0
      ),
      IF(C1457="750 Business promotion",
         E1457-(E1457/(1+4.793/100)),
         E1457-(E1457/(1+Dashboard!$F$4))
      )
   )
)</f>
        <v>0</v>
      </c>
      <c r="J1457" s="40">
        <f>Bank3[[#This Row],[Money in/ (Money out)]]-Bank3[[#This Row],[GST/HST]]</f>
        <v>0</v>
      </c>
      <c r="L1457" s="37">
        <f t="shared" si="45"/>
        <v>0</v>
      </c>
    </row>
    <row r="1458" spans="4:12" x14ac:dyDescent="0.2">
      <c r="D1458" s="416">
        <f>_xlfn.XLOOKUP(C:C,Table1[for Import to Bank Register dropdown],Table1[for Pivot],0,0,1)</f>
        <v>0</v>
      </c>
      <c r="E1458" s="422"/>
      <c r="F1458" s="160">
        <f t="shared" si="44"/>
        <v>3333333</v>
      </c>
      <c r="G1458" s="394">
        <f>G1457+Bank3[[#This Row],[Money in/ (Money out)]]</f>
        <v>0</v>
      </c>
      <c r="I1458" s="395">
        <f>IF(OR(C1458="150 Directors advances", C1458="120 accounts receivable", C1458="720.2 Automobile - Insurance", C1458="720.3 Automobile - License", C1458="870.4 Rent - Insurance", C1458="870.6 Rent - Property Tax", C1458="870.7 Rent - Homeoffice", C1458="870.9 Rent - Water"),
   0,
   IF(Dashboard!$F$5="Quick",
      IF(OR(C1458="190 Automobile",C1458="200 computer hardware",C1458="210 Computer software",C1458="220 Quickbooks software",C1458="230 Office equipment",C1458="240 Office furniture"),
         E1458-(E1458/(1+Dashboard!$F$4)),
         0
      ),
      IF(C1458="750 Business promotion",
         E1458-(E1458/(1+4.793/100)),
         E1458-(E1458/(1+Dashboard!$F$4))
      )
   )
)</f>
        <v>0</v>
      </c>
      <c r="J1458" s="40">
        <f>Bank3[[#This Row],[Money in/ (Money out)]]-Bank3[[#This Row],[GST/HST]]</f>
        <v>0</v>
      </c>
      <c r="L1458" s="37">
        <f t="shared" si="45"/>
        <v>0</v>
      </c>
    </row>
    <row r="1459" spans="4:12" x14ac:dyDescent="0.2">
      <c r="D1459" s="416">
        <f>_xlfn.XLOOKUP(C:C,Table1[for Import to Bank Register dropdown],Table1[for Pivot],0,0,1)</f>
        <v>0</v>
      </c>
      <c r="E1459" s="422"/>
      <c r="F1459" s="160">
        <f t="shared" si="44"/>
        <v>3333333</v>
      </c>
      <c r="G1459" s="394">
        <f>G1458+Bank3[[#This Row],[Money in/ (Money out)]]</f>
        <v>0</v>
      </c>
      <c r="I1459" s="395">
        <f>IF(OR(C1459="150 Directors advances", C1459="120 accounts receivable", C1459="720.2 Automobile - Insurance", C1459="720.3 Automobile - License", C1459="870.4 Rent - Insurance", C1459="870.6 Rent - Property Tax", C1459="870.7 Rent - Homeoffice", C1459="870.9 Rent - Water"),
   0,
   IF(Dashboard!$F$5="Quick",
      IF(OR(C1459="190 Automobile",C1459="200 computer hardware",C1459="210 Computer software",C1459="220 Quickbooks software",C1459="230 Office equipment",C1459="240 Office furniture"),
         E1459-(E1459/(1+Dashboard!$F$4)),
         0
      ),
      IF(C1459="750 Business promotion",
         E1459-(E1459/(1+4.793/100)),
         E1459-(E1459/(1+Dashboard!$F$4))
      )
   )
)</f>
        <v>0</v>
      </c>
      <c r="J1459" s="40">
        <f>Bank3[[#This Row],[Money in/ (Money out)]]-Bank3[[#This Row],[GST/HST]]</f>
        <v>0</v>
      </c>
      <c r="L1459" s="37">
        <f t="shared" si="45"/>
        <v>0</v>
      </c>
    </row>
    <row r="1460" spans="4:12" x14ac:dyDescent="0.2">
      <c r="D1460" s="416">
        <f>_xlfn.XLOOKUP(C:C,Table1[for Import to Bank Register dropdown],Table1[for Pivot],0,0,1)</f>
        <v>0</v>
      </c>
      <c r="E1460" s="422"/>
      <c r="F1460" s="160">
        <f t="shared" si="44"/>
        <v>3333333</v>
      </c>
      <c r="G1460" s="394">
        <f>G1459+Bank3[[#This Row],[Money in/ (Money out)]]</f>
        <v>0</v>
      </c>
      <c r="I1460" s="395">
        <f>IF(OR(C1460="150 Directors advances", C1460="120 accounts receivable", C1460="720.2 Automobile - Insurance", C1460="720.3 Automobile - License", C1460="870.4 Rent - Insurance", C1460="870.6 Rent - Property Tax", C1460="870.7 Rent - Homeoffice", C1460="870.9 Rent - Water"),
   0,
   IF(Dashboard!$F$5="Quick",
      IF(OR(C1460="190 Automobile",C1460="200 computer hardware",C1460="210 Computer software",C1460="220 Quickbooks software",C1460="230 Office equipment",C1460="240 Office furniture"),
         E1460-(E1460/(1+Dashboard!$F$4)),
         0
      ),
      IF(C1460="750 Business promotion",
         E1460-(E1460/(1+4.793/100)),
         E1460-(E1460/(1+Dashboard!$F$4))
      )
   )
)</f>
        <v>0</v>
      </c>
      <c r="J1460" s="40">
        <f>Bank3[[#This Row],[Money in/ (Money out)]]-Bank3[[#This Row],[GST/HST]]</f>
        <v>0</v>
      </c>
      <c r="L1460" s="37">
        <f t="shared" si="45"/>
        <v>0</v>
      </c>
    </row>
    <row r="1461" spans="4:12" x14ac:dyDescent="0.2">
      <c r="D1461" s="416">
        <f>_xlfn.XLOOKUP(C:C,Table1[for Import to Bank Register dropdown],Table1[for Pivot],0,0,1)</f>
        <v>0</v>
      </c>
      <c r="E1461" s="422"/>
      <c r="F1461" s="160">
        <f t="shared" si="44"/>
        <v>3333333</v>
      </c>
      <c r="G1461" s="394">
        <f>G1460+Bank3[[#This Row],[Money in/ (Money out)]]</f>
        <v>0</v>
      </c>
      <c r="I1461" s="395">
        <f>IF(OR(C1461="150 Directors advances", C1461="120 accounts receivable", C1461="720.2 Automobile - Insurance", C1461="720.3 Automobile - License", C1461="870.4 Rent - Insurance", C1461="870.6 Rent - Property Tax", C1461="870.7 Rent - Homeoffice", C1461="870.9 Rent - Water"),
   0,
   IF(Dashboard!$F$5="Quick",
      IF(OR(C1461="190 Automobile",C1461="200 computer hardware",C1461="210 Computer software",C1461="220 Quickbooks software",C1461="230 Office equipment",C1461="240 Office furniture"),
         E1461-(E1461/(1+Dashboard!$F$4)),
         0
      ),
      IF(C1461="750 Business promotion",
         E1461-(E1461/(1+4.793/100)),
         E1461-(E1461/(1+Dashboard!$F$4))
      )
   )
)</f>
        <v>0</v>
      </c>
      <c r="J1461" s="40">
        <f>Bank3[[#This Row],[Money in/ (Money out)]]-Bank3[[#This Row],[GST/HST]]</f>
        <v>0</v>
      </c>
      <c r="L1461" s="37">
        <f t="shared" si="45"/>
        <v>0</v>
      </c>
    </row>
    <row r="1462" spans="4:12" x14ac:dyDescent="0.2">
      <c r="D1462" s="416">
        <f>_xlfn.XLOOKUP(C:C,Table1[for Import to Bank Register dropdown],Table1[for Pivot],0,0,1)</f>
        <v>0</v>
      </c>
      <c r="E1462" s="422"/>
      <c r="F1462" s="160">
        <f t="shared" si="44"/>
        <v>3333333</v>
      </c>
      <c r="G1462" s="394">
        <f>G1461+Bank3[[#This Row],[Money in/ (Money out)]]</f>
        <v>0</v>
      </c>
      <c r="I1462" s="395">
        <f>IF(OR(C1462="150 Directors advances", C1462="120 accounts receivable", C1462="720.2 Automobile - Insurance", C1462="720.3 Automobile - License", C1462="870.4 Rent - Insurance", C1462="870.6 Rent - Property Tax", C1462="870.7 Rent - Homeoffice", C1462="870.9 Rent - Water"),
   0,
   IF(Dashboard!$F$5="Quick",
      IF(OR(C1462="190 Automobile",C1462="200 computer hardware",C1462="210 Computer software",C1462="220 Quickbooks software",C1462="230 Office equipment",C1462="240 Office furniture"),
         E1462-(E1462/(1+Dashboard!$F$4)),
         0
      ),
      IF(C1462="750 Business promotion",
         E1462-(E1462/(1+4.793/100)),
         E1462-(E1462/(1+Dashboard!$F$4))
      )
   )
)</f>
        <v>0</v>
      </c>
      <c r="J1462" s="40">
        <f>Bank3[[#This Row],[Money in/ (Money out)]]-Bank3[[#This Row],[GST/HST]]</f>
        <v>0</v>
      </c>
      <c r="L1462" s="37">
        <f t="shared" si="45"/>
        <v>0</v>
      </c>
    </row>
    <row r="1463" spans="4:12" x14ac:dyDescent="0.2">
      <c r="D1463" s="416">
        <f>_xlfn.XLOOKUP(C:C,Table1[for Import to Bank Register dropdown],Table1[for Pivot],0,0,1)</f>
        <v>0</v>
      </c>
      <c r="E1463" s="422"/>
      <c r="F1463" s="160">
        <f t="shared" si="44"/>
        <v>3333333</v>
      </c>
      <c r="G1463" s="394">
        <f>G1462+Bank3[[#This Row],[Money in/ (Money out)]]</f>
        <v>0</v>
      </c>
      <c r="I1463" s="395">
        <f>IF(OR(C1463="150 Directors advances", C1463="120 accounts receivable", C1463="720.2 Automobile - Insurance", C1463="720.3 Automobile - License", C1463="870.4 Rent - Insurance", C1463="870.6 Rent - Property Tax", C1463="870.7 Rent - Homeoffice", C1463="870.9 Rent - Water"),
   0,
   IF(Dashboard!$F$5="Quick",
      IF(OR(C1463="190 Automobile",C1463="200 computer hardware",C1463="210 Computer software",C1463="220 Quickbooks software",C1463="230 Office equipment",C1463="240 Office furniture"),
         E1463-(E1463/(1+Dashboard!$F$4)),
         0
      ),
      IF(C1463="750 Business promotion",
         E1463-(E1463/(1+4.793/100)),
         E1463-(E1463/(1+Dashboard!$F$4))
      )
   )
)</f>
        <v>0</v>
      </c>
      <c r="J1463" s="40">
        <f>Bank3[[#This Row],[Money in/ (Money out)]]-Bank3[[#This Row],[GST/HST]]</f>
        <v>0</v>
      </c>
      <c r="L1463" s="37">
        <f t="shared" si="45"/>
        <v>0</v>
      </c>
    </row>
    <row r="1464" spans="4:12" x14ac:dyDescent="0.2">
      <c r="D1464" s="416">
        <f>_xlfn.XLOOKUP(C:C,Table1[for Import to Bank Register dropdown],Table1[for Pivot],0,0,1)</f>
        <v>0</v>
      </c>
      <c r="E1464" s="422"/>
      <c r="F1464" s="160">
        <f t="shared" si="44"/>
        <v>3333333</v>
      </c>
      <c r="G1464" s="394">
        <f>G1463+Bank3[[#This Row],[Money in/ (Money out)]]</f>
        <v>0</v>
      </c>
      <c r="I1464" s="395">
        <f>IF(OR(C1464="150 Directors advances", C1464="120 accounts receivable", C1464="720.2 Automobile - Insurance", C1464="720.3 Automobile - License", C1464="870.4 Rent - Insurance", C1464="870.6 Rent - Property Tax", C1464="870.7 Rent - Homeoffice", C1464="870.9 Rent - Water"),
   0,
   IF(Dashboard!$F$5="Quick",
      IF(OR(C1464="190 Automobile",C1464="200 computer hardware",C1464="210 Computer software",C1464="220 Quickbooks software",C1464="230 Office equipment",C1464="240 Office furniture"),
         E1464-(E1464/(1+Dashboard!$F$4)),
         0
      ),
      IF(C1464="750 Business promotion",
         E1464-(E1464/(1+4.793/100)),
         E1464-(E1464/(1+Dashboard!$F$4))
      )
   )
)</f>
        <v>0</v>
      </c>
      <c r="J1464" s="40">
        <f>Bank3[[#This Row],[Money in/ (Money out)]]-Bank3[[#This Row],[GST/HST]]</f>
        <v>0</v>
      </c>
      <c r="L1464" s="37">
        <f t="shared" si="45"/>
        <v>0</v>
      </c>
    </row>
    <row r="1465" spans="4:12" x14ac:dyDescent="0.2">
      <c r="D1465" s="416">
        <f>_xlfn.XLOOKUP(C:C,Table1[for Import to Bank Register dropdown],Table1[for Pivot],0,0,1)</f>
        <v>0</v>
      </c>
      <c r="E1465" s="422"/>
      <c r="F1465" s="160">
        <f t="shared" si="44"/>
        <v>3333333</v>
      </c>
      <c r="G1465" s="394">
        <f>G1464+Bank3[[#This Row],[Money in/ (Money out)]]</f>
        <v>0</v>
      </c>
      <c r="I1465" s="395">
        <f>IF(OR(C1465="150 Directors advances", C1465="120 accounts receivable", C1465="720.2 Automobile - Insurance", C1465="720.3 Automobile - License", C1465="870.4 Rent - Insurance", C1465="870.6 Rent - Property Tax", C1465="870.7 Rent - Homeoffice", C1465="870.9 Rent - Water"),
   0,
   IF(Dashboard!$F$5="Quick",
      IF(OR(C1465="190 Automobile",C1465="200 computer hardware",C1465="210 Computer software",C1465="220 Quickbooks software",C1465="230 Office equipment",C1465="240 Office furniture"),
         E1465-(E1465/(1+Dashboard!$F$4)),
         0
      ),
      IF(C1465="750 Business promotion",
         E1465-(E1465/(1+4.793/100)),
         E1465-(E1465/(1+Dashboard!$F$4))
      )
   )
)</f>
        <v>0</v>
      </c>
      <c r="J1465" s="40">
        <f>Bank3[[#This Row],[Money in/ (Money out)]]-Bank3[[#This Row],[GST/HST]]</f>
        <v>0</v>
      </c>
      <c r="L1465" s="37">
        <f t="shared" si="45"/>
        <v>0</v>
      </c>
    </row>
    <row r="1466" spans="4:12" x14ac:dyDescent="0.2">
      <c r="D1466" s="416">
        <f>_xlfn.XLOOKUP(C:C,Table1[for Import to Bank Register dropdown],Table1[for Pivot],0,0,1)</f>
        <v>0</v>
      </c>
      <c r="E1466" s="422"/>
      <c r="F1466" s="160">
        <f t="shared" si="44"/>
        <v>3333333</v>
      </c>
      <c r="G1466" s="394">
        <f>G1465+Bank3[[#This Row],[Money in/ (Money out)]]</f>
        <v>0</v>
      </c>
      <c r="I1466" s="395">
        <f>IF(OR(C1466="150 Directors advances", C1466="120 accounts receivable", C1466="720.2 Automobile - Insurance", C1466="720.3 Automobile - License", C1466="870.4 Rent - Insurance", C1466="870.6 Rent - Property Tax", C1466="870.7 Rent - Homeoffice", C1466="870.9 Rent - Water"),
   0,
   IF(Dashboard!$F$5="Quick",
      IF(OR(C1466="190 Automobile",C1466="200 computer hardware",C1466="210 Computer software",C1466="220 Quickbooks software",C1466="230 Office equipment",C1466="240 Office furniture"),
         E1466-(E1466/(1+Dashboard!$F$4)),
         0
      ),
      IF(C1466="750 Business promotion",
         E1466-(E1466/(1+4.793/100)),
         E1466-(E1466/(1+Dashboard!$F$4))
      )
   )
)</f>
        <v>0</v>
      </c>
      <c r="J1466" s="40">
        <f>Bank3[[#This Row],[Money in/ (Money out)]]-Bank3[[#This Row],[GST/HST]]</f>
        <v>0</v>
      </c>
      <c r="L1466" s="37">
        <f t="shared" si="45"/>
        <v>0</v>
      </c>
    </row>
    <row r="1467" spans="4:12" x14ac:dyDescent="0.2">
      <c r="D1467" s="416">
        <f>_xlfn.XLOOKUP(C:C,Table1[for Import to Bank Register dropdown],Table1[for Pivot],0,0,1)</f>
        <v>0</v>
      </c>
      <c r="E1467" s="422"/>
      <c r="F1467" s="160">
        <f t="shared" si="44"/>
        <v>3333333</v>
      </c>
      <c r="G1467" s="394">
        <f>G1466+Bank3[[#This Row],[Money in/ (Money out)]]</f>
        <v>0</v>
      </c>
      <c r="I1467" s="395">
        <f>IF(OR(C1467="150 Directors advances", C1467="120 accounts receivable", C1467="720.2 Automobile - Insurance", C1467="720.3 Automobile - License", C1467="870.4 Rent - Insurance", C1467="870.6 Rent - Property Tax", C1467="870.7 Rent - Homeoffice", C1467="870.9 Rent - Water"),
   0,
   IF(Dashboard!$F$5="Quick",
      IF(OR(C1467="190 Automobile",C1467="200 computer hardware",C1467="210 Computer software",C1467="220 Quickbooks software",C1467="230 Office equipment",C1467="240 Office furniture"),
         E1467-(E1467/(1+Dashboard!$F$4)),
         0
      ),
      IF(C1467="750 Business promotion",
         E1467-(E1467/(1+4.793/100)),
         E1467-(E1467/(1+Dashboard!$F$4))
      )
   )
)</f>
        <v>0</v>
      </c>
      <c r="J1467" s="40">
        <f>Bank3[[#This Row],[Money in/ (Money out)]]-Bank3[[#This Row],[GST/HST]]</f>
        <v>0</v>
      </c>
      <c r="L1467" s="37">
        <f t="shared" si="45"/>
        <v>0</v>
      </c>
    </row>
    <row r="1468" spans="4:12" x14ac:dyDescent="0.2">
      <c r="D1468" s="416">
        <f>_xlfn.XLOOKUP(C:C,Table1[for Import to Bank Register dropdown],Table1[for Pivot],0,0,1)</f>
        <v>0</v>
      </c>
      <c r="E1468" s="422"/>
      <c r="F1468" s="160">
        <f t="shared" si="44"/>
        <v>3333333</v>
      </c>
      <c r="G1468" s="394">
        <f>G1467+Bank3[[#This Row],[Money in/ (Money out)]]</f>
        <v>0</v>
      </c>
      <c r="I1468" s="395">
        <f>IF(OR(C1468="150 Directors advances", C1468="120 accounts receivable", C1468="720.2 Automobile - Insurance", C1468="720.3 Automobile - License", C1468="870.4 Rent - Insurance", C1468="870.6 Rent - Property Tax", C1468="870.7 Rent - Homeoffice", C1468="870.9 Rent - Water"),
   0,
   IF(Dashboard!$F$5="Quick",
      IF(OR(C1468="190 Automobile",C1468="200 computer hardware",C1468="210 Computer software",C1468="220 Quickbooks software",C1468="230 Office equipment",C1468="240 Office furniture"),
         E1468-(E1468/(1+Dashboard!$F$4)),
         0
      ),
      IF(C1468="750 Business promotion",
         E1468-(E1468/(1+4.793/100)),
         E1468-(E1468/(1+Dashboard!$F$4))
      )
   )
)</f>
        <v>0</v>
      </c>
      <c r="J1468" s="40">
        <f>Bank3[[#This Row],[Money in/ (Money out)]]-Bank3[[#This Row],[GST/HST]]</f>
        <v>0</v>
      </c>
      <c r="L1468" s="37">
        <f t="shared" si="45"/>
        <v>0</v>
      </c>
    </row>
    <row r="1469" spans="4:12" x14ac:dyDescent="0.2">
      <c r="D1469" s="416">
        <f>_xlfn.XLOOKUP(C:C,Table1[for Import to Bank Register dropdown],Table1[for Pivot],0,0,1)</f>
        <v>0</v>
      </c>
      <c r="E1469" s="422"/>
      <c r="F1469" s="160">
        <f t="shared" si="44"/>
        <v>3333333</v>
      </c>
      <c r="G1469" s="394">
        <f>G1468+Bank3[[#This Row],[Money in/ (Money out)]]</f>
        <v>0</v>
      </c>
      <c r="I1469" s="395">
        <f>IF(OR(C1469="150 Directors advances", C1469="120 accounts receivable", C1469="720.2 Automobile - Insurance", C1469="720.3 Automobile - License", C1469="870.4 Rent - Insurance", C1469="870.6 Rent - Property Tax", C1469="870.7 Rent - Homeoffice", C1469="870.9 Rent - Water"),
   0,
   IF(Dashboard!$F$5="Quick",
      IF(OR(C1469="190 Automobile",C1469="200 computer hardware",C1469="210 Computer software",C1469="220 Quickbooks software",C1469="230 Office equipment",C1469="240 Office furniture"),
         E1469-(E1469/(1+Dashboard!$F$4)),
         0
      ),
      IF(C1469="750 Business promotion",
         E1469-(E1469/(1+4.793/100)),
         E1469-(E1469/(1+Dashboard!$F$4))
      )
   )
)</f>
        <v>0</v>
      </c>
      <c r="J1469" s="40">
        <f>Bank3[[#This Row],[Money in/ (Money out)]]-Bank3[[#This Row],[GST/HST]]</f>
        <v>0</v>
      </c>
      <c r="L1469" s="37">
        <f t="shared" si="45"/>
        <v>0</v>
      </c>
    </row>
    <row r="1470" spans="4:12" x14ac:dyDescent="0.2">
      <c r="D1470" s="416">
        <f>_xlfn.XLOOKUP(C:C,Table1[for Import to Bank Register dropdown],Table1[for Pivot],0,0,1)</f>
        <v>0</v>
      </c>
      <c r="E1470" s="422"/>
      <c r="F1470" s="160">
        <f t="shared" si="44"/>
        <v>3333333</v>
      </c>
      <c r="G1470" s="394">
        <f>G1469+Bank3[[#This Row],[Money in/ (Money out)]]</f>
        <v>0</v>
      </c>
      <c r="I1470" s="395">
        <f>IF(OR(C1470="150 Directors advances", C1470="120 accounts receivable", C1470="720.2 Automobile - Insurance", C1470="720.3 Automobile - License", C1470="870.4 Rent - Insurance", C1470="870.6 Rent - Property Tax", C1470="870.7 Rent - Homeoffice", C1470="870.9 Rent - Water"),
   0,
   IF(Dashboard!$F$5="Quick",
      IF(OR(C1470="190 Automobile",C1470="200 computer hardware",C1470="210 Computer software",C1470="220 Quickbooks software",C1470="230 Office equipment",C1470="240 Office furniture"),
         E1470-(E1470/(1+Dashboard!$F$4)),
         0
      ),
      IF(C1470="750 Business promotion",
         E1470-(E1470/(1+4.793/100)),
         E1470-(E1470/(1+Dashboard!$F$4))
      )
   )
)</f>
        <v>0</v>
      </c>
      <c r="J1470" s="40">
        <f>Bank3[[#This Row],[Money in/ (Money out)]]-Bank3[[#This Row],[GST/HST]]</f>
        <v>0</v>
      </c>
      <c r="L1470" s="37">
        <f t="shared" si="45"/>
        <v>0</v>
      </c>
    </row>
    <row r="1471" spans="4:12" x14ac:dyDescent="0.2">
      <c r="D1471" s="416">
        <f>_xlfn.XLOOKUP(C:C,Table1[for Import to Bank Register dropdown],Table1[for Pivot],0,0,1)</f>
        <v>0</v>
      </c>
      <c r="E1471" s="422"/>
      <c r="F1471" s="160">
        <f t="shared" si="44"/>
        <v>3333333</v>
      </c>
      <c r="G1471" s="394">
        <f>G1470+Bank3[[#This Row],[Money in/ (Money out)]]</f>
        <v>0</v>
      </c>
      <c r="I1471" s="395">
        <f>IF(OR(C1471="150 Directors advances", C1471="120 accounts receivable", C1471="720.2 Automobile - Insurance", C1471="720.3 Automobile - License", C1471="870.4 Rent - Insurance", C1471="870.6 Rent - Property Tax", C1471="870.7 Rent - Homeoffice", C1471="870.9 Rent - Water"),
   0,
   IF(Dashboard!$F$5="Quick",
      IF(OR(C1471="190 Automobile",C1471="200 computer hardware",C1471="210 Computer software",C1471="220 Quickbooks software",C1471="230 Office equipment",C1471="240 Office furniture"),
         E1471-(E1471/(1+Dashboard!$F$4)),
         0
      ),
      IF(C1471="750 Business promotion",
         E1471-(E1471/(1+4.793/100)),
         E1471-(E1471/(1+Dashboard!$F$4))
      )
   )
)</f>
        <v>0</v>
      </c>
      <c r="J1471" s="40">
        <f>Bank3[[#This Row],[Money in/ (Money out)]]-Bank3[[#This Row],[GST/HST]]</f>
        <v>0</v>
      </c>
      <c r="L1471" s="37">
        <f t="shared" si="45"/>
        <v>0</v>
      </c>
    </row>
    <row r="1472" spans="4:12" x14ac:dyDescent="0.2">
      <c r="D1472" s="416">
        <f>_xlfn.XLOOKUP(C:C,Table1[for Import to Bank Register dropdown],Table1[for Pivot],0,0,1)</f>
        <v>0</v>
      </c>
      <c r="E1472" s="422"/>
      <c r="F1472" s="160">
        <f t="shared" si="44"/>
        <v>3333333</v>
      </c>
      <c r="G1472" s="394">
        <f>G1471+Bank3[[#This Row],[Money in/ (Money out)]]</f>
        <v>0</v>
      </c>
      <c r="I1472" s="395">
        <f>IF(OR(C1472="150 Directors advances", C1472="120 accounts receivable", C1472="720.2 Automobile - Insurance", C1472="720.3 Automobile - License", C1472="870.4 Rent - Insurance", C1472="870.6 Rent - Property Tax", C1472="870.7 Rent - Homeoffice", C1472="870.9 Rent - Water"),
   0,
   IF(Dashboard!$F$5="Quick",
      IF(OR(C1472="190 Automobile",C1472="200 computer hardware",C1472="210 Computer software",C1472="220 Quickbooks software",C1472="230 Office equipment",C1472="240 Office furniture"),
         E1472-(E1472/(1+Dashboard!$F$4)),
         0
      ),
      IF(C1472="750 Business promotion",
         E1472-(E1472/(1+4.793/100)),
         E1472-(E1472/(1+Dashboard!$F$4))
      )
   )
)</f>
        <v>0</v>
      </c>
      <c r="J1472" s="40">
        <f>Bank3[[#This Row],[Money in/ (Money out)]]-Bank3[[#This Row],[GST/HST]]</f>
        <v>0</v>
      </c>
      <c r="L1472" s="37">
        <f t="shared" si="45"/>
        <v>0</v>
      </c>
    </row>
    <row r="1473" spans="4:12" x14ac:dyDescent="0.2">
      <c r="D1473" s="416">
        <f>_xlfn.XLOOKUP(C:C,Table1[for Import to Bank Register dropdown],Table1[for Pivot],0,0,1)</f>
        <v>0</v>
      </c>
      <c r="E1473" s="422"/>
      <c r="F1473" s="160">
        <f t="shared" si="44"/>
        <v>3333333</v>
      </c>
      <c r="G1473" s="394">
        <f>G1472+Bank3[[#This Row],[Money in/ (Money out)]]</f>
        <v>0</v>
      </c>
      <c r="I1473" s="395">
        <f>IF(OR(C1473="150 Directors advances", C1473="120 accounts receivable", C1473="720.2 Automobile - Insurance", C1473="720.3 Automobile - License", C1473="870.4 Rent - Insurance", C1473="870.6 Rent - Property Tax", C1473="870.7 Rent - Homeoffice", C1473="870.9 Rent - Water"),
   0,
   IF(Dashboard!$F$5="Quick",
      IF(OR(C1473="190 Automobile",C1473="200 computer hardware",C1473="210 Computer software",C1473="220 Quickbooks software",C1473="230 Office equipment",C1473="240 Office furniture"),
         E1473-(E1473/(1+Dashboard!$F$4)),
         0
      ),
      IF(C1473="750 Business promotion",
         E1473-(E1473/(1+4.793/100)),
         E1473-(E1473/(1+Dashboard!$F$4))
      )
   )
)</f>
        <v>0</v>
      </c>
      <c r="J1473" s="40">
        <f>Bank3[[#This Row],[Money in/ (Money out)]]-Bank3[[#This Row],[GST/HST]]</f>
        <v>0</v>
      </c>
      <c r="L1473" s="37">
        <f t="shared" si="45"/>
        <v>0</v>
      </c>
    </row>
    <row r="1474" spans="4:12" x14ac:dyDescent="0.2">
      <c r="D1474" s="416">
        <f>_xlfn.XLOOKUP(C:C,Table1[for Import to Bank Register dropdown],Table1[for Pivot],0,0,1)</f>
        <v>0</v>
      </c>
      <c r="E1474" s="422"/>
      <c r="F1474" s="160">
        <f t="shared" si="44"/>
        <v>3333333</v>
      </c>
      <c r="G1474" s="394">
        <f>G1473+Bank3[[#This Row],[Money in/ (Money out)]]</f>
        <v>0</v>
      </c>
      <c r="I1474" s="395">
        <f>IF(OR(C1474="150 Directors advances", C1474="120 accounts receivable", C1474="720.2 Automobile - Insurance", C1474="720.3 Automobile - License", C1474="870.4 Rent - Insurance", C1474="870.6 Rent - Property Tax", C1474="870.7 Rent - Homeoffice", C1474="870.9 Rent - Water"),
   0,
   IF(Dashboard!$F$5="Quick",
      IF(OR(C1474="190 Automobile",C1474="200 computer hardware",C1474="210 Computer software",C1474="220 Quickbooks software",C1474="230 Office equipment",C1474="240 Office furniture"),
         E1474-(E1474/(1+Dashboard!$F$4)),
         0
      ),
      IF(C1474="750 Business promotion",
         E1474-(E1474/(1+4.793/100)),
         E1474-(E1474/(1+Dashboard!$F$4))
      )
   )
)</f>
        <v>0</v>
      </c>
      <c r="J1474" s="40">
        <f>Bank3[[#This Row],[Money in/ (Money out)]]-Bank3[[#This Row],[GST/HST]]</f>
        <v>0</v>
      </c>
      <c r="L1474" s="37">
        <f t="shared" si="45"/>
        <v>0</v>
      </c>
    </row>
    <row r="1475" spans="4:12" x14ac:dyDescent="0.2">
      <c r="D1475" s="416">
        <f>_xlfn.XLOOKUP(C:C,Table1[for Import to Bank Register dropdown],Table1[for Pivot],0,0,1)</f>
        <v>0</v>
      </c>
      <c r="E1475" s="422"/>
      <c r="F1475" s="160">
        <f t="shared" si="44"/>
        <v>3333333</v>
      </c>
      <c r="G1475" s="394">
        <f>G1474+Bank3[[#This Row],[Money in/ (Money out)]]</f>
        <v>0</v>
      </c>
      <c r="I1475" s="395">
        <f>IF(OR(C1475="150 Directors advances", C1475="120 accounts receivable", C1475="720.2 Automobile - Insurance", C1475="720.3 Automobile - License", C1475="870.4 Rent - Insurance", C1475="870.6 Rent - Property Tax", C1475="870.7 Rent - Homeoffice", C1475="870.9 Rent - Water"),
   0,
   IF(Dashboard!$F$5="Quick",
      IF(OR(C1475="190 Automobile",C1475="200 computer hardware",C1475="210 Computer software",C1475="220 Quickbooks software",C1475="230 Office equipment",C1475="240 Office furniture"),
         E1475-(E1475/(1+Dashboard!$F$4)),
         0
      ),
      IF(C1475="750 Business promotion",
         E1475-(E1475/(1+4.793/100)),
         E1475-(E1475/(1+Dashboard!$F$4))
      )
   )
)</f>
        <v>0</v>
      </c>
      <c r="J1475" s="40">
        <f>Bank3[[#This Row],[Money in/ (Money out)]]-Bank3[[#This Row],[GST/HST]]</f>
        <v>0</v>
      </c>
      <c r="L1475" s="37">
        <f t="shared" si="45"/>
        <v>0</v>
      </c>
    </row>
    <row r="1476" spans="4:12" x14ac:dyDescent="0.2">
      <c r="D1476" s="416">
        <f>_xlfn.XLOOKUP(C:C,Table1[for Import to Bank Register dropdown],Table1[for Pivot],0,0,1)</f>
        <v>0</v>
      </c>
      <c r="E1476" s="422"/>
      <c r="F1476" s="160">
        <f t="shared" si="44"/>
        <v>3333333</v>
      </c>
      <c r="G1476" s="394">
        <f>G1475+Bank3[[#This Row],[Money in/ (Money out)]]</f>
        <v>0</v>
      </c>
      <c r="I1476" s="395">
        <f>IF(OR(C1476="150 Directors advances", C1476="120 accounts receivable", C1476="720.2 Automobile - Insurance", C1476="720.3 Automobile - License", C1476="870.4 Rent - Insurance", C1476="870.6 Rent - Property Tax", C1476="870.7 Rent - Homeoffice", C1476="870.9 Rent - Water"),
   0,
   IF(Dashboard!$F$5="Quick",
      IF(OR(C1476="190 Automobile",C1476="200 computer hardware",C1476="210 Computer software",C1476="220 Quickbooks software",C1476="230 Office equipment",C1476="240 Office furniture"),
         E1476-(E1476/(1+Dashboard!$F$4)),
         0
      ),
      IF(C1476="750 Business promotion",
         E1476-(E1476/(1+4.793/100)),
         E1476-(E1476/(1+Dashboard!$F$4))
      )
   )
)</f>
        <v>0</v>
      </c>
      <c r="J1476" s="40">
        <f>Bank3[[#This Row],[Money in/ (Money out)]]-Bank3[[#This Row],[GST/HST]]</f>
        <v>0</v>
      </c>
      <c r="L1476" s="37">
        <f t="shared" si="45"/>
        <v>0</v>
      </c>
    </row>
    <row r="1477" spans="4:12" x14ac:dyDescent="0.2">
      <c r="D1477" s="416">
        <f>_xlfn.XLOOKUP(C:C,Table1[for Import to Bank Register dropdown],Table1[for Pivot],0,0,1)</f>
        <v>0</v>
      </c>
      <c r="E1477" s="422"/>
      <c r="F1477" s="160">
        <f t="shared" si="44"/>
        <v>3333333</v>
      </c>
      <c r="G1477" s="394">
        <f>G1476+Bank3[[#This Row],[Money in/ (Money out)]]</f>
        <v>0</v>
      </c>
      <c r="I1477" s="395">
        <f>IF(OR(C1477="150 Directors advances", C1477="120 accounts receivable", C1477="720.2 Automobile - Insurance", C1477="720.3 Automobile - License", C1477="870.4 Rent - Insurance", C1477="870.6 Rent - Property Tax", C1477="870.7 Rent - Homeoffice", C1477="870.9 Rent - Water"),
   0,
   IF(Dashboard!$F$5="Quick",
      IF(OR(C1477="190 Automobile",C1477="200 computer hardware",C1477="210 Computer software",C1477="220 Quickbooks software",C1477="230 Office equipment",C1477="240 Office furniture"),
         E1477-(E1477/(1+Dashboard!$F$4)),
         0
      ),
      IF(C1477="750 Business promotion",
         E1477-(E1477/(1+4.793/100)),
         E1477-(E1477/(1+Dashboard!$F$4))
      )
   )
)</f>
        <v>0</v>
      </c>
      <c r="J1477" s="40">
        <f>Bank3[[#This Row],[Money in/ (Money out)]]-Bank3[[#This Row],[GST/HST]]</f>
        <v>0</v>
      </c>
      <c r="L1477" s="37">
        <f t="shared" si="45"/>
        <v>0</v>
      </c>
    </row>
    <row r="1478" spans="4:12" x14ac:dyDescent="0.2">
      <c r="D1478" s="416">
        <f>_xlfn.XLOOKUP(C:C,Table1[for Import to Bank Register dropdown],Table1[for Pivot],0,0,1)</f>
        <v>0</v>
      </c>
      <c r="E1478" s="422"/>
      <c r="F1478" s="160">
        <f t="shared" ref="F1478:F1500" si="46">$E$2</f>
        <v>3333333</v>
      </c>
      <c r="G1478" s="394">
        <f>G1477+Bank3[[#This Row],[Money in/ (Money out)]]</f>
        <v>0</v>
      </c>
      <c r="I1478" s="395">
        <f>IF(OR(C1478="150 Directors advances", C1478="120 accounts receivable", C1478="720.2 Automobile - Insurance", C1478="720.3 Automobile - License", C1478="870.4 Rent - Insurance", C1478="870.6 Rent - Property Tax", C1478="870.7 Rent - Homeoffice", C1478="870.9 Rent - Water"),
   0,
   IF(Dashboard!$F$5="Quick",
      IF(OR(C1478="190 Automobile",C1478="200 computer hardware",C1478="210 Computer software",C1478="220 Quickbooks software",C1478="230 Office equipment",C1478="240 Office furniture"),
         E1478-(E1478/(1+Dashboard!$F$4)),
         0
      ),
      IF(C1478="750 Business promotion",
         E1478-(E1478/(1+4.793/100)),
         E1478-(E1478/(1+Dashboard!$F$4))
      )
   )
)</f>
        <v>0</v>
      </c>
      <c r="J1478" s="40">
        <f>Bank3[[#This Row],[Money in/ (Money out)]]-Bank3[[#This Row],[GST/HST]]</f>
        <v>0</v>
      </c>
      <c r="L1478" s="37">
        <f t="shared" si="45"/>
        <v>0</v>
      </c>
    </row>
    <row r="1479" spans="4:12" x14ac:dyDescent="0.2">
      <c r="D1479" s="416">
        <f>_xlfn.XLOOKUP(C:C,Table1[for Import to Bank Register dropdown],Table1[for Pivot],0,0,1)</f>
        <v>0</v>
      </c>
      <c r="E1479" s="422"/>
      <c r="F1479" s="160">
        <f t="shared" si="46"/>
        <v>3333333</v>
      </c>
      <c r="G1479" s="394">
        <f>G1478+Bank3[[#This Row],[Money in/ (Money out)]]</f>
        <v>0</v>
      </c>
      <c r="I1479" s="395">
        <f>IF(OR(C1479="150 Directors advances", C1479="120 accounts receivable", C1479="720.2 Automobile - Insurance", C1479="720.3 Automobile - License", C1479="870.4 Rent - Insurance", C1479="870.6 Rent - Property Tax", C1479="870.7 Rent - Homeoffice", C1479="870.9 Rent - Water"),
   0,
   IF(Dashboard!$F$5="Quick",
      IF(OR(C1479="190 Automobile",C1479="200 computer hardware",C1479="210 Computer software",C1479="220 Quickbooks software",C1479="230 Office equipment",C1479="240 Office furniture"),
         E1479-(E1479/(1+Dashboard!$F$4)),
         0
      ),
      IF(C1479="750 Business promotion",
         E1479-(E1479/(1+4.793/100)),
         E1479-(E1479/(1+Dashboard!$F$4))
      )
   )
)</f>
        <v>0</v>
      </c>
      <c r="J1479" s="40">
        <f>Bank3[[#This Row],[Money in/ (Money out)]]-Bank3[[#This Row],[GST/HST]]</f>
        <v>0</v>
      </c>
      <c r="L1479" s="37">
        <f t="shared" ref="L1479:L1500" si="47">$L$3</f>
        <v>0</v>
      </c>
    </row>
    <row r="1480" spans="4:12" x14ac:dyDescent="0.2">
      <c r="D1480" s="416">
        <f>_xlfn.XLOOKUP(C:C,Table1[for Import to Bank Register dropdown],Table1[for Pivot],0,0,1)</f>
        <v>0</v>
      </c>
      <c r="E1480" s="422"/>
      <c r="F1480" s="160">
        <f t="shared" si="46"/>
        <v>3333333</v>
      </c>
      <c r="G1480" s="394">
        <f>G1479+Bank3[[#This Row],[Money in/ (Money out)]]</f>
        <v>0</v>
      </c>
      <c r="I1480" s="395">
        <f>IF(OR(C1480="150 Directors advances", C1480="120 accounts receivable", C1480="720.2 Automobile - Insurance", C1480="720.3 Automobile - License", C1480="870.4 Rent - Insurance", C1480="870.6 Rent - Property Tax", C1480="870.7 Rent - Homeoffice", C1480="870.9 Rent - Water"),
   0,
   IF(Dashboard!$F$5="Quick",
      IF(OR(C1480="190 Automobile",C1480="200 computer hardware",C1480="210 Computer software",C1480="220 Quickbooks software",C1480="230 Office equipment",C1480="240 Office furniture"),
         E1480-(E1480/(1+Dashboard!$F$4)),
         0
      ),
      IF(C1480="750 Business promotion",
         E1480-(E1480/(1+4.793/100)),
         E1480-(E1480/(1+Dashboard!$F$4))
      )
   )
)</f>
        <v>0</v>
      </c>
      <c r="J1480" s="40">
        <f>Bank3[[#This Row],[Money in/ (Money out)]]-Bank3[[#This Row],[GST/HST]]</f>
        <v>0</v>
      </c>
      <c r="L1480" s="37">
        <f t="shared" si="47"/>
        <v>0</v>
      </c>
    </row>
    <row r="1481" spans="4:12" x14ac:dyDescent="0.2">
      <c r="D1481" s="416">
        <f>_xlfn.XLOOKUP(C:C,Table1[for Import to Bank Register dropdown],Table1[for Pivot],0,0,1)</f>
        <v>0</v>
      </c>
      <c r="E1481" s="422"/>
      <c r="F1481" s="160">
        <f t="shared" si="46"/>
        <v>3333333</v>
      </c>
      <c r="G1481" s="394">
        <f>G1480+Bank3[[#This Row],[Money in/ (Money out)]]</f>
        <v>0</v>
      </c>
      <c r="I1481" s="395">
        <f>IF(OR(C1481="150 Directors advances", C1481="120 accounts receivable", C1481="720.2 Automobile - Insurance", C1481="720.3 Automobile - License", C1481="870.4 Rent - Insurance", C1481="870.6 Rent - Property Tax", C1481="870.7 Rent - Homeoffice", C1481="870.9 Rent - Water"),
   0,
   IF(Dashboard!$F$5="Quick",
      IF(OR(C1481="190 Automobile",C1481="200 computer hardware",C1481="210 Computer software",C1481="220 Quickbooks software",C1481="230 Office equipment",C1481="240 Office furniture"),
         E1481-(E1481/(1+Dashboard!$F$4)),
         0
      ),
      IF(C1481="750 Business promotion",
         E1481-(E1481/(1+4.793/100)),
         E1481-(E1481/(1+Dashboard!$F$4))
      )
   )
)</f>
        <v>0</v>
      </c>
      <c r="J1481" s="40">
        <f>Bank3[[#This Row],[Money in/ (Money out)]]-Bank3[[#This Row],[GST/HST]]</f>
        <v>0</v>
      </c>
      <c r="L1481" s="37">
        <f t="shared" si="47"/>
        <v>0</v>
      </c>
    </row>
    <row r="1482" spans="4:12" x14ac:dyDescent="0.2">
      <c r="D1482" s="416">
        <f>_xlfn.XLOOKUP(C:C,Table1[for Import to Bank Register dropdown],Table1[for Pivot],0,0,1)</f>
        <v>0</v>
      </c>
      <c r="E1482" s="422"/>
      <c r="F1482" s="160">
        <f t="shared" si="46"/>
        <v>3333333</v>
      </c>
      <c r="G1482" s="394">
        <f>G1481+Bank3[[#This Row],[Money in/ (Money out)]]</f>
        <v>0</v>
      </c>
      <c r="I1482" s="395">
        <f>IF(OR(C1482="150 Directors advances", C1482="120 accounts receivable", C1482="720.2 Automobile - Insurance", C1482="720.3 Automobile - License", C1482="870.4 Rent - Insurance", C1482="870.6 Rent - Property Tax", C1482="870.7 Rent - Homeoffice", C1482="870.9 Rent - Water"),
   0,
   IF(Dashboard!$F$5="Quick",
      IF(OR(C1482="190 Automobile",C1482="200 computer hardware",C1482="210 Computer software",C1482="220 Quickbooks software",C1482="230 Office equipment",C1482="240 Office furniture"),
         E1482-(E1482/(1+Dashboard!$F$4)),
         0
      ),
      IF(C1482="750 Business promotion",
         E1482-(E1482/(1+4.793/100)),
         E1482-(E1482/(1+Dashboard!$F$4))
      )
   )
)</f>
        <v>0</v>
      </c>
      <c r="J1482" s="40">
        <f>Bank3[[#This Row],[Money in/ (Money out)]]-Bank3[[#This Row],[GST/HST]]</f>
        <v>0</v>
      </c>
      <c r="L1482" s="37">
        <f t="shared" si="47"/>
        <v>0</v>
      </c>
    </row>
    <row r="1483" spans="4:12" x14ac:dyDescent="0.2">
      <c r="D1483" s="416">
        <f>_xlfn.XLOOKUP(C:C,Table1[for Import to Bank Register dropdown],Table1[for Pivot],0,0,1)</f>
        <v>0</v>
      </c>
      <c r="E1483" s="422"/>
      <c r="F1483" s="160">
        <f t="shared" si="46"/>
        <v>3333333</v>
      </c>
      <c r="G1483" s="394">
        <f>G1482+Bank3[[#This Row],[Money in/ (Money out)]]</f>
        <v>0</v>
      </c>
      <c r="I1483" s="395">
        <f>IF(OR(C1483="150 Directors advances", C1483="120 accounts receivable", C1483="720.2 Automobile - Insurance", C1483="720.3 Automobile - License", C1483="870.4 Rent - Insurance", C1483="870.6 Rent - Property Tax", C1483="870.7 Rent - Homeoffice", C1483="870.9 Rent - Water"),
   0,
   IF(Dashboard!$F$5="Quick",
      IF(OR(C1483="190 Automobile",C1483="200 computer hardware",C1483="210 Computer software",C1483="220 Quickbooks software",C1483="230 Office equipment",C1483="240 Office furniture"),
         E1483-(E1483/(1+Dashboard!$F$4)),
         0
      ),
      IF(C1483="750 Business promotion",
         E1483-(E1483/(1+4.793/100)),
         E1483-(E1483/(1+Dashboard!$F$4))
      )
   )
)</f>
        <v>0</v>
      </c>
      <c r="J1483" s="40">
        <f>Bank3[[#This Row],[Money in/ (Money out)]]-Bank3[[#This Row],[GST/HST]]</f>
        <v>0</v>
      </c>
      <c r="L1483" s="37">
        <f t="shared" si="47"/>
        <v>0</v>
      </c>
    </row>
    <row r="1484" spans="4:12" x14ac:dyDescent="0.2">
      <c r="D1484" s="416">
        <f>_xlfn.XLOOKUP(C:C,Table1[for Import to Bank Register dropdown],Table1[for Pivot],0,0,1)</f>
        <v>0</v>
      </c>
      <c r="E1484" s="422"/>
      <c r="F1484" s="160">
        <f t="shared" si="46"/>
        <v>3333333</v>
      </c>
      <c r="G1484" s="394">
        <f>G1483+Bank3[[#This Row],[Money in/ (Money out)]]</f>
        <v>0</v>
      </c>
      <c r="I1484" s="395">
        <f>IF(OR(C1484="150 Directors advances", C1484="120 accounts receivable", C1484="720.2 Automobile - Insurance", C1484="720.3 Automobile - License", C1484="870.4 Rent - Insurance", C1484="870.6 Rent - Property Tax", C1484="870.7 Rent - Homeoffice", C1484="870.9 Rent - Water"),
   0,
   IF(Dashboard!$F$5="Quick",
      IF(OR(C1484="190 Automobile",C1484="200 computer hardware",C1484="210 Computer software",C1484="220 Quickbooks software",C1484="230 Office equipment",C1484="240 Office furniture"),
         E1484-(E1484/(1+Dashboard!$F$4)),
         0
      ),
      IF(C1484="750 Business promotion",
         E1484-(E1484/(1+4.793/100)),
         E1484-(E1484/(1+Dashboard!$F$4))
      )
   )
)</f>
        <v>0</v>
      </c>
      <c r="J1484" s="40">
        <f>Bank3[[#This Row],[Money in/ (Money out)]]-Bank3[[#This Row],[GST/HST]]</f>
        <v>0</v>
      </c>
      <c r="L1484" s="37">
        <f t="shared" si="47"/>
        <v>0</v>
      </c>
    </row>
    <row r="1485" spans="4:12" x14ac:dyDescent="0.2">
      <c r="D1485" s="416">
        <f>_xlfn.XLOOKUP(C:C,Table1[for Import to Bank Register dropdown],Table1[for Pivot],0,0,1)</f>
        <v>0</v>
      </c>
      <c r="E1485" s="422"/>
      <c r="F1485" s="160">
        <f t="shared" si="46"/>
        <v>3333333</v>
      </c>
      <c r="G1485" s="394">
        <f>G1484+Bank3[[#This Row],[Money in/ (Money out)]]</f>
        <v>0</v>
      </c>
      <c r="I1485" s="395">
        <f>IF(OR(C1485="150 Directors advances", C1485="120 accounts receivable", C1485="720.2 Automobile - Insurance", C1485="720.3 Automobile - License", C1485="870.4 Rent - Insurance", C1485="870.6 Rent - Property Tax", C1485="870.7 Rent - Homeoffice", C1485="870.9 Rent - Water"),
   0,
   IF(Dashboard!$F$5="Quick",
      IF(OR(C1485="190 Automobile",C1485="200 computer hardware",C1485="210 Computer software",C1485="220 Quickbooks software",C1485="230 Office equipment",C1485="240 Office furniture"),
         E1485-(E1485/(1+Dashboard!$F$4)),
         0
      ),
      IF(C1485="750 Business promotion",
         E1485-(E1485/(1+4.793/100)),
         E1485-(E1485/(1+Dashboard!$F$4))
      )
   )
)</f>
        <v>0</v>
      </c>
      <c r="J1485" s="40">
        <f>Bank3[[#This Row],[Money in/ (Money out)]]-Bank3[[#This Row],[GST/HST]]</f>
        <v>0</v>
      </c>
      <c r="L1485" s="37">
        <f t="shared" si="47"/>
        <v>0</v>
      </c>
    </row>
    <row r="1486" spans="4:12" x14ac:dyDescent="0.2">
      <c r="D1486" s="416">
        <f>_xlfn.XLOOKUP(C:C,Table1[for Import to Bank Register dropdown],Table1[for Pivot],0,0,1)</f>
        <v>0</v>
      </c>
      <c r="E1486" s="422"/>
      <c r="F1486" s="160">
        <f t="shared" si="46"/>
        <v>3333333</v>
      </c>
      <c r="G1486" s="394">
        <f>G1485+Bank3[[#This Row],[Money in/ (Money out)]]</f>
        <v>0</v>
      </c>
      <c r="I1486" s="395">
        <f>IF(OR(C1486="150 Directors advances", C1486="120 accounts receivable", C1486="720.2 Automobile - Insurance", C1486="720.3 Automobile - License", C1486="870.4 Rent - Insurance", C1486="870.6 Rent - Property Tax", C1486="870.7 Rent - Homeoffice", C1486="870.9 Rent - Water"),
   0,
   IF(Dashboard!$F$5="Quick",
      IF(OR(C1486="190 Automobile",C1486="200 computer hardware",C1486="210 Computer software",C1486="220 Quickbooks software",C1486="230 Office equipment",C1486="240 Office furniture"),
         E1486-(E1486/(1+Dashboard!$F$4)),
         0
      ),
      IF(C1486="750 Business promotion",
         E1486-(E1486/(1+4.793/100)),
         E1486-(E1486/(1+Dashboard!$F$4))
      )
   )
)</f>
        <v>0</v>
      </c>
      <c r="J1486" s="40">
        <f>Bank3[[#This Row],[Money in/ (Money out)]]-Bank3[[#This Row],[GST/HST]]</f>
        <v>0</v>
      </c>
      <c r="L1486" s="37">
        <f t="shared" si="47"/>
        <v>0</v>
      </c>
    </row>
    <row r="1487" spans="4:12" x14ac:dyDescent="0.2">
      <c r="D1487" s="416">
        <f>_xlfn.XLOOKUP(C:C,Table1[for Import to Bank Register dropdown],Table1[for Pivot],0,0,1)</f>
        <v>0</v>
      </c>
      <c r="E1487" s="422"/>
      <c r="F1487" s="160">
        <f t="shared" si="46"/>
        <v>3333333</v>
      </c>
      <c r="G1487" s="394">
        <f>G1486+Bank3[[#This Row],[Money in/ (Money out)]]</f>
        <v>0</v>
      </c>
      <c r="I1487" s="395">
        <f>IF(OR(C1487="150 Directors advances", C1487="120 accounts receivable", C1487="720.2 Automobile - Insurance", C1487="720.3 Automobile - License", C1487="870.4 Rent - Insurance", C1487="870.6 Rent - Property Tax", C1487="870.7 Rent - Homeoffice", C1487="870.9 Rent - Water"),
   0,
   IF(Dashboard!$F$5="Quick",
      IF(OR(C1487="190 Automobile",C1487="200 computer hardware",C1487="210 Computer software",C1487="220 Quickbooks software",C1487="230 Office equipment",C1487="240 Office furniture"),
         E1487-(E1487/(1+Dashboard!$F$4)),
         0
      ),
      IF(C1487="750 Business promotion",
         E1487-(E1487/(1+4.793/100)),
         E1487-(E1487/(1+Dashboard!$F$4))
      )
   )
)</f>
        <v>0</v>
      </c>
      <c r="J1487" s="40">
        <f>Bank3[[#This Row],[Money in/ (Money out)]]-Bank3[[#This Row],[GST/HST]]</f>
        <v>0</v>
      </c>
      <c r="L1487" s="37">
        <f t="shared" si="47"/>
        <v>0</v>
      </c>
    </row>
    <row r="1488" spans="4:12" x14ac:dyDescent="0.2">
      <c r="D1488" s="416">
        <f>_xlfn.XLOOKUP(C:C,Table1[for Import to Bank Register dropdown],Table1[for Pivot],0,0,1)</f>
        <v>0</v>
      </c>
      <c r="E1488" s="422"/>
      <c r="F1488" s="160">
        <f t="shared" si="46"/>
        <v>3333333</v>
      </c>
      <c r="G1488" s="394">
        <f>G1487+Bank3[[#This Row],[Money in/ (Money out)]]</f>
        <v>0</v>
      </c>
      <c r="I1488" s="395">
        <f>IF(OR(C1488="150 Directors advances", C1488="120 accounts receivable", C1488="720.2 Automobile - Insurance", C1488="720.3 Automobile - License", C1488="870.4 Rent - Insurance", C1488="870.6 Rent - Property Tax", C1488="870.7 Rent - Homeoffice", C1488="870.9 Rent - Water"),
   0,
   IF(Dashboard!$F$5="Quick",
      IF(OR(C1488="190 Automobile",C1488="200 computer hardware",C1488="210 Computer software",C1488="220 Quickbooks software",C1488="230 Office equipment",C1488="240 Office furniture"),
         E1488-(E1488/(1+Dashboard!$F$4)),
         0
      ),
      IF(C1488="750 Business promotion",
         E1488-(E1488/(1+4.793/100)),
         E1488-(E1488/(1+Dashboard!$F$4))
      )
   )
)</f>
        <v>0</v>
      </c>
      <c r="J1488" s="40">
        <f>Bank3[[#This Row],[Money in/ (Money out)]]-Bank3[[#This Row],[GST/HST]]</f>
        <v>0</v>
      </c>
      <c r="L1488" s="37">
        <f t="shared" si="47"/>
        <v>0</v>
      </c>
    </row>
    <row r="1489" spans="4:12" x14ac:dyDescent="0.2">
      <c r="D1489" s="416">
        <f>_xlfn.XLOOKUP(C:C,Table1[for Import to Bank Register dropdown],Table1[for Pivot],0,0,1)</f>
        <v>0</v>
      </c>
      <c r="E1489" s="422"/>
      <c r="F1489" s="160">
        <f t="shared" si="46"/>
        <v>3333333</v>
      </c>
      <c r="G1489" s="394">
        <f>G1488+Bank3[[#This Row],[Money in/ (Money out)]]</f>
        <v>0</v>
      </c>
      <c r="I1489" s="395">
        <f>IF(OR(C1489="150 Directors advances", C1489="120 accounts receivable", C1489="720.2 Automobile - Insurance", C1489="720.3 Automobile - License", C1489="870.4 Rent - Insurance", C1489="870.6 Rent - Property Tax", C1489="870.7 Rent - Homeoffice", C1489="870.9 Rent - Water"),
   0,
   IF(Dashboard!$F$5="Quick",
      IF(OR(C1489="190 Automobile",C1489="200 computer hardware",C1489="210 Computer software",C1489="220 Quickbooks software",C1489="230 Office equipment",C1489="240 Office furniture"),
         E1489-(E1489/(1+Dashboard!$F$4)),
         0
      ),
      IF(C1489="750 Business promotion",
         E1489-(E1489/(1+4.793/100)),
         E1489-(E1489/(1+Dashboard!$F$4))
      )
   )
)</f>
        <v>0</v>
      </c>
      <c r="J1489" s="40">
        <f>Bank3[[#This Row],[Money in/ (Money out)]]-Bank3[[#This Row],[GST/HST]]</f>
        <v>0</v>
      </c>
      <c r="L1489" s="37">
        <f t="shared" si="47"/>
        <v>0</v>
      </c>
    </row>
    <row r="1490" spans="4:12" x14ac:dyDescent="0.2">
      <c r="D1490" s="416">
        <f>_xlfn.XLOOKUP(C:C,Table1[for Import to Bank Register dropdown],Table1[for Pivot],0,0,1)</f>
        <v>0</v>
      </c>
      <c r="E1490" s="422"/>
      <c r="F1490" s="160">
        <f t="shared" si="46"/>
        <v>3333333</v>
      </c>
      <c r="G1490" s="394">
        <f>G1489+Bank3[[#This Row],[Money in/ (Money out)]]</f>
        <v>0</v>
      </c>
      <c r="I1490" s="395">
        <f>IF(OR(C1490="150 Directors advances", C1490="120 accounts receivable", C1490="720.2 Automobile - Insurance", C1490="720.3 Automobile - License", C1490="870.4 Rent - Insurance", C1490="870.6 Rent - Property Tax", C1490="870.7 Rent - Homeoffice", C1490="870.9 Rent - Water"),
   0,
   IF(Dashboard!$F$5="Quick",
      IF(OR(C1490="190 Automobile",C1490="200 computer hardware",C1490="210 Computer software",C1490="220 Quickbooks software",C1490="230 Office equipment",C1490="240 Office furniture"),
         E1490-(E1490/(1+Dashboard!$F$4)),
         0
      ),
      IF(C1490="750 Business promotion",
         E1490-(E1490/(1+4.793/100)),
         E1490-(E1490/(1+Dashboard!$F$4))
      )
   )
)</f>
        <v>0</v>
      </c>
      <c r="J1490" s="40">
        <f>Bank3[[#This Row],[Money in/ (Money out)]]-Bank3[[#This Row],[GST/HST]]</f>
        <v>0</v>
      </c>
      <c r="L1490" s="37">
        <f t="shared" si="47"/>
        <v>0</v>
      </c>
    </row>
    <row r="1491" spans="4:12" x14ac:dyDescent="0.2">
      <c r="D1491" s="416">
        <f>_xlfn.XLOOKUP(C:C,Table1[for Import to Bank Register dropdown],Table1[for Pivot],0,0,1)</f>
        <v>0</v>
      </c>
      <c r="E1491" s="422"/>
      <c r="F1491" s="160">
        <f t="shared" si="46"/>
        <v>3333333</v>
      </c>
      <c r="G1491" s="394">
        <f>G1490+Bank3[[#This Row],[Money in/ (Money out)]]</f>
        <v>0</v>
      </c>
      <c r="I1491" s="395">
        <f>IF(OR(C1491="150 Directors advances", C1491="120 accounts receivable", C1491="720.2 Automobile - Insurance", C1491="720.3 Automobile - License", C1491="870.4 Rent - Insurance", C1491="870.6 Rent - Property Tax", C1491="870.7 Rent - Homeoffice", C1491="870.9 Rent - Water"),
   0,
   IF(Dashboard!$F$5="Quick",
      IF(OR(C1491="190 Automobile",C1491="200 computer hardware",C1491="210 Computer software",C1491="220 Quickbooks software",C1491="230 Office equipment",C1491="240 Office furniture"),
         E1491-(E1491/(1+Dashboard!$F$4)),
         0
      ),
      IF(C1491="750 Business promotion",
         E1491-(E1491/(1+4.793/100)),
         E1491-(E1491/(1+Dashboard!$F$4))
      )
   )
)</f>
        <v>0</v>
      </c>
      <c r="J1491" s="40">
        <f>Bank3[[#This Row],[Money in/ (Money out)]]-Bank3[[#This Row],[GST/HST]]</f>
        <v>0</v>
      </c>
      <c r="L1491" s="37">
        <f t="shared" si="47"/>
        <v>0</v>
      </c>
    </row>
    <row r="1492" spans="4:12" x14ac:dyDescent="0.2">
      <c r="D1492" s="416">
        <f>_xlfn.XLOOKUP(C:C,Table1[for Import to Bank Register dropdown],Table1[for Pivot],0,0,1)</f>
        <v>0</v>
      </c>
      <c r="E1492" s="422"/>
      <c r="F1492" s="160">
        <f t="shared" si="46"/>
        <v>3333333</v>
      </c>
      <c r="G1492" s="394">
        <f>G1491+Bank3[[#This Row],[Money in/ (Money out)]]</f>
        <v>0</v>
      </c>
      <c r="I1492" s="395">
        <f>IF(OR(C1492="150 Directors advances", C1492="120 accounts receivable", C1492="720.2 Automobile - Insurance", C1492="720.3 Automobile - License", C1492="870.4 Rent - Insurance", C1492="870.6 Rent - Property Tax", C1492="870.7 Rent - Homeoffice", C1492="870.9 Rent - Water"),
   0,
   IF(Dashboard!$F$5="Quick",
      IF(OR(C1492="190 Automobile",C1492="200 computer hardware",C1492="210 Computer software",C1492="220 Quickbooks software",C1492="230 Office equipment",C1492="240 Office furniture"),
         E1492-(E1492/(1+Dashboard!$F$4)),
         0
      ),
      IF(C1492="750 Business promotion",
         E1492-(E1492/(1+4.793/100)),
         E1492-(E1492/(1+Dashboard!$F$4))
      )
   )
)</f>
        <v>0</v>
      </c>
      <c r="J1492" s="40">
        <f>Bank3[[#This Row],[Money in/ (Money out)]]-Bank3[[#This Row],[GST/HST]]</f>
        <v>0</v>
      </c>
      <c r="L1492" s="37">
        <f t="shared" si="47"/>
        <v>0</v>
      </c>
    </row>
    <row r="1493" spans="4:12" x14ac:dyDescent="0.2">
      <c r="D1493" s="416">
        <f>_xlfn.XLOOKUP(C:C,Table1[for Import to Bank Register dropdown],Table1[for Pivot],0,0,1)</f>
        <v>0</v>
      </c>
      <c r="E1493" s="422"/>
      <c r="F1493" s="160">
        <f t="shared" si="46"/>
        <v>3333333</v>
      </c>
      <c r="G1493" s="394">
        <f>G1492+Bank3[[#This Row],[Money in/ (Money out)]]</f>
        <v>0</v>
      </c>
      <c r="I1493" s="395">
        <f>IF(OR(C1493="150 Directors advances", C1493="120 accounts receivable", C1493="720.2 Automobile - Insurance", C1493="720.3 Automobile - License", C1493="870.4 Rent - Insurance", C1493="870.6 Rent - Property Tax", C1493="870.7 Rent - Homeoffice", C1493="870.9 Rent - Water"),
   0,
   IF(Dashboard!$F$5="Quick",
      IF(OR(C1493="190 Automobile",C1493="200 computer hardware",C1493="210 Computer software",C1493="220 Quickbooks software",C1493="230 Office equipment",C1493="240 Office furniture"),
         E1493-(E1493/(1+Dashboard!$F$4)),
         0
      ),
      IF(C1493="750 Business promotion",
         E1493-(E1493/(1+4.793/100)),
         E1493-(E1493/(1+Dashboard!$F$4))
      )
   )
)</f>
        <v>0</v>
      </c>
      <c r="J1493" s="40">
        <f>Bank3[[#This Row],[Money in/ (Money out)]]-Bank3[[#This Row],[GST/HST]]</f>
        <v>0</v>
      </c>
      <c r="L1493" s="37">
        <f t="shared" si="47"/>
        <v>0</v>
      </c>
    </row>
    <row r="1494" spans="4:12" x14ac:dyDescent="0.2">
      <c r="D1494" s="416">
        <f>_xlfn.XLOOKUP(C:C,Table1[for Import to Bank Register dropdown],Table1[for Pivot],0,0,1)</f>
        <v>0</v>
      </c>
      <c r="E1494" s="422"/>
      <c r="F1494" s="160">
        <f t="shared" si="46"/>
        <v>3333333</v>
      </c>
      <c r="G1494" s="394">
        <f>G1493+Bank3[[#This Row],[Money in/ (Money out)]]</f>
        <v>0</v>
      </c>
      <c r="I1494" s="395">
        <f>IF(OR(C1494="150 Directors advances", C1494="120 accounts receivable", C1494="720.2 Automobile - Insurance", C1494="720.3 Automobile - License", C1494="870.4 Rent - Insurance", C1494="870.6 Rent - Property Tax", C1494="870.7 Rent - Homeoffice", C1494="870.9 Rent - Water"),
   0,
   IF(Dashboard!$F$5="Quick",
      IF(OR(C1494="190 Automobile",C1494="200 computer hardware",C1494="210 Computer software",C1494="220 Quickbooks software",C1494="230 Office equipment",C1494="240 Office furniture"),
         E1494-(E1494/(1+Dashboard!$F$4)),
         0
      ),
      IF(C1494="750 Business promotion",
         E1494-(E1494/(1+4.793/100)),
         E1494-(E1494/(1+Dashboard!$F$4))
      )
   )
)</f>
        <v>0</v>
      </c>
      <c r="J1494" s="40">
        <f>Bank3[[#This Row],[Money in/ (Money out)]]-Bank3[[#This Row],[GST/HST]]</f>
        <v>0</v>
      </c>
      <c r="L1494" s="37">
        <f t="shared" si="47"/>
        <v>0</v>
      </c>
    </row>
    <row r="1495" spans="4:12" x14ac:dyDescent="0.2">
      <c r="D1495" s="416">
        <f>_xlfn.XLOOKUP(C:C,Table1[for Import to Bank Register dropdown],Table1[for Pivot],0,0,1)</f>
        <v>0</v>
      </c>
      <c r="E1495" s="422"/>
      <c r="F1495" s="160">
        <f t="shared" si="46"/>
        <v>3333333</v>
      </c>
      <c r="G1495" s="394">
        <f>G1494+Bank3[[#This Row],[Money in/ (Money out)]]</f>
        <v>0</v>
      </c>
      <c r="I1495" s="395">
        <f>IF(OR(C1495="150 Directors advances", C1495="120 accounts receivable", C1495="720.2 Automobile - Insurance", C1495="720.3 Automobile - License", C1495="870.4 Rent - Insurance", C1495="870.6 Rent - Property Tax", C1495="870.7 Rent - Homeoffice", C1495="870.9 Rent - Water"),
   0,
   IF(Dashboard!$F$5="Quick",
      IF(OR(C1495="190 Automobile",C1495="200 computer hardware",C1495="210 Computer software",C1495="220 Quickbooks software",C1495="230 Office equipment",C1495="240 Office furniture"),
         E1495-(E1495/(1+Dashboard!$F$4)),
         0
      ),
      IF(C1495="750 Business promotion",
         E1495-(E1495/(1+4.793/100)),
         E1495-(E1495/(1+Dashboard!$F$4))
      )
   )
)</f>
        <v>0</v>
      </c>
      <c r="J1495" s="40">
        <f>Bank3[[#This Row],[Money in/ (Money out)]]-Bank3[[#This Row],[GST/HST]]</f>
        <v>0</v>
      </c>
      <c r="L1495" s="37">
        <f t="shared" si="47"/>
        <v>0</v>
      </c>
    </row>
    <row r="1496" spans="4:12" x14ac:dyDescent="0.2">
      <c r="D1496" s="416">
        <f>_xlfn.XLOOKUP(C:C,Table1[for Import to Bank Register dropdown],Table1[for Pivot],0,0,1)</f>
        <v>0</v>
      </c>
      <c r="E1496" s="422"/>
      <c r="F1496" s="160">
        <f t="shared" si="46"/>
        <v>3333333</v>
      </c>
      <c r="G1496" s="394">
        <f>G1495+Bank3[[#This Row],[Money in/ (Money out)]]</f>
        <v>0</v>
      </c>
      <c r="I1496" s="395">
        <f>IF(OR(C1496="150 Directors advances", C1496="120 accounts receivable", C1496="720.2 Automobile - Insurance", C1496="720.3 Automobile - License", C1496="870.4 Rent - Insurance", C1496="870.6 Rent - Property Tax", C1496="870.7 Rent - Homeoffice", C1496="870.9 Rent - Water"),
   0,
   IF(Dashboard!$F$5="Quick",
      IF(OR(C1496="190 Automobile",C1496="200 computer hardware",C1496="210 Computer software",C1496="220 Quickbooks software",C1496="230 Office equipment",C1496="240 Office furniture"),
         E1496-(E1496/(1+Dashboard!$F$4)),
         0
      ),
      IF(C1496="750 Business promotion",
         E1496-(E1496/(1+4.793/100)),
         E1496-(E1496/(1+Dashboard!$F$4))
      )
   )
)</f>
        <v>0</v>
      </c>
      <c r="J1496" s="40">
        <f>Bank3[[#This Row],[Money in/ (Money out)]]-Bank3[[#This Row],[GST/HST]]</f>
        <v>0</v>
      </c>
      <c r="L1496" s="37">
        <f t="shared" si="47"/>
        <v>0</v>
      </c>
    </row>
    <row r="1497" spans="4:12" x14ac:dyDescent="0.2">
      <c r="D1497" s="416">
        <f>_xlfn.XLOOKUP(C:C,Table1[for Import to Bank Register dropdown],Table1[for Pivot],0,0,1)</f>
        <v>0</v>
      </c>
      <c r="E1497" s="422"/>
      <c r="F1497" s="160">
        <f t="shared" si="46"/>
        <v>3333333</v>
      </c>
      <c r="G1497" s="394">
        <f>G1496+Bank3[[#This Row],[Money in/ (Money out)]]</f>
        <v>0</v>
      </c>
      <c r="I1497" s="395">
        <f>IF(OR(C1497="150 Directors advances", C1497="120 accounts receivable", C1497="720.2 Automobile - Insurance", C1497="720.3 Automobile - License", C1497="870.4 Rent - Insurance", C1497="870.6 Rent - Property Tax", C1497="870.7 Rent - Homeoffice", C1497="870.9 Rent - Water"),
   0,
   IF(Dashboard!$F$5="Quick",
      IF(OR(C1497="190 Automobile",C1497="200 computer hardware",C1497="210 Computer software",C1497="220 Quickbooks software",C1497="230 Office equipment",C1497="240 Office furniture"),
         E1497-(E1497/(1+Dashboard!$F$4)),
         0
      ),
      IF(C1497="750 Business promotion",
         E1497-(E1497/(1+4.793/100)),
         E1497-(E1497/(1+Dashboard!$F$4))
      )
   )
)</f>
        <v>0</v>
      </c>
      <c r="J1497" s="40">
        <f>Bank3[[#This Row],[Money in/ (Money out)]]-Bank3[[#This Row],[GST/HST]]</f>
        <v>0</v>
      </c>
      <c r="L1497" s="37">
        <f t="shared" si="47"/>
        <v>0</v>
      </c>
    </row>
    <row r="1498" spans="4:12" x14ac:dyDescent="0.2">
      <c r="D1498" s="416">
        <f>_xlfn.XLOOKUP(C:C,Table1[for Import to Bank Register dropdown],Table1[for Pivot],0,0,1)</f>
        <v>0</v>
      </c>
      <c r="E1498" s="422"/>
      <c r="F1498" s="160">
        <f t="shared" si="46"/>
        <v>3333333</v>
      </c>
      <c r="G1498" s="394">
        <f>G1497+Bank3[[#This Row],[Money in/ (Money out)]]</f>
        <v>0</v>
      </c>
      <c r="I1498" s="395">
        <f>IF(OR(C1498="150 Directors advances", C1498="120 accounts receivable", C1498="720.2 Automobile - Insurance", C1498="720.3 Automobile - License", C1498="870.4 Rent - Insurance", C1498="870.6 Rent - Property Tax", C1498="870.7 Rent - Homeoffice", C1498="870.9 Rent - Water"),
   0,
   IF(Dashboard!$F$5="Quick",
      IF(OR(C1498="190 Automobile",C1498="200 computer hardware",C1498="210 Computer software",C1498="220 Quickbooks software",C1498="230 Office equipment",C1498="240 Office furniture"),
         E1498-(E1498/(1+Dashboard!$F$4)),
         0
      ),
      IF(C1498="750 Business promotion",
         E1498-(E1498/(1+4.793/100)),
         E1498-(E1498/(1+Dashboard!$F$4))
      )
   )
)</f>
        <v>0</v>
      </c>
      <c r="J1498" s="40">
        <f>Bank3[[#This Row],[Money in/ (Money out)]]-Bank3[[#This Row],[GST/HST]]</f>
        <v>0</v>
      </c>
      <c r="L1498" s="37">
        <f t="shared" si="47"/>
        <v>0</v>
      </c>
    </row>
    <row r="1499" spans="4:12" x14ac:dyDescent="0.2">
      <c r="D1499" s="416">
        <f>_xlfn.XLOOKUP(C:C,Table1[for Import to Bank Register dropdown],Table1[for Pivot],0,0,1)</f>
        <v>0</v>
      </c>
      <c r="E1499" s="422"/>
      <c r="F1499" s="160">
        <f t="shared" si="46"/>
        <v>3333333</v>
      </c>
      <c r="G1499" s="394">
        <f>G1498+Bank3[[#This Row],[Money in/ (Money out)]]</f>
        <v>0</v>
      </c>
      <c r="I1499" s="395">
        <f>IF(OR(C1499="150 Directors advances", C1499="120 accounts receivable", C1499="720.2 Automobile - Insurance", C1499="720.3 Automobile - License", C1499="870.4 Rent - Insurance", C1499="870.6 Rent - Property Tax", C1499="870.7 Rent - Homeoffice", C1499="870.9 Rent - Water"),
   0,
   IF(Dashboard!$F$5="Quick",
      IF(OR(C1499="190 Automobile",C1499="200 computer hardware",C1499="210 Computer software",C1499="220 Quickbooks software",C1499="230 Office equipment",C1499="240 Office furniture"),
         E1499-(E1499/(1+Dashboard!$F$4)),
         0
      ),
      IF(C1499="750 Business promotion",
         E1499-(E1499/(1+4.793/100)),
         E1499-(E1499/(1+Dashboard!$F$4))
      )
   )
)</f>
        <v>0</v>
      </c>
      <c r="J1499" s="40">
        <f>Bank3[[#This Row],[Money in/ (Money out)]]-Bank3[[#This Row],[GST/HST]]</f>
        <v>0</v>
      </c>
      <c r="L1499" s="37">
        <f t="shared" si="47"/>
        <v>0</v>
      </c>
    </row>
    <row r="1500" spans="4:12" x14ac:dyDescent="0.2">
      <c r="D1500" s="416">
        <f>_xlfn.XLOOKUP(C:C,Table1[for Import to Bank Register dropdown],Table1[for Pivot],0,0,1)</f>
        <v>0</v>
      </c>
      <c r="E1500" s="422"/>
      <c r="F1500" s="160">
        <f t="shared" si="46"/>
        <v>3333333</v>
      </c>
      <c r="G1500" s="394">
        <f>G1499+Bank3[[#This Row],[Money in/ (Money out)]]</f>
        <v>0</v>
      </c>
      <c r="I1500" s="395">
        <f>IF(OR(C1500="150 Directors advances", C1500="120 accounts receivable", C1500="720.2 Automobile - Insurance", C1500="720.3 Automobile - License", C1500="870.4 Rent - Insurance", C1500="870.6 Rent - Property Tax", C1500="870.7 Rent - Homeoffice", C1500="870.9 Rent - Water"),
   0,
   IF(Dashboard!$F$5="Quick",
      IF(OR(C1500="190 Automobile",C1500="200 computer hardware",C1500="210 Computer software",C1500="220 Quickbooks software",C1500="230 Office equipment",C1500="240 Office furniture"),
         E1500-(E1500/(1+Dashboard!$F$4)),
         0
      ),
      IF(C1500="750 Business promotion",
         E1500-(E1500/(1+4.793/100)),
         E1500-(E1500/(1+Dashboard!$F$4))
      )
   )
)</f>
        <v>0</v>
      </c>
      <c r="J1500" s="40">
        <f>Bank3[[#This Row],[Money in/ (Money out)]]-Bank3[[#This Row],[GST/HST]]</f>
        <v>0</v>
      </c>
      <c r="L1500" s="37">
        <f t="shared" si="47"/>
        <v>0</v>
      </c>
    </row>
  </sheetData>
  <sheetProtection algorithmName="SHA-512" hashValue="MRXy0udAzF5tock31fKTDywqM71/UgIl9gkIODNIpxGI8LnzHqcBQUiqYGrg+hSPCm/xWtUp27TcMu1R5RBGxg==" saltValue="DxX00ERYoDOiYFA4lMjz2g==" spinCount="100000" sheet="1" formatCells="0" formatColumns="0" formatRows="0" sort="0" autoFilter="0" pivotTables="0"/>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date" allowBlank="1" showInputMessage="1" showErrorMessage="1" errorTitle="Invalid date" error="Please enter a date between your Fiscal year entered on Dashboard" xr:uid="{D82B3038-6AE3-444B-9887-38905B777ECD}">
          <x14:formula1>
            <xm:f>Dashboard!$B$4</xm:f>
          </x14:formula1>
          <x14:formula2>
            <xm:f>Dashboard!$B$5</xm:f>
          </x14:formula2>
          <xm:sqref>A7 A24:A1500</xm:sqref>
        </x14:dataValidation>
        <x14:dataValidation type="date" allowBlank="1" showInputMessage="1" showErrorMessage="1" errorTitle="Invalid date" error="Please enter a date between your Fiscal year entered on the Dashboard Sheet" xr:uid="{0BEBACA1-182F-4681-AF01-C9E5671765D8}">
          <x14:formula1>
            <xm:f>Dashboard!$B$4</xm:f>
          </x14:formula1>
          <x14:formula2>
            <xm:f>Dashboard!$B$5</xm:f>
          </x14:formula2>
          <xm:sqref>A8:A23</xm:sqref>
        </x14:dataValidation>
        <x14:dataValidation type="list" errorStyle="warning" allowBlank="1" showInputMessage="1" showErrorMessage="1" errorTitle="Enter from list" error="Please select an option from Drop-down menu. If desired account not found, please enter new account in &quot;Chart of Accounts&quot;" xr:uid="{424A629D-5AC7-4AEA-A42D-9160FE106AF8}">
          <x14:formula1>
            <xm:f>'Chart of Accounts'!$D$3:$D$112</xm:f>
          </x14:formula1>
          <xm:sqref>C7:C1500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83C28-3CC5-4A41-A674-04D18D7F6106}">
  <sheetPr codeName="Sheet7">
    <tabColor rgb="FF92D050"/>
  </sheetPr>
  <dimension ref="A1:L1500"/>
  <sheetViews>
    <sheetView zoomScaleNormal="100" workbookViewId="0">
      <pane ySplit="5" topLeftCell="A6" activePane="bottomLeft" state="frozen"/>
      <selection activeCell="E32" sqref="E32"/>
      <selection pane="bottomLeft" activeCell="G20" sqref="G20"/>
    </sheetView>
  </sheetViews>
  <sheetFormatPr baseColWidth="10" defaultColWidth="8.83203125" defaultRowHeight="15" x14ac:dyDescent="0.2"/>
  <cols>
    <col min="1" max="1" width="12.6640625" style="417" customWidth="1"/>
    <col min="2" max="2" width="24.83203125" style="417" customWidth="1"/>
    <col min="3" max="3" width="28.83203125" style="417" customWidth="1"/>
    <col min="4" max="4" width="19.83203125" style="416" hidden="1" customWidth="1"/>
    <col min="5" max="5" width="20.83203125" style="417" customWidth="1"/>
    <col min="6" max="6" width="20.83203125" hidden="1" customWidth="1"/>
    <col min="7" max="7" width="14.83203125" style="393" customWidth="1"/>
    <col min="8" max="8" width="16" style="417" customWidth="1"/>
    <col min="9" max="9" width="11.83203125" style="392" customWidth="1"/>
    <col min="10" max="10" width="11.83203125" hidden="1" customWidth="1"/>
    <col min="11" max="11" width="30.83203125" style="417" customWidth="1"/>
    <col min="12" max="12" width="33" style="37" hidden="1" customWidth="1"/>
    <col min="13" max="16384" width="8.83203125" style="37"/>
  </cols>
  <sheetData>
    <row r="1" spans="1:12" x14ac:dyDescent="0.2">
      <c r="A1" s="1" t="s">
        <v>19</v>
      </c>
      <c r="B1" s="420" t="str">
        <f>Dashboard!B3</f>
        <v>(Enter Company name)</v>
      </c>
      <c r="C1" s="407" t="s">
        <v>20</v>
      </c>
      <c r="D1" s="408"/>
      <c r="E1" s="401" t="str">
        <f>Dashboard!A18</f>
        <v>Credit Card 1</v>
      </c>
      <c r="G1" s="407" t="s">
        <v>21</v>
      </c>
      <c r="H1" s="402">
        <f>SUMIF(E7:E1048576,"&gt;0")</f>
        <v>0</v>
      </c>
      <c r="I1" s="398"/>
      <c r="J1" s="413"/>
      <c r="K1" s="37"/>
      <c r="L1" s="214" t="s">
        <v>309</v>
      </c>
    </row>
    <row r="2" spans="1:12" x14ac:dyDescent="0.2">
      <c r="A2" s="1" t="s">
        <v>22</v>
      </c>
      <c r="B2" s="421">
        <f>Dashboard!B5</f>
        <v>45688</v>
      </c>
      <c r="C2" s="409" t="s">
        <v>23</v>
      </c>
      <c r="D2"/>
      <c r="E2" s="403">
        <f>Dashboard!B18</f>
        <v>44444444</v>
      </c>
      <c r="G2" s="409" t="s">
        <v>24</v>
      </c>
      <c r="H2" s="404">
        <f>SUMIF(E7:E1048576,"&lt;0")</f>
        <v>0</v>
      </c>
      <c r="I2" s="398"/>
      <c r="J2" s="413"/>
      <c r="K2" s="37"/>
      <c r="L2" s="214" t="s">
        <v>310</v>
      </c>
    </row>
    <row r="3" spans="1:12" ht="16" thickBot="1" x14ac:dyDescent="0.25">
      <c r="A3" s="37"/>
      <c r="B3" s="424"/>
      <c r="C3" s="410" t="s">
        <v>25</v>
      </c>
      <c r="D3" s="411"/>
      <c r="E3" s="405">
        <f>Dashboard!E18</f>
        <v>0</v>
      </c>
      <c r="G3" s="410" t="s">
        <v>26</v>
      </c>
      <c r="H3" s="406">
        <f>E3+H1+H2</f>
        <v>0</v>
      </c>
      <c r="I3" s="399"/>
      <c r="J3" s="19"/>
      <c r="K3" s="37"/>
      <c r="L3" s="37">
        <f>Dashboard!C18</f>
        <v>0</v>
      </c>
    </row>
    <row r="4" spans="1:12" x14ac:dyDescent="0.2">
      <c r="A4" s="37" t="s">
        <v>339</v>
      </c>
      <c r="B4" s="37"/>
      <c r="C4" s="37"/>
      <c r="D4"/>
      <c r="E4" s="37"/>
      <c r="G4"/>
      <c r="H4" s="37"/>
      <c r="I4" s="400">
        <f>SUBTOTAL(9,Bank4[GST/HST])</f>
        <v>0</v>
      </c>
      <c r="K4" s="37"/>
    </row>
    <row r="5" spans="1:12" x14ac:dyDescent="0.2">
      <c r="A5" s="424" t="s">
        <v>12</v>
      </c>
      <c r="B5" s="424" t="s">
        <v>13</v>
      </c>
      <c r="C5" s="424" t="s">
        <v>27</v>
      </c>
      <c r="D5" s="1" t="s">
        <v>3</v>
      </c>
      <c r="E5" s="424" t="s">
        <v>15</v>
      </c>
      <c r="F5" s="1" t="s">
        <v>16</v>
      </c>
      <c r="G5" s="1" t="s">
        <v>17</v>
      </c>
      <c r="H5" s="424" t="s">
        <v>18</v>
      </c>
      <c r="I5" s="424" t="s">
        <v>257</v>
      </c>
      <c r="J5" s="1" t="s">
        <v>260</v>
      </c>
      <c r="K5" s="424" t="s">
        <v>28</v>
      </c>
      <c r="L5" s="424" t="s">
        <v>308</v>
      </c>
    </row>
    <row r="6" spans="1:12" x14ac:dyDescent="0.2">
      <c r="A6" s="392"/>
      <c r="B6" s="392" t="s">
        <v>6</v>
      </c>
      <c r="C6" s="392"/>
      <c r="D6" s="393"/>
      <c r="E6" s="392"/>
      <c r="F6" s="393"/>
      <c r="G6" s="394">
        <f>E3</f>
        <v>0</v>
      </c>
      <c r="H6" s="392"/>
      <c r="I6" s="395">
        <f>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f>
        <v>0</v>
      </c>
      <c r="J6" s="412">
        <f>Bank4[[#This Row],[Money in/ (Money out)]]-Bank4[[#This Row],[GST/HST]]</f>
        <v>0</v>
      </c>
      <c r="K6" s="392"/>
      <c r="L6" s="37">
        <f>$L$3</f>
        <v>0</v>
      </c>
    </row>
    <row r="7" spans="1:12" hidden="1" x14ac:dyDescent="0.2">
      <c r="A7" s="418"/>
      <c r="B7" s="417" t="s">
        <v>276</v>
      </c>
      <c r="C7" s="417" t="s">
        <v>269</v>
      </c>
      <c r="D7" s="416" t="str">
        <f>_xlfn.XLOOKUP(C:C,Table1[for Import to Bank Register dropdown],Table1[for Pivot],0,0,1)</f>
        <v>999 Uncategorized expenses</v>
      </c>
      <c r="E7" s="422">
        <v>0</v>
      </c>
      <c r="F7" s="160">
        <f>$E$2</f>
        <v>44444444</v>
      </c>
      <c r="G7" s="394">
        <f>G6+E7</f>
        <v>0</v>
      </c>
      <c r="I7" s="395">
        <f>IF(OR(C7="150 Directors advances", C7="120 accounts receivable", C7="720.2 Automobile - Insurance", C7="720.3 Automobile - License", C7="870.4 Rent - Insurance", C7="870.6 Rent - Property Tax", C7="870.7 Rent - Homeoffice", C7="870.9 Rent - Water"),
   0,
   IF(Dashboard!$F$5="Quick",
      IF(OR(C7="190 Automobile",C7="200 computer hardware",C7="210 Computer software",C7="220 Quickbooks software",C7="230 Office equipment",C7="240 Office furniture"),
         E7-(E7/(1+Dashboard!$F$4)),
         0
      ),
      IF(C7="750 Business promotion",
         E7-(E7/(1+4.793/100)),
         E7-(E7/(1+Dashboard!$F$4))
      )
   )
)</f>
        <v>0</v>
      </c>
      <c r="J7" s="40">
        <f>Bank4[[#This Row],[Money in/ (Money out)]]-Bank4[[#This Row],[GST/HST]]</f>
        <v>0</v>
      </c>
      <c r="L7" s="37">
        <f t="shared" ref="L7:L70" si="0">$L$3</f>
        <v>0</v>
      </c>
    </row>
    <row r="8" spans="1:12" x14ac:dyDescent="0.2">
      <c r="A8" s="418"/>
      <c r="D8" s="416">
        <f>_xlfn.XLOOKUP(C:C,Table1[for Import to Bank Register dropdown],Table1[for Pivot],0,0,1)</f>
        <v>0</v>
      </c>
      <c r="E8" s="419"/>
      <c r="F8" s="160">
        <f t="shared" ref="F8:F71" si="1">$E$2</f>
        <v>44444444</v>
      </c>
      <c r="G8" s="394">
        <f t="shared" ref="G8:G71" si="2">G7+E8</f>
        <v>0</v>
      </c>
      <c r="I8" s="396">
        <f>IF(OR(C8="150 Directors advances", C8="120 accounts receivable", C8="720.2 Automobile - Insurance", C8="720.3 Automobile - License", C8="870.4 Rent - Insurance", C8="870.6 Rent - Property Tax", C8="870.7 Rent - Homeoffice", C8="870.9 Rent - Water"),
   0,
   IF(Dashboard!$F$5="Quick",
      IF(OR(C8="190 Automobile",C8="200 computer hardware",C8="210 Computer software",C8="220 Quickbooks software",C8="230 Office equipment",C8="240 Office furniture"),
         E8-(E8/(1+Dashboard!$F$4)),
         0
      ),
      IF(C8="750 Business promotion",
         E8-(E8/(1+4.793/100)),
         E8-(E8/(1+Dashboard!$F$4))
      )
   )
)</f>
        <v>0</v>
      </c>
      <c r="J8" s="40">
        <f>Bank4[[#This Row],[Money in/ (Money out)]]-Bank4[[#This Row],[GST/HST]]</f>
        <v>0</v>
      </c>
      <c r="L8" s="37">
        <f t="shared" si="0"/>
        <v>0</v>
      </c>
    </row>
    <row r="9" spans="1:12" x14ac:dyDescent="0.2">
      <c r="A9" s="418"/>
      <c r="D9" s="416">
        <f>_xlfn.XLOOKUP(C:C,Table1[for Import to Bank Register dropdown],Table1[for Pivot],0,0,1)</f>
        <v>0</v>
      </c>
      <c r="E9" s="419"/>
      <c r="F9" s="160">
        <f t="shared" si="1"/>
        <v>44444444</v>
      </c>
      <c r="G9" s="394">
        <f t="shared" si="2"/>
        <v>0</v>
      </c>
      <c r="I9" s="395">
        <f>IF(OR(C9="150 Directors advances", C9="120 accounts receivable", C9="720.2 Automobile - Insurance", C9="720.3 Automobile - License", C9="870.4 Rent - Insurance", C9="870.6 Rent - Property Tax", C9="870.7 Rent - Homeoffice", C9="870.9 Rent - Water"),
   0,
   IF(Dashboard!$F$5="Quick",
      IF(OR(C9="190 Automobile",C9="200 computer hardware",C9="210 Computer software",C9="220 Quickbooks software",C9="230 Office equipment",C9="240 Office furniture"),
         E9-(E9/(1+Dashboard!$F$4)),
         0
      ),
      IF(C9="750 Business promotion",
         E9-(E9/(1+4.793/100)),
         E9-(E9/(1+Dashboard!$F$4))
      )
   )
)</f>
        <v>0</v>
      </c>
      <c r="J9" s="40">
        <f>Bank4[[#This Row],[Money in/ (Money out)]]-Bank4[[#This Row],[GST/HST]]</f>
        <v>0</v>
      </c>
      <c r="L9" s="37">
        <f t="shared" si="0"/>
        <v>0</v>
      </c>
    </row>
    <row r="10" spans="1:12" x14ac:dyDescent="0.2">
      <c r="A10" s="418"/>
      <c r="D10" s="416">
        <f>_xlfn.XLOOKUP(C:C,Table1[for Import to Bank Register dropdown],Table1[for Pivot],0,0,1)</f>
        <v>0</v>
      </c>
      <c r="E10" s="419"/>
      <c r="F10" s="160">
        <f t="shared" si="1"/>
        <v>44444444</v>
      </c>
      <c r="G10" s="394">
        <f t="shared" si="2"/>
        <v>0</v>
      </c>
      <c r="I10" s="395">
        <f>IF(OR(C10="150 Directors advances", C10="120 accounts receivable", C10="720.2 Automobile - Insurance", C10="720.3 Automobile - License", C10="870.4 Rent - Insurance", C10="870.6 Rent - Property Tax", C10="870.7 Rent - Homeoffice", C10="870.9 Rent - Water"),
   0,
   IF(Dashboard!$F$5="Quick",
      IF(OR(C10="190 Automobile",C10="200 computer hardware",C10="210 Computer software",C10="220 Quickbooks software",C10="230 Office equipment",C10="240 Office furniture"),
         E10-(E10/(1+Dashboard!$F$4)),
         0
      ),
      IF(C10="750 Business promotion",
         E10-(E10/(1+4.793/100)),
         E10-(E10/(1+Dashboard!$F$4))
      )
   )
)</f>
        <v>0</v>
      </c>
      <c r="J10" s="40">
        <f>Bank4[[#This Row],[Money in/ (Money out)]]-Bank4[[#This Row],[GST/HST]]</f>
        <v>0</v>
      </c>
      <c r="L10" s="37">
        <f t="shared" si="0"/>
        <v>0</v>
      </c>
    </row>
    <row r="11" spans="1:12" x14ac:dyDescent="0.2">
      <c r="A11" s="418"/>
      <c r="D11" s="416">
        <f>_xlfn.XLOOKUP(C:C,Table1[for Import to Bank Register dropdown],Table1[for Pivot],0,0,1)</f>
        <v>0</v>
      </c>
      <c r="E11" s="419"/>
      <c r="F11" s="160">
        <f t="shared" si="1"/>
        <v>44444444</v>
      </c>
      <c r="G11" s="394">
        <f t="shared" si="2"/>
        <v>0</v>
      </c>
      <c r="I11" s="395">
        <f>IF(OR(C11="150 Directors advances", C11="120 accounts receivable", C11="720.2 Automobile - Insurance", C11="720.3 Automobile - License", C11="870.4 Rent - Insurance", C11="870.6 Rent - Property Tax", C11="870.7 Rent - Homeoffice", C11="870.9 Rent - Water"),
   0,
   IF(Dashboard!$F$5="Quick",
      IF(OR(C11="190 Automobile",C11="200 computer hardware",C11="210 Computer software",C11="220 Quickbooks software",C11="230 Office equipment",C11="240 Office furniture"),
         E11-(E11/(1+Dashboard!$F$4)),
         0
      ),
      IF(C11="750 Business promotion",
         E11-(E11/(1+4.793/100)),
         E11-(E11/(1+Dashboard!$F$4))
      )
   )
)</f>
        <v>0</v>
      </c>
      <c r="J11" s="40">
        <f>Bank4[[#This Row],[Money in/ (Money out)]]-Bank4[[#This Row],[GST/HST]]</f>
        <v>0</v>
      </c>
      <c r="L11" s="37">
        <f t="shared" si="0"/>
        <v>0</v>
      </c>
    </row>
    <row r="12" spans="1:12" x14ac:dyDescent="0.2">
      <c r="A12" s="418"/>
      <c r="D12" s="416">
        <f>_xlfn.XLOOKUP(C:C,Table1[for Import to Bank Register dropdown],Table1[for Pivot],0,0,1)</f>
        <v>0</v>
      </c>
      <c r="E12" s="419"/>
      <c r="F12" s="160">
        <f t="shared" si="1"/>
        <v>44444444</v>
      </c>
      <c r="G12" s="394">
        <f t="shared" si="2"/>
        <v>0</v>
      </c>
      <c r="I12" s="395">
        <f>IF(OR(C12="150 Directors advances", C12="120 accounts receivable", C12="720.2 Automobile - Insurance", C12="720.3 Automobile - License", C12="870.4 Rent - Insurance", C12="870.6 Rent - Property Tax", C12="870.7 Rent - Homeoffice", C12="870.9 Rent - Water"),
   0,
   IF(Dashboard!$F$5="Quick",
      IF(OR(C12="190 Automobile",C12="200 computer hardware",C12="210 Computer software",C12="220 Quickbooks software",C12="230 Office equipment",C12="240 Office furniture"),
         E12-(E12/(1+Dashboard!$F$4)),
         0
      ),
      IF(C12="750 Business promotion",
         E12-(E12/(1+4.793/100)),
         E12-(E12/(1+Dashboard!$F$4))
      )
   )
)</f>
        <v>0</v>
      </c>
      <c r="J12" s="40">
        <f>Bank4[[#This Row],[Money in/ (Money out)]]-Bank4[[#This Row],[GST/HST]]</f>
        <v>0</v>
      </c>
      <c r="L12" s="37">
        <f t="shared" si="0"/>
        <v>0</v>
      </c>
    </row>
    <row r="13" spans="1:12" x14ac:dyDescent="0.2">
      <c r="A13" s="418"/>
      <c r="D13" s="416">
        <f>_xlfn.XLOOKUP(C:C,Table1[for Import to Bank Register dropdown],Table1[for Pivot],0,0,1)</f>
        <v>0</v>
      </c>
      <c r="E13" s="419"/>
      <c r="F13" s="160">
        <f t="shared" si="1"/>
        <v>44444444</v>
      </c>
      <c r="G13" s="394">
        <f t="shared" si="2"/>
        <v>0</v>
      </c>
      <c r="I13" s="395">
        <f>IF(OR(C13="150 Directors advances", C13="120 accounts receivable", C13="720.2 Automobile - Insurance", C13="720.3 Automobile - License", C13="870.4 Rent - Insurance", C13="870.6 Rent - Property Tax", C13="870.7 Rent - Homeoffice", C13="870.9 Rent - Water"),
   0,
   IF(Dashboard!$F$5="Quick",
      IF(OR(C13="190 Automobile",C13="200 computer hardware",C13="210 Computer software",C13="220 Quickbooks software",C13="230 Office equipment",C13="240 Office furniture"),
         E13-(E13/(1+Dashboard!$F$4)),
         0
      ),
      IF(C13="750 Business promotion",
         E13-(E13/(1+4.793/100)),
         E13-(E13/(1+Dashboard!$F$4))
      )
   )
)</f>
        <v>0</v>
      </c>
      <c r="J13" s="40">
        <f>Bank4[[#This Row],[Money in/ (Money out)]]-Bank4[[#This Row],[GST/HST]]</f>
        <v>0</v>
      </c>
      <c r="L13" s="37">
        <f t="shared" si="0"/>
        <v>0</v>
      </c>
    </row>
    <row r="14" spans="1:12" x14ac:dyDescent="0.2">
      <c r="A14" s="418"/>
      <c r="D14" s="416">
        <f>_xlfn.XLOOKUP(C:C,Table1[for Import to Bank Register dropdown],Table1[for Pivot],0,0,1)</f>
        <v>0</v>
      </c>
      <c r="E14" s="419"/>
      <c r="F14" s="160">
        <f t="shared" si="1"/>
        <v>44444444</v>
      </c>
      <c r="G14" s="394">
        <f t="shared" si="2"/>
        <v>0</v>
      </c>
      <c r="I14" s="395">
        <f>IF(OR(C14="150 Directors advances", C14="120 accounts receivable", C14="720.2 Automobile - Insurance", C14="720.3 Automobile - License", C14="870.4 Rent - Insurance", C14="870.6 Rent - Property Tax", C14="870.7 Rent - Homeoffice", C14="870.9 Rent - Water"),
   0,
   IF(Dashboard!$F$5="Quick",
      IF(OR(C14="190 Automobile",C14="200 computer hardware",C14="210 Computer software",C14="220 Quickbooks software",C14="230 Office equipment",C14="240 Office furniture"),
         E14-(E14/(1+Dashboard!$F$4)),
         0
      ),
      IF(C14="750 Business promotion",
         E14-(E14/(1+4.793/100)),
         E14-(E14/(1+Dashboard!$F$4))
      )
   )
)</f>
        <v>0</v>
      </c>
      <c r="J14" s="40">
        <f>Bank4[[#This Row],[Money in/ (Money out)]]-Bank4[[#This Row],[GST/HST]]</f>
        <v>0</v>
      </c>
      <c r="L14" s="37">
        <f t="shared" si="0"/>
        <v>0</v>
      </c>
    </row>
    <row r="15" spans="1:12" x14ac:dyDescent="0.2">
      <c r="A15" s="418"/>
      <c r="D15" s="416">
        <f>_xlfn.XLOOKUP(C:C,Table1[for Import to Bank Register dropdown],Table1[for Pivot],0,0,1)</f>
        <v>0</v>
      </c>
      <c r="E15" s="419"/>
      <c r="F15" s="160">
        <f t="shared" si="1"/>
        <v>44444444</v>
      </c>
      <c r="G15" s="394">
        <f t="shared" si="2"/>
        <v>0</v>
      </c>
      <c r="I15" s="395">
        <f>IF(OR(C15="150 Directors advances", C15="120 accounts receivable", C15="720.2 Automobile - Insurance", C15="720.3 Automobile - License", C15="870.4 Rent - Insurance", C15="870.6 Rent - Property Tax", C15="870.7 Rent - Homeoffice", C15="870.9 Rent - Water"),
   0,
   IF(Dashboard!$F$5="Quick",
      IF(OR(C15="190 Automobile",C15="200 computer hardware",C15="210 Computer software",C15="220 Quickbooks software",C15="230 Office equipment",C15="240 Office furniture"),
         E15-(E15/(1+Dashboard!$F$4)),
         0
      ),
      IF(C15="750 Business promotion",
         E15-(E15/(1+4.793/100)),
         E15-(E15/(1+Dashboard!$F$4))
      )
   )
)</f>
        <v>0</v>
      </c>
      <c r="J15" s="40">
        <f>Bank4[[#This Row],[Money in/ (Money out)]]-Bank4[[#This Row],[GST/HST]]</f>
        <v>0</v>
      </c>
      <c r="L15" s="37">
        <f t="shared" si="0"/>
        <v>0</v>
      </c>
    </row>
    <row r="16" spans="1:12" x14ac:dyDescent="0.2">
      <c r="A16" s="418"/>
      <c r="D16" s="416">
        <f>_xlfn.XLOOKUP(C:C,Table1[for Import to Bank Register dropdown],Table1[for Pivot],0,0,1)</f>
        <v>0</v>
      </c>
      <c r="E16" s="419"/>
      <c r="F16" s="160">
        <f t="shared" si="1"/>
        <v>44444444</v>
      </c>
      <c r="G16" s="394">
        <f t="shared" si="2"/>
        <v>0</v>
      </c>
      <c r="I16" s="395">
        <f>IF(OR(C16="150 Directors advances", C16="120 accounts receivable", C16="720.2 Automobile - Insurance", C16="720.3 Automobile - License", C16="870.4 Rent - Insurance", C16="870.6 Rent - Property Tax", C16="870.7 Rent - Homeoffice", C16="870.9 Rent - Water"),
   0,
   IF(Dashboard!$F$5="Quick",
      IF(OR(C16="190 Automobile",C16="200 computer hardware",C16="210 Computer software",C16="220 Quickbooks software",C16="230 Office equipment",C16="240 Office furniture"),
         E16-(E16/(1+Dashboard!$F$4)),
         0
      ),
      IF(C16="750 Business promotion",
         E16-(E16/(1+4.793/100)),
         E16-(E16/(1+Dashboard!$F$4))
      )
   )
)</f>
        <v>0</v>
      </c>
      <c r="J16" s="40">
        <f>Bank4[[#This Row],[Money in/ (Money out)]]-Bank4[[#This Row],[GST/HST]]</f>
        <v>0</v>
      </c>
      <c r="L16" s="37">
        <f t="shared" si="0"/>
        <v>0</v>
      </c>
    </row>
    <row r="17" spans="1:12" x14ac:dyDescent="0.2">
      <c r="A17" s="418"/>
      <c r="D17" s="416">
        <f>_xlfn.XLOOKUP(C:C,Table1[for Import to Bank Register dropdown],Table1[for Pivot],0,0,1)</f>
        <v>0</v>
      </c>
      <c r="E17" s="419"/>
      <c r="F17" s="160">
        <f t="shared" si="1"/>
        <v>44444444</v>
      </c>
      <c r="G17" s="394">
        <f t="shared" si="2"/>
        <v>0</v>
      </c>
      <c r="I17" s="395">
        <f>IF(OR(C17="150 Directors advances", C17="120 accounts receivable", C17="720.2 Automobile - Insurance", C17="720.3 Automobile - License", C17="870.4 Rent - Insurance", C17="870.6 Rent - Property Tax", C17="870.7 Rent - Homeoffice", C17="870.9 Rent - Water"),
   0,
   IF(Dashboard!$F$5="Quick",
      IF(OR(C17="190 Automobile",C17="200 computer hardware",C17="210 Computer software",C17="220 Quickbooks software",C17="230 Office equipment",C17="240 Office furniture"),
         E17-(E17/(1+Dashboard!$F$4)),
         0
      ),
      IF(C17="750 Business promotion",
         E17-(E17/(1+4.793/100)),
         E17-(E17/(1+Dashboard!$F$4))
      )
   )
)</f>
        <v>0</v>
      </c>
      <c r="J17" s="40">
        <f>Bank4[[#This Row],[Money in/ (Money out)]]-Bank4[[#This Row],[GST/HST]]</f>
        <v>0</v>
      </c>
      <c r="L17" s="37">
        <f t="shared" si="0"/>
        <v>0</v>
      </c>
    </row>
    <row r="18" spans="1:12" x14ac:dyDescent="0.2">
      <c r="A18" s="418"/>
      <c r="D18" s="416">
        <f>_xlfn.XLOOKUP(C:C,Table1[for Import to Bank Register dropdown],Table1[for Pivot],0,0,1)</f>
        <v>0</v>
      </c>
      <c r="E18" s="419"/>
      <c r="F18" s="160">
        <f t="shared" si="1"/>
        <v>44444444</v>
      </c>
      <c r="G18" s="394">
        <f t="shared" si="2"/>
        <v>0</v>
      </c>
      <c r="I18" s="395">
        <f>IF(OR(C18="150 Directors advances", C18="120 accounts receivable", C18="720.2 Automobile - Insurance", C18="720.3 Automobile - License", C18="870.4 Rent - Insurance", C18="870.6 Rent - Property Tax", C18="870.7 Rent - Homeoffice", C18="870.9 Rent - Water"),
   0,
   IF(Dashboard!$F$5="Quick",
      IF(OR(C18="190 Automobile",C18="200 computer hardware",C18="210 Computer software",C18="220 Quickbooks software",C18="230 Office equipment",C18="240 Office furniture"),
         E18-(E18/(1+Dashboard!$F$4)),
         0
      ),
      IF(C18="750 Business promotion",
         E18-(E18/(1+4.793/100)),
         E18-(E18/(1+Dashboard!$F$4))
      )
   )
)</f>
        <v>0</v>
      </c>
      <c r="J18" s="40">
        <f>Bank4[[#This Row],[Money in/ (Money out)]]-Bank4[[#This Row],[GST/HST]]</f>
        <v>0</v>
      </c>
      <c r="L18" s="37">
        <f t="shared" si="0"/>
        <v>0</v>
      </c>
    </row>
    <row r="19" spans="1:12" x14ac:dyDescent="0.2">
      <c r="A19" s="418"/>
      <c r="D19" s="416">
        <f>_xlfn.XLOOKUP(C:C,Table1[for Import to Bank Register dropdown],Table1[for Pivot],0,0,1)</f>
        <v>0</v>
      </c>
      <c r="E19" s="419"/>
      <c r="F19" s="160">
        <f t="shared" si="1"/>
        <v>44444444</v>
      </c>
      <c r="G19" s="394">
        <f t="shared" si="2"/>
        <v>0</v>
      </c>
      <c r="I19" s="397">
        <f>IF(OR(C19="150 Directors advances", C19="120 accounts receivable", C19="720.2 Automobile - Insurance", C19="720.3 Automobile - License", C19="870.4 Rent - Insurance", C19="870.6 Rent - Property Tax", C19="870.7 Rent - Homeoffice", C19="870.9 Rent - Water"),
   0,
   IF(Dashboard!$F$5="Quick",
      IF(OR(C19="190 Automobile",C19="200 computer hardware",C19="210 Computer software",C19="220 Quickbooks software",C19="230 Office equipment",C19="240 Office furniture"),
         E19-(E19/(1+Dashboard!$F$4)),
         0
      ),
      IF(C19="750 Business promotion",
         E19-(E19/(1+4.793/100)),
         E19-(E19/(1+Dashboard!$F$4))
      )
   )
)</f>
        <v>0</v>
      </c>
      <c r="J19" s="40">
        <f>Bank4[[#This Row],[Money in/ (Money out)]]-Bank4[[#This Row],[GST/HST]]</f>
        <v>0</v>
      </c>
      <c r="L19" s="37">
        <f t="shared" si="0"/>
        <v>0</v>
      </c>
    </row>
    <row r="20" spans="1:12" x14ac:dyDescent="0.2">
      <c r="A20" s="418"/>
      <c r="D20" s="416">
        <f>_xlfn.XLOOKUP(C:C,Table1[for Import to Bank Register dropdown],Table1[for Pivot],0,0,1)</f>
        <v>0</v>
      </c>
      <c r="E20" s="419"/>
      <c r="F20" s="160">
        <f t="shared" si="1"/>
        <v>44444444</v>
      </c>
      <c r="G20" s="394">
        <f t="shared" si="2"/>
        <v>0</v>
      </c>
      <c r="I20" s="395">
        <f>IF(OR(C20="150 Directors advances", C20="120 accounts receivable", C20="720.2 Automobile - Insurance", C20="720.3 Automobile - License", C20="870.4 Rent - Insurance", C20="870.6 Rent - Property Tax", C20="870.7 Rent - Homeoffice", C20="870.9 Rent - Water"),
   0,
   IF(Dashboard!$F$5="Quick",
      IF(OR(C20="190 Automobile",C20="200 computer hardware",C20="210 Computer software",C20="220 Quickbooks software",C20="230 Office equipment",C20="240 Office furniture"),
         E20-(E20/(1+Dashboard!$F$4)),
         0
      ),
      IF(C20="750 Business promotion",
         E20-(E20/(1+4.793/100)),
         E20-(E20/(1+Dashboard!$F$4))
      )
   )
)</f>
        <v>0</v>
      </c>
      <c r="J20" s="40">
        <f>Bank4[[#This Row],[Money in/ (Money out)]]-Bank4[[#This Row],[GST/HST]]</f>
        <v>0</v>
      </c>
      <c r="L20" s="37">
        <f t="shared" si="0"/>
        <v>0</v>
      </c>
    </row>
    <row r="21" spans="1:12" x14ac:dyDescent="0.2">
      <c r="A21" s="418"/>
      <c r="D21" s="416">
        <f>_xlfn.XLOOKUP(C:C,Table1[for Import to Bank Register dropdown],Table1[for Pivot],0,0,1)</f>
        <v>0</v>
      </c>
      <c r="E21" s="419"/>
      <c r="F21" s="160">
        <f t="shared" si="1"/>
        <v>44444444</v>
      </c>
      <c r="G21" s="394">
        <f t="shared" si="2"/>
        <v>0</v>
      </c>
      <c r="I21" s="395">
        <f>IF(OR(C21="150 Directors advances", C21="120 accounts receivable", C21="720.2 Automobile - Insurance", C21="720.3 Automobile - License", C21="870.4 Rent - Insurance", C21="870.6 Rent - Property Tax", C21="870.7 Rent - Homeoffice", C21="870.9 Rent - Water"),
   0,
   IF(Dashboard!$F$5="Quick",
      IF(OR(C21="190 Automobile",C21="200 computer hardware",C21="210 Computer software",C21="220 Quickbooks software",C21="230 Office equipment",C21="240 Office furniture"),
         E21-(E21/(1+Dashboard!$F$4)),
         0
      ),
      IF(C21="750 Business promotion",
         E21-(E21/(1+4.793/100)),
         E21-(E21/(1+Dashboard!$F$4))
      )
   )
)</f>
        <v>0</v>
      </c>
      <c r="J21" s="40">
        <f>Bank4[[#This Row],[Money in/ (Money out)]]-Bank4[[#This Row],[GST/HST]]</f>
        <v>0</v>
      </c>
      <c r="L21" s="37">
        <f t="shared" si="0"/>
        <v>0</v>
      </c>
    </row>
    <row r="22" spans="1:12" x14ac:dyDescent="0.2">
      <c r="A22" s="418"/>
      <c r="D22" s="416">
        <f>_xlfn.XLOOKUP(C:C,Table1[for Import to Bank Register dropdown],Table1[for Pivot],0,0,1)</f>
        <v>0</v>
      </c>
      <c r="E22" s="419"/>
      <c r="F22" s="160">
        <f t="shared" si="1"/>
        <v>44444444</v>
      </c>
      <c r="G22" s="394">
        <f t="shared" si="2"/>
        <v>0</v>
      </c>
      <c r="I22" s="395">
        <f>IF(OR(C22="150 Directors advances", C22="120 accounts receivable", C22="720.2 Automobile - Insurance", C22="720.3 Automobile - License", C22="870.4 Rent - Insurance", C22="870.6 Rent - Property Tax", C22="870.7 Rent - Homeoffice", C22="870.9 Rent - Water"),
   0,
   IF(Dashboard!$F$5="Quick",
      IF(OR(C22="190 Automobile",C22="200 computer hardware",C22="210 Computer software",C22="220 Quickbooks software",C22="230 Office equipment",C22="240 Office furniture"),
         E22-(E22/(1+Dashboard!$F$4)),
         0
      ),
      IF(C22="750 Business promotion",
         E22-(E22/(1+4.793/100)),
         E22-(E22/(1+Dashboard!$F$4))
      )
   )
)</f>
        <v>0</v>
      </c>
      <c r="J22" s="40">
        <f>Bank4[[#This Row],[Money in/ (Money out)]]-Bank4[[#This Row],[GST/HST]]</f>
        <v>0</v>
      </c>
      <c r="L22" s="37">
        <f t="shared" si="0"/>
        <v>0</v>
      </c>
    </row>
    <row r="23" spans="1:12" x14ac:dyDescent="0.2">
      <c r="A23" s="418"/>
      <c r="D23" s="416">
        <f>_xlfn.XLOOKUP(C:C,Table1[for Import to Bank Register dropdown],Table1[for Pivot],0,0,1)</f>
        <v>0</v>
      </c>
      <c r="E23" s="419"/>
      <c r="F23" s="160">
        <f t="shared" si="1"/>
        <v>44444444</v>
      </c>
      <c r="G23" s="394">
        <f t="shared" si="2"/>
        <v>0</v>
      </c>
      <c r="I23" s="395">
        <f>IF(OR(C23="150 Directors advances", C23="120 accounts receivable", C23="720.2 Automobile - Insurance", C23="720.3 Automobile - License", C23="870.4 Rent - Insurance", C23="870.6 Rent - Property Tax", C23="870.7 Rent - Homeoffice", C23="870.9 Rent - Water"),
   0,
   IF(Dashboard!$F$5="Quick",
      IF(OR(C23="190 Automobile",C23="200 computer hardware",C23="210 Computer software",C23="220 Quickbooks software",C23="230 Office equipment",C23="240 Office furniture"),
         E23-(E23/(1+Dashboard!$F$4)),
         0
      ),
      IF(C23="750 Business promotion",
         E23-(E23/(1+4.793/100)),
         E23-(E23/(1+Dashboard!$F$4))
      )
   )
)</f>
        <v>0</v>
      </c>
      <c r="J23" s="40">
        <f>Bank4[[#This Row],[Money in/ (Money out)]]-Bank4[[#This Row],[GST/HST]]</f>
        <v>0</v>
      </c>
      <c r="L23" s="37">
        <f t="shared" si="0"/>
        <v>0</v>
      </c>
    </row>
    <row r="24" spans="1:12" x14ac:dyDescent="0.2">
      <c r="A24" s="418"/>
      <c r="D24" s="416">
        <f>_xlfn.XLOOKUP(C:C,Table1[for Import to Bank Register dropdown],Table1[for Pivot],0,0,1)</f>
        <v>0</v>
      </c>
      <c r="E24" s="422"/>
      <c r="F24" s="160">
        <f t="shared" si="1"/>
        <v>44444444</v>
      </c>
      <c r="G24" s="394">
        <f t="shared" si="2"/>
        <v>0</v>
      </c>
      <c r="I24" s="395">
        <f>IF(OR(C24="150 Directors advances", C24="120 accounts receivable", C24="720.2 Automobile - Insurance", C24="720.3 Automobile - License", C24="870.4 Rent - Insurance", C24="870.6 Rent - Property Tax", C24="870.7 Rent - Homeoffice", C24="870.9 Rent - Water"),
   0,
   IF(Dashboard!$F$5="Quick",
      IF(OR(C24="190 Automobile",C24="200 computer hardware",C24="210 Computer software",C24="220 Quickbooks software",C24="230 Office equipment",C24="240 Office furniture"),
         E24-(E24/(1+Dashboard!$F$4)),
         0
      ),
      IF(C24="750 Business promotion",
         E24-(E24/(1+4.793/100)),
         E24-(E24/(1+Dashboard!$F$4))
      )
   )
)</f>
        <v>0</v>
      </c>
      <c r="J24" s="40">
        <f>Bank4[[#This Row],[Money in/ (Money out)]]-Bank4[[#This Row],[GST/HST]]</f>
        <v>0</v>
      </c>
      <c r="L24" s="37">
        <f t="shared" si="0"/>
        <v>0</v>
      </c>
    </row>
    <row r="25" spans="1:12" x14ac:dyDescent="0.2">
      <c r="A25" s="418"/>
      <c r="D25" s="416">
        <f>_xlfn.XLOOKUP(C:C,Table1[for Import to Bank Register dropdown],Table1[for Pivot],0,0,1)</f>
        <v>0</v>
      </c>
      <c r="E25" s="422"/>
      <c r="F25" s="160">
        <f t="shared" si="1"/>
        <v>44444444</v>
      </c>
      <c r="G25" s="394">
        <f t="shared" si="2"/>
        <v>0</v>
      </c>
      <c r="I25" s="395">
        <f>IF(OR(C25="150 Directors advances", C25="120 accounts receivable", C25="720.2 Automobile - Insurance", C25="720.3 Automobile - License", C25="870.4 Rent - Insurance", C25="870.6 Rent - Property Tax", C25="870.7 Rent - Homeoffice", C25="870.9 Rent - Water"),
   0,
   IF(Dashboard!$F$5="Quick",
      IF(OR(C25="190 Automobile",C25="200 computer hardware",C25="210 Computer software",C25="220 Quickbooks software",C25="230 Office equipment",C25="240 Office furniture"),
         E25-(E25/(1+Dashboard!$F$4)),
         0
      ),
      IF(C25="750 Business promotion",
         E25-(E25/(1+4.793/100)),
         E25-(E25/(1+Dashboard!$F$4))
      )
   )
)</f>
        <v>0</v>
      </c>
      <c r="J25" s="40">
        <f>Bank4[[#This Row],[Money in/ (Money out)]]-Bank4[[#This Row],[GST/HST]]</f>
        <v>0</v>
      </c>
      <c r="L25" s="37">
        <f t="shared" si="0"/>
        <v>0</v>
      </c>
    </row>
    <row r="26" spans="1:12" x14ac:dyDescent="0.2">
      <c r="A26" s="418"/>
      <c r="D26" s="416">
        <f>_xlfn.XLOOKUP(C:C,Table1[for Import to Bank Register dropdown],Table1[for Pivot],0,0,1)</f>
        <v>0</v>
      </c>
      <c r="E26" s="422"/>
      <c r="F26" s="160">
        <f t="shared" si="1"/>
        <v>44444444</v>
      </c>
      <c r="G26" s="394">
        <f t="shared" si="2"/>
        <v>0</v>
      </c>
      <c r="I26" s="395">
        <f>IF(OR(C26="150 Directors advances", C26="120 accounts receivable", C26="720.2 Automobile - Insurance", C26="720.3 Automobile - License", C26="870.4 Rent - Insurance", C26="870.6 Rent - Property Tax", C26="870.7 Rent - Homeoffice", C26="870.9 Rent - Water"),
   0,
   IF(Dashboard!$F$5="Quick",
      IF(OR(C26="190 Automobile",C26="200 computer hardware",C26="210 Computer software",C26="220 Quickbooks software",C26="230 Office equipment",C26="240 Office furniture"),
         E26-(E26/(1+Dashboard!$F$4)),
         0
      ),
      IF(C26="750 Business promotion",
         E26-(E26/(1+4.793/100)),
         E26-(E26/(1+Dashboard!$F$4))
      )
   )
)</f>
        <v>0</v>
      </c>
      <c r="J26" s="40">
        <f>Bank4[[#This Row],[Money in/ (Money out)]]-Bank4[[#This Row],[GST/HST]]</f>
        <v>0</v>
      </c>
      <c r="L26" s="37">
        <f t="shared" si="0"/>
        <v>0</v>
      </c>
    </row>
    <row r="27" spans="1:12" x14ac:dyDescent="0.2">
      <c r="A27" s="418"/>
      <c r="D27" s="416">
        <f>_xlfn.XLOOKUP(C:C,Table1[for Import to Bank Register dropdown],Table1[for Pivot],0,0,1)</f>
        <v>0</v>
      </c>
      <c r="E27" s="422"/>
      <c r="F27" s="160">
        <f t="shared" si="1"/>
        <v>44444444</v>
      </c>
      <c r="G27" s="394">
        <f t="shared" si="2"/>
        <v>0</v>
      </c>
      <c r="I27" s="395">
        <f>IF(OR(C27="150 Directors advances", C27="120 accounts receivable", C27="720.2 Automobile - Insurance", C27="720.3 Automobile - License", C27="870.4 Rent - Insurance", C27="870.6 Rent - Property Tax", C27="870.7 Rent - Homeoffice", C27="870.9 Rent - Water"),
   0,
   IF(Dashboard!$F$5="Quick",
      IF(OR(C27="190 Automobile",C27="200 computer hardware",C27="210 Computer software",C27="220 Quickbooks software",C27="230 Office equipment",C27="240 Office furniture"),
         E27-(E27/(1+Dashboard!$F$4)),
         0
      ),
      IF(C27="750 Business promotion",
         E27-(E27/(1+4.793/100)),
         E27-(E27/(1+Dashboard!$F$4))
      )
   )
)</f>
        <v>0</v>
      </c>
      <c r="J27" s="40">
        <f>Bank4[[#This Row],[Money in/ (Money out)]]-Bank4[[#This Row],[GST/HST]]</f>
        <v>0</v>
      </c>
      <c r="L27" s="37">
        <f t="shared" si="0"/>
        <v>0</v>
      </c>
    </row>
    <row r="28" spans="1:12" x14ac:dyDescent="0.2">
      <c r="A28" s="418"/>
      <c r="D28" s="416">
        <f>_xlfn.XLOOKUP(C:C,Table1[for Import to Bank Register dropdown],Table1[for Pivot],0,0,1)</f>
        <v>0</v>
      </c>
      <c r="E28" s="422"/>
      <c r="F28" s="160">
        <f t="shared" si="1"/>
        <v>44444444</v>
      </c>
      <c r="G28" s="394">
        <f t="shared" si="2"/>
        <v>0</v>
      </c>
      <c r="I28" s="395">
        <f>IF(OR(C28="150 Directors advances", C28="120 accounts receivable", C28="720.2 Automobile - Insurance", C28="720.3 Automobile - License", C28="870.4 Rent - Insurance", C28="870.6 Rent - Property Tax", C28="870.7 Rent - Homeoffice", C28="870.9 Rent - Water"),
   0,
   IF(Dashboard!$F$5="Quick",
      IF(OR(C28="190 Automobile",C28="200 computer hardware",C28="210 Computer software",C28="220 Quickbooks software",C28="230 Office equipment",C28="240 Office furniture"),
         E28-(E28/(1+Dashboard!$F$4)),
         0
      ),
      IF(C28="750 Business promotion",
         E28-(E28/(1+4.793/100)),
         E28-(E28/(1+Dashboard!$F$4))
      )
   )
)</f>
        <v>0</v>
      </c>
      <c r="J28" s="40">
        <f>Bank4[[#This Row],[Money in/ (Money out)]]-Bank4[[#This Row],[GST/HST]]</f>
        <v>0</v>
      </c>
      <c r="L28" s="37">
        <f t="shared" si="0"/>
        <v>0</v>
      </c>
    </row>
    <row r="29" spans="1:12" x14ac:dyDescent="0.2">
      <c r="D29" s="416">
        <f>_xlfn.XLOOKUP(C:C,Table1[for Import to Bank Register dropdown],Table1[for Pivot],0,0,1)</f>
        <v>0</v>
      </c>
      <c r="E29" s="422"/>
      <c r="F29" s="160">
        <f t="shared" si="1"/>
        <v>44444444</v>
      </c>
      <c r="G29" s="394">
        <f t="shared" si="2"/>
        <v>0</v>
      </c>
      <c r="I29" s="395">
        <f>IF(OR(C29="150 Directors advances", C29="120 accounts receivable", C29="720.2 Automobile - Insurance", C29="720.3 Automobile - License", C29="870.4 Rent - Insurance", C29="870.6 Rent - Property Tax", C29="870.7 Rent - Homeoffice", C29="870.9 Rent - Water"),
   0,
   IF(Dashboard!$F$5="Quick",
      IF(OR(C29="190 Automobile",C29="200 computer hardware",C29="210 Computer software",C29="220 Quickbooks software",C29="230 Office equipment",C29="240 Office furniture"),
         E29-(E29/(1+Dashboard!$F$4)),
         0
      ),
      IF(C29="750 Business promotion",
         E29-(E29/(1+4.793/100)),
         E29-(E29/(1+Dashboard!$F$4))
      )
   )
)</f>
        <v>0</v>
      </c>
      <c r="J29" s="40">
        <f>Bank4[[#This Row],[Money in/ (Money out)]]-Bank4[[#This Row],[GST/HST]]</f>
        <v>0</v>
      </c>
      <c r="L29" s="37">
        <f t="shared" si="0"/>
        <v>0</v>
      </c>
    </row>
    <row r="30" spans="1:12" x14ac:dyDescent="0.2">
      <c r="D30" s="416">
        <f>_xlfn.XLOOKUP(C:C,Table1[for Import to Bank Register dropdown],Table1[for Pivot],0,0,1)</f>
        <v>0</v>
      </c>
      <c r="E30" s="422"/>
      <c r="F30" s="160">
        <f t="shared" si="1"/>
        <v>44444444</v>
      </c>
      <c r="G30" s="394">
        <f t="shared" si="2"/>
        <v>0</v>
      </c>
      <c r="I30" s="395">
        <f>IF(OR(C30="150 Directors advances", C30="120 accounts receivable", C30="720.2 Automobile - Insurance", C30="720.3 Automobile - License", C30="870.4 Rent - Insurance", C30="870.6 Rent - Property Tax", C30="870.7 Rent - Homeoffice", C30="870.9 Rent - Water"),
   0,
   IF(Dashboard!$F$5="Quick",
      IF(OR(C30="190 Automobile",C30="200 computer hardware",C30="210 Computer software",C30="220 Quickbooks software",C30="230 Office equipment",C30="240 Office furniture"),
         E30-(E30/(1+Dashboard!$F$4)),
         0
      ),
      IF(C30="750 Business promotion",
         E30-(E30/(1+4.793/100)),
         E30-(E30/(1+Dashboard!$F$4))
      )
   )
)</f>
        <v>0</v>
      </c>
      <c r="J30" s="40">
        <f>Bank4[[#This Row],[Money in/ (Money out)]]-Bank4[[#This Row],[GST/HST]]</f>
        <v>0</v>
      </c>
      <c r="L30" s="37">
        <f t="shared" si="0"/>
        <v>0</v>
      </c>
    </row>
    <row r="31" spans="1:12" x14ac:dyDescent="0.2">
      <c r="D31" s="416">
        <f>_xlfn.XLOOKUP(C:C,Table1[for Import to Bank Register dropdown],Table1[for Pivot],0,0,1)</f>
        <v>0</v>
      </c>
      <c r="E31" s="422"/>
      <c r="F31" s="160">
        <f t="shared" si="1"/>
        <v>44444444</v>
      </c>
      <c r="G31" s="394">
        <f t="shared" si="2"/>
        <v>0</v>
      </c>
      <c r="I31" s="395">
        <f>IF(OR(C31="150 Directors advances", C31="120 accounts receivable", C31="720.2 Automobile - Insurance", C31="720.3 Automobile - License", C31="870.4 Rent - Insurance", C31="870.6 Rent - Property Tax", C31="870.7 Rent - Homeoffice", C31="870.9 Rent - Water"),
   0,
   IF(Dashboard!$F$5="Quick",
      IF(OR(C31="190 Automobile",C31="200 computer hardware",C31="210 Computer software",C31="220 Quickbooks software",C31="230 Office equipment",C31="240 Office furniture"),
         E31-(E31/(1+Dashboard!$F$4)),
         0
      ),
      IF(C31="750 Business promotion",
         E31-(E31/(1+4.793/100)),
         E31-(E31/(1+Dashboard!$F$4))
      )
   )
)</f>
        <v>0</v>
      </c>
      <c r="J31" s="40">
        <f>Bank4[[#This Row],[Money in/ (Money out)]]-Bank4[[#This Row],[GST/HST]]</f>
        <v>0</v>
      </c>
      <c r="L31" s="37">
        <f t="shared" si="0"/>
        <v>0</v>
      </c>
    </row>
    <row r="32" spans="1:12" x14ac:dyDescent="0.2">
      <c r="D32" s="416">
        <f>_xlfn.XLOOKUP(C:C,Table1[for Import to Bank Register dropdown],Table1[for Pivot],0,0,1)</f>
        <v>0</v>
      </c>
      <c r="E32" s="422"/>
      <c r="F32" s="160">
        <f t="shared" si="1"/>
        <v>44444444</v>
      </c>
      <c r="G32" s="394">
        <f t="shared" si="2"/>
        <v>0</v>
      </c>
      <c r="I32" s="395">
        <f>IF(OR(C32="150 Directors advances", C32="120 accounts receivable", C32="720.2 Automobile - Insurance", C32="720.3 Automobile - License", C32="870.4 Rent - Insurance", C32="870.6 Rent - Property Tax", C32="870.7 Rent - Homeoffice", C32="870.9 Rent - Water"),
   0,
   IF(Dashboard!$F$5="Quick",
      IF(OR(C32="190 Automobile",C32="200 computer hardware",C32="210 Computer software",C32="220 Quickbooks software",C32="230 Office equipment",C32="240 Office furniture"),
         E32-(E32/(1+Dashboard!$F$4)),
         0
      ),
      IF(C32="750 Business promotion",
         E32-(E32/(1+4.793/100)),
         E32-(E32/(1+Dashboard!$F$4))
      )
   )
)</f>
        <v>0</v>
      </c>
      <c r="J32" s="40">
        <f>Bank4[[#This Row],[Money in/ (Money out)]]-Bank4[[#This Row],[GST/HST]]</f>
        <v>0</v>
      </c>
      <c r="L32" s="37">
        <f t="shared" si="0"/>
        <v>0</v>
      </c>
    </row>
    <row r="33" spans="4:12" x14ac:dyDescent="0.2">
      <c r="D33" s="416">
        <f>_xlfn.XLOOKUP(C:C,Table1[for Import to Bank Register dropdown],Table1[for Pivot],0,0,1)</f>
        <v>0</v>
      </c>
      <c r="E33" s="422"/>
      <c r="F33" s="160">
        <f t="shared" si="1"/>
        <v>44444444</v>
      </c>
      <c r="G33" s="394">
        <f t="shared" si="2"/>
        <v>0</v>
      </c>
      <c r="I33" s="395">
        <f>IF(OR(C33="150 Directors advances", C33="120 accounts receivable", C33="720.2 Automobile - Insurance", C33="720.3 Automobile - License", C33="870.4 Rent - Insurance", C33="870.6 Rent - Property Tax", C33="870.7 Rent - Homeoffice", C33="870.9 Rent - Water"),
   0,
   IF(Dashboard!$F$5="Quick",
      IF(OR(C33="190 Automobile",C33="200 computer hardware",C33="210 Computer software",C33="220 Quickbooks software",C33="230 Office equipment",C33="240 Office furniture"),
         E33-(E33/(1+Dashboard!$F$4)),
         0
      ),
      IF(C33="750 Business promotion",
         E33-(E33/(1+4.793/100)),
         E33-(E33/(1+Dashboard!$F$4))
      )
   )
)</f>
        <v>0</v>
      </c>
      <c r="J33" s="40">
        <f>Bank4[[#This Row],[Money in/ (Money out)]]-Bank4[[#This Row],[GST/HST]]</f>
        <v>0</v>
      </c>
      <c r="L33" s="37">
        <f t="shared" si="0"/>
        <v>0</v>
      </c>
    </row>
    <row r="34" spans="4:12" x14ac:dyDescent="0.2">
      <c r="D34" s="416">
        <f>_xlfn.XLOOKUP(C:C,Table1[for Import to Bank Register dropdown],Table1[for Pivot],0,0,1)</f>
        <v>0</v>
      </c>
      <c r="E34" s="422"/>
      <c r="F34" s="160">
        <f t="shared" si="1"/>
        <v>44444444</v>
      </c>
      <c r="G34" s="394">
        <f t="shared" si="2"/>
        <v>0</v>
      </c>
      <c r="I34" s="395">
        <f>IF(OR(C34="150 Directors advances", C34="120 accounts receivable", C34="720.2 Automobile - Insurance", C34="720.3 Automobile - License", C34="870.4 Rent - Insurance", C34="870.6 Rent - Property Tax", C34="870.7 Rent - Homeoffice", C34="870.9 Rent - Water"),
   0,
   IF(Dashboard!$F$5="Quick",
      IF(OR(C34="190 Automobile",C34="200 computer hardware",C34="210 Computer software",C34="220 Quickbooks software",C34="230 Office equipment",C34="240 Office furniture"),
         E34-(E34/(1+Dashboard!$F$4)),
         0
      ),
      IF(C34="750 Business promotion",
         E34-(E34/(1+4.793/100)),
         E34-(E34/(1+Dashboard!$F$4))
      )
   )
)</f>
        <v>0</v>
      </c>
      <c r="J34" s="40">
        <f>Bank4[[#This Row],[Money in/ (Money out)]]-Bank4[[#This Row],[GST/HST]]</f>
        <v>0</v>
      </c>
      <c r="L34" s="37">
        <f t="shared" si="0"/>
        <v>0</v>
      </c>
    </row>
    <row r="35" spans="4:12" x14ac:dyDescent="0.2">
      <c r="D35" s="416">
        <f>_xlfn.XLOOKUP(C:C,Table1[for Import to Bank Register dropdown],Table1[for Pivot],0,0,1)</f>
        <v>0</v>
      </c>
      <c r="E35" s="422"/>
      <c r="F35" s="160">
        <f t="shared" si="1"/>
        <v>44444444</v>
      </c>
      <c r="G35" s="394">
        <f t="shared" si="2"/>
        <v>0</v>
      </c>
      <c r="I35" s="395">
        <f>IF(OR(C35="150 Directors advances", C35="120 accounts receivable", C35="720.2 Automobile - Insurance", C35="720.3 Automobile - License", C35="870.4 Rent - Insurance", C35="870.6 Rent - Property Tax", C35="870.7 Rent - Homeoffice", C35="870.9 Rent - Water"),
   0,
   IF(Dashboard!$F$5="Quick",
      IF(OR(C35="190 Automobile",C35="200 computer hardware",C35="210 Computer software",C35="220 Quickbooks software",C35="230 Office equipment",C35="240 Office furniture"),
         E35-(E35/(1+Dashboard!$F$4)),
         0
      ),
      IF(C35="750 Business promotion",
         E35-(E35/(1+4.793/100)),
         E35-(E35/(1+Dashboard!$F$4))
      )
   )
)</f>
        <v>0</v>
      </c>
      <c r="J35" s="40">
        <f>Bank4[[#This Row],[Money in/ (Money out)]]-Bank4[[#This Row],[GST/HST]]</f>
        <v>0</v>
      </c>
      <c r="L35" s="37">
        <f t="shared" si="0"/>
        <v>0</v>
      </c>
    </row>
    <row r="36" spans="4:12" x14ac:dyDescent="0.2">
      <c r="D36" s="416">
        <f>_xlfn.XLOOKUP(C:C,Table1[for Import to Bank Register dropdown],Table1[for Pivot],0,0,1)</f>
        <v>0</v>
      </c>
      <c r="E36" s="422"/>
      <c r="F36" s="160">
        <f t="shared" si="1"/>
        <v>44444444</v>
      </c>
      <c r="G36" s="394">
        <f t="shared" si="2"/>
        <v>0</v>
      </c>
      <c r="I36" s="395">
        <f>IF(OR(C36="150 Directors advances", C36="120 accounts receivable", C36="720.2 Automobile - Insurance", C36="720.3 Automobile - License", C36="870.4 Rent - Insurance", C36="870.6 Rent - Property Tax", C36="870.7 Rent - Homeoffice", C36="870.9 Rent - Water"),
   0,
   IF(Dashboard!$F$5="Quick",
      IF(OR(C36="190 Automobile",C36="200 computer hardware",C36="210 Computer software",C36="220 Quickbooks software",C36="230 Office equipment",C36="240 Office furniture"),
         E36-(E36/(1+Dashboard!$F$4)),
         0
      ),
      IF(C36="750 Business promotion",
         E36-(E36/(1+4.793/100)),
         E36-(E36/(1+Dashboard!$F$4))
      )
   )
)</f>
        <v>0</v>
      </c>
      <c r="J36" s="40">
        <f>Bank4[[#This Row],[Money in/ (Money out)]]-Bank4[[#This Row],[GST/HST]]</f>
        <v>0</v>
      </c>
      <c r="L36" s="37">
        <f t="shared" si="0"/>
        <v>0</v>
      </c>
    </row>
    <row r="37" spans="4:12" x14ac:dyDescent="0.2">
      <c r="D37" s="416">
        <f>_xlfn.XLOOKUP(C:C,Table1[for Import to Bank Register dropdown],Table1[for Pivot],0,0,1)</f>
        <v>0</v>
      </c>
      <c r="E37" s="422"/>
      <c r="F37" s="160">
        <f t="shared" si="1"/>
        <v>44444444</v>
      </c>
      <c r="G37" s="394">
        <f t="shared" si="2"/>
        <v>0</v>
      </c>
      <c r="I37" s="395">
        <f>IF(OR(C37="150 Directors advances", C37="120 accounts receivable", C37="720.2 Automobile - Insurance", C37="720.3 Automobile - License", C37="870.4 Rent - Insurance", C37="870.6 Rent - Property Tax", C37="870.7 Rent - Homeoffice", C37="870.9 Rent - Water"),
   0,
   IF(Dashboard!$F$5="Quick",
      IF(OR(C37="190 Automobile",C37="200 computer hardware",C37="210 Computer software",C37="220 Quickbooks software",C37="230 Office equipment",C37="240 Office furniture"),
         E37-(E37/(1+Dashboard!$F$4)),
         0
      ),
      IF(C37="750 Business promotion",
         E37-(E37/(1+4.793/100)),
         E37-(E37/(1+Dashboard!$F$4))
      )
   )
)</f>
        <v>0</v>
      </c>
      <c r="J37" s="40">
        <f>Bank4[[#This Row],[Money in/ (Money out)]]-Bank4[[#This Row],[GST/HST]]</f>
        <v>0</v>
      </c>
      <c r="L37" s="37">
        <f t="shared" si="0"/>
        <v>0</v>
      </c>
    </row>
    <row r="38" spans="4:12" x14ac:dyDescent="0.2">
      <c r="D38" s="416">
        <f>_xlfn.XLOOKUP(C:C,Table1[for Import to Bank Register dropdown],Table1[for Pivot],0,0,1)</f>
        <v>0</v>
      </c>
      <c r="E38" s="422"/>
      <c r="F38" s="160">
        <f t="shared" si="1"/>
        <v>44444444</v>
      </c>
      <c r="G38" s="394">
        <f t="shared" si="2"/>
        <v>0</v>
      </c>
      <c r="I38" s="395">
        <f>IF(OR(C38="150 Directors advances", C38="120 accounts receivable", C38="720.2 Automobile - Insurance", C38="720.3 Automobile - License", C38="870.4 Rent - Insurance", C38="870.6 Rent - Property Tax", C38="870.7 Rent - Homeoffice", C38="870.9 Rent - Water"),
   0,
   IF(Dashboard!$F$5="Quick",
      IF(OR(C38="190 Automobile",C38="200 computer hardware",C38="210 Computer software",C38="220 Quickbooks software",C38="230 Office equipment",C38="240 Office furniture"),
         E38-(E38/(1+Dashboard!$F$4)),
         0
      ),
      IF(C38="750 Business promotion",
         E38-(E38/(1+4.793/100)),
         E38-(E38/(1+Dashboard!$F$4))
      )
   )
)</f>
        <v>0</v>
      </c>
      <c r="J38" s="40">
        <f>Bank4[[#This Row],[Money in/ (Money out)]]-Bank4[[#This Row],[GST/HST]]</f>
        <v>0</v>
      </c>
      <c r="L38" s="37">
        <f t="shared" si="0"/>
        <v>0</v>
      </c>
    </row>
    <row r="39" spans="4:12" x14ac:dyDescent="0.2">
      <c r="D39" s="416">
        <f>_xlfn.XLOOKUP(C:C,Table1[for Import to Bank Register dropdown],Table1[for Pivot],0,0,1)</f>
        <v>0</v>
      </c>
      <c r="E39" s="422"/>
      <c r="F39" s="160">
        <f t="shared" si="1"/>
        <v>44444444</v>
      </c>
      <c r="G39" s="394">
        <f t="shared" si="2"/>
        <v>0</v>
      </c>
      <c r="I39" s="395">
        <f>IF(OR(C39="150 Directors advances", C39="120 accounts receivable", C39="720.2 Automobile - Insurance", C39="720.3 Automobile - License", C39="870.4 Rent - Insurance", C39="870.6 Rent - Property Tax", C39="870.7 Rent - Homeoffice", C39="870.9 Rent - Water"),
   0,
   IF(Dashboard!$F$5="Quick",
      IF(OR(C39="190 Automobile",C39="200 computer hardware",C39="210 Computer software",C39="220 Quickbooks software",C39="230 Office equipment",C39="240 Office furniture"),
         E39-(E39/(1+Dashboard!$F$4)),
         0
      ),
      IF(C39="750 Business promotion",
         E39-(E39/(1+4.793/100)),
         E39-(E39/(1+Dashboard!$F$4))
      )
   )
)</f>
        <v>0</v>
      </c>
      <c r="J39" s="40">
        <f>Bank4[[#This Row],[Money in/ (Money out)]]-Bank4[[#This Row],[GST/HST]]</f>
        <v>0</v>
      </c>
      <c r="L39" s="37">
        <f t="shared" si="0"/>
        <v>0</v>
      </c>
    </row>
    <row r="40" spans="4:12" x14ac:dyDescent="0.2">
      <c r="D40" s="416">
        <f>_xlfn.XLOOKUP(C:C,Table1[for Import to Bank Register dropdown],Table1[for Pivot],0,0,1)</f>
        <v>0</v>
      </c>
      <c r="E40" s="422"/>
      <c r="F40" s="160">
        <f t="shared" si="1"/>
        <v>44444444</v>
      </c>
      <c r="G40" s="394">
        <f t="shared" si="2"/>
        <v>0</v>
      </c>
      <c r="I40" s="395">
        <f>IF(OR(C40="150 Directors advances", C40="120 accounts receivable", C40="720.2 Automobile - Insurance", C40="720.3 Automobile - License", C40="870.4 Rent - Insurance", C40="870.6 Rent - Property Tax", C40="870.7 Rent - Homeoffice", C40="870.9 Rent - Water"),
   0,
   IF(Dashboard!$F$5="Quick",
      IF(OR(C40="190 Automobile",C40="200 computer hardware",C40="210 Computer software",C40="220 Quickbooks software",C40="230 Office equipment",C40="240 Office furniture"),
         E40-(E40/(1+Dashboard!$F$4)),
         0
      ),
      IF(C40="750 Business promotion",
         E40-(E40/(1+4.793/100)),
         E40-(E40/(1+Dashboard!$F$4))
      )
   )
)</f>
        <v>0</v>
      </c>
      <c r="J40" s="40">
        <f>Bank4[[#This Row],[Money in/ (Money out)]]-Bank4[[#This Row],[GST/HST]]</f>
        <v>0</v>
      </c>
      <c r="L40" s="37">
        <f t="shared" si="0"/>
        <v>0</v>
      </c>
    </row>
    <row r="41" spans="4:12" x14ac:dyDescent="0.2">
      <c r="D41" s="416">
        <f>_xlfn.XLOOKUP(C:C,Table1[for Import to Bank Register dropdown],Table1[for Pivot],0,0,1)</f>
        <v>0</v>
      </c>
      <c r="E41" s="422"/>
      <c r="F41" s="160">
        <f t="shared" si="1"/>
        <v>44444444</v>
      </c>
      <c r="G41" s="394">
        <f t="shared" si="2"/>
        <v>0</v>
      </c>
      <c r="I41" s="395">
        <f>IF(OR(C41="150 Directors advances", C41="120 accounts receivable", C41="720.2 Automobile - Insurance", C41="720.3 Automobile - License", C41="870.4 Rent - Insurance", C41="870.6 Rent - Property Tax", C41="870.7 Rent - Homeoffice", C41="870.9 Rent - Water"),
   0,
   IF(Dashboard!$F$5="Quick",
      IF(OR(C41="190 Automobile",C41="200 computer hardware",C41="210 Computer software",C41="220 Quickbooks software",C41="230 Office equipment",C41="240 Office furniture"),
         E41-(E41/(1+Dashboard!$F$4)),
         0
      ),
      IF(C41="750 Business promotion",
         E41-(E41/(1+4.793/100)),
         E41-(E41/(1+Dashboard!$F$4))
      )
   )
)</f>
        <v>0</v>
      </c>
      <c r="J41" s="40">
        <f>Bank4[[#This Row],[Money in/ (Money out)]]-Bank4[[#This Row],[GST/HST]]</f>
        <v>0</v>
      </c>
      <c r="L41" s="37">
        <f t="shared" si="0"/>
        <v>0</v>
      </c>
    </row>
    <row r="42" spans="4:12" x14ac:dyDescent="0.2">
      <c r="D42" s="416">
        <f>_xlfn.XLOOKUP(C:C,Table1[for Import to Bank Register dropdown],Table1[for Pivot],0,0,1)</f>
        <v>0</v>
      </c>
      <c r="E42" s="422"/>
      <c r="F42" s="160">
        <f t="shared" si="1"/>
        <v>44444444</v>
      </c>
      <c r="G42" s="394">
        <f t="shared" si="2"/>
        <v>0</v>
      </c>
      <c r="I42" s="395">
        <f>IF(OR(C42="150 Directors advances", C42="120 accounts receivable", C42="720.2 Automobile - Insurance", C42="720.3 Automobile - License", C42="870.4 Rent - Insurance", C42="870.6 Rent - Property Tax", C42="870.7 Rent - Homeoffice", C42="870.9 Rent - Water"),
   0,
   IF(Dashboard!$F$5="Quick",
      IF(OR(C42="190 Automobile",C42="200 computer hardware",C42="210 Computer software",C42="220 Quickbooks software",C42="230 Office equipment",C42="240 Office furniture"),
         E42-(E42/(1+Dashboard!$F$4)),
         0
      ),
      IF(C42="750 Business promotion",
         E42-(E42/(1+4.793/100)),
         E42-(E42/(1+Dashboard!$F$4))
      )
   )
)</f>
        <v>0</v>
      </c>
      <c r="J42" s="40">
        <f>Bank4[[#This Row],[Money in/ (Money out)]]-Bank4[[#This Row],[GST/HST]]</f>
        <v>0</v>
      </c>
      <c r="L42" s="37">
        <f t="shared" si="0"/>
        <v>0</v>
      </c>
    </row>
    <row r="43" spans="4:12" x14ac:dyDescent="0.2">
      <c r="D43" s="416">
        <f>_xlfn.XLOOKUP(C:C,Table1[for Import to Bank Register dropdown],Table1[for Pivot],0,0,1)</f>
        <v>0</v>
      </c>
      <c r="E43" s="422"/>
      <c r="F43" s="160">
        <f t="shared" si="1"/>
        <v>44444444</v>
      </c>
      <c r="G43" s="394">
        <f t="shared" si="2"/>
        <v>0</v>
      </c>
      <c r="I43" s="395">
        <f>IF(OR(C43="150 Directors advances", C43="120 accounts receivable", C43="720.2 Automobile - Insurance", C43="720.3 Automobile - License", C43="870.4 Rent - Insurance", C43="870.6 Rent - Property Tax", C43="870.7 Rent - Homeoffice", C43="870.9 Rent - Water"),
   0,
   IF(Dashboard!$F$5="Quick",
      IF(OR(C43="190 Automobile",C43="200 computer hardware",C43="210 Computer software",C43="220 Quickbooks software",C43="230 Office equipment",C43="240 Office furniture"),
         E43-(E43/(1+Dashboard!$F$4)),
         0
      ),
      IF(C43="750 Business promotion",
         E43-(E43/(1+4.793/100)),
         E43-(E43/(1+Dashboard!$F$4))
      )
   )
)</f>
        <v>0</v>
      </c>
      <c r="J43" s="40">
        <f>Bank4[[#This Row],[Money in/ (Money out)]]-Bank4[[#This Row],[GST/HST]]</f>
        <v>0</v>
      </c>
      <c r="L43" s="37">
        <f t="shared" si="0"/>
        <v>0</v>
      </c>
    </row>
    <row r="44" spans="4:12" x14ac:dyDescent="0.2">
      <c r="D44" s="416">
        <f>_xlfn.XLOOKUP(C:C,Table1[for Import to Bank Register dropdown],Table1[for Pivot],0,0,1)</f>
        <v>0</v>
      </c>
      <c r="E44" s="422"/>
      <c r="F44" s="160">
        <f t="shared" si="1"/>
        <v>44444444</v>
      </c>
      <c r="G44" s="394">
        <f t="shared" si="2"/>
        <v>0</v>
      </c>
      <c r="I44" s="395">
        <f>IF(OR(C44="150 Directors advances", C44="120 accounts receivable", C44="720.2 Automobile - Insurance", C44="720.3 Automobile - License", C44="870.4 Rent - Insurance", C44="870.6 Rent - Property Tax", C44="870.7 Rent - Homeoffice", C44="870.9 Rent - Water"),
   0,
   IF(Dashboard!$F$5="Quick",
      IF(OR(C44="190 Automobile",C44="200 computer hardware",C44="210 Computer software",C44="220 Quickbooks software",C44="230 Office equipment",C44="240 Office furniture"),
         E44-(E44/(1+Dashboard!$F$4)),
         0
      ),
      IF(C44="750 Business promotion",
         E44-(E44/(1+4.793/100)),
         E44-(E44/(1+Dashboard!$F$4))
      )
   )
)</f>
        <v>0</v>
      </c>
      <c r="J44" s="40">
        <f>Bank4[[#This Row],[Money in/ (Money out)]]-Bank4[[#This Row],[GST/HST]]</f>
        <v>0</v>
      </c>
      <c r="L44" s="37">
        <f t="shared" si="0"/>
        <v>0</v>
      </c>
    </row>
    <row r="45" spans="4:12" x14ac:dyDescent="0.2">
      <c r="D45" s="416">
        <f>_xlfn.XLOOKUP(C:C,Table1[for Import to Bank Register dropdown],Table1[for Pivot],0,0,1)</f>
        <v>0</v>
      </c>
      <c r="E45" s="422"/>
      <c r="F45" s="160">
        <f t="shared" si="1"/>
        <v>44444444</v>
      </c>
      <c r="G45" s="394">
        <f t="shared" si="2"/>
        <v>0</v>
      </c>
      <c r="I45" s="395">
        <f>IF(OR(C45="150 Directors advances", C45="120 accounts receivable", C45="720.2 Automobile - Insurance", C45="720.3 Automobile - License", C45="870.4 Rent - Insurance", C45="870.6 Rent - Property Tax", C45="870.7 Rent - Homeoffice", C45="870.9 Rent - Water"),
   0,
   IF(Dashboard!$F$5="Quick",
      IF(OR(C45="190 Automobile",C45="200 computer hardware",C45="210 Computer software",C45="220 Quickbooks software",C45="230 Office equipment",C45="240 Office furniture"),
         E45-(E45/(1+Dashboard!$F$4)),
         0
      ),
      IF(C45="750 Business promotion",
         E45-(E45/(1+4.793/100)),
         E45-(E45/(1+Dashboard!$F$4))
      )
   )
)</f>
        <v>0</v>
      </c>
      <c r="J45" s="40">
        <f>Bank4[[#This Row],[Money in/ (Money out)]]-Bank4[[#This Row],[GST/HST]]</f>
        <v>0</v>
      </c>
      <c r="L45" s="37">
        <f t="shared" si="0"/>
        <v>0</v>
      </c>
    </row>
    <row r="46" spans="4:12" x14ac:dyDescent="0.2">
      <c r="D46" s="416">
        <f>_xlfn.XLOOKUP(C:C,Table1[for Import to Bank Register dropdown],Table1[for Pivot],0,0,1)</f>
        <v>0</v>
      </c>
      <c r="E46" s="422"/>
      <c r="F46" s="160">
        <f t="shared" si="1"/>
        <v>44444444</v>
      </c>
      <c r="G46" s="394">
        <f t="shared" si="2"/>
        <v>0</v>
      </c>
      <c r="I46" s="395">
        <f>IF(OR(C46="150 Directors advances", C46="120 accounts receivable", C46="720.2 Automobile - Insurance", C46="720.3 Automobile - License", C46="870.4 Rent - Insurance", C46="870.6 Rent - Property Tax", C46="870.7 Rent - Homeoffice", C46="870.9 Rent - Water"),
   0,
   IF(Dashboard!$F$5="Quick",
      IF(OR(C46="190 Automobile",C46="200 computer hardware",C46="210 Computer software",C46="220 Quickbooks software",C46="230 Office equipment",C46="240 Office furniture"),
         E46-(E46/(1+Dashboard!$F$4)),
         0
      ),
      IF(C46="750 Business promotion",
         E46-(E46/(1+4.793/100)),
         E46-(E46/(1+Dashboard!$F$4))
      )
   )
)</f>
        <v>0</v>
      </c>
      <c r="J46" s="40">
        <f>Bank4[[#This Row],[Money in/ (Money out)]]-Bank4[[#This Row],[GST/HST]]</f>
        <v>0</v>
      </c>
      <c r="L46" s="37">
        <f t="shared" si="0"/>
        <v>0</v>
      </c>
    </row>
    <row r="47" spans="4:12" x14ac:dyDescent="0.2">
      <c r="D47" s="416">
        <f>_xlfn.XLOOKUP(C:C,Table1[for Import to Bank Register dropdown],Table1[for Pivot],0,0,1)</f>
        <v>0</v>
      </c>
      <c r="E47" s="422"/>
      <c r="F47" s="160">
        <f t="shared" si="1"/>
        <v>44444444</v>
      </c>
      <c r="G47" s="394">
        <f t="shared" si="2"/>
        <v>0</v>
      </c>
      <c r="I47" s="395">
        <f>IF(OR(C47="150 Directors advances", C47="120 accounts receivable", C47="720.2 Automobile - Insurance", C47="720.3 Automobile - License", C47="870.4 Rent - Insurance", C47="870.6 Rent - Property Tax", C47="870.7 Rent - Homeoffice", C47="870.9 Rent - Water"),
   0,
   IF(Dashboard!$F$5="Quick",
      IF(OR(C47="190 Automobile",C47="200 computer hardware",C47="210 Computer software",C47="220 Quickbooks software",C47="230 Office equipment",C47="240 Office furniture"),
         E47-(E47/(1+Dashboard!$F$4)),
         0
      ),
      IF(C47="750 Business promotion",
         E47-(E47/(1+4.793/100)),
         E47-(E47/(1+Dashboard!$F$4))
      )
   )
)</f>
        <v>0</v>
      </c>
      <c r="J47" s="40">
        <f>Bank4[[#This Row],[Money in/ (Money out)]]-Bank4[[#This Row],[GST/HST]]</f>
        <v>0</v>
      </c>
      <c r="L47" s="37">
        <f t="shared" si="0"/>
        <v>0</v>
      </c>
    </row>
    <row r="48" spans="4:12" x14ac:dyDescent="0.2">
      <c r="D48" s="416">
        <f>_xlfn.XLOOKUP(C:C,Table1[for Import to Bank Register dropdown],Table1[for Pivot],0,0,1)</f>
        <v>0</v>
      </c>
      <c r="E48" s="422"/>
      <c r="F48" s="160">
        <f t="shared" si="1"/>
        <v>44444444</v>
      </c>
      <c r="G48" s="394">
        <f t="shared" si="2"/>
        <v>0</v>
      </c>
      <c r="I48" s="395">
        <f>IF(OR(C48="150 Directors advances", C48="120 accounts receivable", C48="720.2 Automobile - Insurance", C48="720.3 Automobile - License", C48="870.4 Rent - Insurance", C48="870.6 Rent - Property Tax", C48="870.7 Rent - Homeoffice", C48="870.9 Rent - Water"),
   0,
   IF(Dashboard!$F$5="Quick",
      IF(OR(C48="190 Automobile",C48="200 computer hardware",C48="210 Computer software",C48="220 Quickbooks software",C48="230 Office equipment",C48="240 Office furniture"),
         E48-(E48/(1+Dashboard!$F$4)),
         0
      ),
      IF(C48="750 Business promotion",
         E48-(E48/(1+4.793/100)),
         E48-(E48/(1+Dashboard!$F$4))
      )
   )
)</f>
        <v>0</v>
      </c>
      <c r="J48" s="40">
        <f>Bank4[[#This Row],[Money in/ (Money out)]]-Bank4[[#This Row],[GST/HST]]</f>
        <v>0</v>
      </c>
      <c r="L48" s="37">
        <f t="shared" si="0"/>
        <v>0</v>
      </c>
    </row>
    <row r="49" spans="4:12" x14ac:dyDescent="0.2">
      <c r="D49" s="416">
        <f>_xlfn.XLOOKUP(C:C,Table1[for Import to Bank Register dropdown],Table1[for Pivot],0,0,1)</f>
        <v>0</v>
      </c>
      <c r="E49" s="422"/>
      <c r="F49" s="160">
        <f t="shared" si="1"/>
        <v>44444444</v>
      </c>
      <c r="G49" s="394">
        <f t="shared" si="2"/>
        <v>0</v>
      </c>
      <c r="I49" s="395">
        <f>IF(OR(C49="150 Directors advances", C49="120 accounts receivable", C49="720.2 Automobile - Insurance", C49="720.3 Automobile - License", C49="870.4 Rent - Insurance", C49="870.6 Rent - Property Tax", C49="870.7 Rent - Homeoffice", C49="870.9 Rent - Water"),
   0,
   IF(Dashboard!$F$5="Quick",
      IF(OR(C49="190 Automobile",C49="200 computer hardware",C49="210 Computer software",C49="220 Quickbooks software",C49="230 Office equipment",C49="240 Office furniture"),
         E49-(E49/(1+Dashboard!$F$4)),
         0
      ),
      IF(C49="750 Business promotion",
         E49-(E49/(1+4.793/100)),
         E49-(E49/(1+Dashboard!$F$4))
      )
   )
)</f>
        <v>0</v>
      </c>
      <c r="J49" s="40">
        <f>Bank4[[#This Row],[Money in/ (Money out)]]-Bank4[[#This Row],[GST/HST]]</f>
        <v>0</v>
      </c>
      <c r="L49" s="37">
        <f t="shared" si="0"/>
        <v>0</v>
      </c>
    </row>
    <row r="50" spans="4:12" x14ac:dyDescent="0.2">
      <c r="D50" s="416">
        <f>_xlfn.XLOOKUP(C:C,Table1[for Import to Bank Register dropdown],Table1[for Pivot],0,0,1)</f>
        <v>0</v>
      </c>
      <c r="E50" s="422"/>
      <c r="F50" s="160">
        <f t="shared" si="1"/>
        <v>44444444</v>
      </c>
      <c r="G50" s="394">
        <f t="shared" si="2"/>
        <v>0</v>
      </c>
      <c r="I50" s="395">
        <f>IF(OR(C50="150 Directors advances", C50="120 accounts receivable", C50="720.2 Automobile - Insurance", C50="720.3 Automobile - License", C50="870.4 Rent - Insurance", C50="870.6 Rent - Property Tax", C50="870.7 Rent - Homeoffice", C50="870.9 Rent - Water"),
   0,
   IF(Dashboard!$F$5="Quick",
      IF(OR(C50="190 Automobile",C50="200 computer hardware",C50="210 Computer software",C50="220 Quickbooks software",C50="230 Office equipment",C50="240 Office furniture"),
         E50-(E50/(1+Dashboard!$F$4)),
         0
      ),
      IF(C50="750 Business promotion",
         E50-(E50/(1+4.793/100)),
         E50-(E50/(1+Dashboard!$F$4))
      )
   )
)</f>
        <v>0</v>
      </c>
      <c r="J50" s="40">
        <f>Bank4[[#This Row],[Money in/ (Money out)]]-Bank4[[#This Row],[GST/HST]]</f>
        <v>0</v>
      </c>
      <c r="L50" s="37">
        <f t="shared" si="0"/>
        <v>0</v>
      </c>
    </row>
    <row r="51" spans="4:12" x14ac:dyDescent="0.2">
      <c r="D51" s="416">
        <f>_xlfn.XLOOKUP(C:C,Table1[for Import to Bank Register dropdown],Table1[for Pivot],0,0,1)</f>
        <v>0</v>
      </c>
      <c r="E51" s="422"/>
      <c r="F51" s="160">
        <f t="shared" si="1"/>
        <v>44444444</v>
      </c>
      <c r="G51" s="394">
        <f t="shared" si="2"/>
        <v>0</v>
      </c>
      <c r="I51" s="395">
        <f>IF(OR(C51="150 Directors advances", C51="120 accounts receivable", C51="720.2 Automobile - Insurance", C51="720.3 Automobile - License", C51="870.4 Rent - Insurance", C51="870.6 Rent - Property Tax", C51="870.7 Rent - Homeoffice", C51="870.9 Rent - Water"),
   0,
   IF(Dashboard!$F$5="Quick",
      IF(OR(C51="190 Automobile",C51="200 computer hardware",C51="210 Computer software",C51="220 Quickbooks software",C51="230 Office equipment",C51="240 Office furniture"),
         E51-(E51/(1+Dashboard!$F$4)),
         0
      ),
      IF(C51="750 Business promotion",
         E51-(E51/(1+4.793/100)),
         E51-(E51/(1+Dashboard!$F$4))
      )
   )
)</f>
        <v>0</v>
      </c>
      <c r="J51" s="40">
        <f>Bank4[[#This Row],[Money in/ (Money out)]]-Bank4[[#This Row],[GST/HST]]</f>
        <v>0</v>
      </c>
      <c r="L51" s="37">
        <f t="shared" si="0"/>
        <v>0</v>
      </c>
    </row>
    <row r="52" spans="4:12" x14ac:dyDescent="0.2">
      <c r="D52" s="416">
        <f>_xlfn.XLOOKUP(C:C,Table1[for Import to Bank Register dropdown],Table1[for Pivot],0,0,1)</f>
        <v>0</v>
      </c>
      <c r="E52" s="422"/>
      <c r="F52" s="160">
        <f t="shared" si="1"/>
        <v>44444444</v>
      </c>
      <c r="G52" s="394">
        <f t="shared" si="2"/>
        <v>0</v>
      </c>
      <c r="I52" s="395">
        <f>IF(OR(C52="150 Directors advances", C52="120 accounts receivable", C52="720.2 Automobile - Insurance", C52="720.3 Automobile - License", C52="870.4 Rent - Insurance", C52="870.6 Rent - Property Tax", C52="870.7 Rent - Homeoffice", C52="870.9 Rent - Water"),
   0,
   IF(Dashboard!$F$5="Quick",
      IF(OR(C52="190 Automobile",C52="200 computer hardware",C52="210 Computer software",C52="220 Quickbooks software",C52="230 Office equipment",C52="240 Office furniture"),
         E52-(E52/(1+Dashboard!$F$4)),
         0
      ),
      IF(C52="750 Business promotion",
         E52-(E52/(1+4.793/100)),
         E52-(E52/(1+Dashboard!$F$4))
      )
   )
)</f>
        <v>0</v>
      </c>
      <c r="J52" s="40">
        <f>Bank4[[#This Row],[Money in/ (Money out)]]-Bank4[[#This Row],[GST/HST]]</f>
        <v>0</v>
      </c>
      <c r="L52" s="37">
        <f t="shared" si="0"/>
        <v>0</v>
      </c>
    </row>
    <row r="53" spans="4:12" x14ac:dyDescent="0.2">
      <c r="D53" s="416">
        <f>_xlfn.XLOOKUP(C:C,Table1[for Import to Bank Register dropdown],Table1[for Pivot],0,0,1)</f>
        <v>0</v>
      </c>
      <c r="E53" s="422"/>
      <c r="F53" s="160">
        <f t="shared" si="1"/>
        <v>44444444</v>
      </c>
      <c r="G53" s="394">
        <f t="shared" si="2"/>
        <v>0</v>
      </c>
      <c r="I53" s="395">
        <f>IF(OR(C53="150 Directors advances", C53="120 accounts receivable", C53="720.2 Automobile - Insurance", C53="720.3 Automobile - License", C53="870.4 Rent - Insurance", C53="870.6 Rent - Property Tax", C53="870.7 Rent - Homeoffice", C53="870.9 Rent - Water"),
   0,
   IF(Dashboard!$F$5="Quick",
      IF(OR(C53="190 Automobile",C53="200 computer hardware",C53="210 Computer software",C53="220 Quickbooks software",C53="230 Office equipment",C53="240 Office furniture"),
         E53-(E53/(1+Dashboard!$F$4)),
         0
      ),
      IF(C53="750 Business promotion",
         E53-(E53/(1+4.793/100)),
         E53-(E53/(1+Dashboard!$F$4))
      )
   )
)</f>
        <v>0</v>
      </c>
      <c r="J53" s="40">
        <f>Bank4[[#This Row],[Money in/ (Money out)]]-Bank4[[#This Row],[GST/HST]]</f>
        <v>0</v>
      </c>
      <c r="L53" s="37">
        <f t="shared" si="0"/>
        <v>0</v>
      </c>
    </row>
    <row r="54" spans="4:12" x14ac:dyDescent="0.2">
      <c r="D54" s="416">
        <f>_xlfn.XLOOKUP(C:C,Table1[for Import to Bank Register dropdown],Table1[for Pivot],0,0,1)</f>
        <v>0</v>
      </c>
      <c r="E54" s="422"/>
      <c r="F54" s="160">
        <f t="shared" si="1"/>
        <v>44444444</v>
      </c>
      <c r="G54" s="394">
        <f t="shared" si="2"/>
        <v>0</v>
      </c>
      <c r="I54" s="395">
        <f>IF(OR(C54="150 Directors advances", C54="120 accounts receivable", C54="720.2 Automobile - Insurance", C54="720.3 Automobile - License", C54="870.4 Rent - Insurance", C54="870.6 Rent - Property Tax", C54="870.7 Rent - Homeoffice", C54="870.9 Rent - Water"),
   0,
   IF(Dashboard!$F$5="Quick",
      IF(OR(C54="190 Automobile",C54="200 computer hardware",C54="210 Computer software",C54="220 Quickbooks software",C54="230 Office equipment",C54="240 Office furniture"),
         E54-(E54/(1+Dashboard!$F$4)),
         0
      ),
      IF(C54="750 Business promotion",
         E54-(E54/(1+4.793/100)),
         E54-(E54/(1+Dashboard!$F$4))
      )
   )
)</f>
        <v>0</v>
      </c>
      <c r="J54" s="40">
        <f>Bank4[[#This Row],[Money in/ (Money out)]]-Bank4[[#This Row],[GST/HST]]</f>
        <v>0</v>
      </c>
      <c r="L54" s="37">
        <f t="shared" si="0"/>
        <v>0</v>
      </c>
    </row>
    <row r="55" spans="4:12" x14ac:dyDescent="0.2">
      <c r="D55" s="416">
        <f>_xlfn.XLOOKUP(C:C,Table1[for Import to Bank Register dropdown],Table1[for Pivot],0,0,1)</f>
        <v>0</v>
      </c>
      <c r="E55" s="422"/>
      <c r="F55" s="160">
        <f t="shared" si="1"/>
        <v>44444444</v>
      </c>
      <c r="G55" s="394">
        <f t="shared" si="2"/>
        <v>0</v>
      </c>
      <c r="I55" s="395">
        <f>IF(OR(C55="150 Directors advances", C55="120 accounts receivable", C55="720.2 Automobile - Insurance", C55="720.3 Automobile - License", C55="870.4 Rent - Insurance", C55="870.6 Rent - Property Tax", C55="870.7 Rent - Homeoffice", C55="870.9 Rent - Water"),
   0,
   IF(Dashboard!$F$5="Quick",
      IF(OR(C55="190 Automobile",C55="200 computer hardware",C55="210 Computer software",C55="220 Quickbooks software",C55="230 Office equipment",C55="240 Office furniture"),
         E55-(E55/(1+Dashboard!$F$4)),
         0
      ),
      IF(C55="750 Business promotion",
         E55-(E55/(1+4.793/100)),
         E55-(E55/(1+Dashboard!$F$4))
      )
   )
)</f>
        <v>0</v>
      </c>
      <c r="J55" s="40">
        <f>Bank4[[#This Row],[Money in/ (Money out)]]-Bank4[[#This Row],[GST/HST]]</f>
        <v>0</v>
      </c>
      <c r="L55" s="37">
        <f t="shared" si="0"/>
        <v>0</v>
      </c>
    </row>
    <row r="56" spans="4:12" x14ac:dyDescent="0.2">
      <c r="D56" s="416">
        <f>_xlfn.XLOOKUP(C:C,Table1[for Import to Bank Register dropdown],Table1[for Pivot],0,0,1)</f>
        <v>0</v>
      </c>
      <c r="E56" s="422"/>
      <c r="F56" s="160">
        <f t="shared" si="1"/>
        <v>44444444</v>
      </c>
      <c r="G56" s="394">
        <f t="shared" si="2"/>
        <v>0</v>
      </c>
      <c r="I56" s="395">
        <f>IF(OR(C56="150 Directors advances", C56="120 accounts receivable", C56="720.2 Automobile - Insurance", C56="720.3 Automobile - License", C56="870.4 Rent - Insurance", C56="870.6 Rent - Property Tax", C56="870.7 Rent - Homeoffice", C56="870.9 Rent - Water"),
   0,
   IF(Dashboard!$F$5="Quick",
      IF(OR(C56="190 Automobile",C56="200 computer hardware",C56="210 Computer software",C56="220 Quickbooks software",C56="230 Office equipment",C56="240 Office furniture"),
         E56-(E56/(1+Dashboard!$F$4)),
         0
      ),
      IF(C56="750 Business promotion",
         E56-(E56/(1+4.793/100)),
         E56-(E56/(1+Dashboard!$F$4))
      )
   )
)</f>
        <v>0</v>
      </c>
      <c r="J56" s="40">
        <f>Bank4[[#This Row],[Money in/ (Money out)]]-Bank4[[#This Row],[GST/HST]]</f>
        <v>0</v>
      </c>
      <c r="L56" s="37">
        <f t="shared" si="0"/>
        <v>0</v>
      </c>
    </row>
    <row r="57" spans="4:12" x14ac:dyDescent="0.2">
      <c r="D57" s="416">
        <f>_xlfn.XLOOKUP(C:C,Table1[for Import to Bank Register dropdown],Table1[for Pivot],0,0,1)</f>
        <v>0</v>
      </c>
      <c r="E57" s="422"/>
      <c r="F57" s="160">
        <f t="shared" si="1"/>
        <v>44444444</v>
      </c>
      <c r="G57" s="394">
        <f t="shared" si="2"/>
        <v>0</v>
      </c>
      <c r="I57" s="395">
        <f>IF(OR(C57="150 Directors advances", C57="120 accounts receivable", C57="720.2 Automobile - Insurance", C57="720.3 Automobile - License", C57="870.4 Rent - Insurance", C57="870.6 Rent - Property Tax", C57="870.7 Rent - Homeoffice", C57="870.9 Rent - Water"),
   0,
   IF(Dashboard!$F$5="Quick",
      IF(OR(C57="190 Automobile",C57="200 computer hardware",C57="210 Computer software",C57="220 Quickbooks software",C57="230 Office equipment",C57="240 Office furniture"),
         E57-(E57/(1+Dashboard!$F$4)),
         0
      ),
      IF(C57="750 Business promotion",
         E57-(E57/(1+4.793/100)),
         E57-(E57/(1+Dashboard!$F$4))
      )
   )
)</f>
        <v>0</v>
      </c>
      <c r="J57" s="40">
        <f>Bank4[[#This Row],[Money in/ (Money out)]]-Bank4[[#This Row],[GST/HST]]</f>
        <v>0</v>
      </c>
      <c r="L57" s="37">
        <f t="shared" si="0"/>
        <v>0</v>
      </c>
    </row>
    <row r="58" spans="4:12" x14ac:dyDescent="0.2">
      <c r="D58" s="416">
        <f>_xlfn.XLOOKUP(C:C,Table1[for Import to Bank Register dropdown],Table1[for Pivot],0,0,1)</f>
        <v>0</v>
      </c>
      <c r="E58" s="422"/>
      <c r="F58" s="160">
        <f t="shared" si="1"/>
        <v>44444444</v>
      </c>
      <c r="G58" s="394">
        <f t="shared" si="2"/>
        <v>0</v>
      </c>
      <c r="I58" s="395">
        <f>IF(OR(C58="150 Directors advances", C58="120 accounts receivable", C58="720.2 Automobile - Insurance", C58="720.3 Automobile - License", C58="870.4 Rent - Insurance", C58="870.6 Rent - Property Tax", C58="870.7 Rent - Homeoffice", C58="870.9 Rent - Water"),
   0,
   IF(Dashboard!$F$5="Quick",
      IF(OR(C58="190 Automobile",C58="200 computer hardware",C58="210 Computer software",C58="220 Quickbooks software",C58="230 Office equipment",C58="240 Office furniture"),
         E58-(E58/(1+Dashboard!$F$4)),
         0
      ),
      IF(C58="750 Business promotion",
         E58-(E58/(1+4.793/100)),
         E58-(E58/(1+Dashboard!$F$4))
      )
   )
)</f>
        <v>0</v>
      </c>
      <c r="J58" s="40">
        <f>Bank4[[#This Row],[Money in/ (Money out)]]-Bank4[[#This Row],[GST/HST]]</f>
        <v>0</v>
      </c>
      <c r="L58" s="37">
        <f t="shared" si="0"/>
        <v>0</v>
      </c>
    </row>
    <row r="59" spans="4:12" x14ac:dyDescent="0.2">
      <c r="D59" s="416">
        <f>_xlfn.XLOOKUP(C:C,Table1[for Import to Bank Register dropdown],Table1[for Pivot],0,0,1)</f>
        <v>0</v>
      </c>
      <c r="E59" s="422"/>
      <c r="F59" s="160">
        <f t="shared" si="1"/>
        <v>44444444</v>
      </c>
      <c r="G59" s="394">
        <f t="shared" si="2"/>
        <v>0</v>
      </c>
      <c r="I59" s="395">
        <f>IF(OR(C59="150 Directors advances", C59="120 accounts receivable", C59="720.2 Automobile - Insurance", C59="720.3 Automobile - License", C59="870.4 Rent - Insurance", C59="870.6 Rent - Property Tax", C59="870.7 Rent - Homeoffice", C59="870.9 Rent - Water"),
   0,
   IF(Dashboard!$F$5="Quick",
      IF(OR(C59="190 Automobile",C59="200 computer hardware",C59="210 Computer software",C59="220 Quickbooks software",C59="230 Office equipment",C59="240 Office furniture"),
         E59-(E59/(1+Dashboard!$F$4)),
         0
      ),
      IF(C59="750 Business promotion",
         E59-(E59/(1+4.793/100)),
         E59-(E59/(1+Dashboard!$F$4))
      )
   )
)</f>
        <v>0</v>
      </c>
      <c r="J59" s="40">
        <f>Bank4[[#This Row],[Money in/ (Money out)]]-Bank4[[#This Row],[GST/HST]]</f>
        <v>0</v>
      </c>
      <c r="L59" s="37">
        <f t="shared" si="0"/>
        <v>0</v>
      </c>
    </row>
    <row r="60" spans="4:12" x14ac:dyDescent="0.2">
      <c r="D60" s="416">
        <f>_xlfn.XLOOKUP(C:C,Table1[for Import to Bank Register dropdown],Table1[for Pivot],0,0,1)</f>
        <v>0</v>
      </c>
      <c r="E60" s="422"/>
      <c r="F60" s="160">
        <f t="shared" si="1"/>
        <v>44444444</v>
      </c>
      <c r="G60" s="394">
        <f t="shared" si="2"/>
        <v>0</v>
      </c>
      <c r="I60" s="395">
        <f>IF(OR(C60="150 Directors advances", C60="120 accounts receivable", C60="720.2 Automobile - Insurance", C60="720.3 Automobile - License", C60="870.4 Rent - Insurance", C60="870.6 Rent - Property Tax", C60="870.7 Rent - Homeoffice", C60="870.9 Rent - Water"),
   0,
   IF(Dashboard!$F$5="Quick",
      IF(OR(C60="190 Automobile",C60="200 computer hardware",C60="210 Computer software",C60="220 Quickbooks software",C60="230 Office equipment",C60="240 Office furniture"),
         E60-(E60/(1+Dashboard!$F$4)),
         0
      ),
      IF(C60="750 Business promotion",
         E60-(E60/(1+4.793/100)),
         E60-(E60/(1+Dashboard!$F$4))
      )
   )
)</f>
        <v>0</v>
      </c>
      <c r="J60" s="40">
        <f>Bank4[[#This Row],[Money in/ (Money out)]]-Bank4[[#This Row],[GST/HST]]</f>
        <v>0</v>
      </c>
      <c r="L60" s="37">
        <f t="shared" si="0"/>
        <v>0</v>
      </c>
    </row>
    <row r="61" spans="4:12" x14ac:dyDescent="0.2">
      <c r="D61" s="416">
        <f>_xlfn.XLOOKUP(C:C,Table1[for Import to Bank Register dropdown],Table1[for Pivot],0,0,1)</f>
        <v>0</v>
      </c>
      <c r="E61" s="422"/>
      <c r="F61" s="160">
        <f t="shared" si="1"/>
        <v>44444444</v>
      </c>
      <c r="G61" s="394">
        <f t="shared" si="2"/>
        <v>0</v>
      </c>
      <c r="I61" s="395">
        <f>IF(OR(C61="150 Directors advances", C61="120 accounts receivable", C61="720.2 Automobile - Insurance", C61="720.3 Automobile - License", C61="870.4 Rent - Insurance", C61="870.6 Rent - Property Tax", C61="870.7 Rent - Homeoffice", C61="870.9 Rent - Water"),
   0,
   IF(Dashboard!$F$5="Quick",
      IF(OR(C61="190 Automobile",C61="200 computer hardware",C61="210 Computer software",C61="220 Quickbooks software",C61="230 Office equipment",C61="240 Office furniture"),
         E61-(E61/(1+Dashboard!$F$4)),
         0
      ),
      IF(C61="750 Business promotion",
         E61-(E61/(1+4.793/100)),
         E61-(E61/(1+Dashboard!$F$4))
      )
   )
)</f>
        <v>0</v>
      </c>
      <c r="J61" s="40">
        <f>Bank4[[#This Row],[Money in/ (Money out)]]-Bank4[[#This Row],[GST/HST]]</f>
        <v>0</v>
      </c>
      <c r="L61" s="37">
        <f t="shared" si="0"/>
        <v>0</v>
      </c>
    </row>
    <row r="62" spans="4:12" x14ac:dyDescent="0.2">
      <c r="D62" s="416">
        <f>_xlfn.XLOOKUP(C:C,Table1[for Import to Bank Register dropdown],Table1[for Pivot],0,0,1)</f>
        <v>0</v>
      </c>
      <c r="E62" s="422"/>
      <c r="F62" s="160">
        <f t="shared" si="1"/>
        <v>44444444</v>
      </c>
      <c r="G62" s="394">
        <f t="shared" si="2"/>
        <v>0</v>
      </c>
      <c r="I62" s="395">
        <f>IF(OR(C62="150 Directors advances", C62="120 accounts receivable", C62="720.2 Automobile - Insurance", C62="720.3 Automobile - License", C62="870.4 Rent - Insurance", C62="870.6 Rent - Property Tax", C62="870.7 Rent - Homeoffice", C62="870.9 Rent - Water"),
   0,
   IF(Dashboard!$F$5="Quick",
      IF(OR(C62="190 Automobile",C62="200 computer hardware",C62="210 Computer software",C62="220 Quickbooks software",C62="230 Office equipment",C62="240 Office furniture"),
         E62-(E62/(1+Dashboard!$F$4)),
         0
      ),
      IF(C62="750 Business promotion",
         E62-(E62/(1+4.793/100)),
         E62-(E62/(1+Dashboard!$F$4))
      )
   )
)</f>
        <v>0</v>
      </c>
      <c r="J62" s="40">
        <f>Bank4[[#This Row],[Money in/ (Money out)]]-Bank4[[#This Row],[GST/HST]]</f>
        <v>0</v>
      </c>
      <c r="L62" s="37">
        <f t="shared" si="0"/>
        <v>0</v>
      </c>
    </row>
    <row r="63" spans="4:12" x14ac:dyDescent="0.2">
      <c r="D63" s="416">
        <f>_xlfn.XLOOKUP(C:C,Table1[for Import to Bank Register dropdown],Table1[for Pivot],0,0,1)</f>
        <v>0</v>
      </c>
      <c r="E63" s="422"/>
      <c r="F63" s="160">
        <f t="shared" si="1"/>
        <v>44444444</v>
      </c>
      <c r="G63" s="394">
        <f t="shared" si="2"/>
        <v>0</v>
      </c>
      <c r="I63" s="395">
        <f>IF(OR(C63="150 Directors advances", C63="120 accounts receivable", C63="720.2 Automobile - Insurance", C63="720.3 Automobile - License", C63="870.4 Rent - Insurance", C63="870.6 Rent - Property Tax", C63="870.7 Rent - Homeoffice", C63="870.9 Rent - Water"),
   0,
   IF(Dashboard!$F$5="Quick",
      IF(OR(C63="190 Automobile",C63="200 computer hardware",C63="210 Computer software",C63="220 Quickbooks software",C63="230 Office equipment",C63="240 Office furniture"),
         E63-(E63/(1+Dashboard!$F$4)),
         0
      ),
      IF(C63="750 Business promotion",
         E63-(E63/(1+4.793/100)),
         E63-(E63/(1+Dashboard!$F$4))
      )
   )
)</f>
        <v>0</v>
      </c>
      <c r="J63" s="40">
        <f>Bank4[[#This Row],[Money in/ (Money out)]]-Bank4[[#This Row],[GST/HST]]</f>
        <v>0</v>
      </c>
      <c r="L63" s="37">
        <f t="shared" si="0"/>
        <v>0</v>
      </c>
    </row>
    <row r="64" spans="4:12" x14ac:dyDescent="0.2">
      <c r="D64" s="416">
        <f>_xlfn.XLOOKUP(C:C,Table1[for Import to Bank Register dropdown],Table1[for Pivot],0,0,1)</f>
        <v>0</v>
      </c>
      <c r="E64" s="422"/>
      <c r="F64" s="160">
        <f t="shared" si="1"/>
        <v>44444444</v>
      </c>
      <c r="G64" s="394">
        <f t="shared" si="2"/>
        <v>0</v>
      </c>
      <c r="I64" s="395">
        <f>IF(OR(C64="150 Directors advances", C64="120 accounts receivable", C64="720.2 Automobile - Insurance", C64="720.3 Automobile - License", C64="870.4 Rent - Insurance", C64="870.6 Rent - Property Tax", C64="870.7 Rent - Homeoffice", C64="870.9 Rent - Water"),
   0,
   IF(Dashboard!$F$5="Quick",
      IF(OR(C64="190 Automobile",C64="200 computer hardware",C64="210 Computer software",C64="220 Quickbooks software",C64="230 Office equipment",C64="240 Office furniture"),
         E64-(E64/(1+Dashboard!$F$4)),
         0
      ),
      IF(C64="750 Business promotion",
         E64-(E64/(1+4.793/100)),
         E64-(E64/(1+Dashboard!$F$4))
      )
   )
)</f>
        <v>0</v>
      </c>
      <c r="J64" s="40">
        <f>Bank4[[#This Row],[Money in/ (Money out)]]-Bank4[[#This Row],[GST/HST]]</f>
        <v>0</v>
      </c>
      <c r="L64" s="37">
        <f t="shared" si="0"/>
        <v>0</v>
      </c>
    </row>
    <row r="65" spans="4:12" x14ac:dyDescent="0.2">
      <c r="D65" s="416">
        <f>_xlfn.XLOOKUP(C:C,Table1[for Import to Bank Register dropdown],Table1[for Pivot],0,0,1)</f>
        <v>0</v>
      </c>
      <c r="E65" s="422"/>
      <c r="F65" s="160">
        <f t="shared" si="1"/>
        <v>44444444</v>
      </c>
      <c r="G65" s="394">
        <f t="shared" si="2"/>
        <v>0</v>
      </c>
      <c r="I65" s="395">
        <f>IF(OR(C65="150 Directors advances", C65="120 accounts receivable", C65="720.2 Automobile - Insurance", C65="720.3 Automobile - License", C65="870.4 Rent - Insurance", C65="870.6 Rent - Property Tax", C65="870.7 Rent - Homeoffice", C65="870.9 Rent - Water"),
   0,
   IF(Dashboard!$F$5="Quick",
      IF(OR(C65="190 Automobile",C65="200 computer hardware",C65="210 Computer software",C65="220 Quickbooks software",C65="230 Office equipment",C65="240 Office furniture"),
         E65-(E65/(1+Dashboard!$F$4)),
         0
      ),
      IF(C65="750 Business promotion",
         E65-(E65/(1+4.793/100)),
         E65-(E65/(1+Dashboard!$F$4))
      )
   )
)</f>
        <v>0</v>
      </c>
      <c r="J65" s="40">
        <f>Bank4[[#This Row],[Money in/ (Money out)]]-Bank4[[#This Row],[GST/HST]]</f>
        <v>0</v>
      </c>
      <c r="L65" s="37">
        <f t="shared" si="0"/>
        <v>0</v>
      </c>
    </row>
    <row r="66" spans="4:12" x14ac:dyDescent="0.2">
      <c r="D66" s="416">
        <f>_xlfn.XLOOKUP(C:C,Table1[for Import to Bank Register dropdown],Table1[for Pivot],0,0,1)</f>
        <v>0</v>
      </c>
      <c r="E66" s="422"/>
      <c r="F66" s="160">
        <f t="shared" si="1"/>
        <v>44444444</v>
      </c>
      <c r="G66" s="394">
        <f t="shared" si="2"/>
        <v>0</v>
      </c>
      <c r="I66" s="395">
        <f>IF(OR(C66="150 Directors advances", C66="120 accounts receivable", C66="720.2 Automobile - Insurance", C66="720.3 Automobile - License", C66="870.4 Rent - Insurance", C66="870.6 Rent - Property Tax", C66="870.7 Rent - Homeoffice", C66="870.9 Rent - Water"),
   0,
   IF(Dashboard!$F$5="Quick",
      IF(OR(C66="190 Automobile",C66="200 computer hardware",C66="210 Computer software",C66="220 Quickbooks software",C66="230 Office equipment",C66="240 Office furniture"),
         E66-(E66/(1+Dashboard!$F$4)),
         0
      ),
      IF(C66="750 Business promotion",
         E66-(E66/(1+4.793/100)),
         E66-(E66/(1+Dashboard!$F$4))
      )
   )
)</f>
        <v>0</v>
      </c>
      <c r="J66" s="40">
        <f>Bank4[[#This Row],[Money in/ (Money out)]]-Bank4[[#This Row],[GST/HST]]</f>
        <v>0</v>
      </c>
      <c r="L66" s="37">
        <f t="shared" si="0"/>
        <v>0</v>
      </c>
    </row>
    <row r="67" spans="4:12" x14ac:dyDescent="0.2">
      <c r="D67" s="416">
        <f>_xlfn.XLOOKUP(C:C,Table1[for Import to Bank Register dropdown],Table1[for Pivot],0,0,1)</f>
        <v>0</v>
      </c>
      <c r="E67" s="422"/>
      <c r="F67" s="160">
        <f t="shared" si="1"/>
        <v>44444444</v>
      </c>
      <c r="G67" s="394">
        <f t="shared" si="2"/>
        <v>0</v>
      </c>
      <c r="I67" s="395">
        <f>IF(OR(C67="150 Directors advances", C67="120 accounts receivable", C67="720.2 Automobile - Insurance", C67="720.3 Automobile - License", C67="870.4 Rent - Insurance", C67="870.6 Rent - Property Tax", C67="870.7 Rent - Homeoffice", C67="870.9 Rent - Water"),
   0,
   IF(Dashboard!$F$5="Quick",
      IF(OR(C67="190 Automobile",C67="200 computer hardware",C67="210 Computer software",C67="220 Quickbooks software",C67="230 Office equipment",C67="240 Office furniture"),
         E67-(E67/(1+Dashboard!$F$4)),
         0
      ),
      IF(C67="750 Business promotion",
         E67-(E67/(1+4.793/100)),
         E67-(E67/(1+Dashboard!$F$4))
      )
   )
)</f>
        <v>0</v>
      </c>
      <c r="J67" s="40">
        <f>Bank4[[#This Row],[Money in/ (Money out)]]-Bank4[[#This Row],[GST/HST]]</f>
        <v>0</v>
      </c>
      <c r="L67" s="37">
        <f t="shared" si="0"/>
        <v>0</v>
      </c>
    </row>
    <row r="68" spans="4:12" x14ac:dyDescent="0.2">
      <c r="D68" s="416">
        <f>_xlfn.XLOOKUP(C:C,Table1[for Import to Bank Register dropdown],Table1[for Pivot],0,0,1)</f>
        <v>0</v>
      </c>
      <c r="E68" s="422"/>
      <c r="F68" s="160">
        <f t="shared" si="1"/>
        <v>44444444</v>
      </c>
      <c r="G68" s="394">
        <f t="shared" si="2"/>
        <v>0</v>
      </c>
      <c r="I68" s="395">
        <f>IF(OR(C68="150 Directors advances", C68="120 accounts receivable", C68="720.2 Automobile - Insurance", C68="720.3 Automobile - License", C68="870.4 Rent - Insurance", C68="870.6 Rent - Property Tax", C68="870.7 Rent - Homeoffice", C68="870.9 Rent - Water"),
   0,
   IF(Dashboard!$F$5="Quick",
      IF(OR(C68="190 Automobile",C68="200 computer hardware",C68="210 Computer software",C68="220 Quickbooks software",C68="230 Office equipment",C68="240 Office furniture"),
         E68-(E68/(1+Dashboard!$F$4)),
         0
      ),
      IF(C68="750 Business promotion",
         E68-(E68/(1+4.793/100)),
         E68-(E68/(1+Dashboard!$F$4))
      )
   )
)</f>
        <v>0</v>
      </c>
      <c r="J68" s="40">
        <f>Bank4[[#This Row],[Money in/ (Money out)]]-Bank4[[#This Row],[GST/HST]]</f>
        <v>0</v>
      </c>
      <c r="L68" s="37">
        <f t="shared" si="0"/>
        <v>0</v>
      </c>
    </row>
    <row r="69" spans="4:12" x14ac:dyDescent="0.2">
      <c r="D69" s="416">
        <f>_xlfn.XLOOKUP(C:C,Table1[for Import to Bank Register dropdown],Table1[for Pivot],0,0,1)</f>
        <v>0</v>
      </c>
      <c r="E69" s="422"/>
      <c r="F69" s="160">
        <f t="shared" si="1"/>
        <v>44444444</v>
      </c>
      <c r="G69" s="394">
        <f t="shared" si="2"/>
        <v>0</v>
      </c>
      <c r="I69" s="395">
        <f>IF(OR(C69="150 Directors advances", C69="120 accounts receivable", C69="720.2 Automobile - Insurance", C69="720.3 Automobile - License", C69="870.4 Rent - Insurance", C69="870.6 Rent - Property Tax", C69="870.7 Rent - Homeoffice", C69="870.9 Rent - Water"),
   0,
   IF(Dashboard!$F$5="Quick",
      IF(OR(C69="190 Automobile",C69="200 computer hardware",C69="210 Computer software",C69="220 Quickbooks software",C69="230 Office equipment",C69="240 Office furniture"),
         E69-(E69/(1+Dashboard!$F$4)),
         0
      ),
      IF(C69="750 Business promotion",
         E69-(E69/(1+4.793/100)),
         E69-(E69/(1+Dashboard!$F$4))
      )
   )
)</f>
        <v>0</v>
      </c>
      <c r="J69" s="40">
        <f>Bank4[[#This Row],[Money in/ (Money out)]]-Bank4[[#This Row],[GST/HST]]</f>
        <v>0</v>
      </c>
      <c r="L69" s="37">
        <f t="shared" si="0"/>
        <v>0</v>
      </c>
    </row>
    <row r="70" spans="4:12" x14ac:dyDescent="0.2">
      <c r="D70" s="416">
        <f>_xlfn.XLOOKUP(C:C,Table1[for Import to Bank Register dropdown],Table1[for Pivot],0,0,1)</f>
        <v>0</v>
      </c>
      <c r="E70" s="422"/>
      <c r="F70" s="160">
        <f t="shared" si="1"/>
        <v>44444444</v>
      </c>
      <c r="G70" s="394">
        <f t="shared" si="2"/>
        <v>0</v>
      </c>
      <c r="I70" s="395">
        <f>IF(OR(C70="150 Directors advances", C70="120 accounts receivable", C70="720.2 Automobile - Insurance", C70="720.3 Automobile - License", C70="870.4 Rent - Insurance", C70="870.6 Rent - Property Tax", C70="870.7 Rent - Homeoffice", C70="870.9 Rent - Water"),
   0,
   IF(Dashboard!$F$5="Quick",
      IF(OR(C70="190 Automobile",C70="200 computer hardware",C70="210 Computer software",C70="220 Quickbooks software",C70="230 Office equipment",C70="240 Office furniture"),
         E70-(E70/(1+Dashboard!$F$4)),
         0
      ),
      IF(C70="750 Business promotion",
         E70-(E70/(1+4.793/100)),
         E70-(E70/(1+Dashboard!$F$4))
      )
   )
)</f>
        <v>0</v>
      </c>
      <c r="J70" s="40">
        <f>Bank4[[#This Row],[Money in/ (Money out)]]-Bank4[[#This Row],[GST/HST]]</f>
        <v>0</v>
      </c>
      <c r="L70" s="37">
        <f t="shared" si="0"/>
        <v>0</v>
      </c>
    </row>
    <row r="71" spans="4:12" x14ac:dyDescent="0.2">
      <c r="D71" s="416">
        <f>_xlfn.XLOOKUP(C:C,Table1[for Import to Bank Register dropdown],Table1[for Pivot],0,0,1)</f>
        <v>0</v>
      </c>
      <c r="E71" s="422"/>
      <c r="F71" s="160">
        <f t="shared" si="1"/>
        <v>44444444</v>
      </c>
      <c r="G71" s="394">
        <f t="shared" si="2"/>
        <v>0</v>
      </c>
      <c r="I71" s="395">
        <f>IF(OR(C71="150 Directors advances", C71="120 accounts receivable", C71="720.2 Automobile - Insurance", C71="720.3 Automobile - License", C71="870.4 Rent - Insurance", C71="870.6 Rent - Property Tax", C71="870.7 Rent - Homeoffice", C71="870.9 Rent - Water"),
   0,
   IF(Dashboard!$F$5="Quick",
      IF(OR(C71="190 Automobile",C71="200 computer hardware",C71="210 Computer software",C71="220 Quickbooks software",C71="230 Office equipment",C71="240 Office furniture"),
         E71-(E71/(1+Dashboard!$F$4)),
         0
      ),
      IF(C71="750 Business promotion",
         E71-(E71/(1+4.793/100)),
         E71-(E71/(1+Dashboard!$F$4))
      )
   )
)</f>
        <v>0</v>
      </c>
      <c r="J71" s="40">
        <f>Bank4[[#This Row],[Money in/ (Money out)]]-Bank4[[#This Row],[GST/HST]]</f>
        <v>0</v>
      </c>
      <c r="L71" s="37">
        <f t="shared" ref="L71:L134" si="3">$L$3</f>
        <v>0</v>
      </c>
    </row>
    <row r="72" spans="4:12" x14ac:dyDescent="0.2">
      <c r="D72" s="416">
        <f>_xlfn.XLOOKUP(C:C,Table1[for Import to Bank Register dropdown],Table1[for Pivot],0,0,1)</f>
        <v>0</v>
      </c>
      <c r="E72" s="422"/>
      <c r="F72" s="160">
        <f t="shared" ref="F72:F135" si="4">$E$2</f>
        <v>44444444</v>
      </c>
      <c r="G72" s="394">
        <f t="shared" ref="G72:G135" si="5">G71+E72</f>
        <v>0</v>
      </c>
      <c r="I72" s="395">
        <f>IF(OR(C72="150 Directors advances", C72="120 accounts receivable", C72="720.2 Automobile - Insurance", C72="720.3 Automobile - License", C72="870.4 Rent - Insurance", C72="870.6 Rent - Property Tax", C72="870.7 Rent - Homeoffice", C72="870.9 Rent - Water"),
   0,
   IF(Dashboard!$F$5="Quick",
      IF(OR(C72="190 Automobile",C72="200 computer hardware",C72="210 Computer software",C72="220 Quickbooks software",C72="230 Office equipment",C72="240 Office furniture"),
         E72-(E72/(1+Dashboard!$F$4)),
         0
      ),
      IF(C72="750 Business promotion",
         E72-(E72/(1+4.793/100)),
         E72-(E72/(1+Dashboard!$F$4))
      )
   )
)</f>
        <v>0</v>
      </c>
      <c r="J72" s="40">
        <f>Bank4[[#This Row],[Money in/ (Money out)]]-Bank4[[#This Row],[GST/HST]]</f>
        <v>0</v>
      </c>
      <c r="L72" s="37">
        <f t="shared" si="3"/>
        <v>0</v>
      </c>
    </row>
    <row r="73" spans="4:12" x14ac:dyDescent="0.2">
      <c r="D73" s="416">
        <f>_xlfn.XLOOKUP(C:C,Table1[for Import to Bank Register dropdown],Table1[for Pivot],0,0,1)</f>
        <v>0</v>
      </c>
      <c r="E73" s="422"/>
      <c r="F73" s="160">
        <f t="shared" si="4"/>
        <v>44444444</v>
      </c>
      <c r="G73" s="394">
        <f t="shared" si="5"/>
        <v>0</v>
      </c>
      <c r="I73" s="395">
        <f>IF(OR(C73="150 Directors advances", C73="120 accounts receivable", C73="720.2 Automobile - Insurance", C73="720.3 Automobile - License", C73="870.4 Rent - Insurance", C73="870.6 Rent - Property Tax", C73="870.7 Rent - Homeoffice", C73="870.9 Rent - Water"),
   0,
   IF(Dashboard!$F$5="Quick",
      IF(OR(C73="190 Automobile",C73="200 computer hardware",C73="210 Computer software",C73="220 Quickbooks software",C73="230 Office equipment",C73="240 Office furniture"),
         E73-(E73/(1+Dashboard!$F$4)),
         0
      ),
      IF(C73="750 Business promotion",
         E73-(E73/(1+4.793/100)),
         E73-(E73/(1+Dashboard!$F$4))
      )
   )
)</f>
        <v>0</v>
      </c>
      <c r="J73" s="40">
        <f>Bank4[[#This Row],[Money in/ (Money out)]]-Bank4[[#This Row],[GST/HST]]</f>
        <v>0</v>
      </c>
      <c r="L73" s="37">
        <f t="shared" si="3"/>
        <v>0</v>
      </c>
    </row>
    <row r="74" spans="4:12" x14ac:dyDescent="0.2">
      <c r="D74" s="416">
        <f>_xlfn.XLOOKUP(C:C,Table1[for Import to Bank Register dropdown],Table1[for Pivot],0,0,1)</f>
        <v>0</v>
      </c>
      <c r="E74" s="422"/>
      <c r="F74" s="160">
        <f t="shared" si="4"/>
        <v>44444444</v>
      </c>
      <c r="G74" s="394">
        <f t="shared" si="5"/>
        <v>0</v>
      </c>
      <c r="I74" s="395">
        <f>IF(OR(C74="150 Directors advances", C74="120 accounts receivable", C74="720.2 Automobile - Insurance", C74="720.3 Automobile - License", C74="870.4 Rent - Insurance", C74="870.6 Rent - Property Tax", C74="870.7 Rent - Homeoffice", C74="870.9 Rent - Water"),
   0,
   IF(Dashboard!$F$5="Quick",
      IF(OR(C74="190 Automobile",C74="200 computer hardware",C74="210 Computer software",C74="220 Quickbooks software",C74="230 Office equipment",C74="240 Office furniture"),
         E74-(E74/(1+Dashboard!$F$4)),
         0
      ),
      IF(C74="750 Business promotion",
         E74-(E74/(1+4.793/100)),
         E74-(E74/(1+Dashboard!$F$4))
      )
   )
)</f>
        <v>0</v>
      </c>
      <c r="J74" s="40">
        <f>Bank4[[#This Row],[Money in/ (Money out)]]-Bank4[[#This Row],[GST/HST]]</f>
        <v>0</v>
      </c>
      <c r="L74" s="37">
        <f t="shared" si="3"/>
        <v>0</v>
      </c>
    </row>
    <row r="75" spans="4:12" x14ac:dyDescent="0.2">
      <c r="D75" s="416">
        <f>_xlfn.XLOOKUP(C:C,Table1[for Import to Bank Register dropdown],Table1[for Pivot],0,0,1)</f>
        <v>0</v>
      </c>
      <c r="E75" s="422"/>
      <c r="F75" s="160">
        <f t="shared" si="4"/>
        <v>44444444</v>
      </c>
      <c r="G75" s="394">
        <f t="shared" si="5"/>
        <v>0</v>
      </c>
      <c r="I75" s="395">
        <f>IF(OR(C75="150 Directors advances", C75="120 accounts receivable", C75="720.2 Automobile - Insurance", C75="720.3 Automobile - License", C75="870.4 Rent - Insurance", C75="870.6 Rent - Property Tax", C75="870.7 Rent - Homeoffice", C75="870.9 Rent - Water"),
   0,
   IF(Dashboard!$F$5="Quick",
      IF(OR(C75="190 Automobile",C75="200 computer hardware",C75="210 Computer software",C75="220 Quickbooks software",C75="230 Office equipment",C75="240 Office furniture"),
         E75-(E75/(1+Dashboard!$F$4)),
         0
      ),
      IF(C75="750 Business promotion",
         E75-(E75/(1+4.793/100)),
         E75-(E75/(1+Dashboard!$F$4))
      )
   )
)</f>
        <v>0</v>
      </c>
      <c r="J75" s="40">
        <f>Bank4[[#This Row],[Money in/ (Money out)]]-Bank4[[#This Row],[GST/HST]]</f>
        <v>0</v>
      </c>
      <c r="L75" s="37">
        <f t="shared" si="3"/>
        <v>0</v>
      </c>
    </row>
    <row r="76" spans="4:12" x14ac:dyDescent="0.2">
      <c r="D76" s="416">
        <f>_xlfn.XLOOKUP(C:C,Table1[for Import to Bank Register dropdown],Table1[for Pivot],0,0,1)</f>
        <v>0</v>
      </c>
      <c r="E76" s="422"/>
      <c r="F76" s="160">
        <f t="shared" si="4"/>
        <v>44444444</v>
      </c>
      <c r="G76" s="394">
        <f t="shared" si="5"/>
        <v>0</v>
      </c>
      <c r="I76" s="395">
        <f>IF(OR(C76="150 Directors advances", C76="120 accounts receivable", C76="720.2 Automobile - Insurance", C76="720.3 Automobile - License", C76="870.4 Rent - Insurance", C76="870.6 Rent - Property Tax", C76="870.7 Rent - Homeoffice", C76="870.9 Rent - Water"),
   0,
   IF(Dashboard!$F$5="Quick",
      IF(OR(C76="190 Automobile",C76="200 computer hardware",C76="210 Computer software",C76="220 Quickbooks software",C76="230 Office equipment",C76="240 Office furniture"),
         E76-(E76/(1+Dashboard!$F$4)),
         0
      ),
      IF(C76="750 Business promotion",
         E76-(E76/(1+4.793/100)),
         E76-(E76/(1+Dashboard!$F$4))
      )
   )
)</f>
        <v>0</v>
      </c>
      <c r="J76" s="40">
        <f>Bank4[[#This Row],[Money in/ (Money out)]]-Bank4[[#This Row],[GST/HST]]</f>
        <v>0</v>
      </c>
      <c r="L76" s="37">
        <f t="shared" si="3"/>
        <v>0</v>
      </c>
    </row>
    <row r="77" spans="4:12" x14ac:dyDescent="0.2">
      <c r="D77" s="416">
        <f>_xlfn.XLOOKUP(C:C,Table1[for Import to Bank Register dropdown],Table1[for Pivot],0,0,1)</f>
        <v>0</v>
      </c>
      <c r="E77" s="422"/>
      <c r="F77" s="160">
        <f t="shared" si="4"/>
        <v>44444444</v>
      </c>
      <c r="G77" s="394">
        <f t="shared" si="5"/>
        <v>0</v>
      </c>
      <c r="I77" s="395">
        <f>IF(OR(C77="150 Directors advances", C77="120 accounts receivable", C77="720.2 Automobile - Insurance", C77="720.3 Automobile - License", C77="870.4 Rent - Insurance", C77="870.6 Rent - Property Tax", C77="870.7 Rent - Homeoffice", C77="870.9 Rent - Water"),
   0,
   IF(Dashboard!$F$5="Quick",
      IF(OR(C77="190 Automobile",C77="200 computer hardware",C77="210 Computer software",C77="220 Quickbooks software",C77="230 Office equipment",C77="240 Office furniture"),
         E77-(E77/(1+Dashboard!$F$4)),
         0
      ),
      IF(C77="750 Business promotion",
         E77-(E77/(1+4.793/100)),
         E77-(E77/(1+Dashboard!$F$4))
      )
   )
)</f>
        <v>0</v>
      </c>
      <c r="J77" s="40">
        <f>Bank4[[#This Row],[Money in/ (Money out)]]-Bank4[[#This Row],[GST/HST]]</f>
        <v>0</v>
      </c>
      <c r="L77" s="37">
        <f t="shared" si="3"/>
        <v>0</v>
      </c>
    </row>
    <row r="78" spans="4:12" x14ac:dyDescent="0.2">
      <c r="D78" s="416">
        <f>_xlfn.XLOOKUP(C:C,Table1[for Import to Bank Register dropdown],Table1[for Pivot],0,0,1)</f>
        <v>0</v>
      </c>
      <c r="E78" s="422"/>
      <c r="F78" s="160">
        <f t="shared" si="4"/>
        <v>44444444</v>
      </c>
      <c r="G78" s="394">
        <f t="shared" si="5"/>
        <v>0</v>
      </c>
      <c r="I78" s="395">
        <f>IF(OR(C78="150 Directors advances", C78="120 accounts receivable", C78="720.2 Automobile - Insurance", C78="720.3 Automobile - License", C78="870.4 Rent - Insurance", C78="870.6 Rent - Property Tax", C78="870.7 Rent - Homeoffice", C78="870.9 Rent - Water"),
   0,
   IF(Dashboard!$F$5="Quick",
      IF(OR(C78="190 Automobile",C78="200 computer hardware",C78="210 Computer software",C78="220 Quickbooks software",C78="230 Office equipment",C78="240 Office furniture"),
         E78-(E78/(1+Dashboard!$F$4)),
         0
      ),
      IF(C78="750 Business promotion",
         E78-(E78/(1+4.793/100)),
         E78-(E78/(1+Dashboard!$F$4))
      )
   )
)</f>
        <v>0</v>
      </c>
      <c r="J78" s="40">
        <f>Bank4[[#This Row],[Money in/ (Money out)]]-Bank4[[#This Row],[GST/HST]]</f>
        <v>0</v>
      </c>
      <c r="L78" s="37">
        <f t="shared" si="3"/>
        <v>0</v>
      </c>
    </row>
    <row r="79" spans="4:12" x14ac:dyDescent="0.2">
      <c r="D79" s="416">
        <f>_xlfn.XLOOKUP(C:C,Table1[for Import to Bank Register dropdown],Table1[for Pivot],0,0,1)</f>
        <v>0</v>
      </c>
      <c r="E79" s="422"/>
      <c r="F79" s="160">
        <f t="shared" si="4"/>
        <v>44444444</v>
      </c>
      <c r="G79" s="394">
        <f t="shared" si="5"/>
        <v>0</v>
      </c>
      <c r="I79" s="395">
        <f>IF(OR(C79="150 Directors advances", C79="120 accounts receivable", C79="720.2 Automobile - Insurance", C79="720.3 Automobile - License", C79="870.4 Rent - Insurance", C79="870.6 Rent - Property Tax", C79="870.7 Rent - Homeoffice", C79="870.9 Rent - Water"),
   0,
   IF(Dashboard!$F$5="Quick",
      IF(OR(C79="190 Automobile",C79="200 computer hardware",C79="210 Computer software",C79="220 Quickbooks software",C79="230 Office equipment",C79="240 Office furniture"),
         E79-(E79/(1+Dashboard!$F$4)),
         0
      ),
      IF(C79="750 Business promotion",
         E79-(E79/(1+4.793/100)),
         E79-(E79/(1+Dashboard!$F$4))
      )
   )
)</f>
        <v>0</v>
      </c>
      <c r="J79" s="40">
        <f>Bank4[[#This Row],[Money in/ (Money out)]]-Bank4[[#This Row],[GST/HST]]</f>
        <v>0</v>
      </c>
      <c r="L79" s="37">
        <f t="shared" si="3"/>
        <v>0</v>
      </c>
    </row>
    <row r="80" spans="4:12" x14ac:dyDescent="0.2">
      <c r="D80" s="416">
        <f>_xlfn.XLOOKUP(C:C,Table1[for Import to Bank Register dropdown],Table1[for Pivot],0,0,1)</f>
        <v>0</v>
      </c>
      <c r="E80" s="422"/>
      <c r="F80" s="160">
        <f t="shared" si="4"/>
        <v>44444444</v>
      </c>
      <c r="G80" s="394">
        <f t="shared" si="5"/>
        <v>0</v>
      </c>
      <c r="I80" s="395">
        <f>IF(OR(C80="150 Directors advances", C80="120 accounts receivable", C80="720.2 Automobile - Insurance", C80="720.3 Automobile - License", C80="870.4 Rent - Insurance", C80="870.6 Rent - Property Tax", C80="870.7 Rent - Homeoffice", C80="870.9 Rent - Water"),
   0,
   IF(Dashboard!$F$5="Quick",
      IF(OR(C80="190 Automobile",C80="200 computer hardware",C80="210 Computer software",C80="220 Quickbooks software",C80="230 Office equipment",C80="240 Office furniture"),
         E80-(E80/(1+Dashboard!$F$4)),
         0
      ),
      IF(C80="750 Business promotion",
         E80-(E80/(1+4.793/100)),
         E80-(E80/(1+Dashboard!$F$4))
      )
   )
)</f>
        <v>0</v>
      </c>
      <c r="J80" s="40">
        <f>Bank4[[#This Row],[Money in/ (Money out)]]-Bank4[[#This Row],[GST/HST]]</f>
        <v>0</v>
      </c>
      <c r="L80" s="37">
        <f t="shared" si="3"/>
        <v>0</v>
      </c>
    </row>
    <row r="81" spans="4:12" x14ac:dyDescent="0.2">
      <c r="D81" s="416">
        <f>_xlfn.XLOOKUP(C:C,Table1[for Import to Bank Register dropdown],Table1[for Pivot],0,0,1)</f>
        <v>0</v>
      </c>
      <c r="E81" s="422"/>
      <c r="F81" s="160">
        <f t="shared" si="4"/>
        <v>44444444</v>
      </c>
      <c r="G81" s="394">
        <f t="shared" si="5"/>
        <v>0</v>
      </c>
      <c r="I81" s="395">
        <f>IF(OR(C81="150 Directors advances", C81="120 accounts receivable", C81="720.2 Automobile - Insurance", C81="720.3 Automobile - License", C81="870.4 Rent - Insurance", C81="870.6 Rent - Property Tax", C81="870.7 Rent - Homeoffice", C81="870.9 Rent - Water"),
   0,
   IF(Dashboard!$F$5="Quick",
      IF(OR(C81="190 Automobile",C81="200 computer hardware",C81="210 Computer software",C81="220 Quickbooks software",C81="230 Office equipment",C81="240 Office furniture"),
         E81-(E81/(1+Dashboard!$F$4)),
         0
      ),
      IF(C81="750 Business promotion",
         E81-(E81/(1+4.793/100)),
         E81-(E81/(1+Dashboard!$F$4))
      )
   )
)</f>
        <v>0</v>
      </c>
      <c r="J81" s="40">
        <f>Bank4[[#This Row],[Money in/ (Money out)]]-Bank4[[#This Row],[GST/HST]]</f>
        <v>0</v>
      </c>
      <c r="L81" s="37">
        <f t="shared" si="3"/>
        <v>0</v>
      </c>
    </row>
    <row r="82" spans="4:12" x14ac:dyDescent="0.2">
      <c r="D82" s="416">
        <f>_xlfn.XLOOKUP(C:C,Table1[for Import to Bank Register dropdown],Table1[for Pivot],0,0,1)</f>
        <v>0</v>
      </c>
      <c r="E82" s="422"/>
      <c r="F82" s="160">
        <f t="shared" si="4"/>
        <v>44444444</v>
      </c>
      <c r="G82" s="394">
        <f t="shared" si="5"/>
        <v>0</v>
      </c>
      <c r="I82" s="395">
        <f>IF(OR(C82="150 Directors advances", C82="120 accounts receivable", C82="720.2 Automobile - Insurance", C82="720.3 Automobile - License", C82="870.4 Rent - Insurance", C82="870.6 Rent - Property Tax", C82="870.7 Rent - Homeoffice", C82="870.9 Rent - Water"),
   0,
   IF(Dashboard!$F$5="Quick",
      IF(OR(C82="190 Automobile",C82="200 computer hardware",C82="210 Computer software",C82="220 Quickbooks software",C82="230 Office equipment",C82="240 Office furniture"),
         E82-(E82/(1+Dashboard!$F$4)),
         0
      ),
      IF(C82="750 Business promotion",
         E82-(E82/(1+4.793/100)),
         E82-(E82/(1+Dashboard!$F$4))
      )
   )
)</f>
        <v>0</v>
      </c>
      <c r="J82" s="40">
        <f>Bank4[[#This Row],[Money in/ (Money out)]]-Bank4[[#This Row],[GST/HST]]</f>
        <v>0</v>
      </c>
      <c r="L82" s="37">
        <f t="shared" si="3"/>
        <v>0</v>
      </c>
    </row>
    <row r="83" spans="4:12" x14ac:dyDescent="0.2">
      <c r="D83" s="416">
        <f>_xlfn.XLOOKUP(C:C,Table1[for Import to Bank Register dropdown],Table1[for Pivot],0,0,1)</f>
        <v>0</v>
      </c>
      <c r="E83" s="422"/>
      <c r="F83" s="160">
        <f t="shared" si="4"/>
        <v>44444444</v>
      </c>
      <c r="G83" s="394">
        <f t="shared" si="5"/>
        <v>0</v>
      </c>
      <c r="I83" s="395">
        <f>IF(OR(C83="150 Directors advances", C83="120 accounts receivable", C83="720.2 Automobile - Insurance", C83="720.3 Automobile - License", C83="870.4 Rent - Insurance", C83="870.6 Rent - Property Tax", C83="870.7 Rent - Homeoffice", C83="870.9 Rent - Water"),
   0,
   IF(Dashboard!$F$5="Quick",
      IF(OR(C83="190 Automobile",C83="200 computer hardware",C83="210 Computer software",C83="220 Quickbooks software",C83="230 Office equipment",C83="240 Office furniture"),
         E83-(E83/(1+Dashboard!$F$4)),
         0
      ),
      IF(C83="750 Business promotion",
         E83-(E83/(1+4.793/100)),
         E83-(E83/(1+Dashboard!$F$4))
      )
   )
)</f>
        <v>0</v>
      </c>
      <c r="J83" s="40">
        <f>Bank4[[#This Row],[Money in/ (Money out)]]-Bank4[[#This Row],[GST/HST]]</f>
        <v>0</v>
      </c>
      <c r="L83" s="37">
        <f t="shared" si="3"/>
        <v>0</v>
      </c>
    </row>
    <row r="84" spans="4:12" x14ac:dyDescent="0.2">
      <c r="D84" s="416">
        <f>_xlfn.XLOOKUP(C:C,Table1[for Import to Bank Register dropdown],Table1[for Pivot],0,0,1)</f>
        <v>0</v>
      </c>
      <c r="E84" s="422"/>
      <c r="F84" s="160">
        <f t="shared" si="4"/>
        <v>44444444</v>
      </c>
      <c r="G84" s="394">
        <f t="shared" si="5"/>
        <v>0</v>
      </c>
      <c r="I84" s="395">
        <f>IF(OR(C84="150 Directors advances", C84="120 accounts receivable", C84="720.2 Automobile - Insurance", C84="720.3 Automobile - License", C84="870.4 Rent - Insurance", C84="870.6 Rent - Property Tax", C84="870.7 Rent - Homeoffice", C84="870.9 Rent - Water"),
   0,
   IF(Dashboard!$F$5="Quick",
      IF(OR(C84="190 Automobile",C84="200 computer hardware",C84="210 Computer software",C84="220 Quickbooks software",C84="230 Office equipment",C84="240 Office furniture"),
         E84-(E84/(1+Dashboard!$F$4)),
         0
      ),
      IF(C84="750 Business promotion",
         E84-(E84/(1+4.793/100)),
         E84-(E84/(1+Dashboard!$F$4))
      )
   )
)</f>
        <v>0</v>
      </c>
      <c r="J84" s="40">
        <f>Bank4[[#This Row],[Money in/ (Money out)]]-Bank4[[#This Row],[GST/HST]]</f>
        <v>0</v>
      </c>
      <c r="L84" s="37">
        <f t="shared" si="3"/>
        <v>0</v>
      </c>
    </row>
    <row r="85" spans="4:12" x14ac:dyDescent="0.2">
      <c r="D85" s="416">
        <f>_xlfn.XLOOKUP(C:C,Table1[for Import to Bank Register dropdown],Table1[for Pivot],0,0,1)</f>
        <v>0</v>
      </c>
      <c r="E85" s="422"/>
      <c r="F85" s="160">
        <f t="shared" si="4"/>
        <v>44444444</v>
      </c>
      <c r="G85" s="394">
        <f t="shared" si="5"/>
        <v>0</v>
      </c>
      <c r="I85" s="395">
        <f>IF(OR(C85="150 Directors advances", C85="120 accounts receivable", C85="720.2 Automobile - Insurance", C85="720.3 Automobile - License", C85="870.4 Rent - Insurance", C85="870.6 Rent - Property Tax", C85="870.7 Rent - Homeoffice", C85="870.9 Rent - Water"),
   0,
   IF(Dashboard!$F$5="Quick",
      IF(OR(C85="190 Automobile",C85="200 computer hardware",C85="210 Computer software",C85="220 Quickbooks software",C85="230 Office equipment",C85="240 Office furniture"),
         E85-(E85/(1+Dashboard!$F$4)),
         0
      ),
      IF(C85="750 Business promotion",
         E85-(E85/(1+4.793/100)),
         E85-(E85/(1+Dashboard!$F$4))
      )
   )
)</f>
        <v>0</v>
      </c>
      <c r="J85" s="40">
        <f>Bank4[[#This Row],[Money in/ (Money out)]]-Bank4[[#This Row],[GST/HST]]</f>
        <v>0</v>
      </c>
      <c r="L85" s="37">
        <f t="shared" si="3"/>
        <v>0</v>
      </c>
    </row>
    <row r="86" spans="4:12" x14ac:dyDescent="0.2">
      <c r="D86" s="416">
        <f>_xlfn.XLOOKUP(C:C,Table1[for Import to Bank Register dropdown],Table1[for Pivot],0,0,1)</f>
        <v>0</v>
      </c>
      <c r="E86" s="422"/>
      <c r="F86" s="160">
        <f t="shared" si="4"/>
        <v>44444444</v>
      </c>
      <c r="G86" s="394">
        <f t="shared" si="5"/>
        <v>0</v>
      </c>
      <c r="I86" s="395">
        <f>IF(OR(C86="150 Directors advances", C86="120 accounts receivable", C86="720.2 Automobile - Insurance", C86="720.3 Automobile - License", C86="870.4 Rent - Insurance", C86="870.6 Rent - Property Tax", C86="870.7 Rent - Homeoffice", C86="870.9 Rent - Water"),
   0,
   IF(Dashboard!$F$5="Quick",
      IF(OR(C86="190 Automobile",C86="200 computer hardware",C86="210 Computer software",C86="220 Quickbooks software",C86="230 Office equipment",C86="240 Office furniture"),
         E86-(E86/(1+Dashboard!$F$4)),
         0
      ),
      IF(C86="750 Business promotion",
         E86-(E86/(1+4.793/100)),
         E86-(E86/(1+Dashboard!$F$4))
      )
   )
)</f>
        <v>0</v>
      </c>
      <c r="J86" s="40">
        <f>Bank4[[#This Row],[Money in/ (Money out)]]-Bank4[[#This Row],[GST/HST]]</f>
        <v>0</v>
      </c>
      <c r="L86" s="37">
        <f t="shared" si="3"/>
        <v>0</v>
      </c>
    </row>
    <row r="87" spans="4:12" x14ac:dyDescent="0.2">
      <c r="D87" s="416">
        <f>_xlfn.XLOOKUP(C:C,Table1[for Import to Bank Register dropdown],Table1[for Pivot],0,0,1)</f>
        <v>0</v>
      </c>
      <c r="E87" s="422"/>
      <c r="F87" s="160">
        <f t="shared" si="4"/>
        <v>44444444</v>
      </c>
      <c r="G87" s="394">
        <f t="shared" si="5"/>
        <v>0</v>
      </c>
      <c r="I87" s="395">
        <f>IF(OR(C87="150 Directors advances", C87="120 accounts receivable", C87="720.2 Automobile - Insurance", C87="720.3 Automobile - License", C87="870.4 Rent - Insurance", C87="870.6 Rent - Property Tax", C87="870.7 Rent - Homeoffice", C87="870.9 Rent - Water"),
   0,
   IF(Dashboard!$F$5="Quick",
      IF(OR(C87="190 Automobile",C87="200 computer hardware",C87="210 Computer software",C87="220 Quickbooks software",C87="230 Office equipment",C87="240 Office furniture"),
         E87-(E87/(1+Dashboard!$F$4)),
         0
      ),
      IF(C87="750 Business promotion",
         E87-(E87/(1+4.793/100)),
         E87-(E87/(1+Dashboard!$F$4))
      )
   )
)</f>
        <v>0</v>
      </c>
      <c r="J87" s="40">
        <f>Bank4[[#This Row],[Money in/ (Money out)]]-Bank4[[#This Row],[GST/HST]]</f>
        <v>0</v>
      </c>
      <c r="L87" s="37">
        <f t="shared" si="3"/>
        <v>0</v>
      </c>
    </row>
    <row r="88" spans="4:12" x14ac:dyDescent="0.2">
      <c r="D88" s="416">
        <f>_xlfn.XLOOKUP(C:C,Table1[for Import to Bank Register dropdown],Table1[for Pivot],0,0,1)</f>
        <v>0</v>
      </c>
      <c r="E88" s="422"/>
      <c r="F88" s="160">
        <f t="shared" si="4"/>
        <v>44444444</v>
      </c>
      <c r="G88" s="394">
        <f t="shared" si="5"/>
        <v>0</v>
      </c>
      <c r="I88" s="395">
        <f>IF(OR(C88="150 Directors advances", C88="120 accounts receivable", C88="720.2 Automobile - Insurance", C88="720.3 Automobile - License", C88="870.4 Rent - Insurance", C88="870.6 Rent - Property Tax", C88="870.7 Rent - Homeoffice", C88="870.9 Rent - Water"),
   0,
   IF(Dashboard!$F$5="Quick",
      IF(OR(C88="190 Automobile",C88="200 computer hardware",C88="210 Computer software",C88="220 Quickbooks software",C88="230 Office equipment",C88="240 Office furniture"),
         E88-(E88/(1+Dashboard!$F$4)),
         0
      ),
      IF(C88="750 Business promotion",
         E88-(E88/(1+4.793/100)),
         E88-(E88/(1+Dashboard!$F$4))
      )
   )
)</f>
        <v>0</v>
      </c>
      <c r="J88" s="40">
        <f>Bank4[[#This Row],[Money in/ (Money out)]]-Bank4[[#This Row],[GST/HST]]</f>
        <v>0</v>
      </c>
      <c r="L88" s="37">
        <f t="shared" si="3"/>
        <v>0</v>
      </c>
    </row>
    <row r="89" spans="4:12" x14ac:dyDescent="0.2">
      <c r="D89" s="416">
        <f>_xlfn.XLOOKUP(C:C,Table1[for Import to Bank Register dropdown],Table1[for Pivot],0,0,1)</f>
        <v>0</v>
      </c>
      <c r="E89" s="422"/>
      <c r="F89" s="160">
        <f t="shared" si="4"/>
        <v>44444444</v>
      </c>
      <c r="G89" s="394">
        <f t="shared" si="5"/>
        <v>0</v>
      </c>
      <c r="I89" s="395">
        <f>IF(OR(C89="150 Directors advances", C89="120 accounts receivable", C89="720.2 Automobile - Insurance", C89="720.3 Automobile - License", C89="870.4 Rent - Insurance", C89="870.6 Rent - Property Tax", C89="870.7 Rent - Homeoffice", C89="870.9 Rent - Water"),
   0,
   IF(Dashboard!$F$5="Quick",
      IF(OR(C89="190 Automobile",C89="200 computer hardware",C89="210 Computer software",C89="220 Quickbooks software",C89="230 Office equipment",C89="240 Office furniture"),
         E89-(E89/(1+Dashboard!$F$4)),
         0
      ),
      IF(C89="750 Business promotion",
         E89-(E89/(1+4.793/100)),
         E89-(E89/(1+Dashboard!$F$4))
      )
   )
)</f>
        <v>0</v>
      </c>
      <c r="J89" s="40">
        <f>Bank4[[#This Row],[Money in/ (Money out)]]-Bank4[[#This Row],[GST/HST]]</f>
        <v>0</v>
      </c>
      <c r="L89" s="37">
        <f t="shared" si="3"/>
        <v>0</v>
      </c>
    </row>
    <row r="90" spans="4:12" x14ac:dyDescent="0.2">
      <c r="D90" s="416">
        <f>_xlfn.XLOOKUP(C:C,Table1[for Import to Bank Register dropdown],Table1[for Pivot],0,0,1)</f>
        <v>0</v>
      </c>
      <c r="E90" s="422"/>
      <c r="F90" s="160">
        <f t="shared" si="4"/>
        <v>44444444</v>
      </c>
      <c r="G90" s="394">
        <f t="shared" si="5"/>
        <v>0</v>
      </c>
      <c r="I90" s="395">
        <f>IF(OR(C90="150 Directors advances", C90="120 accounts receivable", C90="720.2 Automobile - Insurance", C90="720.3 Automobile - License", C90="870.4 Rent - Insurance", C90="870.6 Rent - Property Tax", C90="870.7 Rent - Homeoffice", C90="870.9 Rent - Water"),
   0,
   IF(Dashboard!$F$5="Quick",
      IF(OR(C90="190 Automobile",C90="200 computer hardware",C90="210 Computer software",C90="220 Quickbooks software",C90="230 Office equipment",C90="240 Office furniture"),
         E90-(E90/(1+Dashboard!$F$4)),
         0
      ),
      IF(C90="750 Business promotion",
         E90-(E90/(1+4.793/100)),
         E90-(E90/(1+Dashboard!$F$4))
      )
   )
)</f>
        <v>0</v>
      </c>
      <c r="J90" s="40">
        <f>Bank4[[#This Row],[Money in/ (Money out)]]-Bank4[[#This Row],[GST/HST]]</f>
        <v>0</v>
      </c>
      <c r="L90" s="37">
        <f t="shared" si="3"/>
        <v>0</v>
      </c>
    </row>
    <row r="91" spans="4:12" x14ac:dyDescent="0.2">
      <c r="D91" s="416">
        <f>_xlfn.XLOOKUP(C:C,Table1[for Import to Bank Register dropdown],Table1[for Pivot],0,0,1)</f>
        <v>0</v>
      </c>
      <c r="E91" s="422"/>
      <c r="F91" s="160">
        <f t="shared" si="4"/>
        <v>44444444</v>
      </c>
      <c r="G91" s="394">
        <f t="shared" si="5"/>
        <v>0</v>
      </c>
      <c r="I91" s="395">
        <f>IF(OR(C91="150 Directors advances", C91="120 accounts receivable", C91="720.2 Automobile - Insurance", C91="720.3 Automobile - License", C91="870.4 Rent - Insurance", C91="870.6 Rent - Property Tax", C91="870.7 Rent - Homeoffice", C91="870.9 Rent - Water"),
   0,
   IF(Dashboard!$F$5="Quick",
      IF(OR(C91="190 Automobile",C91="200 computer hardware",C91="210 Computer software",C91="220 Quickbooks software",C91="230 Office equipment",C91="240 Office furniture"),
         E91-(E91/(1+Dashboard!$F$4)),
         0
      ),
      IF(C91="750 Business promotion",
         E91-(E91/(1+4.793/100)),
         E91-(E91/(1+Dashboard!$F$4))
      )
   )
)</f>
        <v>0</v>
      </c>
      <c r="J91" s="40">
        <f>Bank4[[#This Row],[Money in/ (Money out)]]-Bank4[[#This Row],[GST/HST]]</f>
        <v>0</v>
      </c>
      <c r="L91" s="37">
        <f t="shared" si="3"/>
        <v>0</v>
      </c>
    </row>
    <row r="92" spans="4:12" x14ac:dyDescent="0.2">
      <c r="D92" s="416">
        <f>_xlfn.XLOOKUP(C:C,Table1[for Import to Bank Register dropdown],Table1[for Pivot],0,0,1)</f>
        <v>0</v>
      </c>
      <c r="E92" s="422"/>
      <c r="F92" s="160">
        <f t="shared" si="4"/>
        <v>44444444</v>
      </c>
      <c r="G92" s="394">
        <f t="shared" si="5"/>
        <v>0</v>
      </c>
      <c r="I92" s="395">
        <f>IF(OR(C92="150 Directors advances", C92="120 accounts receivable", C92="720.2 Automobile - Insurance", C92="720.3 Automobile - License", C92="870.4 Rent - Insurance", C92="870.6 Rent - Property Tax", C92="870.7 Rent - Homeoffice", C92="870.9 Rent - Water"),
   0,
   IF(Dashboard!$F$5="Quick",
      IF(OR(C92="190 Automobile",C92="200 computer hardware",C92="210 Computer software",C92="220 Quickbooks software",C92="230 Office equipment",C92="240 Office furniture"),
         E92-(E92/(1+Dashboard!$F$4)),
         0
      ),
      IF(C92="750 Business promotion",
         E92-(E92/(1+4.793/100)),
         E92-(E92/(1+Dashboard!$F$4))
      )
   )
)</f>
        <v>0</v>
      </c>
      <c r="J92" s="40">
        <f>Bank4[[#This Row],[Money in/ (Money out)]]-Bank4[[#This Row],[GST/HST]]</f>
        <v>0</v>
      </c>
      <c r="L92" s="37">
        <f t="shared" si="3"/>
        <v>0</v>
      </c>
    </row>
    <row r="93" spans="4:12" x14ac:dyDescent="0.2">
      <c r="D93" s="416">
        <f>_xlfn.XLOOKUP(C:C,Table1[for Import to Bank Register dropdown],Table1[for Pivot],0,0,1)</f>
        <v>0</v>
      </c>
      <c r="E93" s="422"/>
      <c r="F93" s="160">
        <f t="shared" si="4"/>
        <v>44444444</v>
      </c>
      <c r="G93" s="394">
        <f t="shared" si="5"/>
        <v>0</v>
      </c>
      <c r="I93" s="395">
        <f>IF(OR(C93="150 Directors advances", C93="120 accounts receivable", C93="720.2 Automobile - Insurance", C93="720.3 Automobile - License", C93="870.4 Rent - Insurance", C93="870.6 Rent - Property Tax", C93="870.7 Rent - Homeoffice", C93="870.9 Rent - Water"),
   0,
   IF(Dashboard!$F$5="Quick",
      IF(OR(C93="190 Automobile",C93="200 computer hardware",C93="210 Computer software",C93="220 Quickbooks software",C93="230 Office equipment",C93="240 Office furniture"),
         E93-(E93/(1+Dashboard!$F$4)),
         0
      ),
      IF(C93="750 Business promotion",
         E93-(E93/(1+4.793/100)),
         E93-(E93/(1+Dashboard!$F$4))
      )
   )
)</f>
        <v>0</v>
      </c>
      <c r="J93" s="40">
        <f>Bank4[[#This Row],[Money in/ (Money out)]]-Bank4[[#This Row],[GST/HST]]</f>
        <v>0</v>
      </c>
      <c r="L93" s="37">
        <f t="shared" si="3"/>
        <v>0</v>
      </c>
    </row>
    <row r="94" spans="4:12" x14ac:dyDescent="0.2">
      <c r="D94" s="416">
        <f>_xlfn.XLOOKUP(C:C,Table1[for Import to Bank Register dropdown],Table1[for Pivot],0,0,1)</f>
        <v>0</v>
      </c>
      <c r="E94" s="422"/>
      <c r="F94" s="160">
        <f t="shared" si="4"/>
        <v>44444444</v>
      </c>
      <c r="G94" s="394">
        <f t="shared" si="5"/>
        <v>0</v>
      </c>
      <c r="I94" s="395">
        <f>IF(OR(C94="150 Directors advances", C94="120 accounts receivable", C94="720.2 Automobile - Insurance", C94="720.3 Automobile - License", C94="870.4 Rent - Insurance", C94="870.6 Rent - Property Tax", C94="870.7 Rent - Homeoffice", C94="870.9 Rent - Water"),
   0,
   IF(Dashboard!$F$5="Quick",
      IF(OR(C94="190 Automobile",C94="200 computer hardware",C94="210 Computer software",C94="220 Quickbooks software",C94="230 Office equipment",C94="240 Office furniture"),
         E94-(E94/(1+Dashboard!$F$4)),
         0
      ),
      IF(C94="750 Business promotion",
         E94-(E94/(1+4.793/100)),
         E94-(E94/(1+Dashboard!$F$4))
      )
   )
)</f>
        <v>0</v>
      </c>
      <c r="J94" s="40">
        <f>Bank4[[#This Row],[Money in/ (Money out)]]-Bank4[[#This Row],[GST/HST]]</f>
        <v>0</v>
      </c>
      <c r="L94" s="37">
        <f t="shared" si="3"/>
        <v>0</v>
      </c>
    </row>
    <row r="95" spans="4:12" x14ac:dyDescent="0.2">
      <c r="D95" s="416">
        <f>_xlfn.XLOOKUP(C:C,Table1[for Import to Bank Register dropdown],Table1[for Pivot],0,0,1)</f>
        <v>0</v>
      </c>
      <c r="E95" s="422"/>
      <c r="F95" s="160">
        <f t="shared" si="4"/>
        <v>44444444</v>
      </c>
      <c r="G95" s="394">
        <f t="shared" si="5"/>
        <v>0</v>
      </c>
      <c r="I95" s="395">
        <f>IF(OR(C95="150 Directors advances", C95="120 accounts receivable", C95="720.2 Automobile - Insurance", C95="720.3 Automobile - License", C95="870.4 Rent - Insurance", C95="870.6 Rent - Property Tax", C95="870.7 Rent - Homeoffice", C95="870.9 Rent - Water"),
   0,
   IF(Dashboard!$F$5="Quick",
      IF(OR(C95="190 Automobile",C95="200 computer hardware",C95="210 Computer software",C95="220 Quickbooks software",C95="230 Office equipment",C95="240 Office furniture"),
         E95-(E95/(1+Dashboard!$F$4)),
         0
      ),
      IF(C95="750 Business promotion",
         E95-(E95/(1+4.793/100)),
         E95-(E95/(1+Dashboard!$F$4))
      )
   )
)</f>
        <v>0</v>
      </c>
      <c r="J95" s="40">
        <f>Bank4[[#This Row],[Money in/ (Money out)]]-Bank4[[#This Row],[GST/HST]]</f>
        <v>0</v>
      </c>
      <c r="L95" s="37">
        <f t="shared" si="3"/>
        <v>0</v>
      </c>
    </row>
    <row r="96" spans="4:12" x14ac:dyDescent="0.2">
      <c r="D96" s="416">
        <f>_xlfn.XLOOKUP(C:C,Table1[for Import to Bank Register dropdown],Table1[for Pivot],0,0,1)</f>
        <v>0</v>
      </c>
      <c r="E96" s="422"/>
      <c r="F96" s="160">
        <f t="shared" si="4"/>
        <v>44444444</v>
      </c>
      <c r="G96" s="394">
        <f t="shared" si="5"/>
        <v>0</v>
      </c>
      <c r="I96" s="395">
        <f>IF(OR(C96="150 Directors advances", C96="120 accounts receivable", C96="720.2 Automobile - Insurance", C96="720.3 Automobile - License", C96="870.4 Rent - Insurance", C96="870.6 Rent - Property Tax", C96="870.7 Rent - Homeoffice", C96="870.9 Rent - Water"),
   0,
   IF(Dashboard!$F$5="Quick",
      IF(OR(C96="190 Automobile",C96="200 computer hardware",C96="210 Computer software",C96="220 Quickbooks software",C96="230 Office equipment",C96="240 Office furniture"),
         E96-(E96/(1+Dashboard!$F$4)),
         0
      ),
      IF(C96="750 Business promotion",
         E96-(E96/(1+4.793/100)),
         E96-(E96/(1+Dashboard!$F$4))
      )
   )
)</f>
        <v>0</v>
      </c>
      <c r="J96" s="40">
        <f>Bank4[[#This Row],[Money in/ (Money out)]]-Bank4[[#This Row],[GST/HST]]</f>
        <v>0</v>
      </c>
      <c r="L96" s="37">
        <f t="shared" si="3"/>
        <v>0</v>
      </c>
    </row>
    <row r="97" spans="4:12" x14ac:dyDescent="0.2">
      <c r="D97" s="416">
        <f>_xlfn.XLOOKUP(C:C,Table1[for Import to Bank Register dropdown],Table1[for Pivot],0,0,1)</f>
        <v>0</v>
      </c>
      <c r="E97" s="422"/>
      <c r="F97" s="160">
        <f t="shared" si="4"/>
        <v>44444444</v>
      </c>
      <c r="G97" s="394">
        <f t="shared" si="5"/>
        <v>0</v>
      </c>
      <c r="I97" s="395">
        <f>IF(OR(C97="150 Directors advances", C97="120 accounts receivable", C97="720.2 Automobile - Insurance", C97="720.3 Automobile - License", C97="870.4 Rent - Insurance", C97="870.6 Rent - Property Tax", C97="870.7 Rent - Homeoffice", C97="870.9 Rent - Water"),
   0,
   IF(Dashboard!$F$5="Quick",
      IF(OR(C97="190 Automobile",C97="200 computer hardware",C97="210 Computer software",C97="220 Quickbooks software",C97="230 Office equipment",C97="240 Office furniture"),
         E97-(E97/(1+Dashboard!$F$4)),
         0
      ),
      IF(C97="750 Business promotion",
         E97-(E97/(1+4.793/100)),
         E97-(E97/(1+Dashboard!$F$4))
      )
   )
)</f>
        <v>0</v>
      </c>
      <c r="J97" s="40">
        <f>Bank4[[#This Row],[Money in/ (Money out)]]-Bank4[[#This Row],[GST/HST]]</f>
        <v>0</v>
      </c>
      <c r="L97" s="37">
        <f t="shared" si="3"/>
        <v>0</v>
      </c>
    </row>
    <row r="98" spans="4:12" x14ac:dyDescent="0.2">
      <c r="D98" s="416">
        <f>_xlfn.XLOOKUP(C:C,Table1[for Import to Bank Register dropdown],Table1[for Pivot],0,0,1)</f>
        <v>0</v>
      </c>
      <c r="E98" s="422"/>
      <c r="F98" s="160">
        <f t="shared" si="4"/>
        <v>44444444</v>
      </c>
      <c r="G98" s="394">
        <f t="shared" si="5"/>
        <v>0</v>
      </c>
      <c r="I98" s="395">
        <f>IF(OR(C98="150 Directors advances", C98="120 accounts receivable", C98="720.2 Automobile - Insurance", C98="720.3 Automobile - License", C98="870.4 Rent - Insurance", C98="870.6 Rent - Property Tax", C98="870.7 Rent - Homeoffice", C98="870.9 Rent - Water"),
   0,
   IF(Dashboard!$F$5="Quick",
      IF(OR(C98="190 Automobile",C98="200 computer hardware",C98="210 Computer software",C98="220 Quickbooks software",C98="230 Office equipment",C98="240 Office furniture"),
         E98-(E98/(1+Dashboard!$F$4)),
         0
      ),
      IF(C98="750 Business promotion",
         E98-(E98/(1+4.793/100)),
         E98-(E98/(1+Dashboard!$F$4))
      )
   )
)</f>
        <v>0</v>
      </c>
      <c r="J98" s="40">
        <f>Bank4[[#This Row],[Money in/ (Money out)]]-Bank4[[#This Row],[GST/HST]]</f>
        <v>0</v>
      </c>
      <c r="L98" s="37">
        <f t="shared" si="3"/>
        <v>0</v>
      </c>
    </row>
    <row r="99" spans="4:12" x14ac:dyDescent="0.2">
      <c r="D99" s="416">
        <f>_xlfn.XLOOKUP(C:C,Table1[for Import to Bank Register dropdown],Table1[for Pivot],0,0,1)</f>
        <v>0</v>
      </c>
      <c r="E99" s="422"/>
      <c r="F99" s="160">
        <f t="shared" si="4"/>
        <v>44444444</v>
      </c>
      <c r="G99" s="394">
        <f t="shared" si="5"/>
        <v>0</v>
      </c>
      <c r="I99" s="395">
        <f>IF(OR(C99="150 Directors advances", C99="120 accounts receivable", C99="720.2 Automobile - Insurance", C99="720.3 Automobile - License", C99="870.4 Rent - Insurance", C99="870.6 Rent - Property Tax", C99="870.7 Rent - Homeoffice", C99="870.9 Rent - Water"),
   0,
   IF(Dashboard!$F$5="Quick",
      IF(OR(C99="190 Automobile",C99="200 computer hardware",C99="210 Computer software",C99="220 Quickbooks software",C99="230 Office equipment",C99="240 Office furniture"),
         E99-(E99/(1+Dashboard!$F$4)),
         0
      ),
      IF(C99="750 Business promotion",
         E99-(E99/(1+4.793/100)),
         E99-(E99/(1+Dashboard!$F$4))
      )
   )
)</f>
        <v>0</v>
      </c>
      <c r="J99" s="40">
        <f>Bank4[[#This Row],[Money in/ (Money out)]]-Bank4[[#This Row],[GST/HST]]</f>
        <v>0</v>
      </c>
      <c r="L99" s="37">
        <f t="shared" si="3"/>
        <v>0</v>
      </c>
    </row>
    <row r="100" spans="4:12" x14ac:dyDescent="0.2">
      <c r="D100" s="416">
        <f>_xlfn.XLOOKUP(C:C,Table1[for Import to Bank Register dropdown],Table1[for Pivot],0,0,1)</f>
        <v>0</v>
      </c>
      <c r="E100" s="422"/>
      <c r="F100" s="160">
        <f t="shared" si="4"/>
        <v>44444444</v>
      </c>
      <c r="G100" s="394">
        <f t="shared" si="5"/>
        <v>0</v>
      </c>
      <c r="I100" s="395">
        <f>IF(OR(C100="150 Directors advances", C100="120 accounts receivable", C100="720.2 Automobile - Insurance", C100="720.3 Automobile - License", C100="870.4 Rent - Insurance", C100="870.6 Rent - Property Tax", C100="870.7 Rent - Homeoffice", C100="870.9 Rent - Water"),
   0,
   IF(Dashboard!$F$5="Quick",
      IF(OR(C100="190 Automobile",C100="200 computer hardware",C100="210 Computer software",C100="220 Quickbooks software",C100="230 Office equipment",C100="240 Office furniture"),
         E100-(E100/(1+Dashboard!$F$4)),
         0
      ),
      IF(C100="750 Business promotion",
         E100-(E100/(1+4.793/100)),
         E100-(E100/(1+Dashboard!$F$4))
      )
   )
)</f>
        <v>0</v>
      </c>
      <c r="J100" s="40">
        <f>Bank4[[#This Row],[Money in/ (Money out)]]-Bank4[[#This Row],[GST/HST]]</f>
        <v>0</v>
      </c>
      <c r="L100" s="37">
        <f t="shared" si="3"/>
        <v>0</v>
      </c>
    </row>
    <row r="101" spans="4:12" x14ac:dyDescent="0.2">
      <c r="D101" s="416">
        <f>_xlfn.XLOOKUP(C:C,Table1[for Import to Bank Register dropdown],Table1[for Pivot],0,0,1)</f>
        <v>0</v>
      </c>
      <c r="E101" s="422"/>
      <c r="F101" s="160">
        <f t="shared" si="4"/>
        <v>44444444</v>
      </c>
      <c r="G101" s="394">
        <f t="shared" si="5"/>
        <v>0</v>
      </c>
      <c r="I101" s="395">
        <f>IF(OR(C101="150 Directors advances", C101="120 accounts receivable", C101="720.2 Automobile - Insurance", C101="720.3 Automobile - License", C101="870.4 Rent - Insurance", C101="870.6 Rent - Property Tax", C101="870.7 Rent - Homeoffice", C101="870.9 Rent - Water"),
   0,
   IF(Dashboard!$F$5="Quick",
      IF(OR(C101="190 Automobile",C101="200 computer hardware",C101="210 Computer software",C101="220 Quickbooks software",C101="230 Office equipment",C101="240 Office furniture"),
         E101-(E101/(1+Dashboard!$F$4)),
         0
      ),
      IF(C101="750 Business promotion",
         E101-(E101/(1+4.793/100)),
         E101-(E101/(1+Dashboard!$F$4))
      )
   )
)</f>
        <v>0</v>
      </c>
      <c r="J101" s="40">
        <f>Bank4[[#This Row],[Money in/ (Money out)]]-Bank4[[#This Row],[GST/HST]]</f>
        <v>0</v>
      </c>
      <c r="L101" s="37">
        <f t="shared" si="3"/>
        <v>0</v>
      </c>
    </row>
    <row r="102" spans="4:12" x14ac:dyDescent="0.2">
      <c r="D102" s="416">
        <f>_xlfn.XLOOKUP(C:C,Table1[for Import to Bank Register dropdown],Table1[for Pivot],0,0,1)</f>
        <v>0</v>
      </c>
      <c r="E102" s="422"/>
      <c r="F102" s="160">
        <f t="shared" si="4"/>
        <v>44444444</v>
      </c>
      <c r="G102" s="394">
        <f t="shared" si="5"/>
        <v>0</v>
      </c>
      <c r="I102" s="395">
        <f>IF(OR(C102="150 Directors advances", C102="120 accounts receivable", C102="720.2 Automobile - Insurance", C102="720.3 Automobile - License", C102="870.4 Rent - Insurance", C102="870.6 Rent - Property Tax", C102="870.7 Rent - Homeoffice", C102="870.9 Rent - Water"),
   0,
   IF(Dashboard!$F$5="Quick",
      IF(OR(C102="190 Automobile",C102="200 computer hardware",C102="210 Computer software",C102="220 Quickbooks software",C102="230 Office equipment",C102="240 Office furniture"),
         E102-(E102/(1+Dashboard!$F$4)),
         0
      ),
      IF(C102="750 Business promotion",
         E102-(E102/(1+4.793/100)),
         E102-(E102/(1+Dashboard!$F$4))
      )
   )
)</f>
        <v>0</v>
      </c>
      <c r="J102" s="40">
        <f>Bank4[[#This Row],[Money in/ (Money out)]]-Bank4[[#This Row],[GST/HST]]</f>
        <v>0</v>
      </c>
      <c r="L102" s="37">
        <f t="shared" si="3"/>
        <v>0</v>
      </c>
    </row>
    <row r="103" spans="4:12" x14ac:dyDescent="0.2">
      <c r="D103" s="416">
        <f>_xlfn.XLOOKUP(C:C,Table1[for Import to Bank Register dropdown],Table1[for Pivot],0,0,1)</f>
        <v>0</v>
      </c>
      <c r="E103" s="422"/>
      <c r="F103" s="160">
        <f t="shared" si="4"/>
        <v>44444444</v>
      </c>
      <c r="G103" s="394">
        <f t="shared" si="5"/>
        <v>0</v>
      </c>
      <c r="I103" s="395">
        <f>IF(OR(C103="150 Directors advances", C103="120 accounts receivable", C103="720.2 Automobile - Insurance", C103="720.3 Automobile - License", C103="870.4 Rent - Insurance", C103="870.6 Rent - Property Tax", C103="870.7 Rent - Homeoffice", C103="870.9 Rent - Water"),
   0,
   IF(Dashboard!$F$5="Quick",
      IF(OR(C103="190 Automobile",C103="200 computer hardware",C103="210 Computer software",C103="220 Quickbooks software",C103="230 Office equipment",C103="240 Office furniture"),
         E103-(E103/(1+Dashboard!$F$4)),
         0
      ),
      IF(C103="750 Business promotion",
         E103-(E103/(1+4.793/100)),
         E103-(E103/(1+Dashboard!$F$4))
      )
   )
)</f>
        <v>0</v>
      </c>
      <c r="J103" s="40">
        <f>Bank4[[#This Row],[Money in/ (Money out)]]-Bank4[[#This Row],[GST/HST]]</f>
        <v>0</v>
      </c>
      <c r="L103" s="37">
        <f t="shared" si="3"/>
        <v>0</v>
      </c>
    </row>
    <row r="104" spans="4:12" x14ac:dyDescent="0.2">
      <c r="D104" s="416">
        <f>_xlfn.XLOOKUP(C:C,Table1[for Import to Bank Register dropdown],Table1[for Pivot],0,0,1)</f>
        <v>0</v>
      </c>
      <c r="E104" s="422"/>
      <c r="F104" s="160">
        <f t="shared" si="4"/>
        <v>44444444</v>
      </c>
      <c r="G104" s="394">
        <f t="shared" si="5"/>
        <v>0</v>
      </c>
      <c r="I104" s="395">
        <f>IF(OR(C104="150 Directors advances", C104="120 accounts receivable", C104="720.2 Automobile - Insurance", C104="720.3 Automobile - License", C104="870.4 Rent - Insurance", C104="870.6 Rent - Property Tax", C104="870.7 Rent - Homeoffice", C104="870.9 Rent - Water"),
   0,
   IF(Dashboard!$F$5="Quick",
      IF(OR(C104="190 Automobile",C104="200 computer hardware",C104="210 Computer software",C104="220 Quickbooks software",C104="230 Office equipment",C104="240 Office furniture"),
         E104-(E104/(1+Dashboard!$F$4)),
         0
      ),
      IF(C104="750 Business promotion",
         E104-(E104/(1+4.793/100)),
         E104-(E104/(1+Dashboard!$F$4))
      )
   )
)</f>
        <v>0</v>
      </c>
      <c r="J104" s="40">
        <f>Bank4[[#This Row],[Money in/ (Money out)]]-Bank4[[#This Row],[GST/HST]]</f>
        <v>0</v>
      </c>
      <c r="L104" s="37">
        <f t="shared" si="3"/>
        <v>0</v>
      </c>
    </row>
    <row r="105" spans="4:12" x14ac:dyDescent="0.2">
      <c r="D105" s="416">
        <f>_xlfn.XLOOKUP(C:C,Table1[for Import to Bank Register dropdown],Table1[for Pivot],0,0,1)</f>
        <v>0</v>
      </c>
      <c r="E105" s="422"/>
      <c r="F105" s="160">
        <f t="shared" si="4"/>
        <v>44444444</v>
      </c>
      <c r="G105" s="394">
        <f t="shared" si="5"/>
        <v>0</v>
      </c>
      <c r="I105" s="395">
        <f>IF(OR(C105="150 Directors advances", C105="120 accounts receivable", C105="720.2 Automobile - Insurance", C105="720.3 Automobile - License", C105="870.4 Rent - Insurance", C105="870.6 Rent - Property Tax", C105="870.7 Rent - Homeoffice", C105="870.9 Rent - Water"),
   0,
   IF(Dashboard!$F$5="Quick",
      IF(OR(C105="190 Automobile",C105="200 computer hardware",C105="210 Computer software",C105="220 Quickbooks software",C105="230 Office equipment",C105="240 Office furniture"),
         E105-(E105/(1+Dashboard!$F$4)),
         0
      ),
      IF(C105="750 Business promotion",
         E105-(E105/(1+4.793/100)),
         E105-(E105/(1+Dashboard!$F$4))
      )
   )
)</f>
        <v>0</v>
      </c>
      <c r="J105" s="40">
        <f>Bank4[[#This Row],[Money in/ (Money out)]]-Bank4[[#This Row],[GST/HST]]</f>
        <v>0</v>
      </c>
      <c r="L105" s="37">
        <f t="shared" si="3"/>
        <v>0</v>
      </c>
    </row>
    <row r="106" spans="4:12" x14ac:dyDescent="0.2">
      <c r="D106" s="416">
        <f>_xlfn.XLOOKUP(C:C,Table1[for Import to Bank Register dropdown],Table1[for Pivot],0,0,1)</f>
        <v>0</v>
      </c>
      <c r="E106" s="422"/>
      <c r="F106" s="160">
        <f t="shared" si="4"/>
        <v>44444444</v>
      </c>
      <c r="G106" s="394">
        <f t="shared" si="5"/>
        <v>0</v>
      </c>
      <c r="I106" s="395">
        <f>IF(OR(C106="150 Directors advances", C106="120 accounts receivable", C106="720.2 Automobile - Insurance", C106="720.3 Automobile - License", C106="870.4 Rent - Insurance", C106="870.6 Rent - Property Tax", C106="870.7 Rent - Homeoffice", C106="870.9 Rent - Water"),
   0,
   IF(Dashboard!$F$5="Quick",
      IF(OR(C106="190 Automobile",C106="200 computer hardware",C106="210 Computer software",C106="220 Quickbooks software",C106="230 Office equipment",C106="240 Office furniture"),
         E106-(E106/(1+Dashboard!$F$4)),
         0
      ),
      IF(C106="750 Business promotion",
         E106-(E106/(1+4.793/100)),
         E106-(E106/(1+Dashboard!$F$4))
      )
   )
)</f>
        <v>0</v>
      </c>
      <c r="J106" s="40">
        <f>Bank4[[#This Row],[Money in/ (Money out)]]-Bank4[[#This Row],[GST/HST]]</f>
        <v>0</v>
      </c>
      <c r="L106" s="37">
        <f t="shared" si="3"/>
        <v>0</v>
      </c>
    </row>
    <row r="107" spans="4:12" x14ac:dyDescent="0.2">
      <c r="D107" s="416">
        <f>_xlfn.XLOOKUP(C:C,Table1[for Import to Bank Register dropdown],Table1[for Pivot],0,0,1)</f>
        <v>0</v>
      </c>
      <c r="E107" s="422"/>
      <c r="F107" s="160">
        <f t="shared" si="4"/>
        <v>44444444</v>
      </c>
      <c r="G107" s="394">
        <f t="shared" si="5"/>
        <v>0</v>
      </c>
      <c r="I107" s="395">
        <f>IF(OR(C107="150 Directors advances", C107="120 accounts receivable", C107="720.2 Automobile - Insurance", C107="720.3 Automobile - License", C107="870.4 Rent - Insurance", C107="870.6 Rent - Property Tax", C107="870.7 Rent - Homeoffice", C107="870.9 Rent - Water"),
   0,
   IF(Dashboard!$F$5="Quick",
      IF(OR(C107="190 Automobile",C107="200 computer hardware",C107="210 Computer software",C107="220 Quickbooks software",C107="230 Office equipment",C107="240 Office furniture"),
         E107-(E107/(1+Dashboard!$F$4)),
         0
      ),
      IF(C107="750 Business promotion",
         E107-(E107/(1+4.793/100)),
         E107-(E107/(1+Dashboard!$F$4))
      )
   )
)</f>
        <v>0</v>
      </c>
      <c r="J107" s="40">
        <f>Bank4[[#This Row],[Money in/ (Money out)]]-Bank4[[#This Row],[GST/HST]]</f>
        <v>0</v>
      </c>
      <c r="L107" s="37">
        <f t="shared" si="3"/>
        <v>0</v>
      </c>
    </row>
    <row r="108" spans="4:12" x14ac:dyDescent="0.2">
      <c r="D108" s="416">
        <f>_xlfn.XLOOKUP(C:C,Table1[for Import to Bank Register dropdown],Table1[for Pivot],0,0,1)</f>
        <v>0</v>
      </c>
      <c r="E108" s="422"/>
      <c r="F108" s="160">
        <f t="shared" si="4"/>
        <v>44444444</v>
      </c>
      <c r="G108" s="394">
        <f t="shared" si="5"/>
        <v>0</v>
      </c>
      <c r="I108" s="395">
        <f>IF(OR(C108="150 Directors advances", C108="120 accounts receivable", C108="720.2 Automobile - Insurance", C108="720.3 Automobile - License", C108="870.4 Rent - Insurance", C108="870.6 Rent - Property Tax", C108="870.7 Rent - Homeoffice", C108="870.9 Rent - Water"),
   0,
   IF(Dashboard!$F$5="Quick",
      IF(OR(C108="190 Automobile",C108="200 computer hardware",C108="210 Computer software",C108="220 Quickbooks software",C108="230 Office equipment",C108="240 Office furniture"),
         E108-(E108/(1+Dashboard!$F$4)),
         0
      ),
      IF(C108="750 Business promotion",
         E108-(E108/(1+4.793/100)),
         E108-(E108/(1+Dashboard!$F$4))
      )
   )
)</f>
        <v>0</v>
      </c>
      <c r="J108" s="40">
        <f>Bank4[[#This Row],[Money in/ (Money out)]]-Bank4[[#This Row],[GST/HST]]</f>
        <v>0</v>
      </c>
      <c r="L108" s="37">
        <f t="shared" si="3"/>
        <v>0</v>
      </c>
    </row>
    <row r="109" spans="4:12" x14ac:dyDescent="0.2">
      <c r="D109" s="416">
        <f>_xlfn.XLOOKUP(C:C,Table1[for Import to Bank Register dropdown],Table1[for Pivot],0,0,1)</f>
        <v>0</v>
      </c>
      <c r="E109" s="422"/>
      <c r="F109" s="160">
        <f t="shared" si="4"/>
        <v>44444444</v>
      </c>
      <c r="G109" s="394">
        <f t="shared" si="5"/>
        <v>0</v>
      </c>
      <c r="I109" s="395">
        <f>IF(OR(C109="150 Directors advances", C109="120 accounts receivable", C109="720.2 Automobile - Insurance", C109="720.3 Automobile - License", C109="870.4 Rent - Insurance", C109="870.6 Rent - Property Tax", C109="870.7 Rent - Homeoffice", C109="870.9 Rent - Water"),
   0,
   IF(Dashboard!$F$5="Quick",
      IF(OR(C109="190 Automobile",C109="200 computer hardware",C109="210 Computer software",C109="220 Quickbooks software",C109="230 Office equipment",C109="240 Office furniture"),
         E109-(E109/(1+Dashboard!$F$4)),
         0
      ),
      IF(C109="750 Business promotion",
         E109-(E109/(1+4.793/100)),
         E109-(E109/(1+Dashboard!$F$4))
      )
   )
)</f>
        <v>0</v>
      </c>
      <c r="J109" s="40">
        <f>Bank4[[#This Row],[Money in/ (Money out)]]-Bank4[[#This Row],[GST/HST]]</f>
        <v>0</v>
      </c>
      <c r="L109" s="37">
        <f t="shared" si="3"/>
        <v>0</v>
      </c>
    </row>
    <row r="110" spans="4:12" x14ac:dyDescent="0.2">
      <c r="D110" s="416">
        <f>_xlfn.XLOOKUP(C:C,Table1[for Import to Bank Register dropdown],Table1[for Pivot],0,0,1)</f>
        <v>0</v>
      </c>
      <c r="E110" s="422"/>
      <c r="F110" s="160">
        <f t="shared" si="4"/>
        <v>44444444</v>
      </c>
      <c r="G110" s="394">
        <f t="shared" si="5"/>
        <v>0</v>
      </c>
      <c r="I110" s="395">
        <f>IF(OR(C110="150 Directors advances", C110="120 accounts receivable", C110="720.2 Automobile - Insurance", C110="720.3 Automobile - License", C110="870.4 Rent - Insurance", C110="870.6 Rent - Property Tax", C110="870.7 Rent - Homeoffice", C110="870.9 Rent - Water"),
   0,
   IF(Dashboard!$F$5="Quick",
      IF(OR(C110="190 Automobile",C110="200 computer hardware",C110="210 Computer software",C110="220 Quickbooks software",C110="230 Office equipment",C110="240 Office furniture"),
         E110-(E110/(1+Dashboard!$F$4)),
         0
      ),
      IF(C110="750 Business promotion",
         E110-(E110/(1+4.793/100)),
         E110-(E110/(1+Dashboard!$F$4))
      )
   )
)</f>
        <v>0</v>
      </c>
      <c r="J110" s="40">
        <f>Bank4[[#This Row],[Money in/ (Money out)]]-Bank4[[#This Row],[GST/HST]]</f>
        <v>0</v>
      </c>
      <c r="L110" s="37">
        <f t="shared" si="3"/>
        <v>0</v>
      </c>
    </row>
    <row r="111" spans="4:12" x14ac:dyDescent="0.2">
      <c r="D111" s="416">
        <f>_xlfn.XLOOKUP(C:C,Table1[for Import to Bank Register dropdown],Table1[for Pivot],0,0,1)</f>
        <v>0</v>
      </c>
      <c r="E111" s="422"/>
      <c r="F111" s="160">
        <f t="shared" si="4"/>
        <v>44444444</v>
      </c>
      <c r="G111" s="394">
        <f t="shared" si="5"/>
        <v>0</v>
      </c>
      <c r="I111" s="395">
        <f>IF(OR(C111="150 Directors advances", C111="120 accounts receivable", C111="720.2 Automobile - Insurance", C111="720.3 Automobile - License", C111="870.4 Rent - Insurance", C111="870.6 Rent - Property Tax", C111="870.7 Rent - Homeoffice", C111="870.9 Rent - Water"),
   0,
   IF(Dashboard!$F$5="Quick",
      IF(OR(C111="190 Automobile",C111="200 computer hardware",C111="210 Computer software",C111="220 Quickbooks software",C111="230 Office equipment",C111="240 Office furniture"),
         E111-(E111/(1+Dashboard!$F$4)),
         0
      ),
      IF(C111="750 Business promotion",
         E111-(E111/(1+4.793/100)),
         E111-(E111/(1+Dashboard!$F$4))
      )
   )
)</f>
        <v>0</v>
      </c>
      <c r="J111" s="40">
        <f>Bank4[[#This Row],[Money in/ (Money out)]]-Bank4[[#This Row],[GST/HST]]</f>
        <v>0</v>
      </c>
      <c r="L111" s="37">
        <f t="shared" si="3"/>
        <v>0</v>
      </c>
    </row>
    <row r="112" spans="4:12" x14ac:dyDescent="0.2">
      <c r="D112" s="416">
        <f>_xlfn.XLOOKUP(C:C,Table1[for Import to Bank Register dropdown],Table1[for Pivot],0,0,1)</f>
        <v>0</v>
      </c>
      <c r="E112" s="422"/>
      <c r="F112" s="160">
        <f t="shared" si="4"/>
        <v>44444444</v>
      </c>
      <c r="G112" s="394">
        <f t="shared" si="5"/>
        <v>0</v>
      </c>
      <c r="I112" s="395">
        <f>IF(OR(C112="150 Directors advances", C112="120 accounts receivable", C112="720.2 Automobile - Insurance", C112="720.3 Automobile - License", C112="870.4 Rent - Insurance", C112="870.6 Rent - Property Tax", C112="870.7 Rent - Homeoffice", C112="870.9 Rent - Water"),
   0,
   IF(Dashboard!$F$5="Quick",
      IF(OR(C112="190 Automobile",C112="200 computer hardware",C112="210 Computer software",C112="220 Quickbooks software",C112="230 Office equipment",C112="240 Office furniture"),
         E112-(E112/(1+Dashboard!$F$4)),
         0
      ),
      IF(C112="750 Business promotion",
         E112-(E112/(1+4.793/100)),
         E112-(E112/(1+Dashboard!$F$4))
      )
   )
)</f>
        <v>0</v>
      </c>
      <c r="J112" s="40">
        <f>Bank4[[#This Row],[Money in/ (Money out)]]-Bank4[[#This Row],[GST/HST]]</f>
        <v>0</v>
      </c>
      <c r="L112" s="37">
        <f t="shared" si="3"/>
        <v>0</v>
      </c>
    </row>
    <row r="113" spans="4:12" x14ac:dyDescent="0.2">
      <c r="D113" s="416">
        <f>_xlfn.XLOOKUP(C:C,Table1[for Import to Bank Register dropdown],Table1[for Pivot],0,0,1)</f>
        <v>0</v>
      </c>
      <c r="E113" s="422"/>
      <c r="F113" s="160">
        <f t="shared" si="4"/>
        <v>44444444</v>
      </c>
      <c r="G113" s="394">
        <f t="shared" si="5"/>
        <v>0</v>
      </c>
      <c r="I113" s="395">
        <f>IF(OR(C113="150 Directors advances", C113="120 accounts receivable", C113="720.2 Automobile - Insurance", C113="720.3 Automobile - License", C113="870.4 Rent - Insurance", C113="870.6 Rent - Property Tax", C113="870.7 Rent - Homeoffice", C113="870.9 Rent - Water"),
   0,
   IF(Dashboard!$F$5="Quick",
      IF(OR(C113="190 Automobile",C113="200 computer hardware",C113="210 Computer software",C113="220 Quickbooks software",C113="230 Office equipment",C113="240 Office furniture"),
         E113-(E113/(1+Dashboard!$F$4)),
         0
      ),
      IF(C113="750 Business promotion",
         E113-(E113/(1+4.793/100)),
         E113-(E113/(1+Dashboard!$F$4))
      )
   )
)</f>
        <v>0</v>
      </c>
      <c r="J113" s="40">
        <f>Bank4[[#This Row],[Money in/ (Money out)]]-Bank4[[#This Row],[GST/HST]]</f>
        <v>0</v>
      </c>
      <c r="L113" s="37">
        <f t="shared" si="3"/>
        <v>0</v>
      </c>
    </row>
    <row r="114" spans="4:12" x14ac:dyDescent="0.2">
      <c r="D114" s="416">
        <f>_xlfn.XLOOKUP(C:C,Table1[for Import to Bank Register dropdown],Table1[for Pivot],0,0,1)</f>
        <v>0</v>
      </c>
      <c r="E114" s="422"/>
      <c r="F114" s="160">
        <f t="shared" si="4"/>
        <v>44444444</v>
      </c>
      <c r="G114" s="394">
        <f t="shared" si="5"/>
        <v>0</v>
      </c>
      <c r="I114" s="395">
        <f>IF(OR(C114="150 Directors advances", C114="120 accounts receivable", C114="720.2 Automobile - Insurance", C114="720.3 Automobile - License", C114="870.4 Rent - Insurance", C114="870.6 Rent - Property Tax", C114="870.7 Rent - Homeoffice", C114="870.9 Rent - Water"),
   0,
   IF(Dashboard!$F$5="Quick",
      IF(OR(C114="190 Automobile",C114="200 computer hardware",C114="210 Computer software",C114="220 Quickbooks software",C114="230 Office equipment",C114="240 Office furniture"),
         E114-(E114/(1+Dashboard!$F$4)),
         0
      ),
      IF(C114="750 Business promotion",
         E114-(E114/(1+4.793/100)),
         E114-(E114/(1+Dashboard!$F$4))
      )
   )
)</f>
        <v>0</v>
      </c>
      <c r="J114" s="40">
        <f>Bank4[[#This Row],[Money in/ (Money out)]]-Bank4[[#This Row],[GST/HST]]</f>
        <v>0</v>
      </c>
      <c r="L114" s="37">
        <f t="shared" si="3"/>
        <v>0</v>
      </c>
    </row>
    <row r="115" spans="4:12" x14ac:dyDescent="0.2">
      <c r="D115" s="416">
        <f>_xlfn.XLOOKUP(C:C,Table1[for Import to Bank Register dropdown],Table1[for Pivot],0,0,1)</f>
        <v>0</v>
      </c>
      <c r="E115" s="422"/>
      <c r="F115" s="160">
        <f t="shared" si="4"/>
        <v>44444444</v>
      </c>
      <c r="G115" s="394">
        <f t="shared" si="5"/>
        <v>0</v>
      </c>
      <c r="I115" s="395">
        <f>IF(OR(C115="150 Directors advances", C115="120 accounts receivable", C115="720.2 Automobile - Insurance", C115="720.3 Automobile - License", C115="870.4 Rent - Insurance", C115="870.6 Rent - Property Tax", C115="870.7 Rent - Homeoffice", C115="870.9 Rent - Water"),
   0,
   IF(Dashboard!$F$5="Quick",
      IF(OR(C115="190 Automobile",C115="200 computer hardware",C115="210 Computer software",C115="220 Quickbooks software",C115="230 Office equipment",C115="240 Office furniture"),
         E115-(E115/(1+Dashboard!$F$4)),
         0
      ),
      IF(C115="750 Business promotion",
         E115-(E115/(1+4.793/100)),
         E115-(E115/(1+Dashboard!$F$4))
      )
   )
)</f>
        <v>0</v>
      </c>
      <c r="J115" s="40">
        <f>Bank4[[#This Row],[Money in/ (Money out)]]-Bank4[[#This Row],[GST/HST]]</f>
        <v>0</v>
      </c>
      <c r="L115" s="37">
        <f t="shared" si="3"/>
        <v>0</v>
      </c>
    </row>
    <row r="116" spans="4:12" x14ac:dyDescent="0.2">
      <c r="D116" s="416">
        <f>_xlfn.XLOOKUP(C:C,Table1[for Import to Bank Register dropdown],Table1[for Pivot],0,0,1)</f>
        <v>0</v>
      </c>
      <c r="E116" s="422"/>
      <c r="F116" s="160">
        <f t="shared" si="4"/>
        <v>44444444</v>
      </c>
      <c r="G116" s="394">
        <f t="shared" si="5"/>
        <v>0</v>
      </c>
      <c r="I116" s="395">
        <f>IF(OR(C116="150 Directors advances", C116="120 accounts receivable", C116="720.2 Automobile - Insurance", C116="720.3 Automobile - License", C116="870.4 Rent - Insurance", C116="870.6 Rent - Property Tax", C116="870.7 Rent - Homeoffice", C116="870.9 Rent - Water"),
   0,
   IF(Dashboard!$F$5="Quick",
      IF(OR(C116="190 Automobile",C116="200 computer hardware",C116="210 Computer software",C116="220 Quickbooks software",C116="230 Office equipment",C116="240 Office furniture"),
         E116-(E116/(1+Dashboard!$F$4)),
         0
      ),
      IF(C116="750 Business promotion",
         E116-(E116/(1+4.793/100)),
         E116-(E116/(1+Dashboard!$F$4))
      )
   )
)</f>
        <v>0</v>
      </c>
      <c r="J116" s="40">
        <f>Bank4[[#This Row],[Money in/ (Money out)]]-Bank4[[#This Row],[GST/HST]]</f>
        <v>0</v>
      </c>
      <c r="L116" s="37">
        <f t="shared" si="3"/>
        <v>0</v>
      </c>
    </row>
    <row r="117" spans="4:12" x14ac:dyDescent="0.2">
      <c r="D117" s="416">
        <f>_xlfn.XLOOKUP(C:C,Table1[for Import to Bank Register dropdown],Table1[for Pivot],0,0,1)</f>
        <v>0</v>
      </c>
      <c r="E117" s="422"/>
      <c r="F117" s="160">
        <f t="shared" si="4"/>
        <v>44444444</v>
      </c>
      <c r="G117" s="394">
        <f t="shared" si="5"/>
        <v>0</v>
      </c>
      <c r="I117" s="395">
        <f>IF(OR(C117="150 Directors advances", C117="120 accounts receivable", C117="720.2 Automobile - Insurance", C117="720.3 Automobile - License", C117="870.4 Rent - Insurance", C117="870.6 Rent - Property Tax", C117="870.7 Rent - Homeoffice", C117="870.9 Rent - Water"),
   0,
   IF(Dashboard!$F$5="Quick",
      IF(OR(C117="190 Automobile",C117="200 computer hardware",C117="210 Computer software",C117="220 Quickbooks software",C117="230 Office equipment",C117="240 Office furniture"),
         E117-(E117/(1+Dashboard!$F$4)),
         0
      ),
      IF(C117="750 Business promotion",
         E117-(E117/(1+4.793/100)),
         E117-(E117/(1+Dashboard!$F$4))
      )
   )
)</f>
        <v>0</v>
      </c>
      <c r="J117" s="40">
        <f>Bank4[[#This Row],[Money in/ (Money out)]]-Bank4[[#This Row],[GST/HST]]</f>
        <v>0</v>
      </c>
      <c r="L117" s="37">
        <f t="shared" si="3"/>
        <v>0</v>
      </c>
    </row>
    <row r="118" spans="4:12" x14ac:dyDescent="0.2">
      <c r="D118" s="416">
        <f>_xlfn.XLOOKUP(C:C,Table1[for Import to Bank Register dropdown],Table1[for Pivot],0,0,1)</f>
        <v>0</v>
      </c>
      <c r="E118" s="422"/>
      <c r="F118" s="160">
        <f t="shared" si="4"/>
        <v>44444444</v>
      </c>
      <c r="G118" s="394">
        <f t="shared" si="5"/>
        <v>0</v>
      </c>
      <c r="I118" s="395">
        <f>IF(OR(C118="150 Directors advances", C118="120 accounts receivable", C118="720.2 Automobile - Insurance", C118="720.3 Automobile - License", C118="870.4 Rent - Insurance", C118="870.6 Rent - Property Tax", C118="870.7 Rent - Homeoffice", C118="870.9 Rent - Water"),
   0,
   IF(Dashboard!$F$5="Quick",
      IF(OR(C118="190 Automobile",C118="200 computer hardware",C118="210 Computer software",C118="220 Quickbooks software",C118="230 Office equipment",C118="240 Office furniture"),
         E118-(E118/(1+Dashboard!$F$4)),
         0
      ),
      IF(C118="750 Business promotion",
         E118-(E118/(1+4.793/100)),
         E118-(E118/(1+Dashboard!$F$4))
      )
   )
)</f>
        <v>0</v>
      </c>
      <c r="J118" s="40">
        <f>Bank4[[#This Row],[Money in/ (Money out)]]-Bank4[[#This Row],[GST/HST]]</f>
        <v>0</v>
      </c>
      <c r="L118" s="37">
        <f t="shared" si="3"/>
        <v>0</v>
      </c>
    </row>
    <row r="119" spans="4:12" x14ac:dyDescent="0.2">
      <c r="D119" s="416">
        <f>_xlfn.XLOOKUP(C:C,Table1[for Import to Bank Register dropdown],Table1[for Pivot],0,0,1)</f>
        <v>0</v>
      </c>
      <c r="E119" s="422"/>
      <c r="F119" s="160">
        <f t="shared" si="4"/>
        <v>44444444</v>
      </c>
      <c r="G119" s="394">
        <f t="shared" si="5"/>
        <v>0</v>
      </c>
      <c r="I119" s="395">
        <f>IF(OR(C119="150 Directors advances", C119="120 accounts receivable", C119="720.2 Automobile - Insurance", C119="720.3 Automobile - License", C119="870.4 Rent - Insurance", C119="870.6 Rent - Property Tax", C119="870.7 Rent - Homeoffice", C119="870.9 Rent - Water"),
   0,
   IF(Dashboard!$F$5="Quick",
      IF(OR(C119="190 Automobile",C119="200 computer hardware",C119="210 Computer software",C119="220 Quickbooks software",C119="230 Office equipment",C119="240 Office furniture"),
         E119-(E119/(1+Dashboard!$F$4)),
         0
      ),
      IF(C119="750 Business promotion",
         E119-(E119/(1+4.793/100)),
         E119-(E119/(1+Dashboard!$F$4))
      )
   )
)</f>
        <v>0</v>
      </c>
      <c r="J119" s="40">
        <f>Bank4[[#This Row],[Money in/ (Money out)]]-Bank4[[#This Row],[GST/HST]]</f>
        <v>0</v>
      </c>
      <c r="L119" s="37">
        <f t="shared" si="3"/>
        <v>0</v>
      </c>
    </row>
    <row r="120" spans="4:12" x14ac:dyDescent="0.2">
      <c r="D120" s="416">
        <f>_xlfn.XLOOKUP(C:C,Table1[for Import to Bank Register dropdown],Table1[for Pivot],0,0,1)</f>
        <v>0</v>
      </c>
      <c r="E120" s="422"/>
      <c r="F120" s="160">
        <f t="shared" si="4"/>
        <v>44444444</v>
      </c>
      <c r="G120" s="394">
        <f t="shared" si="5"/>
        <v>0</v>
      </c>
      <c r="I120" s="395">
        <f>IF(OR(C120="150 Directors advances", C120="120 accounts receivable", C120="720.2 Automobile - Insurance", C120="720.3 Automobile - License", C120="870.4 Rent - Insurance", C120="870.6 Rent - Property Tax", C120="870.7 Rent - Homeoffice", C120="870.9 Rent - Water"),
   0,
   IF(Dashboard!$F$5="Quick",
      IF(OR(C120="190 Automobile",C120="200 computer hardware",C120="210 Computer software",C120="220 Quickbooks software",C120="230 Office equipment",C120="240 Office furniture"),
         E120-(E120/(1+Dashboard!$F$4)),
         0
      ),
      IF(C120="750 Business promotion",
         E120-(E120/(1+4.793/100)),
         E120-(E120/(1+Dashboard!$F$4))
      )
   )
)</f>
        <v>0</v>
      </c>
      <c r="J120" s="40">
        <f>Bank4[[#This Row],[Money in/ (Money out)]]-Bank4[[#This Row],[GST/HST]]</f>
        <v>0</v>
      </c>
      <c r="L120" s="37">
        <f t="shared" si="3"/>
        <v>0</v>
      </c>
    </row>
    <row r="121" spans="4:12" x14ac:dyDescent="0.2">
      <c r="D121" s="416">
        <f>_xlfn.XLOOKUP(C:C,Table1[for Import to Bank Register dropdown],Table1[for Pivot],0,0,1)</f>
        <v>0</v>
      </c>
      <c r="E121" s="422"/>
      <c r="F121" s="160">
        <f t="shared" si="4"/>
        <v>44444444</v>
      </c>
      <c r="G121" s="394">
        <f t="shared" si="5"/>
        <v>0</v>
      </c>
      <c r="I121" s="395">
        <f>IF(OR(C121="150 Directors advances", C121="120 accounts receivable", C121="720.2 Automobile - Insurance", C121="720.3 Automobile - License", C121="870.4 Rent - Insurance", C121="870.6 Rent - Property Tax", C121="870.7 Rent - Homeoffice", C121="870.9 Rent - Water"),
   0,
   IF(Dashboard!$F$5="Quick",
      IF(OR(C121="190 Automobile",C121="200 computer hardware",C121="210 Computer software",C121="220 Quickbooks software",C121="230 Office equipment",C121="240 Office furniture"),
         E121-(E121/(1+Dashboard!$F$4)),
         0
      ),
      IF(C121="750 Business promotion",
         E121-(E121/(1+4.793/100)),
         E121-(E121/(1+Dashboard!$F$4))
      )
   )
)</f>
        <v>0</v>
      </c>
      <c r="J121" s="40">
        <f>Bank4[[#This Row],[Money in/ (Money out)]]-Bank4[[#This Row],[GST/HST]]</f>
        <v>0</v>
      </c>
      <c r="L121" s="37">
        <f t="shared" si="3"/>
        <v>0</v>
      </c>
    </row>
    <row r="122" spans="4:12" x14ac:dyDescent="0.2">
      <c r="D122" s="416">
        <f>_xlfn.XLOOKUP(C:C,Table1[for Import to Bank Register dropdown],Table1[for Pivot],0,0,1)</f>
        <v>0</v>
      </c>
      <c r="E122" s="422"/>
      <c r="F122" s="160">
        <f t="shared" si="4"/>
        <v>44444444</v>
      </c>
      <c r="G122" s="394">
        <f t="shared" si="5"/>
        <v>0</v>
      </c>
      <c r="I122" s="395">
        <f>IF(OR(C122="150 Directors advances", C122="120 accounts receivable", C122="720.2 Automobile - Insurance", C122="720.3 Automobile - License", C122="870.4 Rent - Insurance", C122="870.6 Rent - Property Tax", C122="870.7 Rent - Homeoffice", C122="870.9 Rent - Water"),
   0,
   IF(Dashboard!$F$5="Quick",
      IF(OR(C122="190 Automobile",C122="200 computer hardware",C122="210 Computer software",C122="220 Quickbooks software",C122="230 Office equipment",C122="240 Office furniture"),
         E122-(E122/(1+Dashboard!$F$4)),
         0
      ),
      IF(C122="750 Business promotion",
         E122-(E122/(1+4.793/100)),
         E122-(E122/(1+Dashboard!$F$4))
      )
   )
)</f>
        <v>0</v>
      </c>
      <c r="J122" s="40">
        <f>Bank4[[#This Row],[Money in/ (Money out)]]-Bank4[[#This Row],[GST/HST]]</f>
        <v>0</v>
      </c>
      <c r="L122" s="37">
        <f t="shared" si="3"/>
        <v>0</v>
      </c>
    </row>
    <row r="123" spans="4:12" x14ac:dyDescent="0.2">
      <c r="D123" s="416">
        <f>_xlfn.XLOOKUP(C:C,Table1[for Import to Bank Register dropdown],Table1[for Pivot],0,0,1)</f>
        <v>0</v>
      </c>
      <c r="E123" s="422"/>
      <c r="F123" s="160">
        <f t="shared" si="4"/>
        <v>44444444</v>
      </c>
      <c r="G123" s="394">
        <f t="shared" si="5"/>
        <v>0</v>
      </c>
      <c r="I123" s="395">
        <f>IF(OR(C123="150 Directors advances", C123="120 accounts receivable", C123="720.2 Automobile - Insurance", C123="720.3 Automobile - License", C123="870.4 Rent - Insurance", C123="870.6 Rent - Property Tax", C123="870.7 Rent - Homeoffice", C123="870.9 Rent - Water"),
   0,
   IF(Dashboard!$F$5="Quick",
      IF(OR(C123="190 Automobile",C123="200 computer hardware",C123="210 Computer software",C123="220 Quickbooks software",C123="230 Office equipment",C123="240 Office furniture"),
         E123-(E123/(1+Dashboard!$F$4)),
         0
      ),
      IF(C123="750 Business promotion",
         E123-(E123/(1+4.793/100)),
         E123-(E123/(1+Dashboard!$F$4))
      )
   )
)</f>
        <v>0</v>
      </c>
      <c r="J123" s="40">
        <f>Bank4[[#This Row],[Money in/ (Money out)]]-Bank4[[#This Row],[GST/HST]]</f>
        <v>0</v>
      </c>
      <c r="L123" s="37">
        <f t="shared" si="3"/>
        <v>0</v>
      </c>
    </row>
    <row r="124" spans="4:12" x14ac:dyDescent="0.2">
      <c r="D124" s="416">
        <f>_xlfn.XLOOKUP(C:C,Table1[for Import to Bank Register dropdown],Table1[for Pivot],0,0,1)</f>
        <v>0</v>
      </c>
      <c r="E124" s="422"/>
      <c r="F124" s="160">
        <f t="shared" si="4"/>
        <v>44444444</v>
      </c>
      <c r="G124" s="394">
        <f t="shared" si="5"/>
        <v>0</v>
      </c>
      <c r="I124" s="395">
        <f>IF(OR(C124="150 Directors advances", C124="120 accounts receivable", C124="720.2 Automobile - Insurance", C124="720.3 Automobile - License", C124="870.4 Rent - Insurance", C124="870.6 Rent - Property Tax", C124="870.7 Rent - Homeoffice", C124="870.9 Rent - Water"),
   0,
   IF(Dashboard!$F$5="Quick",
      IF(OR(C124="190 Automobile",C124="200 computer hardware",C124="210 Computer software",C124="220 Quickbooks software",C124="230 Office equipment",C124="240 Office furniture"),
         E124-(E124/(1+Dashboard!$F$4)),
         0
      ),
      IF(C124="750 Business promotion",
         E124-(E124/(1+4.793/100)),
         E124-(E124/(1+Dashboard!$F$4))
      )
   )
)</f>
        <v>0</v>
      </c>
      <c r="J124" s="40">
        <f>Bank4[[#This Row],[Money in/ (Money out)]]-Bank4[[#This Row],[GST/HST]]</f>
        <v>0</v>
      </c>
      <c r="L124" s="37">
        <f t="shared" si="3"/>
        <v>0</v>
      </c>
    </row>
    <row r="125" spans="4:12" x14ac:dyDescent="0.2">
      <c r="D125" s="416">
        <f>_xlfn.XLOOKUP(C:C,Table1[for Import to Bank Register dropdown],Table1[for Pivot],0,0,1)</f>
        <v>0</v>
      </c>
      <c r="E125" s="422"/>
      <c r="F125" s="160">
        <f t="shared" si="4"/>
        <v>44444444</v>
      </c>
      <c r="G125" s="394">
        <f t="shared" si="5"/>
        <v>0</v>
      </c>
      <c r="I125" s="395">
        <f>IF(OR(C125="150 Directors advances", C125="120 accounts receivable", C125="720.2 Automobile - Insurance", C125="720.3 Automobile - License", C125="870.4 Rent - Insurance", C125="870.6 Rent - Property Tax", C125="870.7 Rent - Homeoffice", C125="870.9 Rent - Water"),
   0,
   IF(Dashboard!$F$5="Quick",
      IF(OR(C125="190 Automobile",C125="200 computer hardware",C125="210 Computer software",C125="220 Quickbooks software",C125="230 Office equipment",C125="240 Office furniture"),
         E125-(E125/(1+Dashboard!$F$4)),
         0
      ),
      IF(C125="750 Business promotion",
         E125-(E125/(1+4.793/100)),
         E125-(E125/(1+Dashboard!$F$4))
      )
   )
)</f>
        <v>0</v>
      </c>
      <c r="J125" s="40">
        <f>Bank4[[#This Row],[Money in/ (Money out)]]-Bank4[[#This Row],[GST/HST]]</f>
        <v>0</v>
      </c>
      <c r="L125" s="37">
        <f t="shared" si="3"/>
        <v>0</v>
      </c>
    </row>
    <row r="126" spans="4:12" x14ac:dyDescent="0.2">
      <c r="D126" s="416">
        <f>_xlfn.XLOOKUP(C:C,Table1[for Import to Bank Register dropdown],Table1[for Pivot],0,0,1)</f>
        <v>0</v>
      </c>
      <c r="E126" s="422"/>
      <c r="F126" s="160">
        <f t="shared" si="4"/>
        <v>44444444</v>
      </c>
      <c r="G126" s="394">
        <f t="shared" si="5"/>
        <v>0</v>
      </c>
      <c r="I126" s="395">
        <f>IF(OR(C126="150 Directors advances", C126="120 accounts receivable", C126="720.2 Automobile - Insurance", C126="720.3 Automobile - License", C126="870.4 Rent - Insurance", C126="870.6 Rent - Property Tax", C126="870.7 Rent - Homeoffice", C126="870.9 Rent - Water"),
   0,
   IF(Dashboard!$F$5="Quick",
      IF(OR(C126="190 Automobile",C126="200 computer hardware",C126="210 Computer software",C126="220 Quickbooks software",C126="230 Office equipment",C126="240 Office furniture"),
         E126-(E126/(1+Dashboard!$F$4)),
         0
      ),
      IF(C126="750 Business promotion",
         E126-(E126/(1+4.793/100)),
         E126-(E126/(1+Dashboard!$F$4))
      )
   )
)</f>
        <v>0</v>
      </c>
      <c r="J126" s="40">
        <f>Bank4[[#This Row],[Money in/ (Money out)]]-Bank4[[#This Row],[GST/HST]]</f>
        <v>0</v>
      </c>
      <c r="L126" s="37">
        <f t="shared" si="3"/>
        <v>0</v>
      </c>
    </row>
    <row r="127" spans="4:12" x14ac:dyDescent="0.2">
      <c r="D127" s="416">
        <f>_xlfn.XLOOKUP(C:C,Table1[for Import to Bank Register dropdown],Table1[for Pivot],0,0,1)</f>
        <v>0</v>
      </c>
      <c r="E127" s="422"/>
      <c r="F127" s="160">
        <f t="shared" si="4"/>
        <v>44444444</v>
      </c>
      <c r="G127" s="394">
        <f t="shared" si="5"/>
        <v>0</v>
      </c>
      <c r="I127" s="395">
        <f>IF(OR(C127="150 Directors advances", C127="120 accounts receivable", C127="720.2 Automobile - Insurance", C127="720.3 Automobile - License", C127="870.4 Rent - Insurance", C127="870.6 Rent - Property Tax", C127="870.7 Rent - Homeoffice", C127="870.9 Rent - Water"),
   0,
   IF(Dashboard!$F$5="Quick",
      IF(OR(C127="190 Automobile",C127="200 computer hardware",C127="210 Computer software",C127="220 Quickbooks software",C127="230 Office equipment",C127="240 Office furniture"),
         E127-(E127/(1+Dashboard!$F$4)),
         0
      ),
      IF(C127="750 Business promotion",
         E127-(E127/(1+4.793/100)),
         E127-(E127/(1+Dashboard!$F$4))
      )
   )
)</f>
        <v>0</v>
      </c>
      <c r="J127" s="40">
        <f>Bank4[[#This Row],[Money in/ (Money out)]]-Bank4[[#This Row],[GST/HST]]</f>
        <v>0</v>
      </c>
      <c r="L127" s="37">
        <f t="shared" si="3"/>
        <v>0</v>
      </c>
    </row>
    <row r="128" spans="4:12" x14ac:dyDescent="0.2">
      <c r="D128" s="416">
        <f>_xlfn.XLOOKUP(C:C,Table1[for Import to Bank Register dropdown],Table1[for Pivot],0,0,1)</f>
        <v>0</v>
      </c>
      <c r="E128" s="422"/>
      <c r="F128" s="160">
        <f t="shared" si="4"/>
        <v>44444444</v>
      </c>
      <c r="G128" s="394">
        <f t="shared" si="5"/>
        <v>0</v>
      </c>
      <c r="I128" s="395">
        <f>IF(OR(C128="150 Directors advances", C128="120 accounts receivable", C128="720.2 Automobile - Insurance", C128="720.3 Automobile - License", C128="870.4 Rent - Insurance", C128="870.6 Rent - Property Tax", C128="870.7 Rent - Homeoffice", C128="870.9 Rent - Water"),
   0,
   IF(Dashboard!$F$5="Quick",
      IF(OR(C128="190 Automobile",C128="200 computer hardware",C128="210 Computer software",C128="220 Quickbooks software",C128="230 Office equipment",C128="240 Office furniture"),
         E128-(E128/(1+Dashboard!$F$4)),
         0
      ),
      IF(C128="750 Business promotion",
         E128-(E128/(1+4.793/100)),
         E128-(E128/(1+Dashboard!$F$4))
      )
   )
)</f>
        <v>0</v>
      </c>
      <c r="J128" s="40">
        <f>Bank4[[#This Row],[Money in/ (Money out)]]-Bank4[[#This Row],[GST/HST]]</f>
        <v>0</v>
      </c>
      <c r="L128" s="37">
        <f t="shared" si="3"/>
        <v>0</v>
      </c>
    </row>
    <row r="129" spans="4:12" x14ac:dyDescent="0.2">
      <c r="D129" s="416">
        <f>_xlfn.XLOOKUP(C:C,Table1[for Import to Bank Register dropdown],Table1[for Pivot],0,0,1)</f>
        <v>0</v>
      </c>
      <c r="E129" s="422"/>
      <c r="F129" s="160">
        <f t="shared" si="4"/>
        <v>44444444</v>
      </c>
      <c r="G129" s="394">
        <f t="shared" si="5"/>
        <v>0</v>
      </c>
      <c r="I129" s="395">
        <f>IF(OR(C129="150 Directors advances", C129="120 accounts receivable", C129="720.2 Automobile - Insurance", C129="720.3 Automobile - License", C129="870.4 Rent - Insurance", C129="870.6 Rent - Property Tax", C129="870.7 Rent - Homeoffice", C129="870.9 Rent - Water"),
   0,
   IF(Dashboard!$F$5="Quick",
      IF(OR(C129="190 Automobile",C129="200 computer hardware",C129="210 Computer software",C129="220 Quickbooks software",C129="230 Office equipment",C129="240 Office furniture"),
         E129-(E129/(1+Dashboard!$F$4)),
         0
      ),
      IF(C129="750 Business promotion",
         E129-(E129/(1+4.793/100)),
         E129-(E129/(1+Dashboard!$F$4))
      )
   )
)</f>
        <v>0</v>
      </c>
      <c r="J129" s="40">
        <f>Bank4[[#This Row],[Money in/ (Money out)]]-Bank4[[#This Row],[GST/HST]]</f>
        <v>0</v>
      </c>
      <c r="L129" s="37">
        <f t="shared" si="3"/>
        <v>0</v>
      </c>
    </row>
    <row r="130" spans="4:12" x14ac:dyDescent="0.2">
      <c r="D130" s="416">
        <f>_xlfn.XLOOKUP(C:C,Table1[for Import to Bank Register dropdown],Table1[for Pivot],0,0,1)</f>
        <v>0</v>
      </c>
      <c r="E130" s="422"/>
      <c r="F130" s="160">
        <f t="shared" si="4"/>
        <v>44444444</v>
      </c>
      <c r="G130" s="394">
        <f t="shared" si="5"/>
        <v>0</v>
      </c>
      <c r="I130" s="395">
        <f>IF(OR(C130="150 Directors advances", C130="120 accounts receivable", C130="720.2 Automobile - Insurance", C130="720.3 Automobile - License", C130="870.4 Rent - Insurance", C130="870.6 Rent - Property Tax", C130="870.7 Rent - Homeoffice", C130="870.9 Rent - Water"),
   0,
   IF(Dashboard!$F$5="Quick",
      IF(OR(C130="190 Automobile",C130="200 computer hardware",C130="210 Computer software",C130="220 Quickbooks software",C130="230 Office equipment",C130="240 Office furniture"),
         E130-(E130/(1+Dashboard!$F$4)),
         0
      ),
      IF(C130="750 Business promotion",
         E130-(E130/(1+4.793/100)),
         E130-(E130/(1+Dashboard!$F$4))
      )
   )
)</f>
        <v>0</v>
      </c>
      <c r="J130" s="40">
        <f>Bank4[[#This Row],[Money in/ (Money out)]]-Bank4[[#This Row],[GST/HST]]</f>
        <v>0</v>
      </c>
      <c r="L130" s="37">
        <f t="shared" si="3"/>
        <v>0</v>
      </c>
    </row>
    <row r="131" spans="4:12" x14ac:dyDescent="0.2">
      <c r="D131" s="416">
        <f>_xlfn.XLOOKUP(C:C,Table1[for Import to Bank Register dropdown],Table1[for Pivot],0,0,1)</f>
        <v>0</v>
      </c>
      <c r="E131" s="422"/>
      <c r="F131" s="160">
        <f t="shared" si="4"/>
        <v>44444444</v>
      </c>
      <c r="G131" s="394">
        <f t="shared" si="5"/>
        <v>0</v>
      </c>
      <c r="I131" s="395">
        <f>IF(OR(C131="150 Directors advances", C131="120 accounts receivable", C131="720.2 Automobile - Insurance", C131="720.3 Automobile - License", C131="870.4 Rent - Insurance", C131="870.6 Rent - Property Tax", C131="870.7 Rent - Homeoffice", C131="870.9 Rent - Water"),
   0,
   IF(Dashboard!$F$5="Quick",
      IF(OR(C131="190 Automobile",C131="200 computer hardware",C131="210 Computer software",C131="220 Quickbooks software",C131="230 Office equipment",C131="240 Office furniture"),
         E131-(E131/(1+Dashboard!$F$4)),
         0
      ),
      IF(C131="750 Business promotion",
         E131-(E131/(1+4.793/100)),
         E131-(E131/(1+Dashboard!$F$4))
      )
   )
)</f>
        <v>0</v>
      </c>
      <c r="J131" s="40">
        <f>Bank4[[#This Row],[Money in/ (Money out)]]-Bank4[[#This Row],[GST/HST]]</f>
        <v>0</v>
      </c>
      <c r="L131" s="37">
        <f t="shared" si="3"/>
        <v>0</v>
      </c>
    </row>
    <row r="132" spans="4:12" x14ac:dyDescent="0.2">
      <c r="D132" s="416">
        <f>_xlfn.XLOOKUP(C:C,Table1[for Import to Bank Register dropdown],Table1[for Pivot],0,0,1)</f>
        <v>0</v>
      </c>
      <c r="E132" s="422"/>
      <c r="F132" s="160">
        <f t="shared" si="4"/>
        <v>44444444</v>
      </c>
      <c r="G132" s="394">
        <f t="shared" si="5"/>
        <v>0</v>
      </c>
      <c r="I132" s="395">
        <f>IF(OR(C132="150 Directors advances", C132="120 accounts receivable", C132="720.2 Automobile - Insurance", C132="720.3 Automobile - License", C132="870.4 Rent - Insurance", C132="870.6 Rent - Property Tax", C132="870.7 Rent - Homeoffice", C132="870.9 Rent - Water"),
   0,
   IF(Dashboard!$F$5="Quick",
      IF(OR(C132="190 Automobile",C132="200 computer hardware",C132="210 Computer software",C132="220 Quickbooks software",C132="230 Office equipment",C132="240 Office furniture"),
         E132-(E132/(1+Dashboard!$F$4)),
         0
      ),
      IF(C132="750 Business promotion",
         E132-(E132/(1+4.793/100)),
         E132-(E132/(1+Dashboard!$F$4))
      )
   )
)</f>
        <v>0</v>
      </c>
      <c r="J132" s="40">
        <f>Bank4[[#This Row],[Money in/ (Money out)]]-Bank4[[#This Row],[GST/HST]]</f>
        <v>0</v>
      </c>
      <c r="L132" s="37">
        <f t="shared" si="3"/>
        <v>0</v>
      </c>
    </row>
    <row r="133" spans="4:12" x14ac:dyDescent="0.2">
      <c r="D133" s="416">
        <f>_xlfn.XLOOKUP(C:C,Table1[for Import to Bank Register dropdown],Table1[for Pivot],0,0,1)</f>
        <v>0</v>
      </c>
      <c r="E133" s="422"/>
      <c r="F133" s="160">
        <f t="shared" si="4"/>
        <v>44444444</v>
      </c>
      <c r="G133" s="394">
        <f t="shared" si="5"/>
        <v>0</v>
      </c>
      <c r="I133" s="395">
        <f>IF(OR(C133="150 Directors advances", C133="120 accounts receivable", C133="720.2 Automobile - Insurance", C133="720.3 Automobile - License", C133="870.4 Rent - Insurance", C133="870.6 Rent - Property Tax", C133="870.7 Rent - Homeoffice", C133="870.9 Rent - Water"),
   0,
   IF(Dashboard!$F$5="Quick",
      IF(OR(C133="190 Automobile",C133="200 computer hardware",C133="210 Computer software",C133="220 Quickbooks software",C133="230 Office equipment",C133="240 Office furniture"),
         E133-(E133/(1+Dashboard!$F$4)),
         0
      ),
      IF(C133="750 Business promotion",
         E133-(E133/(1+4.793/100)),
         E133-(E133/(1+Dashboard!$F$4))
      )
   )
)</f>
        <v>0</v>
      </c>
      <c r="J133" s="40">
        <f>Bank4[[#This Row],[Money in/ (Money out)]]-Bank4[[#This Row],[GST/HST]]</f>
        <v>0</v>
      </c>
      <c r="L133" s="37">
        <f t="shared" si="3"/>
        <v>0</v>
      </c>
    </row>
    <row r="134" spans="4:12" x14ac:dyDescent="0.2">
      <c r="D134" s="416">
        <f>_xlfn.XLOOKUP(C:C,Table1[for Import to Bank Register dropdown],Table1[for Pivot],0,0,1)</f>
        <v>0</v>
      </c>
      <c r="E134" s="422"/>
      <c r="F134" s="160">
        <f t="shared" si="4"/>
        <v>44444444</v>
      </c>
      <c r="G134" s="394">
        <f t="shared" si="5"/>
        <v>0</v>
      </c>
      <c r="I134" s="395">
        <f>IF(OR(C134="150 Directors advances", C134="120 accounts receivable", C134="720.2 Automobile - Insurance", C134="720.3 Automobile - License", C134="870.4 Rent - Insurance", C134="870.6 Rent - Property Tax", C134="870.7 Rent - Homeoffice", C134="870.9 Rent - Water"),
   0,
   IF(Dashboard!$F$5="Quick",
      IF(OR(C134="190 Automobile",C134="200 computer hardware",C134="210 Computer software",C134="220 Quickbooks software",C134="230 Office equipment",C134="240 Office furniture"),
         E134-(E134/(1+Dashboard!$F$4)),
         0
      ),
      IF(C134="750 Business promotion",
         E134-(E134/(1+4.793/100)),
         E134-(E134/(1+Dashboard!$F$4))
      )
   )
)</f>
        <v>0</v>
      </c>
      <c r="J134" s="40">
        <f>Bank4[[#This Row],[Money in/ (Money out)]]-Bank4[[#This Row],[GST/HST]]</f>
        <v>0</v>
      </c>
      <c r="L134" s="37">
        <f t="shared" si="3"/>
        <v>0</v>
      </c>
    </row>
    <row r="135" spans="4:12" x14ac:dyDescent="0.2">
      <c r="D135" s="416">
        <f>_xlfn.XLOOKUP(C:C,Table1[for Import to Bank Register dropdown],Table1[for Pivot],0,0,1)</f>
        <v>0</v>
      </c>
      <c r="E135" s="422"/>
      <c r="F135" s="160">
        <f t="shared" si="4"/>
        <v>44444444</v>
      </c>
      <c r="G135" s="394">
        <f t="shared" si="5"/>
        <v>0</v>
      </c>
      <c r="I135" s="395">
        <f>IF(OR(C135="150 Directors advances", C135="120 accounts receivable", C135="720.2 Automobile - Insurance", C135="720.3 Automobile - License", C135="870.4 Rent - Insurance", C135="870.6 Rent - Property Tax", C135="870.7 Rent - Homeoffice", C135="870.9 Rent - Water"),
   0,
   IF(Dashboard!$F$5="Quick",
      IF(OR(C135="190 Automobile",C135="200 computer hardware",C135="210 Computer software",C135="220 Quickbooks software",C135="230 Office equipment",C135="240 Office furniture"),
         E135-(E135/(1+Dashboard!$F$4)),
         0
      ),
      IF(C135="750 Business promotion",
         E135-(E135/(1+4.793/100)),
         E135-(E135/(1+Dashboard!$F$4))
      )
   )
)</f>
        <v>0</v>
      </c>
      <c r="J135" s="40">
        <f>Bank4[[#This Row],[Money in/ (Money out)]]-Bank4[[#This Row],[GST/HST]]</f>
        <v>0</v>
      </c>
      <c r="L135" s="37">
        <f t="shared" ref="L135:L198" si="6">$L$3</f>
        <v>0</v>
      </c>
    </row>
    <row r="136" spans="4:12" x14ac:dyDescent="0.2">
      <c r="D136" s="416">
        <f>_xlfn.XLOOKUP(C:C,Table1[for Import to Bank Register dropdown],Table1[for Pivot],0,0,1)</f>
        <v>0</v>
      </c>
      <c r="E136" s="422"/>
      <c r="F136" s="160">
        <f t="shared" ref="F136:F199" si="7">$E$2</f>
        <v>44444444</v>
      </c>
      <c r="G136" s="394">
        <f t="shared" ref="G136:G199" si="8">G135+E136</f>
        <v>0</v>
      </c>
      <c r="I136" s="395">
        <f>IF(OR(C136="150 Directors advances", C136="120 accounts receivable", C136="720.2 Automobile - Insurance", C136="720.3 Automobile - License", C136="870.4 Rent - Insurance", C136="870.6 Rent - Property Tax", C136="870.7 Rent - Homeoffice", C136="870.9 Rent - Water"),
   0,
   IF(Dashboard!$F$5="Quick",
      IF(OR(C136="190 Automobile",C136="200 computer hardware",C136="210 Computer software",C136="220 Quickbooks software",C136="230 Office equipment",C136="240 Office furniture"),
         E136-(E136/(1+Dashboard!$F$4)),
         0
      ),
      IF(C136="750 Business promotion",
         E136-(E136/(1+4.793/100)),
         E136-(E136/(1+Dashboard!$F$4))
      )
   )
)</f>
        <v>0</v>
      </c>
      <c r="J136" s="40">
        <f>Bank4[[#This Row],[Money in/ (Money out)]]-Bank4[[#This Row],[GST/HST]]</f>
        <v>0</v>
      </c>
      <c r="L136" s="37">
        <f t="shared" si="6"/>
        <v>0</v>
      </c>
    </row>
    <row r="137" spans="4:12" x14ac:dyDescent="0.2">
      <c r="D137" s="416">
        <f>_xlfn.XLOOKUP(C:C,Table1[for Import to Bank Register dropdown],Table1[for Pivot],0,0,1)</f>
        <v>0</v>
      </c>
      <c r="E137" s="422"/>
      <c r="F137" s="160">
        <f t="shared" si="7"/>
        <v>44444444</v>
      </c>
      <c r="G137" s="394">
        <f t="shared" si="8"/>
        <v>0</v>
      </c>
      <c r="I137" s="395">
        <f>IF(OR(C137="150 Directors advances", C137="120 accounts receivable", C137="720.2 Automobile - Insurance", C137="720.3 Automobile - License", C137="870.4 Rent - Insurance", C137="870.6 Rent - Property Tax", C137="870.7 Rent - Homeoffice", C137="870.9 Rent - Water"),
   0,
   IF(Dashboard!$F$5="Quick",
      IF(OR(C137="190 Automobile",C137="200 computer hardware",C137="210 Computer software",C137="220 Quickbooks software",C137="230 Office equipment",C137="240 Office furniture"),
         E137-(E137/(1+Dashboard!$F$4)),
         0
      ),
      IF(C137="750 Business promotion",
         E137-(E137/(1+4.793/100)),
         E137-(E137/(1+Dashboard!$F$4))
      )
   )
)</f>
        <v>0</v>
      </c>
      <c r="J137" s="40">
        <f>Bank4[[#This Row],[Money in/ (Money out)]]-Bank4[[#This Row],[GST/HST]]</f>
        <v>0</v>
      </c>
      <c r="L137" s="37">
        <f t="shared" si="6"/>
        <v>0</v>
      </c>
    </row>
    <row r="138" spans="4:12" x14ac:dyDescent="0.2">
      <c r="D138" s="416">
        <f>_xlfn.XLOOKUP(C:C,Table1[for Import to Bank Register dropdown],Table1[for Pivot],0,0,1)</f>
        <v>0</v>
      </c>
      <c r="E138" s="422"/>
      <c r="F138" s="160">
        <f t="shared" si="7"/>
        <v>44444444</v>
      </c>
      <c r="G138" s="394">
        <f t="shared" si="8"/>
        <v>0</v>
      </c>
      <c r="I138" s="395">
        <f>IF(OR(C138="150 Directors advances", C138="120 accounts receivable", C138="720.2 Automobile - Insurance", C138="720.3 Automobile - License", C138="870.4 Rent - Insurance", C138="870.6 Rent - Property Tax", C138="870.7 Rent - Homeoffice", C138="870.9 Rent - Water"),
   0,
   IF(Dashboard!$F$5="Quick",
      IF(OR(C138="190 Automobile",C138="200 computer hardware",C138="210 Computer software",C138="220 Quickbooks software",C138="230 Office equipment",C138="240 Office furniture"),
         E138-(E138/(1+Dashboard!$F$4)),
         0
      ),
      IF(C138="750 Business promotion",
         E138-(E138/(1+4.793/100)),
         E138-(E138/(1+Dashboard!$F$4))
      )
   )
)</f>
        <v>0</v>
      </c>
      <c r="J138" s="40">
        <f>Bank4[[#This Row],[Money in/ (Money out)]]-Bank4[[#This Row],[GST/HST]]</f>
        <v>0</v>
      </c>
      <c r="L138" s="37">
        <f t="shared" si="6"/>
        <v>0</v>
      </c>
    </row>
    <row r="139" spans="4:12" x14ac:dyDescent="0.2">
      <c r="D139" s="416">
        <f>_xlfn.XLOOKUP(C:C,Table1[for Import to Bank Register dropdown],Table1[for Pivot],0,0,1)</f>
        <v>0</v>
      </c>
      <c r="E139" s="422"/>
      <c r="F139" s="160">
        <f t="shared" si="7"/>
        <v>44444444</v>
      </c>
      <c r="G139" s="394">
        <f t="shared" si="8"/>
        <v>0</v>
      </c>
      <c r="I139" s="395">
        <f>IF(OR(C139="150 Directors advances", C139="120 accounts receivable", C139="720.2 Automobile - Insurance", C139="720.3 Automobile - License", C139="870.4 Rent - Insurance", C139="870.6 Rent - Property Tax", C139="870.7 Rent - Homeoffice", C139="870.9 Rent - Water"),
   0,
   IF(Dashboard!$F$5="Quick",
      IF(OR(C139="190 Automobile",C139="200 computer hardware",C139="210 Computer software",C139="220 Quickbooks software",C139="230 Office equipment",C139="240 Office furniture"),
         E139-(E139/(1+Dashboard!$F$4)),
         0
      ),
      IF(C139="750 Business promotion",
         E139-(E139/(1+4.793/100)),
         E139-(E139/(1+Dashboard!$F$4))
      )
   )
)</f>
        <v>0</v>
      </c>
      <c r="J139" s="40">
        <f>Bank4[[#This Row],[Money in/ (Money out)]]-Bank4[[#This Row],[GST/HST]]</f>
        <v>0</v>
      </c>
      <c r="L139" s="37">
        <f t="shared" si="6"/>
        <v>0</v>
      </c>
    </row>
    <row r="140" spans="4:12" x14ac:dyDescent="0.2">
      <c r="D140" s="416">
        <f>_xlfn.XLOOKUP(C:C,Table1[for Import to Bank Register dropdown],Table1[for Pivot],0,0,1)</f>
        <v>0</v>
      </c>
      <c r="E140" s="422"/>
      <c r="F140" s="160">
        <f t="shared" si="7"/>
        <v>44444444</v>
      </c>
      <c r="G140" s="394">
        <f t="shared" si="8"/>
        <v>0</v>
      </c>
      <c r="I140" s="395">
        <f>IF(OR(C140="150 Directors advances", C140="120 accounts receivable", C140="720.2 Automobile - Insurance", C140="720.3 Automobile - License", C140="870.4 Rent - Insurance", C140="870.6 Rent - Property Tax", C140="870.7 Rent - Homeoffice", C140="870.9 Rent - Water"),
   0,
   IF(Dashboard!$F$5="Quick",
      IF(OR(C140="190 Automobile",C140="200 computer hardware",C140="210 Computer software",C140="220 Quickbooks software",C140="230 Office equipment",C140="240 Office furniture"),
         E140-(E140/(1+Dashboard!$F$4)),
         0
      ),
      IF(C140="750 Business promotion",
         E140-(E140/(1+4.793/100)),
         E140-(E140/(1+Dashboard!$F$4))
      )
   )
)</f>
        <v>0</v>
      </c>
      <c r="J140" s="40">
        <f>Bank4[[#This Row],[Money in/ (Money out)]]-Bank4[[#This Row],[GST/HST]]</f>
        <v>0</v>
      </c>
      <c r="L140" s="37">
        <f t="shared" si="6"/>
        <v>0</v>
      </c>
    </row>
    <row r="141" spans="4:12" x14ac:dyDescent="0.2">
      <c r="D141" s="416">
        <f>_xlfn.XLOOKUP(C:C,Table1[for Import to Bank Register dropdown],Table1[for Pivot],0,0,1)</f>
        <v>0</v>
      </c>
      <c r="E141" s="422"/>
      <c r="F141" s="160">
        <f t="shared" si="7"/>
        <v>44444444</v>
      </c>
      <c r="G141" s="394">
        <f t="shared" si="8"/>
        <v>0</v>
      </c>
      <c r="I141" s="395">
        <f>IF(OR(C141="150 Directors advances", C141="120 accounts receivable", C141="720.2 Automobile - Insurance", C141="720.3 Automobile - License", C141="870.4 Rent - Insurance", C141="870.6 Rent - Property Tax", C141="870.7 Rent - Homeoffice", C141="870.9 Rent - Water"),
   0,
   IF(Dashboard!$F$5="Quick",
      IF(OR(C141="190 Automobile",C141="200 computer hardware",C141="210 Computer software",C141="220 Quickbooks software",C141="230 Office equipment",C141="240 Office furniture"),
         E141-(E141/(1+Dashboard!$F$4)),
         0
      ),
      IF(C141="750 Business promotion",
         E141-(E141/(1+4.793/100)),
         E141-(E141/(1+Dashboard!$F$4))
      )
   )
)</f>
        <v>0</v>
      </c>
      <c r="J141" s="40">
        <f>Bank4[[#This Row],[Money in/ (Money out)]]-Bank4[[#This Row],[GST/HST]]</f>
        <v>0</v>
      </c>
      <c r="L141" s="37">
        <f t="shared" si="6"/>
        <v>0</v>
      </c>
    </row>
    <row r="142" spans="4:12" x14ac:dyDescent="0.2">
      <c r="D142" s="416">
        <f>_xlfn.XLOOKUP(C:C,Table1[for Import to Bank Register dropdown],Table1[for Pivot],0,0,1)</f>
        <v>0</v>
      </c>
      <c r="E142" s="422"/>
      <c r="F142" s="160">
        <f t="shared" si="7"/>
        <v>44444444</v>
      </c>
      <c r="G142" s="394">
        <f t="shared" si="8"/>
        <v>0</v>
      </c>
      <c r="I142" s="395">
        <f>IF(OR(C142="150 Directors advances", C142="120 accounts receivable", C142="720.2 Automobile - Insurance", C142="720.3 Automobile - License", C142="870.4 Rent - Insurance", C142="870.6 Rent - Property Tax", C142="870.7 Rent - Homeoffice", C142="870.9 Rent - Water"),
   0,
   IF(Dashboard!$F$5="Quick",
      IF(OR(C142="190 Automobile",C142="200 computer hardware",C142="210 Computer software",C142="220 Quickbooks software",C142="230 Office equipment",C142="240 Office furniture"),
         E142-(E142/(1+Dashboard!$F$4)),
         0
      ),
      IF(C142="750 Business promotion",
         E142-(E142/(1+4.793/100)),
         E142-(E142/(1+Dashboard!$F$4))
      )
   )
)</f>
        <v>0</v>
      </c>
      <c r="J142" s="40">
        <f>Bank4[[#This Row],[Money in/ (Money out)]]-Bank4[[#This Row],[GST/HST]]</f>
        <v>0</v>
      </c>
      <c r="L142" s="37">
        <f t="shared" si="6"/>
        <v>0</v>
      </c>
    </row>
    <row r="143" spans="4:12" x14ac:dyDescent="0.2">
      <c r="D143" s="416">
        <f>_xlfn.XLOOKUP(C:C,Table1[for Import to Bank Register dropdown],Table1[for Pivot],0,0,1)</f>
        <v>0</v>
      </c>
      <c r="E143" s="422"/>
      <c r="F143" s="160">
        <f t="shared" si="7"/>
        <v>44444444</v>
      </c>
      <c r="G143" s="394">
        <f t="shared" si="8"/>
        <v>0</v>
      </c>
      <c r="I143" s="395">
        <f>IF(OR(C143="150 Directors advances", C143="120 accounts receivable", C143="720.2 Automobile - Insurance", C143="720.3 Automobile - License", C143="870.4 Rent - Insurance", C143="870.6 Rent - Property Tax", C143="870.7 Rent - Homeoffice", C143="870.9 Rent - Water"),
   0,
   IF(Dashboard!$F$5="Quick",
      IF(OR(C143="190 Automobile",C143="200 computer hardware",C143="210 Computer software",C143="220 Quickbooks software",C143="230 Office equipment",C143="240 Office furniture"),
         E143-(E143/(1+Dashboard!$F$4)),
         0
      ),
      IF(C143="750 Business promotion",
         E143-(E143/(1+4.793/100)),
         E143-(E143/(1+Dashboard!$F$4))
      )
   )
)</f>
        <v>0</v>
      </c>
      <c r="J143" s="40">
        <f>Bank4[[#This Row],[Money in/ (Money out)]]-Bank4[[#This Row],[GST/HST]]</f>
        <v>0</v>
      </c>
      <c r="L143" s="37">
        <f t="shared" si="6"/>
        <v>0</v>
      </c>
    </row>
    <row r="144" spans="4:12" x14ac:dyDescent="0.2">
      <c r="D144" s="416">
        <f>_xlfn.XLOOKUP(C:C,Table1[for Import to Bank Register dropdown],Table1[for Pivot],0,0,1)</f>
        <v>0</v>
      </c>
      <c r="E144" s="422"/>
      <c r="F144" s="160">
        <f t="shared" si="7"/>
        <v>44444444</v>
      </c>
      <c r="G144" s="394">
        <f t="shared" si="8"/>
        <v>0</v>
      </c>
      <c r="I144" s="395">
        <f>IF(OR(C144="150 Directors advances", C144="120 accounts receivable", C144="720.2 Automobile - Insurance", C144="720.3 Automobile - License", C144="870.4 Rent - Insurance", C144="870.6 Rent - Property Tax", C144="870.7 Rent - Homeoffice", C144="870.9 Rent - Water"),
   0,
   IF(Dashboard!$F$5="Quick",
      IF(OR(C144="190 Automobile",C144="200 computer hardware",C144="210 Computer software",C144="220 Quickbooks software",C144="230 Office equipment",C144="240 Office furniture"),
         E144-(E144/(1+Dashboard!$F$4)),
         0
      ),
      IF(C144="750 Business promotion",
         E144-(E144/(1+4.793/100)),
         E144-(E144/(1+Dashboard!$F$4))
      )
   )
)</f>
        <v>0</v>
      </c>
      <c r="J144" s="40">
        <f>Bank4[[#This Row],[Money in/ (Money out)]]-Bank4[[#This Row],[GST/HST]]</f>
        <v>0</v>
      </c>
      <c r="L144" s="37">
        <f t="shared" si="6"/>
        <v>0</v>
      </c>
    </row>
    <row r="145" spans="4:12" x14ac:dyDescent="0.2">
      <c r="D145" s="416">
        <f>_xlfn.XLOOKUP(C:C,Table1[for Import to Bank Register dropdown],Table1[for Pivot],0,0,1)</f>
        <v>0</v>
      </c>
      <c r="E145" s="422"/>
      <c r="F145" s="160">
        <f t="shared" si="7"/>
        <v>44444444</v>
      </c>
      <c r="G145" s="394">
        <f t="shared" si="8"/>
        <v>0</v>
      </c>
      <c r="I145" s="395">
        <f>IF(OR(C145="150 Directors advances", C145="120 accounts receivable", C145="720.2 Automobile - Insurance", C145="720.3 Automobile - License", C145="870.4 Rent - Insurance", C145="870.6 Rent - Property Tax", C145="870.7 Rent - Homeoffice", C145="870.9 Rent - Water"),
   0,
   IF(Dashboard!$F$5="Quick",
      IF(OR(C145="190 Automobile",C145="200 computer hardware",C145="210 Computer software",C145="220 Quickbooks software",C145="230 Office equipment",C145="240 Office furniture"),
         E145-(E145/(1+Dashboard!$F$4)),
         0
      ),
      IF(C145="750 Business promotion",
         E145-(E145/(1+4.793/100)),
         E145-(E145/(1+Dashboard!$F$4))
      )
   )
)</f>
        <v>0</v>
      </c>
      <c r="J145" s="40">
        <f>Bank4[[#This Row],[Money in/ (Money out)]]-Bank4[[#This Row],[GST/HST]]</f>
        <v>0</v>
      </c>
      <c r="L145" s="37">
        <f t="shared" si="6"/>
        <v>0</v>
      </c>
    </row>
    <row r="146" spans="4:12" x14ac:dyDescent="0.2">
      <c r="D146" s="416">
        <f>_xlfn.XLOOKUP(C:C,Table1[for Import to Bank Register dropdown],Table1[for Pivot],0,0,1)</f>
        <v>0</v>
      </c>
      <c r="E146" s="422"/>
      <c r="F146" s="160">
        <f t="shared" si="7"/>
        <v>44444444</v>
      </c>
      <c r="G146" s="394">
        <f t="shared" si="8"/>
        <v>0</v>
      </c>
      <c r="I146" s="395">
        <f>IF(OR(C146="150 Directors advances", C146="120 accounts receivable", C146="720.2 Automobile - Insurance", C146="720.3 Automobile - License", C146="870.4 Rent - Insurance", C146="870.6 Rent - Property Tax", C146="870.7 Rent - Homeoffice", C146="870.9 Rent - Water"),
   0,
   IF(Dashboard!$F$5="Quick",
      IF(OR(C146="190 Automobile",C146="200 computer hardware",C146="210 Computer software",C146="220 Quickbooks software",C146="230 Office equipment",C146="240 Office furniture"),
         E146-(E146/(1+Dashboard!$F$4)),
         0
      ),
      IF(C146="750 Business promotion",
         E146-(E146/(1+4.793/100)),
         E146-(E146/(1+Dashboard!$F$4))
      )
   )
)</f>
        <v>0</v>
      </c>
      <c r="J146" s="40">
        <f>Bank4[[#This Row],[Money in/ (Money out)]]-Bank4[[#This Row],[GST/HST]]</f>
        <v>0</v>
      </c>
      <c r="L146" s="37">
        <f t="shared" si="6"/>
        <v>0</v>
      </c>
    </row>
    <row r="147" spans="4:12" x14ac:dyDescent="0.2">
      <c r="D147" s="416">
        <f>_xlfn.XLOOKUP(C:C,Table1[for Import to Bank Register dropdown],Table1[for Pivot],0,0,1)</f>
        <v>0</v>
      </c>
      <c r="E147" s="422"/>
      <c r="F147" s="160">
        <f t="shared" si="7"/>
        <v>44444444</v>
      </c>
      <c r="G147" s="394">
        <f t="shared" si="8"/>
        <v>0</v>
      </c>
      <c r="I147" s="395">
        <f>IF(OR(C147="150 Directors advances", C147="120 accounts receivable", C147="720.2 Automobile - Insurance", C147="720.3 Automobile - License", C147="870.4 Rent - Insurance", C147="870.6 Rent - Property Tax", C147="870.7 Rent - Homeoffice", C147="870.9 Rent - Water"),
   0,
   IF(Dashboard!$F$5="Quick",
      IF(OR(C147="190 Automobile",C147="200 computer hardware",C147="210 Computer software",C147="220 Quickbooks software",C147="230 Office equipment",C147="240 Office furniture"),
         E147-(E147/(1+Dashboard!$F$4)),
         0
      ),
      IF(C147="750 Business promotion",
         E147-(E147/(1+4.793/100)),
         E147-(E147/(1+Dashboard!$F$4))
      )
   )
)</f>
        <v>0</v>
      </c>
      <c r="J147" s="40">
        <f>Bank4[[#This Row],[Money in/ (Money out)]]-Bank4[[#This Row],[GST/HST]]</f>
        <v>0</v>
      </c>
      <c r="L147" s="37">
        <f t="shared" si="6"/>
        <v>0</v>
      </c>
    </row>
    <row r="148" spans="4:12" x14ac:dyDescent="0.2">
      <c r="D148" s="416">
        <f>_xlfn.XLOOKUP(C:C,Table1[for Import to Bank Register dropdown],Table1[for Pivot],0,0,1)</f>
        <v>0</v>
      </c>
      <c r="E148" s="422"/>
      <c r="F148" s="160">
        <f t="shared" si="7"/>
        <v>44444444</v>
      </c>
      <c r="G148" s="394">
        <f t="shared" si="8"/>
        <v>0</v>
      </c>
      <c r="I148" s="395">
        <f>IF(OR(C148="150 Directors advances", C148="120 accounts receivable", C148="720.2 Automobile - Insurance", C148="720.3 Automobile - License", C148="870.4 Rent - Insurance", C148="870.6 Rent - Property Tax", C148="870.7 Rent - Homeoffice", C148="870.9 Rent - Water"),
   0,
   IF(Dashboard!$F$5="Quick",
      IF(OR(C148="190 Automobile",C148="200 computer hardware",C148="210 Computer software",C148="220 Quickbooks software",C148="230 Office equipment",C148="240 Office furniture"),
         E148-(E148/(1+Dashboard!$F$4)),
         0
      ),
      IF(C148="750 Business promotion",
         E148-(E148/(1+4.793/100)),
         E148-(E148/(1+Dashboard!$F$4))
      )
   )
)</f>
        <v>0</v>
      </c>
      <c r="J148" s="40">
        <f>Bank4[[#This Row],[Money in/ (Money out)]]-Bank4[[#This Row],[GST/HST]]</f>
        <v>0</v>
      </c>
      <c r="L148" s="37">
        <f t="shared" si="6"/>
        <v>0</v>
      </c>
    </row>
    <row r="149" spans="4:12" x14ac:dyDescent="0.2">
      <c r="D149" s="416">
        <f>_xlfn.XLOOKUP(C:C,Table1[for Import to Bank Register dropdown],Table1[for Pivot],0,0,1)</f>
        <v>0</v>
      </c>
      <c r="E149" s="422"/>
      <c r="F149" s="160">
        <f t="shared" si="7"/>
        <v>44444444</v>
      </c>
      <c r="G149" s="394">
        <f t="shared" si="8"/>
        <v>0</v>
      </c>
      <c r="I149" s="395">
        <f>IF(OR(C149="150 Directors advances", C149="120 accounts receivable", C149="720.2 Automobile - Insurance", C149="720.3 Automobile - License", C149="870.4 Rent - Insurance", C149="870.6 Rent - Property Tax", C149="870.7 Rent - Homeoffice", C149="870.9 Rent - Water"),
   0,
   IF(Dashboard!$F$5="Quick",
      IF(OR(C149="190 Automobile",C149="200 computer hardware",C149="210 Computer software",C149="220 Quickbooks software",C149="230 Office equipment",C149="240 Office furniture"),
         E149-(E149/(1+Dashboard!$F$4)),
         0
      ),
      IF(C149="750 Business promotion",
         E149-(E149/(1+4.793/100)),
         E149-(E149/(1+Dashboard!$F$4))
      )
   )
)</f>
        <v>0</v>
      </c>
      <c r="J149" s="40">
        <f>Bank4[[#This Row],[Money in/ (Money out)]]-Bank4[[#This Row],[GST/HST]]</f>
        <v>0</v>
      </c>
      <c r="L149" s="37">
        <f t="shared" si="6"/>
        <v>0</v>
      </c>
    </row>
    <row r="150" spans="4:12" x14ac:dyDescent="0.2">
      <c r="D150" s="416">
        <f>_xlfn.XLOOKUP(C:C,Table1[for Import to Bank Register dropdown],Table1[for Pivot],0,0,1)</f>
        <v>0</v>
      </c>
      <c r="E150" s="422"/>
      <c r="F150" s="160">
        <f t="shared" si="7"/>
        <v>44444444</v>
      </c>
      <c r="G150" s="394">
        <f t="shared" si="8"/>
        <v>0</v>
      </c>
      <c r="I150" s="395">
        <f>IF(OR(C150="150 Directors advances", C150="120 accounts receivable", C150="720.2 Automobile - Insurance", C150="720.3 Automobile - License", C150="870.4 Rent - Insurance", C150="870.6 Rent - Property Tax", C150="870.7 Rent - Homeoffice", C150="870.9 Rent - Water"),
   0,
   IF(Dashboard!$F$5="Quick",
      IF(OR(C150="190 Automobile",C150="200 computer hardware",C150="210 Computer software",C150="220 Quickbooks software",C150="230 Office equipment",C150="240 Office furniture"),
         E150-(E150/(1+Dashboard!$F$4)),
         0
      ),
      IF(C150="750 Business promotion",
         E150-(E150/(1+4.793/100)),
         E150-(E150/(1+Dashboard!$F$4))
      )
   )
)</f>
        <v>0</v>
      </c>
      <c r="J150" s="40">
        <f>Bank4[[#This Row],[Money in/ (Money out)]]-Bank4[[#This Row],[GST/HST]]</f>
        <v>0</v>
      </c>
      <c r="L150" s="37">
        <f t="shared" si="6"/>
        <v>0</v>
      </c>
    </row>
    <row r="151" spans="4:12" x14ac:dyDescent="0.2">
      <c r="D151" s="416">
        <f>_xlfn.XLOOKUP(C:C,Table1[for Import to Bank Register dropdown],Table1[for Pivot],0,0,1)</f>
        <v>0</v>
      </c>
      <c r="E151" s="422"/>
      <c r="F151" s="160">
        <f t="shared" si="7"/>
        <v>44444444</v>
      </c>
      <c r="G151" s="394">
        <f t="shared" si="8"/>
        <v>0</v>
      </c>
      <c r="I151" s="395">
        <f>IF(OR(C151="150 Directors advances", C151="120 accounts receivable", C151="720.2 Automobile - Insurance", C151="720.3 Automobile - License", C151="870.4 Rent - Insurance", C151="870.6 Rent - Property Tax", C151="870.7 Rent - Homeoffice", C151="870.9 Rent - Water"),
   0,
   IF(Dashboard!$F$5="Quick",
      IF(OR(C151="190 Automobile",C151="200 computer hardware",C151="210 Computer software",C151="220 Quickbooks software",C151="230 Office equipment",C151="240 Office furniture"),
         E151-(E151/(1+Dashboard!$F$4)),
         0
      ),
      IF(C151="750 Business promotion",
         E151-(E151/(1+4.793/100)),
         E151-(E151/(1+Dashboard!$F$4))
      )
   )
)</f>
        <v>0</v>
      </c>
      <c r="J151" s="40">
        <f>Bank4[[#This Row],[Money in/ (Money out)]]-Bank4[[#This Row],[GST/HST]]</f>
        <v>0</v>
      </c>
      <c r="L151" s="37">
        <f t="shared" si="6"/>
        <v>0</v>
      </c>
    </row>
    <row r="152" spans="4:12" x14ac:dyDescent="0.2">
      <c r="D152" s="416">
        <f>_xlfn.XLOOKUP(C:C,Table1[for Import to Bank Register dropdown],Table1[for Pivot],0,0,1)</f>
        <v>0</v>
      </c>
      <c r="E152" s="422"/>
      <c r="F152" s="160">
        <f t="shared" si="7"/>
        <v>44444444</v>
      </c>
      <c r="G152" s="394">
        <f t="shared" si="8"/>
        <v>0</v>
      </c>
      <c r="I152" s="395">
        <f>IF(OR(C152="150 Directors advances", C152="120 accounts receivable", C152="720.2 Automobile - Insurance", C152="720.3 Automobile - License", C152="870.4 Rent - Insurance", C152="870.6 Rent - Property Tax", C152="870.7 Rent - Homeoffice", C152="870.9 Rent - Water"),
   0,
   IF(Dashboard!$F$5="Quick",
      IF(OR(C152="190 Automobile",C152="200 computer hardware",C152="210 Computer software",C152="220 Quickbooks software",C152="230 Office equipment",C152="240 Office furniture"),
         E152-(E152/(1+Dashboard!$F$4)),
         0
      ),
      IF(C152="750 Business promotion",
         E152-(E152/(1+4.793/100)),
         E152-(E152/(1+Dashboard!$F$4))
      )
   )
)</f>
        <v>0</v>
      </c>
      <c r="J152" s="40">
        <f>Bank4[[#This Row],[Money in/ (Money out)]]-Bank4[[#This Row],[GST/HST]]</f>
        <v>0</v>
      </c>
      <c r="L152" s="37">
        <f t="shared" si="6"/>
        <v>0</v>
      </c>
    </row>
    <row r="153" spans="4:12" x14ac:dyDescent="0.2">
      <c r="D153" s="416">
        <f>_xlfn.XLOOKUP(C:C,Table1[for Import to Bank Register dropdown],Table1[for Pivot],0,0,1)</f>
        <v>0</v>
      </c>
      <c r="E153" s="422"/>
      <c r="F153" s="160">
        <f t="shared" si="7"/>
        <v>44444444</v>
      </c>
      <c r="G153" s="394">
        <f t="shared" si="8"/>
        <v>0</v>
      </c>
      <c r="I153" s="395">
        <f>IF(OR(C153="150 Directors advances", C153="120 accounts receivable", C153="720.2 Automobile - Insurance", C153="720.3 Automobile - License", C153="870.4 Rent - Insurance", C153="870.6 Rent - Property Tax", C153="870.7 Rent - Homeoffice", C153="870.9 Rent - Water"),
   0,
   IF(Dashboard!$F$5="Quick",
      IF(OR(C153="190 Automobile",C153="200 computer hardware",C153="210 Computer software",C153="220 Quickbooks software",C153="230 Office equipment",C153="240 Office furniture"),
         E153-(E153/(1+Dashboard!$F$4)),
         0
      ),
      IF(C153="750 Business promotion",
         E153-(E153/(1+4.793/100)),
         E153-(E153/(1+Dashboard!$F$4))
      )
   )
)</f>
        <v>0</v>
      </c>
      <c r="J153" s="40">
        <f>Bank4[[#This Row],[Money in/ (Money out)]]-Bank4[[#This Row],[GST/HST]]</f>
        <v>0</v>
      </c>
      <c r="L153" s="37">
        <f t="shared" si="6"/>
        <v>0</v>
      </c>
    </row>
    <row r="154" spans="4:12" x14ac:dyDescent="0.2">
      <c r="D154" s="416">
        <f>_xlfn.XLOOKUP(C:C,Table1[for Import to Bank Register dropdown],Table1[for Pivot],0,0,1)</f>
        <v>0</v>
      </c>
      <c r="E154" s="422"/>
      <c r="F154" s="160">
        <f t="shared" si="7"/>
        <v>44444444</v>
      </c>
      <c r="G154" s="394">
        <f t="shared" si="8"/>
        <v>0</v>
      </c>
      <c r="I154" s="395">
        <f>IF(OR(C154="150 Directors advances", C154="120 accounts receivable", C154="720.2 Automobile - Insurance", C154="720.3 Automobile - License", C154="870.4 Rent - Insurance", C154="870.6 Rent - Property Tax", C154="870.7 Rent - Homeoffice", C154="870.9 Rent - Water"),
   0,
   IF(Dashboard!$F$5="Quick",
      IF(OR(C154="190 Automobile",C154="200 computer hardware",C154="210 Computer software",C154="220 Quickbooks software",C154="230 Office equipment",C154="240 Office furniture"),
         E154-(E154/(1+Dashboard!$F$4)),
         0
      ),
      IF(C154="750 Business promotion",
         E154-(E154/(1+4.793/100)),
         E154-(E154/(1+Dashboard!$F$4))
      )
   )
)</f>
        <v>0</v>
      </c>
      <c r="J154" s="40">
        <f>Bank4[[#This Row],[Money in/ (Money out)]]-Bank4[[#This Row],[GST/HST]]</f>
        <v>0</v>
      </c>
      <c r="L154" s="37">
        <f t="shared" si="6"/>
        <v>0</v>
      </c>
    </row>
    <row r="155" spans="4:12" x14ac:dyDescent="0.2">
      <c r="D155" s="416">
        <f>_xlfn.XLOOKUP(C:C,Table1[for Import to Bank Register dropdown],Table1[for Pivot],0,0,1)</f>
        <v>0</v>
      </c>
      <c r="E155" s="422"/>
      <c r="F155" s="160">
        <f t="shared" si="7"/>
        <v>44444444</v>
      </c>
      <c r="G155" s="394">
        <f t="shared" si="8"/>
        <v>0</v>
      </c>
      <c r="I155" s="395">
        <f>IF(OR(C155="150 Directors advances", C155="120 accounts receivable", C155="720.2 Automobile - Insurance", C155="720.3 Automobile - License", C155="870.4 Rent - Insurance", C155="870.6 Rent - Property Tax", C155="870.7 Rent - Homeoffice", C155="870.9 Rent - Water"),
   0,
   IF(Dashboard!$F$5="Quick",
      IF(OR(C155="190 Automobile",C155="200 computer hardware",C155="210 Computer software",C155="220 Quickbooks software",C155="230 Office equipment",C155="240 Office furniture"),
         E155-(E155/(1+Dashboard!$F$4)),
         0
      ),
      IF(C155="750 Business promotion",
         E155-(E155/(1+4.793/100)),
         E155-(E155/(1+Dashboard!$F$4))
      )
   )
)</f>
        <v>0</v>
      </c>
      <c r="J155" s="40">
        <f>Bank4[[#This Row],[Money in/ (Money out)]]-Bank4[[#This Row],[GST/HST]]</f>
        <v>0</v>
      </c>
      <c r="L155" s="37">
        <f t="shared" si="6"/>
        <v>0</v>
      </c>
    </row>
    <row r="156" spans="4:12" x14ac:dyDescent="0.2">
      <c r="D156" s="416">
        <f>_xlfn.XLOOKUP(C:C,Table1[for Import to Bank Register dropdown],Table1[for Pivot],0,0,1)</f>
        <v>0</v>
      </c>
      <c r="E156" s="422"/>
      <c r="F156" s="160">
        <f t="shared" si="7"/>
        <v>44444444</v>
      </c>
      <c r="G156" s="394">
        <f t="shared" si="8"/>
        <v>0</v>
      </c>
      <c r="I156" s="395">
        <f>IF(OR(C156="150 Directors advances", C156="120 accounts receivable", C156="720.2 Automobile - Insurance", C156="720.3 Automobile - License", C156="870.4 Rent - Insurance", C156="870.6 Rent - Property Tax", C156="870.7 Rent - Homeoffice", C156="870.9 Rent - Water"),
   0,
   IF(Dashboard!$F$5="Quick",
      IF(OR(C156="190 Automobile",C156="200 computer hardware",C156="210 Computer software",C156="220 Quickbooks software",C156="230 Office equipment",C156="240 Office furniture"),
         E156-(E156/(1+Dashboard!$F$4)),
         0
      ),
      IF(C156="750 Business promotion",
         E156-(E156/(1+4.793/100)),
         E156-(E156/(1+Dashboard!$F$4))
      )
   )
)</f>
        <v>0</v>
      </c>
      <c r="J156" s="40">
        <f>Bank4[[#This Row],[Money in/ (Money out)]]-Bank4[[#This Row],[GST/HST]]</f>
        <v>0</v>
      </c>
      <c r="L156" s="37">
        <f t="shared" si="6"/>
        <v>0</v>
      </c>
    </row>
    <row r="157" spans="4:12" x14ac:dyDescent="0.2">
      <c r="D157" s="416">
        <f>_xlfn.XLOOKUP(C:C,Table1[for Import to Bank Register dropdown],Table1[for Pivot],0,0,1)</f>
        <v>0</v>
      </c>
      <c r="E157" s="422"/>
      <c r="F157" s="160">
        <f t="shared" si="7"/>
        <v>44444444</v>
      </c>
      <c r="G157" s="394">
        <f t="shared" si="8"/>
        <v>0</v>
      </c>
      <c r="I157" s="395">
        <f>IF(OR(C157="150 Directors advances", C157="120 accounts receivable", C157="720.2 Automobile - Insurance", C157="720.3 Automobile - License", C157="870.4 Rent - Insurance", C157="870.6 Rent - Property Tax", C157="870.7 Rent - Homeoffice", C157="870.9 Rent - Water"),
   0,
   IF(Dashboard!$F$5="Quick",
      IF(OR(C157="190 Automobile",C157="200 computer hardware",C157="210 Computer software",C157="220 Quickbooks software",C157="230 Office equipment",C157="240 Office furniture"),
         E157-(E157/(1+Dashboard!$F$4)),
         0
      ),
      IF(C157="750 Business promotion",
         E157-(E157/(1+4.793/100)),
         E157-(E157/(1+Dashboard!$F$4))
      )
   )
)</f>
        <v>0</v>
      </c>
      <c r="J157" s="40">
        <f>Bank4[[#This Row],[Money in/ (Money out)]]-Bank4[[#This Row],[GST/HST]]</f>
        <v>0</v>
      </c>
      <c r="L157" s="37">
        <f t="shared" si="6"/>
        <v>0</v>
      </c>
    </row>
    <row r="158" spans="4:12" x14ac:dyDescent="0.2">
      <c r="D158" s="416">
        <f>_xlfn.XLOOKUP(C:C,Table1[for Import to Bank Register dropdown],Table1[for Pivot],0,0,1)</f>
        <v>0</v>
      </c>
      <c r="E158" s="422"/>
      <c r="F158" s="160">
        <f t="shared" si="7"/>
        <v>44444444</v>
      </c>
      <c r="G158" s="394">
        <f t="shared" si="8"/>
        <v>0</v>
      </c>
      <c r="I158" s="395">
        <f>IF(OR(C158="150 Directors advances", C158="120 accounts receivable", C158="720.2 Automobile - Insurance", C158="720.3 Automobile - License", C158="870.4 Rent - Insurance", C158="870.6 Rent - Property Tax", C158="870.7 Rent - Homeoffice", C158="870.9 Rent - Water"),
   0,
   IF(Dashboard!$F$5="Quick",
      IF(OR(C158="190 Automobile",C158="200 computer hardware",C158="210 Computer software",C158="220 Quickbooks software",C158="230 Office equipment",C158="240 Office furniture"),
         E158-(E158/(1+Dashboard!$F$4)),
         0
      ),
      IF(C158="750 Business promotion",
         E158-(E158/(1+4.793/100)),
         E158-(E158/(1+Dashboard!$F$4))
      )
   )
)</f>
        <v>0</v>
      </c>
      <c r="J158" s="40">
        <f>Bank4[[#This Row],[Money in/ (Money out)]]-Bank4[[#This Row],[GST/HST]]</f>
        <v>0</v>
      </c>
      <c r="L158" s="37">
        <f t="shared" si="6"/>
        <v>0</v>
      </c>
    </row>
    <row r="159" spans="4:12" x14ac:dyDescent="0.2">
      <c r="D159" s="416">
        <f>_xlfn.XLOOKUP(C:C,Table1[for Import to Bank Register dropdown],Table1[for Pivot],0,0,1)</f>
        <v>0</v>
      </c>
      <c r="E159" s="422"/>
      <c r="F159" s="160">
        <f t="shared" si="7"/>
        <v>44444444</v>
      </c>
      <c r="G159" s="394">
        <f t="shared" si="8"/>
        <v>0</v>
      </c>
      <c r="I159" s="395">
        <f>IF(OR(C159="150 Directors advances", C159="120 accounts receivable", C159="720.2 Automobile - Insurance", C159="720.3 Automobile - License", C159="870.4 Rent - Insurance", C159="870.6 Rent - Property Tax", C159="870.7 Rent - Homeoffice", C159="870.9 Rent - Water"),
   0,
   IF(Dashboard!$F$5="Quick",
      IF(OR(C159="190 Automobile",C159="200 computer hardware",C159="210 Computer software",C159="220 Quickbooks software",C159="230 Office equipment",C159="240 Office furniture"),
         E159-(E159/(1+Dashboard!$F$4)),
         0
      ),
      IF(C159="750 Business promotion",
         E159-(E159/(1+4.793/100)),
         E159-(E159/(1+Dashboard!$F$4))
      )
   )
)</f>
        <v>0</v>
      </c>
      <c r="J159" s="40">
        <f>Bank4[[#This Row],[Money in/ (Money out)]]-Bank4[[#This Row],[GST/HST]]</f>
        <v>0</v>
      </c>
      <c r="L159" s="37">
        <f t="shared" si="6"/>
        <v>0</v>
      </c>
    </row>
    <row r="160" spans="4:12" x14ac:dyDescent="0.2">
      <c r="D160" s="416">
        <f>_xlfn.XLOOKUP(C:C,Table1[for Import to Bank Register dropdown],Table1[for Pivot],0,0,1)</f>
        <v>0</v>
      </c>
      <c r="E160" s="422"/>
      <c r="F160" s="160">
        <f t="shared" si="7"/>
        <v>44444444</v>
      </c>
      <c r="G160" s="394">
        <f t="shared" si="8"/>
        <v>0</v>
      </c>
      <c r="I160" s="395">
        <f>IF(OR(C160="150 Directors advances", C160="120 accounts receivable", C160="720.2 Automobile - Insurance", C160="720.3 Automobile - License", C160="870.4 Rent - Insurance", C160="870.6 Rent - Property Tax", C160="870.7 Rent - Homeoffice", C160="870.9 Rent - Water"),
   0,
   IF(Dashboard!$F$5="Quick",
      IF(OR(C160="190 Automobile",C160="200 computer hardware",C160="210 Computer software",C160="220 Quickbooks software",C160="230 Office equipment",C160="240 Office furniture"),
         E160-(E160/(1+Dashboard!$F$4)),
         0
      ),
      IF(C160="750 Business promotion",
         E160-(E160/(1+4.793/100)),
         E160-(E160/(1+Dashboard!$F$4))
      )
   )
)</f>
        <v>0</v>
      </c>
      <c r="J160" s="40">
        <f>Bank4[[#This Row],[Money in/ (Money out)]]-Bank4[[#This Row],[GST/HST]]</f>
        <v>0</v>
      </c>
      <c r="L160" s="37">
        <f t="shared" si="6"/>
        <v>0</v>
      </c>
    </row>
    <row r="161" spans="4:12" x14ac:dyDescent="0.2">
      <c r="D161" s="416">
        <f>_xlfn.XLOOKUP(C:C,Table1[for Import to Bank Register dropdown],Table1[for Pivot],0,0,1)</f>
        <v>0</v>
      </c>
      <c r="E161" s="422"/>
      <c r="F161" s="160">
        <f t="shared" si="7"/>
        <v>44444444</v>
      </c>
      <c r="G161" s="394">
        <f t="shared" si="8"/>
        <v>0</v>
      </c>
      <c r="I161" s="395">
        <f>IF(OR(C161="150 Directors advances", C161="120 accounts receivable", C161="720.2 Automobile - Insurance", C161="720.3 Automobile - License", C161="870.4 Rent - Insurance", C161="870.6 Rent - Property Tax", C161="870.7 Rent - Homeoffice", C161="870.9 Rent - Water"),
   0,
   IF(Dashboard!$F$5="Quick",
      IF(OR(C161="190 Automobile",C161="200 computer hardware",C161="210 Computer software",C161="220 Quickbooks software",C161="230 Office equipment",C161="240 Office furniture"),
         E161-(E161/(1+Dashboard!$F$4)),
         0
      ),
      IF(C161="750 Business promotion",
         E161-(E161/(1+4.793/100)),
         E161-(E161/(1+Dashboard!$F$4))
      )
   )
)</f>
        <v>0</v>
      </c>
      <c r="J161" s="40">
        <f>Bank4[[#This Row],[Money in/ (Money out)]]-Bank4[[#This Row],[GST/HST]]</f>
        <v>0</v>
      </c>
      <c r="L161" s="37">
        <f t="shared" si="6"/>
        <v>0</v>
      </c>
    </row>
    <row r="162" spans="4:12" x14ac:dyDescent="0.2">
      <c r="D162" s="416">
        <f>_xlfn.XLOOKUP(C:C,Table1[for Import to Bank Register dropdown],Table1[for Pivot],0,0,1)</f>
        <v>0</v>
      </c>
      <c r="E162" s="422"/>
      <c r="F162" s="160">
        <f t="shared" si="7"/>
        <v>44444444</v>
      </c>
      <c r="G162" s="394">
        <f t="shared" si="8"/>
        <v>0</v>
      </c>
      <c r="I162" s="395">
        <f>IF(OR(C162="150 Directors advances", C162="120 accounts receivable", C162="720.2 Automobile - Insurance", C162="720.3 Automobile - License", C162="870.4 Rent - Insurance", C162="870.6 Rent - Property Tax", C162="870.7 Rent - Homeoffice", C162="870.9 Rent - Water"),
   0,
   IF(Dashboard!$F$5="Quick",
      IF(OR(C162="190 Automobile",C162="200 computer hardware",C162="210 Computer software",C162="220 Quickbooks software",C162="230 Office equipment",C162="240 Office furniture"),
         E162-(E162/(1+Dashboard!$F$4)),
         0
      ),
      IF(C162="750 Business promotion",
         E162-(E162/(1+4.793/100)),
         E162-(E162/(1+Dashboard!$F$4))
      )
   )
)</f>
        <v>0</v>
      </c>
      <c r="J162" s="40">
        <f>Bank4[[#This Row],[Money in/ (Money out)]]-Bank4[[#This Row],[GST/HST]]</f>
        <v>0</v>
      </c>
      <c r="L162" s="37">
        <f t="shared" si="6"/>
        <v>0</v>
      </c>
    </row>
    <row r="163" spans="4:12" x14ac:dyDescent="0.2">
      <c r="D163" s="416">
        <f>_xlfn.XLOOKUP(C:C,Table1[for Import to Bank Register dropdown],Table1[for Pivot],0,0,1)</f>
        <v>0</v>
      </c>
      <c r="E163" s="422"/>
      <c r="F163" s="160">
        <f t="shared" si="7"/>
        <v>44444444</v>
      </c>
      <c r="G163" s="394">
        <f t="shared" si="8"/>
        <v>0</v>
      </c>
      <c r="I163" s="395">
        <f>IF(OR(C163="150 Directors advances", C163="120 accounts receivable", C163="720.2 Automobile - Insurance", C163="720.3 Automobile - License", C163="870.4 Rent - Insurance", C163="870.6 Rent - Property Tax", C163="870.7 Rent - Homeoffice", C163="870.9 Rent - Water"),
   0,
   IF(Dashboard!$F$5="Quick",
      IF(OR(C163="190 Automobile",C163="200 computer hardware",C163="210 Computer software",C163="220 Quickbooks software",C163="230 Office equipment",C163="240 Office furniture"),
         E163-(E163/(1+Dashboard!$F$4)),
         0
      ),
      IF(C163="750 Business promotion",
         E163-(E163/(1+4.793/100)),
         E163-(E163/(1+Dashboard!$F$4))
      )
   )
)</f>
        <v>0</v>
      </c>
      <c r="J163" s="40">
        <f>Bank4[[#This Row],[Money in/ (Money out)]]-Bank4[[#This Row],[GST/HST]]</f>
        <v>0</v>
      </c>
      <c r="L163" s="37">
        <f t="shared" si="6"/>
        <v>0</v>
      </c>
    </row>
    <row r="164" spans="4:12" x14ac:dyDescent="0.2">
      <c r="D164" s="416">
        <f>_xlfn.XLOOKUP(C:C,Table1[for Import to Bank Register dropdown],Table1[for Pivot],0,0,1)</f>
        <v>0</v>
      </c>
      <c r="E164" s="422"/>
      <c r="F164" s="160">
        <f t="shared" si="7"/>
        <v>44444444</v>
      </c>
      <c r="G164" s="394">
        <f t="shared" si="8"/>
        <v>0</v>
      </c>
      <c r="I164" s="395">
        <f>IF(OR(C164="150 Directors advances", C164="120 accounts receivable", C164="720.2 Automobile - Insurance", C164="720.3 Automobile - License", C164="870.4 Rent - Insurance", C164="870.6 Rent - Property Tax", C164="870.7 Rent - Homeoffice", C164="870.9 Rent - Water"),
   0,
   IF(Dashboard!$F$5="Quick",
      IF(OR(C164="190 Automobile",C164="200 computer hardware",C164="210 Computer software",C164="220 Quickbooks software",C164="230 Office equipment",C164="240 Office furniture"),
         E164-(E164/(1+Dashboard!$F$4)),
         0
      ),
      IF(C164="750 Business promotion",
         E164-(E164/(1+4.793/100)),
         E164-(E164/(1+Dashboard!$F$4))
      )
   )
)</f>
        <v>0</v>
      </c>
      <c r="J164" s="40">
        <f>Bank4[[#This Row],[Money in/ (Money out)]]-Bank4[[#This Row],[GST/HST]]</f>
        <v>0</v>
      </c>
      <c r="L164" s="37">
        <f t="shared" si="6"/>
        <v>0</v>
      </c>
    </row>
    <row r="165" spans="4:12" x14ac:dyDescent="0.2">
      <c r="D165" s="416">
        <f>_xlfn.XLOOKUP(C:C,Table1[for Import to Bank Register dropdown],Table1[for Pivot],0,0,1)</f>
        <v>0</v>
      </c>
      <c r="E165" s="422"/>
      <c r="F165" s="160">
        <f t="shared" si="7"/>
        <v>44444444</v>
      </c>
      <c r="G165" s="394">
        <f t="shared" si="8"/>
        <v>0</v>
      </c>
      <c r="I165" s="395">
        <f>IF(OR(C165="150 Directors advances", C165="120 accounts receivable", C165="720.2 Automobile - Insurance", C165="720.3 Automobile - License", C165="870.4 Rent - Insurance", C165="870.6 Rent - Property Tax", C165="870.7 Rent - Homeoffice", C165="870.9 Rent - Water"),
   0,
   IF(Dashboard!$F$5="Quick",
      IF(OR(C165="190 Automobile",C165="200 computer hardware",C165="210 Computer software",C165="220 Quickbooks software",C165="230 Office equipment",C165="240 Office furniture"),
         E165-(E165/(1+Dashboard!$F$4)),
         0
      ),
      IF(C165="750 Business promotion",
         E165-(E165/(1+4.793/100)),
         E165-(E165/(1+Dashboard!$F$4))
      )
   )
)</f>
        <v>0</v>
      </c>
      <c r="J165" s="40">
        <f>Bank4[[#This Row],[Money in/ (Money out)]]-Bank4[[#This Row],[GST/HST]]</f>
        <v>0</v>
      </c>
      <c r="L165" s="37">
        <f t="shared" si="6"/>
        <v>0</v>
      </c>
    </row>
    <row r="166" spans="4:12" x14ac:dyDescent="0.2">
      <c r="D166" s="416">
        <f>_xlfn.XLOOKUP(C:C,Table1[for Import to Bank Register dropdown],Table1[for Pivot],0,0,1)</f>
        <v>0</v>
      </c>
      <c r="E166" s="422"/>
      <c r="F166" s="160">
        <f t="shared" si="7"/>
        <v>44444444</v>
      </c>
      <c r="G166" s="394">
        <f t="shared" si="8"/>
        <v>0</v>
      </c>
      <c r="I166" s="395">
        <f>IF(OR(C166="150 Directors advances", C166="120 accounts receivable", C166="720.2 Automobile - Insurance", C166="720.3 Automobile - License", C166="870.4 Rent - Insurance", C166="870.6 Rent - Property Tax", C166="870.7 Rent - Homeoffice", C166="870.9 Rent - Water"),
   0,
   IF(Dashboard!$F$5="Quick",
      IF(OR(C166="190 Automobile",C166="200 computer hardware",C166="210 Computer software",C166="220 Quickbooks software",C166="230 Office equipment",C166="240 Office furniture"),
         E166-(E166/(1+Dashboard!$F$4)),
         0
      ),
      IF(C166="750 Business promotion",
         E166-(E166/(1+4.793/100)),
         E166-(E166/(1+Dashboard!$F$4))
      )
   )
)</f>
        <v>0</v>
      </c>
      <c r="J166" s="40">
        <f>Bank4[[#This Row],[Money in/ (Money out)]]-Bank4[[#This Row],[GST/HST]]</f>
        <v>0</v>
      </c>
      <c r="L166" s="37">
        <f t="shared" si="6"/>
        <v>0</v>
      </c>
    </row>
    <row r="167" spans="4:12" x14ac:dyDescent="0.2">
      <c r="D167" s="416">
        <f>_xlfn.XLOOKUP(C:C,Table1[for Import to Bank Register dropdown],Table1[for Pivot],0,0,1)</f>
        <v>0</v>
      </c>
      <c r="E167" s="422"/>
      <c r="F167" s="160">
        <f t="shared" si="7"/>
        <v>44444444</v>
      </c>
      <c r="G167" s="394">
        <f t="shared" si="8"/>
        <v>0</v>
      </c>
      <c r="I167" s="395">
        <f>IF(OR(C167="150 Directors advances", C167="120 accounts receivable", C167="720.2 Automobile - Insurance", C167="720.3 Automobile - License", C167="870.4 Rent - Insurance", C167="870.6 Rent - Property Tax", C167="870.7 Rent - Homeoffice", C167="870.9 Rent - Water"),
   0,
   IF(Dashboard!$F$5="Quick",
      IF(OR(C167="190 Automobile",C167="200 computer hardware",C167="210 Computer software",C167="220 Quickbooks software",C167="230 Office equipment",C167="240 Office furniture"),
         E167-(E167/(1+Dashboard!$F$4)),
         0
      ),
      IF(C167="750 Business promotion",
         E167-(E167/(1+4.793/100)),
         E167-(E167/(1+Dashboard!$F$4))
      )
   )
)</f>
        <v>0</v>
      </c>
      <c r="J167" s="40">
        <f>Bank4[[#This Row],[Money in/ (Money out)]]-Bank4[[#This Row],[GST/HST]]</f>
        <v>0</v>
      </c>
      <c r="L167" s="37">
        <f t="shared" si="6"/>
        <v>0</v>
      </c>
    </row>
    <row r="168" spans="4:12" x14ac:dyDescent="0.2">
      <c r="D168" s="416">
        <f>_xlfn.XLOOKUP(C:C,Table1[for Import to Bank Register dropdown],Table1[for Pivot],0,0,1)</f>
        <v>0</v>
      </c>
      <c r="E168" s="422"/>
      <c r="F168" s="160">
        <f t="shared" si="7"/>
        <v>44444444</v>
      </c>
      <c r="G168" s="394">
        <f t="shared" si="8"/>
        <v>0</v>
      </c>
      <c r="I168" s="395">
        <f>IF(OR(C168="150 Directors advances", C168="120 accounts receivable", C168="720.2 Automobile - Insurance", C168="720.3 Automobile - License", C168="870.4 Rent - Insurance", C168="870.6 Rent - Property Tax", C168="870.7 Rent - Homeoffice", C168="870.9 Rent - Water"),
   0,
   IF(Dashboard!$F$5="Quick",
      IF(OR(C168="190 Automobile",C168="200 computer hardware",C168="210 Computer software",C168="220 Quickbooks software",C168="230 Office equipment",C168="240 Office furniture"),
         E168-(E168/(1+Dashboard!$F$4)),
         0
      ),
      IF(C168="750 Business promotion",
         E168-(E168/(1+4.793/100)),
         E168-(E168/(1+Dashboard!$F$4))
      )
   )
)</f>
        <v>0</v>
      </c>
      <c r="J168" s="40">
        <f>Bank4[[#This Row],[Money in/ (Money out)]]-Bank4[[#This Row],[GST/HST]]</f>
        <v>0</v>
      </c>
      <c r="L168" s="37">
        <f t="shared" si="6"/>
        <v>0</v>
      </c>
    </row>
    <row r="169" spans="4:12" x14ac:dyDescent="0.2">
      <c r="D169" s="416">
        <f>_xlfn.XLOOKUP(C:C,Table1[for Import to Bank Register dropdown],Table1[for Pivot],0,0,1)</f>
        <v>0</v>
      </c>
      <c r="E169" s="422"/>
      <c r="F169" s="160">
        <f t="shared" si="7"/>
        <v>44444444</v>
      </c>
      <c r="G169" s="394">
        <f t="shared" si="8"/>
        <v>0</v>
      </c>
      <c r="I169" s="395">
        <f>IF(OR(C169="150 Directors advances", C169="120 accounts receivable", C169="720.2 Automobile - Insurance", C169="720.3 Automobile - License", C169="870.4 Rent - Insurance", C169="870.6 Rent - Property Tax", C169="870.7 Rent - Homeoffice", C169="870.9 Rent - Water"),
   0,
   IF(Dashboard!$F$5="Quick",
      IF(OR(C169="190 Automobile",C169="200 computer hardware",C169="210 Computer software",C169="220 Quickbooks software",C169="230 Office equipment",C169="240 Office furniture"),
         E169-(E169/(1+Dashboard!$F$4)),
         0
      ),
      IF(C169="750 Business promotion",
         E169-(E169/(1+4.793/100)),
         E169-(E169/(1+Dashboard!$F$4))
      )
   )
)</f>
        <v>0</v>
      </c>
      <c r="J169" s="40">
        <f>Bank4[[#This Row],[Money in/ (Money out)]]-Bank4[[#This Row],[GST/HST]]</f>
        <v>0</v>
      </c>
      <c r="L169" s="37">
        <f t="shared" si="6"/>
        <v>0</v>
      </c>
    </row>
    <row r="170" spans="4:12" x14ac:dyDescent="0.2">
      <c r="D170" s="416">
        <f>_xlfn.XLOOKUP(C:C,Table1[for Import to Bank Register dropdown],Table1[for Pivot],0,0,1)</f>
        <v>0</v>
      </c>
      <c r="E170" s="422"/>
      <c r="F170" s="160">
        <f t="shared" si="7"/>
        <v>44444444</v>
      </c>
      <c r="G170" s="394">
        <f t="shared" si="8"/>
        <v>0</v>
      </c>
      <c r="I170" s="395">
        <f>IF(OR(C170="150 Directors advances", C170="120 accounts receivable", C170="720.2 Automobile - Insurance", C170="720.3 Automobile - License", C170="870.4 Rent - Insurance", C170="870.6 Rent - Property Tax", C170="870.7 Rent - Homeoffice", C170="870.9 Rent - Water"),
   0,
   IF(Dashboard!$F$5="Quick",
      IF(OR(C170="190 Automobile",C170="200 computer hardware",C170="210 Computer software",C170="220 Quickbooks software",C170="230 Office equipment",C170="240 Office furniture"),
         E170-(E170/(1+Dashboard!$F$4)),
         0
      ),
      IF(C170="750 Business promotion",
         E170-(E170/(1+4.793/100)),
         E170-(E170/(1+Dashboard!$F$4))
      )
   )
)</f>
        <v>0</v>
      </c>
      <c r="J170" s="40">
        <f>Bank4[[#This Row],[Money in/ (Money out)]]-Bank4[[#This Row],[GST/HST]]</f>
        <v>0</v>
      </c>
      <c r="L170" s="37">
        <f t="shared" si="6"/>
        <v>0</v>
      </c>
    </row>
    <row r="171" spans="4:12" x14ac:dyDescent="0.2">
      <c r="D171" s="416">
        <f>_xlfn.XLOOKUP(C:C,Table1[for Import to Bank Register dropdown],Table1[for Pivot],0,0,1)</f>
        <v>0</v>
      </c>
      <c r="E171" s="422"/>
      <c r="F171" s="160">
        <f t="shared" si="7"/>
        <v>44444444</v>
      </c>
      <c r="G171" s="394">
        <f t="shared" si="8"/>
        <v>0</v>
      </c>
      <c r="I171" s="395">
        <f>IF(OR(C171="150 Directors advances", C171="120 accounts receivable", C171="720.2 Automobile - Insurance", C171="720.3 Automobile - License", C171="870.4 Rent - Insurance", C171="870.6 Rent - Property Tax", C171="870.7 Rent - Homeoffice", C171="870.9 Rent - Water"),
   0,
   IF(Dashboard!$F$5="Quick",
      IF(OR(C171="190 Automobile",C171="200 computer hardware",C171="210 Computer software",C171="220 Quickbooks software",C171="230 Office equipment",C171="240 Office furniture"),
         E171-(E171/(1+Dashboard!$F$4)),
         0
      ),
      IF(C171="750 Business promotion",
         E171-(E171/(1+4.793/100)),
         E171-(E171/(1+Dashboard!$F$4))
      )
   )
)</f>
        <v>0</v>
      </c>
      <c r="J171" s="40">
        <f>Bank4[[#This Row],[Money in/ (Money out)]]-Bank4[[#This Row],[GST/HST]]</f>
        <v>0</v>
      </c>
      <c r="L171" s="37">
        <f t="shared" si="6"/>
        <v>0</v>
      </c>
    </row>
    <row r="172" spans="4:12" x14ac:dyDescent="0.2">
      <c r="D172" s="416">
        <f>_xlfn.XLOOKUP(C:C,Table1[for Import to Bank Register dropdown],Table1[for Pivot],0,0,1)</f>
        <v>0</v>
      </c>
      <c r="E172" s="422"/>
      <c r="F172" s="160">
        <f t="shared" si="7"/>
        <v>44444444</v>
      </c>
      <c r="G172" s="394">
        <f t="shared" si="8"/>
        <v>0</v>
      </c>
      <c r="I172" s="395">
        <f>IF(OR(C172="150 Directors advances", C172="120 accounts receivable", C172="720.2 Automobile - Insurance", C172="720.3 Automobile - License", C172="870.4 Rent - Insurance", C172="870.6 Rent - Property Tax", C172="870.7 Rent - Homeoffice", C172="870.9 Rent - Water"),
   0,
   IF(Dashboard!$F$5="Quick",
      IF(OR(C172="190 Automobile",C172="200 computer hardware",C172="210 Computer software",C172="220 Quickbooks software",C172="230 Office equipment",C172="240 Office furniture"),
         E172-(E172/(1+Dashboard!$F$4)),
         0
      ),
      IF(C172="750 Business promotion",
         E172-(E172/(1+4.793/100)),
         E172-(E172/(1+Dashboard!$F$4))
      )
   )
)</f>
        <v>0</v>
      </c>
      <c r="J172" s="40">
        <f>Bank4[[#This Row],[Money in/ (Money out)]]-Bank4[[#This Row],[GST/HST]]</f>
        <v>0</v>
      </c>
      <c r="L172" s="37">
        <f t="shared" si="6"/>
        <v>0</v>
      </c>
    </row>
    <row r="173" spans="4:12" x14ac:dyDescent="0.2">
      <c r="D173" s="416">
        <f>_xlfn.XLOOKUP(C:C,Table1[for Import to Bank Register dropdown],Table1[for Pivot],0,0,1)</f>
        <v>0</v>
      </c>
      <c r="E173" s="422"/>
      <c r="F173" s="160">
        <f t="shared" si="7"/>
        <v>44444444</v>
      </c>
      <c r="G173" s="394">
        <f t="shared" si="8"/>
        <v>0</v>
      </c>
      <c r="I173" s="395">
        <f>IF(OR(C173="150 Directors advances", C173="120 accounts receivable", C173="720.2 Automobile - Insurance", C173="720.3 Automobile - License", C173="870.4 Rent - Insurance", C173="870.6 Rent - Property Tax", C173="870.7 Rent - Homeoffice", C173="870.9 Rent - Water"),
   0,
   IF(Dashboard!$F$5="Quick",
      IF(OR(C173="190 Automobile",C173="200 computer hardware",C173="210 Computer software",C173="220 Quickbooks software",C173="230 Office equipment",C173="240 Office furniture"),
         E173-(E173/(1+Dashboard!$F$4)),
         0
      ),
      IF(C173="750 Business promotion",
         E173-(E173/(1+4.793/100)),
         E173-(E173/(1+Dashboard!$F$4))
      )
   )
)</f>
        <v>0</v>
      </c>
      <c r="J173" s="40">
        <f>Bank4[[#This Row],[Money in/ (Money out)]]-Bank4[[#This Row],[GST/HST]]</f>
        <v>0</v>
      </c>
      <c r="L173" s="37">
        <f t="shared" si="6"/>
        <v>0</v>
      </c>
    </row>
    <row r="174" spans="4:12" x14ac:dyDescent="0.2">
      <c r="D174" s="416">
        <f>_xlfn.XLOOKUP(C:C,Table1[for Import to Bank Register dropdown],Table1[for Pivot],0,0,1)</f>
        <v>0</v>
      </c>
      <c r="E174" s="422"/>
      <c r="F174" s="160">
        <f t="shared" si="7"/>
        <v>44444444</v>
      </c>
      <c r="G174" s="394">
        <f t="shared" si="8"/>
        <v>0</v>
      </c>
      <c r="I174" s="395">
        <f>IF(OR(C174="150 Directors advances", C174="120 accounts receivable", C174="720.2 Automobile - Insurance", C174="720.3 Automobile - License", C174="870.4 Rent - Insurance", C174="870.6 Rent - Property Tax", C174="870.7 Rent - Homeoffice", C174="870.9 Rent - Water"),
   0,
   IF(Dashboard!$F$5="Quick",
      IF(OR(C174="190 Automobile",C174="200 computer hardware",C174="210 Computer software",C174="220 Quickbooks software",C174="230 Office equipment",C174="240 Office furniture"),
         E174-(E174/(1+Dashboard!$F$4)),
         0
      ),
      IF(C174="750 Business promotion",
         E174-(E174/(1+4.793/100)),
         E174-(E174/(1+Dashboard!$F$4))
      )
   )
)</f>
        <v>0</v>
      </c>
      <c r="J174" s="40">
        <f>Bank4[[#This Row],[Money in/ (Money out)]]-Bank4[[#This Row],[GST/HST]]</f>
        <v>0</v>
      </c>
      <c r="L174" s="37">
        <f t="shared" si="6"/>
        <v>0</v>
      </c>
    </row>
    <row r="175" spans="4:12" x14ac:dyDescent="0.2">
      <c r="D175" s="416">
        <f>_xlfn.XLOOKUP(C:C,Table1[for Import to Bank Register dropdown],Table1[for Pivot],0,0,1)</f>
        <v>0</v>
      </c>
      <c r="E175" s="422"/>
      <c r="F175" s="160">
        <f t="shared" si="7"/>
        <v>44444444</v>
      </c>
      <c r="G175" s="394">
        <f t="shared" si="8"/>
        <v>0</v>
      </c>
      <c r="I175" s="395">
        <f>IF(OR(C175="150 Directors advances", C175="120 accounts receivable", C175="720.2 Automobile - Insurance", C175="720.3 Automobile - License", C175="870.4 Rent - Insurance", C175="870.6 Rent - Property Tax", C175="870.7 Rent - Homeoffice", C175="870.9 Rent - Water"),
   0,
   IF(Dashboard!$F$5="Quick",
      IF(OR(C175="190 Automobile",C175="200 computer hardware",C175="210 Computer software",C175="220 Quickbooks software",C175="230 Office equipment",C175="240 Office furniture"),
         E175-(E175/(1+Dashboard!$F$4)),
         0
      ),
      IF(C175="750 Business promotion",
         E175-(E175/(1+4.793/100)),
         E175-(E175/(1+Dashboard!$F$4))
      )
   )
)</f>
        <v>0</v>
      </c>
      <c r="J175" s="40">
        <f>Bank4[[#This Row],[Money in/ (Money out)]]-Bank4[[#This Row],[GST/HST]]</f>
        <v>0</v>
      </c>
      <c r="L175" s="37">
        <f t="shared" si="6"/>
        <v>0</v>
      </c>
    </row>
    <row r="176" spans="4:12" x14ac:dyDescent="0.2">
      <c r="D176" s="416">
        <f>_xlfn.XLOOKUP(C:C,Table1[for Import to Bank Register dropdown],Table1[for Pivot],0,0,1)</f>
        <v>0</v>
      </c>
      <c r="E176" s="422"/>
      <c r="F176" s="160">
        <f t="shared" si="7"/>
        <v>44444444</v>
      </c>
      <c r="G176" s="394">
        <f t="shared" si="8"/>
        <v>0</v>
      </c>
      <c r="I176" s="395">
        <f>IF(OR(C176="150 Directors advances", C176="120 accounts receivable", C176="720.2 Automobile - Insurance", C176="720.3 Automobile - License", C176="870.4 Rent - Insurance", C176="870.6 Rent - Property Tax", C176="870.7 Rent - Homeoffice", C176="870.9 Rent - Water"),
   0,
   IF(Dashboard!$F$5="Quick",
      IF(OR(C176="190 Automobile",C176="200 computer hardware",C176="210 Computer software",C176="220 Quickbooks software",C176="230 Office equipment",C176="240 Office furniture"),
         E176-(E176/(1+Dashboard!$F$4)),
         0
      ),
      IF(C176="750 Business promotion",
         E176-(E176/(1+4.793/100)),
         E176-(E176/(1+Dashboard!$F$4))
      )
   )
)</f>
        <v>0</v>
      </c>
      <c r="J176" s="40">
        <f>Bank4[[#This Row],[Money in/ (Money out)]]-Bank4[[#This Row],[GST/HST]]</f>
        <v>0</v>
      </c>
      <c r="L176" s="37">
        <f t="shared" si="6"/>
        <v>0</v>
      </c>
    </row>
    <row r="177" spans="4:12" x14ac:dyDescent="0.2">
      <c r="D177" s="416">
        <f>_xlfn.XLOOKUP(C:C,Table1[for Import to Bank Register dropdown],Table1[for Pivot],0,0,1)</f>
        <v>0</v>
      </c>
      <c r="E177" s="422"/>
      <c r="F177" s="160">
        <f t="shared" si="7"/>
        <v>44444444</v>
      </c>
      <c r="G177" s="394">
        <f t="shared" si="8"/>
        <v>0</v>
      </c>
      <c r="I177" s="395">
        <f>IF(OR(C177="150 Directors advances", C177="120 accounts receivable", C177="720.2 Automobile - Insurance", C177="720.3 Automobile - License", C177="870.4 Rent - Insurance", C177="870.6 Rent - Property Tax", C177="870.7 Rent - Homeoffice", C177="870.9 Rent - Water"),
   0,
   IF(Dashboard!$F$5="Quick",
      IF(OR(C177="190 Automobile",C177="200 computer hardware",C177="210 Computer software",C177="220 Quickbooks software",C177="230 Office equipment",C177="240 Office furniture"),
         E177-(E177/(1+Dashboard!$F$4)),
         0
      ),
      IF(C177="750 Business promotion",
         E177-(E177/(1+4.793/100)),
         E177-(E177/(1+Dashboard!$F$4))
      )
   )
)</f>
        <v>0</v>
      </c>
      <c r="J177" s="40">
        <f>Bank4[[#This Row],[Money in/ (Money out)]]-Bank4[[#This Row],[GST/HST]]</f>
        <v>0</v>
      </c>
      <c r="L177" s="37">
        <f t="shared" si="6"/>
        <v>0</v>
      </c>
    </row>
    <row r="178" spans="4:12" x14ac:dyDescent="0.2">
      <c r="D178" s="416">
        <f>_xlfn.XLOOKUP(C:C,Table1[for Import to Bank Register dropdown],Table1[for Pivot],0,0,1)</f>
        <v>0</v>
      </c>
      <c r="E178" s="422"/>
      <c r="F178" s="160">
        <f t="shared" si="7"/>
        <v>44444444</v>
      </c>
      <c r="G178" s="394">
        <f t="shared" si="8"/>
        <v>0</v>
      </c>
      <c r="I178" s="395">
        <f>IF(OR(C178="150 Directors advances", C178="120 accounts receivable", C178="720.2 Automobile - Insurance", C178="720.3 Automobile - License", C178="870.4 Rent - Insurance", C178="870.6 Rent - Property Tax", C178="870.7 Rent - Homeoffice", C178="870.9 Rent - Water"),
   0,
   IF(Dashboard!$F$5="Quick",
      IF(OR(C178="190 Automobile",C178="200 computer hardware",C178="210 Computer software",C178="220 Quickbooks software",C178="230 Office equipment",C178="240 Office furniture"),
         E178-(E178/(1+Dashboard!$F$4)),
         0
      ),
      IF(C178="750 Business promotion",
         E178-(E178/(1+4.793/100)),
         E178-(E178/(1+Dashboard!$F$4))
      )
   )
)</f>
        <v>0</v>
      </c>
      <c r="J178" s="40">
        <f>Bank4[[#This Row],[Money in/ (Money out)]]-Bank4[[#This Row],[GST/HST]]</f>
        <v>0</v>
      </c>
      <c r="L178" s="37">
        <f t="shared" si="6"/>
        <v>0</v>
      </c>
    </row>
    <row r="179" spans="4:12" x14ac:dyDescent="0.2">
      <c r="D179" s="416">
        <f>_xlfn.XLOOKUP(C:C,Table1[for Import to Bank Register dropdown],Table1[for Pivot],0,0,1)</f>
        <v>0</v>
      </c>
      <c r="E179" s="422"/>
      <c r="F179" s="160">
        <f t="shared" si="7"/>
        <v>44444444</v>
      </c>
      <c r="G179" s="394">
        <f t="shared" si="8"/>
        <v>0</v>
      </c>
      <c r="I179" s="395">
        <f>IF(OR(C179="150 Directors advances", C179="120 accounts receivable", C179="720.2 Automobile - Insurance", C179="720.3 Automobile - License", C179="870.4 Rent - Insurance", C179="870.6 Rent - Property Tax", C179="870.7 Rent - Homeoffice", C179="870.9 Rent - Water"),
   0,
   IF(Dashboard!$F$5="Quick",
      IF(OR(C179="190 Automobile",C179="200 computer hardware",C179="210 Computer software",C179="220 Quickbooks software",C179="230 Office equipment",C179="240 Office furniture"),
         E179-(E179/(1+Dashboard!$F$4)),
         0
      ),
      IF(C179="750 Business promotion",
         E179-(E179/(1+4.793/100)),
         E179-(E179/(1+Dashboard!$F$4))
      )
   )
)</f>
        <v>0</v>
      </c>
      <c r="J179" s="40">
        <f>Bank4[[#This Row],[Money in/ (Money out)]]-Bank4[[#This Row],[GST/HST]]</f>
        <v>0</v>
      </c>
      <c r="L179" s="37">
        <f t="shared" si="6"/>
        <v>0</v>
      </c>
    </row>
    <row r="180" spans="4:12" x14ac:dyDescent="0.2">
      <c r="D180" s="416">
        <f>_xlfn.XLOOKUP(C:C,Table1[for Import to Bank Register dropdown],Table1[for Pivot],0,0,1)</f>
        <v>0</v>
      </c>
      <c r="E180" s="422"/>
      <c r="F180" s="160">
        <f t="shared" si="7"/>
        <v>44444444</v>
      </c>
      <c r="G180" s="394">
        <f t="shared" si="8"/>
        <v>0</v>
      </c>
      <c r="I180" s="395">
        <f>IF(OR(C180="150 Directors advances", C180="120 accounts receivable", C180="720.2 Automobile - Insurance", C180="720.3 Automobile - License", C180="870.4 Rent - Insurance", C180="870.6 Rent - Property Tax", C180="870.7 Rent - Homeoffice", C180="870.9 Rent - Water"),
   0,
   IF(Dashboard!$F$5="Quick",
      IF(OR(C180="190 Automobile",C180="200 computer hardware",C180="210 Computer software",C180="220 Quickbooks software",C180="230 Office equipment",C180="240 Office furniture"),
         E180-(E180/(1+Dashboard!$F$4)),
         0
      ),
      IF(C180="750 Business promotion",
         E180-(E180/(1+4.793/100)),
         E180-(E180/(1+Dashboard!$F$4))
      )
   )
)</f>
        <v>0</v>
      </c>
      <c r="J180" s="40">
        <f>Bank4[[#This Row],[Money in/ (Money out)]]-Bank4[[#This Row],[GST/HST]]</f>
        <v>0</v>
      </c>
      <c r="L180" s="37">
        <f t="shared" si="6"/>
        <v>0</v>
      </c>
    </row>
    <row r="181" spans="4:12" x14ac:dyDescent="0.2">
      <c r="D181" s="416">
        <f>_xlfn.XLOOKUP(C:C,Table1[for Import to Bank Register dropdown],Table1[for Pivot],0,0,1)</f>
        <v>0</v>
      </c>
      <c r="E181" s="422"/>
      <c r="F181" s="160">
        <f t="shared" si="7"/>
        <v>44444444</v>
      </c>
      <c r="G181" s="394">
        <f t="shared" si="8"/>
        <v>0</v>
      </c>
      <c r="I181" s="395">
        <f>IF(OR(C181="150 Directors advances", C181="120 accounts receivable", C181="720.2 Automobile - Insurance", C181="720.3 Automobile - License", C181="870.4 Rent - Insurance", C181="870.6 Rent - Property Tax", C181="870.7 Rent - Homeoffice", C181="870.9 Rent - Water"),
   0,
   IF(Dashboard!$F$5="Quick",
      IF(OR(C181="190 Automobile",C181="200 computer hardware",C181="210 Computer software",C181="220 Quickbooks software",C181="230 Office equipment",C181="240 Office furniture"),
         E181-(E181/(1+Dashboard!$F$4)),
         0
      ),
      IF(C181="750 Business promotion",
         E181-(E181/(1+4.793/100)),
         E181-(E181/(1+Dashboard!$F$4))
      )
   )
)</f>
        <v>0</v>
      </c>
      <c r="J181" s="40">
        <f>Bank4[[#This Row],[Money in/ (Money out)]]-Bank4[[#This Row],[GST/HST]]</f>
        <v>0</v>
      </c>
      <c r="L181" s="37">
        <f t="shared" si="6"/>
        <v>0</v>
      </c>
    </row>
    <row r="182" spans="4:12" x14ac:dyDescent="0.2">
      <c r="D182" s="416">
        <f>_xlfn.XLOOKUP(C:C,Table1[for Import to Bank Register dropdown],Table1[for Pivot],0,0,1)</f>
        <v>0</v>
      </c>
      <c r="E182" s="422"/>
      <c r="F182" s="160">
        <f t="shared" si="7"/>
        <v>44444444</v>
      </c>
      <c r="G182" s="394">
        <f t="shared" si="8"/>
        <v>0</v>
      </c>
      <c r="I182" s="395">
        <f>IF(OR(C182="150 Directors advances", C182="120 accounts receivable", C182="720.2 Automobile - Insurance", C182="720.3 Automobile - License", C182="870.4 Rent - Insurance", C182="870.6 Rent - Property Tax", C182="870.7 Rent - Homeoffice", C182="870.9 Rent - Water"),
   0,
   IF(Dashboard!$F$5="Quick",
      IF(OR(C182="190 Automobile",C182="200 computer hardware",C182="210 Computer software",C182="220 Quickbooks software",C182="230 Office equipment",C182="240 Office furniture"),
         E182-(E182/(1+Dashboard!$F$4)),
         0
      ),
      IF(C182="750 Business promotion",
         E182-(E182/(1+4.793/100)),
         E182-(E182/(1+Dashboard!$F$4))
      )
   )
)</f>
        <v>0</v>
      </c>
      <c r="J182" s="40">
        <f>Bank4[[#This Row],[Money in/ (Money out)]]-Bank4[[#This Row],[GST/HST]]</f>
        <v>0</v>
      </c>
      <c r="L182" s="37">
        <f t="shared" si="6"/>
        <v>0</v>
      </c>
    </row>
    <row r="183" spans="4:12" x14ac:dyDescent="0.2">
      <c r="D183" s="416">
        <f>_xlfn.XLOOKUP(C:C,Table1[for Import to Bank Register dropdown],Table1[for Pivot],0,0,1)</f>
        <v>0</v>
      </c>
      <c r="E183" s="422"/>
      <c r="F183" s="160">
        <f t="shared" si="7"/>
        <v>44444444</v>
      </c>
      <c r="G183" s="394">
        <f t="shared" si="8"/>
        <v>0</v>
      </c>
      <c r="I183" s="395">
        <f>IF(OR(C183="150 Directors advances", C183="120 accounts receivable", C183="720.2 Automobile - Insurance", C183="720.3 Automobile - License", C183="870.4 Rent - Insurance", C183="870.6 Rent - Property Tax", C183="870.7 Rent - Homeoffice", C183="870.9 Rent - Water"),
   0,
   IF(Dashboard!$F$5="Quick",
      IF(OR(C183="190 Automobile",C183="200 computer hardware",C183="210 Computer software",C183="220 Quickbooks software",C183="230 Office equipment",C183="240 Office furniture"),
         E183-(E183/(1+Dashboard!$F$4)),
         0
      ),
      IF(C183="750 Business promotion",
         E183-(E183/(1+4.793/100)),
         E183-(E183/(1+Dashboard!$F$4))
      )
   )
)</f>
        <v>0</v>
      </c>
      <c r="J183" s="40">
        <f>Bank4[[#This Row],[Money in/ (Money out)]]-Bank4[[#This Row],[GST/HST]]</f>
        <v>0</v>
      </c>
      <c r="L183" s="37">
        <f t="shared" si="6"/>
        <v>0</v>
      </c>
    </row>
    <row r="184" spans="4:12" x14ac:dyDescent="0.2">
      <c r="D184" s="416">
        <f>_xlfn.XLOOKUP(C:C,Table1[for Import to Bank Register dropdown],Table1[for Pivot],0,0,1)</f>
        <v>0</v>
      </c>
      <c r="E184" s="422"/>
      <c r="F184" s="160">
        <f t="shared" si="7"/>
        <v>44444444</v>
      </c>
      <c r="G184" s="394">
        <f t="shared" si="8"/>
        <v>0</v>
      </c>
      <c r="I184" s="395">
        <f>IF(OR(C184="150 Directors advances", C184="120 accounts receivable", C184="720.2 Automobile - Insurance", C184="720.3 Automobile - License", C184="870.4 Rent - Insurance", C184="870.6 Rent - Property Tax", C184="870.7 Rent - Homeoffice", C184="870.9 Rent - Water"),
   0,
   IF(Dashboard!$F$5="Quick",
      IF(OR(C184="190 Automobile",C184="200 computer hardware",C184="210 Computer software",C184="220 Quickbooks software",C184="230 Office equipment",C184="240 Office furniture"),
         E184-(E184/(1+Dashboard!$F$4)),
         0
      ),
      IF(C184="750 Business promotion",
         E184-(E184/(1+4.793/100)),
         E184-(E184/(1+Dashboard!$F$4))
      )
   )
)</f>
        <v>0</v>
      </c>
      <c r="J184" s="40">
        <f>Bank4[[#This Row],[Money in/ (Money out)]]-Bank4[[#This Row],[GST/HST]]</f>
        <v>0</v>
      </c>
      <c r="L184" s="37">
        <f t="shared" si="6"/>
        <v>0</v>
      </c>
    </row>
    <row r="185" spans="4:12" x14ac:dyDescent="0.2">
      <c r="D185" s="416">
        <f>_xlfn.XLOOKUP(C:C,Table1[for Import to Bank Register dropdown],Table1[for Pivot],0,0,1)</f>
        <v>0</v>
      </c>
      <c r="E185" s="422"/>
      <c r="F185" s="160">
        <f t="shared" si="7"/>
        <v>44444444</v>
      </c>
      <c r="G185" s="394">
        <f t="shared" si="8"/>
        <v>0</v>
      </c>
      <c r="I185" s="395">
        <f>IF(OR(C185="150 Directors advances", C185="120 accounts receivable", C185="720.2 Automobile - Insurance", C185="720.3 Automobile - License", C185="870.4 Rent - Insurance", C185="870.6 Rent - Property Tax", C185="870.7 Rent - Homeoffice", C185="870.9 Rent - Water"),
   0,
   IF(Dashboard!$F$5="Quick",
      IF(OR(C185="190 Automobile",C185="200 computer hardware",C185="210 Computer software",C185="220 Quickbooks software",C185="230 Office equipment",C185="240 Office furniture"),
         E185-(E185/(1+Dashboard!$F$4)),
         0
      ),
      IF(C185="750 Business promotion",
         E185-(E185/(1+4.793/100)),
         E185-(E185/(1+Dashboard!$F$4))
      )
   )
)</f>
        <v>0</v>
      </c>
      <c r="J185" s="40">
        <f>Bank4[[#This Row],[Money in/ (Money out)]]-Bank4[[#This Row],[GST/HST]]</f>
        <v>0</v>
      </c>
      <c r="L185" s="37">
        <f t="shared" si="6"/>
        <v>0</v>
      </c>
    </row>
    <row r="186" spans="4:12" x14ac:dyDescent="0.2">
      <c r="D186" s="416">
        <f>_xlfn.XLOOKUP(C:C,Table1[for Import to Bank Register dropdown],Table1[for Pivot],0,0,1)</f>
        <v>0</v>
      </c>
      <c r="E186" s="422"/>
      <c r="F186" s="160">
        <f t="shared" si="7"/>
        <v>44444444</v>
      </c>
      <c r="G186" s="394">
        <f t="shared" si="8"/>
        <v>0</v>
      </c>
      <c r="I186" s="395">
        <f>IF(OR(C186="150 Directors advances", C186="120 accounts receivable", C186="720.2 Automobile - Insurance", C186="720.3 Automobile - License", C186="870.4 Rent - Insurance", C186="870.6 Rent - Property Tax", C186="870.7 Rent - Homeoffice", C186="870.9 Rent - Water"),
   0,
   IF(Dashboard!$F$5="Quick",
      IF(OR(C186="190 Automobile",C186="200 computer hardware",C186="210 Computer software",C186="220 Quickbooks software",C186="230 Office equipment",C186="240 Office furniture"),
         E186-(E186/(1+Dashboard!$F$4)),
         0
      ),
      IF(C186="750 Business promotion",
         E186-(E186/(1+4.793/100)),
         E186-(E186/(1+Dashboard!$F$4))
      )
   )
)</f>
        <v>0</v>
      </c>
      <c r="J186" s="40">
        <f>Bank4[[#This Row],[Money in/ (Money out)]]-Bank4[[#This Row],[GST/HST]]</f>
        <v>0</v>
      </c>
      <c r="L186" s="37">
        <f t="shared" si="6"/>
        <v>0</v>
      </c>
    </row>
    <row r="187" spans="4:12" x14ac:dyDescent="0.2">
      <c r="D187" s="416">
        <f>_xlfn.XLOOKUP(C:C,Table1[for Import to Bank Register dropdown],Table1[for Pivot],0,0,1)</f>
        <v>0</v>
      </c>
      <c r="E187" s="422"/>
      <c r="F187" s="160">
        <f t="shared" si="7"/>
        <v>44444444</v>
      </c>
      <c r="G187" s="394">
        <f t="shared" si="8"/>
        <v>0</v>
      </c>
      <c r="I187" s="395">
        <f>IF(OR(C187="150 Directors advances", C187="120 accounts receivable", C187="720.2 Automobile - Insurance", C187="720.3 Automobile - License", C187="870.4 Rent - Insurance", C187="870.6 Rent - Property Tax", C187="870.7 Rent - Homeoffice", C187="870.9 Rent - Water"),
   0,
   IF(Dashboard!$F$5="Quick",
      IF(OR(C187="190 Automobile",C187="200 computer hardware",C187="210 Computer software",C187="220 Quickbooks software",C187="230 Office equipment",C187="240 Office furniture"),
         E187-(E187/(1+Dashboard!$F$4)),
         0
      ),
      IF(C187="750 Business promotion",
         E187-(E187/(1+4.793/100)),
         E187-(E187/(1+Dashboard!$F$4))
      )
   )
)</f>
        <v>0</v>
      </c>
      <c r="J187" s="40">
        <f>Bank4[[#This Row],[Money in/ (Money out)]]-Bank4[[#This Row],[GST/HST]]</f>
        <v>0</v>
      </c>
      <c r="L187" s="37">
        <f t="shared" si="6"/>
        <v>0</v>
      </c>
    </row>
    <row r="188" spans="4:12" x14ac:dyDescent="0.2">
      <c r="D188" s="416">
        <f>_xlfn.XLOOKUP(C:C,Table1[for Import to Bank Register dropdown],Table1[for Pivot],0,0,1)</f>
        <v>0</v>
      </c>
      <c r="E188" s="422"/>
      <c r="F188" s="160">
        <f t="shared" si="7"/>
        <v>44444444</v>
      </c>
      <c r="G188" s="394">
        <f t="shared" si="8"/>
        <v>0</v>
      </c>
      <c r="I188" s="395">
        <f>IF(OR(C188="150 Directors advances", C188="120 accounts receivable", C188="720.2 Automobile - Insurance", C188="720.3 Automobile - License", C188="870.4 Rent - Insurance", C188="870.6 Rent - Property Tax", C188="870.7 Rent - Homeoffice", C188="870.9 Rent - Water"),
   0,
   IF(Dashboard!$F$5="Quick",
      IF(OR(C188="190 Automobile",C188="200 computer hardware",C188="210 Computer software",C188="220 Quickbooks software",C188="230 Office equipment",C188="240 Office furniture"),
         E188-(E188/(1+Dashboard!$F$4)),
         0
      ),
      IF(C188="750 Business promotion",
         E188-(E188/(1+4.793/100)),
         E188-(E188/(1+Dashboard!$F$4))
      )
   )
)</f>
        <v>0</v>
      </c>
      <c r="J188" s="40">
        <f>Bank4[[#This Row],[Money in/ (Money out)]]-Bank4[[#This Row],[GST/HST]]</f>
        <v>0</v>
      </c>
      <c r="L188" s="37">
        <f t="shared" si="6"/>
        <v>0</v>
      </c>
    </row>
    <row r="189" spans="4:12" x14ac:dyDescent="0.2">
      <c r="D189" s="416">
        <f>_xlfn.XLOOKUP(C:C,Table1[for Import to Bank Register dropdown],Table1[for Pivot],0,0,1)</f>
        <v>0</v>
      </c>
      <c r="E189" s="422"/>
      <c r="F189" s="160">
        <f t="shared" si="7"/>
        <v>44444444</v>
      </c>
      <c r="G189" s="394">
        <f t="shared" si="8"/>
        <v>0</v>
      </c>
      <c r="I189" s="395">
        <f>IF(OR(C189="150 Directors advances", C189="120 accounts receivable", C189="720.2 Automobile - Insurance", C189="720.3 Automobile - License", C189="870.4 Rent - Insurance", C189="870.6 Rent - Property Tax", C189="870.7 Rent - Homeoffice", C189="870.9 Rent - Water"),
   0,
   IF(Dashboard!$F$5="Quick",
      IF(OR(C189="190 Automobile",C189="200 computer hardware",C189="210 Computer software",C189="220 Quickbooks software",C189="230 Office equipment",C189="240 Office furniture"),
         E189-(E189/(1+Dashboard!$F$4)),
         0
      ),
      IF(C189="750 Business promotion",
         E189-(E189/(1+4.793/100)),
         E189-(E189/(1+Dashboard!$F$4))
      )
   )
)</f>
        <v>0</v>
      </c>
      <c r="J189" s="40">
        <f>Bank4[[#This Row],[Money in/ (Money out)]]-Bank4[[#This Row],[GST/HST]]</f>
        <v>0</v>
      </c>
      <c r="L189" s="37">
        <f t="shared" si="6"/>
        <v>0</v>
      </c>
    </row>
    <row r="190" spans="4:12" x14ac:dyDescent="0.2">
      <c r="D190" s="416">
        <f>_xlfn.XLOOKUP(C:C,Table1[for Import to Bank Register dropdown],Table1[for Pivot],0,0,1)</f>
        <v>0</v>
      </c>
      <c r="E190" s="422"/>
      <c r="F190" s="160">
        <f t="shared" si="7"/>
        <v>44444444</v>
      </c>
      <c r="G190" s="394">
        <f t="shared" si="8"/>
        <v>0</v>
      </c>
      <c r="I190" s="395">
        <f>IF(OR(C190="150 Directors advances", C190="120 accounts receivable", C190="720.2 Automobile - Insurance", C190="720.3 Automobile - License", C190="870.4 Rent - Insurance", C190="870.6 Rent - Property Tax", C190="870.7 Rent - Homeoffice", C190="870.9 Rent - Water"),
   0,
   IF(Dashboard!$F$5="Quick",
      IF(OR(C190="190 Automobile",C190="200 computer hardware",C190="210 Computer software",C190="220 Quickbooks software",C190="230 Office equipment",C190="240 Office furniture"),
         E190-(E190/(1+Dashboard!$F$4)),
         0
      ),
      IF(C190="750 Business promotion",
         E190-(E190/(1+4.793/100)),
         E190-(E190/(1+Dashboard!$F$4))
      )
   )
)</f>
        <v>0</v>
      </c>
      <c r="J190" s="40">
        <f>Bank4[[#This Row],[Money in/ (Money out)]]-Bank4[[#This Row],[GST/HST]]</f>
        <v>0</v>
      </c>
      <c r="L190" s="37">
        <f t="shared" si="6"/>
        <v>0</v>
      </c>
    </row>
    <row r="191" spans="4:12" x14ac:dyDescent="0.2">
      <c r="D191" s="416">
        <f>_xlfn.XLOOKUP(C:C,Table1[for Import to Bank Register dropdown],Table1[for Pivot],0,0,1)</f>
        <v>0</v>
      </c>
      <c r="E191" s="422"/>
      <c r="F191" s="160">
        <f t="shared" si="7"/>
        <v>44444444</v>
      </c>
      <c r="G191" s="394">
        <f t="shared" si="8"/>
        <v>0</v>
      </c>
      <c r="I191" s="395">
        <f>IF(OR(C191="150 Directors advances", C191="120 accounts receivable", C191="720.2 Automobile - Insurance", C191="720.3 Automobile - License", C191="870.4 Rent - Insurance", C191="870.6 Rent - Property Tax", C191="870.7 Rent - Homeoffice", C191="870.9 Rent - Water"),
   0,
   IF(Dashboard!$F$5="Quick",
      IF(OR(C191="190 Automobile",C191="200 computer hardware",C191="210 Computer software",C191="220 Quickbooks software",C191="230 Office equipment",C191="240 Office furniture"),
         E191-(E191/(1+Dashboard!$F$4)),
         0
      ),
      IF(C191="750 Business promotion",
         E191-(E191/(1+4.793/100)),
         E191-(E191/(1+Dashboard!$F$4))
      )
   )
)</f>
        <v>0</v>
      </c>
      <c r="J191" s="40">
        <f>Bank4[[#This Row],[Money in/ (Money out)]]-Bank4[[#This Row],[GST/HST]]</f>
        <v>0</v>
      </c>
      <c r="L191" s="37">
        <f t="shared" si="6"/>
        <v>0</v>
      </c>
    </row>
    <row r="192" spans="4:12" x14ac:dyDescent="0.2">
      <c r="D192" s="416">
        <f>_xlfn.XLOOKUP(C:C,Table1[for Import to Bank Register dropdown],Table1[for Pivot],0,0,1)</f>
        <v>0</v>
      </c>
      <c r="E192" s="422"/>
      <c r="F192" s="160">
        <f t="shared" si="7"/>
        <v>44444444</v>
      </c>
      <c r="G192" s="394">
        <f t="shared" si="8"/>
        <v>0</v>
      </c>
      <c r="I192" s="395">
        <f>IF(OR(C192="150 Directors advances", C192="120 accounts receivable", C192="720.2 Automobile - Insurance", C192="720.3 Automobile - License", C192="870.4 Rent - Insurance", C192="870.6 Rent - Property Tax", C192="870.7 Rent - Homeoffice", C192="870.9 Rent - Water"),
   0,
   IF(Dashboard!$F$5="Quick",
      IF(OR(C192="190 Automobile",C192="200 computer hardware",C192="210 Computer software",C192="220 Quickbooks software",C192="230 Office equipment",C192="240 Office furniture"),
         E192-(E192/(1+Dashboard!$F$4)),
         0
      ),
      IF(C192="750 Business promotion",
         E192-(E192/(1+4.793/100)),
         E192-(E192/(1+Dashboard!$F$4))
      )
   )
)</f>
        <v>0</v>
      </c>
      <c r="J192" s="40">
        <f>Bank4[[#This Row],[Money in/ (Money out)]]-Bank4[[#This Row],[GST/HST]]</f>
        <v>0</v>
      </c>
      <c r="L192" s="37">
        <f t="shared" si="6"/>
        <v>0</v>
      </c>
    </row>
    <row r="193" spans="4:12" x14ac:dyDescent="0.2">
      <c r="D193" s="416">
        <f>_xlfn.XLOOKUP(C:C,Table1[for Import to Bank Register dropdown],Table1[for Pivot],0,0,1)</f>
        <v>0</v>
      </c>
      <c r="E193" s="422"/>
      <c r="F193" s="160">
        <f t="shared" si="7"/>
        <v>44444444</v>
      </c>
      <c r="G193" s="394">
        <f t="shared" si="8"/>
        <v>0</v>
      </c>
      <c r="I193" s="395">
        <f>IF(OR(C193="150 Directors advances", C193="120 accounts receivable", C193="720.2 Automobile - Insurance", C193="720.3 Automobile - License", C193="870.4 Rent - Insurance", C193="870.6 Rent - Property Tax", C193="870.7 Rent - Homeoffice", C193="870.9 Rent - Water"),
   0,
   IF(Dashboard!$F$5="Quick",
      IF(OR(C193="190 Automobile",C193="200 computer hardware",C193="210 Computer software",C193="220 Quickbooks software",C193="230 Office equipment",C193="240 Office furniture"),
         E193-(E193/(1+Dashboard!$F$4)),
         0
      ),
      IF(C193="750 Business promotion",
         E193-(E193/(1+4.793/100)),
         E193-(E193/(1+Dashboard!$F$4))
      )
   )
)</f>
        <v>0</v>
      </c>
      <c r="J193" s="40">
        <f>Bank4[[#This Row],[Money in/ (Money out)]]-Bank4[[#This Row],[GST/HST]]</f>
        <v>0</v>
      </c>
      <c r="L193" s="37">
        <f t="shared" si="6"/>
        <v>0</v>
      </c>
    </row>
    <row r="194" spans="4:12" x14ac:dyDescent="0.2">
      <c r="D194" s="416">
        <f>_xlfn.XLOOKUP(C:C,Table1[for Import to Bank Register dropdown],Table1[for Pivot],0,0,1)</f>
        <v>0</v>
      </c>
      <c r="E194" s="422"/>
      <c r="F194" s="160">
        <f t="shared" si="7"/>
        <v>44444444</v>
      </c>
      <c r="G194" s="394">
        <f t="shared" si="8"/>
        <v>0</v>
      </c>
      <c r="I194" s="395">
        <f>IF(OR(C194="150 Directors advances", C194="120 accounts receivable", C194="720.2 Automobile - Insurance", C194="720.3 Automobile - License", C194="870.4 Rent - Insurance", C194="870.6 Rent - Property Tax", C194="870.7 Rent - Homeoffice", C194="870.9 Rent - Water"),
   0,
   IF(Dashboard!$F$5="Quick",
      IF(OR(C194="190 Automobile",C194="200 computer hardware",C194="210 Computer software",C194="220 Quickbooks software",C194="230 Office equipment",C194="240 Office furniture"),
         E194-(E194/(1+Dashboard!$F$4)),
         0
      ),
      IF(C194="750 Business promotion",
         E194-(E194/(1+4.793/100)),
         E194-(E194/(1+Dashboard!$F$4))
      )
   )
)</f>
        <v>0</v>
      </c>
      <c r="J194" s="40">
        <f>Bank4[[#This Row],[Money in/ (Money out)]]-Bank4[[#This Row],[GST/HST]]</f>
        <v>0</v>
      </c>
      <c r="L194" s="37">
        <f t="shared" si="6"/>
        <v>0</v>
      </c>
    </row>
    <row r="195" spans="4:12" x14ac:dyDescent="0.2">
      <c r="D195" s="416">
        <f>_xlfn.XLOOKUP(C:C,Table1[for Import to Bank Register dropdown],Table1[for Pivot],0,0,1)</f>
        <v>0</v>
      </c>
      <c r="E195" s="422"/>
      <c r="F195" s="160">
        <f t="shared" si="7"/>
        <v>44444444</v>
      </c>
      <c r="G195" s="394">
        <f t="shared" si="8"/>
        <v>0</v>
      </c>
      <c r="I195" s="395">
        <f>IF(OR(C195="150 Directors advances", C195="120 accounts receivable", C195="720.2 Automobile - Insurance", C195="720.3 Automobile - License", C195="870.4 Rent - Insurance", C195="870.6 Rent - Property Tax", C195="870.7 Rent - Homeoffice", C195="870.9 Rent - Water"),
   0,
   IF(Dashboard!$F$5="Quick",
      IF(OR(C195="190 Automobile",C195="200 computer hardware",C195="210 Computer software",C195="220 Quickbooks software",C195="230 Office equipment",C195="240 Office furniture"),
         E195-(E195/(1+Dashboard!$F$4)),
         0
      ),
      IF(C195="750 Business promotion",
         E195-(E195/(1+4.793/100)),
         E195-(E195/(1+Dashboard!$F$4))
      )
   )
)</f>
        <v>0</v>
      </c>
      <c r="J195" s="40">
        <f>Bank4[[#This Row],[Money in/ (Money out)]]-Bank4[[#This Row],[GST/HST]]</f>
        <v>0</v>
      </c>
      <c r="L195" s="37">
        <f t="shared" si="6"/>
        <v>0</v>
      </c>
    </row>
    <row r="196" spans="4:12" x14ac:dyDescent="0.2">
      <c r="D196" s="416">
        <f>_xlfn.XLOOKUP(C:C,Table1[for Import to Bank Register dropdown],Table1[for Pivot],0,0,1)</f>
        <v>0</v>
      </c>
      <c r="E196" s="422"/>
      <c r="F196" s="160">
        <f t="shared" si="7"/>
        <v>44444444</v>
      </c>
      <c r="G196" s="394">
        <f t="shared" si="8"/>
        <v>0</v>
      </c>
      <c r="I196" s="395">
        <f>IF(OR(C196="150 Directors advances", C196="120 accounts receivable", C196="720.2 Automobile - Insurance", C196="720.3 Automobile - License", C196="870.4 Rent - Insurance", C196="870.6 Rent - Property Tax", C196="870.7 Rent - Homeoffice", C196="870.9 Rent - Water"),
   0,
   IF(Dashboard!$F$5="Quick",
      IF(OR(C196="190 Automobile",C196="200 computer hardware",C196="210 Computer software",C196="220 Quickbooks software",C196="230 Office equipment",C196="240 Office furniture"),
         E196-(E196/(1+Dashboard!$F$4)),
         0
      ),
      IF(C196="750 Business promotion",
         E196-(E196/(1+4.793/100)),
         E196-(E196/(1+Dashboard!$F$4))
      )
   )
)</f>
        <v>0</v>
      </c>
      <c r="J196" s="40">
        <f>Bank4[[#This Row],[Money in/ (Money out)]]-Bank4[[#This Row],[GST/HST]]</f>
        <v>0</v>
      </c>
      <c r="L196" s="37">
        <f t="shared" si="6"/>
        <v>0</v>
      </c>
    </row>
    <row r="197" spans="4:12" x14ac:dyDescent="0.2">
      <c r="D197" s="416">
        <f>_xlfn.XLOOKUP(C:C,Table1[for Import to Bank Register dropdown],Table1[for Pivot],0,0,1)</f>
        <v>0</v>
      </c>
      <c r="E197" s="422"/>
      <c r="F197" s="160">
        <f t="shared" si="7"/>
        <v>44444444</v>
      </c>
      <c r="G197" s="394">
        <f t="shared" si="8"/>
        <v>0</v>
      </c>
      <c r="I197" s="395">
        <f>IF(OR(C197="150 Directors advances", C197="120 accounts receivable", C197="720.2 Automobile - Insurance", C197="720.3 Automobile - License", C197="870.4 Rent - Insurance", C197="870.6 Rent - Property Tax", C197="870.7 Rent - Homeoffice", C197="870.9 Rent - Water"),
   0,
   IF(Dashboard!$F$5="Quick",
      IF(OR(C197="190 Automobile",C197="200 computer hardware",C197="210 Computer software",C197="220 Quickbooks software",C197="230 Office equipment",C197="240 Office furniture"),
         E197-(E197/(1+Dashboard!$F$4)),
         0
      ),
      IF(C197="750 Business promotion",
         E197-(E197/(1+4.793/100)),
         E197-(E197/(1+Dashboard!$F$4))
      )
   )
)</f>
        <v>0</v>
      </c>
      <c r="J197" s="40">
        <f>Bank4[[#This Row],[Money in/ (Money out)]]-Bank4[[#This Row],[GST/HST]]</f>
        <v>0</v>
      </c>
      <c r="L197" s="37">
        <f t="shared" si="6"/>
        <v>0</v>
      </c>
    </row>
    <row r="198" spans="4:12" x14ac:dyDescent="0.2">
      <c r="D198" s="416">
        <f>_xlfn.XLOOKUP(C:C,Table1[for Import to Bank Register dropdown],Table1[for Pivot],0,0,1)</f>
        <v>0</v>
      </c>
      <c r="E198" s="422"/>
      <c r="F198" s="160">
        <f t="shared" si="7"/>
        <v>44444444</v>
      </c>
      <c r="G198" s="394">
        <f t="shared" si="8"/>
        <v>0</v>
      </c>
      <c r="I198" s="395">
        <f>IF(OR(C198="150 Directors advances", C198="120 accounts receivable", C198="720.2 Automobile - Insurance", C198="720.3 Automobile - License", C198="870.4 Rent - Insurance", C198="870.6 Rent - Property Tax", C198="870.7 Rent - Homeoffice", C198="870.9 Rent - Water"),
   0,
   IF(Dashboard!$F$5="Quick",
      IF(OR(C198="190 Automobile",C198="200 computer hardware",C198="210 Computer software",C198="220 Quickbooks software",C198="230 Office equipment",C198="240 Office furniture"),
         E198-(E198/(1+Dashboard!$F$4)),
         0
      ),
      IF(C198="750 Business promotion",
         E198-(E198/(1+4.793/100)),
         E198-(E198/(1+Dashboard!$F$4))
      )
   )
)</f>
        <v>0</v>
      </c>
      <c r="J198" s="40">
        <f>Bank4[[#This Row],[Money in/ (Money out)]]-Bank4[[#This Row],[GST/HST]]</f>
        <v>0</v>
      </c>
      <c r="L198" s="37">
        <f t="shared" si="6"/>
        <v>0</v>
      </c>
    </row>
    <row r="199" spans="4:12" x14ac:dyDescent="0.2">
      <c r="D199" s="416">
        <f>_xlfn.XLOOKUP(C:C,Table1[for Import to Bank Register dropdown],Table1[for Pivot],0,0,1)</f>
        <v>0</v>
      </c>
      <c r="E199" s="422"/>
      <c r="F199" s="160">
        <f t="shared" si="7"/>
        <v>44444444</v>
      </c>
      <c r="G199" s="394">
        <f t="shared" si="8"/>
        <v>0</v>
      </c>
      <c r="I199" s="395">
        <f>IF(OR(C199="150 Directors advances", C199="120 accounts receivable", C199="720.2 Automobile - Insurance", C199="720.3 Automobile - License", C199="870.4 Rent - Insurance", C199="870.6 Rent - Property Tax", C199="870.7 Rent - Homeoffice", C199="870.9 Rent - Water"),
   0,
   IF(Dashboard!$F$5="Quick",
      IF(OR(C199="190 Automobile",C199="200 computer hardware",C199="210 Computer software",C199="220 Quickbooks software",C199="230 Office equipment",C199="240 Office furniture"),
         E199-(E199/(1+Dashboard!$F$4)),
         0
      ),
      IF(C199="750 Business promotion",
         E199-(E199/(1+4.793/100)),
         E199-(E199/(1+Dashboard!$F$4))
      )
   )
)</f>
        <v>0</v>
      </c>
      <c r="J199" s="40">
        <f>Bank4[[#This Row],[Money in/ (Money out)]]-Bank4[[#This Row],[GST/HST]]</f>
        <v>0</v>
      </c>
      <c r="L199" s="37">
        <f t="shared" ref="L199:L262" si="9">$L$3</f>
        <v>0</v>
      </c>
    </row>
    <row r="200" spans="4:12" x14ac:dyDescent="0.2">
      <c r="D200" s="416">
        <f>_xlfn.XLOOKUP(C:C,Table1[for Import to Bank Register dropdown],Table1[for Pivot],0,0,1)</f>
        <v>0</v>
      </c>
      <c r="E200" s="422"/>
      <c r="F200" s="160">
        <f t="shared" ref="F200:F263" si="10">$E$2</f>
        <v>44444444</v>
      </c>
      <c r="G200" s="394">
        <f t="shared" ref="G200:G263" si="11">G199+E200</f>
        <v>0</v>
      </c>
      <c r="I200" s="395">
        <f>IF(OR(C200="150 Directors advances", C200="120 accounts receivable", C200="720.2 Automobile - Insurance", C200="720.3 Automobile - License", C200="870.4 Rent - Insurance", C200="870.6 Rent - Property Tax", C200="870.7 Rent - Homeoffice", C200="870.9 Rent - Water"),
   0,
   IF(Dashboard!$F$5="Quick",
      IF(OR(C200="190 Automobile",C200="200 computer hardware",C200="210 Computer software",C200="220 Quickbooks software",C200="230 Office equipment",C200="240 Office furniture"),
         E200-(E200/(1+Dashboard!$F$4)),
         0
      ),
      IF(C200="750 Business promotion",
         E200-(E200/(1+4.793/100)),
         E200-(E200/(1+Dashboard!$F$4))
      )
   )
)</f>
        <v>0</v>
      </c>
      <c r="J200" s="40">
        <f>Bank4[[#This Row],[Money in/ (Money out)]]-Bank4[[#This Row],[GST/HST]]</f>
        <v>0</v>
      </c>
      <c r="L200" s="37">
        <f t="shared" si="9"/>
        <v>0</v>
      </c>
    </row>
    <row r="201" spans="4:12" x14ac:dyDescent="0.2">
      <c r="D201" s="416">
        <f>_xlfn.XLOOKUP(C:C,Table1[for Import to Bank Register dropdown],Table1[for Pivot],0,0,1)</f>
        <v>0</v>
      </c>
      <c r="E201" s="422"/>
      <c r="F201" s="160">
        <f t="shared" si="10"/>
        <v>44444444</v>
      </c>
      <c r="G201" s="394">
        <f t="shared" si="11"/>
        <v>0</v>
      </c>
      <c r="I201" s="395">
        <f>IF(OR(C201="150 Directors advances", C201="120 accounts receivable", C201="720.2 Automobile - Insurance", C201="720.3 Automobile - License", C201="870.4 Rent - Insurance", C201="870.6 Rent - Property Tax", C201="870.7 Rent - Homeoffice", C201="870.9 Rent - Water"),
   0,
   IF(Dashboard!$F$5="Quick",
      IF(OR(C201="190 Automobile",C201="200 computer hardware",C201="210 Computer software",C201="220 Quickbooks software",C201="230 Office equipment",C201="240 Office furniture"),
         E201-(E201/(1+Dashboard!$F$4)),
         0
      ),
      IF(C201="750 Business promotion",
         E201-(E201/(1+4.793/100)),
         E201-(E201/(1+Dashboard!$F$4))
      )
   )
)</f>
        <v>0</v>
      </c>
      <c r="J201" s="40">
        <f>Bank4[[#This Row],[Money in/ (Money out)]]-Bank4[[#This Row],[GST/HST]]</f>
        <v>0</v>
      </c>
      <c r="L201" s="37">
        <f t="shared" si="9"/>
        <v>0</v>
      </c>
    </row>
    <row r="202" spans="4:12" x14ac:dyDescent="0.2">
      <c r="D202" s="416">
        <f>_xlfn.XLOOKUP(C:C,Table1[for Import to Bank Register dropdown],Table1[for Pivot],0,0,1)</f>
        <v>0</v>
      </c>
      <c r="E202" s="422"/>
      <c r="F202" s="160">
        <f t="shared" si="10"/>
        <v>44444444</v>
      </c>
      <c r="G202" s="394">
        <f t="shared" si="11"/>
        <v>0</v>
      </c>
      <c r="I202" s="395">
        <f>IF(OR(C202="150 Directors advances", C202="120 accounts receivable", C202="720.2 Automobile - Insurance", C202="720.3 Automobile - License", C202="870.4 Rent - Insurance", C202="870.6 Rent - Property Tax", C202="870.7 Rent - Homeoffice", C202="870.9 Rent - Water"),
   0,
   IF(Dashboard!$F$5="Quick",
      IF(OR(C202="190 Automobile",C202="200 computer hardware",C202="210 Computer software",C202="220 Quickbooks software",C202="230 Office equipment",C202="240 Office furniture"),
         E202-(E202/(1+Dashboard!$F$4)),
         0
      ),
      IF(C202="750 Business promotion",
         E202-(E202/(1+4.793/100)),
         E202-(E202/(1+Dashboard!$F$4))
      )
   )
)</f>
        <v>0</v>
      </c>
      <c r="J202" s="40">
        <f>Bank4[[#This Row],[Money in/ (Money out)]]-Bank4[[#This Row],[GST/HST]]</f>
        <v>0</v>
      </c>
      <c r="L202" s="37">
        <f t="shared" si="9"/>
        <v>0</v>
      </c>
    </row>
    <row r="203" spans="4:12" x14ac:dyDescent="0.2">
      <c r="D203" s="416">
        <f>_xlfn.XLOOKUP(C:C,Table1[for Import to Bank Register dropdown],Table1[for Pivot],0,0,1)</f>
        <v>0</v>
      </c>
      <c r="E203" s="422"/>
      <c r="F203" s="160">
        <f t="shared" si="10"/>
        <v>44444444</v>
      </c>
      <c r="G203" s="394">
        <f t="shared" si="11"/>
        <v>0</v>
      </c>
      <c r="I203" s="395">
        <f>IF(OR(C203="150 Directors advances", C203="120 accounts receivable", C203="720.2 Automobile - Insurance", C203="720.3 Automobile - License", C203="870.4 Rent - Insurance", C203="870.6 Rent - Property Tax", C203="870.7 Rent - Homeoffice", C203="870.9 Rent - Water"),
   0,
   IF(Dashboard!$F$5="Quick",
      IF(OR(C203="190 Automobile",C203="200 computer hardware",C203="210 Computer software",C203="220 Quickbooks software",C203="230 Office equipment",C203="240 Office furniture"),
         E203-(E203/(1+Dashboard!$F$4)),
         0
      ),
      IF(C203="750 Business promotion",
         E203-(E203/(1+4.793/100)),
         E203-(E203/(1+Dashboard!$F$4))
      )
   )
)</f>
        <v>0</v>
      </c>
      <c r="J203" s="40">
        <f>Bank4[[#This Row],[Money in/ (Money out)]]-Bank4[[#This Row],[GST/HST]]</f>
        <v>0</v>
      </c>
      <c r="L203" s="37">
        <f t="shared" si="9"/>
        <v>0</v>
      </c>
    </row>
    <row r="204" spans="4:12" x14ac:dyDescent="0.2">
      <c r="D204" s="416">
        <f>_xlfn.XLOOKUP(C:C,Table1[for Import to Bank Register dropdown],Table1[for Pivot],0,0,1)</f>
        <v>0</v>
      </c>
      <c r="E204" s="422"/>
      <c r="F204" s="160">
        <f t="shared" si="10"/>
        <v>44444444</v>
      </c>
      <c r="G204" s="394">
        <f t="shared" si="11"/>
        <v>0</v>
      </c>
      <c r="I204" s="395">
        <f>IF(OR(C204="150 Directors advances", C204="120 accounts receivable", C204="720.2 Automobile - Insurance", C204="720.3 Automobile - License", C204="870.4 Rent - Insurance", C204="870.6 Rent - Property Tax", C204="870.7 Rent - Homeoffice", C204="870.9 Rent - Water"),
   0,
   IF(Dashboard!$F$5="Quick",
      IF(OR(C204="190 Automobile",C204="200 computer hardware",C204="210 Computer software",C204="220 Quickbooks software",C204="230 Office equipment",C204="240 Office furniture"),
         E204-(E204/(1+Dashboard!$F$4)),
         0
      ),
      IF(C204="750 Business promotion",
         E204-(E204/(1+4.793/100)),
         E204-(E204/(1+Dashboard!$F$4))
      )
   )
)</f>
        <v>0</v>
      </c>
      <c r="J204" s="40">
        <f>Bank4[[#This Row],[Money in/ (Money out)]]-Bank4[[#This Row],[GST/HST]]</f>
        <v>0</v>
      </c>
      <c r="L204" s="37">
        <f t="shared" si="9"/>
        <v>0</v>
      </c>
    </row>
    <row r="205" spans="4:12" x14ac:dyDescent="0.2">
      <c r="D205" s="416">
        <f>_xlfn.XLOOKUP(C:C,Table1[for Import to Bank Register dropdown],Table1[for Pivot],0,0,1)</f>
        <v>0</v>
      </c>
      <c r="E205" s="422"/>
      <c r="F205" s="160">
        <f t="shared" si="10"/>
        <v>44444444</v>
      </c>
      <c r="G205" s="394">
        <f t="shared" si="11"/>
        <v>0</v>
      </c>
      <c r="I205" s="395">
        <f>IF(OR(C205="150 Directors advances", C205="120 accounts receivable", C205="720.2 Automobile - Insurance", C205="720.3 Automobile - License", C205="870.4 Rent - Insurance", C205="870.6 Rent - Property Tax", C205="870.7 Rent - Homeoffice", C205="870.9 Rent - Water"),
   0,
   IF(Dashboard!$F$5="Quick",
      IF(OR(C205="190 Automobile",C205="200 computer hardware",C205="210 Computer software",C205="220 Quickbooks software",C205="230 Office equipment",C205="240 Office furniture"),
         E205-(E205/(1+Dashboard!$F$4)),
         0
      ),
      IF(C205="750 Business promotion",
         E205-(E205/(1+4.793/100)),
         E205-(E205/(1+Dashboard!$F$4))
      )
   )
)</f>
        <v>0</v>
      </c>
      <c r="J205" s="40">
        <f>Bank4[[#This Row],[Money in/ (Money out)]]-Bank4[[#This Row],[GST/HST]]</f>
        <v>0</v>
      </c>
      <c r="L205" s="37">
        <f t="shared" si="9"/>
        <v>0</v>
      </c>
    </row>
    <row r="206" spans="4:12" x14ac:dyDescent="0.2">
      <c r="D206" s="416">
        <f>_xlfn.XLOOKUP(C:C,Table1[for Import to Bank Register dropdown],Table1[for Pivot],0,0,1)</f>
        <v>0</v>
      </c>
      <c r="E206" s="422"/>
      <c r="F206" s="160">
        <f t="shared" si="10"/>
        <v>44444444</v>
      </c>
      <c r="G206" s="394">
        <f t="shared" si="11"/>
        <v>0</v>
      </c>
      <c r="I206" s="395">
        <f>IF(OR(C206="150 Directors advances", C206="120 accounts receivable", C206="720.2 Automobile - Insurance", C206="720.3 Automobile - License", C206="870.4 Rent - Insurance", C206="870.6 Rent - Property Tax", C206="870.7 Rent - Homeoffice", C206="870.9 Rent - Water"),
   0,
   IF(Dashboard!$F$5="Quick",
      IF(OR(C206="190 Automobile",C206="200 computer hardware",C206="210 Computer software",C206="220 Quickbooks software",C206="230 Office equipment",C206="240 Office furniture"),
         E206-(E206/(1+Dashboard!$F$4)),
         0
      ),
      IF(C206="750 Business promotion",
         E206-(E206/(1+4.793/100)),
         E206-(E206/(1+Dashboard!$F$4))
      )
   )
)</f>
        <v>0</v>
      </c>
      <c r="J206" s="40">
        <f>Bank4[[#This Row],[Money in/ (Money out)]]-Bank4[[#This Row],[GST/HST]]</f>
        <v>0</v>
      </c>
      <c r="L206" s="37">
        <f t="shared" si="9"/>
        <v>0</v>
      </c>
    </row>
    <row r="207" spans="4:12" x14ac:dyDescent="0.2">
      <c r="D207" s="416">
        <f>_xlfn.XLOOKUP(C:C,Table1[for Import to Bank Register dropdown],Table1[for Pivot],0,0,1)</f>
        <v>0</v>
      </c>
      <c r="E207" s="422"/>
      <c r="F207" s="160">
        <f t="shared" si="10"/>
        <v>44444444</v>
      </c>
      <c r="G207" s="394">
        <f t="shared" si="11"/>
        <v>0</v>
      </c>
      <c r="I207" s="395">
        <f>IF(OR(C207="150 Directors advances", C207="120 accounts receivable", C207="720.2 Automobile - Insurance", C207="720.3 Automobile - License", C207="870.4 Rent - Insurance", C207="870.6 Rent - Property Tax", C207="870.7 Rent - Homeoffice", C207="870.9 Rent - Water"),
   0,
   IF(Dashboard!$F$5="Quick",
      IF(OR(C207="190 Automobile",C207="200 computer hardware",C207="210 Computer software",C207="220 Quickbooks software",C207="230 Office equipment",C207="240 Office furniture"),
         E207-(E207/(1+Dashboard!$F$4)),
         0
      ),
      IF(C207="750 Business promotion",
         E207-(E207/(1+4.793/100)),
         E207-(E207/(1+Dashboard!$F$4))
      )
   )
)</f>
        <v>0</v>
      </c>
      <c r="J207" s="40">
        <f>Bank4[[#This Row],[Money in/ (Money out)]]-Bank4[[#This Row],[GST/HST]]</f>
        <v>0</v>
      </c>
      <c r="L207" s="37">
        <f t="shared" si="9"/>
        <v>0</v>
      </c>
    </row>
    <row r="208" spans="4:12" x14ac:dyDescent="0.2">
      <c r="D208" s="416">
        <f>_xlfn.XLOOKUP(C:C,Table1[for Import to Bank Register dropdown],Table1[for Pivot],0,0,1)</f>
        <v>0</v>
      </c>
      <c r="E208" s="422"/>
      <c r="F208" s="160">
        <f t="shared" si="10"/>
        <v>44444444</v>
      </c>
      <c r="G208" s="394">
        <f t="shared" si="11"/>
        <v>0</v>
      </c>
      <c r="I208" s="395">
        <f>IF(OR(C208="150 Directors advances", C208="120 accounts receivable", C208="720.2 Automobile - Insurance", C208="720.3 Automobile - License", C208="870.4 Rent - Insurance", C208="870.6 Rent - Property Tax", C208="870.7 Rent - Homeoffice", C208="870.9 Rent - Water"),
   0,
   IF(Dashboard!$F$5="Quick",
      IF(OR(C208="190 Automobile",C208="200 computer hardware",C208="210 Computer software",C208="220 Quickbooks software",C208="230 Office equipment",C208="240 Office furniture"),
         E208-(E208/(1+Dashboard!$F$4)),
         0
      ),
      IF(C208="750 Business promotion",
         E208-(E208/(1+4.793/100)),
         E208-(E208/(1+Dashboard!$F$4))
      )
   )
)</f>
        <v>0</v>
      </c>
      <c r="J208" s="40">
        <f>Bank4[[#This Row],[Money in/ (Money out)]]-Bank4[[#This Row],[GST/HST]]</f>
        <v>0</v>
      </c>
      <c r="L208" s="37">
        <f t="shared" si="9"/>
        <v>0</v>
      </c>
    </row>
    <row r="209" spans="4:12" x14ac:dyDescent="0.2">
      <c r="D209" s="416">
        <f>_xlfn.XLOOKUP(C:C,Table1[for Import to Bank Register dropdown],Table1[for Pivot],0,0,1)</f>
        <v>0</v>
      </c>
      <c r="E209" s="422"/>
      <c r="F209" s="160">
        <f t="shared" si="10"/>
        <v>44444444</v>
      </c>
      <c r="G209" s="394">
        <f t="shared" si="11"/>
        <v>0</v>
      </c>
      <c r="I209" s="395">
        <f>IF(OR(C209="150 Directors advances", C209="120 accounts receivable", C209="720.2 Automobile - Insurance", C209="720.3 Automobile - License", C209="870.4 Rent - Insurance", C209="870.6 Rent - Property Tax", C209="870.7 Rent - Homeoffice", C209="870.9 Rent - Water"),
   0,
   IF(Dashboard!$F$5="Quick",
      IF(OR(C209="190 Automobile",C209="200 computer hardware",C209="210 Computer software",C209="220 Quickbooks software",C209="230 Office equipment",C209="240 Office furniture"),
         E209-(E209/(1+Dashboard!$F$4)),
         0
      ),
      IF(C209="750 Business promotion",
         E209-(E209/(1+4.793/100)),
         E209-(E209/(1+Dashboard!$F$4))
      )
   )
)</f>
        <v>0</v>
      </c>
      <c r="J209" s="40">
        <f>Bank4[[#This Row],[Money in/ (Money out)]]-Bank4[[#This Row],[GST/HST]]</f>
        <v>0</v>
      </c>
      <c r="L209" s="37">
        <f t="shared" si="9"/>
        <v>0</v>
      </c>
    </row>
    <row r="210" spans="4:12" x14ac:dyDescent="0.2">
      <c r="D210" s="416">
        <f>_xlfn.XLOOKUP(C:C,Table1[for Import to Bank Register dropdown],Table1[for Pivot],0,0,1)</f>
        <v>0</v>
      </c>
      <c r="E210" s="422"/>
      <c r="F210" s="160">
        <f t="shared" si="10"/>
        <v>44444444</v>
      </c>
      <c r="G210" s="394">
        <f t="shared" si="11"/>
        <v>0</v>
      </c>
      <c r="I210" s="395">
        <f>IF(OR(C210="150 Directors advances", C210="120 accounts receivable", C210="720.2 Automobile - Insurance", C210="720.3 Automobile - License", C210="870.4 Rent - Insurance", C210="870.6 Rent - Property Tax", C210="870.7 Rent - Homeoffice", C210="870.9 Rent - Water"),
   0,
   IF(Dashboard!$F$5="Quick",
      IF(OR(C210="190 Automobile",C210="200 computer hardware",C210="210 Computer software",C210="220 Quickbooks software",C210="230 Office equipment",C210="240 Office furniture"),
         E210-(E210/(1+Dashboard!$F$4)),
         0
      ),
      IF(C210="750 Business promotion",
         E210-(E210/(1+4.793/100)),
         E210-(E210/(1+Dashboard!$F$4))
      )
   )
)</f>
        <v>0</v>
      </c>
      <c r="J210" s="40">
        <f>Bank4[[#This Row],[Money in/ (Money out)]]-Bank4[[#This Row],[GST/HST]]</f>
        <v>0</v>
      </c>
      <c r="L210" s="37">
        <f t="shared" si="9"/>
        <v>0</v>
      </c>
    </row>
    <row r="211" spans="4:12" x14ac:dyDescent="0.2">
      <c r="D211" s="416">
        <f>_xlfn.XLOOKUP(C:C,Table1[for Import to Bank Register dropdown],Table1[for Pivot],0,0,1)</f>
        <v>0</v>
      </c>
      <c r="E211" s="422"/>
      <c r="F211" s="160">
        <f t="shared" si="10"/>
        <v>44444444</v>
      </c>
      <c r="G211" s="394">
        <f t="shared" si="11"/>
        <v>0</v>
      </c>
      <c r="I211" s="395">
        <f>IF(OR(C211="150 Directors advances", C211="120 accounts receivable", C211="720.2 Automobile - Insurance", C211="720.3 Automobile - License", C211="870.4 Rent - Insurance", C211="870.6 Rent - Property Tax", C211="870.7 Rent - Homeoffice", C211="870.9 Rent - Water"),
   0,
   IF(Dashboard!$F$5="Quick",
      IF(OR(C211="190 Automobile",C211="200 computer hardware",C211="210 Computer software",C211="220 Quickbooks software",C211="230 Office equipment",C211="240 Office furniture"),
         E211-(E211/(1+Dashboard!$F$4)),
         0
      ),
      IF(C211="750 Business promotion",
         E211-(E211/(1+4.793/100)),
         E211-(E211/(1+Dashboard!$F$4))
      )
   )
)</f>
        <v>0</v>
      </c>
      <c r="J211" s="40">
        <f>Bank4[[#This Row],[Money in/ (Money out)]]-Bank4[[#This Row],[GST/HST]]</f>
        <v>0</v>
      </c>
      <c r="L211" s="37">
        <f t="shared" si="9"/>
        <v>0</v>
      </c>
    </row>
    <row r="212" spans="4:12" x14ac:dyDescent="0.2">
      <c r="D212" s="416">
        <f>_xlfn.XLOOKUP(C:C,Table1[for Import to Bank Register dropdown],Table1[for Pivot],0,0,1)</f>
        <v>0</v>
      </c>
      <c r="E212" s="422"/>
      <c r="F212" s="160">
        <f t="shared" si="10"/>
        <v>44444444</v>
      </c>
      <c r="G212" s="394">
        <f t="shared" si="11"/>
        <v>0</v>
      </c>
      <c r="I212" s="395">
        <f>IF(OR(C212="150 Directors advances", C212="120 accounts receivable", C212="720.2 Automobile - Insurance", C212="720.3 Automobile - License", C212="870.4 Rent - Insurance", C212="870.6 Rent - Property Tax", C212="870.7 Rent - Homeoffice", C212="870.9 Rent - Water"),
   0,
   IF(Dashboard!$F$5="Quick",
      IF(OR(C212="190 Automobile",C212="200 computer hardware",C212="210 Computer software",C212="220 Quickbooks software",C212="230 Office equipment",C212="240 Office furniture"),
         E212-(E212/(1+Dashboard!$F$4)),
         0
      ),
      IF(C212="750 Business promotion",
         E212-(E212/(1+4.793/100)),
         E212-(E212/(1+Dashboard!$F$4))
      )
   )
)</f>
        <v>0</v>
      </c>
      <c r="J212" s="40">
        <f>Bank4[[#This Row],[Money in/ (Money out)]]-Bank4[[#This Row],[GST/HST]]</f>
        <v>0</v>
      </c>
      <c r="L212" s="37">
        <f t="shared" si="9"/>
        <v>0</v>
      </c>
    </row>
    <row r="213" spans="4:12" x14ac:dyDescent="0.2">
      <c r="D213" s="416">
        <f>_xlfn.XLOOKUP(C:C,Table1[for Import to Bank Register dropdown],Table1[for Pivot],0,0,1)</f>
        <v>0</v>
      </c>
      <c r="E213" s="422"/>
      <c r="F213" s="160">
        <f t="shared" si="10"/>
        <v>44444444</v>
      </c>
      <c r="G213" s="394">
        <f t="shared" si="11"/>
        <v>0</v>
      </c>
      <c r="I213" s="395">
        <f>IF(OR(C213="150 Directors advances", C213="120 accounts receivable", C213="720.2 Automobile - Insurance", C213="720.3 Automobile - License", C213="870.4 Rent - Insurance", C213="870.6 Rent - Property Tax", C213="870.7 Rent - Homeoffice", C213="870.9 Rent - Water"),
   0,
   IF(Dashboard!$F$5="Quick",
      IF(OR(C213="190 Automobile",C213="200 computer hardware",C213="210 Computer software",C213="220 Quickbooks software",C213="230 Office equipment",C213="240 Office furniture"),
         E213-(E213/(1+Dashboard!$F$4)),
         0
      ),
      IF(C213="750 Business promotion",
         E213-(E213/(1+4.793/100)),
         E213-(E213/(1+Dashboard!$F$4))
      )
   )
)</f>
        <v>0</v>
      </c>
      <c r="J213" s="40">
        <f>Bank4[[#This Row],[Money in/ (Money out)]]-Bank4[[#This Row],[GST/HST]]</f>
        <v>0</v>
      </c>
      <c r="L213" s="37">
        <f t="shared" si="9"/>
        <v>0</v>
      </c>
    </row>
    <row r="214" spans="4:12" x14ac:dyDescent="0.2">
      <c r="D214" s="416">
        <f>_xlfn.XLOOKUP(C:C,Table1[for Import to Bank Register dropdown],Table1[for Pivot],0,0,1)</f>
        <v>0</v>
      </c>
      <c r="E214" s="422"/>
      <c r="F214" s="160">
        <f t="shared" si="10"/>
        <v>44444444</v>
      </c>
      <c r="G214" s="394">
        <f t="shared" si="11"/>
        <v>0</v>
      </c>
      <c r="I214" s="395">
        <f>IF(OR(C214="150 Directors advances", C214="120 accounts receivable", C214="720.2 Automobile - Insurance", C214="720.3 Automobile - License", C214="870.4 Rent - Insurance", C214="870.6 Rent - Property Tax", C214="870.7 Rent - Homeoffice", C214="870.9 Rent - Water"),
   0,
   IF(Dashboard!$F$5="Quick",
      IF(OR(C214="190 Automobile",C214="200 computer hardware",C214="210 Computer software",C214="220 Quickbooks software",C214="230 Office equipment",C214="240 Office furniture"),
         E214-(E214/(1+Dashboard!$F$4)),
         0
      ),
      IF(C214="750 Business promotion",
         E214-(E214/(1+4.793/100)),
         E214-(E214/(1+Dashboard!$F$4))
      )
   )
)</f>
        <v>0</v>
      </c>
      <c r="J214" s="40">
        <f>Bank4[[#This Row],[Money in/ (Money out)]]-Bank4[[#This Row],[GST/HST]]</f>
        <v>0</v>
      </c>
      <c r="L214" s="37">
        <f t="shared" si="9"/>
        <v>0</v>
      </c>
    </row>
    <row r="215" spans="4:12" x14ac:dyDescent="0.2">
      <c r="D215" s="416">
        <f>_xlfn.XLOOKUP(C:C,Table1[for Import to Bank Register dropdown],Table1[for Pivot],0,0,1)</f>
        <v>0</v>
      </c>
      <c r="E215" s="422"/>
      <c r="F215" s="160">
        <f t="shared" si="10"/>
        <v>44444444</v>
      </c>
      <c r="G215" s="394">
        <f t="shared" si="11"/>
        <v>0</v>
      </c>
      <c r="I215" s="395">
        <f>IF(OR(C215="150 Directors advances", C215="120 accounts receivable", C215="720.2 Automobile - Insurance", C215="720.3 Automobile - License", C215="870.4 Rent - Insurance", C215="870.6 Rent - Property Tax", C215="870.7 Rent - Homeoffice", C215="870.9 Rent - Water"),
   0,
   IF(Dashboard!$F$5="Quick",
      IF(OR(C215="190 Automobile",C215="200 computer hardware",C215="210 Computer software",C215="220 Quickbooks software",C215="230 Office equipment",C215="240 Office furniture"),
         E215-(E215/(1+Dashboard!$F$4)),
         0
      ),
      IF(C215="750 Business promotion",
         E215-(E215/(1+4.793/100)),
         E215-(E215/(1+Dashboard!$F$4))
      )
   )
)</f>
        <v>0</v>
      </c>
      <c r="J215" s="40">
        <f>Bank4[[#This Row],[Money in/ (Money out)]]-Bank4[[#This Row],[GST/HST]]</f>
        <v>0</v>
      </c>
      <c r="L215" s="37">
        <f t="shared" si="9"/>
        <v>0</v>
      </c>
    </row>
    <row r="216" spans="4:12" x14ac:dyDescent="0.2">
      <c r="D216" s="416">
        <f>_xlfn.XLOOKUP(C:C,Table1[for Import to Bank Register dropdown],Table1[for Pivot],0,0,1)</f>
        <v>0</v>
      </c>
      <c r="E216" s="422"/>
      <c r="F216" s="160">
        <f t="shared" si="10"/>
        <v>44444444</v>
      </c>
      <c r="G216" s="394">
        <f t="shared" si="11"/>
        <v>0</v>
      </c>
      <c r="I216" s="395">
        <f>IF(OR(C216="150 Directors advances", C216="120 accounts receivable", C216="720.2 Automobile - Insurance", C216="720.3 Automobile - License", C216="870.4 Rent - Insurance", C216="870.6 Rent - Property Tax", C216="870.7 Rent - Homeoffice", C216="870.9 Rent - Water"),
   0,
   IF(Dashboard!$F$5="Quick",
      IF(OR(C216="190 Automobile",C216="200 computer hardware",C216="210 Computer software",C216="220 Quickbooks software",C216="230 Office equipment",C216="240 Office furniture"),
         E216-(E216/(1+Dashboard!$F$4)),
         0
      ),
      IF(C216="750 Business promotion",
         E216-(E216/(1+4.793/100)),
         E216-(E216/(1+Dashboard!$F$4))
      )
   )
)</f>
        <v>0</v>
      </c>
      <c r="J216" s="40">
        <f>Bank4[[#This Row],[Money in/ (Money out)]]-Bank4[[#This Row],[GST/HST]]</f>
        <v>0</v>
      </c>
      <c r="L216" s="37">
        <f t="shared" si="9"/>
        <v>0</v>
      </c>
    </row>
    <row r="217" spans="4:12" x14ac:dyDescent="0.2">
      <c r="D217" s="416">
        <f>_xlfn.XLOOKUP(C:C,Table1[for Import to Bank Register dropdown],Table1[for Pivot],0,0,1)</f>
        <v>0</v>
      </c>
      <c r="E217" s="422"/>
      <c r="F217" s="160">
        <f t="shared" si="10"/>
        <v>44444444</v>
      </c>
      <c r="G217" s="394">
        <f t="shared" si="11"/>
        <v>0</v>
      </c>
      <c r="I217" s="395">
        <f>IF(OR(C217="150 Directors advances", C217="120 accounts receivable", C217="720.2 Automobile - Insurance", C217="720.3 Automobile - License", C217="870.4 Rent - Insurance", C217="870.6 Rent - Property Tax", C217="870.7 Rent - Homeoffice", C217="870.9 Rent - Water"),
   0,
   IF(Dashboard!$F$5="Quick",
      IF(OR(C217="190 Automobile",C217="200 computer hardware",C217="210 Computer software",C217="220 Quickbooks software",C217="230 Office equipment",C217="240 Office furniture"),
         E217-(E217/(1+Dashboard!$F$4)),
         0
      ),
      IF(C217="750 Business promotion",
         E217-(E217/(1+4.793/100)),
         E217-(E217/(1+Dashboard!$F$4))
      )
   )
)</f>
        <v>0</v>
      </c>
      <c r="J217" s="40">
        <f>Bank4[[#This Row],[Money in/ (Money out)]]-Bank4[[#This Row],[GST/HST]]</f>
        <v>0</v>
      </c>
      <c r="L217" s="37">
        <f t="shared" si="9"/>
        <v>0</v>
      </c>
    </row>
    <row r="218" spans="4:12" x14ac:dyDescent="0.2">
      <c r="D218" s="416">
        <f>_xlfn.XLOOKUP(C:C,Table1[for Import to Bank Register dropdown],Table1[for Pivot],0,0,1)</f>
        <v>0</v>
      </c>
      <c r="E218" s="422"/>
      <c r="F218" s="160">
        <f t="shared" si="10"/>
        <v>44444444</v>
      </c>
      <c r="G218" s="394">
        <f t="shared" si="11"/>
        <v>0</v>
      </c>
      <c r="I218" s="395">
        <f>IF(OR(C218="150 Directors advances", C218="120 accounts receivable", C218="720.2 Automobile - Insurance", C218="720.3 Automobile - License", C218="870.4 Rent - Insurance", C218="870.6 Rent - Property Tax", C218="870.7 Rent - Homeoffice", C218="870.9 Rent - Water"),
   0,
   IF(Dashboard!$F$5="Quick",
      IF(OR(C218="190 Automobile",C218="200 computer hardware",C218="210 Computer software",C218="220 Quickbooks software",C218="230 Office equipment",C218="240 Office furniture"),
         E218-(E218/(1+Dashboard!$F$4)),
         0
      ),
      IF(C218="750 Business promotion",
         E218-(E218/(1+4.793/100)),
         E218-(E218/(1+Dashboard!$F$4))
      )
   )
)</f>
        <v>0</v>
      </c>
      <c r="J218" s="40">
        <f>Bank4[[#This Row],[Money in/ (Money out)]]-Bank4[[#This Row],[GST/HST]]</f>
        <v>0</v>
      </c>
      <c r="L218" s="37">
        <f t="shared" si="9"/>
        <v>0</v>
      </c>
    </row>
    <row r="219" spans="4:12" x14ac:dyDescent="0.2">
      <c r="D219" s="416">
        <f>_xlfn.XLOOKUP(C:C,Table1[for Import to Bank Register dropdown],Table1[for Pivot],0,0,1)</f>
        <v>0</v>
      </c>
      <c r="E219" s="422"/>
      <c r="F219" s="160">
        <f t="shared" si="10"/>
        <v>44444444</v>
      </c>
      <c r="G219" s="394">
        <f t="shared" si="11"/>
        <v>0</v>
      </c>
      <c r="I219" s="395">
        <f>IF(OR(C219="150 Directors advances", C219="120 accounts receivable", C219="720.2 Automobile - Insurance", C219="720.3 Automobile - License", C219="870.4 Rent - Insurance", C219="870.6 Rent - Property Tax", C219="870.7 Rent - Homeoffice", C219="870.9 Rent - Water"),
   0,
   IF(Dashboard!$F$5="Quick",
      IF(OR(C219="190 Automobile",C219="200 computer hardware",C219="210 Computer software",C219="220 Quickbooks software",C219="230 Office equipment",C219="240 Office furniture"),
         E219-(E219/(1+Dashboard!$F$4)),
         0
      ),
      IF(C219="750 Business promotion",
         E219-(E219/(1+4.793/100)),
         E219-(E219/(1+Dashboard!$F$4))
      )
   )
)</f>
        <v>0</v>
      </c>
      <c r="J219" s="40">
        <f>Bank4[[#This Row],[Money in/ (Money out)]]-Bank4[[#This Row],[GST/HST]]</f>
        <v>0</v>
      </c>
      <c r="L219" s="37">
        <f t="shared" si="9"/>
        <v>0</v>
      </c>
    </row>
    <row r="220" spans="4:12" x14ac:dyDescent="0.2">
      <c r="D220" s="416">
        <f>_xlfn.XLOOKUP(C:C,Table1[for Import to Bank Register dropdown],Table1[for Pivot],0,0,1)</f>
        <v>0</v>
      </c>
      <c r="E220" s="422"/>
      <c r="F220" s="160">
        <f t="shared" si="10"/>
        <v>44444444</v>
      </c>
      <c r="G220" s="394">
        <f t="shared" si="11"/>
        <v>0</v>
      </c>
      <c r="I220" s="395">
        <f>IF(OR(C220="150 Directors advances", C220="120 accounts receivable", C220="720.2 Automobile - Insurance", C220="720.3 Automobile - License", C220="870.4 Rent - Insurance", C220="870.6 Rent - Property Tax", C220="870.7 Rent - Homeoffice", C220="870.9 Rent - Water"),
   0,
   IF(Dashboard!$F$5="Quick",
      IF(OR(C220="190 Automobile",C220="200 computer hardware",C220="210 Computer software",C220="220 Quickbooks software",C220="230 Office equipment",C220="240 Office furniture"),
         E220-(E220/(1+Dashboard!$F$4)),
         0
      ),
      IF(C220="750 Business promotion",
         E220-(E220/(1+4.793/100)),
         E220-(E220/(1+Dashboard!$F$4))
      )
   )
)</f>
        <v>0</v>
      </c>
      <c r="J220" s="40">
        <f>Bank4[[#This Row],[Money in/ (Money out)]]-Bank4[[#This Row],[GST/HST]]</f>
        <v>0</v>
      </c>
      <c r="L220" s="37">
        <f t="shared" si="9"/>
        <v>0</v>
      </c>
    </row>
    <row r="221" spans="4:12" x14ac:dyDescent="0.2">
      <c r="D221" s="416">
        <f>_xlfn.XLOOKUP(C:C,Table1[for Import to Bank Register dropdown],Table1[for Pivot],0,0,1)</f>
        <v>0</v>
      </c>
      <c r="E221" s="422"/>
      <c r="F221" s="160">
        <f t="shared" si="10"/>
        <v>44444444</v>
      </c>
      <c r="G221" s="394">
        <f t="shared" si="11"/>
        <v>0</v>
      </c>
      <c r="I221" s="395">
        <f>IF(OR(C221="150 Directors advances", C221="120 accounts receivable", C221="720.2 Automobile - Insurance", C221="720.3 Automobile - License", C221="870.4 Rent - Insurance", C221="870.6 Rent - Property Tax", C221="870.7 Rent - Homeoffice", C221="870.9 Rent - Water"),
   0,
   IF(Dashboard!$F$5="Quick",
      IF(OR(C221="190 Automobile",C221="200 computer hardware",C221="210 Computer software",C221="220 Quickbooks software",C221="230 Office equipment",C221="240 Office furniture"),
         E221-(E221/(1+Dashboard!$F$4)),
         0
      ),
      IF(C221="750 Business promotion",
         E221-(E221/(1+4.793/100)),
         E221-(E221/(1+Dashboard!$F$4))
      )
   )
)</f>
        <v>0</v>
      </c>
      <c r="J221" s="40">
        <f>Bank4[[#This Row],[Money in/ (Money out)]]-Bank4[[#This Row],[GST/HST]]</f>
        <v>0</v>
      </c>
      <c r="L221" s="37">
        <f t="shared" si="9"/>
        <v>0</v>
      </c>
    </row>
    <row r="222" spans="4:12" x14ac:dyDescent="0.2">
      <c r="D222" s="416">
        <f>_xlfn.XLOOKUP(C:C,Table1[for Import to Bank Register dropdown],Table1[for Pivot],0,0,1)</f>
        <v>0</v>
      </c>
      <c r="E222" s="422"/>
      <c r="F222" s="160">
        <f t="shared" si="10"/>
        <v>44444444</v>
      </c>
      <c r="G222" s="394">
        <f t="shared" si="11"/>
        <v>0</v>
      </c>
      <c r="I222" s="395">
        <f>IF(OR(C222="150 Directors advances", C222="120 accounts receivable", C222="720.2 Automobile - Insurance", C222="720.3 Automobile - License", C222="870.4 Rent - Insurance", C222="870.6 Rent - Property Tax", C222="870.7 Rent - Homeoffice", C222="870.9 Rent - Water"),
   0,
   IF(Dashboard!$F$5="Quick",
      IF(OR(C222="190 Automobile",C222="200 computer hardware",C222="210 Computer software",C222="220 Quickbooks software",C222="230 Office equipment",C222="240 Office furniture"),
         E222-(E222/(1+Dashboard!$F$4)),
         0
      ),
      IF(C222="750 Business promotion",
         E222-(E222/(1+4.793/100)),
         E222-(E222/(1+Dashboard!$F$4))
      )
   )
)</f>
        <v>0</v>
      </c>
      <c r="J222" s="40">
        <f>Bank4[[#This Row],[Money in/ (Money out)]]-Bank4[[#This Row],[GST/HST]]</f>
        <v>0</v>
      </c>
      <c r="L222" s="37">
        <f t="shared" si="9"/>
        <v>0</v>
      </c>
    </row>
    <row r="223" spans="4:12" x14ac:dyDescent="0.2">
      <c r="D223" s="416">
        <f>_xlfn.XLOOKUP(C:C,Table1[for Import to Bank Register dropdown],Table1[for Pivot],0,0,1)</f>
        <v>0</v>
      </c>
      <c r="E223" s="422"/>
      <c r="F223" s="160">
        <f t="shared" si="10"/>
        <v>44444444</v>
      </c>
      <c r="G223" s="394">
        <f t="shared" si="11"/>
        <v>0</v>
      </c>
      <c r="I223" s="395">
        <f>IF(OR(C223="150 Directors advances", C223="120 accounts receivable", C223="720.2 Automobile - Insurance", C223="720.3 Automobile - License", C223="870.4 Rent - Insurance", C223="870.6 Rent - Property Tax", C223="870.7 Rent - Homeoffice", C223="870.9 Rent - Water"),
   0,
   IF(Dashboard!$F$5="Quick",
      IF(OR(C223="190 Automobile",C223="200 computer hardware",C223="210 Computer software",C223="220 Quickbooks software",C223="230 Office equipment",C223="240 Office furniture"),
         E223-(E223/(1+Dashboard!$F$4)),
         0
      ),
      IF(C223="750 Business promotion",
         E223-(E223/(1+4.793/100)),
         E223-(E223/(1+Dashboard!$F$4))
      )
   )
)</f>
        <v>0</v>
      </c>
      <c r="J223" s="40">
        <f>Bank4[[#This Row],[Money in/ (Money out)]]-Bank4[[#This Row],[GST/HST]]</f>
        <v>0</v>
      </c>
      <c r="L223" s="37">
        <f t="shared" si="9"/>
        <v>0</v>
      </c>
    </row>
    <row r="224" spans="4:12" x14ac:dyDescent="0.2">
      <c r="D224" s="416">
        <f>_xlfn.XLOOKUP(C:C,Table1[for Import to Bank Register dropdown],Table1[for Pivot],0,0,1)</f>
        <v>0</v>
      </c>
      <c r="E224" s="422"/>
      <c r="F224" s="160">
        <f t="shared" si="10"/>
        <v>44444444</v>
      </c>
      <c r="G224" s="394">
        <f t="shared" si="11"/>
        <v>0</v>
      </c>
      <c r="I224" s="395">
        <f>IF(OR(C224="150 Directors advances", C224="120 accounts receivable", C224="720.2 Automobile - Insurance", C224="720.3 Automobile - License", C224="870.4 Rent - Insurance", C224="870.6 Rent - Property Tax", C224="870.7 Rent - Homeoffice", C224="870.9 Rent - Water"),
   0,
   IF(Dashboard!$F$5="Quick",
      IF(OR(C224="190 Automobile",C224="200 computer hardware",C224="210 Computer software",C224="220 Quickbooks software",C224="230 Office equipment",C224="240 Office furniture"),
         E224-(E224/(1+Dashboard!$F$4)),
         0
      ),
      IF(C224="750 Business promotion",
         E224-(E224/(1+4.793/100)),
         E224-(E224/(1+Dashboard!$F$4))
      )
   )
)</f>
        <v>0</v>
      </c>
      <c r="J224" s="40">
        <f>Bank4[[#This Row],[Money in/ (Money out)]]-Bank4[[#This Row],[GST/HST]]</f>
        <v>0</v>
      </c>
      <c r="L224" s="37">
        <f t="shared" si="9"/>
        <v>0</v>
      </c>
    </row>
    <row r="225" spans="4:12" x14ac:dyDescent="0.2">
      <c r="D225" s="416">
        <f>_xlfn.XLOOKUP(C:C,Table1[for Import to Bank Register dropdown],Table1[for Pivot],0,0,1)</f>
        <v>0</v>
      </c>
      <c r="E225" s="422"/>
      <c r="F225" s="160">
        <f t="shared" si="10"/>
        <v>44444444</v>
      </c>
      <c r="G225" s="394">
        <f t="shared" si="11"/>
        <v>0</v>
      </c>
      <c r="I225" s="395">
        <f>IF(OR(C225="150 Directors advances", C225="120 accounts receivable", C225="720.2 Automobile - Insurance", C225="720.3 Automobile - License", C225="870.4 Rent - Insurance", C225="870.6 Rent - Property Tax", C225="870.7 Rent - Homeoffice", C225="870.9 Rent - Water"),
   0,
   IF(Dashboard!$F$5="Quick",
      IF(OR(C225="190 Automobile",C225="200 computer hardware",C225="210 Computer software",C225="220 Quickbooks software",C225="230 Office equipment",C225="240 Office furniture"),
         E225-(E225/(1+Dashboard!$F$4)),
         0
      ),
      IF(C225="750 Business promotion",
         E225-(E225/(1+4.793/100)),
         E225-(E225/(1+Dashboard!$F$4))
      )
   )
)</f>
        <v>0</v>
      </c>
      <c r="J225" s="40">
        <f>Bank4[[#This Row],[Money in/ (Money out)]]-Bank4[[#This Row],[GST/HST]]</f>
        <v>0</v>
      </c>
      <c r="L225" s="37">
        <f t="shared" si="9"/>
        <v>0</v>
      </c>
    </row>
    <row r="226" spans="4:12" x14ac:dyDescent="0.2">
      <c r="D226" s="416">
        <f>_xlfn.XLOOKUP(C:C,Table1[for Import to Bank Register dropdown],Table1[for Pivot],0,0,1)</f>
        <v>0</v>
      </c>
      <c r="E226" s="422"/>
      <c r="F226" s="160">
        <f t="shared" si="10"/>
        <v>44444444</v>
      </c>
      <c r="G226" s="394">
        <f t="shared" si="11"/>
        <v>0</v>
      </c>
      <c r="I226" s="395">
        <f>IF(OR(C226="150 Directors advances", C226="120 accounts receivable", C226="720.2 Automobile - Insurance", C226="720.3 Automobile - License", C226="870.4 Rent - Insurance", C226="870.6 Rent - Property Tax", C226="870.7 Rent - Homeoffice", C226="870.9 Rent - Water"),
   0,
   IF(Dashboard!$F$5="Quick",
      IF(OR(C226="190 Automobile",C226="200 computer hardware",C226="210 Computer software",C226="220 Quickbooks software",C226="230 Office equipment",C226="240 Office furniture"),
         E226-(E226/(1+Dashboard!$F$4)),
         0
      ),
      IF(C226="750 Business promotion",
         E226-(E226/(1+4.793/100)),
         E226-(E226/(1+Dashboard!$F$4))
      )
   )
)</f>
        <v>0</v>
      </c>
      <c r="J226" s="40">
        <f>Bank4[[#This Row],[Money in/ (Money out)]]-Bank4[[#This Row],[GST/HST]]</f>
        <v>0</v>
      </c>
      <c r="L226" s="37">
        <f t="shared" si="9"/>
        <v>0</v>
      </c>
    </row>
    <row r="227" spans="4:12" x14ac:dyDescent="0.2">
      <c r="D227" s="416">
        <f>_xlfn.XLOOKUP(C:C,Table1[for Import to Bank Register dropdown],Table1[for Pivot],0,0,1)</f>
        <v>0</v>
      </c>
      <c r="E227" s="422"/>
      <c r="F227" s="160">
        <f t="shared" si="10"/>
        <v>44444444</v>
      </c>
      <c r="G227" s="394">
        <f t="shared" si="11"/>
        <v>0</v>
      </c>
      <c r="I227" s="395">
        <f>IF(OR(C227="150 Directors advances", C227="120 accounts receivable", C227="720.2 Automobile - Insurance", C227="720.3 Automobile - License", C227="870.4 Rent - Insurance", C227="870.6 Rent - Property Tax", C227="870.7 Rent - Homeoffice", C227="870.9 Rent - Water"),
   0,
   IF(Dashboard!$F$5="Quick",
      IF(OR(C227="190 Automobile",C227="200 computer hardware",C227="210 Computer software",C227="220 Quickbooks software",C227="230 Office equipment",C227="240 Office furniture"),
         E227-(E227/(1+Dashboard!$F$4)),
         0
      ),
      IF(C227="750 Business promotion",
         E227-(E227/(1+4.793/100)),
         E227-(E227/(1+Dashboard!$F$4))
      )
   )
)</f>
        <v>0</v>
      </c>
      <c r="J227" s="40">
        <f>Bank4[[#This Row],[Money in/ (Money out)]]-Bank4[[#This Row],[GST/HST]]</f>
        <v>0</v>
      </c>
      <c r="L227" s="37">
        <f t="shared" si="9"/>
        <v>0</v>
      </c>
    </row>
    <row r="228" spans="4:12" x14ac:dyDescent="0.2">
      <c r="D228" s="416">
        <f>_xlfn.XLOOKUP(C:C,Table1[for Import to Bank Register dropdown],Table1[for Pivot],0,0,1)</f>
        <v>0</v>
      </c>
      <c r="E228" s="422"/>
      <c r="F228" s="160">
        <f t="shared" si="10"/>
        <v>44444444</v>
      </c>
      <c r="G228" s="394">
        <f t="shared" si="11"/>
        <v>0</v>
      </c>
      <c r="I228" s="395">
        <f>IF(OR(C228="150 Directors advances", C228="120 accounts receivable", C228="720.2 Automobile - Insurance", C228="720.3 Automobile - License", C228="870.4 Rent - Insurance", C228="870.6 Rent - Property Tax", C228="870.7 Rent - Homeoffice", C228="870.9 Rent - Water"),
   0,
   IF(Dashboard!$F$5="Quick",
      IF(OR(C228="190 Automobile",C228="200 computer hardware",C228="210 Computer software",C228="220 Quickbooks software",C228="230 Office equipment",C228="240 Office furniture"),
         E228-(E228/(1+Dashboard!$F$4)),
         0
      ),
      IF(C228="750 Business promotion",
         E228-(E228/(1+4.793/100)),
         E228-(E228/(1+Dashboard!$F$4))
      )
   )
)</f>
        <v>0</v>
      </c>
      <c r="J228" s="40">
        <f>Bank4[[#This Row],[Money in/ (Money out)]]-Bank4[[#This Row],[GST/HST]]</f>
        <v>0</v>
      </c>
      <c r="L228" s="37">
        <f t="shared" si="9"/>
        <v>0</v>
      </c>
    </row>
    <row r="229" spans="4:12" x14ac:dyDescent="0.2">
      <c r="D229" s="416">
        <f>_xlfn.XLOOKUP(C:C,Table1[for Import to Bank Register dropdown],Table1[for Pivot],0,0,1)</f>
        <v>0</v>
      </c>
      <c r="E229" s="422"/>
      <c r="F229" s="160">
        <f t="shared" si="10"/>
        <v>44444444</v>
      </c>
      <c r="G229" s="394">
        <f t="shared" si="11"/>
        <v>0</v>
      </c>
      <c r="I229" s="395">
        <f>IF(OR(C229="150 Directors advances", C229="120 accounts receivable", C229="720.2 Automobile - Insurance", C229="720.3 Automobile - License", C229="870.4 Rent - Insurance", C229="870.6 Rent - Property Tax", C229="870.7 Rent - Homeoffice", C229="870.9 Rent - Water"),
   0,
   IF(Dashboard!$F$5="Quick",
      IF(OR(C229="190 Automobile",C229="200 computer hardware",C229="210 Computer software",C229="220 Quickbooks software",C229="230 Office equipment",C229="240 Office furniture"),
         E229-(E229/(1+Dashboard!$F$4)),
         0
      ),
      IF(C229="750 Business promotion",
         E229-(E229/(1+4.793/100)),
         E229-(E229/(1+Dashboard!$F$4))
      )
   )
)</f>
        <v>0</v>
      </c>
      <c r="J229" s="40">
        <f>Bank4[[#This Row],[Money in/ (Money out)]]-Bank4[[#This Row],[GST/HST]]</f>
        <v>0</v>
      </c>
      <c r="L229" s="37">
        <f t="shared" si="9"/>
        <v>0</v>
      </c>
    </row>
    <row r="230" spans="4:12" x14ac:dyDescent="0.2">
      <c r="D230" s="416">
        <f>_xlfn.XLOOKUP(C:C,Table1[for Import to Bank Register dropdown],Table1[for Pivot],0,0,1)</f>
        <v>0</v>
      </c>
      <c r="E230" s="422"/>
      <c r="F230" s="160">
        <f t="shared" si="10"/>
        <v>44444444</v>
      </c>
      <c r="G230" s="394">
        <f t="shared" si="11"/>
        <v>0</v>
      </c>
      <c r="I230" s="395">
        <f>IF(OR(C230="150 Directors advances", C230="120 accounts receivable", C230="720.2 Automobile - Insurance", C230="720.3 Automobile - License", C230="870.4 Rent - Insurance", C230="870.6 Rent - Property Tax", C230="870.7 Rent - Homeoffice", C230="870.9 Rent - Water"),
   0,
   IF(Dashboard!$F$5="Quick",
      IF(OR(C230="190 Automobile",C230="200 computer hardware",C230="210 Computer software",C230="220 Quickbooks software",C230="230 Office equipment",C230="240 Office furniture"),
         E230-(E230/(1+Dashboard!$F$4)),
         0
      ),
      IF(C230="750 Business promotion",
         E230-(E230/(1+4.793/100)),
         E230-(E230/(1+Dashboard!$F$4))
      )
   )
)</f>
        <v>0</v>
      </c>
      <c r="J230" s="40">
        <f>Bank4[[#This Row],[Money in/ (Money out)]]-Bank4[[#This Row],[GST/HST]]</f>
        <v>0</v>
      </c>
      <c r="L230" s="37">
        <f t="shared" si="9"/>
        <v>0</v>
      </c>
    </row>
    <row r="231" spans="4:12" x14ac:dyDescent="0.2">
      <c r="D231" s="416">
        <f>_xlfn.XLOOKUP(C:C,Table1[for Import to Bank Register dropdown],Table1[for Pivot],0,0,1)</f>
        <v>0</v>
      </c>
      <c r="E231" s="422"/>
      <c r="F231" s="160">
        <f t="shared" si="10"/>
        <v>44444444</v>
      </c>
      <c r="G231" s="394">
        <f t="shared" si="11"/>
        <v>0</v>
      </c>
      <c r="I231" s="395">
        <f>IF(OR(C231="150 Directors advances", C231="120 accounts receivable", C231="720.2 Automobile - Insurance", C231="720.3 Automobile - License", C231="870.4 Rent - Insurance", C231="870.6 Rent - Property Tax", C231="870.7 Rent - Homeoffice", C231="870.9 Rent - Water"),
   0,
   IF(Dashboard!$F$5="Quick",
      IF(OR(C231="190 Automobile",C231="200 computer hardware",C231="210 Computer software",C231="220 Quickbooks software",C231="230 Office equipment",C231="240 Office furniture"),
         E231-(E231/(1+Dashboard!$F$4)),
         0
      ),
      IF(C231="750 Business promotion",
         E231-(E231/(1+4.793/100)),
         E231-(E231/(1+Dashboard!$F$4))
      )
   )
)</f>
        <v>0</v>
      </c>
      <c r="J231" s="40">
        <f>Bank4[[#This Row],[Money in/ (Money out)]]-Bank4[[#This Row],[GST/HST]]</f>
        <v>0</v>
      </c>
      <c r="L231" s="37">
        <f t="shared" si="9"/>
        <v>0</v>
      </c>
    </row>
    <row r="232" spans="4:12" x14ac:dyDescent="0.2">
      <c r="D232" s="416">
        <f>_xlfn.XLOOKUP(C:C,Table1[for Import to Bank Register dropdown],Table1[for Pivot],0,0,1)</f>
        <v>0</v>
      </c>
      <c r="E232" s="422"/>
      <c r="F232" s="160">
        <f t="shared" si="10"/>
        <v>44444444</v>
      </c>
      <c r="G232" s="394">
        <f t="shared" si="11"/>
        <v>0</v>
      </c>
      <c r="I232" s="395">
        <f>IF(OR(C232="150 Directors advances", C232="120 accounts receivable", C232="720.2 Automobile - Insurance", C232="720.3 Automobile - License", C232="870.4 Rent - Insurance", C232="870.6 Rent - Property Tax", C232="870.7 Rent - Homeoffice", C232="870.9 Rent - Water"),
   0,
   IF(Dashboard!$F$5="Quick",
      IF(OR(C232="190 Automobile",C232="200 computer hardware",C232="210 Computer software",C232="220 Quickbooks software",C232="230 Office equipment",C232="240 Office furniture"),
         E232-(E232/(1+Dashboard!$F$4)),
         0
      ),
      IF(C232="750 Business promotion",
         E232-(E232/(1+4.793/100)),
         E232-(E232/(1+Dashboard!$F$4))
      )
   )
)</f>
        <v>0</v>
      </c>
      <c r="J232" s="40">
        <f>Bank4[[#This Row],[Money in/ (Money out)]]-Bank4[[#This Row],[GST/HST]]</f>
        <v>0</v>
      </c>
      <c r="L232" s="37">
        <f t="shared" si="9"/>
        <v>0</v>
      </c>
    </row>
    <row r="233" spans="4:12" x14ac:dyDescent="0.2">
      <c r="D233" s="416">
        <f>_xlfn.XLOOKUP(C:C,Table1[for Import to Bank Register dropdown],Table1[for Pivot],0,0,1)</f>
        <v>0</v>
      </c>
      <c r="E233" s="422"/>
      <c r="F233" s="160">
        <f t="shared" si="10"/>
        <v>44444444</v>
      </c>
      <c r="G233" s="394">
        <f t="shared" si="11"/>
        <v>0</v>
      </c>
      <c r="I233" s="395">
        <f>IF(OR(C233="150 Directors advances", C233="120 accounts receivable", C233="720.2 Automobile - Insurance", C233="720.3 Automobile - License", C233="870.4 Rent - Insurance", C233="870.6 Rent - Property Tax", C233="870.7 Rent - Homeoffice", C233="870.9 Rent - Water"),
   0,
   IF(Dashboard!$F$5="Quick",
      IF(OR(C233="190 Automobile",C233="200 computer hardware",C233="210 Computer software",C233="220 Quickbooks software",C233="230 Office equipment",C233="240 Office furniture"),
         E233-(E233/(1+Dashboard!$F$4)),
         0
      ),
      IF(C233="750 Business promotion",
         E233-(E233/(1+4.793/100)),
         E233-(E233/(1+Dashboard!$F$4))
      )
   )
)</f>
        <v>0</v>
      </c>
      <c r="J233" s="40">
        <f>Bank4[[#This Row],[Money in/ (Money out)]]-Bank4[[#This Row],[GST/HST]]</f>
        <v>0</v>
      </c>
      <c r="L233" s="37">
        <f t="shared" si="9"/>
        <v>0</v>
      </c>
    </row>
    <row r="234" spans="4:12" x14ac:dyDescent="0.2">
      <c r="D234" s="416">
        <f>_xlfn.XLOOKUP(C:C,Table1[for Import to Bank Register dropdown],Table1[for Pivot],0,0,1)</f>
        <v>0</v>
      </c>
      <c r="E234" s="422"/>
      <c r="F234" s="160">
        <f t="shared" si="10"/>
        <v>44444444</v>
      </c>
      <c r="G234" s="394">
        <f t="shared" si="11"/>
        <v>0</v>
      </c>
      <c r="I234" s="395">
        <f>IF(OR(C234="150 Directors advances", C234="120 accounts receivable", C234="720.2 Automobile - Insurance", C234="720.3 Automobile - License", C234="870.4 Rent - Insurance", C234="870.6 Rent - Property Tax", C234="870.7 Rent - Homeoffice", C234="870.9 Rent - Water"),
   0,
   IF(Dashboard!$F$5="Quick",
      IF(OR(C234="190 Automobile",C234="200 computer hardware",C234="210 Computer software",C234="220 Quickbooks software",C234="230 Office equipment",C234="240 Office furniture"),
         E234-(E234/(1+Dashboard!$F$4)),
         0
      ),
      IF(C234="750 Business promotion",
         E234-(E234/(1+4.793/100)),
         E234-(E234/(1+Dashboard!$F$4))
      )
   )
)</f>
        <v>0</v>
      </c>
      <c r="J234" s="40">
        <f>Bank4[[#This Row],[Money in/ (Money out)]]-Bank4[[#This Row],[GST/HST]]</f>
        <v>0</v>
      </c>
      <c r="L234" s="37">
        <f t="shared" si="9"/>
        <v>0</v>
      </c>
    </row>
    <row r="235" spans="4:12" x14ac:dyDescent="0.2">
      <c r="D235" s="416">
        <f>_xlfn.XLOOKUP(C:C,Table1[for Import to Bank Register dropdown],Table1[for Pivot],0,0,1)</f>
        <v>0</v>
      </c>
      <c r="E235" s="422"/>
      <c r="F235" s="160">
        <f t="shared" si="10"/>
        <v>44444444</v>
      </c>
      <c r="G235" s="394">
        <f t="shared" si="11"/>
        <v>0</v>
      </c>
      <c r="I235" s="395">
        <f>IF(OR(C235="150 Directors advances", C235="120 accounts receivable", C235="720.2 Automobile - Insurance", C235="720.3 Automobile - License", C235="870.4 Rent - Insurance", C235="870.6 Rent - Property Tax", C235="870.7 Rent - Homeoffice", C235="870.9 Rent - Water"),
   0,
   IF(Dashboard!$F$5="Quick",
      IF(OR(C235="190 Automobile",C235="200 computer hardware",C235="210 Computer software",C235="220 Quickbooks software",C235="230 Office equipment",C235="240 Office furniture"),
         E235-(E235/(1+Dashboard!$F$4)),
         0
      ),
      IF(C235="750 Business promotion",
         E235-(E235/(1+4.793/100)),
         E235-(E235/(1+Dashboard!$F$4))
      )
   )
)</f>
        <v>0</v>
      </c>
      <c r="J235" s="40">
        <f>Bank4[[#This Row],[Money in/ (Money out)]]-Bank4[[#This Row],[GST/HST]]</f>
        <v>0</v>
      </c>
      <c r="L235" s="37">
        <f t="shared" si="9"/>
        <v>0</v>
      </c>
    </row>
    <row r="236" spans="4:12" x14ac:dyDescent="0.2">
      <c r="D236" s="416">
        <f>_xlfn.XLOOKUP(C:C,Table1[for Import to Bank Register dropdown],Table1[for Pivot],0,0,1)</f>
        <v>0</v>
      </c>
      <c r="E236" s="422"/>
      <c r="F236" s="160">
        <f t="shared" si="10"/>
        <v>44444444</v>
      </c>
      <c r="G236" s="394">
        <f t="shared" si="11"/>
        <v>0</v>
      </c>
      <c r="I236" s="395">
        <f>IF(OR(C236="150 Directors advances", C236="120 accounts receivable", C236="720.2 Automobile - Insurance", C236="720.3 Automobile - License", C236="870.4 Rent - Insurance", C236="870.6 Rent - Property Tax", C236="870.7 Rent - Homeoffice", C236="870.9 Rent - Water"),
   0,
   IF(Dashboard!$F$5="Quick",
      IF(OR(C236="190 Automobile",C236="200 computer hardware",C236="210 Computer software",C236="220 Quickbooks software",C236="230 Office equipment",C236="240 Office furniture"),
         E236-(E236/(1+Dashboard!$F$4)),
         0
      ),
      IF(C236="750 Business promotion",
         E236-(E236/(1+4.793/100)),
         E236-(E236/(1+Dashboard!$F$4))
      )
   )
)</f>
        <v>0</v>
      </c>
      <c r="J236" s="40">
        <f>Bank4[[#This Row],[Money in/ (Money out)]]-Bank4[[#This Row],[GST/HST]]</f>
        <v>0</v>
      </c>
      <c r="L236" s="37">
        <f t="shared" si="9"/>
        <v>0</v>
      </c>
    </row>
    <row r="237" spans="4:12" x14ac:dyDescent="0.2">
      <c r="D237" s="416">
        <f>_xlfn.XLOOKUP(C:C,Table1[for Import to Bank Register dropdown],Table1[for Pivot],0,0,1)</f>
        <v>0</v>
      </c>
      <c r="E237" s="422"/>
      <c r="F237" s="160">
        <f t="shared" si="10"/>
        <v>44444444</v>
      </c>
      <c r="G237" s="394">
        <f t="shared" si="11"/>
        <v>0</v>
      </c>
      <c r="I237" s="395">
        <f>IF(OR(C237="150 Directors advances", C237="120 accounts receivable", C237="720.2 Automobile - Insurance", C237="720.3 Automobile - License", C237="870.4 Rent - Insurance", C237="870.6 Rent - Property Tax", C237="870.7 Rent - Homeoffice", C237="870.9 Rent - Water"),
   0,
   IF(Dashboard!$F$5="Quick",
      IF(OR(C237="190 Automobile",C237="200 computer hardware",C237="210 Computer software",C237="220 Quickbooks software",C237="230 Office equipment",C237="240 Office furniture"),
         E237-(E237/(1+Dashboard!$F$4)),
         0
      ),
      IF(C237="750 Business promotion",
         E237-(E237/(1+4.793/100)),
         E237-(E237/(1+Dashboard!$F$4))
      )
   )
)</f>
        <v>0</v>
      </c>
      <c r="J237" s="40">
        <f>Bank4[[#This Row],[Money in/ (Money out)]]-Bank4[[#This Row],[GST/HST]]</f>
        <v>0</v>
      </c>
      <c r="L237" s="37">
        <f t="shared" si="9"/>
        <v>0</v>
      </c>
    </row>
    <row r="238" spans="4:12" x14ac:dyDescent="0.2">
      <c r="D238" s="416">
        <f>_xlfn.XLOOKUP(C:C,Table1[for Import to Bank Register dropdown],Table1[for Pivot],0,0,1)</f>
        <v>0</v>
      </c>
      <c r="E238" s="422"/>
      <c r="F238" s="160">
        <f t="shared" si="10"/>
        <v>44444444</v>
      </c>
      <c r="G238" s="394">
        <f t="shared" si="11"/>
        <v>0</v>
      </c>
      <c r="I238" s="395">
        <f>IF(OR(C238="150 Directors advances", C238="120 accounts receivable", C238="720.2 Automobile - Insurance", C238="720.3 Automobile - License", C238="870.4 Rent - Insurance", C238="870.6 Rent - Property Tax", C238="870.7 Rent - Homeoffice", C238="870.9 Rent - Water"),
   0,
   IF(Dashboard!$F$5="Quick",
      IF(OR(C238="190 Automobile",C238="200 computer hardware",C238="210 Computer software",C238="220 Quickbooks software",C238="230 Office equipment",C238="240 Office furniture"),
         E238-(E238/(1+Dashboard!$F$4)),
         0
      ),
      IF(C238="750 Business promotion",
         E238-(E238/(1+4.793/100)),
         E238-(E238/(1+Dashboard!$F$4))
      )
   )
)</f>
        <v>0</v>
      </c>
      <c r="J238" s="40">
        <f>Bank4[[#This Row],[Money in/ (Money out)]]-Bank4[[#This Row],[GST/HST]]</f>
        <v>0</v>
      </c>
      <c r="L238" s="37">
        <f t="shared" si="9"/>
        <v>0</v>
      </c>
    </row>
    <row r="239" spans="4:12" x14ac:dyDescent="0.2">
      <c r="D239" s="416">
        <f>_xlfn.XLOOKUP(C:C,Table1[for Import to Bank Register dropdown],Table1[for Pivot],0,0,1)</f>
        <v>0</v>
      </c>
      <c r="E239" s="422"/>
      <c r="F239" s="160">
        <f t="shared" si="10"/>
        <v>44444444</v>
      </c>
      <c r="G239" s="394">
        <f t="shared" si="11"/>
        <v>0</v>
      </c>
      <c r="I239" s="395">
        <f>IF(OR(C239="150 Directors advances", C239="120 accounts receivable", C239="720.2 Automobile - Insurance", C239="720.3 Automobile - License", C239="870.4 Rent - Insurance", C239="870.6 Rent - Property Tax", C239="870.7 Rent - Homeoffice", C239="870.9 Rent - Water"),
   0,
   IF(Dashboard!$F$5="Quick",
      IF(OR(C239="190 Automobile",C239="200 computer hardware",C239="210 Computer software",C239="220 Quickbooks software",C239="230 Office equipment",C239="240 Office furniture"),
         E239-(E239/(1+Dashboard!$F$4)),
         0
      ),
      IF(C239="750 Business promotion",
         E239-(E239/(1+4.793/100)),
         E239-(E239/(1+Dashboard!$F$4))
      )
   )
)</f>
        <v>0</v>
      </c>
      <c r="J239" s="40">
        <f>Bank4[[#This Row],[Money in/ (Money out)]]-Bank4[[#This Row],[GST/HST]]</f>
        <v>0</v>
      </c>
      <c r="L239" s="37">
        <f t="shared" si="9"/>
        <v>0</v>
      </c>
    </row>
    <row r="240" spans="4:12" x14ac:dyDescent="0.2">
      <c r="D240" s="416">
        <f>_xlfn.XLOOKUP(C:C,Table1[for Import to Bank Register dropdown],Table1[for Pivot],0,0,1)</f>
        <v>0</v>
      </c>
      <c r="E240" s="422"/>
      <c r="F240" s="160">
        <f t="shared" si="10"/>
        <v>44444444</v>
      </c>
      <c r="G240" s="394">
        <f t="shared" si="11"/>
        <v>0</v>
      </c>
      <c r="I240" s="395">
        <f>IF(OR(C240="150 Directors advances", C240="120 accounts receivable", C240="720.2 Automobile - Insurance", C240="720.3 Automobile - License", C240="870.4 Rent - Insurance", C240="870.6 Rent - Property Tax", C240="870.7 Rent - Homeoffice", C240="870.9 Rent - Water"),
   0,
   IF(Dashboard!$F$5="Quick",
      IF(OR(C240="190 Automobile",C240="200 computer hardware",C240="210 Computer software",C240="220 Quickbooks software",C240="230 Office equipment",C240="240 Office furniture"),
         E240-(E240/(1+Dashboard!$F$4)),
         0
      ),
      IF(C240="750 Business promotion",
         E240-(E240/(1+4.793/100)),
         E240-(E240/(1+Dashboard!$F$4))
      )
   )
)</f>
        <v>0</v>
      </c>
      <c r="J240" s="40">
        <f>Bank4[[#This Row],[Money in/ (Money out)]]-Bank4[[#This Row],[GST/HST]]</f>
        <v>0</v>
      </c>
      <c r="L240" s="37">
        <f t="shared" si="9"/>
        <v>0</v>
      </c>
    </row>
    <row r="241" spans="4:12" x14ac:dyDescent="0.2">
      <c r="D241" s="416">
        <f>_xlfn.XLOOKUP(C:C,Table1[for Import to Bank Register dropdown],Table1[for Pivot],0,0,1)</f>
        <v>0</v>
      </c>
      <c r="E241" s="422"/>
      <c r="F241" s="160">
        <f t="shared" si="10"/>
        <v>44444444</v>
      </c>
      <c r="G241" s="394">
        <f t="shared" si="11"/>
        <v>0</v>
      </c>
      <c r="I241" s="395">
        <f>IF(OR(C241="150 Directors advances", C241="120 accounts receivable", C241="720.2 Automobile - Insurance", C241="720.3 Automobile - License", C241="870.4 Rent - Insurance", C241="870.6 Rent - Property Tax", C241="870.7 Rent - Homeoffice", C241="870.9 Rent - Water"),
   0,
   IF(Dashboard!$F$5="Quick",
      IF(OR(C241="190 Automobile",C241="200 computer hardware",C241="210 Computer software",C241="220 Quickbooks software",C241="230 Office equipment",C241="240 Office furniture"),
         E241-(E241/(1+Dashboard!$F$4)),
         0
      ),
      IF(C241="750 Business promotion",
         E241-(E241/(1+4.793/100)),
         E241-(E241/(1+Dashboard!$F$4))
      )
   )
)</f>
        <v>0</v>
      </c>
      <c r="J241" s="40">
        <f>Bank4[[#This Row],[Money in/ (Money out)]]-Bank4[[#This Row],[GST/HST]]</f>
        <v>0</v>
      </c>
      <c r="L241" s="37">
        <f t="shared" si="9"/>
        <v>0</v>
      </c>
    </row>
    <row r="242" spans="4:12" x14ac:dyDescent="0.2">
      <c r="D242" s="416">
        <f>_xlfn.XLOOKUP(C:C,Table1[for Import to Bank Register dropdown],Table1[for Pivot],0,0,1)</f>
        <v>0</v>
      </c>
      <c r="E242" s="422"/>
      <c r="F242" s="160">
        <f t="shared" si="10"/>
        <v>44444444</v>
      </c>
      <c r="G242" s="394">
        <f t="shared" si="11"/>
        <v>0</v>
      </c>
      <c r="I242" s="395">
        <f>IF(OR(C242="150 Directors advances", C242="120 accounts receivable", C242="720.2 Automobile - Insurance", C242="720.3 Automobile - License", C242="870.4 Rent - Insurance", C242="870.6 Rent - Property Tax", C242="870.7 Rent - Homeoffice", C242="870.9 Rent - Water"),
   0,
   IF(Dashboard!$F$5="Quick",
      IF(OR(C242="190 Automobile",C242="200 computer hardware",C242="210 Computer software",C242="220 Quickbooks software",C242="230 Office equipment",C242="240 Office furniture"),
         E242-(E242/(1+Dashboard!$F$4)),
         0
      ),
      IF(C242="750 Business promotion",
         E242-(E242/(1+4.793/100)),
         E242-(E242/(1+Dashboard!$F$4))
      )
   )
)</f>
        <v>0</v>
      </c>
      <c r="J242" s="40">
        <f>Bank4[[#This Row],[Money in/ (Money out)]]-Bank4[[#This Row],[GST/HST]]</f>
        <v>0</v>
      </c>
      <c r="L242" s="37">
        <f t="shared" si="9"/>
        <v>0</v>
      </c>
    </row>
    <row r="243" spans="4:12" x14ac:dyDescent="0.2">
      <c r="D243" s="416">
        <f>_xlfn.XLOOKUP(C:C,Table1[for Import to Bank Register dropdown],Table1[for Pivot],0,0,1)</f>
        <v>0</v>
      </c>
      <c r="E243" s="422"/>
      <c r="F243" s="160">
        <f t="shared" si="10"/>
        <v>44444444</v>
      </c>
      <c r="G243" s="394">
        <f t="shared" si="11"/>
        <v>0</v>
      </c>
      <c r="I243" s="395">
        <f>IF(OR(C243="150 Directors advances", C243="120 accounts receivable", C243="720.2 Automobile - Insurance", C243="720.3 Automobile - License", C243="870.4 Rent - Insurance", C243="870.6 Rent - Property Tax", C243="870.7 Rent - Homeoffice", C243="870.9 Rent - Water"),
   0,
   IF(Dashboard!$F$5="Quick",
      IF(OR(C243="190 Automobile",C243="200 computer hardware",C243="210 Computer software",C243="220 Quickbooks software",C243="230 Office equipment",C243="240 Office furniture"),
         E243-(E243/(1+Dashboard!$F$4)),
         0
      ),
      IF(C243="750 Business promotion",
         E243-(E243/(1+4.793/100)),
         E243-(E243/(1+Dashboard!$F$4))
      )
   )
)</f>
        <v>0</v>
      </c>
      <c r="J243" s="40">
        <f>Bank4[[#This Row],[Money in/ (Money out)]]-Bank4[[#This Row],[GST/HST]]</f>
        <v>0</v>
      </c>
      <c r="L243" s="37">
        <f t="shared" si="9"/>
        <v>0</v>
      </c>
    </row>
    <row r="244" spans="4:12" x14ac:dyDescent="0.2">
      <c r="D244" s="416">
        <f>_xlfn.XLOOKUP(C:C,Table1[for Import to Bank Register dropdown],Table1[for Pivot],0,0,1)</f>
        <v>0</v>
      </c>
      <c r="E244" s="422"/>
      <c r="F244" s="160">
        <f t="shared" si="10"/>
        <v>44444444</v>
      </c>
      <c r="G244" s="394">
        <f t="shared" si="11"/>
        <v>0</v>
      </c>
      <c r="I244" s="395">
        <f>IF(OR(C244="150 Directors advances", C244="120 accounts receivable", C244="720.2 Automobile - Insurance", C244="720.3 Automobile - License", C244="870.4 Rent - Insurance", C244="870.6 Rent - Property Tax", C244="870.7 Rent - Homeoffice", C244="870.9 Rent - Water"),
   0,
   IF(Dashboard!$F$5="Quick",
      IF(OR(C244="190 Automobile",C244="200 computer hardware",C244="210 Computer software",C244="220 Quickbooks software",C244="230 Office equipment",C244="240 Office furniture"),
         E244-(E244/(1+Dashboard!$F$4)),
         0
      ),
      IF(C244="750 Business promotion",
         E244-(E244/(1+4.793/100)),
         E244-(E244/(1+Dashboard!$F$4))
      )
   )
)</f>
        <v>0</v>
      </c>
      <c r="J244" s="40">
        <f>Bank4[[#This Row],[Money in/ (Money out)]]-Bank4[[#This Row],[GST/HST]]</f>
        <v>0</v>
      </c>
      <c r="L244" s="37">
        <f t="shared" si="9"/>
        <v>0</v>
      </c>
    </row>
    <row r="245" spans="4:12" x14ac:dyDescent="0.2">
      <c r="D245" s="416">
        <f>_xlfn.XLOOKUP(C:C,Table1[for Import to Bank Register dropdown],Table1[for Pivot],0,0,1)</f>
        <v>0</v>
      </c>
      <c r="E245" s="422"/>
      <c r="F245" s="160">
        <f t="shared" si="10"/>
        <v>44444444</v>
      </c>
      <c r="G245" s="394">
        <f t="shared" si="11"/>
        <v>0</v>
      </c>
      <c r="I245" s="395">
        <f>IF(OR(C245="150 Directors advances", C245="120 accounts receivable", C245="720.2 Automobile - Insurance", C245="720.3 Automobile - License", C245="870.4 Rent - Insurance", C245="870.6 Rent - Property Tax", C245="870.7 Rent - Homeoffice", C245="870.9 Rent - Water"),
   0,
   IF(Dashboard!$F$5="Quick",
      IF(OR(C245="190 Automobile",C245="200 computer hardware",C245="210 Computer software",C245="220 Quickbooks software",C245="230 Office equipment",C245="240 Office furniture"),
         E245-(E245/(1+Dashboard!$F$4)),
         0
      ),
      IF(C245="750 Business promotion",
         E245-(E245/(1+4.793/100)),
         E245-(E245/(1+Dashboard!$F$4))
      )
   )
)</f>
        <v>0</v>
      </c>
      <c r="J245" s="40">
        <f>Bank4[[#This Row],[Money in/ (Money out)]]-Bank4[[#This Row],[GST/HST]]</f>
        <v>0</v>
      </c>
      <c r="L245" s="37">
        <f t="shared" si="9"/>
        <v>0</v>
      </c>
    </row>
    <row r="246" spans="4:12" x14ac:dyDescent="0.2">
      <c r="D246" s="416">
        <f>_xlfn.XLOOKUP(C:C,Table1[for Import to Bank Register dropdown],Table1[for Pivot],0,0,1)</f>
        <v>0</v>
      </c>
      <c r="E246" s="422"/>
      <c r="F246" s="160">
        <f t="shared" si="10"/>
        <v>44444444</v>
      </c>
      <c r="G246" s="394">
        <f t="shared" si="11"/>
        <v>0</v>
      </c>
      <c r="I246" s="395">
        <f>IF(OR(C246="150 Directors advances", C246="120 accounts receivable", C246="720.2 Automobile - Insurance", C246="720.3 Automobile - License", C246="870.4 Rent - Insurance", C246="870.6 Rent - Property Tax", C246="870.7 Rent - Homeoffice", C246="870.9 Rent - Water"),
   0,
   IF(Dashboard!$F$5="Quick",
      IF(OR(C246="190 Automobile",C246="200 computer hardware",C246="210 Computer software",C246="220 Quickbooks software",C246="230 Office equipment",C246="240 Office furniture"),
         E246-(E246/(1+Dashboard!$F$4)),
         0
      ),
      IF(C246="750 Business promotion",
         E246-(E246/(1+4.793/100)),
         E246-(E246/(1+Dashboard!$F$4))
      )
   )
)</f>
        <v>0</v>
      </c>
      <c r="J246" s="40">
        <f>Bank4[[#This Row],[Money in/ (Money out)]]-Bank4[[#This Row],[GST/HST]]</f>
        <v>0</v>
      </c>
      <c r="L246" s="37">
        <f t="shared" si="9"/>
        <v>0</v>
      </c>
    </row>
    <row r="247" spans="4:12" x14ac:dyDescent="0.2">
      <c r="D247" s="416">
        <f>_xlfn.XLOOKUP(C:C,Table1[for Import to Bank Register dropdown],Table1[for Pivot],0,0,1)</f>
        <v>0</v>
      </c>
      <c r="E247" s="422"/>
      <c r="F247" s="160">
        <f t="shared" si="10"/>
        <v>44444444</v>
      </c>
      <c r="G247" s="394">
        <f t="shared" si="11"/>
        <v>0</v>
      </c>
      <c r="I247" s="395">
        <f>IF(OR(C247="150 Directors advances", C247="120 accounts receivable", C247="720.2 Automobile - Insurance", C247="720.3 Automobile - License", C247="870.4 Rent - Insurance", C247="870.6 Rent - Property Tax", C247="870.7 Rent - Homeoffice", C247="870.9 Rent - Water"),
   0,
   IF(Dashboard!$F$5="Quick",
      IF(OR(C247="190 Automobile",C247="200 computer hardware",C247="210 Computer software",C247="220 Quickbooks software",C247="230 Office equipment",C247="240 Office furniture"),
         E247-(E247/(1+Dashboard!$F$4)),
         0
      ),
      IF(C247="750 Business promotion",
         E247-(E247/(1+4.793/100)),
         E247-(E247/(1+Dashboard!$F$4))
      )
   )
)</f>
        <v>0</v>
      </c>
      <c r="J247" s="40">
        <f>Bank4[[#This Row],[Money in/ (Money out)]]-Bank4[[#This Row],[GST/HST]]</f>
        <v>0</v>
      </c>
      <c r="L247" s="37">
        <f t="shared" si="9"/>
        <v>0</v>
      </c>
    </row>
    <row r="248" spans="4:12" x14ac:dyDescent="0.2">
      <c r="D248" s="416">
        <f>_xlfn.XLOOKUP(C:C,Table1[for Import to Bank Register dropdown],Table1[for Pivot],0,0,1)</f>
        <v>0</v>
      </c>
      <c r="E248" s="422"/>
      <c r="F248" s="160">
        <f t="shared" si="10"/>
        <v>44444444</v>
      </c>
      <c r="G248" s="394">
        <f t="shared" si="11"/>
        <v>0</v>
      </c>
      <c r="I248" s="395">
        <f>IF(OR(C248="150 Directors advances", C248="120 accounts receivable", C248="720.2 Automobile - Insurance", C248="720.3 Automobile - License", C248="870.4 Rent - Insurance", C248="870.6 Rent - Property Tax", C248="870.7 Rent - Homeoffice", C248="870.9 Rent - Water"),
   0,
   IF(Dashboard!$F$5="Quick",
      IF(OR(C248="190 Automobile",C248="200 computer hardware",C248="210 Computer software",C248="220 Quickbooks software",C248="230 Office equipment",C248="240 Office furniture"),
         E248-(E248/(1+Dashboard!$F$4)),
         0
      ),
      IF(C248="750 Business promotion",
         E248-(E248/(1+4.793/100)),
         E248-(E248/(1+Dashboard!$F$4))
      )
   )
)</f>
        <v>0</v>
      </c>
      <c r="J248" s="40">
        <f>Bank4[[#This Row],[Money in/ (Money out)]]-Bank4[[#This Row],[GST/HST]]</f>
        <v>0</v>
      </c>
      <c r="L248" s="37">
        <f t="shared" si="9"/>
        <v>0</v>
      </c>
    </row>
    <row r="249" spans="4:12" x14ac:dyDescent="0.2">
      <c r="D249" s="416">
        <f>_xlfn.XLOOKUP(C:C,Table1[for Import to Bank Register dropdown],Table1[for Pivot],0,0,1)</f>
        <v>0</v>
      </c>
      <c r="E249" s="422"/>
      <c r="F249" s="160">
        <f t="shared" si="10"/>
        <v>44444444</v>
      </c>
      <c r="G249" s="394">
        <f t="shared" si="11"/>
        <v>0</v>
      </c>
      <c r="I249" s="395">
        <f>IF(OR(C249="150 Directors advances", C249="120 accounts receivable", C249="720.2 Automobile - Insurance", C249="720.3 Automobile - License", C249="870.4 Rent - Insurance", C249="870.6 Rent - Property Tax", C249="870.7 Rent - Homeoffice", C249="870.9 Rent - Water"),
   0,
   IF(Dashboard!$F$5="Quick",
      IF(OR(C249="190 Automobile",C249="200 computer hardware",C249="210 Computer software",C249="220 Quickbooks software",C249="230 Office equipment",C249="240 Office furniture"),
         E249-(E249/(1+Dashboard!$F$4)),
         0
      ),
      IF(C249="750 Business promotion",
         E249-(E249/(1+4.793/100)),
         E249-(E249/(1+Dashboard!$F$4))
      )
   )
)</f>
        <v>0</v>
      </c>
      <c r="J249" s="40">
        <f>Bank4[[#This Row],[Money in/ (Money out)]]-Bank4[[#This Row],[GST/HST]]</f>
        <v>0</v>
      </c>
      <c r="L249" s="37">
        <f t="shared" si="9"/>
        <v>0</v>
      </c>
    </row>
    <row r="250" spans="4:12" x14ac:dyDescent="0.2">
      <c r="D250" s="416">
        <f>_xlfn.XLOOKUP(C:C,Table1[for Import to Bank Register dropdown],Table1[for Pivot],0,0,1)</f>
        <v>0</v>
      </c>
      <c r="E250" s="422"/>
      <c r="F250" s="160">
        <f t="shared" si="10"/>
        <v>44444444</v>
      </c>
      <c r="G250" s="394">
        <f t="shared" si="11"/>
        <v>0</v>
      </c>
      <c r="I250" s="395">
        <f>IF(OR(C250="150 Directors advances", C250="120 accounts receivable", C250="720.2 Automobile - Insurance", C250="720.3 Automobile - License", C250="870.4 Rent - Insurance", C250="870.6 Rent - Property Tax", C250="870.7 Rent - Homeoffice", C250="870.9 Rent - Water"),
   0,
   IF(Dashboard!$F$5="Quick",
      IF(OR(C250="190 Automobile",C250="200 computer hardware",C250="210 Computer software",C250="220 Quickbooks software",C250="230 Office equipment",C250="240 Office furniture"),
         E250-(E250/(1+Dashboard!$F$4)),
         0
      ),
      IF(C250="750 Business promotion",
         E250-(E250/(1+4.793/100)),
         E250-(E250/(1+Dashboard!$F$4))
      )
   )
)</f>
        <v>0</v>
      </c>
      <c r="J250" s="40">
        <f>Bank4[[#This Row],[Money in/ (Money out)]]-Bank4[[#This Row],[GST/HST]]</f>
        <v>0</v>
      </c>
      <c r="L250" s="37">
        <f t="shared" si="9"/>
        <v>0</v>
      </c>
    </row>
    <row r="251" spans="4:12" x14ac:dyDescent="0.2">
      <c r="D251" s="416">
        <f>_xlfn.XLOOKUP(C:C,Table1[for Import to Bank Register dropdown],Table1[for Pivot],0,0,1)</f>
        <v>0</v>
      </c>
      <c r="E251" s="422"/>
      <c r="F251" s="160">
        <f t="shared" si="10"/>
        <v>44444444</v>
      </c>
      <c r="G251" s="394">
        <f t="shared" si="11"/>
        <v>0</v>
      </c>
      <c r="I251" s="395">
        <f>IF(OR(C251="150 Directors advances", C251="120 accounts receivable", C251="720.2 Automobile - Insurance", C251="720.3 Automobile - License", C251="870.4 Rent - Insurance", C251="870.6 Rent - Property Tax", C251="870.7 Rent - Homeoffice", C251="870.9 Rent - Water"),
   0,
   IF(Dashboard!$F$5="Quick",
      IF(OR(C251="190 Automobile",C251="200 computer hardware",C251="210 Computer software",C251="220 Quickbooks software",C251="230 Office equipment",C251="240 Office furniture"),
         E251-(E251/(1+Dashboard!$F$4)),
         0
      ),
      IF(C251="750 Business promotion",
         E251-(E251/(1+4.793/100)),
         E251-(E251/(1+Dashboard!$F$4))
      )
   )
)</f>
        <v>0</v>
      </c>
      <c r="J251" s="40">
        <f>Bank4[[#This Row],[Money in/ (Money out)]]-Bank4[[#This Row],[GST/HST]]</f>
        <v>0</v>
      </c>
      <c r="L251" s="37">
        <f t="shared" si="9"/>
        <v>0</v>
      </c>
    </row>
    <row r="252" spans="4:12" x14ac:dyDescent="0.2">
      <c r="D252" s="416">
        <f>_xlfn.XLOOKUP(C:C,Table1[for Import to Bank Register dropdown],Table1[for Pivot],0,0,1)</f>
        <v>0</v>
      </c>
      <c r="E252" s="422"/>
      <c r="F252" s="160">
        <f t="shared" si="10"/>
        <v>44444444</v>
      </c>
      <c r="G252" s="394">
        <f t="shared" si="11"/>
        <v>0</v>
      </c>
      <c r="I252" s="395">
        <f>IF(OR(C252="150 Directors advances", C252="120 accounts receivable", C252="720.2 Automobile - Insurance", C252="720.3 Automobile - License", C252="870.4 Rent - Insurance", C252="870.6 Rent - Property Tax", C252="870.7 Rent - Homeoffice", C252="870.9 Rent - Water"),
   0,
   IF(Dashboard!$F$5="Quick",
      IF(OR(C252="190 Automobile",C252="200 computer hardware",C252="210 Computer software",C252="220 Quickbooks software",C252="230 Office equipment",C252="240 Office furniture"),
         E252-(E252/(1+Dashboard!$F$4)),
         0
      ),
      IF(C252="750 Business promotion",
         E252-(E252/(1+4.793/100)),
         E252-(E252/(1+Dashboard!$F$4))
      )
   )
)</f>
        <v>0</v>
      </c>
      <c r="J252" s="40">
        <f>Bank4[[#This Row],[Money in/ (Money out)]]-Bank4[[#This Row],[GST/HST]]</f>
        <v>0</v>
      </c>
      <c r="L252" s="37">
        <f t="shared" si="9"/>
        <v>0</v>
      </c>
    </row>
    <row r="253" spans="4:12" x14ac:dyDescent="0.2">
      <c r="D253" s="416">
        <f>_xlfn.XLOOKUP(C:C,Table1[for Import to Bank Register dropdown],Table1[for Pivot],0,0,1)</f>
        <v>0</v>
      </c>
      <c r="E253" s="422"/>
      <c r="F253" s="160">
        <f t="shared" si="10"/>
        <v>44444444</v>
      </c>
      <c r="G253" s="394">
        <f t="shared" si="11"/>
        <v>0</v>
      </c>
      <c r="I253" s="395">
        <f>IF(OR(C253="150 Directors advances", C253="120 accounts receivable", C253="720.2 Automobile - Insurance", C253="720.3 Automobile - License", C253="870.4 Rent - Insurance", C253="870.6 Rent - Property Tax", C253="870.7 Rent - Homeoffice", C253="870.9 Rent - Water"),
   0,
   IF(Dashboard!$F$5="Quick",
      IF(OR(C253="190 Automobile",C253="200 computer hardware",C253="210 Computer software",C253="220 Quickbooks software",C253="230 Office equipment",C253="240 Office furniture"),
         E253-(E253/(1+Dashboard!$F$4)),
         0
      ),
      IF(C253="750 Business promotion",
         E253-(E253/(1+4.793/100)),
         E253-(E253/(1+Dashboard!$F$4))
      )
   )
)</f>
        <v>0</v>
      </c>
      <c r="J253" s="40">
        <f>Bank4[[#This Row],[Money in/ (Money out)]]-Bank4[[#This Row],[GST/HST]]</f>
        <v>0</v>
      </c>
      <c r="L253" s="37">
        <f t="shared" si="9"/>
        <v>0</v>
      </c>
    </row>
    <row r="254" spans="4:12" x14ac:dyDescent="0.2">
      <c r="D254" s="416">
        <f>_xlfn.XLOOKUP(C:C,Table1[for Import to Bank Register dropdown],Table1[for Pivot],0,0,1)</f>
        <v>0</v>
      </c>
      <c r="E254" s="422"/>
      <c r="F254" s="160">
        <f t="shared" si="10"/>
        <v>44444444</v>
      </c>
      <c r="G254" s="394">
        <f t="shared" si="11"/>
        <v>0</v>
      </c>
      <c r="I254" s="395">
        <f>IF(OR(C254="150 Directors advances", C254="120 accounts receivable", C254="720.2 Automobile - Insurance", C254="720.3 Automobile - License", C254="870.4 Rent - Insurance", C254="870.6 Rent - Property Tax", C254="870.7 Rent - Homeoffice", C254="870.9 Rent - Water"),
   0,
   IF(Dashboard!$F$5="Quick",
      IF(OR(C254="190 Automobile",C254="200 computer hardware",C254="210 Computer software",C254="220 Quickbooks software",C254="230 Office equipment",C254="240 Office furniture"),
         E254-(E254/(1+Dashboard!$F$4)),
         0
      ),
      IF(C254="750 Business promotion",
         E254-(E254/(1+4.793/100)),
         E254-(E254/(1+Dashboard!$F$4))
      )
   )
)</f>
        <v>0</v>
      </c>
      <c r="J254" s="40">
        <f>Bank4[[#This Row],[Money in/ (Money out)]]-Bank4[[#This Row],[GST/HST]]</f>
        <v>0</v>
      </c>
      <c r="L254" s="37">
        <f t="shared" si="9"/>
        <v>0</v>
      </c>
    </row>
    <row r="255" spans="4:12" x14ac:dyDescent="0.2">
      <c r="D255" s="416">
        <f>_xlfn.XLOOKUP(C:C,Table1[for Import to Bank Register dropdown],Table1[for Pivot],0,0,1)</f>
        <v>0</v>
      </c>
      <c r="E255" s="422"/>
      <c r="F255" s="160">
        <f t="shared" si="10"/>
        <v>44444444</v>
      </c>
      <c r="G255" s="394">
        <f t="shared" si="11"/>
        <v>0</v>
      </c>
      <c r="I255" s="395">
        <f>IF(OR(C255="150 Directors advances", C255="120 accounts receivable", C255="720.2 Automobile - Insurance", C255="720.3 Automobile - License", C255="870.4 Rent - Insurance", C255="870.6 Rent - Property Tax", C255="870.7 Rent - Homeoffice", C255="870.9 Rent - Water"),
   0,
   IF(Dashboard!$F$5="Quick",
      IF(OR(C255="190 Automobile",C255="200 computer hardware",C255="210 Computer software",C255="220 Quickbooks software",C255="230 Office equipment",C255="240 Office furniture"),
         E255-(E255/(1+Dashboard!$F$4)),
         0
      ),
      IF(C255="750 Business promotion",
         E255-(E255/(1+4.793/100)),
         E255-(E255/(1+Dashboard!$F$4))
      )
   )
)</f>
        <v>0</v>
      </c>
      <c r="J255" s="40">
        <f>Bank4[[#This Row],[Money in/ (Money out)]]-Bank4[[#This Row],[GST/HST]]</f>
        <v>0</v>
      </c>
      <c r="L255" s="37">
        <f t="shared" si="9"/>
        <v>0</v>
      </c>
    </row>
    <row r="256" spans="4:12" x14ac:dyDescent="0.2">
      <c r="D256" s="416">
        <f>_xlfn.XLOOKUP(C:C,Table1[for Import to Bank Register dropdown],Table1[for Pivot],0,0,1)</f>
        <v>0</v>
      </c>
      <c r="E256" s="422"/>
      <c r="F256" s="160">
        <f t="shared" si="10"/>
        <v>44444444</v>
      </c>
      <c r="G256" s="394">
        <f t="shared" si="11"/>
        <v>0</v>
      </c>
      <c r="I256" s="395">
        <f>IF(OR(C256="150 Directors advances", C256="120 accounts receivable", C256="720.2 Automobile - Insurance", C256="720.3 Automobile - License", C256="870.4 Rent - Insurance", C256="870.6 Rent - Property Tax", C256="870.7 Rent - Homeoffice", C256="870.9 Rent - Water"),
   0,
   IF(Dashboard!$F$5="Quick",
      IF(OR(C256="190 Automobile",C256="200 computer hardware",C256="210 Computer software",C256="220 Quickbooks software",C256="230 Office equipment",C256="240 Office furniture"),
         E256-(E256/(1+Dashboard!$F$4)),
         0
      ),
      IF(C256="750 Business promotion",
         E256-(E256/(1+4.793/100)),
         E256-(E256/(1+Dashboard!$F$4))
      )
   )
)</f>
        <v>0</v>
      </c>
      <c r="J256" s="40">
        <f>Bank4[[#This Row],[Money in/ (Money out)]]-Bank4[[#This Row],[GST/HST]]</f>
        <v>0</v>
      </c>
      <c r="L256" s="37">
        <f t="shared" si="9"/>
        <v>0</v>
      </c>
    </row>
    <row r="257" spans="4:12" x14ac:dyDescent="0.2">
      <c r="D257" s="416">
        <f>_xlfn.XLOOKUP(C:C,Table1[for Import to Bank Register dropdown],Table1[for Pivot],0,0,1)</f>
        <v>0</v>
      </c>
      <c r="E257" s="422"/>
      <c r="F257" s="160">
        <f t="shared" si="10"/>
        <v>44444444</v>
      </c>
      <c r="G257" s="394">
        <f t="shared" si="11"/>
        <v>0</v>
      </c>
      <c r="I257" s="395">
        <f>IF(OR(C257="150 Directors advances", C257="120 accounts receivable", C257="720.2 Automobile - Insurance", C257="720.3 Automobile - License", C257="870.4 Rent - Insurance", C257="870.6 Rent - Property Tax", C257="870.7 Rent - Homeoffice", C257="870.9 Rent - Water"),
   0,
   IF(Dashboard!$F$5="Quick",
      IF(OR(C257="190 Automobile",C257="200 computer hardware",C257="210 Computer software",C257="220 Quickbooks software",C257="230 Office equipment",C257="240 Office furniture"),
         E257-(E257/(1+Dashboard!$F$4)),
         0
      ),
      IF(C257="750 Business promotion",
         E257-(E257/(1+4.793/100)),
         E257-(E257/(1+Dashboard!$F$4))
      )
   )
)</f>
        <v>0</v>
      </c>
      <c r="J257" s="40">
        <f>Bank4[[#This Row],[Money in/ (Money out)]]-Bank4[[#This Row],[GST/HST]]</f>
        <v>0</v>
      </c>
      <c r="L257" s="37">
        <f t="shared" si="9"/>
        <v>0</v>
      </c>
    </row>
    <row r="258" spans="4:12" x14ac:dyDescent="0.2">
      <c r="D258" s="416">
        <f>_xlfn.XLOOKUP(C:C,Table1[for Import to Bank Register dropdown],Table1[for Pivot],0,0,1)</f>
        <v>0</v>
      </c>
      <c r="E258" s="422"/>
      <c r="F258" s="160">
        <f t="shared" si="10"/>
        <v>44444444</v>
      </c>
      <c r="G258" s="394">
        <f t="shared" si="11"/>
        <v>0</v>
      </c>
      <c r="I258" s="395">
        <f>IF(OR(C258="150 Directors advances", C258="120 accounts receivable", C258="720.2 Automobile - Insurance", C258="720.3 Automobile - License", C258="870.4 Rent - Insurance", C258="870.6 Rent - Property Tax", C258="870.7 Rent - Homeoffice", C258="870.9 Rent - Water"),
   0,
   IF(Dashboard!$F$5="Quick",
      IF(OR(C258="190 Automobile",C258="200 computer hardware",C258="210 Computer software",C258="220 Quickbooks software",C258="230 Office equipment",C258="240 Office furniture"),
         E258-(E258/(1+Dashboard!$F$4)),
         0
      ),
      IF(C258="750 Business promotion",
         E258-(E258/(1+4.793/100)),
         E258-(E258/(1+Dashboard!$F$4))
      )
   )
)</f>
        <v>0</v>
      </c>
      <c r="J258" s="40">
        <f>Bank4[[#This Row],[Money in/ (Money out)]]-Bank4[[#This Row],[GST/HST]]</f>
        <v>0</v>
      </c>
      <c r="L258" s="37">
        <f t="shared" si="9"/>
        <v>0</v>
      </c>
    </row>
    <row r="259" spans="4:12" x14ac:dyDescent="0.2">
      <c r="D259" s="416">
        <f>_xlfn.XLOOKUP(C:C,Table1[for Import to Bank Register dropdown],Table1[for Pivot],0,0,1)</f>
        <v>0</v>
      </c>
      <c r="E259" s="422"/>
      <c r="F259" s="160">
        <f t="shared" si="10"/>
        <v>44444444</v>
      </c>
      <c r="G259" s="394">
        <f t="shared" si="11"/>
        <v>0</v>
      </c>
      <c r="I259" s="395">
        <f>IF(OR(C259="150 Directors advances", C259="120 accounts receivable", C259="720.2 Automobile - Insurance", C259="720.3 Automobile - License", C259="870.4 Rent - Insurance", C259="870.6 Rent - Property Tax", C259="870.7 Rent - Homeoffice", C259="870.9 Rent - Water"),
   0,
   IF(Dashboard!$F$5="Quick",
      IF(OR(C259="190 Automobile",C259="200 computer hardware",C259="210 Computer software",C259="220 Quickbooks software",C259="230 Office equipment",C259="240 Office furniture"),
         E259-(E259/(1+Dashboard!$F$4)),
         0
      ),
      IF(C259="750 Business promotion",
         E259-(E259/(1+4.793/100)),
         E259-(E259/(1+Dashboard!$F$4))
      )
   )
)</f>
        <v>0</v>
      </c>
      <c r="J259" s="40">
        <f>Bank4[[#This Row],[Money in/ (Money out)]]-Bank4[[#This Row],[GST/HST]]</f>
        <v>0</v>
      </c>
      <c r="L259" s="37">
        <f t="shared" si="9"/>
        <v>0</v>
      </c>
    </row>
    <row r="260" spans="4:12" x14ac:dyDescent="0.2">
      <c r="D260" s="416">
        <f>_xlfn.XLOOKUP(C:C,Table1[for Import to Bank Register dropdown],Table1[for Pivot],0,0,1)</f>
        <v>0</v>
      </c>
      <c r="E260" s="422"/>
      <c r="F260" s="160">
        <f t="shared" si="10"/>
        <v>44444444</v>
      </c>
      <c r="G260" s="394">
        <f t="shared" si="11"/>
        <v>0</v>
      </c>
      <c r="I260" s="395">
        <f>IF(OR(C260="150 Directors advances", C260="120 accounts receivable", C260="720.2 Automobile - Insurance", C260="720.3 Automobile - License", C260="870.4 Rent - Insurance", C260="870.6 Rent - Property Tax", C260="870.7 Rent - Homeoffice", C260="870.9 Rent - Water"),
   0,
   IF(Dashboard!$F$5="Quick",
      IF(OR(C260="190 Automobile",C260="200 computer hardware",C260="210 Computer software",C260="220 Quickbooks software",C260="230 Office equipment",C260="240 Office furniture"),
         E260-(E260/(1+Dashboard!$F$4)),
         0
      ),
      IF(C260="750 Business promotion",
         E260-(E260/(1+4.793/100)),
         E260-(E260/(1+Dashboard!$F$4))
      )
   )
)</f>
        <v>0</v>
      </c>
      <c r="J260" s="40">
        <f>Bank4[[#This Row],[Money in/ (Money out)]]-Bank4[[#This Row],[GST/HST]]</f>
        <v>0</v>
      </c>
      <c r="L260" s="37">
        <f t="shared" si="9"/>
        <v>0</v>
      </c>
    </row>
    <row r="261" spans="4:12" x14ac:dyDescent="0.2">
      <c r="D261" s="416">
        <f>_xlfn.XLOOKUP(C:C,Table1[for Import to Bank Register dropdown],Table1[for Pivot],0,0,1)</f>
        <v>0</v>
      </c>
      <c r="E261" s="422"/>
      <c r="F261" s="160">
        <f t="shared" si="10"/>
        <v>44444444</v>
      </c>
      <c r="G261" s="394">
        <f t="shared" si="11"/>
        <v>0</v>
      </c>
      <c r="I261" s="395">
        <f>IF(OR(C261="150 Directors advances", C261="120 accounts receivable", C261="720.2 Automobile - Insurance", C261="720.3 Automobile - License", C261="870.4 Rent - Insurance", C261="870.6 Rent - Property Tax", C261="870.7 Rent - Homeoffice", C261="870.9 Rent - Water"),
   0,
   IF(Dashboard!$F$5="Quick",
      IF(OR(C261="190 Automobile",C261="200 computer hardware",C261="210 Computer software",C261="220 Quickbooks software",C261="230 Office equipment",C261="240 Office furniture"),
         E261-(E261/(1+Dashboard!$F$4)),
         0
      ),
      IF(C261="750 Business promotion",
         E261-(E261/(1+4.793/100)),
         E261-(E261/(1+Dashboard!$F$4))
      )
   )
)</f>
        <v>0</v>
      </c>
      <c r="J261" s="40">
        <f>Bank4[[#This Row],[Money in/ (Money out)]]-Bank4[[#This Row],[GST/HST]]</f>
        <v>0</v>
      </c>
      <c r="L261" s="37">
        <f t="shared" si="9"/>
        <v>0</v>
      </c>
    </row>
    <row r="262" spans="4:12" x14ac:dyDescent="0.2">
      <c r="D262" s="416">
        <f>_xlfn.XLOOKUP(C:C,Table1[for Import to Bank Register dropdown],Table1[for Pivot],0,0,1)</f>
        <v>0</v>
      </c>
      <c r="E262" s="422"/>
      <c r="F262" s="160">
        <f t="shared" si="10"/>
        <v>44444444</v>
      </c>
      <c r="G262" s="394">
        <f t="shared" si="11"/>
        <v>0</v>
      </c>
      <c r="I262" s="395">
        <f>IF(OR(C262="150 Directors advances", C262="120 accounts receivable", C262="720.2 Automobile - Insurance", C262="720.3 Automobile - License", C262="870.4 Rent - Insurance", C262="870.6 Rent - Property Tax", C262="870.7 Rent - Homeoffice", C262="870.9 Rent - Water"),
   0,
   IF(Dashboard!$F$5="Quick",
      IF(OR(C262="190 Automobile",C262="200 computer hardware",C262="210 Computer software",C262="220 Quickbooks software",C262="230 Office equipment",C262="240 Office furniture"),
         E262-(E262/(1+Dashboard!$F$4)),
         0
      ),
      IF(C262="750 Business promotion",
         E262-(E262/(1+4.793/100)),
         E262-(E262/(1+Dashboard!$F$4))
      )
   )
)</f>
        <v>0</v>
      </c>
      <c r="J262" s="40">
        <f>Bank4[[#This Row],[Money in/ (Money out)]]-Bank4[[#This Row],[GST/HST]]</f>
        <v>0</v>
      </c>
      <c r="L262" s="37">
        <f t="shared" si="9"/>
        <v>0</v>
      </c>
    </row>
    <row r="263" spans="4:12" x14ac:dyDescent="0.2">
      <c r="D263" s="416">
        <f>_xlfn.XLOOKUP(C:C,Table1[for Import to Bank Register dropdown],Table1[for Pivot],0,0,1)</f>
        <v>0</v>
      </c>
      <c r="E263" s="422"/>
      <c r="F263" s="160">
        <f t="shared" si="10"/>
        <v>44444444</v>
      </c>
      <c r="G263" s="394">
        <f t="shared" si="11"/>
        <v>0</v>
      </c>
      <c r="I263" s="395">
        <f>IF(OR(C263="150 Directors advances", C263="120 accounts receivable", C263="720.2 Automobile - Insurance", C263="720.3 Automobile - License", C263="870.4 Rent - Insurance", C263="870.6 Rent - Property Tax", C263="870.7 Rent - Homeoffice", C263="870.9 Rent - Water"),
   0,
   IF(Dashboard!$F$5="Quick",
      IF(OR(C263="190 Automobile",C263="200 computer hardware",C263="210 Computer software",C263="220 Quickbooks software",C263="230 Office equipment",C263="240 Office furniture"),
         E263-(E263/(1+Dashboard!$F$4)),
         0
      ),
      IF(C263="750 Business promotion",
         E263-(E263/(1+4.793/100)),
         E263-(E263/(1+Dashboard!$F$4))
      )
   )
)</f>
        <v>0</v>
      </c>
      <c r="J263" s="40">
        <f>Bank4[[#This Row],[Money in/ (Money out)]]-Bank4[[#This Row],[GST/HST]]</f>
        <v>0</v>
      </c>
      <c r="L263" s="37">
        <f t="shared" ref="L263:L326" si="12">$L$3</f>
        <v>0</v>
      </c>
    </row>
    <row r="264" spans="4:12" x14ac:dyDescent="0.2">
      <c r="D264" s="416">
        <f>_xlfn.XLOOKUP(C:C,Table1[for Import to Bank Register dropdown],Table1[for Pivot],0,0,1)</f>
        <v>0</v>
      </c>
      <c r="E264" s="422"/>
      <c r="F264" s="160">
        <f t="shared" ref="F264:F327" si="13">$E$2</f>
        <v>44444444</v>
      </c>
      <c r="G264" s="394">
        <f t="shared" ref="G264:G327" si="14">G263+E264</f>
        <v>0</v>
      </c>
      <c r="I264" s="395">
        <f>IF(OR(C264="150 Directors advances", C264="120 accounts receivable", C264="720.2 Automobile - Insurance", C264="720.3 Automobile - License", C264="870.4 Rent - Insurance", C264="870.6 Rent - Property Tax", C264="870.7 Rent - Homeoffice", C264="870.9 Rent - Water"),
   0,
   IF(Dashboard!$F$5="Quick",
      IF(OR(C264="190 Automobile",C264="200 computer hardware",C264="210 Computer software",C264="220 Quickbooks software",C264="230 Office equipment",C264="240 Office furniture"),
         E264-(E264/(1+Dashboard!$F$4)),
         0
      ),
      IF(C264="750 Business promotion",
         E264-(E264/(1+4.793/100)),
         E264-(E264/(1+Dashboard!$F$4))
      )
   )
)</f>
        <v>0</v>
      </c>
      <c r="J264" s="40">
        <f>Bank4[[#This Row],[Money in/ (Money out)]]-Bank4[[#This Row],[GST/HST]]</f>
        <v>0</v>
      </c>
      <c r="L264" s="37">
        <f t="shared" si="12"/>
        <v>0</v>
      </c>
    </row>
    <row r="265" spans="4:12" x14ac:dyDescent="0.2">
      <c r="D265" s="416">
        <f>_xlfn.XLOOKUP(C:C,Table1[for Import to Bank Register dropdown],Table1[for Pivot],0,0,1)</f>
        <v>0</v>
      </c>
      <c r="E265" s="422"/>
      <c r="F265" s="160">
        <f t="shared" si="13"/>
        <v>44444444</v>
      </c>
      <c r="G265" s="394">
        <f t="shared" si="14"/>
        <v>0</v>
      </c>
      <c r="I265" s="395">
        <f>IF(OR(C265="150 Directors advances", C265="120 accounts receivable", C265="720.2 Automobile - Insurance", C265="720.3 Automobile - License", C265="870.4 Rent - Insurance", C265="870.6 Rent - Property Tax", C265="870.7 Rent - Homeoffice", C265="870.9 Rent - Water"),
   0,
   IF(Dashboard!$F$5="Quick",
      IF(OR(C265="190 Automobile",C265="200 computer hardware",C265="210 Computer software",C265="220 Quickbooks software",C265="230 Office equipment",C265="240 Office furniture"),
         E265-(E265/(1+Dashboard!$F$4)),
         0
      ),
      IF(C265="750 Business promotion",
         E265-(E265/(1+4.793/100)),
         E265-(E265/(1+Dashboard!$F$4))
      )
   )
)</f>
        <v>0</v>
      </c>
      <c r="J265" s="40">
        <f>Bank4[[#This Row],[Money in/ (Money out)]]-Bank4[[#This Row],[GST/HST]]</f>
        <v>0</v>
      </c>
      <c r="L265" s="37">
        <f t="shared" si="12"/>
        <v>0</v>
      </c>
    </row>
    <row r="266" spans="4:12" x14ac:dyDescent="0.2">
      <c r="D266" s="416">
        <f>_xlfn.XLOOKUP(C:C,Table1[for Import to Bank Register dropdown],Table1[for Pivot],0,0,1)</f>
        <v>0</v>
      </c>
      <c r="E266" s="422"/>
      <c r="F266" s="160">
        <f t="shared" si="13"/>
        <v>44444444</v>
      </c>
      <c r="G266" s="394">
        <f t="shared" si="14"/>
        <v>0</v>
      </c>
      <c r="I266" s="395">
        <f>IF(OR(C266="150 Directors advances", C266="120 accounts receivable", C266="720.2 Automobile - Insurance", C266="720.3 Automobile - License", C266="870.4 Rent - Insurance", C266="870.6 Rent - Property Tax", C266="870.7 Rent - Homeoffice", C266="870.9 Rent - Water"),
   0,
   IF(Dashboard!$F$5="Quick",
      IF(OR(C266="190 Automobile",C266="200 computer hardware",C266="210 Computer software",C266="220 Quickbooks software",C266="230 Office equipment",C266="240 Office furniture"),
         E266-(E266/(1+Dashboard!$F$4)),
         0
      ),
      IF(C266="750 Business promotion",
         E266-(E266/(1+4.793/100)),
         E266-(E266/(1+Dashboard!$F$4))
      )
   )
)</f>
        <v>0</v>
      </c>
      <c r="J266" s="40">
        <f>Bank4[[#This Row],[Money in/ (Money out)]]-Bank4[[#This Row],[GST/HST]]</f>
        <v>0</v>
      </c>
      <c r="L266" s="37">
        <f t="shared" si="12"/>
        <v>0</v>
      </c>
    </row>
    <row r="267" spans="4:12" x14ac:dyDescent="0.2">
      <c r="D267" s="416">
        <f>_xlfn.XLOOKUP(C:C,Table1[for Import to Bank Register dropdown],Table1[for Pivot],0,0,1)</f>
        <v>0</v>
      </c>
      <c r="E267" s="422"/>
      <c r="F267" s="160">
        <f t="shared" si="13"/>
        <v>44444444</v>
      </c>
      <c r="G267" s="394">
        <f t="shared" si="14"/>
        <v>0</v>
      </c>
      <c r="I267" s="395">
        <f>IF(OR(C267="150 Directors advances", C267="120 accounts receivable", C267="720.2 Automobile - Insurance", C267="720.3 Automobile - License", C267="870.4 Rent - Insurance", C267="870.6 Rent - Property Tax", C267="870.7 Rent - Homeoffice", C267="870.9 Rent - Water"),
   0,
   IF(Dashboard!$F$5="Quick",
      IF(OR(C267="190 Automobile",C267="200 computer hardware",C267="210 Computer software",C267="220 Quickbooks software",C267="230 Office equipment",C267="240 Office furniture"),
         E267-(E267/(1+Dashboard!$F$4)),
         0
      ),
      IF(C267="750 Business promotion",
         E267-(E267/(1+4.793/100)),
         E267-(E267/(1+Dashboard!$F$4))
      )
   )
)</f>
        <v>0</v>
      </c>
      <c r="J267" s="40">
        <f>Bank4[[#This Row],[Money in/ (Money out)]]-Bank4[[#This Row],[GST/HST]]</f>
        <v>0</v>
      </c>
      <c r="L267" s="37">
        <f t="shared" si="12"/>
        <v>0</v>
      </c>
    </row>
    <row r="268" spans="4:12" x14ac:dyDescent="0.2">
      <c r="D268" s="416">
        <f>_xlfn.XLOOKUP(C:C,Table1[for Import to Bank Register dropdown],Table1[for Pivot],0,0,1)</f>
        <v>0</v>
      </c>
      <c r="E268" s="422"/>
      <c r="F268" s="160">
        <f t="shared" si="13"/>
        <v>44444444</v>
      </c>
      <c r="G268" s="394">
        <f t="shared" si="14"/>
        <v>0</v>
      </c>
      <c r="I268" s="395">
        <f>IF(OR(C268="150 Directors advances", C268="120 accounts receivable", C268="720.2 Automobile - Insurance", C268="720.3 Automobile - License", C268="870.4 Rent - Insurance", C268="870.6 Rent - Property Tax", C268="870.7 Rent - Homeoffice", C268="870.9 Rent - Water"),
   0,
   IF(Dashboard!$F$5="Quick",
      IF(OR(C268="190 Automobile",C268="200 computer hardware",C268="210 Computer software",C268="220 Quickbooks software",C268="230 Office equipment",C268="240 Office furniture"),
         E268-(E268/(1+Dashboard!$F$4)),
         0
      ),
      IF(C268="750 Business promotion",
         E268-(E268/(1+4.793/100)),
         E268-(E268/(1+Dashboard!$F$4))
      )
   )
)</f>
        <v>0</v>
      </c>
      <c r="J268" s="40">
        <f>Bank4[[#This Row],[Money in/ (Money out)]]-Bank4[[#This Row],[GST/HST]]</f>
        <v>0</v>
      </c>
      <c r="L268" s="37">
        <f t="shared" si="12"/>
        <v>0</v>
      </c>
    </row>
    <row r="269" spans="4:12" x14ac:dyDescent="0.2">
      <c r="D269" s="416">
        <f>_xlfn.XLOOKUP(C:C,Table1[for Import to Bank Register dropdown],Table1[for Pivot],0,0,1)</f>
        <v>0</v>
      </c>
      <c r="E269" s="422"/>
      <c r="F269" s="160">
        <f t="shared" si="13"/>
        <v>44444444</v>
      </c>
      <c r="G269" s="394">
        <f t="shared" si="14"/>
        <v>0</v>
      </c>
      <c r="I269" s="395">
        <f>IF(OR(C269="150 Directors advances", C269="120 accounts receivable", C269="720.2 Automobile - Insurance", C269="720.3 Automobile - License", C269="870.4 Rent - Insurance", C269="870.6 Rent - Property Tax", C269="870.7 Rent - Homeoffice", C269="870.9 Rent - Water"),
   0,
   IF(Dashboard!$F$5="Quick",
      IF(OR(C269="190 Automobile",C269="200 computer hardware",C269="210 Computer software",C269="220 Quickbooks software",C269="230 Office equipment",C269="240 Office furniture"),
         E269-(E269/(1+Dashboard!$F$4)),
         0
      ),
      IF(C269="750 Business promotion",
         E269-(E269/(1+4.793/100)),
         E269-(E269/(1+Dashboard!$F$4))
      )
   )
)</f>
        <v>0</v>
      </c>
      <c r="J269" s="40">
        <f>Bank4[[#This Row],[Money in/ (Money out)]]-Bank4[[#This Row],[GST/HST]]</f>
        <v>0</v>
      </c>
      <c r="L269" s="37">
        <f t="shared" si="12"/>
        <v>0</v>
      </c>
    </row>
    <row r="270" spans="4:12" x14ac:dyDescent="0.2">
      <c r="D270" s="416">
        <f>_xlfn.XLOOKUP(C:C,Table1[for Import to Bank Register dropdown],Table1[for Pivot],0,0,1)</f>
        <v>0</v>
      </c>
      <c r="E270" s="422"/>
      <c r="F270" s="160">
        <f t="shared" si="13"/>
        <v>44444444</v>
      </c>
      <c r="G270" s="394">
        <f t="shared" si="14"/>
        <v>0</v>
      </c>
      <c r="I270" s="395">
        <f>IF(OR(C270="150 Directors advances", C270="120 accounts receivable", C270="720.2 Automobile - Insurance", C270="720.3 Automobile - License", C270="870.4 Rent - Insurance", C270="870.6 Rent - Property Tax", C270="870.7 Rent - Homeoffice", C270="870.9 Rent - Water"),
   0,
   IF(Dashboard!$F$5="Quick",
      IF(OR(C270="190 Automobile",C270="200 computer hardware",C270="210 Computer software",C270="220 Quickbooks software",C270="230 Office equipment",C270="240 Office furniture"),
         E270-(E270/(1+Dashboard!$F$4)),
         0
      ),
      IF(C270="750 Business promotion",
         E270-(E270/(1+4.793/100)),
         E270-(E270/(1+Dashboard!$F$4))
      )
   )
)</f>
        <v>0</v>
      </c>
      <c r="J270" s="40">
        <f>Bank4[[#This Row],[Money in/ (Money out)]]-Bank4[[#This Row],[GST/HST]]</f>
        <v>0</v>
      </c>
      <c r="L270" s="37">
        <f t="shared" si="12"/>
        <v>0</v>
      </c>
    </row>
    <row r="271" spans="4:12" x14ac:dyDescent="0.2">
      <c r="D271" s="416">
        <f>_xlfn.XLOOKUP(C:C,Table1[for Import to Bank Register dropdown],Table1[for Pivot],0,0,1)</f>
        <v>0</v>
      </c>
      <c r="E271" s="422"/>
      <c r="F271" s="160">
        <f t="shared" si="13"/>
        <v>44444444</v>
      </c>
      <c r="G271" s="394">
        <f t="shared" si="14"/>
        <v>0</v>
      </c>
      <c r="I271" s="395">
        <f>IF(OR(C271="150 Directors advances", C271="120 accounts receivable", C271="720.2 Automobile - Insurance", C271="720.3 Automobile - License", C271="870.4 Rent - Insurance", C271="870.6 Rent - Property Tax", C271="870.7 Rent - Homeoffice", C271="870.9 Rent - Water"),
   0,
   IF(Dashboard!$F$5="Quick",
      IF(OR(C271="190 Automobile",C271="200 computer hardware",C271="210 Computer software",C271="220 Quickbooks software",C271="230 Office equipment",C271="240 Office furniture"),
         E271-(E271/(1+Dashboard!$F$4)),
         0
      ),
      IF(C271="750 Business promotion",
         E271-(E271/(1+4.793/100)),
         E271-(E271/(1+Dashboard!$F$4))
      )
   )
)</f>
        <v>0</v>
      </c>
      <c r="J271" s="40">
        <f>Bank4[[#This Row],[Money in/ (Money out)]]-Bank4[[#This Row],[GST/HST]]</f>
        <v>0</v>
      </c>
      <c r="L271" s="37">
        <f t="shared" si="12"/>
        <v>0</v>
      </c>
    </row>
    <row r="272" spans="4:12" x14ac:dyDescent="0.2">
      <c r="D272" s="416">
        <f>_xlfn.XLOOKUP(C:C,Table1[for Import to Bank Register dropdown],Table1[for Pivot],0,0,1)</f>
        <v>0</v>
      </c>
      <c r="E272" s="422"/>
      <c r="F272" s="160">
        <f t="shared" si="13"/>
        <v>44444444</v>
      </c>
      <c r="G272" s="394">
        <f t="shared" si="14"/>
        <v>0</v>
      </c>
      <c r="I272" s="395">
        <f>IF(OR(C272="150 Directors advances", C272="120 accounts receivable", C272="720.2 Automobile - Insurance", C272="720.3 Automobile - License", C272="870.4 Rent - Insurance", C272="870.6 Rent - Property Tax", C272="870.7 Rent - Homeoffice", C272="870.9 Rent - Water"),
   0,
   IF(Dashboard!$F$5="Quick",
      IF(OR(C272="190 Automobile",C272="200 computer hardware",C272="210 Computer software",C272="220 Quickbooks software",C272="230 Office equipment",C272="240 Office furniture"),
         E272-(E272/(1+Dashboard!$F$4)),
         0
      ),
      IF(C272="750 Business promotion",
         E272-(E272/(1+4.793/100)),
         E272-(E272/(1+Dashboard!$F$4))
      )
   )
)</f>
        <v>0</v>
      </c>
      <c r="J272" s="40">
        <f>Bank4[[#This Row],[Money in/ (Money out)]]-Bank4[[#This Row],[GST/HST]]</f>
        <v>0</v>
      </c>
      <c r="L272" s="37">
        <f t="shared" si="12"/>
        <v>0</v>
      </c>
    </row>
    <row r="273" spans="4:12" x14ac:dyDescent="0.2">
      <c r="D273" s="416">
        <f>_xlfn.XLOOKUP(C:C,Table1[for Import to Bank Register dropdown],Table1[for Pivot],0,0,1)</f>
        <v>0</v>
      </c>
      <c r="E273" s="422"/>
      <c r="F273" s="160">
        <f t="shared" si="13"/>
        <v>44444444</v>
      </c>
      <c r="G273" s="394">
        <f t="shared" si="14"/>
        <v>0</v>
      </c>
      <c r="I273" s="395">
        <f>IF(OR(C273="150 Directors advances", C273="120 accounts receivable", C273="720.2 Automobile - Insurance", C273="720.3 Automobile - License", C273="870.4 Rent - Insurance", C273="870.6 Rent - Property Tax", C273="870.7 Rent - Homeoffice", C273="870.9 Rent - Water"),
   0,
   IF(Dashboard!$F$5="Quick",
      IF(OR(C273="190 Automobile",C273="200 computer hardware",C273="210 Computer software",C273="220 Quickbooks software",C273="230 Office equipment",C273="240 Office furniture"),
         E273-(E273/(1+Dashboard!$F$4)),
         0
      ),
      IF(C273="750 Business promotion",
         E273-(E273/(1+4.793/100)),
         E273-(E273/(1+Dashboard!$F$4))
      )
   )
)</f>
        <v>0</v>
      </c>
      <c r="J273" s="40">
        <f>Bank4[[#This Row],[Money in/ (Money out)]]-Bank4[[#This Row],[GST/HST]]</f>
        <v>0</v>
      </c>
      <c r="L273" s="37">
        <f t="shared" si="12"/>
        <v>0</v>
      </c>
    </row>
    <row r="274" spans="4:12" x14ac:dyDescent="0.2">
      <c r="D274" s="416">
        <f>_xlfn.XLOOKUP(C:C,Table1[for Import to Bank Register dropdown],Table1[for Pivot],0,0,1)</f>
        <v>0</v>
      </c>
      <c r="E274" s="422"/>
      <c r="F274" s="160">
        <f t="shared" si="13"/>
        <v>44444444</v>
      </c>
      <c r="G274" s="394">
        <f t="shared" si="14"/>
        <v>0</v>
      </c>
      <c r="I274" s="395">
        <f>IF(OR(C274="150 Directors advances", C274="120 accounts receivable", C274="720.2 Automobile - Insurance", C274="720.3 Automobile - License", C274="870.4 Rent - Insurance", C274="870.6 Rent - Property Tax", C274="870.7 Rent - Homeoffice", C274="870.9 Rent - Water"),
   0,
   IF(Dashboard!$F$5="Quick",
      IF(OR(C274="190 Automobile",C274="200 computer hardware",C274="210 Computer software",C274="220 Quickbooks software",C274="230 Office equipment",C274="240 Office furniture"),
         E274-(E274/(1+Dashboard!$F$4)),
         0
      ),
      IF(C274="750 Business promotion",
         E274-(E274/(1+4.793/100)),
         E274-(E274/(1+Dashboard!$F$4))
      )
   )
)</f>
        <v>0</v>
      </c>
      <c r="J274" s="40">
        <f>Bank4[[#This Row],[Money in/ (Money out)]]-Bank4[[#This Row],[GST/HST]]</f>
        <v>0</v>
      </c>
      <c r="L274" s="37">
        <f t="shared" si="12"/>
        <v>0</v>
      </c>
    </row>
    <row r="275" spans="4:12" x14ac:dyDescent="0.2">
      <c r="D275" s="416">
        <f>_xlfn.XLOOKUP(C:C,Table1[for Import to Bank Register dropdown],Table1[for Pivot],0,0,1)</f>
        <v>0</v>
      </c>
      <c r="E275" s="422"/>
      <c r="F275" s="160">
        <f t="shared" si="13"/>
        <v>44444444</v>
      </c>
      <c r="G275" s="394">
        <f t="shared" si="14"/>
        <v>0</v>
      </c>
      <c r="I275" s="395">
        <f>IF(OR(C275="150 Directors advances", C275="120 accounts receivable", C275="720.2 Automobile - Insurance", C275="720.3 Automobile - License", C275="870.4 Rent - Insurance", C275="870.6 Rent - Property Tax", C275="870.7 Rent - Homeoffice", C275="870.9 Rent - Water"),
   0,
   IF(Dashboard!$F$5="Quick",
      IF(OR(C275="190 Automobile",C275="200 computer hardware",C275="210 Computer software",C275="220 Quickbooks software",C275="230 Office equipment",C275="240 Office furniture"),
         E275-(E275/(1+Dashboard!$F$4)),
         0
      ),
      IF(C275="750 Business promotion",
         E275-(E275/(1+4.793/100)),
         E275-(E275/(1+Dashboard!$F$4))
      )
   )
)</f>
        <v>0</v>
      </c>
      <c r="J275" s="40">
        <f>Bank4[[#This Row],[Money in/ (Money out)]]-Bank4[[#This Row],[GST/HST]]</f>
        <v>0</v>
      </c>
      <c r="L275" s="37">
        <f t="shared" si="12"/>
        <v>0</v>
      </c>
    </row>
    <row r="276" spans="4:12" x14ac:dyDescent="0.2">
      <c r="D276" s="416">
        <f>_xlfn.XLOOKUP(C:C,Table1[for Import to Bank Register dropdown],Table1[for Pivot],0,0,1)</f>
        <v>0</v>
      </c>
      <c r="E276" s="422"/>
      <c r="F276" s="160">
        <f t="shared" si="13"/>
        <v>44444444</v>
      </c>
      <c r="G276" s="394">
        <f t="shared" si="14"/>
        <v>0</v>
      </c>
      <c r="I276" s="395">
        <f>IF(OR(C276="150 Directors advances", C276="120 accounts receivable", C276="720.2 Automobile - Insurance", C276="720.3 Automobile - License", C276="870.4 Rent - Insurance", C276="870.6 Rent - Property Tax", C276="870.7 Rent - Homeoffice", C276="870.9 Rent - Water"),
   0,
   IF(Dashboard!$F$5="Quick",
      IF(OR(C276="190 Automobile",C276="200 computer hardware",C276="210 Computer software",C276="220 Quickbooks software",C276="230 Office equipment",C276="240 Office furniture"),
         E276-(E276/(1+Dashboard!$F$4)),
         0
      ),
      IF(C276="750 Business promotion",
         E276-(E276/(1+4.793/100)),
         E276-(E276/(1+Dashboard!$F$4))
      )
   )
)</f>
        <v>0</v>
      </c>
      <c r="J276" s="40">
        <f>Bank4[[#This Row],[Money in/ (Money out)]]-Bank4[[#This Row],[GST/HST]]</f>
        <v>0</v>
      </c>
      <c r="L276" s="37">
        <f t="shared" si="12"/>
        <v>0</v>
      </c>
    </row>
    <row r="277" spans="4:12" x14ac:dyDescent="0.2">
      <c r="D277" s="416">
        <f>_xlfn.XLOOKUP(C:C,Table1[for Import to Bank Register dropdown],Table1[for Pivot],0,0,1)</f>
        <v>0</v>
      </c>
      <c r="E277" s="422"/>
      <c r="F277" s="160">
        <f t="shared" si="13"/>
        <v>44444444</v>
      </c>
      <c r="G277" s="394">
        <f t="shared" si="14"/>
        <v>0</v>
      </c>
      <c r="I277" s="395">
        <f>IF(OR(C277="150 Directors advances", C277="120 accounts receivable", C277="720.2 Automobile - Insurance", C277="720.3 Automobile - License", C277="870.4 Rent - Insurance", C277="870.6 Rent - Property Tax", C277="870.7 Rent - Homeoffice", C277="870.9 Rent - Water"),
   0,
   IF(Dashboard!$F$5="Quick",
      IF(OR(C277="190 Automobile",C277="200 computer hardware",C277="210 Computer software",C277="220 Quickbooks software",C277="230 Office equipment",C277="240 Office furniture"),
         E277-(E277/(1+Dashboard!$F$4)),
         0
      ),
      IF(C277="750 Business promotion",
         E277-(E277/(1+4.793/100)),
         E277-(E277/(1+Dashboard!$F$4))
      )
   )
)</f>
        <v>0</v>
      </c>
      <c r="J277" s="40">
        <f>Bank4[[#This Row],[Money in/ (Money out)]]-Bank4[[#This Row],[GST/HST]]</f>
        <v>0</v>
      </c>
      <c r="L277" s="37">
        <f t="shared" si="12"/>
        <v>0</v>
      </c>
    </row>
    <row r="278" spans="4:12" x14ac:dyDescent="0.2">
      <c r="D278" s="416">
        <f>_xlfn.XLOOKUP(C:C,Table1[for Import to Bank Register dropdown],Table1[for Pivot],0,0,1)</f>
        <v>0</v>
      </c>
      <c r="E278" s="422"/>
      <c r="F278" s="160">
        <f t="shared" si="13"/>
        <v>44444444</v>
      </c>
      <c r="G278" s="394">
        <f t="shared" si="14"/>
        <v>0</v>
      </c>
      <c r="I278" s="395">
        <f>IF(OR(C278="150 Directors advances", C278="120 accounts receivable", C278="720.2 Automobile - Insurance", C278="720.3 Automobile - License", C278="870.4 Rent - Insurance", C278="870.6 Rent - Property Tax", C278="870.7 Rent - Homeoffice", C278="870.9 Rent - Water"),
   0,
   IF(Dashboard!$F$5="Quick",
      IF(OR(C278="190 Automobile",C278="200 computer hardware",C278="210 Computer software",C278="220 Quickbooks software",C278="230 Office equipment",C278="240 Office furniture"),
         E278-(E278/(1+Dashboard!$F$4)),
         0
      ),
      IF(C278="750 Business promotion",
         E278-(E278/(1+4.793/100)),
         E278-(E278/(1+Dashboard!$F$4))
      )
   )
)</f>
        <v>0</v>
      </c>
      <c r="J278" s="40">
        <f>Bank4[[#This Row],[Money in/ (Money out)]]-Bank4[[#This Row],[GST/HST]]</f>
        <v>0</v>
      </c>
      <c r="L278" s="37">
        <f t="shared" si="12"/>
        <v>0</v>
      </c>
    </row>
    <row r="279" spans="4:12" x14ac:dyDescent="0.2">
      <c r="D279" s="416">
        <f>_xlfn.XLOOKUP(C:C,Table1[for Import to Bank Register dropdown],Table1[for Pivot],0,0,1)</f>
        <v>0</v>
      </c>
      <c r="E279" s="422"/>
      <c r="F279" s="160">
        <f t="shared" si="13"/>
        <v>44444444</v>
      </c>
      <c r="G279" s="394">
        <f t="shared" si="14"/>
        <v>0</v>
      </c>
      <c r="I279" s="395">
        <f>IF(OR(C279="150 Directors advances", C279="120 accounts receivable", C279="720.2 Automobile - Insurance", C279="720.3 Automobile - License", C279="870.4 Rent - Insurance", C279="870.6 Rent - Property Tax", C279="870.7 Rent - Homeoffice", C279="870.9 Rent - Water"),
   0,
   IF(Dashboard!$F$5="Quick",
      IF(OR(C279="190 Automobile",C279="200 computer hardware",C279="210 Computer software",C279="220 Quickbooks software",C279="230 Office equipment",C279="240 Office furniture"),
         E279-(E279/(1+Dashboard!$F$4)),
         0
      ),
      IF(C279="750 Business promotion",
         E279-(E279/(1+4.793/100)),
         E279-(E279/(1+Dashboard!$F$4))
      )
   )
)</f>
        <v>0</v>
      </c>
      <c r="J279" s="40">
        <f>Bank4[[#This Row],[Money in/ (Money out)]]-Bank4[[#This Row],[GST/HST]]</f>
        <v>0</v>
      </c>
      <c r="L279" s="37">
        <f t="shared" si="12"/>
        <v>0</v>
      </c>
    </row>
    <row r="280" spans="4:12" x14ac:dyDescent="0.2">
      <c r="D280" s="416">
        <f>_xlfn.XLOOKUP(C:C,Table1[for Import to Bank Register dropdown],Table1[for Pivot],0,0,1)</f>
        <v>0</v>
      </c>
      <c r="E280" s="422"/>
      <c r="F280" s="160">
        <f t="shared" si="13"/>
        <v>44444444</v>
      </c>
      <c r="G280" s="394">
        <f t="shared" si="14"/>
        <v>0</v>
      </c>
      <c r="I280" s="395">
        <f>IF(OR(C280="150 Directors advances", C280="120 accounts receivable", C280="720.2 Automobile - Insurance", C280="720.3 Automobile - License", C280="870.4 Rent - Insurance", C280="870.6 Rent - Property Tax", C280="870.7 Rent - Homeoffice", C280="870.9 Rent - Water"),
   0,
   IF(Dashboard!$F$5="Quick",
      IF(OR(C280="190 Automobile",C280="200 computer hardware",C280="210 Computer software",C280="220 Quickbooks software",C280="230 Office equipment",C280="240 Office furniture"),
         E280-(E280/(1+Dashboard!$F$4)),
         0
      ),
      IF(C280="750 Business promotion",
         E280-(E280/(1+4.793/100)),
         E280-(E280/(1+Dashboard!$F$4))
      )
   )
)</f>
        <v>0</v>
      </c>
      <c r="J280" s="40">
        <f>Bank4[[#This Row],[Money in/ (Money out)]]-Bank4[[#This Row],[GST/HST]]</f>
        <v>0</v>
      </c>
      <c r="L280" s="37">
        <f t="shared" si="12"/>
        <v>0</v>
      </c>
    </row>
    <row r="281" spans="4:12" x14ac:dyDescent="0.2">
      <c r="D281" s="416">
        <f>_xlfn.XLOOKUP(C:C,Table1[for Import to Bank Register dropdown],Table1[for Pivot],0,0,1)</f>
        <v>0</v>
      </c>
      <c r="E281" s="422"/>
      <c r="F281" s="160">
        <f t="shared" si="13"/>
        <v>44444444</v>
      </c>
      <c r="G281" s="394">
        <f t="shared" si="14"/>
        <v>0</v>
      </c>
      <c r="I281" s="395">
        <f>IF(OR(C281="150 Directors advances", C281="120 accounts receivable", C281="720.2 Automobile - Insurance", C281="720.3 Automobile - License", C281="870.4 Rent - Insurance", C281="870.6 Rent - Property Tax", C281="870.7 Rent - Homeoffice", C281="870.9 Rent - Water"),
   0,
   IF(Dashboard!$F$5="Quick",
      IF(OR(C281="190 Automobile",C281="200 computer hardware",C281="210 Computer software",C281="220 Quickbooks software",C281="230 Office equipment",C281="240 Office furniture"),
         E281-(E281/(1+Dashboard!$F$4)),
         0
      ),
      IF(C281="750 Business promotion",
         E281-(E281/(1+4.793/100)),
         E281-(E281/(1+Dashboard!$F$4))
      )
   )
)</f>
        <v>0</v>
      </c>
      <c r="J281" s="40">
        <f>Bank4[[#This Row],[Money in/ (Money out)]]-Bank4[[#This Row],[GST/HST]]</f>
        <v>0</v>
      </c>
      <c r="L281" s="37">
        <f t="shared" si="12"/>
        <v>0</v>
      </c>
    </row>
    <row r="282" spans="4:12" x14ac:dyDescent="0.2">
      <c r="D282" s="416">
        <f>_xlfn.XLOOKUP(C:C,Table1[for Import to Bank Register dropdown],Table1[for Pivot],0,0,1)</f>
        <v>0</v>
      </c>
      <c r="E282" s="422"/>
      <c r="F282" s="160">
        <f t="shared" si="13"/>
        <v>44444444</v>
      </c>
      <c r="G282" s="394">
        <f t="shared" si="14"/>
        <v>0</v>
      </c>
      <c r="I282" s="395">
        <f>IF(OR(C282="150 Directors advances", C282="120 accounts receivable", C282="720.2 Automobile - Insurance", C282="720.3 Automobile - License", C282="870.4 Rent - Insurance", C282="870.6 Rent - Property Tax", C282="870.7 Rent - Homeoffice", C282="870.9 Rent - Water"),
   0,
   IF(Dashboard!$F$5="Quick",
      IF(OR(C282="190 Automobile",C282="200 computer hardware",C282="210 Computer software",C282="220 Quickbooks software",C282="230 Office equipment",C282="240 Office furniture"),
         E282-(E282/(1+Dashboard!$F$4)),
         0
      ),
      IF(C282="750 Business promotion",
         E282-(E282/(1+4.793/100)),
         E282-(E282/(1+Dashboard!$F$4))
      )
   )
)</f>
        <v>0</v>
      </c>
      <c r="J282" s="40">
        <f>Bank4[[#This Row],[Money in/ (Money out)]]-Bank4[[#This Row],[GST/HST]]</f>
        <v>0</v>
      </c>
      <c r="L282" s="37">
        <f t="shared" si="12"/>
        <v>0</v>
      </c>
    </row>
    <row r="283" spans="4:12" x14ac:dyDescent="0.2">
      <c r="D283" s="416">
        <f>_xlfn.XLOOKUP(C:C,Table1[for Import to Bank Register dropdown],Table1[for Pivot],0,0,1)</f>
        <v>0</v>
      </c>
      <c r="E283" s="422"/>
      <c r="F283" s="160">
        <f t="shared" si="13"/>
        <v>44444444</v>
      </c>
      <c r="G283" s="394">
        <f t="shared" si="14"/>
        <v>0</v>
      </c>
      <c r="I283" s="395">
        <f>IF(OR(C283="150 Directors advances", C283="120 accounts receivable", C283="720.2 Automobile - Insurance", C283="720.3 Automobile - License", C283="870.4 Rent - Insurance", C283="870.6 Rent - Property Tax", C283="870.7 Rent - Homeoffice", C283="870.9 Rent - Water"),
   0,
   IF(Dashboard!$F$5="Quick",
      IF(OR(C283="190 Automobile",C283="200 computer hardware",C283="210 Computer software",C283="220 Quickbooks software",C283="230 Office equipment",C283="240 Office furniture"),
         E283-(E283/(1+Dashboard!$F$4)),
         0
      ),
      IF(C283="750 Business promotion",
         E283-(E283/(1+4.793/100)),
         E283-(E283/(1+Dashboard!$F$4))
      )
   )
)</f>
        <v>0</v>
      </c>
      <c r="J283" s="40">
        <f>Bank4[[#This Row],[Money in/ (Money out)]]-Bank4[[#This Row],[GST/HST]]</f>
        <v>0</v>
      </c>
      <c r="L283" s="37">
        <f t="shared" si="12"/>
        <v>0</v>
      </c>
    </row>
    <row r="284" spans="4:12" x14ac:dyDescent="0.2">
      <c r="D284" s="416">
        <f>_xlfn.XLOOKUP(C:C,Table1[for Import to Bank Register dropdown],Table1[for Pivot],0,0,1)</f>
        <v>0</v>
      </c>
      <c r="E284" s="422"/>
      <c r="F284" s="160">
        <f t="shared" si="13"/>
        <v>44444444</v>
      </c>
      <c r="G284" s="394">
        <f t="shared" si="14"/>
        <v>0</v>
      </c>
      <c r="I284" s="395">
        <f>IF(OR(C284="150 Directors advances", C284="120 accounts receivable", C284="720.2 Automobile - Insurance", C284="720.3 Automobile - License", C284="870.4 Rent - Insurance", C284="870.6 Rent - Property Tax", C284="870.7 Rent - Homeoffice", C284="870.9 Rent - Water"),
   0,
   IF(Dashboard!$F$5="Quick",
      IF(OR(C284="190 Automobile",C284="200 computer hardware",C284="210 Computer software",C284="220 Quickbooks software",C284="230 Office equipment",C284="240 Office furniture"),
         E284-(E284/(1+Dashboard!$F$4)),
         0
      ),
      IF(C284="750 Business promotion",
         E284-(E284/(1+4.793/100)),
         E284-(E284/(1+Dashboard!$F$4))
      )
   )
)</f>
        <v>0</v>
      </c>
      <c r="J284" s="40">
        <f>Bank4[[#This Row],[Money in/ (Money out)]]-Bank4[[#This Row],[GST/HST]]</f>
        <v>0</v>
      </c>
      <c r="L284" s="37">
        <f t="shared" si="12"/>
        <v>0</v>
      </c>
    </row>
    <row r="285" spans="4:12" x14ac:dyDescent="0.2">
      <c r="D285" s="416">
        <f>_xlfn.XLOOKUP(C:C,Table1[for Import to Bank Register dropdown],Table1[for Pivot],0,0,1)</f>
        <v>0</v>
      </c>
      <c r="E285" s="422"/>
      <c r="F285" s="160">
        <f t="shared" si="13"/>
        <v>44444444</v>
      </c>
      <c r="G285" s="394">
        <f t="shared" si="14"/>
        <v>0</v>
      </c>
      <c r="I285" s="395">
        <f>IF(OR(C285="150 Directors advances", C285="120 accounts receivable", C285="720.2 Automobile - Insurance", C285="720.3 Automobile - License", C285="870.4 Rent - Insurance", C285="870.6 Rent - Property Tax", C285="870.7 Rent - Homeoffice", C285="870.9 Rent - Water"),
   0,
   IF(Dashboard!$F$5="Quick",
      IF(OR(C285="190 Automobile",C285="200 computer hardware",C285="210 Computer software",C285="220 Quickbooks software",C285="230 Office equipment",C285="240 Office furniture"),
         E285-(E285/(1+Dashboard!$F$4)),
         0
      ),
      IF(C285="750 Business promotion",
         E285-(E285/(1+4.793/100)),
         E285-(E285/(1+Dashboard!$F$4))
      )
   )
)</f>
        <v>0</v>
      </c>
      <c r="J285" s="40">
        <f>Bank4[[#This Row],[Money in/ (Money out)]]-Bank4[[#This Row],[GST/HST]]</f>
        <v>0</v>
      </c>
      <c r="L285" s="37">
        <f t="shared" si="12"/>
        <v>0</v>
      </c>
    </row>
    <row r="286" spans="4:12" x14ac:dyDescent="0.2">
      <c r="D286" s="416">
        <f>_xlfn.XLOOKUP(C:C,Table1[for Import to Bank Register dropdown],Table1[for Pivot],0,0,1)</f>
        <v>0</v>
      </c>
      <c r="E286" s="422"/>
      <c r="F286" s="160">
        <f t="shared" si="13"/>
        <v>44444444</v>
      </c>
      <c r="G286" s="394">
        <f t="shared" si="14"/>
        <v>0</v>
      </c>
      <c r="I286" s="395">
        <f>IF(OR(C286="150 Directors advances", C286="120 accounts receivable", C286="720.2 Automobile - Insurance", C286="720.3 Automobile - License", C286="870.4 Rent - Insurance", C286="870.6 Rent - Property Tax", C286="870.7 Rent - Homeoffice", C286="870.9 Rent - Water"),
   0,
   IF(Dashboard!$F$5="Quick",
      IF(OR(C286="190 Automobile",C286="200 computer hardware",C286="210 Computer software",C286="220 Quickbooks software",C286="230 Office equipment",C286="240 Office furniture"),
         E286-(E286/(1+Dashboard!$F$4)),
         0
      ),
      IF(C286="750 Business promotion",
         E286-(E286/(1+4.793/100)),
         E286-(E286/(1+Dashboard!$F$4))
      )
   )
)</f>
        <v>0</v>
      </c>
      <c r="J286" s="40">
        <f>Bank4[[#This Row],[Money in/ (Money out)]]-Bank4[[#This Row],[GST/HST]]</f>
        <v>0</v>
      </c>
      <c r="L286" s="37">
        <f t="shared" si="12"/>
        <v>0</v>
      </c>
    </row>
    <row r="287" spans="4:12" x14ac:dyDescent="0.2">
      <c r="D287" s="416">
        <f>_xlfn.XLOOKUP(C:C,Table1[for Import to Bank Register dropdown],Table1[for Pivot],0,0,1)</f>
        <v>0</v>
      </c>
      <c r="E287" s="422"/>
      <c r="F287" s="160">
        <f t="shared" si="13"/>
        <v>44444444</v>
      </c>
      <c r="G287" s="394">
        <f t="shared" si="14"/>
        <v>0</v>
      </c>
      <c r="I287" s="395">
        <f>IF(OR(C287="150 Directors advances", C287="120 accounts receivable", C287="720.2 Automobile - Insurance", C287="720.3 Automobile - License", C287="870.4 Rent - Insurance", C287="870.6 Rent - Property Tax", C287="870.7 Rent - Homeoffice", C287="870.9 Rent - Water"),
   0,
   IF(Dashboard!$F$5="Quick",
      IF(OR(C287="190 Automobile",C287="200 computer hardware",C287="210 Computer software",C287="220 Quickbooks software",C287="230 Office equipment",C287="240 Office furniture"),
         E287-(E287/(1+Dashboard!$F$4)),
         0
      ),
      IF(C287="750 Business promotion",
         E287-(E287/(1+4.793/100)),
         E287-(E287/(1+Dashboard!$F$4))
      )
   )
)</f>
        <v>0</v>
      </c>
      <c r="J287" s="40">
        <f>Bank4[[#This Row],[Money in/ (Money out)]]-Bank4[[#This Row],[GST/HST]]</f>
        <v>0</v>
      </c>
      <c r="L287" s="37">
        <f t="shared" si="12"/>
        <v>0</v>
      </c>
    </row>
    <row r="288" spans="4:12" x14ac:dyDescent="0.2">
      <c r="D288" s="416">
        <f>_xlfn.XLOOKUP(C:C,Table1[for Import to Bank Register dropdown],Table1[for Pivot],0,0,1)</f>
        <v>0</v>
      </c>
      <c r="E288" s="422"/>
      <c r="F288" s="160">
        <f t="shared" si="13"/>
        <v>44444444</v>
      </c>
      <c r="G288" s="394">
        <f t="shared" si="14"/>
        <v>0</v>
      </c>
      <c r="I288" s="395">
        <f>IF(OR(C288="150 Directors advances", C288="120 accounts receivable", C288="720.2 Automobile - Insurance", C288="720.3 Automobile - License", C288="870.4 Rent - Insurance", C288="870.6 Rent - Property Tax", C288="870.7 Rent - Homeoffice", C288="870.9 Rent - Water"),
   0,
   IF(Dashboard!$F$5="Quick",
      IF(OR(C288="190 Automobile",C288="200 computer hardware",C288="210 Computer software",C288="220 Quickbooks software",C288="230 Office equipment",C288="240 Office furniture"),
         E288-(E288/(1+Dashboard!$F$4)),
         0
      ),
      IF(C288="750 Business promotion",
         E288-(E288/(1+4.793/100)),
         E288-(E288/(1+Dashboard!$F$4))
      )
   )
)</f>
        <v>0</v>
      </c>
      <c r="J288" s="40">
        <f>Bank4[[#This Row],[Money in/ (Money out)]]-Bank4[[#This Row],[GST/HST]]</f>
        <v>0</v>
      </c>
      <c r="L288" s="37">
        <f t="shared" si="12"/>
        <v>0</v>
      </c>
    </row>
    <row r="289" spans="4:12" x14ac:dyDescent="0.2">
      <c r="D289" s="416">
        <f>_xlfn.XLOOKUP(C:C,Table1[for Import to Bank Register dropdown],Table1[for Pivot],0,0,1)</f>
        <v>0</v>
      </c>
      <c r="E289" s="422"/>
      <c r="F289" s="160">
        <f t="shared" si="13"/>
        <v>44444444</v>
      </c>
      <c r="G289" s="394">
        <f t="shared" si="14"/>
        <v>0</v>
      </c>
      <c r="I289" s="395">
        <f>IF(OR(C289="150 Directors advances", C289="120 accounts receivable", C289="720.2 Automobile - Insurance", C289="720.3 Automobile - License", C289="870.4 Rent - Insurance", C289="870.6 Rent - Property Tax", C289="870.7 Rent - Homeoffice", C289="870.9 Rent - Water"),
   0,
   IF(Dashboard!$F$5="Quick",
      IF(OR(C289="190 Automobile",C289="200 computer hardware",C289="210 Computer software",C289="220 Quickbooks software",C289="230 Office equipment",C289="240 Office furniture"),
         E289-(E289/(1+Dashboard!$F$4)),
         0
      ),
      IF(C289="750 Business promotion",
         E289-(E289/(1+4.793/100)),
         E289-(E289/(1+Dashboard!$F$4))
      )
   )
)</f>
        <v>0</v>
      </c>
      <c r="J289" s="40">
        <f>Bank4[[#This Row],[Money in/ (Money out)]]-Bank4[[#This Row],[GST/HST]]</f>
        <v>0</v>
      </c>
      <c r="L289" s="37">
        <f t="shared" si="12"/>
        <v>0</v>
      </c>
    </row>
    <row r="290" spans="4:12" x14ac:dyDescent="0.2">
      <c r="D290" s="416">
        <f>_xlfn.XLOOKUP(C:C,Table1[for Import to Bank Register dropdown],Table1[for Pivot],0,0,1)</f>
        <v>0</v>
      </c>
      <c r="E290" s="422"/>
      <c r="F290" s="160">
        <f t="shared" si="13"/>
        <v>44444444</v>
      </c>
      <c r="G290" s="394">
        <f t="shared" si="14"/>
        <v>0</v>
      </c>
      <c r="I290" s="395">
        <f>IF(OR(C290="150 Directors advances", C290="120 accounts receivable", C290="720.2 Automobile - Insurance", C290="720.3 Automobile - License", C290="870.4 Rent - Insurance", C290="870.6 Rent - Property Tax", C290="870.7 Rent - Homeoffice", C290="870.9 Rent - Water"),
   0,
   IF(Dashboard!$F$5="Quick",
      IF(OR(C290="190 Automobile",C290="200 computer hardware",C290="210 Computer software",C290="220 Quickbooks software",C290="230 Office equipment",C290="240 Office furniture"),
         E290-(E290/(1+Dashboard!$F$4)),
         0
      ),
      IF(C290="750 Business promotion",
         E290-(E290/(1+4.793/100)),
         E290-(E290/(1+Dashboard!$F$4))
      )
   )
)</f>
        <v>0</v>
      </c>
      <c r="J290" s="40">
        <f>Bank4[[#This Row],[Money in/ (Money out)]]-Bank4[[#This Row],[GST/HST]]</f>
        <v>0</v>
      </c>
      <c r="L290" s="37">
        <f t="shared" si="12"/>
        <v>0</v>
      </c>
    </row>
    <row r="291" spans="4:12" x14ac:dyDescent="0.2">
      <c r="D291" s="416">
        <f>_xlfn.XLOOKUP(C:C,Table1[for Import to Bank Register dropdown],Table1[for Pivot],0,0,1)</f>
        <v>0</v>
      </c>
      <c r="E291" s="422"/>
      <c r="F291" s="160">
        <f t="shared" si="13"/>
        <v>44444444</v>
      </c>
      <c r="G291" s="394">
        <f t="shared" si="14"/>
        <v>0</v>
      </c>
      <c r="I291" s="395">
        <f>IF(OR(C291="150 Directors advances", C291="120 accounts receivable", C291="720.2 Automobile - Insurance", C291="720.3 Automobile - License", C291="870.4 Rent - Insurance", C291="870.6 Rent - Property Tax", C291="870.7 Rent - Homeoffice", C291="870.9 Rent - Water"),
   0,
   IF(Dashboard!$F$5="Quick",
      IF(OR(C291="190 Automobile",C291="200 computer hardware",C291="210 Computer software",C291="220 Quickbooks software",C291="230 Office equipment",C291="240 Office furniture"),
         E291-(E291/(1+Dashboard!$F$4)),
         0
      ),
      IF(C291="750 Business promotion",
         E291-(E291/(1+4.793/100)),
         E291-(E291/(1+Dashboard!$F$4))
      )
   )
)</f>
        <v>0</v>
      </c>
      <c r="J291" s="40">
        <f>Bank4[[#This Row],[Money in/ (Money out)]]-Bank4[[#This Row],[GST/HST]]</f>
        <v>0</v>
      </c>
      <c r="L291" s="37">
        <f t="shared" si="12"/>
        <v>0</v>
      </c>
    </row>
    <row r="292" spans="4:12" x14ac:dyDescent="0.2">
      <c r="D292" s="416">
        <f>_xlfn.XLOOKUP(C:C,Table1[for Import to Bank Register dropdown],Table1[for Pivot],0,0,1)</f>
        <v>0</v>
      </c>
      <c r="E292" s="422"/>
      <c r="F292" s="160">
        <f t="shared" si="13"/>
        <v>44444444</v>
      </c>
      <c r="G292" s="394">
        <f t="shared" si="14"/>
        <v>0</v>
      </c>
      <c r="I292" s="395">
        <f>IF(OR(C292="150 Directors advances", C292="120 accounts receivable", C292="720.2 Automobile - Insurance", C292="720.3 Automobile - License", C292="870.4 Rent - Insurance", C292="870.6 Rent - Property Tax", C292="870.7 Rent - Homeoffice", C292="870.9 Rent - Water"),
   0,
   IF(Dashboard!$F$5="Quick",
      IF(OR(C292="190 Automobile",C292="200 computer hardware",C292="210 Computer software",C292="220 Quickbooks software",C292="230 Office equipment",C292="240 Office furniture"),
         E292-(E292/(1+Dashboard!$F$4)),
         0
      ),
      IF(C292="750 Business promotion",
         E292-(E292/(1+4.793/100)),
         E292-(E292/(1+Dashboard!$F$4))
      )
   )
)</f>
        <v>0</v>
      </c>
      <c r="J292" s="40">
        <f>Bank4[[#This Row],[Money in/ (Money out)]]-Bank4[[#This Row],[GST/HST]]</f>
        <v>0</v>
      </c>
      <c r="L292" s="37">
        <f t="shared" si="12"/>
        <v>0</v>
      </c>
    </row>
    <row r="293" spans="4:12" x14ac:dyDescent="0.2">
      <c r="D293" s="416">
        <f>_xlfn.XLOOKUP(C:C,Table1[for Import to Bank Register dropdown],Table1[for Pivot],0,0,1)</f>
        <v>0</v>
      </c>
      <c r="E293" s="422"/>
      <c r="F293" s="160">
        <f t="shared" si="13"/>
        <v>44444444</v>
      </c>
      <c r="G293" s="394">
        <f t="shared" si="14"/>
        <v>0</v>
      </c>
      <c r="I293" s="395">
        <f>IF(OR(C293="150 Directors advances", C293="120 accounts receivable", C293="720.2 Automobile - Insurance", C293="720.3 Automobile - License", C293="870.4 Rent - Insurance", C293="870.6 Rent - Property Tax", C293="870.7 Rent - Homeoffice", C293="870.9 Rent - Water"),
   0,
   IF(Dashboard!$F$5="Quick",
      IF(OR(C293="190 Automobile",C293="200 computer hardware",C293="210 Computer software",C293="220 Quickbooks software",C293="230 Office equipment",C293="240 Office furniture"),
         E293-(E293/(1+Dashboard!$F$4)),
         0
      ),
      IF(C293="750 Business promotion",
         E293-(E293/(1+4.793/100)),
         E293-(E293/(1+Dashboard!$F$4))
      )
   )
)</f>
        <v>0</v>
      </c>
      <c r="J293" s="40">
        <f>Bank4[[#This Row],[Money in/ (Money out)]]-Bank4[[#This Row],[GST/HST]]</f>
        <v>0</v>
      </c>
      <c r="L293" s="37">
        <f t="shared" si="12"/>
        <v>0</v>
      </c>
    </row>
    <row r="294" spans="4:12" x14ac:dyDescent="0.2">
      <c r="D294" s="416">
        <f>_xlfn.XLOOKUP(C:C,Table1[for Import to Bank Register dropdown],Table1[for Pivot],0,0,1)</f>
        <v>0</v>
      </c>
      <c r="E294" s="422"/>
      <c r="F294" s="160">
        <f t="shared" si="13"/>
        <v>44444444</v>
      </c>
      <c r="G294" s="394">
        <f t="shared" si="14"/>
        <v>0</v>
      </c>
      <c r="I294" s="395">
        <f>IF(OR(C294="150 Directors advances", C294="120 accounts receivable", C294="720.2 Automobile - Insurance", C294="720.3 Automobile - License", C294="870.4 Rent - Insurance", C294="870.6 Rent - Property Tax", C294="870.7 Rent - Homeoffice", C294="870.9 Rent - Water"),
   0,
   IF(Dashboard!$F$5="Quick",
      IF(OR(C294="190 Automobile",C294="200 computer hardware",C294="210 Computer software",C294="220 Quickbooks software",C294="230 Office equipment",C294="240 Office furniture"),
         E294-(E294/(1+Dashboard!$F$4)),
         0
      ),
      IF(C294="750 Business promotion",
         E294-(E294/(1+4.793/100)),
         E294-(E294/(1+Dashboard!$F$4))
      )
   )
)</f>
        <v>0</v>
      </c>
      <c r="J294" s="40">
        <f>Bank4[[#This Row],[Money in/ (Money out)]]-Bank4[[#This Row],[GST/HST]]</f>
        <v>0</v>
      </c>
      <c r="L294" s="37">
        <f t="shared" si="12"/>
        <v>0</v>
      </c>
    </row>
    <row r="295" spans="4:12" x14ac:dyDescent="0.2">
      <c r="D295" s="416">
        <f>_xlfn.XLOOKUP(C:C,Table1[for Import to Bank Register dropdown],Table1[for Pivot],0,0,1)</f>
        <v>0</v>
      </c>
      <c r="E295" s="422"/>
      <c r="F295" s="160">
        <f t="shared" si="13"/>
        <v>44444444</v>
      </c>
      <c r="G295" s="394">
        <f t="shared" si="14"/>
        <v>0</v>
      </c>
      <c r="I295" s="395">
        <f>IF(OR(C295="150 Directors advances", C295="120 accounts receivable", C295="720.2 Automobile - Insurance", C295="720.3 Automobile - License", C295="870.4 Rent - Insurance", C295="870.6 Rent - Property Tax", C295="870.7 Rent - Homeoffice", C295="870.9 Rent - Water"),
   0,
   IF(Dashboard!$F$5="Quick",
      IF(OR(C295="190 Automobile",C295="200 computer hardware",C295="210 Computer software",C295="220 Quickbooks software",C295="230 Office equipment",C295="240 Office furniture"),
         E295-(E295/(1+Dashboard!$F$4)),
         0
      ),
      IF(C295="750 Business promotion",
         E295-(E295/(1+4.793/100)),
         E295-(E295/(1+Dashboard!$F$4))
      )
   )
)</f>
        <v>0</v>
      </c>
      <c r="J295" s="40">
        <f>Bank4[[#This Row],[Money in/ (Money out)]]-Bank4[[#This Row],[GST/HST]]</f>
        <v>0</v>
      </c>
      <c r="L295" s="37">
        <f t="shared" si="12"/>
        <v>0</v>
      </c>
    </row>
    <row r="296" spans="4:12" x14ac:dyDescent="0.2">
      <c r="D296" s="416">
        <f>_xlfn.XLOOKUP(C:C,Table1[for Import to Bank Register dropdown],Table1[for Pivot],0,0,1)</f>
        <v>0</v>
      </c>
      <c r="E296" s="422"/>
      <c r="F296" s="160">
        <f t="shared" si="13"/>
        <v>44444444</v>
      </c>
      <c r="G296" s="394">
        <f t="shared" si="14"/>
        <v>0</v>
      </c>
      <c r="I296" s="395">
        <f>IF(OR(C296="150 Directors advances", C296="120 accounts receivable", C296="720.2 Automobile - Insurance", C296="720.3 Automobile - License", C296="870.4 Rent - Insurance", C296="870.6 Rent - Property Tax", C296="870.7 Rent - Homeoffice", C296="870.9 Rent - Water"),
   0,
   IF(Dashboard!$F$5="Quick",
      IF(OR(C296="190 Automobile",C296="200 computer hardware",C296="210 Computer software",C296="220 Quickbooks software",C296="230 Office equipment",C296="240 Office furniture"),
         E296-(E296/(1+Dashboard!$F$4)),
         0
      ),
      IF(C296="750 Business promotion",
         E296-(E296/(1+4.793/100)),
         E296-(E296/(1+Dashboard!$F$4))
      )
   )
)</f>
        <v>0</v>
      </c>
      <c r="J296" s="40">
        <f>Bank4[[#This Row],[Money in/ (Money out)]]-Bank4[[#This Row],[GST/HST]]</f>
        <v>0</v>
      </c>
      <c r="L296" s="37">
        <f t="shared" si="12"/>
        <v>0</v>
      </c>
    </row>
    <row r="297" spans="4:12" x14ac:dyDescent="0.2">
      <c r="D297" s="416">
        <f>_xlfn.XLOOKUP(C:C,Table1[for Import to Bank Register dropdown],Table1[for Pivot],0,0,1)</f>
        <v>0</v>
      </c>
      <c r="E297" s="422"/>
      <c r="F297" s="160">
        <f t="shared" si="13"/>
        <v>44444444</v>
      </c>
      <c r="G297" s="394">
        <f t="shared" si="14"/>
        <v>0</v>
      </c>
      <c r="I297" s="395">
        <f>IF(OR(C297="150 Directors advances", C297="120 accounts receivable", C297="720.2 Automobile - Insurance", C297="720.3 Automobile - License", C297="870.4 Rent - Insurance", C297="870.6 Rent - Property Tax", C297="870.7 Rent - Homeoffice", C297="870.9 Rent - Water"),
   0,
   IF(Dashboard!$F$5="Quick",
      IF(OR(C297="190 Automobile",C297="200 computer hardware",C297="210 Computer software",C297="220 Quickbooks software",C297="230 Office equipment",C297="240 Office furniture"),
         E297-(E297/(1+Dashboard!$F$4)),
         0
      ),
      IF(C297="750 Business promotion",
         E297-(E297/(1+4.793/100)),
         E297-(E297/(1+Dashboard!$F$4))
      )
   )
)</f>
        <v>0</v>
      </c>
      <c r="J297" s="40">
        <f>Bank4[[#This Row],[Money in/ (Money out)]]-Bank4[[#This Row],[GST/HST]]</f>
        <v>0</v>
      </c>
      <c r="L297" s="37">
        <f t="shared" si="12"/>
        <v>0</v>
      </c>
    </row>
    <row r="298" spans="4:12" x14ac:dyDescent="0.2">
      <c r="D298" s="416">
        <f>_xlfn.XLOOKUP(C:C,Table1[for Import to Bank Register dropdown],Table1[for Pivot],0,0,1)</f>
        <v>0</v>
      </c>
      <c r="E298" s="422"/>
      <c r="F298" s="160">
        <f t="shared" si="13"/>
        <v>44444444</v>
      </c>
      <c r="G298" s="394">
        <f t="shared" si="14"/>
        <v>0</v>
      </c>
      <c r="I298" s="395">
        <f>IF(OR(C298="150 Directors advances", C298="120 accounts receivable", C298="720.2 Automobile - Insurance", C298="720.3 Automobile - License", C298="870.4 Rent - Insurance", C298="870.6 Rent - Property Tax", C298="870.7 Rent - Homeoffice", C298="870.9 Rent - Water"),
   0,
   IF(Dashboard!$F$5="Quick",
      IF(OR(C298="190 Automobile",C298="200 computer hardware",C298="210 Computer software",C298="220 Quickbooks software",C298="230 Office equipment",C298="240 Office furniture"),
         E298-(E298/(1+Dashboard!$F$4)),
         0
      ),
      IF(C298="750 Business promotion",
         E298-(E298/(1+4.793/100)),
         E298-(E298/(1+Dashboard!$F$4))
      )
   )
)</f>
        <v>0</v>
      </c>
      <c r="J298" s="40">
        <f>Bank4[[#This Row],[Money in/ (Money out)]]-Bank4[[#This Row],[GST/HST]]</f>
        <v>0</v>
      </c>
      <c r="L298" s="37">
        <f t="shared" si="12"/>
        <v>0</v>
      </c>
    </row>
    <row r="299" spans="4:12" x14ac:dyDescent="0.2">
      <c r="D299" s="416">
        <f>_xlfn.XLOOKUP(C:C,Table1[for Import to Bank Register dropdown],Table1[for Pivot],0,0,1)</f>
        <v>0</v>
      </c>
      <c r="E299" s="422"/>
      <c r="F299" s="160">
        <f t="shared" si="13"/>
        <v>44444444</v>
      </c>
      <c r="G299" s="394">
        <f t="shared" si="14"/>
        <v>0</v>
      </c>
      <c r="I299" s="395">
        <f>IF(OR(C299="150 Directors advances", C299="120 accounts receivable", C299="720.2 Automobile - Insurance", C299="720.3 Automobile - License", C299="870.4 Rent - Insurance", C299="870.6 Rent - Property Tax", C299="870.7 Rent - Homeoffice", C299="870.9 Rent - Water"),
   0,
   IF(Dashboard!$F$5="Quick",
      IF(OR(C299="190 Automobile",C299="200 computer hardware",C299="210 Computer software",C299="220 Quickbooks software",C299="230 Office equipment",C299="240 Office furniture"),
         E299-(E299/(1+Dashboard!$F$4)),
         0
      ),
      IF(C299="750 Business promotion",
         E299-(E299/(1+4.793/100)),
         E299-(E299/(1+Dashboard!$F$4))
      )
   )
)</f>
        <v>0</v>
      </c>
      <c r="J299" s="40">
        <f>Bank4[[#This Row],[Money in/ (Money out)]]-Bank4[[#This Row],[GST/HST]]</f>
        <v>0</v>
      </c>
      <c r="L299" s="37">
        <f t="shared" si="12"/>
        <v>0</v>
      </c>
    </row>
    <row r="300" spans="4:12" x14ac:dyDescent="0.2">
      <c r="D300" s="416">
        <f>_xlfn.XLOOKUP(C:C,Table1[for Import to Bank Register dropdown],Table1[for Pivot],0,0,1)</f>
        <v>0</v>
      </c>
      <c r="E300" s="422"/>
      <c r="F300" s="160">
        <f t="shared" si="13"/>
        <v>44444444</v>
      </c>
      <c r="G300" s="394">
        <f t="shared" si="14"/>
        <v>0</v>
      </c>
      <c r="I300" s="395">
        <f>IF(OR(C300="150 Directors advances", C300="120 accounts receivable", C300="720.2 Automobile - Insurance", C300="720.3 Automobile - License", C300="870.4 Rent - Insurance", C300="870.6 Rent - Property Tax", C300="870.7 Rent - Homeoffice", C300="870.9 Rent - Water"),
   0,
   IF(Dashboard!$F$5="Quick",
      IF(OR(C300="190 Automobile",C300="200 computer hardware",C300="210 Computer software",C300="220 Quickbooks software",C300="230 Office equipment",C300="240 Office furniture"),
         E300-(E300/(1+Dashboard!$F$4)),
         0
      ),
      IF(C300="750 Business promotion",
         E300-(E300/(1+4.793/100)),
         E300-(E300/(1+Dashboard!$F$4))
      )
   )
)</f>
        <v>0</v>
      </c>
      <c r="J300" s="40">
        <f>Bank4[[#This Row],[Money in/ (Money out)]]-Bank4[[#This Row],[GST/HST]]</f>
        <v>0</v>
      </c>
      <c r="L300" s="37">
        <f t="shared" si="12"/>
        <v>0</v>
      </c>
    </row>
    <row r="301" spans="4:12" x14ac:dyDescent="0.2">
      <c r="D301" s="416">
        <f>_xlfn.XLOOKUP(C:C,Table1[for Import to Bank Register dropdown],Table1[for Pivot],0,0,1)</f>
        <v>0</v>
      </c>
      <c r="E301" s="422"/>
      <c r="F301" s="160">
        <f t="shared" si="13"/>
        <v>44444444</v>
      </c>
      <c r="G301" s="394">
        <f t="shared" si="14"/>
        <v>0</v>
      </c>
      <c r="I301" s="395">
        <f>IF(OR(C301="150 Directors advances", C301="120 accounts receivable", C301="720.2 Automobile - Insurance", C301="720.3 Automobile - License", C301="870.4 Rent - Insurance", C301="870.6 Rent - Property Tax", C301="870.7 Rent - Homeoffice", C301="870.9 Rent - Water"),
   0,
   IF(Dashboard!$F$5="Quick",
      IF(OR(C301="190 Automobile",C301="200 computer hardware",C301="210 Computer software",C301="220 Quickbooks software",C301="230 Office equipment",C301="240 Office furniture"),
         E301-(E301/(1+Dashboard!$F$4)),
         0
      ),
      IF(C301="750 Business promotion",
         E301-(E301/(1+4.793/100)),
         E301-(E301/(1+Dashboard!$F$4))
      )
   )
)</f>
        <v>0</v>
      </c>
      <c r="J301" s="40">
        <f>Bank4[[#This Row],[Money in/ (Money out)]]-Bank4[[#This Row],[GST/HST]]</f>
        <v>0</v>
      </c>
      <c r="L301" s="37">
        <f t="shared" si="12"/>
        <v>0</v>
      </c>
    </row>
    <row r="302" spans="4:12" x14ac:dyDescent="0.2">
      <c r="D302" s="416">
        <f>_xlfn.XLOOKUP(C:C,Table1[for Import to Bank Register dropdown],Table1[for Pivot],0,0,1)</f>
        <v>0</v>
      </c>
      <c r="E302" s="422"/>
      <c r="F302" s="160">
        <f t="shared" si="13"/>
        <v>44444444</v>
      </c>
      <c r="G302" s="394">
        <f t="shared" si="14"/>
        <v>0</v>
      </c>
      <c r="I302" s="395">
        <f>IF(OR(C302="150 Directors advances", C302="120 accounts receivable", C302="720.2 Automobile - Insurance", C302="720.3 Automobile - License", C302="870.4 Rent - Insurance", C302="870.6 Rent - Property Tax", C302="870.7 Rent - Homeoffice", C302="870.9 Rent - Water"),
   0,
   IF(Dashboard!$F$5="Quick",
      IF(OR(C302="190 Automobile",C302="200 computer hardware",C302="210 Computer software",C302="220 Quickbooks software",C302="230 Office equipment",C302="240 Office furniture"),
         E302-(E302/(1+Dashboard!$F$4)),
         0
      ),
      IF(C302="750 Business promotion",
         E302-(E302/(1+4.793/100)),
         E302-(E302/(1+Dashboard!$F$4))
      )
   )
)</f>
        <v>0</v>
      </c>
      <c r="J302" s="40">
        <f>Bank4[[#This Row],[Money in/ (Money out)]]-Bank4[[#This Row],[GST/HST]]</f>
        <v>0</v>
      </c>
      <c r="L302" s="37">
        <f t="shared" si="12"/>
        <v>0</v>
      </c>
    </row>
    <row r="303" spans="4:12" x14ac:dyDescent="0.2">
      <c r="D303" s="416">
        <f>_xlfn.XLOOKUP(C:C,Table1[for Import to Bank Register dropdown],Table1[for Pivot],0,0,1)</f>
        <v>0</v>
      </c>
      <c r="E303" s="422"/>
      <c r="F303" s="160">
        <f t="shared" si="13"/>
        <v>44444444</v>
      </c>
      <c r="G303" s="394">
        <f t="shared" si="14"/>
        <v>0</v>
      </c>
      <c r="I303" s="395">
        <f>IF(OR(C303="150 Directors advances", C303="120 accounts receivable", C303="720.2 Automobile - Insurance", C303="720.3 Automobile - License", C303="870.4 Rent - Insurance", C303="870.6 Rent - Property Tax", C303="870.7 Rent - Homeoffice", C303="870.9 Rent - Water"),
   0,
   IF(Dashboard!$F$5="Quick",
      IF(OR(C303="190 Automobile",C303="200 computer hardware",C303="210 Computer software",C303="220 Quickbooks software",C303="230 Office equipment",C303="240 Office furniture"),
         E303-(E303/(1+Dashboard!$F$4)),
         0
      ),
      IF(C303="750 Business promotion",
         E303-(E303/(1+4.793/100)),
         E303-(E303/(1+Dashboard!$F$4))
      )
   )
)</f>
        <v>0</v>
      </c>
      <c r="J303" s="40">
        <f>Bank4[[#This Row],[Money in/ (Money out)]]-Bank4[[#This Row],[GST/HST]]</f>
        <v>0</v>
      </c>
      <c r="L303" s="37">
        <f t="shared" si="12"/>
        <v>0</v>
      </c>
    </row>
    <row r="304" spans="4:12" x14ac:dyDescent="0.2">
      <c r="D304" s="416">
        <f>_xlfn.XLOOKUP(C:C,Table1[for Import to Bank Register dropdown],Table1[for Pivot],0,0,1)</f>
        <v>0</v>
      </c>
      <c r="E304" s="422"/>
      <c r="F304" s="160">
        <f t="shared" si="13"/>
        <v>44444444</v>
      </c>
      <c r="G304" s="394">
        <f t="shared" si="14"/>
        <v>0</v>
      </c>
      <c r="I304" s="395">
        <f>IF(OR(C304="150 Directors advances", C304="120 accounts receivable", C304="720.2 Automobile - Insurance", C304="720.3 Automobile - License", C304="870.4 Rent - Insurance", C304="870.6 Rent - Property Tax", C304="870.7 Rent - Homeoffice", C304="870.9 Rent - Water"),
   0,
   IF(Dashboard!$F$5="Quick",
      IF(OR(C304="190 Automobile",C304="200 computer hardware",C304="210 Computer software",C304="220 Quickbooks software",C304="230 Office equipment",C304="240 Office furniture"),
         E304-(E304/(1+Dashboard!$F$4)),
         0
      ),
      IF(C304="750 Business promotion",
         E304-(E304/(1+4.793/100)),
         E304-(E304/(1+Dashboard!$F$4))
      )
   )
)</f>
        <v>0</v>
      </c>
      <c r="J304" s="40">
        <f>Bank4[[#This Row],[Money in/ (Money out)]]-Bank4[[#This Row],[GST/HST]]</f>
        <v>0</v>
      </c>
      <c r="L304" s="37">
        <f t="shared" si="12"/>
        <v>0</v>
      </c>
    </row>
    <row r="305" spans="4:12" x14ac:dyDescent="0.2">
      <c r="D305" s="416">
        <f>_xlfn.XLOOKUP(C:C,Table1[for Import to Bank Register dropdown],Table1[for Pivot],0,0,1)</f>
        <v>0</v>
      </c>
      <c r="E305" s="422"/>
      <c r="F305" s="160">
        <f t="shared" si="13"/>
        <v>44444444</v>
      </c>
      <c r="G305" s="394">
        <f t="shared" si="14"/>
        <v>0</v>
      </c>
      <c r="I305" s="395">
        <f>IF(OR(C305="150 Directors advances", C305="120 accounts receivable", C305="720.2 Automobile - Insurance", C305="720.3 Automobile - License", C305="870.4 Rent - Insurance", C305="870.6 Rent - Property Tax", C305="870.7 Rent - Homeoffice", C305="870.9 Rent - Water"),
   0,
   IF(Dashboard!$F$5="Quick",
      IF(OR(C305="190 Automobile",C305="200 computer hardware",C305="210 Computer software",C305="220 Quickbooks software",C305="230 Office equipment",C305="240 Office furniture"),
         E305-(E305/(1+Dashboard!$F$4)),
         0
      ),
      IF(C305="750 Business promotion",
         E305-(E305/(1+4.793/100)),
         E305-(E305/(1+Dashboard!$F$4))
      )
   )
)</f>
        <v>0</v>
      </c>
      <c r="J305" s="40">
        <f>Bank4[[#This Row],[Money in/ (Money out)]]-Bank4[[#This Row],[GST/HST]]</f>
        <v>0</v>
      </c>
      <c r="L305" s="37">
        <f t="shared" si="12"/>
        <v>0</v>
      </c>
    </row>
    <row r="306" spans="4:12" x14ac:dyDescent="0.2">
      <c r="D306" s="416">
        <f>_xlfn.XLOOKUP(C:C,Table1[for Import to Bank Register dropdown],Table1[for Pivot],0,0,1)</f>
        <v>0</v>
      </c>
      <c r="E306" s="422"/>
      <c r="F306" s="160">
        <f t="shared" si="13"/>
        <v>44444444</v>
      </c>
      <c r="G306" s="394">
        <f t="shared" si="14"/>
        <v>0</v>
      </c>
      <c r="I306" s="395">
        <f>IF(OR(C306="150 Directors advances", C306="120 accounts receivable", C306="720.2 Automobile - Insurance", C306="720.3 Automobile - License", C306="870.4 Rent - Insurance", C306="870.6 Rent - Property Tax", C306="870.7 Rent - Homeoffice", C306="870.9 Rent - Water"),
   0,
   IF(Dashboard!$F$5="Quick",
      IF(OR(C306="190 Automobile",C306="200 computer hardware",C306="210 Computer software",C306="220 Quickbooks software",C306="230 Office equipment",C306="240 Office furniture"),
         E306-(E306/(1+Dashboard!$F$4)),
         0
      ),
      IF(C306="750 Business promotion",
         E306-(E306/(1+4.793/100)),
         E306-(E306/(1+Dashboard!$F$4))
      )
   )
)</f>
        <v>0</v>
      </c>
      <c r="J306" s="40">
        <f>Bank4[[#This Row],[Money in/ (Money out)]]-Bank4[[#This Row],[GST/HST]]</f>
        <v>0</v>
      </c>
      <c r="L306" s="37">
        <f t="shared" si="12"/>
        <v>0</v>
      </c>
    </row>
    <row r="307" spans="4:12" x14ac:dyDescent="0.2">
      <c r="D307" s="416">
        <f>_xlfn.XLOOKUP(C:C,Table1[for Import to Bank Register dropdown],Table1[for Pivot],0,0,1)</f>
        <v>0</v>
      </c>
      <c r="E307" s="422"/>
      <c r="F307" s="160">
        <f t="shared" si="13"/>
        <v>44444444</v>
      </c>
      <c r="G307" s="394">
        <f t="shared" si="14"/>
        <v>0</v>
      </c>
      <c r="I307" s="395">
        <f>IF(OR(C307="150 Directors advances", C307="120 accounts receivable", C307="720.2 Automobile - Insurance", C307="720.3 Automobile - License", C307="870.4 Rent - Insurance", C307="870.6 Rent - Property Tax", C307="870.7 Rent - Homeoffice", C307="870.9 Rent - Water"),
   0,
   IF(Dashboard!$F$5="Quick",
      IF(OR(C307="190 Automobile",C307="200 computer hardware",C307="210 Computer software",C307="220 Quickbooks software",C307="230 Office equipment",C307="240 Office furniture"),
         E307-(E307/(1+Dashboard!$F$4)),
         0
      ),
      IF(C307="750 Business promotion",
         E307-(E307/(1+4.793/100)),
         E307-(E307/(1+Dashboard!$F$4))
      )
   )
)</f>
        <v>0</v>
      </c>
      <c r="J307" s="40">
        <f>Bank4[[#This Row],[Money in/ (Money out)]]-Bank4[[#This Row],[GST/HST]]</f>
        <v>0</v>
      </c>
      <c r="L307" s="37">
        <f t="shared" si="12"/>
        <v>0</v>
      </c>
    </row>
    <row r="308" spans="4:12" x14ac:dyDescent="0.2">
      <c r="D308" s="416">
        <f>_xlfn.XLOOKUP(C:C,Table1[for Import to Bank Register dropdown],Table1[for Pivot],0,0,1)</f>
        <v>0</v>
      </c>
      <c r="E308" s="422"/>
      <c r="F308" s="160">
        <f t="shared" si="13"/>
        <v>44444444</v>
      </c>
      <c r="G308" s="394">
        <f t="shared" si="14"/>
        <v>0</v>
      </c>
      <c r="I308" s="395">
        <f>IF(OR(C308="150 Directors advances", C308="120 accounts receivable", C308="720.2 Automobile - Insurance", C308="720.3 Automobile - License", C308="870.4 Rent - Insurance", C308="870.6 Rent - Property Tax", C308="870.7 Rent - Homeoffice", C308="870.9 Rent - Water"),
   0,
   IF(Dashboard!$F$5="Quick",
      IF(OR(C308="190 Automobile",C308="200 computer hardware",C308="210 Computer software",C308="220 Quickbooks software",C308="230 Office equipment",C308="240 Office furniture"),
         E308-(E308/(1+Dashboard!$F$4)),
         0
      ),
      IF(C308="750 Business promotion",
         E308-(E308/(1+4.793/100)),
         E308-(E308/(1+Dashboard!$F$4))
      )
   )
)</f>
        <v>0</v>
      </c>
      <c r="J308" s="40">
        <f>Bank4[[#This Row],[Money in/ (Money out)]]-Bank4[[#This Row],[GST/HST]]</f>
        <v>0</v>
      </c>
      <c r="L308" s="37">
        <f t="shared" si="12"/>
        <v>0</v>
      </c>
    </row>
    <row r="309" spans="4:12" x14ac:dyDescent="0.2">
      <c r="D309" s="416">
        <f>_xlfn.XLOOKUP(C:C,Table1[for Import to Bank Register dropdown],Table1[for Pivot],0,0,1)</f>
        <v>0</v>
      </c>
      <c r="E309" s="422"/>
      <c r="F309" s="160">
        <f t="shared" si="13"/>
        <v>44444444</v>
      </c>
      <c r="G309" s="394">
        <f t="shared" si="14"/>
        <v>0</v>
      </c>
      <c r="I309" s="395">
        <f>IF(OR(C309="150 Directors advances", C309="120 accounts receivable", C309="720.2 Automobile - Insurance", C309="720.3 Automobile - License", C309="870.4 Rent - Insurance", C309="870.6 Rent - Property Tax", C309="870.7 Rent - Homeoffice", C309="870.9 Rent - Water"),
   0,
   IF(Dashboard!$F$5="Quick",
      IF(OR(C309="190 Automobile",C309="200 computer hardware",C309="210 Computer software",C309="220 Quickbooks software",C309="230 Office equipment",C309="240 Office furniture"),
         E309-(E309/(1+Dashboard!$F$4)),
         0
      ),
      IF(C309="750 Business promotion",
         E309-(E309/(1+4.793/100)),
         E309-(E309/(1+Dashboard!$F$4))
      )
   )
)</f>
        <v>0</v>
      </c>
      <c r="J309" s="40">
        <f>Bank4[[#This Row],[Money in/ (Money out)]]-Bank4[[#This Row],[GST/HST]]</f>
        <v>0</v>
      </c>
      <c r="L309" s="37">
        <f t="shared" si="12"/>
        <v>0</v>
      </c>
    </row>
    <row r="310" spans="4:12" x14ac:dyDescent="0.2">
      <c r="D310" s="416">
        <f>_xlfn.XLOOKUP(C:C,Table1[for Import to Bank Register dropdown],Table1[for Pivot],0,0,1)</f>
        <v>0</v>
      </c>
      <c r="E310" s="422"/>
      <c r="F310" s="160">
        <f t="shared" si="13"/>
        <v>44444444</v>
      </c>
      <c r="G310" s="394">
        <f t="shared" si="14"/>
        <v>0</v>
      </c>
      <c r="I310" s="395">
        <f>IF(OR(C310="150 Directors advances", C310="120 accounts receivable", C310="720.2 Automobile - Insurance", C310="720.3 Automobile - License", C310="870.4 Rent - Insurance", C310="870.6 Rent - Property Tax", C310="870.7 Rent - Homeoffice", C310="870.9 Rent - Water"),
   0,
   IF(Dashboard!$F$5="Quick",
      IF(OR(C310="190 Automobile",C310="200 computer hardware",C310="210 Computer software",C310="220 Quickbooks software",C310="230 Office equipment",C310="240 Office furniture"),
         E310-(E310/(1+Dashboard!$F$4)),
         0
      ),
      IF(C310="750 Business promotion",
         E310-(E310/(1+4.793/100)),
         E310-(E310/(1+Dashboard!$F$4))
      )
   )
)</f>
        <v>0</v>
      </c>
      <c r="J310" s="40">
        <f>Bank4[[#This Row],[Money in/ (Money out)]]-Bank4[[#This Row],[GST/HST]]</f>
        <v>0</v>
      </c>
      <c r="L310" s="37">
        <f t="shared" si="12"/>
        <v>0</v>
      </c>
    </row>
    <row r="311" spans="4:12" x14ac:dyDescent="0.2">
      <c r="D311" s="416">
        <f>_xlfn.XLOOKUP(C:C,Table1[for Import to Bank Register dropdown],Table1[for Pivot],0,0,1)</f>
        <v>0</v>
      </c>
      <c r="E311" s="422"/>
      <c r="F311" s="160">
        <f t="shared" si="13"/>
        <v>44444444</v>
      </c>
      <c r="G311" s="394">
        <f t="shared" si="14"/>
        <v>0</v>
      </c>
      <c r="I311" s="395">
        <f>IF(OR(C311="150 Directors advances", C311="120 accounts receivable", C311="720.2 Automobile - Insurance", C311="720.3 Automobile - License", C311="870.4 Rent - Insurance", C311="870.6 Rent - Property Tax", C311="870.7 Rent - Homeoffice", C311="870.9 Rent - Water"),
   0,
   IF(Dashboard!$F$5="Quick",
      IF(OR(C311="190 Automobile",C311="200 computer hardware",C311="210 Computer software",C311="220 Quickbooks software",C311="230 Office equipment",C311="240 Office furniture"),
         E311-(E311/(1+Dashboard!$F$4)),
         0
      ),
      IF(C311="750 Business promotion",
         E311-(E311/(1+4.793/100)),
         E311-(E311/(1+Dashboard!$F$4))
      )
   )
)</f>
        <v>0</v>
      </c>
      <c r="J311" s="40">
        <f>Bank4[[#This Row],[Money in/ (Money out)]]-Bank4[[#This Row],[GST/HST]]</f>
        <v>0</v>
      </c>
      <c r="L311" s="37">
        <f t="shared" si="12"/>
        <v>0</v>
      </c>
    </row>
    <row r="312" spans="4:12" x14ac:dyDescent="0.2">
      <c r="D312" s="416">
        <f>_xlfn.XLOOKUP(C:C,Table1[for Import to Bank Register dropdown],Table1[for Pivot],0,0,1)</f>
        <v>0</v>
      </c>
      <c r="E312" s="422"/>
      <c r="F312" s="160">
        <f t="shared" si="13"/>
        <v>44444444</v>
      </c>
      <c r="G312" s="394">
        <f t="shared" si="14"/>
        <v>0</v>
      </c>
      <c r="I312" s="395">
        <f>IF(OR(C312="150 Directors advances", C312="120 accounts receivable", C312="720.2 Automobile - Insurance", C312="720.3 Automobile - License", C312="870.4 Rent - Insurance", C312="870.6 Rent - Property Tax", C312="870.7 Rent - Homeoffice", C312="870.9 Rent - Water"),
   0,
   IF(Dashboard!$F$5="Quick",
      IF(OR(C312="190 Automobile",C312="200 computer hardware",C312="210 Computer software",C312="220 Quickbooks software",C312="230 Office equipment",C312="240 Office furniture"),
         E312-(E312/(1+Dashboard!$F$4)),
         0
      ),
      IF(C312="750 Business promotion",
         E312-(E312/(1+4.793/100)),
         E312-(E312/(1+Dashboard!$F$4))
      )
   )
)</f>
        <v>0</v>
      </c>
      <c r="J312" s="40">
        <f>Bank4[[#This Row],[Money in/ (Money out)]]-Bank4[[#This Row],[GST/HST]]</f>
        <v>0</v>
      </c>
      <c r="L312" s="37">
        <f t="shared" si="12"/>
        <v>0</v>
      </c>
    </row>
    <row r="313" spans="4:12" x14ac:dyDescent="0.2">
      <c r="D313" s="416">
        <f>_xlfn.XLOOKUP(C:C,Table1[for Import to Bank Register dropdown],Table1[for Pivot],0,0,1)</f>
        <v>0</v>
      </c>
      <c r="E313" s="422"/>
      <c r="F313" s="160">
        <f t="shared" si="13"/>
        <v>44444444</v>
      </c>
      <c r="G313" s="394">
        <f t="shared" si="14"/>
        <v>0</v>
      </c>
      <c r="I313" s="395">
        <f>IF(OR(C313="150 Directors advances", C313="120 accounts receivable", C313="720.2 Automobile - Insurance", C313="720.3 Automobile - License", C313="870.4 Rent - Insurance", C313="870.6 Rent - Property Tax", C313="870.7 Rent - Homeoffice", C313="870.9 Rent - Water"),
   0,
   IF(Dashboard!$F$5="Quick",
      IF(OR(C313="190 Automobile",C313="200 computer hardware",C313="210 Computer software",C313="220 Quickbooks software",C313="230 Office equipment",C313="240 Office furniture"),
         E313-(E313/(1+Dashboard!$F$4)),
         0
      ),
      IF(C313="750 Business promotion",
         E313-(E313/(1+4.793/100)),
         E313-(E313/(1+Dashboard!$F$4))
      )
   )
)</f>
        <v>0</v>
      </c>
      <c r="J313" s="40">
        <f>Bank4[[#This Row],[Money in/ (Money out)]]-Bank4[[#This Row],[GST/HST]]</f>
        <v>0</v>
      </c>
      <c r="L313" s="37">
        <f t="shared" si="12"/>
        <v>0</v>
      </c>
    </row>
    <row r="314" spans="4:12" x14ac:dyDescent="0.2">
      <c r="D314" s="416">
        <f>_xlfn.XLOOKUP(C:C,Table1[for Import to Bank Register dropdown],Table1[for Pivot],0,0,1)</f>
        <v>0</v>
      </c>
      <c r="E314" s="422"/>
      <c r="F314" s="160">
        <f t="shared" si="13"/>
        <v>44444444</v>
      </c>
      <c r="G314" s="394">
        <f t="shared" si="14"/>
        <v>0</v>
      </c>
      <c r="I314" s="395">
        <f>IF(OR(C314="150 Directors advances", C314="120 accounts receivable", C314="720.2 Automobile - Insurance", C314="720.3 Automobile - License", C314="870.4 Rent - Insurance", C314="870.6 Rent - Property Tax", C314="870.7 Rent - Homeoffice", C314="870.9 Rent - Water"),
   0,
   IF(Dashboard!$F$5="Quick",
      IF(OR(C314="190 Automobile",C314="200 computer hardware",C314="210 Computer software",C314="220 Quickbooks software",C314="230 Office equipment",C314="240 Office furniture"),
         E314-(E314/(1+Dashboard!$F$4)),
         0
      ),
      IF(C314="750 Business promotion",
         E314-(E314/(1+4.793/100)),
         E314-(E314/(1+Dashboard!$F$4))
      )
   )
)</f>
        <v>0</v>
      </c>
      <c r="J314" s="40">
        <f>Bank4[[#This Row],[Money in/ (Money out)]]-Bank4[[#This Row],[GST/HST]]</f>
        <v>0</v>
      </c>
      <c r="L314" s="37">
        <f t="shared" si="12"/>
        <v>0</v>
      </c>
    </row>
    <row r="315" spans="4:12" x14ac:dyDescent="0.2">
      <c r="D315" s="416">
        <f>_xlfn.XLOOKUP(C:C,Table1[for Import to Bank Register dropdown],Table1[for Pivot],0,0,1)</f>
        <v>0</v>
      </c>
      <c r="E315" s="422"/>
      <c r="F315" s="160">
        <f t="shared" si="13"/>
        <v>44444444</v>
      </c>
      <c r="G315" s="394">
        <f t="shared" si="14"/>
        <v>0</v>
      </c>
      <c r="I315" s="395">
        <f>IF(OR(C315="150 Directors advances", C315="120 accounts receivable", C315="720.2 Automobile - Insurance", C315="720.3 Automobile - License", C315="870.4 Rent - Insurance", C315="870.6 Rent - Property Tax", C315="870.7 Rent - Homeoffice", C315="870.9 Rent - Water"),
   0,
   IF(Dashboard!$F$5="Quick",
      IF(OR(C315="190 Automobile",C315="200 computer hardware",C315="210 Computer software",C315="220 Quickbooks software",C315="230 Office equipment",C315="240 Office furniture"),
         E315-(E315/(1+Dashboard!$F$4)),
         0
      ),
      IF(C315="750 Business promotion",
         E315-(E315/(1+4.793/100)),
         E315-(E315/(1+Dashboard!$F$4))
      )
   )
)</f>
        <v>0</v>
      </c>
      <c r="J315" s="40">
        <f>Bank4[[#This Row],[Money in/ (Money out)]]-Bank4[[#This Row],[GST/HST]]</f>
        <v>0</v>
      </c>
      <c r="L315" s="37">
        <f t="shared" si="12"/>
        <v>0</v>
      </c>
    </row>
    <row r="316" spans="4:12" x14ac:dyDescent="0.2">
      <c r="D316" s="416">
        <f>_xlfn.XLOOKUP(C:C,Table1[for Import to Bank Register dropdown],Table1[for Pivot],0,0,1)</f>
        <v>0</v>
      </c>
      <c r="E316" s="422"/>
      <c r="F316" s="160">
        <f t="shared" si="13"/>
        <v>44444444</v>
      </c>
      <c r="G316" s="394">
        <f t="shared" si="14"/>
        <v>0</v>
      </c>
      <c r="I316" s="395">
        <f>IF(OR(C316="150 Directors advances", C316="120 accounts receivable", C316="720.2 Automobile - Insurance", C316="720.3 Automobile - License", C316="870.4 Rent - Insurance", C316="870.6 Rent - Property Tax", C316="870.7 Rent - Homeoffice", C316="870.9 Rent - Water"),
   0,
   IF(Dashboard!$F$5="Quick",
      IF(OR(C316="190 Automobile",C316="200 computer hardware",C316="210 Computer software",C316="220 Quickbooks software",C316="230 Office equipment",C316="240 Office furniture"),
         E316-(E316/(1+Dashboard!$F$4)),
         0
      ),
      IF(C316="750 Business promotion",
         E316-(E316/(1+4.793/100)),
         E316-(E316/(1+Dashboard!$F$4))
      )
   )
)</f>
        <v>0</v>
      </c>
      <c r="J316" s="40">
        <f>Bank4[[#This Row],[Money in/ (Money out)]]-Bank4[[#This Row],[GST/HST]]</f>
        <v>0</v>
      </c>
      <c r="L316" s="37">
        <f t="shared" si="12"/>
        <v>0</v>
      </c>
    </row>
    <row r="317" spans="4:12" x14ac:dyDescent="0.2">
      <c r="D317" s="416">
        <f>_xlfn.XLOOKUP(C:C,Table1[for Import to Bank Register dropdown],Table1[for Pivot],0,0,1)</f>
        <v>0</v>
      </c>
      <c r="E317" s="422"/>
      <c r="F317" s="160">
        <f t="shared" si="13"/>
        <v>44444444</v>
      </c>
      <c r="G317" s="394">
        <f t="shared" si="14"/>
        <v>0</v>
      </c>
      <c r="I317" s="395">
        <f>IF(OR(C317="150 Directors advances", C317="120 accounts receivable", C317="720.2 Automobile - Insurance", C317="720.3 Automobile - License", C317="870.4 Rent - Insurance", C317="870.6 Rent - Property Tax", C317="870.7 Rent - Homeoffice", C317="870.9 Rent - Water"),
   0,
   IF(Dashboard!$F$5="Quick",
      IF(OR(C317="190 Automobile",C317="200 computer hardware",C317="210 Computer software",C317="220 Quickbooks software",C317="230 Office equipment",C317="240 Office furniture"),
         E317-(E317/(1+Dashboard!$F$4)),
         0
      ),
      IF(C317="750 Business promotion",
         E317-(E317/(1+4.793/100)),
         E317-(E317/(1+Dashboard!$F$4))
      )
   )
)</f>
        <v>0</v>
      </c>
      <c r="J317" s="40">
        <f>Bank4[[#This Row],[Money in/ (Money out)]]-Bank4[[#This Row],[GST/HST]]</f>
        <v>0</v>
      </c>
      <c r="L317" s="37">
        <f t="shared" si="12"/>
        <v>0</v>
      </c>
    </row>
    <row r="318" spans="4:12" x14ac:dyDescent="0.2">
      <c r="D318" s="416">
        <f>_xlfn.XLOOKUP(C:C,Table1[for Import to Bank Register dropdown],Table1[for Pivot],0,0,1)</f>
        <v>0</v>
      </c>
      <c r="E318" s="422"/>
      <c r="F318" s="160">
        <f t="shared" si="13"/>
        <v>44444444</v>
      </c>
      <c r="G318" s="394">
        <f t="shared" si="14"/>
        <v>0</v>
      </c>
      <c r="I318" s="395">
        <f>IF(OR(C318="150 Directors advances", C318="120 accounts receivable", C318="720.2 Automobile - Insurance", C318="720.3 Automobile - License", C318="870.4 Rent - Insurance", C318="870.6 Rent - Property Tax", C318="870.7 Rent - Homeoffice", C318="870.9 Rent - Water"),
   0,
   IF(Dashboard!$F$5="Quick",
      IF(OR(C318="190 Automobile",C318="200 computer hardware",C318="210 Computer software",C318="220 Quickbooks software",C318="230 Office equipment",C318="240 Office furniture"),
         E318-(E318/(1+Dashboard!$F$4)),
         0
      ),
      IF(C318="750 Business promotion",
         E318-(E318/(1+4.793/100)),
         E318-(E318/(1+Dashboard!$F$4))
      )
   )
)</f>
        <v>0</v>
      </c>
      <c r="J318" s="40">
        <f>Bank4[[#This Row],[Money in/ (Money out)]]-Bank4[[#This Row],[GST/HST]]</f>
        <v>0</v>
      </c>
      <c r="L318" s="37">
        <f t="shared" si="12"/>
        <v>0</v>
      </c>
    </row>
    <row r="319" spans="4:12" x14ac:dyDescent="0.2">
      <c r="D319" s="416">
        <f>_xlfn.XLOOKUP(C:C,Table1[for Import to Bank Register dropdown],Table1[for Pivot],0,0,1)</f>
        <v>0</v>
      </c>
      <c r="E319" s="422"/>
      <c r="F319" s="160">
        <f t="shared" si="13"/>
        <v>44444444</v>
      </c>
      <c r="G319" s="394">
        <f t="shared" si="14"/>
        <v>0</v>
      </c>
      <c r="I319" s="395">
        <f>IF(OR(C319="150 Directors advances", C319="120 accounts receivable", C319="720.2 Automobile - Insurance", C319="720.3 Automobile - License", C319="870.4 Rent - Insurance", C319="870.6 Rent - Property Tax", C319="870.7 Rent - Homeoffice", C319="870.9 Rent - Water"),
   0,
   IF(Dashboard!$F$5="Quick",
      IF(OR(C319="190 Automobile",C319="200 computer hardware",C319="210 Computer software",C319="220 Quickbooks software",C319="230 Office equipment",C319="240 Office furniture"),
         E319-(E319/(1+Dashboard!$F$4)),
         0
      ),
      IF(C319="750 Business promotion",
         E319-(E319/(1+4.793/100)),
         E319-(E319/(1+Dashboard!$F$4))
      )
   )
)</f>
        <v>0</v>
      </c>
      <c r="J319" s="40">
        <f>Bank4[[#This Row],[Money in/ (Money out)]]-Bank4[[#This Row],[GST/HST]]</f>
        <v>0</v>
      </c>
      <c r="L319" s="37">
        <f t="shared" si="12"/>
        <v>0</v>
      </c>
    </row>
    <row r="320" spans="4:12" x14ac:dyDescent="0.2">
      <c r="D320" s="416">
        <f>_xlfn.XLOOKUP(C:C,Table1[for Import to Bank Register dropdown],Table1[for Pivot],0,0,1)</f>
        <v>0</v>
      </c>
      <c r="E320" s="422"/>
      <c r="F320" s="160">
        <f t="shared" si="13"/>
        <v>44444444</v>
      </c>
      <c r="G320" s="394">
        <f t="shared" si="14"/>
        <v>0</v>
      </c>
      <c r="I320" s="395">
        <f>IF(OR(C320="150 Directors advances", C320="120 accounts receivable", C320="720.2 Automobile - Insurance", C320="720.3 Automobile - License", C320="870.4 Rent - Insurance", C320="870.6 Rent - Property Tax", C320="870.7 Rent - Homeoffice", C320="870.9 Rent - Water"),
   0,
   IF(Dashboard!$F$5="Quick",
      IF(OR(C320="190 Automobile",C320="200 computer hardware",C320="210 Computer software",C320="220 Quickbooks software",C320="230 Office equipment",C320="240 Office furniture"),
         E320-(E320/(1+Dashboard!$F$4)),
         0
      ),
      IF(C320="750 Business promotion",
         E320-(E320/(1+4.793/100)),
         E320-(E320/(1+Dashboard!$F$4))
      )
   )
)</f>
        <v>0</v>
      </c>
      <c r="J320" s="40">
        <f>Bank4[[#This Row],[Money in/ (Money out)]]-Bank4[[#This Row],[GST/HST]]</f>
        <v>0</v>
      </c>
      <c r="L320" s="37">
        <f t="shared" si="12"/>
        <v>0</v>
      </c>
    </row>
    <row r="321" spans="4:12" x14ac:dyDescent="0.2">
      <c r="D321" s="416">
        <f>_xlfn.XLOOKUP(C:C,Table1[for Import to Bank Register dropdown],Table1[for Pivot],0,0,1)</f>
        <v>0</v>
      </c>
      <c r="E321" s="422"/>
      <c r="F321" s="160">
        <f t="shared" si="13"/>
        <v>44444444</v>
      </c>
      <c r="G321" s="394">
        <f t="shared" si="14"/>
        <v>0</v>
      </c>
      <c r="I321" s="395">
        <f>IF(OR(C321="150 Directors advances", C321="120 accounts receivable", C321="720.2 Automobile - Insurance", C321="720.3 Automobile - License", C321="870.4 Rent - Insurance", C321="870.6 Rent - Property Tax", C321="870.7 Rent - Homeoffice", C321="870.9 Rent - Water"),
   0,
   IF(Dashboard!$F$5="Quick",
      IF(OR(C321="190 Automobile",C321="200 computer hardware",C321="210 Computer software",C321="220 Quickbooks software",C321="230 Office equipment",C321="240 Office furniture"),
         E321-(E321/(1+Dashboard!$F$4)),
         0
      ),
      IF(C321="750 Business promotion",
         E321-(E321/(1+4.793/100)),
         E321-(E321/(1+Dashboard!$F$4))
      )
   )
)</f>
        <v>0</v>
      </c>
      <c r="J321" s="40">
        <f>Bank4[[#This Row],[Money in/ (Money out)]]-Bank4[[#This Row],[GST/HST]]</f>
        <v>0</v>
      </c>
      <c r="L321" s="37">
        <f t="shared" si="12"/>
        <v>0</v>
      </c>
    </row>
    <row r="322" spans="4:12" x14ac:dyDescent="0.2">
      <c r="D322" s="416">
        <f>_xlfn.XLOOKUP(C:C,Table1[for Import to Bank Register dropdown],Table1[for Pivot],0,0,1)</f>
        <v>0</v>
      </c>
      <c r="E322" s="422"/>
      <c r="F322" s="160">
        <f t="shared" si="13"/>
        <v>44444444</v>
      </c>
      <c r="G322" s="394">
        <f t="shared" si="14"/>
        <v>0</v>
      </c>
      <c r="I322" s="395">
        <f>IF(OR(C322="150 Directors advances", C322="120 accounts receivable", C322="720.2 Automobile - Insurance", C322="720.3 Automobile - License", C322="870.4 Rent - Insurance", C322="870.6 Rent - Property Tax", C322="870.7 Rent - Homeoffice", C322="870.9 Rent - Water"),
   0,
   IF(Dashboard!$F$5="Quick",
      IF(OR(C322="190 Automobile",C322="200 computer hardware",C322="210 Computer software",C322="220 Quickbooks software",C322="230 Office equipment",C322="240 Office furniture"),
         E322-(E322/(1+Dashboard!$F$4)),
         0
      ),
      IF(C322="750 Business promotion",
         E322-(E322/(1+4.793/100)),
         E322-(E322/(1+Dashboard!$F$4))
      )
   )
)</f>
        <v>0</v>
      </c>
      <c r="J322" s="40">
        <f>Bank4[[#This Row],[Money in/ (Money out)]]-Bank4[[#This Row],[GST/HST]]</f>
        <v>0</v>
      </c>
      <c r="L322" s="37">
        <f t="shared" si="12"/>
        <v>0</v>
      </c>
    </row>
    <row r="323" spans="4:12" x14ac:dyDescent="0.2">
      <c r="D323" s="416">
        <f>_xlfn.XLOOKUP(C:C,Table1[for Import to Bank Register dropdown],Table1[for Pivot],0,0,1)</f>
        <v>0</v>
      </c>
      <c r="E323" s="422"/>
      <c r="F323" s="160">
        <f t="shared" si="13"/>
        <v>44444444</v>
      </c>
      <c r="G323" s="394">
        <f t="shared" si="14"/>
        <v>0</v>
      </c>
      <c r="I323" s="395">
        <f>IF(OR(C323="150 Directors advances", C323="120 accounts receivable", C323="720.2 Automobile - Insurance", C323="720.3 Automobile - License", C323="870.4 Rent - Insurance", C323="870.6 Rent - Property Tax", C323="870.7 Rent - Homeoffice", C323="870.9 Rent - Water"),
   0,
   IF(Dashboard!$F$5="Quick",
      IF(OR(C323="190 Automobile",C323="200 computer hardware",C323="210 Computer software",C323="220 Quickbooks software",C323="230 Office equipment",C323="240 Office furniture"),
         E323-(E323/(1+Dashboard!$F$4)),
         0
      ),
      IF(C323="750 Business promotion",
         E323-(E323/(1+4.793/100)),
         E323-(E323/(1+Dashboard!$F$4))
      )
   )
)</f>
        <v>0</v>
      </c>
      <c r="J323" s="40">
        <f>Bank4[[#This Row],[Money in/ (Money out)]]-Bank4[[#This Row],[GST/HST]]</f>
        <v>0</v>
      </c>
      <c r="L323" s="37">
        <f t="shared" si="12"/>
        <v>0</v>
      </c>
    </row>
    <row r="324" spans="4:12" x14ac:dyDescent="0.2">
      <c r="D324" s="416">
        <f>_xlfn.XLOOKUP(C:C,Table1[for Import to Bank Register dropdown],Table1[for Pivot],0,0,1)</f>
        <v>0</v>
      </c>
      <c r="E324" s="422"/>
      <c r="F324" s="160">
        <f t="shared" si="13"/>
        <v>44444444</v>
      </c>
      <c r="G324" s="394">
        <f t="shared" si="14"/>
        <v>0</v>
      </c>
      <c r="I324" s="395">
        <f>IF(OR(C324="150 Directors advances", C324="120 accounts receivable", C324="720.2 Automobile - Insurance", C324="720.3 Automobile - License", C324="870.4 Rent - Insurance", C324="870.6 Rent - Property Tax", C324="870.7 Rent - Homeoffice", C324="870.9 Rent - Water"),
   0,
   IF(Dashboard!$F$5="Quick",
      IF(OR(C324="190 Automobile",C324="200 computer hardware",C324="210 Computer software",C324="220 Quickbooks software",C324="230 Office equipment",C324="240 Office furniture"),
         E324-(E324/(1+Dashboard!$F$4)),
         0
      ),
      IF(C324="750 Business promotion",
         E324-(E324/(1+4.793/100)),
         E324-(E324/(1+Dashboard!$F$4))
      )
   )
)</f>
        <v>0</v>
      </c>
      <c r="J324" s="40">
        <f>Bank4[[#This Row],[Money in/ (Money out)]]-Bank4[[#This Row],[GST/HST]]</f>
        <v>0</v>
      </c>
      <c r="L324" s="37">
        <f t="shared" si="12"/>
        <v>0</v>
      </c>
    </row>
    <row r="325" spans="4:12" x14ac:dyDescent="0.2">
      <c r="D325" s="416">
        <f>_xlfn.XLOOKUP(C:C,Table1[for Import to Bank Register dropdown],Table1[for Pivot],0,0,1)</f>
        <v>0</v>
      </c>
      <c r="E325" s="422"/>
      <c r="F325" s="160">
        <f t="shared" si="13"/>
        <v>44444444</v>
      </c>
      <c r="G325" s="394">
        <f t="shared" si="14"/>
        <v>0</v>
      </c>
      <c r="I325" s="395">
        <f>IF(OR(C325="150 Directors advances", C325="120 accounts receivable", C325="720.2 Automobile - Insurance", C325="720.3 Automobile - License", C325="870.4 Rent - Insurance", C325="870.6 Rent - Property Tax", C325="870.7 Rent - Homeoffice", C325="870.9 Rent - Water"),
   0,
   IF(Dashboard!$F$5="Quick",
      IF(OR(C325="190 Automobile",C325="200 computer hardware",C325="210 Computer software",C325="220 Quickbooks software",C325="230 Office equipment",C325="240 Office furniture"),
         E325-(E325/(1+Dashboard!$F$4)),
         0
      ),
      IF(C325="750 Business promotion",
         E325-(E325/(1+4.793/100)),
         E325-(E325/(1+Dashboard!$F$4))
      )
   )
)</f>
        <v>0</v>
      </c>
      <c r="J325" s="40">
        <f>Bank4[[#This Row],[Money in/ (Money out)]]-Bank4[[#This Row],[GST/HST]]</f>
        <v>0</v>
      </c>
      <c r="L325" s="37">
        <f t="shared" si="12"/>
        <v>0</v>
      </c>
    </row>
    <row r="326" spans="4:12" x14ac:dyDescent="0.2">
      <c r="D326" s="416">
        <f>_xlfn.XLOOKUP(C:C,Table1[for Import to Bank Register dropdown],Table1[for Pivot],0,0,1)</f>
        <v>0</v>
      </c>
      <c r="E326" s="422"/>
      <c r="F326" s="160">
        <f t="shared" si="13"/>
        <v>44444444</v>
      </c>
      <c r="G326" s="394">
        <f t="shared" si="14"/>
        <v>0</v>
      </c>
      <c r="I326" s="395">
        <f>IF(OR(C326="150 Directors advances", C326="120 accounts receivable", C326="720.2 Automobile - Insurance", C326="720.3 Automobile - License", C326="870.4 Rent - Insurance", C326="870.6 Rent - Property Tax", C326="870.7 Rent - Homeoffice", C326="870.9 Rent - Water"),
   0,
   IF(Dashboard!$F$5="Quick",
      IF(OR(C326="190 Automobile",C326="200 computer hardware",C326="210 Computer software",C326="220 Quickbooks software",C326="230 Office equipment",C326="240 Office furniture"),
         E326-(E326/(1+Dashboard!$F$4)),
         0
      ),
      IF(C326="750 Business promotion",
         E326-(E326/(1+4.793/100)),
         E326-(E326/(1+Dashboard!$F$4))
      )
   )
)</f>
        <v>0</v>
      </c>
      <c r="J326" s="40">
        <f>Bank4[[#This Row],[Money in/ (Money out)]]-Bank4[[#This Row],[GST/HST]]</f>
        <v>0</v>
      </c>
      <c r="L326" s="37">
        <f t="shared" si="12"/>
        <v>0</v>
      </c>
    </row>
    <row r="327" spans="4:12" x14ac:dyDescent="0.2">
      <c r="D327" s="416">
        <f>_xlfn.XLOOKUP(C:C,Table1[for Import to Bank Register dropdown],Table1[for Pivot],0,0,1)</f>
        <v>0</v>
      </c>
      <c r="E327" s="422"/>
      <c r="F327" s="160">
        <f t="shared" si="13"/>
        <v>44444444</v>
      </c>
      <c r="G327" s="394">
        <f t="shared" si="14"/>
        <v>0</v>
      </c>
      <c r="I327" s="395">
        <f>IF(OR(C327="150 Directors advances", C327="120 accounts receivable", C327="720.2 Automobile - Insurance", C327="720.3 Automobile - License", C327="870.4 Rent - Insurance", C327="870.6 Rent - Property Tax", C327="870.7 Rent - Homeoffice", C327="870.9 Rent - Water"),
   0,
   IF(Dashboard!$F$5="Quick",
      IF(OR(C327="190 Automobile",C327="200 computer hardware",C327="210 Computer software",C327="220 Quickbooks software",C327="230 Office equipment",C327="240 Office furniture"),
         E327-(E327/(1+Dashboard!$F$4)),
         0
      ),
      IF(C327="750 Business promotion",
         E327-(E327/(1+4.793/100)),
         E327-(E327/(1+Dashboard!$F$4))
      )
   )
)</f>
        <v>0</v>
      </c>
      <c r="J327" s="40">
        <f>Bank4[[#This Row],[Money in/ (Money out)]]-Bank4[[#This Row],[GST/HST]]</f>
        <v>0</v>
      </c>
      <c r="L327" s="37">
        <f t="shared" ref="L327:L390" si="15">$L$3</f>
        <v>0</v>
      </c>
    </row>
    <row r="328" spans="4:12" x14ac:dyDescent="0.2">
      <c r="D328" s="416">
        <f>_xlfn.XLOOKUP(C:C,Table1[for Import to Bank Register dropdown],Table1[for Pivot],0,0,1)</f>
        <v>0</v>
      </c>
      <c r="E328" s="422"/>
      <c r="F328" s="160">
        <f t="shared" ref="F328:F391" si="16">$E$2</f>
        <v>44444444</v>
      </c>
      <c r="G328" s="394">
        <f t="shared" ref="G328:G391" si="17">G327+E328</f>
        <v>0</v>
      </c>
      <c r="I328" s="395">
        <f>IF(OR(C328="150 Directors advances", C328="120 accounts receivable", C328="720.2 Automobile - Insurance", C328="720.3 Automobile - License", C328="870.4 Rent - Insurance", C328="870.6 Rent - Property Tax", C328="870.7 Rent - Homeoffice", C328="870.9 Rent - Water"),
   0,
   IF(Dashboard!$F$5="Quick",
      IF(OR(C328="190 Automobile",C328="200 computer hardware",C328="210 Computer software",C328="220 Quickbooks software",C328="230 Office equipment",C328="240 Office furniture"),
         E328-(E328/(1+Dashboard!$F$4)),
         0
      ),
      IF(C328="750 Business promotion",
         E328-(E328/(1+4.793/100)),
         E328-(E328/(1+Dashboard!$F$4))
      )
   )
)</f>
        <v>0</v>
      </c>
      <c r="J328" s="40">
        <f>Bank4[[#This Row],[Money in/ (Money out)]]-Bank4[[#This Row],[GST/HST]]</f>
        <v>0</v>
      </c>
      <c r="L328" s="37">
        <f t="shared" si="15"/>
        <v>0</v>
      </c>
    </row>
    <row r="329" spans="4:12" x14ac:dyDescent="0.2">
      <c r="D329" s="416">
        <f>_xlfn.XLOOKUP(C:C,Table1[for Import to Bank Register dropdown],Table1[for Pivot],0,0,1)</f>
        <v>0</v>
      </c>
      <c r="E329" s="422"/>
      <c r="F329" s="160">
        <f t="shared" si="16"/>
        <v>44444444</v>
      </c>
      <c r="G329" s="394">
        <f t="shared" si="17"/>
        <v>0</v>
      </c>
      <c r="I329" s="395">
        <f>IF(OR(C329="150 Directors advances", C329="120 accounts receivable", C329="720.2 Automobile - Insurance", C329="720.3 Automobile - License", C329="870.4 Rent - Insurance", C329="870.6 Rent - Property Tax", C329="870.7 Rent - Homeoffice", C329="870.9 Rent - Water"),
   0,
   IF(Dashboard!$F$5="Quick",
      IF(OR(C329="190 Automobile",C329="200 computer hardware",C329="210 Computer software",C329="220 Quickbooks software",C329="230 Office equipment",C329="240 Office furniture"),
         E329-(E329/(1+Dashboard!$F$4)),
         0
      ),
      IF(C329="750 Business promotion",
         E329-(E329/(1+4.793/100)),
         E329-(E329/(1+Dashboard!$F$4))
      )
   )
)</f>
        <v>0</v>
      </c>
      <c r="J329" s="40">
        <f>Bank4[[#This Row],[Money in/ (Money out)]]-Bank4[[#This Row],[GST/HST]]</f>
        <v>0</v>
      </c>
      <c r="L329" s="37">
        <f t="shared" si="15"/>
        <v>0</v>
      </c>
    </row>
    <row r="330" spans="4:12" x14ac:dyDescent="0.2">
      <c r="D330" s="416">
        <f>_xlfn.XLOOKUP(C:C,Table1[for Import to Bank Register dropdown],Table1[for Pivot],0,0,1)</f>
        <v>0</v>
      </c>
      <c r="E330" s="422"/>
      <c r="F330" s="160">
        <f t="shared" si="16"/>
        <v>44444444</v>
      </c>
      <c r="G330" s="394">
        <f t="shared" si="17"/>
        <v>0</v>
      </c>
      <c r="I330" s="395">
        <f>IF(OR(C330="150 Directors advances", C330="120 accounts receivable", C330="720.2 Automobile - Insurance", C330="720.3 Automobile - License", C330="870.4 Rent - Insurance", C330="870.6 Rent - Property Tax", C330="870.7 Rent - Homeoffice", C330="870.9 Rent - Water"),
   0,
   IF(Dashboard!$F$5="Quick",
      IF(OR(C330="190 Automobile",C330="200 computer hardware",C330="210 Computer software",C330="220 Quickbooks software",C330="230 Office equipment",C330="240 Office furniture"),
         E330-(E330/(1+Dashboard!$F$4)),
         0
      ),
      IF(C330="750 Business promotion",
         E330-(E330/(1+4.793/100)),
         E330-(E330/(1+Dashboard!$F$4))
      )
   )
)</f>
        <v>0</v>
      </c>
      <c r="J330" s="40">
        <f>Bank4[[#This Row],[Money in/ (Money out)]]-Bank4[[#This Row],[GST/HST]]</f>
        <v>0</v>
      </c>
      <c r="L330" s="37">
        <f t="shared" si="15"/>
        <v>0</v>
      </c>
    </row>
    <row r="331" spans="4:12" x14ac:dyDescent="0.2">
      <c r="D331" s="416">
        <f>_xlfn.XLOOKUP(C:C,Table1[for Import to Bank Register dropdown],Table1[for Pivot],0,0,1)</f>
        <v>0</v>
      </c>
      <c r="E331" s="422"/>
      <c r="F331" s="160">
        <f t="shared" si="16"/>
        <v>44444444</v>
      </c>
      <c r="G331" s="394">
        <f t="shared" si="17"/>
        <v>0</v>
      </c>
      <c r="I331" s="395">
        <f>IF(OR(C331="150 Directors advances", C331="120 accounts receivable", C331="720.2 Automobile - Insurance", C331="720.3 Automobile - License", C331="870.4 Rent - Insurance", C331="870.6 Rent - Property Tax", C331="870.7 Rent - Homeoffice", C331="870.9 Rent - Water"),
   0,
   IF(Dashboard!$F$5="Quick",
      IF(OR(C331="190 Automobile",C331="200 computer hardware",C331="210 Computer software",C331="220 Quickbooks software",C331="230 Office equipment",C331="240 Office furniture"),
         E331-(E331/(1+Dashboard!$F$4)),
         0
      ),
      IF(C331="750 Business promotion",
         E331-(E331/(1+4.793/100)),
         E331-(E331/(1+Dashboard!$F$4))
      )
   )
)</f>
        <v>0</v>
      </c>
      <c r="J331" s="40">
        <f>Bank4[[#This Row],[Money in/ (Money out)]]-Bank4[[#This Row],[GST/HST]]</f>
        <v>0</v>
      </c>
      <c r="L331" s="37">
        <f t="shared" si="15"/>
        <v>0</v>
      </c>
    </row>
    <row r="332" spans="4:12" x14ac:dyDescent="0.2">
      <c r="D332" s="416">
        <f>_xlfn.XLOOKUP(C:C,Table1[for Import to Bank Register dropdown],Table1[for Pivot],0,0,1)</f>
        <v>0</v>
      </c>
      <c r="E332" s="422"/>
      <c r="F332" s="160">
        <f t="shared" si="16"/>
        <v>44444444</v>
      </c>
      <c r="G332" s="394">
        <f t="shared" si="17"/>
        <v>0</v>
      </c>
      <c r="I332" s="395">
        <f>IF(OR(C332="150 Directors advances", C332="120 accounts receivable", C332="720.2 Automobile - Insurance", C332="720.3 Automobile - License", C332="870.4 Rent - Insurance", C332="870.6 Rent - Property Tax", C332="870.7 Rent - Homeoffice", C332="870.9 Rent - Water"),
   0,
   IF(Dashboard!$F$5="Quick",
      IF(OR(C332="190 Automobile",C332="200 computer hardware",C332="210 Computer software",C332="220 Quickbooks software",C332="230 Office equipment",C332="240 Office furniture"),
         E332-(E332/(1+Dashboard!$F$4)),
         0
      ),
      IF(C332="750 Business promotion",
         E332-(E332/(1+4.793/100)),
         E332-(E332/(1+Dashboard!$F$4))
      )
   )
)</f>
        <v>0</v>
      </c>
      <c r="J332" s="40">
        <f>Bank4[[#This Row],[Money in/ (Money out)]]-Bank4[[#This Row],[GST/HST]]</f>
        <v>0</v>
      </c>
      <c r="L332" s="37">
        <f t="shared" si="15"/>
        <v>0</v>
      </c>
    </row>
    <row r="333" spans="4:12" x14ac:dyDescent="0.2">
      <c r="D333" s="416">
        <f>_xlfn.XLOOKUP(C:C,Table1[for Import to Bank Register dropdown],Table1[for Pivot],0,0,1)</f>
        <v>0</v>
      </c>
      <c r="E333" s="422"/>
      <c r="F333" s="160">
        <f t="shared" si="16"/>
        <v>44444444</v>
      </c>
      <c r="G333" s="394">
        <f t="shared" si="17"/>
        <v>0</v>
      </c>
      <c r="I333" s="395">
        <f>IF(OR(C333="150 Directors advances", C333="120 accounts receivable", C333="720.2 Automobile - Insurance", C333="720.3 Automobile - License", C333="870.4 Rent - Insurance", C333="870.6 Rent - Property Tax", C333="870.7 Rent - Homeoffice", C333="870.9 Rent - Water"),
   0,
   IF(Dashboard!$F$5="Quick",
      IF(OR(C333="190 Automobile",C333="200 computer hardware",C333="210 Computer software",C333="220 Quickbooks software",C333="230 Office equipment",C333="240 Office furniture"),
         E333-(E333/(1+Dashboard!$F$4)),
         0
      ),
      IF(C333="750 Business promotion",
         E333-(E333/(1+4.793/100)),
         E333-(E333/(1+Dashboard!$F$4))
      )
   )
)</f>
        <v>0</v>
      </c>
      <c r="J333" s="40">
        <f>Bank4[[#This Row],[Money in/ (Money out)]]-Bank4[[#This Row],[GST/HST]]</f>
        <v>0</v>
      </c>
      <c r="L333" s="37">
        <f t="shared" si="15"/>
        <v>0</v>
      </c>
    </row>
    <row r="334" spans="4:12" x14ac:dyDescent="0.2">
      <c r="D334" s="416">
        <f>_xlfn.XLOOKUP(C:C,Table1[for Import to Bank Register dropdown],Table1[for Pivot],0,0,1)</f>
        <v>0</v>
      </c>
      <c r="E334" s="422"/>
      <c r="F334" s="160">
        <f t="shared" si="16"/>
        <v>44444444</v>
      </c>
      <c r="G334" s="394">
        <f t="shared" si="17"/>
        <v>0</v>
      </c>
      <c r="I334" s="395">
        <f>IF(OR(C334="150 Directors advances", C334="120 accounts receivable", C334="720.2 Automobile - Insurance", C334="720.3 Automobile - License", C334="870.4 Rent - Insurance", C334="870.6 Rent - Property Tax", C334="870.7 Rent - Homeoffice", C334="870.9 Rent - Water"),
   0,
   IF(Dashboard!$F$5="Quick",
      IF(OR(C334="190 Automobile",C334="200 computer hardware",C334="210 Computer software",C334="220 Quickbooks software",C334="230 Office equipment",C334="240 Office furniture"),
         E334-(E334/(1+Dashboard!$F$4)),
         0
      ),
      IF(C334="750 Business promotion",
         E334-(E334/(1+4.793/100)),
         E334-(E334/(1+Dashboard!$F$4))
      )
   )
)</f>
        <v>0</v>
      </c>
      <c r="J334" s="40">
        <f>Bank4[[#This Row],[Money in/ (Money out)]]-Bank4[[#This Row],[GST/HST]]</f>
        <v>0</v>
      </c>
      <c r="L334" s="37">
        <f t="shared" si="15"/>
        <v>0</v>
      </c>
    </row>
    <row r="335" spans="4:12" x14ac:dyDescent="0.2">
      <c r="D335" s="416">
        <f>_xlfn.XLOOKUP(C:C,Table1[for Import to Bank Register dropdown],Table1[for Pivot],0,0,1)</f>
        <v>0</v>
      </c>
      <c r="E335" s="422"/>
      <c r="F335" s="160">
        <f t="shared" si="16"/>
        <v>44444444</v>
      </c>
      <c r="G335" s="394">
        <f t="shared" si="17"/>
        <v>0</v>
      </c>
      <c r="I335" s="395">
        <f>IF(OR(C335="150 Directors advances", C335="120 accounts receivable", C335="720.2 Automobile - Insurance", C335="720.3 Automobile - License", C335="870.4 Rent - Insurance", C335="870.6 Rent - Property Tax", C335="870.7 Rent - Homeoffice", C335="870.9 Rent - Water"),
   0,
   IF(Dashboard!$F$5="Quick",
      IF(OR(C335="190 Automobile",C335="200 computer hardware",C335="210 Computer software",C335="220 Quickbooks software",C335="230 Office equipment",C335="240 Office furniture"),
         E335-(E335/(1+Dashboard!$F$4)),
         0
      ),
      IF(C335="750 Business promotion",
         E335-(E335/(1+4.793/100)),
         E335-(E335/(1+Dashboard!$F$4))
      )
   )
)</f>
        <v>0</v>
      </c>
      <c r="J335" s="40">
        <f>Bank4[[#This Row],[Money in/ (Money out)]]-Bank4[[#This Row],[GST/HST]]</f>
        <v>0</v>
      </c>
      <c r="L335" s="37">
        <f t="shared" si="15"/>
        <v>0</v>
      </c>
    </row>
    <row r="336" spans="4:12" x14ac:dyDescent="0.2">
      <c r="D336" s="416">
        <f>_xlfn.XLOOKUP(C:C,Table1[for Import to Bank Register dropdown],Table1[for Pivot],0,0,1)</f>
        <v>0</v>
      </c>
      <c r="E336" s="422"/>
      <c r="F336" s="160">
        <f t="shared" si="16"/>
        <v>44444444</v>
      </c>
      <c r="G336" s="394">
        <f t="shared" si="17"/>
        <v>0</v>
      </c>
      <c r="I336" s="395">
        <f>IF(OR(C336="150 Directors advances", C336="120 accounts receivable", C336="720.2 Automobile - Insurance", C336="720.3 Automobile - License", C336="870.4 Rent - Insurance", C336="870.6 Rent - Property Tax", C336="870.7 Rent - Homeoffice", C336="870.9 Rent - Water"),
   0,
   IF(Dashboard!$F$5="Quick",
      IF(OR(C336="190 Automobile",C336="200 computer hardware",C336="210 Computer software",C336="220 Quickbooks software",C336="230 Office equipment",C336="240 Office furniture"),
         E336-(E336/(1+Dashboard!$F$4)),
         0
      ),
      IF(C336="750 Business promotion",
         E336-(E336/(1+4.793/100)),
         E336-(E336/(1+Dashboard!$F$4))
      )
   )
)</f>
        <v>0</v>
      </c>
      <c r="J336" s="40">
        <f>Bank4[[#This Row],[Money in/ (Money out)]]-Bank4[[#This Row],[GST/HST]]</f>
        <v>0</v>
      </c>
      <c r="L336" s="37">
        <f t="shared" si="15"/>
        <v>0</v>
      </c>
    </row>
    <row r="337" spans="4:12" x14ac:dyDescent="0.2">
      <c r="D337" s="416">
        <f>_xlfn.XLOOKUP(C:C,Table1[for Import to Bank Register dropdown],Table1[for Pivot],0,0,1)</f>
        <v>0</v>
      </c>
      <c r="E337" s="422"/>
      <c r="F337" s="160">
        <f t="shared" si="16"/>
        <v>44444444</v>
      </c>
      <c r="G337" s="394">
        <f t="shared" si="17"/>
        <v>0</v>
      </c>
      <c r="I337" s="395">
        <f>IF(OR(C337="150 Directors advances", C337="120 accounts receivable", C337="720.2 Automobile - Insurance", C337="720.3 Automobile - License", C337="870.4 Rent - Insurance", C337="870.6 Rent - Property Tax", C337="870.7 Rent - Homeoffice", C337="870.9 Rent - Water"),
   0,
   IF(Dashboard!$F$5="Quick",
      IF(OR(C337="190 Automobile",C337="200 computer hardware",C337="210 Computer software",C337="220 Quickbooks software",C337="230 Office equipment",C337="240 Office furniture"),
         E337-(E337/(1+Dashboard!$F$4)),
         0
      ),
      IF(C337="750 Business promotion",
         E337-(E337/(1+4.793/100)),
         E337-(E337/(1+Dashboard!$F$4))
      )
   )
)</f>
        <v>0</v>
      </c>
      <c r="J337" s="40">
        <f>Bank4[[#This Row],[Money in/ (Money out)]]-Bank4[[#This Row],[GST/HST]]</f>
        <v>0</v>
      </c>
      <c r="L337" s="37">
        <f t="shared" si="15"/>
        <v>0</v>
      </c>
    </row>
    <row r="338" spans="4:12" x14ac:dyDescent="0.2">
      <c r="D338" s="416">
        <f>_xlfn.XLOOKUP(C:C,Table1[for Import to Bank Register dropdown],Table1[for Pivot],0,0,1)</f>
        <v>0</v>
      </c>
      <c r="E338" s="422"/>
      <c r="F338" s="160">
        <f t="shared" si="16"/>
        <v>44444444</v>
      </c>
      <c r="G338" s="394">
        <f t="shared" si="17"/>
        <v>0</v>
      </c>
      <c r="I338" s="395">
        <f>IF(OR(C338="150 Directors advances", C338="120 accounts receivable", C338="720.2 Automobile - Insurance", C338="720.3 Automobile - License", C338="870.4 Rent - Insurance", C338="870.6 Rent - Property Tax", C338="870.7 Rent - Homeoffice", C338="870.9 Rent - Water"),
   0,
   IF(Dashboard!$F$5="Quick",
      IF(OR(C338="190 Automobile",C338="200 computer hardware",C338="210 Computer software",C338="220 Quickbooks software",C338="230 Office equipment",C338="240 Office furniture"),
         E338-(E338/(1+Dashboard!$F$4)),
         0
      ),
      IF(C338="750 Business promotion",
         E338-(E338/(1+4.793/100)),
         E338-(E338/(1+Dashboard!$F$4))
      )
   )
)</f>
        <v>0</v>
      </c>
      <c r="J338" s="40">
        <f>Bank4[[#This Row],[Money in/ (Money out)]]-Bank4[[#This Row],[GST/HST]]</f>
        <v>0</v>
      </c>
      <c r="L338" s="37">
        <f t="shared" si="15"/>
        <v>0</v>
      </c>
    </row>
    <row r="339" spans="4:12" x14ac:dyDescent="0.2">
      <c r="D339" s="416">
        <f>_xlfn.XLOOKUP(C:C,Table1[for Import to Bank Register dropdown],Table1[for Pivot],0,0,1)</f>
        <v>0</v>
      </c>
      <c r="E339" s="422"/>
      <c r="F339" s="160">
        <f t="shared" si="16"/>
        <v>44444444</v>
      </c>
      <c r="G339" s="394">
        <f t="shared" si="17"/>
        <v>0</v>
      </c>
      <c r="I339" s="395">
        <f>IF(OR(C339="150 Directors advances", C339="120 accounts receivable", C339="720.2 Automobile - Insurance", C339="720.3 Automobile - License", C339="870.4 Rent - Insurance", C339="870.6 Rent - Property Tax", C339="870.7 Rent - Homeoffice", C339="870.9 Rent - Water"),
   0,
   IF(Dashboard!$F$5="Quick",
      IF(OR(C339="190 Automobile",C339="200 computer hardware",C339="210 Computer software",C339="220 Quickbooks software",C339="230 Office equipment",C339="240 Office furniture"),
         E339-(E339/(1+Dashboard!$F$4)),
         0
      ),
      IF(C339="750 Business promotion",
         E339-(E339/(1+4.793/100)),
         E339-(E339/(1+Dashboard!$F$4))
      )
   )
)</f>
        <v>0</v>
      </c>
      <c r="J339" s="40">
        <f>Bank4[[#This Row],[Money in/ (Money out)]]-Bank4[[#This Row],[GST/HST]]</f>
        <v>0</v>
      </c>
      <c r="L339" s="37">
        <f t="shared" si="15"/>
        <v>0</v>
      </c>
    </row>
    <row r="340" spans="4:12" x14ac:dyDescent="0.2">
      <c r="D340" s="416">
        <f>_xlfn.XLOOKUP(C:C,Table1[for Import to Bank Register dropdown],Table1[for Pivot],0,0,1)</f>
        <v>0</v>
      </c>
      <c r="E340" s="422"/>
      <c r="F340" s="160">
        <f t="shared" si="16"/>
        <v>44444444</v>
      </c>
      <c r="G340" s="394">
        <f t="shared" si="17"/>
        <v>0</v>
      </c>
      <c r="I340" s="395">
        <f>IF(OR(C340="150 Directors advances", C340="120 accounts receivable", C340="720.2 Automobile - Insurance", C340="720.3 Automobile - License", C340="870.4 Rent - Insurance", C340="870.6 Rent - Property Tax", C340="870.7 Rent - Homeoffice", C340="870.9 Rent - Water"),
   0,
   IF(Dashboard!$F$5="Quick",
      IF(OR(C340="190 Automobile",C340="200 computer hardware",C340="210 Computer software",C340="220 Quickbooks software",C340="230 Office equipment",C340="240 Office furniture"),
         E340-(E340/(1+Dashboard!$F$4)),
         0
      ),
      IF(C340="750 Business promotion",
         E340-(E340/(1+4.793/100)),
         E340-(E340/(1+Dashboard!$F$4))
      )
   )
)</f>
        <v>0</v>
      </c>
      <c r="J340" s="40">
        <f>Bank4[[#This Row],[Money in/ (Money out)]]-Bank4[[#This Row],[GST/HST]]</f>
        <v>0</v>
      </c>
      <c r="L340" s="37">
        <f t="shared" si="15"/>
        <v>0</v>
      </c>
    </row>
    <row r="341" spans="4:12" x14ac:dyDescent="0.2">
      <c r="D341" s="416">
        <f>_xlfn.XLOOKUP(C:C,Table1[for Import to Bank Register dropdown],Table1[for Pivot],0,0,1)</f>
        <v>0</v>
      </c>
      <c r="E341" s="422"/>
      <c r="F341" s="160">
        <f t="shared" si="16"/>
        <v>44444444</v>
      </c>
      <c r="G341" s="394">
        <f t="shared" si="17"/>
        <v>0</v>
      </c>
      <c r="I341" s="395">
        <f>IF(OR(C341="150 Directors advances", C341="120 accounts receivable", C341="720.2 Automobile - Insurance", C341="720.3 Automobile - License", C341="870.4 Rent - Insurance", C341="870.6 Rent - Property Tax", C341="870.7 Rent - Homeoffice", C341="870.9 Rent - Water"),
   0,
   IF(Dashboard!$F$5="Quick",
      IF(OR(C341="190 Automobile",C341="200 computer hardware",C341="210 Computer software",C341="220 Quickbooks software",C341="230 Office equipment",C341="240 Office furniture"),
         E341-(E341/(1+Dashboard!$F$4)),
         0
      ),
      IF(C341="750 Business promotion",
         E341-(E341/(1+4.793/100)),
         E341-(E341/(1+Dashboard!$F$4))
      )
   )
)</f>
        <v>0</v>
      </c>
      <c r="J341" s="40">
        <f>Bank4[[#This Row],[Money in/ (Money out)]]-Bank4[[#This Row],[GST/HST]]</f>
        <v>0</v>
      </c>
      <c r="L341" s="37">
        <f t="shared" si="15"/>
        <v>0</v>
      </c>
    </row>
    <row r="342" spans="4:12" x14ac:dyDescent="0.2">
      <c r="D342" s="416">
        <f>_xlfn.XLOOKUP(C:C,Table1[for Import to Bank Register dropdown],Table1[for Pivot],0,0,1)</f>
        <v>0</v>
      </c>
      <c r="E342" s="422"/>
      <c r="F342" s="160">
        <f t="shared" si="16"/>
        <v>44444444</v>
      </c>
      <c r="G342" s="394">
        <f t="shared" si="17"/>
        <v>0</v>
      </c>
      <c r="I342" s="395">
        <f>IF(OR(C342="150 Directors advances", C342="120 accounts receivable", C342="720.2 Automobile - Insurance", C342="720.3 Automobile - License", C342="870.4 Rent - Insurance", C342="870.6 Rent - Property Tax", C342="870.7 Rent - Homeoffice", C342="870.9 Rent - Water"),
   0,
   IF(Dashboard!$F$5="Quick",
      IF(OR(C342="190 Automobile",C342="200 computer hardware",C342="210 Computer software",C342="220 Quickbooks software",C342="230 Office equipment",C342="240 Office furniture"),
         E342-(E342/(1+Dashboard!$F$4)),
         0
      ),
      IF(C342="750 Business promotion",
         E342-(E342/(1+4.793/100)),
         E342-(E342/(1+Dashboard!$F$4))
      )
   )
)</f>
        <v>0</v>
      </c>
      <c r="J342" s="40">
        <f>Bank4[[#This Row],[Money in/ (Money out)]]-Bank4[[#This Row],[GST/HST]]</f>
        <v>0</v>
      </c>
      <c r="L342" s="37">
        <f t="shared" si="15"/>
        <v>0</v>
      </c>
    </row>
    <row r="343" spans="4:12" x14ac:dyDescent="0.2">
      <c r="D343" s="416">
        <f>_xlfn.XLOOKUP(C:C,Table1[for Import to Bank Register dropdown],Table1[for Pivot],0,0,1)</f>
        <v>0</v>
      </c>
      <c r="E343" s="422"/>
      <c r="F343" s="160">
        <f t="shared" si="16"/>
        <v>44444444</v>
      </c>
      <c r="G343" s="394">
        <f t="shared" si="17"/>
        <v>0</v>
      </c>
      <c r="I343" s="395">
        <f>IF(OR(C343="150 Directors advances", C343="120 accounts receivable", C343="720.2 Automobile - Insurance", C343="720.3 Automobile - License", C343="870.4 Rent - Insurance", C343="870.6 Rent - Property Tax", C343="870.7 Rent - Homeoffice", C343="870.9 Rent - Water"),
   0,
   IF(Dashboard!$F$5="Quick",
      IF(OR(C343="190 Automobile",C343="200 computer hardware",C343="210 Computer software",C343="220 Quickbooks software",C343="230 Office equipment",C343="240 Office furniture"),
         E343-(E343/(1+Dashboard!$F$4)),
         0
      ),
      IF(C343="750 Business promotion",
         E343-(E343/(1+4.793/100)),
         E343-(E343/(1+Dashboard!$F$4))
      )
   )
)</f>
        <v>0</v>
      </c>
      <c r="J343" s="40">
        <f>Bank4[[#This Row],[Money in/ (Money out)]]-Bank4[[#This Row],[GST/HST]]</f>
        <v>0</v>
      </c>
      <c r="L343" s="37">
        <f t="shared" si="15"/>
        <v>0</v>
      </c>
    </row>
    <row r="344" spans="4:12" x14ac:dyDescent="0.2">
      <c r="D344" s="416">
        <f>_xlfn.XLOOKUP(C:C,Table1[for Import to Bank Register dropdown],Table1[for Pivot],0,0,1)</f>
        <v>0</v>
      </c>
      <c r="E344" s="422"/>
      <c r="F344" s="160">
        <f t="shared" si="16"/>
        <v>44444444</v>
      </c>
      <c r="G344" s="394">
        <f t="shared" si="17"/>
        <v>0</v>
      </c>
      <c r="I344" s="395">
        <f>IF(OR(C344="150 Directors advances", C344="120 accounts receivable", C344="720.2 Automobile - Insurance", C344="720.3 Automobile - License", C344="870.4 Rent - Insurance", C344="870.6 Rent - Property Tax", C344="870.7 Rent - Homeoffice", C344="870.9 Rent - Water"),
   0,
   IF(Dashboard!$F$5="Quick",
      IF(OR(C344="190 Automobile",C344="200 computer hardware",C344="210 Computer software",C344="220 Quickbooks software",C344="230 Office equipment",C344="240 Office furniture"),
         E344-(E344/(1+Dashboard!$F$4)),
         0
      ),
      IF(C344="750 Business promotion",
         E344-(E344/(1+4.793/100)),
         E344-(E344/(1+Dashboard!$F$4))
      )
   )
)</f>
        <v>0</v>
      </c>
      <c r="J344" s="40">
        <f>Bank4[[#This Row],[Money in/ (Money out)]]-Bank4[[#This Row],[GST/HST]]</f>
        <v>0</v>
      </c>
      <c r="L344" s="37">
        <f t="shared" si="15"/>
        <v>0</v>
      </c>
    </row>
    <row r="345" spans="4:12" x14ac:dyDescent="0.2">
      <c r="D345" s="416">
        <f>_xlfn.XLOOKUP(C:C,Table1[for Import to Bank Register dropdown],Table1[for Pivot],0,0,1)</f>
        <v>0</v>
      </c>
      <c r="E345" s="422"/>
      <c r="F345" s="160">
        <f t="shared" si="16"/>
        <v>44444444</v>
      </c>
      <c r="G345" s="394">
        <f t="shared" si="17"/>
        <v>0</v>
      </c>
      <c r="I345" s="395">
        <f>IF(OR(C345="150 Directors advances", C345="120 accounts receivable", C345="720.2 Automobile - Insurance", C345="720.3 Automobile - License", C345="870.4 Rent - Insurance", C345="870.6 Rent - Property Tax", C345="870.7 Rent - Homeoffice", C345="870.9 Rent - Water"),
   0,
   IF(Dashboard!$F$5="Quick",
      IF(OR(C345="190 Automobile",C345="200 computer hardware",C345="210 Computer software",C345="220 Quickbooks software",C345="230 Office equipment",C345="240 Office furniture"),
         E345-(E345/(1+Dashboard!$F$4)),
         0
      ),
      IF(C345="750 Business promotion",
         E345-(E345/(1+4.793/100)),
         E345-(E345/(1+Dashboard!$F$4))
      )
   )
)</f>
        <v>0</v>
      </c>
      <c r="J345" s="40">
        <f>Bank4[[#This Row],[Money in/ (Money out)]]-Bank4[[#This Row],[GST/HST]]</f>
        <v>0</v>
      </c>
      <c r="L345" s="37">
        <f t="shared" si="15"/>
        <v>0</v>
      </c>
    </row>
    <row r="346" spans="4:12" x14ac:dyDescent="0.2">
      <c r="D346" s="416">
        <f>_xlfn.XLOOKUP(C:C,Table1[for Import to Bank Register dropdown],Table1[for Pivot],0,0,1)</f>
        <v>0</v>
      </c>
      <c r="E346" s="422"/>
      <c r="F346" s="160">
        <f t="shared" si="16"/>
        <v>44444444</v>
      </c>
      <c r="G346" s="394">
        <f t="shared" si="17"/>
        <v>0</v>
      </c>
      <c r="I346" s="395">
        <f>IF(OR(C346="150 Directors advances", C346="120 accounts receivable", C346="720.2 Automobile - Insurance", C346="720.3 Automobile - License", C346="870.4 Rent - Insurance", C346="870.6 Rent - Property Tax", C346="870.7 Rent - Homeoffice", C346="870.9 Rent - Water"),
   0,
   IF(Dashboard!$F$5="Quick",
      IF(OR(C346="190 Automobile",C346="200 computer hardware",C346="210 Computer software",C346="220 Quickbooks software",C346="230 Office equipment",C346="240 Office furniture"),
         E346-(E346/(1+Dashboard!$F$4)),
         0
      ),
      IF(C346="750 Business promotion",
         E346-(E346/(1+4.793/100)),
         E346-(E346/(1+Dashboard!$F$4))
      )
   )
)</f>
        <v>0</v>
      </c>
      <c r="J346" s="40">
        <f>Bank4[[#This Row],[Money in/ (Money out)]]-Bank4[[#This Row],[GST/HST]]</f>
        <v>0</v>
      </c>
      <c r="L346" s="37">
        <f t="shared" si="15"/>
        <v>0</v>
      </c>
    </row>
    <row r="347" spans="4:12" x14ac:dyDescent="0.2">
      <c r="D347" s="416">
        <f>_xlfn.XLOOKUP(C:C,Table1[for Import to Bank Register dropdown],Table1[for Pivot],0,0,1)</f>
        <v>0</v>
      </c>
      <c r="E347" s="422"/>
      <c r="F347" s="160">
        <f t="shared" si="16"/>
        <v>44444444</v>
      </c>
      <c r="G347" s="394">
        <f t="shared" si="17"/>
        <v>0</v>
      </c>
      <c r="I347" s="395">
        <f>IF(OR(C347="150 Directors advances", C347="120 accounts receivable", C347="720.2 Automobile - Insurance", C347="720.3 Automobile - License", C347="870.4 Rent - Insurance", C347="870.6 Rent - Property Tax", C347="870.7 Rent - Homeoffice", C347="870.9 Rent - Water"),
   0,
   IF(Dashboard!$F$5="Quick",
      IF(OR(C347="190 Automobile",C347="200 computer hardware",C347="210 Computer software",C347="220 Quickbooks software",C347="230 Office equipment",C347="240 Office furniture"),
         E347-(E347/(1+Dashboard!$F$4)),
         0
      ),
      IF(C347="750 Business promotion",
         E347-(E347/(1+4.793/100)),
         E347-(E347/(1+Dashboard!$F$4))
      )
   )
)</f>
        <v>0</v>
      </c>
      <c r="J347" s="40">
        <f>Bank4[[#This Row],[Money in/ (Money out)]]-Bank4[[#This Row],[GST/HST]]</f>
        <v>0</v>
      </c>
      <c r="L347" s="37">
        <f t="shared" si="15"/>
        <v>0</v>
      </c>
    </row>
    <row r="348" spans="4:12" x14ac:dyDescent="0.2">
      <c r="D348" s="416">
        <f>_xlfn.XLOOKUP(C:C,Table1[for Import to Bank Register dropdown],Table1[for Pivot],0,0,1)</f>
        <v>0</v>
      </c>
      <c r="E348" s="422"/>
      <c r="F348" s="160">
        <f t="shared" si="16"/>
        <v>44444444</v>
      </c>
      <c r="G348" s="394">
        <f t="shared" si="17"/>
        <v>0</v>
      </c>
      <c r="I348" s="395">
        <f>IF(OR(C348="150 Directors advances", C348="120 accounts receivable", C348="720.2 Automobile - Insurance", C348="720.3 Automobile - License", C348="870.4 Rent - Insurance", C348="870.6 Rent - Property Tax", C348="870.7 Rent - Homeoffice", C348="870.9 Rent - Water"),
   0,
   IF(Dashboard!$F$5="Quick",
      IF(OR(C348="190 Automobile",C348="200 computer hardware",C348="210 Computer software",C348="220 Quickbooks software",C348="230 Office equipment",C348="240 Office furniture"),
         E348-(E348/(1+Dashboard!$F$4)),
         0
      ),
      IF(C348="750 Business promotion",
         E348-(E348/(1+4.793/100)),
         E348-(E348/(1+Dashboard!$F$4))
      )
   )
)</f>
        <v>0</v>
      </c>
      <c r="J348" s="40">
        <f>Bank4[[#This Row],[Money in/ (Money out)]]-Bank4[[#This Row],[GST/HST]]</f>
        <v>0</v>
      </c>
      <c r="L348" s="37">
        <f t="shared" si="15"/>
        <v>0</v>
      </c>
    </row>
    <row r="349" spans="4:12" x14ac:dyDescent="0.2">
      <c r="D349" s="416">
        <f>_xlfn.XLOOKUP(C:C,Table1[for Import to Bank Register dropdown],Table1[for Pivot],0,0,1)</f>
        <v>0</v>
      </c>
      <c r="E349" s="422"/>
      <c r="F349" s="160">
        <f t="shared" si="16"/>
        <v>44444444</v>
      </c>
      <c r="G349" s="394">
        <f t="shared" si="17"/>
        <v>0</v>
      </c>
      <c r="I349" s="395">
        <f>IF(OR(C349="150 Directors advances", C349="120 accounts receivable", C349="720.2 Automobile - Insurance", C349="720.3 Automobile - License", C349="870.4 Rent - Insurance", C349="870.6 Rent - Property Tax", C349="870.7 Rent - Homeoffice", C349="870.9 Rent - Water"),
   0,
   IF(Dashboard!$F$5="Quick",
      IF(OR(C349="190 Automobile",C349="200 computer hardware",C349="210 Computer software",C349="220 Quickbooks software",C349="230 Office equipment",C349="240 Office furniture"),
         E349-(E349/(1+Dashboard!$F$4)),
         0
      ),
      IF(C349="750 Business promotion",
         E349-(E349/(1+4.793/100)),
         E349-(E349/(1+Dashboard!$F$4))
      )
   )
)</f>
        <v>0</v>
      </c>
      <c r="J349" s="40">
        <f>Bank4[[#This Row],[Money in/ (Money out)]]-Bank4[[#This Row],[GST/HST]]</f>
        <v>0</v>
      </c>
      <c r="L349" s="37">
        <f t="shared" si="15"/>
        <v>0</v>
      </c>
    </row>
    <row r="350" spans="4:12" x14ac:dyDescent="0.2">
      <c r="D350" s="416">
        <f>_xlfn.XLOOKUP(C:C,Table1[for Import to Bank Register dropdown],Table1[for Pivot],0,0,1)</f>
        <v>0</v>
      </c>
      <c r="E350" s="422"/>
      <c r="F350" s="160">
        <f t="shared" si="16"/>
        <v>44444444</v>
      </c>
      <c r="G350" s="394">
        <f t="shared" si="17"/>
        <v>0</v>
      </c>
      <c r="I350" s="395">
        <f>IF(OR(C350="150 Directors advances", C350="120 accounts receivable", C350="720.2 Automobile - Insurance", C350="720.3 Automobile - License", C350="870.4 Rent - Insurance", C350="870.6 Rent - Property Tax", C350="870.7 Rent - Homeoffice", C350="870.9 Rent - Water"),
   0,
   IF(Dashboard!$F$5="Quick",
      IF(OR(C350="190 Automobile",C350="200 computer hardware",C350="210 Computer software",C350="220 Quickbooks software",C350="230 Office equipment",C350="240 Office furniture"),
         E350-(E350/(1+Dashboard!$F$4)),
         0
      ),
      IF(C350="750 Business promotion",
         E350-(E350/(1+4.793/100)),
         E350-(E350/(1+Dashboard!$F$4))
      )
   )
)</f>
        <v>0</v>
      </c>
      <c r="J350" s="40">
        <f>Bank4[[#This Row],[Money in/ (Money out)]]-Bank4[[#This Row],[GST/HST]]</f>
        <v>0</v>
      </c>
      <c r="L350" s="37">
        <f t="shared" si="15"/>
        <v>0</v>
      </c>
    </row>
    <row r="351" spans="4:12" x14ac:dyDescent="0.2">
      <c r="D351" s="416">
        <f>_xlfn.XLOOKUP(C:C,Table1[for Import to Bank Register dropdown],Table1[for Pivot],0,0,1)</f>
        <v>0</v>
      </c>
      <c r="E351" s="422"/>
      <c r="F351" s="160">
        <f t="shared" si="16"/>
        <v>44444444</v>
      </c>
      <c r="G351" s="394">
        <f t="shared" si="17"/>
        <v>0</v>
      </c>
      <c r="I351" s="395">
        <f>IF(OR(C351="150 Directors advances", C351="120 accounts receivable", C351="720.2 Automobile - Insurance", C351="720.3 Automobile - License", C351="870.4 Rent - Insurance", C351="870.6 Rent - Property Tax", C351="870.7 Rent - Homeoffice", C351="870.9 Rent - Water"),
   0,
   IF(Dashboard!$F$5="Quick",
      IF(OR(C351="190 Automobile",C351="200 computer hardware",C351="210 Computer software",C351="220 Quickbooks software",C351="230 Office equipment",C351="240 Office furniture"),
         E351-(E351/(1+Dashboard!$F$4)),
         0
      ),
      IF(C351="750 Business promotion",
         E351-(E351/(1+4.793/100)),
         E351-(E351/(1+Dashboard!$F$4))
      )
   )
)</f>
        <v>0</v>
      </c>
      <c r="J351" s="40">
        <f>Bank4[[#This Row],[Money in/ (Money out)]]-Bank4[[#This Row],[GST/HST]]</f>
        <v>0</v>
      </c>
      <c r="L351" s="37">
        <f t="shared" si="15"/>
        <v>0</v>
      </c>
    </row>
    <row r="352" spans="4:12" x14ac:dyDescent="0.2">
      <c r="D352" s="416">
        <f>_xlfn.XLOOKUP(C:C,Table1[for Import to Bank Register dropdown],Table1[for Pivot],0,0,1)</f>
        <v>0</v>
      </c>
      <c r="E352" s="422"/>
      <c r="F352" s="160">
        <f t="shared" si="16"/>
        <v>44444444</v>
      </c>
      <c r="G352" s="394">
        <f t="shared" si="17"/>
        <v>0</v>
      </c>
      <c r="I352" s="395">
        <f>IF(OR(C352="150 Directors advances", C352="120 accounts receivable", C352="720.2 Automobile - Insurance", C352="720.3 Automobile - License", C352="870.4 Rent - Insurance", C352="870.6 Rent - Property Tax", C352="870.7 Rent - Homeoffice", C352="870.9 Rent - Water"),
   0,
   IF(Dashboard!$F$5="Quick",
      IF(OR(C352="190 Automobile",C352="200 computer hardware",C352="210 Computer software",C352="220 Quickbooks software",C352="230 Office equipment",C352="240 Office furniture"),
         E352-(E352/(1+Dashboard!$F$4)),
         0
      ),
      IF(C352="750 Business promotion",
         E352-(E352/(1+4.793/100)),
         E352-(E352/(1+Dashboard!$F$4))
      )
   )
)</f>
        <v>0</v>
      </c>
      <c r="J352" s="40">
        <f>Bank4[[#This Row],[Money in/ (Money out)]]-Bank4[[#This Row],[GST/HST]]</f>
        <v>0</v>
      </c>
      <c r="L352" s="37">
        <f t="shared" si="15"/>
        <v>0</v>
      </c>
    </row>
    <row r="353" spans="4:12" x14ac:dyDescent="0.2">
      <c r="D353" s="416">
        <f>_xlfn.XLOOKUP(C:C,Table1[for Import to Bank Register dropdown],Table1[for Pivot],0,0,1)</f>
        <v>0</v>
      </c>
      <c r="E353" s="422"/>
      <c r="F353" s="160">
        <f t="shared" si="16"/>
        <v>44444444</v>
      </c>
      <c r="G353" s="394">
        <f t="shared" si="17"/>
        <v>0</v>
      </c>
      <c r="I353" s="395">
        <f>IF(OR(C353="150 Directors advances", C353="120 accounts receivable", C353="720.2 Automobile - Insurance", C353="720.3 Automobile - License", C353="870.4 Rent - Insurance", C353="870.6 Rent - Property Tax", C353="870.7 Rent - Homeoffice", C353="870.9 Rent - Water"),
   0,
   IF(Dashboard!$F$5="Quick",
      IF(OR(C353="190 Automobile",C353="200 computer hardware",C353="210 Computer software",C353="220 Quickbooks software",C353="230 Office equipment",C353="240 Office furniture"),
         E353-(E353/(1+Dashboard!$F$4)),
         0
      ),
      IF(C353="750 Business promotion",
         E353-(E353/(1+4.793/100)),
         E353-(E353/(1+Dashboard!$F$4))
      )
   )
)</f>
        <v>0</v>
      </c>
      <c r="J353" s="40">
        <f>Bank4[[#This Row],[Money in/ (Money out)]]-Bank4[[#This Row],[GST/HST]]</f>
        <v>0</v>
      </c>
      <c r="L353" s="37">
        <f t="shared" si="15"/>
        <v>0</v>
      </c>
    </row>
    <row r="354" spans="4:12" x14ac:dyDescent="0.2">
      <c r="D354" s="416">
        <f>_xlfn.XLOOKUP(C:C,Table1[for Import to Bank Register dropdown],Table1[for Pivot],0,0,1)</f>
        <v>0</v>
      </c>
      <c r="E354" s="422"/>
      <c r="F354" s="160">
        <f t="shared" si="16"/>
        <v>44444444</v>
      </c>
      <c r="G354" s="394">
        <f t="shared" si="17"/>
        <v>0</v>
      </c>
      <c r="I354" s="395">
        <f>IF(OR(C354="150 Directors advances", C354="120 accounts receivable", C354="720.2 Automobile - Insurance", C354="720.3 Automobile - License", C354="870.4 Rent - Insurance", C354="870.6 Rent - Property Tax", C354="870.7 Rent - Homeoffice", C354="870.9 Rent - Water"),
   0,
   IF(Dashboard!$F$5="Quick",
      IF(OR(C354="190 Automobile",C354="200 computer hardware",C354="210 Computer software",C354="220 Quickbooks software",C354="230 Office equipment",C354="240 Office furniture"),
         E354-(E354/(1+Dashboard!$F$4)),
         0
      ),
      IF(C354="750 Business promotion",
         E354-(E354/(1+4.793/100)),
         E354-(E354/(1+Dashboard!$F$4))
      )
   )
)</f>
        <v>0</v>
      </c>
      <c r="J354" s="40">
        <f>Bank4[[#This Row],[Money in/ (Money out)]]-Bank4[[#This Row],[GST/HST]]</f>
        <v>0</v>
      </c>
      <c r="L354" s="37">
        <f t="shared" si="15"/>
        <v>0</v>
      </c>
    </row>
    <row r="355" spans="4:12" x14ac:dyDescent="0.2">
      <c r="D355" s="416">
        <f>_xlfn.XLOOKUP(C:C,Table1[for Import to Bank Register dropdown],Table1[for Pivot],0,0,1)</f>
        <v>0</v>
      </c>
      <c r="E355" s="422"/>
      <c r="F355" s="160">
        <f t="shared" si="16"/>
        <v>44444444</v>
      </c>
      <c r="G355" s="394">
        <f t="shared" si="17"/>
        <v>0</v>
      </c>
      <c r="I355" s="395">
        <f>IF(OR(C355="150 Directors advances", C355="120 accounts receivable", C355="720.2 Automobile - Insurance", C355="720.3 Automobile - License", C355="870.4 Rent - Insurance", C355="870.6 Rent - Property Tax", C355="870.7 Rent - Homeoffice", C355="870.9 Rent - Water"),
   0,
   IF(Dashboard!$F$5="Quick",
      IF(OR(C355="190 Automobile",C355="200 computer hardware",C355="210 Computer software",C355="220 Quickbooks software",C355="230 Office equipment",C355="240 Office furniture"),
         E355-(E355/(1+Dashboard!$F$4)),
         0
      ),
      IF(C355="750 Business promotion",
         E355-(E355/(1+4.793/100)),
         E355-(E355/(1+Dashboard!$F$4))
      )
   )
)</f>
        <v>0</v>
      </c>
      <c r="J355" s="40">
        <f>Bank4[[#This Row],[Money in/ (Money out)]]-Bank4[[#This Row],[GST/HST]]</f>
        <v>0</v>
      </c>
      <c r="L355" s="37">
        <f t="shared" si="15"/>
        <v>0</v>
      </c>
    </row>
    <row r="356" spans="4:12" x14ac:dyDescent="0.2">
      <c r="D356" s="416">
        <f>_xlfn.XLOOKUP(C:C,Table1[for Import to Bank Register dropdown],Table1[for Pivot],0,0,1)</f>
        <v>0</v>
      </c>
      <c r="E356" s="422"/>
      <c r="F356" s="160">
        <f t="shared" si="16"/>
        <v>44444444</v>
      </c>
      <c r="G356" s="394">
        <f t="shared" si="17"/>
        <v>0</v>
      </c>
      <c r="I356" s="395">
        <f>IF(OR(C356="150 Directors advances", C356="120 accounts receivable", C356="720.2 Automobile - Insurance", C356="720.3 Automobile - License", C356="870.4 Rent - Insurance", C356="870.6 Rent - Property Tax", C356="870.7 Rent - Homeoffice", C356="870.9 Rent - Water"),
   0,
   IF(Dashboard!$F$5="Quick",
      IF(OR(C356="190 Automobile",C356="200 computer hardware",C356="210 Computer software",C356="220 Quickbooks software",C356="230 Office equipment",C356="240 Office furniture"),
         E356-(E356/(1+Dashboard!$F$4)),
         0
      ),
      IF(C356="750 Business promotion",
         E356-(E356/(1+4.793/100)),
         E356-(E356/(1+Dashboard!$F$4))
      )
   )
)</f>
        <v>0</v>
      </c>
      <c r="J356" s="40">
        <f>Bank4[[#This Row],[Money in/ (Money out)]]-Bank4[[#This Row],[GST/HST]]</f>
        <v>0</v>
      </c>
      <c r="L356" s="37">
        <f t="shared" si="15"/>
        <v>0</v>
      </c>
    </row>
    <row r="357" spans="4:12" x14ac:dyDescent="0.2">
      <c r="D357" s="416">
        <f>_xlfn.XLOOKUP(C:C,Table1[for Import to Bank Register dropdown],Table1[for Pivot],0,0,1)</f>
        <v>0</v>
      </c>
      <c r="E357" s="422"/>
      <c r="F357" s="160">
        <f t="shared" si="16"/>
        <v>44444444</v>
      </c>
      <c r="G357" s="394">
        <f t="shared" si="17"/>
        <v>0</v>
      </c>
      <c r="I357" s="395">
        <f>IF(OR(C357="150 Directors advances", C357="120 accounts receivable", C357="720.2 Automobile - Insurance", C357="720.3 Automobile - License", C357="870.4 Rent - Insurance", C357="870.6 Rent - Property Tax", C357="870.7 Rent - Homeoffice", C357="870.9 Rent - Water"),
   0,
   IF(Dashboard!$F$5="Quick",
      IF(OR(C357="190 Automobile",C357="200 computer hardware",C357="210 Computer software",C357="220 Quickbooks software",C357="230 Office equipment",C357="240 Office furniture"),
         E357-(E357/(1+Dashboard!$F$4)),
         0
      ),
      IF(C357="750 Business promotion",
         E357-(E357/(1+4.793/100)),
         E357-(E357/(1+Dashboard!$F$4))
      )
   )
)</f>
        <v>0</v>
      </c>
      <c r="J357" s="40">
        <f>Bank4[[#This Row],[Money in/ (Money out)]]-Bank4[[#This Row],[GST/HST]]</f>
        <v>0</v>
      </c>
      <c r="L357" s="37">
        <f t="shared" si="15"/>
        <v>0</v>
      </c>
    </row>
    <row r="358" spans="4:12" x14ac:dyDescent="0.2">
      <c r="D358" s="416">
        <f>_xlfn.XLOOKUP(C:C,Table1[for Import to Bank Register dropdown],Table1[for Pivot],0,0,1)</f>
        <v>0</v>
      </c>
      <c r="E358" s="422"/>
      <c r="F358" s="160">
        <f t="shared" si="16"/>
        <v>44444444</v>
      </c>
      <c r="G358" s="394">
        <f t="shared" si="17"/>
        <v>0</v>
      </c>
      <c r="I358" s="395">
        <f>IF(OR(C358="150 Directors advances", C358="120 accounts receivable", C358="720.2 Automobile - Insurance", C358="720.3 Automobile - License", C358="870.4 Rent - Insurance", C358="870.6 Rent - Property Tax", C358="870.7 Rent - Homeoffice", C358="870.9 Rent - Water"),
   0,
   IF(Dashboard!$F$5="Quick",
      IF(OR(C358="190 Automobile",C358="200 computer hardware",C358="210 Computer software",C358="220 Quickbooks software",C358="230 Office equipment",C358="240 Office furniture"),
         E358-(E358/(1+Dashboard!$F$4)),
         0
      ),
      IF(C358="750 Business promotion",
         E358-(E358/(1+4.793/100)),
         E358-(E358/(1+Dashboard!$F$4))
      )
   )
)</f>
        <v>0</v>
      </c>
      <c r="J358" s="40">
        <f>Bank4[[#This Row],[Money in/ (Money out)]]-Bank4[[#This Row],[GST/HST]]</f>
        <v>0</v>
      </c>
      <c r="L358" s="37">
        <f t="shared" si="15"/>
        <v>0</v>
      </c>
    </row>
    <row r="359" spans="4:12" x14ac:dyDescent="0.2">
      <c r="D359" s="416">
        <f>_xlfn.XLOOKUP(C:C,Table1[for Import to Bank Register dropdown],Table1[for Pivot],0,0,1)</f>
        <v>0</v>
      </c>
      <c r="E359" s="422"/>
      <c r="F359" s="160">
        <f t="shared" si="16"/>
        <v>44444444</v>
      </c>
      <c r="G359" s="394">
        <f t="shared" si="17"/>
        <v>0</v>
      </c>
      <c r="I359" s="395">
        <f>IF(OR(C359="150 Directors advances", C359="120 accounts receivable", C359="720.2 Automobile - Insurance", C359="720.3 Automobile - License", C359="870.4 Rent - Insurance", C359="870.6 Rent - Property Tax", C359="870.7 Rent - Homeoffice", C359="870.9 Rent - Water"),
   0,
   IF(Dashboard!$F$5="Quick",
      IF(OR(C359="190 Automobile",C359="200 computer hardware",C359="210 Computer software",C359="220 Quickbooks software",C359="230 Office equipment",C359="240 Office furniture"),
         E359-(E359/(1+Dashboard!$F$4)),
         0
      ),
      IF(C359="750 Business promotion",
         E359-(E359/(1+4.793/100)),
         E359-(E359/(1+Dashboard!$F$4))
      )
   )
)</f>
        <v>0</v>
      </c>
      <c r="J359" s="40">
        <f>Bank4[[#This Row],[Money in/ (Money out)]]-Bank4[[#This Row],[GST/HST]]</f>
        <v>0</v>
      </c>
      <c r="L359" s="37">
        <f t="shared" si="15"/>
        <v>0</v>
      </c>
    </row>
    <row r="360" spans="4:12" x14ac:dyDescent="0.2">
      <c r="D360" s="416">
        <f>_xlfn.XLOOKUP(C:C,Table1[for Import to Bank Register dropdown],Table1[for Pivot],0,0,1)</f>
        <v>0</v>
      </c>
      <c r="E360" s="422"/>
      <c r="F360" s="160">
        <f t="shared" si="16"/>
        <v>44444444</v>
      </c>
      <c r="G360" s="394">
        <f t="shared" si="17"/>
        <v>0</v>
      </c>
      <c r="I360" s="395">
        <f>IF(OR(C360="150 Directors advances", C360="120 accounts receivable", C360="720.2 Automobile - Insurance", C360="720.3 Automobile - License", C360="870.4 Rent - Insurance", C360="870.6 Rent - Property Tax", C360="870.7 Rent - Homeoffice", C360="870.9 Rent - Water"),
   0,
   IF(Dashboard!$F$5="Quick",
      IF(OR(C360="190 Automobile",C360="200 computer hardware",C360="210 Computer software",C360="220 Quickbooks software",C360="230 Office equipment",C360="240 Office furniture"),
         E360-(E360/(1+Dashboard!$F$4)),
         0
      ),
      IF(C360="750 Business promotion",
         E360-(E360/(1+4.793/100)),
         E360-(E360/(1+Dashboard!$F$4))
      )
   )
)</f>
        <v>0</v>
      </c>
      <c r="J360" s="40">
        <f>Bank4[[#This Row],[Money in/ (Money out)]]-Bank4[[#This Row],[GST/HST]]</f>
        <v>0</v>
      </c>
      <c r="L360" s="37">
        <f t="shared" si="15"/>
        <v>0</v>
      </c>
    </row>
    <row r="361" spans="4:12" x14ac:dyDescent="0.2">
      <c r="D361" s="416">
        <f>_xlfn.XLOOKUP(C:C,Table1[for Import to Bank Register dropdown],Table1[for Pivot],0,0,1)</f>
        <v>0</v>
      </c>
      <c r="E361" s="422"/>
      <c r="F361" s="160">
        <f t="shared" si="16"/>
        <v>44444444</v>
      </c>
      <c r="G361" s="394">
        <f t="shared" si="17"/>
        <v>0</v>
      </c>
      <c r="I361" s="395">
        <f>IF(OR(C361="150 Directors advances", C361="120 accounts receivable", C361="720.2 Automobile - Insurance", C361="720.3 Automobile - License", C361="870.4 Rent - Insurance", C361="870.6 Rent - Property Tax", C361="870.7 Rent - Homeoffice", C361="870.9 Rent - Water"),
   0,
   IF(Dashboard!$F$5="Quick",
      IF(OR(C361="190 Automobile",C361="200 computer hardware",C361="210 Computer software",C361="220 Quickbooks software",C361="230 Office equipment",C361="240 Office furniture"),
         E361-(E361/(1+Dashboard!$F$4)),
         0
      ),
      IF(C361="750 Business promotion",
         E361-(E361/(1+4.793/100)),
         E361-(E361/(1+Dashboard!$F$4))
      )
   )
)</f>
        <v>0</v>
      </c>
      <c r="J361" s="40">
        <f>Bank4[[#This Row],[Money in/ (Money out)]]-Bank4[[#This Row],[GST/HST]]</f>
        <v>0</v>
      </c>
      <c r="L361" s="37">
        <f t="shared" si="15"/>
        <v>0</v>
      </c>
    </row>
    <row r="362" spans="4:12" x14ac:dyDescent="0.2">
      <c r="D362" s="416">
        <f>_xlfn.XLOOKUP(C:C,Table1[for Import to Bank Register dropdown],Table1[for Pivot],0,0,1)</f>
        <v>0</v>
      </c>
      <c r="E362" s="422"/>
      <c r="F362" s="160">
        <f t="shared" si="16"/>
        <v>44444444</v>
      </c>
      <c r="G362" s="394">
        <f t="shared" si="17"/>
        <v>0</v>
      </c>
      <c r="I362" s="395">
        <f>IF(OR(C362="150 Directors advances", C362="120 accounts receivable", C362="720.2 Automobile - Insurance", C362="720.3 Automobile - License", C362="870.4 Rent - Insurance", C362="870.6 Rent - Property Tax", C362="870.7 Rent - Homeoffice", C362="870.9 Rent - Water"),
   0,
   IF(Dashboard!$F$5="Quick",
      IF(OR(C362="190 Automobile",C362="200 computer hardware",C362="210 Computer software",C362="220 Quickbooks software",C362="230 Office equipment",C362="240 Office furniture"),
         E362-(E362/(1+Dashboard!$F$4)),
         0
      ),
      IF(C362="750 Business promotion",
         E362-(E362/(1+4.793/100)),
         E362-(E362/(1+Dashboard!$F$4))
      )
   )
)</f>
        <v>0</v>
      </c>
      <c r="J362" s="40">
        <f>Bank4[[#This Row],[Money in/ (Money out)]]-Bank4[[#This Row],[GST/HST]]</f>
        <v>0</v>
      </c>
      <c r="L362" s="37">
        <f t="shared" si="15"/>
        <v>0</v>
      </c>
    </row>
    <row r="363" spans="4:12" x14ac:dyDescent="0.2">
      <c r="D363" s="416">
        <f>_xlfn.XLOOKUP(C:C,Table1[for Import to Bank Register dropdown],Table1[for Pivot],0,0,1)</f>
        <v>0</v>
      </c>
      <c r="E363" s="422"/>
      <c r="F363" s="160">
        <f t="shared" si="16"/>
        <v>44444444</v>
      </c>
      <c r="G363" s="394">
        <f t="shared" si="17"/>
        <v>0</v>
      </c>
      <c r="I363" s="395">
        <f>IF(OR(C363="150 Directors advances", C363="120 accounts receivable", C363="720.2 Automobile - Insurance", C363="720.3 Automobile - License", C363="870.4 Rent - Insurance", C363="870.6 Rent - Property Tax", C363="870.7 Rent - Homeoffice", C363="870.9 Rent - Water"),
   0,
   IF(Dashboard!$F$5="Quick",
      IF(OR(C363="190 Automobile",C363="200 computer hardware",C363="210 Computer software",C363="220 Quickbooks software",C363="230 Office equipment",C363="240 Office furniture"),
         E363-(E363/(1+Dashboard!$F$4)),
         0
      ),
      IF(C363="750 Business promotion",
         E363-(E363/(1+4.793/100)),
         E363-(E363/(1+Dashboard!$F$4))
      )
   )
)</f>
        <v>0</v>
      </c>
      <c r="J363" s="40">
        <f>Bank4[[#This Row],[Money in/ (Money out)]]-Bank4[[#This Row],[GST/HST]]</f>
        <v>0</v>
      </c>
      <c r="L363" s="37">
        <f t="shared" si="15"/>
        <v>0</v>
      </c>
    </row>
    <row r="364" spans="4:12" x14ac:dyDescent="0.2">
      <c r="D364" s="416">
        <f>_xlfn.XLOOKUP(C:C,Table1[for Import to Bank Register dropdown],Table1[for Pivot],0,0,1)</f>
        <v>0</v>
      </c>
      <c r="E364" s="422"/>
      <c r="F364" s="160">
        <f t="shared" si="16"/>
        <v>44444444</v>
      </c>
      <c r="G364" s="394">
        <f t="shared" si="17"/>
        <v>0</v>
      </c>
      <c r="I364" s="395">
        <f>IF(OR(C364="150 Directors advances", C364="120 accounts receivable", C364="720.2 Automobile - Insurance", C364="720.3 Automobile - License", C364="870.4 Rent - Insurance", C364="870.6 Rent - Property Tax", C364="870.7 Rent - Homeoffice", C364="870.9 Rent - Water"),
   0,
   IF(Dashboard!$F$5="Quick",
      IF(OR(C364="190 Automobile",C364="200 computer hardware",C364="210 Computer software",C364="220 Quickbooks software",C364="230 Office equipment",C364="240 Office furniture"),
         E364-(E364/(1+Dashboard!$F$4)),
         0
      ),
      IF(C364="750 Business promotion",
         E364-(E364/(1+4.793/100)),
         E364-(E364/(1+Dashboard!$F$4))
      )
   )
)</f>
        <v>0</v>
      </c>
      <c r="J364" s="40">
        <f>Bank4[[#This Row],[Money in/ (Money out)]]-Bank4[[#This Row],[GST/HST]]</f>
        <v>0</v>
      </c>
      <c r="L364" s="37">
        <f t="shared" si="15"/>
        <v>0</v>
      </c>
    </row>
    <row r="365" spans="4:12" x14ac:dyDescent="0.2">
      <c r="D365" s="416">
        <f>_xlfn.XLOOKUP(C:C,Table1[for Import to Bank Register dropdown],Table1[for Pivot],0,0,1)</f>
        <v>0</v>
      </c>
      <c r="E365" s="422"/>
      <c r="F365" s="160">
        <f t="shared" si="16"/>
        <v>44444444</v>
      </c>
      <c r="G365" s="394">
        <f t="shared" si="17"/>
        <v>0</v>
      </c>
      <c r="I365" s="395">
        <f>IF(OR(C365="150 Directors advances", C365="120 accounts receivable", C365="720.2 Automobile - Insurance", C365="720.3 Automobile - License", C365="870.4 Rent - Insurance", C365="870.6 Rent - Property Tax", C365="870.7 Rent - Homeoffice", C365="870.9 Rent - Water"),
   0,
   IF(Dashboard!$F$5="Quick",
      IF(OR(C365="190 Automobile",C365="200 computer hardware",C365="210 Computer software",C365="220 Quickbooks software",C365="230 Office equipment",C365="240 Office furniture"),
         E365-(E365/(1+Dashboard!$F$4)),
         0
      ),
      IF(C365="750 Business promotion",
         E365-(E365/(1+4.793/100)),
         E365-(E365/(1+Dashboard!$F$4))
      )
   )
)</f>
        <v>0</v>
      </c>
      <c r="J365" s="40">
        <f>Bank4[[#This Row],[Money in/ (Money out)]]-Bank4[[#This Row],[GST/HST]]</f>
        <v>0</v>
      </c>
      <c r="L365" s="37">
        <f t="shared" si="15"/>
        <v>0</v>
      </c>
    </row>
    <row r="366" spans="4:12" x14ac:dyDescent="0.2">
      <c r="D366" s="416">
        <f>_xlfn.XLOOKUP(C:C,Table1[for Import to Bank Register dropdown],Table1[for Pivot],0,0,1)</f>
        <v>0</v>
      </c>
      <c r="E366" s="422"/>
      <c r="F366" s="160">
        <f t="shared" si="16"/>
        <v>44444444</v>
      </c>
      <c r="G366" s="394">
        <f t="shared" si="17"/>
        <v>0</v>
      </c>
      <c r="I366" s="395">
        <f>IF(OR(C366="150 Directors advances", C366="120 accounts receivable", C366="720.2 Automobile - Insurance", C366="720.3 Automobile - License", C366="870.4 Rent - Insurance", C366="870.6 Rent - Property Tax", C366="870.7 Rent - Homeoffice", C366="870.9 Rent - Water"),
   0,
   IF(Dashboard!$F$5="Quick",
      IF(OR(C366="190 Automobile",C366="200 computer hardware",C366="210 Computer software",C366="220 Quickbooks software",C366="230 Office equipment",C366="240 Office furniture"),
         E366-(E366/(1+Dashboard!$F$4)),
         0
      ),
      IF(C366="750 Business promotion",
         E366-(E366/(1+4.793/100)),
         E366-(E366/(1+Dashboard!$F$4))
      )
   )
)</f>
        <v>0</v>
      </c>
      <c r="J366" s="40">
        <f>Bank4[[#This Row],[Money in/ (Money out)]]-Bank4[[#This Row],[GST/HST]]</f>
        <v>0</v>
      </c>
      <c r="L366" s="37">
        <f t="shared" si="15"/>
        <v>0</v>
      </c>
    </row>
    <row r="367" spans="4:12" x14ac:dyDescent="0.2">
      <c r="D367" s="416">
        <f>_xlfn.XLOOKUP(C:C,Table1[for Import to Bank Register dropdown],Table1[for Pivot],0,0,1)</f>
        <v>0</v>
      </c>
      <c r="E367" s="422"/>
      <c r="F367" s="160">
        <f t="shared" si="16"/>
        <v>44444444</v>
      </c>
      <c r="G367" s="394">
        <f t="shared" si="17"/>
        <v>0</v>
      </c>
      <c r="I367" s="395">
        <f>IF(OR(C367="150 Directors advances", C367="120 accounts receivable", C367="720.2 Automobile - Insurance", C367="720.3 Automobile - License", C367="870.4 Rent - Insurance", C367="870.6 Rent - Property Tax", C367="870.7 Rent - Homeoffice", C367="870.9 Rent - Water"),
   0,
   IF(Dashboard!$F$5="Quick",
      IF(OR(C367="190 Automobile",C367="200 computer hardware",C367="210 Computer software",C367="220 Quickbooks software",C367="230 Office equipment",C367="240 Office furniture"),
         E367-(E367/(1+Dashboard!$F$4)),
         0
      ),
      IF(C367="750 Business promotion",
         E367-(E367/(1+4.793/100)),
         E367-(E367/(1+Dashboard!$F$4))
      )
   )
)</f>
        <v>0</v>
      </c>
      <c r="J367" s="40">
        <f>Bank4[[#This Row],[Money in/ (Money out)]]-Bank4[[#This Row],[GST/HST]]</f>
        <v>0</v>
      </c>
      <c r="L367" s="37">
        <f t="shared" si="15"/>
        <v>0</v>
      </c>
    </row>
    <row r="368" spans="4:12" x14ac:dyDescent="0.2">
      <c r="D368" s="416">
        <f>_xlfn.XLOOKUP(C:C,Table1[for Import to Bank Register dropdown],Table1[for Pivot],0,0,1)</f>
        <v>0</v>
      </c>
      <c r="E368" s="422"/>
      <c r="F368" s="160">
        <f t="shared" si="16"/>
        <v>44444444</v>
      </c>
      <c r="G368" s="394">
        <f t="shared" si="17"/>
        <v>0</v>
      </c>
      <c r="I368" s="395">
        <f>IF(OR(C368="150 Directors advances", C368="120 accounts receivable", C368="720.2 Automobile - Insurance", C368="720.3 Automobile - License", C368="870.4 Rent - Insurance", C368="870.6 Rent - Property Tax", C368="870.7 Rent - Homeoffice", C368="870.9 Rent - Water"),
   0,
   IF(Dashboard!$F$5="Quick",
      IF(OR(C368="190 Automobile",C368="200 computer hardware",C368="210 Computer software",C368="220 Quickbooks software",C368="230 Office equipment",C368="240 Office furniture"),
         E368-(E368/(1+Dashboard!$F$4)),
         0
      ),
      IF(C368="750 Business promotion",
         E368-(E368/(1+4.793/100)),
         E368-(E368/(1+Dashboard!$F$4))
      )
   )
)</f>
        <v>0</v>
      </c>
      <c r="J368" s="40">
        <f>Bank4[[#This Row],[Money in/ (Money out)]]-Bank4[[#This Row],[GST/HST]]</f>
        <v>0</v>
      </c>
      <c r="L368" s="37">
        <f t="shared" si="15"/>
        <v>0</v>
      </c>
    </row>
    <row r="369" spans="4:12" x14ac:dyDescent="0.2">
      <c r="D369" s="416">
        <f>_xlfn.XLOOKUP(C:C,Table1[for Import to Bank Register dropdown],Table1[for Pivot],0,0,1)</f>
        <v>0</v>
      </c>
      <c r="E369" s="422"/>
      <c r="F369" s="160">
        <f t="shared" si="16"/>
        <v>44444444</v>
      </c>
      <c r="G369" s="394">
        <f t="shared" si="17"/>
        <v>0</v>
      </c>
      <c r="I369" s="395">
        <f>IF(OR(C369="150 Directors advances", C369="120 accounts receivable", C369="720.2 Automobile - Insurance", C369="720.3 Automobile - License", C369="870.4 Rent - Insurance", C369="870.6 Rent - Property Tax", C369="870.7 Rent - Homeoffice", C369="870.9 Rent - Water"),
   0,
   IF(Dashboard!$F$5="Quick",
      IF(OR(C369="190 Automobile",C369="200 computer hardware",C369="210 Computer software",C369="220 Quickbooks software",C369="230 Office equipment",C369="240 Office furniture"),
         E369-(E369/(1+Dashboard!$F$4)),
         0
      ),
      IF(C369="750 Business promotion",
         E369-(E369/(1+4.793/100)),
         E369-(E369/(1+Dashboard!$F$4))
      )
   )
)</f>
        <v>0</v>
      </c>
      <c r="J369" s="40">
        <f>Bank4[[#This Row],[Money in/ (Money out)]]-Bank4[[#This Row],[GST/HST]]</f>
        <v>0</v>
      </c>
      <c r="L369" s="37">
        <f t="shared" si="15"/>
        <v>0</v>
      </c>
    </row>
    <row r="370" spans="4:12" x14ac:dyDescent="0.2">
      <c r="D370" s="416">
        <f>_xlfn.XLOOKUP(C:C,Table1[for Import to Bank Register dropdown],Table1[for Pivot],0,0,1)</f>
        <v>0</v>
      </c>
      <c r="E370" s="422"/>
      <c r="F370" s="160">
        <f t="shared" si="16"/>
        <v>44444444</v>
      </c>
      <c r="G370" s="394">
        <f t="shared" si="17"/>
        <v>0</v>
      </c>
      <c r="I370" s="395">
        <f>IF(OR(C370="150 Directors advances", C370="120 accounts receivable", C370="720.2 Automobile - Insurance", C370="720.3 Automobile - License", C370="870.4 Rent - Insurance", C370="870.6 Rent - Property Tax", C370="870.7 Rent - Homeoffice", C370="870.9 Rent - Water"),
   0,
   IF(Dashboard!$F$5="Quick",
      IF(OR(C370="190 Automobile",C370="200 computer hardware",C370="210 Computer software",C370="220 Quickbooks software",C370="230 Office equipment",C370="240 Office furniture"),
         E370-(E370/(1+Dashboard!$F$4)),
         0
      ),
      IF(C370="750 Business promotion",
         E370-(E370/(1+4.793/100)),
         E370-(E370/(1+Dashboard!$F$4))
      )
   )
)</f>
        <v>0</v>
      </c>
      <c r="J370" s="40">
        <f>Bank4[[#This Row],[Money in/ (Money out)]]-Bank4[[#This Row],[GST/HST]]</f>
        <v>0</v>
      </c>
      <c r="L370" s="37">
        <f t="shared" si="15"/>
        <v>0</v>
      </c>
    </row>
    <row r="371" spans="4:12" x14ac:dyDescent="0.2">
      <c r="D371" s="416">
        <f>_xlfn.XLOOKUP(C:C,Table1[for Import to Bank Register dropdown],Table1[for Pivot],0,0,1)</f>
        <v>0</v>
      </c>
      <c r="E371" s="422"/>
      <c r="F371" s="160">
        <f t="shared" si="16"/>
        <v>44444444</v>
      </c>
      <c r="G371" s="394">
        <f t="shared" si="17"/>
        <v>0</v>
      </c>
      <c r="I371" s="395">
        <f>IF(OR(C371="150 Directors advances", C371="120 accounts receivable", C371="720.2 Automobile - Insurance", C371="720.3 Automobile - License", C371="870.4 Rent - Insurance", C371="870.6 Rent - Property Tax", C371="870.7 Rent - Homeoffice", C371="870.9 Rent - Water"),
   0,
   IF(Dashboard!$F$5="Quick",
      IF(OR(C371="190 Automobile",C371="200 computer hardware",C371="210 Computer software",C371="220 Quickbooks software",C371="230 Office equipment",C371="240 Office furniture"),
         E371-(E371/(1+Dashboard!$F$4)),
         0
      ),
      IF(C371="750 Business promotion",
         E371-(E371/(1+4.793/100)),
         E371-(E371/(1+Dashboard!$F$4))
      )
   )
)</f>
        <v>0</v>
      </c>
      <c r="J371" s="40">
        <f>Bank4[[#This Row],[Money in/ (Money out)]]-Bank4[[#This Row],[GST/HST]]</f>
        <v>0</v>
      </c>
      <c r="L371" s="37">
        <f t="shared" si="15"/>
        <v>0</v>
      </c>
    </row>
    <row r="372" spans="4:12" x14ac:dyDescent="0.2">
      <c r="D372" s="416">
        <f>_xlfn.XLOOKUP(C:C,Table1[for Import to Bank Register dropdown],Table1[for Pivot],0,0,1)</f>
        <v>0</v>
      </c>
      <c r="E372" s="422"/>
      <c r="F372" s="160">
        <f t="shared" si="16"/>
        <v>44444444</v>
      </c>
      <c r="G372" s="394">
        <f t="shared" si="17"/>
        <v>0</v>
      </c>
      <c r="I372" s="395">
        <f>IF(OR(C372="150 Directors advances", C372="120 accounts receivable", C372="720.2 Automobile - Insurance", C372="720.3 Automobile - License", C372="870.4 Rent - Insurance", C372="870.6 Rent - Property Tax", C372="870.7 Rent - Homeoffice", C372="870.9 Rent - Water"),
   0,
   IF(Dashboard!$F$5="Quick",
      IF(OR(C372="190 Automobile",C372="200 computer hardware",C372="210 Computer software",C372="220 Quickbooks software",C372="230 Office equipment",C372="240 Office furniture"),
         E372-(E372/(1+Dashboard!$F$4)),
         0
      ),
      IF(C372="750 Business promotion",
         E372-(E372/(1+4.793/100)),
         E372-(E372/(1+Dashboard!$F$4))
      )
   )
)</f>
        <v>0</v>
      </c>
      <c r="J372" s="40">
        <f>Bank4[[#This Row],[Money in/ (Money out)]]-Bank4[[#This Row],[GST/HST]]</f>
        <v>0</v>
      </c>
      <c r="L372" s="37">
        <f t="shared" si="15"/>
        <v>0</v>
      </c>
    </row>
    <row r="373" spans="4:12" x14ac:dyDescent="0.2">
      <c r="D373" s="416">
        <f>_xlfn.XLOOKUP(C:C,Table1[for Import to Bank Register dropdown],Table1[for Pivot],0,0,1)</f>
        <v>0</v>
      </c>
      <c r="E373" s="422"/>
      <c r="F373" s="160">
        <f t="shared" si="16"/>
        <v>44444444</v>
      </c>
      <c r="G373" s="394">
        <f t="shared" si="17"/>
        <v>0</v>
      </c>
      <c r="I373" s="395">
        <f>IF(OR(C373="150 Directors advances", C373="120 accounts receivable", C373="720.2 Automobile - Insurance", C373="720.3 Automobile - License", C373="870.4 Rent - Insurance", C373="870.6 Rent - Property Tax", C373="870.7 Rent - Homeoffice", C373="870.9 Rent - Water"),
   0,
   IF(Dashboard!$F$5="Quick",
      IF(OR(C373="190 Automobile",C373="200 computer hardware",C373="210 Computer software",C373="220 Quickbooks software",C373="230 Office equipment",C373="240 Office furniture"),
         E373-(E373/(1+Dashboard!$F$4)),
         0
      ),
      IF(C373="750 Business promotion",
         E373-(E373/(1+4.793/100)),
         E373-(E373/(1+Dashboard!$F$4))
      )
   )
)</f>
        <v>0</v>
      </c>
      <c r="J373" s="40">
        <f>Bank4[[#This Row],[Money in/ (Money out)]]-Bank4[[#This Row],[GST/HST]]</f>
        <v>0</v>
      </c>
      <c r="L373" s="37">
        <f t="shared" si="15"/>
        <v>0</v>
      </c>
    </row>
    <row r="374" spans="4:12" x14ac:dyDescent="0.2">
      <c r="D374" s="416">
        <f>_xlfn.XLOOKUP(C:C,Table1[for Import to Bank Register dropdown],Table1[for Pivot],0,0,1)</f>
        <v>0</v>
      </c>
      <c r="E374" s="422"/>
      <c r="F374" s="160">
        <f t="shared" si="16"/>
        <v>44444444</v>
      </c>
      <c r="G374" s="394">
        <f t="shared" si="17"/>
        <v>0</v>
      </c>
      <c r="I374" s="395">
        <f>IF(OR(C374="150 Directors advances", C374="120 accounts receivable", C374="720.2 Automobile - Insurance", C374="720.3 Automobile - License", C374="870.4 Rent - Insurance", C374="870.6 Rent - Property Tax", C374="870.7 Rent - Homeoffice", C374="870.9 Rent - Water"),
   0,
   IF(Dashboard!$F$5="Quick",
      IF(OR(C374="190 Automobile",C374="200 computer hardware",C374="210 Computer software",C374="220 Quickbooks software",C374="230 Office equipment",C374="240 Office furniture"),
         E374-(E374/(1+Dashboard!$F$4)),
         0
      ),
      IF(C374="750 Business promotion",
         E374-(E374/(1+4.793/100)),
         E374-(E374/(1+Dashboard!$F$4))
      )
   )
)</f>
        <v>0</v>
      </c>
      <c r="J374" s="40">
        <f>Bank4[[#This Row],[Money in/ (Money out)]]-Bank4[[#This Row],[GST/HST]]</f>
        <v>0</v>
      </c>
      <c r="L374" s="37">
        <f t="shared" si="15"/>
        <v>0</v>
      </c>
    </row>
    <row r="375" spans="4:12" x14ac:dyDescent="0.2">
      <c r="D375" s="416">
        <f>_xlfn.XLOOKUP(C:C,Table1[for Import to Bank Register dropdown],Table1[for Pivot],0,0,1)</f>
        <v>0</v>
      </c>
      <c r="E375" s="422"/>
      <c r="F375" s="160">
        <f t="shared" si="16"/>
        <v>44444444</v>
      </c>
      <c r="G375" s="394">
        <f t="shared" si="17"/>
        <v>0</v>
      </c>
      <c r="I375" s="395">
        <f>IF(OR(C375="150 Directors advances", C375="120 accounts receivable", C375="720.2 Automobile - Insurance", C375="720.3 Automobile - License", C375="870.4 Rent - Insurance", C375="870.6 Rent - Property Tax", C375="870.7 Rent - Homeoffice", C375="870.9 Rent - Water"),
   0,
   IF(Dashboard!$F$5="Quick",
      IF(OR(C375="190 Automobile",C375="200 computer hardware",C375="210 Computer software",C375="220 Quickbooks software",C375="230 Office equipment",C375="240 Office furniture"),
         E375-(E375/(1+Dashboard!$F$4)),
         0
      ),
      IF(C375="750 Business promotion",
         E375-(E375/(1+4.793/100)),
         E375-(E375/(1+Dashboard!$F$4))
      )
   )
)</f>
        <v>0</v>
      </c>
      <c r="J375" s="40">
        <f>Bank4[[#This Row],[Money in/ (Money out)]]-Bank4[[#This Row],[GST/HST]]</f>
        <v>0</v>
      </c>
      <c r="L375" s="37">
        <f t="shared" si="15"/>
        <v>0</v>
      </c>
    </row>
    <row r="376" spans="4:12" x14ac:dyDescent="0.2">
      <c r="D376" s="416">
        <f>_xlfn.XLOOKUP(C:C,Table1[for Import to Bank Register dropdown],Table1[for Pivot],0,0,1)</f>
        <v>0</v>
      </c>
      <c r="E376" s="422"/>
      <c r="F376" s="160">
        <f t="shared" si="16"/>
        <v>44444444</v>
      </c>
      <c r="G376" s="394">
        <f t="shared" si="17"/>
        <v>0</v>
      </c>
      <c r="I376" s="395">
        <f>IF(OR(C376="150 Directors advances", C376="120 accounts receivable", C376="720.2 Automobile - Insurance", C376="720.3 Automobile - License", C376="870.4 Rent - Insurance", C376="870.6 Rent - Property Tax", C376="870.7 Rent - Homeoffice", C376="870.9 Rent - Water"),
   0,
   IF(Dashboard!$F$5="Quick",
      IF(OR(C376="190 Automobile",C376="200 computer hardware",C376="210 Computer software",C376="220 Quickbooks software",C376="230 Office equipment",C376="240 Office furniture"),
         E376-(E376/(1+Dashboard!$F$4)),
         0
      ),
      IF(C376="750 Business promotion",
         E376-(E376/(1+4.793/100)),
         E376-(E376/(1+Dashboard!$F$4))
      )
   )
)</f>
        <v>0</v>
      </c>
      <c r="J376" s="40">
        <f>Bank4[[#This Row],[Money in/ (Money out)]]-Bank4[[#This Row],[GST/HST]]</f>
        <v>0</v>
      </c>
      <c r="L376" s="37">
        <f t="shared" si="15"/>
        <v>0</v>
      </c>
    </row>
    <row r="377" spans="4:12" x14ac:dyDescent="0.2">
      <c r="D377" s="416">
        <f>_xlfn.XLOOKUP(C:C,Table1[for Import to Bank Register dropdown],Table1[for Pivot],0,0,1)</f>
        <v>0</v>
      </c>
      <c r="E377" s="422"/>
      <c r="F377" s="160">
        <f t="shared" si="16"/>
        <v>44444444</v>
      </c>
      <c r="G377" s="394">
        <f t="shared" si="17"/>
        <v>0</v>
      </c>
      <c r="I377" s="395">
        <f>IF(OR(C377="150 Directors advances", C377="120 accounts receivable", C377="720.2 Automobile - Insurance", C377="720.3 Automobile - License", C377="870.4 Rent - Insurance", C377="870.6 Rent - Property Tax", C377="870.7 Rent - Homeoffice", C377="870.9 Rent - Water"),
   0,
   IF(Dashboard!$F$5="Quick",
      IF(OR(C377="190 Automobile",C377="200 computer hardware",C377="210 Computer software",C377="220 Quickbooks software",C377="230 Office equipment",C377="240 Office furniture"),
         E377-(E377/(1+Dashboard!$F$4)),
         0
      ),
      IF(C377="750 Business promotion",
         E377-(E377/(1+4.793/100)),
         E377-(E377/(1+Dashboard!$F$4))
      )
   )
)</f>
        <v>0</v>
      </c>
      <c r="J377" s="40">
        <f>Bank4[[#This Row],[Money in/ (Money out)]]-Bank4[[#This Row],[GST/HST]]</f>
        <v>0</v>
      </c>
      <c r="L377" s="37">
        <f t="shared" si="15"/>
        <v>0</v>
      </c>
    </row>
    <row r="378" spans="4:12" x14ac:dyDescent="0.2">
      <c r="D378" s="416">
        <f>_xlfn.XLOOKUP(C:C,Table1[for Import to Bank Register dropdown],Table1[for Pivot],0,0,1)</f>
        <v>0</v>
      </c>
      <c r="E378" s="422"/>
      <c r="F378" s="160">
        <f t="shared" si="16"/>
        <v>44444444</v>
      </c>
      <c r="G378" s="394">
        <f t="shared" si="17"/>
        <v>0</v>
      </c>
      <c r="I378" s="395">
        <f>IF(OR(C378="150 Directors advances", C378="120 accounts receivable", C378="720.2 Automobile - Insurance", C378="720.3 Automobile - License", C378="870.4 Rent - Insurance", C378="870.6 Rent - Property Tax", C378="870.7 Rent - Homeoffice", C378="870.9 Rent - Water"),
   0,
   IF(Dashboard!$F$5="Quick",
      IF(OR(C378="190 Automobile",C378="200 computer hardware",C378="210 Computer software",C378="220 Quickbooks software",C378="230 Office equipment",C378="240 Office furniture"),
         E378-(E378/(1+Dashboard!$F$4)),
         0
      ),
      IF(C378="750 Business promotion",
         E378-(E378/(1+4.793/100)),
         E378-(E378/(1+Dashboard!$F$4))
      )
   )
)</f>
        <v>0</v>
      </c>
      <c r="J378" s="40">
        <f>Bank4[[#This Row],[Money in/ (Money out)]]-Bank4[[#This Row],[GST/HST]]</f>
        <v>0</v>
      </c>
      <c r="L378" s="37">
        <f t="shared" si="15"/>
        <v>0</v>
      </c>
    </row>
    <row r="379" spans="4:12" x14ac:dyDescent="0.2">
      <c r="D379" s="416">
        <f>_xlfn.XLOOKUP(C:C,Table1[for Import to Bank Register dropdown],Table1[for Pivot],0,0,1)</f>
        <v>0</v>
      </c>
      <c r="E379" s="422"/>
      <c r="F379" s="160">
        <f t="shared" si="16"/>
        <v>44444444</v>
      </c>
      <c r="G379" s="394">
        <f t="shared" si="17"/>
        <v>0</v>
      </c>
      <c r="I379" s="395">
        <f>IF(OR(C379="150 Directors advances", C379="120 accounts receivable", C379="720.2 Automobile - Insurance", C379="720.3 Automobile - License", C379="870.4 Rent - Insurance", C379="870.6 Rent - Property Tax", C379="870.7 Rent - Homeoffice", C379="870.9 Rent - Water"),
   0,
   IF(Dashboard!$F$5="Quick",
      IF(OR(C379="190 Automobile",C379="200 computer hardware",C379="210 Computer software",C379="220 Quickbooks software",C379="230 Office equipment",C379="240 Office furniture"),
         E379-(E379/(1+Dashboard!$F$4)),
         0
      ),
      IF(C379="750 Business promotion",
         E379-(E379/(1+4.793/100)),
         E379-(E379/(1+Dashboard!$F$4))
      )
   )
)</f>
        <v>0</v>
      </c>
      <c r="J379" s="40">
        <f>Bank4[[#This Row],[Money in/ (Money out)]]-Bank4[[#This Row],[GST/HST]]</f>
        <v>0</v>
      </c>
      <c r="L379" s="37">
        <f t="shared" si="15"/>
        <v>0</v>
      </c>
    </row>
    <row r="380" spans="4:12" x14ac:dyDescent="0.2">
      <c r="D380" s="416">
        <f>_xlfn.XLOOKUP(C:C,Table1[for Import to Bank Register dropdown],Table1[for Pivot],0,0,1)</f>
        <v>0</v>
      </c>
      <c r="E380" s="422"/>
      <c r="F380" s="160">
        <f t="shared" si="16"/>
        <v>44444444</v>
      </c>
      <c r="G380" s="394">
        <f t="shared" si="17"/>
        <v>0</v>
      </c>
      <c r="I380" s="395">
        <f>IF(OR(C380="150 Directors advances", C380="120 accounts receivable", C380="720.2 Automobile - Insurance", C380="720.3 Automobile - License", C380="870.4 Rent - Insurance", C380="870.6 Rent - Property Tax", C380="870.7 Rent - Homeoffice", C380="870.9 Rent - Water"),
   0,
   IF(Dashboard!$F$5="Quick",
      IF(OR(C380="190 Automobile",C380="200 computer hardware",C380="210 Computer software",C380="220 Quickbooks software",C380="230 Office equipment",C380="240 Office furniture"),
         E380-(E380/(1+Dashboard!$F$4)),
         0
      ),
      IF(C380="750 Business promotion",
         E380-(E380/(1+4.793/100)),
         E380-(E380/(1+Dashboard!$F$4))
      )
   )
)</f>
        <v>0</v>
      </c>
      <c r="J380" s="40">
        <f>Bank4[[#This Row],[Money in/ (Money out)]]-Bank4[[#This Row],[GST/HST]]</f>
        <v>0</v>
      </c>
      <c r="L380" s="37">
        <f t="shared" si="15"/>
        <v>0</v>
      </c>
    </row>
    <row r="381" spans="4:12" x14ac:dyDescent="0.2">
      <c r="D381" s="416">
        <f>_xlfn.XLOOKUP(C:C,Table1[for Import to Bank Register dropdown],Table1[for Pivot],0,0,1)</f>
        <v>0</v>
      </c>
      <c r="E381" s="422"/>
      <c r="F381" s="160">
        <f t="shared" si="16"/>
        <v>44444444</v>
      </c>
      <c r="G381" s="394">
        <f t="shared" si="17"/>
        <v>0</v>
      </c>
      <c r="I381" s="395">
        <f>IF(OR(C381="150 Directors advances", C381="120 accounts receivable", C381="720.2 Automobile - Insurance", C381="720.3 Automobile - License", C381="870.4 Rent - Insurance", C381="870.6 Rent - Property Tax", C381="870.7 Rent - Homeoffice", C381="870.9 Rent - Water"),
   0,
   IF(Dashboard!$F$5="Quick",
      IF(OR(C381="190 Automobile",C381="200 computer hardware",C381="210 Computer software",C381="220 Quickbooks software",C381="230 Office equipment",C381="240 Office furniture"),
         E381-(E381/(1+Dashboard!$F$4)),
         0
      ),
      IF(C381="750 Business promotion",
         E381-(E381/(1+4.793/100)),
         E381-(E381/(1+Dashboard!$F$4))
      )
   )
)</f>
        <v>0</v>
      </c>
      <c r="J381" s="40">
        <f>Bank4[[#This Row],[Money in/ (Money out)]]-Bank4[[#This Row],[GST/HST]]</f>
        <v>0</v>
      </c>
      <c r="L381" s="37">
        <f t="shared" si="15"/>
        <v>0</v>
      </c>
    </row>
    <row r="382" spans="4:12" x14ac:dyDescent="0.2">
      <c r="D382" s="416">
        <f>_xlfn.XLOOKUP(C:C,Table1[for Import to Bank Register dropdown],Table1[for Pivot],0,0,1)</f>
        <v>0</v>
      </c>
      <c r="E382" s="422"/>
      <c r="F382" s="160">
        <f t="shared" si="16"/>
        <v>44444444</v>
      </c>
      <c r="G382" s="394">
        <f t="shared" si="17"/>
        <v>0</v>
      </c>
      <c r="I382" s="395">
        <f>IF(OR(C382="150 Directors advances", C382="120 accounts receivable", C382="720.2 Automobile - Insurance", C382="720.3 Automobile - License", C382="870.4 Rent - Insurance", C382="870.6 Rent - Property Tax", C382="870.7 Rent - Homeoffice", C382="870.9 Rent - Water"),
   0,
   IF(Dashboard!$F$5="Quick",
      IF(OR(C382="190 Automobile",C382="200 computer hardware",C382="210 Computer software",C382="220 Quickbooks software",C382="230 Office equipment",C382="240 Office furniture"),
         E382-(E382/(1+Dashboard!$F$4)),
         0
      ),
      IF(C382="750 Business promotion",
         E382-(E382/(1+4.793/100)),
         E382-(E382/(1+Dashboard!$F$4))
      )
   )
)</f>
        <v>0</v>
      </c>
      <c r="J382" s="40">
        <f>Bank4[[#This Row],[Money in/ (Money out)]]-Bank4[[#This Row],[GST/HST]]</f>
        <v>0</v>
      </c>
      <c r="L382" s="37">
        <f t="shared" si="15"/>
        <v>0</v>
      </c>
    </row>
    <row r="383" spans="4:12" x14ac:dyDescent="0.2">
      <c r="D383" s="416">
        <f>_xlfn.XLOOKUP(C:C,Table1[for Import to Bank Register dropdown],Table1[for Pivot],0,0,1)</f>
        <v>0</v>
      </c>
      <c r="E383" s="422"/>
      <c r="F383" s="160">
        <f t="shared" si="16"/>
        <v>44444444</v>
      </c>
      <c r="G383" s="394">
        <f t="shared" si="17"/>
        <v>0</v>
      </c>
      <c r="I383" s="395">
        <f>IF(OR(C383="150 Directors advances", C383="120 accounts receivable", C383="720.2 Automobile - Insurance", C383="720.3 Automobile - License", C383="870.4 Rent - Insurance", C383="870.6 Rent - Property Tax", C383="870.7 Rent - Homeoffice", C383="870.9 Rent - Water"),
   0,
   IF(Dashboard!$F$5="Quick",
      IF(OR(C383="190 Automobile",C383="200 computer hardware",C383="210 Computer software",C383="220 Quickbooks software",C383="230 Office equipment",C383="240 Office furniture"),
         E383-(E383/(1+Dashboard!$F$4)),
         0
      ),
      IF(C383="750 Business promotion",
         E383-(E383/(1+4.793/100)),
         E383-(E383/(1+Dashboard!$F$4))
      )
   )
)</f>
        <v>0</v>
      </c>
      <c r="J383" s="40">
        <f>Bank4[[#This Row],[Money in/ (Money out)]]-Bank4[[#This Row],[GST/HST]]</f>
        <v>0</v>
      </c>
      <c r="L383" s="37">
        <f t="shared" si="15"/>
        <v>0</v>
      </c>
    </row>
    <row r="384" spans="4:12" x14ac:dyDescent="0.2">
      <c r="D384" s="416">
        <f>_xlfn.XLOOKUP(C:C,Table1[for Import to Bank Register dropdown],Table1[for Pivot],0,0,1)</f>
        <v>0</v>
      </c>
      <c r="E384" s="422"/>
      <c r="F384" s="160">
        <f t="shared" si="16"/>
        <v>44444444</v>
      </c>
      <c r="G384" s="394">
        <f t="shared" si="17"/>
        <v>0</v>
      </c>
      <c r="I384" s="395">
        <f>IF(OR(C384="150 Directors advances", C384="120 accounts receivable", C384="720.2 Automobile - Insurance", C384="720.3 Automobile - License", C384="870.4 Rent - Insurance", C384="870.6 Rent - Property Tax", C384="870.7 Rent - Homeoffice", C384="870.9 Rent - Water"),
   0,
   IF(Dashboard!$F$5="Quick",
      IF(OR(C384="190 Automobile",C384="200 computer hardware",C384="210 Computer software",C384="220 Quickbooks software",C384="230 Office equipment",C384="240 Office furniture"),
         E384-(E384/(1+Dashboard!$F$4)),
         0
      ),
      IF(C384="750 Business promotion",
         E384-(E384/(1+4.793/100)),
         E384-(E384/(1+Dashboard!$F$4))
      )
   )
)</f>
        <v>0</v>
      </c>
      <c r="J384" s="40">
        <f>Bank4[[#This Row],[Money in/ (Money out)]]-Bank4[[#This Row],[GST/HST]]</f>
        <v>0</v>
      </c>
      <c r="L384" s="37">
        <f t="shared" si="15"/>
        <v>0</v>
      </c>
    </row>
    <row r="385" spans="4:12" x14ac:dyDescent="0.2">
      <c r="D385" s="416">
        <f>_xlfn.XLOOKUP(C:C,Table1[for Import to Bank Register dropdown],Table1[for Pivot],0,0,1)</f>
        <v>0</v>
      </c>
      <c r="E385" s="422"/>
      <c r="F385" s="160">
        <f t="shared" si="16"/>
        <v>44444444</v>
      </c>
      <c r="G385" s="394">
        <f t="shared" si="17"/>
        <v>0</v>
      </c>
      <c r="I385" s="395">
        <f>IF(OR(C385="150 Directors advances", C385="120 accounts receivable", C385="720.2 Automobile - Insurance", C385="720.3 Automobile - License", C385="870.4 Rent - Insurance", C385="870.6 Rent - Property Tax", C385="870.7 Rent - Homeoffice", C385="870.9 Rent - Water"),
   0,
   IF(Dashboard!$F$5="Quick",
      IF(OR(C385="190 Automobile",C385="200 computer hardware",C385="210 Computer software",C385="220 Quickbooks software",C385="230 Office equipment",C385="240 Office furniture"),
         E385-(E385/(1+Dashboard!$F$4)),
         0
      ),
      IF(C385="750 Business promotion",
         E385-(E385/(1+4.793/100)),
         E385-(E385/(1+Dashboard!$F$4))
      )
   )
)</f>
        <v>0</v>
      </c>
      <c r="J385" s="40">
        <f>Bank4[[#This Row],[Money in/ (Money out)]]-Bank4[[#This Row],[GST/HST]]</f>
        <v>0</v>
      </c>
      <c r="L385" s="37">
        <f t="shared" si="15"/>
        <v>0</v>
      </c>
    </row>
    <row r="386" spans="4:12" x14ac:dyDescent="0.2">
      <c r="D386" s="416">
        <f>_xlfn.XLOOKUP(C:C,Table1[for Import to Bank Register dropdown],Table1[for Pivot],0,0,1)</f>
        <v>0</v>
      </c>
      <c r="E386" s="422"/>
      <c r="F386" s="160">
        <f t="shared" si="16"/>
        <v>44444444</v>
      </c>
      <c r="G386" s="394">
        <f t="shared" si="17"/>
        <v>0</v>
      </c>
      <c r="I386" s="395">
        <f>IF(OR(C386="150 Directors advances", C386="120 accounts receivable", C386="720.2 Automobile - Insurance", C386="720.3 Automobile - License", C386="870.4 Rent - Insurance", C386="870.6 Rent - Property Tax", C386="870.7 Rent - Homeoffice", C386="870.9 Rent - Water"),
   0,
   IF(Dashboard!$F$5="Quick",
      IF(OR(C386="190 Automobile",C386="200 computer hardware",C386="210 Computer software",C386="220 Quickbooks software",C386="230 Office equipment",C386="240 Office furniture"),
         E386-(E386/(1+Dashboard!$F$4)),
         0
      ),
      IF(C386="750 Business promotion",
         E386-(E386/(1+4.793/100)),
         E386-(E386/(1+Dashboard!$F$4))
      )
   )
)</f>
        <v>0</v>
      </c>
      <c r="J386" s="40">
        <f>Bank4[[#This Row],[Money in/ (Money out)]]-Bank4[[#This Row],[GST/HST]]</f>
        <v>0</v>
      </c>
      <c r="L386" s="37">
        <f t="shared" si="15"/>
        <v>0</v>
      </c>
    </row>
    <row r="387" spans="4:12" x14ac:dyDescent="0.2">
      <c r="D387" s="416">
        <f>_xlfn.XLOOKUP(C:C,Table1[for Import to Bank Register dropdown],Table1[for Pivot],0,0,1)</f>
        <v>0</v>
      </c>
      <c r="E387" s="422"/>
      <c r="F387" s="160">
        <f t="shared" si="16"/>
        <v>44444444</v>
      </c>
      <c r="G387" s="394">
        <f t="shared" si="17"/>
        <v>0</v>
      </c>
      <c r="I387" s="395">
        <f>IF(OR(C387="150 Directors advances", C387="120 accounts receivable", C387="720.2 Automobile - Insurance", C387="720.3 Automobile - License", C387="870.4 Rent - Insurance", C387="870.6 Rent - Property Tax", C387="870.7 Rent - Homeoffice", C387="870.9 Rent - Water"),
   0,
   IF(Dashboard!$F$5="Quick",
      IF(OR(C387="190 Automobile",C387="200 computer hardware",C387="210 Computer software",C387="220 Quickbooks software",C387="230 Office equipment",C387="240 Office furniture"),
         E387-(E387/(1+Dashboard!$F$4)),
         0
      ),
      IF(C387="750 Business promotion",
         E387-(E387/(1+4.793/100)),
         E387-(E387/(1+Dashboard!$F$4))
      )
   )
)</f>
        <v>0</v>
      </c>
      <c r="J387" s="40">
        <f>Bank4[[#This Row],[Money in/ (Money out)]]-Bank4[[#This Row],[GST/HST]]</f>
        <v>0</v>
      </c>
      <c r="L387" s="37">
        <f t="shared" si="15"/>
        <v>0</v>
      </c>
    </row>
    <row r="388" spans="4:12" x14ac:dyDescent="0.2">
      <c r="D388" s="416">
        <f>_xlfn.XLOOKUP(C:C,Table1[for Import to Bank Register dropdown],Table1[for Pivot],0,0,1)</f>
        <v>0</v>
      </c>
      <c r="E388" s="422"/>
      <c r="F388" s="160">
        <f t="shared" si="16"/>
        <v>44444444</v>
      </c>
      <c r="G388" s="394">
        <f t="shared" si="17"/>
        <v>0</v>
      </c>
      <c r="I388" s="395">
        <f>IF(OR(C388="150 Directors advances", C388="120 accounts receivable", C388="720.2 Automobile - Insurance", C388="720.3 Automobile - License", C388="870.4 Rent - Insurance", C388="870.6 Rent - Property Tax", C388="870.7 Rent - Homeoffice", C388="870.9 Rent - Water"),
   0,
   IF(Dashboard!$F$5="Quick",
      IF(OR(C388="190 Automobile",C388="200 computer hardware",C388="210 Computer software",C388="220 Quickbooks software",C388="230 Office equipment",C388="240 Office furniture"),
         E388-(E388/(1+Dashboard!$F$4)),
         0
      ),
      IF(C388="750 Business promotion",
         E388-(E388/(1+4.793/100)),
         E388-(E388/(1+Dashboard!$F$4))
      )
   )
)</f>
        <v>0</v>
      </c>
      <c r="J388" s="40">
        <f>Bank4[[#This Row],[Money in/ (Money out)]]-Bank4[[#This Row],[GST/HST]]</f>
        <v>0</v>
      </c>
      <c r="L388" s="37">
        <f t="shared" si="15"/>
        <v>0</v>
      </c>
    </row>
    <row r="389" spans="4:12" x14ac:dyDescent="0.2">
      <c r="D389" s="416">
        <f>_xlfn.XLOOKUP(C:C,Table1[for Import to Bank Register dropdown],Table1[for Pivot],0,0,1)</f>
        <v>0</v>
      </c>
      <c r="E389" s="422"/>
      <c r="F389" s="160">
        <f t="shared" si="16"/>
        <v>44444444</v>
      </c>
      <c r="G389" s="394">
        <f t="shared" si="17"/>
        <v>0</v>
      </c>
      <c r="I389" s="395">
        <f>IF(OR(C389="150 Directors advances", C389="120 accounts receivable", C389="720.2 Automobile - Insurance", C389="720.3 Automobile - License", C389="870.4 Rent - Insurance", C389="870.6 Rent - Property Tax", C389="870.7 Rent - Homeoffice", C389="870.9 Rent - Water"),
   0,
   IF(Dashboard!$F$5="Quick",
      IF(OR(C389="190 Automobile",C389="200 computer hardware",C389="210 Computer software",C389="220 Quickbooks software",C389="230 Office equipment",C389="240 Office furniture"),
         E389-(E389/(1+Dashboard!$F$4)),
         0
      ),
      IF(C389="750 Business promotion",
         E389-(E389/(1+4.793/100)),
         E389-(E389/(1+Dashboard!$F$4))
      )
   )
)</f>
        <v>0</v>
      </c>
      <c r="J389" s="40">
        <f>Bank4[[#This Row],[Money in/ (Money out)]]-Bank4[[#This Row],[GST/HST]]</f>
        <v>0</v>
      </c>
      <c r="L389" s="37">
        <f t="shared" si="15"/>
        <v>0</v>
      </c>
    </row>
    <row r="390" spans="4:12" x14ac:dyDescent="0.2">
      <c r="D390" s="416">
        <f>_xlfn.XLOOKUP(C:C,Table1[for Import to Bank Register dropdown],Table1[for Pivot],0,0,1)</f>
        <v>0</v>
      </c>
      <c r="E390" s="422"/>
      <c r="F390" s="160">
        <f t="shared" si="16"/>
        <v>44444444</v>
      </c>
      <c r="G390" s="394">
        <f t="shared" si="17"/>
        <v>0</v>
      </c>
      <c r="I390" s="395">
        <f>IF(OR(C390="150 Directors advances", C390="120 accounts receivable", C390="720.2 Automobile - Insurance", C390="720.3 Automobile - License", C390="870.4 Rent - Insurance", C390="870.6 Rent - Property Tax", C390="870.7 Rent - Homeoffice", C390="870.9 Rent - Water"),
   0,
   IF(Dashboard!$F$5="Quick",
      IF(OR(C390="190 Automobile",C390="200 computer hardware",C390="210 Computer software",C390="220 Quickbooks software",C390="230 Office equipment",C390="240 Office furniture"),
         E390-(E390/(1+Dashboard!$F$4)),
         0
      ),
      IF(C390="750 Business promotion",
         E390-(E390/(1+4.793/100)),
         E390-(E390/(1+Dashboard!$F$4))
      )
   )
)</f>
        <v>0</v>
      </c>
      <c r="J390" s="40">
        <f>Bank4[[#This Row],[Money in/ (Money out)]]-Bank4[[#This Row],[GST/HST]]</f>
        <v>0</v>
      </c>
      <c r="L390" s="37">
        <f t="shared" si="15"/>
        <v>0</v>
      </c>
    </row>
    <row r="391" spans="4:12" x14ac:dyDescent="0.2">
      <c r="D391" s="416">
        <f>_xlfn.XLOOKUP(C:C,Table1[for Import to Bank Register dropdown],Table1[for Pivot],0,0,1)</f>
        <v>0</v>
      </c>
      <c r="E391" s="422"/>
      <c r="F391" s="160">
        <f t="shared" si="16"/>
        <v>44444444</v>
      </c>
      <c r="G391" s="394">
        <f t="shared" si="17"/>
        <v>0</v>
      </c>
      <c r="I391" s="395">
        <f>IF(OR(C391="150 Directors advances", C391="120 accounts receivable", C391="720.2 Automobile - Insurance", C391="720.3 Automobile - License", C391="870.4 Rent - Insurance", C391="870.6 Rent - Property Tax", C391="870.7 Rent - Homeoffice", C391="870.9 Rent - Water"),
   0,
   IF(Dashboard!$F$5="Quick",
      IF(OR(C391="190 Automobile",C391="200 computer hardware",C391="210 Computer software",C391="220 Quickbooks software",C391="230 Office equipment",C391="240 Office furniture"),
         E391-(E391/(1+Dashboard!$F$4)),
         0
      ),
      IF(C391="750 Business promotion",
         E391-(E391/(1+4.793/100)),
         E391-(E391/(1+Dashboard!$F$4))
      )
   )
)</f>
        <v>0</v>
      </c>
      <c r="J391" s="40">
        <f>Bank4[[#This Row],[Money in/ (Money out)]]-Bank4[[#This Row],[GST/HST]]</f>
        <v>0</v>
      </c>
      <c r="L391" s="37">
        <f t="shared" ref="L391:L454" si="18">$L$3</f>
        <v>0</v>
      </c>
    </row>
    <row r="392" spans="4:12" x14ac:dyDescent="0.2">
      <c r="D392" s="416">
        <f>_xlfn.XLOOKUP(C:C,Table1[for Import to Bank Register dropdown],Table1[for Pivot],0,0,1)</f>
        <v>0</v>
      </c>
      <c r="E392" s="422"/>
      <c r="F392" s="160">
        <f t="shared" ref="F392:F455" si="19">$E$2</f>
        <v>44444444</v>
      </c>
      <c r="G392" s="394">
        <f t="shared" ref="G392:G455" si="20">G391+E392</f>
        <v>0</v>
      </c>
      <c r="I392" s="395">
        <f>IF(OR(C392="150 Directors advances", C392="120 accounts receivable", C392="720.2 Automobile - Insurance", C392="720.3 Automobile - License", C392="870.4 Rent - Insurance", C392="870.6 Rent - Property Tax", C392="870.7 Rent - Homeoffice", C392="870.9 Rent - Water"),
   0,
   IF(Dashboard!$F$5="Quick",
      IF(OR(C392="190 Automobile",C392="200 computer hardware",C392="210 Computer software",C392="220 Quickbooks software",C392="230 Office equipment",C392="240 Office furniture"),
         E392-(E392/(1+Dashboard!$F$4)),
         0
      ),
      IF(C392="750 Business promotion",
         E392-(E392/(1+4.793/100)),
         E392-(E392/(1+Dashboard!$F$4))
      )
   )
)</f>
        <v>0</v>
      </c>
      <c r="J392" s="40">
        <f>Bank4[[#This Row],[Money in/ (Money out)]]-Bank4[[#This Row],[GST/HST]]</f>
        <v>0</v>
      </c>
      <c r="L392" s="37">
        <f t="shared" si="18"/>
        <v>0</v>
      </c>
    </row>
    <row r="393" spans="4:12" x14ac:dyDescent="0.2">
      <c r="D393" s="416">
        <f>_xlfn.XLOOKUP(C:C,Table1[for Import to Bank Register dropdown],Table1[for Pivot],0,0,1)</f>
        <v>0</v>
      </c>
      <c r="E393" s="422"/>
      <c r="F393" s="160">
        <f t="shared" si="19"/>
        <v>44444444</v>
      </c>
      <c r="G393" s="394">
        <f t="shared" si="20"/>
        <v>0</v>
      </c>
      <c r="I393" s="395">
        <f>IF(OR(C393="150 Directors advances", C393="120 accounts receivable", C393="720.2 Automobile - Insurance", C393="720.3 Automobile - License", C393="870.4 Rent - Insurance", C393="870.6 Rent - Property Tax", C393="870.7 Rent - Homeoffice", C393="870.9 Rent - Water"),
   0,
   IF(Dashboard!$F$5="Quick",
      IF(OR(C393="190 Automobile",C393="200 computer hardware",C393="210 Computer software",C393="220 Quickbooks software",C393="230 Office equipment",C393="240 Office furniture"),
         E393-(E393/(1+Dashboard!$F$4)),
         0
      ),
      IF(C393="750 Business promotion",
         E393-(E393/(1+4.793/100)),
         E393-(E393/(1+Dashboard!$F$4))
      )
   )
)</f>
        <v>0</v>
      </c>
      <c r="J393" s="40">
        <f>Bank4[[#This Row],[Money in/ (Money out)]]-Bank4[[#This Row],[GST/HST]]</f>
        <v>0</v>
      </c>
      <c r="L393" s="37">
        <f t="shared" si="18"/>
        <v>0</v>
      </c>
    </row>
    <row r="394" spans="4:12" x14ac:dyDescent="0.2">
      <c r="D394" s="416">
        <f>_xlfn.XLOOKUP(C:C,Table1[for Import to Bank Register dropdown],Table1[for Pivot],0,0,1)</f>
        <v>0</v>
      </c>
      <c r="E394" s="422"/>
      <c r="F394" s="160">
        <f t="shared" si="19"/>
        <v>44444444</v>
      </c>
      <c r="G394" s="394">
        <f t="shared" si="20"/>
        <v>0</v>
      </c>
      <c r="I394" s="395">
        <f>IF(OR(C394="150 Directors advances", C394="120 accounts receivable", C394="720.2 Automobile - Insurance", C394="720.3 Automobile - License", C394="870.4 Rent - Insurance", C394="870.6 Rent - Property Tax", C394="870.7 Rent - Homeoffice", C394="870.9 Rent - Water"),
   0,
   IF(Dashboard!$F$5="Quick",
      IF(OR(C394="190 Automobile",C394="200 computer hardware",C394="210 Computer software",C394="220 Quickbooks software",C394="230 Office equipment",C394="240 Office furniture"),
         E394-(E394/(1+Dashboard!$F$4)),
         0
      ),
      IF(C394="750 Business promotion",
         E394-(E394/(1+4.793/100)),
         E394-(E394/(1+Dashboard!$F$4))
      )
   )
)</f>
        <v>0</v>
      </c>
      <c r="J394" s="40">
        <f>Bank4[[#This Row],[Money in/ (Money out)]]-Bank4[[#This Row],[GST/HST]]</f>
        <v>0</v>
      </c>
      <c r="L394" s="37">
        <f t="shared" si="18"/>
        <v>0</v>
      </c>
    </row>
    <row r="395" spans="4:12" x14ac:dyDescent="0.2">
      <c r="D395" s="416">
        <f>_xlfn.XLOOKUP(C:C,Table1[for Import to Bank Register dropdown],Table1[for Pivot],0,0,1)</f>
        <v>0</v>
      </c>
      <c r="E395" s="422"/>
      <c r="F395" s="160">
        <f t="shared" si="19"/>
        <v>44444444</v>
      </c>
      <c r="G395" s="394">
        <f t="shared" si="20"/>
        <v>0</v>
      </c>
      <c r="I395" s="395">
        <f>IF(OR(C395="150 Directors advances", C395="120 accounts receivable", C395="720.2 Automobile - Insurance", C395="720.3 Automobile - License", C395="870.4 Rent - Insurance", C395="870.6 Rent - Property Tax", C395="870.7 Rent - Homeoffice", C395="870.9 Rent - Water"),
   0,
   IF(Dashboard!$F$5="Quick",
      IF(OR(C395="190 Automobile",C395="200 computer hardware",C395="210 Computer software",C395="220 Quickbooks software",C395="230 Office equipment",C395="240 Office furniture"),
         E395-(E395/(1+Dashboard!$F$4)),
         0
      ),
      IF(C395="750 Business promotion",
         E395-(E395/(1+4.793/100)),
         E395-(E395/(1+Dashboard!$F$4))
      )
   )
)</f>
        <v>0</v>
      </c>
      <c r="J395" s="40">
        <f>Bank4[[#This Row],[Money in/ (Money out)]]-Bank4[[#This Row],[GST/HST]]</f>
        <v>0</v>
      </c>
      <c r="L395" s="37">
        <f t="shared" si="18"/>
        <v>0</v>
      </c>
    </row>
    <row r="396" spans="4:12" x14ac:dyDescent="0.2">
      <c r="D396" s="416">
        <f>_xlfn.XLOOKUP(C:C,Table1[for Import to Bank Register dropdown],Table1[for Pivot],0,0,1)</f>
        <v>0</v>
      </c>
      <c r="E396" s="422"/>
      <c r="F396" s="160">
        <f t="shared" si="19"/>
        <v>44444444</v>
      </c>
      <c r="G396" s="394">
        <f t="shared" si="20"/>
        <v>0</v>
      </c>
      <c r="I396" s="395">
        <f>IF(OR(C396="150 Directors advances", C396="120 accounts receivable", C396="720.2 Automobile - Insurance", C396="720.3 Automobile - License", C396="870.4 Rent - Insurance", C396="870.6 Rent - Property Tax", C396="870.7 Rent - Homeoffice", C396="870.9 Rent - Water"),
   0,
   IF(Dashboard!$F$5="Quick",
      IF(OR(C396="190 Automobile",C396="200 computer hardware",C396="210 Computer software",C396="220 Quickbooks software",C396="230 Office equipment",C396="240 Office furniture"),
         E396-(E396/(1+Dashboard!$F$4)),
         0
      ),
      IF(C396="750 Business promotion",
         E396-(E396/(1+4.793/100)),
         E396-(E396/(1+Dashboard!$F$4))
      )
   )
)</f>
        <v>0</v>
      </c>
      <c r="J396" s="40">
        <f>Bank4[[#This Row],[Money in/ (Money out)]]-Bank4[[#This Row],[GST/HST]]</f>
        <v>0</v>
      </c>
      <c r="L396" s="37">
        <f t="shared" si="18"/>
        <v>0</v>
      </c>
    </row>
    <row r="397" spans="4:12" x14ac:dyDescent="0.2">
      <c r="D397" s="416">
        <f>_xlfn.XLOOKUP(C:C,Table1[for Import to Bank Register dropdown],Table1[for Pivot],0,0,1)</f>
        <v>0</v>
      </c>
      <c r="E397" s="422"/>
      <c r="F397" s="160">
        <f t="shared" si="19"/>
        <v>44444444</v>
      </c>
      <c r="G397" s="394">
        <f t="shared" si="20"/>
        <v>0</v>
      </c>
      <c r="I397" s="395">
        <f>IF(OR(C397="150 Directors advances", C397="120 accounts receivable", C397="720.2 Automobile - Insurance", C397="720.3 Automobile - License", C397="870.4 Rent - Insurance", C397="870.6 Rent - Property Tax", C397="870.7 Rent - Homeoffice", C397="870.9 Rent - Water"),
   0,
   IF(Dashboard!$F$5="Quick",
      IF(OR(C397="190 Automobile",C397="200 computer hardware",C397="210 Computer software",C397="220 Quickbooks software",C397="230 Office equipment",C397="240 Office furniture"),
         E397-(E397/(1+Dashboard!$F$4)),
         0
      ),
      IF(C397="750 Business promotion",
         E397-(E397/(1+4.793/100)),
         E397-(E397/(1+Dashboard!$F$4))
      )
   )
)</f>
        <v>0</v>
      </c>
      <c r="J397" s="40">
        <f>Bank4[[#This Row],[Money in/ (Money out)]]-Bank4[[#This Row],[GST/HST]]</f>
        <v>0</v>
      </c>
      <c r="L397" s="37">
        <f t="shared" si="18"/>
        <v>0</v>
      </c>
    </row>
    <row r="398" spans="4:12" x14ac:dyDescent="0.2">
      <c r="D398" s="416">
        <f>_xlfn.XLOOKUP(C:C,Table1[for Import to Bank Register dropdown],Table1[for Pivot],0,0,1)</f>
        <v>0</v>
      </c>
      <c r="E398" s="422"/>
      <c r="F398" s="160">
        <f t="shared" si="19"/>
        <v>44444444</v>
      </c>
      <c r="G398" s="394">
        <f t="shared" si="20"/>
        <v>0</v>
      </c>
      <c r="I398" s="395">
        <f>IF(OR(C398="150 Directors advances", C398="120 accounts receivable", C398="720.2 Automobile - Insurance", C398="720.3 Automobile - License", C398="870.4 Rent - Insurance", C398="870.6 Rent - Property Tax", C398="870.7 Rent - Homeoffice", C398="870.9 Rent - Water"),
   0,
   IF(Dashboard!$F$5="Quick",
      IF(OR(C398="190 Automobile",C398="200 computer hardware",C398="210 Computer software",C398="220 Quickbooks software",C398="230 Office equipment",C398="240 Office furniture"),
         E398-(E398/(1+Dashboard!$F$4)),
         0
      ),
      IF(C398="750 Business promotion",
         E398-(E398/(1+4.793/100)),
         E398-(E398/(1+Dashboard!$F$4))
      )
   )
)</f>
        <v>0</v>
      </c>
      <c r="J398" s="40">
        <f>Bank4[[#This Row],[Money in/ (Money out)]]-Bank4[[#This Row],[GST/HST]]</f>
        <v>0</v>
      </c>
      <c r="L398" s="37">
        <f t="shared" si="18"/>
        <v>0</v>
      </c>
    </row>
    <row r="399" spans="4:12" x14ac:dyDescent="0.2">
      <c r="D399" s="416">
        <f>_xlfn.XLOOKUP(C:C,Table1[for Import to Bank Register dropdown],Table1[for Pivot],0,0,1)</f>
        <v>0</v>
      </c>
      <c r="E399" s="422"/>
      <c r="F399" s="160">
        <f t="shared" si="19"/>
        <v>44444444</v>
      </c>
      <c r="G399" s="394">
        <f t="shared" si="20"/>
        <v>0</v>
      </c>
      <c r="I399" s="395">
        <f>IF(OR(C399="150 Directors advances", C399="120 accounts receivable", C399="720.2 Automobile - Insurance", C399="720.3 Automobile - License", C399="870.4 Rent - Insurance", C399="870.6 Rent - Property Tax", C399="870.7 Rent - Homeoffice", C399="870.9 Rent - Water"),
   0,
   IF(Dashboard!$F$5="Quick",
      IF(OR(C399="190 Automobile",C399="200 computer hardware",C399="210 Computer software",C399="220 Quickbooks software",C399="230 Office equipment",C399="240 Office furniture"),
         E399-(E399/(1+Dashboard!$F$4)),
         0
      ),
      IF(C399="750 Business promotion",
         E399-(E399/(1+4.793/100)),
         E399-(E399/(1+Dashboard!$F$4))
      )
   )
)</f>
        <v>0</v>
      </c>
      <c r="J399" s="40">
        <f>Bank4[[#This Row],[Money in/ (Money out)]]-Bank4[[#This Row],[GST/HST]]</f>
        <v>0</v>
      </c>
      <c r="L399" s="37">
        <f t="shared" si="18"/>
        <v>0</v>
      </c>
    </row>
    <row r="400" spans="4:12" x14ac:dyDescent="0.2">
      <c r="D400" s="416">
        <f>_xlfn.XLOOKUP(C:C,Table1[for Import to Bank Register dropdown],Table1[for Pivot],0,0,1)</f>
        <v>0</v>
      </c>
      <c r="E400" s="422"/>
      <c r="F400" s="160">
        <f t="shared" si="19"/>
        <v>44444444</v>
      </c>
      <c r="G400" s="394">
        <f t="shared" si="20"/>
        <v>0</v>
      </c>
      <c r="I400" s="395">
        <f>IF(OR(C400="150 Directors advances", C400="120 accounts receivable", C400="720.2 Automobile - Insurance", C400="720.3 Automobile - License", C400="870.4 Rent - Insurance", C400="870.6 Rent - Property Tax", C400="870.7 Rent - Homeoffice", C400="870.9 Rent - Water"),
   0,
   IF(Dashboard!$F$5="Quick",
      IF(OR(C400="190 Automobile",C400="200 computer hardware",C400="210 Computer software",C400="220 Quickbooks software",C400="230 Office equipment",C400="240 Office furniture"),
         E400-(E400/(1+Dashboard!$F$4)),
         0
      ),
      IF(C400="750 Business promotion",
         E400-(E400/(1+4.793/100)),
         E400-(E400/(1+Dashboard!$F$4))
      )
   )
)</f>
        <v>0</v>
      </c>
      <c r="J400" s="40">
        <f>Bank4[[#This Row],[Money in/ (Money out)]]-Bank4[[#This Row],[GST/HST]]</f>
        <v>0</v>
      </c>
      <c r="L400" s="37">
        <f t="shared" si="18"/>
        <v>0</v>
      </c>
    </row>
    <row r="401" spans="4:12" x14ac:dyDescent="0.2">
      <c r="D401" s="416">
        <f>_xlfn.XLOOKUP(C:C,Table1[for Import to Bank Register dropdown],Table1[for Pivot],0,0,1)</f>
        <v>0</v>
      </c>
      <c r="E401" s="422"/>
      <c r="F401" s="160">
        <f t="shared" si="19"/>
        <v>44444444</v>
      </c>
      <c r="G401" s="394">
        <f t="shared" si="20"/>
        <v>0</v>
      </c>
      <c r="I401" s="395">
        <f>IF(OR(C401="150 Directors advances", C401="120 accounts receivable", C401="720.2 Automobile - Insurance", C401="720.3 Automobile - License", C401="870.4 Rent - Insurance", C401="870.6 Rent - Property Tax", C401="870.7 Rent - Homeoffice", C401="870.9 Rent - Water"),
   0,
   IF(Dashboard!$F$5="Quick",
      IF(OR(C401="190 Automobile",C401="200 computer hardware",C401="210 Computer software",C401="220 Quickbooks software",C401="230 Office equipment",C401="240 Office furniture"),
         E401-(E401/(1+Dashboard!$F$4)),
         0
      ),
      IF(C401="750 Business promotion",
         E401-(E401/(1+4.793/100)),
         E401-(E401/(1+Dashboard!$F$4))
      )
   )
)</f>
        <v>0</v>
      </c>
      <c r="J401" s="40">
        <f>Bank4[[#This Row],[Money in/ (Money out)]]-Bank4[[#This Row],[GST/HST]]</f>
        <v>0</v>
      </c>
      <c r="L401" s="37">
        <f t="shared" si="18"/>
        <v>0</v>
      </c>
    </row>
    <row r="402" spans="4:12" x14ac:dyDescent="0.2">
      <c r="D402" s="416">
        <f>_xlfn.XLOOKUP(C:C,Table1[for Import to Bank Register dropdown],Table1[for Pivot],0,0,1)</f>
        <v>0</v>
      </c>
      <c r="E402" s="422"/>
      <c r="F402" s="160">
        <f t="shared" si="19"/>
        <v>44444444</v>
      </c>
      <c r="G402" s="394">
        <f t="shared" si="20"/>
        <v>0</v>
      </c>
      <c r="I402" s="395">
        <f>IF(OR(C402="150 Directors advances", C402="120 accounts receivable", C402="720.2 Automobile - Insurance", C402="720.3 Automobile - License", C402="870.4 Rent - Insurance", C402="870.6 Rent - Property Tax", C402="870.7 Rent - Homeoffice", C402="870.9 Rent - Water"),
   0,
   IF(Dashboard!$F$5="Quick",
      IF(OR(C402="190 Automobile",C402="200 computer hardware",C402="210 Computer software",C402="220 Quickbooks software",C402="230 Office equipment",C402="240 Office furniture"),
         E402-(E402/(1+Dashboard!$F$4)),
         0
      ),
      IF(C402="750 Business promotion",
         E402-(E402/(1+4.793/100)),
         E402-(E402/(1+Dashboard!$F$4))
      )
   )
)</f>
        <v>0</v>
      </c>
      <c r="J402" s="40">
        <f>Bank4[[#This Row],[Money in/ (Money out)]]-Bank4[[#This Row],[GST/HST]]</f>
        <v>0</v>
      </c>
      <c r="L402" s="37">
        <f t="shared" si="18"/>
        <v>0</v>
      </c>
    </row>
    <row r="403" spans="4:12" x14ac:dyDescent="0.2">
      <c r="D403" s="416">
        <f>_xlfn.XLOOKUP(C:C,Table1[for Import to Bank Register dropdown],Table1[for Pivot],0,0,1)</f>
        <v>0</v>
      </c>
      <c r="E403" s="422"/>
      <c r="F403" s="160">
        <f t="shared" si="19"/>
        <v>44444444</v>
      </c>
      <c r="G403" s="394">
        <f t="shared" si="20"/>
        <v>0</v>
      </c>
      <c r="I403" s="395">
        <f>IF(OR(C403="150 Directors advances", C403="120 accounts receivable", C403="720.2 Automobile - Insurance", C403="720.3 Automobile - License", C403="870.4 Rent - Insurance", C403="870.6 Rent - Property Tax", C403="870.7 Rent - Homeoffice", C403="870.9 Rent - Water"),
   0,
   IF(Dashboard!$F$5="Quick",
      IF(OR(C403="190 Automobile",C403="200 computer hardware",C403="210 Computer software",C403="220 Quickbooks software",C403="230 Office equipment",C403="240 Office furniture"),
         E403-(E403/(1+Dashboard!$F$4)),
         0
      ),
      IF(C403="750 Business promotion",
         E403-(E403/(1+4.793/100)),
         E403-(E403/(1+Dashboard!$F$4))
      )
   )
)</f>
        <v>0</v>
      </c>
      <c r="J403" s="40">
        <f>Bank4[[#This Row],[Money in/ (Money out)]]-Bank4[[#This Row],[GST/HST]]</f>
        <v>0</v>
      </c>
      <c r="L403" s="37">
        <f t="shared" si="18"/>
        <v>0</v>
      </c>
    </row>
    <row r="404" spans="4:12" x14ac:dyDescent="0.2">
      <c r="D404" s="416">
        <f>_xlfn.XLOOKUP(C:C,Table1[for Import to Bank Register dropdown],Table1[for Pivot],0,0,1)</f>
        <v>0</v>
      </c>
      <c r="E404" s="422"/>
      <c r="F404" s="160">
        <f t="shared" si="19"/>
        <v>44444444</v>
      </c>
      <c r="G404" s="394">
        <f t="shared" si="20"/>
        <v>0</v>
      </c>
      <c r="I404" s="395">
        <f>IF(OR(C404="150 Directors advances", C404="120 accounts receivable", C404="720.2 Automobile - Insurance", C404="720.3 Automobile - License", C404="870.4 Rent - Insurance", C404="870.6 Rent - Property Tax", C404="870.7 Rent - Homeoffice", C404="870.9 Rent - Water"),
   0,
   IF(Dashboard!$F$5="Quick",
      IF(OR(C404="190 Automobile",C404="200 computer hardware",C404="210 Computer software",C404="220 Quickbooks software",C404="230 Office equipment",C404="240 Office furniture"),
         E404-(E404/(1+Dashboard!$F$4)),
         0
      ),
      IF(C404="750 Business promotion",
         E404-(E404/(1+4.793/100)),
         E404-(E404/(1+Dashboard!$F$4))
      )
   )
)</f>
        <v>0</v>
      </c>
      <c r="J404" s="40">
        <f>Bank4[[#This Row],[Money in/ (Money out)]]-Bank4[[#This Row],[GST/HST]]</f>
        <v>0</v>
      </c>
      <c r="L404" s="37">
        <f t="shared" si="18"/>
        <v>0</v>
      </c>
    </row>
    <row r="405" spans="4:12" x14ac:dyDescent="0.2">
      <c r="D405" s="416">
        <f>_xlfn.XLOOKUP(C:C,Table1[for Import to Bank Register dropdown],Table1[for Pivot],0,0,1)</f>
        <v>0</v>
      </c>
      <c r="E405" s="422"/>
      <c r="F405" s="160">
        <f t="shared" si="19"/>
        <v>44444444</v>
      </c>
      <c r="G405" s="394">
        <f t="shared" si="20"/>
        <v>0</v>
      </c>
      <c r="I405" s="395">
        <f>IF(OR(C405="150 Directors advances", C405="120 accounts receivable", C405="720.2 Automobile - Insurance", C405="720.3 Automobile - License", C405="870.4 Rent - Insurance", C405="870.6 Rent - Property Tax", C405="870.7 Rent - Homeoffice", C405="870.9 Rent - Water"),
   0,
   IF(Dashboard!$F$5="Quick",
      IF(OR(C405="190 Automobile",C405="200 computer hardware",C405="210 Computer software",C405="220 Quickbooks software",C405="230 Office equipment",C405="240 Office furniture"),
         E405-(E405/(1+Dashboard!$F$4)),
         0
      ),
      IF(C405="750 Business promotion",
         E405-(E405/(1+4.793/100)),
         E405-(E405/(1+Dashboard!$F$4))
      )
   )
)</f>
        <v>0</v>
      </c>
      <c r="J405" s="40">
        <f>Bank4[[#This Row],[Money in/ (Money out)]]-Bank4[[#This Row],[GST/HST]]</f>
        <v>0</v>
      </c>
      <c r="L405" s="37">
        <f t="shared" si="18"/>
        <v>0</v>
      </c>
    </row>
    <row r="406" spans="4:12" x14ac:dyDescent="0.2">
      <c r="D406" s="416">
        <f>_xlfn.XLOOKUP(C:C,Table1[for Import to Bank Register dropdown],Table1[for Pivot],0,0,1)</f>
        <v>0</v>
      </c>
      <c r="E406" s="422"/>
      <c r="F406" s="160">
        <f t="shared" si="19"/>
        <v>44444444</v>
      </c>
      <c r="G406" s="394">
        <f t="shared" si="20"/>
        <v>0</v>
      </c>
      <c r="I406" s="395">
        <f>IF(OR(C406="150 Directors advances", C406="120 accounts receivable", C406="720.2 Automobile - Insurance", C406="720.3 Automobile - License", C406="870.4 Rent - Insurance", C406="870.6 Rent - Property Tax", C406="870.7 Rent - Homeoffice", C406="870.9 Rent - Water"),
   0,
   IF(Dashboard!$F$5="Quick",
      IF(OR(C406="190 Automobile",C406="200 computer hardware",C406="210 Computer software",C406="220 Quickbooks software",C406="230 Office equipment",C406="240 Office furniture"),
         E406-(E406/(1+Dashboard!$F$4)),
         0
      ),
      IF(C406="750 Business promotion",
         E406-(E406/(1+4.793/100)),
         E406-(E406/(1+Dashboard!$F$4))
      )
   )
)</f>
        <v>0</v>
      </c>
      <c r="J406" s="40">
        <f>Bank4[[#This Row],[Money in/ (Money out)]]-Bank4[[#This Row],[GST/HST]]</f>
        <v>0</v>
      </c>
      <c r="L406" s="37">
        <f t="shared" si="18"/>
        <v>0</v>
      </c>
    </row>
    <row r="407" spans="4:12" x14ac:dyDescent="0.2">
      <c r="D407" s="416">
        <f>_xlfn.XLOOKUP(C:C,Table1[for Import to Bank Register dropdown],Table1[for Pivot],0,0,1)</f>
        <v>0</v>
      </c>
      <c r="E407" s="422"/>
      <c r="F407" s="160">
        <f t="shared" si="19"/>
        <v>44444444</v>
      </c>
      <c r="G407" s="394">
        <f t="shared" si="20"/>
        <v>0</v>
      </c>
      <c r="I407" s="395">
        <f>IF(OR(C407="150 Directors advances", C407="120 accounts receivable", C407="720.2 Automobile - Insurance", C407="720.3 Automobile - License", C407="870.4 Rent - Insurance", C407="870.6 Rent - Property Tax", C407="870.7 Rent - Homeoffice", C407="870.9 Rent - Water"),
   0,
   IF(Dashboard!$F$5="Quick",
      IF(OR(C407="190 Automobile",C407="200 computer hardware",C407="210 Computer software",C407="220 Quickbooks software",C407="230 Office equipment",C407="240 Office furniture"),
         E407-(E407/(1+Dashboard!$F$4)),
         0
      ),
      IF(C407="750 Business promotion",
         E407-(E407/(1+4.793/100)),
         E407-(E407/(1+Dashboard!$F$4))
      )
   )
)</f>
        <v>0</v>
      </c>
      <c r="J407" s="40">
        <f>Bank4[[#This Row],[Money in/ (Money out)]]-Bank4[[#This Row],[GST/HST]]</f>
        <v>0</v>
      </c>
      <c r="L407" s="37">
        <f t="shared" si="18"/>
        <v>0</v>
      </c>
    </row>
    <row r="408" spans="4:12" x14ac:dyDescent="0.2">
      <c r="D408" s="416">
        <f>_xlfn.XLOOKUP(C:C,Table1[for Import to Bank Register dropdown],Table1[for Pivot],0,0,1)</f>
        <v>0</v>
      </c>
      <c r="E408" s="422"/>
      <c r="F408" s="160">
        <f t="shared" si="19"/>
        <v>44444444</v>
      </c>
      <c r="G408" s="394">
        <f t="shared" si="20"/>
        <v>0</v>
      </c>
      <c r="I408" s="395">
        <f>IF(OR(C408="150 Directors advances", C408="120 accounts receivable", C408="720.2 Automobile - Insurance", C408="720.3 Automobile - License", C408="870.4 Rent - Insurance", C408="870.6 Rent - Property Tax", C408="870.7 Rent - Homeoffice", C408="870.9 Rent - Water"),
   0,
   IF(Dashboard!$F$5="Quick",
      IF(OR(C408="190 Automobile",C408="200 computer hardware",C408="210 Computer software",C408="220 Quickbooks software",C408="230 Office equipment",C408="240 Office furniture"),
         E408-(E408/(1+Dashboard!$F$4)),
         0
      ),
      IF(C408="750 Business promotion",
         E408-(E408/(1+4.793/100)),
         E408-(E408/(1+Dashboard!$F$4))
      )
   )
)</f>
        <v>0</v>
      </c>
      <c r="J408" s="40">
        <f>Bank4[[#This Row],[Money in/ (Money out)]]-Bank4[[#This Row],[GST/HST]]</f>
        <v>0</v>
      </c>
      <c r="L408" s="37">
        <f t="shared" si="18"/>
        <v>0</v>
      </c>
    </row>
    <row r="409" spans="4:12" x14ac:dyDescent="0.2">
      <c r="D409" s="416">
        <f>_xlfn.XLOOKUP(C:C,Table1[for Import to Bank Register dropdown],Table1[for Pivot],0,0,1)</f>
        <v>0</v>
      </c>
      <c r="E409" s="422"/>
      <c r="F409" s="160">
        <f t="shared" si="19"/>
        <v>44444444</v>
      </c>
      <c r="G409" s="394">
        <f t="shared" si="20"/>
        <v>0</v>
      </c>
      <c r="I409" s="395">
        <f>IF(OR(C409="150 Directors advances", C409="120 accounts receivable", C409="720.2 Automobile - Insurance", C409="720.3 Automobile - License", C409="870.4 Rent - Insurance", C409="870.6 Rent - Property Tax", C409="870.7 Rent - Homeoffice", C409="870.9 Rent - Water"),
   0,
   IF(Dashboard!$F$5="Quick",
      IF(OR(C409="190 Automobile",C409="200 computer hardware",C409="210 Computer software",C409="220 Quickbooks software",C409="230 Office equipment",C409="240 Office furniture"),
         E409-(E409/(1+Dashboard!$F$4)),
         0
      ),
      IF(C409="750 Business promotion",
         E409-(E409/(1+4.793/100)),
         E409-(E409/(1+Dashboard!$F$4))
      )
   )
)</f>
        <v>0</v>
      </c>
      <c r="J409" s="40">
        <f>Bank4[[#This Row],[Money in/ (Money out)]]-Bank4[[#This Row],[GST/HST]]</f>
        <v>0</v>
      </c>
      <c r="L409" s="37">
        <f t="shared" si="18"/>
        <v>0</v>
      </c>
    </row>
    <row r="410" spans="4:12" x14ac:dyDescent="0.2">
      <c r="D410" s="416">
        <f>_xlfn.XLOOKUP(C:C,Table1[for Import to Bank Register dropdown],Table1[for Pivot],0,0,1)</f>
        <v>0</v>
      </c>
      <c r="E410" s="422"/>
      <c r="F410" s="160">
        <f t="shared" si="19"/>
        <v>44444444</v>
      </c>
      <c r="G410" s="394">
        <f t="shared" si="20"/>
        <v>0</v>
      </c>
      <c r="I410" s="395">
        <f>IF(OR(C410="150 Directors advances", C410="120 accounts receivable", C410="720.2 Automobile - Insurance", C410="720.3 Automobile - License", C410="870.4 Rent - Insurance", C410="870.6 Rent - Property Tax", C410="870.7 Rent - Homeoffice", C410="870.9 Rent - Water"),
   0,
   IF(Dashboard!$F$5="Quick",
      IF(OR(C410="190 Automobile",C410="200 computer hardware",C410="210 Computer software",C410="220 Quickbooks software",C410="230 Office equipment",C410="240 Office furniture"),
         E410-(E410/(1+Dashboard!$F$4)),
         0
      ),
      IF(C410="750 Business promotion",
         E410-(E410/(1+4.793/100)),
         E410-(E410/(1+Dashboard!$F$4))
      )
   )
)</f>
        <v>0</v>
      </c>
      <c r="J410" s="40">
        <f>Bank4[[#This Row],[Money in/ (Money out)]]-Bank4[[#This Row],[GST/HST]]</f>
        <v>0</v>
      </c>
      <c r="L410" s="37">
        <f t="shared" si="18"/>
        <v>0</v>
      </c>
    </row>
    <row r="411" spans="4:12" x14ac:dyDescent="0.2">
      <c r="D411" s="416">
        <f>_xlfn.XLOOKUP(C:C,Table1[for Import to Bank Register dropdown],Table1[for Pivot],0,0,1)</f>
        <v>0</v>
      </c>
      <c r="E411" s="422"/>
      <c r="F411" s="160">
        <f t="shared" si="19"/>
        <v>44444444</v>
      </c>
      <c r="G411" s="394">
        <f t="shared" si="20"/>
        <v>0</v>
      </c>
      <c r="I411" s="395">
        <f>IF(OR(C411="150 Directors advances", C411="120 accounts receivable", C411="720.2 Automobile - Insurance", C411="720.3 Automobile - License", C411="870.4 Rent - Insurance", C411="870.6 Rent - Property Tax", C411="870.7 Rent - Homeoffice", C411="870.9 Rent - Water"),
   0,
   IF(Dashboard!$F$5="Quick",
      IF(OR(C411="190 Automobile",C411="200 computer hardware",C411="210 Computer software",C411="220 Quickbooks software",C411="230 Office equipment",C411="240 Office furniture"),
         E411-(E411/(1+Dashboard!$F$4)),
         0
      ),
      IF(C411="750 Business promotion",
         E411-(E411/(1+4.793/100)),
         E411-(E411/(1+Dashboard!$F$4))
      )
   )
)</f>
        <v>0</v>
      </c>
      <c r="J411" s="40">
        <f>Bank4[[#This Row],[Money in/ (Money out)]]-Bank4[[#This Row],[GST/HST]]</f>
        <v>0</v>
      </c>
      <c r="L411" s="37">
        <f t="shared" si="18"/>
        <v>0</v>
      </c>
    </row>
    <row r="412" spans="4:12" x14ac:dyDescent="0.2">
      <c r="D412" s="416">
        <f>_xlfn.XLOOKUP(C:C,Table1[for Import to Bank Register dropdown],Table1[for Pivot],0,0,1)</f>
        <v>0</v>
      </c>
      <c r="E412" s="422"/>
      <c r="F412" s="160">
        <f t="shared" si="19"/>
        <v>44444444</v>
      </c>
      <c r="G412" s="394">
        <f t="shared" si="20"/>
        <v>0</v>
      </c>
      <c r="I412" s="395">
        <f>IF(OR(C412="150 Directors advances", C412="120 accounts receivable", C412="720.2 Automobile - Insurance", C412="720.3 Automobile - License", C412="870.4 Rent - Insurance", C412="870.6 Rent - Property Tax", C412="870.7 Rent - Homeoffice", C412="870.9 Rent - Water"),
   0,
   IF(Dashboard!$F$5="Quick",
      IF(OR(C412="190 Automobile",C412="200 computer hardware",C412="210 Computer software",C412="220 Quickbooks software",C412="230 Office equipment",C412="240 Office furniture"),
         E412-(E412/(1+Dashboard!$F$4)),
         0
      ),
      IF(C412="750 Business promotion",
         E412-(E412/(1+4.793/100)),
         E412-(E412/(1+Dashboard!$F$4))
      )
   )
)</f>
        <v>0</v>
      </c>
      <c r="J412" s="40">
        <f>Bank4[[#This Row],[Money in/ (Money out)]]-Bank4[[#This Row],[GST/HST]]</f>
        <v>0</v>
      </c>
      <c r="L412" s="37">
        <f t="shared" si="18"/>
        <v>0</v>
      </c>
    </row>
    <row r="413" spans="4:12" x14ac:dyDescent="0.2">
      <c r="D413" s="416">
        <f>_xlfn.XLOOKUP(C:C,Table1[for Import to Bank Register dropdown],Table1[for Pivot],0,0,1)</f>
        <v>0</v>
      </c>
      <c r="E413" s="422"/>
      <c r="F413" s="160">
        <f t="shared" si="19"/>
        <v>44444444</v>
      </c>
      <c r="G413" s="394">
        <f t="shared" si="20"/>
        <v>0</v>
      </c>
      <c r="I413" s="395">
        <f>IF(OR(C413="150 Directors advances", C413="120 accounts receivable", C413="720.2 Automobile - Insurance", C413="720.3 Automobile - License", C413="870.4 Rent - Insurance", C413="870.6 Rent - Property Tax", C413="870.7 Rent - Homeoffice", C413="870.9 Rent - Water"),
   0,
   IF(Dashboard!$F$5="Quick",
      IF(OR(C413="190 Automobile",C413="200 computer hardware",C413="210 Computer software",C413="220 Quickbooks software",C413="230 Office equipment",C413="240 Office furniture"),
         E413-(E413/(1+Dashboard!$F$4)),
         0
      ),
      IF(C413="750 Business promotion",
         E413-(E413/(1+4.793/100)),
         E413-(E413/(1+Dashboard!$F$4))
      )
   )
)</f>
        <v>0</v>
      </c>
      <c r="J413" s="40">
        <f>Bank4[[#This Row],[Money in/ (Money out)]]-Bank4[[#This Row],[GST/HST]]</f>
        <v>0</v>
      </c>
      <c r="L413" s="37">
        <f t="shared" si="18"/>
        <v>0</v>
      </c>
    </row>
    <row r="414" spans="4:12" x14ac:dyDescent="0.2">
      <c r="D414" s="416">
        <f>_xlfn.XLOOKUP(C:C,Table1[for Import to Bank Register dropdown],Table1[for Pivot],0,0,1)</f>
        <v>0</v>
      </c>
      <c r="E414" s="422"/>
      <c r="F414" s="160">
        <f t="shared" si="19"/>
        <v>44444444</v>
      </c>
      <c r="G414" s="394">
        <f t="shared" si="20"/>
        <v>0</v>
      </c>
      <c r="I414" s="395">
        <f>IF(OR(C414="150 Directors advances", C414="120 accounts receivable", C414="720.2 Automobile - Insurance", C414="720.3 Automobile - License", C414="870.4 Rent - Insurance", C414="870.6 Rent - Property Tax", C414="870.7 Rent - Homeoffice", C414="870.9 Rent - Water"),
   0,
   IF(Dashboard!$F$5="Quick",
      IF(OR(C414="190 Automobile",C414="200 computer hardware",C414="210 Computer software",C414="220 Quickbooks software",C414="230 Office equipment",C414="240 Office furniture"),
         E414-(E414/(1+Dashboard!$F$4)),
         0
      ),
      IF(C414="750 Business promotion",
         E414-(E414/(1+4.793/100)),
         E414-(E414/(1+Dashboard!$F$4))
      )
   )
)</f>
        <v>0</v>
      </c>
      <c r="J414" s="40">
        <f>Bank4[[#This Row],[Money in/ (Money out)]]-Bank4[[#This Row],[GST/HST]]</f>
        <v>0</v>
      </c>
      <c r="L414" s="37">
        <f t="shared" si="18"/>
        <v>0</v>
      </c>
    </row>
    <row r="415" spans="4:12" x14ac:dyDescent="0.2">
      <c r="D415" s="416">
        <f>_xlfn.XLOOKUP(C:C,Table1[for Import to Bank Register dropdown],Table1[for Pivot],0,0,1)</f>
        <v>0</v>
      </c>
      <c r="E415" s="422"/>
      <c r="F415" s="160">
        <f t="shared" si="19"/>
        <v>44444444</v>
      </c>
      <c r="G415" s="394">
        <f t="shared" si="20"/>
        <v>0</v>
      </c>
      <c r="I415" s="395">
        <f>IF(OR(C415="150 Directors advances", C415="120 accounts receivable", C415="720.2 Automobile - Insurance", C415="720.3 Automobile - License", C415="870.4 Rent - Insurance", C415="870.6 Rent - Property Tax", C415="870.7 Rent - Homeoffice", C415="870.9 Rent - Water"),
   0,
   IF(Dashboard!$F$5="Quick",
      IF(OR(C415="190 Automobile",C415="200 computer hardware",C415="210 Computer software",C415="220 Quickbooks software",C415="230 Office equipment",C415="240 Office furniture"),
         E415-(E415/(1+Dashboard!$F$4)),
         0
      ),
      IF(C415="750 Business promotion",
         E415-(E415/(1+4.793/100)),
         E415-(E415/(1+Dashboard!$F$4))
      )
   )
)</f>
        <v>0</v>
      </c>
      <c r="J415" s="40">
        <f>Bank4[[#This Row],[Money in/ (Money out)]]-Bank4[[#This Row],[GST/HST]]</f>
        <v>0</v>
      </c>
      <c r="L415" s="37">
        <f t="shared" si="18"/>
        <v>0</v>
      </c>
    </row>
    <row r="416" spans="4:12" x14ac:dyDescent="0.2">
      <c r="D416" s="416">
        <f>_xlfn.XLOOKUP(C:C,Table1[for Import to Bank Register dropdown],Table1[for Pivot],0,0,1)</f>
        <v>0</v>
      </c>
      <c r="E416" s="422"/>
      <c r="F416" s="160">
        <f t="shared" si="19"/>
        <v>44444444</v>
      </c>
      <c r="G416" s="394">
        <f t="shared" si="20"/>
        <v>0</v>
      </c>
      <c r="I416" s="395">
        <f>IF(OR(C416="150 Directors advances", C416="120 accounts receivable", C416="720.2 Automobile - Insurance", C416="720.3 Automobile - License", C416="870.4 Rent - Insurance", C416="870.6 Rent - Property Tax", C416="870.7 Rent - Homeoffice", C416="870.9 Rent - Water"),
   0,
   IF(Dashboard!$F$5="Quick",
      IF(OR(C416="190 Automobile",C416="200 computer hardware",C416="210 Computer software",C416="220 Quickbooks software",C416="230 Office equipment",C416="240 Office furniture"),
         E416-(E416/(1+Dashboard!$F$4)),
         0
      ),
      IF(C416="750 Business promotion",
         E416-(E416/(1+4.793/100)),
         E416-(E416/(1+Dashboard!$F$4))
      )
   )
)</f>
        <v>0</v>
      </c>
      <c r="J416" s="40">
        <f>Bank4[[#This Row],[Money in/ (Money out)]]-Bank4[[#This Row],[GST/HST]]</f>
        <v>0</v>
      </c>
      <c r="L416" s="37">
        <f t="shared" si="18"/>
        <v>0</v>
      </c>
    </row>
    <row r="417" spans="4:12" x14ac:dyDescent="0.2">
      <c r="D417" s="416">
        <f>_xlfn.XLOOKUP(C:C,Table1[for Import to Bank Register dropdown],Table1[for Pivot],0,0,1)</f>
        <v>0</v>
      </c>
      <c r="E417" s="422"/>
      <c r="F417" s="160">
        <f t="shared" si="19"/>
        <v>44444444</v>
      </c>
      <c r="G417" s="394">
        <f t="shared" si="20"/>
        <v>0</v>
      </c>
      <c r="I417" s="395">
        <f>IF(OR(C417="150 Directors advances", C417="120 accounts receivable", C417="720.2 Automobile - Insurance", C417="720.3 Automobile - License", C417="870.4 Rent - Insurance", C417="870.6 Rent - Property Tax", C417="870.7 Rent - Homeoffice", C417="870.9 Rent - Water"),
   0,
   IF(Dashboard!$F$5="Quick",
      IF(OR(C417="190 Automobile",C417="200 computer hardware",C417="210 Computer software",C417="220 Quickbooks software",C417="230 Office equipment",C417="240 Office furniture"),
         E417-(E417/(1+Dashboard!$F$4)),
         0
      ),
      IF(C417="750 Business promotion",
         E417-(E417/(1+4.793/100)),
         E417-(E417/(1+Dashboard!$F$4))
      )
   )
)</f>
        <v>0</v>
      </c>
      <c r="J417" s="40">
        <f>Bank4[[#This Row],[Money in/ (Money out)]]-Bank4[[#This Row],[GST/HST]]</f>
        <v>0</v>
      </c>
      <c r="L417" s="37">
        <f t="shared" si="18"/>
        <v>0</v>
      </c>
    </row>
    <row r="418" spans="4:12" x14ac:dyDescent="0.2">
      <c r="D418" s="416">
        <f>_xlfn.XLOOKUP(C:C,Table1[for Import to Bank Register dropdown],Table1[for Pivot],0,0,1)</f>
        <v>0</v>
      </c>
      <c r="E418" s="422"/>
      <c r="F418" s="160">
        <f t="shared" si="19"/>
        <v>44444444</v>
      </c>
      <c r="G418" s="394">
        <f t="shared" si="20"/>
        <v>0</v>
      </c>
      <c r="I418" s="395">
        <f>IF(OR(C418="150 Directors advances", C418="120 accounts receivable", C418="720.2 Automobile - Insurance", C418="720.3 Automobile - License", C418="870.4 Rent - Insurance", C418="870.6 Rent - Property Tax", C418="870.7 Rent - Homeoffice", C418="870.9 Rent - Water"),
   0,
   IF(Dashboard!$F$5="Quick",
      IF(OR(C418="190 Automobile",C418="200 computer hardware",C418="210 Computer software",C418="220 Quickbooks software",C418="230 Office equipment",C418="240 Office furniture"),
         E418-(E418/(1+Dashboard!$F$4)),
         0
      ),
      IF(C418="750 Business promotion",
         E418-(E418/(1+4.793/100)),
         E418-(E418/(1+Dashboard!$F$4))
      )
   )
)</f>
        <v>0</v>
      </c>
      <c r="J418" s="40">
        <f>Bank4[[#This Row],[Money in/ (Money out)]]-Bank4[[#This Row],[GST/HST]]</f>
        <v>0</v>
      </c>
      <c r="L418" s="37">
        <f t="shared" si="18"/>
        <v>0</v>
      </c>
    </row>
    <row r="419" spans="4:12" x14ac:dyDescent="0.2">
      <c r="D419" s="416">
        <f>_xlfn.XLOOKUP(C:C,Table1[for Import to Bank Register dropdown],Table1[for Pivot],0,0,1)</f>
        <v>0</v>
      </c>
      <c r="E419" s="422"/>
      <c r="F419" s="160">
        <f t="shared" si="19"/>
        <v>44444444</v>
      </c>
      <c r="G419" s="394">
        <f t="shared" si="20"/>
        <v>0</v>
      </c>
      <c r="I419" s="395">
        <f>IF(OR(C419="150 Directors advances", C419="120 accounts receivable", C419="720.2 Automobile - Insurance", C419="720.3 Automobile - License", C419="870.4 Rent - Insurance", C419="870.6 Rent - Property Tax", C419="870.7 Rent - Homeoffice", C419="870.9 Rent - Water"),
   0,
   IF(Dashboard!$F$5="Quick",
      IF(OR(C419="190 Automobile",C419="200 computer hardware",C419="210 Computer software",C419="220 Quickbooks software",C419="230 Office equipment",C419="240 Office furniture"),
         E419-(E419/(1+Dashboard!$F$4)),
         0
      ),
      IF(C419="750 Business promotion",
         E419-(E419/(1+4.793/100)),
         E419-(E419/(1+Dashboard!$F$4))
      )
   )
)</f>
        <v>0</v>
      </c>
      <c r="J419" s="40">
        <f>Bank4[[#This Row],[Money in/ (Money out)]]-Bank4[[#This Row],[GST/HST]]</f>
        <v>0</v>
      </c>
      <c r="L419" s="37">
        <f t="shared" si="18"/>
        <v>0</v>
      </c>
    </row>
    <row r="420" spans="4:12" x14ac:dyDescent="0.2">
      <c r="D420" s="416">
        <f>_xlfn.XLOOKUP(C:C,Table1[for Import to Bank Register dropdown],Table1[for Pivot],0,0,1)</f>
        <v>0</v>
      </c>
      <c r="E420" s="422"/>
      <c r="F420" s="160">
        <f t="shared" si="19"/>
        <v>44444444</v>
      </c>
      <c r="G420" s="394">
        <f t="shared" si="20"/>
        <v>0</v>
      </c>
      <c r="I420" s="395">
        <f>IF(OR(C420="150 Directors advances", C420="120 accounts receivable", C420="720.2 Automobile - Insurance", C420="720.3 Automobile - License", C420="870.4 Rent - Insurance", C420="870.6 Rent - Property Tax", C420="870.7 Rent - Homeoffice", C420="870.9 Rent - Water"),
   0,
   IF(Dashboard!$F$5="Quick",
      IF(OR(C420="190 Automobile",C420="200 computer hardware",C420="210 Computer software",C420="220 Quickbooks software",C420="230 Office equipment",C420="240 Office furniture"),
         E420-(E420/(1+Dashboard!$F$4)),
         0
      ),
      IF(C420="750 Business promotion",
         E420-(E420/(1+4.793/100)),
         E420-(E420/(1+Dashboard!$F$4))
      )
   )
)</f>
        <v>0</v>
      </c>
      <c r="J420" s="40">
        <f>Bank4[[#This Row],[Money in/ (Money out)]]-Bank4[[#This Row],[GST/HST]]</f>
        <v>0</v>
      </c>
      <c r="L420" s="37">
        <f t="shared" si="18"/>
        <v>0</v>
      </c>
    </row>
    <row r="421" spans="4:12" x14ac:dyDescent="0.2">
      <c r="D421" s="416">
        <f>_xlfn.XLOOKUP(C:C,Table1[for Import to Bank Register dropdown],Table1[for Pivot],0,0,1)</f>
        <v>0</v>
      </c>
      <c r="E421" s="422"/>
      <c r="F421" s="160">
        <f t="shared" si="19"/>
        <v>44444444</v>
      </c>
      <c r="G421" s="394">
        <f t="shared" si="20"/>
        <v>0</v>
      </c>
      <c r="I421" s="395">
        <f>IF(OR(C421="150 Directors advances", C421="120 accounts receivable", C421="720.2 Automobile - Insurance", C421="720.3 Automobile - License", C421="870.4 Rent - Insurance", C421="870.6 Rent - Property Tax", C421="870.7 Rent - Homeoffice", C421="870.9 Rent - Water"),
   0,
   IF(Dashboard!$F$5="Quick",
      IF(OR(C421="190 Automobile",C421="200 computer hardware",C421="210 Computer software",C421="220 Quickbooks software",C421="230 Office equipment",C421="240 Office furniture"),
         E421-(E421/(1+Dashboard!$F$4)),
         0
      ),
      IF(C421="750 Business promotion",
         E421-(E421/(1+4.793/100)),
         E421-(E421/(1+Dashboard!$F$4))
      )
   )
)</f>
        <v>0</v>
      </c>
      <c r="J421" s="40">
        <f>Bank4[[#This Row],[Money in/ (Money out)]]-Bank4[[#This Row],[GST/HST]]</f>
        <v>0</v>
      </c>
      <c r="L421" s="37">
        <f t="shared" si="18"/>
        <v>0</v>
      </c>
    </row>
    <row r="422" spans="4:12" x14ac:dyDescent="0.2">
      <c r="D422" s="416">
        <f>_xlfn.XLOOKUP(C:C,Table1[for Import to Bank Register dropdown],Table1[for Pivot],0,0,1)</f>
        <v>0</v>
      </c>
      <c r="E422" s="422"/>
      <c r="F422" s="160">
        <f t="shared" si="19"/>
        <v>44444444</v>
      </c>
      <c r="G422" s="394">
        <f t="shared" si="20"/>
        <v>0</v>
      </c>
      <c r="I422" s="395">
        <f>IF(OR(C422="150 Directors advances", C422="120 accounts receivable", C422="720.2 Automobile - Insurance", C422="720.3 Automobile - License", C422="870.4 Rent - Insurance", C422="870.6 Rent - Property Tax", C422="870.7 Rent - Homeoffice", C422="870.9 Rent - Water"),
   0,
   IF(Dashboard!$F$5="Quick",
      IF(OR(C422="190 Automobile",C422="200 computer hardware",C422="210 Computer software",C422="220 Quickbooks software",C422="230 Office equipment",C422="240 Office furniture"),
         E422-(E422/(1+Dashboard!$F$4)),
         0
      ),
      IF(C422="750 Business promotion",
         E422-(E422/(1+4.793/100)),
         E422-(E422/(1+Dashboard!$F$4))
      )
   )
)</f>
        <v>0</v>
      </c>
      <c r="J422" s="40">
        <f>Bank4[[#This Row],[Money in/ (Money out)]]-Bank4[[#This Row],[GST/HST]]</f>
        <v>0</v>
      </c>
      <c r="L422" s="37">
        <f t="shared" si="18"/>
        <v>0</v>
      </c>
    </row>
    <row r="423" spans="4:12" x14ac:dyDescent="0.2">
      <c r="D423" s="416">
        <f>_xlfn.XLOOKUP(C:C,Table1[for Import to Bank Register dropdown],Table1[for Pivot],0,0,1)</f>
        <v>0</v>
      </c>
      <c r="E423" s="422"/>
      <c r="F423" s="160">
        <f t="shared" si="19"/>
        <v>44444444</v>
      </c>
      <c r="G423" s="394">
        <f t="shared" si="20"/>
        <v>0</v>
      </c>
      <c r="I423" s="395">
        <f>IF(OR(C423="150 Directors advances", C423="120 accounts receivable", C423="720.2 Automobile - Insurance", C423="720.3 Automobile - License", C423="870.4 Rent - Insurance", C423="870.6 Rent - Property Tax", C423="870.7 Rent - Homeoffice", C423="870.9 Rent - Water"),
   0,
   IF(Dashboard!$F$5="Quick",
      IF(OR(C423="190 Automobile",C423="200 computer hardware",C423="210 Computer software",C423="220 Quickbooks software",C423="230 Office equipment",C423="240 Office furniture"),
         E423-(E423/(1+Dashboard!$F$4)),
         0
      ),
      IF(C423="750 Business promotion",
         E423-(E423/(1+4.793/100)),
         E423-(E423/(1+Dashboard!$F$4))
      )
   )
)</f>
        <v>0</v>
      </c>
      <c r="J423" s="40">
        <f>Bank4[[#This Row],[Money in/ (Money out)]]-Bank4[[#This Row],[GST/HST]]</f>
        <v>0</v>
      </c>
      <c r="L423" s="37">
        <f t="shared" si="18"/>
        <v>0</v>
      </c>
    </row>
    <row r="424" spans="4:12" x14ac:dyDescent="0.2">
      <c r="D424" s="416">
        <f>_xlfn.XLOOKUP(C:C,Table1[for Import to Bank Register dropdown],Table1[for Pivot],0,0,1)</f>
        <v>0</v>
      </c>
      <c r="E424" s="422"/>
      <c r="F424" s="160">
        <f t="shared" si="19"/>
        <v>44444444</v>
      </c>
      <c r="G424" s="394">
        <f t="shared" si="20"/>
        <v>0</v>
      </c>
      <c r="I424" s="395">
        <f>IF(OR(C424="150 Directors advances", C424="120 accounts receivable", C424="720.2 Automobile - Insurance", C424="720.3 Automobile - License", C424="870.4 Rent - Insurance", C424="870.6 Rent - Property Tax", C424="870.7 Rent - Homeoffice", C424="870.9 Rent - Water"),
   0,
   IF(Dashboard!$F$5="Quick",
      IF(OR(C424="190 Automobile",C424="200 computer hardware",C424="210 Computer software",C424="220 Quickbooks software",C424="230 Office equipment",C424="240 Office furniture"),
         E424-(E424/(1+Dashboard!$F$4)),
         0
      ),
      IF(C424="750 Business promotion",
         E424-(E424/(1+4.793/100)),
         E424-(E424/(1+Dashboard!$F$4))
      )
   )
)</f>
        <v>0</v>
      </c>
      <c r="J424" s="40">
        <f>Bank4[[#This Row],[Money in/ (Money out)]]-Bank4[[#This Row],[GST/HST]]</f>
        <v>0</v>
      </c>
      <c r="L424" s="37">
        <f t="shared" si="18"/>
        <v>0</v>
      </c>
    </row>
    <row r="425" spans="4:12" x14ac:dyDescent="0.2">
      <c r="D425" s="416">
        <f>_xlfn.XLOOKUP(C:C,Table1[for Import to Bank Register dropdown],Table1[for Pivot],0,0,1)</f>
        <v>0</v>
      </c>
      <c r="E425" s="422"/>
      <c r="F425" s="160">
        <f t="shared" si="19"/>
        <v>44444444</v>
      </c>
      <c r="G425" s="394">
        <f t="shared" si="20"/>
        <v>0</v>
      </c>
      <c r="I425" s="395">
        <f>IF(OR(C425="150 Directors advances", C425="120 accounts receivable", C425="720.2 Automobile - Insurance", C425="720.3 Automobile - License", C425="870.4 Rent - Insurance", C425="870.6 Rent - Property Tax", C425="870.7 Rent - Homeoffice", C425="870.9 Rent - Water"),
   0,
   IF(Dashboard!$F$5="Quick",
      IF(OR(C425="190 Automobile",C425="200 computer hardware",C425="210 Computer software",C425="220 Quickbooks software",C425="230 Office equipment",C425="240 Office furniture"),
         E425-(E425/(1+Dashboard!$F$4)),
         0
      ),
      IF(C425="750 Business promotion",
         E425-(E425/(1+4.793/100)),
         E425-(E425/(1+Dashboard!$F$4))
      )
   )
)</f>
        <v>0</v>
      </c>
      <c r="J425" s="40">
        <f>Bank4[[#This Row],[Money in/ (Money out)]]-Bank4[[#This Row],[GST/HST]]</f>
        <v>0</v>
      </c>
      <c r="L425" s="37">
        <f t="shared" si="18"/>
        <v>0</v>
      </c>
    </row>
    <row r="426" spans="4:12" x14ac:dyDescent="0.2">
      <c r="D426" s="416">
        <f>_xlfn.XLOOKUP(C:C,Table1[for Import to Bank Register dropdown],Table1[for Pivot],0,0,1)</f>
        <v>0</v>
      </c>
      <c r="E426" s="422"/>
      <c r="F426" s="160">
        <f t="shared" si="19"/>
        <v>44444444</v>
      </c>
      <c r="G426" s="394">
        <f t="shared" si="20"/>
        <v>0</v>
      </c>
      <c r="I426" s="395">
        <f>IF(OR(C426="150 Directors advances", C426="120 accounts receivable", C426="720.2 Automobile - Insurance", C426="720.3 Automobile - License", C426="870.4 Rent - Insurance", C426="870.6 Rent - Property Tax", C426="870.7 Rent - Homeoffice", C426="870.9 Rent - Water"),
   0,
   IF(Dashboard!$F$5="Quick",
      IF(OR(C426="190 Automobile",C426="200 computer hardware",C426="210 Computer software",C426="220 Quickbooks software",C426="230 Office equipment",C426="240 Office furniture"),
         E426-(E426/(1+Dashboard!$F$4)),
         0
      ),
      IF(C426="750 Business promotion",
         E426-(E426/(1+4.793/100)),
         E426-(E426/(1+Dashboard!$F$4))
      )
   )
)</f>
        <v>0</v>
      </c>
      <c r="J426" s="40">
        <f>Bank4[[#This Row],[Money in/ (Money out)]]-Bank4[[#This Row],[GST/HST]]</f>
        <v>0</v>
      </c>
      <c r="L426" s="37">
        <f t="shared" si="18"/>
        <v>0</v>
      </c>
    </row>
    <row r="427" spans="4:12" x14ac:dyDescent="0.2">
      <c r="D427" s="416">
        <f>_xlfn.XLOOKUP(C:C,Table1[for Import to Bank Register dropdown],Table1[for Pivot],0,0,1)</f>
        <v>0</v>
      </c>
      <c r="E427" s="422"/>
      <c r="F427" s="160">
        <f t="shared" si="19"/>
        <v>44444444</v>
      </c>
      <c r="G427" s="394">
        <f t="shared" si="20"/>
        <v>0</v>
      </c>
      <c r="I427" s="395">
        <f>IF(OR(C427="150 Directors advances", C427="120 accounts receivable", C427="720.2 Automobile - Insurance", C427="720.3 Automobile - License", C427="870.4 Rent - Insurance", C427="870.6 Rent - Property Tax", C427="870.7 Rent - Homeoffice", C427="870.9 Rent - Water"),
   0,
   IF(Dashboard!$F$5="Quick",
      IF(OR(C427="190 Automobile",C427="200 computer hardware",C427="210 Computer software",C427="220 Quickbooks software",C427="230 Office equipment",C427="240 Office furniture"),
         E427-(E427/(1+Dashboard!$F$4)),
         0
      ),
      IF(C427="750 Business promotion",
         E427-(E427/(1+4.793/100)),
         E427-(E427/(1+Dashboard!$F$4))
      )
   )
)</f>
        <v>0</v>
      </c>
      <c r="J427" s="40">
        <f>Bank4[[#This Row],[Money in/ (Money out)]]-Bank4[[#This Row],[GST/HST]]</f>
        <v>0</v>
      </c>
      <c r="L427" s="37">
        <f t="shared" si="18"/>
        <v>0</v>
      </c>
    </row>
    <row r="428" spans="4:12" x14ac:dyDescent="0.2">
      <c r="D428" s="416">
        <f>_xlfn.XLOOKUP(C:C,Table1[for Import to Bank Register dropdown],Table1[for Pivot],0,0,1)</f>
        <v>0</v>
      </c>
      <c r="E428" s="422"/>
      <c r="F428" s="160">
        <f t="shared" si="19"/>
        <v>44444444</v>
      </c>
      <c r="G428" s="394">
        <f t="shared" si="20"/>
        <v>0</v>
      </c>
      <c r="I428" s="395">
        <f>IF(OR(C428="150 Directors advances", C428="120 accounts receivable", C428="720.2 Automobile - Insurance", C428="720.3 Automobile - License", C428="870.4 Rent - Insurance", C428="870.6 Rent - Property Tax", C428="870.7 Rent - Homeoffice", C428="870.9 Rent - Water"),
   0,
   IF(Dashboard!$F$5="Quick",
      IF(OR(C428="190 Automobile",C428="200 computer hardware",C428="210 Computer software",C428="220 Quickbooks software",C428="230 Office equipment",C428="240 Office furniture"),
         E428-(E428/(1+Dashboard!$F$4)),
         0
      ),
      IF(C428="750 Business promotion",
         E428-(E428/(1+4.793/100)),
         E428-(E428/(1+Dashboard!$F$4))
      )
   )
)</f>
        <v>0</v>
      </c>
      <c r="J428" s="40">
        <f>Bank4[[#This Row],[Money in/ (Money out)]]-Bank4[[#This Row],[GST/HST]]</f>
        <v>0</v>
      </c>
      <c r="L428" s="37">
        <f t="shared" si="18"/>
        <v>0</v>
      </c>
    </row>
    <row r="429" spans="4:12" x14ac:dyDescent="0.2">
      <c r="D429" s="416">
        <f>_xlfn.XLOOKUP(C:C,Table1[for Import to Bank Register dropdown],Table1[for Pivot],0,0,1)</f>
        <v>0</v>
      </c>
      <c r="E429" s="422"/>
      <c r="F429" s="160">
        <f t="shared" si="19"/>
        <v>44444444</v>
      </c>
      <c r="G429" s="394">
        <f t="shared" si="20"/>
        <v>0</v>
      </c>
      <c r="I429" s="395">
        <f>IF(OR(C429="150 Directors advances", C429="120 accounts receivable", C429="720.2 Automobile - Insurance", C429="720.3 Automobile - License", C429="870.4 Rent - Insurance", C429="870.6 Rent - Property Tax", C429="870.7 Rent - Homeoffice", C429="870.9 Rent - Water"),
   0,
   IF(Dashboard!$F$5="Quick",
      IF(OR(C429="190 Automobile",C429="200 computer hardware",C429="210 Computer software",C429="220 Quickbooks software",C429="230 Office equipment",C429="240 Office furniture"),
         E429-(E429/(1+Dashboard!$F$4)),
         0
      ),
      IF(C429="750 Business promotion",
         E429-(E429/(1+4.793/100)),
         E429-(E429/(1+Dashboard!$F$4))
      )
   )
)</f>
        <v>0</v>
      </c>
      <c r="J429" s="40">
        <f>Bank4[[#This Row],[Money in/ (Money out)]]-Bank4[[#This Row],[GST/HST]]</f>
        <v>0</v>
      </c>
      <c r="L429" s="37">
        <f t="shared" si="18"/>
        <v>0</v>
      </c>
    </row>
    <row r="430" spans="4:12" x14ac:dyDescent="0.2">
      <c r="D430" s="416">
        <f>_xlfn.XLOOKUP(C:C,Table1[for Import to Bank Register dropdown],Table1[for Pivot],0,0,1)</f>
        <v>0</v>
      </c>
      <c r="E430" s="422"/>
      <c r="F430" s="160">
        <f t="shared" si="19"/>
        <v>44444444</v>
      </c>
      <c r="G430" s="394">
        <f t="shared" si="20"/>
        <v>0</v>
      </c>
      <c r="I430" s="395">
        <f>IF(OR(C430="150 Directors advances", C430="120 accounts receivable", C430="720.2 Automobile - Insurance", C430="720.3 Automobile - License", C430="870.4 Rent - Insurance", C430="870.6 Rent - Property Tax", C430="870.7 Rent - Homeoffice", C430="870.9 Rent - Water"),
   0,
   IF(Dashboard!$F$5="Quick",
      IF(OR(C430="190 Automobile",C430="200 computer hardware",C430="210 Computer software",C430="220 Quickbooks software",C430="230 Office equipment",C430="240 Office furniture"),
         E430-(E430/(1+Dashboard!$F$4)),
         0
      ),
      IF(C430="750 Business promotion",
         E430-(E430/(1+4.793/100)),
         E430-(E430/(1+Dashboard!$F$4))
      )
   )
)</f>
        <v>0</v>
      </c>
      <c r="J430" s="40">
        <f>Bank4[[#This Row],[Money in/ (Money out)]]-Bank4[[#This Row],[GST/HST]]</f>
        <v>0</v>
      </c>
      <c r="L430" s="37">
        <f t="shared" si="18"/>
        <v>0</v>
      </c>
    </row>
    <row r="431" spans="4:12" x14ac:dyDescent="0.2">
      <c r="D431" s="416">
        <f>_xlfn.XLOOKUP(C:C,Table1[for Import to Bank Register dropdown],Table1[for Pivot],0,0,1)</f>
        <v>0</v>
      </c>
      <c r="E431" s="422"/>
      <c r="F431" s="160">
        <f t="shared" si="19"/>
        <v>44444444</v>
      </c>
      <c r="G431" s="394">
        <f t="shared" si="20"/>
        <v>0</v>
      </c>
      <c r="I431" s="395">
        <f>IF(OR(C431="150 Directors advances", C431="120 accounts receivable", C431="720.2 Automobile - Insurance", C431="720.3 Automobile - License", C431="870.4 Rent - Insurance", C431="870.6 Rent - Property Tax", C431="870.7 Rent - Homeoffice", C431="870.9 Rent - Water"),
   0,
   IF(Dashboard!$F$5="Quick",
      IF(OR(C431="190 Automobile",C431="200 computer hardware",C431="210 Computer software",C431="220 Quickbooks software",C431="230 Office equipment",C431="240 Office furniture"),
         E431-(E431/(1+Dashboard!$F$4)),
         0
      ),
      IF(C431="750 Business promotion",
         E431-(E431/(1+4.793/100)),
         E431-(E431/(1+Dashboard!$F$4))
      )
   )
)</f>
        <v>0</v>
      </c>
      <c r="J431" s="40">
        <f>Bank4[[#This Row],[Money in/ (Money out)]]-Bank4[[#This Row],[GST/HST]]</f>
        <v>0</v>
      </c>
      <c r="L431" s="37">
        <f t="shared" si="18"/>
        <v>0</v>
      </c>
    </row>
    <row r="432" spans="4:12" x14ac:dyDescent="0.2">
      <c r="D432" s="416">
        <f>_xlfn.XLOOKUP(C:C,Table1[for Import to Bank Register dropdown],Table1[for Pivot],0,0,1)</f>
        <v>0</v>
      </c>
      <c r="E432" s="422"/>
      <c r="F432" s="160">
        <f t="shared" si="19"/>
        <v>44444444</v>
      </c>
      <c r="G432" s="394">
        <f t="shared" si="20"/>
        <v>0</v>
      </c>
      <c r="I432" s="395">
        <f>IF(OR(C432="150 Directors advances", C432="120 accounts receivable", C432="720.2 Automobile - Insurance", C432="720.3 Automobile - License", C432="870.4 Rent - Insurance", C432="870.6 Rent - Property Tax", C432="870.7 Rent - Homeoffice", C432="870.9 Rent - Water"),
   0,
   IF(Dashboard!$F$5="Quick",
      IF(OR(C432="190 Automobile",C432="200 computer hardware",C432="210 Computer software",C432="220 Quickbooks software",C432="230 Office equipment",C432="240 Office furniture"),
         E432-(E432/(1+Dashboard!$F$4)),
         0
      ),
      IF(C432="750 Business promotion",
         E432-(E432/(1+4.793/100)),
         E432-(E432/(1+Dashboard!$F$4))
      )
   )
)</f>
        <v>0</v>
      </c>
      <c r="J432" s="40">
        <f>Bank4[[#This Row],[Money in/ (Money out)]]-Bank4[[#This Row],[GST/HST]]</f>
        <v>0</v>
      </c>
      <c r="L432" s="37">
        <f t="shared" si="18"/>
        <v>0</v>
      </c>
    </row>
    <row r="433" spans="4:12" x14ac:dyDescent="0.2">
      <c r="D433" s="416">
        <f>_xlfn.XLOOKUP(C:C,Table1[for Import to Bank Register dropdown],Table1[for Pivot],0,0,1)</f>
        <v>0</v>
      </c>
      <c r="E433" s="422"/>
      <c r="F433" s="160">
        <f t="shared" si="19"/>
        <v>44444444</v>
      </c>
      <c r="G433" s="394">
        <f t="shared" si="20"/>
        <v>0</v>
      </c>
      <c r="I433" s="395">
        <f>IF(OR(C433="150 Directors advances", C433="120 accounts receivable", C433="720.2 Automobile - Insurance", C433="720.3 Automobile - License", C433="870.4 Rent - Insurance", C433="870.6 Rent - Property Tax", C433="870.7 Rent - Homeoffice", C433="870.9 Rent - Water"),
   0,
   IF(Dashboard!$F$5="Quick",
      IF(OR(C433="190 Automobile",C433="200 computer hardware",C433="210 Computer software",C433="220 Quickbooks software",C433="230 Office equipment",C433="240 Office furniture"),
         E433-(E433/(1+Dashboard!$F$4)),
         0
      ),
      IF(C433="750 Business promotion",
         E433-(E433/(1+4.793/100)),
         E433-(E433/(1+Dashboard!$F$4))
      )
   )
)</f>
        <v>0</v>
      </c>
      <c r="J433" s="40">
        <f>Bank4[[#This Row],[Money in/ (Money out)]]-Bank4[[#This Row],[GST/HST]]</f>
        <v>0</v>
      </c>
      <c r="L433" s="37">
        <f t="shared" si="18"/>
        <v>0</v>
      </c>
    </row>
    <row r="434" spans="4:12" x14ac:dyDescent="0.2">
      <c r="D434" s="416">
        <f>_xlfn.XLOOKUP(C:C,Table1[for Import to Bank Register dropdown],Table1[for Pivot],0,0,1)</f>
        <v>0</v>
      </c>
      <c r="E434" s="422"/>
      <c r="F434" s="160">
        <f t="shared" si="19"/>
        <v>44444444</v>
      </c>
      <c r="G434" s="394">
        <f t="shared" si="20"/>
        <v>0</v>
      </c>
      <c r="I434" s="395">
        <f>IF(OR(C434="150 Directors advances", C434="120 accounts receivable", C434="720.2 Automobile - Insurance", C434="720.3 Automobile - License", C434="870.4 Rent - Insurance", C434="870.6 Rent - Property Tax", C434="870.7 Rent - Homeoffice", C434="870.9 Rent - Water"),
   0,
   IF(Dashboard!$F$5="Quick",
      IF(OR(C434="190 Automobile",C434="200 computer hardware",C434="210 Computer software",C434="220 Quickbooks software",C434="230 Office equipment",C434="240 Office furniture"),
         E434-(E434/(1+Dashboard!$F$4)),
         0
      ),
      IF(C434="750 Business promotion",
         E434-(E434/(1+4.793/100)),
         E434-(E434/(1+Dashboard!$F$4))
      )
   )
)</f>
        <v>0</v>
      </c>
      <c r="J434" s="40">
        <f>Bank4[[#This Row],[Money in/ (Money out)]]-Bank4[[#This Row],[GST/HST]]</f>
        <v>0</v>
      </c>
      <c r="L434" s="37">
        <f t="shared" si="18"/>
        <v>0</v>
      </c>
    </row>
    <row r="435" spans="4:12" x14ac:dyDescent="0.2">
      <c r="D435" s="416">
        <f>_xlfn.XLOOKUP(C:C,Table1[for Import to Bank Register dropdown],Table1[for Pivot],0,0,1)</f>
        <v>0</v>
      </c>
      <c r="E435" s="422"/>
      <c r="F435" s="160">
        <f t="shared" si="19"/>
        <v>44444444</v>
      </c>
      <c r="G435" s="394">
        <f t="shared" si="20"/>
        <v>0</v>
      </c>
      <c r="I435" s="395">
        <f>IF(OR(C435="150 Directors advances", C435="120 accounts receivable", C435="720.2 Automobile - Insurance", C435="720.3 Automobile - License", C435="870.4 Rent - Insurance", C435="870.6 Rent - Property Tax", C435="870.7 Rent - Homeoffice", C435="870.9 Rent - Water"),
   0,
   IF(Dashboard!$F$5="Quick",
      IF(OR(C435="190 Automobile",C435="200 computer hardware",C435="210 Computer software",C435="220 Quickbooks software",C435="230 Office equipment",C435="240 Office furniture"),
         E435-(E435/(1+Dashboard!$F$4)),
         0
      ),
      IF(C435="750 Business promotion",
         E435-(E435/(1+4.793/100)),
         E435-(E435/(1+Dashboard!$F$4))
      )
   )
)</f>
        <v>0</v>
      </c>
      <c r="J435" s="40">
        <f>Bank4[[#This Row],[Money in/ (Money out)]]-Bank4[[#This Row],[GST/HST]]</f>
        <v>0</v>
      </c>
      <c r="L435" s="37">
        <f t="shared" si="18"/>
        <v>0</v>
      </c>
    </row>
    <row r="436" spans="4:12" x14ac:dyDescent="0.2">
      <c r="D436" s="416">
        <f>_xlfn.XLOOKUP(C:C,Table1[for Import to Bank Register dropdown],Table1[for Pivot],0,0,1)</f>
        <v>0</v>
      </c>
      <c r="E436" s="422"/>
      <c r="F436" s="160">
        <f t="shared" si="19"/>
        <v>44444444</v>
      </c>
      <c r="G436" s="394">
        <f t="shared" si="20"/>
        <v>0</v>
      </c>
      <c r="I436" s="395">
        <f>IF(OR(C436="150 Directors advances", C436="120 accounts receivable", C436="720.2 Automobile - Insurance", C436="720.3 Automobile - License", C436="870.4 Rent - Insurance", C436="870.6 Rent - Property Tax", C436="870.7 Rent - Homeoffice", C436="870.9 Rent - Water"),
   0,
   IF(Dashboard!$F$5="Quick",
      IF(OR(C436="190 Automobile",C436="200 computer hardware",C436="210 Computer software",C436="220 Quickbooks software",C436="230 Office equipment",C436="240 Office furniture"),
         E436-(E436/(1+Dashboard!$F$4)),
         0
      ),
      IF(C436="750 Business promotion",
         E436-(E436/(1+4.793/100)),
         E436-(E436/(1+Dashboard!$F$4))
      )
   )
)</f>
        <v>0</v>
      </c>
      <c r="J436" s="40">
        <f>Bank4[[#This Row],[Money in/ (Money out)]]-Bank4[[#This Row],[GST/HST]]</f>
        <v>0</v>
      </c>
      <c r="L436" s="37">
        <f t="shared" si="18"/>
        <v>0</v>
      </c>
    </row>
    <row r="437" spans="4:12" x14ac:dyDescent="0.2">
      <c r="D437" s="416">
        <f>_xlfn.XLOOKUP(C:C,Table1[for Import to Bank Register dropdown],Table1[for Pivot],0,0,1)</f>
        <v>0</v>
      </c>
      <c r="E437" s="422"/>
      <c r="F437" s="160">
        <f t="shared" si="19"/>
        <v>44444444</v>
      </c>
      <c r="G437" s="394">
        <f t="shared" si="20"/>
        <v>0</v>
      </c>
      <c r="I437" s="395">
        <f>IF(OR(C437="150 Directors advances", C437="120 accounts receivable", C437="720.2 Automobile - Insurance", C437="720.3 Automobile - License", C437="870.4 Rent - Insurance", C437="870.6 Rent - Property Tax", C437="870.7 Rent - Homeoffice", C437="870.9 Rent - Water"),
   0,
   IF(Dashboard!$F$5="Quick",
      IF(OR(C437="190 Automobile",C437="200 computer hardware",C437="210 Computer software",C437="220 Quickbooks software",C437="230 Office equipment",C437="240 Office furniture"),
         E437-(E437/(1+Dashboard!$F$4)),
         0
      ),
      IF(C437="750 Business promotion",
         E437-(E437/(1+4.793/100)),
         E437-(E437/(1+Dashboard!$F$4))
      )
   )
)</f>
        <v>0</v>
      </c>
      <c r="J437" s="40">
        <f>Bank4[[#This Row],[Money in/ (Money out)]]-Bank4[[#This Row],[GST/HST]]</f>
        <v>0</v>
      </c>
      <c r="L437" s="37">
        <f t="shared" si="18"/>
        <v>0</v>
      </c>
    </row>
    <row r="438" spans="4:12" x14ac:dyDescent="0.2">
      <c r="D438" s="416">
        <f>_xlfn.XLOOKUP(C:C,Table1[for Import to Bank Register dropdown],Table1[for Pivot],0,0,1)</f>
        <v>0</v>
      </c>
      <c r="E438" s="422"/>
      <c r="F438" s="160">
        <f t="shared" si="19"/>
        <v>44444444</v>
      </c>
      <c r="G438" s="394">
        <f t="shared" si="20"/>
        <v>0</v>
      </c>
      <c r="I438" s="395">
        <f>IF(OR(C438="150 Directors advances", C438="120 accounts receivable", C438="720.2 Automobile - Insurance", C438="720.3 Automobile - License", C438="870.4 Rent - Insurance", C438="870.6 Rent - Property Tax", C438="870.7 Rent - Homeoffice", C438="870.9 Rent - Water"),
   0,
   IF(Dashboard!$F$5="Quick",
      IF(OR(C438="190 Automobile",C438="200 computer hardware",C438="210 Computer software",C438="220 Quickbooks software",C438="230 Office equipment",C438="240 Office furniture"),
         E438-(E438/(1+Dashboard!$F$4)),
         0
      ),
      IF(C438="750 Business promotion",
         E438-(E438/(1+4.793/100)),
         E438-(E438/(1+Dashboard!$F$4))
      )
   )
)</f>
        <v>0</v>
      </c>
      <c r="J438" s="40">
        <f>Bank4[[#This Row],[Money in/ (Money out)]]-Bank4[[#This Row],[GST/HST]]</f>
        <v>0</v>
      </c>
      <c r="L438" s="37">
        <f t="shared" si="18"/>
        <v>0</v>
      </c>
    </row>
    <row r="439" spans="4:12" x14ac:dyDescent="0.2">
      <c r="D439" s="416">
        <f>_xlfn.XLOOKUP(C:C,Table1[for Import to Bank Register dropdown],Table1[for Pivot],0,0,1)</f>
        <v>0</v>
      </c>
      <c r="E439" s="422"/>
      <c r="F439" s="160">
        <f t="shared" si="19"/>
        <v>44444444</v>
      </c>
      <c r="G439" s="394">
        <f t="shared" si="20"/>
        <v>0</v>
      </c>
      <c r="I439" s="395">
        <f>IF(OR(C439="150 Directors advances", C439="120 accounts receivable", C439="720.2 Automobile - Insurance", C439="720.3 Automobile - License", C439="870.4 Rent - Insurance", C439="870.6 Rent - Property Tax", C439="870.7 Rent - Homeoffice", C439="870.9 Rent - Water"),
   0,
   IF(Dashboard!$F$5="Quick",
      IF(OR(C439="190 Automobile",C439="200 computer hardware",C439="210 Computer software",C439="220 Quickbooks software",C439="230 Office equipment",C439="240 Office furniture"),
         E439-(E439/(1+Dashboard!$F$4)),
         0
      ),
      IF(C439="750 Business promotion",
         E439-(E439/(1+4.793/100)),
         E439-(E439/(1+Dashboard!$F$4))
      )
   )
)</f>
        <v>0</v>
      </c>
      <c r="J439" s="40">
        <f>Bank4[[#This Row],[Money in/ (Money out)]]-Bank4[[#This Row],[GST/HST]]</f>
        <v>0</v>
      </c>
      <c r="L439" s="37">
        <f t="shared" si="18"/>
        <v>0</v>
      </c>
    </row>
    <row r="440" spans="4:12" x14ac:dyDescent="0.2">
      <c r="D440" s="416">
        <f>_xlfn.XLOOKUP(C:C,Table1[for Import to Bank Register dropdown],Table1[for Pivot],0,0,1)</f>
        <v>0</v>
      </c>
      <c r="E440" s="422"/>
      <c r="F440" s="160">
        <f t="shared" si="19"/>
        <v>44444444</v>
      </c>
      <c r="G440" s="394">
        <f t="shared" si="20"/>
        <v>0</v>
      </c>
      <c r="I440" s="395">
        <f>IF(OR(C440="150 Directors advances", C440="120 accounts receivable", C440="720.2 Automobile - Insurance", C440="720.3 Automobile - License", C440="870.4 Rent - Insurance", C440="870.6 Rent - Property Tax", C440="870.7 Rent - Homeoffice", C440="870.9 Rent - Water"),
   0,
   IF(Dashboard!$F$5="Quick",
      IF(OR(C440="190 Automobile",C440="200 computer hardware",C440="210 Computer software",C440="220 Quickbooks software",C440="230 Office equipment",C440="240 Office furniture"),
         E440-(E440/(1+Dashboard!$F$4)),
         0
      ),
      IF(C440="750 Business promotion",
         E440-(E440/(1+4.793/100)),
         E440-(E440/(1+Dashboard!$F$4))
      )
   )
)</f>
        <v>0</v>
      </c>
      <c r="J440" s="40">
        <f>Bank4[[#This Row],[Money in/ (Money out)]]-Bank4[[#This Row],[GST/HST]]</f>
        <v>0</v>
      </c>
      <c r="L440" s="37">
        <f t="shared" si="18"/>
        <v>0</v>
      </c>
    </row>
    <row r="441" spans="4:12" x14ac:dyDescent="0.2">
      <c r="D441" s="416">
        <f>_xlfn.XLOOKUP(C:C,Table1[for Import to Bank Register dropdown],Table1[for Pivot],0,0,1)</f>
        <v>0</v>
      </c>
      <c r="E441" s="422"/>
      <c r="F441" s="160">
        <f t="shared" si="19"/>
        <v>44444444</v>
      </c>
      <c r="G441" s="394">
        <f t="shared" si="20"/>
        <v>0</v>
      </c>
      <c r="I441" s="395">
        <f>IF(OR(C441="150 Directors advances", C441="120 accounts receivable", C441="720.2 Automobile - Insurance", C441="720.3 Automobile - License", C441="870.4 Rent - Insurance", C441="870.6 Rent - Property Tax", C441="870.7 Rent - Homeoffice", C441="870.9 Rent - Water"),
   0,
   IF(Dashboard!$F$5="Quick",
      IF(OR(C441="190 Automobile",C441="200 computer hardware",C441="210 Computer software",C441="220 Quickbooks software",C441="230 Office equipment",C441="240 Office furniture"),
         E441-(E441/(1+Dashboard!$F$4)),
         0
      ),
      IF(C441="750 Business promotion",
         E441-(E441/(1+4.793/100)),
         E441-(E441/(1+Dashboard!$F$4))
      )
   )
)</f>
        <v>0</v>
      </c>
      <c r="J441" s="40">
        <f>Bank4[[#This Row],[Money in/ (Money out)]]-Bank4[[#This Row],[GST/HST]]</f>
        <v>0</v>
      </c>
      <c r="L441" s="37">
        <f t="shared" si="18"/>
        <v>0</v>
      </c>
    </row>
    <row r="442" spans="4:12" x14ac:dyDescent="0.2">
      <c r="D442" s="416">
        <f>_xlfn.XLOOKUP(C:C,Table1[for Import to Bank Register dropdown],Table1[for Pivot],0,0,1)</f>
        <v>0</v>
      </c>
      <c r="E442" s="422"/>
      <c r="F442" s="160">
        <f t="shared" si="19"/>
        <v>44444444</v>
      </c>
      <c r="G442" s="394">
        <f t="shared" si="20"/>
        <v>0</v>
      </c>
      <c r="I442" s="395">
        <f>IF(OR(C442="150 Directors advances", C442="120 accounts receivable", C442="720.2 Automobile - Insurance", C442="720.3 Automobile - License", C442="870.4 Rent - Insurance", C442="870.6 Rent - Property Tax", C442="870.7 Rent - Homeoffice", C442="870.9 Rent - Water"),
   0,
   IF(Dashboard!$F$5="Quick",
      IF(OR(C442="190 Automobile",C442="200 computer hardware",C442="210 Computer software",C442="220 Quickbooks software",C442="230 Office equipment",C442="240 Office furniture"),
         E442-(E442/(1+Dashboard!$F$4)),
         0
      ),
      IF(C442="750 Business promotion",
         E442-(E442/(1+4.793/100)),
         E442-(E442/(1+Dashboard!$F$4))
      )
   )
)</f>
        <v>0</v>
      </c>
      <c r="J442" s="40">
        <f>Bank4[[#This Row],[Money in/ (Money out)]]-Bank4[[#This Row],[GST/HST]]</f>
        <v>0</v>
      </c>
      <c r="L442" s="37">
        <f t="shared" si="18"/>
        <v>0</v>
      </c>
    </row>
    <row r="443" spans="4:12" x14ac:dyDescent="0.2">
      <c r="D443" s="416">
        <f>_xlfn.XLOOKUP(C:C,Table1[for Import to Bank Register dropdown],Table1[for Pivot],0,0,1)</f>
        <v>0</v>
      </c>
      <c r="E443" s="422"/>
      <c r="F443" s="160">
        <f t="shared" si="19"/>
        <v>44444444</v>
      </c>
      <c r="G443" s="394">
        <f t="shared" si="20"/>
        <v>0</v>
      </c>
      <c r="I443" s="395">
        <f>IF(OR(C443="150 Directors advances", C443="120 accounts receivable", C443="720.2 Automobile - Insurance", C443="720.3 Automobile - License", C443="870.4 Rent - Insurance", C443="870.6 Rent - Property Tax", C443="870.7 Rent - Homeoffice", C443="870.9 Rent - Water"),
   0,
   IF(Dashboard!$F$5="Quick",
      IF(OR(C443="190 Automobile",C443="200 computer hardware",C443="210 Computer software",C443="220 Quickbooks software",C443="230 Office equipment",C443="240 Office furniture"),
         E443-(E443/(1+Dashboard!$F$4)),
         0
      ),
      IF(C443="750 Business promotion",
         E443-(E443/(1+4.793/100)),
         E443-(E443/(1+Dashboard!$F$4))
      )
   )
)</f>
        <v>0</v>
      </c>
      <c r="J443" s="40">
        <f>Bank4[[#This Row],[Money in/ (Money out)]]-Bank4[[#This Row],[GST/HST]]</f>
        <v>0</v>
      </c>
      <c r="L443" s="37">
        <f t="shared" si="18"/>
        <v>0</v>
      </c>
    </row>
    <row r="444" spans="4:12" x14ac:dyDescent="0.2">
      <c r="D444" s="416">
        <f>_xlfn.XLOOKUP(C:C,Table1[for Import to Bank Register dropdown],Table1[for Pivot],0,0,1)</f>
        <v>0</v>
      </c>
      <c r="E444" s="422"/>
      <c r="F444" s="160">
        <f t="shared" si="19"/>
        <v>44444444</v>
      </c>
      <c r="G444" s="394">
        <f t="shared" si="20"/>
        <v>0</v>
      </c>
      <c r="I444" s="395">
        <f>IF(OR(C444="150 Directors advances", C444="120 accounts receivable", C444="720.2 Automobile - Insurance", C444="720.3 Automobile - License", C444="870.4 Rent - Insurance", C444="870.6 Rent - Property Tax", C444="870.7 Rent - Homeoffice", C444="870.9 Rent - Water"),
   0,
   IF(Dashboard!$F$5="Quick",
      IF(OR(C444="190 Automobile",C444="200 computer hardware",C444="210 Computer software",C444="220 Quickbooks software",C444="230 Office equipment",C444="240 Office furniture"),
         E444-(E444/(1+Dashboard!$F$4)),
         0
      ),
      IF(C444="750 Business promotion",
         E444-(E444/(1+4.793/100)),
         E444-(E444/(1+Dashboard!$F$4))
      )
   )
)</f>
        <v>0</v>
      </c>
      <c r="J444" s="40">
        <f>Bank4[[#This Row],[Money in/ (Money out)]]-Bank4[[#This Row],[GST/HST]]</f>
        <v>0</v>
      </c>
      <c r="L444" s="37">
        <f t="shared" si="18"/>
        <v>0</v>
      </c>
    </row>
    <row r="445" spans="4:12" x14ac:dyDescent="0.2">
      <c r="D445" s="416">
        <f>_xlfn.XLOOKUP(C:C,Table1[for Import to Bank Register dropdown],Table1[for Pivot],0,0,1)</f>
        <v>0</v>
      </c>
      <c r="E445" s="422"/>
      <c r="F445" s="160">
        <f t="shared" si="19"/>
        <v>44444444</v>
      </c>
      <c r="G445" s="394">
        <f t="shared" si="20"/>
        <v>0</v>
      </c>
      <c r="I445" s="395">
        <f>IF(OR(C445="150 Directors advances", C445="120 accounts receivable", C445="720.2 Automobile - Insurance", C445="720.3 Automobile - License", C445="870.4 Rent - Insurance", C445="870.6 Rent - Property Tax", C445="870.7 Rent - Homeoffice", C445="870.9 Rent - Water"),
   0,
   IF(Dashboard!$F$5="Quick",
      IF(OR(C445="190 Automobile",C445="200 computer hardware",C445="210 Computer software",C445="220 Quickbooks software",C445="230 Office equipment",C445="240 Office furniture"),
         E445-(E445/(1+Dashboard!$F$4)),
         0
      ),
      IF(C445="750 Business promotion",
         E445-(E445/(1+4.793/100)),
         E445-(E445/(1+Dashboard!$F$4))
      )
   )
)</f>
        <v>0</v>
      </c>
      <c r="J445" s="40">
        <f>Bank4[[#This Row],[Money in/ (Money out)]]-Bank4[[#This Row],[GST/HST]]</f>
        <v>0</v>
      </c>
      <c r="L445" s="37">
        <f t="shared" si="18"/>
        <v>0</v>
      </c>
    </row>
    <row r="446" spans="4:12" x14ac:dyDescent="0.2">
      <c r="D446" s="416">
        <f>_xlfn.XLOOKUP(C:C,Table1[for Import to Bank Register dropdown],Table1[for Pivot],0,0,1)</f>
        <v>0</v>
      </c>
      <c r="E446" s="422"/>
      <c r="F446" s="160">
        <f t="shared" si="19"/>
        <v>44444444</v>
      </c>
      <c r="G446" s="394">
        <f t="shared" si="20"/>
        <v>0</v>
      </c>
      <c r="I446" s="395">
        <f>IF(OR(C446="150 Directors advances", C446="120 accounts receivable", C446="720.2 Automobile - Insurance", C446="720.3 Automobile - License", C446="870.4 Rent - Insurance", C446="870.6 Rent - Property Tax", C446="870.7 Rent - Homeoffice", C446="870.9 Rent - Water"),
   0,
   IF(Dashboard!$F$5="Quick",
      IF(OR(C446="190 Automobile",C446="200 computer hardware",C446="210 Computer software",C446="220 Quickbooks software",C446="230 Office equipment",C446="240 Office furniture"),
         E446-(E446/(1+Dashboard!$F$4)),
         0
      ),
      IF(C446="750 Business promotion",
         E446-(E446/(1+4.793/100)),
         E446-(E446/(1+Dashboard!$F$4))
      )
   )
)</f>
        <v>0</v>
      </c>
      <c r="J446" s="40">
        <f>Bank4[[#This Row],[Money in/ (Money out)]]-Bank4[[#This Row],[GST/HST]]</f>
        <v>0</v>
      </c>
      <c r="L446" s="37">
        <f t="shared" si="18"/>
        <v>0</v>
      </c>
    </row>
    <row r="447" spans="4:12" x14ac:dyDescent="0.2">
      <c r="D447" s="416">
        <f>_xlfn.XLOOKUP(C:C,Table1[for Import to Bank Register dropdown],Table1[for Pivot],0,0,1)</f>
        <v>0</v>
      </c>
      <c r="E447" s="422"/>
      <c r="F447" s="160">
        <f t="shared" si="19"/>
        <v>44444444</v>
      </c>
      <c r="G447" s="394">
        <f t="shared" si="20"/>
        <v>0</v>
      </c>
      <c r="I447" s="395">
        <f>IF(OR(C447="150 Directors advances", C447="120 accounts receivable", C447="720.2 Automobile - Insurance", C447="720.3 Automobile - License", C447="870.4 Rent - Insurance", C447="870.6 Rent - Property Tax", C447="870.7 Rent - Homeoffice", C447="870.9 Rent - Water"),
   0,
   IF(Dashboard!$F$5="Quick",
      IF(OR(C447="190 Automobile",C447="200 computer hardware",C447="210 Computer software",C447="220 Quickbooks software",C447="230 Office equipment",C447="240 Office furniture"),
         E447-(E447/(1+Dashboard!$F$4)),
         0
      ),
      IF(C447="750 Business promotion",
         E447-(E447/(1+4.793/100)),
         E447-(E447/(1+Dashboard!$F$4))
      )
   )
)</f>
        <v>0</v>
      </c>
      <c r="J447" s="40">
        <f>Bank4[[#This Row],[Money in/ (Money out)]]-Bank4[[#This Row],[GST/HST]]</f>
        <v>0</v>
      </c>
      <c r="L447" s="37">
        <f t="shared" si="18"/>
        <v>0</v>
      </c>
    </row>
    <row r="448" spans="4:12" x14ac:dyDescent="0.2">
      <c r="D448" s="416">
        <f>_xlfn.XLOOKUP(C:C,Table1[for Import to Bank Register dropdown],Table1[for Pivot],0,0,1)</f>
        <v>0</v>
      </c>
      <c r="E448" s="422"/>
      <c r="F448" s="160">
        <f t="shared" si="19"/>
        <v>44444444</v>
      </c>
      <c r="G448" s="394">
        <f t="shared" si="20"/>
        <v>0</v>
      </c>
      <c r="I448" s="395">
        <f>IF(OR(C448="150 Directors advances", C448="120 accounts receivable", C448="720.2 Automobile - Insurance", C448="720.3 Automobile - License", C448="870.4 Rent - Insurance", C448="870.6 Rent - Property Tax", C448="870.7 Rent - Homeoffice", C448="870.9 Rent - Water"),
   0,
   IF(Dashboard!$F$5="Quick",
      IF(OR(C448="190 Automobile",C448="200 computer hardware",C448="210 Computer software",C448="220 Quickbooks software",C448="230 Office equipment",C448="240 Office furniture"),
         E448-(E448/(1+Dashboard!$F$4)),
         0
      ),
      IF(C448="750 Business promotion",
         E448-(E448/(1+4.793/100)),
         E448-(E448/(1+Dashboard!$F$4))
      )
   )
)</f>
        <v>0</v>
      </c>
      <c r="J448" s="40">
        <f>Bank4[[#This Row],[Money in/ (Money out)]]-Bank4[[#This Row],[GST/HST]]</f>
        <v>0</v>
      </c>
      <c r="L448" s="37">
        <f t="shared" si="18"/>
        <v>0</v>
      </c>
    </row>
    <row r="449" spans="4:12" x14ac:dyDescent="0.2">
      <c r="D449" s="416">
        <f>_xlfn.XLOOKUP(C:C,Table1[for Import to Bank Register dropdown],Table1[for Pivot],0,0,1)</f>
        <v>0</v>
      </c>
      <c r="E449" s="422"/>
      <c r="F449" s="160">
        <f t="shared" si="19"/>
        <v>44444444</v>
      </c>
      <c r="G449" s="394">
        <f t="shared" si="20"/>
        <v>0</v>
      </c>
      <c r="I449" s="395">
        <f>IF(OR(C449="150 Directors advances", C449="120 accounts receivable", C449="720.2 Automobile - Insurance", C449="720.3 Automobile - License", C449="870.4 Rent - Insurance", C449="870.6 Rent - Property Tax", C449="870.7 Rent - Homeoffice", C449="870.9 Rent - Water"),
   0,
   IF(Dashboard!$F$5="Quick",
      IF(OR(C449="190 Automobile",C449="200 computer hardware",C449="210 Computer software",C449="220 Quickbooks software",C449="230 Office equipment",C449="240 Office furniture"),
         E449-(E449/(1+Dashboard!$F$4)),
         0
      ),
      IF(C449="750 Business promotion",
         E449-(E449/(1+4.793/100)),
         E449-(E449/(1+Dashboard!$F$4))
      )
   )
)</f>
        <v>0</v>
      </c>
      <c r="J449" s="40">
        <f>Bank4[[#This Row],[Money in/ (Money out)]]-Bank4[[#This Row],[GST/HST]]</f>
        <v>0</v>
      </c>
      <c r="L449" s="37">
        <f t="shared" si="18"/>
        <v>0</v>
      </c>
    </row>
    <row r="450" spans="4:12" x14ac:dyDescent="0.2">
      <c r="D450" s="416">
        <f>_xlfn.XLOOKUP(C:C,Table1[for Import to Bank Register dropdown],Table1[for Pivot],0,0,1)</f>
        <v>0</v>
      </c>
      <c r="E450" s="422"/>
      <c r="F450" s="160">
        <f t="shared" si="19"/>
        <v>44444444</v>
      </c>
      <c r="G450" s="394">
        <f t="shared" si="20"/>
        <v>0</v>
      </c>
      <c r="I450" s="395">
        <f>IF(OR(C450="150 Directors advances", C450="120 accounts receivable", C450="720.2 Automobile - Insurance", C450="720.3 Automobile - License", C450="870.4 Rent - Insurance", C450="870.6 Rent - Property Tax", C450="870.7 Rent - Homeoffice", C450="870.9 Rent - Water"),
   0,
   IF(Dashboard!$F$5="Quick",
      IF(OR(C450="190 Automobile",C450="200 computer hardware",C450="210 Computer software",C450="220 Quickbooks software",C450="230 Office equipment",C450="240 Office furniture"),
         E450-(E450/(1+Dashboard!$F$4)),
         0
      ),
      IF(C450="750 Business promotion",
         E450-(E450/(1+4.793/100)),
         E450-(E450/(1+Dashboard!$F$4))
      )
   )
)</f>
        <v>0</v>
      </c>
      <c r="J450" s="40">
        <f>Bank4[[#This Row],[Money in/ (Money out)]]-Bank4[[#This Row],[GST/HST]]</f>
        <v>0</v>
      </c>
      <c r="L450" s="37">
        <f t="shared" si="18"/>
        <v>0</v>
      </c>
    </row>
    <row r="451" spans="4:12" x14ac:dyDescent="0.2">
      <c r="D451" s="416">
        <f>_xlfn.XLOOKUP(C:C,Table1[for Import to Bank Register dropdown],Table1[for Pivot],0,0,1)</f>
        <v>0</v>
      </c>
      <c r="E451" s="422"/>
      <c r="F451" s="160">
        <f t="shared" si="19"/>
        <v>44444444</v>
      </c>
      <c r="G451" s="394">
        <f t="shared" si="20"/>
        <v>0</v>
      </c>
      <c r="I451" s="395">
        <f>IF(OR(C451="150 Directors advances", C451="120 accounts receivable", C451="720.2 Automobile - Insurance", C451="720.3 Automobile - License", C451="870.4 Rent - Insurance", C451="870.6 Rent - Property Tax", C451="870.7 Rent - Homeoffice", C451="870.9 Rent - Water"),
   0,
   IF(Dashboard!$F$5="Quick",
      IF(OR(C451="190 Automobile",C451="200 computer hardware",C451="210 Computer software",C451="220 Quickbooks software",C451="230 Office equipment",C451="240 Office furniture"),
         E451-(E451/(1+Dashboard!$F$4)),
         0
      ),
      IF(C451="750 Business promotion",
         E451-(E451/(1+4.793/100)),
         E451-(E451/(1+Dashboard!$F$4))
      )
   )
)</f>
        <v>0</v>
      </c>
      <c r="J451" s="40">
        <f>Bank4[[#This Row],[Money in/ (Money out)]]-Bank4[[#This Row],[GST/HST]]</f>
        <v>0</v>
      </c>
      <c r="L451" s="37">
        <f t="shared" si="18"/>
        <v>0</v>
      </c>
    </row>
    <row r="452" spans="4:12" x14ac:dyDescent="0.2">
      <c r="D452" s="416">
        <f>_xlfn.XLOOKUP(C:C,Table1[for Import to Bank Register dropdown],Table1[for Pivot],0,0,1)</f>
        <v>0</v>
      </c>
      <c r="E452" s="422"/>
      <c r="F452" s="160">
        <f t="shared" si="19"/>
        <v>44444444</v>
      </c>
      <c r="G452" s="394">
        <f t="shared" si="20"/>
        <v>0</v>
      </c>
      <c r="I452" s="395">
        <f>IF(OR(C452="150 Directors advances", C452="120 accounts receivable", C452="720.2 Automobile - Insurance", C452="720.3 Automobile - License", C452="870.4 Rent - Insurance", C452="870.6 Rent - Property Tax", C452="870.7 Rent - Homeoffice", C452="870.9 Rent - Water"),
   0,
   IF(Dashboard!$F$5="Quick",
      IF(OR(C452="190 Automobile",C452="200 computer hardware",C452="210 Computer software",C452="220 Quickbooks software",C452="230 Office equipment",C452="240 Office furniture"),
         E452-(E452/(1+Dashboard!$F$4)),
         0
      ),
      IF(C452="750 Business promotion",
         E452-(E452/(1+4.793/100)),
         E452-(E452/(1+Dashboard!$F$4))
      )
   )
)</f>
        <v>0</v>
      </c>
      <c r="J452" s="40">
        <f>Bank4[[#This Row],[Money in/ (Money out)]]-Bank4[[#This Row],[GST/HST]]</f>
        <v>0</v>
      </c>
      <c r="L452" s="37">
        <f t="shared" si="18"/>
        <v>0</v>
      </c>
    </row>
    <row r="453" spans="4:12" x14ac:dyDescent="0.2">
      <c r="D453" s="416">
        <f>_xlfn.XLOOKUP(C:C,Table1[for Import to Bank Register dropdown],Table1[for Pivot],0,0,1)</f>
        <v>0</v>
      </c>
      <c r="E453" s="422"/>
      <c r="F453" s="160">
        <f t="shared" si="19"/>
        <v>44444444</v>
      </c>
      <c r="G453" s="394">
        <f t="shared" si="20"/>
        <v>0</v>
      </c>
      <c r="I453" s="395">
        <f>IF(OR(C453="150 Directors advances", C453="120 accounts receivable", C453="720.2 Automobile - Insurance", C453="720.3 Automobile - License", C453="870.4 Rent - Insurance", C453="870.6 Rent - Property Tax", C453="870.7 Rent - Homeoffice", C453="870.9 Rent - Water"),
   0,
   IF(Dashboard!$F$5="Quick",
      IF(OR(C453="190 Automobile",C453="200 computer hardware",C453="210 Computer software",C453="220 Quickbooks software",C453="230 Office equipment",C453="240 Office furniture"),
         E453-(E453/(1+Dashboard!$F$4)),
         0
      ),
      IF(C453="750 Business promotion",
         E453-(E453/(1+4.793/100)),
         E453-(E453/(1+Dashboard!$F$4))
      )
   )
)</f>
        <v>0</v>
      </c>
      <c r="J453" s="40">
        <f>Bank4[[#This Row],[Money in/ (Money out)]]-Bank4[[#This Row],[GST/HST]]</f>
        <v>0</v>
      </c>
      <c r="L453" s="37">
        <f t="shared" si="18"/>
        <v>0</v>
      </c>
    </row>
    <row r="454" spans="4:12" x14ac:dyDescent="0.2">
      <c r="D454" s="416">
        <f>_xlfn.XLOOKUP(C:C,Table1[for Import to Bank Register dropdown],Table1[for Pivot],0,0,1)</f>
        <v>0</v>
      </c>
      <c r="E454" s="422"/>
      <c r="F454" s="160">
        <f t="shared" si="19"/>
        <v>44444444</v>
      </c>
      <c r="G454" s="394">
        <f t="shared" si="20"/>
        <v>0</v>
      </c>
      <c r="I454" s="395">
        <f>IF(OR(C454="150 Directors advances", C454="120 accounts receivable", C454="720.2 Automobile - Insurance", C454="720.3 Automobile - License", C454="870.4 Rent - Insurance", C454="870.6 Rent - Property Tax", C454="870.7 Rent - Homeoffice", C454="870.9 Rent - Water"),
   0,
   IF(Dashboard!$F$5="Quick",
      IF(OR(C454="190 Automobile",C454="200 computer hardware",C454="210 Computer software",C454="220 Quickbooks software",C454="230 Office equipment",C454="240 Office furniture"),
         E454-(E454/(1+Dashboard!$F$4)),
         0
      ),
      IF(C454="750 Business promotion",
         E454-(E454/(1+4.793/100)),
         E454-(E454/(1+Dashboard!$F$4))
      )
   )
)</f>
        <v>0</v>
      </c>
      <c r="J454" s="40">
        <f>Bank4[[#This Row],[Money in/ (Money out)]]-Bank4[[#This Row],[GST/HST]]</f>
        <v>0</v>
      </c>
      <c r="L454" s="37">
        <f t="shared" si="18"/>
        <v>0</v>
      </c>
    </row>
    <row r="455" spans="4:12" x14ac:dyDescent="0.2">
      <c r="D455" s="416">
        <f>_xlfn.XLOOKUP(C:C,Table1[for Import to Bank Register dropdown],Table1[for Pivot],0,0,1)</f>
        <v>0</v>
      </c>
      <c r="E455" s="422"/>
      <c r="F455" s="160">
        <f t="shared" si="19"/>
        <v>44444444</v>
      </c>
      <c r="G455" s="394">
        <f t="shared" si="20"/>
        <v>0</v>
      </c>
      <c r="I455" s="395">
        <f>IF(OR(C455="150 Directors advances", C455="120 accounts receivable", C455="720.2 Automobile - Insurance", C455="720.3 Automobile - License", C455="870.4 Rent - Insurance", C455="870.6 Rent - Property Tax", C455="870.7 Rent - Homeoffice", C455="870.9 Rent - Water"),
   0,
   IF(Dashboard!$F$5="Quick",
      IF(OR(C455="190 Automobile",C455="200 computer hardware",C455="210 Computer software",C455="220 Quickbooks software",C455="230 Office equipment",C455="240 Office furniture"),
         E455-(E455/(1+Dashboard!$F$4)),
         0
      ),
      IF(C455="750 Business promotion",
         E455-(E455/(1+4.793/100)),
         E455-(E455/(1+Dashboard!$F$4))
      )
   )
)</f>
        <v>0</v>
      </c>
      <c r="J455" s="40">
        <f>Bank4[[#This Row],[Money in/ (Money out)]]-Bank4[[#This Row],[GST/HST]]</f>
        <v>0</v>
      </c>
      <c r="L455" s="37">
        <f t="shared" ref="L455:L518" si="21">$L$3</f>
        <v>0</v>
      </c>
    </row>
    <row r="456" spans="4:12" x14ac:dyDescent="0.2">
      <c r="D456" s="416">
        <f>_xlfn.XLOOKUP(C:C,Table1[for Import to Bank Register dropdown],Table1[for Pivot],0,0,1)</f>
        <v>0</v>
      </c>
      <c r="E456" s="422"/>
      <c r="F456" s="160">
        <f t="shared" ref="F456:F519" si="22">$E$2</f>
        <v>44444444</v>
      </c>
      <c r="G456" s="394">
        <f t="shared" ref="G456:G519" si="23">G455+E456</f>
        <v>0</v>
      </c>
      <c r="I456" s="395">
        <f>IF(OR(C456="150 Directors advances", C456="120 accounts receivable", C456="720.2 Automobile - Insurance", C456="720.3 Automobile - License", C456="870.4 Rent - Insurance", C456="870.6 Rent - Property Tax", C456="870.7 Rent - Homeoffice", C456="870.9 Rent - Water"),
   0,
   IF(Dashboard!$F$5="Quick",
      IF(OR(C456="190 Automobile",C456="200 computer hardware",C456="210 Computer software",C456="220 Quickbooks software",C456="230 Office equipment",C456="240 Office furniture"),
         E456-(E456/(1+Dashboard!$F$4)),
         0
      ),
      IF(C456="750 Business promotion",
         E456-(E456/(1+4.793/100)),
         E456-(E456/(1+Dashboard!$F$4))
      )
   )
)</f>
        <v>0</v>
      </c>
      <c r="J456" s="40">
        <f>Bank4[[#This Row],[Money in/ (Money out)]]-Bank4[[#This Row],[GST/HST]]</f>
        <v>0</v>
      </c>
      <c r="L456" s="37">
        <f t="shared" si="21"/>
        <v>0</v>
      </c>
    </row>
    <row r="457" spans="4:12" x14ac:dyDescent="0.2">
      <c r="D457" s="416">
        <f>_xlfn.XLOOKUP(C:C,Table1[for Import to Bank Register dropdown],Table1[for Pivot],0,0,1)</f>
        <v>0</v>
      </c>
      <c r="E457" s="422"/>
      <c r="F457" s="160">
        <f t="shared" si="22"/>
        <v>44444444</v>
      </c>
      <c r="G457" s="394">
        <f t="shared" si="23"/>
        <v>0</v>
      </c>
      <c r="I457" s="395">
        <f>IF(OR(C457="150 Directors advances", C457="120 accounts receivable", C457="720.2 Automobile - Insurance", C457="720.3 Automobile - License", C457="870.4 Rent - Insurance", C457="870.6 Rent - Property Tax", C457="870.7 Rent - Homeoffice", C457="870.9 Rent - Water"),
   0,
   IF(Dashboard!$F$5="Quick",
      IF(OR(C457="190 Automobile",C457="200 computer hardware",C457="210 Computer software",C457="220 Quickbooks software",C457="230 Office equipment",C457="240 Office furniture"),
         E457-(E457/(1+Dashboard!$F$4)),
         0
      ),
      IF(C457="750 Business promotion",
         E457-(E457/(1+4.793/100)),
         E457-(E457/(1+Dashboard!$F$4))
      )
   )
)</f>
        <v>0</v>
      </c>
      <c r="J457" s="40">
        <f>Bank4[[#This Row],[Money in/ (Money out)]]-Bank4[[#This Row],[GST/HST]]</f>
        <v>0</v>
      </c>
      <c r="L457" s="37">
        <f t="shared" si="21"/>
        <v>0</v>
      </c>
    </row>
    <row r="458" spans="4:12" x14ac:dyDescent="0.2">
      <c r="D458" s="416">
        <f>_xlfn.XLOOKUP(C:C,Table1[for Import to Bank Register dropdown],Table1[for Pivot],0,0,1)</f>
        <v>0</v>
      </c>
      <c r="E458" s="422"/>
      <c r="F458" s="160">
        <f t="shared" si="22"/>
        <v>44444444</v>
      </c>
      <c r="G458" s="394">
        <f t="shared" si="23"/>
        <v>0</v>
      </c>
      <c r="I458" s="395">
        <f>IF(OR(C458="150 Directors advances", C458="120 accounts receivable", C458="720.2 Automobile - Insurance", C458="720.3 Automobile - License", C458="870.4 Rent - Insurance", C458="870.6 Rent - Property Tax", C458="870.7 Rent - Homeoffice", C458="870.9 Rent - Water"),
   0,
   IF(Dashboard!$F$5="Quick",
      IF(OR(C458="190 Automobile",C458="200 computer hardware",C458="210 Computer software",C458="220 Quickbooks software",C458="230 Office equipment",C458="240 Office furniture"),
         E458-(E458/(1+Dashboard!$F$4)),
         0
      ),
      IF(C458="750 Business promotion",
         E458-(E458/(1+4.793/100)),
         E458-(E458/(1+Dashboard!$F$4))
      )
   )
)</f>
        <v>0</v>
      </c>
      <c r="J458" s="40">
        <f>Bank4[[#This Row],[Money in/ (Money out)]]-Bank4[[#This Row],[GST/HST]]</f>
        <v>0</v>
      </c>
      <c r="L458" s="37">
        <f t="shared" si="21"/>
        <v>0</v>
      </c>
    </row>
    <row r="459" spans="4:12" x14ac:dyDescent="0.2">
      <c r="D459" s="416">
        <f>_xlfn.XLOOKUP(C:C,Table1[for Import to Bank Register dropdown],Table1[for Pivot],0,0,1)</f>
        <v>0</v>
      </c>
      <c r="E459" s="422"/>
      <c r="F459" s="160">
        <f t="shared" si="22"/>
        <v>44444444</v>
      </c>
      <c r="G459" s="394">
        <f t="shared" si="23"/>
        <v>0</v>
      </c>
      <c r="I459" s="395">
        <f>IF(OR(C459="150 Directors advances", C459="120 accounts receivable", C459="720.2 Automobile - Insurance", C459="720.3 Automobile - License", C459="870.4 Rent - Insurance", C459="870.6 Rent - Property Tax", C459="870.7 Rent - Homeoffice", C459="870.9 Rent - Water"),
   0,
   IF(Dashboard!$F$5="Quick",
      IF(OR(C459="190 Automobile",C459="200 computer hardware",C459="210 Computer software",C459="220 Quickbooks software",C459="230 Office equipment",C459="240 Office furniture"),
         E459-(E459/(1+Dashboard!$F$4)),
         0
      ),
      IF(C459="750 Business promotion",
         E459-(E459/(1+4.793/100)),
         E459-(E459/(1+Dashboard!$F$4))
      )
   )
)</f>
        <v>0</v>
      </c>
      <c r="J459" s="40">
        <f>Bank4[[#This Row],[Money in/ (Money out)]]-Bank4[[#This Row],[GST/HST]]</f>
        <v>0</v>
      </c>
      <c r="L459" s="37">
        <f t="shared" si="21"/>
        <v>0</v>
      </c>
    </row>
    <row r="460" spans="4:12" x14ac:dyDescent="0.2">
      <c r="D460" s="416">
        <f>_xlfn.XLOOKUP(C:C,Table1[for Import to Bank Register dropdown],Table1[for Pivot],0,0,1)</f>
        <v>0</v>
      </c>
      <c r="E460" s="422"/>
      <c r="F460" s="160">
        <f t="shared" si="22"/>
        <v>44444444</v>
      </c>
      <c r="G460" s="394">
        <f t="shared" si="23"/>
        <v>0</v>
      </c>
      <c r="I460" s="395">
        <f>IF(OR(C460="150 Directors advances", C460="120 accounts receivable", C460="720.2 Automobile - Insurance", C460="720.3 Automobile - License", C460="870.4 Rent - Insurance", C460="870.6 Rent - Property Tax", C460="870.7 Rent - Homeoffice", C460="870.9 Rent - Water"),
   0,
   IF(Dashboard!$F$5="Quick",
      IF(OR(C460="190 Automobile",C460="200 computer hardware",C460="210 Computer software",C460="220 Quickbooks software",C460="230 Office equipment",C460="240 Office furniture"),
         E460-(E460/(1+Dashboard!$F$4)),
         0
      ),
      IF(C460="750 Business promotion",
         E460-(E460/(1+4.793/100)),
         E460-(E460/(1+Dashboard!$F$4))
      )
   )
)</f>
        <v>0</v>
      </c>
      <c r="J460" s="40">
        <f>Bank4[[#This Row],[Money in/ (Money out)]]-Bank4[[#This Row],[GST/HST]]</f>
        <v>0</v>
      </c>
      <c r="L460" s="37">
        <f t="shared" si="21"/>
        <v>0</v>
      </c>
    </row>
    <row r="461" spans="4:12" x14ac:dyDescent="0.2">
      <c r="D461" s="416">
        <f>_xlfn.XLOOKUP(C:C,Table1[for Import to Bank Register dropdown],Table1[for Pivot],0,0,1)</f>
        <v>0</v>
      </c>
      <c r="E461" s="422"/>
      <c r="F461" s="160">
        <f t="shared" si="22"/>
        <v>44444444</v>
      </c>
      <c r="G461" s="394">
        <f t="shared" si="23"/>
        <v>0</v>
      </c>
      <c r="I461" s="395">
        <f>IF(OR(C461="150 Directors advances", C461="120 accounts receivable", C461="720.2 Automobile - Insurance", C461="720.3 Automobile - License", C461="870.4 Rent - Insurance", C461="870.6 Rent - Property Tax", C461="870.7 Rent - Homeoffice", C461="870.9 Rent - Water"),
   0,
   IF(Dashboard!$F$5="Quick",
      IF(OR(C461="190 Automobile",C461="200 computer hardware",C461="210 Computer software",C461="220 Quickbooks software",C461="230 Office equipment",C461="240 Office furniture"),
         E461-(E461/(1+Dashboard!$F$4)),
         0
      ),
      IF(C461="750 Business promotion",
         E461-(E461/(1+4.793/100)),
         E461-(E461/(1+Dashboard!$F$4))
      )
   )
)</f>
        <v>0</v>
      </c>
      <c r="J461" s="40">
        <f>Bank4[[#This Row],[Money in/ (Money out)]]-Bank4[[#This Row],[GST/HST]]</f>
        <v>0</v>
      </c>
      <c r="L461" s="37">
        <f t="shared" si="21"/>
        <v>0</v>
      </c>
    </row>
    <row r="462" spans="4:12" x14ac:dyDescent="0.2">
      <c r="D462" s="416">
        <f>_xlfn.XLOOKUP(C:C,Table1[for Import to Bank Register dropdown],Table1[for Pivot],0,0,1)</f>
        <v>0</v>
      </c>
      <c r="E462" s="422"/>
      <c r="F462" s="160">
        <f t="shared" si="22"/>
        <v>44444444</v>
      </c>
      <c r="G462" s="394">
        <f t="shared" si="23"/>
        <v>0</v>
      </c>
      <c r="I462" s="395">
        <f>IF(OR(C462="150 Directors advances", C462="120 accounts receivable", C462="720.2 Automobile - Insurance", C462="720.3 Automobile - License", C462="870.4 Rent - Insurance", C462="870.6 Rent - Property Tax", C462="870.7 Rent - Homeoffice", C462="870.9 Rent - Water"),
   0,
   IF(Dashboard!$F$5="Quick",
      IF(OR(C462="190 Automobile",C462="200 computer hardware",C462="210 Computer software",C462="220 Quickbooks software",C462="230 Office equipment",C462="240 Office furniture"),
         E462-(E462/(1+Dashboard!$F$4)),
         0
      ),
      IF(C462="750 Business promotion",
         E462-(E462/(1+4.793/100)),
         E462-(E462/(1+Dashboard!$F$4))
      )
   )
)</f>
        <v>0</v>
      </c>
      <c r="J462" s="40">
        <f>Bank4[[#This Row],[Money in/ (Money out)]]-Bank4[[#This Row],[GST/HST]]</f>
        <v>0</v>
      </c>
      <c r="L462" s="37">
        <f t="shared" si="21"/>
        <v>0</v>
      </c>
    </row>
    <row r="463" spans="4:12" x14ac:dyDescent="0.2">
      <c r="D463" s="416">
        <f>_xlfn.XLOOKUP(C:C,Table1[for Import to Bank Register dropdown],Table1[for Pivot],0,0,1)</f>
        <v>0</v>
      </c>
      <c r="E463" s="422"/>
      <c r="F463" s="160">
        <f t="shared" si="22"/>
        <v>44444444</v>
      </c>
      <c r="G463" s="394">
        <f t="shared" si="23"/>
        <v>0</v>
      </c>
      <c r="I463" s="395">
        <f>IF(OR(C463="150 Directors advances", C463="120 accounts receivable", C463="720.2 Automobile - Insurance", C463="720.3 Automobile - License", C463="870.4 Rent - Insurance", C463="870.6 Rent - Property Tax", C463="870.7 Rent - Homeoffice", C463="870.9 Rent - Water"),
   0,
   IF(Dashboard!$F$5="Quick",
      IF(OR(C463="190 Automobile",C463="200 computer hardware",C463="210 Computer software",C463="220 Quickbooks software",C463="230 Office equipment",C463="240 Office furniture"),
         E463-(E463/(1+Dashboard!$F$4)),
         0
      ),
      IF(C463="750 Business promotion",
         E463-(E463/(1+4.793/100)),
         E463-(E463/(1+Dashboard!$F$4))
      )
   )
)</f>
        <v>0</v>
      </c>
      <c r="J463" s="40">
        <f>Bank4[[#This Row],[Money in/ (Money out)]]-Bank4[[#This Row],[GST/HST]]</f>
        <v>0</v>
      </c>
      <c r="L463" s="37">
        <f t="shared" si="21"/>
        <v>0</v>
      </c>
    </row>
    <row r="464" spans="4:12" x14ac:dyDescent="0.2">
      <c r="D464" s="416">
        <f>_xlfn.XLOOKUP(C:C,Table1[for Import to Bank Register dropdown],Table1[for Pivot],0,0,1)</f>
        <v>0</v>
      </c>
      <c r="E464" s="422"/>
      <c r="F464" s="160">
        <f t="shared" si="22"/>
        <v>44444444</v>
      </c>
      <c r="G464" s="394">
        <f t="shared" si="23"/>
        <v>0</v>
      </c>
      <c r="I464" s="395">
        <f>IF(OR(C464="150 Directors advances", C464="120 accounts receivable", C464="720.2 Automobile - Insurance", C464="720.3 Automobile - License", C464="870.4 Rent - Insurance", C464="870.6 Rent - Property Tax", C464="870.7 Rent - Homeoffice", C464="870.9 Rent - Water"),
   0,
   IF(Dashboard!$F$5="Quick",
      IF(OR(C464="190 Automobile",C464="200 computer hardware",C464="210 Computer software",C464="220 Quickbooks software",C464="230 Office equipment",C464="240 Office furniture"),
         E464-(E464/(1+Dashboard!$F$4)),
         0
      ),
      IF(C464="750 Business promotion",
         E464-(E464/(1+4.793/100)),
         E464-(E464/(1+Dashboard!$F$4))
      )
   )
)</f>
        <v>0</v>
      </c>
      <c r="J464" s="40">
        <f>Bank4[[#This Row],[Money in/ (Money out)]]-Bank4[[#This Row],[GST/HST]]</f>
        <v>0</v>
      </c>
      <c r="L464" s="37">
        <f t="shared" si="21"/>
        <v>0</v>
      </c>
    </row>
    <row r="465" spans="4:12" x14ac:dyDescent="0.2">
      <c r="D465" s="416">
        <f>_xlfn.XLOOKUP(C:C,Table1[for Import to Bank Register dropdown],Table1[for Pivot],0,0,1)</f>
        <v>0</v>
      </c>
      <c r="E465" s="422"/>
      <c r="F465" s="160">
        <f t="shared" si="22"/>
        <v>44444444</v>
      </c>
      <c r="G465" s="394">
        <f t="shared" si="23"/>
        <v>0</v>
      </c>
      <c r="I465" s="395">
        <f>IF(OR(C465="150 Directors advances", C465="120 accounts receivable", C465="720.2 Automobile - Insurance", C465="720.3 Automobile - License", C465="870.4 Rent - Insurance", C465="870.6 Rent - Property Tax", C465="870.7 Rent - Homeoffice", C465="870.9 Rent - Water"),
   0,
   IF(Dashboard!$F$5="Quick",
      IF(OR(C465="190 Automobile",C465="200 computer hardware",C465="210 Computer software",C465="220 Quickbooks software",C465="230 Office equipment",C465="240 Office furniture"),
         E465-(E465/(1+Dashboard!$F$4)),
         0
      ),
      IF(C465="750 Business promotion",
         E465-(E465/(1+4.793/100)),
         E465-(E465/(1+Dashboard!$F$4))
      )
   )
)</f>
        <v>0</v>
      </c>
      <c r="J465" s="40">
        <f>Bank4[[#This Row],[Money in/ (Money out)]]-Bank4[[#This Row],[GST/HST]]</f>
        <v>0</v>
      </c>
      <c r="L465" s="37">
        <f t="shared" si="21"/>
        <v>0</v>
      </c>
    </row>
    <row r="466" spans="4:12" x14ac:dyDescent="0.2">
      <c r="D466" s="416">
        <f>_xlfn.XLOOKUP(C:C,Table1[for Import to Bank Register dropdown],Table1[for Pivot],0,0,1)</f>
        <v>0</v>
      </c>
      <c r="E466" s="422"/>
      <c r="F466" s="160">
        <f t="shared" si="22"/>
        <v>44444444</v>
      </c>
      <c r="G466" s="394">
        <f t="shared" si="23"/>
        <v>0</v>
      </c>
      <c r="I466" s="395">
        <f>IF(OR(C466="150 Directors advances", C466="120 accounts receivable", C466="720.2 Automobile - Insurance", C466="720.3 Automobile - License", C466="870.4 Rent - Insurance", C466="870.6 Rent - Property Tax", C466="870.7 Rent - Homeoffice", C466="870.9 Rent - Water"),
   0,
   IF(Dashboard!$F$5="Quick",
      IF(OR(C466="190 Automobile",C466="200 computer hardware",C466="210 Computer software",C466="220 Quickbooks software",C466="230 Office equipment",C466="240 Office furniture"),
         E466-(E466/(1+Dashboard!$F$4)),
         0
      ),
      IF(C466="750 Business promotion",
         E466-(E466/(1+4.793/100)),
         E466-(E466/(1+Dashboard!$F$4))
      )
   )
)</f>
        <v>0</v>
      </c>
      <c r="J466" s="40">
        <f>Bank4[[#This Row],[Money in/ (Money out)]]-Bank4[[#This Row],[GST/HST]]</f>
        <v>0</v>
      </c>
      <c r="L466" s="37">
        <f t="shared" si="21"/>
        <v>0</v>
      </c>
    </row>
    <row r="467" spans="4:12" x14ac:dyDescent="0.2">
      <c r="D467" s="416">
        <f>_xlfn.XLOOKUP(C:C,Table1[for Import to Bank Register dropdown],Table1[for Pivot],0,0,1)</f>
        <v>0</v>
      </c>
      <c r="E467" s="422"/>
      <c r="F467" s="160">
        <f t="shared" si="22"/>
        <v>44444444</v>
      </c>
      <c r="G467" s="394">
        <f t="shared" si="23"/>
        <v>0</v>
      </c>
      <c r="I467" s="395">
        <f>IF(OR(C467="150 Directors advances", C467="120 accounts receivable", C467="720.2 Automobile - Insurance", C467="720.3 Automobile - License", C467="870.4 Rent - Insurance", C467="870.6 Rent - Property Tax", C467="870.7 Rent - Homeoffice", C467="870.9 Rent - Water"),
   0,
   IF(Dashboard!$F$5="Quick",
      IF(OR(C467="190 Automobile",C467="200 computer hardware",C467="210 Computer software",C467="220 Quickbooks software",C467="230 Office equipment",C467="240 Office furniture"),
         E467-(E467/(1+Dashboard!$F$4)),
         0
      ),
      IF(C467="750 Business promotion",
         E467-(E467/(1+4.793/100)),
         E467-(E467/(1+Dashboard!$F$4))
      )
   )
)</f>
        <v>0</v>
      </c>
      <c r="J467" s="40">
        <f>Bank4[[#This Row],[Money in/ (Money out)]]-Bank4[[#This Row],[GST/HST]]</f>
        <v>0</v>
      </c>
      <c r="L467" s="37">
        <f t="shared" si="21"/>
        <v>0</v>
      </c>
    </row>
    <row r="468" spans="4:12" x14ac:dyDescent="0.2">
      <c r="D468" s="416">
        <f>_xlfn.XLOOKUP(C:C,Table1[for Import to Bank Register dropdown],Table1[for Pivot],0,0,1)</f>
        <v>0</v>
      </c>
      <c r="E468" s="422"/>
      <c r="F468" s="160">
        <f t="shared" si="22"/>
        <v>44444444</v>
      </c>
      <c r="G468" s="394">
        <f t="shared" si="23"/>
        <v>0</v>
      </c>
      <c r="I468" s="395">
        <f>IF(OR(C468="150 Directors advances", C468="120 accounts receivable", C468="720.2 Automobile - Insurance", C468="720.3 Automobile - License", C468="870.4 Rent - Insurance", C468="870.6 Rent - Property Tax", C468="870.7 Rent - Homeoffice", C468="870.9 Rent - Water"),
   0,
   IF(Dashboard!$F$5="Quick",
      IF(OR(C468="190 Automobile",C468="200 computer hardware",C468="210 Computer software",C468="220 Quickbooks software",C468="230 Office equipment",C468="240 Office furniture"),
         E468-(E468/(1+Dashboard!$F$4)),
         0
      ),
      IF(C468="750 Business promotion",
         E468-(E468/(1+4.793/100)),
         E468-(E468/(1+Dashboard!$F$4))
      )
   )
)</f>
        <v>0</v>
      </c>
      <c r="J468" s="40">
        <f>Bank4[[#This Row],[Money in/ (Money out)]]-Bank4[[#This Row],[GST/HST]]</f>
        <v>0</v>
      </c>
      <c r="L468" s="37">
        <f t="shared" si="21"/>
        <v>0</v>
      </c>
    </row>
    <row r="469" spans="4:12" x14ac:dyDescent="0.2">
      <c r="D469" s="416">
        <f>_xlfn.XLOOKUP(C:C,Table1[for Import to Bank Register dropdown],Table1[for Pivot],0,0,1)</f>
        <v>0</v>
      </c>
      <c r="E469" s="422"/>
      <c r="F469" s="160">
        <f t="shared" si="22"/>
        <v>44444444</v>
      </c>
      <c r="G469" s="394">
        <f t="shared" si="23"/>
        <v>0</v>
      </c>
      <c r="I469" s="395">
        <f>IF(OR(C469="150 Directors advances", C469="120 accounts receivable", C469="720.2 Automobile - Insurance", C469="720.3 Automobile - License", C469="870.4 Rent - Insurance", C469="870.6 Rent - Property Tax", C469="870.7 Rent - Homeoffice", C469="870.9 Rent - Water"),
   0,
   IF(Dashboard!$F$5="Quick",
      IF(OR(C469="190 Automobile",C469="200 computer hardware",C469="210 Computer software",C469="220 Quickbooks software",C469="230 Office equipment",C469="240 Office furniture"),
         E469-(E469/(1+Dashboard!$F$4)),
         0
      ),
      IF(C469="750 Business promotion",
         E469-(E469/(1+4.793/100)),
         E469-(E469/(1+Dashboard!$F$4))
      )
   )
)</f>
        <v>0</v>
      </c>
      <c r="J469" s="40">
        <f>Bank4[[#This Row],[Money in/ (Money out)]]-Bank4[[#This Row],[GST/HST]]</f>
        <v>0</v>
      </c>
      <c r="L469" s="37">
        <f t="shared" si="21"/>
        <v>0</v>
      </c>
    </row>
    <row r="470" spans="4:12" x14ac:dyDescent="0.2">
      <c r="D470" s="416">
        <f>_xlfn.XLOOKUP(C:C,Table1[for Import to Bank Register dropdown],Table1[for Pivot],0,0,1)</f>
        <v>0</v>
      </c>
      <c r="E470" s="422"/>
      <c r="F470" s="160">
        <f t="shared" si="22"/>
        <v>44444444</v>
      </c>
      <c r="G470" s="394">
        <f t="shared" si="23"/>
        <v>0</v>
      </c>
      <c r="I470" s="395">
        <f>IF(OR(C470="150 Directors advances", C470="120 accounts receivable", C470="720.2 Automobile - Insurance", C470="720.3 Automobile - License", C470="870.4 Rent - Insurance", C470="870.6 Rent - Property Tax", C470="870.7 Rent - Homeoffice", C470="870.9 Rent - Water"),
   0,
   IF(Dashboard!$F$5="Quick",
      IF(OR(C470="190 Automobile",C470="200 computer hardware",C470="210 Computer software",C470="220 Quickbooks software",C470="230 Office equipment",C470="240 Office furniture"),
         E470-(E470/(1+Dashboard!$F$4)),
         0
      ),
      IF(C470="750 Business promotion",
         E470-(E470/(1+4.793/100)),
         E470-(E470/(1+Dashboard!$F$4))
      )
   )
)</f>
        <v>0</v>
      </c>
      <c r="J470" s="40">
        <f>Bank4[[#This Row],[Money in/ (Money out)]]-Bank4[[#This Row],[GST/HST]]</f>
        <v>0</v>
      </c>
      <c r="L470" s="37">
        <f t="shared" si="21"/>
        <v>0</v>
      </c>
    </row>
    <row r="471" spans="4:12" x14ac:dyDescent="0.2">
      <c r="D471" s="416">
        <f>_xlfn.XLOOKUP(C:C,Table1[for Import to Bank Register dropdown],Table1[for Pivot],0,0,1)</f>
        <v>0</v>
      </c>
      <c r="E471" s="422"/>
      <c r="F471" s="160">
        <f t="shared" si="22"/>
        <v>44444444</v>
      </c>
      <c r="G471" s="394">
        <f t="shared" si="23"/>
        <v>0</v>
      </c>
      <c r="I471" s="395">
        <f>IF(OR(C471="150 Directors advances", C471="120 accounts receivable", C471="720.2 Automobile - Insurance", C471="720.3 Automobile - License", C471="870.4 Rent - Insurance", C471="870.6 Rent - Property Tax", C471="870.7 Rent - Homeoffice", C471="870.9 Rent - Water"),
   0,
   IF(Dashboard!$F$5="Quick",
      IF(OR(C471="190 Automobile",C471="200 computer hardware",C471="210 Computer software",C471="220 Quickbooks software",C471="230 Office equipment",C471="240 Office furniture"),
         E471-(E471/(1+Dashboard!$F$4)),
         0
      ),
      IF(C471="750 Business promotion",
         E471-(E471/(1+4.793/100)),
         E471-(E471/(1+Dashboard!$F$4))
      )
   )
)</f>
        <v>0</v>
      </c>
      <c r="J471" s="40">
        <f>Bank4[[#This Row],[Money in/ (Money out)]]-Bank4[[#This Row],[GST/HST]]</f>
        <v>0</v>
      </c>
      <c r="L471" s="37">
        <f t="shared" si="21"/>
        <v>0</v>
      </c>
    </row>
    <row r="472" spans="4:12" x14ac:dyDescent="0.2">
      <c r="D472" s="416">
        <f>_xlfn.XLOOKUP(C:C,Table1[for Import to Bank Register dropdown],Table1[for Pivot],0,0,1)</f>
        <v>0</v>
      </c>
      <c r="E472" s="422"/>
      <c r="F472" s="160">
        <f t="shared" si="22"/>
        <v>44444444</v>
      </c>
      <c r="G472" s="394">
        <f t="shared" si="23"/>
        <v>0</v>
      </c>
      <c r="I472" s="395">
        <f>IF(OR(C472="150 Directors advances", C472="120 accounts receivable", C472="720.2 Automobile - Insurance", C472="720.3 Automobile - License", C472="870.4 Rent - Insurance", C472="870.6 Rent - Property Tax", C472="870.7 Rent - Homeoffice", C472="870.9 Rent - Water"),
   0,
   IF(Dashboard!$F$5="Quick",
      IF(OR(C472="190 Automobile",C472="200 computer hardware",C472="210 Computer software",C472="220 Quickbooks software",C472="230 Office equipment",C472="240 Office furniture"),
         E472-(E472/(1+Dashboard!$F$4)),
         0
      ),
      IF(C472="750 Business promotion",
         E472-(E472/(1+4.793/100)),
         E472-(E472/(1+Dashboard!$F$4))
      )
   )
)</f>
        <v>0</v>
      </c>
      <c r="J472" s="40">
        <f>Bank4[[#This Row],[Money in/ (Money out)]]-Bank4[[#This Row],[GST/HST]]</f>
        <v>0</v>
      </c>
      <c r="L472" s="37">
        <f t="shared" si="21"/>
        <v>0</v>
      </c>
    </row>
    <row r="473" spans="4:12" x14ac:dyDescent="0.2">
      <c r="D473" s="416">
        <f>_xlfn.XLOOKUP(C:C,Table1[for Import to Bank Register dropdown],Table1[for Pivot],0,0,1)</f>
        <v>0</v>
      </c>
      <c r="E473" s="422"/>
      <c r="F473" s="160">
        <f t="shared" si="22"/>
        <v>44444444</v>
      </c>
      <c r="G473" s="394">
        <f t="shared" si="23"/>
        <v>0</v>
      </c>
      <c r="I473" s="395">
        <f>IF(OR(C473="150 Directors advances", C473="120 accounts receivable", C473="720.2 Automobile - Insurance", C473="720.3 Automobile - License", C473="870.4 Rent - Insurance", C473="870.6 Rent - Property Tax", C473="870.7 Rent - Homeoffice", C473="870.9 Rent - Water"),
   0,
   IF(Dashboard!$F$5="Quick",
      IF(OR(C473="190 Automobile",C473="200 computer hardware",C473="210 Computer software",C473="220 Quickbooks software",C473="230 Office equipment",C473="240 Office furniture"),
         E473-(E473/(1+Dashboard!$F$4)),
         0
      ),
      IF(C473="750 Business promotion",
         E473-(E473/(1+4.793/100)),
         E473-(E473/(1+Dashboard!$F$4))
      )
   )
)</f>
        <v>0</v>
      </c>
      <c r="J473" s="40">
        <f>Bank4[[#This Row],[Money in/ (Money out)]]-Bank4[[#This Row],[GST/HST]]</f>
        <v>0</v>
      </c>
      <c r="L473" s="37">
        <f t="shared" si="21"/>
        <v>0</v>
      </c>
    </row>
    <row r="474" spans="4:12" x14ac:dyDescent="0.2">
      <c r="D474" s="416">
        <f>_xlfn.XLOOKUP(C:C,Table1[for Import to Bank Register dropdown],Table1[for Pivot],0,0,1)</f>
        <v>0</v>
      </c>
      <c r="E474" s="422"/>
      <c r="F474" s="160">
        <f t="shared" si="22"/>
        <v>44444444</v>
      </c>
      <c r="G474" s="394">
        <f t="shared" si="23"/>
        <v>0</v>
      </c>
      <c r="I474" s="395">
        <f>IF(OR(C474="150 Directors advances", C474="120 accounts receivable", C474="720.2 Automobile - Insurance", C474="720.3 Automobile - License", C474="870.4 Rent - Insurance", C474="870.6 Rent - Property Tax", C474="870.7 Rent - Homeoffice", C474="870.9 Rent - Water"),
   0,
   IF(Dashboard!$F$5="Quick",
      IF(OR(C474="190 Automobile",C474="200 computer hardware",C474="210 Computer software",C474="220 Quickbooks software",C474="230 Office equipment",C474="240 Office furniture"),
         E474-(E474/(1+Dashboard!$F$4)),
         0
      ),
      IF(C474="750 Business promotion",
         E474-(E474/(1+4.793/100)),
         E474-(E474/(1+Dashboard!$F$4))
      )
   )
)</f>
        <v>0</v>
      </c>
      <c r="J474" s="40">
        <f>Bank4[[#This Row],[Money in/ (Money out)]]-Bank4[[#This Row],[GST/HST]]</f>
        <v>0</v>
      </c>
      <c r="L474" s="37">
        <f t="shared" si="21"/>
        <v>0</v>
      </c>
    </row>
    <row r="475" spans="4:12" x14ac:dyDescent="0.2">
      <c r="D475" s="416">
        <f>_xlfn.XLOOKUP(C:C,Table1[for Import to Bank Register dropdown],Table1[for Pivot],0,0,1)</f>
        <v>0</v>
      </c>
      <c r="E475" s="422"/>
      <c r="F475" s="160">
        <f t="shared" si="22"/>
        <v>44444444</v>
      </c>
      <c r="G475" s="394">
        <f t="shared" si="23"/>
        <v>0</v>
      </c>
      <c r="I475" s="395">
        <f>IF(OR(C475="150 Directors advances", C475="120 accounts receivable", C475="720.2 Automobile - Insurance", C475="720.3 Automobile - License", C475="870.4 Rent - Insurance", C475="870.6 Rent - Property Tax", C475="870.7 Rent - Homeoffice", C475="870.9 Rent - Water"),
   0,
   IF(Dashboard!$F$5="Quick",
      IF(OR(C475="190 Automobile",C475="200 computer hardware",C475="210 Computer software",C475="220 Quickbooks software",C475="230 Office equipment",C475="240 Office furniture"),
         E475-(E475/(1+Dashboard!$F$4)),
         0
      ),
      IF(C475="750 Business promotion",
         E475-(E475/(1+4.793/100)),
         E475-(E475/(1+Dashboard!$F$4))
      )
   )
)</f>
        <v>0</v>
      </c>
      <c r="J475" s="40">
        <f>Bank4[[#This Row],[Money in/ (Money out)]]-Bank4[[#This Row],[GST/HST]]</f>
        <v>0</v>
      </c>
      <c r="L475" s="37">
        <f t="shared" si="21"/>
        <v>0</v>
      </c>
    </row>
    <row r="476" spans="4:12" x14ac:dyDescent="0.2">
      <c r="D476" s="416">
        <f>_xlfn.XLOOKUP(C:C,Table1[for Import to Bank Register dropdown],Table1[for Pivot],0,0,1)</f>
        <v>0</v>
      </c>
      <c r="E476" s="422"/>
      <c r="F476" s="160">
        <f t="shared" si="22"/>
        <v>44444444</v>
      </c>
      <c r="G476" s="394">
        <f t="shared" si="23"/>
        <v>0</v>
      </c>
      <c r="I476" s="395">
        <f>IF(OR(C476="150 Directors advances", C476="120 accounts receivable", C476="720.2 Automobile - Insurance", C476="720.3 Automobile - License", C476="870.4 Rent - Insurance", C476="870.6 Rent - Property Tax", C476="870.7 Rent - Homeoffice", C476="870.9 Rent - Water"),
   0,
   IF(Dashboard!$F$5="Quick",
      IF(OR(C476="190 Automobile",C476="200 computer hardware",C476="210 Computer software",C476="220 Quickbooks software",C476="230 Office equipment",C476="240 Office furniture"),
         E476-(E476/(1+Dashboard!$F$4)),
         0
      ),
      IF(C476="750 Business promotion",
         E476-(E476/(1+4.793/100)),
         E476-(E476/(1+Dashboard!$F$4))
      )
   )
)</f>
        <v>0</v>
      </c>
      <c r="J476" s="40">
        <f>Bank4[[#This Row],[Money in/ (Money out)]]-Bank4[[#This Row],[GST/HST]]</f>
        <v>0</v>
      </c>
      <c r="L476" s="37">
        <f t="shared" si="21"/>
        <v>0</v>
      </c>
    </row>
    <row r="477" spans="4:12" x14ac:dyDescent="0.2">
      <c r="D477" s="416">
        <f>_xlfn.XLOOKUP(C:C,Table1[for Import to Bank Register dropdown],Table1[for Pivot],0,0,1)</f>
        <v>0</v>
      </c>
      <c r="E477" s="422"/>
      <c r="F477" s="160">
        <f t="shared" si="22"/>
        <v>44444444</v>
      </c>
      <c r="G477" s="394">
        <f t="shared" si="23"/>
        <v>0</v>
      </c>
      <c r="I477" s="395">
        <f>IF(OR(C477="150 Directors advances", C477="120 accounts receivable", C477="720.2 Automobile - Insurance", C477="720.3 Automobile - License", C477="870.4 Rent - Insurance", C477="870.6 Rent - Property Tax", C477="870.7 Rent - Homeoffice", C477="870.9 Rent - Water"),
   0,
   IF(Dashboard!$F$5="Quick",
      IF(OR(C477="190 Automobile",C477="200 computer hardware",C477="210 Computer software",C477="220 Quickbooks software",C477="230 Office equipment",C477="240 Office furniture"),
         E477-(E477/(1+Dashboard!$F$4)),
         0
      ),
      IF(C477="750 Business promotion",
         E477-(E477/(1+4.793/100)),
         E477-(E477/(1+Dashboard!$F$4))
      )
   )
)</f>
        <v>0</v>
      </c>
      <c r="J477" s="40">
        <f>Bank4[[#This Row],[Money in/ (Money out)]]-Bank4[[#This Row],[GST/HST]]</f>
        <v>0</v>
      </c>
      <c r="L477" s="37">
        <f t="shared" si="21"/>
        <v>0</v>
      </c>
    </row>
    <row r="478" spans="4:12" x14ac:dyDescent="0.2">
      <c r="D478" s="416">
        <f>_xlfn.XLOOKUP(C:C,Table1[for Import to Bank Register dropdown],Table1[for Pivot],0,0,1)</f>
        <v>0</v>
      </c>
      <c r="E478" s="422"/>
      <c r="F478" s="160">
        <f t="shared" si="22"/>
        <v>44444444</v>
      </c>
      <c r="G478" s="394">
        <f t="shared" si="23"/>
        <v>0</v>
      </c>
      <c r="I478" s="395">
        <f>IF(OR(C478="150 Directors advances", C478="120 accounts receivable", C478="720.2 Automobile - Insurance", C478="720.3 Automobile - License", C478="870.4 Rent - Insurance", C478="870.6 Rent - Property Tax", C478="870.7 Rent - Homeoffice", C478="870.9 Rent - Water"),
   0,
   IF(Dashboard!$F$5="Quick",
      IF(OR(C478="190 Automobile",C478="200 computer hardware",C478="210 Computer software",C478="220 Quickbooks software",C478="230 Office equipment",C478="240 Office furniture"),
         E478-(E478/(1+Dashboard!$F$4)),
         0
      ),
      IF(C478="750 Business promotion",
         E478-(E478/(1+4.793/100)),
         E478-(E478/(1+Dashboard!$F$4))
      )
   )
)</f>
        <v>0</v>
      </c>
      <c r="J478" s="40">
        <f>Bank4[[#This Row],[Money in/ (Money out)]]-Bank4[[#This Row],[GST/HST]]</f>
        <v>0</v>
      </c>
      <c r="L478" s="37">
        <f t="shared" si="21"/>
        <v>0</v>
      </c>
    </row>
    <row r="479" spans="4:12" x14ac:dyDescent="0.2">
      <c r="D479" s="416">
        <f>_xlfn.XLOOKUP(C:C,Table1[for Import to Bank Register dropdown],Table1[for Pivot],0,0,1)</f>
        <v>0</v>
      </c>
      <c r="E479" s="422"/>
      <c r="F479" s="160">
        <f t="shared" si="22"/>
        <v>44444444</v>
      </c>
      <c r="G479" s="394">
        <f t="shared" si="23"/>
        <v>0</v>
      </c>
      <c r="I479" s="395">
        <f>IF(OR(C479="150 Directors advances", C479="120 accounts receivable", C479="720.2 Automobile - Insurance", C479="720.3 Automobile - License", C479="870.4 Rent - Insurance", C479="870.6 Rent - Property Tax", C479="870.7 Rent - Homeoffice", C479="870.9 Rent - Water"),
   0,
   IF(Dashboard!$F$5="Quick",
      IF(OR(C479="190 Automobile",C479="200 computer hardware",C479="210 Computer software",C479="220 Quickbooks software",C479="230 Office equipment",C479="240 Office furniture"),
         E479-(E479/(1+Dashboard!$F$4)),
         0
      ),
      IF(C479="750 Business promotion",
         E479-(E479/(1+4.793/100)),
         E479-(E479/(1+Dashboard!$F$4))
      )
   )
)</f>
        <v>0</v>
      </c>
      <c r="J479" s="40">
        <f>Bank4[[#This Row],[Money in/ (Money out)]]-Bank4[[#This Row],[GST/HST]]</f>
        <v>0</v>
      </c>
      <c r="L479" s="37">
        <f t="shared" si="21"/>
        <v>0</v>
      </c>
    </row>
    <row r="480" spans="4:12" x14ac:dyDescent="0.2">
      <c r="D480" s="416">
        <f>_xlfn.XLOOKUP(C:C,Table1[for Import to Bank Register dropdown],Table1[for Pivot],0,0,1)</f>
        <v>0</v>
      </c>
      <c r="E480" s="422"/>
      <c r="F480" s="160">
        <f t="shared" si="22"/>
        <v>44444444</v>
      </c>
      <c r="G480" s="394">
        <f t="shared" si="23"/>
        <v>0</v>
      </c>
      <c r="I480" s="395">
        <f>IF(OR(C480="150 Directors advances", C480="120 accounts receivable", C480="720.2 Automobile - Insurance", C480="720.3 Automobile - License", C480="870.4 Rent - Insurance", C480="870.6 Rent - Property Tax", C480="870.7 Rent - Homeoffice", C480="870.9 Rent - Water"),
   0,
   IF(Dashboard!$F$5="Quick",
      IF(OR(C480="190 Automobile",C480="200 computer hardware",C480="210 Computer software",C480="220 Quickbooks software",C480="230 Office equipment",C480="240 Office furniture"),
         E480-(E480/(1+Dashboard!$F$4)),
         0
      ),
      IF(C480="750 Business promotion",
         E480-(E480/(1+4.793/100)),
         E480-(E480/(1+Dashboard!$F$4))
      )
   )
)</f>
        <v>0</v>
      </c>
      <c r="J480" s="40">
        <f>Bank4[[#This Row],[Money in/ (Money out)]]-Bank4[[#This Row],[GST/HST]]</f>
        <v>0</v>
      </c>
      <c r="L480" s="37">
        <f t="shared" si="21"/>
        <v>0</v>
      </c>
    </row>
    <row r="481" spans="4:12" x14ac:dyDescent="0.2">
      <c r="D481" s="416">
        <f>_xlfn.XLOOKUP(C:C,Table1[for Import to Bank Register dropdown],Table1[for Pivot],0,0,1)</f>
        <v>0</v>
      </c>
      <c r="E481" s="422"/>
      <c r="F481" s="160">
        <f t="shared" si="22"/>
        <v>44444444</v>
      </c>
      <c r="G481" s="394">
        <f t="shared" si="23"/>
        <v>0</v>
      </c>
      <c r="I481" s="395">
        <f>IF(OR(C481="150 Directors advances", C481="120 accounts receivable", C481="720.2 Automobile - Insurance", C481="720.3 Automobile - License", C481="870.4 Rent - Insurance", C481="870.6 Rent - Property Tax", C481="870.7 Rent - Homeoffice", C481="870.9 Rent - Water"),
   0,
   IF(Dashboard!$F$5="Quick",
      IF(OR(C481="190 Automobile",C481="200 computer hardware",C481="210 Computer software",C481="220 Quickbooks software",C481="230 Office equipment",C481="240 Office furniture"),
         E481-(E481/(1+Dashboard!$F$4)),
         0
      ),
      IF(C481="750 Business promotion",
         E481-(E481/(1+4.793/100)),
         E481-(E481/(1+Dashboard!$F$4))
      )
   )
)</f>
        <v>0</v>
      </c>
      <c r="J481" s="40">
        <f>Bank4[[#This Row],[Money in/ (Money out)]]-Bank4[[#This Row],[GST/HST]]</f>
        <v>0</v>
      </c>
      <c r="L481" s="37">
        <f t="shared" si="21"/>
        <v>0</v>
      </c>
    </row>
    <row r="482" spans="4:12" x14ac:dyDescent="0.2">
      <c r="D482" s="416">
        <f>_xlfn.XLOOKUP(C:C,Table1[for Import to Bank Register dropdown],Table1[for Pivot],0,0,1)</f>
        <v>0</v>
      </c>
      <c r="E482" s="422"/>
      <c r="F482" s="160">
        <f t="shared" si="22"/>
        <v>44444444</v>
      </c>
      <c r="G482" s="394">
        <f t="shared" si="23"/>
        <v>0</v>
      </c>
      <c r="I482" s="395">
        <f>IF(OR(C482="150 Directors advances", C482="120 accounts receivable", C482="720.2 Automobile - Insurance", C482="720.3 Automobile - License", C482="870.4 Rent - Insurance", C482="870.6 Rent - Property Tax", C482="870.7 Rent - Homeoffice", C482="870.9 Rent - Water"),
   0,
   IF(Dashboard!$F$5="Quick",
      IF(OR(C482="190 Automobile",C482="200 computer hardware",C482="210 Computer software",C482="220 Quickbooks software",C482="230 Office equipment",C482="240 Office furniture"),
         E482-(E482/(1+Dashboard!$F$4)),
         0
      ),
      IF(C482="750 Business promotion",
         E482-(E482/(1+4.793/100)),
         E482-(E482/(1+Dashboard!$F$4))
      )
   )
)</f>
        <v>0</v>
      </c>
      <c r="J482" s="40">
        <f>Bank4[[#This Row],[Money in/ (Money out)]]-Bank4[[#This Row],[GST/HST]]</f>
        <v>0</v>
      </c>
      <c r="L482" s="37">
        <f t="shared" si="21"/>
        <v>0</v>
      </c>
    </row>
    <row r="483" spans="4:12" x14ac:dyDescent="0.2">
      <c r="D483" s="416">
        <f>_xlfn.XLOOKUP(C:C,Table1[for Import to Bank Register dropdown],Table1[for Pivot],0,0,1)</f>
        <v>0</v>
      </c>
      <c r="E483" s="422"/>
      <c r="F483" s="160">
        <f t="shared" si="22"/>
        <v>44444444</v>
      </c>
      <c r="G483" s="394">
        <f t="shared" si="23"/>
        <v>0</v>
      </c>
      <c r="I483" s="395">
        <f>IF(OR(C483="150 Directors advances", C483="120 accounts receivable", C483="720.2 Automobile - Insurance", C483="720.3 Automobile - License", C483="870.4 Rent - Insurance", C483="870.6 Rent - Property Tax", C483="870.7 Rent - Homeoffice", C483="870.9 Rent - Water"),
   0,
   IF(Dashboard!$F$5="Quick",
      IF(OR(C483="190 Automobile",C483="200 computer hardware",C483="210 Computer software",C483="220 Quickbooks software",C483="230 Office equipment",C483="240 Office furniture"),
         E483-(E483/(1+Dashboard!$F$4)),
         0
      ),
      IF(C483="750 Business promotion",
         E483-(E483/(1+4.793/100)),
         E483-(E483/(1+Dashboard!$F$4))
      )
   )
)</f>
        <v>0</v>
      </c>
      <c r="J483" s="40">
        <f>Bank4[[#This Row],[Money in/ (Money out)]]-Bank4[[#This Row],[GST/HST]]</f>
        <v>0</v>
      </c>
      <c r="L483" s="37">
        <f t="shared" si="21"/>
        <v>0</v>
      </c>
    </row>
    <row r="484" spans="4:12" x14ac:dyDescent="0.2">
      <c r="D484" s="416">
        <f>_xlfn.XLOOKUP(C:C,Table1[for Import to Bank Register dropdown],Table1[for Pivot],0,0,1)</f>
        <v>0</v>
      </c>
      <c r="E484" s="422"/>
      <c r="F484" s="160">
        <f t="shared" si="22"/>
        <v>44444444</v>
      </c>
      <c r="G484" s="394">
        <f t="shared" si="23"/>
        <v>0</v>
      </c>
      <c r="I484" s="395">
        <f>IF(OR(C484="150 Directors advances", C484="120 accounts receivable", C484="720.2 Automobile - Insurance", C484="720.3 Automobile - License", C484="870.4 Rent - Insurance", C484="870.6 Rent - Property Tax", C484="870.7 Rent - Homeoffice", C484="870.9 Rent - Water"),
   0,
   IF(Dashboard!$F$5="Quick",
      IF(OR(C484="190 Automobile",C484="200 computer hardware",C484="210 Computer software",C484="220 Quickbooks software",C484="230 Office equipment",C484="240 Office furniture"),
         E484-(E484/(1+Dashboard!$F$4)),
         0
      ),
      IF(C484="750 Business promotion",
         E484-(E484/(1+4.793/100)),
         E484-(E484/(1+Dashboard!$F$4))
      )
   )
)</f>
        <v>0</v>
      </c>
      <c r="J484" s="40">
        <f>Bank4[[#This Row],[Money in/ (Money out)]]-Bank4[[#This Row],[GST/HST]]</f>
        <v>0</v>
      </c>
      <c r="L484" s="37">
        <f t="shared" si="21"/>
        <v>0</v>
      </c>
    </row>
    <row r="485" spans="4:12" x14ac:dyDescent="0.2">
      <c r="D485" s="416">
        <f>_xlfn.XLOOKUP(C:C,Table1[for Import to Bank Register dropdown],Table1[for Pivot],0,0,1)</f>
        <v>0</v>
      </c>
      <c r="E485" s="422"/>
      <c r="F485" s="160">
        <f t="shared" si="22"/>
        <v>44444444</v>
      </c>
      <c r="G485" s="394">
        <f t="shared" si="23"/>
        <v>0</v>
      </c>
      <c r="I485" s="395">
        <f>IF(OR(C485="150 Directors advances", C485="120 accounts receivable", C485="720.2 Automobile - Insurance", C485="720.3 Automobile - License", C485="870.4 Rent - Insurance", C485="870.6 Rent - Property Tax", C485="870.7 Rent - Homeoffice", C485="870.9 Rent - Water"),
   0,
   IF(Dashboard!$F$5="Quick",
      IF(OR(C485="190 Automobile",C485="200 computer hardware",C485="210 Computer software",C485="220 Quickbooks software",C485="230 Office equipment",C485="240 Office furniture"),
         E485-(E485/(1+Dashboard!$F$4)),
         0
      ),
      IF(C485="750 Business promotion",
         E485-(E485/(1+4.793/100)),
         E485-(E485/(1+Dashboard!$F$4))
      )
   )
)</f>
        <v>0</v>
      </c>
      <c r="J485" s="40">
        <f>Bank4[[#This Row],[Money in/ (Money out)]]-Bank4[[#This Row],[GST/HST]]</f>
        <v>0</v>
      </c>
      <c r="L485" s="37">
        <f t="shared" si="21"/>
        <v>0</v>
      </c>
    </row>
    <row r="486" spans="4:12" x14ac:dyDescent="0.2">
      <c r="D486" s="416">
        <f>_xlfn.XLOOKUP(C:C,Table1[for Import to Bank Register dropdown],Table1[for Pivot],0,0,1)</f>
        <v>0</v>
      </c>
      <c r="E486" s="422"/>
      <c r="F486" s="160">
        <f t="shared" si="22"/>
        <v>44444444</v>
      </c>
      <c r="G486" s="394">
        <f t="shared" si="23"/>
        <v>0</v>
      </c>
      <c r="I486" s="395">
        <f>IF(OR(C486="150 Directors advances", C486="120 accounts receivable", C486="720.2 Automobile - Insurance", C486="720.3 Automobile - License", C486="870.4 Rent - Insurance", C486="870.6 Rent - Property Tax", C486="870.7 Rent - Homeoffice", C486="870.9 Rent - Water"),
   0,
   IF(Dashboard!$F$5="Quick",
      IF(OR(C486="190 Automobile",C486="200 computer hardware",C486="210 Computer software",C486="220 Quickbooks software",C486="230 Office equipment",C486="240 Office furniture"),
         E486-(E486/(1+Dashboard!$F$4)),
         0
      ),
      IF(C486="750 Business promotion",
         E486-(E486/(1+4.793/100)),
         E486-(E486/(1+Dashboard!$F$4))
      )
   )
)</f>
        <v>0</v>
      </c>
      <c r="J486" s="40">
        <f>Bank4[[#This Row],[Money in/ (Money out)]]-Bank4[[#This Row],[GST/HST]]</f>
        <v>0</v>
      </c>
      <c r="L486" s="37">
        <f t="shared" si="21"/>
        <v>0</v>
      </c>
    </row>
    <row r="487" spans="4:12" x14ac:dyDescent="0.2">
      <c r="D487" s="416">
        <f>_xlfn.XLOOKUP(C:C,Table1[for Import to Bank Register dropdown],Table1[for Pivot],0,0,1)</f>
        <v>0</v>
      </c>
      <c r="E487" s="422"/>
      <c r="F487" s="160">
        <f t="shared" si="22"/>
        <v>44444444</v>
      </c>
      <c r="G487" s="394">
        <f t="shared" si="23"/>
        <v>0</v>
      </c>
      <c r="I487" s="395">
        <f>IF(OR(C487="150 Directors advances", C487="120 accounts receivable", C487="720.2 Automobile - Insurance", C487="720.3 Automobile - License", C487="870.4 Rent - Insurance", C487="870.6 Rent - Property Tax", C487="870.7 Rent - Homeoffice", C487="870.9 Rent - Water"),
   0,
   IF(Dashboard!$F$5="Quick",
      IF(OR(C487="190 Automobile",C487="200 computer hardware",C487="210 Computer software",C487="220 Quickbooks software",C487="230 Office equipment",C487="240 Office furniture"),
         E487-(E487/(1+Dashboard!$F$4)),
         0
      ),
      IF(C487="750 Business promotion",
         E487-(E487/(1+4.793/100)),
         E487-(E487/(1+Dashboard!$F$4))
      )
   )
)</f>
        <v>0</v>
      </c>
      <c r="J487" s="40">
        <f>Bank4[[#This Row],[Money in/ (Money out)]]-Bank4[[#This Row],[GST/HST]]</f>
        <v>0</v>
      </c>
      <c r="L487" s="37">
        <f t="shared" si="21"/>
        <v>0</v>
      </c>
    </row>
    <row r="488" spans="4:12" x14ac:dyDescent="0.2">
      <c r="D488" s="416">
        <f>_xlfn.XLOOKUP(C:C,Table1[for Import to Bank Register dropdown],Table1[for Pivot],0,0,1)</f>
        <v>0</v>
      </c>
      <c r="E488" s="422"/>
      <c r="F488" s="160">
        <f t="shared" si="22"/>
        <v>44444444</v>
      </c>
      <c r="G488" s="394">
        <f t="shared" si="23"/>
        <v>0</v>
      </c>
      <c r="I488" s="395">
        <f>IF(OR(C488="150 Directors advances", C488="120 accounts receivable", C488="720.2 Automobile - Insurance", C488="720.3 Automobile - License", C488="870.4 Rent - Insurance", C488="870.6 Rent - Property Tax", C488="870.7 Rent - Homeoffice", C488="870.9 Rent - Water"),
   0,
   IF(Dashboard!$F$5="Quick",
      IF(OR(C488="190 Automobile",C488="200 computer hardware",C488="210 Computer software",C488="220 Quickbooks software",C488="230 Office equipment",C488="240 Office furniture"),
         E488-(E488/(1+Dashboard!$F$4)),
         0
      ),
      IF(C488="750 Business promotion",
         E488-(E488/(1+4.793/100)),
         E488-(E488/(1+Dashboard!$F$4))
      )
   )
)</f>
        <v>0</v>
      </c>
      <c r="J488" s="40">
        <f>Bank4[[#This Row],[Money in/ (Money out)]]-Bank4[[#This Row],[GST/HST]]</f>
        <v>0</v>
      </c>
      <c r="L488" s="37">
        <f t="shared" si="21"/>
        <v>0</v>
      </c>
    </row>
    <row r="489" spans="4:12" x14ac:dyDescent="0.2">
      <c r="D489" s="416">
        <f>_xlfn.XLOOKUP(C:C,Table1[for Import to Bank Register dropdown],Table1[for Pivot],0,0,1)</f>
        <v>0</v>
      </c>
      <c r="E489" s="422"/>
      <c r="F489" s="160">
        <f t="shared" si="22"/>
        <v>44444444</v>
      </c>
      <c r="G489" s="394">
        <f t="shared" si="23"/>
        <v>0</v>
      </c>
      <c r="I489" s="395">
        <f>IF(OR(C489="150 Directors advances", C489="120 accounts receivable", C489="720.2 Automobile - Insurance", C489="720.3 Automobile - License", C489="870.4 Rent - Insurance", C489="870.6 Rent - Property Tax", C489="870.7 Rent - Homeoffice", C489="870.9 Rent - Water"),
   0,
   IF(Dashboard!$F$5="Quick",
      IF(OR(C489="190 Automobile",C489="200 computer hardware",C489="210 Computer software",C489="220 Quickbooks software",C489="230 Office equipment",C489="240 Office furniture"),
         E489-(E489/(1+Dashboard!$F$4)),
         0
      ),
      IF(C489="750 Business promotion",
         E489-(E489/(1+4.793/100)),
         E489-(E489/(1+Dashboard!$F$4))
      )
   )
)</f>
        <v>0</v>
      </c>
      <c r="J489" s="40">
        <f>Bank4[[#This Row],[Money in/ (Money out)]]-Bank4[[#This Row],[GST/HST]]</f>
        <v>0</v>
      </c>
      <c r="L489" s="37">
        <f t="shared" si="21"/>
        <v>0</v>
      </c>
    </row>
    <row r="490" spans="4:12" x14ac:dyDescent="0.2">
      <c r="D490" s="416">
        <f>_xlfn.XLOOKUP(C:C,Table1[for Import to Bank Register dropdown],Table1[for Pivot],0,0,1)</f>
        <v>0</v>
      </c>
      <c r="E490" s="422"/>
      <c r="F490" s="160">
        <f t="shared" si="22"/>
        <v>44444444</v>
      </c>
      <c r="G490" s="394">
        <f t="shared" si="23"/>
        <v>0</v>
      </c>
      <c r="I490" s="395">
        <f>IF(OR(C490="150 Directors advances", C490="120 accounts receivable", C490="720.2 Automobile - Insurance", C490="720.3 Automobile - License", C490="870.4 Rent - Insurance", C490="870.6 Rent - Property Tax", C490="870.7 Rent - Homeoffice", C490="870.9 Rent - Water"),
   0,
   IF(Dashboard!$F$5="Quick",
      IF(OR(C490="190 Automobile",C490="200 computer hardware",C490="210 Computer software",C490="220 Quickbooks software",C490="230 Office equipment",C490="240 Office furniture"),
         E490-(E490/(1+Dashboard!$F$4)),
         0
      ),
      IF(C490="750 Business promotion",
         E490-(E490/(1+4.793/100)),
         E490-(E490/(1+Dashboard!$F$4))
      )
   )
)</f>
        <v>0</v>
      </c>
      <c r="J490" s="40">
        <f>Bank4[[#This Row],[Money in/ (Money out)]]-Bank4[[#This Row],[GST/HST]]</f>
        <v>0</v>
      </c>
      <c r="L490" s="37">
        <f t="shared" si="21"/>
        <v>0</v>
      </c>
    </row>
    <row r="491" spans="4:12" x14ac:dyDescent="0.2">
      <c r="D491" s="416">
        <f>_xlfn.XLOOKUP(C:C,Table1[for Import to Bank Register dropdown],Table1[for Pivot],0,0,1)</f>
        <v>0</v>
      </c>
      <c r="E491" s="422"/>
      <c r="F491" s="160">
        <f t="shared" si="22"/>
        <v>44444444</v>
      </c>
      <c r="G491" s="394">
        <f t="shared" si="23"/>
        <v>0</v>
      </c>
      <c r="I491" s="395">
        <f>IF(OR(C491="150 Directors advances", C491="120 accounts receivable", C491="720.2 Automobile - Insurance", C491="720.3 Automobile - License", C491="870.4 Rent - Insurance", C491="870.6 Rent - Property Tax", C491="870.7 Rent - Homeoffice", C491="870.9 Rent - Water"),
   0,
   IF(Dashboard!$F$5="Quick",
      IF(OR(C491="190 Automobile",C491="200 computer hardware",C491="210 Computer software",C491="220 Quickbooks software",C491="230 Office equipment",C491="240 Office furniture"),
         E491-(E491/(1+Dashboard!$F$4)),
         0
      ),
      IF(C491="750 Business promotion",
         E491-(E491/(1+4.793/100)),
         E491-(E491/(1+Dashboard!$F$4))
      )
   )
)</f>
        <v>0</v>
      </c>
      <c r="J491" s="40">
        <f>Bank4[[#This Row],[Money in/ (Money out)]]-Bank4[[#This Row],[GST/HST]]</f>
        <v>0</v>
      </c>
      <c r="L491" s="37">
        <f t="shared" si="21"/>
        <v>0</v>
      </c>
    </row>
    <row r="492" spans="4:12" x14ac:dyDescent="0.2">
      <c r="D492" s="416">
        <f>_xlfn.XLOOKUP(C:C,Table1[for Import to Bank Register dropdown],Table1[for Pivot],0,0,1)</f>
        <v>0</v>
      </c>
      <c r="E492" s="422"/>
      <c r="F492" s="160">
        <f t="shared" si="22"/>
        <v>44444444</v>
      </c>
      <c r="G492" s="394">
        <f t="shared" si="23"/>
        <v>0</v>
      </c>
      <c r="I492" s="395">
        <f>IF(OR(C492="150 Directors advances", C492="120 accounts receivable", C492="720.2 Automobile - Insurance", C492="720.3 Automobile - License", C492="870.4 Rent - Insurance", C492="870.6 Rent - Property Tax", C492="870.7 Rent - Homeoffice", C492="870.9 Rent - Water"),
   0,
   IF(Dashboard!$F$5="Quick",
      IF(OR(C492="190 Automobile",C492="200 computer hardware",C492="210 Computer software",C492="220 Quickbooks software",C492="230 Office equipment",C492="240 Office furniture"),
         E492-(E492/(1+Dashboard!$F$4)),
         0
      ),
      IF(C492="750 Business promotion",
         E492-(E492/(1+4.793/100)),
         E492-(E492/(1+Dashboard!$F$4))
      )
   )
)</f>
        <v>0</v>
      </c>
      <c r="J492" s="40">
        <f>Bank4[[#This Row],[Money in/ (Money out)]]-Bank4[[#This Row],[GST/HST]]</f>
        <v>0</v>
      </c>
      <c r="L492" s="37">
        <f t="shared" si="21"/>
        <v>0</v>
      </c>
    </row>
    <row r="493" spans="4:12" x14ac:dyDescent="0.2">
      <c r="D493" s="416">
        <f>_xlfn.XLOOKUP(C:C,Table1[for Import to Bank Register dropdown],Table1[for Pivot],0,0,1)</f>
        <v>0</v>
      </c>
      <c r="E493" s="422"/>
      <c r="F493" s="160">
        <f t="shared" si="22"/>
        <v>44444444</v>
      </c>
      <c r="G493" s="394">
        <f t="shared" si="23"/>
        <v>0</v>
      </c>
      <c r="I493" s="395">
        <f>IF(OR(C493="150 Directors advances", C493="120 accounts receivable", C493="720.2 Automobile - Insurance", C493="720.3 Automobile - License", C493="870.4 Rent - Insurance", C493="870.6 Rent - Property Tax", C493="870.7 Rent - Homeoffice", C493="870.9 Rent - Water"),
   0,
   IF(Dashboard!$F$5="Quick",
      IF(OR(C493="190 Automobile",C493="200 computer hardware",C493="210 Computer software",C493="220 Quickbooks software",C493="230 Office equipment",C493="240 Office furniture"),
         E493-(E493/(1+Dashboard!$F$4)),
         0
      ),
      IF(C493="750 Business promotion",
         E493-(E493/(1+4.793/100)),
         E493-(E493/(1+Dashboard!$F$4))
      )
   )
)</f>
        <v>0</v>
      </c>
      <c r="J493" s="40">
        <f>Bank4[[#This Row],[Money in/ (Money out)]]-Bank4[[#This Row],[GST/HST]]</f>
        <v>0</v>
      </c>
      <c r="L493" s="37">
        <f t="shared" si="21"/>
        <v>0</v>
      </c>
    </row>
    <row r="494" spans="4:12" x14ac:dyDescent="0.2">
      <c r="D494" s="416">
        <f>_xlfn.XLOOKUP(C:C,Table1[for Import to Bank Register dropdown],Table1[for Pivot],0,0,1)</f>
        <v>0</v>
      </c>
      <c r="E494" s="422"/>
      <c r="F494" s="160">
        <f t="shared" si="22"/>
        <v>44444444</v>
      </c>
      <c r="G494" s="394">
        <f t="shared" si="23"/>
        <v>0</v>
      </c>
      <c r="I494" s="395">
        <f>IF(OR(C494="150 Directors advances", C494="120 accounts receivable", C494="720.2 Automobile - Insurance", C494="720.3 Automobile - License", C494="870.4 Rent - Insurance", C494="870.6 Rent - Property Tax", C494="870.7 Rent - Homeoffice", C494="870.9 Rent - Water"),
   0,
   IF(Dashboard!$F$5="Quick",
      IF(OR(C494="190 Automobile",C494="200 computer hardware",C494="210 Computer software",C494="220 Quickbooks software",C494="230 Office equipment",C494="240 Office furniture"),
         E494-(E494/(1+Dashboard!$F$4)),
         0
      ),
      IF(C494="750 Business promotion",
         E494-(E494/(1+4.793/100)),
         E494-(E494/(1+Dashboard!$F$4))
      )
   )
)</f>
        <v>0</v>
      </c>
      <c r="J494" s="40">
        <f>Bank4[[#This Row],[Money in/ (Money out)]]-Bank4[[#This Row],[GST/HST]]</f>
        <v>0</v>
      </c>
      <c r="L494" s="37">
        <f t="shared" si="21"/>
        <v>0</v>
      </c>
    </row>
    <row r="495" spans="4:12" x14ac:dyDescent="0.2">
      <c r="D495" s="416">
        <f>_xlfn.XLOOKUP(C:C,Table1[for Import to Bank Register dropdown],Table1[for Pivot],0,0,1)</f>
        <v>0</v>
      </c>
      <c r="E495" s="422"/>
      <c r="F495" s="160">
        <f t="shared" si="22"/>
        <v>44444444</v>
      </c>
      <c r="G495" s="394">
        <f t="shared" si="23"/>
        <v>0</v>
      </c>
      <c r="I495" s="395">
        <f>IF(OR(C495="150 Directors advances", C495="120 accounts receivable", C495="720.2 Automobile - Insurance", C495="720.3 Automobile - License", C495="870.4 Rent - Insurance", C495="870.6 Rent - Property Tax", C495="870.7 Rent - Homeoffice", C495="870.9 Rent - Water"),
   0,
   IF(Dashboard!$F$5="Quick",
      IF(OR(C495="190 Automobile",C495="200 computer hardware",C495="210 Computer software",C495="220 Quickbooks software",C495="230 Office equipment",C495="240 Office furniture"),
         E495-(E495/(1+Dashboard!$F$4)),
         0
      ),
      IF(C495="750 Business promotion",
         E495-(E495/(1+4.793/100)),
         E495-(E495/(1+Dashboard!$F$4))
      )
   )
)</f>
        <v>0</v>
      </c>
      <c r="J495" s="40">
        <f>Bank4[[#This Row],[Money in/ (Money out)]]-Bank4[[#This Row],[GST/HST]]</f>
        <v>0</v>
      </c>
      <c r="L495" s="37">
        <f t="shared" si="21"/>
        <v>0</v>
      </c>
    </row>
    <row r="496" spans="4:12" x14ac:dyDescent="0.2">
      <c r="D496" s="416">
        <f>_xlfn.XLOOKUP(C:C,Table1[for Import to Bank Register dropdown],Table1[for Pivot],0,0,1)</f>
        <v>0</v>
      </c>
      <c r="E496" s="422"/>
      <c r="F496" s="160">
        <f t="shared" si="22"/>
        <v>44444444</v>
      </c>
      <c r="G496" s="394">
        <f t="shared" si="23"/>
        <v>0</v>
      </c>
      <c r="I496" s="395">
        <f>IF(OR(C496="150 Directors advances", C496="120 accounts receivable", C496="720.2 Automobile - Insurance", C496="720.3 Automobile - License", C496="870.4 Rent - Insurance", C496="870.6 Rent - Property Tax", C496="870.7 Rent - Homeoffice", C496="870.9 Rent - Water"),
   0,
   IF(Dashboard!$F$5="Quick",
      IF(OR(C496="190 Automobile",C496="200 computer hardware",C496="210 Computer software",C496="220 Quickbooks software",C496="230 Office equipment",C496="240 Office furniture"),
         E496-(E496/(1+Dashboard!$F$4)),
         0
      ),
      IF(C496="750 Business promotion",
         E496-(E496/(1+4.793/100)),
         E496-(E496/(1+Dashboard!$F$4))
      )
   )
)</f>
        <v>0</v>
      </c>
      <c r="J496" s="40">
        <f>Bank4[[#This Row],[Money in/ (Money out)]]-Bank4[[#This Row],[GST/HST]]</f>
        <v>0</v>
      </c>
      <c r="L496" s="37">
        <f t="shared" si="21"/>
        <v>0</v>
      </c>
    </row>
    <row r="497" spans="4:12" x14ac:dyDescent="0.2">
      <c r="D497" s="416">
        <f>_xlfn.XLOOKUP(C:C,Table1[for Import to Bank Register dropdown],Table1[for Pivot],0,0,1)</f>
        <v>0</v>
      </c>
      <c r="E497" s="422"/>
      <c r="F497" s="160">
        <f t="shared" si="22"/>
        <v>44444444</v>
      </c>
      <c r="G497" s="394">
        <f t="shared" si="23"/>
        <v>0</v>
      </c>
      <c r="I497" s="395">
        <f>IF(OR(C497="150 Directors advances", C497="120 accounts receivable", C497="720.2 Automobile - Insurance", C497="720.3 Automobile - License", C497="870.4 Rent - Insurance", C497="870.6 Rent - Property Tax", C497="870.7 Rent - Homeoffice", C497="870.9 Rent - Water"),
   0,
   IF(Dashboard!$F$5="Quick",
      IF(OR(C497="190 Automobile",C497="200 computer hardware",C497="210 Computer software",C497="220 Quickbooks software",C497="230 Office equipment",C497="240 Office furniture"),
         E497-(E497/(1+Dashboard!$F$4)),
         0
      ),
      IF(C497="750 Business promotion",
         E497-(E497/(1+4.793/100)),
         E497-(E497/(1+Dashboard!$F$4))
      )
   )
)</f>
        <v>0</v>
      </c>
      <c r="J497" s="40">
        <f>Bank4[[#This Row],[Money in/ (Money out)]]-Bank4[[#This Row],[GST/HST]]</f>
        <v>0</v>
      </c>
      <c r="L497" s="37">
        <f t="shared" si="21"/>
        <v>0</v>
      </c>
    </row>
    <row r="498" spans="4:12" x14ac:dyDescent="0.2">
      <c r="D498" s="416">
        <f>_xlfn.XLOOKUP(C:C,Table1[for Import to Bank Register dropdown],Table1[for Pivot],0,0,1)</f>
        <v>0</v>
      </c>
      <c r="E498" s="422"/>
      <c r="F498" s="160">
        <f t="shared" si="22"/>
        <v>44444444</v>
      </c>
      <c r="G498" s="394">
        <f t="shared" si="23"/>
        <v>0</v>
      </c>
      <c r="I498" s="395">
        <f>IF(OR(C498="150 Directors advances", C498="120 accounts receivable", C498="720.2 Automobile - Insurance", C498="720.3 Automobile - License", C498="870.4 Rent - Insurance", C498="870.6 Rent - Property Tax", C498="870.7 Rent - Homeoffice", C498="870.9 Rent - Water"),
   0,
   IF(Dashboard!$F$5="Quick",
      IF(OR(C498="190 Automobile",C498="200 computer hardware",C498="210 Computer software",C498="220 Quickbooks software",C498="230 Office equipment",C498="240 Office furniture"),
         E498-(E498/(1+Dashboard!$F$4)),
         0
      ),
      IF(C498="750 Business promotion",
         E498-(E498/(1+4.793/100)),
         E498-(E498/(1+Dashboard!$F$4))
      )
   )
)</f>
        <v>0</v>
      </c>
      <c r="J498" s="40">
        <f>Bank4[[#This Row],[Money in/ (Money out)]]-Bank4[[#This Row],[GST/HST]]</f>
        <v>0</v>
      </c>
      <c r="L498" s="37">
        <f t="shared" si="21"/>
        <v>0</v>
      </c>
    </row>
    <row r="499" spans="4:12" x14ac:dyDescent="0.2">
      <c r="D499" s="416">
        <f>_xlfn.XLOOKUP(C:C,Table1[for Import to Bank Register dropdown],Table1[for Pivot],0,0,1)</f>
        <v>0</v>
      </c>
      <c r="E499" s="422"/>
      <c r="F499" s="160">
        <f t="shared" si="22"/>
        <v>44444444</v>
      </c>
      <c r="G499" s="394">
        <f t="shared" si="23"/>
        <v>0</v>
      </c>
      <c r="I499" s="395">
        <f>IF(OR(C499="150 Directors advances", C499="120 accounts receivable", C499="720.2 Automobile - Insurance", C499="720.3 Automobile - License", C499="870.4 Rent - Insurance", C499="870.6 Rent - Property Tax", C499="870.7 Rent - Homeoffice", C499="870.9 Rent - Water"),
   0,
   IF(Dashboard!$F$5="Quick",
      IF(OR(C499="190 Automobile",C499="200 computer hardware",C499="210 Computer software",C499="220 Quickbooks software",C499="230 Office equipment",C499="240 Office furniture"),
         E499-(E499/(1+Dashboard!$F$4)),
         0
      ),
      IF(C499="750 Business promotion",
         E499-(E499/(1+4.793/100)),
         E499-(E499/(1+Dashboard!$F$4))
      )
   )
)</f>
        <v>0</v>
      </c>
      <c r="J499" s="40">
        <f>Bank4[[#This Row],[Money in/ (Money out)]]-Bank4[[#This Row],[GST/HST]]</f>
        <v>0</v>
      </c>
      <c r="L499" s="37">
        <f t="shared" si="21"/>
        <v>0</v>
      </c>
    </row>
    <row r="500" spans="4:12" x14ac:dyDescent="0.2">
      <c r="D500" s="416">
        <f>_xlfn.XLOOKUP(C:C,Table1[for Import to Bank Register dropdown],Table1[for Pivot],0,0,1)</f>
        <v>0</v>
      </c>
      <c r="E500" s="422"/>
      <c r="F500" s="160">
        <f t="shared" si="22"/>
        <v>44444444</v>
      </c>
      <c r="G500" s="394">
        <f t="shared" si="23"/>
        <v>0</v>
      </c>
      <c r="I500" s="395">
        <f>IF(OR(C500="150 Directors advances", C500="120 accounts receivable", C500="720.2 Automobile - Insurance", C500="720.3 Automobile - License", C500="870.4 Rent - Insurance", C500="870.6 Rent - Property Tax", C500="870.7 Rent - Homeoffice", C500="870.9 Rent - Water"),
   0,
   IF(Dashboard!$F$5="Quick",
      IF(OR(C500="190 Automobile",C500="200 computer hardware",C500="210 Computer software",C500="220 Quickbooks software",C500="230 Office equipment",C500="240 Office furniture"),
         E500-(E500/(1+Dashboard!$F$4)),
         0
      ),
      IF(C500="750 Business promotion",
         E500-(E500/(1+4.793/100)),
         E500-(E500/(1+Dashboard!$F$4))
      )
   )
)</f>
        <v>0</v>
      </c>
      <c r="J500" s="40">
        <f>Bank4[[#This Row],[Money in/ (Money out)]]-Bank4[[#This Row],[GST/HST]]</f>
        <v>0</v>
      </c>
      <c r="L500" s="37">
        <f t="shared" si="21"/>
        <v>0</v>
      </c>
    </row>
    <row r="501" spans="4:12" x14ac:dyDescent="0.2">
      <c r="D501" s="416">
        <f>_xlfn.XLOOKUP(C:C,Table1[for Import to Bank Register dropdown],Table1[for Pivot],0,0,1)</f>
        <v>0</v>
      </c>
      <c r="E501" s="422"/>
      <c r="F501" s="160">
        <f t="shared" si="22"/>
        <v>44444444</v>
      </c>
      <c r="G501" s="394">
        <f t="shared" si="23"/>
        <v>0</v>
      </c>
      <c r="I501" s="395">
        <f>IF(OR(C501="150 Directors advances", C501="120 accounts receivable", C501="720.2 Automobile - Insurance", C501="720.3 Automobile - License", C501="870.4 Rent - Insurance", C501="870.6 Rent - Property Tax", C501="870.7 Rent - Homeoffice", C501="870.9 Rent - Water"),
   0,
   IF(Dashboard!$F$5="Quick",
      IF(OR(C501="190 Automobile",C501="200 computer hardware",C501="210 Computer software",C501="220 Quickbooks software",C501="230 Office equipment",C501="240 Office furniture"),
         E501-(E501/(1+Dashboard!$F$4)),
         0
      ),
      IF(C501="750 Business promotion",
         E501-(E501/(1+4.793/100)),
         E501-(E501/(1+Dashboard!$F$4))
      )
   )
)</f>
        <v>0</v>
      </c>
      <c r="J501" s="40">
        <f>Bank4[[#This Row],[Money in/ (Money out)]]-Bank4[[#This Row],[GST/HST]]</f>
        <v>0</v>
      </c>
      <c r="L501" s="37">
        <f t="shared" si="21"/>
        <v>0</v>
      </c>
    </row>
    <row r="502" spans="4:12" x14ac:dyDescent="0.2">
      <c r="D502" s="416">
        <f>_xlfn.XLOOKUP(C:C,Table1[for Import to Bank Register dropdown],Table1[for Pivot],0,0,1)</f>
        <v>0</v>
      </c>
      <c r="E502" s="422"/>
      <c r="F502" s="160">
        <f t="shared" si="22"/>
        <v>44444444</v>
      </c>
      <c r="G502" s="394">
        <f t="shared" si="23"/>
        <v>0</v>
      </c>
      <c r="I502" s="395">
        <f>IF(OR(C502="150 Directors advances", C502="120 accounts receivable", C502="720.2 Automobile - Insurance", C502="720.3 Automobile - License", C502="870.4 Rent - Insurance", C502="870.6 Rent - Property Tax", C502="870.7 Rent - Homeoffice", C502="870.9 Rent - Water"),
   0,
   IF(Dashboard!$F$5="Quick",
      IF(OR(C502="190 Automobile",C502="200 computer hardware",C502="210 Computer software",C502="220 Quickbooks software",C502="230 Office equipment",C502="240 Office furniture"),
         E502-(E502/(1+Dashboard!$F$4)),
         0
      ),
      IF(C502="750 Business promotion",
         E502-(E502/(1+4.793/100)),
         E502-(E502/(1+Dashboard!$F$4))
      )
   )
)</f>
        <v>0</v>
      </c>
      <c r="J502" s="40">
        <f>Bank4[[#This Row],[Money in/ (Money out)]]-Bank4[[#This Row],[GST/HST]]</f>
        <v>0</v>
      </c>
      <c r="L502" s="37">
        <f t="shared" si="21"/>
        <v>0</v>
      </c>
    </row>
    <row r="503" spans="4:12" x14ac:dyDescent="0.2">
      <c r="D503" s="416">
        <f>_xlfn.XLOOKUP(C:C,Table1[for Import to Bank Register dropdown],Table1[for Pivot],0,0,1)</f>
        <v>0</v>
      </c>
      <c r="E503" s="422"/>
      <c r="F503" s="160">
        <f t="shared" si="22"/>
        <v>44444444</v>
      </c>
      <c r="G503" s="394">
        <f t="shared" si="23"/>
        <v>0</v>
      </c>
      <c r="I503" s="395">
        <f>IF(OR(C503="150 Directors advances", C503="120 accounts receivable", C503="720.2 Automobile - Insurance", C503="720.3 Automobile - License", C503="870.4 Rent - Insurance", C503="870.6 Rent - Property Tax", C503="870.7 Rent - Homeoffice", C503="870.9 Rent - Water"),
   0,
   IF(Dashboard!$F$5="Quick",
      IF(OR(C503="190 Automobile",C503="200 computer hardware",C503="210 Computer software",C503="220 Quickbooks software",C503="230 Office equipment",C503="240 Office furniture"),
         E503-(E503/(1+Dashboard!$F$4)),
         0
      ),
      IF(C503="750 Business promotion",
         E503-(E503/(1+4.793/100)),
         E503-(E503/(1+Dashboard!$F$4))
      )
   )
)</f>
        <v>0</v>
      </c>
      <c r="J503" s="40">
        <f>Bank4[[#This Row],[Money in/ (Money out)]]-Bank4[[#This Row],[GST/HST]]</f>
        <v>0</v>
      </c>
      <c r="L503" s="37">
        <f t="shared" si="21"/>
        <v>0</v>
      </c>
    </row>
    <row r="504" spans="4:12" x14ac:dyDescent="0.2">
      <c r="D504" s="416">
        <f>_xlfn.XLOOKUP(C:C,Table1[for Import to Bank Register dropdown],Table1[for Pivot],0,0,1)</f>
        <v>0</v>
      </c>
      <c r="E504" s="422"/>
      <c r="F504" s="160">
        <f t="shared" si="22"/>
        <v>44444444</v>
      </c>
      <c r="G504" s="394">
        <f t="shared" si="23"/>
        <v>0</v>
      </c>
      <c r="I504" s="395">
        <f>IF(OR(C504="150 Directors advances", C504="120 accounts receivable", C504="720.2 Automobile - Insurance", C504="720.3 Automobile - License", C504="870.4 Rent - Insurance", C504="870.6 Rent - Property Tax", C504="870.7 Rent - Homeoffice", C504="870.9 Rent - Water"),
   0,
   IF(Dashboard!$F$5="Quick",
      IF(OR(C504="190 Automobile",C504="200 computer hardware",C504="210 Computer software",C504="220 Quickbooks software",C504="230 Office equipment",C504="240 Office furniture"),
         E504-(E504/(1+Dashboard!$F$4)),
         0
      ),
      IF(C504="750 Business promotion",
         E504-(E504/(1+4.793/100)),
         E504-(E504/(1+Dashboard!$F$4))
      )
   )
)</f>
        <v>0</v>
      </c>
      <c r="J504" s="40">
        <f>Bank4[[#This Row],[Money in/ (Money out)]]-Bank4[[#This Row],[GST/HST]]</f>
        <v>0</v>
      </c>
      <c r="L504" s="37">
        <f t="shared" si="21"/>
        <v>0</v>
      </c>
    </row>
    <row r="505" spans="4:12" x14ac:dyDescent="0.2">
      <c r="D505" s="416">
        <f>_xlfn.XLOOKUP(C:C,Table1[for Import to Bank Register dropdown],Table1[for Pivot],0,0,1)</f>
        <v>0</v>
      </c>
      <c r="E505" s="422"/>
      <c r="F505" s="160">
        <f t="shared" si="22"/>
        <v>44444444</v>
      </c>
      <c r="G505" s="394">
        <f t="shared" si="23"/>
        <v>0</v>
      </c>
      <c r="I505" s="395">
        <f>IF(OR(C505="150 Directors advances", C505="120 accounts receivable", C505="720.2 Automobile - Insurance", C505="720.3 Automobile - License", C505="870.4 Rent - Insurance", C505="870.6 Rent - Property Tax", C505="870.7 Rent - Homeoffice", C505="870.9 Rent - Water"),
   0,
   IF(Dashboard!$F$5="Quick",
      IF(OR(C505="190 Automobile",C505="200 computer hardware",C505="210 Computer software",C505="220 Quickbooks software",C505="230 Office equipment",C505="240 Office furniture"),
         E505-(E505/(1+Dashboard!$F$4)),
         0
      ),
      IF(C505="750 Business promotion",
         E505-(E505/(1+4.793/100)),
         E505-(E505/(1+Dashboard!$F$4))
      )
   )
)</f>
        <v>0</v>
      </c>
      <c r="J505" s="40">
        <f>Bank4[[#This Row],[Money in/ (Money out)]]-Bank4[[#This Row],[GST/HST]]</f>
        <v>0</v>
      </c>
      <c r="L505" s="37">
        <f t="shared" si="21"/>
        <v>0</v>
      </c>
    </row>
    <row r="506" spans="4:12" x14ac:dyDescent="0.2">
      <c r="D506" s="416">
        <f>_xlfn.XLOOKUP(C:C,Table1[for Import to Bank Register dropdown],Table1[for Pivot],0,0,1)</f>
        <v>0</v>
      </c>
      <c r="E506" s="422"/>
      <c r="F506" s="160">
        <f t="shared" si="22"/>
        <v>44444444</v>
      </c>
      <c r="G506" s="394">
        <f t="shared" si="23"/>
        <v>0</v>
      </c>
      <c r="I506" s="395">
        <f>IF(OR(C506="150 Directors advances", C506="120 accounts receivable", C506="720.2 Automobile - Insurance", C506="720.3 Automobile - License", C506="870.4 Rent - Insurance", C506="870.6 Rent - Property Tax", C506="870.7 Rent - Homeoffice", C506="870.9 Rent - Water"),
   0,
   IF(Dashboard!$F$5="Quick",
      IF(OR(C506="190 Automobile",C506="200 computer hardware",C506="210 Computer software",C506="220 Quickbooks software",C506="230 Office equipment",C506="240 Office furniture"),
         E506-(E506/(1+Dashboard!$F$4)),
         0
      ),
      IF(C506="750 Business promotion",
         E506-(E506/(1+4.793/100)),
         E506-(E506/(1+Dashboard!$F$4))
      )
   )
)</f>
        <v>0</v>
      </c>
      <c r="J506" s="40">
        <f>Bank4[[#This Row],[Money in/ (Money out)]]-Bank4[[#This Row],[GST/HST]]</f>
        <v>0</v>
      </c>
      <c r="L506" s="37">
        <f t="shared" si="21"/>
        <v>0</v>
      </c>
    </row>
    <row r="507" spans="4:12" x14ac:dyDescent="0.2">
      <c r="D507" s="416">
        <f>_xlfn.XLOOKUP(C:C,Table1[for Import to Bank Register dropdown],Table1[for Pivot],0,0,1)</f>
        <v>0</v>
      </c>
      <c r="E507" s="422"/>
      <c r="F507" s="160">
        <f t="shared" si="22"/>
        <v>44444444</v>
      </c>
      <c r="G507" s="394">
        <f t="shared" si="23"/>
        <v>0</v>
      </c>
      <c r="I507" s="395">
        <f>IF(OR(C507="150 Directors advances", C507="120 accounts receivable", C507="720.2 Automobile - Insurance", C507="720.3 Automobile - License", C507="870.4 Rent - Insurance", C507="870.6 Rent - Property Tax", C507="870.7 Rent - Homeoffice", C507="870.9 Rent - Water"),
   0,
   IF(Dashboard!$F$5="Quick",
      IF(OR(C507="190 Automobile",C507="200 computer hardware",C507="210 Computer software",C507="220 Quickbooks software",C507="230 Office equipment",C507="240 Office furniture"),
         E507-(E507/(1+Dashboard!$F$4)),
         0
      ),
      IF(C507="750 Business promotion",
         E507-(E507/(1+4.793/100)),
         E507-(E507/(1+Dashboard!$F$4))
      )
   )
)</f>
        <v>0</v>
      </c>
      <c r="J507" s="40">
        <f>Bank4[[#This Row],[Money in/ (Money out)]]-Bank4[[#This Row],[GST/HST]]</f>
        <v>0</v>
      </c>
      <c r="L507" s="37">
        <f t="shared" si="21"/>
        <v>0</v>
      </c>
    </row>
    <row r="508" spans="4:12" x14ac:dyDescent="0.2">
      <c r="D508" s="416">
        <f>_xlfn.XLOOKUP(C:C,Table1[for Import to Bank Register dropdown],Table1[for Pivot],0,0,1)</f>
        <v>0</v>
      </c>
      <c r="E508" s="422"/>
      <c r="F508" s="160">
        <f t="shared" si="22"/>
        <v>44444444</v>
      </c>
      <c r="G508" s="394">
        <f t="shared" si="23"/>
        <v>0</v>
      </c>
      <c r="I508" s="395">
        <f>IF(OR(C508="150 Directors advances", C508="120 accounts receivable", C508="720.2 Automobile - Insurance", C508="720.3 Automobile - License", C508="870.4 Rent - Insurance", C508="870.6 Rent - Property Tax", C508="870.7 Rent - Homeoffice", C508="870.9 Rent - Water"),
   0,
   IF(Dashboard!$F$5="Quick",
      IF(OR(C508="190 Automobile",C508="200 computer hardware",C508="210 Computer software",C508="220 Quickbooks software",C508="230 Office equipment",C508="240 Office furniture"),
         E508-(E508/(1+Dashboard!$F$4)),
         0
      ),
      IF(C508="750 Business promotion",
         E508-(E508/(1+4.793/100)),
         E508-(E508/(1+Dashboard!$F$4))
      )
   )
)</f>
        <v>0</v>
      </c>
      <c r="J508" s="40">
        <f>Bank4[[#This Row],[Money in/ (Money out)]]-Bank4[[#This Row],[GST/HST]]</f>
        <v>0</v>
      </c>
      <c r="L508" s="37">
        <f t="shared" si="21"/>
        <v>0</v>
      </c>
    </row>
    <row r="509" spans="4:12" x14ac:dyDescent="0.2">
      <c r="D509" s="416">
        <f>_xlfn.XLOOKUP(C:C,Table1[for Import to Bank Register dropdown],Table1[for Pivot],0,0,1)</f>
        <v>0</v>
      </c>
      <c r="E509" s="422"/>
      <c r="F509" s="160">
        <f t="shared" si="22"/>
        <v>44444444</v>
      </c>
      <c r="G509" s="394">
        <f t="shared" si="23"/>
        <v>0</v>
      </c>
      <c r="I509" s="395">
        <f>IF(OR(C509="150 Directors advances", C509="120 accounts receivable", C509="720.2 Automobile - Insurance", C509="720.3 Automobile - License", C509="870.4 Rent - Insurance", C509="870.6 Rent - Property Tax", C509="870.7 Rent - Homeoffice", C509="870.9 Rent - Water"),
   0,
   IF(Dashboard!$F$5="Quick",
      IF(OR(C509="190 Automobile",C509="200 computer hardware",C509="210 Computer software",C509="220 Quickbooks software",C509="230 Office equipment",C509="240 Office furniture"),
         E509-(E509/(1+Dashboard!$F$4)),
         0
      ),
      IF(C509="750 Business promotion",
         E509-(E509/(1+4.793/100)),
         E509-(E509/(1+Dashboard!$F$4))
      )
   )
)</f>
        <v>0</v>
      </c>
      <c r="J509" s="40">
        <f>Bank4[[#This Row],[Money in/ (Money out)]]-Bank4[[#This Row],[GST/HST]]</f>
        <v>0</v>
      </c>
      <c r="L509" s="37">
        <f t="shared" si="21"/>
        <v>0</v>
      </c>
    </row>
    <row r="510" spans="4:12" x14ac:dyDescent="0.2">
      <c r="D510" s="416">
        <f>_xlfn.XLOOKUP(C:C,Table1[for Import to Bank Register dropdown],Table1[for Pivot],0,0,1)</f>
        <v>0</v>
      </c>
      <c r="E510" s="422"/>
      <c r="F510" s="160">
        <f t="shared" si="22"/>
        <v>44444444</v>
      </c>
      <c r="G510" s="394">
        <f t="shared" si="23"/>
        <v>0</v>
      </c>
      <c r="I510" s="395">
        <f>IF(OR(C510="150 Directors advances", C510="120 accounts receivable", C510="720.2 Automobile - Insurance", C510="720.3 Automobile - License", C510="870.4 Rent - Insurance", C510="870.6 Rent - Property Tax", C510="870.7 Rent - Homeoffice", C510="870.9 Rent - Water"),
   0,
   IF(Dashboard!$F$5="Quick",
      IF(OR(C510="190 Automobile",C510="200 computer hardware",C510="210 Computer software",C510="220 Quickbooks software",C510="230 Office equipment",C510="240 Office furniture"),
         E510-(E510/(1+Dashboard!$F$4)),
         0
      ),
      IF(C510="750 Business promotion",
         E510-(E510/(1+4.793/100)),
         E510-(E510/(1+Dashboard!$F$4))
      )
   )
)</f>
        <v>0</v>
      </c>
      <c r="J510" s="40">
        <f>Bank4[[#This Row],[Money in/ (Money out)]]-Bank4[[#This Row],[GST/HST]]</f>
        <v>0</v>
      </c>
      <c r="L510" s="37">
        <f t="shared" si="21"/>
        <v>0</v>
      </c>
    </row>
    <row r="511" spans="4:12" x14ac:dyDescent="0.2">
      <c r="D511" s="416">
        <f>_xlfn.XLOOKUP(C:C,Table1[for Import to Bank Register dropdown],Table1[for Pivot],0,0,1)</f>
        <v>0</v>
      </c>
      <c r="E511" s="422"/>
      <c r="F511" s="160">
        <f t="shared" si="22"/>
        <v>44444444</v>
      </c>
      <c r="G511" s="394">
        <f t="shared" si="23"/>
        <v>0</v>
      </c>
      <c r="I511" s="395">
        <f>IF(OR(C511="150 Directors advances", C511="120 accounts receivable", C511="720.2 Automobile - Insurance", C511="720.3 Automobile - License", C511="870.4 Rent - Insurance", C511="870.6 Rent - Property Tax", C511="870.7 Rent - Homeoffice", C511="870.9 Rent - Water"),
   0,
   IF(Dashboard!$F$5="Quick",
      IF(OR(C511="190 Automobile",C511="200 computer hardware",C511="210 Computer software",C511="220 Quickbooks software",C511="230 Office equipment",C511="240 Office furniture"),
         E511-(E511/(1+Dashboard!$F$4)),
         0
      ),
      IF(C511="750 Business promotion",
         E511-(E511/(1+4.793/100)),
         E511-(E511/(1+Dashboard!$F$4))
      )
   )
)</f>
        <v>0</v>
      </c>
      <c r="J511" s="40">
        <f>Bank4[[#This Row],[Money in/ (Money out)]]-Bank4[[#This Row],[GST/HST]]</f>
        <v>0</v>
      </c>
      <c r="L511" s="37">
        <f t="shared" si="21"/>
        <v>0</v>
      </c>
    </row>
    <row r="512" spans="4:12" x14ac:dyDescent="0.2">
      <c r="D512" s="416">
        <f>_xlfn.XLOOKUP(C:C,Table1[for Import to Bank Register dropdown],Table1[for Pivot],0,0,1)</f>
        <v>0</v>
      </c>
      <c r="E512" s="422"/>
      <c r="F512" s="160">
        <f t="shared" si="22"/>
        <v>44444444</v>
      </c>
      <c r="G512" s="394">
        <f t="shared" si="23"/>
        <v>0</v>
      </c>
      <c r="I512" s="395">
        <f>IF(OR(C512="150 Directors advances", C512="120 accounts receivable", C512="720.2 Automobile - Insurance", C512="720.3 Automobile - License", C512="870.4 Rent - Insurance", C512="870.6 Rent - Property Tax", C512="870.7 Rent - Homeoffice", C512="870.9 Rent - Water"),
   0,
   IF(Dashboard!$F$5="Quick",
      IF(OR(C512="190 Automobile",C512="200 computer hardware",C512="210 Computer software",C512="220 Quickbooks software",C512="230 Office equipment",C512="240 Office furniture"),
         E512-(E512/(1+Dashboard!$F$4)),
         0
      ),
      IF(C512="750 Business promotion",
         E512-(E512/(1+4.793/100)),
         E512-(E512/(1+Dashboard!$F$4))
      )
   )
)</f>
        <v>0</v>
      </c>
      <c r="J512" s="40">
        <f>Bank4[[#This Row],[Money in/ (Money out)]]-Bank4[[#This Row],[GST/HST]]</f>
        <v>0</v>
      </c>
      <c r="L512" s="37">
        <f t="shared" si="21"/>
        <v>0</v>
      </c>
    </row>
    <row r="513" spans="4:12" x14ac:dyDescent="0.2">
      <c r="D513" s="416">
        <f>_xlfn.XLOOKUP(C:C,Table1[for Import to Bank Register dropdown],Table1[for Pivot],0,0,1)</f>
        <v>0</v>
      </c>
      <c r="E513" s="422"/>
      <c r="F513" s="160">
        <f t="shared" si="22"/>
        <v>44444444</v>
      </c>
      <c r="G513" s="394">
        <f t="shared" si="23"/>
        <v>0</v>
      </c>
      <c r="I513" s="395">
        <f>IF(OR(C513="150 Directors advances", C513="120 accounts receivable", C513="720.2 Automobile - Insurance", C513="720.3 Automobile - License", C513="870.4 Rent - Insurance", C513="870.6 Rent - Property Tax", C513="870.7 Rent - Homeoffice", C513="870.9 Rent - Water"),
   0,
   IF(Dashboard!$F$5="Quick",
      IF(OR(C513="190 Automobile",C513="200 computer hardware",C513="210 Computer software",C513="220 Quickbooks software",C513="230 Office equipment",C513="240 Office furniture"),
         E513-(E513/(1+Dashboard!$F$4)),
         0
      ),
      IF(C513="750 Business promotion",
         E513-(E513/(1+4.793/100)),
         E513-(E513/(1+Dashboard!$F$4))
      )
   )
)</f>
        <v>0</v>
      </c>
      <c r="J513" s="40">
        <f>Bank4[[#This Row],[Money in/ (Money out)]]-Bank4[[#This Row],[GST/HST]]</f>
        <v>0</v>
      </c>
      <c r="L513" s="37">
        <f t="shared" si="21"/>
        <v>0</v>
      </c>
    </row>
    <row r="514" spans="4:12" x14ac:dyDescent="0.2">
      <c r="D514" s="416">
        <f>_xlfn.XLOOKUP(C:C,Table1[for Import to Bank Register dropdown],Table1[for Pivot],0,0,1)</f>
        <v>0</v>
      </c>
      <c r="E514" s="422"/>
      <c r="F514" s="160">
        <f t="shared" si="22"/>
        <v>44444444</v>
      </c>
      <c r="G514" s="394">
        <f t="shared" si="23"/>
        <v>0</v>
      </c>
      <c r="I514" s="395">
        <f>IF(OR(C514="150 Directors advances", C514="120 accounts receivable", C514="720.2 Automobile - Insurance", C514="720.3 Automobile - License", C514="870.4 Rent - Insurance", C514="870.6 Rent - Property Tax", C514="870.7 Rent - Homeoffice", C514="870.9 Rent - Water"),
   0,
   IF(Dashboard!$F$5="Quick",
      IF(OR(C514="190 Automobile",C514="200 computer hardware",C514="210 Computer software",C514="220 Quickbooks software",C514="230 Office equipment",C514="240 Office furniture"),
         E514-(E514/(1+Dashboard!$F$4)),
         0
      ),
      IF(C514="750 Business promotion",
         E514-(E514/(1+4.793/100)),
         E514-(E514/(1+Dashboard!$F$4))
      )
   )
)</f>
        <v>0</v>
      </c>
      <c r="J514" s="40">
        <f>Bank4[[#This Row],[Money in/ (Money out)]]-Bank4[[#This Row],[GST/HST]]</f>
        <v>0</v>
      </c>
      <c r="L514" s="37">
        <f t="shared" si="21"/>
        <v>0</v>
      </c>
    </row>
    <row r="515" spans="4:12" x14ac:dyDescent="0.2">
      <c r="D515" s="416">
        <f>_xlfn.XLOOKUP(C:C,Table1[for Import to Bank Register dropdown],Table1[for Pivot],0,0,1)</f>
        <v>0</v>
      </c>
      <c r="E515" s="422"/>
      <c r="F515" s="160">
        <f t="shared" si="22"/>
        <v>44444444</v>
      </c>
      <c r="G515" s="394">
        <f t="shared" si="23"/>
        <v>0</v>
      </c>
      <c r="I515" s="395">
        <f>IF(OR(C515="150 Directors advances", C515="120 accounts receivable", C515="720.2 Automobile - Insurance", C515="720.3 Automobile - License", C515="870.4 Rent - Insurance", C515="870.6 Rent - Property Tax", C515="870.7 Rent - Homeoffice", C515="870.9 Rent - Water"),
   0,
   IF(Dashboard!$F$5="Quick",
      IF(OR(C515="190 Automobile",C515="200 computer hardware",C515="210 Computer software",C515="220 Quickbooks software",C515="230 Office equipment",C515="240 Office furniture"),
         E515-(E515/(1+Dashboard!$F$4)),
         0
      ),
      IF(C515="750 Business promotion",
         E515-(E515/(1+4.793/100)),
         E515-(E515/(1+Dashboard!$F$4))
      )
   )
)</f>
        <v>0</v>
      </c>
      <c r="J515" s="40">
        <f>Bank4[[#This Row],[Money in/ (Money out)]]-Bank4[[#This Row],[GST/HST]]</f>
        <v>0</v>
      </c>
      <c r="L515" s="37">
        <f t="shared" si="21"/>
        <v>0</v>
      </c>
    </row>
    <row r="516" spans="4:12" x14ac:dyDescent="0.2">
      <c r="D516" s="416">
        <f>_xlfn.XLOOKUP(C:C,Table1[for Import to Bank Register dropdown],Table1[for Pivot],0,0,1)</f>
        <v>0</v>
      </c>
      <c r="E516" s="422"/>
      <c r="F516" s="160">
        <f t="shared" si="22"/>
        <v>44444444</v>
      </c>
      <c r="G516" s="394">
        <f t="shared" si="23"/>
        <v>0</v>
      </c>
      <c r="I516" s="395">
        <f>IF(OR(C516="150 Directors advances", C516="120 accounts receivable", C516="720.2 Automobile - Insurance", C516="720.3 Automobile - License", C516="870.4 Rent - Insurance", C516="870.6 Rent - Property Tax", C516="870.7 Rent - Homeoffice", C516="870.9 Rent - Water"),
   0,
   IF(Dashboard!$F$5="Quick",
      IF(OR(C516="190 Automobile",C516="200 computer hardware",C516="210 Computer software",C516="220 Quickbooks software",C516="230 Office equipment",C516="240 Office furniture"),
         E516-(E516/(1+Dashboard!$F$4)),
         0
      ),
      IF(C516="750 Business promotion",
         E516-(E516/(1+4.793/100)),
         E516-(E516/(1+Dashboard!$F$4))
      )
   )
)</f>
        <v>0</v>
      </c>
      <c r="J516" s="40">
        <f>Bank4[[#This Row],[Money in/ (Money out)]]-Bank4[[#This Row],[GST/HST]]</f>
        <v>0</v>
      </c>
      <c r="L516" s="37">
        <f t="shared" si="21"/>
        <v>0</v>
      </c>
    </row>
    <row r="517" spans="4:12" x14ac:dyDescent="0.2">
      <c r="D517" s="416">
        <f>_xlfn.XLOOKUP(C:C,Table1[for Import to Bank Register dropdown],Table1[for Pivot],0,0,1)</f>
        <v>0</v>
      </c>
      <c r="E517" s="422"/>
      <c r="F517" s="160">
        <f t="shared" si="22"/>
        <v>44444444</v>
      </c>
      <c r="G517" s="394">
        <f t="shared" si="23"/>
        <v>0</v>
      </c>
      <c r="I517" s="395">
        <f>IF(OR(C517="150 Directors advances", C517="120 accounts receivable", C517="720.2 Automobile - Insurance", C517="720.3 Automobile - License", C517="870.4 Rent - Insurance", C517="870.6 Rent - Property Tax", C517="870.7 Rent - Homeoffice", C517="870.9 Rent - Water"),
   0,
   IF(Dashboard!$F$5="Quick",
      IF(OR(C517="190 Automobile",C517="200 computer hardware",C517="210 Computer software",C517="220 Quickbooks software",C517="230 Office equipment",C517="240 Office furniture"),
         E517-(E517/(1+Dashboard!$F$4)),
         0
      ),
      IF(C517="750 Business promotion",
         E517-(E517/(1+4.793/100)),
         E517-(E517/(1+Dashboard!$F$4))
      )
   )
)</f>
        <v>0</v>
      </c>
      <c r="J517" s="40">
        <f>Bank4[[#This Row],[Money in/ (Money out)]]-Bank4[[#This Row],[GST/HST]]</f>
        <v>0</v>
      </c>
      <c r="L517" s="37">
        <f t="shared" si="21"/>
        <v>0</v>
      </c>
    </row>
    <row r="518" spans="4:12" x14ac:dyDescent="0.2">
      <c r="D518" s="416">
        <f>_xlfn.XLOOKUP(C:C,Table1[for Import to Bank Register dropdown],Table1[for Pivot],0,0,1)</f>
        <v>0</v>
      </c>
      <c r="E518" s="422"/>
      <c r="F518" s="160">
        <f t="shared" si="22"/>
        <v>44444444</v>
      </c>
      <c r="G518" s="394">
        <f t="shared" si="23"/>
        <v>0</v>
      </c>
      <c r="I518" s="395">
        <f>IF(OR(C518="150 Directors advances", C518="120 accounts receivable", C518="720.2 Automobile - Insurance", C518="720.3 Automobile - License", C518="870.4 Rent - Insurance", C518="870.6 Rent - Property Tax", C518="870.7 Rent - Homeoffice", C518="870.9 Rent - Water"),
   0,
   IF(Dashboard!$F$5="Quick",
      IF(OR(C518="190 Automobile",C518="200 computer hardware",C518="210 Computer software",C518="220 Quickbooks software",C518="230 Office equipment",C518="240 Office furniture"),
         E518-(E518/(1+Dashboard!$F$4)),
         0
      ),
      IF(C518="750 Business promotion",
         E518-(E518/(1+4.793/100)),
         E518-(E518/(1+Dashboard!$F$4))
      )
   )
)</f>
        <v>0</v>
      </c>
      <c r="J518" s="40">
        <f>Bank4[[#This Row],[Money in/ (Money out)]]-Bank4[[#This Row],[GST/HST]]</f>
        <v>0</v>
      </c>
      <c r="L518" s="37">
        <f t="shared" si="21"/>
        <v>0</v>
      </c>
    </row>
    <row r="519" spans="4:12" x14ac:dyDescent="0.2">
      <c r="D519" s="416">
        <f>_xlfn.XLOOKUP(C:C,Table1[for Import to Bank Register dropdown],Table1[for Pivot],0,0,1)</f>
        <v>0</v>
      </c>
      <c r="E519" s="422"/>
      <c r="F519" s="160">
        <f t="shared" si="22"/>
        <v>44444444</v>
      </c>
      <c r="G519" s="394">
        <f t="shared" si="23"/>
        <v>0</v>
      </c>
      <c r="I519" s="395">
        <f>IF(OR(C519="150 Directors advances", C519="120 accounts receivable", C519="720.2 Automobile - Insurance", C519="720.3 Automobile - License", C519="870.4 Rent - Insurance", C519="870.6 Rent - Property Tax", C519="870.7 Rent - Homeoffice", C519="870.9 Rent - Water"),
   0,
   IF(Dashboard!$F$5="Quick",
      IF(OR(C519="190 Automobile",C519="200 computer hardware",C519="210 Computer software",C519="220 Quickbooks software",C519="230 Office equipment",C519="240 Office furniture"),
         E519-(E519/(1+Dashboard!$F$4)),
         0
      ),
      IF(C519="750 Business promotion",
         E519-(E519/(1+4.793/100)),
         E519-(E519/(1+Dashboard!$F$4))
      )
   )
)</f>
        <v>0</v>
      </c>
      <c r="J519" s="40">
        <f>Bank4[[#This Row],[Money in/ (Money out)]]-Bank4[[#This Row],[GST/HST]]</f>
        <v>0</v>
      </c>
      <c r="L519" s="37">
        <f t="shared" ref="L519:L582" si="24">$L$3</f>
        <v>0</v>
      </c>
    </row>
    <row r="520" spans="4:12" x14ac:dyDescent="0.2">
      <c r="D520" s="416">
        <f>_xlfn.XLOOKUP(C:C,Table1[for Import to Bank Register dropdown],Table1[for Pivot],0,0,1)</f>
        <v>0</v>
      </c>
      <c r="E520" s="422"/>
      <c r="F520" s="160">
        <f t="shared" ref="F520:F583" si="25">$E$2</f>
        <v>44444444</v>
      </c>
      <c r="G520" s="394">
        <f t="shared" ref="G520:G583" si="26">G519+E520</f>
        <v>0</v>
      </c>
      <c r="I520" s="395">
        <f>IF(OR(C520="150 Directors advances", C520="120 accounts receivable", C520="720.2 Automobile - Insurance", C520="720.3 Automobile - License", C520="870.4 Rent - Insurance", C520="870.6 Rent - Property Tax", C520="870.7 Rent - Homeoffice", C520="870.9 Rent - Water"),
   0,
   IF(Dashboard!$F$5="Quick",
      IF(OR(C520="190 Automobile",C520="200 computer hardware",C520="210 Computer software",C520="220 Quickbooks software",C520="230 Office equipment",C520="240 Office furniture"),
         E520-(E520/(1+Dashboard!$F$4)),
         0
      ),
      IF(C520="750 Business promotion",
         E520-(E520/(1+4.793/100)),
         E520-(E520/(1+Dashboard!$F$4))
      )
   )
)</f>
        <v>0</v>
      </c>
      <c r="J520" s="40">
        <f>Bank4[[#This Row],[Money in/ (Money out)]]-Bank4[[#This Row],[GST/HST]]</f>
        <v>0</v>
      </c>
      <c r="L520" s="37">
        <f t="shared" si="24"/>
        <v>0</v>
      </c>
    </row>
    <row r="521" spans="4:12" x14ac:dyDescent="0.2">
      <c r="D521" s="416">
        <f>_xlfn.XLOOKUP(C:C,Table1[for Import to Bank Register dropdown],Table1[for Pivot],0,0,1)</f>
        <v>0</v>
      </c>
      <c r="E521" s="422"/>
      <c r="F521" s="160">
        <f t="shared" si="25"/>
        <v>44444444</v>
      </c>
      <c r="G521" s="394">
        <f t="shared" si="26"/>
        <v>0</v>
      </c>
      <c r="I521" s="395">
        <f>IF(OR(C521="150 Directors advances", C521="120 accounts receivable", C521="720.2 Automobile - Insurance", C521="720.3 Automobile - License", C521="870.4 Rent - Insurance", C521="870.6 Rent - Property Tax", C521="870.7 Rent - Homeoffice", C521="870.9 Rent - Water"),
   0,
   IF(Dashboard!$F$5="Quick",
      IF(OR(C521="190 Automobile",C521="200 computer hardware",C521="210 Computer software",C521="220 Quickbooks software",C521="230 Office equipment",C521="240 Office furniture"),
         E521-(E521/(1+Dashboard!$F$4)),
         0
      ),
      IF(C521="750 Business promotion",
         E521-(E521/(1+4.793/100)),
         E521-(E521/(1+Dashboard!$F$4))
      )
   )
)</f>
        <v>0</v>
      </c>
      <c r="J521" s="40">
        <f>Bank4[[#This Row],[Money in/ (Money out)]]-Bank4[[#This Row],[GST/HST]]</f>
        <v>0</v>
      </c>
      <c r="L521" s="37">
        <f t="shared" si="24"/>
        <v>0</v>
      </c>
    </row>
    <row r="522" spans="4:12" x14ac:dyDescent="0.2">
      <c r="D522" s="416">
        <f>_xlfn.XLOOKUP(C:C,Table1[for Import to Bank Register dropdown],Table1[for Pivot],0,0,1)</f>
        <v>0</v>
      </c>
      <c r="E522" s="422"/>
      <c r="F522" s="160">
        <f t="shared" si="25"/>
        <v>44444444</v>
      </c>
      <c r="G522" s="394">
        <f t="shared" si="26"/>
        <v>0</v>
      </c>
      <c r="I522" s="395">
        <f>IF(OR(C522="150 Directors advances", C522="120 accounts receivable", C522="720.2 Automobile - Insurance", C522="720.3 Automobile - License", C522="870.4 Rent - Insurance", C522="870.6 Rent - Property Tax", C522="870.7 Rent - Homeoffice", C522="870.9 Rent - Water"),
   0,
   IF(Dashboard!$F$5="Quick",
      IF(OR(C522="190 Automobile",C522="200 computer hardware",C522="210 Computer software",C522="220 Quickbooks software",C522="230 Office equipment",C522="240 Office furniture"),
         E522-(E522/(1+Dashboard!$F$4)),
         0
      ),
      IF(C522="750 Business promotion",
         E522-(E522/(1+4.793/100)),
         E522-(E522/(1+Dashboard!$F$4))
      )
   )
)</f>
        <v>0</v>
      </c>
      <c r="J522" s="40">
        <f>Bank4[[#This Row],[Money in/ (Money out)]]-Bank4[[#This Row],[GST/HST]]</f>
        <v>0</v>
      </c>
      <c r="L522" s="37">
        <f t="shared" si="24"/>
        <v>0</v>
      </c>
    </row>
    <row r="523" spans="4:12" x14ac:dyDescent="0.2">
      <c r="D523" s="416">
        <f>_xlfn.XLOOKUP(C:C,Table1[for Import to Bank Register dropdown],Table1[for Pivot],0,0,1)</f>
        <v>0</v>
      </c>
      <c r="E523" s="422"/>
      <c r="F523" s="160">
        <f t="shared" si="25"/>
        <v>44444444</v>
      </c>
      <c r="G523" s="394">
        <f t="shared" si="26"/>
        <v>0</v>
      </c>
      <c r="I523" s="395">
        <f>IF(OR(C523="150 Directors advances", C523="120 accounts receivable", C523="720.2 Automobile - Insurance", C523="720.3 Automobile - License", C523="870.4 Rent - Insurance", C523="870.6 Rent - Property Tax", C523="870.7 Rent - Homeoffice", C523="870.9 Rent - Water"),
   0,
   IF(Dashboard!$F$5="Quick",
      IF(OR(C523="190 Automobile",C523="200 computer hardware",C523="210 Computer software",C523="220 Quickbooks software",C523="230 Office equipment",C523="240 Office furniture"),
         E523-(E523/(1+Dashboard!$F$4)),
         0
      ),
      IF(C523="750 Business promotion",
         E523-(E523/(1+4.793/100)),
         E523-(E523/(1+Dashboard!$F$4))
      )
   )
)</f>
        <v>0</v>
      </c>
      <c r="J523" s="40">
        <f>Bank4[[#This Row],[Money in/ (Money out)]]-Bank4[[#This Row],[GST/HST]]</f>
        <v>0</v>
      </c>
      <c r="L523" s="37">
        <f t="shared" si="24"/>
        <v>0</v>
      </c>
    </row>
    <row r="524" spans="4:12" x14ac:dyDescent="0.2">
      <c r="D524" s="416">
        <f>_xlfn.XLOOKUP(C:C,Table1[for Import to Bank Register dropdown],Table1[for Pivot],0,0,1)</f>
        <v>0</v>
      </c>
      <c r="E524" s="422"/>
      <c r="F524" s="160">
        <f t="shared" si="25"/>
        <v>44444444</v>
      </c>
      <c r="G524" s="394">
        <f t="shared" si="26"/>
        <v>0</v>
      </c>
      <c r="I524" s="395">
        <f>IF(OR(C524="150 Directors advances", C524="120 accounts receivable", C524="720.2 Automobile - Insurance", C524="720.3 Automobile - License", C524="870.4 Rent - Insurance", C524="870.6 Rent - Property Tax", C524="870.7 Rent - Homeoffice", C524="870.9 Rent - Water"),
   0,
   IF(Dashboard!$F$5="Quick",
      IF(OR(C524="190 Automobile",C524="200 computer hardware",C524="210 Computer software",C524="220 Quickbooks software",C524="230 Office equipment",C524="240 Office furniture"),
         E524-(E524/(1+Dashboard!$F$4)),
         0
      ),
      IF(C524="750 Business promotion",
         E524-(E524/(1+4.793/100)),
         E524-(E524/(1+Dashboard!$F$4))
      )
   )
)</f>
        <v>0</v>
      </c>
      <c r="J524" s="40">
        <f>Bank4[[#This Row],[Money in/ (Money out)]]-Bank4[[#This Row],[GST/HST]]</f>
        <v>0</v>
      </c>
      <c r="L524" s="37">
        <f t="shared" si="24"/>
        <v>0</v>
      </c>
    </row>
    <row r="525" spans="4:12" x14ac:dyDescent="0.2">
      <c r="D525" s="416">
        <f>_xlfn.XLOOKUP(C:C,Table1[for Import to Bank Register dropdown],Table1[for Pivot],0,0,1)</f>
        <v>0</v>
      </c>
      <c r="E525" s="422"/>
      <c r="F525" s="160">
        <f t="shared" si="25"/>
        <v>44444444</v>
      </c>
      <c r="G525" s="394">
        <f t="shared" si="26"/>
        <v>0</v>
      </c>
      <c r="I525" s="395">
        <f>IF(OR(C525="150 Directors advances", C525="120 accounts receivable", C525="720.2 Automobile - Insurance", C525="720.3 Automobile - License", C525="870.4 Rent - Insurance", C525="870.6 Rent - Property Tax", C525="870.7 Rent - Homeoffice", C525="870.9 Rent - Water"),
   0,
   IF(Dashboard!$F$5="Quick",
      IF(OR(C525="190 Automobile",C525="200 computer hardware",C525="210 Computer software",C525="220 Quickbooks software",C525="230 Office equipment",C525="240 Office furniture"),
         E525-(E525/(1+Dashboard!$F$4)),
         0
      ),
      IF(C525="750 Business promotion",
         E525-(E525/(1+4.793/100)),
         E525-(E525/(1+Dashboard!$F$4))
      )
   )
)</f>
        <v>0</v>
      </c>
      <c r="J525" s="40">
        <f>Bank4[[#This Row],[Money in/ (Money out)]]-Bank4[[#This Row],[GST/HST]]</f>
        <v>0</v>
      </c>
      <c r="L525" s="37">
        <f t="shared" si="24"/>
        <v>0</v>
      </c>
    </row>
    <row r="526" spans="4:12" x14ac:dyDescent="0.2">
      <c r="D526" s="416">
        <f>_xlfn.XLOOKUP(C:C,Table1[for Import to Bank Register dropdown],Table1[for Pivot],0,0,1)</f>
        <v>0</v>
      </c>
      <c r="E526" s="422"/>
      <c r="F526" s="160">
        <f t="shared" si="25"/>
        <v>44444444</v>
      </c>
      <c r="G526" s="394">
        <f t="shared" si="26"/>
        <v>0</v>
      </c>
      <c r="I526" s="395">
        <f>IF(OR(C526="150 Directors advances", C526="120 accounts receivable", C526="720.2 Automobile - Insurance", C526="720.3 Automobile - License", C526="870.4 Rent - Insurance", C526="870.6 Rent - Property Tax", C526="870.7 Rent - Homeoffice", C526="870.9 Rent - Water"),
   0,
   IF(Dashboard!$F$5="Quick",
      IF(OR(C526="190 Automobile",C526="200 computer hardware",C526="210 Computer software",C526="220 Quickbooks software",C526="230 Office equipment",C526="240 Office furniture"),
         E526-(E526/(1+Dashboard!$F$4)),
         0
      ),
      IF(C526="750 Business promotion",
         E526-(E526/(1+4.793/100)),
         E526-(E526/(1+Dashboard!$F$4))
      )
   )
)</f>
        <v>0</v>
      </c>
      <c r="J526" s="40">
        <f>Bank4[[#This Row],[Money in/ (Money out)]]-Bank4[[#This Row],[GST/HST]]</f>
        <v>0</v>
      </c>
      <c r="L526" s="37">
        <f t="shared" si="24"/>
        <v>0</v>
      </c>
    </row>
    <row r="527" spans="4:12" x14ac:dyDescent="0.2">
      <c r="D527" s="416">
        <f>_xlfn.XLOOKUP(C:C,Table1[for Import to Bank Register dropdown],Table1[for Pivot],0,0,1)</f>
        <v>0</v>
      </c>
      <c r="E527" s="422"/>
      <c r="F527" s="160">
        <f t="shared" si="25"/>
        <v>44444444</v>
      </c>
      <c r="G527" s="394">
        <f t="shared" si="26"/>
        <v>0</v>
      </c>
      <c r="I527" s="395">
        <f>IF(OR(C527="150 Directors advances", C527="120 accounts receivable", C527="720.2 Automobile - Insurance", C527="720.3 Automobile - License", C527="870.4 Rent - Insurance", C527="870.6 Rent - Property Tax", C527="870.7 Rent - Homeoffice", C527="870.9 Rent - Water"),
   0,
   IF(Dashboard!$F$5="Quick",
      IF(OR(C527="190 Automobile",C527="200 computer hardware",C527="210 Computer software",C527="220 Quickbooks software",C527="230 Office equipment",C527="240 Office furniture"),
         E527-(E527/(1+Dashboard!$F$4)),
         0
      ),
      IF(C527="750 Business promotion",
         E527-(E527/(1+4.793/100)),
         E527-(E527/(1+Dashboard!$F$4))
      )
   )
)</f>
        <v>0</v>
      </c>
      <c r="J527" s="40">
        <f>Bank4[[#This Row],[Money in/ (Money out)]]-Bank4[[#This Row],[GST/HST]]</f>
        <v>0</v>
      </c>
      <c r="L527" s="37">
        <f t="shared" si="24"/>
        <v>0</v>
      </c>
    </row>
    <row r="528" spans="4:12" x14ac:dyDescent="0.2">
      <c r="D528" s="416">
        <f>_xlfn.XLOOKUP(C:C,Table1[for Import to Bank Register dropdown],Table1[for Pivot],0,0,1)</f>
        <v>0</v>
      </c>
      <c r="E528" s="422"/>
      <c r="F528" s="160">
        <f t="shared" si="25"/>
        <v>44444444</v>
      </c>
      <c r="G528" s="394">
        <f t="shared" si="26"/>
        <v>0</v>
      </c>
      <c r="I528" s="395">
        <f>IF(OR(C528="150 Directors advances", C528="120 accounts receivable", C528="720.2 Automobile - Insurance", C528="720.3 Automobile - License", C528="870.4 Rent - Insurance", C528="870.6 Rent - Property Tax", C528="870.7 Rent - Homeoffice", C528="870.9 Rent - Water"),
   0,
   IF(Dashboard!$F$5="Quick",
      IF(OR(C528="190 Automobile",C528="200 computer hardware",C528="210 Computer software",C528="220 Quickbooks software",C528="230 Office equipment",C528="240 Office furniture"),
         E528-(E528/(1+Dashboard!$F$4)),
         0
      ),
      IF(C528="750 Business promotion",
         E528-(E528/(1+4.793/100)),
         E528-(E528/(1+Dashboard!$F$4))
      )
   )
)</f>
        <v>0</v>
      </c>
      <c r="J528" s="40">
        <f>Bank4[[#This Row],[Money in/ (Money out)]]-Bank4[[#This Row],[GST/HST]]</f>
        <v>0</v>
      </c>
      <c r="L528" s="37">
        <f t="shared" si="24"/>
        <v>0</v>
      </c>
    </row>
    <row r="529" spans="4:12" x14ac:dyDescent="0.2">
      <c r="D529" s="416">
        <f>_xlfn.XLOOKUP(C:C,Table1[for Import to Bank Register dropdown],Table1[for Pivot],0,0,1)</f>
        <v>0</v>
      </c>
      <c r="E529" s="422"/>
      <c r="F529" s="160">
        <f t="shared" si="25"/>
        <v>44444444</v>
      </c>
      <c r="G529" s="394">
        <f t="shared" si="26"/>
        <v>0</v>
      </c>
      <c r="I529" s="395">
        <f>IF(OR(C529="150 Directors advances", C529="120 accounts receivable", C529="720.2 Automobile - Insurance", C529="720.3 Automobile - License", C529="870.4 Rent - Insurance", C529="870.6 Rent - Property Tax", C529="870.7 Rent - Homeoffice", C529="870.9 Rent - Water"),
   0,
   IF(Dashboard!$F$5="Quick",
      IF(OR(C529="190 Automobile",C529="200 computer hardware",C529="210 Computer software",C529="220 Quickbooks software",C529="230 Office equipment",C529="240 Office furniture"),
         E529-(E529/(1+Dashboard!$F$4)),
         0
      ),
      IF(C529="750 Business promotion",
         E529-(E529/(1+4.793/100)),
         E529-(E529/(1+Dashboard!$F$4))
      )
   )
)</f>
        <v>0</v>
      </c>
      <c r="J529" s="40">
        <f>Bank4[[#This Row],[Money in/ (Money out)]]-Bank4[[#This Row],[GST/HST]]</f>
        <v>0</v>
      </c>
      <c r="L529" s="37">
        <f t="shared" si="24"/>
        <v>0</v>
      </c>
    </row>
    <row r="530" spans="4:12" x14ac:dyDescent="0.2">
      <c r="D530" s="416">
        <f>_xlfn.XLOOKUP(C:C,Table1[for Import to Bank Register dropdown],Table1[for Pivot],0,0,1)</f>
        <v>0</v>
      </c>
      <c r="E530" s="422"/>
      <c r="F530" s="160">
        <f t="shared" si="25"/>
        <v>44444444</v>
      </c>
      <c r="G530" s="394">
        <f t="shared" si="26"/>
        <v>0</v>
      </c>
      <c r="I530" s="395">
        <f>IF(OR(C530="150 Directors advances", C530="120 accounts receivable", C530="720.2 Automobile - Insurance", C530="720.3 Automobile - License", C530="870.4 Rent - Insurance", C530="870.6 Rent - Property Tax", C530="870.7 Rent - Homeoffice", C530="870.9 Rent - Water"),
   0,
   IF(Dashboard!$F$5="Quick",
      IF(OR(C530="190 Automobile",C530="200 computer hardware",C530="210 Computer software",C530="220 Quickbooks software",C530="230 Office equipment",C530="240 Office furniture"),
         E530-(E530/(1+Dashboard!$F$4)),
         0
      ),
      IF(C530="750 Business promotion",
         E530-(E530/(1+4.793/100)),
         E530-(E530/(1+Dashboard!$F$4))
      )
   )
)</f>
        <v>0</v>
      </c>
      <c r="J530" s="40">
        <f>Bank4[[#This Row],[Money in/ (Money out)]]-Bank4[[#This Row],[GST/HST]]</f>
        <v>0</v>
      </c>
      <c r="L530" s="37">
        <f t="shared" si="24"/>
        <v>0</v>
      </c>
    </row>
    <row r="531" spans="4:12" x14ac:dyDescent="0.2">
      <c r="D531" s="416">
        <f>_xlfn.XLOOKUP(C:C,Table1[for Import to Bank Register dropdown],Table1[for Pivot],0,0,1)</f>
        <v>0</v>
      </c>
      <c r="E531" s="422"/>
      <c r="F531" s="160">
        <f t="shared" si="25"/>
        <v>44444444</v>
      </c>
      <c r="G531" s="394">
        <f t="shared" si="26"/>
        <v>0</v>
      </c>
      <c r="I531" s="395">
        <f>IF(OR(C531="150 Directors advances", C531="120 accounts receivable", C531="720.2 Automobile - Insurance", C531="720.3 Automobile - License", C531="870.4 Rent - Insurance", C531="870.6 Rent - Property Tax", C531="870.7 Rent - Homeoffice", C531="870.9 Rent - Water"),
   0,
   IF(Dashboard!$F$5="Quick",
      IF(OR(C531="190 Automobile",C531="200 computer hardware",C531="210 Computer software",C531="220 Quickbooks software",C531="230 Office equipment",C531="240 Office furniture"),
         E531-(E531/(1+Dashboard!$F$4)),
         0
      ),
      IF(C531="750 Business promotion",
         E531-(E531/(1+4.793/100)),
         E531-(E531/(1+Dashboard!$F$4))
      )
   )
)</f>
        <v>0</v>
      </c>
      <c r="J531" s="40">
        <f>Bank4[[#This Row],[Money in/ (Money out)]]-Bank4[[#This Row],[GST/HST]]</f>
        <v>0</v>
      </c>
      <c r="L531" s="37">
        <f t="shared" si="24"/>
        <v>0</v>
      </c>
    </row>
    <row r="532" spans="4:12" x14ac:dyDescent="0.2">
      <c r="D532" s="416">
        <f>_xlfn.XLOOKUP(C:C,Table1[for Import to Bank Register dropdown],Table1[for Pivot],0,0,1)</f>
        <v>0</v>
      </c>
      <c r="E532" s="422"/>
      <c r="F532" s="160">
        <f t="shared" si="25"/>
        <v>44444444</v>
      </c>
      <c r="G532" s="394">
        <f t="shared" si="26"/>
        <v>0</v>
      </c>
      <c r="I532" s="395">
        <f>IF(OR(C532="150 Directors advances", C532="120 accounts receivable", C532="720.2 Automobile - Insurance", C532="720.3 Automobile - License", C532="870.4 Rent - Insurance", C532="870.6 Rent - Property Tax", C532="870.7 Rent - Homeoffice", C532="870.9 Rent - Water"),
   0,
   IF(Dashboard!$F$5="Quick",
      IF(OR(C532="190 Automobile",C532="200 computer hardware",C532="210 Computer software",C532="220 Quickbooks software",C532="230 Office equipment",C532="240 Office furniture"),
         E532-(E532/(1+Dashboard!$F$4)),
         0
      ),
      IF(C532="750 Business promotion",
         E532-(E532/(1+4.793/100)),
         E532-(E532/(1+Dashboard!$F$4))
      )
   )
)</f>
        <v>0</v>
      </c>
      <c r="J532" s="40">
        <f>Bank4[[#This Row],[Money in/ (Money out)]]-Bank4[[#This Row],[GST/HST]]</f>
        <v>0</v>
      </c>
      <c r="L532" s="37">
        <f t="shared" si="24"/>
        <v>0</v>
      </c>
    </row>
    <row r="533" spans="4:12" x14ac:dyDescent="0.2">
      <c r="D533" s="416">
        <f>_xlfn.XLOOKUP(C:C,Table1[for Import to Bank Register dropdown],Table1[for Pivot],0,0,1)</f>
        <v>0</v>
      </c>
      <c r="E533" s="422"/>
      <c r="F533" s="160">
        <f t="shared" si="25"/>
        <v>44444444</v>
      </c>
      <c r="G533" s="394">
        <f t="shared" si="26"/>
        <v>0</v>
      </c>
      <c r="I533" s="395">
        <f>IF(OR(C533="150 Directors advances", C533="120 accounts receivable", C533="720.2 Automobile - Insurance", C533="720.3 Automobile - License", C533="870.4 Rent - Insurance", C533="870.6 Rent - Property Tax", C533="870.7 Rent - Homeoffice", C533="870.9 Rent - Water"),
   0,
   IF(Dashboard!$F$5="Quick",
      IF(OR(C533="190 Automobile",C533="200 computer hardware",C533="210 Computer software",C533="220 Quickbooks software",C533="230 Office equipment",C533="240 Office furniture"),
         E533-(E533/(1+Dashboard!$F$4)),
         0
      ),
      IF(C533="750 Business promotion",
         E533-(E533/(1+4.793/100)),
         E533-(E533/(1+Dashboard!$F$4))
      )
   )
)</f>
        <v>0</v>
      </c>
      <c r="J533" s="40">
        <f>Bank4[[#This Row],[Money in/ (Money out)]]-Bank4[[#This Row],[GST/HST]]</f>
        <v>0</v>
      </c>
      <c r="L533" s="37">
        <f t="shared" si="24"/>
        <v>0</v>
      </c>
    </row>
    <row r="534" spans="4:12" x14ac:dyDescent="0.2">
      <c r="D534" s="416">
        <f>_xlfn.XLOOKUP(C:C,Table1[for Import to Bank Register dropdown],Table1[for Pivot],0,0,1)</f>
        <v>0</v>
      </c>
      <c r="E534" s="422"/>
      <c r="F534" s="160">
        <f t="shared" si="25"/>
        <v>44444444</v>
      </c>
      <c r="G534" s="394">
        <f t="shared" si="26"/>
        <v>0</v>
      </c>
      <c r="I534" s="395">
        <f>IF(OR(C534="150 Directors advances", C534="120 accounts receivable", C534="720.2 Automobile - Insurance", C534="720.3 Automobile - License", C534="870.4 Rent - Insurance", C534="870.6 Rent - Property Tax", C534="870.7 Rent - Homeoffice", C534="870.9 Rent - Water"),
   0,
   IF(Dashboard!$F$5="Quick",
      IF(OR(C534="190 Automobile",C534="200 computer hardware",C534="210 Computer software",C534="220 Quickbooks software",C534="230 Office equipment",C534="240 Office furniture"),
         E534-(E534/(1+Dashboard!$F$4)),
         0
      ),
      IF(C534="750 Business promotion",
         E534-(E534/(1+4.793/100)),
         E534-(E534/(1+Dashboard!$F$4))
      )
   )
)</f>
        <v>0</v>
      </c>
      <c r="J534" s="40">
        <f>Bank4[[#This Row],[Money in/ (Money out)]]-Bank4[[#This Row],[GST/HST]]</f>
        <v>0</v>
      </c>
      <c r="L534" s="37">
        <f t="shared" si="24"/>
        <v>0</v>
      </c>
    </row>
    <row r="535" spans="4:12" x14ac:dyDescent="0.2">
      <c r="D535" s="416">
        <f>_xlfn.XLOOKUP(C:C,Table1[for Import to Bank Register dropdown],Table1[for Pivot],0,0,1)</f>
        <v>0</v>
      </c>
      <c r="E535" s="422"/>
      <c r="F535" s="160">
        <f t="shared" si="25"/>
        <v>44444444</v>
      </c>
      <c r="G535" s="394">
        <f t="shared" si="26"/>
        <v>0</v>
      </c>
      <c r="I535" s="395">
        <f>IF(OR(C535="150 Directors advances", C535="120 accounts receivable", C535="720.2 Automobile - Insurance", C535="720.3 Automobile - License", C535="870.4 Rent - Insurance", C535="870.6 Rent - Property Tax", C535="870.7 Rent - Homeoffice", C535="870.9 Rent - Water"),
   0,
   IF(Dashboard!$F$5="Quick",
      IF(OR(C535="190 Automobile",C535="200 computer hardware",C535="210 Computer software",C535="220 Quickbooks software",C535="230 Office equipment",C535="240 Office furniture"),
         E535-(E535/(1+Dashboard!$F$4)),
         0
      ),
      IF(C535="750 Business promotion",
         E535-(E535/(1+4.793/100)),
         E535-(E535/(1+Dashboard!$F$4))
      )
   )
)</f>
        <v>0</v>
      </c>
      <c r="J535" s="40">
        <f>Bank4[[#This Row],[Money in/ (Money out)]]-Bank4[[#This Row],[GST/HST]]</f>
        <v>0</v>
      </c>
      <c r="L535" s="37">
        <f t="shared" si="24"/>
        <v>0</v>
      </c>
    </row>
    <row r="536" spans="4:12" x14ac:dyDescent="0.2">
      <c r="D536" s="416">
        <f>_xlfn.XLOOKUP(C:C,Table1[for Import to Bank Register dropdown],Table1[for Pivot],0,0,1)</f>
        <v>0</v>
      </c>
      <c r="E536" s="422"/>
      <c r="F536" s="160">
        <f t="shared" si="25"/>
        <v>44444444</v>
      </c>
      <c r="G536" s="394">
        <f t="shared" si="26"/>
        <v>0</v>
      </c>
      <c r="I536" s="395">
        <f>IF(OR(C536="150 Directors advances", C536="120 accounts receivable", C536="720.2 Automobile - Insurance", C536="720.3 Automobile - License", C536="870.4 Rent - Insurance", C536="870.6 Rent - Property Tax", C536="870.7 Rent - Homeoffice", C536="870.9 Rent - Water"),
   0,
   IF(Dashboard!$F$5="Quick",
      IF(OR(C536="190 Automobile",C536="200 computer hardware",C536="210 Computer software",C536="220 Quickbooks software",C536="230 Office equipment",C536="240 Office furniture"),
         E536-(E536/(1+Dashboard!$F$4)),
         0
      ),
      IF(C536="750 Business promotion",
         E536-(E536/(1+4.793/100)),
         E536-(E536/(1+Dashboard!$F$4))
      )
   )
)</f>
        <v>0</v>
      </c>
      <c r="J536" s="40">
        <f>Bank4[[#This Row],[Money in/ (Money out)]]-Bank4[[#This Row],[GST/HST]]</f>
        <v>0</v>
      </c>
      <c r="L536" s="37">
        <f t="shared" si="24"/>
        <v>0</v>
      </c>
    </row>
    <row r="537" spans="4:12" x14ac:dyDescent="0.2">
      <c r="D537" s="416">
        <f>_xlfn.XLOOKUP(C:C,Table1[for Import to Bank Register dropdown],Table1[for Pivot],0,0,1)</f>
        <v>0</v>
      </c>
      <c r="E537" s="422"/>
      <c r="F537" s="160">
        <f t="shared" si="25"/>
        <v>44444444</v>
      </c>
      <c r="G537" s="394">
        <f t="shared" si="26"/>
        <v>0</v>
      </c>
      <c r="I537" s="395">
        <f>IF(OR(C537="150 Directors advances", C537="120 accounts receivable", C537="720.2 Automobile - Insurance", C537="720.3 Automobile - License", C537="870.4 Rent - Insurance", C537="870.6 Rent - Property Tax", C537="870.7 Rent - Homeoffice", C537="870.9 Rent - Water"),
   0,
   IF(Dashboard!$F$5="Quick",
      IF(OR(C537="190 Automobile",C537="200 computer hardware",C537="210 Computer software",C537="220 Quickbooks software",C537="230 Office equipment",C537="240 Office furniture"),
         E537-(E537/(1+Dashboard!$F$4)),
         0
      ),
      IF(C537="750 Business promotion",
         E537-(E537/(1+4.793/100)),
         E537-(E537/(1+Dashboard!$F$4))
      )
   )
)</f>
        <v>0</v>
      </c>
      <c r="J537" s="40">
        <f>Bank4[[#This Row],[Money in/ (Money out)]]-Bank4[[#This Row],[GST/HST]]</f>
        <v>0</v>
      </c>
      <c r="L537" s="37">
        <f t="shared" si="24"/>
        <v>0</v>
      </c>
    </row>
    <row r="538" spans="4:12" x14ac:dyDescent="0.2">
      <c r="D538" s="416">
        <f>_xlfn.XLOOKUP(C:C,Table1[for Import to Bank Register dropdown],Table1[for Pivot],0,0,1)</f>
        <v>0</v>
      </c>
      <c r="E538" s="422"/>
      <c r="F538" s="160">
        <f t="shared" si="25"/>
        <v>44444444</v>
      </c>
      <c r="G538" s="394">
        <f t="shared" si="26"/>
        <v>0</v>
      </c>
      <c r="I538" s="395">
        <f>IF(OR(C538="150 Directors advances", C538="120 accounts receivable", C538="720.2 Automobile - Insurance", C538="720.3 Automobile - License", C538="870.4 Rent - Insurance", C538="870.6 Rent - Property Tax", C538="870.7 Rent - Homeoffice", C538="870.9 Rent - Water"),
   0,
   IF(Dashboard!$F$5="Quick",
      IF(OR(C538="190 Automobile",C538="200 computer hardware",C538="210 Computer software",C538="220 Quickbooks software",C538="230 Office equipment",C538="240 Office furniture"),
         E538-(E538/(1+Dashboard!$F$4)),
         0
      ),
      IF(C538="750 Business promotion",
         E538-(E538/(1+4.793/100)),
         E538-(E538/(1+Dashboard!$F$4))
      )
   )
)</f>
        <v>0</v>
      </c>
      <c r="J538" s="40">
        <f>Bank4[[#This Row],[Money in/ (Money out)]]-Bank4[[#This Row],[GST/HST]]</f>
        <v>0</v>
      </c>
      <c r="L538" s="37">
        <f t="shared" si="24"/>
        <v>0</v>
      </c>
    </row>
    <row r="539" spans="4:12" x14ac:dyDescent="0.2">
      <c r="D539" s="416">
        <f>_xlfn.XLOOKUP(C:C,Table1[for Import to Bank Register dropdown],Table1[for Pivot],0,0,1)</f>
        <v>0</v>
      </c>
      <c r="E539" s="422"/>
      <c r="F539" s="160">
        <f t="shared" si="25"/>
        <v>44444444</v>
      </c>
      <c r="G539" s="394">
        <f t="shared" si="26"/>
        <v>0</v>
      </c>
      <c r="I539" s="395">
        <f>IF(OR(C539="150 Directors advances", C539="120 accounts receivable", C539="720.2 Automobile - Insurance", C539="720.3 Automobile - License", C539="870.4 Rent - Insurance", C539="870.6 Rent - Property Tax", C539="870.7 Rent - Homeoffice", C539="870.9 Rent - Water"),
   0,
   IF(Dashboard!$F$5="Quick",
      IF(OR(C539="190 Automobile",C539="200 computer hardware",C539="210 Computer software",C539="220 Quickbooks software",C539="230 Office equipment",C539="240 Office furniture"),
         E539-(E539/(1+Dashboard!$F$4)),
         0
      ),
      IF(C539="750 Business promotion",
         E539-(E539/(1+4.793/100)),
         E539-(E539/(1+Dashboard!$F$4))
      )
   )
)</f>
        <v>0</v>
      </c>
      <c r="J539" s="40">
        <f>Bank4[[#This Row],[Money in/ (Money out)]]-Bank4[[#This Row],[GST/HST]]</f>
        <v>0</v>
      </c>
      <c r="L539" s="37">
        <f t="shared" si="24"/>
        <v>0</v>
      </c>
    </row>
    <row r="540" spans="4:12" x14ac:dyDescent="0.2">
      <c r="D540" s="416">
        <f>_xlfn.XLOOKUP(C:C,Table1[for Import to Bank Register dropdown],Table1[for Pivot],0,0,1)</f>
        <v>0</v>
      </c>
      <c r="E540" s="422"/>
      <c r="F540" s="160">
        <f t="shared" si="25"/>
        <v>44444444</v>
      </c>
      <c r="G540" s="394">
        <f t="shared" si="26"/>
        <v>0</v>
      </c>
      <c r="I540" s="395">
        <f>IF(OR(C540="150 Directors advances", C540="120 accounts receivable", C540="720.2 Automobile - Insurance", C540="720.3 Automobile - License", C540="870.4 Rent - Insurance", C540="870.6 Rent - Property Tax", C540="870.7 Rent - Homeoffice", C540="870.9 Rent - Water"),
   0,
   IF(Dashboard!$F$5="Quick",
      IF(OR(C540="190 Automobile",C540="200 computer hardware",C540="210 Computer software",C540="220 Quickbooks software",C540="230 Office equipment",C540="240 Office furniture"),
         E540-(E540/(1+Dashboard!$F$4)),
         0
      ),
      IF(C540="750 Business promotion",
         E540-(E540/(1+4.793/100)),
         E540-(E540/(1+Dashboard!$F$4))
      )
   )
)</f>
        <v>0</v>
      </c>
      <c r="J540" s="40">
        <f>Bank4[[#This Row],[Money in/ (Money out)]]-Bank4[[#This Row],[GST/HST]]</f>
        <v>0</v>
      </c>
      <c r="L540" s="37">
        <f t="shared" si="24"/>
        <v>0</v>
      </c>
    </row>
    <row r="541" spans="4:12" x14ac:dyDescent="0.2">
      <c r="D541" s="416">
        <f>_xlfn.XLOOKUP(C:C,Table1[for Import to Bank Register dropdown],Table1[for Pivot],0,0,1)</f>
        <v>0</v>
      </c>
      <c r="E541" s="422"/>
      <c r="F541" s="160">
        <f t="shared" si="25"/>
        <v>44444444</v>
      </c>
      <c r="G541" s="394">
        <f t="shared" si="26"/>
        <v>0</v>
      </c>
      <c r="I541" s="395">
        <f>IF(OR(C541="150 Directors advances", C541="120 accounts receivable", C541="720.2 Automobile - Insurance", C541="720.3 Automobile - License", C541="870.4 Rent - Insurance", C541="870.6 Rent - Property Tax", C541="870.7 Rent - Homeoffice", C541="870.9 Rent - Water"),
   0,
   IF(Dashboard!$F$5="Quick",
      IF(OR(C541="190 Automobile",C541="200 computer hardware",C541="210 Computer software",C541="220 Quickbooks software",C541="230 Office equipment",C541="240 Office furniture"),
         E541-(E541/(1+Dashboard!$F$4)),
         0
      ),
      IF(C541="750 Business promotion",
         E541-(E541/(1+4.793/100)),
         E541-(E541/(1+Dashboard!$F$4))
      )
   )
)</f>
        <v>0</v>
      </c>
      <c r="J541" s="40">
        <f>Bank4[[#This Row],[Money in/ (Money out)]]-Bank4[[#This Row],[GST/HST]]</f>
        <v>0</v>
      </c>
      <c r="L541" s="37">
        <f t="shared" si="24"/>
        <v>0</v>
      </c>
    </row>
    <row r="542" spans="4:12" x14ac:dyDescent="0.2">
      <c r="D542" s="416">
        <f>_xlfn.XLOOKUP(C:C,Table1[for Import to Bank Register dropdown],Table1[for Pivot],0,0,1)</f>
        <v>0</v>
      </c>
      <c r="E542" s="422"/>
      <c r="F542" s="160">
        <f t="shared" si="25"/>
        <v>44444444</v>
      </c>
      <c r="G542" s="394">
        <f t="shared" si="26"/>
        <v>0</v>
      </c>
      <c r="I542" s="395">
        <f>IF(OR(C542="150 Directors advances", C542="120 accounts receivable", C542="720.2 Automobile - Insurance", C542="720.3 Automobile - License", C542="870.4 Rent - Insurance", C542="870.6 Rent - Property Tax", C542="870.7 Rent - Homeoffice", C542="870.9 Rent - Water"),
   0,
   IF(Dashboard!$F$5="Quick",
      IF(OR(C542="190 Automobile",C542="200 computer hardware",C542="210 Computer software",C542="220 Quickbooks software",C542="230 Office equipment",C542="240 Office furniture"),
         E542-(E542/(1+Dashboard!$F$4)),
         0
      ),
      IF(C542="750 Business promotion",
         E542-(E542/(1+4.793/100)),
         E542-(E542/(1+Dashboard!$F$4))
      )
   )
)</f>
        <v>0</v>
      </c>
      <c r="J542" s="40">
        <f>Bank4[[#This Row],[Money in/ (Money out)]]-Bank4[[#This Row],[GST/HST]]</f>
        <v>0</v>
      </c>
      <c r="L542" s="37">
        <f t="shared" si="24"/>
        <v>0</v>
      </c>
    </row>
    <row r="543" spans="4:12" x14ac:dyDescent="0.2">
      <c r="D543" s="416">
        <f>_xlfn.XLOOKUP(C:C,Table1[for Import to Bank Register dropdown],Table1[for Pivot],0,0,1)</f>
        <v>0</v>
      </c>
      <c r="E543" s="422"/>
      <c r="F543" s="160">
        <f t="shared" si="25"/>
        <v>44444444</v>
      </c>
      <c r="G543" s="394">
        <f t="shared" si="26"/>
        <v>0</v>
      </c>
      <c r="I543" s="395">
        <f>IF(OR(C543="150 Directors advances", C543="120 accounts receivable", C543="720.2 Automobile - Insurance", C543="720.3 Automobile - License", C543="870.4 Rent - Insurance", C543="870.6 Rent - Property Tax", C543="870.7 Rent - Homeoffice", C543="870.9 Rent - Water"),
   0,
   IF(Dashboard!$F$5="Quick",
      IF(OR(C543="190 Automobile",C543="200 computer hardware",C543="210 Computer software",C543="220 Quickbooks software",C543="230 Office equipment",C543="240 Office furniture"),
         E543-(E543/(1+Dashboard!$F$4)),
         0
      ),
      IF(C543="750 Business promotion",
         E543-(E543/(1+4.793/100)),
         E543-(E543/(1+Dashboard!$F$4))
      )
   )
)</f>
        <v>0</v>
      </c>
      <c r="J543" s="40">
        <f>Bank4[[#This Row],[Money in/ (Money out)]]-Bank4[[#This Row],[GST/HST]]</f>
        <v>0</v>
      </c>
      <c r="L543" s="37">
        <f t="shared" si="24"/>
        <v>0</v>
      </c>
    </row>
    <row r="544" spans="4:12" x14ac:dyDescent="0.2">
      <c r="D544" s="416">
        <f>_xlfn.XLOOKUP(C:C,Table1[for Import to Bank Register dropdown],Table1[for Pivot],0,0,1)</f>
        <v>0</v>
      </c>
      <c r="E544" s="422"/>
      <c r="F544" s="160">
        <f t="shared" si="25"/>
        <v>44444444</v>
      </c>
      <c r="G544" s="394">
        <f t="shared" si="26"/>
        <v>0</v>
      </c>
      <c r="I544" s="395">
        <f>IF(OR(C544="150 Directors advances", C544="120 accounts receivable", C544="720.2 Automobile - Insurance", C544="720.3 Automobile - License", C544="870.4 Rent - Insurance", C544="870.6 Rent - Property Tax", C544="870.7 Rent - Homeoffice", C544="870.9 Rent - Water"),
   0,
   IF(Dashboard!$F$5="Quick",
      IF(OR(C544="190 Automobile",C544="200 computer hardware",C544="210 Computer software",C544="220 Quickbooks software",C544="230 Office equipment",C544="240 Office furniture"),
         E544-(E544/(1+Dashboard!$F$4)),
         0
      ),
      IF(C544="750 Business promotion",
         E544-(E544/(1+4.793/100)),
         E544-(E544/(1+Dashboard!$F$4))
      )
   )
)</f>
        <v>0</v>
      </c>
      <c r="J544" s="40">
        <f>Bank4[[#This Row],[Money in/ (Money out)]]-Bank4[[#This Row],[GST/HST]]</f>
        <v>0</v>
      </c>
      <c r="L544" s="37">
        <f t="shared" si="24"/>
        <v>0</v>
      </c>
    </row>
    <row r="545" spans="4:12" x14ac:dyDescent="0.2">
      <c r="D545" s="416">
        <f>_xlfn.XLOOKUP(C:C,Table1[for Import to Bank Register dropdown],Table1[for Pivot],0,0,1)</f>
        <v>0</v>
      </c>
      <c r="E545" s="422"/>
      <c r="F545" s="160">
        <f t="shared" si="25"/>
        <v>44444444</v>
      </c>
      <c r="G545" s="394">
        <f t="shared" si="26"/>
        <v>0</v>
      </c>
      <c r="I545" s="395">
        <f>IF(OR(C545="150 Directors advances", C545="120 accounts receivable", C545="720.2 Automobile - Insurance", C545="720.3 Automobile - License", C545="870.4 Rent - Insurance", C545="870.6 Rent - Property Tax", C545="870.7 Rent - Homeoffice", C545="870.9 Rent - Water"),
   0,
   IF(Dashboard!$F$5="Quick",
      IF(OR(C545="190 Automobile",C545="200 computer hardware",C545="210 Computer software",C545="220 Quickbooks software",C545="230 Office equipment",C545="240 Office furniture"),
         E545-(E545/(1+Dashboard!$F$4)),
         0
      ),
      IF(C545="750 Business promotion",
         E545-(E545/(1+4.793/100)),
         E545-(E545/(1+Dashboard!$F$4))
      )
   )
)</f>
        <v>0</v>
      </c>
      <c r="J545" s="40">
        <f>Bank4[[#This Row],[Money in/ (Money out)]]-Bank4[[#This Row],[GST/HST]]</f>
        <v>0</v>
      </c>
      <c r="L545" s="37">
        <f t="shared" si="24"/>
        <v>0</v>
      </c>
    </row>
    <row r="546" spans="4:12" x14ac:dyDescent="0.2">
      <c r="D546" s="416">
        <f>_xlfn.XLOOKUP(C:C,Table1[for Import to Bank Register dropdown],Table1[for Pivot],0,0,1)</f>
        <v>0</v>
      </c>
      <c r="E546" s="422"/>
      <c r="F546" s="160">
        <f t="shared" si="25"/>
        <v>44444444</v>
      </c>
      <c r="G546" s="394">
        <f t="shared" si="26"/>
        <v>0</v>
      </c>
      <c r="I546" s="395">
        <f>IF(OR(C546="150 Directors advances", C546="120 accounts receivable", C546="720.2 Automobile - Insurance", C546="720.3 Automobile - License", C546="870.4 Rent - Insurance", C546="870.6 Rent - Property Tax", C546="870.7 Rent - Homeoffice", C546="870.9 Rent - Water"),
   0,
   IF(Dashboard!$F$5="Quick",
      IF(OR(C546="190 Automobile",C546="200 computer hardware",C546="210 Computer software",C546="220 Quickbooks software",C546="230 Office equipment",C546="240 Office furniture"),
         E546-(E546/(1+Dashboard!$F$4)),
         0
      ),
      IF(C546="750 Business promotion",
         E546-(E546/(1+4.793/100)),
         E546-(E546/(1+Dashboard!$F$4))
      )
   )
)</f>
        <v>0</v>
      </c>
      <c r="J546" s="40">
        <f>Bank4[[#This Row],[Money in/ (Money out)]]-Bank4[[#This Row],[GST/HST]]</f>
        <v>0</v>
      </c>
      <c r="L546" s="37">
        <f t="shared" si="24"/>
        <v>0</v>
      </c>
    </row>
    <row r="547" spans="4:12" x14ac:dyDescent="0.2">
      <c r="D547" s="416">
        <f>_xlfn.XLOOKUP(C:C,Table1[for Import to Bank Register dropdown],Table1[for Pivot],0,0,1)</f>
        <v>0</v>
      </c>
      <c r="E547" s="422"/>
      <c r="F547" s="160">
        <f t="shared" si="25"/>
        <v>44444444</v>
      </c>
      <c r="G547" s="394">
        <f t="shared" si="26"/>
        <v>0</v>
      </c>
      <c r="I547" s="395">
        <f>IF(OR(C547="150 Directors advances", C547="120 accounts receivable", C547="720.2 Automobile - Insurance", C547="720.3 Automobile - License", C547="870.4 Rent - Insurance", C547="870.6 Rent - Property Tax", C547="870.7 Rent - Homeoffice", C547="870.9 Rent - Water"),
   0,
   IF(Dashboard!$F$5="Quick",
      IF(OR(C547="190 Automobile",C547="200 computer hardware",C547="210 Computer software",C547="220 Quickbooks software",C547="230 Office equipment",C547="240 Office furniture"),
         E547-(E547/(1+Dashboard!$F$4)),
         0
      ),
      IF(C547="750 Business promotion",
         E547-(E547/(1+4.793/100)),
         E547-(E547/(1+Dashboard!$F$4))
      )
   )
)</f>
        <v>0</v>
      </c>
      <c r="J547" s="40">
        <f>Bank4[[#This Row],[Money in/ (Money out)]]-Bank4[[#This Row],[GST/HST]]</f>
        <v>0</v>
      </c>
      <c r="L547" s="37">
        <f t="shared" si="24"/>
        <v>0</v>
      </c>
    </row>
    <row r="548" spans="4:12" x14ac:dyDescent="0.2">
      <c r="D548" s="416">
        <f>_xlfn.XLOOKUP(C:C,Table1[for Import to Bank Register dropdown],Table1[for Pivot],0,0,1)</f>
        <v>0</v>
      </c>
      <c r="E548" s="422"/>
      <c r="F548" s="160">
        <f t="shared" si="25"/>
        <v>44444444</v>
      </c>
      <c r="G548" s="394">
        <f t="shared" si="26"/>
        <v>0</v>
      </c>
      <c r="I548" s="395">
        <f>IF(OR(C548="150 Directors advances", C548="120 accounts receivable", C548="720.2 Automobile - Insurance", C548="720.3 Automobile - License", C548="870.4 Rent - Insurance", C548="870.6 Rent - Property Tax", C548="870.7 Rent - Homeoffice", C548="870.9 Rent - Water"),
   0,
   IF(Dashboard!$F$5="Quick",
      IF(OR(C548="190 Automobile",C548="200 computer hardware",C548="210 Computer software",C548="220 Quickbooks software",C548="230 Office equipment",C548="240 Office furniture"),
         E548-(E548/(1+Dashboard!$F$4)),
         0
      ),
      IF(C548="750 Business promotion",
         E548-(E548/(1+4.793/100)),
         E548-(E548/(1+Dashboard!$F$4))
      )
   )
)</f>
        <v>0</v>
      </c>
      <c r="J548" s="40">
        <f>Bank4[[#This Row],[Money in/ (Money out)]]-Bank4[[#This Row],[GST/HST]]</f>
        <v>0</v>
      </c>
      <c r="L548" s="37">
        <f t="shared" si="24"/>
        <v>0</v>
      </c>
    </row>
    <row r="549" spans="4:12" x14ac:dyDescent="0.2">
      <c r="D549" s="416">
        <f>_xlfn.XLOOKUP(C:C,Table1[for Import to Bank Register dropdown],Table1[for Pivot],0,0,1)</f>
        <v>0</v>
      </c>
      <c r="E549" s="422"/>
      <c r="F549" s="160">
        <f t="shared" si="25"/>
        <v>44444444</v>
      </c>
      <c r="G549" s="394">
        <f t="shared" si="26"/>
        <v>0</v>
      </c>
      <c r="I549" s="395">
        <f>IF(OR(C549="150 Directors advances", C549="120 accounts receivable", C549="720.2 Automobile - Insurance", C549="720.3 Automobile - License", C549="870.4 Rent - Insurance", C549="870.6 Rent - Property Tax", C549="870.7 Rent - Homeoffice", C549="870.9 Rent - Water"),
   0,
   IF(Dashboard!$F$5="Quick",
      IF(OR(C549="190 Automobile",C549="200 computer hardware",C549="210 Computer software",C549="220 Quickbooks software",C549="230 Office equipment",C549="240 Office furniture"),
         E549-(E549/(1+Dashboard!$F$4)),
         0
      ),
      IF(C549="750 Business promotion",
         E549-(E549/(1+4.793/100)),
         E549-(E549/(1+Dashboard!$F$4))
      )
   )
)</f>
        <v>0</v>
      </c>
      <c r="J549" s="40">
        <f>Bank4[[#This Row],[Money in/ (Money out)]]-Bank4[[#This Row],[GST/HST]]</f>
        <v>0</v>
      </c>
      <c r="L549" s="37">
        <f t="shared" si="24"/>
        <v>0</v>
      </c>
    </row>
    <row r="550" spans="4:12" x14ac:dyDescent="0.2">
      <c r="D550" s="416">
        <f>_xlfn.XLOOKUP(C:C,Table1[for Import to Bank Register dropdown],Table1[for Pivot],0,0,1)</f>
        <v>0</v>
      </c>
      <c r="E550" s="422"/>
      <c r="F550" s="160">
        <f t="shared" si="25"/>
        <v>44444444</v>
      </c>
      <c r="G550" s="394">
        <f t="shared" si="26"/>
        <v>0</v>
      </c>
      <c r="I550" s="395">
        <f>IF(OR(C550="150 Directors advances", C550="120 accounts receivable", C550="720.2 Automobile - Insurance", C550="720.3 Automobile - License", C550="870.4 Rent - Insurance", C550="870.6 Rent - Property Tax", C550="870.7 Rent - Homeoffice", C550="870.9 Rent - Water"),
   0,
   IF(Dashboard!$F$5="Quick",
      IF(OR(C550="190 Automobile",C550="200 computer hardware",C550="210 Computer software",C550="220 Quickbooks software",C550="230 Office equipment",C550="240 Office furniture"),
         E550-(E550/(1+Dashboard!$F$4)),
         0
      ),
      IF(C550="750 Business promotion",
         E550-(E550/(1+4.793/100)),
         E550-(E550/(1+Dashboard!$F$4))
      )
   )
)</f>
        <v>0</v>
      </c>
      <c r="J550" s="40">
        <f>Bank4[[#This Row],[Money in/ (Money out)]]-Bank4[[#This Row],[GST/HST]]</f>
        <v>0</v>
      </c>
      <c r="L550" s="37">
        <f t="shared" si="24"/>
        <v>0</v>
      </c>
    </row>
    <row r="551" spans="4:12" x14ac:dyDescent="0.2">
      <c r="D551" s="416">
        <f>_xlfn.XLOOKUP(C:C,Table1[for Import to Bank Register dropdown],Table1[for Pivot],0,0,1)</f>
        <v>0</v>
      </c>
      <c r="E551" s="422"/>
      <c r="F551" s="160">
        <f t="shared" si="25"/>
        <v>44444444</v>
      </c>
      <c r="G551" s="394">
        <f t="shared" si="26"/>
        <v>0</v>
      </c>
      <c r="I551" s="395">
        <f>IF(OR(C551="150 Directors advances", C551="120 accounts receivable", C551="720.2 Automobile - Insurance", C551="720.3 Automobile - License", C551="870.4 Rent - Insurance", C551="870.6 Rent - Property Tax", C551="870.7 Rent - Homeoffice", C551="870.9 Rent - Water"),
   0,
   IF(Dashboard!$F$5="Quick",
      IF(OR(C551="190 Automobile",C551="200 computer hardware",C551="210 Computer software",C551="220 Quickbooks software",C551="230 Office equipment",C551="240 Office furniture"),
         E551-(E551/(1+Dashboard!$F$4)),
         0
      ),
      IF(C551="750 Business promotion",
         E551-(E551/(1+4.793/100)),
         E551-(E551/(1+Dashboard!$F$4))
      )
   )
)</f>
        <v>0</v>
      </c>
      <c r="J551" s="40">
        <f>Bank4[[#This Row],[Money in/ (Money out)]]-Bank4[[#This Row],[GST/HST]]</f>
        <v>0</v>
      </c>
      <c r="L551" s="37">
        <f t="shared" si="24"/>
        <v>0</v>
      </c>
    </row>
    <row r="552" spans="4:12" x14ac:dyDescent="0.2">
      <c r="D552" s="416">
        <f>_xlfn.XLOOKUP(C:C,Table1[for Import to Bank Register dropdown],Table1[for Pivot],0,0,1)</f>
        <v>0</v>
      </c>
      <c r="E552" s="422"/>
      <c r="F552" s="160">
        <f t="shared" si="25"/>
        <v>44444444</v>
      </c>
      <c r="G552" s="394">
        <f t="shared" si="26"/>
        <v>0</v>
      </c>
      <c r="I552" s="395">
        <f>IF(OR(C552="150 Directors advances", C552="120 accounts receivable", C552="720.2 Automobile - Insurance", C552="720.3 Automobile - License", C552="870.4 Rent - Insurance", C552="870.6 Rent - Property Tax", C552="870.7 Rent - Homeoffice", C552="870.9 Rent - Water"),
   0,
   IF(Dashboard!$F$5="Quick",
      IF(OR(C552="190 Automobile",C552="200 computer hardware",C552="210 Computer software",C552="220 Quickbooks software",C552="230 Office equipment",C552="240 Office furniture"),
         E552-(E552/(1+Dashboard!$F$4)),
         0
      ),
      IF(C552="750 Business promotion",
         E552-(E552/(1+4.793/100)),
         E552-(E552/(1+Dashboard!$F$4))
      )
   )
)</f>
        <v>0</v>
      </c>
      <c r="J552" s="40">
        <f>Bank4[[#This Row],[Money in/ (Money out)]]-Bank4[[#This Row],[GST/HST]]</f>
        <v>0</v>
      </c>
      <c r="L552" s="37">
        <f t="shared" si="24"/>
        <v>0</v>
      </c>
    </row>
    <row r="553" spans="4:12" x14ac:dyDescent="0.2">
      <c r="D553" s="416">
        <f>_xlfn.XLOOKUP(C:C,Table1[for Import to Bank Register dropdown],Table1[for Pivot],0,0,1)</f>
        <v>0</v>
      </c>
      <c r="E553" s="422"/>
      <c r="F553" s="160">
        <f t="shared" si="25"/>
        <v>44444444</v>
      </c>
      <c r="G553" s="394">
        <f t="shared" si="26"/>
        <v>0</v>
      </c>
      <c r="I553" s="395">
        <f>IF(OR(C553="150 Directors advances", C553="120 accounts receivable", C553="720.2 Automobile - Insurance", C553="720.3 Automobile - License", C553="870.4 Rent - Insurance", C553="870.6 Rent - Property Tax", C553="870.7 Rent - Homeoffice", C553="870.9 Rent - Water"),
   0,
   IF(Dashboard!$F$5="Quick",
      IF(OR(C553="190 Automobile",C553="200 computer hardware",C553="210 Computer software",C553="220 Quickbooks software",C553="230 Office equipment",C553="240 Office furniture"),
         E553-(E553/(1+Dashboard!$F$4)),
         0
      ),
      IF(C553="750 Business promotion",
         E553-(E553/(1+4.793/100)),
         E553-(E553/(1+Dashboard!$F$4))
      )
   )
)</f>
        <v>0</v>
      </c>
      <c r="J553" s="40">
        <f>Bank4[[#This Row],[Money in/ (Money out)]]-Bank4[[#This Row],[GST/HST]]</f>
        <v>0</v>
      </c>
      <c r="L553" s="37">
        <f t="shared" si="24"/>
        <v>0</v>
      </c>
    </row>
    <row r="554" spans="4:12" x14ac:dyDescent="0.2">
      <c r="D554" s="416">
        <f>_xlfn.XLOOKUP(C:C,Table1[for Import to Bank Register dropdown],Table1[for Pivot],0,0,1)</f>
        <v>0</v>
      </c>
      <c r="E554" s="422"/>
      <c r="F554" s="160">
        <f t="shared" si="25"/>
        <v>44444444</v>
      </c>
      <c r="G554" s="394">
        <f t="shared" si="26"/>
        <v>0</v>
      </c>
      <c r="I554" s="395">
        <f>IF(OR(C554="150 Directors advances", C554="120 accounts receivable", C554="720.2 Automobile - Insurance", C554="720.3 Automobile - License", C554="870.4 Rent - Insurance", C554="870.6 Rent - Property Tax", C554="870.7 Rent - Homeoffice", C554="870.9 Rent - Water"),
   0,
   IF(Dashboard!$F$5="Quick",
      IF(OR(C554="190 Automobile",C554="200 computer hardware",C554="210 Computer software",C554="220 Quickbooks software",C554="230 Office equipment",C554="240 Office furniture"),
         E554-(E554/(1+Dashboard!$F$4)),
         0
      ),
      IF(C554="750 Business promotion",
         E554-(E554/(1+4.793/100)),
         E554-(E554/(1+Dashboard!$F$4))
      )
   )
)</f>
        <v>0</v>
      </c>
      <c r="J554" s="40">
        <f>Bank4[[#This Row],[Money in/ (Money out)]]-Bank4[[#This Row],[GST/HST]]</f>
        <v>0</v>
      </c>
      <c r="L554" s="37">
        <f t="shared" si="24"/>
        <v>0</v>
      </c>
    </row>
    <row r="555" spans="4:12" x14ac:dyDescent="0.2">
      <c r="D555" s="416">
        <f>_xlfn.XLOOKUP(C:C,Table1[for Import to Bank Register dropdown],Table1[for Pivot],0,0,1)</f>
        <v>0</v>
      </c>
      <c r="E555" s="422"/>
      <c r="F555" s="160">
        <f t="shared" si="25"/>
        <v>44444444</v>
      </c>
      <c r="G555" s="394">
        <f t="shared" si="26"/>
        <v>0</v>
      </c>
      <c r="I555" s="395">
        <f>IF(OR(C555="150 Directors advances", C555="120 accounts receivable", C555="720.2 Automobile - Insurance", C555="720.3 Automobile - License", C555="870.4 Rent - Insurance", C555="870.6 Rent - Property Tax", C555="870.7 Rent - Homeoffice", C555="870.9 Rent - Water"),
   0,
   IF(Dashboard!$F$5="Quick",
      IF(OR(C555="190 Automobile",C555="200 computer hardware",C555="210 Computer software",C555="220 Quickbooks software",C555="230 Office equipment",C555="240 Office furniture"),
         E555-(E555/(1+Dashboard!$F$4)),
         0
      ),
      IF(C555="750 Business promotion",
         E555-(E555/(1+4.793/100)),
         E555-(E555/(1+Dashboard!$F$4))
      )
   )
)</f>
        <v>0</v>
      </c>
      <c r="J555" s="40">
        <f>Bank4[[#This Row],[Money in/ (Money out)]]-Bank4[[#This Row],[GST/HST]]</f>
        <v>0</v>
      </c>
      <c r="L555" s="37">
        <f t="shared" si="24"/>
        <v>0</v>
      </c>
    </row>
    <row r="556" spans="4:12" x14ac:dyDescent="0.2">
      <c r="D556" s="416">
        <f>_xlfn.XLOOKUP(C:C,Table1[for Import to Bank Register dropdown],Table1[for Pivot],0,0,1)</f>
        <v>0</v>
      </c>
      <c r="E556" s="422"/>
      <c r="F556" s="160">
        <f t="shared" si="25"/>
        <v>44444444</v>
      </c>
      <c r="G556" s="394">
        <f t="shared" si="26"/>
        <v>0</v>
      </c>
      <c r="I556" s="395">
        <f>IF(OR(C556="150 Directors advances", C556="120 accounts receivable", C556="720.2 Automobile - Insurance", C556="720.3 Automobile - License", C556="870.4 Rent - Insurance", C556="870.6 Rent - Property Tax", C556="870.7 Rent - Homeoffice", C556="870.9 Rent - Water"),
   0,
   IF(Dashboard!$F$5="Quick",
      IF(OR(C556="190 Automobile",C556="200 computer hardware",C556="210 Computer software",C556="220 Quickbooks software",C556="230 Office equipment",C556="240 Office furniture"),
         E556-(E556/(1+Dashboard!$F$4)),
         0
      ),
      IF(C556="750 Business promotion",
         E556-(E556/(1+4.793/100)),
         E556-(E556/(1+Dashboard!$F$4))
      )
   )
)</f>
        <v>0</v>
      </c>
      <c r="J556" s="40">
        <f>Bank4[[#This Row],[Money in/ (Money out)]]-Bank4[[#This Row],[GST/HST]]</f>
        <v>0</v>
      </c>
      <c r="L556" s="37">
        <f t="shared" si="24"/>
        <v>0</v>
      </c>
    </row>
    <row r="557" spans="4:12" x14ac:dyDescent="0.2">
      <c r="D557" s="416">
        <f>_xlfn.XLOOKUP(C:C,Table1[for Import to Bank Register dropdown],Table1[for Pivot],0,0,1)</f>
        <v>0</v>
      </c>
      <c r="E557" s="422"/>
      <c r="F557" s="160">
        <f t="shared" si="25"/>
        <v>44444444</v>
      </c>
      <c r="G557" s="394">
        <f t="shared" si="26"/>
        <v>0</v>
      </c>
      <c r="I557" s="395">
        <f>IF(OR(C557="150 Directors advances", C557="120 accounts receivable", C557="720.2 Automobile - Insurance", C557="720.3 Automobile - License", C557="870.4 Rent - Insurance", C557="870.6 Rent - Property Tax", C557="870.7 Rent - Homeoffice", C557="870.9 Rent - Water"),
   0,
   IF(Dashboard!$F$5="Quick",
      IF(OR(C557="190 Automobile",C557="200 computer hardware",C557="210 Computer software",C557="220 Quickbooks software",C557="230 Office equipment",C557="240 Office furniture"),
         E557-(E557/(1+Dashboard!$F$4)),
         0
      ),
      IF(C557="750 Business promotion",
         E557-(E557/(1+4.793/100)),
         E557-(E557/(1+Dashboard!$F$4))
      )
   )
)</f>
        <v>0</v>
      </c>
      <c r="J557" s="40">
        <f>Bank4[[#This Row],[Money in/ (Money out)]]-Bank4[[#This Row],[GST/HST]]</f>
        <v>0</v>
      </c>
      <c r="L557" s="37">
        <f t="shared" si="24"/>
        <v>0</v>
      </c>
    </row>
    <row r="558" spans="4:12" x14ac:dyDescent="0.2">
      <c r="D558" s="416">
        <f>_xlfn.XLOOKUP(C:C,Table1[for Import to Bank Register dropdown],Table1[for Pivot],0,0,1)</f>
        <v>0</v>
      </c>
      <c r="E558" s="422"/>
      <c r="F558" s="160">
        <f t="shared" si="25"/>
        <v>44444444</v>
      </c>
      <c r="G558" s="394">
        <f t="shared" si="26"/>
        <v>0</v>
      </c>
      <c r="I558" s="395">
        <f>IF(OR(C558="150 Directors advances", C558="120 accounts receivable", C558="720.2 Automobile - Insurance", C558="720.3 Automobile - License", C558="870.4 Rent - Insurance", C558="870.6 Rent - Property Tax", C558="870.7 Rent - Homeoffice", C558="870.9 Rent - Water"),
   0,
   IF(Dashboard!$F$5="Quick",
      IF(OR(C558="190 Automobile",C558="200 computer hardware",C558="210 Computer software",C558="220 Quickbooks software",C558="230 Office equipment",C558="240 Office furniture"),
         E558-(E558/(1+Dashboard!$F$4)),
         0
      ),
      IF(C558="750 Business promotion",
         E558-(E558/(1+4.793/100)),
         E558-(E558/(1+Dashboard!$F$4))
      )
   )
)</f>
        <v>0</v>
      </c>
      <c r="J558" s="40">
        <f>Bank4[[#This Row],[Money in/ (Money out)]]-Bank4[[#This Row],[GST/HST]]</f>
        <v>0</v>
      </c>
      <c r="L558" s="37">
        <f t="shared" si="24"/>
        <v>0</v>
      </c>
    </row>
    <row r="559" spans="4:12" x14ac:dyDescent="0.2">
      <c r="D559" s="416">
        <f>_xlfn.XLOOKUP(C:C,Table1[for Import to Bank Register dropdown],Table1[for Pivot],0,0,1)</f>
        <v>0</v>
      </c>
      <c r="E559" s="422"/>
      <c r="F559" s="160">
        <f t="shared" si="25"/>
        <v>44444444</v>
      </c>
      <c r="G559" s="394">
        <f t="shared" si="26"/>
        <v>0</v>
      </c>
      <c r="I559" s="395">
        <f>IF(OR(C559="150 Directors advances", C559="120 accounts receivable", C559="720.2 Automobile - Insurance", C559="720.3 Automobile - License", C559="870.4 Rent - Insurance", C559="870.6 Rent - Property Tax", C559="870.7 Rent - Homeoffice", C559="870.9 Rent - Water"),
   0,
   IF(Dashboard!$F$5="Quick",
      IF(OR(C559="190 Automobile",C559="200 computer hardware",C559="210 Computer software",C559="220 Quickbooks software",C559="230 Office equipment",C559="240 Office furniture"),
         E559-(E559/(1+Dashboard!$F$4)),
         0
      ),
      IF(C559="750 Business promotion",
         E559-(E559/(1+4.793/100)),
         E559-(E559/(1+Dashboard!$F$4))
      )
   )
)</f>
        <v>0</v>
      </c>
      <c r="J559" s="40">
        <f>Bank4[[#This Row],[Money in/ (Money out)]]-Bank4[[#This Row],[GST/HST]]</f>
        <v>0</v>
      </c>
      <c r="L559" s="37">
        <f t="shared" si="24"/>
        <v>0</v>
      </c>
    </row>
    <row r="560" spans="4:12" x14ac:dyDescent="0.2">
      <c r="D560" s="416">
        <f>_xlfn.XLOOKUP(C:C,Table1[for Import to Bank Register dropdown],Table1[for Pivot],0,0,1)</f>
        <v>0</v>
      </c>
      <c r="E560" s="422"/>
      <c r="F560" s="160">
        <f t="shared" si="25"/>
        <v>44444444</v>
      </c>
      <c r="G560" s="394">
        <f t="shared" si="26"/>
        <v>0</v>
      </c>
      <c r="I560" s="395">
        <f>IF(OR(C560="150 Directors advances", C560="120 accounts receivable", C560="720.2 Automobile - Insurance", C560="720.3 Automobile - License", C560="870.4 Rent - Insurance", C560="870.6 Rent - Property Tax", C560="870.7 Rent - Homeoffice", C560="870.9 Rent - Water"),
   0,
   IF(Dashboard!$F$5="Quick",
      IF(OR(C560="190 Automobile",C560="200 computer hardware",C560="210 Computer software",C560="220 Quickbooks software",C560="230 Office equipment",C560="240 Office furniture"),
         E560-(E560/(1+Dashboard!$F$4)),
         0
      ),
      IF(C560="750 Business promotion",
         E560-(E560/(1+4.793/100)),
         E560-(E560/(1+Dashboard!$F$4))
      )
   )
)</f>
        <v>0</v>
      </c>
      <c r="J560" s="40">
        <f>Bank4[[#This Row],[Money in/ (Money out)]]-Bank4[[#This Row],[GST/HST]]</f>
        <v>0</v>
      </c>
      <c r="L560" s="37">
        <f t="shared" si="24"/>
        <v>0</v>
      </c>
    </row>
    <row r="561" spans="4:12" x14ac:dyDescent="0.2">
      <c r="D561" s="416">
        <f>_xlfn.XLOOKUP(C:C,Table1[for Import to Bank Register dropdown],Table1[for Pivot],0,0,1)</f>
        <v>0</v>
      </c>
      <c r="E561" s="422"/>
      <c r="F561" s="160">
        <f t="shared" si="25"/>
        <v>44444444</v>
      </c>
      <c r="G561" s="394">
        <f t="shared" si="26"/>
        <v>0</v>
      </c>
      <c r="I561" s="395">
        <f>IF(OR(C561="150 Directors advances", C561="120 accounts receivable", C561="720.2 Automobile - Insurance", C561="720.3 Automobile - License", C561="870.4 Rent - Insurance", C561="870.6 Rent - Property Tax", C561="870.7 Rent - Homeoffice", C561="870.9 Rent - Water"),
   0,
   IF(Dashboard!$F$5="Quick",
      IF(OR(C561="190 Automobile",C561="200 computer hardware",C561="210 Computer software",C561="220 Quickbooks software",C561="230 Office equipment",C561="240 Office furniture"),
         E561-(E561/(1+Dashboard!$F$4)),
         0
      ),
      IF(C561="750 Business promotion",
         E561-(E561/(1+4.793/100)),
         E561-(E561/(1+Dashboard!$F$4))
      )
   )
)</f>
        <v>0</v>
      </c>
      <c r="J561" s="40">
        <f>Bank4[[#This Row],[Money in/ (Money out)]]-Bank4[[#This Row],[GST/HST]]</f>
        <v>0</v>
      </c>
      <c r="L561" s="37">
        <f t="shared" si="24"/>
        <v>0</v>
      </c>
    </row>
    <row r="562" spans="4:12" x14ac:dyDescent="0.2">
      <c r="D562" s="416">
        <f>_xlfn.XLOOKUP(C:C,Table1[for Import to Bank Register dropdown],Table1[for Pivot],0,0,1)</f>
        <v>0</v>
      </c>
      <c r="E562" s="422"/>
      <c r="F562" s="160">
        <f t="shared" si="25"/>
        <v>44444444</v>
      </c>
      <c r="G562" s="394">
        <f t="shared" si="26"/>
        <v>0</v>
      </c>
      <c r="I562" s="395">
        <f>IF(OR(C562="150 Directors advances", C562="120 accounts receivable", C562="720.2 Automobile - Insurance", C562="720.3 Automobile - License", C562="870.4 Rent - Insurance", C562="870.6 Rent - Property Tax", C562="870.7 Rent - Homeoffice", C562="870.9 Rent - Water"),
   0,
   IF(Dashboard!$F$5="Quick",
      IF(OR(C562="190 Automobile",C562="200 computer hardware",C562="210 Computer software",C562="220 Quickbooks software",C562="230 Office equipment",C562="240 Office furniture"),
         E562-(E562/(1+Dashboard!$F$4)),
         0
      ),
      IF(C562="750 Business promotion",
         E562-(E562/(1+4.793/100)),
         E562-(E562/(1+Dashboard!$F$4))
      )
   )
)</f>
        <v>0</v>
      </c>
      <c r="J562" s="40">
        <f>Bank4[[#This Row],[Money in/ (Money out)]]-Bank4[[#This Row],[GST/HST]]</f>
        <v>0</v>
      </c>
      <c r="L562" s="37">
        <f t="shared" si="24"/>
        <v>0</v>
      </c>
    </row>
    <row r="563" spans="4:12" x14ac:dyDescent="0.2">
      <c r="D563" s="416">
        <f>_xlfn.XLOOKUP(C:C,Table1[for Import to Bank Register dropdown],Table1[for Pivot],0,0,1)</f>
        <v>0</v>
      </c>
      <c r="E563" s="422"/>
      <c r="F563" s="160">
        <f t="shared" si="25"/>
        <v>44444444</v>
      </c>
      <c r="G563" s="394">
        <f t="shared" si="26"/>
        <v>0</v>
      </c>
      <c r="I563" s="395">
        <f>IF(OR(C563="150 Directors advances", C563="120 accounts receivable", C563="720.2 Automobile - Insurance", C563="720.3 Automobile - License", C563="870.4 Rent - Insurance", C563="870.6 Rent - Property Tax", C563="870.7 Rent - Homeoffice", C563="870.9 Rent - Water"),
   0,
   IF(Dashboard!$F$5="Quick",
      IF(OR(C563="190 Automobile",C563="200 computer hardware",C563="210 Computer software",C563="220 Quickbooks software",C563="230 Office equipment",C563="240 Office furniture"),
         E563-(E563/(1+Dashboard!$F$4)),
         0
      ),
      IF(C563="750 Business promotion",
         E563-(E563/(1+4.793/100)),
         E563-(E563/(1+Dashboard!$F$4))
      )
   )
)</f>
        <v>0</v>
      </c>
      <c r="J563" s="40">
        <f>Bank4[[#This Row],[Money in/ (Money out)]]-Bank4[[#This Row],[GST/HST]]</f>
        <v>0</v>
      </c>
      <c r="L563" s="37">
        <f t="shared" si="24"/>
        <v>0</v>
      </c>
    </row>
    <row r="564" spans="4:12" x14ac:dyDescent="0.2">
      <c r="D564" s="416">
        <f>_xlfn.XLOOKUP(C:C,Table1[for Import to Bank Register dropdown],Table1[for Pivot],0,0,1)</f>
        <v>0</v>
      </c>
      <c r="E564" s="422"/>
      <c r="F564" s="160">
        <f t="shared" si="25"/>
        <v>44444444</v>
      </c>
      <c r="G564" s="394">
        <f t="shared" si="26"/>
        <v>0</v>
      </c>
      <c r="I564" s="395">
        <f>IF(OR(C564="150 Directors advances", C564="120 accounts receivable", C564="720.2 Automobile - Insurance", C564="720.3 Automobile - License", C564="870.4 Rent - Insurance", C564="870.6 Rent - Property Tax", C564="870.7 Rent - Homeoffice", C564="870.9 Rent - Water"),
   0,
   IF(Dashboard!$F$5="Quick",
      IF(OR(C564="190 Automobile",C564="200 computer hardware",C564="210 Computer software",C564="220 Quickbooks software",C564="230 Office equipment",C564="240 Office furniture"),
         E564-(E564/(1+Dashboard!$F$4)),
         0
      ),
      IF(C564="750 Business promotion",
         E564-(E564/(1+4.793/100)),
         E564-(E564/(1+Dashboard!$F$4))
      )
   )
)</f>
        <v>0</v>
      </c>
      <c r="J564" s="40">
        <f>Bank4[[#This Row],[Money in/ (Money out)]]-Bank4[[#This Row],[GST/HST]]</f>
        <v>0</v>
      </c>
      <c r="L564" s="37">
        <f t="shared" si="24"/>
        <v>0</v>
      </c>
    </row>
    <row r="565" spans="4:12" x14ac:dyDescent="0.2">
      <c r="D565" s="416">
        <f>_xlfn.XLOOKUP(C:C,Table1[for Import to Bank Register dropdown],Table1[for Pivot],0,0,1)</f>
        <v>0</v>
      </c>
      <c r="E565" s="422"/>
      <c r="F565" s="160">
        <f t="shared" si="25"/>
        <v>44444444</v>
      </c>
      <c r="G565" s="394">
        <f t="shared" si="26"/>
        <v>0</v>
      </c>
      <c r="I565" s="395">
        <f>IF(OR(C565="150 Directors advances", C565="120 accounts receivable", C565="720.2 Automobile - Insurance", C565="720.3 Automobile - License", C565="870.4 Rent - Insurance", C565="870.6 Rent - Property Tax", C565="870.7 Rent - Homeoffice", C565="870.9 Rent - Water"),
   0,
   IF(Dashboard!$F$5="Quick",
      IF(OR(C565="190 Automobile",C565="200 computer hardware",C565="210 Computer software",C565="220 Quickbooks software",C565="230 Office equipment",C565="240 Office furniture"),
         E565-(E565/(1+Dashboard!$F$4)),
         0
      ),
      IF(C565="750 Business promotion",
         E565-(E565/(1+4.793/100)),
         E565-(E565/(1+Dashboard!$F$4))
      )
   )
)</f>
        <v>0</v>
      </c>
      <c r="J565" s="40">
        <f>Bank4[[#This Row],[Money in/ (Money out)]]-Bank4[[#This Row],[GST/HST]]</f>
        <v>0</v>
      </c>
      <c r="L565" s="37">
        <f t="shared" si="24"/>
        <v>0</v>
      </c>
    </row>
    <row r="566" spans="4:12" x14ac:dyDescent="0.2">
      <c r="D566" s="416">
        <f>_xlfn.XLOOKUP(C:C,Table1[for Import to Bank Register dropdown],Table1[for Pivot],0,0,1)</f>
        <v>0</v>
      </c>
      <c r="E566" s="422"/>
      <c r="F566" s="160">
        <f t="shared" si="25"/>
        <v>44444444</v>
      </c>
      <c r="G566" s="394">
        <f t="shared" si="26"/>
        <v>0</v>
      </c>
      <c r="I566" s="395">
        <f>IF(OR(C566="150 Directors advances", C566="120 accounts receivable", C566="720.2 Automobile - Insurance", C566="720.3 Automobile - License", C566="870.4 Rent - Insurance", C566="870.6 Rent - Property Tax", C566="870.7 Rent - Homeoffice", C566="870.9 Rent - Water"),
   0,
   IF(Dashboard!$F$5="Quick",
      IF(OR(C566="190 Automobile",C566="200 computer hardware",C566="210 Computer software",C566="220 Quickbooks software",C566="230 Office equipment",C566="240 Office furniture"),
         E566-(E566/(1+Dashboard!$F$4)),
         0
      ),
      IF(C566="750 Business promotion",
         E566-(E566/(1+4.793/100)),
         E566-(E566/(1+Dashboard!$F$4))
      )
   )
)</f>
        <v>0</v>
      </c>
      <c r="J566" s="40">
        <f>Bank4[[#This Row],[Money in/ (Money out)]]-Bank4[[#This Row],[GST/HST]]</f>
        <v>0</v>
      </c>
      <c r="L566" s="37">
        <f t="shared" si="24"/>
        <v>0</v>
      </c>
    </row>
    <row r="567" spans="4:12" x14ac:dyDescent="0.2">
      <c r="D567" s="416">
        <f>_xlfn.XLOOKUP(C:C,Table1[for Import to Bank Register dropdown],Table1[for Pivot],0,0,1)</f>
        <v>0</v>
      </c>
      <c r="E567" s="422"/>
      <c r="F567" s="160">
        <f t="shared" si="25"/>
        <v>44444444</v>
      </c>
      <c r="G567" s="394">
        <f t="shared" si="26"/>
        <v>0</v>
      </c>
      <c r="I567" s="395">
        <f>IF(OR(C567="150 Directors advances", C567="120 accounts receivable", C567="720.2 Automobile - Insurance", C567="720.3 Automobile - License", C567="870.4 Rent - Insurance", C567="870.6 Rent - Property Tax", C567="870.7 Rent - Homeoffice", C567="870.9 Rent - Water"),
   0,
   IF(Dashboard!$F$5="Quick",
      IF(OR(C567="190 Automobile",C567="200 computer hardware",C567="210 Computer software",C567="220 Quickbooks software",C567="230 Office equipment",C567="240 Office furniture"),
         E567-(E567/(1+Dashboard!$F$4)),
         0
      ),
      IF(C567="750 Business promotion",
         E567-(E567/(1+4.793/100)),
         E567-(E567/(1+Dashboard!$F$4))
      )
   )
)</f>
        <v>0</v>
      </c>
      <c r="J567" s="40">
        <f>Bank4[[#This Row],[Money in/ (Money out)]]-Bank4[[#This Row],[GST/HST]]</f>
        <v>0</v>
      </c>
      <c r="L567" s="37">
        <f t="shared" si="24"/>
        <v>0</v>
      </c>
    </row>
    <row r="568" spans="4:12" x14ac:dyDescent="0.2">
      <c r="D568" s="416">
        <f>_xlfn.XLOOKUP(C:C,Table1[for Import to Bank Register dropdown],Table1[for Pivot],0,0,1)</f>
        <v>0</v>
      </c>
      <c r="E568" s="422"/>
      <c r="F568" s="160">
        <f t="shared" si="25"/>
        <v>44444444</v>
      </c>
      <c r="G568" s="394">
        <f t="shared" si="26"/>
        <v>0</v>
      </c>
      <c r="I568" s="395">
        <f>IF(OR(C568="150 Directors advances", C568="120 accounts receivable", C568="720.2 Automobile - Insurance", C568="720.3 Automobile - License", C568="870.4 Rent - Insurance", C568="870.6 Rent - Property Tax", C568="870.7 Rent - Homeoffice", C568="870.9 Rent - Water"),
   0,
   IF(Dashboard!$F$5="Quick",
      IF(OR(C568="190 Automobile",C568="200 computer hardware",C568="210 Computer software",C568="220 Quickbooks software",C568="230 Office equipment",C568="240 Office furniture"),
         E568-(E568/(1+Dashboard!$F$4)),
         0
      ),
      IF(C568="750 Business promotion",
         E568-(E568/(1+4.793/100)),
         E568-(E568/(1+Dashboard!$F$4))
      )
   )
)</f>
        <v>0</v>
      </c>
      <c r="J568" s="40">
        <f>Bank4[[#This Row],[Money in/ (Money out)]]-Bank4[[#This Row],[GST/HST]]</f>
        <v>0</v>
      </c>
      <c r="L568" s="37">
        <f t="shared" si="24"/>
        <v>0</v>
      </c>
    </row>
    <row r="569" spans="4:12" x14ac:dyDescent="0.2">
      <c r="D569" s="416">
        <f>_xlfn.XLOOKUP(C:C,Table1[for Import to Bank Register dropdown],Table1[for Pivot],0,0,1)</f>
        <v>0</v>
      </c>
      <c r="E569" s="422"/>
      <c r="F569" s="160">
        <f t="shared" si="25"/>
        <v>44444444</v>
      </c>
      <c r="G569" s="394">
        <f t="shared" si="26"/>
        <v>0</v>
      </c>
      <c r="I569" s="395">
        <f>IF(OR(C569="150 Directors advances", C569="120 accounts receivable", C569="720.2 Automobile - Insurance", C569="720.3 Automobile - License", C569="870.4 Rent - Insurance", C569="870.6 Rent - Property Tax", C569="870.7 Rent - Homeoffice", C569="870.9 Rent - Water"),
   0,
   IF(Dashboard!$F$5="Quick",
      IF(OR(C569="190 Automobile",C569="200 computer hardware",C569="210 Computer software",C569="220 Quickbooks software",C569="230 Office equipment",C569="240 Office furniture"),
         E569-(E569/(1+Dashboard!$F$4)),
         0
      ),
      IF(C569="750 Business promotion",
         E569-(E569/(1+4.793/100)),
         E569-(E569/(1+Dashboard!$F$4))
      )
   )
)</f>
        <v>0</v>
      </c>
      <c r="J569" s="40">
        <f>Bank4[[#This Row],[Money in/ (Money out)]]-Bank4[[#This Row],[GST/HST]]</f>
        <v>0</v>
      </c>
      <c r="L569" s="37">
        <f t="shared" si="24"/>
        <v>0</v>
      </c>
    </row>
    <row r="570" spans="4:12" x14ac:dyDescent="0.2">
      <c r="D570" s="416">
        <f>_xlfn.XLOOKUP(C:C,Table1[for Import to Bank Register dropdown],Table1[for Pivot],0,0,1)</f>
        <v>0</v>
      </c>
      <c r="E570" s="422"/>
      <c r="F570" s="160">
        <f t="shared" si="25"/>
        <v>44444444</v>
      </c>
      <c r="G570" s="394">
        <f t="shared" si="26"/>
        <v>0</v>
      </c>
      <c r="I570" s="395">
        <f>IF(OR(C570="150 Directors advances", C570="120 accounts receivable", C570="720.2 Automobile - Insurance", C570="720.3 Automobile - License", C570="870.4 Rent - Insurance", C570="870.6 Rent - Property Tax", C570="870.7 Rent - Homeoffice", C570="870.9 Rent - Water"),
   0,
   IF(Dashboard!$F$5="Quick",
      IF(OR(C570="190 Automobile",C570="200 computer hardware",C570="210 Computer software",C570="220 Quickbooks software",C570="230 Office equipment",C570="240 Office furniture"),
         E570-(E570/(1+Dashboard!$F$4)),
         0
      ),
      IF(C570="750 Business promotion",
         E570-(E570/(1+4.793/100)),
         E570-(E570/(1+Dashboard!$F$4))
      )
   )
)</f>
        <v>0</v>
      </c>
      <c r="J570" s="40">
        <f>Bank4[[#This Row],[Money in/ (Money out)]]-Bank4[[#This Row],[GST/HST]]</f>
        <v>0</v>
      </c>
      <c r="L570" s="37">
        <f t="shared" si="24"/>
        <v>0</v>
      </c>
    </row>
    <row r="571" spans="4:12" x14ac:dyDescent="0.2">
      <c r="D571" s="416">
        <f>_xlfn.XLOOKUP(C:C,Table1[for Import to Bank Register dropdown],Table1[for Pivot],0,0,1)</f>
        <v>0</v>
      </c>
      <c r="E571" s="422"/>
      <c r="F571" s="160">
        <f t="shared" si="25"/>
        <v>44444444</v>
      </c>
      <c r="G571" s="394">
        <f t="shared" si="26"/>
        <v>0</v>
      </c>
      <c r="I571" s="395">
        <f>IF(OR(C571="150 Directors advances", C571="120 accounts receivable", C571="720.2 Automobile - Insurance", C571="720.3 Automobile - License", C571="870.4 Rent - Insurance", C571="870.6 Rent - Property Tax", C571="870.7 Rent - Homeoffice", C571="870.9 Rent - Water"),
   0,
   IF(Dashboard!$F$5="Quick",
      IF(OR(C571="190 Automobile",C571="200 computer hardware",C571="210 Computer software",C571="220 Quickbooks software",C571="230 Office equipment",C571="240 Office furniture"),
         E571-(E571/(1+Dashboard!$F$4)),
         0
      ),
      IF(C571="750 Business promotion",
         E571-(E571/(1+4.793/100)),
         E571-(E571/(1+Dashboard!$F$4))
      )
   )
)</f>
        <v>0</v>
      </c>
      <c r="J571" s="40">
        <f>Bank4[[#This Row],[Money in/ (Money out)]]-Bank4[[#This Row],[GST/HST]]</f>
        <v>0</v>
      </c>
      <c r="L571" s="37">
        <f t="shared" si="24"/>
        <v>0</v>
      </c>
    </row>
    <row r="572" spans="4:12" x14ac:dyDescent="0.2">
      <c r="D572" s="416">
        <f>_xlfn.XLOOKUP(C:C,Table1[for Import to Bank Register dropdown],Table1[for Pivot],0,0,1)</f>
        <v>0</v>
      </c>
      <c r="E572" s="422"/>
      <c r="F572" s="160">
        <f t="shared" si="25"/>
        <v>44444444</v>
      </c>
      <c r="G572" s="394">
        <f t="shared" si="26"/>
        <v>0</v>
      </c>
      <c r="I572" s="395">
        <f>IF(OR(C572="150 Directors advances", C572="120 accounts receivable", C572="720.2 Automobile - Insurance", C572="720.3 Automobile - License", C572="870.4 Rent - Insurance", C572="870.6 Rent - Property Tax", C572="870.7 Rent - Homeoffice", C572="870.9 Rent - Water"),
   0,
   IF(Dashboard!$F$5="Quick",
      IF(OR(C572="190 Automobile",C572="200 computer hardware",C572="210 Computer software",C572="220 Quickbooks software",C572="230 Office equipment",C572="240 Office furniture"),
         E572-(E572/(1+Dashboard!$F$4)),
         0
      ),
      IF(C572="750 Business promotion",
         E572-(E572/(1+4.793/100)),
         E572-(E572/(1+Dashboard!$F$4))
      )
   )
)</f>
        <v>0</v>
      </c>
      <c r="J572" s="40">
        <f>Bank4[[#This Row],[Money in/ (Money out)]]-Bank4[[#This Row],[GST/HST]]</f>
        <v>0</v>
      </c>
      <c r="L572" s="37">
        <f t="shared" si="24"/>
        <v>0</v>
      </c>
    </row>
    <row r="573" spans="4:12" x14ac:dyDescent="0.2">
      <c r="D573" s="416">
        <f>_xlfn.XLOOKUP(C:C,Table1[for Import to Bank Register dropdown],Table1[for Pivot],0,0,1)</f>
        <v>0</v>
      </c>
      <c r="E573" s="422"/>
      <c r="F573" s="160">
        <f t="shared" si="25"/>
        <v>44444444</v>
      </c>
      <c r="G573" s="394">
        <f t="shared" si="26"/>
        <v>0</v>
      </c>
      <c r="I573" s="395">
        <f>IF(OR(C573="150 Directors advances", C573="120 accounts receivable", C573="720.2 Automobile - Insurance", C573="720.3 Automobile - License", C573="870.4 Rent - Insurance", C573="870.6 Rent - Property Tax", C573="870.7 Rent - Homeoffice", C573="870.9 Rent - Water"),
   0,
   IF(Dashboard!$F$5="Quick",
      IF(OR(C573="190 Automobile",C573="200 computer hardware",C573="210 Computer software",C573="220 Quickbooks software",C573="230 Office equipment",C573="240 Office furniture"),
         E573-(E573/(1+Dashboard!$F$4)),
         0
      ),
      IF(C573="750 Business promotion",
         E573-(E573/(1+4.793/100)),
         E573-(E573/(1+Dashboard!$F$4))
      )
   )
)</f>
        <v>0</v>
      </c>
      <c r="J573" s="40">
        <f>Bank4[[#This Row],[Money in/ (Money out)]]-Bank4[[#This Row],[GST/HST]]</f>
        <v>0</v>
      </c>
      <c r="L573" s="37">
        <f t="shared" si="24"/>
        <v>0</v>
      </c>
    </row>
    <row r="574" spans="4:12" x14ac:dyDescent="0.2">
      <c r="D574" s="416">
        <f>_xlfn.XLOOKUP(C:C,Table1[for Import to Bank Register dropdown],Table1[for Pivot],0,0,1)</f>
        <v>0</v>
      </c>
      <c r="E574" s="422"/>
      <c r="F574" s="160">
        <f t="shared" si="25"/>
        <v>44444444</v>
      </c>
      <c r="G574" s="394">
        <f t="shared" si="26"/>
        <v>0</v>
      </c>
      <c r="I574" s="395">
        <f>IF(OR(C574="150 Directors advances", C574="120 accounts receivable", C574="720.2 Automobile - Insurance", C574="720.3 Automobile - License", C574="870.4 Rent - Insurance", C574="870.6 Rent - Property Tax", C574="870.7 Rent - Homeoffice", C574="870.9 Rent - Water"),
   0,
   IF(Dashboard!$F$5="Quick",
      IF(OR(C574="190 Automobile",C574="200 computer hardware",C574="210 Computer software",C574="220 Quickbooks software",C574="230 Office equipment",C574="240 Office furniture"),
         E574-(E574/(1+Dashboard!$F$4)),
         0
      ),
      IF(C574="750 Business promotion",
         E574-(E574/(1+4.793/100)),
         E574-(E574/(1+Dashboard!$F$4))
      )
   )
)</f>
        <v>0</v>
      </c>
      <c r="J574" s="40">
        <f>Bank4[[#This Row],[Money in/ (Money out)]]-Bank4[[#This Row],[GST/HST]]</f>
        <v>0</v>
      </c>
      <c r="L574" s="37">
        <f t="shared" si="24"/>
        <v>0</v>
      </c>
    </row>
    <row r="575" spans="4:12" x14ac:dyDescent="0.2">
      <c r="D575" s="416">
        <f>_xlfn.XLOOKUP(C:C,Table1[for Import to Bank Register dropdown],Table1[for Pivot],0,0,1)</f>
        <v>0</v>
      </c>
      <c r="E575" s="422"/>
      <c r="F575" s="160">
        <f t="shared" si="25"/>
        <v>44444444</v>
      </c>
      <c r="G575" s="394">
        <f t="shared" si="26"/>
        <v>0</v>
      </c>
      <c r="I575" s="395">
        <f>IF(OR(C575="150 Directors advances", C575="120 accounts receivable", C575="720.2 Automobile - Insurance", C575="720.3 Automobile - License", C575="870.4 Rent - Insurance", C575="870.6 Rent - Property Tax", C575="870.7 Rent - Homeoffice", C575="870.9 Rent - Water"),
   0,
   IF(Dashboard!$F$5="Quick",
      IF(OR(C575="190 Automobile",C575="200 computer hardware",C575="210 Computer software",C575="220 Quickbooks software",C575="230 Office equipment",C575="240 Office furniture"),
         E575-(E575/(1+Dashboard!$F$4)),
         0
      ),
      IF(C575="750 Business promotion",
         E575-(E575/(1+4.793/100)),
         E575-(E575/(1+Dashboard!$F$4))
      )
   )
)</f>
        <v>0</v>
      </c>
      <c r="J575" s="40">
        <f>Bank4[[#This Row],[Money in/ (Money out)]]-Bank4[[#This Row],[GST/HST]]</f>
        <v>0</v>
      </c>
      <c r="L575" s="37">
        <f t="shared" si="24"/>
        <v>0</v>
      </c>
    </row>
    <row r="576" spans="4:12" x14ac:dyDescent="0.2">
      <c r="D576" s="416">
        <f>_xlfn.XLOOKUP(C:C,Table1[for Import to Bank Register dropdown],Table1[for Pivot],0,0,1)</f>
        <v>0</v>
      </c>
      <c r="E576" s="422"/>
      <c r="F576" s="160">
        <f t="shared" si="25"/>
        <v>44444444</v>
      </c>
      <c r="G576" s="394">
        <f t="shared" si="26"/>
        <v>0</v>
      </c>
      <c r="I576" s="395">
        <f>IF(OR(C576="150 Directors advances", C576="120 accounts receivable", C576="720.2 Automobile - Insurance", C576="720.3 Automobile - License", C576="870.4 Rent - Insurance", C576="870.6 Rent - Property Tax", C576="870.7 Rent - Homeoffice", C576="870.9 Rent - Water"),
   0,
   IF(Dashboard!$F$5="Quick",
      IF(OR(C576="190 Automobile",C576="200 computer hardware",C576="210 Computer software",C576="220 Quickbooks software",C576="230 Office equipment",C576="240 Office furniture"),
         E576-(E576/(1+Dashboard!$F$4)),
         0
      ),
      IF(C576="750 Business promotion",
         E576-(E576/(1+4.793/100)),
         E576-(E576/(1+Dashboard!$F$4))
      )
   )
)</f>
        <v>0</v>
      </c>
      <c r="J576" s="40">
        <f>Bank4[[#This Row],[Money in/ (Money out)]]-Bank4[[#This Row],[GST/HST]]</f>
        <v>0</v>
      </c>
      <c r="L576" s="37">
        <f t="shared" si="24"/>
        <v>0</v>
      </c>
    </row>
    <row r="577" spans="4:12" x14ac:dyDescent="0.2">
      <c r="D577" s="416">
        <f>_xlfn.XLOOKUP(C:C,Table1[for Import to Bank Register dropdown],Table1[for Pivot],0,0,1)</f>
        <v>0</v>
      </c>
      <c r="E577" s="422"/>
      <c r="F577" s="160">
        <f t="shared" si="25"/>
        <v>44444444</v>
      </c>
      <c r="G577" s="394">
        <f t="shared" si="26"/>
        <v>0</v>
      </c>
      <c r="I577" s="395">
        <f>IF(OR(C577="150 Directors advances", C577="120 accounts receivable", C577="720.2 Automobile - Insurance", C577="720.3 Automobile - License", C577="870.4 Rent - Insurance", C577="870.6 Rent - Property Tax", C577="870.7 Rent - Homeoffice", C577="870.9 Rent - Water"),
   0,
   IF(Dashboard!$F$5="Quick",
      IF(OR(C577="190 Automobile",C577="200 computer hardware",C577="210 Computer software",C577="220 Quickbooks software",C577="230 Office equipment",C577="240 Office furniture"),
         E577-(E577/(1+Dashboard!$F$4)),
         0
      ),
      IF(C577="750 Business promotion",
         E577-(E577/(1+4.793/100)),
         E577-(E577/(1+Dashboard!$F$4))
      )
   )
)</f>
        <v>0</v>
      </c>
      <c r="J577" s="40">
        <f>Bank4[[#This Row],[Money in/ (Money out)]]-Bank4[[#This Row],[GST/HST]]</f>
        <v>0</v>
      </c>
      <c r="L577" s="37">
        <f t="shared" si="24"/>
        <v>0</v>
      </c>
    </row>
    <row r="578" spans="4:12" x14ac:dyDescent="0.2">
      <c r="D578" s="416">
        <f>_xlfn.XLOOKUP(C:C,Table1[for Import to Bank Register dropdown],Table1[for Pivot],0,0,1)</f>
        <v>0</v>
      </c>
      <c r="E578" s="422"/>
      <c r="F578" s="160">
        <f t="shared" si="25"/>
        <v>44444444</v>
      </c>
      <c r="G578" s="394">
        <f t="shared" si="26"/>
        <v>0</v>
      </c>
      <c r="I578" s="395">
        <f>IF(OR(C578="150 Directors advances", C578="120 accounts receivable", C578="720.2 Automobile - Insurance", C578="720.3 Automobile - License", C578="870.4 Rent - Insurance", C578="870.6 Rent - Property Tax", C578="870.7 Rent - Homeoffice", C578="870.9 Rent - Water"),
   0,
   IF(Dashboard!$F$5="Quick",
      IF(OR(C578="190 Automobile",C578="200 computer hardware",C578="210 Computer software",C578="220 Quickbooks software",C578="230 Office equipment",C578="240 Office furniture"),
         E578-(E578/(1+Dashboard!$F$4)),
         0
      ),
      IF(C578="750 Business promotion",
         E578-(E578/(1+4.793/100)),
         E578-(E578/(1+Dashboard!$F$4))
      )
   )
)</f>
        <v>0</v>
      </c>
      <c r="J578" s="40">
        <f>Bank4[[#This Row],[Money in/ (Money out)]]-Bank4[[#This Row],[GST/HST]]</f>
        <v>0</v>
      </c>
      <c r="L578" s="37">
        <f t="shared" si="24"/>
        <v>0</v>
      </c>
    </row>
    <row r="579" spans="4:12" x14ac:dyDescent="0.2">
      <c r="D579" s="416">
        <f>_xlfn.XLOOKUP(C:C,Table1[for Import to Bank Register dropdown],Table1[for Pivot],0,0,1)</f>
        <v>0</v>
      </c>
      <c r="E579" s="422"/>
      <c r="F579" s="160">
        <f t="shared" si="25"/>
        <v>44444444</v>
      </c>
      <c r="G579" s="394">
        <f t="shared" si="26"/>
        <v>0</v>
      </c>
      <c r="I579" s="395">
        <f>IF(OR(C579="150 Directors advances", C579="120 accounts receivable", C579="720.2 Automobile - Insurance", C579="720.3 Automobile - License", C579="870.4 Rent - Insurance", C579="870.6 Rent - Property Tax", C579="870.7 Rent - Homeoffice", C579="870.9 Rent - Water"),
   0,
   IF(Dashboard!$F$5="Quick",
      IF(OR(C579="190 Automobile",C579="200 computer hardware",C579="210 Computer software",C579="220 Quickbooks software",C579="230 Office equipment",C579="240 Office furniture"),
         E579-(E579/(1+Dashboard!$F$4)),
         0
      ),
      IF(C579="750 Business promotion",
         E579-(E579/(1+4.793/100)),
         E579-(E579/(1+Dashboard!$F$4))
      )
   )
)</f>
        <v>0</v>
      </c>
      <c r="J579" s="40">
        <f>Bank4[[#This Row],[Money in/ (Money out)]]-Bank4[[#This Row],[GST/HST]]</f>
        <v>0</v>
      </c>
      <c r="L579" s="37">
        <f t="shared" si="24"/>
        <v>0</v>
      </c>
    </row>
    <row r="580" spans="4:12" x14ac:dyDescent="0.2">
      <c r="D580" s="416">
        <f>_xlfn.XLOOKUP(C:C,Table1[for Import to Bank Register dropdown],Table1[for Pivot],0,0,1)</f>
        <v>0</v>
      </c>
      <c r="E580" s="422"/>
      <c r="F580" s="160">
        <f t="shared" si="25"/>
        <v>44444444</v>
      </c>
      <c r="G580" s="394">
        <f t="shared" si="26"/>
        <v>0</v>
      </c>
      <c r="I580" s="395">
        <f>IF(OR(C580="150 Directors advances", C580="120 accounts receivable", C580="720.2 Automobile - Insurance", C580="720.3 Automobile - License", C580="870.4 Rent - Insurance", C580="870.6 Rent - Property Tax", C580="870.7 Rent - Homeoffice", C580="870.9 Rent - Water"),
   0,
   IF(Dashboard!$F$5="Quick",
      IF(OR(C580="190 Automobile",C580="200 computer hardware",C580="210 Computer software",C580="220 Quickbooks software",C580="230 Office equipment",C580="240 Office furniture"),
         E580-(E580/(1+Dashboard!$F$4)),
         0
      ),
      IF(C580="750 Business promotion",
         E580-(E580/(1+4.793/100)),
         E580-(E580/(1+Dashboard!$F$4))
      )
   )
)</f>
        <v>0</v>
      </c>
      <c r="J580" s="40">
        <f>Bank4[[#This Row],[Money in/ (Money out)]]-Bank4[[#This Row],[GST/HST]]</f>
        <v>0</v>
      </c>
      <c r="L580" s="37">
        <f t="shared" si="24"/>
        <v>0</v>
      </c>
    </row>
    <row r="581" spans="4:12" x14ac:dyDescent="0.2">
      <c r="D581" s="416">
        <f>_xlfn.XLOOKUP(C:C,Table1[for Import to Bank Register dropdown],Table1[for Pivot],0,0,1)</f>
        <v>0</v>
      </c>
      <c r="E581" s="422"/>
      <c r="F581" s="160">
        <f t="shared" si="25"/>
        <v>44444444</v>
      </c>
      <c r="G581" s="394">
        <f t="shared" si="26"/>
        <v>0</v>
      </c>
      <c r="I581" s="395">
        <f>IF(OR(C581="150 Directors advances", C581="120 accounts receivable", C581="720.2 Automobile - Insurance", C581="720.3 Automobile - License", C581="870.4 Rent - Insurance", C581="870.6 Rent - Property Tax", C581="870.7 Rent - Homeoffice", C581="870.9 Rent - Water"),
   0,
   IF(Dashboard!$F$5="Quick",
      IF(OR(C581="190 Automobile",C581="200 computer hardware",C581="210 Computer software",C581="220 Quickbooks software",C581="230 Office equipment",C581="240 Office furniture"),
         E581-(E581/(1+Dashboard!$F$4)),
         0
      ),
      IF(C581="750 Business promotion",
         E581-(E581/(1+4.793/100)),
         E581-(E581/(1+Dashboard!$F$4))
      )
   )
)</f>
        <v>0</v>
      </c>
      <c r="J581" s="40">
        <f>Bank4[[#This Row],[Money in/ (Money out)]]-Bank4[[#This Row],[GST/HST]]</f>
        <v>0</v>
      </c>
      <c r="L581" s="37">
        <f t="shared" si="24"/>
        <v>0</v>
      </c>
    </row>
    <row r="582" spans="4:12" x14ac:dyDescent="0.2">
      <c r="D582" s="416">
        <f>_xlfn.XLOOKUP(C:C,Table1[for Import to Bank Register dropdown],Table1[for Pivot],0,0,1)</f>
        <v>0</v>
      </c>
      <c r="E582" s="422"/>
      <c r="F582" s="160">
        <f t="shared" si="25"/>
        <v>44444444</v>
      </c>
      <c r="G582" s="394">
        <f t="shared" si="26"/>
        <v>0</v>
      </c>
      <c r="I582" s="395">
        <f>IF(OR(C582="150 Directors advances", C582="120 accounts receivable", C582="720.2 Automobile - Insurance", C582="720.3 Automobile - License", C582="870.4 Rent - Insurance", C582="870.6 Rent - Property Tax", C582="870.7 Rent - Homeoffice", C582="870.9 Rent - Water"),
   0,
   IF(Dashboard!$F$5="Quick",
      IF(OR(C582="190 Automobile",C582="200 computer hardware",C582="210 Computer software",C582="220 Quickbooks software",C582="230 Office equipment",C582="240 Office furniture"),
         E582-(E582/(1+Dashboard!$F$4)),
         0
      ),
      IF(C582="750 Business promotion",
         E582-(E582/(1+4.793/100)),
         E582-(E582/(1+Dashboard!$F$4))
      )
   )
)</f>
        <v>0</v>
      </c>
      <c r="J582" s="40">
        <f>Bank4[[#This Row],[Money in/ (Money out)]]-Bank4[[#This Row],[GST/HST]]</f>
        <v>0</v>
      </c>
      <c r="L582" s="37">
        <f t="shared" si="24"/>
        <v>0</v>
      </c>
    </row>
    <row r="583" spans="4:12" x14ac:dyDescent="0.2">
      <c r="D583" s="416">
        <f>_xlfn.XLOOKUP(C:C,Table1[for Import to Bank Register dropdown],Table1[for Pivot],0,0,1)</f>
        <v>0</v>
      </c>
      <c r="E583" s="422"/>
      <c r="F583" s="160">
        <f t="shared" si="25"/>
        <v>44444444</v>
      </c>
      <c r="G583" s="394">
        <f t="shared" si="26"/>
        <v>0</v>
      </c>
      <c r="I583" s="395">
        <f>IF(OR(C583="150 Directors advances", C583="120 accounts receivable", C583="720.2 Automobile - Insurance", C583="720.3 Automobile - License", C583="870.4 Rent - Insurance", C583="870.6 Rent - Property Tax", C583="870.7 Rent - Homeoffice", C583="870.9 Rent - Water"),
   0,
   IF(Dashboard!$F$5="Quick",
      IF(OR(C583="190 Automobile",C583="200 computer hardware",C583="210 Computer software",C583="220 Quickbooks software",C583="230 Office equipment",C583="240 Office furniture"),
         E583-(E583/(1+Dashboard!$F$4)),
         0
      ),
      IF(C583="750 Business promotion",
         E583-(E583/(1+4.793/100)),
         E583-(E583/(1+Dashboard!$F$4))
      )
   )
)</f>
        <v>0</v>
      </c>
      <c r="J583" s="40">
        <f>Bank4[[#This Row],[Money in/ (Money out)]]-Bank4[[#This Row],[GST/HST]]</f>
        <v>0</v>
      </c>
      <c r="L583" s="37">
        <f t="shared" ref="L583:L646" si="27">$L$3</f>
        <v>0</v>
      </c>
    </row>
    <row r="584" spans="4:12" x14ac:dyDescent="0.2">
      <c r="D584" s="416">
        <f>_xlfn.XLOOKUP(C:C,Table1[for Import to Bank Register dropdown],Table1[for Pivot],0,0,1)</f>
        <v>0</v>
      </c>
      <c r="E584" s="422"/>
      <c r="F584" s="160">
        <f t="shared" ref="F584:F647" si="28">$E$2</f>
        <v>44444444</v>
      </c>
      <c r="G584" s="394">
        <f t="shared" ref="G584:G647" si="29">G583+E584</f>
        <v>0</v>
      </c>
      <c r="I584" s="395">
        <f>IF(OR(C584="150 Directors advances", C584="120 accounts receivable", C584="720.2 Automobile - Insurance", C584="720.3 Automobile - License", C584="870.4 Rent - Insurance", C584="870.6 Rent - Property Tax", C584="870.7 Rent - Homeoffice", C584="870.9 Rent - Water"),
   0,
   IF(Dashboard!$F$5="Quick",
      IF(OR(C584="190 Automobile",C584="200 computer hardware",C584="210 Computer software",C584="220 Quickbooks software",C584="230 Office equipment",C584="240 Office furniture"),
         E584-(E584/(1+Dashboard!$F$4)),
         0
      ),
      IF(C584="750 Business promotion",
         E584-(E584/(1+4.793/100)),
         E584-(E584/(1+Dashboard!$F$4))
      )
   )
)</f>
        <v>0</v>
      </c>
      <c r="J584" s="40">
        <f>Bank4[[#This Row],[Money in/ (Money out)]]-Bank4[[#This Row],[GST/HST]]</f>
        <v>0</v>
      </c>
      <c r="L584" s="37">
        <f t="shared" si="27"/>
        <v>0</v>
      </c>
    </row>
    <row r="585" spans="4:12" x14ac:dyDescent="0.2">
      <c r="D585" s="416">
        <f>_xlfn.XLOOKUP(C:C,Table1[for Import to Bank Register dropdown],Table1[for Pivot],0,0,1)</f>
        <v>0</v>
      </c>
      <c r="E585" s="422"/>
      <c r="F585" s="160">
        <f t="shared" si="28"/>
        <v>44444444</v>
      </c>
      <c r="G585" s="394">
        <f t="shared" si="29"/>
        <v>0</v>
      </c>
      <c r="I585" s="395">
        <f>IF(OR(C585="150 Directors advances", C585="120 accounts receivable", C585="720.2 Automobile - Insurance", C585="720.3 Automobile - License", C585="870.4 Rent - Insurance", C585="870.6 Rent - Property Tax", C585="870.7 Rent - Homeoffice", C585="870.9 Rent - Water"),
   0,
   IF(Dashboard!$F$5="Quick",
      IF(OR(C585="190 Automobile",C585="200 computer hardware",C585="210 Computer software",C585="220 Quickbooks software",C585="230 Office equipment",C585="240 Office furniture"),
         E585-(E585/(1+Dashboard!$F$4)),
         0
      ),
      IF(C585="750 Business promotion",
         E585-(E585/(1+4.793/100)),
         E585-(E585/(1+Dashboard!$F$4))
      )
   )
)</f>
        <v>0</v>
      </c>
      <c r="J585" s="40">
        <f>Bank4[[#This Row],[Money in/ (Money out)]]-Bank4[[#This Row],[GST/HST]]</f>
        <v>0</v>
      </c>
      <c r="L585" s="37">
        <f t="shared" si="27"/>
        <v>0</v>
      </c>
    </row>
    <row r="586" spans="4:12" x14ac:dyDescent="0.2">
      <c r="D586" s="416">
        <f>_xlfn.XLOOKUP(C:C,Table1[for Import to Bank Register dropdown],Table1[for Pivot],0,0,1)</f>
        <v>0</v>
      </c>
      <c r="E586" s="422"/>
      <c r="F586" s="160">
        <f t="shared" si="28"/>
        <v>44444444</v>
      </c>
      <c r="G586" s="394">
        <f t="shared" si="29"/>
        <v>0</v>
      </c>
      <c r="I586" s="395">
        <f>IF(OR(C586="150 Directors advances", C586="120 accounts receivable", C586="720.2 Automobile - Insurance", C586="720.3 Automobile - License", C586="870.4 Rent - Insurance", C586="870.6 Rent - Property Tax", C586="870.7 Rent - Homeoffice", C586="870.9 Rent - Water"),
   0,
   IF(Dashboard!$F$5="Quick",
      IF(OR(C586="190 Automobile",C586="200 computer hardware",C586="210 Computer software",C586="220 Quickbooks software",C586="230 Office equipment",C586="240 Office furniture"),
         E586-(E586/(1+Dashboard!$F$4)),
         0
      ),
      IF(C586="750 Business promotion",
         E586-(E586/(1+4.793/100)),
         E586-(E586/(1+Dashboard!$F$4))
      )
   )
)</f>
        <v>0</v>
      </c>
      <c r="J586" s="40">
        <f>Bank4[[#This Row],[Money in/ (Money out)]]-Bank4[[#This Row],[GST/HST]]</f>
        <v>0</v>
      </c>
      <c r="L586" s="37">
        <f t="shared" si="27"/>
        <v>0</v>
      </c>
    </row>
    <row r="587" spans="4:12" x14ac:dyDescent="0.2">
      <c r="D587" s="416">
        <f>_xlfn.XLOOKUP(C:C,Table1[for Import to Bank Register dropdown],Table1[for Pivot],0,0,1)</f>
        <v>0</v>
      </c>
      <c r="E587" s="422"/>
      <c r="F587" s="160">
        <f t="shared" si="28"/>
        <v>44444444</v>
      </c>
      <c r="G587" s="394">
        <f t="shared" si="29"/>
        <v>0</v>
      </c>
      <c r="I587" s="395">
        <f>IF(OR(C587="150 Directors advances", C587="120 accounts receivable", C587="720.2 Automobile - Insurance", C587="720.3 Automobile - License", C587="870.4 Rent - Insurance", C587="870.6 Rent - Property Tax", C587="870.7 Rent - Homeoffice", C587="870.9 Rent - Water"),
   0,
   IF(Dashboard!$F$5="Quick",
      IF(OR(C587="190 Automobile",C587="200 computer hardware",C587="210 Computer software",C587="220 Quickbooks software",C587="230 Office equipment",C587="240 Office furniture"),
         E587-(E587/(1+Dashboard!$F$4)),
         0
      ),
      IF(C587="750 Business promotion",
         E587-(E587/(1+4.793/100)),
         E587-(E587/(1+Dashboard!$F$4))
      )
   )
)</f>
        <v>0</v>
      </c>
      <c r="J587" s="40">
        <f>Bank4[[#This Row],[Money in/ (Money out)]]-Bank4[[#This Row],[GST/HST]]</f>
        <v>0</v>
      </c>
      <c r="L587" s="37">
        <f t="shared" si="27"/>
        <v>0</v>
      </c>
    </row>
    <row r="588" spans="4:12" x14ac:dyDescent="0.2">
      <c r="D588" s="416">
        <f>_xlfn.XLOOKUP(C:C,Table1[for Import to Bank Register dropdown],Table1[for Pivot],0,0,1)</f>
        <v>0</v>
      </c>
      <c r="E588" s="422"/>
      <c r="F588" s="160">
        <f t="shared" si="28"/>
        <v>44444444</v>
      </c>
      <c r="G588" s="394">
        <f t="shared" si="29"/>
        <v>0</v>
      </c>
      <c r="I588" s="395">
        <f>IF(OR(C588="150 Directors advances", C588="120 accounts receivable", C588="720.2 Automobile - Insurance", C588="720.3 Automobile - License", C588="870.4 Rent - Insurance", C588="870.6 Rent - Property Tax", C588="870.7 Rent - Homeoffice", C588="870.9 Rent - Water"),
   0,
   IF(Dashboard!$F$5="Quick",
      IF(OR(C588="190 Automobile",C588="200 computer hardware",C588="210 Computer software",C588="220 Quickbooks software",C588="230 Office equipment",C588="240 Office furniture"),
         E588-(E588/(1+Dashboard!$F$4)),
         0
      ),
      IF(C588="750 Business promotion",
         E588-(E588/(1+4.793/100)),
         E588-(E588/(1+Dashboard!$F$4))
      )
   )
)</f>
        <v>0</v>
      </c>
      <c r="J588" s="40">
        <f>Bank4[[#This Row],[Money in/ (Money out)]]-Bank4[[#This Row],[GST/HST]]</f>
        <v>0</v>
      </c>
      <c r="L588" s="37">
        <f t="shared" si="27"/>
        <v>0</v>
      </c>
    </row>
    <row r="589" spans="4:12" x14ac:dyDescent="0.2">
      <c r="D589" s="416">
        <f>_xlfn.XLOOKUP(C:C,Table1[for Import to Bank Register dropdown],Table1[for Pivot],0,0,1)</f>
        <v>0</v>
      </c>
      <c r="E589" s="422"/>
      <c r="F589" s="160">
        <f t="shared" si="28"/>
        <v>44444444</v>
      </c>
      <c r="G589" s="394">
        <f t="shared" si="29"/>
        <v>0</v>
      </c>
      <c r="I589" s="395">
        <f>IF(OR(C589="150 Directors advances", C589="120 accounts receivable", C589="720.2 Automobile - Insurance", C589="720.3 Automobile - License", C589="870.4 Rent - Insurance", C589="870.6 Rent - Property Tax", C589="870.7 Rent - Homeoffice", C589="870.9 Rent - Water"),
   0,
   IF(Dashboard!$F$5="Quick",
      IF(OR(C589="190 Automobile",C589="200 computer hardware",C589="210 Computer software",C589="220 Quickbooks software",C589="230 Office equipment",C589="240 Office furniture"),
         E589-(E589/(1+Dashboard!$F$4)),
         0
      ),
      IF(C589="750 Business promotion",
         E589-(E589/(1+4.793/100)),
         E589-(E589/(1+Dashboard!$F$4))
      )
   )
)</f>
        <v>0</v>
      </c>
      <c r="J589" s="40">
        <f>Bank4[[#This Row],[Money in/ (Money out)]]-Bank4[[#This Row],[GST/HST]]</f>
        <v>0</v>
      </c>
      <c r="L589" s="37">
        <f t="shared" si="27"/>
        <v>0</v>
      </c>
    </row>
    <row r="590" spans="4:12" x14ac:dyDescent="0.2">
      <c r="D590" s="416">
        <f>_xlfn.XLOOKUP(C:C,Table1[for Import to Bank Register dropdown],Table1[for Pivot],0,0,1)</f>
        <v>0</v>
      </c>
      <c r="E590" s="422"/>
      <c r="F590" s="160">
        <f t="shared" si="28"/>
        <v>44444444</v>
      </c>
      <c r="G590" s="394">
        <f t="shared" si="29"/>
        <v>0</v>
      </c>
      <c r="I590" s="395">
        <f>IF(OR(C590="150 Directors advances", C590="120 accounts receivable", C590="720.2 Automobile - Insurance", C590="720.3 Automobile - License", C590="870.4 Rent - Insurance", C590="870.6 Rent - Property Tax", C590="870.7 Rent - Homeoffice", C590="870.9 Rent - Water"),
   0,
   IF(Dashboard!$F$5="Quick",
      IF(OR(C590="190 Automobile",C590="200 computer hardware",C590="210 Computer software",C590="220 Quickbooks software",C590="230 Office equipment",C590="240 Office furniture"),
         E590-(E590/(1+Dashboard!$F$4)),
         0
      ),
      IF(C590="750 Business promotion",
         E590-(E590/(1+4.793/100)),
         E590-(E590/(1+Dashboard!$F$4))
      )
   )
)</f>
        <v>0</v>
      </c>
      <c r="J590" s="40">
        <f>Bank4[[#This Row],[Money in/ (Money out)]]-Bank4[[#This Row],[GST/HST]]</f>
        <v>0</v>
      </c>
      <c r="L590" s="37">
        <f t="shared" si="27"/>
        <v>0</v>
      </c>
    </row>
    <row r="591" spans="4:12" x14ac:dyDescent="0.2">
      <c r="D591" s="416">
        <f>_xlfn.XLOOKUP(C:C,Table1[for Import to Bank Register dropdown],Table1[for Pivot],0,0,1)</f>
        <v>0</v>
      </c>
      <c r="E591" s="422"/>
      <c r="F591" s="160">
        <f t="shared" si="28"/>
        <v>44444444</v>
      </c>
      <c r="G591" s="394">
        <f t="shared" si="29"/>
        <v>0</v>
      </c>
      <c r="I591" s="395">
        <f>IF(OR(C591="150 Directors advances", C591="120 accounts receivable", C591="720.2 Automobile - Insurance", C591="720.3 Automobile - License", C591="870.4 Rent - Insurance", C591="870.6 Rent - Property Tax", C591="870.7 Rent - Homeoffice", C591="870.9 Rent - Water"),
   0,
   IF(Dashboard!$F$5="Quick",
      IF(OR(C591="190 Automobile",C591="200 computer hardware",C591="210 Computer software",C591="220 Quickbooks software",C591="230 Office equipment",C591="240 Office furniture"),
         E591-(E591/(1+Dashboard!$F$4)),
         0
      ),
      IF(C591="750 Business promotion",
         E591-(E591/(1+4.793/100)),
         E591-(E591/(1+Dashboard!$F$4))
      )
   )
)</f>
        <v>0</v>
      </c>
      <c r="J591" s="40">
        <f>Bank4[[#This Row],[Money in/ (Money out)]]-Bank4[[#This Row],[GST/HST]]</f>
        <v>0</v>
      </c>
      <c r="L591" s="37">
        <f t="shared" si="27"/>
        <v>0</v>
      </c>
    </row>
    <row r="592" spans="4:12" x14ac:dyDescent="0.2">
      <c r="D592" s="416">
        <f>_xlfn.XLOOKUP(C:C,Table1[for Import to Bank Register dropdown],Table1[for Pivot],0,0,1)</f>
        <v>0</v>
      </c>
      <c r="E592" s="422"/>
      <c r="F592" s="160">
        <f t="shared" si="28"/>
        <v>44444444</v>
      </c>
      <c r="G592" s="394">
        <f t="shared" si="29"/>
        <v>0</v>
      </c>
      <c r="I592" s="395">
        <f>IF(OR(C592="150 Directors advances", C592="120 accounts receivable", C592="720.2 Automobile - Insurance", C592="720.3 Automobile - License", C592="870.4 Rent - Insurance", C592="870.6 Rent - Property Tax", C592="870.7 Rent - Homeoffice", C592="870.9 Rent - Water"),
   0,
   IF(Dashboard!$F$5="Quick",
      IF(OR(C592="190 Automobile",C592="200 computer hardware",C592="210 Computer software",C592="220 Quickbooks software",C592="230 Office equipment",C592="240 Office furniture"),
         E592-(E592/(1+Dashboard!$F$4)),
         0
      ),
      IF(C592="750 Business promotion",
         E592-(E592/(1+4.793/100)),
         E592-(E592/(1+Dashboard!$F$4))
      )
   )
)</f>
        <v>0</v>
      </c>
      <c r="J592" s="40">
        <f>Bank4[[#This Row],[Money in/ (Money out)]]-Bank4[[#This Row],[GST/HST]]</f>
        <v>0</v>
      </c>
      <c r="L592" s="37">
        <f t="shared" si="27"/>
        <v>0</v>
      </c>
    </row>
    <row r="593" spans="4:12" x14ac:dyDescent="0.2">
      <c r="D593" s="416">
        <f>_xlfn.XLOOKUP(C:C,Table1[for Import to Bank Register dropdown],Table1[for Pivot],0,0,1)</f>
        <v>0</v>
      </c>
      <c r="E593" s="422"/>
      <c r="F593" s="160">
        <f t="shared" si="28"/>
        <v>44444444</v>
      </c>
      <c r="G593" s="394">
        <f t="shared" si="29"/>
        <v>0</v>
      </c>
      <c r="I593" s="395">
        <f>IF(OR(C593="150 Directors advances", C593="120 accounts receivable", C593="720.2 Automobile - Insurance", C593="720.3 Automobile - License", C593="870.4 Rent - Insurance", C593="870.6 Rent - Property Tax", C593="870.7 Rent - Homeoffice", C593="870.9 Rent - Water"),
   0,
   IF(Dashboard!$F$5="Quick",
      IF(OR(C593="190 Automobile",C593="200 computer hardware",C593="210 Computer software",C593="220 Quickbooks software",C593="230 Office equipment",C593="240 Office furniture"),
         E593-(E593/(1+Dashboard!$F$4)),
         0
      ),
      IF(C593="750 Business promotion",
         E593-(E593/(1+4.793/100)),
         E593-(E593/(1+Dashboard!$F$4))
      )
   )
)</f>
        <v>0</v>
      </c>
      <c r="J593" s="40">
        <f>Bank4[[#This Row],[Money in/ (Money out)]]-Bank4[[#This Row],[GST/HST]]</f>
        <v>0</v>
      </c>
      <c r="L593" s="37">
        <f t="shared" si="27"/>
        <v>0</v>
      </c>
    </row>
    <row r="594" spans="4:12" x14ac:dyDescent="0.2">
      <c r="D594" s="416">
        <f>_xlfn.XLOOKUP(C:C,Table1[for Import to Bank Register dropdown],Table1[for Pivot],0,0,1)</f>
        <v>0</v>
      </c>
      <c r="E594" s="422"/>
      <c r="F594" s="160">
        <f t="shared" si="28"/>
        <v>44444444</v>
      </c>
      <c r="G594" s="394">
        <f t="shared" si="29"/>
        <v>0</v>
      </c>
      <c r="I594" s="395">
        <f>IF(OR(C594="150 Directors advances", C594="120 accounts receivable", C594="720.2 Automobile - Insurance", C594="720.3 Automobile - License", C594="870.4 Rent - Insurance", C594="870.6 Rent - Property Tax", C594="870.7 Rent - Homeoffice", C594="870.9 Rent - Water"),
   0,
   IF(Dashboard!$F$5="Quick",
      IF(OR(C594="190 Automobile",C594="200 computer hardware",C594="210 Computer software",C594="220 Quickbooks software",C594="230 Office equipment",C594="240 Office furniture"),
         E594-(E594/(1+Dashboard!$F$4)),
         0
      ),
      IF(C594="750 Business promotion",
         E594-(E594/(1+4.793/100)),
         E594-(E594/(1+Dashboard!$F$4))
      )
   )
)</f>
        <v>0</v>
      </c>
      <c r="J594" s="40">
        <f>Bank4[[#This Row],[Money in/ (Money out)]]-Bank4[[#This Row],[GST/HST]]</f>
        <v>0</v>
      </c>
      <c r="L594" s="37">
        <f t="shared" si="27"/>
        <v>0</v>
      </c>
    </row>
    <row r="595" spans="4:12" x14ac:dyDescent="0.2">
      <c r="D595" s="416">
        <f>_xlfn.XLOOKUP(C:C,Table1[for Import to Bank Register dropdown],Table1[for Pivot],0,0,1)</f>
        <v>0</v>
      </c>
      <c r="E595" s="422"/>
      <c r="F595" s="160">
        <f t="shared" si="28"/>
        <v>44444444</v>
      </c>
      <c r="G595" s="394">
        <f t="shared" si="29"/>
        <v>0</v>
      </c>
      <c r="I595" s="395">
        <f>IF(OR(C595="150 Directors advances", C595="120 accounts receivable", C595="720.2 Automobile - Insurance", C595="720.3 Automobile - License", C595="870.4 Rent - Insurance", C595="870.6 Rent - Property Tax", C595="870.7 Rent - Homeoffice", C595="870.9 Rent - Water"),
   0,
   IF(Dashboard!$F$5="Quick",
      IF(OR(C595="190 Automobile",C595="200 computer hardware",C595="210 Computer software",C595="220 Quickbooks software",C595="230 Office equipment",C595="240 Office furniture"),
         E595-(E595/(1+Dashboard!$F$4)),
         0
      ),
      IF(C595="750 Business promotion",
         E595-(E595/(1+4.793/100)),
         E595-(E595/(1+Dashboard!$F$4))
      )
   )
)</f>
        <v>0</v>
      </c>
      <c r="J595" s="40">
        <f>Bank4[[#This Row],[Money in/ (Money out)]]-Bank4[[#This Row],[GST/HST]]</f>
        <v>0</v>
      </c>
      <c r="L595" s="37">
        <f t="shared" si="27"/>
        <v>0</v>
      </c>
    </row>
    <row r="596" spans="4:12" x14ac:dyDescent="0.2">
      <c r="D596" s="416">
        <f>_xlfn.XLOOKUP(C:C,Table1[for Import to Bank Register dropdown],Table1[for Pivot],0,0,1)</f>
        <v>0</v>
      </c>
      <c r="E596" s="422"/>
      <c r="F596" s="160">
        <f t="shared" si="28"/>
        <v>44444444</v>
      </c>
      <c r="G596" s="394">
        <f t="shared" si="29"/>
        <v>0</v>
      </c>
      <c r="I596" s="395">
        <f>IF(OR(C596="150 Directors advances", C596="120 accounts receivable", C596="720.2 Automobile - Insurance", C596="720.3 Automobile - License", C596="870.4 Rent - Insurance", C596="870.6 Rent - Property Tax", C596="870.7 Rent - Homeoffice", C596="870.9 Rent - Water"),
   0,
   IF(Dashboard!$F$5="Quick",
      IF(OR(C596="190 Automobile",C596="200 computer hardware",C596="210 Computer software",C596="220 Quickbooks software",C596="230 Office equipment",C596="240 Office furniture"),
         E596-(E596/(1+Dashboard!$F$4)),
         0
      ),
      IF(C596="750 Business promotion",
         E596-(E596/(1+4.793/100)),
         E596-(E596/(1+Dashboard!$F$4))
      )
   )
)</f>
        <v>0</v>
      </c>
      <c r="J596" s="40">
        <f>Bank4[[#This Row],[Money in/ (Money out)]]-Bank4[[#This Row],[GST/HST]]</f>
        <v>0</v>
      </c>
      <c r="L596" s="37">
        <f t="shared" si="27"/>
        <v>0</v>
      </c>
    </row>
    <row r="597" spans="4:12" x14ac:dyDescent="0.2">
      <c r="D597" s="416">
        <f>_xlfn.XLOOKUP(C:C,Table1[for Import to Bank Register dropdown],Table1[for Pivot],0,0,1)</f>
        <v>0</v>
      </c>
      <c r="E597" s="422"/>
      <c r="F597" s="160">
        <f t="shared" si="28"/>
        <v>44444444</v>
      </c>
      <c r="G597" s="394">
        <f t="shared" si="29"/>
        <v>0</v>
      </c>
      <c r="I597" s="395">
        <f>IF(OR(C597="150 Directors advances", C597="120 accounts receivable", C597="720.2 Automobile - Insurance", C597="720.3 Automobile - License", C597="870.4 Rent - Insurance", C597="870.6 Rent - Property Tax", C597="870.7 Rent - Homeoffice", C597="870.9 Rent - Water"),
   0,
   IF(Dashboard!$F$5="Quick",
      IF(OR(C597="190 Automobile",C597="200 computer hardware",C597="210 Computer software",C597="220 Quickbooks software",C597="230 Office equipment",C597="240 Office furniture"),
         E597-(E597/(1+Dashboard!$F$4)),
         0
      ),
      IF(C597="750 Business promotion",
         E597-(E597/(1+4.793/100)),
         E597-(E597/(1+Dashboard!$F$4))
      )
   )
)</f>
        <v>0</v>
      </c>
      <c r="J597" s="40">
        <f>Bank4[[#This Row],[Money in/ (Money out)]]-Bank4[[#This Row],[GST/HST]]</f>
        <v>0</v>
      </c>
      <c r="L597" s="37">
        <f t="shared" si="27"/>
        <v>0</v>
      </c>
    </row>
    <row r="598" spans="4:12" x14ac:dyDescent="0.2">
      <c r="D598" s="416">
        <f>_xlfn.XLOOKUP(C:C,Table1[for Import to Bank Register dropdown],Table1[for Pivot],0,0,1)</f>
        <v>0</v>
      </c>
      <c r="E598" s="422"/>
      <c r="F598" s="160">
        <f t="shared" si="28"/>
        <v>44444444</v>
      </c>
      <c r="G598" s="394">
        <f t="shared" si="29"/>
        <v>0</v>
      </c>
      <c r="I598" s="395">
        <f>IF(OR(C598="150 Directors advances", C598="120 accounts receivable", C598="720.2 Automobile - Insurance", C598="720.3 Automobile - License", C598="870.4 Rent - Insurance", C598="870.6 Rent - Property Tax", C598="870.7 Rent - Homeoffice", C598="870.9 Rent - Water"),
   0,
   IF(Dashboard!$F$5="Quick",
      IF(OR(C598="190 Automobile",C598="200 computer hardware",C598="210 Computer software",C598="220 Quickbooks software",C598="230 Office equipment",C598="240 Office furniture"),
         E598-(E598/(1+Dashboard!$F$4)),
         0
      ),
      IF(C598="750 Business promotion",
         E598-(E598/(1+4.793/100)),
         E598-(E598/(1+Dashboard!$F$4))
      )
   )
)</f>
        <v>0</v>
      </c>
      <c r="J598" s="40">
        <f>Bank4[[#This Row],[Money in/ (Money out)]]-Bank4[[#This Row],[GST/HST]]</f>
        <v>0</v>
      </c>
      <c r="L598" s="37">
        <f t="shared" si="27"/>
        <v>0</v>
      </c>
    </row>
    <row r="599" spans="4:12" x14ac:dyDescent="0.2">
      <c r="D599" s="416">
        <f>_xlfn.XLOOKUP(C:C,Table1[for Import to Bank Register dropdown],Table1[for Pivot],0,0,1)</f>
        <v>0</v>
      </c>
      <c r="E599" s="422"/>
      <c r="F599" s="160">
        <f t="shared" si="28"/>
        <v>44444444</v>
      </c>
      <c r="G599" s="394">
        <f t="shared" si="29"/>
        <v>0</v>
      </c>
      <c r="I599" s="395">
        <f>IF(OR(C599="150 Directors advances", C599="120 accounts receivable", C599="720.2 Automobile - Insurance", C599="720.3 Automobile - License", C599="870.4 Rent - Insurance", C599="870.6 Rent - Property Tax", C599="870.7 Rent - Homeoffice", C599="870.9 Rent - Water"),
   0,
   IF(Dashboard!$F$5="Quick",
      IF(OR(C599="190 Automobile",C599="200 computer hardware",C599="210 Computer software",C599="220 Quickbooks software",C599="230 Office equipment",C599="240 Office furniture"),
         E599-(E599/(1+Dashboard!$F$4)),
         0
      ),
      IF(C599="750 Business promotion",
         E599-(E599/(1+4.793/100)),
         E599-(E599/(1+Dashboard!$F$4))
      )
   )
)</f>
        <v>0</v>
      </c>
      <c r="J599" s="40">
        <f>Bank4[[#This Row],[Money in/ (Money out)]]-Bank4[[#This Row],[GST/HST]]</f>
        <v>0</v>
      </c>
      <c r="L599" s="37">
        <f t="shared" si="27"/>
        <v>0</v>
      </c>
    </row>
    <row r="600" spans="4:12" x14ac:dyDescent="0.2">
      <c r="D600" s="416">
        <f>_xlfn.XLOOKUP(C:C,Table1[for Import to Bank Register dropdown],Table1[for Pivot],0,0,1)</f>
        <v>0</v>
      </c>
      <c r="E600" s="422"/>
      <c r="F600" s="160">
        <f t="shared" si="28"/>
        <v>44444444</v>
      </c>
      <c r="G600" s="394">
        <f t="shared" si="29"/>
        <v>0</v>
      </c>
      <c r="I600" s="395">
        <f>IF(OR(C600="150 Directors advances", C600="120 accounts receivable", C600="720.2 Automobile - Insurance", C600="720.3 Automobile - License", C600="870.4 Rent - Insurance", C600="870.6 Rent - Property Tax", C600="870.7 Rent - Homeoffice", C600="870.9 Rent - Water"),
   0,
   IF(Dashboard!$F$5="Quick",
      IF(OR(C600="190 Automobile",C600="200 computer hardware",C600="210 Computer software",C600="220 Quickbooks software",C600="230 Office equipment",C600="240 Office furniture"),
         E600-(E600/(1+Dashboard!$F$4)),
         0
      ),
      IF(C600="750 Business promotion",
         E600-(E600/(1+4.793/100)),
         E600-(E600/(1+Dashboard!$F$4))
      )
   )
)</f>
        <v>0</v>
      </c>
      <c r="J600" s="40">
        <f>Bank4[[#This Row],[Money in/ (Money out)]]-Bank4[[#This Row],[GST/HST]]</f>
        <v>0</v>
      </c>
      <c r="L600" s="37">
        <f t="shared" si="27"/>
        <v>0</v>
      </c>
    </row>
    <row r="601" spans="4:12" x14ac:dyDescent="0.2">
      <c r="D601" s="416">
        <f>_xlfn.XLOOKUP(C:C,Table1[for Import to Bank Register dropdown],Table1[for Pivot],0,0,1)</f>
        <v>0</v>
      </c>
      <c r="E601" s="422"/>
      <c r="F601" s="160">
        <f t="shared" si="28"/>
        <v>44444444</v>
      </c>
      <c r="G601" s="394">
        <f t="shared" si="29"/>
        <v>0</v>
      </c>
      <c r="I601" s="395">
        <f>IF(OR(C601="150 Directors advances", C601="120 accounts receivable", C601="720.2 Automobile - Insurance", C601="720.3 Automobile - License", C601="870.4 Rent - Insurance", C601="870.6 Rent - Property Tax", C601="870.7 Rent - Homeoffice", C601="870.9 Rent - Water"),
   0,
   IF(Dashboard!$F$5="Quick",
      IF(OR(C601="190 Automobile",C601="200 computer hardware",C601="210 Computer software",C601="220 Quickbooks software",C601="230 Office equipment",C601="240 Office furniture"),
         E601-(E601/(1+Dashboard!$F$4)),
         0
      ),
      IF(C601="750 Business promotion",
         E601-(E601/(1+4.793/100)),
         E601-(E601/(1+Dashboard!$F$4))
      )
   )
)</f>
        <v>0</v>
      </c>
      <c r="J601" s="40">
        <f>Bank4[[#This Row],[Money in/ (Money out)]]-Bank4[[#This Row],[GST/HST]]</f>
        <v>0</v>
      </c>
      <c r="L601" s="37">
        <f t="shared" si="27"/>
        <v>0</v>
      </c>
    </row>
    <row r="602" spans="4:12" x14ac:dyDescent="0.2">
      <c r="D602" s="416">
        <f>_xlfn.XLOOKUP(C:C,Table1[for Import to Bank Register dropdown],Table1[for Pivot],0,0,1)</f>
        <v>0</v>
      </c>
      <c r="E602" s="422"/>
      <c r="F602" s="160">
        <f t="shared" si="28"/>
        <v>44444444</v>
      </c>
      <c r="G602" s="394">
        <f t="shared" si="29"/>
        <v>0</v>
      </c>
      <c r="I602" s="395">
        <f>IF(OR(C602="150 Directors advances", C602="120 accounts receivable", C602="720.2 Automobile - Insurance", C602="720.3 Automobile - License", C602="870.4 Rent - Insurance", C602="870.6 Rent - Property Tax", C602="870.7 Rent - Homeoffice", C602="870.9 Rent - Water"),
   0,
   IF(Dashboard!$F$5="Quick",
      IF(OR(C602="190 Automobile",C602="200 computer hardware",C602="210 Computer software",C602="220 Quickbooks software",C602="230 Office equipment",C602="240 Office furniture"),
         E602-(E602/(1+Dashboard!$F$4)),
         0
      ),
      IF(C602="750 Business promotion",
         E602-(E602/(1+4.793/100)),
         E602-(E602/(1+Dashboard!$F$4))
      )
   )
)</f>
        <v>0</v>
      </c>
      <c r="J602" s="40">
        <f>Bank4[[#This Row],[Money in/ (Money out)]]-Bank4[[#This Row],[GST/HST]]</f>
        <v>0</v>
      </c>
      <c r="L602" s="37">
        <f t="shared" si="27"/>
        <v>0</v>
      </c>
    </row>
    <row r="603" spans="4:12" x14ac:dyDescent="0.2">
      <c r="D603" s="416">
        <f>_xlfn.XLOOKUP(C:C,Table1[for Import to Bank Register dropdown],Table1[for Pivot],0,0,1)</f>
        <v>0</v>
      </c>
      <c r="E603" s="422"/>
      <c r="F603" s="160">
        <f t="shared" si="28"/>
        <v>44444444</v>
      </c>
      <c r="G603" s="394">
        <f t="shared" si="29"/>
        <v>0</v>
      </c>
      <c r="I603" s="395">
        <f>IF(OR(C603="150 Directors advances", C603="120 accounts receivable", C603="720.2 Automobile - Insurance", C603="720.3 Automobile - License", C603="870.4 Rent - Insurance", C603="870.6 Rent - Property Tax", C603="870.7 Rent - Homeoffice", C603="870.9 Rent - Water"),
   0,
   IF(Dashboard!$F$5="Quick",
      IF(OR(C603="190 Automobile",C603="200 computer hardware",C603="210 Computer software",C603="220 Quickbooks software",C603="230 Office equipment",C603="240 Office furniture"),
         E603-(E603/(1+Dashboard!$F$4)),
         0
      ),
      IF(C603="750 Business promotion",
         E603-(E603/(1+4.793/100)),
         E603-(E603/(1+Dashboard!$F$4))
      )
   )
)</f>
        <v>0</v>
      </c>
      <c r="J603" s="40">
        <f>Bank4[[#This Row],[Money in/ (Money out)]]-Bank4[[#This Row],[GST/HST]]</f>
        <v>0</v>
      </c>
      <c r="L603" s="37">
        <f t="shared" si="27"/>
        <v>0</v>
      </c>
    </row>
    <row r="604" spans="4:12" x14ac:dyDescent="0.2">
      <c r="D604" s="416">
        <f>_xlfn.XLOOKUP(C:C,Table1[for Import to Bank Register dropdown],Table1[for Pivot],0,0,1)</f>
        <v>0</v>
      </c>
      <c r="E604" s="422"/>
      <c r="F604" s="160">
        <f t="shared" si="28"/>
        <v>44444444</v>
      </c>
      <c r="G604" s="394">
        <f t="shared" si="29"/>
        <v>0</v>
      </c>
      <c r="I604" s="395">
        <f>IF(OR(C604="150 Directors advances", C604="120 accounts receivable", C604="720.2 Automobile - Insurance", C604="720.3 Automobile - License", C604="870.4 Rent - Insurance", C604="870.6 Rent - Property Tax", C604="870.7 Rent - Homeoffice", C604="870.9 Rent - Water"),
   0,
   IF(Dashboard!$F$5="Quick",
      IF(OR(C604="190 Automobile",C604="200 computer hardware",C604="210 Computer software",C604="220 Quickbooks software",C604="230 Office equipment",C604="240 Office furniture"),
         E604-(E604/(1+Dashboard!$F$4)),
         0
      ),
      IF(C604="750 Business promotion",
         E604-(E604/(1+4.793/100)),
         E604-(E604/(1+Dashboard!$F$4))
      )
   )
)</f>
        <v>0</v>
      </c>
      <c r="J604" s="40">
        <f>Bank4[[#This Row],[Money in/ (Money out)]]-Bank4[[#This Row],[GST/HST]]</f>
        <v>0</v>
      </c>
      <c r="L604" s="37">
        <f t="shared" si="27"/>
        <v>0</v>
      </c>
    </row>
    <row r="605" spans="4:12" x14ac:dyDescent="0.2">
      <c r="D605" s="416">
        <f>_xlfn.XLOOKUP(C:C,Table1[for Import to Bank Register dropdown],Table1[for Pivot],0,0,1)</f>
        <v>0</v>
      </c>
      <c r="E605" s="422"/>
      <c r="F605" s="160">
        <f t="shared" si="28"/>
        <v>44444444</v>
      </c>
      <c r="G605" s="394">
        <f t="shared" si="29"/>
        <v>0</v>
      </c>
      <c r="I605" s="395">
        <f>IF(OR(C605="150 Directors advances", C605="120 accounts receivable", C605="720.2 Automobile - Insurance", C605="720.3 Automobile - License", C605="870.4 Rent - Insurance", C605="870.6 Rent - Property Tax", C605="870.7 Rent - Homeoffice", C605="870.9 Rent - Water"),
   0,
   IF(Dashboard!$F$5="Quick",
      IF(OR(C605="190 Automobile",C605="200 computer hardware",C605="210 Computer software",C605="220 Quickbooks software",C605="230 Office equipment",C605="240 Office furniture"),
         E605-(E605/(1+Dashboard!$F$4)),
         0
      ),
      IF(C605="750 Business promotion",
         E605-(E605/(1+4.793/100)),
         E605-(E605/(1+Dashboard!$F$4))
      )
   )
)</f>
        <v>0</v>
      </c>
      <c r="J605" s="40">
        <f>Bank4[[#This Row],[Money in/ (Money out)]]-Bank4[[#This Row],[GST/HST]]</f>
        <v>0</v>
      </c>
      <c r="L605" s="37">
        <f t="shared" si="27"/>
        <v>0</v>
      </c>
    </row>
    <row r="606" spans="4:12" x14ac:dyDescent="0.2">
      <c r="D606" s="416">
        <f>_xlfn.XLOOKUP(C:C,Table1[for Import to Bank Register dropdown],Table1[for Pivot],0,0,1)</f>
        <v>0</v>
      </c>
      <c r="E606" s="422"/>
      <c r="F606" s="160">
        <f t="shared" si="28"/>
        <v>44444444</v>
      </c>
      <c r="G606" s="394">
        <f t="shared" si="29"/>
        <v>0</v>
      </c>
      <c r="I606" s="395">
        <f>IF(OR(C606="150 Directors advances", C606="120 accounts receivable", C606="720.2 Automobile - Insurance", C606="720.3 Automobile - License", C606="870.4 Rent - Insurance", C606="870.6 Rent - Property Tax", C606="870.7 Rent - Homeoffice", C606="870.9 Rent - Water"),
   0,
   IF(Dashboard!$F$5="Quick",
      IF(OR(C606="190 Automobile",C606="200 computer hardware",C606="210 Computer software",C606="220 Quickbooks software",C606="230 Office equipment",C606="240 Office furniture"),
         E606-(E606/(1+Dashboard!$F$4)),
         0
      ),
      IF(C606="750 Business promotion",
         E606-(E606/(1+4.793/100)),
         E606-(E606/(1+Dashboard!$F$4))
      )
   )
)</f>
        <v>0</v>
      </c>
      <c r="J606" s="40">
        <f>Bank4[[#This Row],[Money in/ (Money out)]]-Bank4[[#This Row],[GST/HST]]</f>
        <v>0</v>
      </c>
      <c r="L606" s="37">
        <f t="shared" si="27"/>
        <v>0</v>
      </c>
    </row>
    <row r="607" spans="4:12" x14ac:dyDescent="0.2">
      <c r="D607" s="416">
        <f>_xlfn.XLOOKUP(C:C,Table1[for Import to Bank Register dropdown],Table1[for Pivot],0,0,1)</f>
        <v>0</v>
      </c>
      <c r="E607" s="422"/>
      <c r="F607" s="160">
        <f t="shared" si="28"/>
        <v>44444444</v>
      </c>
      <c r="G607" s="394">
        <f t="shared" si="29"/>
        <v>0</v>
      </c>
      <c r="I607" s="395">
        <f>IF(OR(C607="150 Directors advances", C607="120 accounts receivable", C607="720.2 Automobile - Insurance", C607="720.3 Automobile - License", C607="870.4 Rent - Insurance", C607="870.6 Rent - Property Tax", C607="870.7 Rent - Homeoffice", C607="870.9 Rent - Water"),
   0,
   IF(Dashboard!$F$5="Quick",
      IF(OR(C607="190 Automobile",C607="200 computer hardware",C607="210 Computer software",C607="220 Quickbooks software",C607="230 Office equipment",C607="240 Office furniture"),
         E607-(E607/(1+Dashboard!$F$4)),
         0
      ),
      IF(C607="750 Business promotion",
         E607-(E607/(1+4.793/100)),
         E607-(E607/(1+Dashboard!$F$4))
      )
   )
)</f>
        <v>0</v>
      </c>
      <c r="J607" s="40">
        <f>Bank4[[#This Row],[Money in/ (Money out)]]-Bank4[[#This Row],[GST/HST]]</f>
        <v>0</v>
      </c>
      <c r="L607" s="37">
        <f t="shared" si="27"/>
        <v>0</v>
      </c>
    </row>
    <row r="608" spans="4:12" x14ac:dyDescent="0.2">
      <c r="D608" s="416">
        <f>_xlfn.XLOOKUP(C:C,Table1[for Import to Bank Register dropdown],Table1[for Pivot],0,0,1)</f>
        <v>0</v>
      </c>
      <c r="E608" s="422"/>
      <c r="F608" s="160">
        <f t="shared" si="28"/>
        <v>44444444</v>
      </c>
      <c r="G608" s="394">
        <f t="shared" si="29"/>
        <v>0</v>
      </c>
      <c r="I608" s="395">
        <f>IF(OR(C608="150 Directors advances", C608="120 accounts receivable", C608="720.2 Automobile - Insurance", C608="720.3 Automobile - License", C608="870.4 Rent - Insurance", C608="870.6 Rent - Property Tax", C608="870.7 Rent - Homeoffice", C608="870.9 Rent - Water"),
   0,
   IF(Dashboard!$F$5="Quick",
      IF(OR(C608="190 Automobile",C608="200 computer hardware",C608="210 Computer software",C608="220 Quickbooks software",C608="230 Office equipment",C608="240 Office furniture"),
         E608-(E608/(1+Dashboard!$F$4)),
         0
      ),
      IF(C608="750 Business promotion",
         E608-(E608/(1+4.793/100)),
         E608-(E608/(1+Dashboard!$F$4))
      )
   )
)</f>
        <v>0</v>
      </c>
      <c r="J608" s="40">
        <f>Bank4[[#This Row],[Money in/ (Money out)]]-Bank4[[#This Row],[GST/HST]]</f>
        <v>0</v>
      </c>
      <c r="L608" s="37">
        <f t="shared" si="27"/>
        <v>0</v>
      </c>
    </row>
    <row r="609" spans="4:12" x14ac:dyDescent="0.2">
      <c r="D609" s="416">
        <f>_xlfn.XLOOKUP(C:C,Table1[for Import to Bank Register dropdown],Table1[for Pivot],0,0,1)</f>
        <v>0</v>
      </c>
      <c r="E609" s="422"/>
      <c r="F609" s="160">
        <f t="shared" si="28"/>
        <v>44444444</v>
      </c>
      <c r="G609" s="394">
        <f t="shared" si="29"/>
        <v>0</v>
      </c>
      <c r="I609" s="395">
        <f>IF(OR(C609="150 Directors advances", C609="120 accounts receivable", C609="720.2 Automobile - Insurance", C609="720.3 Automobile - License", C609="870.4 Rent - Insurance", C609="870.6 Rent - Property Tax", C609="870.7 Rent - Homeoffice", C609="870.9 Rent - Water"),
   0,
   IF(Dashboard!$F$5="Quick",
      IF(OR(C609="190 Automobile",C609="200 computer hardware",C609="210 Computer software",C609="220 Quickbooks software",C609="230 Office equipment",C609="240 Office furniture"),
         E609-(E609/(1+Dashboard!$F$4)),
         0
      ),
      IF(C609="750 Business promotion",
         E609-(E609/(1+4.793/100)),
         E609-(E609/(1+Dashboard!$F$4))
      )
   )
)</f>
        <v>0</v>
      </c>
      <c r="J609" s="40">
        <f>Bank4[[#This Row],[Money in/ (Money out)]]-Bank4[[#This Row],[GST/HST]]</f>
        <v>0</v>
      </c>
      <c r="L609" s="37">
        <f t="shared" si="27"/>
        <v>0</v>
      </c>
    </row>
    <row r="610" spans="4:12" x14ac:dyDescent="0.2">
      <c r="D610" s="416">
        <f>_xlfn.XLOOKUP(C:C,Table1[for Import to Bank Register dropdown],Table1[for Pivot],0,0,1)</f>
        <v>0</v>
      </c>
      <c r="E610" s="422"/>
      <c r="F610" s="160">
        <f t="shared" si="28"/>
        <v>44444444</v>
      </c>
      <c r="G610" s="394">
        <f t="shared" si="29"/>
        <v>0</v>
      </c>
      <c r="I610" s="395">
        <f>IF(OR(C610="150 Directors advances", C610="120 accounts receivable", C610="720.2 Automobile - Insurance", C610="720.3 Automobile - License", C610="870.4 Rent - Insurance", C610="870.6 Rent - Property Tax", C610="870.7 Rent - Homeoffice", C610="870.9 Rent - Water"),
   0,
   IF(Dashboard!$F$5="Quick",
      IF(OR(C610="190 Automobile",C610="200 computer hardware",C610="210 Computer software",C610="220 Quickbooks software",C610="230 Office equipment",C610="240 Office furniture"),
         E610-(E610/(1+Dashboard!$F$4)),
         0
      ),
      IF(C610="750 Business promotion",
         E610-(E610/(1+4.793/100)),
         E610-(E610/(1+Dashboard!$F$4))
      )
   )
)</f>
        <v>0</v>
      </c>
      <c r="J610" s="40">
        <f>Bank4[[#This Row],[Money in/ (Money out)]]-Bank4[[#This Row],[GST/HST]]</f>
        <v>0</v>
      </c>
      <c r="L610" s="37">
        <f t="shared" si="27"/>
        <v>0</v>
      </c>
    </row>
    <row r="611" spans="4:12" x14ac:dyDescent="0.2">
      <c r="D611" s="416">
        <f>_xlfn.XLOOKUP(C:C,Table1[for Import to Bank Register dropdown],Table1[for Pivot],0,0,1)</f>
        <v>0</v>
      </c>
      <c r="E611" s="422"/>
      <c r="F611" s="160">
        <f t="shared" si="28"/>
        <v>44444444</v>
      </c>
      <c r="G611" s="394">
        <f t="shared" si="29"/>
        <v>0</v>
      </c>
      <c r="I611" s="395">
        <f>IF(OR(C611="150 Directors advances", C611="120 accounts receivable", C611="720.2 Automobile - Insurance", C611="720.3 Automobile - License", C611="870.4 Rent - Insurance", C611="870.6 Rent - Property Tax", C611="870.7 Rent - Homeoffice", C611="870.9 Rent - Water"),
   0,
   IF(Dashboard!$F$5="Quick",
      IF(OR(C611="190 Automobile",C611="200 computer hardware",C611="210 Computer software",C611="220 Quickbooks software",C611="230 Office equipment",C611="240 Office furniture"),
         E611-(E611/(1+Dashboard!$F$4)),
         0
      ),
      IF(C611="750 Business promotion",
         E611-(E611/(1+4.793/100)),
         E611-(E611/(1+Dashboard!$F$4))
      )
   )
)</f>
        <v>0</v>
      </c>
      <c r="J611" s="40">
        <f>Bank4[[#This Row],[Money in/ (Money out)]]-Bank4[[#This Row],[GST/HST]]</f>
        <v>0</v>
      </c>
      <c r="L611" s="37">
        <f t="shared" si="27"/>
        <v>0</v>
      </c>
    </row>
    <row r="612" spans="4:12" x14ac:dyDescent="0.2">
      <c r="D612" s="416">
        <f>_xlfn.XLOOKUP(C:C,Table1[for Import to Bank Register dropdown],Table1[for Pivot],0,0,1)</f>
        <v>0</v>
      </c>
      <c r="E612" s="422"/>
      <c r="F612" s="160">
        <f t="shared" si="28"/>
        <v>44444444</v>
      </c>
      <c r="G612" s="394">
        <f t="shared" si="29"/>
        <v>0</v>
      </c>
      <c r="I612" s="395">
        <f>IF(OR(C612="150 Directors advances", C612="120 accounts receivable", C612="720.2 Automobile - Insurance", C612="720.3 Automobile - License", C612="870.4 Rent - Insurance", C612="870.6 Rent - Property Tax", C612="870.7 Rent - Homeoffice", C612="870.9 Rent - Water"),
   0,
   IF(Dashboard!$F$5="Quick",
      IF(OR(C612="190 Automobile",C612="200 computer hardware",C612="210 Computer software",C612="220 Quickbooks software",C612="230 Office equipment",C612="240 Office furniture"),
         E612-(E612/(1+Dashboard!$F$4)),
         0
      ),
      IF(C612="750 Business promotion",
         E612-(E612/(1+4.793/100)),
         E612-(E612/(1+Dashboard!$F$4))
      )
   )
)</f>
        <v>0</v>
      </c>
      <c r="J612" s="40">
        <f>Bank4[[#This Row],[Money in/ (Money out)]]-Bank4[[#This Row],[GST/HST]]</f>
        <v>0</v>
      </c>
      <c r="L612" s="37">
        <f t="shared" si="27"/>
        <v>0</v>
      </c>
    </row>
    <row r="613" spans="4:12" x14ac:dyDescent="0.2">
      <c r="D613" s="416">
        <f>_xlfn.XLOOKUP(C:C,Table1[for Import to Bank Register dropdown],Table1[for Pivot],0,0,1)</f>
        <v>0</v>
      </c>
      <c r="E613" s="422"/>
      <c r="F613" s="160">
        <f t="shared" si="28"/>
        <v>44444444</v>
      </c>
      <c r="G613" s="394">
        <f t="shared" si="29"/>
        <v>0</v>
      </c>
      <c r="I613" s="395">
        <f>IF(OR(C613="150 Directors advances", C613="120 accounts receivable", C613="720.2 Automobile - Insurance", C613="720.3 Automobile - License", C613="870.4 Rent - Insurance", C613="870.6 Rent - Property Tax", C613="870.7 Rent - Homeoffice", C613="870.9 Rent - Water"),
   0,
   IF(Dashboard!$F$5="Quick",
      IF(OR(C613="190 Automobile",C613="200 computer hardware",C613="210 Computer software",C613="220 Quickbooks software",C613="230 Office equipment",C613="240 Office furniture"),
         E613-(E613/(1+Dashboard!$F$4)),
         0
      ),
      IF(C613="750 Business promotion",
         E613-(E613/(1+4.793/100)),
         E613-(E613/(1+Dashboard!$F$4))
      )
   )
)</f>
        <v>0</v>
      </c>
      <c r="J613" s="40">
        <f>Bank4[[#This Row],[Money in/ (Money out)]]-Bank4[[#This Row],[GST/HST]]</f>
        <v>0</v>
      </c>
      <c r="L613" s="37">
        <f t="shared" si="27"/>
        <v>0</v>
      </c>
    </row>
    <row r="614" spans="4:12" x14ac:dyDescent="0.2">
      <c r="D614" s="416">
        <f>_xlfn.XLOOKUP(C:C,Table1[for Import to Bank Register dropdown],Table1[for Pivot],0,0,1)</f>
        <v>0</v>
      </c>
      <c r="E614" s="422"/>
      <c r="F614" s="160">
        <f t="shared" si="28"/>
        <v>44444444</v>
      </c>
      <c r="G614" s="394">
        <f t="shared" si="29"/>
        <v>0</v>
      </c>
      <c r="I614" s="395">
        <f>IF(OR(C614="150 Directors advances", C614="120 accounts receivable", C614="720.2 Automobile - Insurance", C614="720.3 Automobile - License", C614="870.4 Rent - Insurance", C614="870.6 Rent - Property Tax", C614="870.7 Rent - Homeoffice", C614="870.9 Rent - Water"),
   0,
   IF(Dashboard!$F$5="Quick",
      IF(OR(C614="190 Automobile",C614="200 computer hardware",C614="210 Computer software",C614="220 Quickbooks software",C614="230 Office equipment",C614="240 Office furniture"),
         E614-(E614/(1+Dashboard!$F$4)),
         0
      ),
      IF(C614="750 Business promotion",
         E614-(E614/(1+4.793/100)),
         E614-(E614/(1+Dashboard!$F$4))
      )
   )
)</f>
        <v>0</v>
      </c>
      <c r="J614" s="40">
        <f>Bank4[[#This Row],[Money in/ (Money out)]]-Bank4[[#This Row],[GST/HST]]</f>
        <v>0</v>
      </c>
      <c r="L614" s="37">
        <f t="shared" si="27"/>
        <v>0</v>
      </c>
    </row>
    <row r="615" spans="4:12" x14ac:dyDescent="0.2">
      <c r="D615" s="416">
        <f>_xlfn.XLOOKUP(C:C,Table1[for Import to Bank Register dropdown],Table1[for Pivot],0,0,1)</f>
        <v>0</v>
      </c>
      <c r="E615" s="422"/>
      <c r="F615" s="160">
        <f t="shared" si="28"/>
        <v>44444444</v>
      </c>
      <c r="G615" s="394">
        <f t="shared" si="29"/>
        <v>0</v>
      </c>
      <c r="I615" s="395">
        <f>IF(OR(C615="150 Directors advances", C615="120 accounts receivable", C615="720.2 Automobile - Insurance", C615="720.3 Automobile - License", C615="870.4 Rent - Insurance", C615="870.6 Rent - Property Tax", C615="870.7 Rent - Homeoffice", C615="870.9 Rent - Water"),
   0,
   IF(Dashboard!$F$5="Quick",
      IF(OR(C615="190 Automobile",C615="200 computer hardware",C615="210 Computer software",C615="220 Quickbooks software",C615="230 Office equipment",C615="240 Office furniture"),
         E615-(E615/(1+Dashboard!$F$4)),
         0
      ),
      IF(C615="750 Business promotion",
         E615-(E615/(1+4.793/100)),
         E615-(E615/(1+Dashboard!$F$4))
      )
   )
)</f>
        <v>0</v>
      </c>
      <c r="J615" s="40">
        <f>Bank4[[#This Row],[Money in/ (Money out)]]-Bank4[[#This Row],[GST/HST]]</f>
        <v>0</v>
      </c>
      <c r="L615" s="37">
        <f t="shared" si="27"/>
        <v>0</v>
      </c>
    </row>
    <row r="616" spans="4:12" x14ac:dyDescent="0.2">
      <c r="D616" s="416">
        <f>_xlfn.XLOOKUP(C:C,Table1[for Import to Bank Register dropdown],Table1[for Pivot],0,0,1)</f>
        <v>0</v>
      </c>
      <c r="E616" s="422"/>
      <c r="F616" s="160">
        <f t="shared" si="28"/>
        <v>44444444</v>
      </c>
      <c r="G616" s="394">
        <f t="shared" si="29"/>
        <v>0</v>
      </c>
      <c r="I616" s="395">
        <f>IF(OR(C616="150 Directors advances", C616="120 accounts receivable", C616="720.2 Automobile - Insurance", C616="720.3 Automobile - License", C616="870.4 Rent - Insurance", C616="870.6 Rent - Property Tax", C616="870.7 Rent - Homeoffice", C616="870.9 Rent - Water"),
   0,
   IF(Dashboard!$F$5="Quick",
      IF(OR(C616="190 Automobile",C616="200 computer hardware",C616="210 Computer software",C616="220 Quickbooks software",C616="230 Office equipment",C616="240 Office furniture"),
         E616-(E616/(1+Dashboard!$F$4)),
         0
      ),
      IF(C616="750 Business promotion",
         E616-(E616/(1+4.793/100)),
         E616-(E616/(1+Dashboard!$F$4))
      )
   )
)</f>
        <v>0</v>
      </c>
      <c r="J616" s="40">
        <f>Bank4[[#This Row],[Money in/ (Money out)]]-Bank4[[#This Row],[GST/HST]]</f>
        <v>0</v>
      </c>
      <c r="L616" s="37">
        <f t="shared" si="27"/>
        <v>0</v>
      </c>
    </row>
    <row r="617" spans="4:12" x14ac:dyDescent="0.2">
      <c r="D617" s="416">
        <f>_xlfn.XLOOKUP(C:C,Table1[for Import to Bank Register dropdown],Table1[for Pivot],0,0,1)</f>
        <v>0</v>
      </c>
      <c r="E617" s="422"/>
      <c r="F617" s="160">
        <f t="shared" si="28"/>
        <v>44444444</v>
      </c>
      <c r="G617" s="394">
        <f t="shared" si="29"/>
        <v>0</v>
      </c>
      <c r="I617" s="395">
        <f>IF(OR(C617="150 Directors advances", C617="120 accounts receivable", C617="720.2 Automobile - Insurance", C617="720.3 Automobile - License", C617="870.4 Rent - Insurance", C617="870.6 Rent - Property Tax", C617="870.7 Rent - Homeoffice", C617="870.9 Rent - Water"),
   0,
   IF(Dashboard!$F$5="Quick",
      IF(OR(C617="190 Automobile",C617="200 computer hardware",C617="210 Computer software",C617="220 Quickbooks software",C617="230 Office equipment",C617="240 Office furniture"),
         E617-(E617/(1+Dashboard!$F$4)),
         0
      ),
      IF(C617="750 Business promotion",
         E617-(E617/(1+4.793/100)),
         E617-(E617/(1+Dashboard!$F$4))
      )
   )
)</f>
        <v>0</v>
      </c>
      <c r="J617" s="40">
        <f>Bank4[[#This Row],[Money in/ (Money out)]]-Bank4[[#This Row],[GST/HST]]</f>
        <v>0</v>
      </c>
      <c r="L617" s="37">
        <f t="shared" si="27"/>
        <v>0</v>
      </c>
    </row>
    <row r="618" spans="4:12" x14ac:dyDescent="0.2">
      <c r="D618" s="416">
        <f>_xlfn.XLOOKUP(C:C,Table1[for Import to Bank Register dropdown],Table1[for Pivot],0,0,1)</f>
        <v>0</v>
      </c>
      <c r="E618" s="422"/>
      <c r="F618" s="160">
        <f t="shared" si="28"/>
        <v>44444444</v>
      </c>
      <c r="G618" s="394">
        <f t="shared" si="29"/>
        <v>0</v>
      </c>
      <c r="I618" s="395">
        <f>IF(OR(C618="150 Directors advances", C618="120 accounts receivable", C618="720.2 Automobile - Insurance", C618="720.3 Automobile - License", C618="870.4 Rent - Insurance", C618="870.6 Rent - Property Tax", C618="870.7 Rent - Homeoffice", C618="870.9 Rent - Water"),
   0,
   IF(Dashboard!$F$5="Quick",
      IF(OR(C618="190 Automobile",C618="200 computer hardware",C618="210 Computer software",C618="220 Quickbooks software",C618="230 Office equipment",C618="240 Office furniture"),
         E618-(E618/(1+Dashboard!$F$4)),
         0
      ),
      IF(C618="750 Business promotion",
         E618-(E618/(1+4.793/100)),
         E618-(E618/(1+Dashboard!$F$4))
      )
   )
)</f>
        <v>0</v>
      </c>
      <c r="J618" s="40">
        <f>Bank4[[#This Row],[Money in/ (Money out)]]-Bank4[[#This Row],[GST/HST]]</f>
        <v>0</v>
      </c>
      <c r="L618" s="37">
        <f t="shared" si="27"/>
        <v>0</v>
      </c>
    </row>
    <row r="619" spans="4:12" x14ac:dyDescent="0.2">
      <c r="D619" s="416">
        <f>_xlfn.XLOOKUP(C:C,Table1[for Import to Bank Register dropdown],Table1[for Pivot],0,0,1)</f>
        <v>0</v>
      </c>
      <c r="E619" s="422"/>
      <c r="F619" s="160">
        <f t="shared" si="28"/>
        <v>44444444</v>
      </c>
      <c r="G619" s="394">
        <f t="shared" si="29"/>
        <v>0</v>
      </c>
      <c r="I619" s="395">
        <f>IF(OR(C619="150 Directors advances", C619="120 accounts receivable", C619="720.2 Automobile - Insurance", C619="720.3 Automobile - License", C619="870.4 Rent - Insurance", C619="870.6 Rent - Property Tax", C619="870.7 Rent - Homeoffice", C619="870.9 Rent - Water"),
   0,
   IF(Dashboard!$F$5="Quick",
      IF(OR(C619="190 Automobile",C619="200 computer hardware",C619="210 Computer software",C619="220 Quickbooks software",C619="230 Office equipment",C619="240 Office furniture"),
         E619-(E619/(1+Dashboard!$F$4)),
         0
      ),
      IF(C619="750 Business promotion",
         E619-(E619/(1+4.793/100)),
         E619-(E619/(1+Dashboard!$F$4))
      )
   )
)</f>
        <v>0</v>
      </c>
      <c r="J619" s="40">
        <f>Bank4[[#This Row],[Money in/ (Money out)]]-Bank4[[#This Row],[GST/HST]]</f>
        <v>0</v>
      </c>
      <c r="L619" s="37">
        <f t="shared" si="27"/>
        <v>0</v>
      </c>
    </row>
    <row r="620" spans="4:12" x14ac:dyDescent="0.2">
      <c r="D620" s="416">
        <f>_xlfn.XLOOKUP(C:C,Table1[for Import to Bank Register dropdown],Table1[for Pivot],0,0,1)</f>
        <v>0</v>
      </c>
      <c r="E620" s="422"/>
      <c r="F620" s="160">
        <f t="shared" si="28"/>
        <v>44444444</v>
      </c>
      <c r="G620" s="394">
        <f t="shared" si="29"/>
        <v>0</v>
      </c>
      <c r="I620" s="395">
        <f>IF(OR(C620="150 Directors advances", C620="120 accounts receivable", C620="720.2 Automobile - Insurance", C620="720.3 Automobile - License", C620="870.4 Rent - Insurance", C620="870.6 Rent - Property Tax", C620="870.7 Rent - Homeoffice", C620="870.9 Rent - Water"),
   0,
   IF(Dashboard!$F$5="Quick",
      IF(OR(C620="190 Automobile",C620="200 computer hardware",C620="210 Computer software",C620="220 Quickbooks software",C620="230 Office equipment",C620="240 Office furniture"),
         E620-(E620/(1+Dashboard!$F$4)),
         0
      ),
      IF(C620="750 Business promotion",
         E620-(E620/(1+4.793/100)),
         E620-(E620/(1+Dashboard!$F$4))
      )
   )
)</f>
        <v>0</v>
      </c>
      <c r="J620" s="40">
        <f>Bank4[[#This Row],[Money in/ (Money out)]]-Bank4[[#This Row],[GST/HST]]</f>
        <v>0</v>
      </c>
      <c r="L620" s="37">
        <f t="shared" si="27"/>
        <v>0</v>
      </c>
    </row>
    <row r="621" spans="4:12" x14ac:dyDescent="0.2">
      <c r="D621" s="416">
        <f>_xlfn.XLOOKUP(C:C,Table1[for Import to Bank Register dropdown],Table1[for Pivot],0,0,1)</f>
        <v>0</v>
      </c>
      <c r="E621" s="422"/>
      <c r="F621" s="160">
        <f t="shared" si="28"/>
        <v>44444444</v>
      </c>
      <c r="G621" s="394">
        <f t="shared" si="29"/>
        <v>0</v>
      </c>
      <c r="I621" s="395">
        <f>IF(OR(C621="150 Directors advances", C621="120 accounts receivable", C621="720.2 Automobile - Insurance", C621="720.3 Automobile - License", C621="870.4 Rent - Insurance", C621="870.6 Rent - Property Tax", C621="870.7 Rent - Homeoffice", C621="870.9 Rent - Water"),
   0,
   IF(Dashboard!$F$5="Quick",
      IF(OR(C621="190 Automobile",C621="200 computer hardware",C621="210 Computer software",C621="220 Quickbooks software",C621="230 Office equipment",C621="240 Office furniture"),
         E621-(E621/(1+Dashboard!$F$4)),
         0
      ),
      IF(C621="750 Business promotion",
         E621-(E621/(1+4.793/100)),
         E621-(E621/(1+Dashboard!$F$4))
      )
   )
)</f>
        <v>0</v>
      </c>
      <c r="J621" s="40">
        <f>Bank4[[#This Row],[Money in/ (Money out)]]-Bank4[[#This Row],[GST/HST]]</f>
        <v>0</v>
      </c>
      <c r="L621" s="37">
        <f t="shared" si="27"/>
        <v>0</v>
      </c>
    </row>
    <row r="622" spans="4:12" x14ac:dyDescent="0.2">
      <c r="D622" s="416">
        <f>_xlfn.XLOOKUP(C:C,Table1[for Import to Bank Register dropdown],Table1[for Pivot],0,0,1)</f>
        <v>0</v>
      </c>
      <c r="E622" s="422"/>
      <c r="F622" s="160">
        <f t="shared" si="28"/>
        <v>44444444</v>
      </c>
      <c r="G622" s="394">
        <f t="shared" si="29"/>
        <v>0</v>
      </c>
      <c r="I622" s="395">
        <f>IF(OR(C622="150 Directors advances", C622="120 accounts receivable", C622="720.2 Automobile - Insurance", C622="720.3 Automobile - License", C622="870.4 Rent - Insurance", C622="870.6 Rent - Property Tax", C622="870.7 Rent - Homeoffice", C622="870.9 Rent - Water"),
   0,
   IF(Dashboard!$F$5="Quick",
      IF(OR(C622="190 Automobile",C622="200 computer hardware",C622="210 Computer software",C622="220 Quickbooks software",C622="230 Office equipment",C622="240 Office furniture"),
         E622-(E622/(1+Dashboard!$F$4)),
         0
      ),
      IF(C622="750 Business promotion",
         E622-(E622/(1+4.793/100)),
         E622-(E622/(1+Dashboard!$F$4))
      )
   )
)</f>
        <v>0</v>
      </c>
      <c r="J622" s="40">
        <f>Bank4[[#This Row],[Money in/ (Money out)]]-Bank4[[#This Row],[GST/HST]]</f>
        <v>0</v>
      </c>
      <c r="L622" s="37">
        <f t="shared" si="27"/>
        <v>0</v>
      </c>
    </row>
    <row r="623" spans="4:12" x14ac:dyDescent="0.2">
      <c r="D623" s="416">
        <f>_xlfn.XLOOKUP(C:C,Table1[for Import to Bank Register dropdown],Table1[for Pivot],0,0,1)</f>
        <v>0</v>
      </c>
      <c r="E623" s="422"/>
      <c r="F623" s="160">
        <f t="shared" si="28"/>
        <v>44444444</v>
      </c>
      <c r="G623" s="394">
        <f t="shared" si="29"/>
        <v>0</v>
      </c>
      <c r="I623" s="395">
        <f>IF(OR(C623="150 Directors advances", C623="120 accounts receivable", C623="720.2 Automobile - Insurance", C623="720.3 Automobile - License", C623="870.4 Rent - Insurance", C623="870.6 Rent - Property Tax", C623="870.7 Rent - Homeoffice", C623="870.9 Rent - Water"),
   0,
   IF(Dashboard!$F$5="Quick",
      IF(OR(C623="190 Automobile",C623="200 computer hardware",C623="210 Computer software",C623="220 Quickbooks software",C623="230 Office equipment",C623="240 Office furniture"),
         E623-(E623/(1+Dashboard!$F$4)),
         0
      ),
      IF(C623="750 Business promotion",
         E623-(E623/(1+4.793/100)),
         E623-(E623/(1+Dashboard!$F$4))
      )
   )
)</f>
        <v>0</v>
      </c>
      <c r="J623" s="40">
        <f>Bank4[[#This Row],[Money in/ (Money out)]]-Bank4[[#This Row],[GST/HST]]</f>
        <v>0</v>
      </c>
      <c r="L623" s="37">
        <f t="shared" si="27"/>
        <v>0</v>
      </c>
    </row>
    <row r="624" spans="4:12" x14ac:dyDescent="0.2">
      <c r="D624" s="416">
        <f>_xlfn.XLOOKUP(C:C,Table1[for Import to Bank Register dropdown],Table1[for Pivot],0,0,1)</f>
        <v>0</v>
      </c>
      <c r="E624" s="422"/>
      <c r="F624" s="160">
        <f t="shared" si="28"/>
        <v>44444444</v>
      </c>
      <c r="G624" s="394">
        <f t="shared" si="29"/>
        <v>0</v>
      </c>
      <c r="I624" s="395">
        <f>IF(OR(C624="150 Directors advances", C624="120 accounts receivable", C624="720.2 Automobile - Insurance", C624="720.3 Automobile - License", C624="870.4 Rent - Insurance", C624="870.6 Rent - Property Tax", C624="870.7 Rent - Homeoffice", C624="870.9 Rent - Water"),
   0,
   IF(Dashboard!$F$5="Quick",
      IF(OR(C624="190 Automobile",C624="200 computer hardware",C624="210 Computer software",C624="220 Quickbooks software",C624="230 Office equipment",C624="240 Office furniture"),
         E624-(E624/(1+Dashboard!$F$4)),
         0
      ),
      IF(C624="750 Business promotion",
         E624-(E624/(1+4.793/100)),
         E624-(E624/(1+Dashboard!$F$4))
      )
   )
)</f>
        <v>0</v>
      </c>
      <c r="J624" s="40">
        <f>Bank4[[#This Row],[Money in/ (Money out)]]-Bank4[[#This Row],[GST/HST]]</f>
        <v>0</v>
      </c>
      <c r="L624" s="37">
        <f t="shared" si="27"/>
        <v>0</v>
      </c>
    </row>
    <row r="625" spans="4:12" x14ac:dyDescent="0.2">
      <c r="D625" s="416">
        <f>_xlfn.XLOOKUP(C:C,Table1[for Import to Bank Register dropdown],Table1[for Pivot],0,0,1)</f>
        <v>0</v>
      </c>
      <c r="E625" s="422"/>
      <c r="F625" s="160">
        <f t="shared" si="28"/>
        <v>44444444</v>
      </c>
      <c r="G625" s="394">
        <f t="shared" si="29"/>
        <v>0</v>
      </c>
      <c r="I625" s="395">
        <f>IF(OR(C625="150 Directors advances", C625="120 accounts receivable", C625="720.2 Automobile - Insurance", C625="720.3 Automobile - License", C625="870.4 Rent - Insurance", C625="870.6 Rent - Property Tax", C625="870.7 Rent - Homeoffice", C625="870.9 Rent - Water"),
   0,
   IF(Dashboard!$F$5="Quick",
      IF(OR(C625="190 Automobile",C625="200 computer hardware",C625="210 Computer software",C625="220 Quickbooks software",C625="230 Office equipment",C625="240 Office furniture"),
         E625-(E625/(1+Dashboard!$F$4)),
         0
      ),
      IF(C625="750 Business promotion",
         E625-(E625/(1+4.793/100)),
         E625-(E625/(1+Dashboard!$F$4))
      )
   )
)</f>
        <v>0</v>
      </c>
      <c r="J625" s="40">
        <f>Bank4[[#This Row],[Money in/ (Money out)]]-Bank4[[#This Row],[GST/HST]]</f>
        <v>0</v>
      </c>
      <c r="L625" s="37">
        <f t="shared" si="27"/>
        <v>0</v>
      </c>
    </row>
    <row r="626" spans="4:12" x14ac:dyDescent="0.2">
      <c r="D626" s="416">
        <f>_xlfn.XLOOKUP(C:C,Table1[for Import to Bank Register dropdown],Table1[for Pivot],0,0,1)</f>
        <v>0</v>
      </c>
      <c r="E626" s="422"/>
      <c r="F626" s="160">
        <f t="shared" si="28"/>
        <v>44444444</v>
      </c>
      <c r="G626" s="394">
        <f t="shared" si="29"/>
        <v>0</v>
      </c>
      <c r="I626" s="395">
        <f>IF(OR(C626="150 Directors advances", C626="120 accounts receivable", C626="720.2 Automobile - Insurance", C626="720.3 Automobile - License", C626="870.4 Rent - Insurance", C626="870.6 Rent - Property Tax", C626="870.7 Rent - Homeoffice", C626="870.9 Rent - Water"),
   0,
   IF(Dashboard!$F$5="Quick",
      IF(OR(C626="190 Automobile",C626="200 computer hardware",C626="210 Computer software",C626="220 Quickbooks software",C626="230 Office equipment",C626="240 Office furniture"),
         E626-(E626/(1+Dashboard!$F$4)),
         0
      ),
      IF(C626="750 Business promotion",
         E626-(E626/(1+4.793/100)),
         E626-(E626/(1+Dashboard!$F$4))
      )
   )
)</f>
        <v>0</v>
      </c>
      <c r="J626" s="40">
        <f>Bank4[[#This Row],[Money in/ (Money out)]]-Bank4[[#This Row],[GST/HST]]</f>
        <v>0</v>
      </c>
      <c r="L626" s="37">
        <f t="shared" si="27"/>
        <v>0</v>
      </c>
    </row>
    <row r="627" spans="4:12" x14ac:dyDescent="0.2">
      <c r="D627" s="416">
        <f>_xlfn.XLOOKUP(C:C,Table1[for Import to Bank Register dropdown],Table1[for Pivot],0,0,1)</f>
        <v>0</v>
      </c>
      <c r="E627" s="422"/>
      <c r="F627" s="160">
        <f t="shared" si="28"/>
        <v>44444444</v>
      </c>
      <c r="G627" s="394">
        <f t="shared" si="29"/>
        <v>0</v>
      </c>
      <c r="I627" s="395">
        <f>IF(OR(C627="150 Directors advances", C627="120 accounts receivable", C627="720.2 Automobile - Insurance", C627="720.3 Automobile - License", C627="870.4 Rent - Insurance", C627="870.6 Rent - Property Tax", C627="870.7 Rent - Homeoffice", C627="870.9 Rent - Water"),
   0,
   IF(Dashboard!$F$5="Quick",
      IF(OR(C627="190 Automobile",C627="200 computer hardware",C627="210 Computer software",C627="220 Quickbooks software",C627="230 Office equipment",C627="240 Office furniture"),
         E627-(E627/(1+Dashboard!$F$4)),
         0
      ),
      IF(C627="750 Business promotion",
         E627-(E627/(1+4.793/100)),
         E627-(E627/(1+Dashboard!$F$4))
      )
   )
)</f>
        <v>0</v>
      </c>
      <c r="J627" s="40">
        <f>Bank4[[#This Row],[Money in/ (Money out)]]-Bank4[[#This Row],[GST/HST]]</f>
        <v>0</v>
      </c>
      <c r="L627" s="37">
        <f t="shared" si="27"/>
        <v>0</v>
      </c>
    </row>
    <row r="628" spans="4:12" x14ac:dyDescent="0.2">
      <c r="D628" s="416">
        <f>_xlfn.XLOOKUP(C:C,Table1[for Import to Bank Register dropdown],Table1[for Pivot],0,0,1)</f>
        <v>0</v>
      </c>
      <c r="E628" s="422"/>
      <c r="F628" s="160">
        <f t="shared" si="28"/>
        <v>44444444</v>
      </c>
      <c r="G628" s="394">
        <f t="shared" si="29"/>
        <v>0</v>
      </c>
      <c r="I628" s="395">
        <f>IF(OR(C628="150 Directors advances", C628="120 accounts receivable", C628="720.2 Automobile - Insurance", C628="720.3 Automobile - License", C628="870.4 Rent - Insurance", C628="870.6 Rent - Property Tax", C628="870.7 Rent - Homeoffice", C628="870.9 Rent - Water"),
   0,
   IF(Dashboard!$F$5="Quick",
      IF(OR(C628="190 Automobile",C628="200 computer hardware",C628="210 Computer software",C628="220 Quickbooks software",C628="230 Office equipment",C628="240 Office furniture"),
         E628-(E628/(1+Dashboard!$F$4)),
         0
      ),
      IF(C628="750 Business promotion",
         E628-(E628/(1+4.793/100)),
         E628-(E628/(1+Dashboard!$F$4))
      )
   )
)</f>
        <v>0</v>
      </c>
      <c r="J628" s="40">
        <f>Bank4[[#This Row],[Money in/ (Money out)]]-Bank4[[#This Row],[GST/HST]]</f>
        <v>0</v>
      </c>
      <c r="L628" s="37">
        <f t="shared" si="27"/>
        <v>0</v>
      </c>
    </row>
    <row r="629" spans="4:12" x14ac:dyDescent="0.2">
      <c r="D629" s="416">
        <f>_xlfn.XLOOKUP(C:C,Table1[for Import to Bank Register dropdown],Table1[for Pivot],0,0,1)</f>
        <v>0</v>
      </c>
      <c r="E629" s="422"/>
      <c r="F629" s="160">
        <f t="shared" si="28"/>
        <v>44444444</v>
      </c>
      <c r="G629" s="394">
        <f t="shared" si="29"/>
        <v>0</v>
      </c>
      <c r="I629" s="395">
        <f>IF(OR(C629="150 Directors advances", C629="120 accounts receivable", C629="720.2 Automobile - Insurance", C629="720.3 Automobile - License", C629="870.4 Rent - Insurance", C629="870.6 Rent - Property Tax", C629="870.7 Rent - Homeoffice", C629="870.9 Rent - Water"),
   0,
   IF(Dashboard!$F$5="Quick",
      IF(OR(C629="190 Automobile",C629="200 computer hardware",C629="210 Computer software",C629="220 Quickbooks software",C629="230 Office equipment",C629="240 Office furniture"),
         E629-(E629/(1+Dashboard!$F$4)),
         0
      ),
      IF(C629="750 Business promotion",
         E629-(E629/(1+4.793/100)),
         E629-(E629/(1+Dashboard!$F$4))
      )
   )
)</f>
        <v>0</v>
      </c>
      <c r="J629" s="40">
        <f>Bank4[[#This Row],[Money in/ (Money out)]]-Bank4[[#This Row],[GST/HST]]</f>
        <v>0</v>
      </c>
      <c r="L629" s="37">
        <f t="shared" si="27"/>
        <v>0</v>
      </c>
    </row>
    <row r="630" spans="4:12" x14ac:dyDescent="0.2">
      <c r="D630" s="416">
        <f>_xlfn.XLOOKUP(C:C,Table1[for Import to Bank Register dropdown],Table1[for Pivot],0,0,1)</f>
        <v>0</v>
      </c>
      <c r="E630" s="422"/>
      <c r="F630" s="160">
        <f t="shared" si="28"/>
        <v>44444444</v>
      </c>
      <c r="G630" s="394">
        <f t="shared" si="29"/>
        <v>0</v>
      </c>
      <c r="I630" s="395">
        <f>IF(OR(C630="150 Directors advances", C630="120 accounts receivable", C630="720.2 Automobile - Insurance", C630="720.3 Automobile - License", C630="870.4 Rent - Insurance", C630="870.6 Rent - Property Tax", C630="870.7 Rent - Homeoffice", C630="870.9 Rent - Water"),
   0,
   IF(Dashboard!$F$5="Quick",
      IF(OR(C630="190 Automobile",C630="200 computer hardware",C630="210 Computer software",C630="220 Quickbooks software",C630="230 Office equipment",C630="240 Office furniture"),
         E630-(E630/(1+Dashboard!$F$4)),
         0
      ),
      IF(C630="750 Business promotion",
         E630-(E630/(1+4.793/100)),
         E630-(E630/(1+Dashboard!$F$4))
      )
   )
)</f>
        <v>0</v>
      </c>
      <c r="J630" s="40">
        <f>Bank4[[#This Row],[Money in/ (Money out)]]-Bank4[[#This Row],[GST/HST]]</f>
        <v>0</v>
      </c>
      <c r="L630" s="37">
        <f t="shared" si="27"/>
        <v>0</v>
      </c>
    </row>
    <row r="631" spans="4:12" x14ac:dyDescent="0.2">
      <c r="D631" s="416">
        <f>_xlfn.XLOOKUP(C:C,Table1[for Import to Bank Register dropdown],Table1[for Pivot],0,0,1)</f>
        <v>0</v>
      </c>
      <c r="E631" s="422"/>
      <c r="F631" s="160">
        <f t="shared" si="28"/>
        <v>44444444</v>
      </c>
      <c r="G631" s="394">
        <f t="shared" si="29"/>
        <v>0</v>
      </c>
      <c r="I631" s="395">
        <f>IF(OR(C631="150 Directors advances", C631="120 accounts receivable", C631="720.2 Automobile - Insurance", C631="720.3 Automobile - License", C631="870.4 Rent - Insurance", C631="870.6 Rent - Property Tax", C631="870.7 Rent - Homeoffice", C631="870.9 Rent - Water"),
   0,
   IF(Dashboard!$F$5="Quick",
      IF(OR(C631="190 Automobile",C631="200 computer hardware",C631="210 Computer software",C631="220 Quickbooks software",C631="230 Office equipment",C631="240 Office furniture"),
         E631-(E631/(1+Dashboard!$F$4)),
         0
      ),
      IF(C631="750 Business promotion",
         E631-(E631/(1+4.793/100)),
         E631-(E631/(1+Dashboard!$F$4))
      )
   )
)</f>
        <v>0</v>
      </c>
      <c r="J631" s="40">
        <f>Bank4[[#This Row],[Money in/ (Money out)]]-Bank4[[#This Row],[GST/HST]]</f>
        <v>0</v>
      </c>
      <c r="L631" s="37">
        <f t="shared" si="27"/>
        <v>0</v>
      </c>
    </row>
    <row r="632" spans="4:12" x14ac:dyDescent="0.2">
      <c r="D632" s="416">
        <f>_xlfn.XLOOKUP(C:C,Table1[for Import to Bank Register dropdown],Table1[for Pivot],0,0,1)</f>
        <v>0</v>
      </c>
      <c r="E632" s="422"/>
      <c r="F632" s="160">
        <f t="shared" si="28"/>
        <v>44444444</v>
      </c>
      <c r="G632" s="394">
        <f t="shared" si="29"/>
        <v>0</v>
      </c>
      <c r="I632" s="395">
        <f>IF(OR(C632="150 Directors advances", C632="120 accounts receivable", C632="720.2 Automobile - Insurance", C632="720.3 Automobile - License", C632="870.4 Rent - Insurance", C632="870.6 Rent - Property Tax", C632="870.7 Rent - Homeoffice", C632="870.9 Rent - Water"),
   0,
   IF(Dashboard!$F$5="Quick",
      IF(OR(C632="190 Automobile",C632="200 computer hardware",C632="210 Computer software",C632="220 Quickbooks software",C632="230 Office equipment",C632="240 Office furniture"),
         E632-(E632/(1+Dashboard!$F$4)),
         0
      ),
      IF(C632="750 Business promotion",
         E632-(E632/(1+4.793/100)),
         E632-(E632/(1+Dashboard!$F$4))
      )
   )
)</f>
        <v>0</v>
      </c>
      <c r="J632" s="40">
        <f>Bank4[[#This Row],[Money in/ (Money out)]]-Bank4[[#This Row],[GST/HST]]</f>
        <v>0</v>
      </c>
      <c r="L632" s="37">
        <f t="shared" si="27"/>
        <v>0</v>
      </c>
    </row>
    <row r="633" spans="4:12" x14ac:dyDescent="0.2">
      <c r="D633" s="416">
        <f>_xlfn.XLOOKUP(C:C,Table1[for Import to Bank Register dropdown],Table1[for Pivot],0,0,1)</f>
        <v>0</v>
      </c>
      <c r="E633" s="422"/>
      <c r="F633" s="160">
        <f t="shared" si="28"/>
        <v>44444444</v>
      </c>
      <c r="G633" s="394">
        <f t="shared" si="29"/>
        <v>0</v>
      </c>
      <c r="I633" s="395">
        <f>IF(OR(C633="150 Directors advances", C633="120 accounts receivable", C633="720.2 Automobile - Insurance", C633="720.3 Automobile - License", C633="870.4 Rent - Insurance", C633="870.6 Rent - Property Tax", C633="870.7 Rent - Homeoffice", C633="870.9 Rent - Water"),
   0,
   IF(Dashboard!$F$5="Quick",
      IF(OR(C633="190 Automobile",C633="200 computer hardware",C633="210 Computer software",C633="220 Quickbooks software",C633="230 Office equipment",C633="240 Office furniture"),
         E633-(E633/(1+Dashboard!$F$4)),
         0
      ),
      IF(C633="750 Business promotion",
         E633-(E633/(1+4.793/100)),
         E633-(E633/(1+Dashboard!$F$4))
      )
   )
)</f>
        <v>0</v>
      </c>
      <c r="J633" s="40">
        <f>Bank4[[#This Row],[Money in/ (Money out)]]-Bank4[[#This Row],[GST/HST]]</f>
        <v>0</v>
      </c>
      <c r="L633" s="37">
        <f t="shared" si="27"/>
        <v>0</v>
      </c>
    </row>
    <row r="634" spans="4:12" x14ac:dyDescent="0.2">
      <c r="D634" s="416">
        <f>_xlfn.XLOOKUP(C:C,Table1[for Import to Bank Register dropdown],Table1[for Pivot],0,0,1)</f>
        <v>0</v>
      </c>
      <c r="E634" s="422"/>
      <c r="F634" s="160">
        <f t="shared" si="28"/>
        <v>44444444</v>
      </c>
      <c r="G634" s="394">
        <f t="shared" si="29"/>
        <v>0</v>
      </c>
      <c r="I634" s="395">
        <f>IF(OR(C634="150 Directors advances", C634="120 accounts receivable", C634="720.2 Automobile - Insurance", C634="720.3 Automobile - License", C634="870.4 Rent - Insurance", C634="870.6 Rent - Property Tax", C634="870.7 Rent - Homeoffice", C634="870.9 Rent - Water"),
   0,
   IF(Dashboard!$F$5="Quick",
      IF(OR(C634="190 Automobile",C634="200 computer hardware",C634="210 Computer software",C634="220 Quickbooks software",C634="230 Office equipment",C634="240 Office furniture"),
         E634-(E634/(1+Dashboard!$F$4)),
         0
      ),
      IF(C634="750 Business promotion",
         E634-(E634/(1+4.793/100)),
         E634-(E634/(1+Dashboard!$F$4))
      )
   )
)</f>
        <v>0</v>
      </c>
      <c r="J634" s="40">
        <f>Bank4[[#This Row],[Money in/ (Money out)]]-Bank4[[#This Row],[GST/HST]]</f>
        <v>0</v>
      </c>
      <c r="L634" s="37">
        <f t="shared" si="27"/>
        <v>0</v>
      </c>
    </row>
    <row r="635" spans="4:12" x14ac:dyDescent="0.2">
      <c r="D635" s="416">
        <f>_xlfn.XLOOKUP(C:C,Table1[for Import to Bank Register dropdown],Table1[for Pivot],0,0,1)</f>
        <v>0</v>
      </c>
      <c r="E635" s="422"/>
      <c r="F635" s="160">
        <f t="shared" si="28"/>
        <v>44444444</v>
      </c>
      <c r="G635" s="394">
        <f t="shared" si="29"/>
        <v>0</v>
      </c>
      <c r="I635" s="395">
        <f>IF(OR(C635="150 Directors advances", C635="120 accounts receivable", C635="720.2 Automobile - Insurance", C635="720.3 Automobile - License", C635="870.4 Rent - Insurance", C635="870.6 Rent - Property Tax", C635="870.7 Rent - Homeoffice", C635="870.9 Rent - Water"),
   0,
   IF(Dashboard!$F$5="Quick",
      IF(OR(C635="190 Automobile",C635="200 computer hardware",C635="210 Computer software",C635="220 Quickbooks software",C635="230 Office equipment",C635="240 Office furniture"),
         E635-(E635/(1+Dashboard!$F$4)),
         0
      ),
      IF(C635="750 Business promotion",
         E635-(E635/(1+4.793/100)),
         E635-(E635/(1+Dashboard!$F$4))
      )
   )
)</f>
        <v>0</v>
      </c>
      <c r="J635" s="40">
        <f>Bank4[[#This Row],[Money in/ (Money out)]]-Bank4[[#This Row],[GST/HST]]</f>
        <v>0</v>
      </c>
      <c r="L635" s="37">
        <f t="shared" si="27"/>
        <v>0</v>
      </c>
    </row>
    <row r="636" spans="4:12" x14ac:dyDescent="0.2">
      <c r="D636" s="416">
        <f>_xlfn.XLOOKUP(C:C,Table1[for Import to Bank Register dropdown],Table1[for Pivot],0,0,1)</f>
        <v>0</v>
      </c>
      <c r="E636" s="422"/>
      <c r="F636" s="160">
        <f t="shared" si="28"/>
        <v>44444444</v>
      </c>
      <c r="G636" s="394">
        <f t="shared" si="29"/>
        <v>0</v>
      </c>
      <c r="I636" s="395">
        <f>IF(OR(C636="150 Directors advances", C636="120 accounts receivable", C636="720.2 Automobile - Insurance", C636="720.3 Automobile - License", C636="870.4 Rent - Insurance", C636="870.6 Rent - Property Tax", C636="870.7 Rent - Homeoffice", C636="870.9 Rent - Water"),
   0,
   IF(Dashboard!$F$5="Quick",
      IF(OR(C636="190 Automobile",C636="200 computer hardware",C636="210 Computer software",C636="220 Quickbooks software",C636="230 Office equipment",C636="240 Office furniture"),
         E636-(E636/(1+Dashboard!$F$4)),
         0
      ),
      IF(C636="750 Business promotion",
         E636-(E636/(1+4.793/100)),
         E636-(E636/(1+Dashboard!$F$4))
      )
   )
)</f>
        <v>0</v>
      </c>
      <c r="J636" s="40">
        <f>Bank4[[#This Row],[Money in/ (Money out)]]-Bank4[[#This Row],[GST/HST]]</f>
        <v>0</v>
      </c>
      <c r="L636" s="37">
        <f t="shared" si="27"/>
        <v>0</v>
      </c>
    </row>
    <row r="637" spans="4:12" x14ac:dyDescent="0.2">
      <c r="D637" s="416">
        <f>_xlfn.XLOOKUP(C:C,Table1[for Import to Bank Register dropdown],Table1[for Pivot],0,0,1)</f>
        <v>0</v>
      </c>
      <c r="E637" s="422"/>
      <c r="F637" s="160">
        <f t="shared" si="28"/>
        <v>44444444</v>
      </c>
      <c r="G637" s="394">
        <f t="shared" si="29"/>
        <v>0</v>
      </c>
      <c r="I637" s="395">
        <f>IF(OR(C637="150 Directors advances", C637="120 accounts receivable", C637="720.2 Automobile - Insurance", C637="720.3 Automobile - License", C637="870.4 Rent - Insurance", C637="870.6 Rent - Property Tax", C637="870.7 Rent - Homeoffice", C637="870.9 Rent - Water"),
   0,
   IF(Dashboard!$F$5="Quick",
      IF(OR(C637="190 Automobile",C637="200 computer hardware",C637="210 Computer software",C637="220 Quickbooks software",C637="230 Office equipment",C637="240 Office furniture"),
         E637-(E637/(1+Dashboard!$F$4)),
         0
      ),
      IF(C637="750 Business promotion",
         E637-(E637/(1+4.793/100)),
         E637-(E637/(1+Dashboard!$F$4))
      )
   )
)</f>
        <v>0</v>
      </c>
      <c r="J637" s="40">
        <f>Bank4[[#This Row],[Money in/ (Money out)]]-Bank4[[#This Row],[GST/HST]]</f>
        <v>0</v>
      </c>
      <c r="L637" s="37">
        <f t="shared" si="27"/>
        <v>0</v>
      </c>
    </row>
    <row r="638" spans="4:12" x14ac:dyDescent="0.2">
      <c r="D638" s="416">
        <f>_xlfn.XLOOKUP(C:C,Table1[for Import to Bank Register dropdown],Table1[for Pivot],0,0,1)</f>
        <v>0</v>
      </c>
      <c r="E638" s="422"/>
      <c r="F638" s="160">
        <f t="shared" si="28"/>
        <v>44444444</v>
      </c>
      <c r="G638" s="394">
        <f t="shared" si="29"/>
        <v>0</v>
      </c>
      <c r="I638" s="395">
        <f>IF(OR(C638="150 Directors advances", C638="120 accounts receivable", C638="720.2 Automobile - Insurance", C638="720.3 Automobile - License", C638="870.4 Rent - Insurance", C638="870.6 Rent - Property Tax", C638="870.7 Rent - Homeoffice", C638="870.9 Rent - Water"),
   0,
   IF(Dashboard!$F$5="Quick",
      IF(OR(C638="190 Automobile",C638="200 computer hardware",C638="210 Computer software",C638="220 Quickbooks software",C638="230 Office equipment",C638="240 Office furniture"),
         E638-(E638/(1+Dashboard!$F$4)),
         0
      ),
      IF(C638="750 Business promotion",
         E638-(E638/(1+4.793/100)),
         E638-(E638/(1+Dashboard!$F$4))
      )
   )
)</f>
        <v>0</v>
      </c>
      <c r="J638" s="40">
        <f>Bank4[[#This Row],[Money in/ (Money out)]]-Bank4[[#This Row],[GST/HST]]</f>
        <v>0</v>
      </c>
      <c r="L638" s="37">
        <f t="shared" si="27"/>
        <v>0</v>
      </c>
    </row>
    <row r="639" spans="4:12" x14ac:dyDescent="0.2">
      <c r="D639" s="416">
        <f>_xlfn.XLOOKUP(C:C,Table1[for Import to Bank Register dropdown],Table1[for Pivot],0,0,1)</f>
        <v>0</v>
      </c>
      <c r="E639" s="422"/>
      <c r="F639" s="160">
        <f t="shared" si="28"/>
        <v>44444444</v>
      </c>
      <c r="G639" s="394">
        <f t="shared" si="29"/>
        <v>0</v>
      </c>
      <c r="I639" s="395">
        <f>IF(OR(C639="150 Directors advances", C639="120 accounts receivable", C639="720.2 Automobile - Insurance", C639="720.3 Automobile - License", C639="870.4 Rent - Insurance", C639="870.6 Rent - Property Tax", C639="870.7 Rent - Homeoffice", C639="870.9 Rent - Water"),
   0,
   IF(Dashboard!$F$5="Quick",
      IF(OR(C639="190 Automobile",C639="200 computer hardware",C639="210 Computer software",C639="220 Quickbooks software",C639="230 Office equipment",C639="240 Office furniture"),
         E639-(E639/(1+Dashboard!$F$4)),
         0
      ),
      IF(C639="750 Business promotion",
         E639-(E639/(1+4.793/100)),
         E639-(E639/(1+Dashboard!$F$4))
      )
   )
)</f>
        <v>0</v>
      </c>
      <c r="J639" s="40">
        <f>Bank4[[#This Row],[Money in/ (Money out)]]-Bank4[[#This Row],[GST/HST]]</f>
        <v>0</v>
      </c>
      <c r="L639" s="37">
        <f t="shared" si="27"/>
        <v>0</v>
      </c>
    </row>
    <row r="640" spans="4:12" x14ac:dyDescent="0.2">
      <c r="D640" s="416">
        <f>_xlfn.XLOOKUP(C:C,Table1[for Import to Bank Register dropdown],Table1[for Pivot],0,0,1)</f>
        <v>0</v>
      </c>
      <c r="E640" s="422"/>
      <c r="F640" s="160">
        <f t="shared" si="28"/>
        <v>44444444</v>
      </c>
      <c r="G640" s="394">
        <f t="shared" si="29"/>
        <v>0</v>
      </c>
      <c r="I640" s="395">
        <f>IF(OR(C640="150 Directors advances", C640="120 accounts receivable", C640="720.2 Automobile - Insurance", C640="720.3 Automobile - License", C640="870.4 Rent - Insurance", C640="870.6 Rent - Property Tax", C640="870.7 Rent - Homeoffice", C640="870.9 Rent - Water"),
   0,
   IF(Dashboard!$F$5="Quick",
      IF(OR(C640="190 Automobile",C640="200 computer hardware",C640="210 Computer software",C640="220 Quickbooks software",C640="230 Office equipment",C640="240 Office furniture"),
         E640-(E640/(1+Dashboard!$F$4)),
         0
      ),
      IF(C640="750 Business promotion",
         E640-(E640/(1+4.793/100)),
         E640-(E640/(1+Dashboard!$F$4))
      )
   )
)</f>
        <v>0</v>
      </c>
      <c r="J640" s="40">
        <f>Bank4[[#This Row],[Money in/ (Money out)]]-Bank4[[#This Row],[GST/HST]]</f>
        <v>0</v>
      </c>
      <c r="L640" s="37">
        <f t="shared" si="27"/>
        <v>0</v>
      </c>
    </row>
    <row r="641" spans="4:12" x14ac:dyDescent="0.2">
      <c r="D641" s="416">
        <f>_xlfn.XLOOKUP(C:C,Table1[for Import to Bank Register dropdown],Table1[for Pivot],0,0,1)</f>
        <v>0</v>
      </c>
      <c r="E641" s="422"/>
      <c r="F641" s="160">
        <f t="shared" si="28"/>
        <v>44444444</v>
      </c>
      <c r="G641" s="394">
        <f t="shared" si="29"/>
        <v>0</v>
      </c>
      <c r="I641" s="395">
        <f>IF(OR(C641="150 Directors advances", C641="120 accounts receivable", C641="720.2 Automobile - Insurance", C641="720.3 Automobile - License", C641="870.4 Rent - Insurance", C641="870.6 Rent - Property Tax", C641="870.7 Rent - Homeoffice", C641="870.9 Rent - Water"),
   0,
   IF(Dashboard!$F$5="Quick",
      IF(OR(C641="190 Automobile",C641="200 computer hardware",C641="210 Computer software",C641="220 Quickbooks software",C641="230 Office equipment",C641="240 Office furniture"),
         E641-(E641/(1+Dashboard!$F$4)),
         0
      ),
      IF(C641="750 Business promotion",
         E641-(E641/(1+4.793/100)),
         E641-(E641/(1+Dashboard!$F$4))
      )
   )
)</f>
        <v>0</v>
      </c>
      <c r="J641" s="40">
        <f>Bank4[[#This Row],[Money in/ (Money out)]]-Bank4[[#This Row],[GST/HST]]</f>
        <v>0</v>
      </c>
      <c r="L641" s="37">
        <f t="shared" si="27"/>
        <v>0</v>
      </c>
    </row>
    <row r="642" spans="4:12" x14ac:dyDescent="0.2">
      <c r="D642" s="416">
        <f>_xlfn.XLOOKUP(C:C,Table1[for Import to Bank Register dropdown],Table1[for Pivot],0,0,1)</f>
        <v>0</v>
      </c>
      <c r="E642" s="422"/>
      <c r="F642" s="160">
        <f t="shared" si="28"/>
        <v>44444444</v>
      </c>
      <c r="G642" s="394">
        <f t="shared" si="29"/>
        <v>0</v>
      </c>
      <c r="I642" s="395">
        <f>IF(OR(C642="150 Directors advances", C642="120 accounts receivable", C642="720.2 Automobile - Insurance", C642="720.3 Automobile - License", C642="870.4 Rent - Insurance", C642="870.6 Rent - Property Tax", C642="870.7 Rent - Homeoffice", C642="870.9 Rent - Water"),
   0,
   IF(Dashboard!$F$5="Quick",
      IF(OR(C642="190 Automobile",C642="200 computer hardware",C642="210 Computer software",C642="220 Quickbooks software",C642="230 Office equipment",C642="240 Office furniture"),
         E642-(E642/(1+Dashboard!$F$4)),
         0
      ),
      IF(C642="750 Business promotion",
         E642-(E642/(1+4.793/100)),
         E642-(E642/(1+Dashboard!$F$4))
      )
   )
)</f>
        <v>0</v>
      </c>
      <c r="J642" s="40">
        <f>Bank4[[#This Row],[Money in/ (Money out)]]-Bank4[[#This Row],[GST/HST]]</f>
        <v>0</v>
      </c>
      <c r="L642" s="37">
        <f t="shared" si="27"/>
        <v>0</v>
      </c>
    </row>
    <row r="643" spans="4:12" x14ac:dyDescent="0.2">
      <c r="D643" s="416">
        <f>_xlfn.XLOOKUP(C:C,Table1[for Import to Bank Register dropdown],Table1[for Pivot],0,0,1)</f>
        <v>0</v>
      </c>
      <c r="E643" s="422"/>
      <c r="F643" s="160">
        <f t="shared" si="28"/>
        <v>44444444</v>
      </c>
      <c r="G643" s="394">
        <f t="shared" si="29"/>
        <v>0</v>
      </c>
      <c r="I643" s="395">
        <f>IF(OR(C643="150 Directors advances", C643="120 accounts receivable", C643="720.2 Automobile - Insurance", C643="720.3 Automobile - License", C643="870.4 Rent - Insurance", C643="870.6 Rent - Property Tax", C643="870.7 Rent - Homeoffice", C643="870.9 Rent - Water"),
   0,
   IF(Dashboard!$F$5="Quick",
      IF(OR(C643="190 Automobile",C643="200 computer hardware",C643="210 Computer software",C643="220 Quickbooks software",C643="230 Office equipment",C643="240 Office furniture"),
         E643-(E643/(1+Dashboard!$F$4)),
         0
      ),
      IF(C643="750 Business promotion",
         E643-(E643/(1+4.793/100)),
         E643-(E643/(1+Dashboard!$F$4))
      )
   )
)</f>
        <v>0</v>
      </c>
      <c r="J643" s="40">
        <f>Bank4[[#This Row],[Money in/ (Money out)]]-Bank4[[#This Row],[GST/HST]]</f>
        <v>0</v>
      </c>
      <c r="L643" s="37">
        <f t="shared" si="27"/>
        <v>0</v>
      </c>
    </row>
    <row r="644" spans="4:12" x14ac:dyDescent="0.2">
      <c r="D644" s="416">
        <f>_xlfn.XLOOKUP(C:C,Table1[for Import to Bank Register dropdown],Table1[for Pivot],0,0,1)</f>
        <v>0</v>
      </c>
      <c r="E644" s="422"/>
      <c r="F644" s="160">
        <f t="shared" si="28"/>
        <v>44444444</v>
      </c>
      <c r="G644" s="394">
        <f t="shared" si="29"/>
        <v>0</v>
      </c>
      <c r="I644" s="395">
        <f>IF(OR(C644="150 Directors advances", C644="120 accounts receivable", C644="720.2 Automobile - Insurance", C644="720.3 Automobile - License", C644="870.4 Rent - Insurance", C644="870.6 Rent - Property Tax", C644="870.7 Rent - Homeoffice", C644="870.9 Rent - Water"),
   0,
   IF(Dashboard!$F$5="Quick",
      IF(OR(C644="190 Automobile",C644="200 computer hardware",C644="210 Computer software",C644="220 Quickbooks software",C644="230 Office equipment",C644="240 Office furniture"),
         E644-(E644/(1+Dashboard!$F$4)),
         0
      ),
      IF(C644="750 Business promotion",
         E644-(E644/(1+4.793/100)),
         E644-(E644/(1+Dashboard!$F$4))
      )
   )
)</f>
        <v>0</v>
      </c>
      <c r="J644" s="40">
        <f>Bank4[[#This Row],[Money in/ (Money out)]]-Bank4[[#This Row],[GST/HST]]</f>
        <v>0</v>
      </c>
      <c r="L644" s="37">
        <f t="shared" si="27"/>
        <v>0</v>
      </c>
    </row>
    <row r="645" spans="4:12" x14ac:dyDescent="0.2">
      <c r="D645" s="416">
        <f>_xlfn.XLOOKUP(C:C,Table1[for Import to Bank Register dropdown],Table1[for Pivot],0,0,1)</f>
        <v>0</v>
      </c>
      <c r="E645" s="422"/>
      <c r="F645" s="160">
        <f t="shared" si="28"/>
        <v>44444444</v>
      </c>
      <c r="G645" s="394">
        <f t="shared" si="29"/>
        <v>0</v>
      </c>
      <c r="I645" s="395">
        <f>IF(OR(C645="150 Directors advances", C645="120 accounts receivable", C645="720.2 Automobile - Insurance", C645="720.3 Automobile - License", C645="870.4 Rent - Insurance", C645="870.6 Rent - Property Tax", C645="870.7 Rent - Homeoffice", C645="870.9 Rent - Water"),
   0,
   IF(Dashboard!$F$5="Quick",
      IF(OR(C645="190 Automobile",C645="200 computer hardware",C645="210 Computer software",C645="220 Quickbooks software",C645="230 Office equipment",C645="240 Office furniture"),
         E645-(E645/(1+Dashboard!$F$4)),
         0
      ),
      IF(C645="750 Business promotion",
         E645-(E645/(1+4.793/100)),
         E645-(E645/(1+Dashboard!$F$4))
      )
   )
)</f>
        <v>0</v>
      </c>
      <c r="J645" s="40">
        <f>Bank4[[#This Row],[Money in/ (Money out)]]-Bank4[[#This Row],[GST/HST]]</f>
        <v>0</v>
      </c>
      <c r="L645" s="37">
        <f t="shared" si="27"/>
        <v>0</v>
      </c>
    </row>
    <row r="646" spans="4:12" x14ac:dyDescent="0.2">
      <c r="D646" s="416">
        <f>_xlfn.XLOOKUP(C:C,Table1[for Import to Bank Register dropdown],Table1[for Pivot],0,0,1)</f>
        <v>0</v>
      </c>
      <c r="E646" s="422"/>
      <c r="F646" s="160">
        <f t="shared" si="28"/>
        <v>44444444</v>
      </c>
      <c r="G646" s="394">
        <f t="shared" si="29"/>
        <v>0</v>
      </c>
      <c r="I646" s="395">
        <f>IF(OR(C646="150 Directors advances", C646="120 accounts receivable", C646="720.2 Automobile - Insurance", C646="720.3 Automobile - License", C646="870.4 Rent - Insurance", C646="870.6 Rent - Property Tax", C646="870.7 Rent - Homeoffice", C646="870.9 Rent - Water"),
   0,
   IF(Dashboard!$F$5="Quick",
      IF(OR(C646="190 Automobile",C646="200 computer hardware",C646="210 Computer software",C646="220 Quickbooks software",C646="230 Office equipment",C646="240 Office furniture"),
         E646-(E646/(1+Dashboard!$F$4)),
         0
      ),
      IF(C646="750 Business promotion",
         E646-(E646/(1+4.793/100)),
         E646-(E646/(1+Dashboard!$F$4))
      )
   )
)</f>
        <v>0</v>
      </c>
      <c r="J646" s="40">
        <f>Bank4[[#This Row],[Money in/ (Money out)]]-Bank4[[#This Row],[GST/HST]]</f>
        <v>0</v>
      </c>
      <c r="L646" s="37">
        <f t="shared" si="27"/>
        <v>0</v>
      </c>
    </row>
    <row r="647" spans="4:12" x14ac:dyDescent="0.2">
      <c r="D647" s="416">
        <f>_xlfn.XLOOKUP(C:C,Table1[for Import to Bank Register dropdown],Table1[for Pivot],0,0,1)</f>
        <v>0</v>
      </c>
      <c r="E647" s="422"/>
      <c r="F647" s="160">
        <f t="shared" si="28"/>
        <v>44444444</v>
      </c>
      <c r="G647" s="394">
        <f t="shared" si="29"/>
        <v>0</v>
      </c>
      <c r="I647" s="395">
        <f>IF(OR(C647="150 Directors advances", C647="120 accounts receivable", C647="720.2 Automobile - Insurance", C647="720.3 Automobile - License", C647="870.4 Rent - Insurance", C647="870.6 Rent - Property Tax", C647="870.7 Rent - Homeoffice", C647="870.9 Rent - Water"),
   0,
   IF(Dashboard!$F$5="Quick",
      IF(OR(C647="190 Automobile",C647="200 computer hardware",C647="210 Computer software",C647="220 Quickbooks software",C647="230 Office equipment",C647="240 Office furniture"),
         E647-(E647/(1+Dashboard!$F$4)),
         0
      ),
      IF(C647="750 Business promotion",
         E647-(E647/(1+4.793/100)),
         E647-(E647/(1+Dashboard!$F$4))
      )
   )
)</f>
        <v>0</v>
      </c>
      <c r="J647" s="40">
        <f>Bank4[[#This Row],[Money in/ (Money out)]]-Bank4[[#This Row],[GST/HST]]</f>
        <v>0</v>
      </c>
      <c r="L647" s="37">
        <f t="shared" ref="L647:L710" si="30">$L$3</f>
        <v>0</v>
      </c>
    </row>
    <row r="648" spans="4:12" x14ac:dyDescent="0.2">
      <c r="D648" s="416">
        <f>_xlfn.XLOOKUP(C:C,Table1[for Import to Bank Register dropdown],Table1[for Pivot],0,0,1)</f>
        <v>0</v>
      </c>
      <c r="E648" s="422"/>
      <c r="F648" s="160">
        <f t="shared" ref="F648:F711" si="31">$E$2</f>
        <v>44444444</v>
      </c>
      <c r="G648" s="394">
        <f t="shared" ref="G648:G711" si="32">G647+E648</f>
        <v>0</v>
      </c>
      <c r="I648" s="395">
        <f>IF(OR(C648="150 Directors advances", C648="120 accounts receivable", C648="720.2 Automobile - Insurance", C648="720.3 Automobile - License", C648="870.4 Rent - Insurance", C648="870.6 Rent - Property Tax", C648="870.7 Rent - Homeoffice", C648="870.9 Rent - Water"),
   0,
   IF(Dashboard!$F$5="Quick",
      IF(OR(C648="190 Automobile",C648="200 computer hardware",C648="210 Computer software",C648="220 Quickbooks software",C648="230 Office equipment",C648="240 Office furniture"),
         E648-(E648/(1+Dashboard!$F$4)),
         0
      ),
      IF(C648="750 Business promotion",
         E648-(E648/(1+4.793/100)),
         E648-(E648/(1+Dashboard!$F$4))
      )
   )
)</f>
        <v>0</v>
      </c>
      <c r="J648" s="40">
        <f>Bank4[[#This Row],[Money in/ (Money out)]]-Bank4[[#This Row],[GST/HST]]</f>
        <v>0</v>
      </c>
      <c r="L648" s="37">
        <f t="shared" si="30"/>
        <v>0</v>
      </c>
    </row>
    <row r="649" spans="4:12" x14ac:dyDescent="0.2">
      <c r="D649" s="416">
        <f>_xlfn.XLOOKUP(C:C,Table1[for Import to Bank Register dropdown],Table1[for Pivot],0,0,1)</f>
        <v>0</v>
      </c>
      <c r="E649" s="422"/>
      <c r="F649" s="160">
        <f t="shared" si="31"/>
        <v>44444444</v>
      </c>
      <c r="G649" s="394">
        <f t="shared" si="32"/>
        <v>0</v>
      </c>
      <c r="I649" s="395">
        <f>IF(OR(C649="150 Directors advances", C649="120 accounts receivable", C649="720.2 Automobile - Insurance", C649="720.3 Automobile - License", C649="870.4 Rent - Insurance", C649="870.6 Rent - Property Tax", C649="870.7 Rent - Homeoffice", C649="870.9 Rent - Water"),
   0,
   IF(Dashboard!$F$5="Quick",
      IF(OR(C649="190 Automobile",C649="200 computer hardware",C649="210 Computer software",C649="220 Quickbooks software",C649="230 Office equipment",C649="240 Office furniture"),
         E649-(E649/(1+Dashboard!$F$4)),
         0
      ),
      IF(C649="750 Business promotion",
         E649-(E649/(1+4.793/100)),
         E649-(E649/(1+Dashboard!$F$4))
      )
   )
)</f>
        <v>0</v>
      </c>
      <c r="J649" s="40">
        <f>Bank4[[#This Row],[Money in/ (Money out)]]-Bank4[[#This Row],[GST/HST]]</f>
        <v>0</v>
      </c>
      <c r="L649" s="37">
        <f t="shared" si="30"/>
        <v>0</v>
      </c>
    </row>
    <row r="650" spans="4:12" x14ac:dyDescent="0.2">
      <c r="D650" s="416">
        <f>_xlfn.XLOOKUP(C:C,Table1[for Import to Bank Register dropdown],Table1[for Pivot],0,0,1)</f>
        <v>0</v>
      </c>
      <c r="E650" s="422"/>
      <c r="F650" s="160">
        <f t="shared" si="31"/>
        <v>44444444</v>
      </c>
      <c r="G650" s="394">
        <f t="shared" si="32"/>
        <v>0</v>
      </c>
      <c r="I650" s="395">
        <f>IF(OR(C650="150 Directors advances", C650="120 accounts receivable", C650="720.2 Automobile - Insurance", C650="720.3 Automobile - License", C650="870.4 Rent - Insurance", C650="870.6 Rent - Property Tax", C650="870.7 Rent - Homeoffice", C650="870.9 Rent - Water"),
   0,
   IF(Dashboard!$F$5="Quick",
      IF(OR(C650="190 Automobile",C650="200 computer hardware",C650="210 Computer software",C650="220 Quickbooks software",C650="230 Office equipment",C650="240 Office furniture"),
         E650-(E650/(1+Dashboard!$F$4)),
         0
      ),
      IF(C650="750 Business promotion",
         E650-(E650/(1+4.793/100)),
         E650-(E650/(1+Dashboard!$F$4))
      )
   )
)</f>
        <v>0</v>
      </c>
      <c r="J650" s="40">
        <f>Bank4[[#This Row],[Money in/ (Money out)]]-Bank4[[#This Row],[GST/HST]]</f>
        <v>0</v>
      </c>
      <c r="L650" s="37">
        <f t="shared" si="30"/>
        <v>0</v>
      </c>
    </row>
    <row r="651" spans="4:12" x14ac:dyDescent="0.2">
      <c r="D651" s="416">
        <f>_xlfn.XLOOKUP(C:C,Table1[for Import to Bank Register dropdown],Table1[for Pivot],0,0,1)</f>
        <v>0</v>
      </c>
      <c r="E651" s="422"/>
      <c r="F651" s="160">
        <f t="shared" si="31"/>
        <v>44444444</v>
      </c>
      <c r="G651" s="394">
        <f t="shared" si="32"/>
        <v>0</v>
      </c>
      <c r="I651" s="395">
        <f>IF(OR(C651="150 Directors advances", C651="120 accounts receivable", C651="720.2 Automobile - Insurance", C651="720.3 Automobile - License", C651="870.4 Rent - Insurance", C651="870.6 Rent - Property Tax", C651="870.7 Rent - Homeoffice", C651="870.9 Rent - Water"),
   0,
   IF(Dashboard!$F$5="Quick",
      IF(OR(C651="190 Automobile",C651="200 computer hardware",C651="210 Computer software",C651="220 Quickbooks software",C651="230 Office equipment",C651="240 Office furniture"),
         E651-(E651/(1+Dashboard!$F$4)),
         0
      ),
      IF(C651="750 Business promotion",
         E651-(E651/(1+4.793/100)),
         E651-(E651/(1+Dashboard!$F$4))
      )
   )
)</f>
        <v>0</v>
      </c>
      <c r="J651" s="40">
        <f>Bank4[[#This Row],[Money in/ (Money out)]]-Bank4[[#This Row],[GST/HST]]</f>
        <v>0</v>
      </c>
      <c r="L651" s="37">
        <f t="shared" si="30"/>
        <v>0</v>
      </c>
    </row>
    <row r="652" spans="4:12" x14ac:dyDescent="0.2">
      <c r="D652" s="416">
        <f>_xlfn.XLOOKUP(C:C,Table1[for Import to Bank Register dropdown],Table1[for Pivot],0,0,1)</f>
        <v>0</v>
      </c>
      <c r="E652" s="422"/>
      <c r="F652" s="160">
        <f t="shared" si="31"/>
        <v>44444444</v>
      </c>
      <c r="G652" s="394">
        <f t="shared" si="32"/>
        <v>0</v>
      </c>
      <c r="I652" s="395">
        <f>IF(OR(C652="150 Directors advances", C652="120 accounts receivable", C652="720.2 Automobile - Insurance", C652="720.3 Automobile - License", C652="870.4 Rent - Insurance", C652="870.6 Rent - Property Tax", C652="870.7 Rent - Homeoffice", C652="870.9 Rent - Water"),
   0,
   IF(Dashboard!$F$5="Quick",
      IF(OR(C652="190 Automobile",C652="200 computer hardware",C652="210 Computer software",C652="220 Quickbooks software",C652="230 Office equipment",C652="240 Office furniture"),
         E652-(E652/(1+Dashboard!$F$4)),
         0
      ),
      IF(C652="750 Business promotion",
         E652-(E652/(1+4.793/100)),
         E652-(E652/(1+Dashboard!$F$4))
      )
   )
)</f>
        <v>0</v>
      </c>
      <c r="J652" s="40">
        <f>Bank4[[#This Row],[Money in/ (Money out)]]-Bank4[[#This Row],[GST/HST]]</f>
        <v>0</v>
      </c>
      <c r="L652" s="37">
        <f t="shared" si="30"/>
        <v>0</v>
      </c>
    </row>
    <row r="653" spans="4:12" x14ac:dyDescent="0.2">
      <c r="D653" s="416">
        <f>_xlfn.XLOOKUP(C:C,Table1[for Import to Bank Register dropdown],Table1[for Pivot],0,0,1)</f>
        <v>0</v>
      </c>
      <c r="E653" s="422"/>
      <c r="F653" s="160">
        <f t="shared" si="31"/>
        <v>44444444</v>
      </c>
      <c r="G653" s="394">
        <f t="shared" si="32"/>
        <v>0</v>
      </c>
      <c r="I653" s="395">
        <f>IF(OR(C653="150 Directors advances", C653="120 accounts receivable", C653="720.2 Automobile - Insurance", C653="720.3 Automobile - License", C653="870.4 Rent - Insurance", C653="870.6 Rent - Property Tax", C653="870.7 Rent - Homeoffice", C653="870.9 Rent - Water"),
   0,
   IF(Dashboard!$F$5="Quick",
      IF(OR(C653="190 Automobile",C653="200 computer hardware",C653="210 Computer software",C653="220 Quickbooks software",C653="230 Office equipment",C653="240 Office furniture"),
         E653-(E653/(1+Dashboard!$F$4)),
         0
      ),
      IF(C653="750 Business promotion",
         E653-(E653/(1+4.793/100)),
         E653-(E653/(1+Dashboard!$F$4))
      )
   )
)</f>
        <v>0</v>
      </c>
      <c r="J653" s="40">
        <f>Bank4[[#This Row],[Money in/ (Money out)]]-Bank4[[#This Row],[GST/HST]]</f>
        <v>0</v>
      </c>
      <c r="L653" s="37">
        <f t="shared" si="30"/>
        <v>0</v>
      </c>
    </row>
    <row r="654" spans="4:12" x14ac:dyDescent="0.2">
      <c r="D654" s="416">
        <f>_xlfn.XLOOKUP(C:C,Table1[for Import to Bank Register dropdown],Table1[for Pivot],0,0,1)</f>
        <v>0</v>
      </c>
      <c r="E654" s="422"/>
      <c r="F654" s="160">
        <f t="shared" si="31"/>
        <v>44444444</v>
      </c>
      <c r="G654" s="394">
        <f t="shared" si="32"/>
        <v>0</v>
      </c>
      <c r="I654" s="395">
        <f>IF(OR(C654="150 Directors advances", C654="120 accounts receivable", C654="720.2 Automobile - Insurance", C654="720.3 Automobile - License", C654="870.4 Rent - Insurance", C654="870.6 Rent - Property Tax", C654="870.7 Rent - Homeoffice", C654="870.9 Rent - Water"),
   0,
   IF(Dashboard!$F$5="Quick",
      IF(OR(C654="190 Automobile",C654="200 computer hardware",C654="210 Computer software",C654="220 Quickbooks software",C654="230 Office equipment",C654="240 Office furniture"),
         E654-(E654/(1+Dashboard!$F$4)),
         0
      ),
      IF(C654="750 Business promotion",
         E654-(E654/(1+4.793/100)),
         E654-(E654/(1+Dashboard!$F$4))
      )
   )
)</f>
        <v>0</v>
      </c>
      <c r="J654" s="40">
        <f>Bank4[[#This Row],[Money in/ (Money out)]]-Bank4[[#This Row],[GST/HST]]</f>
        <v>0</v>
      </c>
      <c r="L654" s="37">
        <f t="shared" si="30"/>
        <v>0</v>
      </c>
    </row>
    <row r="655" spans="4:12" x14ac:dyDescent="0.2">
      <c r="D655" s="416">
        <f>_xlfn.XLOOKUP(C:C,Table1[for Import to Bank Register dropdown],Table1[for Pivot],0,0,1)</f>
        <v>0</v>
      </c>
      <c r="E655" s="422"/>
      <c r="F655" s="160">
        <f t="shared" si="31"/>
        <v>44444444</v>
      </c>
      <c r="G655" s="394">
        <f t="shared" si="32"/>
        <v>0</v>
      </c>
      <c r="I655" s="395">
        <f>IF(OR(C655="150 Directors advances", C655="120 accounts receivable", C655="720.2 Automobile - Insurance", C655="720.3 Automobile - License", C655="870.4 Rent - Insurance", C655="870.6 Rent - Property Tax", C655="870.7 Rent - Homeoffice", C655="870.9 Rent - Water"),
   0,
   IF(Dashboard!$F$5="Quick",
      IF(OR(C655="190 Automobile",C655="200 computer hardware",C655="210 Computer software",C655="220 Quickbooks software",C655="230 Office equipment",C655="240 Office furniture"),
         E655-(E655/(1+Dashboard!$F$4)),
         0
      ),
      IF(C655="750 Business promotion",
         E655-(E655/(1+4.793/100)),
         E655-(E655/(1+Dashboard!$F$4))
      )
   )
)</f>
        <v>0</v>
      </c>
      <c r="J655" s="40">
        <f>Bank4[[#This Row],[Money in/ (Money out)]]-Bank4[[#This Row],[GST/HST]]</f>
        <v>0</v>
      </c>
      <c r="L655" s="37">
        <f t="shared" si="30"/>
        <v>0</v>
      </c>
    </row>
    <row r="656" spans="4:12" x14ac:dyDescent="0.2">
      <c r="D656" s="416">
        <f>_xlfn.XLOOKUP(C:C,Table1[for Import to Bank Register dropdown],Table1[for Pivot],0,0,1)</f>
        <v>0</v>
      </c>
      <c r="E656" s="422"/>
      <c r="F656" s="160">
        <f t="shared" si="31"/>
        <v>44444444</v>
      </c>
      <c r="G656" s="394">
        <f t="shared" si="32"/>
        <v>0</v>
      </c>
      <c r="I656" s="395">
        <f>IF(OR(C656="150 Directors advances", C656="120 accounts receivable", C656="720.2 Automobile - Insurance", C656="720.3 Automobile - License", C656="870.4 Rent - Insurance", C656="870.6 Rent - Property Tax", C656="870.7 Rent - Homeoffice", C656="870.9 Rent - Water"),
   0,
   IF(Dashboard!$F$5="Quick",
      IF(OR(C656="190 Automobile",C656="200 computer hardware",C656="210 Computer software",C656="220 Quickbooks software",C656="230 Office equipment",C656="240 Office furniture"),
         E656-(E656/(1+Dashboard!$F$4)),
         0
      ),
      IF(C656="750 Business promotion",
         E656-(E656/(1+4.793/100)),
         E656-(E656/(1+Dashboard!$F$4))
      )
   )
)</f>
        <v>0</v>
      </c>
      <c r="J656" s="40">
        <f>Bank4[[#This Row],[Money in/ (Money out)]]-Bank4[[#This Row],[GST/HST]]</f>
        <v>0</v>
      </c>
      <c r="L656" s="37">
        <f t="shared" si="30"/>
        <v>0</v>
      </c>
    </row>
    <row r="657" spans="4:12" x14ac:dyDescent="0.2">
      <c r="D657" s="416">
        <f>_xlfn.XLOOKUP(C:C,Table1[for Import to Bank Register dropdown],Table1[for Pivot],0,0,1)</f>
        <v>0</v>
      </c>
      <c r="E657" s="422"/>
      <c r="F657" s="160">
        <f t="shared" si="31"/>
        <v>44444444</v>
      </c>
      <c r="G657" s="394">
        <f t="shared" si="32"/>
        <v>0</v>
      </c>
      <c r="I657" s="395">
        <f>IF(OR(C657="150 Directors advances", C657="120 accounts receivable", C657="720.2 Automobile - Insurance", C657="720.3 Automobile - License", C657="870.4 Rent - Insurance", C657="870.6 Rent - Property Tax", C657="870.7 Rent - Homeoffice", C657="870.9 Rent - Water"),
   0,
   IF(Dashboard!$F$5="Quick",
      IF(OR(C657="190 Automobile",C657="200 computer hardware",C657="210 Computer software",C657="220 Quickbooks software",C657="230 Office equipment",C657="240 Office furniture"),
         E657-(E657/(1+Dashboard!$F$4)),
         0
      ),
      IF(C657="750 Business promotion",
         E657-(E657/(1+4.793/100)),
         E657-(E657/(1+Dashboard!$F$4))
      )
   )
)</f>
        <v>0</v>
      </c>
      <c r="J657" s="40">
        <f>Bank4[[#This Row],[Money in/ (Money out)]]-Bank4[[#This Row],[GST/HST]]</f>
        <v>0</v>
      </c>
      <c r="L657" s="37">
        <f t="shared" si="30"/>
        <v>0</v>
      </c>
    </row>
    <row r="658" spans="4:12" x14ac:dyDescent="0.2">
      <c r="D658" s="416">
        <f>_xlfn.XLOOKUP(C:C,Table1[for Import to Bank Register dropdown],Table1[for Pivot],0,0,1)</f>
        <v>0</v>
      </c>
      <c r="E658" s="422"/>
      <c r="F658" s="160">
        <f t="shared" si="31"/>
        <v>44444444</v>
      </c>
      <c r="G658" s="394">
        <f t="shared" si="32"/>
        <v>0</v>
      </c>
      <c r="I658" s="395">
        <f>IF(OR(C658="150 Directors advances", C658="120 accounts receivable", C658="720.2 Automobile - Insurance", C658="720.3 Automobile - License", C658="870.4 Rent - Insurance", C658="870.6 Rent - Property Tax", C658="870.7 Rent - Homeoffice", C658="870.9 Rent - Water"),
   0,
   IF(Dashboard!$F$5="Quick",
      IF(OR(C658="190 Automobile",C658="200 computer hardware",C658="210 Computer software",C658="220 Quickbooks software",C658="230 Office equipment",C658="240 Office furniture"),
         E658-(E658/(1+Dashboard!$F$4)),
         0
      ),
      IF(C658="750 Business promotion",
         E658-(E658/(1+4.793/100)),
         E658-(E658/(1+Dashboard!$F$4))
      )
   )
)</f>
        <v>0</v>
      </c>
      <c r="J658" s="40">
        <f>Bank4[[#This Row],[Money in/ (Money out)]]-Bank4[[#This Row],[GST/HST]]</f>
        <v>0</v>
      </c>
      <c r="L658" s="37">
        <f t="shared" si="30"/>
        <v>0</v>
      </c>
    </row>
    <row r="659" spans="4:12" x14ac:dyDescent="0.2">
      <c r="D659" s="416">
        <f>_xlfn.XLOOKUP(C:C,Table1[for Import to Bank Register dropdown],Table1[for Pivot],0,0,1)</f>
        <v>0</v>
      </c>
      <c r="E659" s="422"/>
      <c r="F659" s="160">
        <f t="shared" si="31"/>
        <v>44444444</v>
      </c>
      <c r="G659" s="394">
        <f t="shared" si="32"/>
        <v>0</v>
      </c>
      <c r="I659" s="395">
        <f>IF(OR(C659="150 Directors advances", C659="120 accounts receivable", C659="720.2 Automobile - Insurance", C659="720.3 Automobile - License", C659="870.4 Rent - Insurance", C659="870.6 Rent - Property Tax", C659="870.7 Rent - Homeoffice", C659="870.9 Rent - Water"),
   0,
   IF(Dashboard!$F$5="Quick",
      IF(OR(C659="190 Automobile",C659="200 computer hardware",C659="210 Computer software",C659="220 Quickbooks software",C659="230 Office equipment",C659="240 Office furniture"),
         E659-(E659/(1+Dashboard!$F$4)),
         0
      ),
      IF(C659="750 Business promotion",
         E659-(E659/(1+4.793/100)),
         E659-(E659/(1+Dashboard!$F$4))
      )
   )
)</f>
        <v>0</v>
      </c>
      <c r="J659" s="40">
        <f>Bank4[[#This Row],[Money in/ (Money out)]]-Bank4[[#This Row],[GST/HST]]</f>
        <v>0</v>
      </c>
      <c r="L659" s="37">
        <f t="shared" si="30"/>
        <v>0</v>
      </c>
    </row>
    <row r="660" spans="4:12" x14ac:dyDescent="0.2">
      <c r="D660" s="416">
        <f>_xlfn.XLOOKUP(C:C,Table1[for Import to Bank Register dropdown],Table1[for Pivot],0,0,1)</f>
        <v>0</v>
      </c>
      <c r="E660" s="422"/>
      <c r="F660" s="160">
        <f t="shared" si="31"/>
        <v>44444444</v>
      </c>
      <c r="G660" s="394">
        <f t="shared" si="32"/>
        <v>0</v>
      </c>
      <c r="I660" s="395">
        <f>IF(OR(C660="150 Directors advances", C660="120 accounts receivable", C660="720.2 Automobile - Insurance", C660="720.3 Automobile - License", C660="870.4 Rent - Insurance", C660="870.6 Rent - Property Tax", C660="870.7 Rent - Homeoffice", C660="870.9 Rent - Water"),
   0,
   IF(Dashboard!$F$5="Quick",
      IF(OR(C660="190 Automobile",C660="200 computer hardware",C660="210 Computer software",C660="220 Quickbooks software",C660="230 Office equipment",C660="240 Office furniture"),
         E660-(E660/(1+Dashboard!$F$4)),
         0
      ),
      IF(C660="750 Business promotion",
         E660-(E660/(1+4.793/100)),
         E660-(E660/(1+Dashboard!$F$4))
      )
   )
)</f>
        <v>0</v>
      </c>
      <c r="J660" s="40">
        <f>Bank4[[#This Row],[Money in/ (Money out)]]-Bank4[[#This Row],[GST/HST]]</f>
        <v>0</v>
      </c>
      <c r="L660" s="37">
        <f t="shared" si="30"/>
        <v>0</v>
      </c>
    </row>
    <row r="661" spans="4:12" x14ac:dyDescent="0.2">
      <c r="D661" s="416">
        <f>_xlfn.XLOOKUP(C:C,Table1[for Import to Bank Register dropdown],Table1[for Pivot],0,0,1)</f>
        <v>0</v>
      </c>
      <c r="E661" s="422"/>
      <c r="F661" s="160">
        <f t="shared" si="31"/>
        <v>44444444</v>
      </c>
      <c r="G661" s="394">
        <f t="shared" si="32"/>
        <v>0</v>
      </c>
      <c r="I661" s="395">
        <f>IF(OR(C661="150 Directors advances", C661="120 accounts receivable", C661="720.2 Automobile - Insurance", C661="720.3 Automobile - License", C661="870.4 Rent - Insurance", C661="870.6 Rent - Property Tax", C661="870.7 Rent - Homeoffice", C661="870.9 Rent - Water"),
   0,
   IF(Dashboard!$F$5="Quick",
      IF(OR(C661="190 Automobile",C661="200 computer hardware",C661="210 Computer software",C661="220 Quickbooks software",C661="230 Office equipment",C661="240 Office furniture"),
         E661-(E661/(1+Dashboard!$F$4)),
         0
      ),
      IF(C661="750 Business promotion",
         E661-(E661/(1+4.793/100)),
         E661-(E661/(1+Dashboard!$F$4))
      )
   )
)</f>
        <v>0</v>
      </c>
      <c r="J661" s="40">
        <f>Bank4[[#This Row],[Money in/ (Money out)]]-Bank4[[#This Row],[GST/HST]]</f>
        <v>0</v>
      </c>
      <c r="L661" s="37">
        <f t="shared" si="30"/>
        <v>0</v>
      </c>
    </row>
    <row r="662" spans="4:12" x14ac:dyDescent="0.2">
      <c r="D662" s="416">
        <f>_xlfn.XLOOKUP(C:C,Table1[for Import to Bank Register dropdown],Table1[for Pivot],0,0,1)</f>
        <v>0</v>
      </c>
      <c r="E662" s="422"/>
      <c r="F662" s="160">
        <f t="shared" si="31"/>
        <v>44444444</v>
      </c>
      <c r="G662" s="394">
        <f t="shared" si="32"/>
        <v>0</v>
      </c>
      <c r="I662" s="395">
        <f>IF(OR(C662="150 Directors advances", C662="120 accounts receivable", C662="720.2 Automobile - Insurance", C662="720.3 Automobile - License", C662="870.4 Rent - Insurance", C662="870.6 Rent - Property Tax", C662="870.7 Rent - Homeoffice", C662="870.9 Rent - Water"),
   0,
   IF(Dashboard!$F$5="Quick",
      IF(OR(C662="190 Automobile",C662="200 computer hardware",C662="210 Computer software",C662="220 Quickbooks software",C662="230 Office equipment",C662="240 Office furniture"),
         E662-(E662/(1+Dashboard!$F$4)),
         0
      ),
      IF(C662="750 Business promotion",
         E662-(E662/(1+4.793/100)),
         E662-(E662/(1+Dashboard!$F$4))
      )
   )
)</f>
        <v>0</v>
      </c>
      <c r="J662" s="40">
        <f>Bank4[[#This Row],[Money in/ (Money out)]]-Bank4[[#This Row],[GST/HST]]</f>
        <v>0</v>
      </c>
      <c r="L662" s="37">
        <f t="shared" si="30"/>
        <v>0</v>
      </c>
    </row>
    <row r="663" spans="4:12" x14ac:dyDescent="0.2">
      <c r="D663" s="416">
        <f>_xlfn.XLOOKUP(C:C,Table1[for Import to Bank Register dropdown],Table1[for Pivot],0,0,1)</f>
        <v>0</v>
      </c>
      <c r="E663" s="422"/>
      <c r="F663" s="160">
        <f t="shared" si="31"/>
        <v>44444444</v>
      </c>
      <c r="G663" s="394">
        <f t="shared" si="32"/>
        <v>0</v>
      </c>
      <c r="I663" s="395">
        <f>IF(OR(C663="150 Directors advances", C663="120 accounts receivable", C663="720.2 Automobile - Insurance", C663="720.3 Automobile - License", C663="870.4 Rent - Insurance", C663="870.6 Rent - Property Tax", C663="870.7 Rent - Homeoffice", C663="870.9 Rent - Water"),
   0,
   IF(Dashboard!$F$5="Quick",
      IF(OR(C663="190 Automobile",C663="200 computer hardware",C663="210 Computer software",C663="220 Quickbooks software",C663="230 Office equipment",C663="240 Office furniture"),
         E663-(E663/(1+Dashboard!$F$4)),
         0
      ),
      IF(C663="750 Business promotion",
         E663-(E663/(1+4.793/100)),
         E663-(E663/(1+Dashboard!$F$4))
      )
   )
)</f>
        <v>0</v>
      </c>
      <c r="J663" s="40">
        <f>Bank4[[#This Row],[Money in/ (Money out)]]-Bank4[[#This Row],[GST/HST]]</f>
        <v>0</v>
      </c>
      <c r="L663" s="37">
        <f t="shared" si="30"/>
        <v>0</v>
      </c>
    </row>
    <row r="664" spans="4:12" x14ac:dyDescent="0.2">
      <c r="D664" s="416">
        <f>_xlfn.XLOOKUP(C:C,Table1[for Import to Bank Register dropdown],Table1[for Pivot],0,0,1)</f>
        <v>0</v>
      </c>
      <c r="E664" s="422"/>
      <c r="F664" s="160">
        <f t="shared" si="31"/>
        <v>44444444</v>
      </c>
      <c r="G664" s="394">
        <f t="shared" si="32"/>
        <v>0</v>
      </c>
      <c r="I664" s="395">
        <f>IF(OR(C664="150 Directors advances", C664="120 accounts receivable", C664="720.2 Automobile - Insurance", C664="720.3 Automobile - License", C664="870.4 Rent - Insurance", C664="870.6 Rent - Property Tax", C664="870.7 Rent - Homeoffice", C664="870.9 Rent - Water"),
   0,
   IF(Dashboard!$F$5="Quick",
      IF(OR(C664="190 Automobile",C664="200 computer hardware",C664="210 Computer software",C664="220 Quickbooks software",C664="230 Office equipment",C664="240 Office furniture"),
         E664-(E664/(1+Dashboard!$F$4)),
         0
      ),
      IF(C664="750 Business promotion",
         E664-(E664/(1+4.793/100)),
         E664-(E664/(1+Dashboard!$F$4))
      )
   )
)</f>
        <v>0</v>
      </c>
      <c r="J664" s="40">
        <f>Bank4[[#This Row],[Money in/ (Money out)]]-Bank4[[#This Row],[GST/HST]]</f>
        <v>0</v>
      </c>
      <c r="L664" s="37">
        <f t="shared" si="30"/>
        <v>0</v>
      </c>
    </row>
    <row r="665" spans="4:12" x14ac:dyDescent="0.2">
      <c r="D665" s="416">
        <f>_xlfn.XLOOKUP(C:C,Table1[for Import to Bank Register dropdown],Table1[for Pivot],0,0,1)</f>
        <v>0</v>
      </c>
      <c r="E665" s="422"/>
      <c r="F665" s="160">
        <f t="shared" si="31"/>
        <v>44444444</v>
      </c>
      <c r="G665" s="394">
        <f t="shared" si="32"/>
        <v>0</v>
      </c>
      <c r="I665" s="395">
        <f>IF(OR(C665="150 Directors advances", C665="120 accounts receivable", C665="720.2 Automobile - Insurance", C665="720.3 Automobile - License", C665="870.4 Rent - Insurance", C665="870.6 Rent - Property Tax", C665="870.7 Rent - Homeoffice", C665="870.9 Rent - Water"),
   0,
   IF(Dashboard!$F$5="Quick",
      IF(OR(C665="190 Automobile",C665="200 computer hardware",C665="210 Computer software",C665="220 Quickbooks software",C665="230 Office equipment",C665="240 Office furniture"),
         E665-(E665/(1+Dashboard!$F$4)),
         0
      ),
      IF(C665="750 Business promotion",
         E665-(E665/(1+4.793/100)),
         E665-(E665/(1+Dashboard!$F$4))
      )
   )
)</f>
        <v>0</v>
      </c>
      <c r="J665" s="40">
        <f>Bank4[[#This Row],[Money in/ (Money out)]]-Bank4[[#This Row],[GST/HST]]</f>
        <v>0</v>
      </c>
      <c r="L665" s="37">
        <f t="shared" si="30"/>
        <v>0</v>
      </c>
    </row>
    <row r="666" spans="4:12" x14ac:dyDescent="0.2">
      <c r="D666" s="416">
        <f>_xlfn.XLOOKUP(C:C,Table1[for Import to Bank Register dropdown],Table1[for Pivot],0,0,1)</f>
        <v>0</v>
      </c>
      <c r="E666" s="422"/>
      <c r="F666" s="160">
        <f t="shared" si="31"/>
        <v>44444444</v>
      </c>
      <c r="G666" s="394">
        <f t="shared" si="32"/>
        <v>0</v>
      </c>
      <c r="I666" s="395">
        <f>IF(OR(C666="150 Directors advances", C666="120 accounts receivable", C666="720.2 Automobile - Insurance", C666="720.3 Automobile - License", C666="870.4 Rent - Insurance", C666="870.6 Rent - Property Tax", C666="870.7 Rent - Homeoffice", C666="870.9 Rent - Water"),
   0,
   IF(Dashboard!$F$5="Quick",
      IF(OR(C666="190 Automobile",C666="200 computer hardware",C666="210 Computer software",C666="220 Quickbooks software",C666="230 Office equipment",C666="240 Office furniture"),
         E666-(E666/(1+Dashboard!$F$4)),
         0
      ),
      IF(C666="750 Business promotion",
         E666-(E666/(1+4.793/100)),
         E666-(E666/(1+Dashboard!$F$4))
      )
   )
)</f>
        <v>0</v>
      </c>
      <c r="J666" s="40">
        <f>Bank4[[#This Row],[Money in/ (Money out)]]-Bank4[[#This Row],[GST/HST]]</f>
        <v>0</v>
      </c>
      <c r="L666" s="37">
        <f t="shared" si="30"/>
        <v>0</v>
      </c>
    </row>
    <row r="667" spans="4:12" x14ac:dyDescent="0.2">
      <c r="D667" s="416">
        <f>_xlfn.XLOOKUP(C:C,Table1[for Import to Bank Register dropdown],Table1[for Pivot],0,0,1)</f>
        <v>0</v>
      </c>
      <c r="E667" s="422"/>
      <c r="F667" s="160">
        <f t="shared" si="31"/>
        <v>44444444</v>
      </c>
      <c r="G667" s="394">
        <f t="shared" si="32"/>
        <v>0</v>
      </c>
      <c r="I667" s="395">
        <f>IF(OR(C667="150 Directors advances", C667="120 accounts receivable", C667="720.2 Automobile - Insurance", C667="720.3 Automobile - License", C667="870.4 Rent - Insurance", C667="870.6 Rent - Property Tax", C667="870.7 Rent - Homeoffice", C667="870.9 Rent - Water"),
   0,
   IF(Dashboard!$F$5="Quick",
      IF(OR(C667="190 Automobile",C667="200 computer hardware",C667="210 Computer software",C667="220 Quickbooks software",C667="230 Office equipment",C667="240 Office furniture"),
         E667-(E667/(1+Dashboard!$F$4)),
         0
      ),
      IF(C667="750 Business promotion",
         E667-(E667/(1+4.793/100)),
         E667-(E667/(1+Dashboard!$F$4))
      )
   )
)</f>
        <v>0</v>
      </c>
      <c r="J667" s="40">
        <f>Bank4[[#This Row],[Money in/ (Money out)]]-Bank4[[#This Row],[GST/HST]]</f>
        <v>0</v>
      </c>
      <c r="L667" s="37">
        <f t="shared" si="30"/>
        <v>0</v>
      </c>
    </row>
    <row r="668" spans="4:12" x14ac:dyDescent="0.2">
      <c r="D668" s="416">
        <f>_xlfn.XLOOKUP(C:C,Table1[for Import to Bank Register dropdown],Table1[for Pivot],0,0,1)</f>
        <v>0</v>
      </c>
      <c r="E668" s="422"/>
      <c r="F668" s="160">
        <f t="shared" si="31"/>
        <v>44444444</v>
      </c>
      <c r="G668" s="394">
        <f t="shared" si="32"/>
        <v>0</v>
      </c>
      <c r="I668" s="395">
        <f>IF(OR(C668="150 Directors advances", C668="120 accounts receivable", C668="720.2 Automobile - Insurance", C668="720.3 Automobile - License", C668="870.4 Rent - Insurance", C668="870.6 Rent - Property Tax", C668="870.7 Rent - Homeoffice", C668="870.9 Rent - Water"),
   0,
   IF(Dashboard!$F$5="Quick",
      IF(OR(C668="190 Automobile",C668="200 computer hardware",C668="210 Computer software",C668="220 Quickbooks software",C668="230 Office equipment",C668="240 Office furniture"),
         E668-(E668/(1+Dashboard!$F$4)),
         0
      ),
      IF(C668="750 Business promotion",
         E668-(E668/(1+4.793/100)),
         E668-(E668/(1+Dashboard!$F$4))
      )
   )
)</f>
        <v>0</v>
      </c>
      <c r="J668" s="40">
        <f>Bank4[[#This Row],[Money in/ (Money out)]]-Bank4[[#This Row],[GST/HST]]</f>
        <v>0</v>
      </c>
      <c r="L668" s="37">
        <f t="shared" si="30"/>
        <v>0</v>
      </c>
    </row>
    <row r="669" spans="4:12" x14ac:dyDescent="0.2">
      <c r="D669" s="416">
        <f>_xlfn.XLOOKUP(C:C,Table1[for Import to Bank Register dropdown],Table1[for Pivot],0,0,1)</f>
        <v>0</v>
      </c>
      <c r="E669" s="422"/>
      <c r="F669" s="160">
        <f t="shared" si="31"/>
        <v>44444444</v>
      </c>
      <c r="G669" s="394">
        <f t="shared" si="32"/>
        <v>0</v>
      </c>
      <c r="I669" s="395">
        <f>IF(OR(C669="150 Directors advances", C669="120 accounts receivable", C669="720.2 Automobile - Insurance", C669="720.3 Automobile - License", C669="870.4 Rent - Insurance", C669="870.6 Rent - Property Tax", C669="870.7 Rent - Homeoffice", C669="870.9 Rent - Water"),
   0,
   IF(Dashboard!$F$5="Quick",
      IF(OR(C669="190 Automobile",C669="200 computer hardware",C669="210 Computer software",C669="220 Quickbooks software",C669="230 Office equipment",C669="240 Office furniture"),
         E669-(E669/(1+Dashboard!$F$4)),
         0
      ),
      IF(C669="750 Business promotion",
         E669-(E669/(1+4.793/100)),
         E669-(E669/(1+Dashboard!$F$4))
      )
   )
)</f>
        <v>0</v>
      </c>
      <c r="J669" s="40">
        <f>Bank4[[#This Row],[Money in/ (Money out)]]-Bank4[[#This Row],[GST/HST]]</f>
        <v>0</v>
      </c>
      <c r="L669" s="37">
        <f t="shared" si="30"/>
        <v>0</v>
      </c>
    </row>
    <row r="670" spans="4:12" x14ac:dyDescent="0.2">
      <c r="D670" s="416">
        <f>_xlfn.XLOOKUP(C:C,Table1[for Import to Bank Register dropdown],Table1[for Pivot],0,0,1)</f>
        <v>0</v>
      </c>
      <c r="E670" s="422"/>
      <c r="F670" s="160">
        <f t="shared" si="31"/>
        <v>44444444</v>
      </c>
      <c r="G670" s="394">
        <f t="shared" si="32"/>
        <v>0</v>
      </c>
      <c r="I670" s="395">
        <f>IF(OR(C670="150 Directors advances", C670="120 accounts receivable", C670="720.2 Automobile - Insurance", C670="720.3 Automobile - License", C670="870.4 Rent - Insurance", C670="870.6 Rent - Property Tax", C670="870.7 Rent - Homeoffice", C670="870.9 Rent - Water"),
   0,
   IF(Dashboard!$F$5="Quick",
      IF(OR(C670="190 Automobile",C670="200 computer hardware",C670="210 Computer software",C670="220 Quickbooks software",C670="230 Office equipment",C670="240 Office furniture"),
         E670-(E670/(1+Dashboard!$F$4)),
         0
      ),
      IF(C670="750 Business promotion",
         E670-(E670/(1+4.793/100)),
         E670-(E670/(1+Dashboard!$F$4))
      )
   )
)</f>
        <v>0</v>
      </c>
      <c r="J670" s="40">
        <f>Bank4[[#This Row],[Money in/ (Money out)]]-Bank4[[#This Row],[GST/HST]]</f>
        <v>0</v>
      </c>
      <c r="L670" s="37">
        <f t="shared" si="30"/>
        <v>0</v>
      </c>
    </row>
    <row r="671" spans="4:12" x14ac:dyDescent="0.2">
      <c r="D671" s="416">
        <f>_xlfn.XLOOKUP(C:C,Table1[for Import to Bank Register dropdown],Table1[for Pivot],0,0,1)</f>
        <v>0</v>
      </c>
      <c r="E671" s="422"/>
      <c r="F671" s="160">
        <f t="shared" si="31"/>
        <v>44444444</v>
      </c>
      <c r="G671" s="394">
        <f t="shared" si="32"/>
        <v>0</v>
      </c>
      <c r="I671" s="395">
        <f>IF(OR(C671="150 Directors advances", C671="120 accounts receivable", C671="720.2 Automobile - Insurance", C671="720.3 Automobile - License", C671="870.4 Rent - Insurance", C671="870.6 Rent - Property Tax", C671="870.7 Rent - Homeoffice", C671="870.9 Rent - Water"),
   0,
   IF(Dashboard!$F$5="Quick",
      IF(OR(C671="190 Automobile",C671="200 computer hardware",C671="210 Computer software",C671="220 Quickbooks software",C671="230 Office equipment",C671="240 Office furniture"),
         E671-(E671/(1+Dashboard!$F$4)),
         0
      ),
      IF(C671="750 Business promotion",
         E671-(E671/(1+4.793/100)),
         E671-(E671/(1+Dashboard!$F$4))
      )
   )
)</f>
        <v>0</v>
      </c>
      <c r="J671" s="40">
        <f>Bank4[[#This Row],[Money in/ (Money out)]]-Bank4[[#This Row],[GST/HST]]</f>
        <v>0</v>
      </c>
      <c r="L671" s="37">
        <f t="shared" si="30"/>
        <v>0</v>
      </c>
    </row>
    <row r="672" spans="4:12" x14ac:dyDescent="0.2">
      <c r="D672" s="416">
        <f>_xlfn.XLOOKUP(C:C,Table1[for Import to Bank Register dropdown],Table1[for Pivot],0,0,1)</f>
        <v>0</v>
      </c>
      <c r="E672" s="422"/>
      <c r="F672" s="160">
        <f t="shared" si="31"/>
        <v>44444444</v>
      </c>
      <c r="G672" s="394">
        <f t="shared" si="32"/>
        <v>0</v>
      </c>
      <c r="I672" s="395">
        <f>IF(OR(C672="150 Directors advances", C672="120 accounts receivable", C672="720.2 Automobile - Insurance", C672="720.3 Automobile - License", C672="870.4 Rent - Insurance", C672="870.6 Rent - Property Tax", C672="870.7 Rent - Homeoffice", C672="870.9 Rent - Water"),
   0,
   IF(Dashboard!$F$5="Quick",
      IF(OR(C672="190 Automobile",C672="200 computer hardware",C672="210 Computer software",C672="220 Quickbooks software",C672="230 Office equipment",C672="240 Office furniture"),
         E672-(E672/(1+Dashboard!$F$4)),
         0
      ),
      IF(C672="750 Business promotion",
         E672-(E672/(1+4.793/100)),
         E672-(E672/(1+Dashboard!$F$4))
      )
   )
)</f>
        <v>0</v>
      </c>
      <c r="J672" s="40">
        <f>Bank4[[#This Row],[Money in/ (Money out)]]-Bank4[[#This Row],[GST/HST]]</f>
        <v>0</v>
      </c>
      <c r="L672" s="37">
        <f t="shared" si="30"/>
        <v>0</v>
      </c>
    </row>
    <row r="673" spans="4:12" x14ac:dyDescent="0.2">
      <c r="D673" s="416">
        <f>_xlfn.XLOOKUP(C:C,Table1[for Import to Bank Register dropdown],Table1[for Pivot],0,0,1)</f>
        <v>0</v>
      </c>
      <c r="E673" s="422"/>
      <c r="F673" s="160">
        <f t="shared" si="31"/>
        <v>44444444</v>
      </c>
      <c r="G673" s="394">
        <f t="shared" si="32"/>
        <v>0</v>
      </c>
      <c r="I673" s="395">
        <f>IF(OR(C673="150 Directors advances", C673="120 accounts receivable", C673="720.2 Automobile - Insurance", C673="720.3 Automobile - License", C673="870.4 Rent - Insurance", C673="870.6 Rent - Property Tax", C673="870.7 Rent - Homeoffice", C673="870.9 Rent - Water"),
   0,
   IF(Dashboard!$F$5="Quick",
      IF(OR(C673="190 Automobile",C673="200 computer hardware",C673="210 Computer software",C673="220 Quickbooks software",C673="230 Office equipment",C673="240 Office furniture"),
         E673-(E673/(1+Dashboard!$F$4)),
         0
      ),
      IF(C673="750 Business promotion",
         E673-(E673/(1+4.793/100)),
         E673-(E673/(1+Dashboard!$F$4))
      )
   )
)</f>
        <v>0</v>
      </c>
      <c r="J673" s="40">
        <f>Bank4[[#This Row],[Money in/ (Money out)]]-Bank4[[#This Row],[GST/HST]]</f>
        <v>0</v>
      </c>
      <c r="L673" s="37">
        <f t="shared" si="30"/>
        <v>0</v>
      </c>
    </row>
    <row r="674" spans="4:12" x14ac:dyDescent="0.2">
      <c r="D674" s="416">
        <f>_xlfn.XLOOKUP(C:C,Table1[for Import to Bank Register dropdown],Table1[for Pivot],0,0,1)</f>
        <v>0</v>
      </c>
      <c r="E674" s="422"/>
      <c r="F674" s="160">
        <f t="shared" si="31"/>
        <v>44444444</v>
      </c>
      <c r="G674" s="394">
        <f t="shared" si="32"/>
        <v>0</v>
      </c>
      <c r="I674" s="395">
        <f>IF(OR(C674="150 Directors advances", C674="120 accounts receivable", C674="720.2 Automobile - Insurance", C674="720.3 Automobile - License", C674="870.4 Rent - Insurance", C674="870.6 Rent - Property Tax", C674="870.7 Rent - Homeoffice", C674="870.9 Rent - Water"),
   0,
   IF(Dashboard!$F$5="Quick",
      IF(OR(C674="190 Automobile",C674="200 computer hardware",C674="210 Computer software",C674="220 Quickbooks software",C674="230 Office equipment",C674="240 Office furniture"),
         E674-(E674/(1+Dashboard!$F$4)),
         0
      ),
      IF(C674="750 Business promotion",
         E674-(E674/(1+4.793/100)),
         E674-(E674/(1+Dashboard!$F$4))
      )
   )
)</f>
        <v>0</v>
      </c>
      <c r="J674" s="40">
        <f>Bank4[[#This Row],[Money in/ (Money out)]]-Bank4[[#This Row],[GST/HST]]</f>
        <v>0</v>
      </c>
      <c r="L674" s="37">
        <f t="shared" si="30"/>
        <v>0</v>
      </c>
    </row>
    <row r="675" spans="4:12" x14ac:dyDescent="0.2">
      <c r="D675" s="416">
        <f>_xlfn.XLOOKUP(C:C,Table1[for Import to Bank Register dropdown],Table1[for Pivot],0,0,1)</f>
        <v>0</v>
      </c>
      <c r="E675" s="422"/>
      <c r="F675" s="160">
        <f t="shared" si="31"/>
        <v>44444444</v>
      </c>
      <c r="G675" s="394">
        <f t="shared" si="32"/>
        <v>0</v>
      </c>
      <c r="I675" s="395">
        <f>IF(OR(C675="150 Directors advances", C675="120 accounts receivable", C675="720.2 Automobile - Insurance", C675="720.3 Automobile - License", C675="870.4 Rent - Insurance", C675="870.6 Rent - Property Tax", C675="870.7 Rent - Homeoffice", C675="870.9 Rent - Water"),
   0,
   IF(Dashboard!$F$5="Quick",
      IF(OR(C675="190 Automobile",C675="200 computer hardware",C675="210 Computer software",C675="220 Quickbooks software",C675="230 Office equipment",C675="240 Office furniture"),
         E675-(E675/(1+Dashboard!$F$4)),
         0
      ),
      IF(C675="750 Business promotion",
         E675-(E675/(1+4.793/100)),
         E675-(E675/(1+Dashboard!$F$4))
      )
   )
)</f>
        <v>0</v>
      </c>
      <c r="J675" s="40">
        <f>Bank4[[#This Row],[Money in/ (Money out)]]-Bank4[[#This Row],[GST/HST]]</f>
        <v>0</v>
      </c>
      <c r="L675" s="37">
        <f t="shared" si="30"/>
        <v>0</v>
      </c>
    </row>
    <row r="676" spans="4:12" x14ac:dyDescent="0.2">
      <c r="D676" s="416">
        <f>_xlfn.XLOOKUP(C:C,Table1[for Import to Bank Register dropdown],Table1[for Pivot],0,0,1)</f>
        <v>0</v>
      </c>
      <c r="E676" s="422"/>
      <c r="F676" s="160">
        <f t="shared" si="31"/>
        <v>44444444</v>
      </c>
      <c r="G676" s="394">
        <f t="shared" si="32"/>
        <v>0</v>
      </c>
      <c r="I676" s="395">
        <f>IF(OR(C676="150 Directors advances", C676="120 accounts receivable", C676="720.2 Automobile - Insurance", C676="720.3 Automobile - License", C676="870.4 Rent - Insurance", C676="870.6 Rent - Property Tax", C676="870.7 Rent - Homeoffice", C676="870.9 Rent - Water"),
   0,
   IF(Dashboard!$F$5="Quick",
      IF(OR(C676="190 Automobile",C676="200 computer hardware",C676="210 Computer software",C676="220 Quickbooks software",C676="230 Office equipment",C676="240 Office furniture"),
         E676-(E676/(1+Dashboard!$F$4)),
         0
      ),
      IF(C676="750 Business promotion",
         E676-(E676/(1+4.793/100)),
         E676-(E676/(1+Dashboard!$F$4))
      )
   )
)</f>
        <v>0</v>
      </c>
      <c r="J676" s="40">
        <f>Bank4[[#This Row],[Money in/ (Money out)]]-Bank4[[#This Row],[GST/HST]]</f>
        <v>0</v>
      </c>
      <c r="L676" s="37">
        <f t="shared" si="30"/>
        <v>0</v>
      </c>
    </row>
    <row r="677" spans="4:12" x14ac:dyDescent="0.2">
      <c r="D677" s="416">
        <f>_xlfn.XLOOKUP(C:C,Table1[for Import to Bank Register dropdown],Table1[for Pivot],0,0,1)</f>
        <v>0</v>
      </c>
      <c r="E677" s="422"/>
      <c r="F677" s="160">
        <f t="shared" si="31"/>
        <v>44444444</v>
      </c>
      <c r="G677" s="394">
        <f t="shared" si="32"/>
        <v>0</v>
      </c>
      <c r="I677" s="395">
        <f>IF(OR(C677="150 Directors advances", C677="120 accounts receivable", C677="720.2 Automobile - Insurance", C677="720.3 Automobile - License", C677="870.4 Rent - Insurance", C677="870.6 Rent - Property Tax", C677="870.7 Rent - Homeoffice", C677="870.9 Rent - Water"),
   0,
   IF(Dashboard!$F$5="Quick",
      IF(OR(C677="190 Automobile",C677="200 computer hardware",C677="210 Computer software",C677="220 Quickbooks software",C677="230 Office equipment",C677="240 Office furniture"),
         E677-(E677/(1+Dashboard!$F$4)),
         0
      ),
      IF(C677="750 Business promotion",
         E677-(E677/(1+4.793/100)),
         E677-(E677/(1+Dashboard!$F$4))
      )
   )
)</f>
        <v>0</v>
      </c>
      <c r="J677" s="40">
        <f>Bank4[[#This Row],[Money in/ (Money out)]]-Bank4[[#This Row],[GST/HST]]</f>
        <v>0</v>
      </c>
      <c r="L677" s="37">
        <f t="shared" si="30"/>
        <v>0</v>
      </c>
    </row>
    <row r="678" spans="4:12" x14ac:dyDescent="0.2">
      <c r="D678" s="416">
        <f>_xlfn.XLOOKUP(C:C,Table1[for Import to Bank Register dropdown],Table1[for Pivot],0,0,1)</f>
        <v>0</v>
      </c>
      <c r="E678" s="422"/>
      <c r="F678" s="160">
        <f t="shared" si="31"/>
        <v>44444444</v>
      </c>
      <c r="G678" s="394">
        <f t="shared" si="32"/>
        <v>0</v>
      </c>
      <c r="I678" s="395">
        <f>IF(OR(C678="150 Directors advances", C678="120 accounts receivable", C678="720.2 Automobile - Insurance", C678="720.3 Automobile - License", C678="870.4 Rent - Insurance", C678="870.6 Rent - Property Tax", C678="870.7 Rent - Homeoffice", C678="870.9 Rent - Water"),
   0,
   IF(Dashboard!$F$5="Quick",
      IF(OR(C678="190 Automobile",C678="200 computer hardware",C678="210 Computer software",C678="220 Quickbooks software",C678="230 Office equipment",C678="240 Office furniture"),
         E678-(E678/(1+Dashboard!$F$4)),
         0
      ),
      IF(C678="750 Business promotion",
         E678-(E678/(1+4.793/100)),
         E678-(E678/(1+Dashboard!$F$4))
      )
   )
)</f>
        <v>0</v>
      </c>
      <c r="J678" s="40">
        <f>Bank4[[#This Row],[Money in/ (Money out)]]-Bank4[[#This Row],[GST/HST]]</f>
        <v>0</v>
      </c>
      <c r="L678" s="37">
        <f t="shared" si="30"/>
        <v>0</v>
      </c>
    </row>
    <row r="679" spans="4:12" x14ac:dyDescent="0.2">
      <c r="D679" s="416">
        <f>_xlfn.XLOOKUP(C:C,Table1[for Import to Bank Register dropdown],Table1[for Pivot],0,0,1)</f>
        <v>0</v>
      </c>
      <c r="E679" s="422"/>
      <c r="F679" s="160">
        <f t="shared" si="31"/>
        <v>44444444</v>
      </c>
      <c r="G679" s="394">
        <f t="shared" si="32"/>
        <v>0</v>
      </c>
      <c r="I679" s="395">
        <f>IF(OR(C679="150 Directors advances", C679="120 accounts receivable", C679="720.2 Automobile - Insurance", C679="720.3 Automobile - License", C679="870.4 Rent - Insurance", C679="870.6 Rent - Property Tax", C679="870.7 Rent - Homeoffice", C679="870.9 Rent - Water"),
   0,
   IF(Dashboard!$F$5="Quick",
      IF(OR(C679="190 Automobile",C679="200 computer hardware",C679="210 Computer software",C679="220 Quickbooks software",C679="230 Office equipment",C679="240 Office furniture"),
         E679-(E679/(1+Dashboard!$F$4)),
         0
      ),
      IF(C679="750 Business promotion",
         E679-(E679/(1+4.793/100)),
         E679-(E679/(1+Dashboard!$F$4))
      )
   )
)</f>
        <v>0</v>
      </c>
      <c r="J679" s="40">
        <f>Bank4[[#This Row],[Money in/ (Money out)]]-Bank4[[#This Row],[GST/HST]]</f>
        <v>0</v>
      </c>
      <c r="L679" s="37">
        <f t="shared" si="30"/>
        <v>0</v>
      </c>
    </row>
    <row r="680" spans="4:12" x14ac:dyDescent="0.2">
      <c r="D680" s="416">
        <f>_xlfn.XLOOKUP(C:C,Table1[for Import to Bank Register dropdown],Table1[for Pivot],0,0,1)</f>
        <v>0</v>
      </c>
      <c r="E680" s="422"/>
      <c r="F680" s="160">
        <f t="shared" si="31"/>
        <v>44444444</v>
      </c>
      <c r="G680" s="394">
        <f t="shared" si="32"/>
        <v>0</v>
      </c>
      <c r="I680" s="395">
        <f>IF(OR(C680="150 Directors advances", C680="120 accounts receivable", C680="720.2 Automobile - Insurance", C680="720.3 Automobile - License", C680="870.4 Rent - Insurance", C680="870.6 Rent - Property Tax", C680="870.7 Rent - Homeoffice", C680="870.9 Rent - Water"),
   0,
   IF(Dashboard!$F$5="Quick",
      IF(OR(C680="190 Automobile",C680="200 computer hardware",C680="210 Computer software",C680="220 Quickbooks software",C680="230 Office equipment",C680="240 Office furniture"),
         E680-(E680/(1+Dashboard!$F$4)),
         0
      ),
      IF(C680="750 Business promotion",
         E680-(E680/(1+4.793/100)),
         E680-(E680/(1+Dashboard!$F$4))
      )
   )
)</f>
        <v>0</v>
      </c>
      <c r="J680" s="40">
        <f>Bank4[[#This Row],[Money in/ (Money out)]]-Bank4[[#This Row],[GST/HST]]</f>
        <v>0</v>
      </c>
      <c r="L680" s="37">
        <f t="shared" si="30"/>
        <v>0</v>
      </c>
    </row>
    <row r="681" spans="4:12" x14ac:dyDescent="0.2">
      <c r="D681" s="416">
        <f>_xlfn.XLOOKUP(C:C,Table1[for Import to Bank Register dropdown],Table1[for Pivot],0,0,1)</f>
        <v>0</v>
      </c>
      <c r="E681" s="422"/>
      <c r="F681" s="160">
        <f t="shared" si="31"/>
        <v>44444444</v>
      </c>
      <c r="G681" s="394">
        <f t="shared" si="32"/>
        <v>0</v>
      </c>
      <c r="I681" s="395">
        <f>IF(OR(C681="150 Directors advances", C681="120 accounts receivable", C681="720.2 Automobile - Insurance", C681="720.3 Automobile - License", C681="870.4 Rent - Insurance", C681="870.6 Rent - Property Tax", C681="870.7 Rent - Homeoffice", C681="870.9 Rent - Water"),
   0,
   IF(Dashboard!$F$5="Quick",
      IF(OR(C681="190 Automobile",C681="200 computer hardware",C681="210 Computer software",C681="220 Quickbooks software",C681="230 Office equipment",C681="240 Office furniture"),
         E681-(E681/(1+Dashboard!$F$4)),
         0
      ),
      IF(C681="750 Business promotion",
         E681-(E681/(1+4.793/100)),
         E681-(E681/(1+Dashboard!$F$4))
      )
   )
)</f>
        <v>0</v>
      </c>
      <c r="J681" s="40">
        <f>Bank4[[#This Row],[Money in/ (Money out)]]-Bank4[[#This Row],[GST/HST]]</f>
        <v>0</v>
      </c>
      <c r="L681" s="37">
        <f t="shared" si="30"/>
        <v>0</v>
      </c>
    </row>
    <row r="682" spans="4:12" x14ac:dyDescent="0.2">
      <c r="D682" s="416">
        <f>_xlfn.XLOOKUP(C:C,Table1[for Import to Bank Register dropdown],Table1[for Pivot],0,0,1)</f>
        <v>0</v>
      </c>
      <c r="E682" s="422"/>
      <c r="F682" s="160">
        <f t="shared" si="31"/>
        <v>44444444</v>
      </c>
      <c r="G682" s="394">
        <f t="shared" si="32"/>
        <v>0</v>
      </c>
      <c r="I682" s="395">
        <f>IF(OR(C682="150 Directors advances", C682="120 accounts receivable", C682="720.2 Automobile - Insurance", C682="720.3 Automobile - License", C682="870.4 Rent - Insurance", C682="870.6 Rent - Property Tax", C682="870.7 Rent - Homeoffice", C682="870.9 Rent - Water"),
   0,
   IF(Dashboard!$F$5="Quick",
      IF(OR(C682="190 Automobile",C682="200 computer hardware",C682="210 Computer software",C682="220 Quickbooks software",C682="230 Office equipment",C682="240 Office furniture"),
         E682-(E682/(1+Dashboard!$F$4)),
         0
      ),
      IF(C682="750 Business promotion",
         E682-(E682/(1+4.793/100)),
         E682-(E682/(1+Dashboard!$F$4))
      )
   )
)</f>
        <v>0</v>
      </c>
      <c r="J682" s="40">
        <f>Bank4[[#This Row],[Money in/ (Money out)]]-Bank4[[#This Row],[GST/HST]]</f>
        <v>0</v>
      </c>
      <c r="L682" s="37">
        <f t="shared" si="30"/>
        <v>0</v>
      </c>
    </row>
    <row r="683" spans="4:12" x14ac:dyDescent="0.2">
      <c r="D683" s="416">
        <f>_xlfn.XLOOKUP(C:C,Table1[for Import to Bank Register dropdown],Table1[for Pivot],0,0,1)</f>
        <v>0</v>
      </c>
      <c r="E683" s="422"/>
      <c r="F683" s="160">
        <f t="shared" si="31"/>
        <v>44444444</v>
      </c>
      <c r="G683" s="394">
        <f t="shared" si="32"/>
        <v>0</v>
      </c>
      <c r="I683" s="395">
        <f>IF(OR(C683="150 Directors advances", C683="120 accounts receivable", C683="720.2 Automobile - Insurance", C683="720.3 Automobile - License", C683="870.4 Rent - Insurance", C683="870.6 Rent - Property Tax", C683="870.7 Rent - Homeoffice", C683="870.9 Rent - Water"),
   0,
   IF(Dashboard!$F$5="Quick",
      IF(OR(C683="190 Automobile",C683="200 computer hardware",C683="210 Computer software",C683="220 Quickbooks software",C683="230 Office equipment",C683="240 Office furniture"),
         E683-(E683/(1+Dashboard!$F$4)),
         0
      ),
      IF(C683="750 Business promotion",
         E683-(E683/(1+4.793/100)),
         E683-(E683/(1+Dashboard!$F$4))
      )
   )
)</f>
        <v>0</v>
      </c>
      <c r="J683" s="40">
        <f>Bank4[[#This Row],[Money in/ (Money out)]]-Bank4[[#This Row],[GST/HST]]</f>
        <v>0</v>
      </c>
      <c r="L683" s="37">
        <f t="shared" si="30"/>
        <v>0</v>
      </c>
    </row>
    <row r="684" spans="4:12" x14ac:dyDescent="0.2">
      <c r="D684" s="416">
        <f>_xlfn.XLOOKUP(C:C,Table1[for Import to Bank Register dropdown],Table1[for Pivot],0,0,1)</f>
        <v>0</v>
      </c>
      <c r="E684" s="422"/>
      <c r="F684" s="160">
        <f t="shared" si="31"/>
        <v>44444444</v>
      </c>
      <c r="G684" s="394">
        <f t="shared" si="32"/>
        <v>0</v>
      </c>
      <c r="I684" s="395">
        <f>IF(OR(C684="150 Directors advances", C684="120 accounts receivable", C684="720.2 Automobile - Insurance", C684="720.3 Automobile - License", C684="870.4 Rent - Insurance", C684="870.6 Rent - Property Tax", C684="870.7 Rent - Homeoffice", C684="870.9 Rent - Water"),
   0,
   IF(Dashboard!$F$5="Quick",
      IF(OR(C684="190 Automobile",C684="200 computer hardware",C684="210 Computer software",C684="220 Quickbooks software",C684="230 Office equipment",C684="240 Office furniture"),
         E684-(E684/(1+Dashboard!$F$4)),
         0
      ),
      IF(C684="750 Business promotion",
         E684-(E684/(1+4.793/100)),
         E684-(E684/(1+Dashboard!$F$4))
      )
   )
)</f>
        <v>0</v>
      </c>
      <c r="J684" s="40">
        <f>Bank4[[#This Row],[Money in/ (Money out)]]-Bank4[[#This Row],[GST/HST]]</f>
        <v>0</v>
      </c>
      <c r="L684" s="37">
        <f t="shared" si="30"/>
        <v>0</v>
      </c>
    </row>
    <row r="685" spans="4:12" x14ac:dyDescent="0.2">
      <c r="D685" s="416">
        <f>_xlfn.XLOOKUP(C:C,Table1[for Import to Bank Register dropdown],Table1[for Pivot],0,0,1)</f>
        <v>0</v>
      </c>
      <c r="E685" s="422"/>
      <c r="F685" s="160">
        <f t="shared" si="31"/>
        <v>44444444</v>
      </c>
      <c r="G685" s="394">
        <f t="shared" si="32"/>
        <v>0</v>
      </c>
      <c r="I685" s="395">
        <f>IF(OR(C685="150 Directors advances", C685="120 accounts receivable", C685="720.2 Automobile - Insurance", C685="720.3 Automobile - License", C685="870.4 Rent - Insurance", C685="870.6 Rent - Property Tax", C685="870.7 Rent - Homeoffice", C685="870.9 Rent - Water"),
   0,
   IF(Dashboard!$F$5="Quick",
      IF(OR(C685="190 Automobile",C685="200 computer hardware",C685="210 Computer software",C685="220 Quickbooks software",C685="230 Office equipment",C685="240 Office furniture"),
         E685-(E685/(1+Dashboard!$F$4)),
         0
      ),
      IF(C685="750 Business promotion",
         E685-(E685/(1+4.793/100)),
         E685-(E685/(1+Dashboard!$F$4))
      )
   )
)</f>
        <v>0</v>
      </c>
      <c r="J685" s="40">
        <f>Bank4[[#This Row],[Money in/ (Money out)]]-Bank4[[#This Row],[GST/HST]]</f>
        <v>0</v>
      </c>
      <c r="L685" s="37">
        <f t="shared" si="30"/>
        <v>0</v>
      </c>
    </row>
    <row r="686" spans="4:12" x14ac:dyDescent="0.2">
      <c r="D686" s="416">
        <f>_xlfn.XLOOKUP(C:C,Table1[for Import to Bank Register dropdown],Table1[for Pivot],0,0,1)</f>
        <v>0</v>
      </c>
      <c r="E686" s="422"/>
      <c r="F686" s="160">
        <f t="shared" si="31"/>
        <v>44444444</v>
      </c>
      <c r="G686" s="394">
        <f t="shared" si="32"/>
        <v>0</v>
      </c>
      <c r="I686" s="395">
        <f>IF(OR(C686="150 Directors advances", C686="120 accounts receivable", C686="720.2 Automobile - Insurance", C686="720.3 Automobile - License", C686="870.4 Rent - Insurance", C686="870.6 Rent - Property Tax", C686="870.7 Rent - Homeoffice", C686="870.9 Rent - Water"),
   0,
   IF(Dashboard!$F$5="Quick",
      IF(OR(C686="190 Automobile",C686="200 computer hardware",C686="210 Computer software",C686="220 Quickbooks software",C686="230 Office equipment",C686="240 Office furniture"),
         E686-(E686/(1+Dashboard!$F$4)),
         0
      ),
      IF(C686="750 Business promotion",
         E686-(E686/(1+4.793/100)),
         E686-(E686/(1+Dashboard!$F$4))
      )
   )
)</f>
        <v>0</v>
      </c>
      <c r="J686" s="40">
        <f>Bank4[[#This Row],[Money in/ (Money out)]]-Bank4[[#This Row],[GST/HST]]</f>
        <v>0</v>
      </c>
      <c r="L686" s="37">
        <f t="shared" si="30"/>
        <v>0</v>
      </c>
    </row>
    <row r="687" spans="4:12" x14ac:dyDescent="0.2">
      <c r="D687" s="416">
        <f>_xlfn.XLOOKUP(C:C,Table1[for Import to Bank Register dropdown],Table1[for Pivot],0,0,1)</f>
        <v>0</v>
      </c>
      <c r="E687" s="422"/>
      <c r="F687" s="160">
        <f t="shared" si="31"/>
        <v>44444444</v>
      </c>
      <c r="G687" s="394">
        <f t="shared" si="32"/>
        <v>0</v>
      </c>
      <c r="I687" s="395">
        <f>IF(OR(C687="150 Directors advances", C687="120 accounts receivable", C687="720.2 Automobile - Insurance", C687="720.3 Automobile - License", C687="870.4 Rent - Insurance", C687="870.6 Rent - Property Tax", C687="870.7 Rent - Homeoffice", C687="870.9 Rent - Water"),
   0,
   IF(Dashboard!$F$5="Quick",
      IF(OR(C687="190 Automobile",C687="200 computer hardware",C687="210 Computer software",C687="220 Quickbooks software",C687="230 Office equipment",C687="240 Office furniture"),
         E687-(E687/(1+Dashboard!$F$4)),
         0
      ),
      IF(C687="750 Business promotion",
         E687-(E687/(1+4.793/100)),
         E687-(E687/(1+Dashboard!$F$4))
      )
   )
)</f>
        <v>0</v>
      </c>
      <c r="J687" s="40">
        <f>Bank4[[#This Row],[Money in/ (Money out)]]-Bank4[[#This Row],[GST/HST]]</f>
        <v>0</v>
      </c>
      <c r="L687" s="37">
        <f t="shared" si="30"/>
        <v>0</v>
      </c>
    </row>
    <row r="688" spans="4:12" x14ac:dyDescent="0.2">
      <c r="D688" s="416">
        <f>_xlfn.XLOOKUP(C:C,Table1[for Import to Bank Register dropdown],Table1[for Pivot],0,0,1)</f>
        <v>0</v>
      </c>
      <c r="E688" s="422"/>
      <c r="F688" s="160">
        <f t="shared" si="31"/>
        <v>44444444</v>
      </c>
      <c r="G688" s="394">
        <f t="shared" si="32"/>
        <v>0</v>
      </c>
      <c r="I688" s="395">
        <f>IF(OR(C688="150 Directors advances", C688="120 accounts receivable", C688="720.2 Automobile - Insurance", C688="720.3 Automobile - License", C688="870.4 Rent - Insurance", C688="870.6 Rent - Property Tax", C688="870.7 Rent - Homeoffice", C688="870.9 Rent - Water"),
   0,
   IF(Dashboard!$F$5="Quick",
      IF(OR(C688="190 Automobile",C688="200 computer hardware",C688="210 Computer software",C688="220 Quickbooks software",C688="230 Office equipment",C688="240 Office furniture"),
         E688-(E688/(1+Dashboard!$F$4)),
         0
      ),
      IF(C688="750 Business promotion",
         E688-(E688/(1+4.793/100)),
         E688-(E688/(1+Dashboard!$F$4))
      )
   )
)</f>
        <v>0</v>
      </c>
      <c r="J688" s="40">
        <f>Bank4[[#This Row],[Money in/ (Money out)]]-Bank4[[#This Row],[GST/HST]]</f>
        <v>0</v>
      </c>
      <c r="L688" s="37">
        <f t="shared" si="30"/>
        <v>0</v>
      </c>
    </row>
    <row r="689" spans="4:12" x14ac:dyDescent="0.2">
      <c r="D689" s="416">
        <f>_xlfn.XLOOKUP(C:C,Table1[for Import to Bank Register dropdown],Table1[for Pivot],0,0,1)</f>
        <v>0</v>
      </c>
      <c r="E689" s="422"/>
      <c r="F689" s="160">
        <f t="shared" si="31"/>
        <v>44444444</v>
      </c>
      <c r="G689" s="394">
        <f t="shared" si="32"/>
        <v>0</v>
      </c>
      <c r="I689" s="395">
        <f>IF(OR(C689="150 Directors advances", C689="120 accounts receivable", C689="720.2 Automobile - Insurance", C689="720.3 Automobile - License", C689="870.4 Rent - Insurance", C689="870.6 Rent - Property Tax", C689="870.7 Rent - Homeoffice", C689="870.9 Rent - Water"),
   0,
   IF(Dashboard!$F$5="Quick",
      IF(OR(C689="190 Automobile",C689="200 computer hardware",C689="210 Computer software",C689="220 Quickbooks software",C689="230 Office equipment",C689="240 Office furniture"),
         E689-(E689/(1+Dashboard!$F$4)),
         0
      ),
      IF(C689="750 Business promotion",
         E689-(E689/(1+4.793/100)),
         E689-(E689/(1+Dashboard!$F$4))
      )
   )
)</f>
        <v>0</v>
      </c>
      <c r="J689" s="40">
        <f>Bank4[[#This Row],[Money in/ (Money out)]]-Bank4[[#This Row],[GST/HST]]</f>
        <v>0</v>
      </c>
      <c r="L689" s="37">
        <f t="shared" si="30"/>
        <v>0</v>
      </c>
    </row>
    <row r="690" spans="4:12" x14ac:dyDescent="0.2">
      <c r="D690" s="416">
        <f>_xlfn.XLOOKUP(C:C,Table1[for Import to Bank Register dropdown],Table1[for Pivot],0,0,1)</f>
        <v>0</v>
      </c>
      <c r="E690" s="422"/>
      <c r="F690" s="160">
        <f t="shared" si="31"/>
        <v>44444444</v>
      </c>
      <c r="G690" s="394">
        <f t="shared" si="32"/>
        <v>0</v>
      </c>
      <c r="I690" s="395">
        <f>IF(OR(C690="150 Directors advances", C690="120 accounts receivable", C690="720.2 Automobile - Insurance", C690="720.3 Automobile - License", C690="870.4 Rent - Insurance", C690="870.6 Rent - Property Tax", C690="870.7 Rent - Homeoffice", C690="870.9 Rent - Water"),
   0,
   IF(Dashboard!$F$5="Quick",
      IF(OR(C690="190 Automobile",C690="200 computer hardware",C690="210 Computer software",C690="220 Quickbooks software",C690="230 Office equipment",C690="240 Office furniture"),
         E690-(E690/(1+Dashboard!$F$4)),
         0
      ),
      IF(C690="750 Business promotion",
         E690-(E690/(1+4.793/100)),
         E690-(E690/(1+Dashboard!$F$4))
      )
   )
)</f>
        <v>0</v>
      </c>
      <c r="J690" s="40">
        <f>Bank4[[#This Row],[Money in/ (Money out)]]-Bank4[[#This Row],[GST/HST]]</f>
        <v>0</v>
      </c>
      <c r="L690" s="37">
        <f t="shared" si="30"/>
        <v>0</v>
      </c>
    </row>
    <row r="691" spans="4:12" x14ac:dyDescent="0.2">
      <c r="D691" s="416">
        <f>_xlfn.XLOOKUP(C:C,Table1[for Import to Bank Register dropdown],Table1[for Pivot],0,0,1)</f>
        <v>0</v>
      </c>
      <c r="E691" s="422"/>
      <c r="F691" s="160">
        <f t="shared" si="31"/>
        <v>44444444</v>
      </c>
      <c r="G691" s="394">
        <f t="shared" si="32"/>
        <v>0</v>
      </c>
      <c r="I691" s="395">
        <f>IF(OR(C691="150 Directors advances", C691="120 accounts receivable", C691="720.2 Automobile - Insurance", C691="720.3 Automobile - License", C691="870.4 Rent - Insurance", C691="870.6 Rent - Property Tax", C691="870.7 Rent - Homeoffice", C691="870.9 Rent - Water"),
   0,
   IF(Dashboard!$F$5="Quick",
      IF(OR(C691="190 Automobile",C691="200 computer hardware",C691="210 Computer software",C691="220 Quickbooks software",C691="230 Office equipment",C691="240 Office furniture"),
         E691-(E691/(1+Dashboard!$F$4)),
         0
      ),
      IF(C691="750 Business promotion",
         E691-(E691/(1+4.793/100)),
         E691-(E691/(1+Dashboard!$F$4))
      )
   )
)</f>
        <v>0</v>
      </c>
      <c r="J691" s="40">
        <f>Bank4[[#This Row],[Money in/ (Money out)]]-Bank4[[#This Row],[GST/HST]]</f>
        <v>0</v>
      </c>
      <c r="L691" s="37">
        <f t="shared" si="30"/>
        <v>0</v>
      </c>
    </row>
    <row r="692" spans="4:12" x14ac:dyDescent="0.2">
      <c r="D692" s="416">
        <f>_xlfn.XLOOKUP(C:C,Table1[for Import to Bank Register dropdown],Table1[for Pivot],0,0,1)</f>
        <v>0</v>
      </c>
      <c r="E692" s="422"/>
      <c r="F692" s="160">
        <f t="shared" si="31"/>
        <v>44444444</v>
      </c>
      <c r="G692" s="394">
        <f t="shared" si="32"/>
        <v>0</v>
      </c>
      <c r="I692" s="395">
        <f>IF(OR(C692="150 Directors advances", C692="120 accounts receivable", C692="720.2 Automobile - Insurance", C692="720.3 Automobile - License", C692="870.4 Rent - Insurance", C692="870.6 Rent - Property Tax", C692="870.7 Rent - Homeoffice", C692="870.9 Rent - Water"),
   0,
   IF(Dashboard!$F$5="Quick",
      IF(OR(C692="190 Automobile",C692="200 computer hardware",C692="210 Computer software",C692="220 Quickbooks software",C692="230 Office equipment",C692="240 Office furniture"),
         E692-(E692/(1+Dashboard!$F$4)),
         0
      ),
      IF(C692="750 Business promotion",
         E692-(E692/(1+4.793/100)),
         E692-(E692/(1+Dashboard!$F$4))
      )
   )
)</f>
        <v>0</v>
      </c>
      <c r="J692" s="40">
        <f>Bank4[[#This Row],[Money in/ (Money out)]]-Bank4[[#This Row],[GST/HST]]</f>
        <v>0</v>
      </c>
      <c r="L692" s="37">
        <f t="shared" si="30"/>
        <v>0</v>
      </c>
    </row>
    <row r="693" spans="4:12" x14ac:dyDescent="0.2">
      <c r="D693" s="416">
        <f>_xlfn.XLOOKUP(C:C,Table1[for Import to Bank Register dropdown],Table1[for Pivot],0,0,1)</f>
        <v>0</v>
      </c>
      <c r="E693" s="422"/>
      <c r="F693" s="160">
        <f t="shared" si="31"/>
        <v>44444444</v>
      </c>
      <c r="G693" s="394">
        <f t="shared" si="32"/>
        <v>0</v>
      </c>
      <c r="I693" s="395">
        <f>IF(OR(C693="150 Directors advances", C693="120 accounts receivable", C693="720.2 Automobile - Insurance", C693="720.3 Automobile - License", C693="870.4 Rent - Insurance", C693="870.6 Rent - Property Tax", C693="870.7 Rent - Homeoffice", C693="870.9 Rent - Water"),
   0,
   IF(Dashboard!$F$5="Quick",
      IF(OR(C693="190 Automobile",C693="200 computer hardware",C693="210 Computer software",C693="220 Quickbooks software",C693="230 Office equipment",C693="240 Office furniture"),
         E693-(E693/(1+Dashboard!$F$4)),
         0
      ),
      IF(C693="750 Business promotion",
         E693-(E693/(1+4.793/100)),
         E693-(E693/(1+Dashboard!$F$4))
      )
   )
)</f>
        <v>0</v>
      </c>
      <c r="J693" s="40">
        <f>Bank4[[#This Row],[Money in/ (Money out)]]-Bank4[[#This Row],[GST/HST]]</f>
        <v>0</v>
      </c>
      <c r="L693" s="37">
        <f t="shared" si="30"/>
        <v>0</v>
      </c>
    </row>
    <row r="694" spans="4:12" x14ac:dyDescent="0.2">
      <c r="D694" s="416">
        <f>_xlfn.XLOOKUP(C:C,Table1[for Import to Bank Register dropdown],Table1[for Pivot],0,0,1)</f>
        <v>0</v>
      </c>
      <c r="E694" s="422"/>
      <c r="F694" s="160">
        <f t="shared" si="31"/>
        <v>44444444</v>
      </c>
      <c r="G694" s="394">
        <f t="shared" si="32"/>
        <v>0</v>
      </c>
      <c r="I694" s="395">
        <f>IF(OR(C694="150 Directors advances", C694="120 accounts receivable", C694="720.2 Automobile - Insurance", C694="720.3 Automobile - License", C694="870.4 Rent - Insurance", C694="870.6 Rent - Property Tax", C694="870.7 Rent - Homeoffice", C694="870.9 Rent - Water"),
   0,
   IF(Dashboard!$F$5="Quick",
      IF(OR(C694="190 Automobile",C694="200 computer hardware",C694="210 Computer software",C694="220 Quickbooks software",C694="230 Office equipment",C694="240 Office furniture"),
         E694-(E694/(1+Dashboard!$F$4)),
         0
      ),
      IF(C694="750 Business promotion",
         E694-(E694/(1+4.793/100)),
         E694-(E694/(1+Dashboard!$F$4))
      )
   )
)</f>
        <v>0</v>
      </c>
      <c r="J694" s="40">
        <f>Bank4[[#This Row],[Money in/ (Money out)]]-Bank4[[#This Row],[GST/HST]]</f>
        <v>0</v>
      </c>
      <c r="L694" s="37">
        <f t="shared" si="30"/>
        <v>0</v>
      </c>
    </row>
    <row r="695" spans="4:12" x14ac:dyDescent="0.2">
      <c r="D695" s="416">
        <f>_xlfn.XLOOKUP(C:C,Table1[for Import to Bank Register dropdown],Table1[for Pivot],0,0,1)</f>
        <v>0</v>
      </c>
      <c r="E695" s="422"/>
      <c r="F695" s="160">
        <f t="shared" si="31"/>
        <v>44444444</v>
      </c>
      <c r="G695" s="394">
        <f t="shared" si="32"/>
        <v>0</v>
      </c>
      <c r="I695" s="395">
        <f>IF(OR(C695="150 Directors advances", C695="120 accounts receivable", C695="720.2 Automobile - Insurance", C695="720.3 Automobile - License", C695="870.4 Rent - Insurance", C695="870.6 Rent - Property Tax", C695="870.7 Rent - Homeoffice", C695="870.9 Rent - Water"),
   0,
   IF(Dashboard!$F$5="Quick",
      IF(OR(C695="190 Automobile",C695="200 computer hardware",C695="210 Computer software",C695="220 Quickbooks software",C695="230 Office equipment",C695="240 Office furniture"),
         E695-(E695/(1+Dashboard!$F$4)),
         0
      ),
      IF(C695="750 Business promotion",
         E695-(E695/(1+4.793/100)),
         E695-(E695/(1+Dashboard!$F$4))
      )
   )
)</f>
        <v>0</v>
      </c>
      <c r="J695" s="40">
        <f>Bank4[[#This Row],[Money in/ (Money out)]]-Bank4[[#This Row],[GST/HST]]</f>
        <v>0</v>
      </c>
      <c r="L695" s="37">
        <f t="shared" si="30"/>
        <v>0</v>
      </c>
    </row>
    <row r="696" spans="4:12" x14ac:dyDescent="0.2">
      <c r="D696" s="416">
        <f>_xlfn.XLOOKUP(C:C,Table1[for Import to Bank Register dropdown],Table1[for Pivot],0,0,1)</f>
        <v>0</v>
      </c>
      <c r="E696" s="422"/>
      <c r="F696" s="160">
        <f t="shared" si="31"/>
        <v>44444444</v>
      </c>
      <c r="G696" s="394">
        <f t="shared" si="32"/>
        <v>0</v>
      </c>
      <c r="I696" s="395">
        <f>IF(OR(C696="150 Directors advances", C696="120 accounts receivable", C696="720.2 Automobile - Insurance", C696="720.3 Automobile - License", C696="870.4 Rent - Insurance", C696="870.6 Rent - Property Tax", C696="870.7 Rent - Homeoffice", C696="870.9 Rent - Water"),
   0,
   IF(Dashboard!$F$5="Quick",
      IF(OR(C696="190 Automobile",C696="200 computer hardware",C696="210 Computer software",C696="220 Quickbooks software",C696="230 Office equipment",C696="240 Office furniture"),
         E696-(E696/(1+Dashboard!$F$4)),
         0
      ),
      IF(C696="750 Business promotion",
         E696-(E696/(1+4.793/100)),
         E696-(E696/(1+Dashboard!$F$4))
      )
   )
)</f>
        <v>0</v>
      </c>
      <c r="J696" s="40">
        <f>Bank4[[#This Row],[Money in/ (Money out)]]-Bank4[[#This Row],[GST/HST]]</f>
        <v>0</v>
      </c>
      <c r="L696" s="37">
        <f t="shared" si="30"/>
        <v>0</v>
      </c>
    </row>
    <row r="697" spans="4:12" x14ac:dyDescent="0.2">
      <c r="D697" s="416">
        <f>_xlfn.XLOOKUP(C:C,Table1[for Import to Bank Register dropdown],Table1[for Pivot],0,0,1)</f>
        <v>0</v>
      </c>
      <c r="E697" s="422"/>
      <c r="F697" s="160">
        <f t="shared" si="31"/>
        <v>44444444</v>
      </c>
      <c r="G697" s="394">
        <f t="shared" si="32"/>
        <v>0</v>
      </c>
      <c r="I697" s="395">
        <f>IF(OR(C697="150 Directors advances", C697="120 accounts receivable", C697="720.2 Automobile - Insurance", C697="720.3 Automobile - License", C697="870.4 Rent - Insurance", C697="870.6 Rent - Property Tax", C697="870.7 Rent - Homeoffice", C697="870.9 Rent - Water"),
   0,
   IF(Dashboard!$F$5="Quick",
      IF(OR(C697="190 Automobile",C697="200 computer hardware",C697="210 Computer software",C697="220 Quickbooks software",C697="230 Office equipment",C697="240 Office furniture"),
         E697-(E697/(1+Dashboard!$F$4)),
         0
      ),
      IF(C697="750 Business promotion",
         E697-(E697/(1+4.793/100)),
         E697-(E697/(1+Dashboard!$F$4))
      )
   )
)</f>
        <v>0</v>
      </c>
      <c r="J697" s="40">
        <f>Bank4[[#This Row],[Money in/ (Money out)]]-Bank4[[#This Row],[GST/HST]]</f>
        <v>0</v>
      </c>
      <c r="L697" s="37">
        <f t="shared" si="30"/>
        <v>0</v>
      </c>
    </row>
    <row r="698" spans="4:12" x14ac:dyDescent="0.2">
      <c r="D698" s="416">
        <f>_xlfn.XLOOKUP(C:C,Table1[for Import to Bank Register dropdown],Table1[for Pivot],0,0,1)</f>
        <v>0</v>
      </c>
      <c r="E698" s="422"/>
      <c r="F698" s="160">
        <f t="shared" si="31"/>
        <v>44444444</v>
      </c>
      <c r="G698" s="394">
        <f t="shared" si="32"/>
        <v>0</v>
      </c>
      <c r="I698" s="395">
        <f>IF(OR(C698="150 Directors advances", C698="120 accounts receivable", C698="720.2 Automobile - Insurance", C698="720.3 Automobile - License", C698="870.4 Rent - Insurance", C698="870.6 Rent - Property Tax", C698="870.7 Rent - Homeoffice", C698="870.9 Rent - Water"),
   0,
   IF(Dashboard!$F$5="Quick",
      IF(OR(C698="190 Automobile",C698="200 computer hardware",C698="210 Computer software",C698="220 Quickbooks software",C698="230 Office equipment",C698="240 Office furniture"),
         E698-(E698/(1+Dashboard!$F$4)),
         0
      ),
      IF(C698="750 Business promotion",
         E698-(E698/(1+4.793/100)),
         E698-(E698/(1+Dashboard!$F$4))
      )
   )
)</f>
        <v>0</v>
      </c>
      <c r="J698" s="40">
        <f>Bank4[[#This Row],[Money in/ (Money out)]]-Bank4[[#This Row],[GST/HST]]</f>
        <v>0</v>
      </c>
      <c r="L698" s="37">
        <f t="shared" si="30"/>
        <v>0</v>
      </c>
    </row>
    <row r="699" spans="4:12" x14ac:dyDescent="0.2">
      <c r="D699" s="416">
        <f>_xlfn.XLOOKUP(C:C,Table1[for Import to Bank Register dropdown],Table1[for Pivot],0,0,1)</f>
        <v>0</v>
      </c>
      <c r="E699" s="422"/>
      <c r="F699" s="160">
        <f t="shared" si="31"/>
        <v>44444444</v>
      </c>
      <c r="G699" s="394">
        <f t="shared" si="32"/>
        <v>0</v>
      </c>
      <c r="I699" s="395">
        <f>IF(OR(C699="150 Directors advances", C699="120 accounts receivable", C699="720.2 Automobile - Insurance", C699="720.3 Automobile - License", C699="870.4 Rent - Insurance", C699="870.6 Rent - Property Tax", C699="870.7 Rent - Homeoffice", C699="870.9 Rent - Water"),
   0,
   IF(Dashboard!$F$5="Quick",
      IF(OR(C699="190 Automobile",C699="200 computer hardware",C699="210 Computer software",C699="220 Quickbooks software",C699="230 Office equipment",C699="240 Office furniture"),
         E699-(E699/(1+Dashboard!$F$4)),
         0
      ),
      IF(C699="750 Business promotion",
         E699-(E699/(1+4.793/100)),
         E699-(E699/(1+Dashboard!$F$4))
      )
   )
)</f>
        <v>0</v>
      </c>
      <c r="J699" s="40">
        <f>Bank4[[#This Row],[Money in/ (Money out)]]-Bank4[[#This Row],[GST/HST]]</f>
        <v>0</v>
      </c>
      <c r="L699" s="37">
        <f t="shared" si="30"/>
        <v>0</v>
      </c>
    </row>
    <row r="700" spans="4:12" x14ac:dyDescent="0.2">
      <c r="D700" s="416">
        <f>_xlfn.XLOOKUP(C:C,Table1[for Import to Bank Register dropdown],Table1[for Pivot],0,0,1)</f>
        <v>0</v>
      </c>
      <c r="E700" s="422"/>
      <c r="F700" s="160">
        <f t="shared" si="31"/>
        <v>44444444</v>
      </c>
      <c r="G700" s="394">
        <f t="shared" si="32"/>
        <v>0</v>
      </c>
      <c r="I700" s="395">
        <f>IF(OR(C700="150 Directors advances", C700="120 accounts receivable", C700="720.2 Automobile - Insurance", C700="720.3 Automobile - License", C700="870.4 Rent - Insurance", C700="870.6 Rent - Property Tax", C700="870.7 Rent - Homeoffice", C700="870.9 Rent - Water"),
   0,
   IF(Dashboard!$F$5="Quick",
      IF(OR(C700="190 Automobile",C700="200 computer hardware",C700="210 Computer software",C700="220 Quickbooks software",C700="230 Office equipment",C700="240 Office furniture"),
         E700-(E700/(1+Dashboard!$F$4)),
         0
      ),
      IF(C700="750 Business promotion",
         E700-(E700/(1+4.793/100)),
         E700-(E700/(1+Dashboard!$F$4))
      )
   )
)</f>
        <v>0</v>
      </c>
      <c r="J700" s="40">
        <f>Bank4[[#This Row],[Money in/ (Money out)]]-Bank4[[#This Row],[GST/HST]]</f>
        <v>0</v>
      </c>
      <c r="L700" s="37">
        <f t="shared" si="30"/>
        <v>0</v>
      </c>
    </row>
    <row r="701" spans="4:12" x14ac:dyDescent="0.2">
      <c r="D701" s="416">
        <f>_xlfn.XLOOKUP(C:C,Table1[for Import to Bank Register dropdown],Table1[for Pivot],0,0,1)</f>
        <v>0</v>
      </c>
      <c r="E701" s="422"/>
      <c r="F701" s="160">
        <f t="shared" si="31"/>
        <v>44444444</v>
      </c>
      <c r="G701" s="394">
        <f t="shared" si="32"/>
        <v>0</v>
      </c>
      <c r="I701" s="395">
        <f>IF(OR(C701="150 Directors advances", C701="120 accounts receivable", C701="720.2 Automobile - Insurance", C701="720.3 Automobile - License", C701="870.4 Rent - Insurance", C701="870.6 Rent - Property Tax", C701="870.7 Rent - Homeoffice", C701="870.9 Rent - Water"),
   0,
   IF(Dashboard!$F$5="Quick",
      IF(OR(C701="190 Automobile",C701="200 computer hardware",C701="210 Computer software",C701="220 Quickbooks software",C701="230 Office equipment",C701="240 Office furniture"),
         E701-(E701/(1+Dashboard!$F$4)),
         0
      ),
      IF(C701="750 Business promotion",
         E701-(E701/(1+4.793/100)),
         E701-(E701/(1+Dashboard!$F$4))
      )
   )
)</f>
        <v>0</v>
      </c>
      <c r="J701" s="40">
        <f>Bank4[[#This Row],[Money in/ (Money out)]]-Bank4[[#This Row],[GST/HST]]</f>
        <v>0</v>
      </c>
      <c r="L701" s="37">
        <f t="shared" si="30"/>
        <v>0</v>
      </c>
    </row>
    <row r="702" spans="4:12" x14ac:dyDescent="0.2">
      <c r="D702" s="416">
        <f>_xlfn.XLOOKUP(C:C,Table1[for Import to Bank Register dropdown],Table1[for Pivot],0,0,1)</f>
        <v>0</v>
      </c>
      <c r="E702" s="422"/>
      <c r="F702" s="160">
        <f t="shared" si="31"/>
        <v>44444444</v>
      </c>
      <c r="G702" s="394">
        <f t="shared" si="32"/>
        <v>0</v>
      </c>
      <c r="I702" s="395">
        <f>IF(OR(C702="150 Directors advances", C702="120 accounts receivable", C702="720.2 Automobile - Insurance", C702="720.3 Automobile - License", C702="870.4 Rent - Insurance", C702="870.6 Rent - Property Tax", C702="870.7 Rent - Homeoffice", C702="870.9 Rent - Water"),
   0,
   IF(Dashboard!$F$5="Quick",
      IF(OR(C702="190 Automobile",C702="200 computer hardware",C702="210 Computer software",C702="220 Quickbooks software",C702="230 Office equipment",C702="240 Office furniture"),
         E702-(E702/(1+Dashboard!$F$4)),
         0
      ),
      IF(C702="750 Business promotion",
         E702-(E702/(1+4.793/100)),
         E702-(E702/(1+Dashboard!$F$4))
      )
   )
)</f>
        <v>0</v>
      </c>
      <c r="J702" s="40">
        <f>Bank4[[#This Row],[Money in/ (Money out)]]-Bank4[[#This Row],[GST/HST]]</f>
        <v>0</v>
      </c>
      <c r="L702" s="37">
        <f t="shared" si="30"/>
        <v>0</v>
      </c>
    </row>
    <row r="703" spans="4:12" x14ac:dyDescent="0.2">
      <c r="D703" s="416">
        <f>_xlfn.XLOOKUP(C:C,Table1[for Import to Bank Register dropdown],Table1[for Pivot],0,0,1)</f>
        <v>0</v>
      </c>
      <c r="E703" s="422"/>
      <c r="F703" s="160">
        <f t="shared" si="31"/>
        <v>44444444</v>
      </c>
      <c r="G703" s="394">
        <f t="shared" si="32"/>
        <v>0</v>
      </c>
      <c r="I703" s="395">
        <f>IF(OR(C703="150 Directors advances", C703="120 accounts receivable", C703="720.2 Automobile - Insurance", C703="720.3 Automobile - License", C703="870.4 Rent - Insurance", C703="870.6 Rent - Property Tax", C703="870.7 Rent - Homeoffice", C703="870.9 Rent - Water"),
   0,
   IF(Dashboard!$F$5="Quick",
      IF(OR(C703="190 Automobile",C703="200 computer hardware",C703="210 Computer software",C703="220 Quickbooks software",C703="230 Office equipment",C703="240 Office furniture"),
         E703-(E703/(1+Dashboard!$F$4)),
         0
      ),
      IF(C703="750 Business promotion",
         E703-(E703/(1+4.793/100)),
         E703-(E703/(1+Dashboard!$F$4))
      )
   )
)</f>
        <v>0</v>
      </c>
      <c r="J703" s="40">
        <f>Bank4[[#This Row],[Money in/ (Money out)]]-Bank4[[#This Row],[GST/HST]]</f>
        <v>0</v>
      </c>
      <c r="L703" s="37">
        <f t="shared" si="30"/>
        <v>0</v>
      </c>
    </row>
    <row r="704" spans="4:12" x14ac:dyDescent="0.2">
      <c r="D704" s="416">
        <f>_xlfn.XLOOKUP(C:C,Table1[for Import to Bank Register dropdown],Table1[for Pivot],0,0,1)</f>
        <v>0</v>
      </c>
      <c r="E704" s="422"/>
      <c r="F704" s="160">
        <f t="shared" si="31"/>
        <v>44444444</v>
      </c>
      <c r="G704" s="394">
        <f t="shared" si="32"/>
        <v>0</v>
      </c>
      <c r="I704" s="395">
        <f>IF(OR(C704="150 Directors advances", C704="120 accounts receivable", C704="720.2 Automobile - Insurance", C704="720.3 Automobile - License", C704="870.4 Rent - Insurance", C704="870.6 Rent - Property Tax", C704="870.7 Rent - Homeoffice", C704="870.9 Rent - Water"),
   0,
   IF(Dashboard!$F$5="Quick",
      IF(OR(C704="190 Automobile",C704="200 computer hardware",C704="210 Computer software",C704="220 Quickbooks software",C704="230 Office equipment",C704="240 Office furniture"),
         E704-(E704/(1+Dashboard!$F$4)),
         0
      ),
      IF(C704="750 Business promotion",
         E704-(E704/(1+4.793/100)),
         E704-(E704/(1+Dashboard!$F$4))
      )
   )
)</f>
        <v>0</v>
      </c>
      <c r="J704" s="40">
        <f>Bank4[[#This Row],[Money in/ (Money out)]]-Bank4[[#This Row],[GST/HST]]</f>
        <v>0</v>
      </c>
      <c r="L704" s="37">
        <f t="shared" si="30"/>
        <v>0</v>
      </c>
    </row>
    <row r="705" spans="4:12" x14ac:dyDescent="0.2">
      <c r="D705" s="416">
        <f>_xlfn.XLOOKUP(C:C,Table1[for Import to Bank Register dropdown],Table1[for Pivot],0,0,1)</f>
        <v>0</v>
      </c>
      <c r="E705" s="422"/>
      <c r="F705" s="160">
        <f t="shared" si="31"/>
        <v>44444444</v>
      </c>
      <c r="G705" s="394">
        <f t="shared" si="32"/>
        <v>0</v>
      </c>
      <c r="I705" s="395">
        <f>IF(OR(C705="150 Directors advances", C705="120 accounts receivable", C705="720.2 Automobile - Insurance", C705="720.3 Automobile - License", C705="870.4 Rent - Insurance", C705="870.6 Rent - Property Tax", C705="870.7 Rent - Homeoffice", C705="870.9 Rent - Water"),
   0,
   IF(Dashboard!$F$5="Quick",
      IF(OR(C705="190 Automobile",C705="200 computer hardware",C705="210 Computer software",C705="220 Quickbooks software",C705="230 Office equipment",C705="240 Office furniture"),
         E705-(E705/(1+Dashboard!$F$4)),
         0
      ),
      IF(C705="750 Business promotion",
         E705-(E705/(1+4.793/100)),
         E705-(E705/(1+Dashboard!$F$4))
      )
   )
)</f>
        <v>0</v>
      </c>
      <c r="J705" s="40">
        <f>Bank4[[#This Row],[Money in/ (Money out)]]-Bank4[[#This Row],[GST/HST]]</f>
        <v>0</v>
      </c>
      <c r="L705" s="37">
        <f t="shared" si="30"/>
        <v>0</v>
      </c>
    </row>
    <row r="706" spans="4:12" x14ac:dyDescent="0.2">
      <c r="D706" s="416">
        <f>_xlfn.XLOOKUP(C:C,Table1[for Import to Bank Register dropdown],Table1[for Pivot],0,0,1)</f>
        <v>0</v>
      </c>
      <c r="E706" s="422"/>
      <c r="F706" s="160">
        <f t="shared" si="31"/>
        <v>44444444</v>
      </c>
      <c r="G706" s="394">
        <f t="shared" si="32"/>
        <v>0</v>
      </c>
      <c r="I706" s="395">
        <f>IF(OR(C706="150 Directors advances", C706="120 accounts receivable", C706="720.2 Automobile - Insurance", C706="720.3 Automobile - License", C706="870.4 Rent - Insurance", C706="870.6 Rent - Property Tax", C706="870.7 Rent - Homeoffice", C706="870.9 Rent - Water"),
   0,
   IF(Dashboard!$F$5="Quick",
      IF(OR(C706="190 Automobile",C706="200 computer hardware",C706="210 Computer software",C706="220 Quickbooks software",C706="230 Office equipment",C706="240 Office furniture"),
         E706-(E706/(1+Dashboard!$F$4)),
         0
      ),
      IF(C706="750 Business promotion",
         E706-(E706/(1+4.793/100)),
         E706-(E706/(1+Dashboard!$F$4))
      )
   )
)</f>
        <v>0</v>
      </c>
      <c r="J706" s="40">
        <f>Bank4[[#This Row],[Money in/ (Money out)]]-Bank4[[#This Row],[GST/HST]]</f>
        <v>0</v>
      </c>
      <c r="L706" s="37">
        <f t="shared" si="30"/>
        <v>0</v>
      </c>
    </row>
    <row r="707" spans="4:12" x14ac:dyDescent="0.2">
      <c r="D707" s="416">
        <f>_xlfn.XLOOKUP(C:C,Table1[for Import to Bank Register dropdown],Table1[for Pivot],0,0,1)</f>
        <v>0</v>
      </c>
      <c r="E707" s="422"/>
      <c r="F707" s="160">
        <f t="shared" si="31"/>
        <v>44444444</v>
      </c>
      <c r="G707" s="394">
        <f t="shared" si="32"/>
        <v>0</v>
      </c>
      <c r="I707" s="395">
        <f>IF(OR(C707="150 Directors advances", C707="120 accounts receivable", C707="720.2 Automobile - Insurance", C707="720.3 Automobile - License", C707="870.4 Rent - Insurance", C707="870.6 Rent - Property Tax", C707="870.7 Rent - Homeoffice", C707="870.9 Rent - Water"),
   0,
   IF(Dashboard!$F$5="Quick",
      IF(OR(C707="190 Automobile",C707="200 computer hardware",C707="210 Computer software",C707="220 Quickbooks software",C707="230 Office equipment",C707="240 Office furniture"),
         E707-(E707/(1+Dashboard!$F$4)),
         0
      ),
      IF(C707="750 Business promotion",
         E707-(E707/(1+4.793/100)),
         E707-(E707/(1+Dashboard!$F$4))
      )
   )
)</f>
        <v>0</v>
      </c>
      <c r="J707" s="40">
        <f>Bank4[[#This Row],[Money in/ (Money out)]]-Bank4[[#This Row],[GST/HST]]</f>
        <v>0</v>
      </c>
      <c r="L707" s="37">
        <f t="shared" si="30"/>
        <v>0</v>
      </c>
    </row>
    <row r="708" spans="4:12" x14ac:dyDescent="0.2">
      <c r="D708" s="416">
        <f>_xlfn.XLOOKUP(C:C,Table1[for Import to Bank Register dropdown],Table1[for Pivot],0,0,1)</f>
        <v>0</v>
      </c>
      <c r="E708" s="422"/>
      <c r="F708" s="160">
        <f t="shared" si="31"/>
        <v>44444444</v>
      </c>
      <c r="G708" s="394">
        <f t="shared" si="32"/>
        <v>0</v>
      </c>
      <c r="I708" s="395">
        <f>IF(OR(C708="150 Directors advances", C708="120 accounts receivable", C708="720.2 Automobile - Insurance", C708="720.3 Automobile - License", C708="870.4 Rent - Insurance", C708="870.6 Rent - Property Tax", C708="870.7 Rent - Homeoffice", C708="870.9 Rent - Water"),
   0,
   IF(Dashboard!$F$5="Quick",
      IF(OR(C708="190 Automobile",C708="200 computer hardware",C708="210 Computer software",C708="220 Quickbooks software",C708="230 Office equipment",C708="240 Office furniture"),
         E708-(E708/(1+Dashboard!$F$4)),
         0
      ),
      IF(C708="750 Business promotion",
         E708-(E708/(1+4.793/100)),
         E708-(E708/(1+Dashboard!$F$4))
      )
   )
)</f>
        <v>0</v>
      </c>
      <c r="J708" s="40">
        <f>Bank4[[#This Row],[Money in/ (Money out)]]-Bank4[[#This Row],[GST/HST]]</f>
        <v>0</v>
      </c>
      <c r="L708" s="37">
        <f t="shared" si="30"/>
        <v>0</v>
      </c>
    </row>
    <row r="709" spans="4:12" x14ac:dyDescent="0.2">
      <c r="D709" s="416">
        <f>_xlfn.XLOOKUP(C:C,Table1[for Import to Bank Register dropdown],Table1[for Pivot],0,0,1)</f>
        <v>0</v>
      </c>
      <c r="E709" s="422"/>
      <c r="F709" s="160">
        <f t="shared" si="31"/>
        <v>44444444</v>
      </c>
      <c r="G709" s="394">
        <f t="shared" si="32"/>
        <v>0</v>
      </c>
      <c r="I709" s="395">
        <f>IF(OR(C709="150 Directors advances", C709="120 accounts receivable", C709="720.2 Automobile - Insurance", C709="720.3 Automobile - License", C709="870.4 Rent - Insurance", C709="870.6 Rent - Property Tax", C709="870.7 Rent - Homeoffice", C709="870.9 Rent - Water"),
   0,
   IF(Dashboard!$F$5="Quick",
      IF(OR(C709="190 Automobile",C709="200 computer hardware",C709="210 Computer software",C709="220 Quickbooks software",C709="230 Office equipment",C709="240 Office furniture"),
         E709-(E709/(1+Dashboard!$F$4)),
         0
      ),
      IF(C709="750 Business promotion",
         E709-(E709/(1+4.793/100)),
         E709-(E709/(1+Dashboard!$F$4))
      )
   )
)</f>
        <v>0</v>
      </c>
      <c r="J709" s="40">
        <f>Bank4[[#This Row],[Money in/ (Money out)]]-Bank4[[#This Row],[GST/HST]]</f>
        <v>0</v>
      </c>
      <c r="L709" s="37">
        <f t="shared" si="30"/>
        <v>0</v>
      </c>
    </row>
    <row r="710" spans="4:12" x14ac:dyDescent="0.2">
      <c r="D710" s="416">
        <f>_xlfn.XLOOKUP(C:C,Table1[for Import to Bank Register dropdown],Table1[for Pivot],0,0,1)</f>
        <v>0</v>
      </c>
      <c r="E710" s="422"/>
      <c r="F710" s="160">
        <f t="shared" si="31"/>
        <v>44444444</v>
      </c>
      <c r="G710" s="394">
        <f t="shared" si="32"/>
        <v>0</v>
      </c>
      <c r="I710" s="395">
        <f>IF(OR(C710="150 Directors advances", C710="120 accounts receivable", C710="720.2 Automobile - Insurance", C710="720.3 Automobile - License", C710="870.4 Rent - Insurance", C710="870.6 Rent - Property Tax", C710="870.7 Rent - Homeoffice", C710="870.9 Rent - Water"),
   0,
   IF(Dashboard!$F$5="Quick",
      IF(OR(C710="190 Automobile",C710="200 computer hardware",C710="210 Computer software",C710="220 Quickbooks software",C710="230 Office equipment",C710="240 Office furniture"),
         E710-(E710/(1+Dashboard!$F$4)),
         0
      ),
      IF(C710="750 Business promotion",
         E710-(E710/(1+4.793/100)),
         E710-(E710/(1+Dashboard!$F$4))
      )
   )
)</f>
        <v>0</v>
      </c>
      <c r="J710" s="40">
        <f>Bank4[[#This Row],[Money in/ (Money out)]]-Bank4[[#This Row],[GST/HST]]</f>
        <v>0</v>
      </c>
      <c r="L710" s="37">
        <f t="shared" si="30"/>
        <v>0</v>
      </c>
    </row>
    <row r="711" spans="4:12" x14ac:dyDescent="0.2">
      <c r="D711" s="416">
        <f>_xlfn.XLOOKUP(C:C,Table1[for Import to Bank Register dropdown],Table1[for Pivot],0,0,1)</f>
        <v>0</v>
      </c>
      <c r="E711" s="422"/>
      <c r="F711" s="160">
        <f t="shared" si="31"/>
        <v>44444444</v>
      </c>
      <c r="G711" s="394">
        <f t="shared" si="32"/>
        <v>0</v>
      </c>
      <c r="I711" s="395">
        <f>IF(OR(C711="150 Directors advances", C711="120 accounts receivable", C711="720.2 Automobile - Insurance", C711="720.3 Automobile - License", C711="870.4 Rent - Insurance", C711="870.6 Rent - Property Tax", C711="870.7 Rent - Homeoffice", C711="870.9 Rent - Water"),
   0,
   IF(Dashboard!$F$5="Quick",
      IF(OR(C711="190 Automobile",C711="200 computer hardware",C711="210 Computer software",C711="220 Quickbooks software",C711="230 Office equipment",C711="240 Office furniture"),
         E711-(E711/(1+Dashboard!$F$4)),
         0
      ),
      IF(C711="750 Business promotion",
         E711-(E711/(1+4.793/100)),
         E711-(E711/(1+Dashboard!$F$4))
      )
   )
)</f>
        <v>0</v>
      </c>
      <c r="J711" s="40">
        <f>Bank4[[#This Row],[Money in/ (Money out)]]-Bank4[[#This Row],[GST/HST]]</f>
        <v>0</v>
      </c>
      <c r="L711" s="37">
        <f t="shared" ref="L711:L774" si="33">$L$3</f>
        <v>0</v>
      </c>
    </row>
    <row r="712" spans="4:12" x14ac:dyDescent="0.2">
      <c r="D712" s="416">
        <f>_xlfn.XLOOKUP(C:C,Table1[for Import to Bank Register dropdown],Table1[for Pivot],0,0,1)</f>
        <v>0</v>
      </c>
      <c r="E712" s="422"/>
      <c r="F712" s="160">
        <f t="shared" ref="F712:F775" si="34">$E$2</f>
        <v>44444444</v>
      </c>
      <c r="G712" s="394">
        <f t="shared" ref="G712:G775" si="35">G711+E712</f>
        <v>0</v>
      </c>
      <c r="I712" s="395">
        <f>IF(OR(C712="150 Directors advances", C712="120 accounts receivable", C712="720.2 Automobile - Insurance", C712="720.3 Automobile - License", C712="870.4 Rent - Insurance", C712="870.6 Rent - Property Tax", C712="870.7 Rent - Homeoffice", C712="870.9 Rent - Water"),
   0,
   IF(Dashboard!$F$5="Quick",
      IF(OR(C712="190 Automobile",C712="200 computer hardware",C712="210 Computer software",C712="220 Quickbooks software",C712="230 Office equipment",C712="240 Office furniture"),
         E712-(E712/(1+Dashboard!$F$4)),
         0
      ),
      IF(C712="750 Business promotion",
         E712-(E712/(1+4.793/100)),
         E712-(E712/(1+Dashboard!$F$4))
      )
   )
)</f>
        <v>0</v>
      </c>
      <c r="J712" s="40">
        <f>Bank4[[#This Row],[Money in/ (Money out)]]-Bank4[[#This Row],[GST/HST]]</f>
        <v>0</v>
      </c>
      <c r="L712" s="37">
        <f t="shared" si="33"/>
        <v>0</v>
      </c>
    </row>
    <row r="713" spans="4:12" x14ac:dyDescent="0.2">
      <c r="D713" s="416">
        <f>_xlfn.XLOOKUP(C:C,Table1[for Import to Bank Register dropdown],Table1[for Pivot],0,0,1)</f>
        <v>0</v>
      </c>
      <c r="E713" s="422"/>
      <c r="F713" s="160">
        <f t="shared" si="34"/>
        <v>44444444</v>
      </c>
      <c r="G713" s="394">
        <f t="shared" si="35"/>
        <v>0</v>
      </c>
      <c r="I713" s="395">
        <f>IF(OR(C713="150 Directors advances", C713="120 accounts receivable", C713="720.2 Automobile - Insurance", C713="720.3 Automobile - License", C713="870.4 Rent - Insurance", C713="870.6 Rent - Property Tax", C713="870.7 Rent - Homeoffice", C713="870.9 Rent - Water"),
   0,
   IF(Dashboard!$F$5="Quick",
      IF(OR(C713="190 Automobile",C713="200 computer hardware",C713="210 Computer software",C713="220 Quickbooks software",C713="230 Office equipment",C713="240 Office furniture"),
         E713-(E713/(1+Dashboard!$F$4)),
         0
      ),
      IF(C713="750 Business promotion",
         E713-(E713/(1+4.793/100)),
         E713-(E713/(1+Dashboard!$F$4))
      )
   )
)</f>
        <v>0</v>
      </c>
      <c r="J713" s="40">
        <f>Bank4[[#This Row],[Money in/ (Money out)]]-Bank4[[#This Row],[GST/HST]]</f>
        <v>0</v>
      </c>
      <c r="L713" s="37">
        <f t="shared" si="33"/>
        <v>0</v>
      </c>
    </row>
    <row r="714" spans="4:12" x14ac:dyDescent="0.2">
      <c r="D714" s="416">
        <f>_xlfn.XLOOKUP(C:C,Table1[for Import to Bank Register dropdown],Table1[for Pivot],0,0,1)</f>
        <v>0</v>
      </c>
      <c r="E714" s="422"/>
      <c r="F714" s="160">
        <f t="shared" si="34"/>
        <v>44444444</v>
      </c>
      <c r="G714" s="394">
        <f t="shared" si="35"/>
        <v>0</v>
      </c>
      <c r="I714" s="395">
        <f>IF(OR(C714="150 Directors advances", C714="120 accounts receivable", C714="720.2 Automobile - Insurance", C714="720.3 Automobile - License", C714="870.4 Rent - Insurance", C714="870.6 Rent - Property Tax", C714="870.7 Rent - Homeoffice", C714="870.9 Rent - Water"),
   0,
   IF(Dashboard!$F$5="Quick",
      IF(OR(C714="190 Automobile",C714="200 computer hardware",C714="210 Computer software",C714="220 Quickbooks software",C714="230 Office equipment",C714="240 Office furniture"),
         E714-(E714/(1+Dashboard!$F$4)),
         0
      ),
      IF(C714="750 Business promotion",
         E714-(E714/(1+4.793/100)),
         E714-(E714/(1+Dashboard!$F$4))
      )
   )
)</f>
        <v>0</v>
      </c>
      <c r="J714" s="40">
        <f>Bank4[[#This Row],[Money in/ (Money out)]]-Bank4[[#This Row],[GST/HST]]</f>
        <v>0</v>
      </c>
      <c r="L714" s="37">
        <f t="shared" si="33"/>
        <v>0</v>
      </c>
    </row>
    <row r="715" spans="4:12" x14ac:dyDescent="0.2">
      <c r="D715" s="416">
        <f>_xlfn.XLOOKUP(C:C,Table1[for Import to Bank Register dropdown],Table1[for Pivot],0,0,1)</f>
        <v>0</v>
      </c>
      <c r="E715" s="422"/>
      <c r="F715" s="160">
        <f t="shared" si="34"/>
        <v>44444444</v>
      </c>
      <c r="G715" s="394">
        <f t="shared" si="35"/>
        <v>0</v>
      </c>
      <c r="I715" s="395">
        <f>IF(OR(C715="150 Directors advances", C715="120 accounts receivable", C715="720.2 Automobile - Insurance", C715="720.3 Automobile - License", C715="870.4 Rent - Insurance", C715="870.6 Rent - Property Tax", C715="870.7 Rent - Homeoffice", C715="870.9 Rent - Water"),
   0,
   IF(Dashboard!$F$5="Quick",
      IF(OR(C715="190 Automobile",C715="200 computer hardware",C715="210 Computer software",C715="220 Quickbooks software",C715="230 Office equipment",C715="240 Office furniture"),
         E715-(E715/(1+Dashboard!$F$4)),
         0
      ),
      IF(C715="750 Business promotion",
         E715-(E715/(1+4.793/100)),
         E715-(E715/(1+Dashboard!$F$4))
      )
   )
)</f>
        <v>0</v>
      </c>
      <c r="J715" s="40">
        <f>Bank4[[#This Row],[Money in/ (Money out)]]-Bank4[[#This Row],[GST/HST]]</f>
        <v>0</v>
      </c>
      <c r="L715" s="37">
        <f t="shared" si="33"/>
        <v>0</v>
      </c>
    </row>
    <row r="716" spans="4:12" x14ac:dyDescent="0.2">
      <c r="D716" s="416">
        <f>_xlfn.XLOOKUP(C:C,Table1[for Import to Bank Register dropdown],Table1[for Pivot],0,0,1)</f>
        <v>0</v>
      </c>
      <c r="E716" s="422"/>
      <c r="F716" s="160">
        <f t="shared" si="34"/>
        <v>44444444</v>
      </c>
      <c r="G716" s="394">
        <f t="shared" si="35"/>
        <v>0</v>
      </c>
      <c r="I716" s="395">
        <f>IF(OR(C716="150 Directors advances", C716="120 accounts receivable", C716="720.2 Automobile - Insurance", C716="720.3 Automobile - License", C716="870.4 Rent - Insurance", C716="870.6 Rent - Property Tax", C716="870.7 Rent - Homeoffice", C716="870.9 Rent - Water"),
   0,
   IF(Dashboard!$F$5="Quick",
      IF(OR(C716="190 Automobile",C716="200 computer hardware",C716="210 Computer software",C716="220 Quickbooks software",C716="230 Office equipment",C716="240 Office furniture"),
         E716-(E716/(1+Dashboard!$F$4)),
         0
      ),
      IF(C716="750 Business promotion",
         E716-(E716/(1+4.793/100)),
         E716-(E716/(1+Dashboard!$F$4))
      )
   )
)</f>
        <v>0</v>
      </c>
      <c r="J716" s="40">
        <f>Bank4[[#This Row],[Money in/ (Money out)]]-Bank4[[#This Row],[GST/HST]]</f>
        <v>0</v>
      </c>
      <c r="L716" s="37">
        <f t="shared" si="33"/>
        <v>0</v>
      </c>
    </row>
    <row r="717" spans="4:12" x14ac:dyDescent="0.2">
      <c r="D717" s="416">
        <f>_xlfn.XLOOKUP(C:C,Table1[for Import to Bank Register dropdown],Table1[for Pivot],0,0,1)</f>
        <v>0</v>
      </c>
      <c r="E717" s="422"/>
      <c r="F717" s="160">
        <f t="shared" si="34"/>
        <v>44444444</v>
      </c>
      <c r="G717" s="394">
        <f t="shared" si="35"/>
        <v>0</v>
      </c>
      <c r="I717" s="395">
        <f>IF(OR(C717="150 Directors advances", C717="120 accounts receivable", C717="720.2 Automobile - Insurance", C717="720.3 Automobile - License", C717="870.4 Rent - Insurance", C717="870.6 Rent - Property Tax", C717="870.7 Rent - Homeoffice", C717="870.9 Rent - Water"),
   0,
   IF(Dashboard!$F$5="Quick",
      IF(OR(C717="190 Automobile",C717="200 computer hardware",C717="210 Computer software",C717="220 Quickbooks software",C717="230 Office equipment",C717="240 Office furniture"),
         E717-(E717/(1+Dashboard!$F$4)),
         0
      ),
      IF(C717="750 Business promotion",
         E717-(E717/(1+4.793/100)),
         E717-(E717/(1+Dashboard!$F$4))
      )
   )
)</f>
        <v>0</v>
      </c>
      <c r="J717" s="40">
        <f>Bank4[[#This Row],[Money in/ (Money out)]]-Bank4[[#This Row],[GST/HST]]</f>
        <v>0</v>
      </c>
      <c r="L717" s="37">
        <f t="shared" si="33"/>
        <v>0</v>
      </c>
    </row>
    <row r="718" spans="4:12" x14ac:dyDescent="0.2">
      <c r="D718" s="416">
        <f>_xlfn.XLOOKUP(C:C,Table1[for Import to Bank Register dropdown],Table1[for Pivot],0,0,1)</f>
        <v>0</v>
      </c>
      <c r="E718" s="422"/>
      <c r="F718" s="160">
        <f t="shared" si="34"/>
        <v>44444444</v>
      </c>
      <c r="G718" s="394">
        <f t="shared" si="35"/>
        <v>0</v>
      </c>
      <c r="I718" s="395">
        <f>IF(OR(C718="150 Directors advances", C718="120 accounts receivable", C718="720.2 Automobile - Insurance", C718="720.3 Automobile - License", C718="870.4 Rent - Insurance", C718="870.6 Rent - Property Tax", C718="870.7 Rent - Homeoffice", C718="870.9 Rent - Water"),
   0,
   IF(Dashboard!$F$5="Quick",
      IF(OR(C718="190 Automobile",C718="200 computer hardware",C718="210 Computer software",C718="220 Quickbooks software",C718="230 Office equipment",C718="240 Office furniture"),
         E718-(E718/(1+Dashboard!$F$4)),
         0
      ),
      IF(C718="750 Business promotion",
         E718-(E718/(1+4.793/100)),
         E718-(E718/(1+Dashboard!$F$4))
      )
   )
)</f>
        <v>0</v>
      </c>
      <c r="J718" s="40">
        <f>Bank4[[#This Row],[Money in/ (Money out)]]-Bank4[[#This Row],[GST/HST]]</f>
        <v>0</v>
      </c>
      <c r="L718" s="37">
        <f t="shared" si="33"/>
        <v>0</v>
      </c>
    </row>
    <row r="719" spans="4:12" x14ac:dyDescent="0.2">
      <c r="D719" s="416">
        <f>_xlfn.XLOOKUP(C:C,Table1[for Import to Bank Register dropdown],Table1[for Pivot],0,0,1)</f>
        <v>0</v>
      </c>
      <c r="E719" s="422"/>
      <c r="F719" s="160">
        <f t="shared" si="34"/>
        <v>44444444</v>
      </c>
      <c r="G719" s="394">
        <f t="shared" si="35"/>
        <v>0</v>
      </c>
      <c r="I719" s="395">
        <f>IF(OR(C719="150 Directors advances", C719="120 accounts receivable", C719="720.2 Automobile - Insurance", C719="720.3 Automobile - License", C719="870.4 Rent - Insurance", C719="870.6 Rent - Property Tax", C719="870.7 Rent - Homeoffice", C719="870.9 Rent - Water"),
   0,
   IF(Dashboard!$F$5="Quick",
      IF(OR(C719="190 Automobile",C719="200 computer hardware",C719="210 Computer software",C719="220 Quickbooks software",C719="230 Office equipment",C719="240 Office furniture"),
         E719-(E719/(1+Dashboard!$F$4)),
         0
      ),
      IF(C719="750 Business promotion",
         E719-(E719/(1+4.793/100)),
         E719-(E719/(1+Dashboard!$F$4))
      )
   )
)</f>
        <v>0</v>
      </c>
      <c r="J719" s="40">
        <f>Bank4[[#This Row],[Money in/ (Money out)]]-Bank4[[#This Row],[GST/HST]]</f>
        <v>0</v>
      </c>
      <c r="L719" s="37">
        <f t="shared" si="33"/>
        <v>0</v>
      </c>
    </row>
    <row r="720" spans="4:12" x14ac:dyDescent="0.2">
      <c r="D720" s="416">
        <f>_xlfn.XLOOKUP(C:C,Table1[for Import to Bank Register dropdown],Table1[for Pivot],0,0,1)</f>
        <v>0</v>
      </c>
      <c r="E720" s="422"/>
      <c r="F720" s="160">
        <f t="shared" si="34"/>
        <v>44444444</v>
      </c>
      <c r="G720" s="394">
        <f t="shared" si="35"/>
        <v>0</v>
      </c>
      <c r="I720" s="395">
        <f>IF(OR(C720="150 Directors advances", C720="120 accounts receivable", C720="720.2 Automobile - Insurance", C720="720.3 Automobile - License", C720="870.4 Rent - Insurance", C720="870.6 Rent - Property Tax", C720="870.7 Rent - Homeoffice", C720="870.9 Rent - Water"),
   0,
   IF(Dashboard!$F$5="Quick",
      IF(OR(C720="190 Automobile",C720="200 computer hardware",C720="210 Computer software",C720="220 Quickbooks software",C720="230 Office equipment",C720="240 Office furniture"),
         E720-(E720/(1+Dashboard!$F$4)),
         0
      ),
      IF(C720="750 Business promotion",
         E720-(E720/(1+4.793/100)),
         E720-(E720/(1+Dashboard!$F$4))
      )
   )
)</f>
        <v>0</v>
      </c>
      <c r="J720" s="40">
        <f>Bank4[[#This Row],[Money in/ (Money out)]]-Bank4[[#This Row],[GST/HST]]</f>
        <v>0</v>
      </c>
      <c r="L720" s="37">
        <f t="shared" si="33"/>
        <v>0</v>
      </c>
    </row>
    <row r="721" spans="4:12" x14ac:dyDescent="0.2">
      <c r="D721" s="416">
        <f>_xlfn.XLOOKUP(C:C,Table1[for Import to Bank Register dropdown],Table1[for Pivot],0,0,1)</f>
        <v>0</v>
      </c>
      <c r="E721" s="422"/>
      <c r="F721" s="160">
        <f t="shared" si="34"/>
        <v>44444444</v>
      </c>
      <c r="G721" s="394">
        <f t="shared" si="35"/>
        <v>0</v>
      </c>
      <c r="I721" s="395">
        <f>IF(OR(C721="150 Directors advances", C721="120 accounts receivable", C721="720.2 Automobile - Insurance", C721="720.3 Automobile - License", C721="870.4 Rent - Insurance", C721="870.6 Rent - Property Tax", C721="870.7 Rent - Homeoffice", C721="870.9 Rent - Water"),
   0,
   IF(Dashboard!$F$5="Quick",
      IF(OR(C721="190 Automobile",C721="200 computer hardware",C721="210 Computer software",C721="220 Quickbooks software",C721="230 Office equipment",C721="240 Office furniture"),
         E721-(E721/(1+Dashboard!$F$4)),
         0
      ),
      IF(C721="750 Business promotion",
         E721-(E721/(1+4.793/100)),
         E721-(E721/(1+Dashboard!$F$4))
      )
   )
)</f>
        <v>0</v>
      </c>
      <c r="J721" s="40">
        <f>Bank4[[#This Row],[Money in/ (Money out)]]-Bank4[[#This Row],[GST/HST]]</f>
        <v>0</v>
      </c>
      <c r="L721" s="37">
        <f t="shared" si="33"/>
        <v>0</v>
      </c>
    </row>
    <row r="722" spans="4:12" x14ac:dyDescent="0.2">
      <c r="D722" s="416">
        <f>_xlfn.XLOOKUP(C:C,Table1[for Import to Bank Register dropdown],Table1[for Pivot],0,0,1)</f>
        <v>0</v>
      </c>
      <c r="E722" s="422"/>
      <c r="F722" s="160">
        <f t="shared" si="34"/>
        <v>44444444</v>
      </c>
      <c r="G722" s="394">
        <f t="shared" si="35"/>
        <v>0</v>
      </c>
      <c r="I722" s="395">
        <f>IF(OR(C722="150 Directors advances", C722="120 accounts receivable", C722="720.2 Automobile - Insurance", C722="720.3 Automobile - License", C722="870.4 Rent - Insurance", C722="870.6 Rent - Property Tax", C722="870.7 Rent - Homeoffice", C722="870.9 Rent - Water"),
   0,
   IF(Dashboard!$F$5="Quick",
      IF(OR(C722="190 Automobile",C722="200 computer hardware",C722="210 Computer software",C722="220 Quickbooks software",C722="230 Office equipment",C722="240 Office furniture"),
         E722-(E722/(1+Dashboard!$F$4)),
         0
      ),
      IF(C722="750 Business promotion",
         E722-(E722/(1+4.793/100)),
         E722-(E722/(1+Dashboard!$F$4))
      )
   )
)</f>
        <v>0</v>
      </c>
      <c r="J722" s="40">
        <f>Bank4[[#This Row],[Money in/ (Money out)]]-Bank4[[#This Row],[GST/HST]]</f>
        <v>0</v>
      </c>
      <c r="L722" s="37">
        <f t="shared" si="33"/>
        <v>0</v>
      </c>
    </row>
    <row r="723" spans="4:12" x14ac:dyDescent="0.2">
      <c r="D723" s="416">
        <f>_xlfn.XLOOKUP(C:C,Table1[for Import to Bank Register dropdown],Table1[for Pivot],0,0,1)</f>
        <v>0</v>
      </c>
      <c r="E723" s="422"/>
      <c r="F723" s="160">
        <f t="shared" si="34"/>
        <v>44444444</v>
      </c>
      <c r="G723" s="394">
        <f t="shared" si="35"/>
        <v>0</v>
      </c>
      <c r="I723" s="395">
        <f>IF(OR(C723="150 Directors advances", C723="120 accounts receivable", C723="720.2 Automobile - Insurance", C723="720.3 Automobile - License", C723="870.4 Rent - Insurance", C723="870.6 Rent - Property Tax", C723="870.7 Rent - Homeoffice", C723="870.9 Rent - Water"),
   0,
   IF(Dashboard!$F$5="Quick",
      IF(OR(C723="190 Automobile",C723="200 computer hardware",C723="210 Computer software",C723="220 Quickbooks software",C723="230 Office equipment",C723="240 Office furniture"),
         E723-(E723/(1+Dashboard!$F$4)),
         0
      ),
      IF(C723="750 Business promotion",
         E723-(E723/(1+4.793/100)),
         E723-(E723/(1+Dashboard!$F$4))
      )
   )
)</f>
        <v>0</v>
      </c>
      <c r="J723" s="40">
        <f>Bank4[[#This Row],[Money in/ (Money out)]]-Bank4[[#This Row],[GST/HST]]</f>
        <v>0</v>
      </c>
      <c r="L723" s="37">
        <f t="shared" si="33"/>
        <v>0</v>
      </c>
    </row>
    <row r="724" spans="4:12" x14ac:dyDescent="0.2">
      <c r="D724" s="416">
        <f>_xlfn.XLOOKUP(C:C,Table1[for Import to Bank Register dropdown],Table1[for Pivot],0,0,1)</f>
        <v>0</v>
      </c>
      <c r="E724" s="422"/>
      <c r="F724" s="160">
        <f t="shared" si="34"/>
        <v>44444444</v>
      </c>
      <c r="G724" s="394">
        <f t="shared" si="35"/>
        <v>0</v>
      </c>
      <c r="I724" s="395">
        <f>IF(OR(C724="150 Directors advances", C724="120 accounts receivable", C724="720.2 Automobile - Insurance", C724="720.3 Automobile - License", C724="870.4 Rent - Insurance", C724="870.6 Rent - Property Tax", C724="870.7 Rent - Homeoffice", C724="870.9 Rent - Water"),
   0,
   IF(Dashboard!$F$5="Quick",
      IF(OR(C724="190 Automobile",C724="200 computer hardware",C724="210 Computer software",C724="220 Quickbooks software",C724="230 Office equipment",C724="240 Office furniture"),
         E724-(E724/(1+Dashboard!$F$4)),
         0
      ),
      IF(C724="750 Business promotion",
         E724-(E724/(1+4.793/100)),
         E724-(E724/(1+Dashboard!$F$4))
      )
   )
)</f>
        <v>0</v>
      </c>
      <c r="J724" s="40">
        <f>Bank4[[#This Row],[Money in/ (Money out)]]-Bank4[[#This Row],[GST/HST]]</f>
        <v>0</v>
      </c>
      <c r="L724" s="37">
        <f t="shared" si="33"/>
        <v>0</v>
      </c>
    </row>
    <row r="725" spans="4:12" x14ac:dyDescent="0.2">
      <c r="D725" s="416">
        <f>_xlfn.XLOOKUP(C:C,Table1[for Import to Bank Register dropdown],Table1[for Pivot],0,0,1)</f>
        <v>0</v>
      </c>
      <c r="E725" s="422"/>
      <c r="F725" s="160">
        <f t="shared" si="34"/>
        <v>44444444</v>
      </c>
      <c r="G725" s="394">
        <f t="shared" si="35"/>
        <v>0</v>
      </c>
      <c r="I725" s="395">
        <f>IF(OR(C725="150 Directors advances", C725="120 accounts receivable", C725="720.2 Automobile - Insurance", C725="720.3 Automobile - License", C725="870.4 Rent - Insurance", C725="870.6 Rent - Property Tax", C725="870.7 Rent - Homeoffice", C725="870.9 Rent - Water"),
   0,
   IF(Dashboard!$F$5="Quick",
      IF(OR(C725="190 Automobile",C725="200 computer hardware",C725="210 Computer software",C725="220 Quickbooks software",C725="230 Office equipment",C725="240 Office furniture"),
         E725-(E725/(1+Dashboard!$F$4)),
         0
      ),
      IF(C725="750 Business promotion",
         E725-(E725/(1+4.793/100)),
         E725-(E725/(1+Dashboard!$F$4))
      )
   )
)</f>
        <v>0</v>
      </c>
      <c r="J725" s="40">
        <f>Bank4[[#This Row],[Money in/ (Money out)]]-Bank4[[#This Row],[GST/HST]]</f>
        <v>0</v>
      </c>
      <c r="L725" s="37">
        <f t="shared" si="33"/>
        <v>0</v>
      </c>
    </row>
    <row r="726" spans="4:12" x14ac:dyDescent="0.2">
      <c r="D726" s="416">
        <f>_xlfn.XLOOKUP(C:C,Table1[for Import to Bank Register dropdown],Table1[for Pivot],0,0,1)</f>
        <v>0</v>
      </c>
      <c r="E726" s="422"/>
      <c r="F726" s="160">
        <f t="shared" si="34"/>
        <v>44444444</v>
      </c>
      <c r="G726" s="394">
        <f t="shared" si="35"/>
        <v>0</v>
      </c>
      <c r="I726" s="395">
        <f>IF(OR(C726="150 Directors advances", C726="120 accounts receivable", C726="720.2 Automobile - Insurance", C726="720.3 Automobile - License", C726="870.4 Rent - Insurance", C726="870.6 Rent - Property Tax", C726="870.7 Rent - Homeoffice", C726="870.9 Rent - Water"),
   0,
   IF(Dashboard!$F$5="Quick",
      IF(OR(C726="190 Automobile",C726="200 computer hardware",C726="210 Computer software",C726="220 Quickbooks software",C726="230 Office equipment",C726="240 Office furniture"),
         E726-(E726/(1+Dashboard!$F$4)),
         0
      ),
      IF(C726="750 Business promotion",
         E726-(E726/(1+4.793/100)),
         E726-(E726/(1+Dashboard!$F$4))
      )
   )
)</f>
        <v>0</v>
      </c>
      <c r="J726" s="40">
        <f>Bank4[[#This Row],[Money in/ (Money out)]]-Bank4[[#This Row],[GST/HST]]</f>
        <v>0</v>
      </c>
      <c r="L726" s="37">
        <f t="shared" si="33"/>
        <v>0</v>
      </c>
    </row>
    <row r="727" spans="4:12" x14ac:dyDescent="0.2">
      <c r="D727" s="416">
        <f>_xlfn.XLOOKUP(C:C,Table1[for Import to Bank Register dropdown],Table1[for Pivot],0,0,1)</f>
        <v>0</v>
      </c>
      <c r="E727" s="422"/>
      <c r="F727" s="160">
        <f t="shared" si="34"/>
        <v>44444444</v>
      </c>
      <c r="G727" s="394">
        <f t="shared" si="35"/>
        <v>0</v>
      </c>
      <c r="I727" s="395">
        <f>IF(OR(C727="150 Directors advances", C727="120 accounts receivable", C727="720.2 Automobile - Insurance", C727="720.3 Automobile - License", C727="870.4 Rent - Insurance", C727="870.6 Rent - Property Tax", C727="870.7 Rent - Homeoffice", C727="870.9 Rent - Water"),
   0,
   IF(Dashboard!$F$5="Quick",
      IF(OR(C727="190 Automobile",C727="200 computer hardware",C727="210 Computer software",C727="220 Quickbooks software",C727="230 Office equipment",C727="240 Office furniture"),
         E727-(E727/(1+Dashboard!$F$4)),
         0
      ),
      IF(C727="750 Business promotion",
         E727-(E727/(1+4.793/100)),
         E727-(E727/(1+Dashboard!$F$4))
      )
   )
)</f>
        <v>0</v>
      </c>
      <c r="J727" s="40">
        <f>Bank4[[#This Row],[Money in/ (Money out)]]-Bank4[[#This Row],[GST/HST]]</f>
        <v>0</v>
      </c>
      <c r="L727" s="37">
        <f t="shared" si="33"/>
        <v>0</v>
      </c>
    </row>
    <row r="728" spans="4:12" x14ac:dyDescent="0.2">
      <c r="D728" s="416">
        <f>_xlfn.XLOOKUP(C:C,Table1[for Import to Bank Register dropdown],Table1[for Pivot],0,0,1)</f>
        <v>0</v>
      </c>
      <c r="E728" s="422"/>
      <c r="F728" s="160">
        <f t="shared" si="34"/>
        <v>44444444</v>
      </c>
      <c r="G728" s="394">
        <f t="shared" si="35"/>
        <v>0</v>
      </c>
      <c r="I728" s="395">
        <f>IF(OR(C728="150 Directors advances", C728="120 accounts receivable", C728="720.2 Automobile - Insurance", C728="720.3 Automobile - License", C728="870.4 Rent - Insurance", C728="870.6 Rent - Property Tax", C728="870.7 Rent - Homeoffice", C728="870.9 Rent - Water"),
   0,
   IF(Dashboard!$F$5="Quick",
      IF(OR(C728="190 Automobile",C728="200 computer hardware",C728="210 Computer software",C728="220 Quickbooks software",C728="230 Office equipment",C728="240 Office furniture"),
         E728-(E728/(1+Dashboard!$F$4)),
         0
      ),
      IF(C728="750 Business promotion",
         E728-(E728/(1+4.793/100)),
         E728-(E728/(1+Dashboard!$F$4))
      )
   )
)</f>
        <v>0</v>
      </c>
      <c r="J728" s="40">
        <f>Bank4[[#This Row],[Money in/ (Money out)]]-Bank4[[#This Row],[GST/HST]]</f>
        <v>0</v>
      </c>
      <c r="L728" s="37">
        <f t="shared" si="33"/>
        <v>0</v>
      </c>
    </row>
    <row r="729" spans="4:12" x14ac:dyDescent="0.2">
      <c r="D729" s="416">
        <f>_xlfn.XLOOKUP(C:C,Table1[for Import to Bank Register dropdown],Table1[for Pivot],0,0,1)</f>
        <v>0</v>
      </c>
      <c r="E729" s="422"/>
      <c r="F729" s="160">
        <f t="shared" si="34"/>
        <v>44444444</v>
      </c>
      <c r="G729" s="394">
        <f t="shared" si="35"/>
        <v>0</v>
      </c>
      <c r="I729" s="395">
        <f>IF(OR(C729="150 Directors advances", C729="120 accounts receivable", C729="720.2 Automobile - Insurance", C729="720.3 Automobile - License", C729="870.4 Rent - Insurance", C729="870.6 Rent - Property Tax", C729="870.7 Rent - Homeoffice", C729="870.9 Rent - Water"),
   0,
   IF(Dashboard!$F$5="Quick",
      IF(OR(C729="190 Automobile",C729="200 computer hardware",C729="210 Computer software",C729="220 Quickbooks software",C729="230 Office equipment",C729="240 Office furniture"),
         E729-(E729/(1+Dashboard!$F$4)),
         0
      ),
      IF(C729="750 Business promotion",
         E729-(E729/(1+4.793/100)),
         E729-(E729/(1+Dashboard!$F$4))
      )
   )
)</f>
        <v>0</v>
      </c>
      <c r="J729" s="40">
        <f>Bank4[[#This Row],[Money in/ (Money out)]]-Bank4[[#This Row],[GST/HST]]</f>
        <v>0</v>
      </c>
      <c r="L729" s="37">
        <f t="shared" si="33"/>
        <v>0</v>
      </c>
    </row>
    <row r="730" spans="4:12" x14ac:dyDescent="0.2">
      <c r="D730" s="416">
        <f>_xlfn.XLOOKUP(C:C,Table1[for Import to Bank Register dropdown],Table1[for Pivot],0,0,1)</f>
        <v>0</v>
      </c>
      <c r="E730" s="422"/>
      <c r="F730" s="160">
        <f t="shared" si="34"/>
        <v>44444444</v>
      </c>
      <c r="G730" s="394">
        <f t="shared" si="35"/>
        <v>0</v>
      </c>
      <c r="I730" s="395">
        <f>IF(OR(C730="150 Directors advances", C730="120 accounts receivable", C730="720.2 Automobile - Insurance", C730="720.3 Automobile - License", C730="870.4 Rent - Insurance", C730="870.6 Rent - Property Tax", C730="870.7 Rent - Homeoffice", C730="870.9 Rent - Water"),
   0,
   IF(Dashboard!$F$5="Quick",
      IF(OR(C730="190 Automobile",C730="200 computer hardware",C730="210 Computer software",C730="220 Quickbooks software",C730="230 Office equipment",C730="240 Office furniture"),
         E730-(E730/(1+Dashboard!$F$4)),
         0
      ),
      IF(C730="750 Business promotion",
         E730-(E730/(1+4.793/100)),
         E730-(E730/(1+Dashboard!$F$4))
      )
   )
)</f>
        <v>0</v>
      </c>
      <c r="J730" s="40">
        <f>Bank4[[#This Row],[Money in/ (Money out)]]-Bank4[[#This Row],[GST/HST]]</f>
        <v>0</v>
      </c>
      <c r="L730" s="37">
        <f t="shared" si="33"/>
        <v>0</v>
      </c>
    </row>
    <row r="731" spans="4:12" x14ac:dyDescent="0.2">
      <c r="D731" s="416">
        <f>_xlfn.XLOOKUP(C:C,Table1[for Import to Bank Register dropdown],Table1[for Pivot],0,0,1)</f>
        <v>0</v>
      </c>
      <c r="E731" s="422"/>
      <c r="F731" s="160">
        <f t="shared" si="34"/>
        <v>44444444</v>
      </c>
      <c r="G731" s="394">
        <f t="shared" si="35"/>
        <v>0</v>
      </c>
      <c r="I731" s="395">
        <f>IF(OR(C731="150 Directors advances", C731="120 accounts receivable", C731="720.2 Automobile - Insurance", C731="720.3 Automobile - License", C731="870.4 Rent - Insurance", C731="870.6 Rent - Property Tax", C731="870.7 Rent - Homeoffice", C731="870.9 Rent - Water"),
   0,
   IF(Dashboard!$F$5="Quick",
      IF(OR(C731="190 Automobile",C731="200 computer hardware",C731="210 Computer software",C731="220 Quickbooks software",C731="230 Office equipment",C731="240 Office furniture"),
         E731-(E731/(1+Dashboard!$F$4)),
         0
      ),
      IF(C731="750 Business promotion",
         E731-(E731/(1+4.793/100)),
         E731-(E731/(1+Dashboard!$F$4))
      )
   )
)</f>
        <v>0</v>
      </c>
      <c r="J731" s="40">
        <f>Bank4[[#This Row],[Money in/ (Money out)]]-Bank4[[#This Row],[GST/HST]]</f>
        <v>0</v>
      </c>
      <c r="L731" s="37">
        <f t="shared" si="33"/>
        <v>0</v>
      </c>
    </row>
    <row r="732" spans="4:12" x14ac:dyDescent="0.2">
      <c r="D732" s="416">
        <f>_xlfn.XLOOKUP(C:C,Table1[for Import to Bank Register dropdown],Table1[for Pivot],0,0,1)</f>
        <v>0</v>
      </c>
      <c r="E732" s="422"/>
      <c r="F732" s="160">
        <f t="shared" si="34"/>
        <v>44444444</v>
      </c>
      <c r="G732" s="394">
        <f t="shared" si="35"/>
        <v>0</v>
      </c>
      <c r="I732" s="395">
        <f>IF(OR(C732="150 Directors advances", C732="120 accounts receivable", C732="720.2 Automobile - Insurance", C732="720.3 Automobile - License", C732="870.4 Rent - Insurance", C732="870.6 Rent - Property Tax", C732="870.7 Rent - Homeoffice", C732="870.9 Rent - Water"),
   0,
   IF(Dashboard!$F$5="Quick",
      IF(OR(C732="190 Automobile",C732="200 computer hardware",C732="210 Computer software",C732="220 Quickbooks software",C732="230 Office equipment",C732="240 Office furniture"),
         E732-(E732/(1+Dashboard!$F$4)),
         0
      ),
      IF(C732="750 Business promotion",
         E732-(E732/(1+4.793/100)),
         E732-(E732/(1+Dashboard!$F$4))
      )
   )
)</f>
        <v>0</v>
      </c>
      <c r="J732" s="40">
        <f>Bank4[[#This Row],[Money in/ (Money out)]]-Bank4[[#This Row],[GST/HST]]</f>
        <v>0</v>
      </c>
      <c r="L732" s="37">
        <f t="shared" si="33"/>
        <v>0</v>
      </c>
    </row>
    <row r="733" spans="4:12" x14ac:dyDescent="0.2">
      <c r="D733" s="416">
        <f>_xlfn.XLOOKUP(C:C,Table1[for Import to Bank Register dropdown],Table1[for Pivot],0,0,1)</f>
        <v>0</v>
      </c>
      <c r="E733" s="422"/>
      <c r="F733" s="160">
        <f t="shared" si="34"/>
        <v>44444444</v>
      </c>
      <c r="G733" s="394">
        <f t="shared" si="35"/>
        <v>0</v>
      </c>
      <c r="I733" s="395">
        <f>IF(OR(C733="150 Directors advances", C733="120 accounts receivable", C733="720.2 Automobile - Insurance", C733="720.3 Automobile - License", C733="870.4 Rent - Insurance", C733="870.6 Rent - Property Tax", C733="870.7 Rent - Homeoffice", C733="870.9 Rent - Water"),
   0,
   IF(Dashboard!$F$5="Quick",
      IF(OR(C733="190 Automobile",C733="200 computer hardware",C733="210 Computer software",C733="220 Quickbooks software",C733="230 Office equipment",C733="240 Office furniture"),
         E733-(E733/(1+Dashboard!$F$4)),
         0
      ),
      IF(C733="750 Business promotion",
         E733-(E733/(1+4.793/100)),
         E733-(E733/(1+Dashboard!$F$4))
      )
   )
)</f>
        <v>0</v>
      </c>
      <c r="J733" s="40">
        <f>Bank4[[#This Row],[Money in/ (Money out)]]-Bank4[[#This Row],[GST/HST]]</f>
        <v>0</v>
      </c>
      <c r="L733" s="37">
        <f t="shared" si="33"/>
        <v>0</v>
      </c>
    </row>
    <row r="734" spans="4:12" x14ac:dyDescent="0.2">
      <c r="D734" s="416">
        <f>_xlfn.XLOOKUP(C:C,Table1[for Import to Bank Register dropdown],Table1[for Pivot],0,0,1)</f>
        <v>0</v>
      </c>
      <c r="E734" s="422"/>
      <c r="F734" s="160">
        <f t="shared" si="34"/>
        <v>44444444</v>
      </c>
      <c r="G734" s="394">
        <f t="shared" si="35"/>
        <v>0</v>
      </c>
      <c r="I734" s="395">
        <f>IF(OR(C734="150 Directors advances", C734="120 accounts receivable", C734="720.2 Automobile - Insurance", C734="720.3 Automobile - License", C734="870.4 Rent - Insurance", C734="870.6 Rent - Property Tax", C734="870.7 Rent - Homeoffice", C734="870.9 Rent - Water"),
   0,
   IF(Dashboard!$F$5="Quick",
      IF(OR(C734="190 Automobile",C734="200 computer hardware",C734="210 Computer software",C734="220 Quickbooks software",C734="230 Office equipment",C734="240 Office furniture"),
         E734-(E734/(1+Dashboard!$F$4)),
         0
      ),
      IF(C734="750 Business promotion",
         E734-(E734/(1+4.793/100)),
         E734-(E734/(1+Dashboard!$F$4))
      )
   )
)</f>
        <v>0</v>
      </c>
      <c r="J734" s="40">
        <f>Bank4[[#This Row],[Money in/ (Money out)]]-Bank4[[#This Row],[GST/HST]]</f>
        <v>0</v>
      </c>
      <c r="L734" s="37">
        <f t="shared" si="33"/>
        <v>0</v>
      </c>
    </row>
    <row r="735" spans="4:12" x14ac:dyDescent="0.2">
      <c r="D735" s="416">
        <f>_xlfn.XLOOKUP(C:C,Table1[for Import to Bank Register dropdown],Table1[for Pivot],0,0,1)</f>
        <v>0</v>
      </c>
      <c r="E735" s="422"/>
      <c r="F735" s="160">
        <f t="shared" si="34"/>
        <v>44444444</v>
      </c>
      <c r="G735" s="394">
        <f t="shared" si="35"/>
        <v>0</v>
      </c>
      <c r="I735" s="395">
        <f>IF(OR(C735="150 Directors advances", C735="120 accounts receivable", C735="720.2 Automobile - Insurance", C735="720.3 Automobile - License", C735="870.4 Rent - Insurance", C735="870.6 Rent - Property Tax", C735="870.7 Rent - Homeoffice", C735="870.9 Rent - Water"),
   0,
   IF(Dashboard!$F$5="Quick",
      IF(OR(C735="190 Automobile",C735="200 computer hardware",C735="210 Computer software",C735="220 Quickbooks software",C735="230 Office equipment",C735="240 Office furniture"),
         E735-(E735/(1+Dashboard!$F$4)),
         0
      ),
      IF(C735="750 Business promotion",
         E735-(E735/(1+4.793/100)),
         E735-(E735/(1+Dashboard!$F$4))
      )
   )
)</f>
        <v>0</v>
      </c>
      <c r="J735" s="40">
        <f>Bank4[[#This Row],[Money in/ (Money out)]]-Bank4[[#This Row],[GST/HST]]</f>
        <v>0</v>
      </c>
      <c r="L735" s="37">
        <f t="shared" si="33"/>
        <v>0</v>
      </c>
    </row>
    <row r="736" spans="4:12" x14ac:dyDescent="0.2">
      <c r="D736" s="416">
        <f>_xlfn.XLOOKUP(C:C,Table1[for Import to Bank Register dropdown],Table1[for Pivot],0,0,1)</f>
        <v>0</v>
      </c>
      <c r="E736" s="422"/>
      <c r="F736" s="160">
        <f t="shared" si="34"/>
        <v>44444444</v>
      </c>
      <c r="G736" s="394">
        <f t="shared" si="35"/>
        <v>0</v>
      </c>
      <c r="I736" s="395">
        <f>IF(OR(C736="150 Directors advances", C736="120 accounts receivable", C736="720.2 Automobile - Insurance", C736="720.3 Automobile - License", C736="870.4 Rent - Insurance", C736="870.6 Rent - Property Tax", C736="870.7 Rent - Homeoffice", C736="870.9 Rent - Water"),
   0,
   IF(Dashboard!$F$5="Quick",
      IF(OR(C736="190 Automobile",C736="200 computer hardware",C736="210 Computer software",C736="220 Quickbooks software",C736="230 Office equipment",C736="240 Office furniture"),
         E736-(E736/(1+Dashboard!$F$4)),
         0
      ),
      IF(C736="750 Business promotion",
         E736-(E736/(1+4.793/100)),
         E736-(E736/(1+Dashboard!$F$4))
      )
   )
)</f>
        <v>0</v>
      </c>
      <c r="J736" s="40">
        <f>Bank4[[#This Row],[Money in/ (Money out)]]-Bank4[[#This Row],[GST/HST]]</f>
        <v>0</v>
      </c>
      <c r="L736" s="37">
        <f t="shared" si="33"/>
        <v>0</v>
      </c>
    </row>
    <row r="737" spans="4:12" x14ac:dyDescent="0.2">
      <c r="D737" s="416">
        <f>_xlfn.XLOOKUP(C:C,Table1[for Import to Bank Register dropdown],Table1[for Pivot],0,0,1)</f>
        <v>0</v>
      </c>
      <c r="E737" s="422"/>
      <c r="F737" s="160">
        <f t="shared" si="34"/>
        <v>44444444</v>
      </c>
      <c r="G737" s="394">
        <f t="shared" si="35"/>
        <v>0</v>
      </c>
      <c r="I737" s="395">
        <f>IF(OR(C737="150 Directors advances", C737="120 accounts receivable", C737="720.2 Automobile - Insurance", C737="720.3 Automobile - License", C737="870.4 Rent - Insurance", C737="870.6 Rent - Property Tax", C737="870.7 Rent - Homeoffice", C737="870.9 Rent - Water"),
   0,
   IF(Dashboard!$F$5="Quick",
      IF(OR(C737="190 Automobile",C737="200 computer hardware",C737="210 Computer software",C737="220 Quickbooks software",C737="230 Office equipment",C737="240 Office furniture"),
         E737-(E737/(1+Dashboard!$F$4)),
         0
      ),
      IF(C737="750 Business promotion",
         E737-(E737/(1+4.793/100)),
         E737-(E737/(1+Dashboard!$F$4))
      )
   )
)</f>
        <v>0</v>
      </c>
      <c r="J737" s="40">
        <f>Bank4[[#This Row],[Money in/ (Money out)]]-Bank4[[#This Row],[GST/HST]]</f>
        <v>0</v>
      </c>
      <c r="L737" s="37">
        <f t="shared" si="33"/>
        <v>0</v>
      </c>
    </row>
    <row r="738" spans="4:12" x14ac:dyDescent="0.2">
      <c r="D738" s="416">
        <f>_xlfn.XLOOKUP(C:C,Table1[for Import to Bank Register dropdown],Table1[for Pivot],0,0,1)</f>
        <v>0</v>
      </c>
      <c r="E738" s="422"/>
      <c r="F738" s="160">
        <f t="shared" si="34"/>
        <v>44444444</v>
      </c>
      <c r="G738" s="394">
        <f t="shared" si="35"/>
        <v>0</v>
      </c>
      <c r="I738" s="395">
        <f>IF(OR(C738="150 Directors advances", C738="120 accounts receivable", C738="720.2 Automobile - Insurance", C738="720.3 Automobile - License", C738="870.4 Rent - Insurance", C738="870.6 Rent - Property Tax", C738="870.7 Rent - Homeoffice", C738="870.9 Rent - Water"),
   0,
   IF(Dashboard!$F$5="Quick",
      IF(OR(C738="190 Automobile",C738="200 computer hardware",C738="210 Computer software",C738="220 Quickbooks software",C738="230 Office equipment",C738="240 Office furniture"),
         E738-(E738/(1+Dashboard!$F$4)),
         0
      ),
      IF(C738="750 Business promotion",
         E738-(E738/(1+4.793/100)),
         E738-(E738/(1+Dashboard!$F$4))
      )
   )
)</f>
        <v>0</v>
      </c>
      <c r="J738" s="40">
        <f>Bank4[[#This Row],[Money in/ (Money out)]]-Bank4[[#This Row],[GST/HST]]</f>
        <v>0</v>
      </c>
      <c r="L738" s="37">
        <f t="shared" si="33"/>
        <v>0</v>
      </c>
    </row>
    <row r="739" spans="4:12" x14ac:dyDescent="0.2">
      <c r="D739" s="416">
        <f>_xlfn.XLOOKUP(C:C,Table1[for Import to Bank Register dropdown],Table1[for Pivot],0,0,1)</f>
        <v>0</v>
      </c>
      <c r="E739" s="422"/>
      <c r="F739" s="160">
        <f t="shared" si="34"/>
        <v>44444444</v>
      </c>
      <c r="G739" s="394">
        <f t="shared" si="35"/>
        <v>0</v>
      </c>
      <c r="I739" s="395">
        <f>IF(OR(C739="150 Directors advances", C739="120 accounts receivable", C739="720.2 Automobile - Insurance", C739="720.3 Automobile - License", C739="870.4 Rent - Insurance", C739="870.6 Rent - Property Tax", C739="870.7 Rent - Homeoffice", C739="870.9 Rent - Water"),
   0,
   IF(Dashboard!$F$5="Quick",
      IF(OR(C739="190 Automobile",C739="200 computer hardware",C739="210 Computer software",C739="220 Quickbooks software",C739="230 Office equipment",C739="240 Office furniture"),
         E739-(E739/(1+Dashboard!$F$4)),
         0
      ),
      IF(C739="750 Business promotion",
         E739-(E739/(1+4.793/100)),
         E739-(E739/(1+Dashboard!$F$4))
      )
   )
)</f>
        <v>0</v>
      </c>
      <c r="J739" s="40">
        <f>Bank4[[#This Row],[Money in/ (Money out)]]-Bank4[[#This Row],[GST/HST]]</f>
        <v>0</v>
      </c>
      <c r="L739" s="37">
        <f t="shared" si="33"/>
        <v>0</v>
      </c>
    </row>
    <row r="740" spans="4:12" x14ac:dyDescent="0.2">
      <c r="D740" s="416">
        <f>_xlfn.XLOOKUP(C:C,Table1[for Import to Bank Register dropdown],Table1[for Pivot],0,0,1)</f>
        <v>0</v>
      </c>
      <c r="E740" s="422"/>
      <c r="F740" s="160">
        <f t="shared" si="34"/>
        <v>44444444</v>
      </c>
      <c r="G740" s="394">
        <f t="shared" si="35"/>
        <v>0</v>
      </c>
      <c r="I740" s="395">
        <f>IF(OR(C740="150 Directors advances", C740="120 accounts receivable", C740="720.2 Automobile - Insurance", C740="720.3 Automobile - License", C740="870.4 Rent - Insurance", C740="870.6 Rent - Property Tax", C740="870.7 Rent - Homeoffice", C740="870.9 Rent - Water"),
   0,
   IF(Dashboard!$F$5="Quick",
      IF(OR(C740="190 Automobile",C740="200 computer hardware",C740="210 Computer software",C740="220 Quickbooks software",C740="230 Office equipment",C740="240 Office furniture"),
         E740-(E740/(1+Dashboard!$F$4)),
         0
      ),
      IF(C740="750 Business promotion",
         E740-(E740/(1+4.793/100)),
         E740-(E740/(1+Dashboard!$F$4))
      )
   )
)</f>
        <v>0</v>
      </c>
      <c r="J740" s="40">
        <f>Bank4[[#This Row],[Money in/ (Money out)]]-Bank4[[#This Row],[GST/HST]]</f>
        <v>0</v>
      </c>
      <c r="L740" s="37">
        <f t="shared" si="33"/>
        <v>0</v>
      </c>
    </row>
    <row r="741" spans="4:12" x14ac:dyDescent="0.2">
      <c r="D741" s="416">
        <f>_xlfn.XLOOKUP(C:C,Table1[for Import to Bank Register dropdown],Table1[for Pivot],0,0,1)</f>
        <v>0</v>
      </c>
      <c r="E741" s="422"/>
      <c r="F741" s="160">
        <f t="shared" si="34"/>
        <v>44444444</v>
      </c>
      <c r="G741" s="394">
        <f t="shared" si="35"/>
        <v>0</v>
      </c>
      <c r="I741" s="395">
        <f>IF(OR(C741="150 Directors advances", C741="120 accounts receivable", C741="720.2 Automobile - Insurance", C741="720.3 Automobile - License", C741="870.4 Rent - Insurance", C741="870.6 Rent - Property Tax", C741="870.7 Rent - Homeoffice", C741="870.9 Rent - Water"),
   0,
   IF(Dashboard!$F$5="Quick",
      IF(OR(C741="190 Automobile",C741="200 computer hardware",C741="210 Computer software",C741="220 Quickbooks software",C741="230 Office equipment",C741="240 Office furniture"),
         E741-(E741/(1+Dashboard!$F$4)),
         0
      ),
      IF(C741="750 Business promotion",
         E741-(E741/(1+4.793/100)),
         E741-(E741/(1+Dashboard!$F$4))
      )
   )
)</f>
        <v>0</v>
      </c>
      <c r="J741" s="40">
        <f>Bank4[[#This Row],[Money in/ (Money out)]]-Bank4[[#This Row],[GST/HST]]</f>
        <v>0</v>
      </c>
      <c r="L741" s="37">
        <f t="shared" si="33"/>
        <v>0</v>
      </c>
    </row>
    <row r="742" spans="4:12" x14ac:dyDescent="0.2">
      <c r="D742" s="416">
        <f>_xlfn.XLOOKUP(C:C,Table1[for Import to Bank Register dropdown],Table1[for Pivot],0,0,1)</f>
        <v>0</v>
      </c>
      <c r="E742" s="422"/>
      <c r="F742" s="160">
        <f t="shared" si="34"/>
        <v>44444444</v>
      </c>
      <c r="G742" s="394">
        <f t="shared" si="35"/>
        <v>0</v>
      </c>
      <c r="I742" s="395">
        <f>IF(OR(C742="150 Directors advances", C742="120 accounts receivable", C742="720.2 Automobile - Insurance", C742="720.3 Automobile - License", C742="870.4 Rent - Insurance", C742="870.6 Rent - Property Tax", C742="870.7 Rent - Homeoffice", C742="870.9 Rent - Water"),
   0,
   IF(Dashboard!$F$5="Quick",
      IF(OR(C742="190 Automobile",C742="200 computer hardware",C742="210 Computer software",C742="220 Quickbooks software",C742="230 Office equipment",C742="240 Office furniture"),
         E742-(E742/(1+Dashboard!$F$4)),
         0
      ),
      IF(C742="750 Business promotion",
         E742-(E742/(1+4.793/100)),
         E742-(E742/(1+Dashboard!$F$4))
      )
   )
)</f>
        <v>0</v>
      </c>
      <c r="J742" s="40">
        <f>Bank4[[#This Row],[Money in/ (Money out)]]-Bank4[[#This Row],[GST/HST]]</f>
        <v>0</v>
      </c>
      <c r="L742" s="37">
        <f t="shared" si="33"/>
        <v>0</v>
      </c>
    </row>
    <row r="743" spans="4:12" x14ac:dyDescent="0.2">
      <c r="D743" s="416">
        <f>_xlfn.XLOOKUP(C:C,Table1[for Import to Bank Register dropdown],Table1[for Pivot],0,0,1)</f>
        <v>0</v>
      </c>
      <c r="E743" s="422"/>
      <c r="F743" s="160">
        <f t="shared" si="34"/>
        <v>44444444</v>
      </c>
      <c r="G743" s="394">
        <f t="shared" si="35"/>
        <v>0</v>
      </c>
      <c r="I743" s="395">
        <f>IF(OR(C743="150 Directors advances", C743="120 accounts receivable", C743="720.2 Automobile - Insurance", C743="720.3 Automobile - License", C743="870.4 Rent - Insurance", C743="870.6 Rent - Property Tax", C743="870.7 Rent - Homeoffice", C743="870.9 Rent - Water"),
   0,
   IF(Dashboard!$F$5="Quick",
      IF(OR(C743="190 Automobile",C743="200 computer hardware",C743="210 Computer software",C743="220 Quickbooks software",C743="230 Office equipment",C743="240 Office furniture"),
         E743-(E743/(1+Dashboard!$F$4)),
         0
      ),
      IF(C743="750 Business promotion",
         E743-(E743/(1+4.793/100)),
         E743-(E743/(1+Dashboard!$F$4))
      )
   )
)</f>
        <v>0</v>
      </c>
      <c r="J743" s="40">
        <f>Bank4[[#This Row],[Money in/ (Money out)]]-Bank4[[#This Row],[GST/HST]]</f>
        <v>0</v>
      </c>
      <c r="L743" s="37">
        <f t="shared" si="33"/>
        <v>0</v>
      </c>
    </row>
    <row r="744" spans="4:12" x14ac:dyDescent="0.2">
      <c r="D744" s="416">
        <f>_xlfn.XLOOKUP(C:C,Table1[for Import to Bank Register dropdown],Table1[for Pivot],0,0,1)</f>
        <v>0</v>
      </c>
      <c r="E744" s="422"/>
      <c r="F744" s="160">
        <f t="shared" si="34"/>
        <v>44444444</v>
      </c>
      <c r="G744" s="394">
        <f t="shared" si="35"/>
        <v>0</v>
      </c>
      <c r="I744" s="395">
        <f>IF(OR(C744="150 Directors advances", C744="120 accounts receivable", C744="720.2 Automobile - Insurance", C744="720.3 Automobile - License", C744="870.4 Rent - Insurance", C744="870.6 Rent - Property Tax", C744="870.7 Rent - Homeoffice", C744="870.9 Rent - Water"),
   0,
   IF(Dashboard!$F$5="Quick",
      IF(OR(C744="190 Automobile",C744="200 computer hardware",C744="210 Computer software",C744="220 Quickbooks software",C744="230 Office equipment",C744="240 Office furniture"),
         E744-(E744/(1+Dashboard!$F$4)),
         0
      ),
      IF(C744="750 Business promotion",
         E744-(E744/(1+4.793/100)),
         E744-(E744/(1+Dashboard!$F$4))
      )
   )
)</f>
        <v>0</v>
      </c>
      <c r="J744" s="40">
        <f>Bank4[[#This Row],[Money in/ (Money out)]]-Bank4[[#This Row],[GST/HST]]</f>
        <v>0</v>
      </c>
      <c r="L744" s="37">
        <f t="shared" si="33"/>
        <v>0</v>
      </c>
    </row>
    <row r="745" spans="4:12" x14ac:dyDescent="0.2">
      <c r="D745" s="416">
        <f>_xlfn.XLOOKUP(C:C,Table1[for Import to Bank Register dropdown],Table1[for Pivot],0,0,1)</f>
        <v>0</v>
      </c>
      <c r="E745" s="422"/>
      <c r="F745" s="160">
        <f t="shared" si="34"/>
        <v>44444444</v>
      </c>
      <c r="G745" s="394">
        <f t="shared" si="35"/>
        <v>0</v>
      </c>
      <c r="I745" s="395">
        <f>IF(OR(C745="150 Directors advances", C745="120 accounts receivable", C745="720.2 Automobile - Insurance", C745="720.3 Automobile - License", C745="870.4 Rent - Insurance", C745="870.6 Rent - Property Tax", C745="870.7 Rent - Homeoffice", C745="870.9 Rent - Water"),
   0,
   IF(Dashboard!$F$5="Quick",
      IF(OR(C745="190 Automobile",C745="200 computer hardware",C745="210 Computer software",C745="220 Quickbooks software",C745="230 Office equipment",C745="240 Office furniture"),
         E745-(E745/(1+Dashboard!$F$4)),
         0
      ),
      IF(C745="750 Business promotion",
         E745-(E745/(1+4.793/100)),
         E745-(E745/(1+Dashboard!$F$4))
      )
   )
)</f>
        <v>0</v>
      </c>
      <c r="J745" s="40">
        <f>Bank4[[#This Row],[Money in/ (Money out)]]-Bank4[[#This Row],[GST/HST]]</f>
        <v>0</v>
      </c>
      <c r="L745" s="37">
        <f t="shared" si="33"/>
        <v>0</v>
      </c>
    </row>
    <row r="746" spans="4:12" x14ac:dyDescent="0.2">
      <c r="D746" s="416">
        <f>_xlfn.XLOOKUP(C:C,Table1[for Import to Bank Register dropdown],Table1[for Pivot],0,0,1)</f>
        <v>0</v>
      </c>
      <c r="E746" s="422"/>
      <c r="F746" s="160">
        <f t="shared" si="34"/>
        <v>44444444</v>
      </c>
      <c r="G746" s="394">
        <f t="shared" si="35"/>
        <v>0</v>
      </c>
      <c r="I746" s="395">
        <f>IF(OR(C746="150 Directors advances", C746="120 accounts receivable", C746="720.2 Automobile - Insurance", C746="720.3 Automobile - License", C746="870.4 Rent - Insurance", C746="870.6 Rent - Property Tax", C746="870.7 Rent - Homeoffice", C746="870.9 Rent - Water"),
   0,
   IF(Dashboard!$F$5="Quick",
      IF(OR(C746="190 Automobile",C746="200 computer hardware",C746="210 Computer software",C746="220 Quickbooks software",C746="230 Office equipment",C746="240 Office furniture"),
         E746-(E746/(1+Dashboard!$F$4)),
         0
      ),
      IF(C746="750 Business promotion",
         E746-(E746/(1+4.793/100)),
         E746-(E746/(1+Dashboard!$F$4))
      )
   )
)</f>
        <v>0</v>
      </c>
      <c r="J746" s="40">
        <f>Bank4[[#This Row],[Money in/ (Money out)]]-Bank4[[#This Row],[GST/HST]]</f>
        <v>0</v>
      </c>
      <c r="L746" s="37">
        <f t="shared" si="33"/>
        <v>0</v>
      </c>
    </row>
    <row r="747" spans="4:12" x14ac:dyDescent="0.2">
      <c r="D747" s="416">
        <f>_xlfn.XLOOKUP(C:C,Table1[for Import to Bank Register dropdown],Table1[for Pivot],0,0,1)</f>
        <v>0</v>
      </c>
      <c r="E747" s="422"/>
      <c r="F747" s="160">
        <f t="shared" si="34"/>
        <v>44444444</v>
      </c>
      <c r="G747" s="394">
        <f t="shared" si="35"/>
        <v>0</v>
      </c>
      <c r="I747" s="395">
        <f>IF(OR(C747="150 Directors advances", C747="120 accounts receivable", C747="720.2 Automobile - Insurance", C747="720.3 Automobile - License", C747="870.4 Rent - Insurance", C747="870.6 Rent - Property Tax", C747="870.7 Rent - Homeoffice", C747="870.9 Rent - Water"),
   0,
   IF(Dashboard!$F$5="Quick",
      IF(OR(C747="190 Automobile",C747="200 computer hardware",C747="210 Computer software",C747="220 Quickbooks software",C747="230 Office equipment",C747="240 Office furniture"),
         E747-(E747/(1+Dashboard!$F$4)),
         0
      ),
      IF(C747="750 Business promotion",
         E747-(E747/(1+4.793/100)),
         E747-(E747/(1+Dashboard!$F$4))
      )
   )
)</f>
        <v>0</v>
      </c>
      <c r="J747" s="40">
        <f>Bank4[[#This Row],[Money in/ (Money out)]]-Bank4[[#This Row],[GST/HST]]</f>
        <v>0</v>
      </c>
      <c r="L747" s="37">
        <f t="shared" si="33"/>
        <v>0</v>
      </c>
    </row>
    <row r="748" spans="4:12" x14ac:dyDescent="0.2">
      <c r="D748" s="416">
        <f>_xlfn.XLOOKUP(C:C,Table1[for Import to Bank Register dropdown],Table1[for Pivot],0,0,1)</f>
        <v>0</v>
      </c>
      <c r="E748" s="422"/>
      <c r="F748" s="160">
        <f t="shared" si="34"/>
        <v>44444444</v>
      </c>
      <c r="G748" s="394">
        <f t="shared" si="35"/>
        <v>0</v>
      </c>
      <c r="I748" s="395">
        <f>IF(OR(C748="150 Directors advances", C748="120 accounts receivable", C748="720.2 Automobile - Insurance", C748="720.3 Automobile - License", C748="870.4 Rent - Insurance", C748="870.6 Rent - Property Tax", C748="870.7 Rent - Homeoffice", C748="870.9 Rent - Water"),
   0,
   IF(Dashboard!$F$5="Quick",
      IF(OR(C748="190 Automobile",C748="200 computer hardware",C748="210 Computer software",C748="220 Quickbooks software",C748="230 Office equipment",C748="240 Office furniture"),
         E748-(E748/(1+Dashboard!$F$4)),
         0
      ),
      IF(C748="750 Business promotion",
         E748-(E748/(1+4.793/100)),
         E748-(E748/(1+Dashboard!$F$4))
      )
   )
)</f>
        <v>0</v>
      </c>
      <c r="J748" s="40">
        <f>Bank4[[#This Row],[Money in/ (Money out)]]-Bank4[[#This Row],[GST/HST]]</f>
        <v>0</v>
      </c>
      <c r="L748" s="37">
        <f t="shared" si="33"/>
        <v>0</v>
      </c>
    </row>
    <row r="749" spans="4:12" x14ac:dyDescent="0.2">
      <c r="D749" s="416">
        <f>_xlfn.XLOOKUP(C:C,Table1[for Import to Bank Register dropdown],Table1[for Pivot],0,0,1)</f>
        <v>0</v>
      </c>
      <c r="E749" s="422"/>
      <c r="F749" s="160">
        <f t="shared" si="34"/>
        <v>44444444</v>
      </c>
      <c r="G749" s="394">
        <f t="shared" si="35"/>
        <v>0</v>
      </c>
      <c r="I749" s="395">
        <f>IF(OR(C749="150 Directors advances", C749="120 accounts receivable", C749="720.2 Automobile - Insurance", C749="720.3 Automobile - License", C749="870.4 Rent - Insurance", C749="870.6 Rent - Property Tax", C749="870.7 Rent - Homeoffice", C749="870.9 Rent - Water"),
   0,
   IF(Dashboard!$F$5="Quick",
      IF(OR(C749="190 Automobile",C749="200 computer hardware",C749="210 Computer software",C749="220 Quickbooks software",C749="230 Office equipment",C749="240 Office furniture"),
         E749-(E749/(1+Dashboard!$F$4)),
         0
      ),
      IF(C749="750 Business promotion",
         E749-(E749/(1+4.793/100)),
         E749-(E749/(1+Dashboard!$F$4))
      )
   )
)</f>
        <v>0</v>
      </c>
      <c r="J749" s="40">
        <f>Bank4[[#This Row],[Money in/ (Money out)]]-Bank4[[#This Row],[GST/HST]]</f>
        <v>0</v>
      </c>
      <c r="L749" s="37">
        <f t="shared" si="33"/>
        <v>0</v>
      </c>
    </row>
    <row r="750" spans="4:12" x14ac:dyDescent="0.2">
      <c r="D750" s="416">
        <f>_xlfn.XLOOKUP(C:C,Table1[for Import to Bank Register dropdown],Table1[for Pivot],0,0,1)</f>
        <v>0</v>
      </c>
      <c r="E750" s="422"/>
      <c r="F750" s="160">
        <f t="shared" si="34"/>
        <v>44444444</v>
      </c>
      <c r="G750" s="394">
        <f t="shared" si="35"/>
        <v>0</v>
      </c>
      <c r="I750" s="395">
        <f>IF(OR(C750="150 Directors advances", C750="120 accounts receivable", C750="720.2 Automobile - Insurance", C750="720.3 Automobile - License", C750="870.4 Rent - Insurance", C750="870.6 Rent - Property Tax", C750="870.7 Rent - Homeoffice", C750="870.9 Rent - Water"),
   0,
   IF(Dashboard!$F$5="Quick",
      IF(OR(C750="190 Automobile",C750="200 computer hardware",C750="210 Computer software",C750="220 Quickbooks software",C750="230 Office equipment",C750="240 Office furniture"),
         E750-(E750/(1+Dashboard!$F$4)),
         0
      ),
      IF(C750="750 Business promotion",
         E750-(E750/(1+4.793/100)),
         E750-(E750/(1+Dashboard!$F$4))
      )
   )
)</f>
        <v>0</v>
      </c>
      <c r="J750" s="40">
        <f>Bank4[[#This Row],[Money in/ (Money out)]]-Bank4[[#This Row],[GST/HST]]</f>
        <v>0</v>
      </c>
      <c r="L750" s="37">
        <f t="shared" si="33"/>
        <v>0</v>
      </c>
    </row>
    <row r="751" spans="4:12" x14ac:dyDescent="0.2">
      <c r="D751" s="416">
        <f>_xlfn.XLOOKUP(C:C,Table1[for Import to Bank Register dropdown],Table1[for Pivot],0,0,1)</f>
        <v>0</v>
      </c>
      <c r="E751" s="422"/>
      <c r="F751" s="160">
        <f t="shared" si="34"/>
        <v>44444444</v>
      </c>
      <c r="G751" s="394">
        <f t="shared" si="35"/>
        <v>0</v>
      </c>
      <c r="I751" s="395">
        <f>IF(OR(C751="150 Directors advances", C751="120 accounts receivable", C751="720.2 Automobile - Insurance", C751="720.3 Automobile - License", C751="870.4 Rent - Insurance", C751="870.6 Rent - Property Tax", C751="870.7 Rent - Homeoffice", C751="870.9 Rent - Water"),
   0,
   IF(Dashboard!$F$5="Quick",
      IF(OR(C751="190 Automobile",C751="200 computer hardware",C751="210 Computer software",C751="220 Quickbooks software",C751="230 Office equipment",C751="240 Office furniture"),
         E751-(E751/(1+Dashboard!$F$4)),
         0
      ),
      IF(C751="750 Business promotion",
         E751-(E751/(1+4.793/100)),
         E751-(E751/(1+Dashboard!$F$4))
      )
   )
)</f>
        <v>0</v>
      </c>
      <c r="J751" s="40">
        <f>Bank4[[#This Row],[Money in/ (Money out)]]-Bank4[[#This Row],[GST/HST]]</f>
        <v>0</v>
      </c>
      <c r="L751" s="37">
        <f t="shared" si="33"/>
        <v>0</v>
      </c>
    </row>
    <row r="752" spans="4:12" x14ac:dyDescent="0.2">
      <c r="D752" s="416">
        <f>_xlfn.XLOOKUP(C:C,Table1[for Import to Bank Register dropdown],Table1[for Pivot],0,0,1)</f>
        <v>0</v>
      </c>
      <c r="E752" s="422"/>
      <c r="F752" s="160">
        <f t="shared" si="34"/>
        <v>44444444</v>
      </c>
      <c r="G752" s="394">
        <f t="shared" si="35"/>
        <v>0</v>
      </c>
      <c r="I752" s="395">
        <f>IF(OR(C752="150 Directors advances", C752="120 accounts receivable", C752="720.2 Automobile - Insurance", C752="720.3 Automobile - License", C752="870.4 Rent - Insurance", C752="870.6 Rent - Property Tax", C752="870.7 Rent - Homeoffice", C752="870.9 Rent - Water"),
   0,
   IF(Dashboard!$F$5="Quick",
      IF(OR(C752="190 Automobile",C752="200 computer hardware",C752="210 Computer software",C752="220 Quickbooks software",C752="230 Office equipment",C752="240 Office furniture"),
         E752-(E752/(1+Dashboard!$F$4)),
         0
      ),
      IF(C752="750 Business promotion",
         E752-(E752/(1+4.793/100)),
         E752-(E752/(1+Dashboard!$F$4))
      )
   )
)</f>
        <v>0</v>
      </c>
      <c r="J752" s="40">
        <f>Bank4[[#This Row],[Money in/ (Money out)]]-Bank4[[#This Row],[GST/HST]]</f>
        <v>0</v>
      </c>
      <c r="L752" s="37">
        <f t="shared" si="33"/>
        <v>0</v>
      </c>
    </row>
    <row r="753" spans="4:12" x14ac:dyDescent="0.2">
      <c r="D753" s="416">
        <f>_xlfn.XLOOKUP(C:C,Table1[for Import to Bank Register dropdown],Table1[for Pivot],0,0,1)</f>
        <v>0</v>
      </c>
      <c r="E753" s="422"/>
      <c r="F753" s="160">
        <f t="shared" si="34"/>
        <v>44444444</v>
      </c>
      <c r="G753" s="394">
        <f t="shared" si="35"/>
        <v>0</v>
      </c>
      <c r="I753" s="395">
        <f>IF(OR(C753="150 Directors advances", C753="120 accounts receivable", C753="720.2 Automobile - Insurance", C753="720.3 Automobile - License", C753="870.4 Rent - Insurance", C753="870.6 Rent - Property Tax", C753="870.7 Rent - Homeoffice", C753="870.9 Rent - Water"),
   0,
   IF(Dashboard!$F$5="Quick",
      IF(OR(C753="190 Automobile",C753="200 computer hardware",C753="210 Computer software",C753="220 Quickbooks software",C753="230 Office equipment",C753="240 Office furniture"),
         E753-(E753/(1+Dashboard!$F$4)),
         0
      ),
      IF(C753="750 Business promotion",
         E753-(E753/(1+4.793/100)),
         E753-(E753/(1+Dashboard!$F$4))
      )
   )
)</f>
        <v>0</v>
      </c>
      <c r="J753" s="40">
        <f>Bank4[[#This Row],[Money in/ (Money out)]]-Bank4[[#This Row],[GST/HST]]</f>
        <v>0</v>
      </c>
      <c r="L753" s="37">
        <f t="shared" si="33"/>
        <v>0</v>
      </c>
    </row>
    <row r="754" spans="4:12" x14ac:dyDescent="0.2">
      <c r="D754" s="416">
        <f>_xlfn.XLOOKUP(C:C,Table1[for Import to Bank Register dropdown],Table1[for Pivot],0,0,1)</f>
        <v>0</v>
      </c>
      <c r="E754" s="422"/>
      <c r="F754" s="160">
        <f t="shared" si="34"/>
        <v>44444444</v>
      </c>
      <c r="G754" s="394">
        <f t="shared" si="35"/>
        <v>0</v>
      </c>
      <c r="I754" s="395">
        <f>IF(OR(C754="150 Directors advances", C754="120 accounts receivable", C754="720.2 Automobile - Insurance", C754="720.3 Automobile - License", C754="870.4 Rent - Insurance", C754="870.6 Rent - Property Tax", C754="870.7 Rent - Homeoffice", C754="870.9 Rent - Water"),
   0,
   IF(Dashboard!$F$5="Quick",
      IF(OR(C754="190 Automobile",C754="200 computer hardware",C754="210 Computer software",C754="220 Quickbooks software",C754="230 Office equipment",C754="240 Office furniture"),
         E754-(E754/(1+Dashboard!$F$4)),
         0
      ),
      IF(C754="750 Business promotion",
         E754-(E754/(1+4.793/100)),
         E754-(E754/(1+Dashboard!$F$4))
      )
   )
)</f>
        <v>0</v>
      </c>
      <c r="J754" s="40">
        <f>Bank4[[#This Row],[Money in/ (Money out)]]-Bank4[[#This Row],[GST/HST]]</f>
        <v>0</v>
      </c>
      <c r="L754" s="37">
        <f t="shared" si="33"/>
        <v>0</v>
      </c>
    </row>
    <row r="755" spans="4:12" x14ac:dyDescent="0.2">
      <c r="D755" s="416">
        <f>_xlfn.XLOOKUP(C:C,Table1[for Import to Bank Register dropdown],Table1[for Pivot],0,0,1)</f>
        <v>0</v>
      </c>
      <c r="E755" s="422"/>
      <c r="F755" s="160">
        <f t="shared" si="34"/>
        <v>44444444</v>
      </c>
      <c r="G755" s="394">
        <f t="shared" si="35"/>
        <v>0</v>
      </c>
      <c r="I755" s="395">
        <f>IF(OR(C755="150 Directors advances", C755="120 accounts receivable", C755="720.2 Automobile - Insurance", C755="720.3 Automobile - License", C755="870.4 Rent - Insurance", C755="870.6 Rent - Property Tax", C755="870.7 Rent - Homeoffice", C755="870.9 Rent - Water"),
   0,
   IF(Dashboard!$F$5="Quick",
      IF(OR(C755="190 Automobile",C755="200 computer hardware",C755="210 Computer software",C755="220 Quickbooks software",C755="230 Office equipment",C755="240 Office furniture"),
         E755-(E755/(1+Dashboard!$F$4)),
         0
      ),
      IF(C755="750 Business promotion",
         E755-(E755/(1+4.793/100)),
         E755-(E755/(1+Dashboard!$F$4))
      )
   )
)</f>
        <v>0</v>
      </c>
      <c r="J755" s="40">
        <f>Bank4[[#This Row],[Money in/ (Money out)]]-Bank4[[#This Row],[GST/HST]]</f>
        <v>0</v>
      </c>
      <c r="L755" s="37">
        <f t="shared" si="33"/>
        <v>0</v>
      </c>
    </row>
    <row r="756" spans="4:12" x14ac:dyDescent="0.2">
      <c r="D756" s="416">
        <f>_xlfn.XLOOKUP(C:C,Table1[for Import to Bank Register dropdown],Table1[for Pivot],0,0,1)</f>
        <v>0</v>
      </c>
      <c r="E756" s="422"/>
      <c r="F756" s="160">
        <f t="shared" si="34"/>
        <v>44444444</v>
      </c>
      <c r="G756" s="394">
        <f t="shared" si="35"/>
        <v>0</v>
      </c>
      <c r="I756" s="395">
        <f>IF(OR(C756="150 Directors advances", C756="120 accounts receivable", C756="720.2 Automobile - Insurance", C756="720.3 Automobile - License", C756="870.4 Rent - Insurance", C756="870.6 Rent - Property Tax", C756="870.7 Rent - Homeoffice", C756="870.9 Rent - Water"),
   0,
   IF(Dashboard!$F$5="Quick",
      IF(OR(C756="190 Automobile",C756="200 computer hardware",C756="210 Computer software",C756="220 Quickbooks software",C756="230 Office equipment",C756="240 Office furniture"),
         E756-(E756/(1+Dashboard!$F$4)),
         0
      ),
      IF(C756="750 Business promotion",
         E756-(E756/(1+4.793/100)),
         E756-(E756/(1+Dashboard!$F$4))
      )
   )
)</f>
        <v>0</v>
      </c>
      <c r="J756" s="40">
        <f>Bank4[[#This Row],[Money in/ (Money out)]]-Bank4[[#This Row],[GST/HST]]</f>
        <v>0</v>
      </c>
      <c r="L756" s="37">
        <f t="shared" si="33"/>
        <v>0</v>
      </c>
    </row>
    <row r="757" spans="4:12" x14ac:dyDescent="0.2">
      <c r="D757" s="416">
        <f>_xlfn.XLOOKUP(C:C,Table1[for Import to Bank Register dropdown],Table1[for Pivot],0,0,1)</f>
        <v>0</v>
      </c>
      <c r="E757" s="422"/>
      <c r="F757" s="160">
        <f t="shared" si="34"/>
        <v>44444444</v>
      </c>
      <c r="G757" s="394">
        <f t="shared" si="35"/>
        <v>0</v>
      </c>
      <c r="I757" s="395">
        <f>IF(OR(C757="150 Directors advances", C757="120 accounts receivable", C757="720.2 Automobile - Insurance", C757="720.3 Automobile - License", C757="870.4 Rent - Insurance", C757="870.6 Rent - Property Tax", C757="870.7 Rent - Homeoffice", C757="870.9 Rent - Water"),
   0,
   IF(Dashboard!$F$5="Quick",
      IF(OR(C757="190 Automobile",C757="200 computer hardware",C757="210 Computer software",C757="220 Quickbooks software",C757="230 Office equipment",C757="240 Office furniture"),
         E757-(E757/(1+Dashboard!$F$4)),
         0
      ),
      IF(C757="750 Business promotion",
         E757-(E757/(1+4.793/100)),
         E757-(E757/(1+Dashboard!$F$4))
      )
   )
)</f>
        <v>0</v>
      </c>
      <c r="J757" s="40">
        <f>Bank4[[#This Row],[Money in/ (Money out)]]-Bank4[[#This Row],[GST/HST]]</f>
        <v>0</v>
      </c>
      <c r="L757" s="37">
        <f t="shared" si="33"/>
        <v>0</v>
      </c>
    </row>
    <row r="758" spans="4:12" x14ac:dyDescent="0.2">
      <c r="D758" s="416">
        <f>_xlfn.XLOOKUP(C:C,Table1[for Import to Bank Register dropdown],Table1[for Pivot],0,0,1)</f>
        <v>0</v>
      </c>
      <c r="E758" s="422"/>
      <c r="F758" s="160">
        <f t="shared" si="34"/>
        <v>44444444</v>
      </c>
      <c r="G758" s="394">
        <f t="shared" si="35"/>
        <v>0</v>
      </c>
      <c r="I758" s="395">
        <f>IF(OR(C758="150 Directors advances", C758="120 accounts receivable", C758="720.2 Automobile - Insurance", C758="720.3 Automobile - License", C758="870.4 Rent - Insurance", C758="870.6 Rent - Property Tax", C758="870.7 Rent - Homeoffice", C758="870.9 Rent - Water"),
   0,
   IF(Dashboard!$F$5="Quick",
      IF(OR(C758="190 Automobile",C758="200 computer hardware",C758="210 Computer software",C758="220 Quickbooks software",C758="230 Office equipment",C758="240 Office furniture"),
         E758-(E758/(1+Dashboard!$F$4)),
         0
      ),
      IF(C758="750 Business promotion",
         E758-(E758/(1+4.793/100)),
         E758-(E758/(1+Dashboard!$F$4))
      )
   )
)</f>
        <v>0</v>
      </c>
      <c r="J758" s="40">
        <f>Bank4[[#This Row],[Money in/ (Money out)]]-Bank4[[#This Row],[GST/HST]]</f>
        <v>0</v>
      </c>
      <c r="L758" s="37">
        <f t="shared" si="33"/>
        <v>0</v>
      </c>
    </row>
    <row r="759" spans="4:12" x14ac:dyDescent="0.2">
      <c r="D759" s="416">
        <f>_xlfn.XLOOKUP(C:C,Table1[for Import to Bank Register dropdown],Table1[for Pivot],0,0,1)</f>
        <v>0</v>
      </c>
      <c r="E759" s="422"/>
      <c r="F759" s="160">
        <f t="shared" si="34"/>
        <v>44444444</v>
      </c>
      <c r="G759" s="394">
        <f t="shared" si="35"/>
        <v>0</v>
      </c>
      <c r="I759" s="395">
        <f>IF(OR(C759="150 Directors advances", C759="120 accounts receivable", C759="720.2 Automobile - Insurance", C759="720.3 Automobile - License", C759="870.4 Rent - Insurance", C759="870.6 Rent - Property Tax", C759="870.7 Rent - Homeoffice", C759="870.9 Rent - Water"),
   0,
   IF(Dashboard!$F$5="Quick",
      IF(OR(C759="190 Automobile",C759="200 computer hardware",C759="210 Computer software",C759="220 Quickbooks software",C759="230 Office equipment",C759="240 Office furniture"),
         E759-(E759/(1+Dashboard!$F$4)),
         0
      ),
      IF(C759="750 Business promotion",
         E759-(E759/(1+4.793/100)),
         E759-(E759/(1+Dashboard!$F$4))
      )
   )
)</f>
        <v>0</v>
      </c>
      <c r="J759" s="40">
        <f>Bank4[[#This Row],[Money in/ (Money out)]]-Bank4[[#This Row],[GST/HST]]</f>
        <v>0</v>
      </c>
      <c r="L759" s="37">
        <f t="shared" si="33"/>
        <v>0</v>
      </c>
    </row>
    <row r="760" spans="4:12" x14ac:dyDescent="0.2">
      <c r="D760" s="416">
        <f>_xlfn.XLOOKUP(C:C,Table1[for Import to Bank Register dropdown],Table1[for Pivot],0,0,1)</f>
        <v>0</v>
      </c>
      <c r="E760" s="422"/>
      <c r="F760" s="160">
        <f t="shared" si="34"/>
        <v>44444444</v>
      </c>
      <c r="G760" s="394">
        <f t="shared" si="35"/>
        <v>0</v>
      </c>
      <c r="I760" s="395">
        <f>IF(OR(C760="150 Directors advances", C760="120 accounts receivable", C760="720.2 Automobile - Insurance", C760="720.3 Automobile - License", C760="870.4 Rent - Insurance", C760="870.6 Rent - Property Tax", C760="870.7 Rent - Homeoffice", C760="870.9 Rent - Water"),
   0,
   IF(Dashboard!$F$5="Quick",
      IF(OR(C760="190 Automobile",C760="200 computer hardware",C760="210 Computer software",C760="220 Quickbooks software",C760="230 Office equipment",C760="240 Office furniture"),
         E760-(E760/(1+Dashboard!$F$4)),
         0
      ),
      IF(C760="750 Business promotion",
         E760-(E760/(1+4.793/100)),
         E760-(E760/(1+Dashboard!$F$4))
      )
   )
)</f>
        <v>0</v>
      </c>
      <c r="J760" s="40">
        <f>Bank4[[#This Row],[Money in/ (Money out)]]-Bank4[[#This Row],[GST/HST]]</f>
        <v>0</v>
      </c>
      <c r="L760" s="37">
        <f t="shared" si="33"/>
        <v>0</v>
      </c>
    </row>
    <row r="761" spans="4:12" x14ac:dyDescent="0.2">
      <c r="D761" s="416">
        <f>_xlfn.XLOOKUP(C:C,Table1[for Import to Bank Register dropdown],Table1[for Pivot],0,0,1)</f>
        <v>0</v>
      </c>
      <c r="E761" s="422"/>
      <c r="F761" s="160">
        <f t="shared" si="34"/>
        <v>44444444</v>
      </c>
      <c r="G761" s="394">
        <f t="shared" si="35"/>
        <v>0</v>
      </c>
      <c r="I761" s="395">
        <f>IF(OR(C761="150 Directors advances", C761="120 accounts receivable", C761="720.2 Automobile - Insurance", C761="720.3 Automobile - License", C761="870.4 Rent - Insurance", C761="870.6 Rent - Property Tax", C761="870.7 Rent - Homeoffice", C761="870.9 Rent - Water"),
   0,
   IF(Dashboard!$F$5="Quick",
      IF(OR(C761="190 Automobile",C761="200 computer hardware",C761="210 Computer software",C761="220 Quickbooks software",C761="230 Office equipment",C761="240 Office furniture"),
         E761-(E761/(1+Dashboard!$F$4)),
         0
      ),
      IF(C761="750 Business promotion",
         E761-(E761/(1+4.793/100)),
         E761-(E761/(1+Dashboard!$F$4))
      )
   )
)</f>
        <v>0</v>
      </c>
      <c r="J761" s="40">
        <f>Bank4[[#This Row],[Money in/ (Money out)]]-Bank4[[#This Row],[GST/HST]]</f>
        <v>0</v>
      </c>
      <c r="L761" s="37">
        <f t="shared" si="33"/>
        <v>0</v>
      </c>
    </row>
    <row r="762" spans="4:12" x14ac:dyDescent="0.2">
      <c r="D762" s="416">
        <f>_xlfn.XLOOKUP(C:C,Table1[for Import to Bank Register dropdown],Table1[for Pivot],0,0,1)</f>
        <v>0</v>
      </c>
      <c r="E762" s="422"/>
      <c r="F762" s="160">
        <f t="shared" si="34"/>
        <v>44444444</v>
      </c>
      <c r="G762" s="394">
        <f t="shared" si="35"/>
        <v>0</v>
      </c>
      <c r="I762" s="395">
        <f>IF(OR(C762="150 Directors advances", C762="120 accounts receivable", C762="720.2 Automobile - Insurance", C762="720.3 Automobile - License", C762="870.4 Rent - Insurance", C762="870.6 Rent - Property Tax", C762="870.7 Rent - Homeoffice", C762="870.9 Rent - Water"),
   0,
   IF(Dashboard!$F$5="Quick",
      IF(OR(C762="190 Automobile",C762="200 computer hardware",C762="210 Computer software",C762="220 Quickbooks software",C762="230 Office equipment",C762="240 Office furniture"),
         E762-(E762/(1+Dashboard!$F$4)),
         0
      ),
      IF(C762="750 Business promotion",
         E762-(E762/(1+4.793/100)),
         E762-(E762/(1+Dashboard!$F$4))
      )
   )
)</f>
        <v>0</v>
      </c>
      <c r="J762" s="40">
        <f>Bank4[[#This Row],[Money in/ (Money out)]]-Bank4[[#This Row],[GST/HST]]</f>
        <v>0</v>
      </c>
      <c r="L762" s="37">
        <f t="shared" si="33"/>
        <v>0</v>
      </c>
    </row>
    <row r="763" spans="4:12" x14ac:dyDescent="0.2">
      <c r="D763" s="416">
        <f>_xlfn.XLOOKUP(C:C,Table1[for Import to Bank Register dropdown],Table1[for Pivot],0,0,1)</f>
        <v>0</v>
      </c>
      <c r="E763" s="422"/>
      <c r="F763" s="160">
        <f t="shared" si="34"/>
        <v>44444444</v>
      </c>
      <c r="G763" s="394">
        <f t="shared" si="35"/>
        <v>0</v>
      </c>
      <c r="I763" s="395">
        <f>IF(OR(C763="150 Directors advances", C763="120 accounts receivable", C763="720.2 Automobile - Insurance", C763="720.3 Automobile - License", C763="870.4 Rent - Insurance", C763="870.6 Rent - Property Tax", C763="870.7 Rent - Homeoffice", C763="870.9 Rent - Water"),
   0,
   IF(Dashboard!$F$5="Quick",
      IF(OR(C763="190 Automobile",C763="200 computer hardware",C763="210 Computer software",C763="220 Quickbooks software",C763="230 Office equipment",C763="240 Office furniture"),
         E763-(E763/(1+Dashboard!$F$4)),
         0
      ),
      IF(C763="750 Business promotion",
         E763-(E763/(1+4.793/100)),
         E763-(E763/(1+Dashboard!$F$4))
      )
   )
)</f>
        <v>0</v>
      </c>
      <c r="J763" s="40">
        <f>Bank4[[#This Row],[Money in/ (Money out)]]-Bank4[[#This Row],[GST/HST]]</f>
        <v>0</v>
      </c>
      <c r="L763" s="37">
        <f t="shared" si="33"/>
        <v>0</v>
      </c>
    </row>
    <row r="764" spans="4:12" x14ac:dyDescent="0.2">
      <c r="D764" s="416">
        <f>_xlfn.XLOOKUP(C:C,Table1[for Import to Bank Register dropdown],Table1[for Pivot],0,0,1)</f>
        <v>0</v>
      </c>
      <c r="E764" s="422"/>
      <c r="F764" s="160">
        <f t="shared" si="34"/>
        <v>44444444</v>
      </c>
      <c r="G764" s="394">
        <f t="shared" si="35"/>
        <v>0</v>
      </c>
      <c r="I764" s="395">
        <f>IF(OR(C764="150 Directors advances", C764="120 accounts receivable", C764="720.2 Automobile - Insurance", C764="720.3 Automobile - License", C764="870.4 Rent - Insurance", C764="870.6 Rent - Property Tax", C764="870.7 Rent - Homeoffice", C764="870.9 Rent - Water"),
   0,
   IF(Dashboard!$F$5="Quick",
      IF(OR(C764="190 Automobile",C764="200 computer hardware",C764="210 Computer software",C764="220 Quickbooks software",C764="230 Office equipment",C764="240 Office furniture"),
         E764-(E764/(1+Dashboard!$F$4)),
         0
      ),
      IF(C764="750 Business promotion",
         E764-(E764/(1+4.793/100)),
         E764-(E764/(1+Dashboard!$F$4))
      )
   )
)</f>
        <v>0</v>
      </c>
      <c r="J764" s="40">
        <f>Bank4[[#This Row],[Money in/ (Money out)]]-Bank4[[#This Row],[GST/HST]]</f>
        <v>0</v>
      </c>
      <c r="L764" s="37">
        <f t="shared" si="33"/>
        <v>0</v>
      </c>
    </row>
    <row r="765" spans="4:12" x14ac:dyDescent="0.2">
      <c r="D765" s="416">
        <f>_xlfn.XLOOKUP(C:C,Table1[for Import to Bank Register dropdown],Table1[for Pivot],0,0,1)</f>
        <v>0</v>
      </c>
      <c r="E765" s="422"/>
      <c r="F765" s="160">
        <f t="shared" si="34"/>
        <v>44444444</v>
      </c>
      <c r="G765" s="394">
        <f t="shared" si="35"/>
        <v>0</v>
      </c>
      <c r="I765" s="395">
        <f>IF(OR(C765="150 Directors advances", C765="120 accounts receivable", C765="720.2 Automobile - Insurance", C765="720.3 Automobile - License", C765="870.4 Rent - Insurance", C765="870.6 Rent - Property Tax", C765="870.7 Rent - Homeoffice", C765="870.9 Rent - Water"),
   0,
   IF(Dashboard!$F$5="Quick",
      IF(OR(C765="190 Automobile",C765="200 computer hardware",C765="210 Computer software",C765="220 Quickbooks software",C765="230 Office equipment",C765="240 Office furniture"),
         E765-(E765/(1+Dashboard!$F$4)),
         0
      ),
      IF(C765="750 Business promotion",
         E765-(E765/(1+4.793/100)),
         E765-(E765/(1+Dashboard!$F$4))
      )
   )
)</f>
        <v>0</v>
      </c>
      <c r="J765" s="40">
        <f>Bank4[[#This Row],[Money in/ (Money out)]]-Bank4[[#This Row],[GST/HST]]</f>
        <v>0</v>
      </c>
      <c r="L765" s="37">
        <f t="shared" si="33"/>
        <v>0</v>
      </c>
    </row>
    <row r="766" spans="4:12" x14ac:dyDescent="0.2">
      <c r="D766" s="416">
        <f>_xlfn.XLOOKUP(C:C,Table1[for Import to Bank Register dropdown],Table1[for Pivot],0,0,1)</f>
        <v>0</v>
      </c>
      <c r="E766" s="422"/>
      <c r="F766" s="160">
        <f t="shared" si="34"/>
        <v>44444444</v>
      </c>
      <c r="G766" s="394">
        <f t="shared" si="35"/>
        <v>0</v>
      </c>
      <c r="I766" s="395">
        <f>IF(OR(C766="150 Directors advances", C766="120 accounts receivable", C766="720.2 Automobile - Insurance", C766="720.3 Automobile - License", C766="870.4 Rent - Insurance", C766="870.6 Rent - Property Tax", C766="870.7 Rent - Homeoffice", C766="870.9 Rent - Water"),
   0,
   IF(Dashboard!$F$5="Quick",
      IF(OR(C766="190 Automobile",C766="200 computer hardware",C766="210 Computer software",C766="220 Quickbooks software",C766="230 Office equipment",C766="240 Office furniture"),
         E766-(E766/(1+Dashboard!$F$4)),
         0
      ),
      IF(C766="750 Business promotion",
         E766-(E766/(1+4.793/100)),
         E766-(E766/(1+Dashboard!$F$4))
      )
   )
)</f>
        <v>0</v>
      </c>
      <c r="J766" s="40">
        <f>Bank4[[#This Row],[Money in/ (Money out)]]-Bank4[[#This Row],[GST/HST]]</f>
        <v>0</v>
      </c>
      <c r="L766" s="37">
        <f t="shared" si="33"/>
        <v>0</v>
      </c>
    </row>
    <row r="767" spans="4:12" x14ac:dyDescent="0.2">
      <c r="D767" s="416">
        <f>_xlfn.XLOOKUP(C:C,Table1[for Import to Bank Register dropdown],Table1[for Pivot],0,0,1)</f>
        <v>0</v>
      </c>
      <c r="E767" s="422"/>
      <c r="F767" s="160">
        <f t="shared" si="34"/>
        <v>44444444</v>
      </c>
      <c r="G767" s="394">
        <f t="shared" si="35"/>
        <v>0</v>
      </c>
      <c r="I767" s="395">
        <f>IF(OR(C767="150 Directors advances", C767="120 accounts receivable", C767="720.2 Automobile - Insurance", C767="720.3 Automobile - License", C767="870.4 Rent - Insurance", C767="870.6 Rent - Property Tax", C767="870.7 Rent - Homeoffice", C767="870.9 Rent - Water"),
   0,
   IF(Dashboard!$F$5="Quick",
      IF(OR(C767="190 Automobile",C767="200 computer hardware",C767="210 Computer software",C767="220 Quickbooks software",C767="230 Office equipment",C767="240 Office furniture"),
         E767-(E767/(1+Dashboard!$F$4)),
         0
      ),
      IF(C767="750 Business promotion",
         E767-(E767/(1+4.793/100)),
         E767-(E767/(1+Dashboard!$F$4))
      )
   )
)</f>
        <v>0</v>
      </c>
      <c r="J767" s="40">
        <f>Bank4[[#This Row],[Money in/ (Money out)]]-Bank4[[#This Row],[GST/HST]]</f>
        <v>0</v>
      </c>
      <c r="L767" s="37">
        <f t="shared" si="33"/>
        <v>0</v>
      </c>
    </row>
    <row r="768" spans="4:12" x14ac:dyDescent="0.2">
      <c r="D768" s="416">
        <f>_xlfn.XLOOKUP(C:C,Table1[for Import to Bank Register dropdown],Table1[for Pivot],0,0,1)</f>
        <v>0</v>
      </c>
      <c r="E768" s="422"/>
      <c r="F768" s="160">
        <f t="shared" si="34"/>
        <v>44444444</v>
      </c>
      <c r="G768" s="394">
        <f t="shared" si="35"/>
        <v>0</v>
      </c>
      <c r="I768" s="395">
        <f>IF(OR(C768="150 Directors advances", C768="120 accounts receivable", C768="720.2 Automobile - Insurance", C768="720.3 Automobile - License", C768="870.4 Rent - Insurance", C768="870.6 Rent - Property Tax", C768="870.7 Rent - Homeoffice", C768="870.9 Rent - Water"),
   0,
   IF(Dashboard!$F$5="Quick",
      IF(OR(C768="190 Automobile",C768="200 computer hardware",C768="210 Computer software",C768="220 Quickbooks software",C768="230 Office equipment",C768="240 Office furniture"),
         E768-(E768/(1+Dashboard!$F$4)),
         0
      ),
      IF(C768="750 Business promotion",
         E768-(E768/(1+4.793/100)),
         E768-(E768/(1+Dashboard!$F$4))
      )
   )
)</f>
        <v>0</v>
      </c>
      <c r="J768" s="40">
        <f>Bank4[[#This Row],[Money in/ (Money out)]]-Bank4[[#This Row],[GST/HST]]</f>
        <v>0</v>
      </c>
      <c r="L768" s="37">
        <f t="shared" si="33"/>
        <v>0</v>
      </c>
    </row>
    <row r="769" spans="4:12" x14ac:dyDescent="0.2">
      <c r="D769" s="416">
        <f>_xlfn.XLOOKUP(C:C,Table1[for Import to Bank Register dropdown],Table1[for Pivot],0,0,1)</f>
        <v>0</v>
      </c>
      <c r="E769" s="422"/>
      <c r="F769" s="160">
        <f t="shared" si="34"/>
        <v>44444444</v>
      </c>
      <c r="G769" s="394">
        <f t="shared" si="35"/>
        <v>0</v>
      </c>
      <c r="I769" s="395">
        <f>IF(OR(C769="150 Directors advances", C769="120 accounts receivable", C769="720.2 Automobile - Insurance", C769="720.3 Automobile - License", C769="870.4 Rent - Insurance", C769="870.6 Rent - Property Tax", C769="870.7 Rent - Homeoffice", C769="870.9 Rent - Water"),
   0,
   IF(Dashboard!$F$5="Quick",
      IF(OR(C769="190 Automobile",C769="200 computer hardware",C769="210 Computer software",C769="220 Quickbooks software",C769="230 Office equipment",C769="240 Office furniture"),
         E769-(E769/(1+Dashboard!$F$4)),
         0
      ),
      IF(C769="750 Business promotion",
         E769-(E769/(1+4.793/100)),
         E769-(E769/(1+Dashboard!$F$4))
      )
   )
)</f>
        <v>0</v>
      </c>
      <c r="J769" s="40">
        <f>Bank4[[#This Row],[Money in/ (Money out)]]-Bank4[[#This Row],[GST/HST]]</f>
        <v>0</v>
      </c>
      <c r="L769" s="37">
        <f t="shared" si="33"/>
        <v>0</v>
      </c>
    </row>
    <row r="770" spans="4:12" x14ac:dyDescent="0.2">
      <c r="D770" s="416">
        <f>_xlfn.XLOOKUP(C:C,Table1[for Import to Bank Register dropdown],Table1[for Pivot],0,0,1)</f>
        <v>0</v>
      </c>
      <c r="E770" s="422"/>
      <c r="F770" s="160">
        <f t="shared" si="34"/>
        <v>44444444</v>
      </c>
      <c r="G770" s="394">
        <f t="shared" si="35"/>
        <v>0</v>
      </c>
      <c r="I770" s="395">
        <f>IF(OR(C770="150 Directors advances", C770="120 accounts receivable", C770="720.2 Automobile - Insurance", C770="720.3 Automobile - License", C770="870.4 Rent - Insurance", C770="870.6 Rent - Property Tax", C770="870.7 Rent - Homeoffice", C770="870.9 Rent - Water"),
   0,
   IF(Dashboard!$F$5="Quick",
      IF(OR(C770="190 Automobile",C770="200 computer hardware",C770="210 Computer software",C770="220 Quickbooks software",C770="230 Office equipment",C770="240 Office furniture"),
         E770-(E770/(1+Dashboard!$F$4)),
         0
      ),
      IF(C770="750 Business promotion",
         E770-(E770/(1+4.793/100)),
         E770-(E770/(1+Dashboard!$F$4))
      )
   )
)</f>
        <v>0</v>
      </c>
      <c r="J770" s="40">
        <f>Bank4[[#This Row],[Money in/ (Money out)]]-Bank4[[#This Row],[GST/HST]]</f>
        <v>0</v>
      </c>
      <c r="L770" s="37">
        <f t="shared" si="33"/>
        <v>0</v>
      </c>
    </row>
    <row r="771" spans="4:12" x14ac:dyDescent="0.2">
      <c r="D771" s="416">
        <f>_xlfn.XLOOKUP(C:C,Table1[for Import to Bank Register dropdown],Table1[for Pivot],0,0,1)</f>
        <v>0</v>
      </c>
      <c r="E771" s="422"/>
      <c r="F771" s="160">
        <f t="shared" si="34"/>
        <v>44444444</v>
      </c>
      <c r="G771" s="394">
        <f t="shared" si="35"/>
        <v>0</v>
      </c>
      <c r="I771" s="395">
        <f>IF(OR(C771="150 Directors advances", C771="120 accounts receivable", C771="720.2 Automobile - Insurance", C771="720.3 Automobile - License", C771="870.4 Rent - Insurance", C771="870.6 Rent - Property Tax", C771="870.7 Rent - Homeoffice", C771="870.9 Rent - Water"),
   0,
   IF(Dashboard!$F$5="Quick",
      IF(OR(C771="190 Automobile",C771="200 computer hardware",C771="210 Computer software",C771="220 Quickbooks software",C771="230 Office equipment",C771="240 Office furniture"),
         E771-(E771/(1+Dashboard!$F$4)),
         0
      ),
      IF(C771="750 Business promotion",
         E771-(E771/(1+4.793/100)),
         E771-(E771/(1+Dashboard!$F$4))
      )
   )
)</f>
        <v>0</v>
      </c>
      <c r="J771" s="40">
        <f>Bank4[[#This Row],[Money in/ (Money out)]]-Bank4[[#This Row],[GST/HST]]</f>
        <v>0</v>
      </c>
      <c r="L771" s="37">
        <f t="shared" si="33"/>
        <v>0</v>
      </c>
    </row>
    <row r="772" spans="4:12" x14ac:dyDescent="0.2">
      <c r="D772" s="416">
        <f>_xlfn.XLOOKUP(C:C,Table1[for Import to Bank Register dropdown],Table1[for Pivot],0,0,1)</f>
        <v>0</v>
      </c>
      <c r="E772" s="422"/>
      <c r="F772" s="160">
        <f t="shared" si="34"/>
        <v>44444444</v>
      </c>
      <c r="G772" s="394">
        <f t="shared" si="35"/>
        <v>0</v>
      </c>
      <c r="I772" s="395">
        <f>IF(OR(C772="150 Directors advances", C772="120 accounts receivable", C772="720.2 Automobile - Insurance", C772="720.3 Automobile - License", C772="870.4 Rent - Insurance", C772="870.6 Rent - Property Tax", C772="870.7 Rent - Homeoffice", C772="870.9 Rent - Water"),
   0,
   IF(Dashboard!$F$5="Quick",
      IF(OR(C772="190 Automobile",C772="200 computer hardware",C772="210 Computer software",C772="220 Quickbooks software",C772="230 Office equipment",C772="240 Office furniture"),
         E772-(E772/(1+Dashboard!$F$4)),
         0
      ),
      IF(C772="750 Business promotion",
         E772-(E772/(1+4.793/100)),
         E772-(E772/(1+Dashboard!$F$4))
      )
   )
)</f>
        <v>0</v>
      </c>
      <c r="J772" s="40">
        <f>Bank4[[#This Row],[Money in/ (Money out)]]-Bank4[[#This Row],[GST/HST]]</f>
        <v>0</v>
      </c>
      <c r="L772" s="37">
        <f t="shared" si="33"/>
        <v>0</v>
      </c>
    </row>
    <row r="773" spans="4:12" x14ac:dyDescent="0.2">
      <c r="D773" s="416">
        <f>_xlfn.XLOOKUP(C:C,Table1[for Import to Bank Register dropdown],Table1[for Pivot],0,0,1)</f>
        <v>0</v>
      </c>
      <c r="E773" s="422"/>
      <c r="F773" s="160">
        <f t="shared" si="34"/>
        <v>44444444</v>
      </c>
      <c r="G773" s="394">
        <f t="shared" si="35"/>
        <v>0</v>
      </c>
      <c r="I773" s="395">
        <f>IF(OR(C773="150 Directors advances", C773="120 accounts receivable", C773="720.2 Automobile - Insurance", C773="720.3 Automobile - License", C773="870.4 Rent - Insurance", C773="870.6 Rent - Property Tax", C773="870.7 Rent - Homeoffice", C773="870.9 Rent - Water"),
   0,
   IF(Dashboard!$F$5="Quick",
      IF(OR(C773="190 Automobile",C773="200 computer hardware",C773="210 Computer software",C773="220 Quickbooks software",C773="230 Office equipment",C773="240 Office furniture"),
         E773-(E773/(1+Dashboard!$F$4)),
         0
      ),
      IF(C773="750 Business promotion",
         E773-(E773/(1+4.793/100)),
         E773-(E773/(1+Dashboard!$F$4))
      )
   )
)</f>
        <v>0</v>
      </c>
      <c r="J773" s="40">
        <f>Bank4[[#This Row],[Money in/ (Money out)]]-Bank4[[#This Row],[GST/HST]]</f>
        <v>0</v>
      </c>
      <c r="L773" s="37">
        <f t="shared" si="33"/>
        <v>0</v>
      </c>
    </row>
    <row r="774" spans="4:12" x14ac:dyDescent="0.2">
      <c r="D774" s="416">
        <f>_xlfn.XLOOKUP(C:C,Table1[for Import to Bank Register dropdown],Table1[for Pivot],0,0,1)</f>
        <v>0</v>
      </c>
      <c r="E774" s="422"/>
      <c r="F774" s="160">
        <f t="shared" si="34"/>
        <v>44444444</v>
      </c>
      <c r="G774" s="394">
        <f t="shared" si="35"/>
        <v>0</v>
      </c>
      <c r="I774" s="395">
        <f>IF(OR(C774="150 Directors advances", C774="120 accounts receivable", C774="720.2 Automobile - Insurance", C774="720.3 Automobile - License", C774="870.4 Rent - Insurance", C774="870.6 Rent - Property Tax", C774="870.7 Rent - Homeoffice", C774="870.9 Rent - Water"),
   0,
   IF(Dashboard!$F$5="Quick",
      IF(OR(C774="190 Automobile",C774="200 computer hardware",C774="210 Computer software",C774="220 Quickbooks software",C774="230 Office equipment",C774="240 Office furniture"),
         E774-(E774/(1+Dashboard!$F$4)),
         0
      ),
      IF(C774="750 Business promotion",
         E774-(E774/(1+4.793/100)),
         E774-(E774/(1+Dashboard!$F$4))
      )
   )
)</f>
        <v>0</v>
      </c>
      <c r="J774" s="40">
        <f>Bank4[[#This Row],[Money in/ (Money out)]]-Bank4[[#This Row],[GST/HST]]</f>
        <v>0</v>
      </c>
      <c r="L774" s="37">
        <f t="shared" si="33"/>
        <v>0</v>
      </c>
    </row>
    <row r="775" spans="4:12" x14ac:dyDescent="0.2">
      <c r="D775" s="416">
        <f>_xlfn.XLOOKUP(C:C,Table1[for Import to Bank Register dropdown],Table1[for Pivot],0,0,1)</f>
        <v>0</v>
      </c>
      <c r="E775" s="422"/>
      <c r="F775" s="160">
        <f t="shared" si="34"/>
        <v>44444444</v>
      </c>
      <c r="G775" s="394">
        <f t="shared" si="35"/>
        <v>0</v>
      </c>
      <c r="I775" s="395">
        <f>IF(OR(C775="150 Directors advances", C775="120 accounts receivable", C775="720.2 Automobile - Insurance", C775="720.3 Automobile - License", C775="870.4 Rent - Insurance", C775="870.6 Rent - Property Tax", C775="870.7 Rent - Homeoffice", C775="870.9 Rent - Water"),
   0,
   IF(Dashboard!$F$5="Quick",
      IF(OR(C775="190 Automobile",C775="200 computer hardware",C775="210 Computer software",C775="220 Quickbooks software",C775="230 Office equipment",C775="240 Office furniture"),
         E775-(E775/(1+Dashboard!$F$4)),
         0
      ),
      IF(C775="750 Business promotion",
         E775-(E775/(1+4.793/100)),
         E775-(E775/(1+Dashboard!$F$4))
      )
   )
)</f>
        <v>0</v>
      </c>
      <c r="J775" s="40">
        <f>Bank4[[#This Row],[Money in/ (Money out)]]-Bank4[[#This Row],[GST/HST]]</f>
        <v>0</v>
      </c>
      <c r="L775" s="37">
        <f t="shared" ref="L775:L838" si="36">$L$3</f>
        <v>0</v>
      </c>
    </row>
    <row r="776" spans="4:12" x14ac:dyDescent="0.2">
      <c r="D776" s="416">
        <f>_xlfn.XLOOKUP(C:C,Table1[for Import to Bank Register dropdown],Table1[for Pivot],0,0,1)</f>
        <v>0</v>
      </c>
      <c r="E776" s="422"/>
      <c r="F776" s="160">
        <f t="shared" ref="F776:F839" si="37">$E$2</f>
        <v>44444444</v>
      </c>
      <c r="G776" s="394">
        <f t="shared" ref="G776:G839" si="38">G775+E776</f>
        <v>0</v>
      </c>
      <c r="I776" s="395">
        <f>IF(OR(C776="150 Directors advances", C776="120 accounts receivable", C776="720.2 Automobile - Insurance", C776="720.3 Automobile - License", C776="870.4 Rent - Insurance", C776="870.6 Rent - Property Tax", C776="870.7 Rent - Homeoffice", C776="870.9 Rent - Water"),
   0,
   IF(Dashboard!$F$5="Quick",
      IF(OR(C776="190 Automobile",C776="200 computer hardware",C776="210 Computer software",C776="220 Quickbooks software",C776="230 Office equipment",C776="240 Office furniture"),
         E776-(E776/(1+Dashboard!$F$4)),
         0
      ),
      IF(C776="750 Business promotion",
         E776-(E776/(1+4.793/100)),
         E776-(E776/(1+Dashboard!$F$4))
      )
   )
)</f>
        <v>0</v>
      </c>
      <c r="J776" s="40">
        <f>Bank4[[#This Row],[Money in/ (Money out)]]-Bank4[[#This Row],[GST/HST]]</f>
        <v>0</v>
      </c>
      <c r="L776" s="37">
        <f t="shared" si="36"/>
        <v>0</v>
      </c>
    </row>
    <row r="777" spans="4:12" x14ac:dyDescent="0.2">
      <c r="D777" s="416">
        <f>_xlfn.XLOOKUP(C:C,Table1[for Import to Bank Register dropdown],Table1[for Pivot],0,0,1)</f>
        <v>0</v>
      </c>
      <c r="E777" s="422"/>
      <c r="F777" s="160">
        <f t="shared" si="37"/>
        <v>44444444</v>
      </c>
      <c r="G777" s="394">
        <f t="shared" si="38"/>
        <v>0</v>
      </c>
      <c r="I777" s="395">
        <f>IF(OR(C777="150 Directors advances", C777="120 accounts receivable", C777="720.2 Automobile - Insurance", C777="720.3 Automobile - License", C777="870.4 Rent - Insurance", C777="870.6 Rent - Property Tax", C777="870.7 Rent - Homeoffice", C777="870.9 Rent - Water"),
   0,
   IF(Dashboard!$F$5="Quick",
      IF(OR(C777="190 Automobile",C777="200 computer hardware",C777="210 Computer software",C777="220 Quickbooks software",C777="230 Office equipment",C777="240 Office furniture"),
         E777-(E777/(1+Dashboard!$F$4)),
         0
      ),
      IF(C777="750 Business promotion",
         E777-(E777/(1+4.793/100)),
         E777-(E777/(1+Dashboard!$F$4))
      )
   )
)</f>
        <v>0</v>
      </c>
      <c r="J777" s="40">
        <f>Bank4[[#This Row],[Money in/ (Money out)]]-Bank4[[#This Row],[GST/HST]]</f>
        <v>0</v>
      </c>
      <c r="L777" s="37">
        <f t="shared" si="36"/>
        <v>0</v>
      </c>
    </row>
    <row r="778" spans="4:12" x14ac:dyDescent="0.2">
      <c r="D778" s="416">
        <f>_xlfn.XLOOKUP(C:C,Table1[for Import to Bank Register dropdown],Table1[for Pivot],0,0,1)</f>
        <v>0</v>
      </c>
      <c r="E778" s="422"/>
      <c r="F778" s="160">
        <f t="shared" si="37"/>
        <v>44444444</v>
      </c>
      <c r="G778" s="394">
        <f t="shared" si="38"/>
        <v>0</v>
      </c>
      <c r="I778" s="395">
        <f>IF(OR(C778="150 Directors advances", C778="120 accounts receivable", C778="720.2 Automobile - Insurance", C778="720.3 Automobile - License", C778="870.4 Rent - Insurance", C778="870.6 Rent - Property Tax", C778="870.7 Rent - Homeoffice", C778="870.9 Rent - Water"),
   0,
   IF(Dashboard!$F$5="Quick",
      IF(OR(C778="190 Automobile",C778="200 computer hardware",C778="210 Computer software",C778="220 Quickbooks software",C778="230 Office equipment",C778="240 Office furniture"),
         E778-(E778/(1+Dashboard!$F$4)),
         0
      ),
      IF(C778="750 Business promotion",
         E778-(E778/(1+4.793/100)),
         E778-(E778/(1+Dashboard!$F$4))
      )
   )
)</f>
        <v>0</v>
      </c>
      <c r="J778" s="40">
        <f>Bank4[[#This Row],[Money in/ (Money out)]]-Bank4[[#This Row],[GST/HST]]</f>
        <v>0</v>
      </c>
      <c r="L778" s="37">
        <f t="shared" si="36"/>
        <v>0</v>
      </c>
    </row>
    <row r="779" spans="4:12" x14ac:dyDescent="0.2">
      <c r="D779" s="416">
        <f>_xlfn.XLOOKUP(C:C,Table1[for Import to Bank Register dropdown],Table1[for Pivot],0,0,1)</f>
        <v>0</v>
      </c>
      <c r="E779" s="422"/>
      <c r="F779" s="160">
        <f t="shared" si="37"/>
        <v>44444444</v>
      </c>
      <c r="G779" s="394">
        <f t="shared" si="38"/>
        <v>0</v>
      </c>
      <c r="I779" s="395">
        <f>IF(OR(C779="150 Directors advances", C779="120 accounts receivable", C779="720.2 Automobile - Insurance", C779="720.3 Automobile - License", C779="870.4 Rent - Insurance", C779="870.6 Rent - Property Tax", C779="870.7 Rent - Homeoffice", C779="870.9 Rent - Water"),
   0,
   IF(Dashboard!$F$5="Quick",
      IF(OR(C779="190 Automobile",C779="200 computer hardware",C779="210 Computer software",C779="220 Quickbooks software",C779="230 Office equipment",C779="240 Office furniture"),
         E779-(E779/(1+Dashboard!$F$4)),
         0
      ),
      IF(C779="750 Business promotion",
         E779-(E779/(1+4.793/100)),
         E779-(E779/(1+Dashboard!$F$4))
      )
   )
)</f>
        <v>0</v>
      </c>
      <c r="J779" s="40">
        <f>Bank4[[#This Row],[Money in/ (Money out)]]-Bank4[[#This Row],[GST/HST]]</f>
        <v>0</v>
      </c>
      <c r="L779" s="37">
        <f t="shared" si="36"/>
        <v>0</v>
      </c>
    </row>
    <row r="780" spans="4:12" x14ac:dyDescent="0.2">
      <c r="D780" s="416">
        <f>_xlfn.XLOOKUP(C:C,Table1[for Import to Bank Register dropdown],Table1[for Pivot],0,0,1)</f>
        <v>0</v>
      </c>
      <c r="E780" s="422"/>
      <c r="F780" s="160">
        <f t="shared" si="37"/>
        <v>44444444</v>
      </c>
      <c r="G780" s="394">
        <f t="shared" si="38"/>
        <v>0</v>
      </c>
      <c r="I780" s="395">
        <f>IF(OR(C780="150 Directors advances", C780="120 accounts receivable", C780="720.2 Automobile - Insurance", C780="720.3 Automobile - License", C780="870.4 Rent - Insurance", C780="870.6 Rent - Property Tax", C780="870.7 Rent - Homeoffice", C780="870.9 Rent - Water"),
   0,
   IF(Dashboard!$F$5="Quick",
      IF(OR(C780="190 Automobile",C780="200 computer hardware",C780="210 Computer software",C780="220 Quickbooks software",C780="230 Office equipment",C780="240 Office furniture"),
         E780-(E780/(1+Dashboard!$F$4)),
         0
      ),
      IF(C780="750 Business promotion",
         E780-(E780/(1+4.793/100)),
         E780-(E780/(1+Dashboard!$F$4))
      )
   )
)</f>
        <v>0</v>
      </c>
      <c r="J780" s="40">
        <f>Bank4[[#This Row],[Money in/ (Money out)]]-Bank4[[#This Row],[GST/HST]]</f>
        <v>0</v>
      </c>
      <c r="L780" s="37">
        <f t="shared" si="36"/>
        <v>0</v>
      </c>
    </row>
    <row r="781" spans="4:12" x14ac:dyDescent="0.2">
      <c r="D781" s="416">
        <f>_xlfn.XLOOKUP(C:C,Table1[for Import to Bank Register dropdown],Table1[for Pivot],0,0,1)</f>
        <v>0</v>
      </c>
      <c r="E781" s="422"/>
      <c r="F781" s="160">
        <f t="shared" si="37"/>
        <v>44444444</v>
      </c>
      <c r="G781" s="394">
        <f t="shared" si="38"/>
        <v>0</v>
      </c>
      <c r="I781" s="395">
        <f>IF(OR(C781="150 Directors advances", C781="120 accounts receivable", C781="720.2 Automobile - Insurance", C781="720.3 Automobile - License", C781="870.4 Rent - Insurance", C781="870.6 Rent - Property Tax", C781="870.7 Rent - Homeoffice", C781="870.9 Rent - Water"),
   0,
   IF(Dashboard!$F$5="Quick",
      IF(OR(C781="190 Automobile",C781="200 computer hardware",C781="210 Computer software",C781="220 Quickbooks software",C781="230 Office equipment",C781="240 Office furniture"),
         E781-(E781/(1+Dashboard!$F$4)),
         0
      ),
      IF(C781="750 Business promotion",
         E781-(E781/(1+4.793/100)),
         E781-(E781/(1+Dashboard!$F$4))
      )
   )
)</f>
        <v>0</v>
      </c>
      <c r="J781" s="40">
        <f>Bank4[[#This Row],[Money in/ (Money out)]]-Bank4[[#This Row],[GST/HST]]</f>
        <v>0</v>
      </c>
      <c r="L781" s="37">
        <f t="shared" si="36"/>
        <v>0</v>
      </c>
    </row>
    <row r="782" spans="4:12" x14ac:dyDescent="0.2">
      <c r="D782" s="416">
        <f>_xlfn.XLOOKUP(C:C,Table1[for Import to Bank Register dropdown],Table1[for Pivot],0,0,1)</f>
        <v>0</v>
      </c>
      <c r="E782" s="422"/>
      <c r="F782" s="160">
        <f t="shared" si="37"/>
        <v>44444444</v>
      </c>
      <c r="G782" s="394">
        <f t="shared" si="38"/>
        <v>0</v>
      </c>
      <c r="I782" s="395">
        <f>IF(OR(C782="150 Directors advances", C782="120 accounts receivable", C782="720.2 Automobile - Insurance", C782="720.3 Automobile - License", C782="870.4 Rent - Insurance", C782="870.6 Rent - Property Tax", C782="870.7 Rent - Homeoffice", C782="870.9 Rent - Water"),
   0,
   IF(Dashboard!$F$5="Quick",
      IF(OR(C782="190 Automobile",C782="200 computer hardware",C782="210 Computer software",C782="220 Quickbooks software",C782="230 Office equipment",C782="240 Office furniture"),
         E782-(E782/(1+Dashboard!$F$4)),
         0
      ),
      IF(C782="750 Business promotion",
         E782-(E782/(1+4.793/100)),
         E782-(E782/(1+Dashboard!$F$4))
      )
   )
)</f>
        <v>0</v>
      </c>
      <c r="J782" s="40">
        <f>Bank4[[#This Row],[Money in/ (Money out)]]-Bank4[[#This Row],[GST/HST]]</f>
        <v>0</v>
      </c>
      <c r="L782" s="37">
        <f t="shared" si="36"/>
        <v>0</v>
      </c>
    </row>
    <row r="783" spans="4:12" x14ac:dyDescent="0.2">
      <c r="D783" s="416">
        <f>_xlfn.XLOOKUP(C:C,Table1[for Import to Bank Register dropdown],Table1[for Pivot],0,0,1)</f>
        <v>0</v>
      </c>
      <c r="E783" s="422"/>
      <c r="F783" s="160">
        <f t="shared" si="37"/>
        <v>44444444</v>
      </c>
      <c r="G783" s="394">
        <f t="shared" si="38"/>
        <v>0</v>
      </c>
      <c r="I783" s="395">
        <f>IF(OR(C783="150 Directors advances", C783="120 accounts receivable", C783="720.2 Automobile - Insurance", C783="720.3 Automobile - License", C783="870.4 Rent - Insurance", C783="870.6 Rent - Property Tax", C783="870.7 Rent - Homeoffice", C783="870.9 Rent - Water"),
   0,
   IF(Dashboard!$F$5="Quick",
      IF(OR(C783="190 Automobile",C783="200 computer hardware",C783="210 Computer software",C783="220 Quickbooks software",C783="230 Office equipment",C783="240 Office furniture"),
         E783-(E783/(1+Dashboard!$F$4)),
         0
      ),
      IF(C783="750 Business promotion",
         E783-(E783/(1+4.793/100)),
         E783-(E783/(1+Dashboard!$F$4))
      )
   )
)</f>
        <v>0</v>
      </c>
      <c r="J783" s="40">
        <f>Bank4[[#This Row],[Money in/ (Money out)]]-Bank4[[#This Row],[GST/HST]]</f>
        <v>0</v>
      </c>
      <c r="L783" s="37">
        <f t="shared" si="36"/>
        <v>0</v>
      </c>
    </row>
    <row r="784" spans="4:12" x14ac:dyDescent="0.2">
      <c r="D784" s="416">
        <f>_xlfn.XLOOKUP(C:C,Table1[for Import to Bank Register dropdown],Table1[for Pivot],0,0,1)</f>
        <v>0</v>
      </c>
      <c r="E784" s="422"/>
      <c r="F784" s="160">
        <f t="shared" si="37"/>
        <v>44444444</v>
      </c>
      <c r="G784" s="394">
        <f t="shared" si="38"/>
        <v>0</v>
      </c>
      <c r="I784" s="395">
        <f>IF(OR(C784="150 Directors advances", C784="120 accounts receivable", C784="720.2 Automobile - Insurance", C784="720.3 Automobile - License", C784="870.4 Rent - Insurance", C784="870.6 Rent - Property Tax", C784="870.7 Rent - Homeoffice", C784="870.9 Rent - Water"),
   0,
   IF(Dashboard!$F$5="Quick",
      IF(OR(C784="190 Automobile",C784="200 computer hardware",C784="210 Computer software",C784="220 Quickbooks software",C784="230 Office equipment",C784="240 Office furniture"),
         E784-(E784/(1+Dashboard!$F$4)),
         0
      ),
      IF(C784="750 Business promotion",
         E784-(E784/(1+4.793/100)),
         E784-(E784/(1+Dashboard!$F$4))
      )
   )
)</f>
        <v>0</v>
      </c>
      <c r="J784" s="40">
        <f>Bank4[[#This Row],[Money in/ (Money out)]]-Bank4[[#This Row],[GST/HST]]</f>
        <v>0</v>
      </c>
      <c r="L784" s="37">
        <f t="shared" si="36"/>
        <v>0</v>
      </c>
    </row>
    <row r="785" spans="4:12" x14ac:dyDescent="0.2">
      <c r="D785" s="416">
        <f>_xlfn.XLOOKUP(C:C,Table1[for Import to Bank Register dropdown],Table1[for Pivot],0,0,1)</f>
        <v>0</v>
      </c>
      <c r="E785" s="422"/>
      <c r="F785" s="160">
        <f t="shared" si="37"/>
        <v>44444444</v>
      </c>
      <c r="G785" s="394">
        <f t="shared" si="38"/>
        <v>0</v>
      </c>
      <c r="I785" s="395">
        <f>IF(OR(C785="150 Directors advances", C785="120 accounts receivable", C785="720.2 Automobile - Insurance", C785="720.3 Automobile - License", C785="870.4 Rent - Insurance", C785="870.6 Rent - Property Tax", C785="870.7 Rent - Homeoffice", C785="870.9 Rent - Water"),
   0,
   IF(Dashboard!$F$5="Quick",
      IF(OR(C785="190 Automobile",C785="200 computer hardware",C785="210 Computer software",C785="220 Quickbooks software",C785="230 Office equipment",C785="240 Office furniture"),
         E785-(E785/(1+Dashboard!$F$4)),
         0
      ),
      IF(C785="750 Business promotion",
         E785-(E785/(1+4.793/100)),
         E785-(E785/(1+Dashboard!$F$4))
      )
   )
)</f>
        <v>0</v>
      </c>
      <c r="J785" s="40">
        <f>Bank4[[#This Row],[Money in/ (Money out)]]-Bank4[[#This Row],[GST/HST]]</f>
        <v>0</v>
      </c>
      <c r="L785" s="37">
        <f t="shared" si="36"/>
        <v>0</v>
      </c>
    </row>
    <row r="786" spans="4:12" x14ac:dyDescent="0.2">
      <c r="D786" s="416">
        <f>_xlfn.XLOOKUP(C:C,Table1[for Import to Bank Register dropdown],Table1[for Pivot],0,0,1)</f>
        <v>0</v>
      </c>
      <c r="E786" s="422"/>
      <c r="F786" s="160">
        <f t="shared" si="37"/>
        <v>44444444</v>
      </c>
      <c r="G786" s="394">
        <f t="shared" si="38"/>
        <v>0</v>
      </c>
      <c r="I786" s="395">
        <f>IF(OR(C786="150 Directors advances", C786="120 accounts receivable", C786="720.2 Automobile - Insurance", C786="720.3 Automobile - License", C786="870.4 Rent - Insurance", C786="870.6 Rent - Property Tax", C786="870.7 Rent - Homeoffice", C786="870.9 Rent - Water"),
   0,
   IF(Dashboard!$F$5="Quick",
      IF(OR(C786="190 Automobile",C786="200 computer hardware",C786="210 Computer software",C786="220 Quickbooks software",C786="230 Office equipment",C786="240 Office furniture"),
         E786-(E786/(1+Dashboard!$F$4)),
         0
      ),
      IF(C786="750 Business promotion",
         E786-(E786/(1+4.793/100)),
         E786-(E786/(1+Dashboard!$F$4))
      )
   )
)</f>
        <v>0</v>
      </c>
      <c r="J786" s="40">
        <f>Bank4[[#This Row],[Money in/ (Money out)]]-Bank4[[#This Row],[GST/HST]]</f>
        <v>0</v>
      </c>
      <c r="L786" s="37">
        <f t="shared" si="36"/>
        <v>0</v>
      </c>
    </row>
    <row r="787" spans="4:12" x14ac:dyDescent="0.2">
      <c r="D787" s="416">
        <f>_xlfn.XLOOKUP(C:C,Table1[for Import to Bank Register dropdown],Table1[for Pivot],0,0,1)</f>
        <v>0</v>
      </c>
      <c r="E787" s="422"/>
      <c r="F787" s="160">
        <f t="shared" si="37"/>
        <v>44444444</v>
      </c>
      <c r="G787" s="394">
        <f t="shared" si="38"/>
        <v>0</v>
      </c>
      <c r="I787" s="395">
        <f>IF(OR(C787="150 Directors advances", C787="120 accounts receivable", C787="720.2 Automobile - Insurance", C787="720.3 Automobile - License", C787="870.4 Rent - Insurance", C787="870.6 Rent - Property Tax", C787="870.7 Rent - Homeoffice", C787="870.9 Rent - Water"),
   0,
   IF(Dashboard!$F$5="Quick",
      IF(OR(C787="190 Automobile",C787="200 computer hardware",C787="210 Computer software",C787="220 Quickbooks software",C787="230 Office equipment",C787="240 Office furniture"),
         E787-(E787/(1+Dashboard!$F$4)),
         0
      ),
      IF(C787="750 Business promotion",
         E787-(E787/(1+4.793/100)),
         E787-(E787/(1+Dashboard!$F$4))
      )
   )
)</f>
        <v>0</v>
      </c>
      <c r="J787" s="40">
        <f>Bank4[[#This Row],[Money in/ (Money out)]]-Bank4[[#This Row],[GST/HST]]</f>
        <v>0</v>
      </c>
      <c r="L787" s="37">
        <f t="shared" si="36"/>
        <v>0</v>
      </c>
    </row>
    <row r="788" spans="4:12" x14ac:dyDescent="0.2">
      <c r="D788" s="416">
        <f>_xlfn.XLOOKUP(C:C,Table1[for Import to Bank Register dropdown],Table1[for Pivot],0,0,1)</f>
        <v>0</v>
      </c>
      <c r="E788" s="422"/>
      <c r="F788" s="160">
        <f t="shared" si="37"/>
        <v>44444444</v>
      </c>
      <c r="G788" s="394">
        <f t="shared" si="38"/>
        <v>0</v>
      </c>
      <c r="I788" s="395">
        <f>IF(OR(C788="150 Directors advances", C788="120 accounts receivable", C788="720.2 Automobile - Insurance", C788="720.3 Automobile - License", C788="870.4 Rent - Insurance", C788="870.6 Rent - Property Tax", C788="870.7 Rent - Homeoffice", C788="870.9 Rent - Water"),
   0,
   IF(Dashboard!$F$5="Quick",
      IF(OR(C788="190 Automobile",C788="200 computer hardware",C788="210 Computer software",C788="220 Quickbooks software",C788="230 Office equipment",C788="240 Office furniture"),
         E788-(E788/(1+Dashboard!$F$4)),
         0
      ),
      IF(C788="750 Business promotion",
         E788-(E788/(1+4.793/100)),
         E788-(E788/(1+Dashboard!$F$4))
      )
   )
)</f>
        <v>0</v>
      </c>
      <c r="J788" s="40">
        <f>Bank4[[#This Row],[Money in/ (Money out)]]-Bank4[[#This Row],[GST/HST]]</f>
        <v>0</v>
      </c>
      <c r="L788" s="37">
        <f t="shared" si="36"/>
        <v>0</v>
      </c>
    </row>
    <row r="789" spans="4:12" x14ac:dyDescent="0.2">
      <c r="D789" s="416">
        <f>_xlfn.XLOOKUP(C:C,Table1[for Import to Bank Register dropdown],Table1[for Pivot],0,0,1)</f>
        <v>0</v>
      </c>
      <c r="E789" s="422"/>
      <c r="F789" s="160">
        <f t="shared" si="37"/>
        <v>44444444</v>
      </c>
      <c r="G789" s="394">
        <f t="shared" si="38"/>
        <v>0</v>
      </c>
      <c r="I789" s="395">
        <f>IF(OR(C789="150 Directors advances", C789="120 accounts receivable", C789="720.2 Automobile - Insurance", C789="720.3 Automobile - License", C789="870.4 Rent - Insurance", C789="870.6 Rent - Property Tax", C789="870.7 Rent - Homeoffice", C789="870.9 Rent - Water"),
   0,
   IF(Dashboard!$F$5="Quick",
      IF(OR(C789="190 Automobile",C789="200 computer hardware",C789="210 Computer software",C789="220 Quickbooks software",C789="230 Office equipment",C789="240 Office furniture"),
         E789-(E789/(1+Dashboard!$F$4)),
         0
      ),
      IF(C789="750 Business promotion",
         E789-(E789/(1+4.793/100)),
         E789-(E789/(1+Dashboard!$F$4))
      )
   )
)</f>
        <v>0</v>
      </c>
      <c r="J789" s="40">
        <f>Bank4[[#This Row],[Money in/ (Money out)]]-Bank4[[#This Row],[GST/HST]]</f>
        <v>0</v>
      </c>
      <c r="L789" s="37">
        <f t="shared" si="36"/>
        <v>0</v>
      </c>
    </row>
    <row r="790" spans="4:12" x14ac:dyDescent="0.2">
      <c r="D790" s="416">
        <f>_xlfn.XLOOKUP(C:C,Table1[for Import to Bank Register dropdown],Table1[for Pivot],0,0,1)</f>
        <v>0</v>
      </c>
      <c r="E790" s="422"/>
      <c r="F790" s="160">
        <f t="shared" si="37"/>
        <v>44444444</v>
      </c>
      <c r="G790" s="394">
        <f t="shared" si="38"/>
        <v>0</v>
      </c>
      <c r="I790" s="395">
        <f>IF(OR(C790="150 Directors advances", C790="120 accounts receivable", C790="720.2 Automobile - Insurance", C790="720.3 Automobile - License", C790="870.4 Rent - Insurance", C790="870.6 Rent - Property Tax", C790="870.7 Rent - Homeoffice", C790="870.9 Rent - Water"),
   0,
   IF(Dashboard!$F$5="Quick",
      IF(OR(C790="190 Automobile",C790="200 computer hardware",C790="210 Computer software",C790="220 Quickbooks software",C790="230 Office equipment",C790="240 Office furniture"),
         E790-(E790/(1+Dashboard!$F$4)),
         0
      ),
      IF(C790="750 Business promotion",
         E790-(E790/(1+4.793/100)),
         E790-(E790/(1+Dashboard!$F$4))
      )
   )
)</f>
        <v>0</v>
      </c>
      <c r="J790" s="40">
        <f>Bank4[[#This Row],[Money in/ (Money out)]]-Bank4[[#This Row],[GST/HST]]</f>
        <v>0</v>
      </c>
      <c r="L790" s="37">
        <f t="shared" si="36"/>
        <v>0</v>
      </c>
    </row>
    <row r="791" spans="4:12" x14ac:dyDescent="0.2">
      <c r="D791" s="416">
        <f>_xlfn.XLOOKUP(C:C,Table1[for Import to Bank Register dropdown],Table1[for Pivot],0,0,1)</f>
        <v>0</v>
      </c>
      <c r="E791" s="422"/>
      <c r="F791" s="160">
        <f t="shared" si="37"/>
        <v>44444444</v>
      </c>
      <c r="G791" s="394">
        <f t="shared" si="38"/>
        <v>0</v>
      </c>
      <c r="I791" s="395">
        <f>IF(OR(C791="150 Directors advances", C791="120 accounts receivable", C791="720.2 Automobile - Insurance", C791="720.3 Automobile - License", C791="870.4 Rent - Insurance", C791="870.6 Rent - Property Tax", C791="870.7 Rent - Homeoffice", C791="870.9 Rent - Water"),
   0,
   IF(Dashboard!$F$5="Quick",
      IF(OR(C791="190 Automobile",C791="200 computer hardware",C791="210 Computer software",C791="220 Quickbooks software",C791="230 Office equipment",C791="240 Office furniture"),
         E791-(E791/(1+Dashboard!$F$4)),
         0
      ),
      IF(C791="750 Business promotion",
         E791-(E791/(1+4.793/100)),
         E791-(E791/(1+Dashboard!$F$4))
      )
   )
)</f>
        <v>0</v>
      </c>
      <c r="J791" s="40">
        <f>Bank4[[#This Row],[Money in/ (Money out)]]-Bank4[[#This Row],[GST/HST]]</f>
        <v>0</v>
      </c>
      <c r="L791" s="37">
        <f t="shared" si="36"/>
        <v>0</v>
      </c>
    </row>
    <row r="792" spans="4:12" x14ac:dyDescent="0.2">
      <c r="D792" s="416">
        <f>_xlfn.XLOOKUP(C:C,Table1[for Import to Bank Register dropdown],Table1[for Pivot],0,0,1)</f>
        <v>0</v>
      </c>
      <c r="E792" s="422"/>
      <c r="F792" s="160">
        <f t="shared" si="37"/>
        <v>44444444</v>
      </c>
      <c r="G792" s="394">
        <f t="shared" si="38"/>
        <v>0</v>
      </c>
      <c r="I792" s="395">
        <f>IF(OR(C792="150 Directors advances", C792="120 accounts receivable", C792="720.2 Automobile - Insurance", C792="720.3 Automobile - License", C792="870.4 Rent - Insurance", C792="870.6 Rent - Property Tax", C792="870.7 Rent - Homeoffice", C792="870.9 Rent - Water"),
   0,
   IF(Dashboard!$F$5="Quick",
      IF(OR(C792="190 Automobile",C792="200 computer hardware",C792="210 Computer software",C792="220 Quickbooks software",C792="230 Office equipment",C792="240 Office furniture"),
         E792-(E792/(1+Dashboard!$F$4)),
         0
      ),
      IF(C792="750 Business promotion",
         E792-(E792/(1+4.793/100)),
         E792-(E792/(1+Dashboard!$F$4))
      )
   )
)</f>
        <v>0</v>
      </c>
      <c r="J792" s="40">
        <f>Bank4[[#This Row],[Money in/ (Money out)]]-Bank4[[#This Row],[GST/HST]]</f>
        <v>0</v>
      </c>
      <c r="L792" s="37">
        <f t="shared" si="36"/>
        <v>0</v>
      </c>
    </row>
    <row r="793" spans="4:12" x14ac:dyDescent="0.2">
      <c r="D793" s="416">
        <f>_xlfn.XLOOKUP(C:C,Table1[for Import to Bank Register dropdown],Table1[for Pivot],0,0,1)</f>
        <v>0</v>
      </c>
      <c r="E793" s="422"/>
      <c r="F793" s="160">
        <f t="shared" si="37"/>
        <v>44444444</v>
      </c>
      <c r="G793" s="394">
        <f t="shared" si="38"/>
        <v>0</v>
      </c>
      <c r="I793" s="395">
        <f>IF(OR(C793="150 Directors advances", C793="120 accounts receivable", C793="720.2 Automobile - Insurance", C793="720.3 Automobile - License", C793="870.4 Rent - Insurance", C793="870.6 Rent - Property Tax", C793="870.7 Rent - Homeoffice", C793="870.9 Rent - Water"),
   0,
   IF(Dashboard!$F$5="Quick",
      IF(OR(C793="190 Automobile",C793="200 computer hardware",C793="210 Computer software",C793="220 Quickbooks software",C793="230 Office equipment",C793="240 Office furniture"),
         E793-(E793/(1+Dashboard!$F$4)),
         0
      ),
      IF(C793="750 Business promotion",
         E793-(E793/(1+4.793/100)),
         E793-(E793/(1+Dashboard!$F$4))
      )
   )
)</f>
        <v>0</v>
      </c>
      <c r="J793" s="40">
        <f>Bank4[[#This Row],[Money in/ (Money out)]]-Bank4[[#This Row],[GST/HST]]</f>
        <v>0</v>
      </c>
      <c r="L793" s="37">
        <f t="shared" si="36"/>
        <v>0</v>
      </c>
    </row>
    <row r="794" spans="4:12" x14ac:dyDescent="0.2">
      <c r="D794" s="416">
        <f>_xlfn.XLOOKUP(C:C,Table1[for Import to Bank Register dropdown],Table1[for Pivot],0,0,1)</f>
        <v>0</v>
      </c>
      <c r="E794" s="422"/>
      <c r="F794" s="160">
        <f t="shared" si="37"/>
        <v>44444444</v>
      </c>
      <c r="G794" s="394">
        <f t="shared" si="38"/>
        <v>0</v>
      </c>
      <c r="I794" s="395">
        <f>IF(OR(C794="150 Directors advances", C794="120 accounts receivable", C794="720.2 Automobile - Insurance", C794="720.3 Automobile - License", C794="870.4 Rent - Insurance", C794="870.6 Rent - Property Tax", C794="870.7 Rent - Homeoffice", C794="870.9 Rent - Water"),
   0,
   IF(Dashboard!$F$5="Quick",
      IF(OR(C794="190 Automobile",C794="200 computer hardware",C794="210 Computer software",C794="220 Quickbooks software",C794="230 Office equipment",C794="240 Office furniture"),
         E794-(E794/(1+Dashboard!$F$4)),
         0
      ),
      IF(C794="750 Business promotion",
         E794-(E794/(1+4.793/100)),
         E794-(E794/(1+Dashboard!$F$4))
      )
   )
)</f>
        <v>0</v>
      </c>
      <c r="J794" s="40">
        <f>Bank4[[#This Row],[Money in/ (Money out)]]-Bank4[[#This Row],[GST/HST]]</f>
        <v>0</v>
      </c>
      <c r="L794" s="37">
        <f t="shared" si="36"/>
        <v>0</v>
      </c>
    </row>
    <row r="795" spans="4:12" x14ac:dyDescent="0.2">
      <c r="D795" s="416">
        <f>_xlfn.XLOOKUP(C:C,Table1[for Import to Bank Register dropdown],Table1[for Pivot],0,0,1)</f>
        <v>0</v>
      </c>
      <c r="E795" s="422"/>
      <c r="F795" s="160">
        <f t="shared" si="37"/>
        <v>44444444</v>
      </c>
      <c r="G795" s="394">
        <f t="shared" si="38"/>
        <v>0</v>
      </c>
      <c r="I795" s="395">
        <f>IF(OR(C795="150 Directors advances", C795="120 accounts receivable", C795="720.2 Automobile - Insurance", C795="720.3 Automobile - License", C795="870.4 Rent - Insurance", C795="870.6 Rent - Property Tax", C795="870.7 Rent - Homeoffice", C795="870.9 Rent - Water"),
   0,
   IF(Dashboard!$F$5="Quick",
      IF(OR(C795="190 Automobile",C795="200 computer hardware",C795="210 Computer software",C795="220 Quickbooks software",C795="230 Office equipment",C795="240 Office furniture"),
         E795-(E795/(1+Dashboard!$F$4)),
         0
      ),
      IF(C795="750 Business promotion",
         E795-(E795/(1+4.793/100)),
         E795-(E795/(1+Dashboard!$F$4))
      )
   )
)</f>
        <v>0</v>
      </c>
      <c r="J795" s="40">
        <f>Bank4[[#This Row],[Money in/ (Money out)]]-Bank4[[#This Row],[GST/HST]]</f>
        <v>0</v>
      </c>
      <c r="L795" s="37">
        <f t="shared" si="36"/>
        <v>0</v>
      </c>
    </row>
    <row r="796" spans="4:12" x14ac:dyDescent="0.2">
      <c r="D796" s="416">
        <f>_xlfn.XLOOKUP(C:C,Table1[for Import to Bank Register dropdown],Table1[for Pivot],0,0,1)</f>
        <v>0</v>
      </c>
      <c r="E796" s="422"/>
      <c r="F796" s="160">
        <f t="shared" si="37"/>
        <v>44444444</v>
      </c>
      <c r="G796" s="394">
        <f t="shared" si="38"/>
        <v>0</v>
      </c>
      <c r="I796" s="395">
        <f>IF(OR(C796="150 Directors advances", C796="120 accounts receivable", C796="720.2 Automobile - Insurance", C796="720.3 Automobile - License", C796="870.4 Rent - Insurance", C796="870.6 Rent - Property Tax", C796="870.7 Rent - Homeoffice", C796="870.9 Rent - Water"),
   0,
   IF(Dashboard!$F$5="Quick",
      IF(OR(C796="190 Automobile",C796="200 computer hardware",C796="210 Computer software",C796="220 Quickbooks software",C796="230 Office equipment",C796="240 Office furniture"),
         E796-(E796/(1+Dashboard!$F$4)),
         0
      ),
      IF(C796="750 Business promotion",
         E796-(E796/(1+4.793/100)),
         E796-(E796/(1+Dashboard!$F$4))
      )
   )
)</f>
        <v>0</v>
      </c>
      <c r="J796" s="40">
        <f>Bank4[[#This Row],[Money in/ (Money out)]]-Bank4[[#This Row],[GST/HST]]</f>
        <v>0</v>
      </c>
      <c r="L796" s="37">
        <f t="shared" si="36"/>
        <v>0</v>
      </c>
    </row>
    <row r="797" spans="4:12" x14ac:dyDescent="0.2">
      <c r="D797" s="416">
        <f>_xlfn.XLOOKUP(C:C,Table1[for Import to Bank Register dropdown],Table1[for Pivot],0,0,1)</f>
        <v>0</v>
      </c>
      <c r="E797" s="422"/>
      <c r="F797" s="160">
        <f t="shared" si="37"/>
        <v>44444444</v>
      </c>
      <c r="G797" s="394">
        <f t="shared" si="38"/>
        <v>0</v>
      </c>
      <c r="I797" s="395">
        <f>IF(OR(C797="150 Directors advances", C797="120 accounts receivable", C797="720.2 Automobile - Insurance", C797="720.3 Automobile - License", C797="870.4 Rent - Insurance", C797="870.6 Rent - Property Tax", C797="870.7 Rent - Homeoffice", C797="870.9 Rent - Water"),
   0,
   IF(Dashboard!$F$5="Quick",
      IF(OR(C797="190 Automobile",C797="200 computer hardware",C797="210 Computer software",C797="220 Quickbooks software",C797="230 Office equipment",C797="240 Office furniture"),
         E797-(E797/(1+Dashboard!$F$4)),
         0
      ),
      IF(C797="750 Business promotion",
         E797-(E797/(1+4.793/100)),
         E797-(E797/(1+Dashboard!$F$4))
      )
   )
)</f>
        <v>0</v>
      </c>
      <c r="J797" s="40">
        <f>Bank4[[#This Row],[Money in/ (Money out)]]-Bank4[[#This Row],[GST/HST]]</f>
        <v>0</v>
      </c>
      <c r="L797" s="37">
        <f t="shared" si="36"/>
        <v>0</v>
      </c>
    </row>
    <row r="798" spans="4:12" x14ac:dyDescent="0.2">
      <c r="D798" s="416">
        <f>_xlfn.XLOOKUP(C:C,Table1[for Import to Bank Register dropdown],Table1[for Pivot],0,0,1)</f>
        <v>0</v>
      </c>
      <c r="E798" s="422"/>
      <c r="F798" s="160">
        <f t="shared" si="37"/>
        <v>44444444</v>
      </c>
      <c r="G798" s="394">
        <f t="shared" si="38"/>
        <v>0</v>
      </c>
      <c r="I798" s="395">
        <f>IF(OR(C798="150 Directors advances", C798="120 accounts receivable", C798="720.2 Automobile - Insurance", C798="720.3 Automobile - License", C798="870.4 Rent - Insurance", C798="870.6 Rent - Property Tax", C798="870.7 Rent - Homeoffice", C798="870.9 Rent - Water"),
   0,
   IF(Dashboard!$F$5="Quick",
      IF(OR(C798="190 Automobile",C798="200 computer hardware",C798="210 Computer software",C798="220 Quickbooks software",C798="230 Office equipment",C798="240 Office furniture"),
         E798-(E798/(1+Dashboard!$F$4)),
         0
      ),
      IF(C798="750 Business promotion",
         E798-(E798/(1+4.793/100)),
         E798-(E798/(1+Dashboard!$F$4))
      )
   )
)</f>
        <v>0</v>
      </c>
      <c r="J798" s="40">
        <f>Bank4[[#This Row],[Money in/ (Money out)]]-Bank4[[#This Row],[GST/HST]]</f>
        <v>0</v>
      </c>
      <c r="L798" s="37">
        <f t="shared" si="36"/>
        <v>0</v>
      </c>
    </row>
    <row r="799" spans="4:12" x14ac:dyDescent="0.2">
      <c r="D799" s="416">
        <f>_xlfn.XLOOKUP(C:C,Table1[for Import to Bank Register dropdown],Table1[for Pivot],0,0,1)</f>
        <v>0</v>
      </c>
      <c r="E799" s="422"/>
      <c r="F799" s="160">
        <f t="shared" si="37"/>
        <v>44444444</v>
      </c>
      <c r="G799" s="394">
        <f t="shared" si="38"/>
        <v>0</v>
      </c>
      <c r="I799" s="395">
        <f>IF(OR(C799="150 Directors advances", C799="120 accounts receivable", C799="720.2 Automobile - Insurance", C799="720.3 Automobile - License", C799="870.4 Rent - Insurance", C799="870.6 Rent - Property Tax", C799="870.7 Rent - Homeoffice", C799="870.9 Rent - Water"),
   0,
   IF(Dashboard!$F$5="Quick",
      IF(OR(C799="190 Automobile",C799="200 computer hardware",C799="210 Computer software",C799="220 Quickbooks software",C799="230 Office equipment",C799="240 Office furniture"),
         E799-(E799/(1+Dashboard!$F$4)),
         0
      ),
      IF(C799="750 Business promotion",
         E799-(E799/(1+4.793/100)),
         E799-(E799/(1+Dashboard!$F$4))
      )
   )
)</f>
        <v>0</v>
      </c>
      <c r="J799" s="40">
        <f>Bank4[[#This Row],[Money in/ (Money out)]]-Bank4[[#This Row],[GST/HST]]</f>
        <v>0</v>
      </c>
      <c r="L799" s="37">
        <f t="shared" si="36"/>
        <v>0</v>
      </c>
    </row>
    <row r="800" spans="4:12" x14ac:dyDescent="0.2">
      <c r="D800" s="416">
        <f>_xlfn.XLOOKUP(C:C,Table1[for Import to Bank Register dropdown],Table1[for Pivot],0,0,1)</f>
        <v>0</v>
      </c>
      <c r="E800" s="422"/>
      <c r="F800" s="160">
        <f t="shared" si="37"/>
        <v>44444444</v>
      </c>
      <c r="G800" s="394">
        <f t="shared" si="38"/>
        <v>0</v>
      </c>
      <c r="I800" s="395">
        <f>IF(OR(C800="150 Directors advances", C800="120 accounts receivable", C800="720.2 Automobile - Insurance", C800="720.3 Automobile - License", C800="870.4 Rent - Insurance", C800="870.6 Rent - Property Tax", C800="870.7 Rent - Homeoffice", C800="870.9 Rent - Water"),
   0,
   IF(Dashboard!$F$5="Quick",
      IF(OR(C800="190 Automobile",C800="200 computer hardware",C800="210 Computer software",C800="220 Quickbooks software",C800="230 Office equipment",C800="240 Office furniture"),
         E800-(E800/(1+Dashboard!$F$4)),
         0
      ),
      IF(C800="750 Business promotion",
         E800-(E800/(1+4.793/100)),
         E800-(E800/(1+Dashboard!$F$4))
      )
   )
)</f>
        <v>0</v>
      </c>
      <c r="J800" s="40">
        <f>Bank4[[#This Row],[Money in/ (Money out)]]-Bank4[[#This Row],[GST/HST]]</f>
        <v>0</v>
      </c>
      <c r="L800" s="37">
        <f t="shared" si="36"/>
        <v>0</v>
      </c>
    </row>
    <row r="801" spans="4:12" x14ac:dyDescent="0.2">
      <c r="D801" s="416">
        <f>_xlfn.XLOOKUP(C:C,Table1[for Import to Bank Register dropdown],Table1[for Pivot],0,0,1)</f>
        <v>0</v>
      </c>
      <c r="E801" s="422"/>
      <c r="F801" s="160">
        <f t="shared" si="37"/>
        <v>44444444</v>
      </c>
      <c r="G801" s="394">
        <f t="shared" si="38"/>
        <v>0</v>
      </c>
      <c r="I801" s="395">
        <f>IF(OR(C801="150 Directors advances", C801="120 accounts receivable", C801="720.2 Automobile - Insurance", C801="720.3 Automobile - License", C801="870.4 Rent - Insurance", C801="870.6 Rent - Property Tax", C801="870.7 Rent - Homeoffice", C801="870.9 Rent - Water"),
   0,
   IF(Dashboard!$F$5="Quick",
      IF(OR(C801="190 Automobile",C801="200 computer hardware",C801="210 Computer software",C801="220 Quickbooks software",C801="230 Office equipment",C801="240 Office furniture"),
         E801-(E801/(1+Dashboard!$F$4)),
         0
      ),
      IF(C801="750 Business promotion",
         E801-(E801/(1+4.793/100)),
         E801-(E801/(1+Dashboard!$F$4))
      )
   )
)</f>
        <v>0</v>
      </c>
      <c r="J801" s="40">
        <f>Bank4[[#This Row],[Money in/ (Money out)]]-Bank4[[#This Row],[GST/HST]]</f>
        <v>0</v>
      </c>
      <c r="L801" s="37">
        <f t="shared" si="36"/>
        <v>0</v>
      </c>
    </row>
    <row r="802" spans="4:12" x14ac:dyDescent="0.2">
      <c r="D802" s="416">
        <f>_xlfn.XLOOKUP(C:C,Table1[for Import to Bank Register dropdown],Table1[for Pivot],0,0,1)</f>
        <v>0</v>
      </c>
      <c r="E802" s="422"/>
      <c r="F802" s="160">
        <f t="shared" si="37"/>
        <v>44444444</v>
      </c>
      <c r="G802" s="394">
        <f t="shared" si="38"/>
        <v>0</v>
      </c>
      <c r="I802" s="395">
        <f>IF(OR(C802="150 Directors advances", C802="120 accounts receivable", C802="720.2 Automobile - Insurance", C802="720.3 Automobile - License", C802="870.4 Rent - Insurance", C802="870.6 Rent - Property Tax", C802="870.7 Rent - Homeoffice", C802="870.9 Rent - Water"),
   0,
   IF(Dashboard!$F$5="Quick",
      IF(OR(C802="190 Automobile",C802="200 computer hardware",C802="210 Computer software",C802="220 Quickbooks software",C802="230 Office equipment",C802="240 Office furniture"),
         E802-(E802/(1+Dashboard!$F$4)),
         0
      ),
      IF(C802="750 Business promotion",
         E802-(E802/(1+4.793/100)),
         E802-(E802/(1+Dashboard!$F$4))
      )
   )
)</f>
        <v>0</v>
      </c>
      <c r="J802" s="40">
        <f>Bank4[[#This Row],[Money in/ (Money out)]]-Bank4[[#This Row],[GST/HST]]</f>
        <v>0</v>
      </c>
      <c r="L802" s="37">
        <f t="shared" si="36"/>
        <v>0</v>
      </c>
    </row>
    <row r="803" spans="4:12" x14ac:dyDescent="0.2">
      <c r="D803" s="416">
        <f>_xlfn.XLOOKUP(C:C,Table1[for Import to Bank Register dropdown],Table1[for Pivot],0,0,1)</f>
        <v>0</v>
      </c>
      <c r="E803" s="422"/>
      <c r="F803" s="160">
        <f t="shared" si="37"/>
        <v>44444444</v>
      </c>
      <c r="G803" s="394">
        <f t="shared" si="38"/>
        <v>0</v>
      </c>
      <c r="I803" s="395">
        <f>IF(OR(C803="150 Directors advances", C803="120 accounts receivable", C803="720.2 Automobile - Insurance", C803="720.3 Automobile - License", C803="870.4 Rent - Insurance", C803="870.6 Rent - Property Tax", C803="870.7 Rent - Homeoffice", C803="870.9 Rent - Water"),
   0,
   IF(Dashboard!$F$5="Quick",
      IF(OR(C803="190 Automobile",C803="200 computer hardware",C803="210 Computer software",C803="220 Quickbooks software",C803="230 Office equipment",C803="240 Office furniture"),
         E803-(E803/(1+Dashboard!$F$4)),
         0
      ),
      IF(C803="750 Business promotion",
         E803-(E803/(1+4.793/100)),
         E803-(E803/(1+Dashboard!$F$4))
      )
   )
)</f>
        <v>0</v>
      </c>
      <c r="J803" s="40">
        <f>Bank4[[#This Row],[Money in/ (Money out)]]-Bank4[[#This Row],[GST/HST]]</f>
        <v>0</v>
      </c>
      <c r="L803" s="37">
        <f t="shared" si="36"/>
        <v>0</v>
      </c>
    </row>
    <row r="804" spans="4:12" x14ac:dyDescent="0.2">
      <c r="D804" s="416">
        <f>_xlfn.XLOOKUP(C:C,Table1[for Import to Bank Register dropdown],Table1[for Pivot],0,0,1)</f>
        <v>0</v>
      </c>
      <c r="E804" s="422"/>
      <c r="F804" s="160">
        <f t="shared" si="37"/>
        <v>44444444</v>
      </c>
      <c r="G804" s="394">
        <f t="shared" si="38"/>
        <v>0</v>
      </c>
      <c r="I804" s="395">
        <f>IF(OR(C804="150 Directors advances", C804="120 accounts receivable", C804="720.2 Automobile - Insurance", C804="720.3 Automobile - License", C804="870.4 Rent - Insurance", C804="870.6 Rent - Property Tax", C804="870.7 Rent - Homeoffice", C804="870.9 Rent - Water"),
   0,
   IF(Dashboard!$F$5="Quick",
      IF(OR(C804="190 Automobile",C804="200 computer hardware",C804="210 Computer software",C804="220 Quickbooks software",C804="230 Office equipment",C804="240 Office furniture"),
         E804-(E804/(1+Dashboard!$F$4)),
         0
      ),
      IF(C804="750 Business promotion",
         E804-(E804/(1+4.793/100)),
         E804-(E804/(1+Dashboard!$F$4))
      )
   )
)</f>
        <v>0</v>
      </c>
      <c r="J804" s="40">
        <f>Bank4[[#This Row],[Money in/ (Money out)]]-Bank4[[#This Row],[GST/HST]]</f>
        <v>0</v>
      </c>
      <c r="L804" s="37">
        <f t="shared" si="36"/>
        <v>0</v>
      </c>
    </row>
    <row r="805" spans="4:12" x14ac:dyDescent="0.2">
      <c r="D805" s="416">
        <f>_xlfn.XLOOKUP(C:C,Table1[for Import to Bank Register dropdown],Table1[for Pivot],0,0,1)</f>
        <v>0</v>
      </c>
      <c r="E805" s="422"/>
      <c r="F805" s="160">
        <f t="shared" si="37"/>
        <v>44444444</v>
      </c>
      <c r="G805" s="394">
        <f t="shared" si="38"/>
        <v>0</v>
      </c>
      <c r="I805" s="395">
        <f>IF(OR(C805="150 Directors advances", C805="120 accounts receivable", C805="720.2 Automobile - Insurance", C805="720.3 Automobile - License", C805="870.4 Rent - Insurance", C805="870.6 Rent - Property Tax", C805="870.7 Rent - Homeoffice", C805="870.9 Rent - Water"),
   0,
   IF(Dashboard!$F$5="Quick",
      IF(OR(C805="190 Automobile",C805="200 computer hardware",C805="210 Computer software",C805="220 Quickbooks software",C805="230 Office equipment",C805="240 Office furniture"),
         E805-(E805/(1+Dashboard!$F$4)),
         0
      ),
      IF(C805="750 Business promotion",
         E805-(E805/(1+4.793/100)),
         E805-(E805/(1+Dashboard!$F$4))
      )
   )
)</f>
        <v>0</v>
      </c>
      <c r="J805" s="40">
        <f>Bank4[[#This Row],[Money in/ (Money out)]]-Bank4[[#This Row],[GST/HST]]</f>
        <v>0</v>
      </c>
      <c r="L805" s="37">
        <f t="shared" si="36"/>
        <v>0</v>
      </c>
    </row>
    <row r="806" spans="4:12" x14ac:dyDescent="0.2">
      <c r="D806" s="416">
        <f>_xlfn.XLOOKUP(C:C,Table1[for Import to Bank Register dropdown],Table1[for Pivot],0,0,1)</f>
        <v>0</v>
      </c>
      <c r="E806" s="422"/>
      <c r="F806" s="160">
        <f t="shared" si="37"/>
        <v>44444444</v>
      </c>
      <c r="G806" s="394">
        <f t="shared" si="38"/>
        <v>0</v>
      </c>
      <c r="I806" s="395">
        <f>IF(OR(C806="150 Directors advances", C806="120 accounts receivable", C806="720.2 Automobile - Insurance", C806="720.3 Automobile - License", C806="870.4 Rent - Insurance", C806="870.6 Rent - Property Tax", C806="870.7 Rent - Homeoffice", C806="870.9 Rent - Water"),
   0,
   IF(Dashboard!$F$5="Quick",
      IF(OR(C806="190 Automobile",C806="200 computer hardware",C806="210 Computer software",C806="220 Quickbooks software",C806="230 Office equipment",C806="240 Office furniture"),
         E806-(E806/(1+Dashboard!$F$4)),
         0
      ),
      IF(C806="750 Business promotion",
         E806-(E806/(1+4.793/100)),
         E806-(E806/(1+Dashboard!$F$4))
      )
   )
)</f>
        <v>0</v>
      </c>
      <c r="J806" s="40">
        <f>Bank4[[#This Row],[Money in/ (Money out)]]-Bank4[[#This Row],[GST/HST]]</f>
        <v>0</v>
      </c>
      <c r="L806" s="37">
        <f t="shared" si="36"/>
        <v>0</v>
      </c>
    </row>
    <row r="807" spans="4:12" x14ac:dyDescent="0.2">
      <c r="D807" s="416">
        <f>_xlfn.XLOOKUP(C:C,Table1[for Import to Bank Register dropdown],Table1[for Pivot],0,0,1)</f>
        <v>0</v>
      </c>
      <c r="E807" s="422"/>
      <c r="F807" s="160">
        <f t="shared" si="37"/>
        <v>44444444</v>
      </c>
      <c r="G807" s="394">
        <f t="shared" si="38"/>
        <v>0</v>
      </c>
      <c r="I807" s="395">
        <f>IF(OR(C807="150 Directors advances", C807="120 accounts receivable", C807="720.2 Automobile - Insurance", C807="720.3 Automobile - License", C807="870.4 Rent - Insurance", C807="870.6 Rent - Property Tax", C807="870.7 Rent - Homeoffice", C807="870.9 Rent - Water"),
   0,
   IF(Dashboard!$F$5="Quick",
      IF(OR(C807="190 Automobile",C807="200 computer hardware",C807="210 Computer software",C807="220 Quickbooks software",C807="230 Office equipment",C807="240 Office furniture"),
         E807-(E807/(1+Dashboard!$F$4)),
         0
      ),
      IF(C807="750 Business promotion",
         E807-(E807/(1+4.793/100)),
         E807-(E807/(1+Dashboard!$F$4))
      )
   )
)</f>
        <v>0</v>
      </c>
      <c r="J807" s="40">
        <f>Bank4[[#This Row],[Money in/ (Money out)]]-Bank4[[#This Row],[GST/HST]]</f>
        <v>0</v>
      </c>
      <c r="L807" s="37">
        <f t="shared" si="36"/>
        <v>0</v>
      </c>
    </row>
    <row r="808" spans="4:12" x14ac:dyDescent="0.2">
      <c r="D808" s="416">
        <f>_xlfn.XLOOKUP(C:C,Table1[for Import to Bank Register dropdown],Table1[for Pivot],0,0,1)</f>
        <v>0</v>
      </c>
      <c r="E808" s="422"/>
      <c r="F808" s="160">
        <f t="shared" si="37"/>
        <v>44444444</v>
      </c>
      <c r="G808" s="394">
        <f t="shared" si="38"/>
        <v>0</v>
      </c>
      <c r="I808" s="395">
        <f>IF(OR(C808="150 Directors advances", C808="120 accounts receivable", C808="720.2 Automobile - Insurance", C808="720.3 Automobile - License", C808="870.4 Rent - Insurance", C808="870.6 Rent - Property Tax", C808="870.7 Rent - Homeoffice", C808="870.9 Rent - Water"),
   0,
   IF(Dashboard!$F$5="Quick",
      IF(OR(C808="190 Automobile",C808="200 computer hardware",C808="210 Computer software",C808="220 Quickbooks software",C808="230 Office equipment",C808="240 Office furniture"),
         E808-(E808/(1+Dashboard!$F$4)),
         0
      ),
      IF(C808="750 Business promotion",
         E808-(E808/(1+4.793/100)),
         E808-(E808/(1+Dashboard!$F$4))
      )
   )
)</f>
        <v>0</v>
      </c>
      <c r="J808" s="40">
        <f>Bank4[[#This Row],[Money in/ (Money out)]]-Bank4[[#This Row],[GST/HST]]</f>
        <v>0</v>
      </c>
      <c r="L808" s="37">
        <f t="shared" si="36"/>
        <v>0</v>
      </c>
    </row>
    <row r="809" spans="4:12" x14ac:dyDescent="0.2">
      <c r="D809" s="416">
        <f>_xlfn.XLOOKUP(C:C,Table1[for Import to Bank Register dropdown],Table1[for Pivot],0,0,1)</f>
        <v>0</v>
      </c>
      <c r="E809" s="422"/>
      <c r="F809" s="160">
        <f t="shared" si="37"/>
        <v>44444444</v>
      </c>
      <c r="G809" s="394">
        <f t="shared" si="38"/>
        <v>0</v>
      </c>
      <c r="I809" s="395">
        <f>IF(OR(C809="150 Directors advances", C809="120 accounts receivable", C809="720.2 Automobile - Insurance", C809="720.3 Automobile - License", C809="870.4 Rent - Insurance", C809="870.6 Rent - Property Tax", C809="870.7 Rent - Homeoffice", C809="870.9 Rent - Water"),
   0,
   IF(Dashboard!$F$5="Quick",
      IF(OR(C809="190 Automobile",C809="200 computer hardware",C809="210 Computer software",C809="220 Quickbooks software",C809="230 Office equipment",C809="240 Office furniture"),
         E809-(E809/(1+Dashboard!$F$4)),
         0
      ),
      IF(C809="750 Business promotion",
         E809-(E809/(1+4.793/100)),
         E809-(E809/(1+Dashboard!$F$4))
      )
   )
)</f>
        <v>0</v>
      </c>
      <c r="J809" s="40">
        <f>Bank4[[#This Row],[Money in/ (Money out)]]-Bank4[[#This Row],[GST/HST]]</f>
        <v>0</v>
      </c>
      <c r="L809" s="37">
        <f t="shared" si="36"/>
        <v>0</v>
      </c>
    </row>
    <row r="810" spans="4:12" x14ac:dyDescent="0.2">
      <c r="D810" s="416">
        <f>_xlfn.XLOOKUP(C:C,Table1[for Import to Bank Register dropdown],Table1[for Pivot],0,0,1)</f>
        <v>0</v>
      </c>
      <c r="E810" s="422"/>
      <c r="F810" s="160">
        <f t="shared" si="37"/>
        <v>44444444</v>
      </c>
      <c r="G810" s="394">
        <f t="shared" si="38"/>
        <v>0</v>
      </c>
      <c r="I810" s="395">
        <f>IF(OR(C810="150 Directors advances", C810="120 accounts receivable", C810="720.2 Automobile - Insurance", C810="720.3 Automobile - License", C810="870.4 Rent - Insurance", C810="870.6 Rent - Property Tax", C810="870.7 Rent - Homeoffice", C810="870.9 Rent - Water"),
   0,
   IF(Dashboard!$F$5="Quick",
      IF(OR(C810="190 Automobile",C810="200 computer hardware",C810="210 Computer software",C810="220 Quickbooks software",C810="230 Office equipment",C810="240 Office furniture"),
         E810-(E810/(1+Dashboard!$F$4)),
         0
      ),
      IF(C810="750 Business promotion",
         E810-(E810/(1+4.793/100)),
         E810-(E810/(1+Dashboard!$F$4))
      )
   )
)</f>
        <v>0</v>
      </c>
      <c r="J810" s="40">
        <f>Bank4[[#This Row],[Money in/ (Money out)]]-Bank4[[#This Row],[GST/HST]]</f>
        <v>0</v>
      </c>
      <c r="L810" s="37">
        <f t="shared" si="36"/>
        <v>0</v>
      </c>
    </row>
    <row r="811" spans="4:12" x14ac:dyDescent="0.2">
      <c r="D811" s="416">
        <f>_xlfn.XLOOKUP(C:C,Table1[for Import to Bank Register dropdown],Table1[for Pivot],0,0,1)</f>
        <v>0</v>
      </c>
      <c r="E811" s="422"/>
      <c r="F811" s="160">
        <f t="shared" si="37"/>
        <v>44444444</v>
      </c>
      <c r="G811" s="394">
        <f t="shared" si="38"/>
        <v>0</v>
      </c>
      <c r="I811" s="395">
        <f>IF(OR(C811="150 Directors advances", C811="120 accounts receivable", C811="720.2 Automobile - Insurance", C811="720.3 Automobile - License", C811="870.4 Rent - Insurance", C811="870.6 Rent - Property Tax", C811="870.7 Rent - Homeoffice", C811="870.9 Rent - Water"),
   0,
   IF(Dashboard!$F$5="Quick",
      IF(OR(C811="190 Automobile",C811="200 computer hardware",C811="210 Computer software",C811="220 Quickbooks software",C811="230 Office equipment",C811="240 Office furniture"),
         E811-(E811/(1+Dashboard!$F$4)),
         0
      ),
      IF(C811="750 Business promotion",
         E811-(E811/(1+4.793/100)),
         E811-(E811/(1+Dashboard!$F$4))
      )
   )
)</f>
        <v>0</v>
      </c>
      <c r="J811" s="40">
        <f>Bank4[[#This Row],[Money in/ (Money out)]]-Bank4[[#This Row],[GST/HST]]</f>
        <v>0</v>
      </c>
      <c r="L811" s="37">
        <f t="shared" si="36"/>
        <v>0</v>
      </c>
    </row>
    <row r="812" spans="4:12" x14ac:dyDescent="0.2">
      <c r="D812" s="416">
        <f>_xlfn.XLOOKUP(C:C,Table1[for Import to Bank Register dropdown],Table1[for Pivot],0,0,1)</f>
        <v>0</v>
      </c>
      <c r="E812" s="422"/>
      <c r="F812" s="160">
        <f t="shared" si="37"/>
        <v>44444444</v>
      </c>
      <c r="G812" s="394">
        <f t="shared" si="38"/>
        <v>0</v>
      </c>
      <c r="I812" s="395">
        <f>IF(OR(C812="150 Directors advances", C812="120 accounts receivable", C812="720.2 Automobile - Insurance", C812="720.3 Automobile - License", C812="870.4 Rent - Insurance", C812="870.6 Rent - Property Tax", C812="870.7 Rent - Homeoffice", C812="870.9 Rent - Water"),
   0,
   IF(Dashboard!$F$5="Quick",
      IF(OR(C812="190 Automobile",C812="200 computer hardware",C812="210 Computer software",C812="220 Quickbooks software",C812="230 Office equipment",C812="240 Office furniture"),
         E812-(E812/(1+Dashboard!$F$4)),
         0
      ),
      IF(C812="750 Business promotion",
         E812-(E812/(1+4.793/100)),
         E812-(E812/(1+Dashboard!$F$4))
      )
   )
)</f>
        <v>0</v>
      </c>
      <c r="J812" s="40">
        <f>Bank4[[#This Row],[Money in/ (Money out)]]-Bank4[[#This Row],[GST/HST]]</f>
        <v>0</v>
      </c>
      <c r="L812" s="37">
        <f t="shared" si="36"/>
        <v>0</v>
      </c>
    </row>
    <row r="813" spans="4:12" x14ac:dyDescent="0.2">
      <c r="D813" s="416">
        <f>_xlfn.XLOOKUP(C:C,Table1[for Import to Bank Register dropdown],Table1[for Pivot],0,0,1)</f>
        <v>0</v>
      </c>
      <c r="E813" s="422"/>
      <c r="F813" s="160">
        <f t="shared" si="37"/>
        <v>44444444</v>
      </c>
      <c r="G813" s="394">
        <f t="shared" si="38"/>
        <v>0</v>
      </c>
      <c r="I813" s="395">
        <f>IF(OR(C813="150 Directors advances", C813="120 accounts receivable", C813="720.2 Automobile - Insurance", C813="720.3 Automobile - License", C813="870.4 Rent - Insurance", C813="870.6 Rent - Property Tax", C813="870.7 Rent - Homeoffice", C813="870.9 Rent - Water"),
   0,
   IF(Dashboard!$F$5="Quick",
      IF(OR(C813="190 Automobile",C813="200 computer hardware",C813="210 Computer software",C813="220 Quickbooks software",C813="230 Office equipment",C813="240 Office furniture"),
         E813-(E813/(1+Dashboard!$F$4)),
         0
      ),
      IF(C813="750 Business promotion",
         E813-(E813/(1+4.793/100)),
         E813-(E813/(1+Dashboard!$F$4))
      )
   )
)</f>
        <v>0</v>
      </c>
      <c r="J813" s="40">
        <f>Bank4[[#This Row],[Money in/ (Money out)]]-Bank4[[#This Row],[GST/HST]]</f>
        <v>0</v>
      </c>
      <c r="L813" s="37">
        <f t="shared" si="36"/>
        <v>0</v>
      </c>
    </row>
    <row r="814" spans="4:12" x14ac:dyDescent="0.2">
      <c r="D814" s="416">
        <f>_xlfn.XLOOKUP(C:C,Table1[for Import to Bank Register dropdown],Table1[for Pivot],0,0,1)</f>
        <v>0</v>
      </c>
      <c r="E814" s="422"/>
      <c r="F814" s="160">
        <f t="shared" si="37"/>
        <v>44444444</v>
      </c>
      <c r="G814" s="394">
        <f t="shared" si="38"/>
        <v>0</v>
      </c>
      <c r="I814" s="395">
        <f>IF(OR(C814="150 Directors advances", C814="120 accounts receivable", C814="720.2 Automobile - Insurance", C814="720.3 Automobile - License", C814="870.4 Rent - Insurance", C814="870.6 Rent - Property Tax", C814="870.7 Rent - Homeoffice", C814="870.9 Rent - Water"),
   0,
   IF(Dashboard!$F$5="Quick",
      IF(OR(C814="190 Automobile",C814="200 computer hardware",C814="210 Computer software",C814="220 Quickbooks software",C814="230 Office equipment",C814="240 Office furniture"),
         E814-(E814/(1+Dashboard!$F$4)),
         0
      ),
      IF(C814="750 Business promotion",
         E814-(E814/(1+4.793/100)),
         E814-(E814/(1+Dashboard!$F$4))
      )
   )
)</f>
        <v>0</v>
      </c>
      <c r="J814" s="40">
        <f>Bank4[[#This Row],[Money in/ (Money out)]]-Bank4[[#This Row],[GST/HST]]</f>
        <v>0</v>
      </c>
      <c r="L814" s="37">
        <f t="shared" si="36"/>
        <v>0</v>
      </c>
    </row>
    <row r="815" spans="4:12" x14ac:dyDescent="0.2">
      <c r="D815" s="416">
        <f>_xlfn.XLOOKUP(C:C,Table1[for Import to Bank Register dropdown],Table1[for Pivot],0,0,1)</f>
        <v>0</v>
      </c>
      <c r="E815" s="422"/>
      <c r="F815" s="160">
        <f t="shared" si="37"/>
        <v>44444444</v>
      </c>
      <c r="G815" s="394">
        <f t="shared" si="38"/>
        <v>0</v>
      </c>
      <c r="I815" s="395">
        <f>IF(OR(C815="150 Directors advances", C815="120 accounts receivable", C815="720.2 Automobile - Insurance", C815="720.3 Automobile - License", C815="870.4 Rent - Insurance", C815="870.6 Rent - Property Tax", C815="870.7 Rent - Homeoffice", C815="870.9 Rent - Water"),
   0,
   IF(Dashboard!$F$5="Quick",
      IF(OR(C815="190 Automobile",C815="200 computer hardware",C815="210 Computer software",C815="220 Quickbooks software",C815="230 Office equipment",C815="240 Office furniture"),
         E815-(E815/(1+Dashboard!$F$4)),
         0
      ),
      IF(C815="750 Business promotion",
         E815-(E815/(1+4.793/100)),
         E815-(E815/(1+Dashboard!$F$4))
      )
   )
)</f>
        <v>0</v>
      </c>
      <c r="J815" s="40">
        <f>Bank4[[#This Row],[Money in/ (Money out)]]-Bank4[[#This Row],[GST/HST]]</f>
        <v>0</v>
      </c>
      <c r="L815" s="37">
        <f t="shared" si="36"/>
        <v>0</v>
      </c>
    </row>
    <row r="816" spans="4:12" x14ac:dyDescent="0.2">
      <c r="D816" s="416">
        <f>_xlfn.XLOOKUP(C:C,Table1[for Import to Bank Register dropdown],Table1[for Pivot],0,0,1)</f>
        <v>0</v>
      </c>
      <c r="E816" s="422"/>
      <c r="F816" s="160">
        <f t="shared" si="37"/>
        <v>44444444</v>
      </c>
      <c r="G816" s="394">
        <f t="shared" si="38"/>
        <v>0</v>
      </c>
      <c r="I816" s="395">
        <f>IF(OR(C816="150 Directors advances", C816="120 accounts receivable", C816="720.2 Automobile - Insurance", C816="720.3 Automobile - License", C816="870.4 Rent - Insurance", C816="870.6 Rent - Property Tax", C816="870.7 Rent - Homeoffice", C816="870.9 Rent - Water"),
   0,
   IF(Dashboard!$F$5="Quick",
      IF(OR(C816="190 Automobile",C816="200 computer hardware",C816="210 Computer software",C816="220 Quickbooks software",C816="230 Office equipment",C816="240 Office furniture"),
         E816-(E816/(1+Dashboard!$F$4)),
         0
      ),
      IF(C816="750 Business promotion",
         E816-(E816/(1+4.793/100)),
         E816-(E816/(1+Dashboard!$F$4))
      )
   )
)</f>
        <v>0</v>
      </c>
      <c r="J816" s="40">
        <f>Bank4[[#This Row],[Money in/ (Money out)]]-Bank4[[#This Row],[GST/HST]]</f>
        <v>0</v>
      </c>
      <c r="L816" s="37">
        <f t="shared" si="36"/>
        <v>0</v>
      </c>
    </row>
    <row r="817" spans="4:12" x14ac:dyDescent="0.2">
      <c r="D817" s="416">
        <f>_xlfn.XLOOKUP(C:C,Table1[for Import to Bank Register dropdown],Table1[for Pivot],0,0,1)</f>
        <v>0</v>
      </c>
      <c r="E817" s="422"/>
      <c r="F817" s="160">
        <f t="shared" si="37"/>
        <v>44444444</v>
      </c>
      <c r="G817" s="394">
        <f t="shared" si="38"/>
        <v>0</v>
      </c>
      <c r="I817" s="395">
        <f>IF(OR(C817="150 Directors advances", C817="120 accounts receivable", C817="720.2 Automobile - Insurance", C817="720.3 Automobile - License", C817="870.4 Rent - Insurance", C817="870.6 Rent - Property Tax", C817="870.7 Rent - Homeoffice", C817="870.9 Rent - Water"),
   0,
   IF(Dashboard!$F$5="Quick",
      IF(OR(C817="190 Automobile",C817="200 computer hardware",C817="210 Computer software",C817="220 Quickbooks software",C817="230 Office equipment",C817="240 Office furniture"),
         E817-(E817/(1+Dashboard!$F$4)),
         0
      ),
      IF(C817="750 Business promotion",
         E817-(E817/(1+4.793/100)),
         E817-(E817/(1+Dashboard!$F$4))
      )
   )
)</f>
        <v>0</v>
      </c>
      <c r="J817" s="40">
        <f>Bank4[[#This Row],[Money in/ (Money out)]]-Bank4[[#This Row],[GST/HST]]</f>
        <v>0</v>
      </c>
      <c r="L817" s="37">
        <f t="shared" si="36"/>
        <v>0</v>
      </c>
    </row>
    <row r="818" spans="4:12" x14ac:dyDescent="0.2">
      <c r="D818" s="416">
        <f>_xlfn.XLOOKUP(C:C,Table1[for Import to Bank Register dropdown],Table1[for Pivot],0,0,1)</f>
        <v>0</v>
      </c>
      <c r="E818" s="422"/>
      <c r="F818" s="160">
        <f t="shared" si="37"/>
        <v>44444444</v>
      </c>
      <c r="G818" s="394">
        <f t="shared" si="38"/>
        <v>0</v>
      </c>
      <c r="I818" s="395">
        <f>IF(OR(C818="150 Directors advances", C818="120 accounts receivable", C818="720.2 Automobile - Insurance", C818="720.3 Automobile - License", C818="870.4 Rent - Insurance", C818="870.6 Rent - Property Tax", C818="870.7 Rent - Homeoffice", C818="870.9 Rent - Water"),
   0,
   IF(Dashboard!$F$5="Quick",
      IF(OR(C818="190 Automobile",C818="200 computer hardware",C818="210 Computer software",C818="220 Quickbooks software",C818="230 Office equipment",C818="240 Office furniture"),
         E818-(E818/(1+Dashboard!$F$4)),
         0
      ),
      IF(C818="750 Business promotion",
         E818-(E818/(1+4.793/100)),
         E818-(E818/(1+Dashboard!$F$4))
      )
   )
)</f>
        <v>0</v>
      </c>
      <c r="J818" s="40">
        <f>Bank4[[#This Row],[Money in/ (Money out)]]-Bank4[[#This Row],[GST/HST]]</f>
        <v>0</v>
      </c>
      <c r="L818" s="37">
        <f t="shared" si="36"/>
        <v>0</v>
      </c>
    </row>
    <row r="819" spans="4:12" x14ac:dyDescent="0.2">
      <c r="D819" s="416">
        <f>_xlfn.XLOOKUP(C:C,Table1[for Import to Bank Register dropdown],Table1[for Pivot],0,0,1)</f>
        <v>0</v>
      </c>
      <c r="E819" s="422"/>
      <c r="F819" s="160">
        <f t="shared" si="37"/>
        <v>44444444</v>
      </c>
      <c r="G819" s="394">
        <f t="shared" si="38"/>
        <v>0</v>
      </c>
      <c r="I819" s="395">
        <f>IF(OR(C819="150 Directors advances", C819="120 accounts receivable", C819="720.2 Automobile - Insurance", C819="720.3 Automobile - License", C819="870.4 Rent - Insurance", C819="870.6 Rent - Property Tax", C819="870.7 Rent - Homeoffice", C819="870.9 Rent - Water"),
   0,
   IF(Dashboard!$F$5="Quick",
      IF(OR(C819="190 Automobile",C819="200 computer hardware",C819="210 Computer software",C819="220 Quickbooks software",C819="230 Office equipment",C819="240 Office furniture"),
         E819-(E819/(1+Dashboard!$F$4)),
         0
      ),
      IF(C819="750 Business promotion",
         E819-(E819/(1+4.793/100)),
         E819-(E819/(1+Dashboard!$F$4))
      )
   )
)</f>
        <v>0</v>
      </c>
      <c r="J819" s="40">
        <f>Bank4[[#This Row],[Money in/ (Money out)]]-Bank4[[#This Row],[GST/HST]]</f>
        <v>0</v>
      </c>
      <c r="L819" s="37">
        <f t="shared" si="36"/>
        <v>0</v>
      </c>
    </row>
    <row r="820" spans="4:12" x14ac:dyDescent="0.2">
      <c r="D820" s="416">
        <f>_xlfn.XLOOKUP(C:C,Table1[for Import to Bank Register dropdown],Table1[for Pivot],0,0,1)</f>
        <v>0</v>
      </c>
      <c r="E820" s="422"/>
      <c r="F820" s="160">
        <f t="shared" si="37"/>
        <v>44444444</v>
      </c>
      <c r="G820" s="394">
        <f t="shared" si="38"/>
        <v>0</v>
      </c>
      <c r="I820" s="395">
        <f>IF(OR(C820="150 Directors advances", C820="120 accounts receivable", C820="720.2 Automobile - Insurance", C820="720.3 Automobile - License", C820="870.4 Rent - Insurance", C820="870.6 Rent - Property Tax", C820="870.7 Rent - Homeoffice", C820="870.9 Rent - Water"),
   0,
   IF(Dashboard!$F$5="Quick",
      IF(OR(C820="190 Automobile",C820="200 computer hardware",C820="210 Computer software",C820="220 Quickbooks software",C820="230 Office equipment",C820="240 Office furniture"),
         E820-(E820/(1+Dashboard!$F$4)),
         0
      ),
      IF(C820="750 Business promotion",
         E820-(E820/(1+4.793/100)),
         E820-(E820/(1+Dashboard!$F$4))
      )
   )
)</f>
        <v>0</v>
      </c>
      <c r="J820" s="40">
        <f>Bank4[[#This Row],[Money in/ (Money out)]]-Bank4[[#This Row],[GST/HST]]</f>
        <v>0</v>
      </c>
      <c r="L820" s="37">
        <f t="shared" si="36"/>
        <v>0</v>
      </c>
    </row>
    <row r="821" spans="4:12" x14ac:dyDescent="0.2">
      <c r="D821" s="416">
        <f>_xlfn.XLOOKUP(C:C,Table1[for Import to Bank Register dropdown],Table1[for Pivot],0,0,1)</f>
        <v>0</v>
      </c>
      <c r="E821" s="422"/>
      <c r="F821" s="160">
        <f t="shared" si="37"/>
        <v>44444444</v>
      </c>
      <c r="G821" s="394">
        <f t="shared" si="38"/>
        <v>0</v>
      </c>
      <c r="I821" s="395">
        <f>IF(OR(C821="150 Directors advances", C821="120 accounts receivable", C821="720.2 Automobile - Insurance", C821="720.3 Automobile - License", C821="870.4 Rent - Insurance", C821="870.6 Rent - Property Tax", C821="870.7 Rent - Homeoffice", C821="870.9 Rent - Water"),
   0,
   IF(Dashboard!$F$5="Quick",
      IF(OR(C821="190 Automobile",C821="200 computer hardware",C821="210 Computer software",C821="220 Quickbooks software",C821="230 Office equipment",C821="240 Office furniture"),
         E821-(E821/(1+Dashboard!$F$4)),
         0
      ),
      IF(C821="750 Business promotion",
         E821-(E821/(1+4.793/100)),
         E821-(E821/(1+Dashboard!$F$4))
      )
   )
)</f>
        <v>0</v>
      </c>
      <c r="J821" s="40">
        <f>Bank4[[#This Row],[Money in/ (Money out)]]-Bank4[[#This Row],[GST/HST]]</f>
        <v>0</v>
      </c>
      <c r="L821" s="37">
        <f t="shared" si="36"/>
        <v>0</v>
      </c>
    </row>
    <row r="822" spans="4:12" x14ac:dyDescent="0.2">
      <c r="D822" s="416">
        <f>_xlfn.XLOOKUP(C:C,Table1[for Import to Bank Register dropdown],Table1[for Pivot],0,0,1)</f>
        <v>0</v>
      </c>
      <c r="E822" s="422"/>
      <c r="F822" s="160">
        <f t="shared" si="37"/>
        <v>44444444</v>
      </c>
      <c r="G822" s="394">
        <f t="shared" si="38"/>
        <v>0</v>
      </c>
      <c r="I822" s="395">
        <f>IF(OR(C822="150 Directors advances", C822="120 accounts receivable", C822="720.2 Automobile - Insurance", C822="720.3 Automobile - License", C822="870.4 Rent - Insurance", C822="870.6 Rent - Property Tax", C822="870.7 Rent - Homeoffice", C822="870.9 Rent - Water"),
   0,
   IF(Dashboard!$F$5="Quick",
      IF(OR(C822="190 Automobile",C822="200 computer hardware",C822="210 Computer software",C822="220 Quickbooks software",C822="230 Office equipment",C822="240 Office furniture"),
         E822-(E822/(1+Dashboard!$F$4)),
         0
      ),
      IF(C822="750 Business promotion",
         E822-(E822/(1+4.793/100)),
         E822-(E822/(1+Dashboard!$F$4))
      )
   )
)</f>
        <v>0</v>
      </c>
      <c r="J822" s="40">
        <f>Bank4[[#This Row],[Money in/ (Money out)]]-Bank4[[#This Row],[GST/HST]]</f>
        <v>0</v>
      </c>
      <c r="L822" s="37">
        <f t="shared" si="36"/>
        <v>0</v>
      </c>
    </row>
    <row r="823" spans="4:12" x14ac:dyDescent="0.2">
      <c r="D823" s="416">
        <f>_xlfn.XLOOKUP(C:C,Table1[for Import to Bank Register dropdown],Table1[for Pivot],0,0,1)</f>
        <v>0</v>
      </c>
      <c r="E823" s="422"/>
      <c r="F823" s="160">
        <f t="shared" si="37"/>
        <v>44444444</v>
      </c>
      <c r="G823" s="394">
        <f t="shared" si="38"/>
        <v>0</v>
      </c>
      <c r="I823" s="395">
        <f>IF(OR(C823="150 Directors advances", C823="120 accounts receivable", C823="720.2 Automobile - Insurance", C823="720.3 Automobile - License", C823="870.4 Rent - Insurance", C823="870.6 Rent - Property Tax", C823="870.7 Rent - Homeoffice", C823="870.9 Rent - Water"),
   0,
   IF(Dashboard!$F$5="Quick",
      IF(OR(C823="190 Automobile",C823="200 computer hardware",C823="210 Computer software",C823="220 Quickbooks software",C823="230 Office equipment",C823="240 Office furniture"),
         E823-(E823/(1+Dashboard!$F$4)),
         0
      ),
      IF(C823="750 Business promotion",
         E823-(E823/(1+4.793/100)),
         E823-(E823/(1+Dashboard!$F$4))
      )
   )
)</f>
        <v>0</v>
      </c>
      <c r="J823" s="40">
        <f>Bank4[[#This Row],[Money in/ (Money out)]]-Bank4[[#This Row],[GST/HST]]</f>
        <v>0</v>
      </c>
      <c r="L823" s="37">
        <f t="shared" si="36"/>
        <v>0</v>
      </c>
    </row>
    <row r="824" spans="4:12" x14ac:dyDescent="0.2">
      <c r="D824" s="416">
        <f>_xlfn.XLOOKUP(C:C,Table1[for Import to Bank Register dropdown],Table1[for Pivot],0,0,1)</f>
        <v>0</v>
      </c>
      <c r="E824" s="422"/>
      <c r="F824" s="160">
        <f t="shared" si="37"/>
        <v>44444444</v>
      </c>
      <c r="G824" s="394">
        <f t="shared" si="38"/>
        <v>0</v>
      </c>
      <c r="I824" s="395">
        <f>IF(OR(C824="150 Directors advances", C824="120 accounts receivable", C824="720.2 Automobile - Insurance", C824="720.3 Automobile - License", C824="870.4 Rent - Insurance", C824="870.6 Rent - Property Tax", C824="870.7 Rent - Homeoffice", C824="870.9 Rent - Water"),
   0,
   IF(Dashboard!$F$5="Quick",
      IF(OR(C824="190 Automobile",C824="200 computer hardware",C824="210 Computer software",C824="220 Quickbooks software",C824="230 Office equipment",C824="240 Office furniture"),
         E824-(E824/(1+Dashboard!$F$4)),
         0
      ),
      IF(C824="750 Business promotion",
         E824-(E824/(1+4.793/100)),
         E824-(E824/(1+Dashboard!$F$4))
      )
   )
)</f>
        <v>0</v>
      </c>
      <c r="J824" s="40">
        <f>Bank4[[#This Row],[Money in/ (Money out)]]-Bank4[[#This Row],[GST/HST]]</f>
        <v>0</v>
      </c>
      <c r="L824" s="37">
        <f t="shared" si="36"/>
        <v>0</v>
      </c>
    </row>
    <row r="825" spans="4:12" x14ac:dyDescent="0.2">
      <c r="D825" s="416">
        <f>_xlfn.XLOOKUP(C:C,Table1[for Import to Bank Register dropdown],Table1[for Pivot],0,0,1)</f>
        <v>0</v>
      </c>
      <c r="E825" s="422"/>
      <c r="F825" s="160">
        <f t="shared" si="37"/>
        <v>44444444</v>
      </c>
      <c r="G825" s="394">
        <f t="shared" si="38"/>
        <v>0</v>
      </c>
      <c r="I825" s="395">
        <f>IF(OR(C825="150 Directors advances", C825="120 accounts receivable", C825="720.2 Automobile - Insurance", C825="720.3 Automobile - License", C825="870.4 Rent - Insurance", C825="870.6 Rent - Property Tax", C825="870.7 Rent - Homeoffice", C825="870.9 Rent - Water"),
   0,
   IF(Dashboard!$F$5="Quick",
      IF(OR(C825="190 Automobile",C825="200 computer hardware",C825="210 Computer software",C825="220 Quickbooks software",C825="230 Office equipment",C825="240 Office furniture"),
         E825-(E825/(1+Dashboard!$F$4)),
         0
      ),
      IF(C825="750 Business promotion",
         E825-(E825/(1+4.793/100)),
         E825-(E825/(1+Dashboard!$F$4))
      )
   )
)</f>
        <v>0</v>
      </c>
      <c r="J825" s="40">
        <f>Bank4[[#This Row],[Money in/ (Money out)]]-Bank4[[#This Row],[GST/HST]]</f>
        <v>0</v>
      </c>
      <c r="L825" s="37">
        <f t="shared" si="36"/>
        <v>0</v>
      </c>
    </row>
    <row r="826" spans="4:12" x14ac:dyDescent="0.2">
      <c r="D826" s="416">
        <f>_xlfn.XLOOKUP(C:C,Table1[for Import to Bank Register dropdown],Table1[for Pivot],0,0,1)</f>
        <v>0</v>
      </c>
      <c r="E826" s="422"/>
      <c r="F826" s="160">
        <f t="shared" si="37"/>
        <v>44444444</v>
      </c>
      <c r="G826" s="394">
        <f t="shared" si="38"/>
        <v>0</v>
      </c>
      <c r="I826" s="395">
        <f>IF(OR(C826="150 Directors advances", C826="120 accounts receivable", C826="720.2 Automobile - Insurance", C826="720.3 Automobile - License", C826="870.4 Rent - Insurance", C826="870.6 Rent - Property Tax", C826="870.7 Rent - Homeoffice", C826="870.9 Rent - Water"),
   0,
   IF(Dashboard!$F$5="Quick",
      IF(OR(C826="190 Automobile",C826="200 computer hardware",C826="210 Computer software",C826="220 Quickbooks software",C826="230 Office equipment",C826="240 Office furniture"),
         E826-(E826/(1+Dashboard!$F$4)),
         0
      ),
      IF(C826="750 Business promotion",
         E826-(E826/(1+4.793/100)),
         E826-(E826/(1+Dashboard!$F$4))
      )
   )
)</f>
        <v>0</v>
      </c>
      <c r="J826" s="40">
        <f>Bank4[[#This Row],[Money in/ (Money out)]]-Bank4[[#This Row],[GST/HST]]</f>
        <v>0</v>
      </c>
      <c r="L826" s="37">
        <f t="shared" si="36"/>
        <v>0</v>
      </c>
    </row>
    <row r="827" spans="4:12" x14ac:dyDescent="0.2">
      <c r="D827" s="416">
        <f>_xlfn.XLOOKUP(C:C,Table1[for Import to Bank Register dropdown],Table1[for Pivot],0,0,1)</f>
        <v>0</v>
      </c>
      <c r="E827" s="422"/>
      <c r="F827" s="160">
        <f t="shared" si="37"/>
        <v>44444444</v>
      </c>
      <c r="G827" s="394">
        <f t="shared" si="38"/>
        <v>0</v>
      </c>
      <c r="I827" s="395">
        <f>IF(OR(C827="150 Directors advances", C827="120 accounts receivable", C827="720.2 Automobile - Insurance", C827="720.3 Automobile - License", C827="870.4 Rent - Insurance", C827="870.6 Rent - Property Tax", C827="870.7 Rent - Homeoffice", C827="870.9 Rent - Water"),
   0,
   IF(Dashboard!$F$5="Quick",
      IF(OR(C827="190 Automobile",C827="200 computer hardware",C827="210 Computer software",C827="220 Quickbooks software",C827="230 Office equipment",C827="240 Office furniture"),
         E827-(E827/(1+Dashboard!$F$4)),
         0
      ),
      IF(C827="750 Business promotion",
         E827-(E827/(1+4.793/100)),
         E827-(E827/(1+Dashboard!$F$4))
      )
   )
)</f>
        <v>0</v>
      </c>
      <c r="J827" s="40">
        <f>Bank4[[#This Row],[Money in/ (Money out)]]-Bank4[[#This Row],[GST/HST]]</f>
        <v>0</v>
      </c>
      <c r="L827" s="37">
        <f t="shared" si="36"/>
        <v>0</v>
      </c>
    </row>
    <row r="828" spans="4:12" x14ac:dyDescent="0.2">
      <c r="D828" s="416">
        <f>_xlfn.XLOOKUP(C:C,Table1[for Import to Bank Register dropdown],Table1[for Pivot],0,0,1)</f>
        <v>0</v>
      </c>
      <c r="E828" s="422"/>
      <c r="F828" s="160">
        <f t="shared" si="37"/>
        <v>44444444</v>
      </c>
      <c r="G828" s="394">
        <f t="shared" si="38"/>
        <v>0</v>
      </c>
      <c r="I828" s="395">
        <f>IF(OR(C828="150 Directors advances", C828="120 accounts receivable", C828="720.2 Automobile - Insurance", C828="720.3 Automobile - License", C828="870.4 Rent - Insurance", C828="870.6 Rent - Property Tax", C828="870.7 Rent - Homeoffice", C828="870.9 Rent - Water"),
   0,
   IF(Dashboard!$F$5="Quick",
      IF(OR(C828="190 Automobile",C828="200 computer hardware",C828="210 Computer software",C828="220 Quickbooks software",C828="230 Office equipment",C828="240 Office furniture"),
         E828-(E828/(1+Dashboard!$F$4)),
         0
      ),
      IF(C828="750 Business promotion",
         E828-(E828/(1+4.793/100)),
         E828-(E828/(1+Dashboard!$F$4))
      )
   )
)</f>
        <v>0</v>
      </c>
      <c r="J828" s="40">
        <f>Bank4[[#This Row],[Money in/ (Money out)]]-Bank4[[#This Row],[GST/HST]]</f>
        <v>0</v>
      </c>
      <c r="L828" s="37">
        <f t="shared" si="36"/>
        <v>0</v>
      </c>
    </row>
    <row r="829" spans="4:12" x14ac:dyDescent="0.2">
      <c r="D829" s="416">
        <f>_xlfn.XLOOKUP(C:C,Table1[for Import to Bank Register dropdown],Table1[for Pivot],0,0,1)</f>
        <v>0</v>
      </c>
      <c r="E829" s="422"/>
      <c r="F829" s="160">
        <f t="shared" si="37"/>
        <v>44444444</v>
      </c>
      <c r="G829" s="394">
        <f t="shared" si="38"/>
        <v>0</v>
      </c>
      <c r="I829" s="395">
        <f>IF(OR(C829="150 Directors advances", C829="120 accounts receivable", C829="720.2 Automobile - Insurance", C829="720.3 Automobile - License", C829="870.4 Rent - Insurance", C829="870.6 Rent - Property Tax", C829="870.7 Rent - Homeoffice", C829="870.9 Rent - Water"),
   0,
   IF(Dashboard!$F$5="Quick",
      IF(OR(C829="190 Automobile",C829="200 computer hardware",C829="210 Computer software",C829="220 Quickbooks software",C829="230 Office equipment",C829="240 Office furniture"),
         E829-(E829/(1+Dashboard!$F$4)),
         0
      ),
      IF(C829="750 Business promotion",
         E829-(E829/(1+4.793/100)),
         E829-(E829/(1+Dashboard!$F$4))
      )
   )
)</f>
        <v>0</v>
      </c>
      <c r="J829" s="40">
        <f>Bank4[[#This Row],[Money in/ (Money out)]]-Bank4[[#This Row],[GST/HST]]</f>
        <v>0</v>
      </c>
      <c r="L829" s="37">
        <f t="shared" si="36"/>
        <v>0</v>
      </c>
    </row>
    <row r="830" spans="4:12" x14ac:dyDescent="0.2">
      <c r="D830" s="416">
        <f>_xlfn.XLOOKUP(C:C,Table1[for Import to Bank Register dropdown],Table1[for Pivot],0,0,1)</f>
        <v>0</v>
      </c>
      <c r="E830" s="422"/>
      <c r="F830" s="160">
        <f t="shared" si="37"/>
        <v>44444444</v>
      </c>
      <c r="G830" s="394">
        <f t="shared" si="38"/>
        <v>0</v>
      </c>
      <c r="I830" s="395">
        <f>IF(OR(C830="150 Directors advances", C830="120 accounts receivable", C830="720.2 Automobile - Insurance", C830="720.3 Automobile - License", C830="870.4 Rent - Insurance", C830="870.6 Rent - Property Tax", C830="870.7 Rent - Homeoffice", C830="870.9 Rent - Water"),
   0,
   IF(Dashboard!$F$5="Quick",
      IF(OR(C830="190 Automobile",C830="200 computer hardware",C830="210 Computer software",C830="220 Quickbooks software",C830="230 Office equipment",C830="240 Office furniture"),
         E830-(E830/(1+Dashboard!$F$4)),
         0
      ),
      IF(C830="750 Business promotion",
         E830-(E830/(1+4.793/100)),
         E830-(E830/(1+Dashboard!$F$4))
      )
   )
)</f>
        <v>0</v>
      </c>
      <c r="J830" s="40">
        <f>Bank4[[#This Row],[Money in/ (Money out)]]-Bank4[[#This Row],[GST/HST]]</f>
        <v>0</v>
      </c>
      <c r="L830" s="37">
        <f t="shared" si="36"/>
        <v>0</v>
      </c>
    </row>
    <row r="831" spans="4:12" x14ac:dyDescent="0.2">
      <c r="D831" s="416">
        <f>_xlfn.XLOOKUP(C:C,Table1[for Import to Bank Register dropdown],Table1[for Pivot],0,0,1)</f>
        <v>0</v>
      </c>
      <c r="E831" s="422"/>
      <c r="F831" s="160">
        <f t="shared" si="37"/>
        <v>44444444</v>
      </c>
      <c r="G831" s="394">
        <f t="shared" si="38"/>
        <v>0</v>
      </c>
      <c r="I831" s="395">
        <f>IF(OR(C831="150 Directors advances", C831="120 accounts receivable", C831="720.2 Automobile - Insurance", C831="720.3 Automobile - License", C831="870.4 Rent - Insurance", C831="870.6 Rent - Property Tax", C831="870.7 Rent - Homeoffice", C831="870.9 Rent - Water"),
   0,
   IF(Dashboard!$F$5="Quick",
      IF(OR(C831="190 Automobile",C831="200 computer hardware",C831="210 Computer software",C831="220 Quickbooks software",C831="230 Office equipment",C831="240 Office furniture"),
         E831-(E831/(1+Dashboard!$F$4)),
         0
      ),
      IF(C831="750 Business promotion",
         E831-(E831/(1+4.793/100)),
         E831-(E831/(1+Dashboard!$F$4))
      )
   )
)</f>
        <v>0</v>
      </c>
      <c r="J831" s="40">
        <f>Bank4[[#This Row],[Money in/ (Money out)]]-Bank4[[#This Row],[GST/HST]]</f>
        <v>0</v>
      </c>
      <c r="L831" s="37">
        <f t="shared" si="36"/>
        <v>0</v>
      </c>
    </row>
    <row r="832" spans="4:12" x14ac:dyDescent="0.2">
      <c r="D832" s="416">
        <f>_xlfn.XLOOKUP(C:C,Table1[for Import to Bank Register dropdown],Table1[for Pivot],0,0,1)</f>
        <v>0</v>
      </c>
      <c r="E832" s="422"/>
      <c r="F832" s="160">
        <f t="shared" si="37"/>
        <v>44444444</v>
      </c>
      <c r="G832" s="394">
        <f t="shared" si="38"/>
        <v>0</v>
      </c>
      <c r="I832" s="395">
        <f>IF(OR(C832="150 Directors advances", C832="120 accounts receivable", C832="720.2 Automobile - Insurance", C832="720.3 Automobile - License", C832="870.4 Rent - Insurance", C832="870.6 Rent - Property Tax", C832="870.7 Rent - Homeoffice", C832="870.9 Rent - Water"),
   0,
   IF(Dashboard!$F$5="Quick",
      IF(OR(C832="190 Automobile",C832="200 computer hardware",C832="210 Computer software",C832="220 Quickbooks software",C832="230 Office equipment",C832="240 Office furniture"),
         E832-(E832/(1+Dashboard!$F$4)),
         0
      ),
      IF(C832="750 Business promotion",
         E832-(E832/(1+4.793/100)),
         E832-(E832/(1+Dashboard!$F$4))
      )
   )
)</f>
        <v>0</v>
      </c>
      <c r="J832" s="40">
        <f>Bank4[[#This Row],[Money in/ (Money out)]]-Bank4[[#This Row],[GST/HST]]</f>
        <v>0</v>
      </c>
      <c r="L832" s="37">
        <f t="shared" si="36"/>
        <v>0</v>
      </c>
    </row>
    <row r="833" spans="4:12" x14ac:dyDescent="0.2">
      <c r="D833" s="416">
        <f>_xlfn.XLOOKUP(C:C,Table1[for Import to Bank Register dropdown],Table1[for Pivot],0,0,1)</f>
        <v>0</v>
      </c>
      <c r="E833" s="422"/>
      <c r="F833" s="160">
        <f t="shared" si="37"/>
        <v>44444444</v>
      </c>
      <c r="G833" s="394">
        <f t="shared" si="38"/>
        <v>0</v>
      </c>
      <c r="I833" s="395">
        <f>IF(OR(C833="150 Directors advances", C833="120 accounts receivable", C833="720.2 Automobile - Insurance", C833="720.3 Automobile - License", C833="870.4 Rent - Insurance", C833="870.6 Rent - Property Tax", C833="870.7 Rent - Homeoffice", C833="870.9 Rent - Water"),
   0,
   IF(Dashboard!$F$5="Quick",
      IF(OR(C833="190 Automobile",C833="200 computer hardware",C833="210 Computer software",C833="220 Quickbooks software",C833="230 Office equipment",C833="240 Office furniture"),
         E833-(E833/(1+Dashboard!$F$4)),
         0
      ),
      IF(C833="750 Business promotion",
         E833-(E833/(1+4.793/100)),
         E833-(E833/(1+Dashboard!$F$4))
      )
   )
)</f>
        <v>0</v>
      </c>
      <c r="J833" s="40">
        <f>Bank4[[#This Row],[Money in/ (Money out)]]-Bank4[[#This Row],[GST/HST]]</f>
        <v>0</v>
      </c>
      <c r="L833" s="37">
        <f t="shared" si="36"/>
        <v>0</v>
      </c>
    </row>
    <row r="834" spans="4:12" x14ac:dyDescent="0.2">
      <c r="D834" s="416">
        <f>_xlfn.XLOOKUP(C:C,Table1[for Import to Bank Register dropdown],Table1[for Pivot],0,0,1)</f>
        <v>0</v>
      </c>
      <c r="E834" s="422"/>
      <c r="F834" s="160">
        <f t="shared" si="37"/>
        <v>44444444</v>
      </c>
      <c r="G834" s="394">
        <f t="shared" si="38"/>
        <v>0</v>
      </c>
      <c r="I834" s="395">
        <f>IF(OR(C834="150 Directors advances", C834="120 accounts receivable", C834="720.2 Automobile - Insurance", C834="720.3 Automobile - License", C834="870.4 Rent - Insurance", C834="870.6 Rent - Property Tax", C834="870.7 Rent - Homeoffice", C834="870.9 Rent - Water"),
   0,
   IF(Dashboard!$F$5="Quick",
      IF(OR(C834="190 Automobile",C834="200 computer hardware",C834="210 Computer software",C834="220 Quickbooks software",C834="230 Office equipment",C834="240 Office furniture"),
         E834-(E834/(1+Dashboard!$F$4)),
         0
      ),
      IF(C834="750 Business promotion",
         E834-(E834/(1+4.793/100)),
         E834-(E834/(1+Dashboard!$F$4))
      )
   )
)</f>
        <v>0</v>
      </c>
      <c r="J834" s="40">
        <f>Bank4[[#This Row],[Money in/ (Money out)]]-Bank4[[#This Row],[GST/HST]]</f>
        <v>0</v>
      </c>
      <c r="L834" s="37">
        <f t="shared" si="36"/>
        <v>0</v>
      </c>
    </row>
    <row r="835" spans="4:12" x14ac:dyDescent="0.2">
      <c r="D835" s="416">
        <f>_xlfn.XLOOKUP(C:C,Table1[for Import to Bank Register dropdown],Table1[for Pivot],0,0,1)</f>
        <v>0</v>
      </c>
      <c r="E835" s="422"/>
      <c r="F835" s="160">
        <f t="shared" si="37"/>
        <v>44444444</v>
      </c>
      <c r="G835" s="394">
        <f t="shared" si="38"/>
        <v>0</v>
      </c>
      <c r="I835" s="395">
        <f>IF(OR(C835="150 Directors advances", C835="120 accounts receivable", C835="720.2 Automobile - Insurance", C835="720.3 Automobile - License", C835="870.4 Rent - Insurance", C835="870.6 Rent - Property Tax", C835="870.7 Rent - Homeoffice", C835="870.9 Rent - Water"),
   0,
   IF(Dashboard!$F$5="Quick",
      IF(OR(C835="190 Automobile",C835="200 computer hardware",C835="210 Computer software",C835="220 Quickbooks software",C835="230 Office equipment",C835="240 Office furniture"),
         E835-(E835/(1+Dashboard!$F$4)),
         0
      ),
      IF(C835="750 Business promotion",
         E835-(E835/(1+4.793/100)),
         E835-(E835/(1+Dashboard!$F$4))
      )
   )
)</f>
        <v>0</v>
      </c>
      <c r="J835" s="40">
        <f>Bank4[[#This Row],[Money in/ (Money out)]]-Bank4[[#This Row],[GST/HST]]</f>
        <v>0</v>
      </c>
      <c r="L835" s="37">
        <f t="shared" si="36"/>
        <v>0</v>
      </c>
    </row>
    <row r="836" spans="4:12" x14ac:dyDescent="0.2">
      <c r="D836" s="416">
        <f>_xlfn.XLOOKUP(C:C,Table1[for Import to Bank Register dropdown],Table1[for Pivot],0,0,1)</f>
        <v>0</v>
      </c>
      <c r="E836" s="422"/>
      <c r="F836" s="160">
        <f t="shared" si="37"/>
        <v>44444444</v>
      </c>
      <c r="G836" s="394">
        <f t="shared" si="38"/>
        <v>0</v>
      </c>
      <c r="I836" s="395">
        <f>IF(OR(C836="150 Directors advances", C836="120 accounts receivable", C836="720.2 Automobile - Insurance", C836="720.3 Automobile - License", C836="870.4 Rent - Insurance", C836="870.6 Rent - Property Tax", C836="870.7 Rent - Homeoffice", C836="870.9 Rent - Water"),
   0,
   IF(Dashboard!$F$5="Quick",
      IF(OR(C836="190 Automobile",C836="200 computer hardware",C836="210 Computer software",C836="220 Quickbooks software",C836="230 Office equipment",C836="240 Office furniture"),
         E836-(E836/(1+Dashboard!$F$4)),
         0
      ),
      IF(C836="750 Business promotion",
         E836-(E836/(1+4.793/100)),
         E836-(E836/(1+Dashboard!$F$4))
      )
   )
)</f>
        <v>0</v>
      </c>
      <c r="J836" s="40">
        <f>Bank4[[#This Row],[Money in/ (Money out)]]-Bank4[[#This Row],[GST/HST]]</f>
        <v>0</v>
      </c>
      <c r="L836" s="37">
        <f t="shared" si="36"/>
        <v>0</v>
      </c>
    </row>
    <row r="837" spans="4:12" x14ac:dyDescent="0.2">
      <c r="D837" s="416">
        <f>_xlfn.XLOOKUP(C:C,Table1[for Import to Bank Register dropdown],Table1[for Pivot],0,0,1)</f>
        <v>0</v>
      </c>
      <c r="E837" s="422"/>
      <c r="F837" s="160">
        <f t="shared" si="37"/>
        <v>44444444</v>
      </c>
      <c r="G837" s="394">
        <f t="shared" si="38"/>
        <v>0</v>
      </c>
      <c r="I837" s="395">
        <f>IF(OR(C837="150 Directors advances", C837="120 accounts receivable", C837="720.2 Automobile - Insurance", C837="720.3 Automobile - License", C837="870.4 Rent - Insurance", C837="870.6 Rent - Property Tax", C837="870.7 Rent - Homeoffice", C837="870.9 Rent - Water"),
   0,
   IF(Dashboard!$F$5="Quick",
      IF(OR(C837="190 Automobile",C837="200 computer hardware",C837="210 Computer software",C837="220 Quickbooks software",C837="230 Office equipment",C837="240 Office furniture"),
         E837-(E837/(1+Dashboard!$F$4)),
         0
      ),
      IF(C837="750 Business promotion",
         E837-(E837/(1+4.793/100)),
         E837-(E837/(1+Dashboard!$F$4))
      )
   )
)</f>
        <v>0</v>
      </c>
      <c r="J837" s="40">
        <f>Bank4[[#This Row],[Money in/ (Money out)]]-Bank4[[#This Row],[GST/HST]]</f>
        <v>0</v>
      </c>
      <c r="L837" s="37">
        <f t="shared" si="36"/>
        <v>0</v>
      </c>
    </row>
    <row r="838" spans="4:12" x14ac:dyDescent="0.2">
      <c r="D838" s="416">
        <f>_xlfn.XLOOKUP(C:C,Table1[for Import to Bank Register dropdown],Table1[for Pivot],0,0,1)</f>
        <v>0</v>
      </c>
      <c r="E838" s="422"/>
      <c r="F838" s="160">
        <f t="shared" si="37"/>
        <v>44444444</v>
      </c>
      <c r="G838" s="394">
        <f t="shared" si="38"/>
        <v>0</v>
      </c>
      <c r="I838" s="395">
        <f>IF(OR(C838="150 Directors advances", C838="120 accounts receivable", C838="720.2 Automobile - Insurance", C838="720.3 Automobile - License", C838="870.4 Rent - Insurance", C838="870.6 Rent - Property Tax", C838="870.7 Rent - Homeoffice", C838="870.9 Rent - Water"),
   0,
   IF(Dashboard!$F$5="Quick",
      IF(OR(C838="190 Automobile",C838="200 computer hardware",C838="210 Computer software",C838="220 Quickbooks software",C838="230 Office equipment",C838="240 Office furniture"),
         E838-(E838/(1+Dashboard!$F$4)),
         0
      ),
      IF(C838="750 Business promotion",
         E838-(E838/(1+4.793/100)),
         E838-(E838/(1+Dashboard!$F$4))
      )
   )
)</f>
        <v>0</v>
      </c>
      <c r="J838" s="40">
        <f>Bank4[[#This Row],[Money in/ (Money out)]]-Bank4[[#This Row],[GST/HST]]</f>
        <v>0</v>
      </c>
      <c r="L838" s="37">
        <f t="shared" si="36"/>
        <v>0</v>
      </c>
    </row>
    <row r="839" spans="4:12" x14ac:dyDescent="0.2">
      <c r="D839" s="416">
        <f>_xlfn.XLOOKUP(C:C,Table1[for Import to Bank Register dropdown],Table1[for Pivot],0,0,1)</f>
        <v>0</v>
      </c>
      <c r="E839" s="422"/>
      <c r="F839" s="160">
        <f t="shared" si="37"/>
        <v>44444444</v>
      </c>
      <c r="G839" s="394">
        <f t="shared" si="38"/>
        <v>0</v>
      </c>
      <c r="I839" s="395">
        <f>IF(OR(C839="150 Directors advances", C839="120 accounts receivable", C839="720.2 Automobile - Insurance", C839="720.3 Automobile - License", C839="870.4 Rent - Insurance", C839="870.6 Rent - Property Tax", C839="870.7 Rent - Homeoffice", C839="870.9 Rent - Water"),
   0,
   IF(Dashboard!$F$5="Quick",
      IF(OR(C839="190 Automobile",C839="200 computer hardware",C839="210 Computer software",C839="220 Quickbooks software",C839="230 Office equipment",C839="240 Office furniture"),
         E839-(E839/(1+Dashboard!$F$4)),
         0
      ),
      IF(C839="750 Business promotion",
         E839-(E839/(1+4.793/100)),
         E839-(E839/(1+Dashboard!$F$4))
      )
   )
)</f>
        <v>0</v>
      </c>
      <c r="J839" s="40">
        <f>Bank4[[#This Row],[Money in/ (Money out)]]-Bank4[[#This Row],[GST/HST]]</f>
        <v>0</v>
      </c>
      <c r="L839" s="37">
        <f t="shared" ref="L839:L902" si="39">$L$3</f>
        <v>0</v>
      </c>
    </row>
    <row r="840" spans="4:12" x14ac:dyDescent="0.2">
      <c r="D840" s="416">
        <f>_xlfn.XLOOKUP(C:C,Table1[for Import to Bank Register dropdown],Table1[for Pivot],0,0,1)</f>
        <v>0</v>
      </c>
      <c r="E840" s="422"/>
      <c r="F840" s="160">
        <f t="shared" ref="F840:F903" si="40">$E$2</f>
        <v>44444444</v>
      </c>
      <c r="G840" s="394">
        <f t="shared" ref="G840:G903" si="41">G839+E840</f>
        <v>0</v>
      </c>
      <c r="I840" s="395">
        <f>IF(OR(C840="150 Directors advances", C840="120 accounts receivable", C840="720.2 Automobile - Insurance", C840="720.3 Automobile - License", C840="870.4 Rent - Insurance", C840="870.6 Rent - Property Tax", C840="870.7 Rent - Homeoffice", C840="870.9 Rent - Water"),
   0,
   IF(Dashboard!$F$5="Quick",
      IF(OR(C840="190 Automobile",C840="200 computer hardware",C840="210 Computer software",C840="220 Quickbooks software",C840="230 Office equipment",C840="240 Office furniture"),
         E840-(E840/(1+Dashboard!$F$4)),
         0
      ),
      IF(C840="750 Business promotion",
         E840-(E840/(1+4.793/100)),
         E840-(E840/(1+Dashboard!$F$4))
      )
   )
)</f>
        <v>0</v>
      </c>
      <c r="J840" s="40">
        <f>Bank4[[#This Row],[Money in/ (Money out)]]-Bank4[[#This Row],[GST/HST]]</f>
        <v>0</v>
      </c>
      <c r="L840" s="37">
        <f t="shared" si="39"/>
        <v>0</v>
      </c>
    </row>
    <row r="841" spans="4:12" x14ac:dyDescent="0.2">
      <c r="D841" s="416">
        <f>_xlfn.XLOOKUP(C:C,Table1[for Import to Bank Register dropdown],Table1[for Pivot],0,0,1)</f>
        <v>0</v>
      </c>
      <c r="E841" s="422"/>
      <c r="F841" s="160">
        <f t="shared" si="40"/>
        <v>44444444</v>
      </c>
      <c r="G841" s="394">
        <f t="shared" si="41"/>
        <v>0</v>
      </c>
      <c r="I841" s="395">
        <f>IF(OR(C841="150 Directors advances", C841="120 accounts receivable", C841="720.2 Automobile - Insurance", C841="720.3 Automobile - License", C841="870.4 Rent - Insurance", C841="870.6 Rent - Property Tax", C841="870.7 Rent - Homeoffice", C841="870.9 Rent - Water"),
   0,
   IF(Dashboard!$F$5="Quick",
      IF(OR(C841="190 Automobile",C841="200 computer hardware",C841="210 Computer software",C841="220 Quickbooks software",C841="230 Office equipment",C841="240 Office furniture"),
         E841-(E841/(1+Dashboard!$F$4)),
         0
      ),
      IF(C841="750 Business promotion",
         E841-(E841/(1+4.793/100)),
         E841-(E841/(1+Dashboard!$F$4))
      )
   )
)</f>
        <v>0</v>
      </c>
      <c r="J841" s="40">
        <f>Bank4[[#This Row],[Money in/ (Money out)]]-Bank4[[#This Row],[GST/HST]]</f>
        <v>0</v>
      </c>
      <c r="L841" s="37">
        <f t="shared" si="39"/>
        <v>0</v>
      </c>
    </row>
    <row r="842" spans="4:12" x14ac:dyDescent="0.2">
      <c r="D842" s="416">
        <f>_xlfn.XLOOKUP(C:C,Table1[for Import to Bank Register dropdown],Table1[for Pivot],0,0,1)</f>
        <v>0</v>
      </c>
      <c r="E842" s="422"/>
      <c r="F842" s="160">
        <f t="shared" si="40"/>
        <v>44444444</v>
      </c>
      <c r="G842" s="394">
        <f t="shared" si="41"/>
        <v>0</v>
      </c>
      <c r="I842" s="395">
        <f>IF(OR(C842="150 Directors advances", C842="120 accounts receivable", C842="720.2 Automobile - Insurance", C842="720.3 Automobile - License", C842="870.4 Rent - Insurance", C842="870.6 Rent - Property Tax", C842="870.7 Rent - Homeoffice", C842="870.9 Rent - Water"),
   0,
   IF(Dashboard!$F$5="Quick",
      IF(OR(C842="190 Automobile",C842="200 computer hardware",C842="210 Computer software",C842="220 Quickbooks software",C842="230 Office equipment",C842="240 Office furniture"),
         E842-(E842/(1+Dashboard!$F$4)),
         0
      ),
      IF(C842="750 Business promotion",
         E842-(E842/(1+4.793/100)),
         E842-(E842/(1+Dashboard!$F$4))
      )
   )
)</f>
        <v>0</v>
      </c>
      <c r="J842" s="40">
        <f>Bank4[[#This Row],[Money in/ (Money out)]]-Bank4[[#This Row],[GST/HST]]</f>
        <v>0</v>
      </c>
      <c r="L842" s="37">
        <f t="shared" si="39"/>
        <v>0</v>
      </c>
    </row>
    <row r="843" spans="4:12" x14ac:dyDescent="0.2">
      <c r="D843" s="416">
        <f>_xlfn.XLOOKUP(C:C,Table1[for Import to Bank Register dropdown],Table1[for Pivot],0,0,1)</f>
        <v>0</v>
      </c>
      <c r="E843" s="422"/>
      <c r="F843" s="160">
        <f t="shared" si="40"/>
        <v>44444444</v>
      </c>
      <c r="G843" s="394">
        <f t="shared" si="41"/>
        <v>0</v>
      </c>
      <c r="I843" s="395">
        <f>IF(OR(C843="150 Directors advances", C843="120 accounts receivable", C843="720.2 Automobile - Insurance", C843="720.3 Automobile - License", C843="870.4 Rent - Insurance", C843="870.6 Rent - Property Tax", C843="870.7 Rent - Homeoffice", C843="870.9 Rent - Water"),
   0,
   IF(Dashboard!$F$5="Quick",
      IF(OR(C843="190 Automobile",C843="200 computer hardware",C843="210 Computer software",C843="220 Quickbooks software",C843="230 Office equipment",C843="240 Office furniture"),
         E843-(E843/(1+Dashboard!$F$4)),
         0
      ),
      IF(C843="750 Business promotion",
         E843-(E843/(1+4.793/100)),
         E843-(E843/(1+Dashboard!$F$4))
      )
   )
)</f>
        <v>0</v>
      </c>
      <c r="J843" s="40">
        <f>Bank4[[#This Row],[Money in/ (Money out)]]-Bank4[[#This Row],[GST/HST]]</f>
        <v>0</v>
      </c>
      <c r="L843" s="37">
        <f t="shared" si="39"/>
        <v>0</v>
      </c>
    </row>
    <row r="844" spans="4:12" x14ac:dyDescent="0.2">
      <c r="D844" s="416">
        <f>_xlfn.XLOOKUP(C:C,Table1[for Import to Bank Register dropdown],Table1[for Pivot],0,0,1)</f>
        <v>0</v>
      </c>
      <c r="E844" s="422"/>
      <c r="F844" s="160">
        <f t="shared" si="40"/>
        <v>44444444</v>
      </c>
      <c r="G844" s="394">
        <f t="shared" si="41"/>
        <v>0</v>
      </c>
      <c r="I844" s="395">
        <f>IF(OR(C844="150 Directors advances", C844="120 accounts receivable", C844="720.2 Automobile - Insurance", C844="720.3 Automobile - License", C844="870.4 Rent - Insurance", C844="870.6 Rent - Property Tax", C844="870.7 Rent - Homeoffice", C844="870.9 Rent - Water"),
   0,
   IF(Dashboard!$F$5="Quick",
      IF(OR(C844="190 Automobile",C844="200 computer hardware",C844="210 Computer software",C844="220 Quickbooks software",C844="230 Office equipment",C844="240 Office furniture"),
         E844-(E844/(1+Dashboard!$F$4)),
         0
      ),
      IF(C844="750 Business promotion",
         E844-(E844/(1+4.793/100)),
         E844-(E844/(1+Dashboard!$F$4))
      )
   )
)</f>
        <v>0</v>
      </c>
      <c r="J844" s="40">
        <f>Bank4[[#This Row],[Money in/ (Money out)]]-Bank4[[#This Row],[GST/HST]]</f>
        <v>0</v>
      </c>
      <c r="L844" s="37">
        <f t="shared" si="39"/>
        <v>0</v>
      </c>
    </row>
    <row r="845" spans="4:12" x14ac:dyDescent="0.2">
      <c r="D845" s="416">
        <f>_xlfn.XLOOKUP(C:C,Table1[for Import to Bank Register dropdown],Table1[for Pivot],0,0,1)</f>
        <v>0</v>
      </c>
      <c r="E845" s="422"/>
      <c r="F845" s="160">
        <f t="shared" si="40"/>
        <v>44444444</v>
      </c>
      <c r="G845" s="394">
        <f t="shared" si="41"/>
        <v>0</v>
      </c>
      <c r="I845" s="395">
        <f>IF(OR(C845="150 Directors advances", C845="120 accounts receivable", C845="720.2 Automobile - Insurance", C845="720.3 Automobile - License", C845="870.4 Rent - Insurance", C845="870.6 Rent - Property Tax", C845="870.7 Rent - Homeoffice", C845="870.9 Rent - Water"),
   0,
   IF(Dashboard!$F$5="Quick",
      IF(OR(C845="190 Automobile",C845="200 computer hardware",C845="210 Computer software",C845="220 Quickbooks software",C845="230 Office equipment",C845="240 Office furniture"),
         E845-(E845/(1+Dashboard!$F$4)),
         0
      ),
      IF(C845="750 Business promotion",
         E845-(E845/(1+4.793/100)),
         E845-(E845/(1+Dashboard!$F$4))
      )
   )
)</f>
        <v>0</v>
      </c>
      <c r="J845" s="40">
        <f>Bank4[[#This Row],[Money in/ (Money out)]]-Bank4[[#This Row],[GST/HST]]</f>
        <v>0</v>
      </c>
      <c r="L845" s="37">
        <f t="shared" si="39"/>
        <v>0</v>
      </c>
    </row>
    <row r="846" spans="4:12" x14ac:dyDescent="0.2">
      <c r="D846" s="416">
        <f>_xlfn.XLOOKUP(C:C,Table1[for Import to Bank Register dropdown],Table1[for Pivot],0,0,1)</f>
        <v>0</v>
      </c>
      <c r="E846" s="422"/>
      <c r="F846" s="160">
        <f t="shared" si="40"/>
        <v>44444444</v>
      </c>
      <c r="G846" s="394">
        <f t="shared" si="41"/>
        <v>0</v>
      </c>
      <c r="I846" s="395">
        <f>IF(OR(C846="150 Directors advances", C846="120 accounts receivable", C846="720.2 Automobile - Insurance", C846="720.3 Automobile - License", C846="870.4 Rent - Insurance", C846="870.6 Rent - Property Tax", C846="870.7 Rent - Homeoffice", C846="870.9 Rent - Water"),
   0,
   IF(Dashboard!$F$5="Quick",
      IF(OR(C846="190 Automobile",C846="200 computer hardware",C846="210 Computer software",C846="220 Quickbooks software",C846="230 Office equipment",C846="240 Office furniture"),
         E846-(E846/(1+Dashboard!$F$4)),
         0
      ),
      IF(C846="750 Business promotion",
         E846-(E846/(1+4.793/100)),
         E846-(E846/(1+Dashboard!$F$4))
      )
   )
)</f>
        <v>0</v>
      </c>
      <c r="J846" s="40">
        <f>Bank4[[#This Row],[Money in/ (Money out)]]-Bank4[[#This Row],[GST/HST]]</f>
        <v>0</v>
      </c>
      <c r="L846" s="37">
        <f t="shared" si="39"/>
        <v>0</v>
      </c>
    </row>
    <row r="847" spans="4:12" x14ac:dyDescent="0.2">
      <c r="D847" s="416">
        <f>_xlfn.XLOOKUP(C:C,Table1[for Import to Bank Register dropdown],Table1[for Pivot],0,0,1)</f>
        <v>0</v>
      </c>
      <c r="E847" s="422"/>
      <c r="F847" s="160">
        <f t="shared" si="40"/>
        <v>44444444</v>
      </c>
      <c r="G847" s="394">
        <f t="shared" si="41"/>
        <v>0</v>
      </c>
      <c r="I847" s="395">
        <f>IF(OR(C847="150 Directors advances", C847="120 accounts receivable", C847="720.2 Automobile - Insurance", C847="720.3 Automobile - License", C847="870.4 Rent - Insurance", C847="870.6 Rent - Property Tax", C847="870.7 Rent - Homeoffice", C847="870.9 Rent - Water"),
   0,
   IF(Dashboard!$F$5="Quick",
      IF(OR(C847="190 Automobile",C847="200 computer hardware",C847="210 Computer software",C847="220 Quickbooks software",C847="230 Office equipment",C847="240 Office furniture"),
         E847-(E847/(1+Dashboard!$F$4)),
         0
      ),
      IF(C847="750 Business promotion",
         E847-(E847/(1+4.793/100)),
         E847-(E847/(1+Dashboard!$F$4))
      )
   )
)</f>
        <v>0</v>
      </c>
      <c r="J847" s="40">
        <f>Bank4[[#This Row],[Money in/ (Money out)]]-Bank4[[#This Row],[GST/HST]]</f>
        <v>0</v>
      </c>
      <c r="L847" s="37">
        <f t="shared" si="39"/>
        <v>0</v>
      </c>
    </row>
    <row r="848" spans="4:12" x14ac:dyDescent="0.2">
      <c r="D848" s="416">
        <f>_xlfn.XLOOKUP(C:C,Table1[for Import to Bank Register dropdown],Table1[for Pivot],0,0,1)</f>
        <v>0</v>
      </c>
      <c r="E848" s="422"/>
      <c r="F848" s="160">
        <f t="shared" si="40"/>
        <v>44444444</v>
      </c>
      <c r="G848" s="394">
        <f t="shared" si="41"/>
        <v>0</v>
      </c>
      <c r="I848" s="395">
        <f>IF(OR(C848="150 Directors advances", C848="120 accounts receivable", C848="720.2 Automobile - Insurance", C848="720.3 Automobile - License", C848="870.4 Rent - Insurance", C848="870.6 Rent - Property Tax", C848="870.7 Rent - Homeoffice", C848="870.9 Rent - Water"),
   0,
   IF(Dashboard!$F$5="Quick",
      IF(OR(C848="190 Automobile",C848="200 computer hardware",C848="210 Computer software",C848="220 Quickbooks software",C848="230 Office equipment",C848="240 Office furniture"),
         E848-(E848/(1+Dashboard!$F$4)),
         0
      ),
      IF(C848="750 Business promotion",
         E848-(E848/(1+4.793/100)),
         E848-(E848/(1+Dashboard!$F$4))
      )
   )
)</f>
        <v>0</v>
      </c>
      <c r="J848" s="40">
        <f>Bank4[[#This Row],[Money in/ (Money out)]]-Bank4[[#This Row],[GST/HST]]</f>
        <v>0</v>
      </c>
      <c r="L848" s="37">
        <f t="shared" si="39"/>
        <v>0</v>
      </c>
    </row>
    <row r="849" spans="4:12" x14ac:dyDescent="0.2">
      <c r="D849" s="416">
        <f>_xlfn.XLOOKUP(C:C,Table1[for Import to Bank Register dropdown],Table1[for Pivot],0,0,1)</f>
        <v>0</v>
      </c>
      <c r="E849" s="422"/>
      <c r="F849" s="160">
        <f t="shared" si="40"/>
        <v>44444444</v>
      </c>
      <c r="G849" s="394">
        <f t="shared" si="41"/>
        <v>0</v>
      </c>
      <c r="I849" s="395">
        <f>IF(OR(C849="150 Directors advances", C849="120 accounts receivable", C849="720.2 Automobile - Insurance", C849="720.3 Automobile - License", C849="870.4 Rent - Insurance", C849="870.6 Rent - Property Tax", C849="870.7 Rent - Homeoffice", C849="870.9 Rent - Water"),
   0,
   IF(Dashboard!$F$5="Quick",
      IF(OR(C849="190 Automobile",C849="200 computer hardware",C849="210 Computer software",C849="220 Quickbooks software",C849="230 Office equipment",C849="240 Office furniture"),
         E849-(E849/(1+Dashboard!$F$4)),
         0
      ),
      IF(C849="750 Business promotion",
         E849-(E849/(1+4.793/100)),
         E849-(E849/(1+Dashboard!$F$4))
      )
   )
)</f>
        <v>0</v>
      </c>
      <c r="J849" s="40">
        <f>Bank4[[#This Row],[Money in/ (Money out)]]-Bank4[[#This Row],[GST/HST]]</f>
        <v>0</v>
      </c>
      <c r="L849" s="37">
        <f t="shared" si="39"/>
        <v>0</v>
      </c>
    </row>
    <row r="850" spans="4:12" x14ac:dyDescent="0.2">
      <c r="D850" s="416">
        <f>_xlfn.XLOOKUP(C:C,Table1[for Import to Bank Register dropdown],Table1[for Pivot],0,0,1)</f>
        <v>0</v>
      </c>
      <c r="E850" s="422"/>
      <c r="F850" s="160">
        <f t="shared" si="40"/>
        <v>44444444</v>
      </c>
      <c r="G850" s="394">
        <f t="shared" si="41"/>
        <v>0</v>
      </c>
      <c r="I850" s="395">
        <f>IF(OR(C850="150 Directors advances", C850="120 accounts receivable", C850="720.2 Automobile - Insurance", C850="720.3 Automobile - License", C850="870.4 Rent - Insurance", C850="870.6 Rent - Property Tax", C850="870.7 Rent - Homeoffice", C850="870.9 Rent - Water"),
   0,
   IF(Dashboard!$F$5="Quick",
      IF(OR(C850="190 Automobile",C850="200 computer hardware",C850="210 Computer software",C850="220 Quickbooks software",C850="230 Office equipment",C850="240 Office furniture"),
         E850-(E850/(1+Dashboard!$F$4)),
         0
      ),
      IF(C850="750 Business promotion",
         E850-(E850/(1+4.793/100)),
         E850-(E850/(1+Dashboard!$F$4))
      )
   )
)</f>
        <v>0</v>
      </c>
      <c r="J850" s="40">
        <f>Bank4[[#This Row],[Money in/ (Money out)]]-Bank4[[#This Row],[GST/HST]]</f>
        <v>0</v>
      </c>
      <c r="L850" s="37">
        <f t="shared" si="39"/>
        <v>0</v>
      </c>
    </row>
    <row r="851" spans="4:12" x14ac:dyDescent="0.2">
      <c r="D851" s="416">
        <f>_xlfn.XLOOKUP(C:C,Table1[for Import to Bank Register dropdown],Table1[for Pivot],0,0,1)</f>
        <v>0</v>
      </c>
      <c r="E851" s="422"/>
      <c r="F851" s="160">
        <f t="shared" si="40"/>
        <v>44444444</v>
      </c>
      <c r="G851" s="394">
        <f t="shared" si="41"/>
        <v>0</v>
      </c>
      <c r="I851" s="395">
        <f>IF(OR(C851="150 Directors advances", C851="120 accounts receivable", C851="720.2 Automobile - Insurance", C851="720.3 Automobile - License", C851="870.4 Rent - Insurance", C851="870.6 Rent - Property Tax", C851="870.7 Rent - Homeoffice", C851="870.9 Rent - Water"),
   0,
   IF(Dashboard!$F$5="Quick",
      IF(OR(C851="190 Automobile",C851="200 computer hardware",C851="210 Computer software",C851="220 Quickbooks software",C851="230 Office equipment",C851="240 Office furniture"),
         E851-(E851/(1+Dashboard!$F$4)),
         0
      ),
      IF(C851="750 Business promotion",
         E851-(E851/(1+4.793/100)),
         E851-(E851/(1+Dashboard!$F$4))
      )
   )
)</f>
        <v>0</v>
      </c>
      <c r="J851" s="40">
        <f>Bank4[[#This Row],[Money in/ (Money out)]]-Bank4[[#This Row],[GST/HST]]</f>
        <v>0</v>
      </c>
      <c r="L851" s="37">
        <f t="shared" si="39"/>
        <v>0</v>
      </c>
    </row>
    <row r="852" spans="4:12" x14ac:dyDescent="0.2">
      <c r="D852" s="416">
        <f>_xlfn.XLOOKUP(C:C,Table1[for Import to Bank Register dropdown],Table1[for Pivot],0,0,1)</f>
        <v>0</v>
      </c>
      <c r="E852" s="422"/>
      <c r="F852" s="160">
        <f t="shared" si="40"/>
        <v>44444444</v>
      </c>
      <c r="G852" s="394">
        <f t="shared" si="41"/>
        <v>0</v>
      </c>
      <c r="I852" s="395">
        <f>IF(OR(C852="150 Directors advances", C852="120 accounts receivable", C852="720.2 Automobile - Insurance", C852="720.3 Automobile - License", C852="870.4 Rent - Insurance", C852="870.6 Rent - Property Tax", C852="870.7 Rent - Homeoffice", C852="870.9 Rent - Water"),
   0,
   IF(Dashboard!$F$5="Quick",
      IF(OR(C852="190 Automobile",C852="200 computer hardware",C852="210 Computer software",C852="220 Quickbooks software",C852="230 Office equipment",C852="240 Office furniture"),
         E852-(E852/(1+Dashboard!$F$4)),
         0
      ),
      IF(C852="750 Business promotion",
         E852-(E852/(1+4.793/100)),
         E852-(E852/(1+Dashboard!$F$4))
      )
   )
)</f>
        <v>0</v>
      </c>
      <c r="J852" s="40">
        <f>Bank4[[#This Row],[Money in/ (Money out)]]-Bank4[[#This Row],[GST/HST]]</f>
        <v>0</v>
      </c>
      <c r="L852" s="37">
        <f t="shared" si="39"/>
        <v>0</v>
      </c>
    </row>
    <row r="853" spans="4:12" x14ac:dyDescent="0.2">
      <c r="D853" s="416">
        <f>_xlfn.XLOOKUP(C:C,Table1[for Import to Bank Register dropdown],Table1[for Pivot],0,0,1)</f>
        <v>0</v>
      </c>
      <c r="E853" s="422"/>
      <c r="F853" s="160">
        <f t="shared" si="40"/>
        <v>44444444</v>
      </c>
      <c r="G853" s="394">
        <f t="shared" si="41"/>
        <v>0</v>
      </c>
      <c r="I853" s="395">
        <f>IF(OR(C853="150 Directors advances", C853="120 accounts receivable", C853="720.2 Automobile - Insurance", C853="720.3 Automobile - License", C853="870.4 Rent - Insurance", C853="870.6 Rent - Property Tax", C853="870.7 Rent - Homeoffice", C853="870.9 Rent - Water"),
   0,
   IF(Dashboard!$F$5="Quick",
      IF(OR(C853="190 Automobile",C853="200 computer hardware",C853="210 Computer software",C853="220 Quickbooks software",C853="230 Office equipment",C853="240 Office furniture"),
         E853-(E853/(1+Dashboard!$F$4)),
         0
      ),
      IF(C853="750 Business promotion",
         E853-(E853/(1+4.793/100)),
         E853-(E853/(1+Dashboard!$F$4))
      )
   )
)</f>
        <v>0</v>
      </c>
      <c r="J853" s="40">
        <f>Bank4[[#This Row],[Money in/ (Money out)]]-Bank4[[#This Row],[GST/HST]]</f>
        <v>0</v>
      </c>
      <c r="L853" s="37">
        <f t="shared" si="39"/>
        <v>0</v>
      </c>
    </row>
    <row r="854" spans="4:12" x14ac:dyDescent="0.2">
      <c r="D854" s="416">
        <f>_xlfn.XLOOKUP(C:C,Table1[for Import to Bank Register dropdown],Table1[for Pivot],0,0,1)</f>
        <v>0</v>
      </c>
      <c r="E854" s="422"/>
      <c r="F854" s="160">
        <f t="shared" si="40"/>
        <v>44444444</v>
      </c>
      <c r="G854" s="394">
        <f t="shared" si="41"/>
        <v>0</v>
      </c>
      <c r="I854" s="395">
        <f>IF(OR(C854="150 Directors advances", C854="120 accounts receivable", C854="720.2 Automobile - Insurance", C854="720.3 Automobile - License", C854="870.4 Rent - Insurance", C854="870.6 Rent - Property Tax", C854="870.7 Rent - Homeoffice", C854="870.9 Rent - Water"),
   0,
   IF(Dashboard!$F$5="Quick",
      IF(OR(C854="190 Automobile",C854="200 computer hardware",C854="210 Computer software",C854="220 Quickbooks software",C854="230 Office equipment",C854="240 Office furniture"),
         E854-(E854/(1+Dashboard!$F$4)),
         0
      ),
      IF(C854="750 Business promotion",
         E854-(E854/(1+4.793/100)),
         E854-(E854/(1+Dashboard!$F$4))
      )
   )
)</f>
        <v>0</v>
      </c>
      <c r="J854" s="40">
        <f>Bank4[[#This Row],[Money in/ (Money out)]]-Bank4[[#This Row],[GST/HST]]</f>
        <v>0</v>
      </c>
      <c r="L854" s="37">
        <f t="shared" si="39"/>
        <v>0</v>
      </c>
    </row>
    <row r="855" spans="4:12" x14ac:dyDescent="0.2">
      <c r="D855" s="416">
        <f>_xlfn.XLOOKUP(C:C,Table1[for Import to Bank Register dropdown],Table1[for Pivot],0,0,1)</f>
        <v>0</v>
      </c>
      <c r="E855" s="422"/>
      <c r="F855" s="160">
        <f t="shared" si="40"/>
        <v>44444444</v>
      </c>
      <c r="G855" s="394">
        <f t="shared" si="41"/>
        <v>0</v>
      </c>
      <c r="I855" s="395">
        <f>IF(OR(C855="150 Directors advances", C855="120 accounts receivable", C855="720.2 Automobile - Insurance", C855="720.3 Automobile - License", C855="870.4 Rent - Insurance", C855="870.6 Rent - Property Tax", C855="870.7 Rent - Homeoffice", C855="870.9 Rent - Water"),
   0,
   IF(Dashboard!$F$5="Quick",
      IF(OR(C855="190 Automobile",C855="200 computer hardware",C855="210 Computer software",C855="220 Quickbooks software",C855="230 Office equipment",C855="240 Office furniture"),
         E855-(E855/(1+Dashboard!$F$4)),
         0
      ),
      IF(C855="750 Business promotion",
         E855-(E855/(1+4.793/100)),
         E855-(E855/(1+Dashboard!$F$4))
      )
   )
)</f>
        <v>0</v>
      </c>
      <c r="J855" s="40">
        <f>Bank4[[#This Row],[Money in/ (Money out)]]-Bank4[[#This Row],[GST/HST]]</f>
        <v>0</v>
      </c>
      <c r="L855" s="37">
        <f t="shared" si="39"/>
        <v>0</v>
      </c>
    </row>
    <row r="856" spans="4:12" x14ac:dyDescent="0.2">
      <c r="D856" s="416">
        <f>_xlfn.XLOOKUP(C:C,Table1[for Import to Bank Register dropdown],Table1[for Pivot],0,0,1)</f>
        <v>0</v>
      </c>
      <c r="E856" s="422"/>
      <c r="F856" s="160">
        <f t="shared" si="40"/>
        <v>44444444</v>
      </c>
      <c r="G856" s="394">
        <f t="shared" si="41"/>
        <v>0</v>
      </c>
      <c r="I856" s="395">
        <f>IF(OR(C856="150 Directors advances", C856="120 accounts receivable", C856="720.2 Automobile - Insurance", C856="720.3 Automobile - License", C856="870.4 Rent - Insurance", C856="870.6 Rent - Property Tax", C856="870.7 Rent - Homeoffice", C856="870.9 Rent - Water"),
   0,
   IF(Dashboard!$F$5="Quick",
      IF(OR(C856="190 Automobile",C856="200 computer hardware",C856="210 Computer software",C856="220 Quickbooks software",C856="230 Office equipment",C856="240 Office furniture"),
         E856-(E856/(1+Dashboard!$F$4)),
         0
      ),
      IF(C856="750 Business promotion",
         E856-(E856/(1+4.793/100)),
         E856-(E856/(1+Dashboard!$F$4))
      )
   )
)</f>
        <v>0</v>
      </c>
      <c r="J856" s="40">
        <f>Bank4[[#This Row],[Money in/ (Money out)]]-Bank4[[#This Row],[GST/HST]]</f>
        <v>0</v>
      </c>
      <c r="L856" s="37">
        <f t="shared" si="39"/>
        <v>0</v>
      </c>
    </row>
    <row r="857" spans="4:12" x14ac:dyDescent="0.2">
      <c r="D857" s="416">
        <f>_xlfn.XLOOKUP(C:C,Table1[for Import to Bank Register dropdown],Table1[for Pivot],0,0,1)</f>
        <v>0</v>
      </c>
      <c r="E857" s="422"/>
      <c r="F857" s="160">
        <f t="shared" si="40"/>
        <v>44444444</v>
      </c>
      <c r="G857" s="394">
        <f t="shared" si="41"/>
        <v>0</v>
      </c>
      <c r="I857" s="395">
        <f>IF(OR(C857="150 Directors advances", C857="120 accounts receivable", C857="720.2 Automobile - Insurance", C857="720.3 Automobile - License", C857="870.4 Rent - Insurance", C857="870.6 Rent - Property Tax", C857="870.7 Rent - Homeoffice", C857="870.9 Rent - Water"),
   0,
   IF(Dashboard!$F$5="Quick",
      IF(OR(C857="190 Automobile",C857="200 computer hardware",C857="210 Computer software",C857="220 Quickbooks software",C857="230 Office equipment",C857="240 Office furniture"),
         E857-(E857/(1+Dashboard!$F$4)),
         0
      ),
      IF(C857="750 Business promotion",
         E857-(E857/(1+4.793/100)),
         E857-(E857/(1+Dashboard!$F$4))
      )
   )
)</f>
        <v>0</v>
      </c>
      <c r="J857" s="40">
        <f>Bank4[[#This Row],[Money in/ (Money out)]]-Bank4[[#This Row],[GST/HST]]</f>
        <v>0</v>
      </c>
      <c r="L857" s="37">
        <f t="shared" si="39"/>
        <v>0</v>
      </c>
    </row>
    <row r="858" spans="4:12" x14ac:dyDescent="0.2">
      <c r="D858" s="416">
        <f>_xlfn.XLOOKUP(C:C,Table1[for Import to Bank Register dropdown],Table1[for Pivot],0,0,1)</f>
        <v>0</v>
      </c>
      <c r="E858" s="422"/>
      <c r="F858" s="160">
        <f t="shared" si="40"/>
        <v>44444444</v>
      </c>
      <c r="G858" s="394">
        <f t="shared" si="41"/>
        <v>0</v>
      </c>
      <c r="I858" s="395">
        <f>IF(OR(C858="150 Directors advances", C858="120 accounts receivable", C858="720.2 Automobile - Insurance", C858="720.3 Automobile - License", C858="870.4 Rent - Insurance", C858="870.6 Rent - Property Tax", C858="870.7 Rent - Homeoffice", C858="870.9 Rent - Water"),
   0,
   IF(Dashboard!$F$5="Quick",
      IF(OR(C858="190 Automobile",C858="200 computer hardware",C858="210 Computer software",C858="220 Quickbooks software",C858="230 Office equipment",C858="240 Office furniture"),
         E858-(E858/(1+Dashboard!$F$4)),
         0
      ),
      IF(C858="750 Business promotion",
         E858-(E858/(1+4.793/100)),
         E858-(E858/(1+Dashboard!$F$4))
      )
   )
)</f>
        <v>0</v>
      </c>
      <c r="J858" s="40">
        <f>Bank4[[#This Row],[Money in/ (Money out)]]-Bank4[[#This Row],[GST/HST]]</f>
        <v>0</v>
      </c>
      <c r="L858" s="37">
        <f t="shared" si="39"/>
        <v>0</v>
      </c>
    </row>
    <row r="859" spans="4:12" x14ac:dyDescent="0.2">
      <c r="D859" s="416">
        <f>_xlfn.XLOOKUP(C:C,Table1[for Import to Bank Register dropdown],Table1[for Pivot],0,0,1)</f>
        <v>0</v>
      </c>
      <c r="E859" s="422"/>
      <c r="F859" s="160">
        <f t="shared" si="40"/>
        <v>44444444</v>
      </c>
      <c r="G859" s="394">
        <f t="shared" si="41"/>
        <v>0</v>
      </c>
      <c r="I859" s="395">
        <f>IF(OR(C859="150 Directors advances", C859="120 accounts receivable", C859="720.2 Automobile - Insurance", C859="720.3 Automobile - License", C859="870.4 Rent - Insurance", C859="870.6 Rent - Property Tax", C859="870.7 Rent - Homeoffice", C859="870.9 Rent - Water"),
   0,
   IF(Dashboard!$F$5="Quick",
      IF(OR(C859="190 Automobile",C859="200 computer hardware",C859="210 Computer software",C859="220 Quickbooks software",C859="230 Office equipment",C859="240 Office furniture"),
         E859-(E859/(1+Dashboard!$F$4)),
         0
      ),
      IF(C859="750 Business promotion",
         E859-(E859/(1+4.793/100)),
         E859-(E859/(1+Dashboard!$F$4))
      )
   )
)</f>
        <v>0</v>
      </c>
      <c r="J859" s="40">
        <f>Bank4[[#This Row],[Money in/ (Money out)]]-Bank4[[#This Row],[GST/HST]]</f>
        <v>0</v>
      </c>
      <c r="L859" s="37">
        <f t="shared" si="39"/>
        <v>0</v>
      </c>
    </row>
    <row r="860" spans="4:12" x14ac:dyDescent="0.2">
      <c r="D860" s="416">
        <f>_xlfn.XLOOKUP(C:C,Table1[for Import to Bank Register dropdown],Table1[for Pivot],0,0,1)</f>
        <v>0</v>
      </c>
      <c r="E860" s="422"/>
      <c r="F860" s="160">
        <f t="shared" si="40"/>
        <v>44444444</v>
      </c>
      <c r="G860" s="394">
        <f t="shared" si="41"/>
        <v>0</v>
      </c>
      <c r="I860" s="395">
        <f>IF(OR(C860="150 Directors advances", C860="120 accounts receivable", C860="720.2 Automobile - Insurance", C860="720.3 Automobile - License", C860="870.4 Rent - Insurance", C860="870.6 Rent - Property Tax", C860="870.7 Rent - Homeoffice", C860="870.9 Rent - Water"),
   0,
   IF(Dashboard!$F$5="Quick",
      IF(OR(C860="190 Automobile",C860="200 computer hardware",C860="210 Computer software",C860="220 Quickbooks software",C860="230 Office equipment",C860="240 Office furniture"),
         E860-(E860/(1+Dashboard!$F$4)),
         0
      ),
      IF(C860="750 Business promotion",
         E860-(E860/(1+4.793/100)),
         E860-(E860/(1+Dashboard!$F$4))
      )
   )
)</f>
        <v>0</v>
      </c>
      <c r="J860" s="40">
        <f>Bank4[[#This Row],[Money in/ (Money out)]]-Bank4[[#This Row],[GST/HST]]</f>
        <v>0</v>
      </c>
      <c r="L860" s="37">
        <f t="shared" si="39"/>
        <v>0</v>
      </c>
    </row>
    <row r="861" spans="4:12" x14ac:dyDescent="0.2">
      <c r="D861" s="416">
        <f>_xlfn.XLOOKUP(C:C,Table1[for Import to Bank Register dropdown],Table1[for Pivot],0,0,1)</f>
        <v>0</v>
      </c>
      <c r="E861" s="422"/>
      <c r="F861" s="160">
        <f t="shared" si="40"/>
        <v>44444444</v>
      </c>
      <c r="G861" s="394">
        <f t="shared" si="41"/>
        <v>0</v>
      </c>
      <c r="I861" s="395">
        <f>IF(OR(C861="150 Directors advances", C861="120 accounts receivable", C861="720.2 Automobile - Insurance", C861="720.3 Automobile - License", C861="870.4 Rent - Insurance", C861="870.6 Rent - Property Tax", C861="870.7 Rent - Homeoffice", C861="870.9 Rent - Water"),
   0,
   IF(Dashboard!$F$5="Quick",
      IF(OR(C861="190 Automobile",C861="200 computer hardware",C861="210 Computer software",C861="220 Quickbooks software",C861="230 Office equipment",C861="240 Office furniture"),
         E861-(E861/(1+Dashboard!$F$4)),
         0
      ),
      IF(C861="750 Business promotion",
         E861-(E861/(1+4.793/100)),
         E861-(E861/(1+Dashboard!$F$4))
      )
   )
)</f>
        <v>0</v>
      </c>
      <c r="J861" s="40">
        <f>Bank4[[#This Row],[Money in/ (Money out)]]-Bank4[[#This Row],[GST/HST]]</f>
        <v>0</v>
      </c>
      <c r="L861" s="37">
        <f t="shared" si="39"/>
        <v>0</v>
      </c>
    </row>
    <row r="862" spans="4:12" x14ac:dyDescent="0.2">
      <c r="D862" s="416">
        <f>_xlfn.XLOOKUP(C:C,Table1[for Import to Bank Register dropdown],Table1[for Pivot],0,0,1)</f>
        <v>0</v>
      </c>
      <c r="E862" s="422"/>
      <c r="F862" s="160">
        <f t="shared" si="40"/>
        <v>44444444</v>
      </c>
      <c r="G862" s="394">
        <f t="shared" si="41"/>
        <v>0</v>
      </c>
      <c r="I862" s="395">
        <f>IF(OR(C862="150 Directors advances", C862="120 accounts receivable", C862="720.2 Automobile - Insurance", C862="720.3 Automobile - License", C862="870.4 Rent - Insurance", C862="870.6 Rent - Property Tax", C862="870.7 Rent - Homeoffice", C862="870.9 Rent - Water"),
   0,
   IF(Dashboard!$F$5="Quick",
      IF(OR(C862="190 Automobile",C862="200 computer hardware",C862="210 Computer software",C862="220 Quickbooks software",C862="230 Office equipment",C862="240 Office furniture"),
         E862-(E862/(1+Dashboard!$F$4)),
         0
      ),
      IF(C862="750 Business promotion",
         E862-(E862/(1+4.793/100)),
         E862-(E862/(1+Dashboard!$F$4))
      )
   )
)</f>
        <v>0</v>
      </c>
      <c r="J862" s="40">
        <f>Bank4[[#This Row],[Money in/ (Money out)]]-Bank4[[#This Row],[GST/HST]]</f>
        <v>0</v>
      </c>
      <c r="L862" s="37">
        <f t="shared" si="39"/>
        <v>0</v>
      </c>
    </row>
    <row r="863" spans="4:12" x14ac:dyDescent="0.2">
      <c r="D863" s="416">
        <f>_xlfn.XLOOKUP(C:C,Table1[for Import to Bank Register dropdown],Table1[for Pivot],0,0,1)</f>
        <v>0</v>
      </c>
      <c r="E863" s="422"/>
      <c r="F863" s="160">
        <f t="shared" si="40"/>
        <v>44444444</v>
      </c>
      <c r="G863" s="394">
        <f t="shared" si="41"/>
        <v>0</v>
      </c>
      <c r="I863" s="395">
        <f>IF(OR(C863="150 Directors advances", C863="120 accounts receivable", C863="720.2 Automobile - Insurance", C863="720.3 Automobile - License", C863="870.4 Rent - Insurance", C863="870.6 Rent - Property Tax", C863="870.7 Rent - Homeoffice", C863="870.9 Rent - Water"),
   0,
   IF(Dashboard!$F$5="Quick",
      IF(OR(C863="190 Automobile",C863="200 computer hardware",C863="210 Computer software",C863="220 Quickbooks software",C863="230 Office equipment",C863="240 Office furniture"),
         E863-(E863/(1+Dashboard!$F$4)),
         0
      ),
      IF(C863="750 Business promotion",
         E863-(E863/(1+4.793/100)),
         E863-(E863/(1+Dashboard!$F$4))
      )
   )
)</f>
        <v>0</v>
      </c>
      <c r="J863" s="40">
        <f>Bank4[[#This Row],[Money in/ (Money out)]]-Bank4[[#This Row],[GST/HST]]</f>
        <v>0</v>
      </c>
      <c r="L863" s="37">
        <f t="shared" si="39"/>
        <v>0</v>
      </c>
    </row>
    <row r="864" spans="4:12" x14ac:dyDescent="0.2">
      <c r="D864" s="416">
        <f>_xlfn.XLOOKUP(C:C,Table1[for Import to Bank Register dropdown],Table1[for Pivot],0,0,1)</f>
        <v>0</v>
      </c>
      <c r="E864" s="422"/>
      <c r="F864" s="160">
        <f t="shared" si="40"/>
        <v>44444444</v>
      </c>
      <c r="G864" s="394">
        <f t="shared" si="41"/>
        <v>0</v>
      </c>
      <c r="I864" s="395">
        <f>IF(OR(C864="150 Directors advances", C864="120 accounts receivable", C864="720.2 Automobile - Insurance", C864="720.3 Automobile - License", C864="870.4 Rent - Insurance", C864="870.6 Rent - Property Tax", C864="870.7 Rent - Homeoffice", C864="870.9 Rent - Water"),
   0,
   IF(Dashboard!$F$5="Quick",
      IF(OR(C864="190 Automobile",C864="200 computer hardware",C864="210 Computer software",C864="220 Quickbooks software",C864="230 Office equipment",C864="240 Office furniture"),
         E864-(E864/(1+Dashboard!$F$4)),
         0
      ),
      IF(C864="750 Business promotion",
         E864-(E864/(1+4.793/100)),
         E864-(E864/(1+Dashboard!$F$4))
      )
   )
)</f>
        <v>0</v>
      </c>
      <c r="J864" s="40">
        <f>Bank4[[#This Row],[Money in/ (Money out)]]-Bank4[[#This Row],[GST/HST]]</f>
        <v>0</v>
      </c>
      <c r="L864" s="37">
        <f t="shared" si="39"/>
        <v>0</v>
      </c>
    </row>
    <row r="865" spans="4:12" x14ac:dyDescent="0.2">
      <c r="D865" s="416">
        <f>_xlfn.XLOOKUP(C:C,Table1[for Import to Bank Register dropdown],Table1[for Pivot],0,0,1)</f>
        <v>0</v>
      </c>
      <c r="E865" s="422"/>
      <c r="F865" s="160">
        <f t="shared" si="40"/>
        <v>44444444</v>
      </c>
      <c r="G865" s="394">
        <f t="shared" si="41"/>
        <v>0</v>
      </c>
      <c r="I865" s="395">
        <f>IF(OR(C865="150 Directors advances", C865="120 accounts receivable", C865="720.2 Automobile - Insurance", C865="720.3 Automobile - License", C865="870.4 Rent - Insurance", C865="870.6 Rent - Property Tax", C865="870.7 Rent - Homeoffice", C865="870.9 Rent - Water"),
   0,
   IF(Dashboard!$F$5="Quick",
      IF(OR(C865="190 Automobile",C865="200 computer hardware",C865="210 Computer software",C865="220 Quickbooks software",C865="230 Office equipment",C865="240 Office furniture"),
         E865-(E865/(1+Dashboard!$F$4)),
         0
      ),
      IF(C865="750 Business promotion",
         E865-(E865/(1+4.793/100)),
         E865-(E865/(1+Dashboard!$F$4))
      )
   )
)</f>
        <v>0</v>
      </c>
      <c r="J865" s="40">
        <f>Bank4[[#This Row],[Money in/ (Money out)]]-Bank4[[#This Row],[GST/HST]]</f>
        <v>0</v>
      </c>
      <c r="L865" s="37">
        <f t="shared" si="39"/>
        <v>0</v>
      </c>
    </row>
    <row r="866" spans="4:12" x14ac:dyDescent="0.2">
      <c r="D866" s="416">
        <f>_xlfn.XLOOKUP(C:C,Table1[for Import to Bank Register dropdown],Table1[for Pivot],0,0,1)</f>
        <v>0</v>
      </c>
      <c r="E866" s="422"/>
      <c r="F866" s="160">
        <f t="shared" si="40"/>
        <v>44444444</v>
      </c>
      <c r="G866" s="394">
        <f t="shared" si="41"/>
        <v>0</v>
      </c>
      <c r="I866" s="395">
        <f>IF(OR(C866="150 Directors advances", C866="120 accounts receivable", C866="720.2 Automobile - Insurance", C866="720.3 Automobile - License", C866="870.4 Rent - Insurance", C866="870.6 Rent - Property Tax", C866="870.7 Rent - Homeoffice", C866="870.9 Rent - Water"),
   0,
   IF(Dashboard!$F$5="Quick",
      IF(OR(C866="190 Automobile",C866="200 computer hardware",C866="210 Computer software",C866="220 Quickbooks software",C866="230 Office equipment",C866="240 Office furniture"),
         E866-(E866/(1+Dashboard!$F$4)),
         0
      ),
      IF(C866="750 Business promotion",
         E866-(E866/(1+4.793/100)),
         E866-(E866/(1+Dashboard!$F$4))
      )
   )
)</f>
        <v>0</v>
      </c>
      <c r="J866" s="40">
        <f>Bank4[[#This Row],[Money in/ (Money out)]]-Bank4[[#This Row],[GST/HST]]</f>
        <v>0</v>
      </c>
      <c r="L866" s="37">
        <f t="shared" si="39"/>
        <v>0</v>
      </c>
    </row>
    <row r="867" spans="4:12" x14ac:dyDescent="0.2">
      <c r="D867" s="416">
        <f>_xlfn.XLOOKUP(C:C,Table1[for Import to Bank Register dropdown],Table1[for Pivot],0,0,1)</f>
        <v>0</v>
      </c>
      <c r="E867" s="422"/>
      <c r="F867" s="160">
        <f t="shared" si="40"/>
        <v>44444444</v>
      </c>
      <c r="G867" s="394">
        <f t="shared" si="41"/>
        <v>0</v>
      </c>
      <c r="I867" s="395">
        <f>IF(OR(C867="150 Directors advances", C867="120 accounts receivable", C867="720.2 Automobile - Insurance", C867="720.3 Automobile - License", C867="870.4 Rent - Insurance", C867="870.6 Rent - Property Tax", C867="870.7 Rent - Homeoffice", C867="870.9 Rent - Water"),
   0,
   IF(Dashboard!$F$5="Quick",
      IF(OR(C867="190 Automobile",C867="200 computer hardware",C867="210 Computer software",C867="220 Quickbooks software",C867="230 Office equipment",C867="240 Office furniture"),
         E867-(E867/(1+Dashboard!$F$4)),
         0
      ),
      IF(C867="750 Business promotion",
         E867-(E867/(1+4.793/100)),
         E867-(E867/(1+Dashboard!$F$4))
      )
   )
)</f>
        <v>0</v>
      </c>
      <c r="J867" s="40">
        <f>Bank4[[#This Row],[Money in/ (Money out)]]-Bank4[[#This Row],[GST/HST]]</f>
        <v>0</v>
      </c>
      <c r="L867" s="37">
        <f t="shared" si="39"/>
        <v>0</v>
      </c>
    </row>
    <row r="868" spans="4:12" x14ac:dyDescent="0.2">
      <c r="D868" s="416">
        <f>_xlfn.XLOOKUP(C:C,Table1[for Import to Bank Register dropdown],Table1[for Pivot],0,0,1)</f>
        <v>0</v>
      </c>
      <c r="E868" s="422"/>
      <c r="F868" s="160">
        <f t="shared" si="40"/>
        <v>44444444</v>
      </c>
      <c r="G868" s="394">
        <f t="shared" si="41"/>
        <v>0</v>
      </c>
      <c r="I868" s="395">
        <f>IF(OR(C868="150 Directors advances", C868="120 accounts receivable", C868="720.2 Automobile - Insurance", C868="720.3 Automobile - License", C868="870.4 Rent - Insurance", C868="870.6 Rent - Property Tax", C868="870.7 Rent - Homeoffice", C868="870.9 Rent - Water"),
   0,
   IF(Dashboard!$F$5="Quick",
      IF(OR(C868="190 Automobile",C868="200 computer hardware",C868="210 Computer software",C868="220 Quickbooks software",C868="230 Office equipment",C868="240 Office furniture"),
         E868-(E868/(1+Dashboard!$F$4)),
         0
      ),
      IF(C868="750 Business promotion",
         E868-(E868/(1+4.793/100)),
         E868-(E868/(1+Dashboard!$F$4))
      )
   )
)</f>
        <v>0</v>
      </c>
      <c r="J868" s="40">
        <f>Bank4[[#This Row],[Money in/ (Money out)]]-Bank4[[#This Row],[GST/HST]]</f>
        <v>0</v>
      </c>
      <c r="L868" s="37">
        <f t="shared" si="39"/>
        <v>0</v>
      </c>
    </row>
    <row r="869" spans="4:12" x14ac:dyDescent="0.2">
      <c r="D869" s="416">
        <f>_xlfn.XLOOKUP(C:C,Table1[for Import to Bank Register dropdown],Table1[for Pivot],0,0,1)</f>
        <v>0</v>
      </c>
      <c r="E869" s="422"/>
      <c r="F869" s="160">
        <f t="shared" si="40"/>
        <v>44444444</v>
      </c>
      <c r="G869" s="394">
        <f t="shared" si="41"/>
        <v>0</v>
      </c>
      <c r="I869" s="395">
        <f>IF(OR(C869="150 Directors advances", C869="120 accounts receivable", C869="720.2 Automobile - Insurance", C869="720.3 Automobile - License", C869="870.4 Rent - Insurance", C869="870.6 Rent - Property Tax", C869="870.7 Rent - Homeoffice", C869="870.9 Rent - Water"),
   0,
   IF(Dashboard!$F$5="Quick",
      IF(OR(C869="190 Automobile",C869="200 computer hardware",C869="210 Computer software",C869="220 Quickbooks software",C869="230 Office equipment",C869="240 Office furniture"),
         E869-(E869/(1+Dashboard!$F$4)),
         0
      ),
      IF(C869="750 Business promotion",
         E869-(E869/(1+4.793/100)),
         E869-(E869/(1+Dashboard!$F$4))
      )
   )
)</f>
        <v>0</v>
      </c>
      <c r="J869" s="40">
        <f>Bank4[[#This Row],[Money in/ (Money out)]]-Bank4[[#This Row],[GST/HST]]</f>
        <v>0</v>
      </c>
      <c r="L869" s="37">
        <f t="shared" si="39"/>
        <v>0</v>
      </c>
    </row>
    <row r="870" spans="4:12" x14ac:dyDescent="0.2">
      <c r="D870" s="416">
        <f>_xlfn.XLOOKUP(C:C,Table1[for Import to Bank Register dropdown],Table1[for Pivot],0,0,1)</f>
        <v>0</v>
      </c>
      <c r="E870" s="422"/>
      <c r="F870" s="160">
        <f t="shared" si="40"/>
        <v>44444444</v>
      </c>
      <c r="G870" s="394">
        <f t="shared" si="41"/>
        <v>0</v>
      </c>
      <c r="I870" s="395">
        <f>IF(OR(C870="150 Directors advances", C870="120 accounts receivable", C870="720.2 Automobile - Insurance", C870="720.3 Automobile - License", C870="870.4 Rent - Insurance", C870="870.6 Rent - Property Tax", C870="870.7 Rent - Homeoffice", C870="870.9 Rent - Water"),
   0,
   IF(Dashboard!$F$5="Quick",
      IF(OR(C870="190 Automobile",C870="200 computer hardware",C870="210 Computer software",C870="220 Quickbooks software",C870="230 Office equipment",C870="240 Office furniture"),
         E870-(E870/(1+Dashboard!$F$4)),
         0
      ),
      IF(C870="750 Business promotion",
         E870-(E870/(1+4.793/100)),
         E870-(E870/(1+Dashboard!$F$4))
      )
   )
)</f>
        <v>0</v>
      </c>
      <c r="J870" s="40">
        <f>Bank4[[#This Row],[Money in/ (Money out)]]-Bank4[[#This Row],[GST/HST]]</f>
        <v>0</v>
      </c>
      <c r="L870" s="37">
        <f t="shared" si="39"/>
        <v>0</v>
      </c>
    </row>
    <row r="871" spans="4:12" x14ac:dyDescent="0.2">
      <c r="D871" s="416">
        <f>_xlfn.XLOOKUP(C:C,Table1[for Import to Bank Register dropdown],Table1[for Pivot],0,0,1)</f>
        <v>0</v>
      </c>
      <c r="E871" s="422"/>
      <c r="F871" s="160">
        <f t="shared" si="40"/>
        <v>44444444</v>
      </c>
      <c r="G871" s="394">
        <f t="shared" si="41"/>
        <v>0</v>
      </c>
      <c r="I871" s="395">
        <f>IF(OR(C871="150 Directors advances", C871="120 accounts receivable", C871="720.2 Automobile - Insurance", C871="720.3 Automobile - License", C871="870.4 Rent - Insurance", C871="870.6 Rent - Property Tax", C871="870.7 Rent - Homeoffice", C871="870.9 Rent - Water"),
   0,
   IF(Dashboard!$F$5="Quick",
      IF(OR(C871="190 Automobile",C871="200 computer hardware",C871="210 Computer software",C871="220 Quickbooks software",C871="230 Office equipment",C871="240 Office furniture"),
         E871-(E871/(1+Dashboard!$F$4)),
         0
      ),
      IF(C871="750 Business promotion",
         E871-(E871/(1+4.793/100)),
         E871-(E871/(1+Dashboard!$F$4))
      )
   )
)</f>
        <v>0</v>
      </c>
      <c r="J871" s="40">
        <f>Bank4[[#This Row],[Money in/ (Money out)]]-Bank4[[#This Row],[GST/HST]]</f>
        <v>0</v>
      </c>
      <c r="L871" s="37">
        <f t="shared" si="39"/>
        <v>0</v>
      </c>
    </row>
    <row r="872" spans="4:12" x14ac:dyDescent="0.2">
      <c r="D872" s="416">
        <f>_xlfn.XLOOKUP(C:C,Table1[for Import to Bank Register dropdown],Table1[for Pivot],0,0,1)</f>
        <v>0</v>
      </c>
      <c r="E872" s="422"/>
      <c r="F872" s="160">
        <f t="shared" si="40"/>
        <v>44444444</v>
      </c>
      <c r="G872" s="394">
        <f t="shared" si="41"/>
        <v>0</v>
      </c>
      <c r="I872" s="395">
        <f>IF(OR(C872="150 Directors advances", C872="120 accounts receivable", C872="720.2 Automobile - Insurance", C872="720.3 Automobile - License", C872="870.4 Rent - Insurance", C872="870.6 Rent - Property Tax", C872="870.7 Rent - Homeoffice", C872="870.9 Rent - Water"),
   0,
   IF(Dashboard!$F$5="Quick",
      IF(OR(C872="190 Automobile",C872="200 computer hardware",C872="210 Computer software",C872="220 Quickbooks software",C872="230 Office equipment",C872="240 Office furniture"),
         E872-(E872/(1+Dashboard!$F$4)),
         0
      ),
      IF(C872="750 Business promotion",
         E872-(E872/(1+4.793/100)),
         E872-(E872/(1+Dashboard!$F$4))
      )
   )
)</f>
        <v>0</v>
      </c>
      <c r="J872" s="40">
        <f>Bank4[[#This Row],[Money in/ (Money out)]]-Bank4[[#This Row],[GST/HST]]</f>
        <v>0</v>
      </c>
      <c r="L872" s="37">
        <f t="shared" si="39"/>
        <v>0</v>
      </c>
    </row>
    <row r="873" spans="4:12" x14ac:dyDescent="0.2">
      <c r="D873" s="416">
        <f>_xlfn.XLOOKUP(C:C,Table1[for Import to Bank Register dropdown],Table1[for Pivot],0,0,1)</f>
        <v>0</v>
      </c>
      <c r="E873" s="422"/>
      <c r="F873" s="160">
        <f t="shared" si="40"/>
        <v>44444444</v>
      </c>
      <c r="G873" s="394">
        <f t="shared" si="41"/>
        <v>0</v>
      </c>
      <c r="I873" s="395">
        <f>IF(OR(C873="150 Directors advances", C873="120 accounts receivable", C873="720.2 Automobile - Insurance", C873="720.3 Automobile - License", C873="870.4 Rent - Insurance", C873="870.6 Rent - Property Tax", C873="870.7 Rent - Homeoffice", C873="870.9 Rent - Water"),
   0,
   IF(Dashboard!$F$5="Quick",
      IF(OR(C873="190 Automobile",C873="200 computer hardware",C873="210 Computer software",C873="220 Quickbooks software",C873="230 Office equipment",C873="240 Office furniture"),
         E873-(E873/(1+Dashboard!$F$4)),
         0
      ),
      IF(C873="750 Business promotion",
         E873-(E873/(1+4.793/100)),
         E873-(E873/(1+Dashboard!$F$4))
      )
   )
)</f>
        <v>0</v>
      </c>
      <c r="J873" s="40">
        <f>Bank4[[#This Row],[Money in/ (Money out)]]-Bank4[[#This Row],[GST/HST]]</f>
        <v>0</v>
      </c>
      <c r="L873" s="37">
        <f t="shared" si="39"/>
        <v>0</v>
      </c>
    </row>
    <row r="874" spans="4:12" x14ac:dyDescent="0.2">
      <c r="D874" s="416">
        <f>_xlfn.XLOOKUP(C:C,Table1[for Import to Bank Register dropdown],Table1[for Pivot],0,0,1)</f>
        <v>0</v>
      </c>
      <c r="E874" s="422"/>
      <c r="F874" s="160">
        <f t="shared" si="40"/>
        <v>44444444</v>
      </c>
      <c r="G874" s="394">
        <f t="shared" si="41"/>
        <v>0</v>
      </c>
      <c r="I874" s="395">
        <f>IF(OR(C874="150 Directors advances", C874="120 accounts receivable", C874="720.2 Automobile - Insurance", C874="720.3 Automobile - License", C874="870.4 Rent - Insurance", C874="870.6 Rent - Property Tax", C874="870.7 Rent - Homeoffice", C874="870.9 Rent - Water"),
   0,
   IF(Dashboard!$F$5="Quick",
      IF(OR(C874="190 Automobile",C874="200 computer hardware",C874="210 Computer software",C874="220 Quickbooks software",C874="230 Office equipment",C874="240 Office furniture"),
         E874-(E874/(1+Dashboard!$F$4)),
         0
      ),
      IF(C874="750 Business promotion",
         E874-(E874/(1+4.793/100)),
         E874-(E874/(1+Dashboard!$F$4))
      )
   )
)</f>
        <v>0</v>
      </c>
      <c r="J874" s="40">
        <f>Bank4[[#This Row],[Money in/ (Money out)]]-Bank4[[#This Row],[GST/HST]]</f>
        <v>0</v>
      </c>
      <c r="L874" s="37">
        <f t="shared" si="39"/>
        <v>0</v>
      </c>
    </row>
    <row r="875" spans="4:12" x14ac:dyDescent="0.2">
      <c r="D875" s="416">
        <f>_xlfn.XLOOKUP(C:C,Table1[for Import to Bank Register dropdown],Table1[for Pivot],0,0,1)</f>
        <v>0</v>
      </c>
      <c r="E875" s="422"/>
      <c r="F875" s="160">
        <f t="shared" si="40"/>
        <v>44444444</v>
      </c>
      <c r="G875" s="394">
        <f t="shared" si="41"/>
        <v>0</v>
      </c>
      <c r="I875" s="395">
        <f>IF(OR(C875="150 Directors advances", C875="120 accounts receivable", C875="720.2 Automobile - Insurance", C875="720.3 Automobile - License", C875="870.4 Rent - Insurance", C875="870.6 Rent - Property Tax", C875="870.7 Rent - Homeoffice", C875="870.9 Rent - Water"),
   0,
   IF(Dashboard!$F$5="Quick",
      IF(OR(C875="190 Automobile",C875="200 computer hardware",C875="210 Computer software",C875="220 Quickbooks software",C875="230 Office equipment",C875="240 Office furniture"),
         E875-(E875/(1+Dashboard!$F$4)),
         0
      ),
      IF(C875="750 Business promotion",
         E875-(E875/(1+4.793/100)),
         E875-(E875/(1+Dashboard!$F$4))
      )
   )
)</f>
        <v>0</v>
      </c>
      <c r="J875" s="40">
        <f>Bank4[[#This Row],[Money in/ (Money out)]]-Bank4[[#This Row],[GST/HST]]</f>
        <v>0</v>
      </c>
      <c r="L875" s="37">
        <f t="shared" si="39"/>
        <v>0</v>
      </c>
    </row>
    <row r="876" spans="4:12" x14ac:dyDescent="0.2">
      <c r="D876" s="416">
        <f>_xlfn.XLOOKUP(C:C,Table1[for Import to Bank Register dropdown],Table1[for Pivot],0,0,1)</f>
        <v>0</v>
      </c>
      <c r="E876" s="422"/>
      <c r="F876" s="160">
        <f t="shared" si="40"/>
        <v>44444444</v>
      </c>
      <c r="G876" s="394">
        <f t="shared" si="41"/>
        <v>0</v>
      </c>
      <c r="I876" s="395">
        <f>IF(OR(C876="150 Directors advances", C876="120 accounts receivable", C876="720.2 Automobile - Insurance", C876="720.3 Automobile - License", C876="870.4 Rent - Insurance", C876="870.6 Rent - Property Tax", C876="870.7 Rent - Homeoffice", C876="870.9 Rent - Water"),
   0,
   IF(Dashboard!$F$5="Quick",
      IF(OR(C876="190 Automobile",C876="200 computer hardware",C876="210 Computer software",C876="220 Quickbooks software",C876="230 Office equipment",C876="240 Office furniture"),
         E876-(E876/(1+Dashboard!$F$4)),
         0
      ),
      IF(C876="750 Business promotion",
         E876-(E876/(1+4.793/100)),
         E876-(E876/(1+Dashboard!$F$4))
      )
   )
)</f>
        <v>0</v>
      </c>
      <c r="J876" s="40">
        <f>Bank4[[#This Row],[Money in/ (Money out)]]-Bank4[[#This Row],[GST/HST]]</f>
        <v>0</v>
      </c>
      <c r="L876" s="37">
        <f t="shared" si="39"/>
        <v>0</v>
      </c>
    </row>
    <row r="877" spans="4:12" x14ac:dyDescent="0.2">
      <c r="D877" s="416">
        <f>_xlfn.XLOOKUP(C:C,Table1[for Import to Bank Register dropdown],Table1[for Pivot],0,0,1)</f>
        <v>0</v>
      </c>
      <c r="E877" s="422"/>
      <c r="F877" s="160">
        <f t="shared" si="40"/>
        <v>44444444</v>
      </c>
      <c r="G877" s="394">
        <f t="shared" si="41"/>
        <v>0</v>
      </c>
      <c r="I877" s="395">
        <f>IF(OR(C877="150 Directors advances", C877="120 accounts receivable", C877="720.2 Automobile - Insurance", C877="720.3 Automobile - License", C877="870.4 Rent - Insurance", C877="870.6 Rent - Property Tax", C877="870.7 Rent - Homeoffice", C877="870.9 Rent - Water"),
   0,
   IF(Dashboard!$F$5="Quick",
      IF(OR(C877="190 Automobile",C877="200 computer hardware",C877="210 Computer software",C877="220 Quickbooks software",C877="230 Office equipment",C877="240 Office furniture"),
         E877-(E877/(1+Dashboard!$F$4)),
         0
      ),
      IF(C877="750 Business promotion",
         E877-(E877/(1+4.793/100)),
         E877-(E877/(1+Dashboard!$F$4))
      )
   )
)</f>
        <v>0</v>
      </c>
      <c r="J877" s="40">
        <f>Bank4[[#This Row],[Money in/ (Money out)]]-Bank4[[#This Row],[GST/HST]]</f>
        <v>0</v>
      </c>
      <c r="L877" s="37">
        <f t="shared" si="39"/>
        <v>0</v>
      </c>
    </row>
    <row r="878" spans="4:12" x14ac:dyDescent="0.2">
      <c r="D878" s="416">
        <f>_xlfn.XLOOKUP(C:C,Table1[for Import to Bank Register dropdown],Table1[for Pivot],0,0,1)</f>
        <v>0</v>
      </c>
      <c r="E878" s="422"/>
      <c r="F878" s="160">
        <f t="shared" si="40"/>
        <v>44444444</v>
      </c>
      <c r="G878" s="394">
        <f t="shared" si="41"/>
        <v>0</v>
      </c>
      <c r="I878" s="395">
        <f>IF(OR(C878="150 Directors advances", C878="120 accounts receivable", C878="720.2 Automobile - Insurance", C878="720.3 Automobile - License", C878="870.4 Rent - Insurance", C878="870.6 Rent - Property Tax", C878="870.7 Rent - Homeoffice", C878="870.9 Rent - Water"),
   0,
   IF(Dashboard!$F$5="Quick",
      IF(OR(C878="190 Automobile",C878="200 computer hardware",C878="210 Computer software",C878="220 Quickbooks software",C878="230 Office equipment",C878="240 Office furniture"),
         E878-(E878/(1+Dashboard!$F$4)),
         0
      ),
      IF(C878="750 Business promotion",
         E878-(E878/(1+4.793/100)),
         E878-(E878/(1+Dashboard!$F$4))
      )
   )
)</f>
        <v>0</v>
      </c>
      <c r="J878" s="40">
        <f>Bank4[[#This Row],[Money in/ (Money out)]]-Bank4[[#This Row],[GST/HST]]</f>
        <v>0</v>
      </c>
      <c r="L878" s="37">
        <f t="shared" si="39"/>
        <v>0</v>
      </c>
    </row>
    <row r="879" spans="4:12" x14ac:dyDescent="0.2">
      <c r="D879" s="416">
        <f>_xlfn.XLOOKUP(C:C,Table1[for Import to Bank Register dropdown],Table1[for Pivot],0,0,1)</f>
        <v>0</v>
      </c>
      <c r="E879" s="422"/>
      <c r="F879" s="160">
        <f t="shared" si="40"/>
        <v>44444444</v>
      </c>
      <c r="G879" s="394">
        <f t="shared" si="41"/>
        <v>0</v>
      </c>
      <c r="I879" s="395">
        <f>IF(OR(C879="150 Directors advances", C879="120 accounts receivable", C879="720.2 Automobile - Insurance", C879="720.3 Automobile - License", C879="870.4 Rent - Insurance", C879="870.6 Rent - Property Tax", C879="870.7 Rent - Homeoffice", C879="870.9 Rent - Water"),
   0,
   IF(Dashboard!$F$5="Quick",
      IF(OR(C879="190 Automobile",C879="200 computer hardware",C879="210 Computer software",C879="220 Quickbooks software",C879="230 Office equipment",C879="240 Office furniture"),
         E879-(E879/(1+Dashboard!$F$4)),
         0
      ),
      IF(C879="750 Business promotion",
         E879-(E879/(1+4.793/100)),
         E879-(E879/(1+Dashboard!$F$4))
      )
   )
)</f>
        <v>0</v>
      </c>
      <c r="J879" s="40">
        <f>Bank4[[#This Row],[Money in/ (Money out)]]-Bank4[[#This Row],[GST/HST]]</f>
        <v>0</v>
      </c>
      <c r="L879" s="37">
        <f t="shared" si="39"/>
        <v>0</v>
      </c>
    </row>
    <row r="880" spans="4:12" x14ac:dyDescent="0.2">
      <c r="D880" s="416">
        <f>_xlfn.XLOOKUP(C:C,Table1[for Import to Bank Register dropdown],Table1[for Pivot],0,0,1)</f>
        <v>0</v>
      </c>
      <c r="E880" s="422"/>
      <c r="F880" s="160">
        <f t="shared" si="40"/>
        <v>44444444</v>
      </c>
      <c r="G880" s="394">
        <f t="shared" si="41"/>
        <v>0</v>
      </c>
      <c r="I880" s="395">
        <f>IF(OR(C880="150 Directors advances", C880="120 accounts receivable", C880="720.2 Automobile - Insurance", C880="720.3 Automobile - License", C880="870.4 Rent - Insurance", C880="870.6 Rent - Property Tax", C880="870.7 Rent - Homeoffice", C880="870.9 Rent - Water"),
   0,
   IF(Dashboard!$F$5="Quick",
      IF(OR(C880="190 Automobile",C880="200 computer hardware",C880="210 Computer software",C880="220 Quickbooks software",C880="230 Office equipment",C880="240 Office furniture"),
         E880-(E880/(1+Dashboard!$F$4)),
         0
      ),
      IF(C880="750 Business promotion",
         E880-(E880/(1+4.793/100)),
         E880-(E880/(1+Dashboard!$F$4))
      )
   )
)</f>
        <v>0</v>
      </c>
      <c r="J880" s="40">
        <f>Bank4[[#This Row],[Money in/ (Money out)]]-Bank4[[#This Row],[GST/HST]]</f>
        <v>0</v>
      </c>
      <c r="L880" s="37">
        <f t="shared" si="39"/>
        <v>0</v>
      </c>
    </row>
    <row r="881" spans="4:12" x14ac:dyDescent="0.2">
      <c r="D881" s="416">
        <f>_xlfn.XLOOKUP(C:C,Table1[for Import to Bank Register dropdown],Table1[for Pivot],0,0,1)</f>
        <v>0</v>
      </c>
      <c r="E881" s="422"/>
      <c r="F881" s="160">
        <f t="shared" si="40"/>
        <v>44444444</v>
      </c>
      <c r="G881" s="394">
        <f t="shared" si="41"/>
        <v>0</v>
      </c>
      <c r="I881" s="395">
        <f>IF(OR(C881="150 Directors advances", C881="120 accounts receivable", C881="720.2 Automobile - Insurance", C881="720.3 Automobile - License", C881="870.4 Rent - Insurance", C881="870.6 Rent - Property Tax", C881="870.7 Rent - Homeoffice", C881="870.9 Rent - Water"),
   0,
   IF(Dashboard!$F$5="Quick",
      IF(OR(C881="190 Automobile",C881="200 computer hardware",C881="210 Computer software",C881="220 Quickbooks software",C881="230 Office equipment",C881="240 Office furniture"),
         E881-(E881/(1+Dashboard!$F$4)),
         0
      ),
      IF(C881="750 Business promotion",
         E881-(E881/(1+4.793/100)),
         E881-(E881/(1+Dashboard!$F$4))
      )
   )
)</f>
        <v>0</v>
      </c>
      <c r="J881" s="40">
        <f>Bank4[[#This Row],[Money in/ (Money out)]]-Bank4[[#This Row],[GST/HST]]</f>
        <v>0</v>
      </c>
      <c r="L881" s="37">
        <f t="shared" si="39"/>
        <v>0</v>
      </c>
    </row>
    <row r="882" spans="4:12" x14ac:dyDescent="0.2">
      <c r="D882" s="416">
        <f>_xlfn.XLOOKUP(C:C,Table1[for Import to Bank Register dropdown],Table1[for Pivot],0,0,1)</f>
        <v>0</v>
      </c>
      <c r="E882" s="422"/>
      <c r="F882" s="160">
        <f t="shared" si="40"/>
        <v>44444444</v>
      </c>
      <c r="G882" s="394">
        <f t="shared" si="41"/>
        <v>0</v>
      </c>
      <c r="I882" s="395">
        <f>IF(OR(C882="150 Directors advances", C882="120 accounts receivable", C882="720.2 Automobile - Insurance", C882="720.3 Automobile - License", C882="870.4 Rent - Insurance", C882="870.6 Rent - Property Tax", C882="870.7 Rent - Homeoffice", C882="870.9 Rent - Water"),
   0,
   IF(Dashboard!$F$5="Quick",
      IF(OR(C882="190 Automobile",C882="200 computer hardware",C882="210 Computer software",C882="220 Quickbooks software",C882="230 Office equipment",C882="240 Office furniture"),
         E882-(E882/(1+Dashboard!$F$4)),
         0
      ),
      IF(C882="750 Business promotion",
         E882-(E882/(1+4.793/100)),
         E882-(E882/(1+Dashboard!$F$4))
      )
   )
)</f>
        <v>0</v>
      </c>
      <c r="J882" s="40">
        <f>Bank4[[#This Row],[Money in/ (Money out)]]-Bank4[[#This Row],[GST/HST]]</f>
        <v>0</v>
      </c>
      <c r="L882" s="37">
        <f t="shared" si="39"/>
        <v>0</v>
      </c>
    </row>
    <row r="883" spans="4:12" x14ac:dyDescent="0.2">
      <c r="D883" s="416">
        <f>_xlfn.XLOOKUP(C:C,Table1[for Import to Bank Register dropdown],Table1[for Pivot],0,0,1)</f>
        <v>0</v>
      </c>
      <c r="E883" s="422"/>
      <c r="F883" s="160">
        <f t="shared" si="40"/>
        <v>44444444</v>
      </c>
      <c r="G883" s="394">
        <f t="shared" si="41"/>
        <v>0</v>
      </c>
      <c r="I883" s="395">
        <f>IF(OR(C883="150 Directors advances", C883="120 accounts receivable", C883="720.2 Automobile - Insurance", C883="720.3 Automobile - License", C883="870.4 Rent - Insurance", C883="870.6 Rent - Property Tax", C883="870.7 Rent - Homeoffice", C883="870.9 Rent - Water"),
   0,
   IF(Dashboard!$F$5="Quick",
      IF(OR(C883="190 Automobile",C883="200 computer hardware",C883="210 Computer software",C883="220 Quickbooks software",C883="230 Office equipment",C883="240 Office furniture"),
         E883-(E883/(1+Dashboard!$F$4)),
         0
      ),
      IF(C883="750 Business promotion",
         E883-(E883/(1+4.793/100)),
         E883-(E883/(1+Dashboard!$F$4))
      )
   )
)</f>
        <v>0</v>
      </c>
      <c r="J883" s="40">
        <f>Bank4[[#This Row],[Money in/ (Money out)]]-Bank4[[#This Row],[GST/HST]]</f>
        <v>0</v>
      </c>
      <c r="L883" s="37">
        <f t="shared" si="39"/>
        <v>0</v>
      </c>
    </row>
    <row r="884" spans="4:12" x14ac:dyDescent="0.2">
      <c r="D884" s="416">
        <f>_xlfn.XLOOKUP(C:C,Table1[for Import to Bank Register dropdown],Table1[for Pivot],0,0,1)</f>
        <v>0</v>
      </c>
      <c r="E884" s="422"/>
      <c r="F884" s="160">
        <f t="shared" si="40"/>
        <v>44444444</v>
      </c>
      <c r="G884" s="394">
        <f t="shared" si="41"/>
        <v>0</v>
      </c>
      <c r="I884" s="395">
        <f>IF(OR(C884="150 Directors advances", C884="120 accounts receivable", C884="720.2 Automobile - Insurance", C884="720.3 Automobile - License", C884="870.4 Rent - Insurance", C884="870.6 Rent - Property Tax", C884="870.7 Rent - Homeoffice", C884="870.9 Rent - Water"),
   0,
   IF(Dashboard!$F$5="Quick",
      IF(OR(C884="190 Automobile",C884="200 computer hardware",C884="210 Computer software",C884="220 Quickbooks software",C884="230 Office equipment",C884="240 Office furniture"),
         E884-(E884/(1+Dashboard!$F$4)),
         0
      ),
      IF(C884="750 Business promotion",
         E884-(E884/(1+4.793/100)),
         E884-(E884/(1+Dashboard!$F$4))
      )
   )
)</f>
        <v>0</v>
      </c>
      <c r="J884" s="40">
        <f>Bank4[[#This Row],[Money in/ (Money out)]]-Bank4[[#This Row],[GST/HST]]</f>
        <v>0</v>
      </c>
      <c r="L884" s="37">
        <f t="shared" si="39"/>
        <v>0</v>
      </c>
    </row>
    <row r="885" spans="4:12" x14ac:dyDescent="0.2">
      <c r="D885" s="416">
        <f>_xlfn.XLOOKUP(C:C,Table1[for Import to Bank Register dropdown],Table1[for Pivot],0,0,1)</f>
        <v>0</v>
      </c>
      <c r="E885" s="422"/>
      <c r="F885" s="160">
        <f t="shared" si="40"/>
        <v>44444444</v>
      </c>
      <c r="G885" s="394">
        <f t="shared" si="41"/>
        <v>0</v>
      </c>
      <c r="I885" s="395">
        <f>IF(OR(C885="150 Directors advances", C885="120 accounts receivable", C885="720.2 Automobile - Insurance", C885="720.3 Automobile - License", C885="870.4 Rent - Insurance", C885="870.6 Rent - Property Tax", C885="870.7 Rent - Homeoffice", C885="870.9 Rent - Water"),
   0,
   IF(Dashboard!$F$5="Quick",
      IF(OR(C885="190 Automobile",C885="200 computer hardware",C885="210 Computer software",C885="220 Quickbooks software",C885="230 Office equipment",C885="240 Office furniture"),
         E885-(E885/(1+Dashboard!$F$4)),
         0
      ),
      IF(C885="750 Business promotion",
         E885-(E885/(1+4.793/100)),
         E885-(E885/(1+Dashboard!$F$4))
      )
   )
)</f>
        <v>0</v>
      </c>
      <c r="J885" s="40">
        <f>Bank4[[#This Row],[Money in/ (Money out)]]-Bank4[[#This Row],[GST/HST]]</f>
        <v>0</v>
      </c>
      <c r="L885" s="37">
        <f t="shared" si="39"/>
        <v>0</v>
      </c>
    </row>
    <row r="886" spans="4:12" x14ac:dyDescent="0.2">
      <c r="D886" s="416">
        <f>_xlfn.XLOOKUP(C:C,Table1[for Import to Bank Register dropdown],Table1[for Pivot],0,0,1)</f>
        <v>0</v>
      </c>
      <c r="E886" s="422"/>
      <c r="F886" s="160">
        <f t="shared" si="40"/>
        <v>44444444</v>
      </c>
      <c r="G886" s="394">
        <f t="shared" si="41"/>
        <v>0</v>
      </c>
      <c r="I886" s="395">
        <f>IF(OR(C886="150 Directors advances", C886="120 accounts receivable", C886="720.2 Automobile - Insurance", C886="720.3 Automobile - License", C886="870.4 Rent - Insurance", C886="870.6 Rent - Property Tax", C886="870.7 Rent - Homeoffice", C886="870.9 Rent - Water"),
   0,
   IF(Dashboard!$F$5="Quick",
      IF(OR(C886="190 Automobile",C886="200 computer hardware",C886="210 Computer software",C886="220 Quickbooks software",C886="230 Office equipment",C886="240 Office furniture"),
         E886-(E886/(1+Dashboard!$F$4)),
         0
      ),
      IF(C886="750 Business promotion",
         E886-(E886/(1+4.793/100)),
         E886-(E886/(1+Dashboard!$F$4))
      )
   )
)</f>
        <v>0</v>
      </c>
      <c r="J886" s="40">
        <f>Bank4[[#This Row],[Money in/ (Money out)]]-Bank4[[#This Row],[GST/HST]]</f>
        <v>0</v>
      </c>
      <c r="L886" s="37">
        <f t="shared" si="39"/>
        <v>0</v>
      </c>
    </row>
    <row r="887" spans="4:12" x14ac:dyDescent="0.2">
      <c r="D887" s="416">
        <f>_xlfn.XLOOKUP(C:C,Table1[for Import to Bank Register dropdown],Table1[for Pivot],0,0,1)</f>
        <v>0</v>
      </c>
      <c r="E887" s="422"/>
      <c r="F887" s="160">
        <f t="shared" si="40"/>
        <v>44444444</v>
      </c>
      <c r="G887" s="394">
        <f t="shared" si="41"/>
        <v>0</v>
      </c>
      <c r="I887" s="395">
        <f>IF(OR(C887="150 Directors advances", C887="120 accounts receivable", C887="720.2 Automobile - Insurance", C887="720.3 Automobile - License", C887="870.4 Rent - Insurance", C887="870.6 Rent - Property Tax", C887="870.7 Rent - Homeoffice", C887="870.9 Rent - Water"),
   0,
   IF(Dashboard!$F$5="Quick",
      IF(OR(C887="190 Automobile",C887="200 computer hardware",C887="210 Computer software",C887="220 Quickbooks software",C887="230 Office equipment",C887="240 Office furniture"),
         E887-(E887/(1+Dashboard!$F$4)),
         0
      ),
      IF(C887="750 Business promotion",
         E887-(E887/(1+4.793/100)),
         E887-(E887/(1+Dashboard!$F$4))
      )
   )
)</f>
        <v>0</v>
      </c>
      <c r="J887" s="40">
        <f>Bank4[[#This Row],[Money in/ (Money out)]]-Bank4[[#This Row],[GST/HST]]</f>
        <v>0</v>
      </c>
      <c r="L887" s="37">
        <f t="shared" si="39"/>
        <v>0</v>
      </c>
    </row>
    <row r="888" spans="4:12" x14ac:dyDescent="0.2">
      <c r="D888" s="416">
        <f>_xlfn.XLOOKUP(C:C,Table1[for Import to Bank Register dropdown],Table1[for Pivot],0,0,1)</f>
        <v>0</v>
      </c>
      <c r="E888" s="422"/>
      <c r="F888" s="160">
        <f t="shared" si="40"/>
        <v>44444444</v>
      </c>
      <c r="G888" s="394">
        <f t="shared" si="41"/>
        <v>0</v>
      </c>
      <c r="I888" s="395">
        <f>IF(OR(C888="150 Directors advances", C888="120 accounts receivable", C888="720.2 Automobile - Insurance", C888="720.3 Automobile - License", C888="870.4 Rent - Insurance", C888="870.6 Rent - Property Tax", C888="870.7 Rent - Homeoffice", C888="870.9 Rent - Water"),
   0,
   IF(Dashboard!$F$5="Quick",
      IF(OR(C888="190 Automobile",C888="200 computer hardware",C888="210 Computer software",C888="220 Quickbooks software",C888="230 Office equipment",C888="240 Office furniture"),
         E888-(E888/(1+Dashboard!$F$4)),
         0
      ),
      IF(C888="750 Business promotion",
         E888-(E888/(1+4.793/100)),
         E888-(E888/(1+Dashboard!$F$4))
      )
   )
)</f>
        <v>0</v>
      </c>
      <c r="J888" s="40">
        <f>Bank4[[#This Row],[Money in/ (Money out)]]-Bank4[[#This Row],[GST/HST]]</f>
        <v>0</v>
      </c>
      <c r="L888" s="37">
        <f t="shared" si="39"/>
        <v>0</v>
      </c>
    </row>
    <row r="889" spans="4:12" x14ac:dyDescent="0.2">
      <c r="D889" s="416">
        <f>_xlfn.XLOOKUP(C:C,Table1[for Import to Bank Register dropdown],Table1[for Pivot],0,0,1)</f>
        <v>0</v>
      </c>
      <c r="E889" s="422"/>
      <c r="F889" s="160">
        <f t="shared" si="40"/>
        <v>44444444</v>
      </c>
      <c r="G889" s="394">
        <f t="shared" si="41"/>
        <v>0</v>
      </c>
      <c r="I889" s="395">
        <f>IF(OR(C889="150 Directors advances", C889="120 accounts receivable", C889="720.2 Automobile - Insurance", C889="720.3 Automobile - License", C889="870.4 Rent - Insurance", C889="870.6 Rent - Property Tax", C889="870.7 Rent - Homeoffice", C889="870.9 Rent - Water"),
   0,
   IF(Dashboard!$F$5="Quick",
      IF(OR(C889="190 Automobile",C889="200 computer hardware",C889="210 Computer software",C889="220 Quickbooks software",C889="230 Office equipment",C889="240 Office furniture"),
         E889-(E889/(1+Dashboard!$F$4)),
         0
      ),
      IF(C889="750 Business promotion",
         E889-(E889/(1+4.793/100)),
         E889-(E889/(1+Dashboard!$F$4))
      )
   )
)</f>
        <v>0</v>
      </c>
      <c r="J889" s="40">
        <f>Bank4[[#This Row],[Money in/ (Money out)]]-Bank4[[#This Row],[GST/HST]]</f>
        <v>0</v>
      </c>
      <c r="L889" s="37">
        <f t="shared" si="39"/>
        <v>0</v>
      </c>
    </row>
    <row r="890" spans="4:12" x14ac:dyDescent="0.2">
      <c r="D890" s="416">
        <f>_xlfn.XLOOKUP(C:C,Table1[for Import to Bank Register dropdown],Table1[for Pivot],0,0,1)</f>
        <v>0</v>
      </c>
      <c r="E890" s="422"/>
      <c r="F890" s="160">
        <f t="shared" si="40"/>
        <v>44444444</v>
      </c>
      <c r="G890" s="394">
        <f t="shared" si="41"/>
        <v>0</v>
      </c>
      <c r="I890" s="395">
        <f>IF(OR(C890="150 Directors advances", C890="120 accounts receivable", C890="720.2 Automobile - Insurance", C890="720.3 Automobile - License", C890="870.4 Rent - Insurance", C890="870.6 Rent - Property Tax", C890="870.7 Rent - Homeoffice", C890="870.9 Rent - Water"),
   0,
   IF(Dashboard!$F$5="Quick",
      IF(OR(C890="190 Automobile",C890="200 computer hardware",C890="210 Computer software",C890="220 Quickbooks software",C890="230 Office equipment",C890="240 Office furniture"),
         E890-(E890/(1+Dashboard!$F$4)),
         0
      ),
      IF(C890="750 Business promotion",
         E890-(E890/(1+4.793/100)),
         E890-(E890/(1+Dashboard!$F$4))
      )
   )
)</f>
        <v>0</v>
      </c>
      <c r="J890" s="40">
        <f>Bank4[[#This Row],[Money in/ (Money out)]]-Bank4[[#This Row],[GST/HST]]</f>
        <v>0</v>
      </c>
      <c r="L890" s="37">
        <f t="shared" si="39"/>
        <v>0</v>
      </c>
    </row>
    <row r="891" spans="4:12" x14ac:dyDescent="0.2">
      <c r="D891" s="416">
        <f>_xlfn.XLOOKUP(C:C,Table1[for Import to Bank Register dropdown],Table1[for Pivot],0,0,1)</f>
        <v>0</v>
      </c>
      <c r="E891" s="422"/>
      <c r="F891" s="160">
        <f t="shared" si="40"/>
        <v>44444444</v>
      </c>
      <c r="G891" s="394">
        <f t="shared" si="41"/>
        <v>0</v>
      </c>
      <c r="I891" s="395">
        <f>IF(OR(C891="150 Directors advances", C891="120 accounts receivable", C891="720.2 Automobile - Insurance", C891="720.3 Automobile - License", C891="870.4 Rent - Insurance", C891="870.6 Rent - Property Tax", C891="870.7 Rent - Homeoffice", C891="870.9 Rent - Water"),
   0,
   IF(Dashboard!$F$5="Quick",
      IF(OR(C891="190 Automobile",C891="200 computer hardware",C891="210 Computer software",C891="220 Quickbooks software",C891="230 Office equipment",C891="240 Office furniture"),
         E891-(E891/(1+Dashboard!$F$4)),
         0
      ),
      IF(C891="750 Business promotion",
         E891-(E891/(1+4.793/100)),
         E891-(E891/(1+Dashboard!$F$4))
      )
   )
)</f>
        <v>0</v>
      </c>
      <c r="J891" s="40">
        <f>Bank4[[#This Row],[Money in/ (Money out)]]-Bank4[[#This Row],[GST/HST]]</f>
        <v>0</v>
      </c>
      <c r="L891" s="37">
        <f t="shared" si="39"/>
        <v>0</v>
      </c>
    </row>
    <row r="892" spans="4:12" x14ac:dyDescent="0.2">
      <c r="D892" s="416">
        <f>_xlfn.XLOOKUP(C:C,Table1[for Import to Bank Register dropdown],Table1[for Pivot],0,0,1)</f>
        <v>0</v>
      </c>
      <c r="E892" s="422"/>
      <c r="F892" s="160">
        <f t="shared" si="40"/>
        <v>44444444</v>
      </c>
      <c r="G892" s="394">
        <f t="shared" si="41"/>
        <v>0</v>
      </c>
      <c r="I892" s="395">
        <f>IF(OR(C892="150 Directors advances", C892="120 accounts receivable", C892="720.2 Automobile - Insurance", C892="720.3 Automobile - License", C892="870.4 Rent - Insurance", C892="870.6 Rent - Property Tax", C892="870.7 Rent - Homeoffice", C892="870.9 Rent - Water"),
   0,
   IF(Dashboard!$F$5="Quick",
      IF(OR(C892="190 Automobile",C892="200 computer hardware",C892="210 Computer software",C892="220 Quickbooks software",C892="230 Office equipment",C892="240 Office furniture"),
         E892-(E892/(1+Dashboard!$F$4)),
         0
      ),
      IF(C892="750 Business promotion",
         E892-(E892/(1+4.793/100)),
         E892-(E892/(1+Dashboard!$F$4))
      )
   )
)</f>
        <v>0</v>
      </c>
      <c r="J892" s="40">
        <f>Bank4[[#This Row],[Money in/ (Money out)]]-Bank4[[#This Row],[GST/HST]]</f>
        <v>0</v>
      </c>
      <c r="L892" s="37">
        <f t="shared" si="39"/>
        <v>0</v>
      </c>
    </row>
    <row r="893" spans="4:12" x14ac:dyDescent="0.2">
      <c r="D893" s="416">
        <f>_xlfn.XLOOKUP(C:C,Table1[for Import to Bank Register dropdown],Table1[for Pivot],0,0,1)</f>
        <v>0</v>
      </c>
      <c r="E893" s="422"/>
      <c r="F893" s="160">
        <f t="shared" si="40"/>
        <v>44444444</v>
      </c>
      <c r="G893" s="394">
        <f t="shared" si="41"/>
        <v>0</v>
      </c>
      <c r="I893" s="395">
        <f>IF(OR(C893="150 Directors advances", C893="120 accounts receivable", C893="720.2 Automobile - Insurance", C893="720.3 Automobile - License", C893="870.4 Rent - Insurance", C893="870.6 Rent - Property Tax", C893="870.7 Rent - Homeoffice", C893="870.9 Rent - Water"),
   0,
   IF(Dashboard!$F$5="Quick",
      IF(OR(C893="190 Automobile",C893="200 computer hardware",C893="210 Computer software",C893="220 Quickbooks software",C893="230 Office equipment",C893="240 Office furniture"),
         E893-(E893/(1+Dashboard!$F$4)),
         0
      ),
      IF(C893="750 Business promotion",
         E893-(E893/(1+4.793/100)),
         E893-(E893/(1+Dashboard!$F$4))
      )
   )
)</f>
        <v>0</v>
      </c>
      <c r="J893" s="40">
        <f>Bank4[[#This Row],[Money in/ (Money out)]]-Bank4[[#This Row],[GST/HST]]</f>
        <v>0</v>
      </c>
      <c r="L893" s="37">
        <f t="shared" si="39"/>
        <v>0</v>
      </c>
    </row>
    <row r="894" spans="4:12" x14ac:dyDescent="0.2">
      <c r="D894" s="416">
        <f>_xlfn.XLOOKUP(C:C,Table1[for Import to Bank Register dropdown],Table1[for Pivot],0,0,1)</f>
        <v>0</v>
      </c>
      <c r="E894" s="422"/>
      <c r="F894" s="160">
        <f t="shared" si="40"/>
        <v>44444444</v>
      </c>
      <c r="G894" s="394">
        <f t="shared" si="41"/>
        <v>0</v>
      </c>
      <c r="I894" s="395">
        <f>IF(OR(C894="150 Directors advances", C894="120 accounts receivable", C894="720.2 Automobile - Insurance", C894="720.3 Automobile - License", C894="870.4 Rent - Insurance", C894="870.6 Rent - Property Tax", C894="870.7 Rent - Homeoffice", C894="870.9 Rent - Water"),
   0,
   IF(Dashboard!$F$5="Quick",
      IF(OR(C894="190 Automobile",C894="200 computer hardware",C894="210 Computer software",C894="220 Quickbooks software",C894="230 Office equipment",C894="240 Office furniture"),
         E894-(E894/(1+Dashboard!$F$4)),
         0
      ),
      IF(C894="750 Business promotion",
         E894-(E894/(1+4.793/100)),
         E894-(E894/(1+Dashboard!$F$4))
      )
   )
)</f>
        <v>0</v>
      </c>
      <c r="J894" s="40">
        <f>Bank4[[#This Row],[Money in/ (Money out)]]-Bank4[[#This Row],[GST/HST]]</f>
        <v>0</v>
      </c>
      <c r="L894" s="37">
        <f t="shared" si="39"/>
        <v>0</v>
      </c>
    </row>
    <row r="895" spans="4:12" x14ac:dyDescent="0.2">
      <c r="D895" s="416">
        <f>_xlfn.XLOOKUP(C:C,Table1[for Import to Bank Register dropdown],Table1[for Pivot],0,0,1)</f>
        <v>0</v>
      </c>
      <c r="E895" s="422"/>
      <c r="F895" s="160">
        <f t="shared" si="40"/>
        <v>44444444</v>
      </c>
      <c r="G895" s="394">
        <f t="shared" si="41"/>
        <v>0</v>
      </c>
      <c r="I895" s="395">
        <f>IF(OR(C895="150 Directors advances", C895="120 accounts receivable", C895="720.2 Automobile - Insurance", C895="720.3 Automobile - License", C895="870.4 Rent - Insurance", C895="870.6 Rent - Property Tax", C895="870.7 Rent - Homeoffice", C895="870.9 Rent - Water"),
   0,
   IF(Dashboard!$F$5="Quick",
      IF(OR(C895="190 Automobile",C895="200 computer hardware",C895="210 Computer software",C895="220 Quickbooks software",C895="230 Office equipment",C895="240 Office furniture"),
         E895-(E895/(1+Dashboard!$F$4)),
         0
      ),
      IF(C895="750 Business promotion",
         E895-(E895/(1+4.793/100)),
         E895-(E895/(1+Dashboard!$F$4))
      )
   )
)</f>
        <v>0</v>
      </c>
      <c r="J895" s="40">
        <f>Bank4[[#This Row],[Money in/ (Money out)]]-Bank4[[#This Row],[GST/HST]]</f>
        <v>0</v>
      </c>
      <c r="L895" s="37">
        <f t="shared" si="39"/>
        <v>0</v>
      </c>
    </row>
    <row r="896" spans="4:12" x14ac:dyDescent="0.2">
      <c r="D896" s="416">
        <f>_xlfn.XLOOKUP(C:C,Table1[for Import to Bank Register dropdown],Table1[for Pivot],0,0,1)</f>
        <v>0</v>
      </c>
      <c r="E896" s="422"/>
      <c r="F896" s="160">
        <f t="shared" si="40"/>
        <v>44444444</v>
      </c>
      <c r="G896" s="394">
        <f t="shared" si="41"/>
        <v>0</v>
      </c>
      <c r="I896" s="395">
        <f>IF(OR(C896="150 Directors advances", C896="120 accounts receivable", C896="720.2 Automobile - Insurance", C896="720.3 Automobile - License", C896="870.4 Rent - Insurance", C896="870.6 Rent - Property Tax", C896="870.7 Rent - Homeoffice", C896="870.9 Rent - Water"),
   0,
   IF(Dashboard!$F$5="Quick",
      IF(OR(C896="190 Automobile",C896="200 computer hardware",C896="210 Computer software",C896="220 Quickbooks software",C896="230 Office equipment",C896="240 Office furniture"),
         E896-(E896/(1+Dashboard!$F$4)),
         0
      ),
      IF(C896="750 Business promotion",
         E896-(E896/(1+4.793/100)),
         E896-(E896/(1+Dashboard!$F$4))
      )
   )
)</f>
        <v>0</v>
      </c>
      <c r="J896" s="40">
        <f>Bank4[[#This Row],[Money in/ (Money out)]]-Bank4[[#This Row],[GST/HST]]</f>
        <v>0</v>
      </c>
      <c r="L896" s="37">
        <f t="shared" si="39"/>
        <v>0</v>
      </c>
    </row>
    <row r="897" spans="4:12" x14ac:dyDescent="0.2">
      <c r="D897" s="416">
        <f>_xlfn.XLOOKUP(C:C,Table1[for Import to Bank Register dropdown],Table1[for Pivot],0,0,1)</f>
        <v>0</v>
      </c>
      <c r="E897" s="422"/>
      <c r="F897" s="160">
        <f t="shared" si="40"/>
        <v>44444444</v>
      </c>
      <c r="G897" s="394">
        <f t="shared" si="41"/>
        <v>0</v>
      </c>
      <c r="I897" s="395">
        <f>IF(OR(C897="150 Directors advances", C897="120 accounts receivable", C897="720.2 Automobile - Insurance", C897="720.3 Automobile - License", C897="870.4 Rent - Insurance", C897="870.6 Rent - Property Tax", C897="870.7 Rent - Homeoffice", C897="870.9 Rent - Water"),
   0,
   IF(Dashboard!$F$5="Quick",
      IF(OR(C897="190 Automobile",C897="200 computer hardware",C897="210 Computer software",C897="220 Quickbooks software",C897="230 Office equipment",C897="240 Office furniture"),
         E897-(E897/(1+Dashboard!$F$4)),
         0
      ),
      IF(C897="750 Business promotion",
         E897-(E897/(1+4.793/100)),
         E897-(E897/(1+Dashboard!$F$4))
      )
   )
)</f>
        <v>0</v>
      </c>
      <c r="J897" s="40">
        <f>Bank4[[#This Row],[Money in/ (Money out)]]-Bank4[[#This Row],[GST/HST]]</f>
        <v>0</v>
      </c>
      <c r="L897" s="37">
        <f t="shared" si="39"/>
        <v>0</v>
      </c>
    </row>
    <row r="898" spans="4:12" x14ac:dyDescent="0.2">
      <c r="D898" s="416">
        <f>_xlfn.XLOOKUP(C:C,Table1[for Import to Bank Register dropdown],Table1[for Pivot],0,0,1)</f>
        <v>0</v>
      </c>
      <c r="E898" s="422"/>
      <c r="F898" s="160">
        <f t="shared" si="40"/>
        <v>44444444</v>
      </c>
      <c r="G898" s="394">
        <f t="shared" si="41"/>
        <v>0</v>
      </c>
      <c r="I898" s="395">
        <f>IF(OR(C898="150 Directors advances", C898="120 accounts receivable", C898="720.2 Automobile - Insurance", C898="720.3 Automobile - License", C898="870.4 Rent - Insurance", C898="870.6 Rent - Property Tax", C898="870.7 Rent - Homeoffice", C898="870.9 Rent - Water"),
   0,
   IF(Dashboard!$F$5="Quick",
      IF(OR(C898="190 Automobile",C898="200 computer hardware",C898="210 Computer software",C898="220 Quickbooks software",C898="230 Office equipment",C898="240 Office furniture"),
         E898-(E898/(1+Dashboard!$F$4)),
         0
      ),
      IF(C898="750 Business promotion",
         E898-(E898/(1+4.793/100)),
         E898-(E898/(1+Dashboard!$F$4))
      )
   )
)</f>
        <v>0</v>
      </c>
      <c r="J898" s="40">
        <f>Bank4[[#This Row],[Money in/ (Money out)]]-Bank4[[#This Row],[GST/HST]]</f>
        <v>0</v>
      </c>
      <c r="L898" s="37">
        <f t="shared" si="39"/>
        <v>0</v>
      </c>
    </row>
    <row r="899" spans="4:12" x14ac:dyDescent="0.2">
      <c r="D899" s="416">
        <f>_xlfn.XLOOKUP(C:C,Table1[for Import to Bank Register dropdown],Table1[for Pivot],0,0,1)</f>
        <v>0</v>
      </c>
      <c r="E899" s="422"/>
      <c r="F899" s="160">
        <f t="shared" si="40"/>
        <v>44444444</v>
      </c>
      <c r="G899" s="394">
        <f t="shared" si="41"/>
        <v>0</v>
      </c>
      <c r="I899" s="395">
        <f>IF(OR(C899="150 Directors advances", C899="120 accounts receivable", C899="720.2 Automobile - Insurance", C899="720.3 Automobile - License", C899="870.4 Rent - Insurance", C899="870.6 Rent - Property Tax", C899="870.7 Rent - Homeoffice", C899="870.9 Rent - Water"),
   0,
   IF(Dashboard!$F$5="Quick",
      IF(OR(C899="190 Automobile",C899="200 computer hardware",C899="210 Computer software",C899="220 Quickbooks software",C899="230 Office equipment",C899="240 Office furniture"),
         E899-(E899/(1+Dashboard!$F$4)),
         0
      ),
      IF(C899="750 Business promotion",
         E899-(E899/(1+4.793/100)),
         E899-(E899/(1+Dashboard!$F$4))
      )
   )
)</f>
        <v>0</v>
      </c>
      <c r="J899" s="40">
        <f>Bank4[[#This Row],[Money in/ (Money out)]]-Bank4[[#This Row],[GST/HST]]</f>
        <v>0</v>
      </c>
      <c r="L899" s="37">
        <f t="shared" si="39"/>
        <v>0</v>
      </c>
    </row>
    <row r="900" spans="4:12" x14ac:dyDescent="0.2">
      <c r="D900" s="416">
        <f>_xlfn.XLOOKUP(C:C,Table1[for Import to Bank Register dropdown],Table1[for Pivot],0,0,1)</f>
        <v>0</v>
      </c>
      <c r="E900" s="422"/>
      <c r="F900" s="160">
        <f t="shared" si="40"/>
        <v>44444444</v>
      </c>
      <c r="G900" s="394">
        <f t="shared" si="41"/>
        <v>0</v>
      </c>
      <c r="I900" s="395">
        <f>IF(OR(C900="150 Directors advances", C900="120 accounts receivable", C900="720.2 Automobile - Insurance", C900="720.3 Automobile - License", C900="870.4 Rent - Insurance", C900="870.6 Rent - Property Tax", C900="870.7 Rent - Homeoffice", C900="870.9 Rent - Water"),
   0,
   IF(Dashboard!$F$5="Quick",
      IF(OR(C900="190 Automobile",C900="200 computer hardware",C900="210 Computer software",C900="220 Quickbooks software",C900="230 Office equipment",C900="240 Office furniture"),
         E900-(E900/(1+Dashboard!$F$4)),
         0
      ),
      IF(C900="750 Business promotion",
         E900-(E900/(1+4.793/100)),
         E900-(E900/(1+Dashboard!$F$4))
      )
   )
)</f>
        <v>0</v>
      </c>
      <c r="J900" s="40">
        <f>Bank4[[#This Row],[Money in/ (Money out)]]-Bank4[[#This Row],[GST/HST]]</f>
        <v>0</v>
      </c>
      <c r="L900" s="37">
        <f t="shared" si="39"/>
        <v>0</v>
      </c>
    </row>
    <row r="901" spans="4:12" x14ac:dyDescent="0.2">
      <c r="D901" s="416">
        <f>_xlfn.XLOOKUP(C:C,Table1[for Import to Bank Register dropdown],Table1[for Pivot],0,0,1)</f>
        <v>0</v>
      </c>
      <c r="E901" s="422"/>
      <c r="F901" s="160">
        <f t="shared" si="40"/>
        <v>44444444</v>
      </c>
      <c r="G901" s="394">
        <f t="shared" si="41"/>
        <v>0</v>
      </c>
      <c r="I901" s="395">
        <f>IF(OR(C901="150 Directors advances", C901="120 accounts receivable", C901="720.2 Automobile - Insurance", C901="720.3 Automobile - License", C901="870.4 Rent - Insurance", C901="870.6 Rent - Property Tax", C901="870.7 Rent - Homeoffice", C901="870.9 Rent - Water"),
   0,
   IF(Dashboard!$F$5="Quick",
      IF(OR(C901="190 Automobile",C901="200 computer hardware",C901="210 Computer software",C901="220 Quickbooks software",C901="230 Office equipment",C901="240 Office furniture"),
         E901-(E901/(1+Dashboard!$F$4)),
         0
      ),
      IF(C901="750 Business promotion",
         E901-(E901/(1+4.793/100)),
         E901-(E901/(1+Dashboard!$F$4))
      )
   )
)</f>
        <v>0</v>
      </c>
      <c r="J901" s="40">
        <f>Bank4[[#This Row],[Money in/ (Money out)]]-Bank4[[#This Row],[GST/HST]]</f>
        <v>0</v>
      </c>
      <c r="L901" s="37">
        <f t="shared" si="39"/>
        <v>0</v>
      </c>
    </row>
    <row r="902" spans="4:12" x14ac:dyDescent="0.2">
      <c r="D902" s="416">
        <f>_xlfn.XLOOKUP(C:C,Table1[for Import to Bank Register dropdown],Table1[for Pivot],0,0,1)</f>
        <v>0</v>
      </c>
      <c r="E902" s="422"/>
      <c r="F902" s="160">
        <f t="shared" si="40"/>
        <v>44444444</v>
      </c>
      <c r="G902" s="394">
        <f t="shared" si="41"/>
        <v>0</v>
      </c>
      <c r="I902" s="395">
        <f>IF(OR(C902="150 Directors advances", C902="120 accounts receivable", C902="720.2 Automobile - Insurance", C902="720.3 Automobile - License", C902="870.4 Rent - Insurance", C902="870.6 Rent - Property Tax", C902="870.7 Rent - Homeoffice", C902="870.9 Rent - Water"),
   0,
   IF(Dashboard!$F$5="Quick",
      IF(OR(C902="190 Automobile",C902="200 computer hardware",C902="210 Computer software",C902="220 Quickbooks software",C902="230 Office equipment",C902="240 Office furniture"),
         E902-(E902/(1+Dashboard!$F$4)),
         0
      ),
      IF(C902="750 Business promotion",
         E902-(E902/(1+4.793/100)),
         E902-(E902/(1+Dashboard!$F$4))
      )
   )
)</f>
        <v>0</v>
      </c>
      <c r="J902" s="40">
        <f>Bank4[[#This Row],[Money in/ (Money out)]]-Bank4[[#This Row],[GST/HST]]</f>
        <v>0</v>
      </c>
      <c r="L902" s="37">
        <f t="shared" si="39"/>
        <v>0</v>
      </c>
    </row>
    <row r="903" spans="4:12" x14ac:dyDescent="0.2">
      <c r="D903" s="416">
        <f>_xlfn.XLOOKUP(C:C,Table1[for Import to Bank Register dropdown],Table1[for Pivot],0,0,1)</f>
        <v>0</v>
      </c>
      <c r="E903" s="422"/>
      <c r="F903" s="160">
        <f t="shared" si="40"/>
        <v>44444444</v>
      </c>
      <c r="G903" s="394">
        <f t="shared" si="41"/>
        <v>0</v>
      </c>
      <c r="I903" s="395">
        <f>IF(OR(C903="150 Directors advances", C903="120 accounts receivable", C903="720.2 Automobile - Insurance", C903="720.3 Automobile - License", C903="870.4 Rent - Insurance", C903="870.6 Rent - Property Tax", C903="870.7 Rent - Homeoffice", C903="870.9 Rent - Water"),
   0,
   IF(Dashboard!$F$5="Quick",
      IF(OR(C903="190 Automobile",C903="200 computer hardware",C903="210 Computer software",C903="220 Quickbooks software",C903="230 Office equipment",C903="240 Office furniture"),
         E903-(E903/(1+Dashboard!$F$4)),
         0
      ),
      IF(C903="750 Business promotion",
         E903-(E903/(1+4.793/100)),
         E903-(E903/(1+Dashboard!$F$4))
      )
   )
)</f>
        <v>0</v>
      </c>
      <c r="J903" s="40">
        <f>Bank4[[#This Row],[Money in/ (Money out)]]-Bank4[[#This Row],[GST/HST]]</f>
        <v>0</v>
      </c>
      <c r="L903" s="37">
        <f t="shared" ref="L903:L966" si="42">$L$3</f>
        <v>0</v>
      </c>
    </row>
    <row r="904" spans="4:12" x14ac:dyDescent="0.2">
      <c r="D904" s="416">
        <f>_xlfn.XLOOKUP(C:C,Table1[for Import to Bank Register dropdown],Table1[for Pivot],0,0,1)</f>
        <v>0</v>
      </c>
      <c r="E904" s="422"/>
      <c r="F904" s="160">
        <f t="shared" ref="F904:F967" si="43">$E$2</f>
        <v>44444444</v>
      </c>
      <c r="G904" s="394">
        <f t="shared" ref="G904:G967" si="44">G903+E904</f>
        <v>0</v>
      </c>
      <c r="I904" s="395">
        <f>IF(OR(C904="150 Directors advances", C904="120 accounts receivable", C904="720.2 Automobile - Insurance", C904="720.3 Automobile - License", C904="870.4 Rent - Insurance", C904="870.6 Rent - Property Tax", C904="870.7 Rent - Homeoffice", C904="870.9 Rent - Water"),
   0,
   IF(Dashboard!$F$5="Quick",
      IF(OR(C904="190 Automobile",C904="200 computer hardware",C904="210 Computer software",C904="220 Quickbooks software",C904="230 Office equipment",C904="240 Office furniture"),
         E904-(E904/(1+Dashboard!$F$4)),
         0
      ),
      IF(C904="750 Business promotion",
         E904-(E904/(1+4.793/100)),
         E904-(E904/(1+Dashboard!$F$4))
      )
   )
)</f>
        <v>0</v>
      </c>
      <c r="J904" s="40">
        <f>Bank4[[#This Row],[Money in/ (Money out)]]-Bank4[[#This Row],[GST/HST]]</f>
        <v>0</v>
      </c>
      <c r="L904" s="37">
        <f t="shared" si="42"/>
        <v>0</v>
      </c>
    </row>
    <row r="905" spans="4:12" x14ac:dyDescent="0.2">
      <c r="D905" s="416">
        <f>_xlfn.XLOOKUP(C:C,Table1[for Import to Bank Register dropdown],Table1[for Pivot],0,0,1)</f>
        <v>0</v>
      </c>
      <c r="E905" s="422"/>
      <c r="F905" s="160">
        <f t="shared" si="43"/>
        <v>44444444</v>
      </c>
      <c r="G905" s="394">
        <f t="shared" si="44"/>
        <v>0</v>
      </c>
      <c r="I905" s="395">
        <f>IF(OR(C905="150 Directors advances", C905="120 accounts receivable", C905="720.2 Automobile - Insurance", C905="720.3 Automobile - License", C905="870.4 Rent - Insurance", C905="870.6 Rent - Property Tax", C905="870.7 Rent - Homeoffice", C905="870.9 Rent - Water"),
   0,
   IF(Dashboard!$F$5="Quick",
      IF(OR(C905="190 Automobile",C905="200 computer hardware",C905="210 Computer software",C905="220 Quickbooks software",C905="230 Office equipment",C905="240 Office furniture"),
         E905-(E905/(1+Dashboard!$F$4)),
         0
      ),
      IF(C905="750 Business promotion",
         E905-(E905/(1+4.793/100)),
         E905-(E905/(1+Dashboard!$F$4))
      )
   )
)</f>
        <v>0</v>
      </c>
      <c r="J905" s="40">
        <f>Bank4[[#This Row],[Money in/ (Money out)]]-Bank4[[#This Row],[GST/HST]]</f>
        <v>0</v>
      </c>
      <c r="L905" s="37">
        <f t="shared" si="42"/>
        <v>0</v>
      </c>
    </row>
    <row r="906" spans="4:12" x14ac:dyDescent="0.2">
      <c r="D906" s="416">
        <f>_xlfn.XLOOKUP(C:C,Table1[for Import to Bank Register dropdown],Table1[for Pivot],0,0,1)</f>
        <v>0</v>
      </c>
      <c r="E906" s="422"/>
      <c r="F906" s="160">
        <f t="shared" si="43"/>
        <v>44444444</v>
      </c>
      <c r="G906" s="394">
        <f t="shared" si="44"/>
        <v>0</v>
      </c>
      <c r="I906" s="395">
        <f>IF(OR(C906="150 Directors advances", C906="120 accounts receivable", C906="720.2 Automobile - Insurance", C906="720.3 Automobile - License", C906="870.4 Rent - Insurance", C906="870.6 Rent - Property Tax", C906="870.7 Rent - Homeoffice", C906="870.9 Rent - Water"),
   0,
   IF(Dashboard!$F$5="Quick",
      IF(OR(C906="190 Automobile",C906="200 computer hardware",C906="210 Computer software",C906="220 Quickbooks software",C906="230 Office equipment",C906="240 Office furniture"),
         E906-(E906/(1+Dashboard!$F$4)),
         0
      ),
      IF(C906="750 Business promotion",
         E906-(E906/(1+4.793/100)),
         E906-(E906/(1+Dashboard!$F$4))
      )
   )
)</f>
        <v>0</v>
      </c>
      <c r="J906" s="40">
        <f>Bank4[[#This Row],[Money in/ (Money out)]]-Bank4[[#This Row],[GST/HST]]</f>
        <v>0</v>
      </c>
      <c r="L906" s="37">
        <f t="shared" si="42"/>
        <v>0</v>
      </c>
    </row>
    <row r="907" spans="4:12" x14ac:dyDescent="0.2">
      <c r="D907" s="416">
        <f>_xlfn.XLOOKUP(C:C,Table1[for Import to Bank Register dropdown],Table1[for Pivot],0,0,1)</f>
        <v>0</v>
      </c>
      <c r="E907" s="422"/>
      <c r="F907" s="160">
        <f t="shared" si="43"/>
        <v>44444444</v>
      </c>
      <c r="G907" s="394">
        <f t="shared" si="44"/>
        <v>0</v>
      </c>
      <c r="I907" s="395">
        <f>IF(OR(C907="150 Directors advances", C907="120 accounts receivable", C907="720.2 Automobile - Insurance", C907="720.3 Automobile - License", C907="870.4 Rent - Insurance", C907="870.6 Rent - Property Tax", C907="870.7 Rent - Homeoffice", C907="870.9 Rent - Water"),
   0,
   IF(Dashboard!$F$5="Quick",
      IF(OR(C907="190 Automobile",C907="200 computer hardware",C907="210 Computer software",C907="220 Quickbooks software",C907="230 Office equipment",C907="240 Office furniture"),
         E907-(E907/(1+Dashboard!$F$4)),
         0
      ),
      IF(C907="750 Business promotion",
         E907-(E907/(1+4.793/100)),
         E907-(E907/(1+Dashboard!$F$4))
      )
   )
)</f>
        <v>0</v>
      </c>
      <c r="J907" s="40">
        <f>Bank4[[#This Row],[Money in/ (Money out)]]-Bank4[[#This Row],[GST/HST]]</f>
        <v>0</v>
      </c>
      <c r="L907" s="37">
        <f t="shared" si="42"/>
        <v>0</v>
      </c>
    </row>
    <row r="908" spans="4:12" x14ac:dyDescent="0.2">
      <c r="D908" s="416">
        <f>_xlfn.XLOOKUP(C:C,Table1[for Import to Bank Register dropdown],Table1[for Pivot],0,0,1)</f>
        <v>0</v>
      </c>
      <c r="E908" s="422"/>
      <c r="F908" s="160">
        <f t="shared" si="43"/>
        <v>44444444</v>
      </c>
      <c r="G908" s="394">
        <f t="shared" si="44"/>
        <v>0</v>
      </c>
      <c r="I908" s="395">
        <f>IF(OR(C908="150 Directors advances", C908="120 accounts receivable", C908="720.2 Automobile - Insurance", C908="720.3 Automobile - License", C908="870.4 Rent - Insurance", C908="870.6 Rent - Property Tax", C908="870.7 Rent - Homeoffice", C908="870.9 Rent - Water"),
   0,
   IF(Dashboard!$F$5="Quick",
      IF(OR(C908="190 Automobile",C908="200 computer hardware",C908="210 Computer software",C908="220 Quickbooks software",C908="230 Office equipment",C908="240 Office furniture"),
         E908-(E908/(1+Dashboard!$F$4)),
         0
      ),
      IF(C908="750 Business promotion",
         E908-(E908/(1+4.793/100)),
         E908-(E908/(1+Dashboard!$F$4))
      )
   )
)</f>
        <v>0</v>
      </c>
      <c r="J908" s="40">
        <f>Bank4[[#This Row],[Money in/ (Money out)]]-Bank4[[#This Row],[GST/HST]]</f>
        <v>0</v>
      </c>
      <c r="L908" s="37">
        <f t="shared" si="42"/>
        <v>0</v>
      </c>
    </row>
    <row r="909" spans="4:12" x14ac:dyDescent="0.2">
      <c r="D909" s="416">
        <f>_xlfn.XLOOKUP(C:C,Table1[for Import to Bank Register dropdown],Table1[for Pivot],0,0,1)</f>
        <v>0</v>
      </c>
      <c r="E909" s="422"/>
      <c r="F909" s="160">
        <f t="shared" si="43"/>
        <v>44444444</v>
      </c>
      <c r="G909" s="394">
        <f t="shared" si="44"/>
        <v>0</v>
      </c>
      <c r="I909" s="395">
        <f>IF(OR(C909="150 Directors advances", C909="120 accounts receivable", C909="720.2 Automobile - Insurance", C909="720.3 Automobile - License", C909="870.4 Rent - Insurance", C909="870.6 Rent - Property Tax", C909="870.7 Rent - Homeoffice", C909="870.9 Rent - Water"),
   0,
   IF(Dashboard!$F$5="Quick",
      IF(OR(C909="190 Automobile",C909="200 computer hardware",C909="210 Computer software",C909="220 Quickbooks software",C909="230 Office equipment",C909="240 Office furniture"),
         E909-(E909/(1+Dashboard!$F$4)),
         0
      ),
      IF(C909="750 Business promotion",
         E909-(E909/(1+4.793/100)),
         E909-(E909/(1+Dashboard!$F$4))
      )
   )
)</f>
        <v>0</v>
      </c>
      <c r="J909" s="40">
        <f>Bank4[[#This Row],[Money in/ (Money out)]]-Bank4[[#This Row],[GST/HST]]</f>
        <v>0</v>
      </c>
      <c r="L909" s="37">
        <f t="shared" si="42"/>
        <v>0</v>
      </c>
    </row>
    <row r="910" spans="4:12" x14ac:dyDescent="0.2">
      <c r="D910" s="416">
        <f>_xlfn.XLOOKUP(C:C,Table1[for Import to Bank Register dropdown],Table1[for Pivot],0,0,1)</f>
        <v>0</v>
      </c>
      <c r="E910" s="422"/>
      <c r="F910" s="160">
        <f t="shared" si="43"/>
        <v>44444444</v>
      </c>
      <c r="G910" s="394">
        <f t="shared" si="44"/>
        <v>0</v>
      </c>
      <c r="I910" s="395">
        <f>IF(OR(C910="150 Directors advances", C910="120 accounts receivable", C910="720.2 Automobile - Insurance", C910="720.3 Automobile - License", C910="870.4 Rent - Insurance", C910="870.6 Rent - Property Tax", C910="870.7 Rent - Homeoffice", C910="870.9 Rent - Water"),
   0,
   IF(Dashboard!$F$5="Quick",
      IF(OR(C910="190 Automobile",C910="200 computer hardware",C910="210 Computer software",C910="220 Quickbooks software",C910="230 Office equipment",C910="240 Office furniture"),
         E910-(E910/(1+Dashboard!$F$4)),
         0
      ),
      IF(C910="750 Business promotion",
         E910-(E910/(1+4.793/100)),
         E910-(E910/(1+Dashboard!$F$4))
      )
   )
)</f>
        <v>0</v>
      </c>
      <c r="J910" s="40">
        <f>Bank4[[#This Row],[Money in/ (Money out)]]-Bank4[[#This Row],[GST/HST]]</f>
        <v>0</v>
      </c>
      <c r="L910" s="37">
        <f t="shared" si="42"/>
        <v>0</v>
      </c>
    </row>
    <row r="911" spans="4:12" x14ac:dyDescent="0.2">
      <c r="D911" s="416">
        <f>_xlfn.XLOOKUP(C:C,Table1[for Import to Bank Register dropdown],Table1[for Pivot],0,0,1)</f>
        <v>0</v>
      </c>
      <c r="E911" s="422"/>
      <c r="F911" s="160">
        <f t="shared" si="43"/>
        <v>44444444</v>
      </c>
      <c r="G911" s="394">
        <f t="shared" si="44"/>
        <v>0</v>
      </c>
      <c r="I911" s="395">
        <f>IF(OR(C911="150 Directors advances", C911="120 accounts receivable", C911="720.2 Automobile - Insurance", C911="720.3 Automobile - License", C911="870.4 Rent - Insurance", C911="870.6 Rent - Property Tax", C911="870.7 Rent - Homeoffice", C911="870.9 Rent - Water"),
   0,
   IF(Dashboard!$F$5="Quick",
      IF(OR(C911="190 Automobile",C911="200 computer hardware",C911="210 Computer software",C911="220 Quickbooks software",C911="230 Office equipment",C911="240 Office furniture"),
         E911-(E911/(1+Dashboard!$F$4)),
         0
      ),
      IF(C911="750 Business promotion",
         E911-(E911/(1+4.793/100)),
         E911-(E911/(1+Dashboard!$F$4))
      )
   )
)</f>
        <v>0</v>
      </c>
      <c r="J911" s="40">
        <f>Bank4[[#This Row],[Money in/ (Money out)]]-Bank4[[#This Row],[GST/HST]]</f>
        <v>0</v>
      </c>
      <c r="L911" s="37">
        <f t="shared" si="42"/>
        <v>0</v>
      </c>
    </row>
    <row r="912" spans="4:12" x14ac:dyDescent="0.2">
      <c r="D912" s="416">
        <f>_xlfn.XLOOKUP(C:C,Table1[for Import to Bank Register dropdown],Table1[for Pivot],0,0,1)</f>
        <v>0</v>
      </c>
      <c r="E912" s="422"/>
      <c r="F912" s="160">
        <f t="shared" si="43"/>
        <v>44444444</v>
      </c>
      <c r="G912" s="394">
        <f t="shared" si="44"/>
        <v>0</v>
      </c>
      <c r="I912" s="395">
        <f>IF(OR(C912="150 Directors advances", C912="120 accounts receivable", C912="720.2 Automobile - Insurance", C912="720.3 Automobile - License", C912="870.4 Rent - Insurance", C912="870.6 Rent - Property Tax", C912="870.7 Rent - Homeoffice", C912="870.9 Rent - Water"),
   0,
   IF(Dashboard!$F$5="Quick",
      IF(OR(C912="190 Automobile",C912="200 computer hardware",C912="210 Computer software",C912="220 Quickbooks software",C912="230 Office equipment",C912="240 Office furniture"),
         E912-(E912/(1+Dashboard!$F$4)),
         0
      ),
      IF(C912="750 Business promotion",
         E912-(E912/(1+4.793/100)),
         E912-(E912/(1+Dashboard!$F$4))
      )
   )
)</f>
        <v>0</v>
      </c>
      <c r="J912" s="40">
        <f>Bank4[[#This Row],[Money in/ (Money out)]]-Bank4[[#This Row],[GST/HST]]</f>
        <v>0</v>
      </c>
      <c r="L912" s="37">
        <f t="shared" si="42"/>
        <v>0</v>
      </c>
    </row>
    <row r="913" spans="4:12" x14ac:dyDescent="0.2">
      <c r="D913" s="416">
        <f>_xlfn.XLOOKUP(C:C,Table1[for Import to Bank Register dropdown],Table1[for Pivot],0,0,1)</f>
        <v>0</v>
      </c>
      <c r="E913" s="422"/>
      <c r="F913" s="160">
        <f t="shared" si="43"/>
        <v>44444444</v>
      </c>
      <c r="G913" s="394">
        <f t="shared" si="44"/>
        <v>0</v>
      </c>
      <c r="I913" s="395">
        <f>IF(OR(C913="150 Directors advances", C913="120 accounts receivable", C913="720.2 Automobile - Insurance", C913="720.3 Automobile - License", C913="870.4 Rent - Insurance", C913="870.6 Rent - Property Tax", C913="870.7 Rent - Homeoffice", C913="870.9 Rent - Water"),
   0,
   IF(Dashboard!$F$5="Quick",
      IF(OR(C913="190 Automobile",C913="200 computer hardware",C913="210 Computer software",C913="220 Quickbooks software",C913="230 Office equipment",C913="240 Office furniture"),
         E913-(E913/(1+Dashboard!$F$4)),
         0
      ),
      IF(C913="750 Business promotion",
         E913-(E913/(1+4.793/100)),
         E913-(E913/(1+Dashboard!$F$4))
      )
   )
)</f>
        <v>0</v>
      </c>
      <c r="J913" s="40">
        <f>Bank4[[#This Row],[Money in/ (Money out)]]-Bank4[[#This Row],[GST/HST]]</f>
        <v>0</v>
      </c>
      <c r="L913" s="37">
        <f t="shared" si="42"/>
        <v>0</v>
      </c>
    </row>
    <row r="914" spans="4:12" x14ac:dyDescent="0.2">
      <c r="D914" s="416">
        <f>_xlfn.XLOOKUP(C:C,Table1[for Import to Bank Register dropdown],Table1[for Pivot],0,0,1)</f>
        <v>0</v>
      </c>
      <c r="E914" s="422"/>
      <c r="F914" s="160">
        <f t="shared" si="43"/>
        <v>44444444</v>
      </c>
      <c r="G914" s="394">
        <f t="shared" si="44"/>
        <v>0</v>
      </c>
      <c r="I914" s="395">
        <f>IF(OR(C914="150 Directors advances", C914="120 accounts receivable", C914="720.2 Automobile - Insurance", C914="720.3 Automobile - License", C914="870.4 Rent - Insurance", C914="870.6 Rent - Property Tax", C914="870.7 Rent - Homeoffice", C914="870.9 Rent - Water"),
   0,
   IF(Dashboard!$F$5="Quick",
      IF(OR(C914="190 Automobile",C914="200 computer hardware",C914="210 Computer software",C914="220 Quickbooks software",C914="230 Office equipment",C914="240 Office furniture"),
         E914-(E914/(1+Dashboard!$F$4)),
         0
      ),
      IF(C914="750 Business promotion",
         E914-(E914/(1+4.793/100)),
         E914-(E914/(1+Dashboard!$F$4))
      )
   )
)</f>
        <v>0</v>
      </c>
      <c r="J914" s="40">
        <f>Bank4[[#This Row],[Money in/ (Money out)]]-Bank4[[#This Row],[GST/HST]]</f>
        <v>0</v>
      </c>
      <c r="L914" s="37">
        <f t="shared" si="42"/>
        <v>0</v>
      </c>
    </row>
    <row r="915" spans="4:12" x14ac:dyDescent="0.2">
      <c r="D915" s="416">
        <f>_xlfn.XLOOKUP(C:C,Table1[for Import to Bank Register dropdown],Table1[for Pivot],0,0,1)</f>
        <v>0</v>
      </c>
      <c r="E915" s="422"/>
      <c r="F915" s="160">
        <f t="shared" si="43"/>
        <v>44444444</v>
      </c>
      <c r="G915" s="394">
        <f t="shared" si="44"/>
        <v>0</v>
      </c>
      <c r="I915" s="395">
        <f>IF(OR(C915="150 Directors advances", C915="120 accounts receivable", C915="720.2 Automobile - Insurance", C915="720.3 Automobile - License", C915="870.4 Rent - Insurance", C915="870.6 Rent - Property Tax", C915="870.7 Rent - Homeoffice", C915="870.9 Rent - Water"),
   0,
   IF(Dashboard!$F$5="Quick",
      IF(OR(C915="190 Automobile",C915="200 computer hardware",C915="210 Computer software",C915="220 Quickbooks software",C915="230 Office equipment",C915="240 Office furniture"),
         E915-(E915/(1+Dashboard!$F$4)),
         0
      ),
      IF(C915="750 Business promotion",
         E915-(E915/(1+4.793/100)),
         E915-(E915/(1+Dashboard!$F$4))
      )
   )
)</f>
        <v>0</v>
      </c>
      <c r="J915" s="40">
        <f>Bank4[[#This Row],[Money in/ (Money out)]]-Bank4[[#This Row],[GST/HST]]</f>
        <v>0</v>
      </c>
      <c r="L915" s="37">
        <f t="shared" si="42"/>
        <v>0</v>
      </c>
    </row>
    <row r="916" spans="4:12" x14ac:dyDescent="0.2">
      <c r="D916" s="416">
        <f>_xlfn.XLOOKUP(C:C,Table1[for Import to Bank Register dropdown],Table1[for Pivot],0,0,1)</f>
        <v>0</v>
      </c>
      <c r="E916" s="422"/>
      <c r="F916" s="160">
        <f t="shared" si="43"/>
        <v>44444444</v>
      </c>
      <c r="G916" s="394">
        <f t="shared" si="44"/>
        <v>0</v>
      </c>
      <c r="I916" s="395">
        <f>IF(OR(C916="150 Directors advances", C916="120 accounts receivable", C916="720.2 Automobile - Insurance", C916="720.3 Automobile - License", C916="870.4 Rent - Insurance", C916="870.6 Rent - Property Tax", C916="870.7 Rent - Homeoffice", C916="870.9 Rent - Water"),
   0,
   IF(Dashboard!$F$5="Quick",
      IF(OR(C916="190 Automobile",C916="200 computer hardware",C916="210 Computer software",C916="220 Quickbooks software",C916="230 Office equipment",C916="240 Office furniture"),
         E916-(E916/(1+Dashboard!$F$4)),
         0
      ),
      IF(C916="750 Business promotion",
         E916-(E916/(1+4.793/100)),
         E916-(E916/(1+Dashboard!$F$4))
      )
   )
)</f>
        <v>0</v>
      </c>
      <c r="J916" s="40">
        <f>Bank4[[#This Row],[Money in/ (Money out)]]-Bank4[[#This Row],[GST/HST]]</f>
        <v>0</v>
      </c>
      <c r="L916" s="37">
        <f t="shared" si="42"/>
        <v>0</v>
      </c>
    </row>
    <row r="917" spans="4:12" x14ac:dyDescent="0.2">
      <c r="D917" s="416">
        <f>_xlfn.XLOOKUP(C:C,Table1[for Import to Bank Register dropdown],Table1[for Pivot],0,0,1)</f>
        <v>0</v>
      </c>
      <c r="E917" s="422"/>
      <c r="F917" s="160">
        <f t="shared" si="43"/>
        <v>44444444</v>
      </c>
      <c r="G917" s="394">
        <f t="shared" si="44"/>
        <v>0</v>
      </c>
      <c r="I917" s="395">
        <f>IF(OR(C917="150 Directors advances", C917="120 accounts receivable", C917="720.2 Automobile - Insurance", C917="720.3 Automobile - License", C917="870.4 Rent - Insurance", C917="870.6 Rent - Property Tax", C917="870.7 Rent - Homeoffice", C917="870.9 Rent - Water"),
   0,
   IF(Dashboard!$F$5="Quick",
      IF(OR(C917="190 Automobile",C917="200 computer hardware",C917="210 Computer software",C917="220 Quickbooks software",C917="230 Office equipment",C917="240 Office furniture"),
         E917-(E917/(1+Dashboard!$F$4)),
         0
      ),
      IF(C917="750 Business promotion",
         E917-(E917/(1+4.793/100)),
         E917-(E917/(1+Dashboard!$F$4))
      )
   )
)</f>
        <v>0</v>
      </c>
      <c r="J917" s="40">
        <f>Bank4[[#This Row],[Money in/ (Money out)]]-Bank4[[#This Row],[GST/HST]]</f>
        <v>0</v>
      </c>
      <c r="L917" s="37">
        <f t="shared" si="42"/>
        <v>0</v>
      </c>
    </row>
    <row r="918" spans="4:12" x14ac:dyDescent="0.2">
      <c r="D918" s="416">
        <f>_xlfn.XLOOKUP(C:C,Table1[for Import to Bank Register dropdown],Table1[for Pivot],0,0,1)</f>
        <v>0</v>
      </c>
      <c r="E918" s="422"/>
      <c r="F918" s="160">
        <f t="shared" si="43"/>
        <v>44444444</v>
      </c>
      <c r="G918" s="394">
        <f t="shared" si="44"/>
        <v>0</v>
      </c>
      <c r="I918" s="395">
        <f>IF(OR(C918="150 Directors advances", C918="120 accounts receivable", C918="720.2 Automobile - Insurance", C918="720.3 Automobile - License", C918="870.4 Rent - Insurance", C918="870.6 Rent - Property Tax", C918="870.7 Rent - Homeoffice", C918="870.9 Rent - Water"),
   0,
   IF(Dashboard!$F$5="Quick",
      IF(OR(C918="190 Automobile",C918="200 computer hardware",C918="210 Computer software",C918="220 Quickbooks software",C918="230 Office equipment",C918="240 Office furniture"),
         E918-(E918/(1+Dashboard!$F$4)),
         0
      ),
      IF(C918="750 Business promotion",
         E918-(E918/(1+4.793/100)),
         E918-(E918/(1+Dashboard!$F$4))
      )
   )
)</f>
        <v>0</v>
      </c>
      <c r="J918" s="40">
        <f>Bank4[[#This Row],[Money in/ (Money out)]]-Bank4[[#This Row],[GST/HST]]</f>
        <v>0</v>
      </c>
      <c r="L918" s="37">
        <f t="shared" si="42"/>
        <v>0</v>
      </c>
    </row>
    <row r="919" spans="4:12" x14ac:dyDescent="0.2">
      <c r="D919" s="416">
        <f>_xlfn.XLOOKUP(C:C,Table1[for Import to Bank Register dropdown],Table1[for Pivot],0,0,1)</f>
        <v>0</v>
      </c>
      <c r="E919" s="422"/>
      <c r="F919" s="160">
        <f t="shared" si="43"/>
        <v>44444444</v>
      </c>
      <c r="G919" s="394">
        <f t="shared" si="44"/>
        <v>0</v>
      </c>
      <c r="I919" s="395">
        <f>IF(OR(C919="150 Directors advances", C919="120 accounts receivable", C919="720.2 Automobile - Insurance", C919="720.3 Automobile - License", C919="870.4 Rent - Insurance", C919="870.6 Rent - Property Tax", C919="870.7 Rent - Homeoffice", C919="870.9 Rent - Water"),
   0,
   IF(Dashboard!$F$5="Quick",
      IF(OR(C919="190 Automobile",C919="200 computer hardware",C919="210 Computer software",C919="220 Quickbooks software",C919="230 Office equipment",C919="240 Office furniture"),
         E919-(E919/(1+Dashboard!$F$4)),
         0
      ),
      IF(C919="750 Business promotion",
         E919-(E919/(1+4.793/100)),
         E919-(E919/(1+Dashboard!$F$4))
      )
   )
)</f>
        <v>0</v>
      </c>
      <c r="J919" s="40">
        <f>Bank4[[#This Row],[Money in/ (Money out)]]-Bank4[[#This Row],[GST/HST]]</f>
        <v>0</v>
      </c>
      <c r="L919" s="37">
        <f t="shared" si="42"/>
        <v>0</v>
      </c>
    </row>
    <row r="920" spans="4:12" x14ac:dyDescent="0.2">
      <c r="D920" s="416">
        <f>_xlfn.XLOOKUP(C:C,Table1[for Import to Bank Register dropdown],Table1[for Pivot],0,0,1)</f>
        <v>0</v>
      </c>
      <c r="E920" s="422"/>
      <c r="F920" s="160">
        <f t="shared" si="43"/>
        <v>44444444</v>
      </c>
      <c r="G920" s="394">
        <f t="shared" si="44"/>
        <v>0</v>
      </c>
      <c r="I920" s="395">
        <f>IF(OR(C920="150 Directors advances", C920="120 accounts receivable", C920="720.2 Automobile - Insurance", C920="720.3 Automobile - License", C920="870.4 Rent - Insurance", C920="870.6 Rent - Property Tax", C920="870.7 Rent - Homeoffice", C920="870.9 Rent - Water"),
   0,
   IF(Dashboard!$F$5="Quick",
      IF(OR(C920="190 Automobile",C920="200 computer hardware",C920="210 Computer software",C920="220 Quickbooks software",C920="230 Office equipment",C920="240 Office furniture"),
         E920-(E920/(1+Dashboard!$F$4)),
         0
      ),
      IF(C920="750 Business promotion",
         E920-(E920/(1+4.793/100)),
         E920-(E920/(1+Dashboard!$F$4))
      )
   )
)</f>
        <v>0</v>
      </c>
      <c r="J920" s="40">
        <f>Bank4[[#This Row],[Money in/ (Money out)]]-Bank4[[#This Row],[GST/HST]]</f>
        <v>0</v>
      </c>
      <c r="L920" s="37">
        <f t="shared" si="42"/>
        <v>0</v>
      </c>
    </row>
    <row r="921" spans="4:12" x14ac:dyDescent="0.2">
      <c r="D921" s="416">
        <f>_xlfn.XLOOKUP(C:C,Table1[for Import to Bank Register dropdown],Table1[for Pivot],0,0,1)</f>
        <v>0</v>
      </c>
      <c r="E921" s="422"/>
      <c r="F921" s="160">
        <f t="shared" si="43"/>
        <v>44444444</v>
      </c>
      <c r="G921" s="394">
        <f t="shared" si="44"/>
        <v>0</v>
      </c>
      <c r="I921" s="395">
        <f>IF(OR(C921="150 Directors advances", C921="120 accounts receivable", C921="720.2 Automobile - Insurance", C921="720.3 Automobile - License", C921="870.4 Rent - Insurance", C921="870.6 Rent - Property Tax", C921="870.7 Rent - Homeoffice", C921="870.9 Rent - Water"),
   0,
   IF(Dashboard!$F$5="Quick",
      IF(OR(C921="190 Automobile",C921="200 computer hardware",C921="210 Computer software",C921="220 Quickbooks software",C921="230 Office equipment",C921="240 Office furniture"),
         E921-(E921/(1+Dashboard!$F$4)),
         0
      ),
      IF(C921="750 Business promotion",
         E921-(E921/(1+4.793/100)),
         E921-(E921/(1+Dashboard!$F$4))
      )
   )
)</f>
        <v>0</v>
      </c>
      <c r="J921" s="40">
        <f>Bank4[[#This Row],[Money in/ (Money out)]]-Bank4[[#This Row],[GST/HST]]</f>
        <v>0</v>
      </c>
      <c r="L921" s="37">
        <f t="shared" si="42"/>
        <v>0</v>
      </c>
    </row>
    <row r="922" spans="4:12" x14ac:dyDescent="0.2">
      <c r="D922" s="416">
        <f>_xlfn.XLOOKUP(C:C,Table1[for Import to Bank Register dropdown],Table1[for Pivot],0,0,1)</f>
        <v>0</v>
      </c>
      <c r="E922" s="422"/>
      <c r="F922" s="160">
        <f t="shared" si="43"/>
        <v>44444444</v>
      </c>
      <c r="G922" s="394">
        <f t="shared" si="44"/>
        <v>0</v>
      </c>
      <c r="I922" s="395">
        <f>IF(OR(C922="150 Directors advances", C922="120 accounts receivable", C922="720.2 Automobile - Insurance", C922="720.3 Automobile - License", C922="870.4 Rent - Insurance", C922="870.6 Rent - Property Tax", C922="870.7 Rent - Homeoffice", C922="870.9 Rent - Water"),
   0,
   IF(Dashboard!$F$5="Quick",
      IF(OR(C922="190 Automobile",C922="200 computer hardware",C922="210 Computer software",C922="220 Quickbooks software",C922="230 Office equipment",C922="240 Office furniture"),
         E922-(E922/(1+Dashboard!$F$4)),
         0
      ),
      IF(C922="750 Business promotion",
         E922-(E922/(1+4.793/100)),
         E922-(E922/(1+Dashboard!$F$4))
      )
   )
)</f>
        <v>0</v>
      </c>
      <c r="J922" s="40">
        <f>Bank4[[#This Row],[Money in/ (Money out)]]-Bank4[[#This Row],[GST/HST]]</f>
        <v>0</v>
      </c>
      <c r="L922" s="37">
        <f t="shared" si="42"/>
        <v>0</v>
      </c>
    </row>
    <row r="923" spans="4:12" x14ac:dyDescent="0.2">
      <c r="D923" s="416">
        <f>_xlfn.XLOOKUP(C:C,Table1[for Import to Bank Register dropdown],Table1[for Pivot],0,0,1)</f>
        <v>0</v>
      </c>
      <c r="E923" s="422"/>
      <c r="F923" s="160">
        <f t="shared" si="43"/>
        <v>44444444</v>
      </c>
      <c r="G923" s="394">
        <f t="shared" si="44"/>
        <v>0</v>
      </c>
      <c r="I923" s="395">
        <f>IF(OR(C923="150 Directors advances", C923="120 accounts receivable", C923="720.2 Automobile - Insurance", C923="720.3 Automobile - License", C923="870.4 Rent - Insurance", C923="870.6 Rent - Property Tax", C923="870.7 Rent - Homeoffice", C923="870.9 Rent - Water"),
   0,
   IF(Dashboard!$F$5="Quick",
      IF(OR(C923="190 Automobile",C923="200 computer hardware",C923="210 Computer software",C923="220 Quickbooks software",C923="230 Office equipment",C923="240 Office furniture"),
         E923-(E923/(1+Dashboard!$F$4)),
         0
      ),
      IF(C923="750 Business promotion",
         E923-(E923/(1+4.793/100)),
         E923-(E923/(1+Dashboard!$F$4))
      )
   )
)</f>
        <v>0</v>
      </c>
      <c r="J923" s="40">
        <f>Bank4[[#This Row],[Money in/ (Money out)]]-Bank4[[#This Row],[GST/HST]]</f>
        <v>0</v>
      </c>
      <c r="L923" s="37">
        <f t="shared" si="42"/>
        <v>0</v>
      </c>
    </row>
    <row r="924" spans="4:12" x14ac:dyDescent="0.2">
      <c r="D924" s="416">
        <f>_xlfn.XLOOKUP(C:C,Table1[for Import to Bank Register dropdown],Table1[for Pivot],0,0,1)</f>
        <v>0</v>
      </c>
      <c r="E924" s="422"/>
      <c r="F924" s="160">
        <f t="shared" si="43"/>
        <v>44444444</v>
      </c>
      <c r="G924" s="394">
        <f t="shared" si="44"/>
        <v>0</v>
      </c>
      <c r="I924" s="395">
        <f>IF(OR(C924="150 Directors advances", C924="120 accounts receivable", C924="720.2 Automobile - Insurance", C924="720.3 Automobile - License", C924="870.4 Rent - Insurance", C924="870.6 Rent - Property Tax", C924="870.7 Rent - Homeoffice", C924="870.9 Rent - Water"),
   0,
   IF(Dashboard!$F$5="Quick",
      IF(OR(C924="190 Automobile",C924="200 computer hardware",C924="210 Computer software",C924="220 Quickbooks software",C924="230 Office equipment",C924="240 Office furniture"),
         E924-(E924/(1+Dashboard!$F$4)),
         0
      ),
      IF(C924="750 Business promotion",
         E924-(E924/(1+4.793/100)),
         E924-(E924/(1+Dashboard!$F$4))
      )
   )
)</f>
        <v>0</v>
      </c>
      <c r="J924" s="40">
        <f>Bank4[[#This Row],[Money in/ (Money out)]]-Bank4[[#This Row],[GST/HST]]</f>
        <v>0</v>
      </c>
      <c r="L924" s="37">
        <f t="shared" si="42"/>
        <v>0</v>
      </c>
    </row>
    <row r="925" spans="4:12" x14ac:dyDescent="0.2">
      <c r="D925" s="416">
        <f>_xlfn.XLOOKUP(C:C,Table1[for Import to Bank Register dropdown],Table1[for Pivot],0,0,1)</f>
        <v>0</v>
      </c>
      <c r="E925" s="422"/>
      <c r="F925" s="160">
        <f t="shared" si="43"/>
        <v>44444444</v>
      </c>
      <c r="G925" s="394">
        <f t="shared" si="44"/>
        <v>0</v>
      </c>
      <c r="I925" s="395">
        <f>IF(OR(C925="150 Directors advances", C925="120 accounts receivable", C925="720.2 Automobile - Insurance", C925="720.3 Automobile - License", C925="870.4 Rent - Insurance", C925="870.6 Rent - Property Tax", C925="870.7 Rent - Homeoffice", C925="870.9 Rent - Water"),
   0,
   IF(Dashboard!$F$5="Quick",
      IF(OR(C925="190 Automobile",C925="200 computer hardware",C925="210 Computer software",C925="220 Quickbooks software",C925="230 Office equipment",C925="240 Office furniture"),
         E925-(E925/(1+Dashboard!$F$4)),
         0
      ),
      IF(C925="750 Business promotion",
         E925-(E925/(1+4.793/100)),
         E925-(E925/(1+Dashboard!$F$4))
      )
   )
)</f>
        <v>0</v>
      </c>
      <c r="J925" s="40">
        <f>Bank4[[#This Row],[Money in/ (Money out)]]-Bank4[[#This Row],[GST/HST]]</f>
        <v>0</v>
      </c>
      <c r="L925" s="37">
        <f t="shared" si="42"/>
        <v>0</v>
      </c>
    </row>
    <row r="926" spans="4:12" x14ac:dyDescent="0.2">
      <c r="D926" s="416">
        <f>_xlfn.XLOOKUP(C:C,Table1[for Import to Bank Register dropdown],Table1[for Pivot],0,0,1)</f>
        <v>0</v>
      </c>
      <c r="E926" s="422"/>
      <c r="F926" s="160">
        <f t="shared" si="43"/>
        <v>44444444</v>
      </c>
      <c r="G926" s="394">
        <f t="shared" si="44"/>
        <v>0</v>
      </c>
      <c r="I926" s="395">
        <f>IF(OR(C926="150 Directors advances", C926="120 accounts receivable", C926="720.2 Automobile - Insurance", C926="720.3 Automobile - License", C926="870.4 Rent - Insurance", C926="870.6 Rent - Property Tax", C926="870.7 Rent - Homeoffice", C926="870.9 Rent - Water"),
   0,
   IF(Dashboard!$F$5="Quick",
      IF(OR(C926="190 Automobile",C926="200 computer hardware",C926="210 Computer software",C926="220 Quickbooks software",C926="230 Office equipment",C926="240 Office furniture"),
         E926-(E926/(1+Dashboard!$F$4)),
         0
      ),
      IF(C926="750 Business promotion",
         E926-(E926/(1+4.793/100)),
         E926-(E926/(1+Dashboard!$F$4))
      )
   )
)</f>
        <v>0</v>
      </c>
      <c r="J926" s="40">
        <f>Bank4[[#This Row],[Money in/ (Money out)]]-Bank4[[#This Row],[GST/HST]]</f>
        <v>0</v>
      </c>
      <c r="L926" s="37">
        <f t="shared" si="42"/>
        <v>0</v>
      </c>
    </row>
    <row r="927" spans="4:12" x14ac:dyDescent="0.2">
      <c r="D927" s="416">
        <f>_xlfn.XLOOKUP(C:C,Table1[for Import to Bank Register dropdown],Table1[for Pivot],0,0,1)</f>
        <v>0</v>
      </c>
      <c r="E927" s="422"/>
      <c r="F927" s="160">
        <f t="shared" si="43"/>
        <v>44444444</v>
      </c>
      <c r="G927" s="394">
        <f t="shared" si="44"/>
        <v>0</v>
      </c>
      <c r="I927" s="395">
        <f>IF(OR(C927="150 Directors advances", C927="120 accounts receivable", C927="720.2 Automobile - Insurance", C927="720.3 Automobile - License", C927="870.4 Rent - Insurance", C927="870.6 Rent - Property Tax", C927="870.7 Rent - Homeoffice", C927="870.9 Rent - Water"),
   0,
   IF(Dashboard!$F$5="Quick",
      IF(OR(C927="190 Automobile",C927="200 computer hardware",C927="210 Computer software",C927="220 Quickbooks software",C927="230 Office equipment",C927="240 Office furniture"),
         E927-(E927/(1+Dashboard!$F$4)),
         0
      ),
      IF(C927="750 Business promotion",
         E927-(E927/(1+4.793/100)),
         E927-(E927/(1+Dashboard!$F$4))
      )
   )
)</f>
        <v>0</v>
      </c>
      <c r="J927" s="40">
        <f>Bank4[[#This Row],[Money in/ (Money out)]]-Bank4[[#This Row],[GST/HST]]</f>
        <v>0</v>
      </c>
      <c r="L927" s="37">
        <f t="shared" si="42"/>
        <v>0</v>
      </c>
    </row>
    <row r="928" spans="4:12" x14ac:dyDescent="0.2">
      <c r="D928" s="416">
        <f>_xlfn.XLOOKUP(C:C,Table1[for Import to Bank Register dropdown],Table1[for Pivot],0,0,1)</f>
        <v>0</v>
      </c>
      <c r="E928" s="422"/>
      <c r="F928" s="160">
        <f t="shared" si="43"/>
        <v>44444444</v>
      </c>
      <c r="G928" s="394">
        <f t="shared" si="44"/>
        <v>0</v>
      </c>
      <c r="I928" s="395">
        <f>IF(OR(C928="150 Directors advances", C928="120 accounts receivable", C928="720.2 Automobile - Insurance", C928="720.3 Automobile - License", C928="870.4 Rent - Insurance", C928="870.6 Rent - Property Tax", C928="870.7 Rent - Homeoffice", C928="870.9 Rent - Water"),
   0,
   IF(Dashboard!$F$5="Quick",
      IF(OR(C928="190 Automobile",C928="200 computer hardware",C928="210 Computer software",C928="220 Quickbooks software",C928="230 Office equipment",C928="240 Office furniture"),
         E928-(E928/(1+Dashboard!$F$4)),
         0
      ),
      IF(C928="750 Business promotion",
         E928-(E928/(1+4.793/100)),
         E928-(E928/(1+Dashboard!$F$4))
      )
   )
)</f>
        <v>0</v>
      </c>
      <c r="J928" s="40">
        <f>Bank4[[#This Row],[Money in/ (Money out)]]-Bank4[[#This Row],[GST/HST]]</f>
        <v>0</v>
      </c>
      <c r="L928" s="37">
        <f t="shared" si="42"/>
        <v>0</v>
      </c>
    </row>
    <row r="929" spans="4:12" x14ac:dyDescent="0.2">
      <c r="D929" s="416">
        <f>_xlfn.XLOOKUP(C:C,Table1[for Import to Bank Register dropdown],Table1[for Pivot],0,0,1)</f>
        <v>0</v>
      </c>
      <c r="E929" s="422"/>
      <c r="F929" s="160">
        <f t="shared" si="43"/>
        <v>44444444</v>
      </c>
      <c r="G929" s="394">
        <f t="shared" si="44"/>
        <v>0</v>
      </c>
      <c r="I929" s="395">
        <f>IF(OR(C929="150 Directors advances", C929="120 accounts receivable", C929="720.2 Automobile - Insurance", C929="720.3 Automobile - License", C929="870.4 Rent - Insurance", C929="870.6 Rent - Property Tax", C929="870.7 Rent - Homeoffice", C929="870.9 Rent - Water"),
   0,
   IF(Dashboard!$F$5="Quick",
      IF(OR(C929="190 Automobile",C929="200 computer hardware",C929="210 Computer software",C929="220 Quickbooks software",C929="230 Office equipment",C929="240 Office furniture"),
         E929-(E929/(1+Dashboard!$F$4)),
         0
      ),
      IF(C929="750 Business promotion",
         E929-(E929/(1+4.793/100)),
         E929-(E929/(1+Dashboard!$F$4))
      )
   )
)</f>
        <v>0</v>
      </c>
      <c r="J929" s="40">
        <f>Bank4[[#This Row],[Money in/ (Money out)]]-Bank4[[#This Row],[GST/HST]]</f>
        <v>0</v>
      </c>
      <c r="L929" s="37">
        <f t="shared" si="42"/>
        <v>0</v>
      </c>
    </row>
    <row r="930" spans="4:12" x14ac:dyDescent="0.2">
      <c r="D930" s="416">
        <f>_xlfn.XLOOKUP(C:C,Table1[for Import to Bank Register dropdown],Table1[for Pivot],0,0,1)</f>
        <v>0</v>
      </c>
      <c r="E930" s="422"/>
      <c r="F930" s="160">
        <f t="shared" si="43"/>
        <v>44444444</v>
      </c>
      <c r="G930" s="394">
        <f t="shared" si="44"/>
        <v>0</v>
      </c>
      <c r="I930" s="395">
        <f>IF(OR(C930="150 Directors advances", C930="120 accounts receivable", C930="720.2 Automobile - Insurance", C930="720.3 Automobile - License", C930="870.4 Rent - Insurance", C930="870.6 Rent - Property Tax", C930="870.7 Rent - Homeoffice", C930="870.9 Rent - Water"),
   0,
   IF(Dashboard!$F$5="Quick",
      IF(OR(C930="190 Automobile",C930="200 computer hardware",C930="210 Computer software",C930="220 Quickbooks software",C930="230 Office equipment",C930="240 Office furniture"),
         E930-(E930/(1+Dashboard!$F$4)),
         0
      ),
      IF(C930="750 Business promotion",
         E930-(E930/(1+4.793/100)),
         E930-(E930/(1+Dashboard!$F$4))
      )
   )
)</f>
        <v>0</v>
      </c>
      <c r="J930" s="40">
        <f>Bank4[[#This Row],[Money in/ (Money out)]]-Bank4[[#This Row],[GST/HST]]</f>
        <v>0</v>
      </c>
      <c r="L930" s="37">
        <f t="shared" si="42"/>
        <v>0</v>
      </c>
    </row>
    <row r="931" spans="4:12" x14ac:dyDescent="0.2">
      <c r="D931" s="416">
        <f>_xlfn.XLOOKUP(C:C,Table1[for Import to Bank Register dropdown],Table1[for Pivot],0,0,1)</f>
        <v>0</v>
      </c>
      <c r="E931" s="422"/>
      <c r="F931" s="160">
        <f t="shared" si="43"/>
        <v>44444444</v>
      </c>
      <c r="G931" s="394">
        <f t="shared" si="44"/>
        <v>0</v>
      </c>
      <c r="I931" s="395">
        <f>IF(OR(C931="150 Directors advances", C931="120 accounts receivable", C931="720.2 Automobile - Insurance", C931="720.3 Automobile - License", C931="870.4 Rent - Insurance", C931="870.6 Rent - Property Tax", C931="870.7 Rent - Homeoffice", C931="870.9 Rent - Water"),
   0,
   IF(Dashboard!$F$5="Quick",
      IF(OR(C931="190 Automobile",C931="200 computer hardware",C931="210 Computer software",C931="220 Quickbooks software",C931="230 Office equipment",C931="240 Office furniture"),
         E931-(E931/(1+Dashboard!$F$4)),
         0
      ),
      IF(C931="750 Business promotion",
         E931-(E931/(1+4.793/100)),
         E931-(E931/(1+Dashboard!$F$4))
      )
   )
)</f>
        <v>0</v>
      </c>
      <c r="J931" s="40">
        <f>Bank4[[#This Row],[Money in/ (Money out)]]-Bank4[[#This Row],[GST/HST]]</f>
        <v>0</v>
      </c>
      <c r="L931" s="37">
        <f t="shared" si="42"/>
        <v>0</v>
      </c>
    </row>
    <row r="932" spans="4:12" x14ac:dyDescent="0.2">
      <c r="D932" s="416">
        <f>_xlfn.XLOOKUP(C:C,Table1[for Import to Bank Register dropdown],Table1[for Pivot],0,0,1)</f>
        <v>0</v>
      </c>
      <c r="E932" s="422"/>
      <c r="F932" s="160">
        <f t="shared" si="43"/>
        <v>44444444</v>
      </c>
      <c r="G932" s="394">
        <f t="shared" si="44"/>
        <v>0</v>
      </c>
      <c r="I932" s="395">
        <f>IF(OR(C932="150 Directors advances", C932="120 accounts receivable", C932="720.2 Automobile - Insurance", C932="720.3 Automobile - License", C932="870.4 Rent - Insurance", C932="870.6 Rent - Property Tax", C932="870.7 Rent - Homeoffice", C932="870.9 Rent - Water"),
   0,
   IF(Dashboard!$F$5="Quick",
      IF(OR(C932="190 Automobile",C932="200 computer hardware",C932="210 Computer software",C932="220 Quickbooks software",C932="230 Office equipment",C932="240 Office furniture"),
         E932-(E932/(1+Dashboard!$F$4)),
         0
      ),
      IF(C932="750 Business promotion",
         E932-(E932/(1+4.793/100)),
         E932-(E932/(1+Dashboard!$F$4))
      )
   )
)</f>
        <v>0</v>
      </c>
      <c r="J932" s="40">
        <f>Bank4[[#This Row],[Money in/ (Money out)]]-Bank4[[#This Row],[GST/HST]]</f>
        <v>0</v>
      </c>
      <c r="L932" s="37">
        <f t="shared" si="42"/>
        <v>0</v>
      </c>
    </row>
    <row r="933" spans="4:12" x14ac:dyDescent="0.2">
      <c r="D933" s="416">
        <f>_xlfn.XLOOKUP(C:C,Table1[for Import to Bank Register dropdown],Table1[for Pivot],0,0,1)</f>
        <v>0</v>
      </c>
      <c r="E933" s="422"/>
      <c r="F933" s="160">
        <f t="shared" si="43"/>
        <v>44444444</v>
      </c>
      <c r="G933" s="394">
        <f t="shared" si="44"/>
        <v>0</v>
      </c>
      <c r="I933" s="395">
        <f>IF(OR(C933="150 Directors advances", C933="120 accounts receivable", C933="720.2 Automobile - Insurance", C933="720.3 Automobile - License", C933="870.4 Rent - Insurance", C933="870.6 Rent - Property Tax", C933="870.7 Rent - Homeoffice", C933="870.9 Rent - Water"),
   0,
   IF(Dashboard!$F$5="Quick",
      IF(OR(C933="190 Automobile",C933="200 computer hardware",C933="210 Computer software",C933="220 Quickbooks software",C933="230 Office equipment",C933="240 Office furniture"),
         E933-(E933/(1+Dashboard!$F$4)),
         0
      ),
      IF(C933="750 Business promotion",
         E933-(E933/(1+4.793/100)),
         E933-(E933/(1+Dashboard!$F$4))
      )
   )
)</f>
        <v>0</v>
      </c>
      <c r="J933" s="40">
        <f>Bank4[[#This Row],[Money in/ (Money out)]]-Bank4[[#This Row],[GST/HST]]</f>
        <v>0</v>
      </c>
      <c r="L933" s="37">
        <f t="shared" si="42"/>
        <v>0</v>
      </c>
    </row>
    <row r="934" spans="4:12" x14ac:dyDescent="0.2">
      <c r="D934" s="416">
        <f>_xlfn.XLOOKUP(C:C,Table1[for Import to Bank Register dropdown],Table1[for Pivot],0,0,1)</f>
        <v>0</v>
      </c>
      <c r="E934" s="422"/>
      <c r="F934" s="160">
        <f t="shared" si="43"/>
        <v>44444444</v>
      </c>
      <c r="G934" s="394">
        <f t="shared" si="44"/>
        <v>0</v>
      </c>
      <c r="I934" s="395">
        <f>IF(OR(C934="150 Directors advances", C934="120 accounts receivable", C934="720.2 Automobile - Insurance", C934="720.3 Automobile - License", C934="870.4 Rent - Insurance", C934="870.6 Rent - Property Tax", C934="870.7 Rent - Homeoffice", C934="870.9 Rent - Water"),
   0,
   IF(Dashboard!$F$5="Quick",
      IF(OR(C934="190 Automobile",C934="200 computer hardware",C934="210 Computer software",C934="220 Quickbooks software",C934="230 Office equipment",C934="240 Office furniture"),
         E934-(E934/(1+Dashboard!$F$4)),
         0
      ),
      IF(C934="750 Business promotion",
         E934-(E934/(1+4.793/100)),
         E934-(E934/(1+Dashboard!$F$4))
      )
   )
)</f>
        <v>0</v>
      </c>
      <c r="J934" s="40">
        <f>Bank4[[#This Row],[Money in/ (Money out)]]-Bank4[[#This Row],[GST/HST]]</f>
        <v>0</v>
      </c>
      <c r="L934" s="37">
        <f t="shared" si="42"/>
        <v>0</v>
      </c>
    </row>
    <row r="935" spans="4:12" x14ac:dyDescent="0.2">
      <c r="D935" s="416">
        <f>_xlfn.XLOOKUP(C:C,Table1[for Import to Bank Register dropdown],Table1[for Pivot],0,0,1)</f>
        <v>0</v>
      </c>
      <c r="E935" s="422"/>
      <c r="F935" s="160">
        <f t="shared" si="43"/>
        <v>44444444</v>
      </c>
      <c r="G935" s="394">
        <f t="shared" si="44"/>
        <v>0</v>
      </c>
      <c r="I935" s="395">
        <f>IF(OR(C935="150 Directors advances", C935="120 accounts receivable", C935="720.2 Automobile - Insurance", C935="720.3 Automobile - License", C935="870.4 Rent - Insurance", C935="870.6 Rent - Property Tax", C935="870.7 Rent - Homeoffice", C935="870.9 Rent - Water"),
   0,
   IF(Dashboard!$F$5="Quick",
      IF(OR(C935="190 Automobile",C935="200 computer hardware",C935="210 Computer software",C935="220 Quickbooks software",C935="230 Office equipment",C935="240 Office furniture"),
         E935-(E935/(1+Dashboard!$F$4)),
         0
      ),
      IF(C935="750 Business promotion",
         E935-(E935/(1+4.793/100)),
         E935-(E935/(1+Dashboard!$F$4))
      )
   )
)</f>
        <v>0</v>
      </c>
      <c r="J935" s="40">
        <f>Bank4[[#This Row],[Money in/ (Money out)]]-Bank4[[#This Row],[GST/HST]]</f>
        <v>0</v>
      </c>
      <c r="L935" s="37">
        <f t="shared" si="42"/>
        <v>0</v>
      </c>
    </row>
    <row r="936" spans="4:12" x14ac:dyDescent="0.2">
      <c r="D936" s="416">
        <f>_xlfn.XLOOKUP(C:C,Table1[for Import to Bank Register dropdown],Table1[for Pivot],0,0,1)</f>
        <v>0</v>
      </c>
      <c r="E936" s="422"/>
      <c r="F936" s="160">
        <f t="shared" si="43"/>
        <v>44444444</v>
      </c>
      <c r="G936" s="394">
        <f t="shared" si="44"/>
        <v>0</v>
      </c>
      <c r="I936" s="395">
        <f>IF(OR(C936="150 Directors advances", C936="120 accounts receivable", C936="720.2 Automobile - Insurance", C936="720.3 Automobile - License", C936="870.4 Rent - Insurance", C936="870.6 Rent - Property Tax", C936="870.7 Rent - Homeoffice", C936="870.9 Rent - Water"),
   0,
   IF(Dashboard!$F$5="Quick",
      IF(OR(C936="190 Automobile",C936="200 computer hardware",C936="210 Computer software",C936="220 Quickbooks software",C936="230 Office equipment",C936="240 Office furniture"),
         E936-(E936/(1+Dashboard!$F$4)),
         0
      ),
      IF(C936="750 Business promotion",
         E936-(E936/(1+4.793/100)),
         E936-(E936/(1+Dashboard!$F$4))
      )
   )
)</f>
        <v>0</v>
      </c>
      <c r="J936" s="40">
        <f>Bank4[[#This Row],[Money in/ (Money out)]]-Bank4[[#This Row],[GST/HST]]</f>
        <v>0</v>
      </c>
      <c r="L936" s="37">
        <f t="shared" si="42"/>
        <v>0</v>
      </c>
    </row>
    <row r="937" spans="4:12" x14ac:dyDescent="0.2">
      <c r="D937" s="416">
        <f>_xlfn.XLOOKUP(C:C,Table1[for Import to Bank Register dropdown],Table1[for Pivot],0,0,1)</f>
        <v>0</v>
      </c>
      <c r="E937" s="422"/>
      <c r="F937" s="160">
        <f t="shared" si="43"/>
        <v>44444444</v>
      </c>
      <c r="G937" s="394">
        <f t="shared" si="44"/>
        <v>0</v>
      </c>
      <c r="I937" s="395">
        <f>IF(OR(C937="150 Directors advances", C937="120 accounts receivable", C937="720.2 Automobile - Insurance", C937="720.3 Automobile - License", C937="870.4 Rent - Insurance", C937="870.6 Rent - Property Tax", C937="870.7 Rent - Homeoffice", C937="870.9 Rent - Water"),
   0,
   IF(Dashboard!$F$5="Quick",
      IF(OR(C937="190 Automobile",C937="200 computer hardware",C937="210 Computer software",C937="220 Quickbooks software",C937="230 Office equipment",C937="240 Office furniture"),
         E937-(E937/(1+Dashboard!$F$4)),
         0
      ),
      IF(C937="750 Business promotion",
         E937-(E937/(1+4.793/100)),
         E937-(E937/(1+Dashboard!$F$4))
      )
   )
)</f>
        <v>0</v>
      </c>
      <c r="J937" s="40">
        <f>Bank4[[#This Row],[Money in/ (Money out)]]-Bank4[[#This Row],[GST/HST]]</f>
        <v>0</v>
      </c>
      <c r="L937" s="37">
        <f t="shared" si="42"/>
        <v>0</v>
      </c>
    </row>
    <row r="938" spans="4:12" x14ac:dyDescent="0.2">
      <c r="D938" s="416">
        <f>_xlfn.XLOOKUP(C:C,Table1[for Import to Bank Register dropdown],Table1[for Pivot],0,0,1)</f>
        <v>0</v>
      </c>
      <c r="E938" s="422"/>
      <c r="F938" s="160">
        <f t="shared" si="43"/>
        <v>44444444</v>
      </c>
      <c r="G938" s="394">
        <f t="shared" si="44"/>
        <v>0</v>
      </c>
      <c r="I938" s="395">
        <f>IF(OR(C938="150 Directors advances", C938="120 accounts receivable", C938="720.2 Automobile - Insurance", C938="720.3 Automobile - License", C938="870.4 Rent - Insurance", C938="870.6 Rent - Property Tax", C938="870.7 Rent - Homeoffice", C938="870.9 Rent - Water"),
   0,
   IF(Dashboard!$F$5="Quick",
      IF(OR(C938="190 Automobile",C938="200 computer hardware",C938="210 Computer software",C938="220 Quickbooks software",C938="230 Office equipment",C938="240 Office furniture"),
         E938-(E938/(1+Dashboard!$F$4)),
         0
      ),
      IF(C938="750 Business promotion",
         E938-(E938/(1+4.793/100)),
         E938-(E938/(1+Dashboard!$F$4))
      )
   )
)</f>
        <v>0</v>
      </c>
      <c r="J938" s="40">
        <f>Bank4[[#This Row],[Money in/ (Money out)]]-Bank4[[#This Row],[GST/HST]]</f>
        <v>0</v>
      </c>
      <c r="L938" s="37">
        <f t="shared" si="42"/>
        <v>0</v>
      </c>
    </row>
    <row r="939" spans="4:12" x14ac:dyDescent="0.2">
      <c r="D939" s="416">
        <f>_xlfn.XLOOKUP(C:C,Table1[for Import to Bank Register dropdown],Table1[for Pivot],0,0,1)</f>
        <v>0</v>
      </c>
      <c r="E939" s="422"/>
      <c r="F939" s="160">
        <f t="shared" si="43"/>
        <v>44444444</v>
      </c>
      <c r="G939" s="394">
        <f t="shared" si="44"/>
        <v>0</v>
      </c>
      <c r="I939" s="395">
        <f>IF(OR(C939="150 Directors advances", C939="120 accounts receivable", C939="720.2 Automobile - Insurance", C939="720.3 Automobile - License", C939="870.4 Rent - Insurance", C939="870.6 Rent - Property Tax", C939="870.7 Rent - Homeoffice", C939="870.9 Rent - Water"),
   0,
   IF(Dashboard!$F$5="Quick",
      IF(OR(C939="190 Automobile",C939="200 computer hardware",C939="210 Computer software",C939="220 Quickbooks software",C939="230 Office equipment",C939="240 Office furniture"),
         E939-(E939/(1+Dashboard!$F$4)),
         0
      ),
      IF(C939="750 Business promotion",
         E939-(E939/(1+4.793/100)),
         E939-(E939/(1+Dashboard!$F$4))
      )
   )
)</f>
        <v>0</v>
      </c>
      <c r="J939" s="40">
        <f>Bank4[[#This Row],[Money in/ (Money out)]]-Bank4[[#This Row],[GST/HST]]</f>
        <v>0</v>
      </c>
      <c r="L939" s="37">
        <f t="shared" si="42"/>
        <v>0</v>
      </c>
    </row>
    <row r="940" spans="4:12" x14ac:dyDescent="0.2">
      <c r="D940" s="416">
        <f>_xlfn.XLOOKUP(C:C,Table1[for Import to Bank Register dropdown],Table1[for Pivot],0,0,1)</f>
        <v>0</v>
      </c>
      <c r="E940" s="422"/>
      <c r="F940" s="160">
        <f t="shared" si="43"/>
        <v>44444444</v>
      </c>
      <c r="G940" s="394">
        <f t="shared" si="44"/>
        <v>0</v>
      </c>
      <c r="I940" s="395">
        <f>IF(OR(C940="150 Directors advances", C940="120 accounts receivable", C940="720.2 Automobile - Insurance", C940="720.3 Automobile - License", C940="870.4 Rent - Insurance", C940="870.6 Rent - Property Tax", C940="870.7 Rent - Homeoffice", C940="870.9 Rent - Water"),
   0,
   IF(Dashboard!$F$5="Quick",
      IF(OR(C940="190 Automobile",C940="200 computer hardware",C940="210 Computer software",C940="220 Quickbooks software",C940="230 Office equipment",C940="240 Office furniture"),
         E940-(E940/(1+Dashboard!$F$4)),
         0
      ),
      IF(C940="750 Business promotion",
         E940-(E940/(1+4.793/100)),
         E940-(E940/(1+Dashboard!$F$4))
      )
   )
)</f>
        <v>0</v>
      </c>
      <c r="J940" s="40">
        <f>Bank4[[#This Row],[Money in/ (Money out)]]-Bank4[[#This Row],[GST/HST]]</f>
        <v>0</v>
      </c>
      <c r="L940" s="37">
        <f t="shared" si="42"/>
        <v>0</v>
      </c>
    </row>
    <row r="941" spans="4:12" x14ac:dyDescent="0.2">
      <c r="D941" s="416">
        <f>_xlfn.XLOOKUP(C:C,Table1[for Import to Bank Register dropdown],Table1[for Pivot],0,0,1)</f>
        <v>0</v>
      </c>
      <c r="E941" s="422"/>
      <c r="F941" s="160">
        <f t="shared" si="43"/>
        <v>44444444</v>
      </c>
      <c r="G941" s="394">
        <f t="shared" si="44"/>
        <v>0</v>
      </c>
      <c r="I941" s="395">
        <f>IF(OR(C941="150 Directors advances", C941="120 accounts receivable", C941="720.2 Automobile - Insurance", C941="720.3 Automobile - License", C941="870.4 Rent - Insurance", C941="870.6 Rent - Property Tax", C941="870.7 Rent - Homeoffice", C941="870.9 Rent - Water"),
   0,
   IF(Dashboard!$F$5="Quick",
      IF(OR(C941="190 Automobile",C941="200 computer hardware",C941="210 Computer software",C941="220 Quickbooks software",C941="230 Office equipment",C941="240 Office furniture"),
         E941-(E941/(1+Dashboard!$F$4)),
         0
      ),
      IF(C941="750 Business promotion",
         E941-(E941/(1+4.793/100)),
         E941-(E941/(1+Dashboard!$F$4))
      )
   )
)</f>
        <v>0</v>
      </c>
      <c r="J941" s="40">
        <f>Bank4[[#This Row],[Money in/ (Money out)]]-Bank4[[#This Row],[GST/HST]]</f>
        <v>0</v>
      </c>
      <c r="L941" s="37">
        <f t="shared" si="42"/>
        <v>0</v>
      </c>
    </row>
    <row r="942" spans="4:12" x14ac:dyDescent="0.2">
      <c r="D942" s="416">
        <f>_xlfn.XLOOKUP(C:C,Table1[for Import to Bank Register dropdown],Table1[for Pivot],0,0,1)</f>
        <v>0</v>
      </c>
      <c r="E942" s="422"/>
      <c r="F942" s="160">
        <f t="shared" si="43"/>
        <v>44444444</v>
      </c>
      <c r="G942" s="394">
        <f t="shared" si="44"/>
        <v>0</v>
      </c>
      <c r="I942" s="395">
        <f>IF(OR(C942="150 Directors advances", C942="120 accounts receivable", C942="720.2 Automobile - Insurance", C942="720.3 Automobile - License", C942="870.4 Rent - Insurance", C942="870.6 Rent - Property Tax", C942="870.7 Rent - Homeoffice", C942="870.9 Rent - Water"),
   0,
   IF(Dashboard!$F$5="Quick",
      IF(OR(C942="190 Automobile",C942="200 computer hardware",C942="210 Computer software",C942="220 Quickbooks software",C942="230 Office equipment",C942="240 Office furniture"),
         E942-(E942/(1+Dashboard!$F$4)),
         0
      ),
      IF(C942="750 Business promotion",
         E942-(E942/(1+4.793/100)),
         E942-(E942/(1+Dashboard!$F$4))
      )
   )
)</f>
        <v>0</v>
      </c>
      <c r="J942" s="40">
        <f>Bank4[[#This Row],[Money in/ (Money out)]]-Bank4[[#This Row],[GST/HST]]</f>
        <v>0</v>
      </c>
      <c r="L942" s="37">
        <f t="shared" si="42"/>
        <v>0</v>
      </c>
    </row>
    <row r="943" spans="4:12" x14ac:dyDescent="0.2">
      <c r="D943" s="416">
        <f>_xlfn.XLOOKUP(C:C,Table1[for Import to Bank Register dropdown],Table1[for Pivot],0,0,1)</f>
        <v>0</v>
      </c>
      <c r="E943" s="422"/>
      <c r="F943" s="160">
        <f t="shared" si="43"/>
        <v>44444444</v>
      </c>
      <c r="G943" s="394">
        <f t="shared" si="44"/>
        <v>0</v>
      </c>
      <c r="I943" s="395">
        <f>IF(OR(C943="150 Directors advances", C943="120 accounts receivable", C943="720.2 Automobile - Insurance", C943="720.3 Automobile - License", C943="870.4 Rent - Insurance", C943="870.6 Rent - Property Tax", C943="870.7 Rent - Homeoffice", C943="870.9 Rent - Water"),
   0,
   IF(Dashboard!$F$5="Quick",
      IF(OR(C943="190 Automobile",C943="200 computer hardware",C943="210 Computer software",C943="220 Quickbooks software",C943="230 Office equipment",C943="240 Office furniture"),
         E943-(E943/(1+Dashboard!$F$4)),
         0
      ),
      IF(C943="750 Business promotion",
         E943-(E943/(1+4.793/100)),
         E943-(E943/(1+Dashboard!$F$4))
      )
   )
)</f>
        <v>0</v>
      </c>
      <c r="J943" s="40">
        <f>Bank4[[#This Row],[Money in/ (Money out)]]-Bank4[[#This Row],[GST/HST]]</f>
        <v>0</v>
      </c>
      <c r="L943" s="37">
        <f t="shared" si="42"/>
        <v>0</v>
      </c>
    </row>
    <row r="944" spans="4:12" x14ac:dyDescent="0.2">
      <c r="D944" s="416">
        <f>_xlfn.XLOOKUP(C:C,Table1[for Import to Bank Register dropdown],Table1[for Pivot],0,0,1)</f>
        <v>0</v>
      </c>
      <c r="E944" s="422"/>
      <c r="F944" s="160">
        <f t="shared" si="43"/>
        <v>44444444</v>
      </c>
      <c r="G944" s="394">
        <f t="shared" si="44"/>
        <v>0</v>
      </c>
      <c r="I944" s="395">
        <f>IF(OR(C944="150 Directors advances", C944="120 accounts receivable", C944="720.2 Automobile - Insurance", C944="720.3 Automobile - License", C944="870.4 Rent - Insurance", C944="870.6 Rent - Property Tax", C944="870.7 Rent - Homeoffice", C944="870.9 Rent - Water"),
   0,
   IF(Dashboard!$F$5="Quick",
      IF(OR(C944="190 Automobile",C944="200 computer hardware",C944="210 Computer software",C944="220 Quickbooks software",C944="230 Office equipment",C944="240 Office furniture"),
         E944-(E944/(1+Dashboard!$F$4)),
         0
      ),
      IF(C944="750 Business promotion",
         E944-(E944/(1+4.793/100)),
         E944-(E944/(1+Dashboard!$F$4))
      )
   )
)</f>
        <v>0</v>
      </c>
      <c r="J944" s="40">
        <f>Bank4[[#This Row],[Money in/ (Money out)]]-Bank4[[#This Row],[GST/HST]]</f>
        <v>0</v>
      </c>
      <c r="L944" s="37">
        <f t="shared" si="42"/>
        <v>0</v>
      </c>
    </row>
    <row r="945" spans="4:12" x14ac:dyDescent="0.2">
      <c r="D945" s="416">
        <f>_xlfn.XLOOKUP(C:C,Table1[for Import to Bank Register dropdown],Table1[for Pivot],0,0,1)</f>
        <v>0</v>
      </c>
      <c r="E945" s="422"/>
      <c r="F945" s="160">
        <f t="shared" si="43"/>
        <v>44444444</v>
      </c>
      <c r="G945" s="394">
        <f t="shared" si="44"/>
        <v>0</v>
      </c>
      <c r="I945" s="395">
        <f>IF(OR(C945="150 Directors advances", C945="120 accounts receivable", C945="720.2 Automobile - Insurance", C945="720.3 Automobile - License", C945="870.4 Rent - Insurance", C945="870.6 Rent - Property Tax", C945="870.7 Rent - Homeoffice", C945="870.9 Rent - Water"),
   0,
   IF(Dashboard!$F$5="Quick",
      IF(OR(C945="190 Automobile",C945="200 computer hardware",C945="210 Computer software",C945="220 Quickbooks software",C945="230 Office equipment",C945="240 Office furniture"),
         E945-(E945/(1+Dashboard!$F$4)),
         0
      ),
      IF(C945="750 Business promotion",
         E945-(E945/(1+4.793/100)),
         E945-(E945/(1+Dashboard!$F$4))
      )
   )
)</f>
        <v>0</v>
      </c>
      <c r="J945" s="40">
        <f>Bank4[[#This Row],[Money in/ (Money out)]]-Bank4[[#This Row],[GST/HST]]</f>
        <v>0</v>
      </c>
      <c r="L945" s="37">
        <f t="shared" si="42"/>
        <v>0</v>
      </c>
    </row>
    <row r="946" spans="4:12" x14ac:dyDescent="0.2">
      <c r="D946" s="416">
        <f>_xlfn.XLOOKUP(C:C,Table1[for Import to Bank Register dropdown],Table1[for Pivot],0,0,1)</f>
        <v>0</v>
      </c>
      <c r="E946" s="422"/>
      <c r="F946" s="160">
        <f t="shared" si="43"/>
        <v>44444444</v>
      </c>
      <c r="G946" s="394">
        <f t="shared" si="44"/>
        <v>0</v>
      </c>
      <c r="I946" s="395">
        <f>IF(OR(C946="150 Directors advances", C946="120 accounts receivable", C946="720.2 Automobile - Insurance", C946="720.3 Automobile - License", C946="870.4 Rent - Insurance", C946="870.6 Rent - Property Tax", C946="870.7 Rent - Homeoffice", C946="870.9 Rent - Water"),
   0,
   IF(Dashboard!$F$5="Quick",
      IF(OR(C946="190 Automobile",C946="200 computer hardware",C946="210 Computer software",C946="220 Quickbooks software",C946="230 Office equipment",C946="240 Office furniture"),
         E946-(E946/(1+Dashboard!$F$4)),
         0
      ),
      IF(C946="750 Business promotion",
         E946-(E946/(1+4.793/100)),
         E946-(E946/(1+Dashboard!$F$4))
      )
   )
)</f>
        <v>0</v>
      </c>
      <c r="J946" s="40">
        <f>Bank4[[#This Row],[Money in/ (Money out)]]-Bank4[[#This Row],[GST/HST]]</f>
        <v>0</v>
      </c>
      <c r="L946" s="37">
        <f t="shared" si="42"/>
        <v>0</v>
      </c>
    </row>
    <row r="947" spans="4:12" x14ac:dyDescent="0.2">
      <c r="D947" s="416">
        <f>_xlfn.XLOOKUP(C:C,Table1[for Import to Bank Register dropdown],Table1[for Pivot],0,0,1)</f>
        <v>0</v>
      </c>
      <c r="E947" s="422"/>
      <c r="F947" s="160">
        <f t="shared" si="43"/>
        <v>44444444</v>
      </c>
      <c r="G947" s="394">
        <f t="shared" si="44"/>
        <v>0</v>
      </c>
      <c r="I947" s="395">
        <f>IF(OR(C947="150 Directors advances", C947="120 accounts receivable", C947="720.2 Automobile - Insurance", C947="720.3 Automobile - License", C947="870.4 Rent - Insurance", C947="870.6 Rent - Property Tax", C947="870.7 Rent - Homeoffice", C947="870.9 Rent - Water"),
   0,
   IF(Dashboard!$F$5="Quick",
      IF(OR(C947="190 Automobile",C947="200 computer hardware",C947="210 Computer software",C947="220 Quickbooks software",C947="230 Office equipment",C947="240 Office furniture"),
         E947-(E947/(1+Dashboard!$F$4)),
         0
      ),
      IF(C947="750 Business promotion",
         E947-(E947/(1+4.793/100)),
         E947-(E947/(1+Dashboard!$F$4))
      )
   )
)</f>
        <v>0</v>
      </c>
      <c r="J947" s="40">
        <f>Bank4[[#This Row],[Money in/ (Money out)]]-Bank4[[#This Row],[GST/HST]]</f>
        <v>0</v>
      </c>
      <c r="L947" s="37">
        <f t="shared" si="42"/>
        <v>0</v>
      </c>
    </row>
    <row r="948" spans="4:12" x14ac:dyDescent="0.2">
      <c r="D948" s="416">
        <f>_xlfn.XLOOKUP(C:C,Table1[for Import to Bank Register dropdown],Table1[for Pivot],0,0,1)</f>
        <v>0</v>
      </c>
      <c r="E948" s="422"/>
      <c r="F948" s="160">
        <f t="shared" si="43"/>
        <v>44444444</v>
      </c>
      <c r="G948" s="394">
        <f t="shared" si="44"/>
        <v>0</v>
      </c>
      <c r="I948" s="395">
        <f>IF(OR(C948="150 Directors advances", C948="120 accounts receivable", C948="720.2 Automobile - Insurance", C948="720.3 Automobile - License", C948="870.4 Rent - Insurance", C948="870.6 Rent - Property Tax", C948="870.7 Rent - Homeoffice", C948="870.9 Rent - Water"),
   0,
   IF(Dashboard!$F$5="Quick",
      IF(OR(C948="190 Automobile",C948="200 computer hardware",C948="210 Computer software",C948="220 Quickbooks software",C948="230 Office equipment",C948="240 Office furniture"),
         E948-(E948/(1+Dashboard!$F$4)),
         0
      ),
      IF(C948="750 Business promotion",
         E948-(E948/(1+4.793/100)),
         E948-(E948/(1+Dashboard!$F$4))
      )
   )
)</f>
        <v>0</v>
      </c>
      <c r="J948" s="40">
        <f>Bank4[[#This Row],[Money in/ (Money out)]]-Bank4[[#This Row],[GST/HST]]</f>
        <v>0</v>
      </c>
      <c r="L948" s="37">
        <f t="shared" si="42"/>
        <v>0</v>
      </c>
    </row>
    <row r="949" spans="4:12" x14ac:dyDescent="0.2">
      <c r="D949" s="416">
        <f>_xlfn.XLOOKUP(C:C,Table1[for Import to Bank Register dropdown],Table1[for Pivot],0,0,1)</f>
        <v>0</v>
      </c>
      <c r="E949" s="422"/>
      <c r="F949" s="160">
        <f t="shared" si="43"/>
        <v>44444444</v>
      </c>
      <c r="G949" s="394">
        <f t="shared" si="44"/>
        <v>0</v>
      </c>
      <c r="I949" s="395">
        <f>IF(OR(C949="150 Directors advances", C949="120 accounts receivable", C949="720.2 Automobile - Insurance", C949="720.3 Automobile - License", C949="870.4 Rent - Insurance", C949="870.6 Rent - Property Tax", C949="870.7 Rent - Homeoffice", C949="870.9 Rent - Water"),
   0,
   IF(Dashboard!$F$5="Quick",
      IF(OR(C949="190 Automobile",C949="200 computer hardware",C949="210 Computer software",C949="220 Quickbooks software",C949="230 Office equipment",C949="240 Office furniture"),
         E949-(E949/(1+Dashboard!$F$4)),
         0
      ),
      IF(C949="750 Business promotion",
         E949-(E949/(1+4.793/100)),
         E949-(E949/(1+Dashboard!$F$4))
      )
   )
)</f>
        <v>0</v>
      </c>
      <c r="J949" s="40">
        <f>Bank4[[#This Row],[Money in/ (Money out)]]-Bank4[[#This Row],[GST/HST]]</f>
        <v>0</v>
      </c>
      <c r="L949" s="37">
        <f t="shared" si="42"/>
        <v>0</v>
      </c>
    </row>
    <row r="950" spans="4:12" x14ac:dyDescent="0.2">
      <c r="D950" s="416">
        <f>_xlfn.XLOOKUP(C:C,Table1[for Import to Bank Register dropdown],Table1[for Pivot],0,0,1)</f>
        <v>0</v>
      </c>
      <c r="E950" s="422"/>
      <c r="F950" s="160">
        <f t="shared" si="43"/>
        <v>44444444</v>
      </c>
      <c r="G950" s="394">
        <f t="shared" si="44"/>
        <v>0</v>
      </c>
      <c r="I950" s="395">
        <f>IF(OR(C950="150 Directors advances", C950="120 accounts receivable", C950="720.2 Automobile - Insurance", C950="720.3 Automobile - License", C950="870.4 Rent - Insurance", C950="870.6 Rent - Property Tax", C950="870.7 Rent - Homeoffice", C950="870.9 Rent - Water"),
   0,
   IF(Dashboard!$F$5="Quick",
      IF(OR(C950="190 Automobile",C950="200 computer hardware",C950="210 Computer software",C950="220 Quickbooks software",C950="230 Office equipment",C950="240 Office furniture"),
         E950-(E950/(1+Dashboard!$F$4)),
         0
      ),
      IF(C950="750 Business promotion",
         E950-(E950/(1+4.793/100)),
         E950-(E950/(1+Dashboard!$F$4))
      )
   )
)</f>
        <v>0</v>
      </c>
      <c r="J950" s="40">
        <f>Bank4[[#This Row],[Money in/ (Money out)]]-Bank4[[#This Row],[GST/HST]]</f>
        <v>0</v>
      </c>
      <c r="L950" s="37">
        <f t="shared" si="42"/>
        <v>0</v>
      </c>
    </row>
    <row r="951" spans="4:12" x14ac:dyDescent="0.2">
      <c r="D951" s="416">
        <f>_xlfn.XLOOKUP(C:C,Table1[for Import to Bank Register dropdown],Table1[for Pivot],0,0,1)</f>
        <v>0</v>
      </c>
      <c r="E951" s="422"/>
      <c r="F951" s="160">
        <f t="shared" si="43"/>
        <v>44444444</v>
      </c>
      <c r="G951" s="394">
        <f t="shared" si="44"/>
        <v>0</v>
      </c>
      <c r="I951" s="395">
        <f>IF(OR(C951="150 Directors advances", C951="120 accounts receivable", C951="720.2 Automobile - Insurance", C951="720.3 Automobile - License", C951="870.4 Rent - Insurance", C951="870.6 Rent - Property Tax", C951="870.7 Rent - Homeoffice", C951="870.9 Rent - Water"),
   0,
   IF(Dashboard!$F$5="Quick",
      IF(OR(C951="190 Automobile",C951="200 computer hardware",C951="210 Computer software",C951="220 Quickbooks software",C951="230 Office equipment",C951="240 Office furniture"),
         E951-(E951/(1+Dashboard!$F$4)),
         0
      ),
      IF(C951="750 Business promotion",
         E951-(E951/(1+4.793/100)),
         E951-(E951/(1+Dashboard!$F$4))
      )
   )
)</f>
        <v>0</v>
      </c>
      <c r="J951" s="40">
        <f>Bank4[[#This Row],[Money in/ (Money out)]]-Bank4[[#This Row],[GST/HST]]</f>
        <v>0</v>
      </c>
      <c r="L951" s="37">
        <f t="shared" si="42"/>
        <v>0</v>
      </c>
    </row>
    <row r="952" spans="4:12" x14ac:dyDescent="0.2">
      <c r="D952" s="416">
        <f>_xlfn.XLOOKUP(C:C,Table1[for Import to Bank Register dropdown],Table1[for Pivot],0,0,1)</f>
        <v>0</v>
      </c>
      <c r="E952" s="422"/>
      <c r="F952" s="160">
        <f t="shared" si="43"/>
        <v>44444444</v>
      </c>
      <c r="G952" s="394">
        <f t="shared" si="44"/>
        <v>0</v>
      </c>
      <c r="I952" s="395">
        <f>IF(OR(C952="150 Directors advances", C952="120 accounts receivable", C952="720.2 Automobile - Insurance", C952="720.3 Automobile - License", C952="870.4 Rent - Insurance", C952="870.6 Rent - Property Tax", C952="870.7 Rent - Homeoffice", C952="870.9 Rent - Water"),
   0,
   IF(Dashboard!$F$5="Quick",
      IF(OR(C952="190 Automobile",C952="200 computer hardware",C952="210 Computer software",C952="220 Quickbooks software",C952="230 Office equipment",C952="240 Office furniture"),
         E952-(E952/(1+Dashboard!$F$4)),
         0
      ),
      IF(C952="750 Business promotion",
         E952-(E952/(1+4.793/100)),
         E952-(E952/(1+Dashboard!$F$4))
      )
   )
)</f>
        <v>0</v>
      </c>
      <c r="J952" s="40">
        <f>Bank4[[#This Row],[Money in/ (Money out)]]-Bank4[[#This Row],[GST/HST]]</f>
        <v>0</v>
      </c>
      <c r="L952" s="37">
        <f t="shared" si="42"/>
        <v>0</v>
      </c>
    </row>
    <row r="953" spans="4:12" x14ac:dyDescent="0.2">
      <c r="D953" s="416">
        <f>_xlfn.XLOOKUP(C:C,Table1[for Import to Bank Register dropdown],Table1[for Pivot],0,0,1)</f>
        <v>0</v>
      </c>
      <c r="E953" s="422"/>
      <c r="F953" s="160">
        <f t="shared" si="43"/>
        <v>44444444</v>
      </c>
      <c r="G953" s="394">
        <f t="shared" si="44"/>
        <v>0</v>
      </c>
      <c r="I953" s="395">
        <f>IF(OR(C953="150 Directors advances", C953="120 accounts receivable", C953="720.2 Automobile - Insurance", C953="720.3 Automobile - License", C953="870.4 Rent - Insurance", C953="870.6 Rent - Property Tax", C953="870.7 Rent - Homeoffice", C953="870.9 Rent - Water"),
   0,
   IF(Dashboard!$F$5="Quick",
      IF(OR(C953="190 Automobile",C953="200 computer hardware",C953="210 Computer software",C953="220 Quickbooks software",C953="230 Office equipment",C953="240 Office furniture"),
         E953-(E953/(1+Dashboard!$F$4)),
         0
      ),
      IF(C953="750 Business promotion",
         E953-(E953/(1+4.793/100)),
         E953-(E953/(1+Dashboard!$F$4))
      )
   )
)</f>
        <v>0</v>
      </c>
      <c r="J953" s="40">
        <f>Bank4[[#This Row],[Money in/ (Money out)]]-Bank4[[#This Row],[GST/HST]]</f>
        <v>0</v>
      </c>
      <c r="L953" s="37">
        <f t="shared" si="42"/>
        <v>0</v>
      </c>
    </row>
    <row r="954" spans="4:12" x14ac:dyDescent="0.2">
      <c r="D954" s="416">
        <f>_xlfn.XLOOKUP(C:C,Table1[for Import to Bank Register dropdown],Table1[for Pivot],0,0,1)</f>
        <v>0</v>
      </c>
      <c r="E954" s="422"/>
      <c r="F954" s="160">
        <f t="shared" si="43"/>
        <v>44444444</v>
      </c>
      <c r="G954" s="394">
        <f t="shared" si="44"/>
        <v>0</v>
      </c>
      <c r="I954" s="395">
        <f>IF(OR(C954="150 Directors advances", C954="120 accounts receivable", C954="720.2 Automobile - Insurance", C954="720.3 Automobile - License", C954="870.4 Rent - Insurance", C954="870.6 Rent - Property Tax", C954="870.7 Rent - Homeoffice", C954="870.9 Rent - Water"),
   0,
   IF(Dashboard!$F$5="Quick",
      IF(OR(C954="190 Automobile",C954="200 computer hardware",C954="210 Computer software",C954="220 Quickbooks software",C954="230 Office equipment",C954="240 Office furniture"),
         E954-(E954/(1+Dashboard!$F$4)),
         0
      ),
      IF(C954="750 Business promotion",
         E954-(E954/(1+4.793/100)),
         E954-(E954/(1+Dashboard!$F$4))
      )
   )
)</f>
        <v>0</v>
      </c>
      <c r="J954" s="40">
        <f>Bank4[[#This Row],[Money in/ (Money out)]]-Bank4[[#This Row],[GST/HST]]</f>
        <v>0</v>
      </c>
      <c r="L954" s="37">
        <f t="shared" si="42"/>
        <v>0</v>
      </c>
    </row>
    <row r="955" spans="4:12" x14ac:dyDescent="0.2">
      <c r="D955" s="416">
        <f>_xlfn.XLOOKUP(C:C,Table1[for Import to Bank Register dropdown],Table1[for Pivot],0,0,1)</f>
        <v>0</v>
      </c>
      <c r="E955" s="422"/>
      <c r="F955" s="160">
        <f t="shared" si="43"/>
        <v>44444444</v>
      </c>
      <c r="G955" s="394">
        <f t="shared" si="44"/>
        <v>0</v>
      </c>
      <c r="I955" s="395">
        <f>IF(OR(C955="150 Directors advances", C955="120 accounts receivable", C955="720.2 Automobile - Insurance", C955="720.3 Automobile - License", C955="870.4 Rent - Insurance", C955="870.6 Rent - Property Tax", C955="870.7 Rent - Homeoffice", C955="870.9 Rent - Water"),
   0,
   IF(Dashboard!$F$5="Quick",
      IF(OR(C955="190 Automobile",C955="200 computer hardware",C955="210 Computer software",C955="220 Quickbooks software",C955="230 Office equipment",C955="240 Office furniture"),
         E955-(E955/(1+Dashboard!$F$4)),
         0
      ),
      IF(C955="750 Business promotion",
         E955-(E955/(1+4.793/100)),
         E955-(E955/(1+Dashboard!$F$4))
      )
   )
)</f>
        <v>0</v>
      </c>
      <c r="J955" s="40">
        <f>Bank4[[#This Row],[Money in/ (Money out)]]-Bank4[[#This Row],[GST/HST]]</f>
        <v>0</v>
      </c>
      <c r="L955" s="37">
        <f t="shared" si="42"/>
        <v>0</v>
      </c>
    </row>
    <row r="956" spans="4:12" x14ac:dyDescent="0.2">
      <c r="D956" s="416">
        <f>_xlfn.XLOOKUP(C:C,Table1[for Import to Bank Register dropdown],Table1[for Pivot],0,0,1)</f>
        <v>0</v>
      </c>
      <c r="E956" s="422"/>
      <c r="F956" s="160">
        <f t="shared" si="43"/>
        <v>44444444</v>
      </c>
      <c r="G956" s="394">
        <f t="shared" si="44"/>
        <v>0</v>
      </c>
      <c r="I956" s="395">
        <f>IF(OR(C956="150 Directors advances", C956="120 accounts receivable", C956="720.2 Automobile - Insurance", C956="720.3 Automobile - License", C956="870.4 Rent - Insurance", C956="870.6 Rent - Property Tax", C956="870.7 Rent - Homeoffice", C956="870.9 Rent - Water"),
   0,
   IF(Dashboard!$F$5="Quick",
      IF(OR(C956="190 Automobile",C956="200 computer hardware",C956="210 Computer software",C956="220 Quickbooks software",C956="230 Office equipment",C956="240 Office furniture"),
         E956-(E956/(1+Dashboard!$F$4)),
         0
      ),
      IF(C956="750 Business promotion",
         E956-(E956/(1+4.793/100)),
         E956-(E956/(1+Dashboard!$F$4))
      )
   )
)</f>
        <v>0</v>
      </c>
      <c r="J956" s="40">
        <f>Bank4[[#This Row],[Money in/ (Money out)]]-Bank4[[#This Row],[GST/HST]]</f>
        <v>0</v>
      </c>
      <c r="L956" s="37">
        <f t="shared" si="42"/>
        <v>0</v>
      </c>
    </row>
    <row r="957" spans="4:12" x14ac:dyDescent="0.2">
      <c r="D957" s="416">
        <f>_xlfn.XLOOKUP(C:C,Table1[for Import to Bank Register dropdown],Table1[for Pivot],0,0,1)</f>
        <v>0</v>
      </c>
      <c r="E957" s="422"/>
      <c r="F957" s="160">
        <f t="shared" si="43"/>
        <v>44444444</v>
      </c>
      <c r="G957" s="394">
        <f t="shared" si="44"/>
        <v>0</v>
      </c>
      <c r="I957" s="395">
        <f>IF(OR(C957="150 Directors advances", C957="120 accounts receivable", C957="720.2 Automobile - Insurance", C957="720.3 Automobile - License", C957="870.4 Rent - Insurance", C957="870.6 Rent - Property Tax", C957="870.7 Rent - Homeoffice", C957="870.9 Rent - Water"),
   0,
   IF(Dashboard!$F$5="Quick",
      IF(OR(C957="190 Automobile",C957="200 computer hardware",C957="210 Computer software",C957="220 Quickbooks software",C957="230 Office equipment",C957="240 Office furniture"),
         E957-(E957/(1+Dashboard!$F$4)),
         0
      ),
      IF(C957="750 Business promotion",
         E957-(E957/(1+4.793/100)),
         E957-(E957/(1+Dashboard!$F$4))
      )
   )
)</f>
        <v>0</v>
      </c>
      <c r="J957" s="40">
        <f>Bank4[[#This Row],[Money in/ (Money out)]]-Bank4[[#This Row],[GST/HST]]</f>
        <v>0</v>
      </c>
      <c r="L957" s="37">
        <f t="shared" si="42"/>
        <v>0</v>
      </c>
    </row>
    <row r="958" spans="4:12" x14ac:dyDescent="0.2">
      <c r="D958" s="416">
        <f>_xlfn.XLOOKUP(C:C,Table1[for Import to Bank Register dropdown],Table1[for Pivot],0,0,1)</f>
        <v>0</v>
      </c>
      <c r="E958" s="422"/>
      <c r="F958" s="160">
        <f t="shared" si="43"/>
        <v>44444444</v>
      </c>
      <c r="G958" s="394">
        <f t="shared" si="44"/>
        <v>0</v>
      </c>
      <c r="I958" s="395">
        <f>IF(OR(C958="150 Directors advances", C958="120 accounts receivable", C958="720.2 Automobile - Insurance", C958="720.3 Automobile - License", C958="870.4 Rent - Insurance", C958="870.6 Rent - Property Tax", C958="870.7 Rent - Homeoffice", C958="870.9 Rent - Water"),
   0,
   IF(Dashboard!$F$5="Quick",
      IF(OR(C958="190 Automobile",C958="200 computer hardware",C958="210 Computer software",C958="220 Quickbooks software",C958="230 Office equipment",C958="240 Office furniture"),
         E958-(E958/(1+Dashboard!$F$4)),
         0
      ),
      IF(C958="750 Business promotion",
         E958-(E958/(1+4.793/100)),
         E958-(E958/(1+Dashboard!$F$4))
      )
   )
)</f>
        <v>0</v>
      </c>
      <c r="J958" s="40">
        <f>Bank4[[#This Row],[Money in/ (Money out)]]-Bank4[[#This Row],[GST/HST]]</f>
        <v>0</v>
      </c>
      <c r="L958" s="37">
        <f t="shared" si="42"/>
        <v>0</v>
      </c>
    </row>
    <row r="959" spans="4:12" x14ac:dyDescent="0.2">
      <c r="D959" s="416">
        <f>_xlfn.XLOOKUP(C:C,Table1[for Import to Bank Register dropdown],Table1[for Pivot],0,0,1)</f>
        <v>0</v>
      </c>
      <c r="E959" s="422"/>
      <c r="F959" s="160">
        <f t="shared" si="43"/>
        <v>44444444</v>
      </c>
      <c r="G959" s="394">
        <f t="shared" si="44"/>
        <v>0</v>
      </c>
      <c r="I959" s="395">
        <f>IF(OR(C959="150 Directors advances", C959="120 accounts receivable", C959="720.2 Automobile - Insurance", C959="720.3 Automobile - License", C959="870.4 Rent - Insurance", C959="870.6 Rent - Property Tax", C959="870.7 Rent - Homeoffice", C959="870.9 Rent - Water"),
   0,
   IF(Dashboard!$F$5="Quick",
      IF(OR(C959="190 Automobile",C959="200 computer hardware",C959="210 Computer software",C959="220 Quickbooks software",C959="230 Office equipment",C959="240 Office furniture"),
         E959-(E959/(1+Dashboard!$F$4)),
         0
      ),
      IF(C959="750 Business promotion",
         E959-(E959/(1+4.793/100)),
         E959-(E959/(1+Dashboard!$F$4))
      )
   )
)</f>
        <v>0</v>
      </c>
      <c r="J959" s="40">
        <f>Bank4[[#This Row],[Money in/ (Money out)]]-Bank4[[#This Row],[GST/HST]]</f>
        <v>0</v>
      </c>
      <c r="L959" s="37">
        <f t="shared" si="42"/>
        <v>0</v>
      </c>
    </row>
    <row r="960" spans="4:12" x14ac:dyDescent="0.2">
      <c r="D960" s="416">
        <f>_xlfn.XLOOKUP(C:C,Table1[for Import to Bank Register dropdown],Table1[for Pivot],0,0,1)</f>
        <v>0</v>
      </c>
      <c r="E960" s="422"/>
      <c r="F960" s="160">
        <f t="shared" si="43"/>
        <v>44444444</v>
      </c>
      <c r="G960" s="394">
        <f t="shared" si="44"/>
        <v>0</v>
      </c>
      <c r="I960" s="395">
        <f>IF(OR(C960="150 Directors advances", C960="120 accounts receivable", C960="720.2 Automobile - Insurance", C960="720.3 Automobile - License", C960="870.4 Rent - Insurance", C960="870.6 Rent - Property Tax", C960="870.7 Rent - Homeoffice", C960="870.9 Rent - Water"),
   0,
   IF(Dashboard!$F$5="Quick",
      IF(OR(C960="190 Automobile",C960="200 computer hardware",C960="210 Computer software",C960="220 Quickbooks software",C960="230 Office equipment",C960="240 Office furniture"),
         E960-(E960/(1+Dashboard!$F$4)),
         0
      ),
      IF(C960="750 Business promotion",
         E960-(E960/(1+4.793/100)),
         E960-(E960/(1+Dashboard!$F$4))
      )
   )
)</f>
        <v>0</v>
      </c>
      <c r="J960" s="40">
        <f>Bank4[[#This Row],[Money in/ (Money out)]]-Bank4[[#This Row],[GST/HST]]</f>
        <v>0</v>
      </c>
      <c r="L960" s="37">
        <f t="shared" si="42"/>
        <v>0</v>
      </c>
    </row>
    <row r="961" spans="4:12" x14ac:dyDescent="0.2">
      <c r="D961" s="416">
        <f>_xlfn.XLOOKUP(C:C,Table1[for Import to Bank Register dropdown],Table1[for Pivot],0,0,1)</f>
        <v>0</v>
      </c>
      <c r="E961" s="422"/>
      <c r="F961" s="160">
        <f t="shared" si="43"/>
        <v>44444444</v>
      </c>
      <c r="G961" s="394">
        <f t="shared" si="44"/>
        <v>0</v>
      </c>
      <c r="I961" s="395">
        <f>IF(OR(C961="150 Directors advances", C961="120 accounts receivable", C961="720.2 Automobile - Insurance", C961="720.3 Automobile - License", C961="870.4 Rent - Insurance", C961="870.6 Rent - Property Tax", C961="870.7 Rent - Homeoffice", C961="870.9 Rent - Water"),
   0,
   IF(Dashboard!$F$5="Quick",
      IF(OR(C961="190 Automobile",C961="200 computer hardware",C961="210 Computer software",C961="220 Quickbooks software",C961="230 Office equipment",C961="240 Office furniture"),
         E961-(E961/(1+Dashboard!$F$4)),
         0
      ),
      IF(C961="750 Business promotion",
         E961-(E961/(1+4.793/100)),
         E961-(E961/(1+Dashboard!$F$4))
      )
   )
)</f>
        <v>0</v>
      </c>
      <c r="J961" s="40">
        <f>Bank4[[#This Row],[Money in/ (Money out)]]-Bank4[[#This Row],[GST/HST]]</f>
        <v>0</v>
      </c>
      <c r="L961" s="37">
        <f t="shared" si="42"/>
        <v>0</v>
      </c>
    </row>
    <row r="962" spans="4:12" x14ac:dyDescent="0.2">
      <c r="D962" s="416">
        <f>_xlfn.XLOOKUP(C:C,Table1[for Import to Bank Register dropdown],Table1[for Pivot],0,0,1)</f>
        <v>0</v>
      </c>
      <c r="E962" s="422"/>
      <c r="F962" s="160">
        <f t="shared" si="43"/>
        <v>44444444</v>
      </c>
      <c r="G962" s="394">
        <f t="shared" si="44"/>
        <v>0</v>
      </c>
      <c r="I962" s="395">
        <f>IF(OR(C962="150 Directors advances", C962="120 accounts receivable", C962="720.2 Automobile - Insurance", C962="720.3 Automobile - License", C962="870.4 Rent - Insurance", C962="870.6 Rent - Property Tax", C962="870.7 Rent - Homeoffice", C962="870.9 Rent - Water"),
   0,
   IF(Dashboard!$F$5="Quick",
      IF(OR(C962="190 Automobile",C962="200 computer hardware",C962="210 Computer software",C962="220 Quickbooks software",C962="230 Office equipment",C962="240 Office furniture"),
         E962-(E962/(1+Dashboard!$F$4)),
         0
      ),
      IF(C962="750 Business promotion",
         E962-(E962/(1+4.793/100)),
         E962-(E962/(1+Dashboard!$F$4))
      )
   )
)</f>
        <v>0</v>
      </c>
      <c r="J962" s="40">
        <f>Bank4[[#This Row],[Money in/ (Money out)]]-Bank4[[#This Row],[GST/HST]]</f>
        <v>0</v>
      </c>
      <c r="L962" s="37">
        <f t="shared" si="42"/>
        <v>0</v>
      </c>
    </row>
    <row r="963" spans="4:12" x14ac:dyDescent="0.2">
      <c r="D963" s="416">
        <f>_xlfn.XLOOKUP(C:C,Table1[for Import to Bank Register dropdown],Table1[for Pivot],0,0,1)</f>
        <v>0</v>
      </c>
      <c r="E963" s="422"/>
      <c r="F963" s="160">
        <f t="shared" si="43"/>
        <v>44444444</v>
      </c>
      <c r="G963" s="394">
        <f t="shared" si="44"/>
        <v>0</v>
      </c>
      <c r="I963" s="395">
        <f>IF(OR(C963="150 Directors advances", C963="120 accounts receivable", C963="720.2 Automobile - Insurance", C963="720.3 Automobile - License", C963="870.4 Rent - Insurance", C963="870.6 Rent - Property Tax", C963="870.7 Rent - Homeoffice", C963="870.9 Rent - Water"),
   0,
   IF(Dashboard!$F$5="Quick",
      IF(OR(C963="190 Automobile",C963="200 computer hardware",C963="210 Computer software",C963="220 Quickbooks software",C963="230 Office equipment",C963="240 Office furniture"),
         E963-(E963/(1+Dashboard!$F$4)),
         0
      ),
      IF(C963="750 Business promotion",
         E963-(E963/(1+4.793/100)),
         E963-(E963/(1+Dashboard!$F$4))
      )
   )
)</f>
        <v>0</v>
      </c>
      <c r="J963" s="40">
        <f>Bank4[[#This Row],[Money in/ (Money out)]]-Bank4[[#This Row],[GST/HST]]</f>
        <v>0</v>
      </c>
      <c r="L963" s="37">
        <f t="shared" si="42"/>
        <v>0</v>
      </c>
    </row>
    <row r="964" spans="4:12" x14ac:dyDescent="0.2">
      <c r="D964" s="416">
        <f>_xlfn.XLOOKUP(C:C,Table1[for Import to Bank Register dropdown],Table1[for Pivot],0,0,1)</f>
        <v>0</v>
      </c>
      <c r="E964" s="422"/>
      <c r="F964" s="160">
        <f t="shared" si="43"/>
        <v>44444444</v>
      </c>
      <c r="G964" s="394">
        <f t="shared" si="44"/>
        <v>0</v>
      </c>
      <c r="I964" s="395">
        <f>IF(OR(C964="150 Directors advances", C964="120 accounts receivable", C964="720.2 Automobile - Insurance", C964="720.3 Automobile - License", C964="870.4 Rent - Insurance", C964="870.6 Rent - Property Tax", C964="870.7 Rent - Homeoffice", C964="870.9 Rent - Water"),
   0,
   IF(Dashboard!$F$5="Quick",
      IF(OR(C964="190 Automobile",C964="200 computer hardware",C964="210 Computer software",C964="220 Quickbooks software",C964="230 Office equipment",C964="240 Office furniture"),
         E964-(E964/(1+Dashboard!$F$4)),
         0
      ),
      IF(C964="750 Business promotion",
         E964-(E964/(1+4.793/100)),
         E964-(E964/(1+Dashboard!$F$4))
      )
   )
)</f>
        <v>0</v>
      </c>
      <c r="J964" s="40">
        <f>Bank4[[#This Row],[Money in/ (Money out)]]-Bank4[[#This Row],[GST/HST]]</f>
        <v>0</v>
      </c>
      <c r="L964" s="37">
        <f t="shared" si="42"/>
        <v>0</v>
      </c>
    </row>
    <row r="965" spans="4:12" x14ac:dyDescent="0.2">
      <c r="D965" s="416">
        <f>_xlfn.XLOOKUP(C:C,Table1[for Import to Bank Register dropdown],Table1[for Pivot],0,0,1)</f>
        <v>0</v>
      </c>
      <c r="E965" s="422"/>
      <c r="F965" s="160">
        <f t="shared" si="43"/>
        <v>44444444</v>
      </c>
      <c r="G965" s="394">
        <f t="shared" si="44"/>
        <v>0</v>
      </c>
      <c r="I965" s="395">
        <f>IF(OR(C965="150 Directors advances", C965="120 accounts receivable", C965="720.2 Automobile - Insurance", C965="720.3 Automobile - License", C965="870.4 Rent - Insurance", C965="870.6 Rent - Property Tax", C965="870.7 Rent - Homeoffice", C965="870.9 Rent - Water"),
   0,
   IF(Dashboard!$F$5="Quick",
      IF(OR(C965="190 Automobile",C965="200 computer hardware",C965="210 Computer software",C965="220 Quickbooks software",C965="230 Office equipment",C965="240 Office furniture"),
         E965-(E965/(1+Dashboard!$F$4)),
         0
      ),
      IF(C965="750 Business promotion",
         E965-(E965/(1+4.793/100)),
         E965-(E965/(1+Dashboard!$F$4))
      )
   )
)</f>
        <v>0</v>
      </c>
      <c r="J965" s="40">
        <f>Bank4[[#This Row],[Money in/ (Money out)]]-Bank4[[#This Row],[GST/HST]]</f>
        <v>0</v>
      </c>
      <c r="L965" s="37">
        <f t="shared" si="42"/>
        <v>0</v>
      </c>
    </row>
    <row r="966" spans="4:12" x14ac:dyDescent="0.2">
      <c r="D966" s="416">
        <f>_xlfn.XLOOKUP(C:C,Table1[for Import to Bank Register dropdown],Table1[for Pivot],0,0,1)</f>
        <v>0</v>
      </c>
      <c r="E966" s="422"/>
      <c r="F966" s="160">
        <f t="shared" si="43"/>
        <v>44444444</v>
      </c>
      <c r="G966" s="394">
        <f t="shared" si="44"/>
        <v>0</v>
      </c>
      <c r="I966" s="395">
        <f>IF(OR(C966="150 Directors advances", C966="120 accounts receivable", C966="720.2 Automobile - Insurance", C966="720.3 Automobile - License", C966="870.4 Rent - Insurance", C966="870.6 Rent - Property Tax", C966="870.7 Rent - Homeoffice", C966="870.9 Rent - Water"),
   0,
   IF(Dashboard!$F$5="Quick",
      IF(OR(C966="190 Automobile",C966="200 computer hardware",C966="210 Computer software",C966="220 Quickbooks software",C966="230 Office equipment",C966="240 Office furniture"),
         E966-(E966/(1+Dashboard!$F$4)),
         0
      ),
      IF(C966="750 Business promotion",
         E966-(E966/(1+4.793/100)),
         E966-(E966/(1+Dashboard!$F$4))
      )
   )
)</f>
        <v>0</v>
      </c>
      <c r="J966" s="40">
        <f>Bank4[[#This Row],[Money in/ (Money out)]]-Bank4[[#This Row],[GST/HST]]</f>
        <v>0</v>
      </c>
      <c r="L966" s="37">
        <f t="shared" si="42"/>
        <v>0</v>
      </c>
    </row>
    <row r="967" spans="4:12" x14ac:dyDescent="0.2">
      <c r="D967" s="416">
        <f>_xlfn.XLOOKUP(C:C,Table1[for Import to Bank Register dropdown],Table1[for Pivot],0,0,1)</f>
        <v>0</v>
      </c>
      <c r="E967" s="422"/>
      <c r="F967" s="160">
        <f t="shared" si="43"/>
        <v>44444444</v>
      </c>
      <c r="G967" s="394">
        <f t="shared" si="44"/>
        <v>0</v>
      </c>
      <c r="I967" s="395">
        <f>IF(OR(C967="150 Directors advances", C967="120 accounts receivable", C967="720.2 Automobile - Insurance", C967="720.3 Automobile - License", C967="870.4 Rent - Insurance", C967="870.6 Rent - Property Tax", C967="870.7 Rent - Homeoffice", C967="870.9 Rent - Water"),
   0,
   IF(Dashboard!$F$5="Quick",
      IF(OR(C967="190 Automobile",C967="200 computer hardware",C967="210 Computer software",C967="220 Quickbooks software",C967="230 Office equipment",C967="240 Office furniture"),
         E967-(E967/(1+Dashboard!$F$4)),
         0
      ),
      IF(C967="750 Business promotion",
         E967-(E967/(1+4.793/100)),
         E967-(E967/(1+Dashboard!$F$4))
      )
   )
)</f>
        <v>0</v>
      </c>
      <c r="J967" s="40">
        <f>Bank4[[#This Row],[Money in/ (Money out)]]-Bank4[[#This Row],[GST/HST]]</f>
        <v>0</v>
      </c>
      <c r="L967" s="37">
        <f t="shared" ref="L967:L1030" si="45">$L$3</f>
        <v>0</v>
      </c>
    </row>
    <row r="968" spans="4:12" x14ac:dyDescent="0.2">
      <c r="D968" s="416">
        <f>_xlfn.XLOOKUP(C:C,Table1[for Import to Bank Register dropdown],Table1[for Pivot],0,0,1)</f>
        <v>0</v>
      </c>
      <c r="E968" s="422"/>
      <c r="F968" s="160">
        <f t="shared" ref="F968:F1031" si="46">$E$2</f>
        <v>44444444</v>
      </c>
      <c r="G968" s="394">
        <f t="shared" ref="G968:G1031" si="47">G967+E968</f>
        <v>0</v>
      </c>
      <c r="I968" s="395">
        <f>IF(OR(C968="150 Directors advances", C968="120 accounts receivable", C968="720.2 Automobile - Insurance", C968="720.3 Automobile - License", C968="870.4 Rent - Insurance", C968="870.6 Rent - Property Tax", C968="870.7 Rent - Homeoffice", C968="870.9 Rent - Water"),
   0,
   IF(Dashboard!$F$5="Quick",
      IF(OR(C968="190 Automobile",C968="200 computer hardware",C968="210 Computer software",C968="220 Quickbooks software",C968="230 Office equipment",C968="240 Office furniture"),
         E968-(E968/(1+Dashboard!$F$4)),
         0
      ),
      IF(C968="750 Business promotion",
         E968-(E968/(1+4.793/100)),
         E968-(E968/(1+Dashboard!$F$4))
      )
   )
)</f>
        <v>0</v>
      </c>
      <c r="J968" s="40">
        <f>Bank4[[#This Row],[Money in/ (Money out)]]-Bank4[[#This Row],[GST/HST]]</f>
        <v>0</v>
      </c>
      <c r="L968" s="37">
        <f t="shared" si="45"/>
        <v>0</v>
      </c>
    </row>
    <row r="969" spans="4:12" x14ac:dyDescent="0.2">
      <c r="D969" s="416">
        <f>_xlfn.XLOOKUP(C:C,Table1[for Import to Bank Register dropdown],Table1[for Pivot],0,0,1)</f>
        <v>0</v>
      </c>
      <c r="E969" s="422"/>
      <c r="F969" s="160">
        <f t="shared" si="46"/>
        <v>44444444</v>
      </c>
      <c r="G969" s="394">
        <f t="shared" si="47"/>
        <v>0</v>
      </c>
      <c r="I969" s="395">
        <f>IF(OR(C969="150 Directors advances", C969="120 accounts receivable", C969="720.2 Automobile - Insurance", C969="720.3 Automobile - License", C969="870.4 Rent - Insurance", C969="870.6 Rent - Property Tax", C969="870.7 Rent - Homeoffice", C969="870.9 Rent - Water"),
   0,
   IF(Dashboard!$F$5="Quick",
      IF(OR(C969="190 Automobile",C969="200 computer hardware",C969="210 Computer software",C969="220 Quickbooks software",C969="230 Office equipment",C969="240 Office furniture"),
         E969-(E969/(1+Dashboard!$F$4)),
         0
      ),
      IF(C969="750 Business promotion",
         E969-(E969/(1+4.793/100)),
         E969-(E969/(1+Dashboard!$F$4))
      )
   )
)</f>
        <v>0</v>
      </c>
      <c r="J969" s="40">
        <f>Bank4[[#This Row],[Money in/ (Money out)]]-Bank4[[#This Row],[GST/HST]]</f>
        <v>0</v>
      </c>
      <c r="L969" s="37">
        <f t="shared" si="45"/>
        <v>0</v>
      </c>
    </row>
    <row r="970" spans="4:12" x14ac:dyDescent="0.2">
      <c r="D970" s="416">
        <f>_xlfn.XLOOKUP(C:C,Table1[for Import to Bank Register dropdown],Table1[for Pivot],0,0,1)</f>
        <v>0</v>
      </c>
      <c r="E970" s="422"/>
      <c r="F970" s="160">
        <f t="shared" si="46"/>
        <v>44444444</v>
      </c>
      <c r="G970" s="394">
        <f t="shared" si="47"/>
        <v>0</v>
      </c>
      <c r="I970" s="395">
        <f>IF(OR(C970="150 Directors advances", C970="120 accounts receivable", C970="720.2 Automobile - Insurance", C970="720.3 Automobile - License", C970="870.4 Rent - Insurance", C970="870.6 Rent - Property Tax", C970="870.7 Rent - Homeoffice", C970="870.9 Rent - Water"),
   0,
   IF(Dashboard!$F$5="Quick",
      IF(OR(C970="190 Automobile",C970="200 computer hardware",C970="210 Computer software",C970="220 Quickbooks software",C970="230 Office equipment",C970="240 Office furniture"),
         E970-(E970/(1+Dashboard!$F$4)),
         0
      ),
      IF(C970="750 Business promotion",
         E970-(E970/(1+4.793/100)),
         E970-(E970/(1+Dashboard!$F$4))
      )
   )
)</f>
        <v>0</v>
      </c>
      <c r="J970" s="40">
        <f>Bank4[[#This Row],[Money in/ (Money out)]]-Bank4[[#This Row],[GST/HST]]</f>
        <v>0</v>
      </c>
      <c r="L970" s="37">
        <f t="shared" si="45"/>
        <v>0</v>
      </c>
    </row>
    <row r="971" spans="4:12" x14ac:dyDescent="0.2">
      <c r="D971" s="416">
        <f>_xlfn.XLOOKUP(C:C,Table1[for Import to Bank Register dropdown],Table1[for Pivot],0,0,1)</f>
        <v>0</v>
      </c>
      <c r="E971" s="422"/>
      <c r="F971" s="160">
        <f t="shared" si="46"/>
        <v>44444444</v>
      </c>
      <c r="G971" s="394">
        <f t="shared" si="47"/>
        <v>0</v>
      </c>
      <c r="I971" s="395">
        <f>IF(OR(C971="150 Directors advances", C971="120 accounts receivable", C971="720.2 Automobile - Insurance", C971="720.3 Automobile - License", C971="870.4 Rent - Insurance", C971="870.6 Rent - Property Tax", C971="870.7 Rent - Homeoffice", C971="870.9 Rent - Water"),
   0,
   IF(Dashboard!$F$5="Quick",
      IF(OR(C971="190 Automobile",C971="200 computer hardware",C971="210 Computer software",C971="220 Quickbooks software",C971="230 Office equipment",C971="240 Office furniture"),
         E971-(E971/(1+Dashboard!$F$4)),
         0
      ),
      IF(C971="750 Business promotion",
         E971-(E971/(1+4.793/100)),
         E971-(E971/(1+Dashboard!$F$4))
      )
   )
)</f>
        <v>0</v>
      </c>
      <c r="J971" s="40">
        <f>Bank4[[#This Row],[Money in/ (Money out)]]-Bank4[[#This Row],[GST/HST]]</f>
        <v>0</v>
      </c>
      <c r="L971" s="37">
        <f t="shared" si="45"/>
        <v>0</v>
      </c>
    </row>
    <row r="972" spans="4:12" x14ac:dyDescent="0.2">
      <c r="D972" s="416">
        <f>_xlfn.XLOOKUP(C:C,Table1[for Import to Bank Register dropdown],Table1[for Pivot],0,0,1)</f>
        <v>0</v>
      </c>
      <c r="E972" s="422"/>
      <c r="F972" s="160">
        <f t="shared" si="46"/>
        <v>44444444</v>
      </c>
      <c r="G972" s="394">
        <f t="shared" si="47"/>
        <v>0</v>
      </c>
      <c r="I972" s="395">
        <f>IF(OR(C972="150 Directors advances", C972="120 accounts receivable", C972="720.2 Automobile - Insurance", C972="720.3 Automobile - License", C972="870.4 Rent - Insurance", C972="870.6 Rent - Property Tax", C972="870.7 Rent - Homeoffice", C972="870.9 Rent - Water"),
   0,
   IF(Dashboard!$F$5="Quick",
      IF(OR(C972="190 Automobile",C972="200 computer hardware",C972="210 Computer software",C972="220 Quickbooks software",C972="230 Office equipment",C972="240 Office furniture"),
         E972-(E972/(1+Dashboard!$F$4)),
         0
      ),
      IF(C972="750 Business promotion",
         E972-(E972/(1+4.793/100)),
         E972-(E972/(1+Dashboard!$F$4))
      )
   )
)</f>
        <v>0</v>
      </c>
      <c r="J972" s="40">
        <f>Bank4[[#This Row],[Money in/ (Money out)]]-Bank4[[#This Row],[GST/HST]]</f>
        <v>0</v>
      </c>
      <c r="L972" s="37">
        <f t="shared" si="45"/>
        <v>0</v>
      </c>
    </row>
    <row r="973" spans="4:12" x14ac:dyDescent="0.2">
      <c r="D973" s="416">
        <f>_xlfn.XLOOKUP(C:C,Table1[for Import to Bank Register dropdown],Table1[for Pivot],0,0,1)</f>
        <v>0</v>
      </c>
      <c r="E973" s="422"/>
      <c r="F973" s="160">
        <f t="shared" si="46"/>
        <v>44444444</v>
      </c>
      <c r="G973" s="394">
        <f t="shared" si="47"/>
        <v>0</v>
      </c>
      <c r="I973" s="395">
        <f>IF(OR(C973="150 Directors advances", C973="120 accounts receivable", C973="720.2 Automobile - Insurance", C973="720.3 Automobile - License", C973="870.4 Rent - Insurance", C973="870.6 Rent - Property Tax", C973="870.7 Rent - Homeoffice", C973="870.9 Rent - Water"),
   0,
   IF(Dashboard!$F$5="Quick",
      IF(OR(C973="190 Automobile",C973="200 computer hardware",C973="210 Computer software",C973="220 Quickbooks software",C973="230 Office equipment",C973="240 Office furniture"),
         E973-(E973/(1+Dashboard!$F$4)),
         0
      ),
      IF(C973="750 Business promotion",
         E973-(E973/(1+4.793/100)),
         E973-(E973/(1+Dashboard!$F$4))
      )
   )
)</f>
        <v>0</v>
      </c>
      <c r="J973" s="40">
        <f>Bank4[[#This Row],[Money in/ (Money out)]]-Bank4[[#This Row],[GST/HST]]</f>
        <v>0</v>
      </c>
      <c r="L973" s="37">
        <f t="shared" si="45"/>
        <v>0</v>
      </c>
    </row>
    <row r="974" spans="4:12" x14ac:dyDescent="0.2">
      <c r="D974" s="416">
        <f>_xlfn.XLOOKUP(C:C,Table1[for Import to Bank Register dropdown],Table1[for Pivot],0,0,1)</f>
        <v>0</v>
      </c>
      <c r="E974" s="422"/>
      <c r="F974" s="160">
        <f t="shared" si="46"/>
        <v>44444444</v>
      </c>
      <c r="G974" s="394">
        <f t="shared" si="47"/>
        <v>0</v>
      </c>
      <c r="I974" s="395">
        <f>IF(OR(C974="150 Directors advances", C974="120 accounts receivable", C974="720.2 Automobile - Insurance", C974="720.3 Automobile - License", C974="870.4 Rent - Insurance", C974="870.6 Rent - Property Tax", C974="870.7 Rent - Homeoffice", C974="870.9 Rent - Water"),
   0,
   IF(Dashboard!$F$5="Quick",
      IF(OR(C974="190 Automobile",C974="200 computer hardware",C974="210 Computer software",C974="220 Quickbooks software",C974="230 Office equipment",C974="240 Office furniture"),
         E974-(E974/(1+Dashboard!$F$4)),
         0
      ),
      IF(C974="750 Business promotion",
         E974-(E974/(1+4.793/100)),
         E974-(E974/(1+Dashboard!$F$4))
      )
   )
)</f>
        <v>0</v>
      </c>
      <c r="J974" s="40">
        <f>Bank4[[#This Row],[Money in/ (Money out)]]-Bank4[[#This Row],[GST/HST]]</f>
        <v>0</v>
      </c>
      <c r="L974" s="37">
        <f t="shared" si="45"/>
        <v>0</v>
      </c>
    </row>
    <row r="975" spans="4:12" x14ac:dyDescent="0.2">
      <c r="D975" s="416">
        <f>_xlfn.XLOOKUP(C:C,Table1[for Import to Bank Register dropdown],Table1[for Pivot],0,0,1)</f>
        <v>0</v>
      </c>
      <c r="E975" s="422"/>
      <c r="F975" s="160">
        <f t="shared" si="46"/>
        <v>44444444</v>
      </c>
      <c r="G975" s="394">
        <f t="shared" si="47"/>
        <v>0</v>
      </c>
      <c r="I975" s="395">
        <f>IF(OR(C975="150 Directors advances", C975="120 accounts receivable", C975="720.2 Automobile - Insurance", C975="720.3 Automobile - License", C975="870.4 Rent - Insurance", C975="870.6 Rent - Property Tax", C975="870.7 Rent - Homeoffice", C975="870.9 Rent - Water"),
   0,
   IF(Dashboard!$F$5="Quick",
      IF(OR(C975="190 Automobile",C975="200 computer hardware",C975="210 Computer software",C975="220 Quickbooks software",C975="230 Office equipment",C975="240 Office furniture"),
         E975-(E975/(1+Dashboard!$F$4)),
         0
      ),
      IF(C975="750 Business promotion",
         E975-(E975/(1+4.793/100)),
         E975-(E975/(1+Dashboard!$F$4))
      )
   )
)</f>
        <v>0</v>
      </c>
      <c r="J975" s="40">
        <f>Bank4[[#This Row],[Money in/ (Money out)]]-Bank4[[#This Row],[GST/HST]]</f>
        <v>0</v>
      </c>
      <c r="L975" s="37">
        <f t="shared" si="45"/>
        <v>0</v>
      </c>
    </row>
    <row r="976" spans="4:12" x14ac:dyDescent="0.2">
      <c r="D976" s="416">
        <f>_xlfn.XLOOKUP(C:C,Table1[for Import to Bank Register dropdown],Table1[for Pivot],0,0,1)</f>
        <v>0</v>
      </c>
      <c r="E976" s="422"/>
      <c r="F976" s="160">
        <f t="shared" si="46"/>
        <v>44444444</v>
      </c>
      <c r="G976" s="394">
        <f t="shared" si="47"/>
        <v>0</v>
      </c>
      <c r="I976" s="395">
        <f>IF(OR(C976="150 Directors advances", C976="120 accounts receivable", C976="720.2 Automobile - Insurance", C976="720.3 Automobile - License", C976="870.4 Rent - Insurance", C976="870.6 Rent - Property Tax", C976="870.7 Rent - Homeoffice", C976="870.9 Rent - Water"),
   0,
   IF(Dashboard!$F$5="Quick",
      IF(OR(C976="190 Automobile",C976="200 computer hardware",C976="210 Computer software",C976="220 Quickbooks software",C976="230 Office equipment",C976="240 Office furniture"),
         E976-(E976/(1+Dashboard!$F$4)),
         0
      ),
      IF(C976="750 Business promotion",
         E976-(E976/(1+4.793/100)),
         E976-(E976/(1+Dashboard!$F$4))
      )
   )
)</f>
        <v>0</v>
      </c>
      <c r="J976" s="40">
        <f>Bank4[[#This Row],[Money in/ (Money out)]]-Bank4[[#This Row],[GST/HST]]</f>
        <v>0</v>
      </c>
      <c r="L976" s="37">
        <f t="shared" si="45"/>
        <v>0</v>
      </c>
    </row>
    <row r="977" spans="4:12" x14ac:dyDescent="0.2">
      <c r="D977" s="416">
        <f>_xlfn.XLOOKUP(C:C,Table1[for Import to Bank Register dropdown],Table1[for Pivot],0,0,1)</f>
        <v>0</v>
      </c>
      <c r="E977" s="422"/>
      <c r="F977" s="160">
        <f t="shared" si="46"/>
        <v>44444444</v>
      </c>
      <c r="G977" s="394">
        <f t="shared" si="47"/>
        <v>0</v>
      </c>
      <c r="I977" s="395">
        <f>IF(OR(C977="150 Directors advances", C977="120 accounts receivable", C977="720.2 Automobile - Insurance", C977="720.3 Automobile - License", C977="870.4 Rent - Insurance", C977="870.6 Rent - Property Tax", C977="870.7 Rent - Homeoffice", C977="870.9 Rent - Water"),
   0,
   IF(Dashboard!$F$5="Quick",
      IF(OR(C977="190 Automobile",C977="200 computer hardware",C977="210 Computer software",C977="220 Quickbooks software",C977="230 Office equipment",C977="240 Office furniture"),
         E977-(E977/(1+Dashboard!$F$4)),
         0
      ),
      IF(C977="750 Business promotion",
         E977-(E977/(1+4.793/100)),
         E977-(E977/(1+Dashboard!$F$4))
      )
   )
)</f>
        <v>0</v>
      </c>
      <c r="J977" s="40">
        <f>Bank4[[#This Row],[Money in/ (Money out)]]-Bank4[[#This Row],[GST/HST]]</f>
        <v>0</v>
      </c>
      <c r="L977" s="37">
        <f t="shared" si="45"/>
        <v>0</v>
      </c>
    </row>
    <row r="978" spans="4:12" x14ac:dyDescent="0.2">
      <c r="D978" s="416">
        <f>_xlfn.XLOOKUP(C:C,Table1[for Import to Bank Register dropdown],Table1[for Pivot],0,0,1)</f>
        <v>0</v>
      </c>
      <c r="E978" s="422"/>
      <c r="F978" s="160">
        <f t="shared" si="46"/>
        <v>44444444</v>
      </c>
      <c r="G978" s="394">
        <f t="shared" si="47"/>
        <v>0</v>
      </c>
      <c r="I978" s="395">
        <f>IF(OR(C978="150 Directors advances", C978="120 accounts receivable", C978="720.2 Automobile - Insurance", C978="720.3 Automobile - License", C978="870.4 Rent - Insurance", C978="870.6 Rent - Property Tax", C978="870.7 Rent - Homeoffice", C978="870.9 Rent - Water"),
   0,
   IF(Dashboard!$F$5="Quick",
      IF(OR(C978="190 Automobile",C978="200 computer hardware",C978="210 Computer software",C978="220 Quickbooks software",C978="230 Office equipment",C978="240 Office furniture"),
         E978-(E978/(1+Dashboard!$F$4)),
         0
      ),
      IF(C978="750 Business promotion",
         E978-(E978/(1+4.793/100)),
         E978-(E978/(1+Dashboard!$F$4))
      )
   )
)</f>
        <v>0</v>
      </c>
      <c r="J978" s="40">
        <f>Bank4[[#This Row],[Money in/ (Money out)]]-Bank4[[#This Row],[GST/HST]]</f>
        <v>0</v>
      </c>
      <c r="L978" s="37">
        <f t="shared" si="45"/>
        <v>0</v>
      </c>
    </row>
    <row r="979" spans="4:12" x14ac:dyDescent="0.2">
      <c r="D979" s="416">
        <f>_xlfn.XLOOKUP(C:C,Table1[for Import to Bank Register dropdown],Table1[for Pivot],0,0,1)</f>
        <v>0</v>
      </c>
      <c r="E979" s="422"/>
      <c r="F979" s="160">
        <f t="shared" si="46"/>
        <v>44444444</v>
      </c>
      <c r="G979" s="394">
        <f t="shared" si="47"/>
        <v>0</v>
      </c>
      <c r="I979" s="395">
        <f>IF(OR(C979="150 Directors advances", C979="120 accounts receivable", C979="720.2 Automobile - Insurance", C979="720.3 Automobile - License", C979="870.4 Rent - Insurance", C979="870.6 Rent - Property Tax", C979="870.7 Rent - Homeoffice", C979="870.9 Rent - Water"),
   0,
   IF(Dashboard!$F$5="Quick",
      IF(OR(C979="190 Automobile",C979="200 computer hardware",C979="210 Computer software",C979="220 Quickbooks software",C979="230 Office equipment",C979="240 Office furniture"),
         E979-(E979/(1+Dashboard!$F$4)),
         0
      ),
      IF(C979="750 Business promotion",
         E979-(E979/(1+4.793/100)),
         E979-(E979/(1+Dashboard!$F$4))
      )
   )
)</f>
        <v>0</v>
      </c>
      <c r="J979" s="40">
        <f>Bank4[[#This Row],[Money in/ (Money out)]]-Bank4[[#This Row],[GST/HST]]</f>
        <v>0</v>
      </c>
      <c r="L979" s="37">
        <f t="shared" si="45"/>
        <v>0</v>
      </c>
    </row>
    <row r="980" spans="4:12" x14ac:dyDescent="0.2">
      <c r="D980" s="416">
        <f>_xlfn.XLOOKUP(C:C,Table1[for Import to Bank Register dropdown],Table1[for Pivot],0,0,1)</f>
        <v>0</v>
      </c>
      <c r="E980" s="422"/>
      <c r="F980" s="160">
        <f t="shared" si="46"/>
        <v>44444444</v>
      </c>
      <c r="G980" s="394">
        <f t="shared" si="47"/>
        <v>0</v>
      </c>
      <c r="I980" s="395">
        <f>IF(OR(C980="150 Directors advances", C980="120 accounts receivable", C980="720.2 Automobile - Insurance", C980="720.3 Automobile - License", C980="870.4 Rent - Insurance", C980="870.6 Rent - Property Tax", C980="870.7 Rent - Homeoffice", C980="870.9 Rent - Water"),
   0,
   IF(Dashboard!$F$5="Quick",
      IF(OR(C980="190 Automobile",C980="200 computer hardware",C980="210 Computer software",C980="220 Quickbooks software",C980="230 Office equipment",C980="240 Office furniture"),
         E980-(E980/(1+Dashboard!$F$4)),
         0
      ),
      IF(C980="750 Business promotion",
         E980-(E980/(1+4.793/100)),
         E980-(E980/(1+Dashboard!$F$4))
      )
   )
)</f>
        <v>0</v>
      </c>
      <c r="J980" s="40">
        <f>Bank4[[#This Row],[Money in/ (Money out)]]-Bank4[[#This Row],[GST/HST]]</f>
        <v>0</v>
      </c>
      <c r="L980" s="37">
        <f t="shared" si="45"/>
        <v>0</v>
      </c>
    </row>
    <row r="981" spans="4:12" x14ac:dyDescent="0.2">
      <c r="D981" s="416">
        <f>_xlfn.XLOOKUP(C:C,Table1[for Import to Bank Register dropdown],Table1[for Pivot],0,0,1)</f>
        <v>0</v>
      </c>
      <c r="E981" s="422"/>
      <c r="F981" s="160">
        <f t="shared" si="46"/>
        <v>44444444</v>
      </c>
      <c r="G981" s="394">
        <f t="shared" si="47"/>
        <v>0</v>
      </c>
      <c r="I981" s="395">
        <f>IF(OR(C981="150 Directors advances", C981="120 accounts receivable", C981="720.2 Automobile - Insurance", C981="720.3 Automobile - License", C981="870.4 Rent - Insurance", C981="870.6 Rent - Property Tax", C981="870.7 Rent - Homeoffice", C981="870.9 Rent - Water"),
   0,
   IF(Dashboard!$F$5="Quick",
      IF(OR(C981="190 Automobile",C981="200 computer hardware",C981="210 Computer software",C981="220 Quickbooks software",C981="230 Office equipment",C981="240 Office furniture"),
         E981-(E981/(1+Dashboard!$F$4)),
         0
      ),
      IF(C981="750 Business promotion",
         E981-(E981/(1+4.793/100)),
         E981-(E981/(1+Dashboard!$F$4))
      )
   )
)</f>
        <v>0</v>
      </c>
      <c r="J981" s="40">
        <f>Bank4[[#This Row],[Money in/ (Money out)]]-Bank4[[#This Row],[GST/HST]]</f>
        <v>0</v>
      </c>
      <c r="L981" s="37">
        <f t="shared" si="45"/>
        <v>0</v>
      </c>
    </row>
    <row r="982" spans="4:12" x14ac:dyDescent="0.2">
      <c r="D982" s="416">
        <f>_xlfn.XLOOKUP(C:C,Table1[for Import to Bank Register dropdown],Table1[for Pivot],0,0,1)</f>
        <v>0</v>
      </c>
      <c r="E982" s="422"/>
      <c r="F982" s="160">
        <f t="shared" si="46"/>
        <v>44444444</v>
      </c>
      <c r="G982" s="394">
        <f t="shared" si="47"/>
        <v>0</v>
      </c>
      <c r="I982" s="395">
        <f>IF(OR(C982="150 Directors advances", C982="120 accounts receivable", C982="720.2 Automobile - Insurance", C982="720.3 Automobile - License", C982="870.4 Rent - Insurance", C982="870.6 Rent - Property Tax", C982="870.7 Rent - Homeoffice", C982="870.9 Rent - Water"),
   0,
   IF(Dashboard!$F$5="Quick",
      IF(OR(C982="190 Automobile",C982="200 computer hardware",C982="210 Computer software",C982="220 Quickbooks software",C982="230 Office equipment",C982="240 Office furniture"),
         E982-(E982/(1+Dashboard!$F$4)),
         0
      ),
      IF(C982="750 Business promotion",
         E982-(E982/(1+4.793/100)),
         E982-(E982/(1+Dashboard!$F$4))
      )
   )
)</f>
        <v>0</v>
      </c>
      <c r="J982" s="40">
        <f>Bank4[[#This Row],[Money in/ (Money out)]]-Bank4[[#This Row],[GST/HST]]</f>
        <v>0</v>
      </c>
      <c r="L982" s="37">
        <f t="shared" si="45"/>
        <v>0</v>
      </c>
    </row>
    <row r="983" spans="4:12" x14ac:dyDescent="0.2">
      <c r="D983" s="416">
        <f>_xlfn.XLOOKUP(C:C,Table1[for Import to Bank Register dropdown],Table1[for Pivot],0,0,1)</f>
        <v>0</v>
      </c>
      <c r="E983" s="422"/>
      <c r="F983" s="160">
        <f t="shared" si="46"/>
        <v>44444444</v>
      </c>
      <c r="G983" s="394">
        <f t="shared" si="47"/>
        <v>0</v>
      </c>
      <c r="I983" s="395">
        <f>IF(OR(C983="150 Directors advances", C983="120 accounts receivable", C983="720.2 Automobile - Insurance", C983="720.3 Automobile - License", C983="870.4 Rent - Insurance", C983="870.6 Rent - Property Tax", C983="870.7 Rent - Homeoffice", C983="870.9 Rent - Water"),
   0,
   IF(Dashboard!$F$5="Quick",
      IF(OR(C983="190 Automobile",C983="200 computer hardware",C983="210 Computer software",C983="220 Quickbooks software",C983="230 Office equipment",C983="240 Office furniture"),
         E983-(E983/(1+Dashboard!$F$4)),
         0
      ),
      IF(C983="750 Business promotion",
         E983-(E983/(1+4.793/100)),
         E983-(E983/(1+Dashboard!$F$4))
      )
   )
)</f>
        <v>0</v>
      </c>
      <c r="J983" s="40">
        <f>Bank4[[#This Row],[Money in/ (Money out)]]-Bank4[[#This Row],[GST/HST]]</f>
        <v>0</v>
      </c>
      <c r="L983" s="37">
        <f t="shared" si="45"/>
        <v>0</v>
      </c>
    </row>
    <row r="984" spans="4:12" x14ac:dyDescent="0.2">
      <c r="D984" s="416">
        <f>_xlfn.XLOOKUP(C:C,Table1[for Import to Bank Register dropdown],Table1[for Pivot],0,0,1)</f>
        <v>0</v>
      </c>
      <c r="E984" s="422"/>
      <c r="F984" s="160">
        <f t="shared" si="46"/>
        <v>44444444</v>
      </c>
      <c r="G984" s="394">
        <f t="shared" si="47"/>
        <v>0</v>
      </c>
      <c r="I984" s="395">
        <f>IF(OR(C984="150 Directors advances", C984="120 accounts receivable", C984="720.2 Automobile - Insurance", C984="720.3 Automobile - License", C984="870.4 Rent - Insurance", C984="870.6 Rent - Property Tax", C984="870.7 Rent - Homeoffice", C984="870.9 Rent - Water"),
   0,
   IF(Dashboard!$F$5="Quick",
      IF(OR(C984="190 Automobile",C984="200 computer hardware",C984="210 Computer software",C984="220 Quickbooks software",C984="230 Office equipment",C984="240 Office furniture"),
         E984-(E984/(1+Dashboard!$F$4)),
         0
      ),
      IF(C984="750 Business promotion",
         E984-(E984/(1+4.793/100)),
         E984-(E984/(1+Dashboard!$F$4))
      )
   )
)</f>
        <v>0</v>
      </c>
      <c r="J984" s="40">
        <f>Bank4[[#This Row],[Money in/ (Money out)]]-Bank4[[#This Row],[GST/HST]]</f>
        <v>0</v>
      </c>
      <c r="L984" s="37">
        <f t="shared" si="45"/>
        <v>0</v>
      </c>
    </row>
    <row r="985" spans="4:12" x14ac:dyDescent="0.2">
      <c r="D985" s="416">
        <f>_xlfn.XLOOKUP(C:C,Table1[for Import to Bank Register dropdown],Table1[for Pivot],0,0,1)</f>
        <v>0</v>
      </c>
      <c r="E985" s="422"/>
      <c r="F985" s="160">
        <f t="shared" si="46"/>
        <v>44444444</v>
      </c>
      <c r="G985" s="394">
        <f t="shared" si="47"/>
        <v>0</v>
      </c>
      <c r="I985" s="395">
        <f>IF(OR(C985="150 Directors advances", C985="120 accounts receivable", C985="720.2 Automobile - Insurance", C985="720.3 Automobile - License", C985="870.4 Rent - Insurance", C985="870.6 Rent - Property Tax", C985="870.7 Rent - Homeoffice", C985="870.9 Rent - Water"),
   0,
   IF(Dashboard!$F$5="Quick",
      IF(OR(C985="190 Automobile",C985="200 computer hardware",C985="210 Computer software",C985="220 Quickbooks software",C985="230 Office equipment",C985="240 Office furniture"),
         E985-(E985/(1+Dashboard!$F$4)),
         0
      ),
      IF(C985="750 Business promotion",
         E985-(E985/(1+4.793/100)),
         E985-(E985/(1+Dashboard!$F$4))
      )
   )
)</f>
        <v>0</v>
      </c>
      <c r="J985" s="40">
        <f>Bank4[[#This Row],[Money in/ (Money out)]]-Bank4[[#This Row],[GST/HST]]</f>
        <v>0</v>
      </c>
      <c r="L985" s="37">
        <f t="shared" si="45"/>
        <v>0</v>
      </c>
    </row>
    <row r="986" spans="4:12" x14ac:dyDescent="0.2">
      <c r="D986" s="416">
        <f>_xlfn.XLOOKUP(C:C,Table1[for Import to Bank Register dropdown],Table1[for Pivot],0,0,1)</f>
        <v>0</v>
      </c>
      <c r="E986" s="422"/>
      <c r="F986" s="160">
        <f t="shared" si="46"/>
        <v>44444444</v>
      </c>
      <c r="G986" s="394">
        <f t="shared" si="47"/>
        <v>0</v>
      </c>
      <c r="I986" s="395">
        <f>IF(OR(C986="150 Directors advances", C986="120 accounts receivable", C986="720.2 Automobile - Insurance", C986="720.3 Automobile - License", C986="870.4 Rent - Insurance", C986="870.6 Rent - Property Tax", C986="870.7 Rent - Homeoffice", C986="870.9 Rent - Water"),
   0,
   IF(Dashboard!$F$5="Quick",
      IF(OR(C986="190 Automobile",C986="200 computer hardware",C986="210 Computer software",C986="220 Quickbooks software",C986="230 Office equipment",C986="240 Office furniture"),
         E986-(E986/(1+Dashboard!$F$4)),
         0
      ),
      IF(C986="750 Business promotion",
         E986-(E986/(1+4.793/100)),
         E986-(E986/(1+Dashboard!$F$4))
      )
   )
)</f>
        <v>0</v>
      </c>
      <c r="J986" s="40">
        <f>Bank4[[#This Row],[Money in/ (Money out)]]-Bank4[[#This Row],[GST/HST]]</f>
        <v>0</v>
      </c>
      <c r="L986" s="37">
        <f t="shared" si="45"/>
        <v>0</v>
      </c>
    </row>
    <row r="987" spans="4:12" x14ac:dyDescent="0.2">
      <c r="D987" s="416">
        <f>_xlfn.XLOOKUP(C:C,Table1[for Import to Bank Register dropdown],Table1[for Pivot],0,0,1)</f>
        <v>0</v>
      </c>
      <c r="E987" s="422"/>
      <c r="F987" s="160">
        <f t="shared" si="46"/>
        <v>44444444</v>
      </c>
      <c r="G987" s="394">
        <f t="shared" si="47"/>
        <v>0</v>
      </c>
      <c r="I987" s="395">
        <f>IF(OR(C987="150 Directors advances", C987="120 accounts receivable", C987="720.2 Automobile - Insurance", C987="720.3 Automobile - License", C987="870.4 Rent - Insurance", C987="870.6 Rent - Property Tax", C987="870.7 Rent - Homeoffice", C987="870.9 Rent - Water"),
   0,
   IF(Dashboard!$F$5="Quick",
      IF(OR(C987="190 Automobile",C987="200 computer hardware",C987="210 Computer software",C987="220 Quickbooks software",C987="230 Office equipment",C987="240 Office furniture"),
         E987-(E987/(1+Dashboard!$F$4)),
         0
      ),
      IF(C987="750 Business promotion",
         E987-(E987/(1+4.793/100)),
         E987-(E987/(1+Dashboard!$F$4))
      )
   )
)</f>
        <v>0</v>
      </c>
      <c r="J987" s="40">
        <f>Bank4[[#This Row],[Money in/ (Money out)]]-Bank4[[#This Row],[GST/HST]]</f>
        <v>0</v>
      </c>
      <c r="L987" s="37">
        <f t="shared" si="45"/>
        <v>0</v>
      </c>
    </row>
    <row r="988" spans="4:12" x14ac:dyDescent="0.2">
      <c r="D988" s="416">
        <f>_xlfn.XLOOKUP(C:C,Table1[for Import to Bank Register dropdown],Table1[for Pivot],0,0,1)</f>
        <v>0</v>
      </c>
      <c r="E988" s="422"/>
      <c r="F988" s="160">
        <f t="shared" si="46"/>
        <v>44444444</v>
      </c>
      <c r="G988" s="394">
        <f t="shared" si="47"/>
        <v>0</v>
      </c>
      <c r="I988" s="395">
        <f>IF(OR(C988="150 Directors advances", C988="120 accounts receivable", C988="720.2 Automobile - Insurance", C988="720.3 Automobile - License", C988="870.4 Rent - Insurance", C988="870.6 Rent - Property Tax", C988="870.7 Rent - Homeoffice", C988="870.9 Rent - Water"),
   0,
   IF(Dashboard!$F$5="Quick",
      IF(OR(C988="190 Automobile",C988="200 computer hardware",C988="210 Computer software",C988="220 Quickbooks software",C988="230 Office equipment",C988="240 Office furniture"),
         E988-(E988/(1+Dashboard!$F$4)),
         0
      ),
      IF(C988="750 Business promotion",
         E988-(E988/(1+4.793/100)),
         E988-(E988/(1+Dashboard!$F$4))
      )
   )
)</f>
        <v>0</v>
      </c>
      <c r="J988" s="40">
        <f>Bank4[[#This Row],[Money in/ (Money out)]]-Bank4[[#This Row],[GST/HST]]</f>
        <v>0</v>
      </c>
      <c r="L988" s="37">
        <f t="shared" si="45"/>
        <v>0</v>
      </c>
    </row>
    <row r="989" spans="4:12" x14ac:dyDescent="0.2">
      <c r="D989" s="416">
        <f>_xlfn.XLOOKUP(C:C,Table1[for Import to Bank Register dropdown],Table1[for Pivot],0,0,1)</f>
        <v>0</v>
      </c>
      <c r="E989" s="422"/>
      <c r="F989" s="160">
        <f t="shared" si="46"/>
        <v>44444444</v>
      </c>
      <c r="G989" s="394">
        <f t="shared" si="47"/>
        <v>0</v>
      </c>
      <c r="I989" s="395">
        <f>IF(OR(C989="150 Directors advances", C989="120 accounts receivable", C989="720.2 Automobile - Insurance", C989="720.3 Automobile - License", C989="870.4 Rent - Insurance", C989="870.6 Rent - Property Tax", C989="870.7 Rent - Homeoffice", C989="870.9 Rent - Water"),
   0,
   IF(Dashboard!$F$5="Quick",
      IF(OR(C989="190 Automobile",C989="200 computer hardware",C989="210 Computer software",C989="220 Quickbooks software",C989="230 Office equipment",C989="240 Office furniture"),
         E989-(E989/(1+Dashboard!$F$4)),
         0
      ),
      IF(C989="750 Business promotion",
         E989-(E989/(1+4.793/100)),
         E989-(E989/(1+Dashboard!$F$4))
      )
   )
)</f>
        <v>0</v>
      </c>
      <c r="J989" s="40">
        <f>Bank4[[#This Row],[Money in/ (Money out)]]-Bank4[[#This Row],[GST/HST]]</f>
        <v>0</v>
      </c>
      <c r="L989" s="37">
        <f t="shared" si="45"/>
        <v>0</v>
      </c>
    </row>
    <row r="990" spans="4:12" x14ac:dyDescent="0.2">
      <c r="D990" s="416">
        <f>_xlfn.XLOOKUP(C:C,Table1[for Import to Bank Register dropdown],Table1[for Pivot],0,0,1)</f>
        <v>0</v>
      </c>
      <c r="E990" s="422"/>
      <c r="F990" s="160">
        <f t="shared" si="46"/>
        <v>44444444</v>
      </c>
      <c r="G990" s="394">
        <f t="shared" si="47"/>
        <v>0</v>
      </c>
      <c r="I990" s="395">
        <f>IF(OR(C990="150 Directors advances", C990="120 accounts receivable", C990="720.2 Automobile - Insurance", C990="720.3 Automobile - License", C990="870.4 Rent - Insurance", C990="870.6 Rent - Property Tax", C990="870.7 Rent - Homeoffice", C990="870.9 Rent - Water"),
   0,
   IF(Dashboard!$F$5="Quick",
      IF(OR(C990="190 Automobile",C990="200 computer hardware",C990="210 Computer software",C990="220 Quickbooks software",C990="230 Office equipment",C990="240 Office furniture"),
         E990-(E990/(1+Dashboard!$F$4)),
         0
      ),
      IF(C990="750 Business promotion",
         E990-(E990/(1+4.793/100)),
         E990-(E990/(1+Dashboard!$F$4))
      )
   )
)</f>
        <v>0</v>
      </c>
      <c r="J990" s="40">
        <f>Bank4[[#This Row],[Money in/ (Money out)]]-Bank4[[#This Row],[GST/HST]]</f>
        <v>0</v>
      </c>
      <c r="L990" s="37">
        <f t="shared" si="45"/>
        <v>0</v>
      </c>
    </row>
    <row r="991" spans="4:12" x14ac:dyDescent="0.2">
      <c r="D991" s="416">
        <f>_xlfn.XLOOKUP(C:C,Table1[for Import to Bank Register dropdown],Table1[for Pivot],0,0,1)</f>
        <v>0</v>
      </c>
      <c r="E991" s="422"/>
      <c r="F991" s="160">
        <f t="shared" si="46"/>
        <v>44444444</v>
      </c>
      <c r="G991" s="394">
        <f t="shared" si="47"/>
        <v>0</v>
      </c>
      <c r="I991" s="395">
        <f>IF(OR(C991="150 Directors advances", C991="120 accounts receivable", C991="720.2 Automobile - Insurance", C991="720.3 Automobile - License", C991="870.4 Rent - Insurance", C991="870.6 Rent - Property Tax", C991="870.7 Rent - Homeoffice", C991="870.9 Rent - Water"),
   0,
   IF(Dashboard!$F$5="Quick",
      IF(OR(C991="190 Automobile",C991="200 computer hardware",C991="210 Computer software",C991="220 Quickbooks software",C991="230 Office equipment",C991="240 Office furniture"),
         E991-(E991/(1+Dashboard!$F$4)),
         0
      ),
      IF(C991="750 Business promotion",
         E991-(E991/(1+4.793/100)),
         E991-(E991/(1+Dashboard!$F$4))
      )
   )
)</f>
        <v>0</v>
      </c>
      <c r="J991" s="40">
        <f>Bank4[[#This Row],[Money in/ (Money out)]]-Bank4[[#This Row],[GST/HST]]</f>
        <v>0</v>
      </c>
      <c r="L991" s="37">
        <f t="shared" si="45"/>
        <v>0</v>
      </c>
    </row>
    <row r="992" spans="4:12" x14ac:dyDescent="0.2">
      <c r="D992" s="416">
        <f>_xlfn.XLOOKUP(C:C,Table1[for Import to Bank Register dropdown],Table1[for Pivot],0,0,1)</f>
        <v>0</v>
      </c>
      <c r="E992" s="422"/>
      <c r="F992" s="160">
        <f t="shared" si="46"/>
        <v>44444444</v>
      </c>
      <c r="G992" s="394">
        <f t="shared" si="47"/>
        <v>0</v>
      </c>
      <c r="I992" s="395">
        <f>IF(OR(C992="150 Directors advances", C992="120 accounts receivable", C992="720.2 Automobile - Insurance", C992="720.3 Automobile - License", C992="870.4 Rent - Insurance", C992="870.6 Rent - Property Tax", C992="870.7 Rent - Homeoffice", C992="870.9 Rent - Water"),
   0,
   IF(Dashboard!$F$5="Quick",
      IF(OR(C992="190 Automobile",C992="200 computer hardware",C992="210 Computer software",C992="220 Quickbooks software",C992="230 Office equipment",C992="240 Office furniture"),
         E992-(E992/(1+Dashboard!$F$4)),
         0
      ),
      IF(C992="750 Business promotion",
         E992-(E992/(1+4.793/100)),
         E992-(E992/(1+Dashboard!$F$4))
      )
   )
)</f>
        <v>0</v>
      </c>
      <c r="J992" s="40">
        <f>Bank4[[#This Row],[Money in/ (Money out)]]-Bank4[[#This Row],[GST/HST]]</f>
        <v>0</v>
      </c>
      <c r="L992" s="37">
        <f t="shared" si="45"/>
        <v>0</v>
      </c>
    </row>
    <row r="993" spans="4:12" x14ac:dyDescent="0.2">
      <c r="D993" s="416">
        <f>_xlfn.XLOOKUP(C:C,Table1[for Import to Bank Register dropdown],Table1[for Pivot],0,0,1)</f>
        <v>0</v>
      </c>
      <c r="E993" s="422"/>
      <c r="F993" s="160">
        <f t="shared" si="46"/>
        <v>44444444</v>
      </c>
      <c r="G993" s="394">
        <f t="shared" si="47"/>
        <v>0</v>
      </c>
      <c r="I993" s="395">
        <f>IF(OR(C993="150 Directors advances", C993="120 accounts receivable", C993="720.2 Automobile - Insurance", C993="720.3 Automobile - License", C993="870.4 Rent - Insurance", C993="870.6 Rent - Property Tax", C993="870.7 Rent - Homeoffice", C993="870.9 Rent - Water"),
   0,
   IF(Dashboard!$F$5="Quick",
      IF(OR(C993="190 Automobile",C993="200 computer hardware",C993="210 Computer software",C993="220 Quickbooks software",C993="230 Office equipment",C993="240 Office furniture"),
         E993-(E993/(1+Dashboard!$F$4)),
         0
      ),
      IF(C993="750 Business promotion",
         E993-(E993/(1+4.793/100)),
         E993-(E993/(1+Dashboard!$F$4))
      )
   )
)</f>
        <v>0</v>
      </c>
      <c r="J993" s="40">
        <f>Bank4[[#This Row],[Money in/ (Money out)]]-Bank4[[#This Row],[GST/HST]]</f>
        <v>0</v>
      </c>
      <c r="L993" s="37">
        <f t="shared" si="45"/>
        <v>0</v>
      </c>
    </row>
    <row r="994" spans="4:12" x14ac:dyDescent="0.2">
      <c r="D994" s="416">
        <f>_xlfn.XLOOKUP(C:C,Table1[for Import to Bank Register dropdown],Table1[for Pivot],0,0,1)</f>
        <v>0</v>
      </c>
      <c r="E994" s="422"/>
      <c r="F994" s="160">
        <f t="shared" si="46"/>
        <v>44444444</v>
      </c>
      <c r="G994" s="394">
        <f t="shared" si="47"/>
        <v>0</v>
      </c>
      <c r="I994" s="395">
        <f>IF(OR(C994="150 Directors advances", C994="120 accounts receivable", C994="720.2 Automobile - Insurance", C994="720.3 Automobile - License", C994="870.4 Rent - Insurance", C994="870.6 Rent - Property Tax", C994="870.7 Rent - Homeoffice", C994="870.9 Rent - Water"),
   0,
   IF(Dashboard!$F$5="Quick",
      IF(OR(C994="190 Automobile",C994="200 computer hardware",C994="210 Computer software",C994="220 Quickbooks software",C994="230 Office equipment",C994="240 Office furniture"),
         E994-(E994/(1+Dashboard!$F$4)),
         0
      ),
      IF(C994="750 Business promotion",
         E994-(E994/(1+4.793/100)),
         E994-(E994/(1+Dashboard!$F$4))
      )
   )
)</f>
        <v>0</v>
      </c>
      <c r="J994" s="40">
        <f>Bank4[[#This Row],[Money in/ (Money out)]]-Bank4[[#This Row],[GST/HST]]</f>
        <v>0</v>
      </c>
      <c r="L994" s="37">
        <f t="shared" si="45"/>
        <v>0</v>
      </c>
    </row>
    <row r="995" spans="4:12" x14ac:dyDescent="0.2">
      <c r="D995" s="416">
        <f>_xlfn.XLOOKUP(C:C,Table1[for Import to Bank Register dropdown],Table1[for Pivot],0,0,1)</f>
        <v>0</v>
      </c>
      <c r="E995" s="422"/>
      <c r="F995" s="160">
        <f t="shared" si="46"/>
        <v>44444444</v>
      </c>
      <c r="G995" s="394">
        <f t="shared" si="47"/>
        <v>0</v>
      </c>
      <c r="I995" s="395">
        <f>IF(OR(C995="150 Directors advances", C995="120 accounts receivable", C995="720.2 Automobile - Insurance", C995="720.3 Automobile - License", C995="870.4 Rent - Insurance", C995="870.6 Rent - Property Tax", C995="870.7 Rent - Homeoffice", C995="870.9 Rent - Water"),
   0,
   IF(Dashboard!$F$5="Quick",
      IF(OR(C995="190 Automobile",C995="200 computer hardware",C995="210 Computer software",C995="220 Quickbooks software",C995="230 Office equipment",C995="240 Office furniture"),
         E995-(E995/(1+Dashboard!$F$4)),
         0
      ),
      IF(C995="750 Business promotion",
         E995-(E995/(1+4.793/100)),
         E995-(E995/(1+Dashboard!$F$4))
      )
   )
)</f>
        <v>0</v>
      </c>
      <c r="J995" s="40">
        <f>Bank4[[#This Row],[Money in/ (Money out)]]-Bank4[[#This Row],[GST/HST]]</f>
        <v>0</v>
      </c>
      <c r="L995" s="37">
        <f t="shared" si="45"/>
        <v>0</v>
      </c>
    </row>
    <row r="996" spans="4:12" x14ac:dyDescent="0.2">
      <c r="D996" s="416">
        <f>_xlfn.XLOOKUP(C:C,Table1[for Import to Bank Register dropdown],Table1[for Pivot],0,0,1)</f>
        <v>0</v>
      </c>
      <c r="E996" s="422"/>
      <c r="F996" s="160">
        <f t="shared" si="46"/>
        <v>44444444</v>
      </c>
      <c r="G996" s="394">
        <f t="shared" si="47"/>
        <v>0</v>
      </c>
      <c r="I996" s="395">
        <f>IF(OR(C996="150 Directors advances", C996="120 accounts receivable", C996="720.2 Automobile - Insurance", C996="720.3 Automobile - License", C996="870.4 Rent - Insurance", C996="870.6 Rent - Property Tax", C996="870.7 Rent - Homeoffice", C996="870.9 Rent - Water"),
   0,
   IF(Dashboard!$F$5="Quick",
      IF(OR(C996="190 Automobile",C996="200 computer hardware",C996="210 Computer software",C996="220 Quickbooks software",C996="230 Office equipment",C996="240 Office furniture"),
         E996-(E996/(1+Dashboard!$F$4)),
         0
      ),
      IF(C996="750 Business promotion",
         E996-(E996/(1+4.793/100)),
         E996-(E996/(1+Dashboard!$F$4))
      )
   )
)</f>
        <v>0</v>
      </c>
      <c r="J996" s="40">
        <f>Bank4[[#This Row],[Money in/ (Money out)]]-Bank4[[#This Row],[GST/HST]]</f>
        <v>0</v>
      </c>
      <c r="L996" s="37">
        <f t="shared" si="45"/>
        <v>0</v>
      </c>
    </row>
    <row r="997" spans="4:12" x14ac:dyDescent="0.2">
      <c r="D997" s="416">
        <f>_xlfn.XLOOKUP(C:C,Table1[for Import to Bank Register dropdown],Table1[for Pivot],0,0,1)</f>
        <v>0</v>
      </c>
      <c r="E997" s="422"/>
      <c r="F997" s="160">
        <f t="shared" si="46"/>
        <v>44444444</v>
      </c>
      <c r="G997" s="394">
        <f t="shared" si="47"/>
        <v>0</v>
      </c>
      <c r="I997" s="395">
        <f>IF(OR(C997="150 Directors advances", C997="120 accounts receivable", C997="720.2 Automobile - Insurance", C997="720.3 Automobile - License", C997="870.4 Rent - Insurance", C997="870.6 Rent - Property Tax", C997="870.7 Rent - Homeoffice", C997="870.9 Rent - Water"),
   0,
   IF(Dashboard!$F$5="Quick",
      IF(OR(C997="190 Automobile",C997="200 computer hardware",C997="210 Computer software",C997="220 Quickbooks software",C997="230 Office equipment",C997="240 Office furniture"),
         E997-(E997/(1+Dashboard!$F$4)),
         0
      ),
      IF(C997="750 Business promotion",
         E997-(E997/(1+4.793/100)),
         E997-(E997/(1+Dashboard!$F$4))
      )
   )
)</f>
        <v>0</v>
      </c>
      <c r="J997" s="40">
        <f>Bank4[[#This Row],[Money in/ (Money out)]]-Bank4[[#This Row],[GST/HST]]</f>
        <v>0</v>
      </c>
      <c r="L997" s="37">
        <f t="shared" si="45"/>
        <v>0</v>
      </c>
    </row>
    <row r="998" spans="4:12" x14ac:dyDescent="0.2">
      <c r="D998" s="416">
        <f>_xlfn.XLOOKUP(C:C,Table1[for Import to Bank Register dropdown],Table1[for Pivot],0,0,1)</f>
        <v>0</v>
      </c>
      <c r="E998" s="422"/>
      <c r="F998" s="160">
        <f t="shared" si="46"/>
        <v>44444444</v>
      </c>
      <c r="G998" s="394">
        <f t="shared" si="47"/>
        <v>0</v>
      </c>
      <c r="I998" s="395">
        <f>IF(OR(C998="150 Directors advances", C998="120 accounts receivable", C998="720.2 Automobile - Insurance", C998="720.3 Automobile - License", C998="870.4 Rent - Insurance", C998="870.6 Rent - Property Tax", C998="870.7 Rent - Homeoffice", C998="870.9 Rent - Water"),
   0,
   IF(Dashboard!$F$5="Quick",
      IF(OR(C998="190 Automobile",C998="200 computer hardware",C998="210 Computer software",C998="220 Quickbooks software",C998="230 Office equipment",C998="240 Office furniture"),
         E998-(E998/(1+Dashboard!$F$4)),
         0
      ),
      IF(C998="750 Business promotion",
         E998-(E998/(1+4.793/100)),
         E998-(E998/(1+Dashboard!$F$4))
      )
   )
)</f>
        <v>0</v>
      </c>
      <c r="J998" s="40">
        <f>Bank4[[#This Row],[Money in/ (Money out)]]-Bank4[[#This Row],[GST/HST]]</f>
        <v>0</v>
      </c>
      <c r="L998" s="37">
        <f t="shared" si="45"/>
        <v>0</v>
      </c>
    </row>
    <row r="999" spans="4:12" x14ac:dyDescent="0.2">
      <c r="D999" s="416">
        <f>_xlfn.XLOOKUP(C:C,Table1[for Import to Bank Register dropdown],Table1[for Pivot],0,0,1)</f>
        <v>0</v>
      </c>
      <c r="E999" s="422"/>
      <c r="F999" s="160">
        <f t="shared" si="46"/>
        <v>44444444</v>
      </c>
      <c r="G999" s="394">
        <f t="shared" si="47"/>
        <v>0</v>
      </c>
      <c r="I999" s="395">
        <f>IF(OR(C999="150 Directors advances", C999="120 accounts receivable", C999="720.2 Automobile - Insurance", C999="720.3 Automobile - License", C999="870.4 Rent - Insurance", C999="870.6 Rent - Property Tax", C999="870.7 Rent - Homeoffice", C999="870.9 Rent - Water"),
   0,
   IF(Dashboard!$F$5="Quick",
      IF(OR(C999="190 Automobile",C999="200 computer hardware",C999="210 Computer software",C999="220 Quickbooks software",C999="230 Office equipment",C999="240 Office furniture"),
         E999-(E999/(1+Dashboard!$F$4)),
         0
      ),
      IF(C999="750 Business promotion",
         E999-(E999/(1+4.793/100)),
         E999-(E999/(1+Dashboard!$F$4))
      )
   )
)</f>
        <v>0</v>
      </c>
      <c r="J999" s="40">
        <f>Bank4[[#This Row],[Money in/ (Money out)]]-Bank4[[#This Row],[GST/HST]]</f>
        <v>0</v>
      </c>
      <c r="L999" s="37">
        <f t="shared" si="45"/>
        <v>0</v>
      </c>
    </row>
    <row r="1000" spans="4:12" x14ac:dyDescent="0.2">
      <c r="D1000" s="416">
        <f>_xlfn.XLOOKUP(C:C,Table1[for Import to Bank Register dropdown],Table1[for Pivot],0,0,1)</f>
        <v>0</v>
      </c>
      <c r="E1000" s="422"/>
      <c r="F1000" s="160">
        <f t="shared" si="46"/>
        <v>44444444</v>
      </c>
      <c r="G1000" s="394">
        <f t="shared" si="47"/>
        <v>0</v>
      </c>
      <c r="I1000" s="395">
        <f>IF(OR(C1000="150 Directors advances", C1000="120 accounts receivable", C1000="720.2 Automobile - Insurance", C1000="720.3 Automobile - License", C1000="870.4 Rent - Insurance", C1000="870.6 Rent - Property Tax", C1000="870.7 Rent - Homeoffice", C1000="870.9 Rent - Water"),
   0,
   IF(Dashboard!$F$5="Quick",
      IF(OR(C1000="190 Automobile",C1000="200 computer hardware",C1000="210 Computer software",C1000="220 Quickbooks software",C1000="230 Office equipment",C1000="240 Office furniture"),
         E1000-(E1000/(1+Dashboard!$F$4)),
         0
      ),
      IF(C1000="750 Business promotion",
         E1000-(E1000/(1+4.793/100)),
         E1000-(E1000/(1+Dashboard!$F$4))
      )
   )
)</f>
        <v>0</v>
      </c>
      <c r="J1000" s="40">
        <f>Bank4[[#This Row],[Money in/ (Money out)]]-Bank4[[#This Row],[GST/HST]]</f>
        <v>0</v>
      </c>
      <c r="L1000" s="37">
        <f t="shared" si="45"/>
        <v>0</v>
      </c>
    </row>
    <row r="1001" spans="4:12" x14ac:dyDescent="0.2">
      <c r="D1001" s="416">
        <f>_xlfn.XLOOKUP(C:C,Table1[for Import to Bank Register dropdown],Table1[for Pivot],0,0,1)</f>
        <v>0</v>
      </c>
      <c r="E1001" s="422"/>
      <c r="F1001" s="160">
        <f t="shared" si="46"/>
        <v>44444444</v>
      </c>
      <c r="G1001" s="394">
        <f t="shared" si="47"/>
        <v>0</v>
      </c>
      <c r="I1001" s="395">
        <f>IF(OR(C1001="150 Directors advances", C1001="120 accounts receivable", C1001="720.2 Automobile - Insurance", C1001="720.3 Automobile - License", C1001="870.4 Rent - Insurance", C1001="870.6 Rent - Property Tax", C1001="870.7 Rent - Homeoffice", C1001="870.9 Rent - Water"),
   0,
   IF(Dashboard!$F$5="Quick",
      IF(OR(C1001="190 Automobile",C1001="200 computer hardware",C1001="210 Computer software",C1001="220 Quickbooks software",C1001="230 Office equipment",C1001="240 Office furniture"),
         E1001-(E1001/(1+Dashboard!$F$4)),
         0
      ),
      IF(C1001="750 Business promotion",
         E1001-(E1001/(1+4.793/100)),
         E1001-(E1001/(1+Dashboard!$F$4))
      )
   )
)</f>
        <v>0</v>
      </c>
      <c r="J1001" s="40">
        <f>Bank4[[#This Row],[Money in/ (Money out)]]-Bank4[[#This Row],[GST/HST]]</f>
        <v>0</v>
      </c>
      <c r="L1001" s="37">
        <f t="shared" si="45"/>
        <v>0</v>
      </c>
    </row>
    <row r="1002" spans="4:12" x14ac:dyDescent="0.2">
      <c r="D1002" s="416">
        <f>_xlfn.XLOOKUP(C:C,Table1[for Import to Bank Register dropdown],Table1[for Pivot],0,0,1)</f>
        <v>0</v>
      </c>
      <c r="E1002" s="422"/>
      <c r="F1002" s="160">
        <f t="shared" si="46"/>
        <v>44444444</v>
      </c>
      <c r="G1002" s="394">
        <f t="shared" si="47"/>
        <v>0</v>
      </c>
      <c r="I1002" s="395">
        <f>IF(OR(C1002="150 Directors advances", C1002="120 accounts receivable", C1002="720.2 Automobile - Insurance", C1002="720.3 Automobile - License", C1002="870.4 Rent - Insurance", C1002="870.6 Rent - Property Tax", C1002="870.7 Rent - Homeoffice", C1002="870.9 Rent - Water"),
   0,
   IF(Dashboard!$F$5="Quick",
      IF(OR(C1002="190 Automobile",C1002="200 computer hardware",C1002="210 Computer software",C1002="220 Quickbooks software",C1002="230 Office equipment",C1002="240 Office furniture"),
         E1002-(E1002/(1+Dashboard!$F$4)),
         0
      ),
      IF(C1002="750 Business promotion",
         E1002-(E1002/(1+4.793/100)),
         E1002-(E1002/(1+Dashboard!$F$4))
      )
   )
)</f>
        <v>0</v>
      </c>
      <c r="J1002" s="40">
        <f>Bank4[[#This Row],[Money in/ (Money out)]]-Bank4[[#This Row],[GST/HST]]</f>
        <v>0</v>
      </c>
      <c r="L1002" s="37">
        <f t="shared" si="45"/>
        <v>0</v>
      </c>
    </row>
    <row r="1003" spans="4:12" x14ac:dyDescent="0.2">
      <c r="D1003" s="416">
        <f>_xlfn.XLOOKUP(C:C,Table1[for Import to Bank Register dropdown],Table1[for Pivot],0,0,1)</f>
        <v>0</v>
      </c>
      <c r="E1003" s="422"/>
      <c r="F1003" s="160">
        <f t="shared" si="46"/>
        <v>44444444</v>
      </c>
      <c r="G1003" s="394">
        <f t="shared" si="47"/>
        <v>0</v>
      </c>
      <c r="I1003" s="395">
        <f>IF(OR(C1003="150 Directors advances", C1003="120 accounts receivable", C1003="720.2 Automobile - Insurance", C1003="720.3 Automobile - License", C1003="870.4 Rent - Insurance", C1003="870.6 Rent - Property Tax", C1003="870.7 Rent - Homeoffice", C1003="870.9 Rent - Water"),
   0,
   IF(Dashboard!$F$5="Quick",
      IF(OR(C1003="190 Automobile",C1003="200 computer hardware",C1003="210 Computer software",C1003="220 Quickbooks software",C1003="230 Office equipment",C1003="240 Office furniture"),
         E1003-(E1003/(1+Dashboard!$F$4)),
         0
      ),
      IF(C1003="750 Business promotion",
         E1003-(E1003/(1+4.793/100)),
         E1003-(E1003/(1+Dashboard!$F$4))
      )
   )
)</f>
        <v>0</v>
      </c>
      <c r="J1003" s="40">
        <f>Bank4[[#This Row],[Money in/ (Money out)]]-Bank4[[#This Row],[GST/HST]]</f>
        <v>0</v>
      </c>
      <c r="L1003" s="37">
        <f t="shared" si="45"/>
        <v>0</v>
      </c>
    </row>
    <row r="1004" spans="4:12" x14ac:dyDescent="0.2">
      <c r="D1004" s="416">
        <f>_xlfn.XLOOKUP(C:C,Table1[for Import to Bank Register dropdown],Table1[for Pivot],0,0,1)</f>
        <v>0</v>
      </c>
      <c r="E1004" s="422"/>
      <c r="F1004" s="160">
        <f t="shared" si="46"/>
        <v>44444444</v>
      </c>
      <c r="G1004" s="394">
        <f t="shared" si="47"/>
        <v>0</v>
      </c>
      <c r="I1004" s="395">
        <f>IF(OR(C1004="150 Directors advances", C1004="120 accounts receivable", C1004="720.2 Automobile - Insurance", C1004="720.3 Automobile - License", C1004="870.4 Rent - Insurance", C1004="870.6 Rent - Property Tax", C1004="870.7 Rent - Homeoffice", C1004="870.9 Rent - Water"),
   0,
   IF(Dashboard!$F$5="Quick",
      IF(OR(C1004="190 Automobile",C1004="200 computer hardware",C1004="210 Computer software",C1004="220 Quickbooks software",C1004="230 Office equipment",C1004="240 Office furniture"),
         E1004-(E1004/(1+Dashboard!$F$4)),
         0
      ),
      IF(C1004="750 Business promotion",
         E1004-(E1004/(1+4.793/100)),
         E1004-(E1004/(1+Dashboard!$F$4))
      )
   )
)</f>
        <v>0</v>
      </c>
      <c r="J1004" s="40">
        <f>Bank4[[#This Row],[Money in/ (Money out)]]-Bank4[[#This Row],[GST/HST]]</f>
        <v>0</v>
      </c>
      <c r="L1004" s="37">
        <f t="shared" si="45"/>
        <v>0</v>
      </c>
    </row>
    <row r="1005" spans="4:12" x14ac:dyDescent="0.2">
      <c r="D1005" s="416">
        <f>_xlfn.XLOOKUP(C:C,Table1[for Import to Bank Register dropdown],Table1[for Pivot],0,0,1)</f>
        <v>0</v>
      </c>
      <c r="E1005" s="422"/>
      <c r="F1005" s="160">
        <f t="shared" si="46"/>
        <v>44444444</v>
      </c>
      <c r="G1005" s="394">
        <f t="shared" si="47"/>
        <v>0</v>
      </c>
      <c r="I1005" s="395">
        <f>IF(OR(C1005="150 Directors advances", C1005="120 accounts receivable", C1005="720.2 Automobile - Insurance", C1005="720.3 Automobile - License", C1005="870.4 Rent - Insurance", C1005="870.6 Rent - Property Tax", C1005="870.7 Rent - Homeoffice", C1005="870.9 Rent - Water"),
   0,
   IF(Dashboard!$F$5="Quick",
      IF(OR(C1005="190 Automobile",C1005="200 computer hardware",C1005="210 Computer software",C1005="220 Quickbooks software",C1005="230 Office equipment",C1005="240 Office furniture"),
         E1005-(E1005/(1+Dashboard!$F$4)),
         0
      ),
      IF(C1005="750 Business promotion",
         E1005-(E1005/(1+4.793/100)),
         E1005-(E1005/(1+Dashboard!$F$4))
      )
   )
)</f>
        <v>0</v>
      </c>
      <c r="J1005" s="40">
        <f>Bank4[[#This Row],[Money in/ (Money out)]]-Bank4[[#This Row],[GST/HST]]</f>
        <v>0</v>
      </c>
      <c r="L1005" s="37">
        <f t="shared" si="45"/>
        <v>0</v>
      </c>
    </row>
    <row r="1006" spans="4:12" x14ac:dyDescent="0.2">
      <c r="D1006" s="416">
        <f>_xlfn.XLOOKUP(C:C,Table1[for Import to Bank Register dropdown],Table1[for Pivot],0,0,1)</f>
        <v>0</v>
      </c>
      <c r="E1006" s="422"/>
      <c r="F1006" s="160">
        <f t="shared" si="46"/>
        <v>44444444</v>
      </c>
      <c r="G1006" s="394">
        <f t="shared" si="47"/>
        <v>0</v>
      </c>
      <c r="I1006" s="395">
        <f>IF(OR(C1006="150 Directors advances", C1006="120 accounts receivable", C1006="720.2 Automobile - Insurance", C1006="720.3 Automobile - License", C1006="870.4 Rent - Insurance", C1006="870.6 Rent - Property Tax", C1006="870.7 Rent - Homeoffice", C1006="870.9 Rent - Water"),
   0,
   IF(Dashboard!$F$5="Quick",
      IF(OR(C1006="190 Automobile",C1006="200 computer hardware",C1006="210 Computer software",C1006="220 Quickbooks software",C1006="230 Office equipment",C1006="240 Office furniture"),
         E1006-(E1006/(1+Dashboard!$F$4)),
         0
      ),
      IF(C1006="750 Business promotion",
         E1006-(E1006/(1+4.793/100)),
         E1006-(E1006/(1+Dashboard!$F$4))
      )
   )
)</f>
        <v>0</v>
      </c>
      <c r="J1006" s="40">
        <f>Bank4[[#This Row],[Money in/ (Money out)]]-Bank4[[#This Row],[GST/HST]]</f>
        <v>0</v>
      </c>
      <c r="L1006" s="37">
        <f t="shared" si="45"/>
        <v>0</v>
      </c>
    </row>
    <row r="1007" spans="4:12" x14ac:dyDescent="0.2">
      <c r="D1007" s="416">
        <f>_xlfn.XLOOKUP(C:C,Table1[for Import to Bank Register dropdown],Table1[for Pivot],0,0,1)</f>
        <v>0</v>
      </c>
      <c r="E1007" s="422"/>
      <c r="F1007" s="160">
        <f t="shared" si="46"/>
        <v>44444444</v>
      </c>
      <c r="G1007" s="394">
        <f t="shared" si="47"/>
        <v>0</v>
      </c>
      <c r="I1007" s="395">
        <f>IF(OR(C1007="150 Directors advances", C1007="120 accounts receivable", C1007="720.2 Automobile - Insurance", C1007="720.3 Automobile - License", C1007="870.4 Rent - Insurance", C1007="870.6 Rent - Property Tax", C1007="870.7 Rent - Homeoffice", C1007="870.9 Rent - Water"),
   0,
   IF(Dashboard!$F$5="Quick",
      IF(OR(C1007="190 Automobile",C1007="200 computer hardware",C1007="210 Computer software",C1007="220 Quickbooks software",C1007="230 Office equipment",C1007="240 Office furniture"),
         E1007-(E1007/(1+Dashboard!$F$4)),
         0
      ),
      IF(C1007="750 Business promotion",
         E1007-(E1007/(1+4.793/100)),
         E1007-(E1007/(1+Dashboard!$F$4))
      )
   )
)</f>
        <v>0</v>
      </c>
      <c r="J1007" s="40">
        <f>Bank4[[#This Row],[Money in/ (Money out)]]-Bank4[[#This Row],[GST/HST]]</f>
        <v>0</v>
      </c>
      <c r="L1007" s="37">
        <f t="shared" si="45"/>
        <v>0</v>
      </c>
    </row>
    <row r="1008" spans="4:12" x14ac:dyDescent="0.2">
      <c r="D1008" s="416">
        <f>_xlfn.XLOOKUP(C:C,Table1[for Import to Bank Register dropdown],Table1[for Pivot],0,0,1)</f>
        <v>0</v>
      </c>
      <c r="E1008" s="422"/>
      <c r="F1008" s="160">
        <f t="shared" si="46"/>
        <v>44444444</v>
      </c>
      <c r="G1008" s="394">
        <f t="shared" si="47"/>
        <v>0</v>
      </c>
      <c r="I1008" s="395">
        <f>IF(OR(C1008="150 Directors advances", C1008="120 accounts receivable", C1008="720.2 Automobile - Insurance", C1008="720.3 Automobile - License", C1008="870.4 Rent - Insurance", C1008="870.6 Rent - Property Tax", C1008="870.7 Rent - Homeoffice", C1008="870.9 Rent - Water"),
   0,
   IF(Dashboard!$F$5="Quick",
      IF(OR(C1008="190 Automobile",C1008="200 computer hardware",C1008="210 Computer software",C1008="220 Quickbooks software",C1008="230 Office equipment",C1008="240 Office furniture"),
         E1008-(E1008/(1+Dashboard!$F$4)),
         0
      ),
      IF(C1008="750 Business promotion",
         E1008-(E1008/(1+4.793/100)),
         E1008-(E1008/(1+Dashboard!$F$4))
      )
   )
)</f>
        <v>0</v>
      </c>
      <c r="J1008" s="40">
        <f>Bank4[[#This Row],[Money in/ (Money out)]]-Bank4[[#This Row],[GST/HST]]</f>
        <v>0</v>
      </c>
      <c r="L1008" s="37">
        <f t="shared" si="45"/>
        <v>0</v>
      </c>
    </row>
    <row r="1009" spans="4:12" x14ac:dyDescent="0.2">
      <c r="D1009" s="416">
        <f>_xlfn.XLOOKUP(C:C,Table1[for Import to Bank Register dropdown],Table1[for Pivot],0,0,1)</f>
        <v>0</v>
      </c>
      <c r="E1009" s="422"/>
      <c r="F1009" s="160">
        <f t="shared" si="46"/>
        <v>44444444</v>
      </c>
      <c r="G1009" s="394">
        <f t="shared" si="47"/>
        <v>0</v>
      </c>
      <c r="I1009" s="395">
        <f>IF(OR(C1009="150 Directors advances", C1009="120 accounts receivable", C1009="720.2 Automobile - Insurance", C1009="720.3 Automobile - License", C1009="870.4 Rent - Insurance", C1009="870.6 Rent - Property Tax", C1009="870.7 Rent - Homeoffice", C1009="870.9 Rent - Water"),
   0,
   IF(Dashboard!$F$5="Quick",
      IF(OR(C1009="190 Automobile",C1009="200 computer hardware",C1009="210 Computer software",C1009="220 Quickbooks software",C1009="230 Office equipment",C1009="240 Office furniture"),
         E1009-(E1009/(1+Dashboard!$F$4)),
         0
      ),
      IF(C1009="750 Business promotion",
         E1009-(E1009/(1+4.793/100)),
         E1009-(E1009/(1+Dashboard!$F$4))
      )
   )
)</f>
        <v>0</v>
      </c>
      <c r="J1009" s="40">
        <f>Bank4[[#This Row],[Money in/ (Money out)]]-Bank4[[#This Row],[GST/HST]]</f>
        <v>0</v>
      </c>
      <c r="L1009" s="37">
        <f t="shared" si="45"/>
        <v>0</v>
      </c>
    </row>
    <row r="1010" spans="4:12" x14ac:dyDescent="0.2">
      <c r="D1010" s="416">
        <f>_xlfn.XLOOKUP(C:C,Table1[for Import to Bank Register dropdown],Table1[for Pivot],0,0,1)</f>
        <v>0</v>
      </c>
      <c r="E1010" s="422"/>
      <c r="F1010" s="160">
        <f t="shared" si="46"/>
        <v>44444444</v>
      </c>
      <c r="G1010" s="394">
        <f t="shared" si="47"/>
        <v>0</v>
      </c>
      <c r="I1010" s="395">
        <f>IF(OR(C1010="150 Directors advances", C1010="120 accounts receivable", C1010="720.2 Automobile - Insurance", C1010="720.3 Automobile - License", C1010="870.4 Rent - Insurance", C1010="870.6 Rent - Property Tax", C1010="870.7 Rent - Homeoffice", C1010="870.9 Rent - Water"),
   0,
   IF(Dashboard!$F$5="Quick",
      IF(OR(C1010="190 Automobile",C1010="200 computer hardware",C1010="210 Computer software",C1010="220 Quickbooks software",C1010="230 Office equipment",C1010="240 Office furniture"),
         E1010-(E1010/(1+Dashboard!$F$4)),
         0
      ),
      IF(C1010="750 Business promotion",
         E1010-(E1010/(1+4.793/100)),
         E1010-(E1010/(1+Dashboard!$F$4))
      )
   )
)</f>
        <v>0</v>
      </c>
      <c r="J1010" s="40">
        <f>Bank4[[#This Row],[Money in/ (Money out)]]-Bank4[[#This Row],[GST/HST]]</f>
        <v>0</v>
      </c>
      <c r="L1010" s="37">
        <f t="shared" si="45"/>
        <v>0</v>
      </c>
    </row>
    <row r="1011" spans="4:12" x14ac:dyDescent="0.2">
      <c r="D1011" s="416">
        <f>_xlfn.XLOOKUP(C:C,Table1[for Import to Bank Register dropdown],Table1[for Pivot],0,0,1)</f>
        <v>0</v>
      </c>
      <c r="E1011" s="422"/>
      <c r="F1011" s="160">
        <f t="shared" si="46"/>
        <v>44444444</v>
      </c>
      <c r="G1011" s="394">
        <f t="shared" si="47"/>
        <v>0</v>
      </c>
      <c r="I1011" s="395">
        <f>IF(OR(C1011="150 Directors advances", C1011="120 accounts receivable", C1011="720.2 Automobile - Insurance", C1011="720.3 Automobile - License", C1011="870.4 Rent - Insurance", C1011="870.6 Rent - Property Tax", C1011="870.7 Rent - Homeoffice", C1011="870.9 Rent - Water"),
   0,
   IF(Dashboard!$F$5="Quick",
      IF(OR(C1011="190 Automobile",C1011="200 computer hardware",C1011="210 Computer software",C1011="220 Quickbooks software",C1011="230 Office equipment",C1011="240 Office furniture"),
         E1011-(E1011/(1+Dashboard!$F$4)),
         0
      ),
      IF(C1011="750 Business promotion",
         E1011-(E1011/(1+4.793/100)),
         E1011-(E1011/(1+Dashboard!$F$4))
      )
   )
)</f>
        <v>0</v>
      </c>
      <c r="J1011" s="40">
        <f>Bank4[[#This Row],[Money in/ (Money out)]]-Bank4[[#This Row],[GST/HST]]</f>
        <v>0</v>
      </c>
      <c r="L1011" s="37">
        <f t="shared" si="45"/>
        <v>0</v>
      </c>
    </row>
    <row r="1012" spans="4:12" x14ac:dyDescent="0.2">
      <c r="D1012" s="416">
        <f>_xlfn.XLOOKUP(C:C,Table1[for Import to Bank Register dropdown],Table1[for Pivot],0,0,1)</f>
        <v>0</v>
      </c>
      <c r="E1012" s="422"/>
      <c r="F1012" s="160">
        <f t="shared" si="46"/>
        <v>44444444</v>
      </c>
      <c r="G1012" s="394">
        <f t="shared" si="47"/>
        <v>0</v>
      </c>
      <c r="I1012" s="395">
        <f>IF(OR(C1012="150 Directors advances", C1012="120 accounts receivable", C1012="720.2 Automobile - Insurance", C1012="720.3 Automobile - License", C1012="870.4 Rent - Insurance", C1012="870.6 Rent - Property Tax", C1012="870.7 Rent - Homeoffice", C1012="870.9 Rent - Water"),
   0,
   IF(Dashboard!$F$5="Quick",
      IF(OR(C1012="190 Automobile",C1012="200 computer hardware",C1012="210 Computer software",C1012="220 Quickbooks software",C1012="230 Office equipment",C1012="240 Office furniture"),
         E1012-(E1012/(1+Dashboard!$F$4)),
         0
      ),
      IF(C1012="750 Business promotion",
         E1012-(E1012/(1+4.793/100)),
         E1012-(E1012/(1+Dashboard!$F$4))
      )
   )
)</f>
        <v>0</v>
      </c>
      <c r="J1012" s="40">
        <f>Bank4[[#This Row],[Money in/ (Money out)]]-Bank4[[#This Row],[GST/HST]]</f>
        <v>0</v>
      </c>
      <c r="L1012" s="37">
        <f t="shared" si="45"/>
        <v>0</v>
      </c>
    </row>
    <row r="1013" spans="4:12" x14ac:dyDescent="0.2">
      <c r="D1013" s="416">
        <f>_xlfn.XLOOKUP(C:C,Table1[for Import to Bank Register dropdown],Table1[for Pivot],0,0,1)</f>
        <v>0</v>
      </c>
      <c r="E1013" s="422"/>
      <c r="F1013" s="160">
        <f t="shared" si="46"/>
        <v>44444444</v>
      </c>
      <c r="G1013" s="394">
        <f t="shared" si="47"/>
        <v>0</v>
      </c>
      <c r="I1013" s="395">
        <f>IF(OR(C1013="150 Directors advances", C1013="120 accounts receivable", C1013="720.2 Automobile - Insurance", C1013="720.3 Automobile - License", C1013="870.4 Rent - Insurance", C1013="870.6 Rent - Property Tax", C1013="870.7 Rent - Homeoffice", C1013="870.9 Rent - Water"),
   0,
   IF(Dashboard!$F$5="Quick",
      IF(OR(C1013="190 Automobile",C1013="200 computer hardware",C1013="210 Computer software",C1013="220 Quickbooks software",C1013="230 Office equipment",C1013="240 Office furniture"),
         E1013-(E1013/(1+Dashboard!$F$4)),
         0
      ),
      IF(C1013="750 Business promotion",
         E1013-(E1013/(1+4.793/100)),
         E1013-(E1013/(1+Dashboard!$F$4))
      )
   )
)</f>
        <v>0</v>
      </c>
      <c r="J1013" s="40">
        <f>Bank4[[#This Row],[Money in/ (Money out)]]-Bank4[[#This Row],[GST/HST]]</f>
        <v>0</v>
      </c>
      <c r="L1013" s="37">
        <f t="shared" si="45"/>
        <v>0</v>
      </c>
    </row>
    <row r="1014" spans="4:12" x14ac:dyDescent="0.2">
      <c r="D1014" s="416">
        <f>_xlfn.XLOOKUP(C:C,Table1[for Import to Bank Register dropdown],Table1[for Pivot],0,0,1)</f>
        <v>0</v>
      </c>
      <c r="E1014" s="422"/>
      <c r="F1014" s="160">
        <f t="shared" si="46"/>
        <v>44444444</v>
      </c>
      <c r="G1014" s="394">
        <f t="shared" si="47"/>
        <v>0</v>
      </c>
      <c r="I1014" s="395">
        <f>IF(OR(C1014="150 Directors advances", C1014="120 accounts receivable", C1014="720.2 Automobile - Insurance", C1014="720.3 Automobile - License", C1014="870.4 Rent - Insurance", C1014="870.6 Rent - Property Tax", C1014="870.7 Rent - Homeoffice", C1014="870.9 Rent - Water"),
   0,
   IF(Dashboard!$F$5="Quick",
      IF(OR(C1014="190 Automobile",C1014="200 computer hardware",C1014="210 Computer software",C1014="220 Quickbooks software",C1014="230 Office equipment",C1014="240 Office furniture"),
         E1014-(E1014/(1+Dashboard!$F$4)),
         0
      ),
      IF(C1014="750 Business promotion",
         E1014-(E1014/(1+4.793/100)),
         E1014-(E1014/(1+Dashboard!$F$4))
      )
   )
)</f>
        <v>0</v>
      </c>
      <c r="J1014" s="40">
        <f>Bank4[[#This Row],[Money in/ (Money out)]]-Bank4[[#This Row],[GST/HST]]</f>
        <v>0</v>
      </c>
      <c r="L1014" s="37">
        <f t="shared" si="45"/>
        <v>0</v>
      </c>
    </row>
    <row r="1015" spans="4:12" x14ac:dyDescent="0.2">
      <c r="D1015" s="416">
        <f>_xlfn.XLOOKUP(C:C,Table1[for Import to Bank Register dropdown],Table1[for Pivot],0,0,1)</f>
        <v>0</v>
      </c>
      <c r="E1015" s="422"/>
      <c r="F1015" s="160">
        <f t="shared" si="46"/>
        <v>44444444</v>
      </c>
      <c r="G1015" s="394">
        <f t="shared" si="47"/>
        <v>0</v>
      </c>
      <c r="I1015" s="395">
        <f>IF(OR(C1015="150 Directors advances", C1015="120 accounts receivable", C1015="720.2 Automobile - Insurance", C1015="720.3 Automobile - License", C1015="870.4 Rent - Insurance", C1015="870.6 Rent - Property Tax", C1015="870.7 Rent - Homeoffice", C1015="870.9 Rent - Water"),
   0,
   IF(Dashboard!$F$5="Quick",
      IF(OR(C1015="190 Automobile",C1015="200 computer hardware",C1015="210 Computer software",C1015="220 Quickbooks software",C1015="230 Office equipment",C1015="240 Office furniture"),
         E1015-(E1015/(1+Dashboard!$F$4)),
         0
      ),
      IF(C1015="750 Business promotion",
         E1015-(E1015/(1+4.793/100)),
         E1015-(E1015/(1+Dashboard!$F$4))
      )
   )
)</f>
        <v>0</v>
      </c>
      <c r="J1015" s="40">
        <f>Bank4[[#This Row],[Money in/ (Money out)]]-Bank4[[#This Row],[GST/HST]]</f>
        <v>0</v>
      </c>
      <c r="L1015" s="37">
        <f t="shared" si="45"/>
        <v>0</v>
      </c>
    </row>
    <row r="1016" spans="4:12" x14ac:dyDescent="0.2">
      <c r="D1016" s="416">
        <f>_xlfn.XLOOKUP(C:C,Table1[for Import to Bank Register dropdown],Table1[for Pivot],0,0,1)</f>
        <v>0</v>
      </c>
      <c r="E1016" s="422"/>
      <c r="F1016" s="160">
        <f t="shared" si="46"/>
        <v>44444444</v>
      </c>
      <c r="G1016" s="394">
        <f t="shared" si="47"/>
        <v>0</v>
      </c>
      <c r="I1016" s="395">
        <f>IF(OR(C1016="150 Directors advances", C1016="120 accounts receivable", C1016="720.2 Automobile - Insurance", C1016="720.3 Automobile - License", C1016="870.4 Rent - Insurance", C1016="870.6 Rent - Property Tax", C1016="870.7 Rent - Homeoffice", C1016="870.9 Rent - Water"),
   0,
   IF(Dashboard!$F$5="Quick",
      IF(OR(C1016="190 Automobile",C1016="200 computer hardware",C1016="210 Computer software",C1016="220 Quickbooks software",C1016="230 Office equipment",C1016="240 Office furniture"),
         E1016-(E1016/(1+Dashboard!$F$4)),
         0
      ),
      IF(C1016="750 Business promotion",
         E1016-(E1016/(1+4.793/100)),
         E1016-(E1016/(1+Dashboard!$F$4))
      )
   )
)</f>
        <v>0</v>
      </c>
      <c r="J1016" s="40">
        <f>Bank4[[#This Row],[Money in/ (Money out)]]-Bank4[[#This Row],[GST/HST]]</f>
        <v>0</v>
      </c>
      <c r="L1016" s="37">
        <f t="shared" si="45"/>
        <v>0</v>
      </c>
    </row>
    <row r="1017" spans="4:12" x14ac:dyDescent="0.2">
      <c r="D1017" s="416">
        <f>_xlfn.XLOOKUP(C:C,Table1[for Import to Bank Register dropdown],Table1[for Pivot],0,0,1)</f>
        <v>0</v>
      </c>
      <c r="E1017" s="422"/>
      <c r="F1017" s="160">
        <f t="shared" si="46"/>
        <v>44444444</v>
      </c>
      <c r="G1017" s="394">
        <f t="shared" si="47"/>
        <v>0</v>
      </c>
      <c r="I1017" s="395">
        <f>IF(OR(C1017="150 Directors advances", C1017="120 accounts receivable", C1017="720.2 Automobile - Insurance", C1017="720.3 Automobile - License", C1017="870.4 Rent - Insurance", C1017="870.6 Rent - Property Tax", C1017="870.7 Rent - Homeoffice", C1017="870.9 Rent - Water"),
   0,
   IF(Dashboard!$F$5="Quick",
      IF(OR(C1017="190 Automobile",C1017="200 computer hardware",C1017="210 Computer software",C1017="220 Quickbooks software",C1017="230 Office equipment",C1017="240 Office furniture"),
         E1017-(E1017/(1+Dashboard!$F$4)),
         0
      ),
      IF(C1017="750 Business promotion",
         E1017-(E1017/(1+4.793/100)),
         E1017-(E1017/(1+Dashboard!$F$4))
      )
   )
)</f>
        <v>0</v>
      </c>
      <c r="J1017" s="40">
        <f>Bank4[[#This Row],[Money in/ (Money out)]]-Bank4[[#This Row],[GST/HST]]</f>
        <v>0</v>
      </c>
      <c r="L1017" s="37">
        <f t="shared" si="45"/>
        <v>0</v>
      </c>
    </row>
    <row r="1018" spans="4:12" x14ac:dyDescent="0.2">
      <c r="D1018" s="416">
        <f>_xlfn.XLOOKUP(C:C,Table1[for Import to Bank Register dropdown],Table1[for Pivot],0,0,1)</f>
        <v>0</v>
      </c>
      <c r="E1018" s="422"/>
      <c r="F1018" s="160">
        <f t="shared" si="46"/>
        <v>44444444</v>
      </c>
      <c r="G1018" s="394">
        <f t="shared" si="47"/>
        <v>0</v>
      </c>
      <c r="I1018" s="395">
        <f>IF(OR(C1018="150 Directors advances", C1018="120 accounts receivable", C1018="720.2 Automobile - Insurance", C1018="720.3 Automobile - License", C1018="870.4 Rent - Insurance", C1018="870.6 Rent - Property Tax", C1018="870.7 Rent - Homeoffice", C1018="870.9 Rent - Water"),
   0,
   IF(Dashboard!$F$5="Quick",
      IF(OR(C1018="190 Automobile",C1018="200 computer hardware",C1018="210 Computer software",C1018="220 Quickbooks software",C1018="230 Office equipment",C1018="240 Office furniture"),
         E1018-(E1018/(1+Dashboard!$F$4)),
         0
      ),
      IF(C1018="750 Business promotion",
         E1018-(E1018/(1+4.793/100)),
         E1018-(E1018/(1+Dashboard!$F$4))
      )
   )
)</f>
        <v>0</v>
      </c>
      <c r="J1018" s="40">
        <f>Bank4[[#This Row],[Money in/ (Money out)]]-Bank4[[#This Row],[GST/HST]]</f>
        <v>0</v>
      </c>
      <c r="L1018" s="37">
        <f t="shared" si="45"/>
        <v>0</v>
      </c>
    </row>
    <row r="1019" spans="4:12" x14ac:dyDescent="0.2">
      <c r="D1019" s="416">
        <f>_xlfn.XLOOKUP(C:C,Table1[for Import to Bank Register dropdown],Table1[for Pivot],0,0,1)</f>
        <v>0</v>
      </c>
      <c r="E1019" s="422"/>
      <c r="F1019" s="160">
        <f t="shared" si="46"/>
        <v>44444444</v>
      </c>
      <c r="G1019" s="394">
        <f t="shared" si="47"/>
        <v>0</v>
      </c>
      <c r="I1019" s="395">
        <f>IF(OR(C1019="150 Directors advances", C1019="120 accounts receivable", C1019="720.2 Automobile - Insurance", C1019="720.3 Automobile - License", C1019="870.4 Rent - Insurance", C1019="870.6 Rent - Property Tax", C1019="870.7 Rent - Homeoffice", C1019="870.9 Rent - Water"),
   0,
   IF(Dashboard!$F$5="Quick",
      IF(OR(C1019="190 Automobile",C1019="200 computer hardware",C1019="210 Computer software",C1019="220 Quickbooks software",C1019="230 Office equipment",C1019="240 Office furniture"),
         E1019-(E1019/(1+Dashboard!$F$4)),
         0
      ),
      IF(C1019="750 Business promotion",
         E1019-(E1019/(1+4.793/100)),
         E1019-(E1019/(1+Dashboard!$F$4))
      )
   )
)</f>
        <v>0</v>
      </c>
      <c r="J1019" s="40">
        <f>Bank4[[#This Row],[Money in/ (Money out)]]-Bank4[[#This Row],[GST/HST]]</f>
        <v>0</v>
      </c>
      <c r="L1019" s="37">
        <f t="shared" si="45"/>
        <v>0</v>
      </c>
    </row>
    <row r="1020" spans="4:12" x14ac:dyDescent="0.2">
      <c r="D1020" s="416">
        <f>_xlfn.XLOOKUP(C:C,Table1[for Import to Bank Register dropdown],Table1[for Pivot],0,0,1)</f>
        <v>0</v>
      </c>
      <c r="E1020" s="422"/>
      <c r="F1020" s="160">
        <f t="shared" si="46"/>
        <v>44444444</v>
      </c>
      <c r="G1020" s="394">
        <f t="shared" si="47"/>
        <v>0</v>
      </c>
      <c r="I1020" s="395">
        <f>IF(OR(C1020="150 Directors advances", C1020="120 accounts receivable", C1020="720.2 Automobile - Insurance", C1020="720.3 Automobile - License", C1020="870.4 Rent - Insurance", C1020="870.6 Rent - Property Tax", C1020="870.7 Rent - Homeoffice", C1020="870.9 Rent - Water"),
   0,
   IF(Dashboard!$F$5="Quick",
      IF(OR(C1020="190 Automobile",C1020="200 computer hardware",C1020="210 Computer software",C1020="220 Quickbooks software",C1020="230 Office equipment",C1020="240 Office furniture"),
         E1020-(E1020/(1+Dashboard!$F$4)),
         0
      ),
      IF(C1020="750 Business promotion",
         E1020-(E1020/(1+4.793/100)),
         E1020-(E1020/(1+Dashboard!$F$4))
      )
   )
)</f>
        <v>0</v>
      </c>
      <c r="J1020" s="40">
        <f>Bank4[[#This Row],[Money in/ (Money out)]]-Bank4[[#This Row],[GST/HST]]</f>
        <v>0</v>
      </c>
      <c r="L1020" s="37">
        <f t="shared" si="45"/>
        <v>0</v>
      </c>
    </row>
    <row r="1021" spans="4:12" x14ac:dyDescent="0.2">
      <c r="D1021" s="416">
        <f>_xlfn.XLOOKUP(C:C,Table1[for Import to Bank Register dropdown],Table1[for Pivot],0,0,1)</f>
        <v>0</v>
      </c>
      <c r="E1021" s="422"/>
      <c r="F1021" s="160">
        <f t="shared" si="46"/>
        <v>44444444</v>
      </c>
      <c r="G1021" s="394">
        <f t="shared" si="47"/>
        <v>0</v>
      </c>
      <c r="I1021" s="395">
        <f>IF(OR(C1021="150 Directors advances", C1021="120 accounts receivable", C1021="720.2 Automobile - Insurance", C1021="720.3 Automobile - License", C1021="870.4 Rent - Insurance", C1021="870.6 Rent - Property Tax", C1021="870.7 Rent - Homeoffice", C1021="870.9 Rent - Water"),
   0,
   IF(Dashboard!$F$5="Quick",
      IF(OR(C1021="190 Automobile",C1021="200 computer hardware",C1021="210 Computer software",C1021="220 Quickbooks software",C1021="230 Office equipment",C1021="240 Office furniture"),
         E1021-(E1021/(1+Dashboard!$F$4)),
         0
      ),
      IF(C1021="750 Business promotion",
         E1021-(E1021/(1+4.793/100)),
         E1021-(E1021/(1+Dashboard!$F$4))
      )
   )
)</f>
        <v>0</v>
      </c>
      <c r="J1021" s="40">
        <f>Bank4[[#This Row],[Money in/ (Money out)]]-Bank4[[#This Row],[GST/HST]]</f>
        <v>0</v>
      </c>
      <c r="L1021" s="37">
        <f t="shared" si="45"/>
        <v>0</v>
      </c>
    </row>
    <row r="1022" spans="4:12" x14ac:dyDescent="0.2">
      <c r="D1022" s="416">
        <f>_xlfn.XLOOKUP(C:C,Table1[for Import to Bank Register dropdown],Table1[for Pivot],0,0,1)</f>
        <v>0</v>
      </c>
      <c r="E1022" s="422"/>
      <c r="F1022" s="160">
        <f t="shared" si="46"/>
        <v>44444444</v>
      </c>
      <c r="G1022" s="394">
        <f t="shared" si="47"/>
        <v>0</v>
      </c>
      <c r="I1022" s="395">
        <f>IF(OR(C1022="150 Directors advances", C1022="120 accounts receivable", C1022="720.2 Automobile - Insurance", C1022="720.3 Automobile - License", C1022="870.4 Rent - Insurance", C1022="870.6 Rent - Property Tax", C1022="870.7 Rent - Homeoffice", C1022="870.9 Rent - Water"),
   0,
   IF(Dashboard!$F$5="Quick",
      IF(OR(C1022="190 Automobile",C1022="200 computer hardware",C1022="210 Computer software",C1022="220 Quickbooks software",C1022="230 Office equipment",C1022="240 Office furniture"),
         E1022-(E1022/(1+Dashboard!$F$4)),
         0
      ),
      IF(C1022="750 Business promotion",
         E1022-(E1022/(1+4.793/100)),
         E1022-(E1022/(1+Dashboard!$F$4))
      )
   )
)</f>
        <v>0</v>
      </c>
      <c r="J1022" s="40">
        <f>Bank4[[#This Row],[Money in/ (Money out)]]-Bank4[[#This Row],[GST/HST]]</f>
        <v>0</v>
      </c>
      <c r="L1022" s="37">
        <f t="shared" si="45"/>
        <v>0</v>
      </c>
    </row>
    <row r="1023" spans="4:12" x14ac:dyDescent="0.2">
      <c r="D1023" s="416">
        <f>_xlfn.XLOOKUP(C:C,Table1[for Import to Bank Register dropdown],Table1[for Pivot],0,0,1)</f>
        <v>0</v>
      </c>
      <c r="E1023" s="422"/>
      <c r="F1023" s="160">
        <f t="shared" si="46"/>
        <v>44444444</v>
      </c>
      <c r="G1023" s="394">
        <f t="shared" si="47"/>
        <v>0</v>
      </c>
      <c r="I1023" s="395">
        <f>IF(OR(C1023="150 Directors advances", C1023="120 accounts receivable", C1023="720.2 Automobile - Insurance", C1023="720.3 Automobile - License", C1023="870.4 Rent - Insurance", C1023="870.6 Rent - Property Tax", C1023="870.7 Rent - Homeoffice", C1023="870.9 Rent - Water"),
   0,
   IF(Dashboard!$F$5="Quick",
      IF(OR(C1023="190 Automobile",C1023="200 computer hardware",C1023="210 Computer software",C1023="220 Quickbooks software",C1023="230 Office equipment",C1023="240 Office furniture"),
         E1023-(E1023/(1+Dashboard!$F$4)),
         0
      ),
      IF(C1023="750 Business promotion",
         E1023-(E1023/(1+4.793/100)),
         E1023-(E1023/(1+Dashboard!$F$4))
      )
   )
)</f>
        <v>0</v>
      </c>
      <c r="J1023" s="40">
        <f>Bank4[[#This Row],[Money in/ (Money out)]]-Bank4[[#This Row],[GST/HST]]</f>
        <v>0</v>
      </c>
      <c r="L1023" s="37">
        <f t="shared" si="45"/>
        <v>0</v>
      </c>
    </row>
    <row r="1024" spans="4:12" x14ac:dyDescent="0.2">
      <c r="D1024" s="416">
        <f>_xlfn.XLOOKUP(C:C,Table1[for Import to Bank Register dropdown],Table1[for Pivot],0,0,1)</f>
        <v>0</v>
      </c>
      <c r="E1024" s="422"/>
      <c r="F1024" s="160">
        <f t="shared" si="46"/>
        <v>44444444</v>
      </c>
      <c r="G1024" s="394">
        <f t="shared" si="47"/>
        <v>0</v>
      </c>
      <c r="I1024" s="395">
        <f>IF(OR(C1024="150 Directors advances", C1024="120 accounts receivable", C1024="720.2 Automobile - Insurance", C1024="720.3 Automobile - License", C1024="870.4 Rent - Insurance", C1024="870.6 Rent - Property Tax", C1024="870.7 Rent - Homeoffice", C1024="870.9 Rent - Water"),
   0,
   IF(Dashboard!$F$5="Quick",
      IF(OR(C1024="190 Automobile",C1024="200 computer hardware",C1024="210 Computer software",C1024="220 Quickbooks software",C1024="230 Office equipment",C1024="240 Office furniture"),
         E1024-(E1024/(1+Dashboard!$F$4)),
         0
      ),
      IF(C1024="750 Business promotion",
         E1024-(E1024/(1+4.793/100)),
         E1024-(E1024/(1+Dashboard!$F$4))
      )
   )
)</f>
        <v>0</v>
      </c>
      <c r="J1024" s="40">
        <f>Bank4[[#This Row],[Money in/ (Money out)]]-Bank4[[#This Row],[GST/HST]]</f>
        <v>0</v>
      </c>
      <c r="L1024" s="37">
        <f t="shared" si="45"/>
        <v>0</v>
      </c>
    </row>
    <row r="1025" spans="4:12" x14ac:dyDescent="0.2">
      <c r="D1025" s="416">
        <f>_xlfn.XLOOKUP(C:C,Table1[for Import to Bank Register dropdown],Table1[for Pivot],0,0,1)</f>
        <v>0</v>
      </c>
      <c r="E1025" s="422"/>
      <c r="F1025" s="160">
        <f t="shared" si="46"/>
        <v>44444444</v>
      </c>
      <c r="G1025" s="394">
        <f t="shared" si="47"/>
        <v>0</v>
      </c>
      <c r="I1025" s="395">
        <f>IF(OR(C1025="150 Directors advances", C1025="120 accounts receivable", C1025="720.2 Automobile - Insurance", C1025="720.3 Automobile - License", C1025="870.4 Rent - Insurance", C1025="870.6 Rent - Property Tax", C1025="870.7 Rent - Homeoffice", C1025="870.9 Rent - Water"),
   0,
   IF(Dashboard!$F$5="Quick",
      IF(OR(C1025="190 Automobile",C1025="200 computer hardware",C1025="210 Computer software",C1025="220 Quickbooks software",C1025="230 Office equipment",C1025="240 Office furniture"),
         E1025-(E1025/(1+Dashboard!$F$4)),
         0
      ),
      IF(C1025="750 Business promotion",
         E1025-(E1025/(1+4.793/100)),
         E1025-(E1025/(1+Dashboard!$F$4))
      )
   )
)</f>
        <v>0</v>
      </c>
      <c r="J1025" s="40">
        <f>Bank4[[#This Row],[Money in/ (Money out)]]-Bank4[[#This Row],[GST/HST]]</f>
        <v>0</v>
      </c>
      <c r="L1025" s="37">
        <f t="shared" si="45"/>
        <v>0</v>
      </c>
    </row>
    <row r="1026" spans="4:12" x14ac:dyDescent="0.2">
      <c r="D1026" s="416">
        <f>_xlfn.XLOOKUP(C:C,Table1[for Import to Bank Register dropdown],Table1[for Pivot],0,0,1)</f>
        <v>0</v>
      </c>
      <c r="E1026" s="422"/>
      <c r="F1026" s="160">
        <f t="shared" si="46"/>
        <v>44444444</v>
      </c>
      <c r="G1026" s="394">
        <f t="shared" si="47"/>
        <v>0</v>
      </c>
      <c r="I1026" s="395">
        <f>IF(OR(C1026="150 Directors advances", C1026="120 accounts receivable", C1026="720.2 Automobile - Insurance", C1026="720.3 Automobile - License", C1026="870.4 Rent - Insurance", C1026="870.6 Rent - Property Tax", C1026="870.7 Rent - Homeoffice", C1026="870.9 Rent - Water"),
   0,
   IF(Dashboard!$F$5="Quick",
      IF(OR(C1026="190 Automobile",C1026="200 computer hardware",C1026="210 Computer software",C1026="220 Quickbooks software",C1026="230 Office equipment",C1026="240 Office furniture"),
         E1026-(E1026/(1+Dashboard!$F$4)),
         0
      ),
      IF(C1026="750 Business promotion",
         E1026-(E1026/(1+4.793/100)),
         E1026-(E1026/(1+Dashboard!$F$4))
      )
   )
)</f>
        <v>0</v>
      </c>
      <c r="J1026" s="40">
        <f>Bank4[[#This Row],[Money in/ (Money out)]]-Bank4[[#This Row],[GST/HST]]</f>
        <v>0</v>
      </c>
      <c r="L1026" s="37">
        <f t="shared" si="45"/>
        <v>0</v>
      </c>
    </row>
    <row r="1027" spans="4:12" x14ac:dyDescent="0.2">
      <c r="D1027" s="416">
        <f>_xlfn.XLOOKUP(C:C,Table1[for Import to Bank Register dropdown],Table1[for Pivot],0,0,1)</f>
        <v>0</v>
      </c>
      <c r="E1027" s="422"/>
      <c r="F1027" s="160">
        <f t="shared" si="46"/>
        <v>44444444</v>
      </c>
      <c r="G1027" s="394">
        <f t="shared" si="47"/>
        <v>0</v>
      </c>
      <c r="I1027" s="395">
        <f>IF(OR(C1027="150 Directors advances", C1027="120 accounts receivable", C1027="720.2 Automobile - Insurance", C1027="720.3 Automobile - License", C1027="870.4 Rent - Insurance", C1027="870.6 Rent - Property Tax", C1027="870.7 Rent - Homeoffice", C1027="870.9 Rent - Water"),
   0,
   IF(Dashboard!$F$5="Quick",
      IF(OR(C1027="190 Automobile",C1027="200 computer hardware",C1027="210 Computer software",C1027="220 Quickbooks software",C1027="230 Office equipment",C1027="240 Office furniture"),
         E1027-(E1027/(1+Dashboard!$F$4)),
         0
      ),
      IF(C1027="750 Business promotion",
         E1027-(E1027/(1+4.793/100)),
         E1027-(E1027/(1+Dashboard!$F$4))
      )
   )
)</f>
        <v>0</v>
      </c>
      <c r="J1027" s="40">
        <f>Bank4[[#This Row],[Money in/ (Money out)]]-Bank4[[#This Row],[GST/HST]]</f>
        <v>0</v>
      </c>
      <c r="L1027" s="37">
        <f t="shared" si="45"/>
        <v>0</v>
      </c>
    </row>
    <row r="1028" spans="4:12" x14ac:dyDescent="0.2">
      <c r="D1028" s="416">
        <f>_xlfn.XLOOKUP(C:C,Table1[for Import to Bank Register dropdown],Table1[for Pivot],0,0,1)</f>
        <v>0</v>
      </c>
      <c r="E1028" s="422"/>
      <c r="F1028" s="160">
        <f t="shared" si="46"/>
        <v>44444444</v>
      </c>
      <c r="G1028" s="394">
        <f t="shared" si="47"/>
        <v>0</v>
      </c>
      <c r="I1028" s="395">
        <f>IF(OR(C1028="150 Directors advances", C1028="120 accounts receivable", C1028="720.2 Automobile - Insurance", C1028="720.3 Automobile - License", C1028="870.4 Rent - Insurance", C1028="870.6 Rent - Property Tax", C1028="870.7 Rent - Homeoffice", C1028="870.9 Rent - Water"),
   0,
   IF(Dashboard!$F$5="Quick",
      IF(OR(C1028="190 Automobile",C1028="200 computer hardware",C1028="210 Computer software",C1028="220 Quickbooks software",C1028="230 Office equipment",C1028="240 Office furniture"),
         E1028-(E1028/(1+Dashboard!$F$4)),
         0
      ),
      IF(C1028="750 Business promotion",
         E1028-(E1028/(1+4.793/100)),
         E1028-(E1028/(1+Dashboard!$F$4))
      )
   )
)</f>
        <v>0</v>
      </c>
      <c r="J1028" s="40">
        <f>Bank4[[#This Row],[Money in/ (Money out)]]-Bank4[[#This Row],[GST/HST]]</f>
        <v>0</v>
      </c>
      <c r="L1028" s="37">
        <f t="shared" si="45"/>
        <v>0</v>
      </c>
    </row>
    <row r="1029" spans="4:12" x14ac:dyDescent="0.2">
      <c r="D1029" s="416">
        <f>_xlfn.XLOOKUP(C:C,Table1[for Import to Bank Register dropdown],Table1[for Pivot],0,0,1)</f>
        <v>0</v>
      </c>
      <c r="E1029" s="422"/>
      <c r="F1029" s="160">
        <f t="shared" si="46"/>
        <v>44444444</v>
      </c>
      <c r="G1029" s="394">
        <f t="shared" si="47"/>
        <v>0</v>
      </c>
      <c r="I1029" s="395">
        <f>IF(OR(C1029="150 Directors advances", C1029="120 accounts receivable", C1029="720.2 Automobile - Insurance", C1029="720.3 Automobile - License", C1029="870.4 Rent - Insurance", C1029="870.6 Rent - Property Tax", C1029="870.7 Rent - Homeoffice", C1029="870.9 Rent - Water"),
   0,
   IF(Dashboard!$F$5="Quick",
      IF(OR(C1029="190 Automobile",C1029="200 computer hardware",C1029="210 Computer software",C1029="220 Quickbooks software",C1029="230 Office equipment",C1029="240 Office furniture"),
         E1029-(E1029/(1+Dashboard!$F$4)),
         0
      ),
      IF(C1029="750 Business promotion",
         E1029-(E1029/(1+4.793/100)),
         E1029-(E1029/(1+Dashboard!$F$4))
      )
   )
)</f>
        <v>0</v>
      </c>
      <c r="J1029" s="40">
        <f>Bank4[[#This Row],[Money in/ (Money out)]]-Bank4[[#This Row],[GST/HST]]</f>
        <v>0</v>
      </c>
      <c r="L1029" s="37">
        <f t="shared" si="45"/>
        <v>0</v>
      </c>
    </row>
    <row r="1030" spans="4:12" x14ac:dyDescent="0.2">
      <c r="D1030" s="416">
        <f>_xlfn.XLOOKUP(C:C,Table1[for Import to Bank Register dropdown],Table1[for Pivot],0,0,1)</f>
        <v>0</v>
      </c>
      <c r="E1030" s="422"/>
      <c r="F1030" s="160">
        <f t="shared" si="46"/>
        <v>44444444</v>
      </c>
      <c r="G1030" s="394">
        <f t="shared" si="47"/>
        <v>0</v>
      </c>
      <c r="I1030" s="395">
        <f>IF(OR(C1030="150 Directors advances", C1030="120 accounts receivable", C1030="720.2 Automobile - Insurance", C1030="720.3 Automobile - License", C1030="870.4 Rent - Insurance", C1030="870.6 Rent - Property Tax", C1030="870.7 Rent - Homeoffice", C1030="870.9 Rent - Water"),
   0,
   IF(Dashboard!$F$5="Quick",
      IF(OR(C1030="190 Automobile",C1030="200 computer hardware",C1030="210 Computer software",C1030="220 Quickbooks software",C1030="230 Office equipment",C1030="240 Office furniture"),
         E1030-(E1030/(1+Dashboard!$F$4)),
         0
      ),
      IF(C1030="750 Business promotion",
         E1030-(E1030/(1+4.793/100)),
         E1030-(E1030/(1+Dashboard!$F$4))
      )
   )
)</f>
        <v>0</v>
      </c>
      <c r="J1030" s="40">
        <f>Bank4[[#This Row],[Money in/ (Money out)]]-Bank4[[#This Row],[GST/HST]]</f>
        <v>0</v>
      </c>
      <c r="L1030" s="37">
        <f t="shared" si="45"/>
        <v>0</v>
      </c>
    </row>
    <row r="1031" spans="4:12" x14ac:dyDescent="0.2">
      <c r="D1031" s="416">
        <f>_xlfn.XLOOKUP(C:C,Table1[for Import to Bank Register dropdown],Table1[for Pivot],0,0,1)</f>
        <v>0</v>
      </c>
      <c r="E1031" s="422"/>
      <c r="F1031" s="160">
        <f t="shared" si="46"/>
        <v>44444444</v>
      </c>
      <c r="G1031" s="394">
        <f t="shared" si="47"/>
        <v>0</v>
      </c>
      <c r="I1031" s="395">
        <f>IF(OR(C1031="150 Directors advances", C1031="120 accounts receivable", C1031="720.2 Automobile - Insurance", C1031="720.3 Automobile - License", C1031="870.4 Rent - Insurance", C1031="870.6 Rent - Property Tax", C1031="870.7 Rent - Homeoffice", C1031="870.9 Rent - Water"),
   0,
   IF(Dashboard!$F$5="Quick",
      IF(OR(C1031="190 Automobile",C1031="200 computer hardware",C1031="210 Computer software",C1031="220 Quickbooks software",C1031="230 Office equipment",C1031="240 Office furniture"),
         E1031-(E1031/(1+Dashboard!$F$4)),
         0
      ),
      IF(C1031="750 Business promotion",
         E1031-(E1031/(1+4.793/100)),
         E1031-(E1031/(1+Dashboard!$F$4))
      )
   )
)</f>
        <v>0</v>
      </c>
      <c r="J1031" s="40">
        <f>Bank4[[#This Row],[Money in/ (Money out)]]-Bank4[[#This Row],[GST/HST]]</f>
        <v>0</v>
      </c>
      <c r="L1031" s="37">
        <f t="shared" ref="L1031:L1094" si="48">$L$3</f>
        <v>0</v>
      </c>
    </row>
    <row r="1032" spans="4:12" x14ac:dyDescent="0.2">
      <c r="D1032" s="416">
        <f>_xlfn.XLOOKUP(C:C,Table1[for Import to Bank Register dropdown],Table1[for Pivot],0,0,1)</f>
        <v>0</v>
      </c>
      <c r="E1032" s="422"/>
      <c r="F1032" s="160">
        <f t="shared" ref="F1032:F1095" si="49">$E$2</f>
        <v>44444444</v>
      </c>
      <c r="G1032" s="394">
        <f t="shared" ref="G1032:G1095" si="50">G1031+E1032</f>
        <v>0</v>
      </c>
      <c r="I1032" s="395">
        <f>IF(OR(C1032="150 Directors advances", C1032="120 accounts receivable", C1032="720.2 Automobile - Insurance", C1032="720.3 Automobile - License", C1032="870.4 Rent - Insurance", C1032="870.6 Rent - Property Tax", C1032="870.7 Rent - Homeoffice", C1032="870.9 Rent - Water"),
   0,
   IF(Dashboard!$F$5="Quick",
      IF(OR(C1032="190 Automobile",C1032="200 computer hardware",C1032="210 Computer software",C1032="220 Quickbooks software",C1032="230 Office equipment",C1032="240 Office furniture"),
         E1032-(E1032/(1+Dashboard!$F$4)),
         0
      ),
      IF(C1032="750 Business promotion",
         E1032-(E1032/(1+4.793/100)),
         E1032-(E1032/(1+Dashboard!$F$4))
      )
   )
)</f>
        <v>0</v>
      </c>
      <c r="J1032" s="40">
        <f>Bank4[[#This Row],[Money in/ (Money out)]]-Bank4[[#This Row],[GST/HST]]</f>
        <v>0</v>
      </c>
      <c r="L1032" s="37">
        <f t="shared" si="48"/>
        <v>0</v>
      </c>
    </row>
    <row r="1033" spans="4:12" x14ac:dyDescent="0.2">
      <c r="D1033" s="416">
        <f>_xlfn.XLOOKUP(C:C,Table1[for Import to Bank Register dropdown],Table1[for Pivot],0,0,1)</f>
        <v>0</v>
      </c>
      <c r="E1033" s="422"/>
      <c r="F1033" s="160">
        <f t="shared" si="49"/>
        <v>44444444</v>
      </c>
      <c r="G1033" s="394">
        <f t="shared" si="50"/>
        <v>0</v>
      </c>
      <c r="I1033" s="395">
        <f>IF(OR(C1033="150 Directors advances", C1033="120 accounts receivable", C1033="720.2 Automobile - Insurance", C1033="720.3 Automobile - License", C1033="870.4 Rent - Insurance", C1033="870.6 Rent - Property Tax", C1033="870.7 Rent - Homeoffice", C1033="870.9 Rent - Water"),
   0,
   IF(Dashboard!$F$5="Quick",
      IF(OR(C1033="190 Automobile",C1033="200 computer hardware",C1033="210 Computer software",C1033="220 Quickbooks software",C1033="230 Office equipment",C1033="240 Office furniture"),
         E1033-(E1033/(1+Dashboard!$F$4)),
         0
      ),
      IF(C1033="750 Business promotion",
         E1033-(E1033/(1+4.793/100)),
         E1033-(E1033/(1+Dashboard!$F$4))
      )
   )
)</f>
        <v>0</v>
      </c>
      <c r="J1033" s="40">
        <f>Bank4[[#This Row],[Money in/ (Money out)]]-Bank4[[#This Row],[GST/HST]]</f>
        <v>0</v>
      </c>
      <c r="L1033" s="37">
        <f t="shared" si="48"/>
        <v>0</v>
      </c>
    </row>
    <row r="1034" spans="4:12" x14ac:dyDescent="0.2">
      <c r="D1034" s="416">
        <f>_xlfn.XLOOKUP(C:C,Table1[for Import to Bank Register dropdown],Table1[for Pivot],0,0,1)</f>
        <v>0</v>
      </c>
      <c r="E1034" s="422"/>
      <c r="F1034" s="160">
        <f t="shared" si="49"/>
        <v>44444444</v>
      </c>
      <c r="G1034" s="394">
        <f t="shared" si="50"/>
        <v>0</v>
      </c>
      <c r="I1034" s="395">
        <f>IF(OR(C1034="150 Directors advances", C1034="120 accounts receivable", C1034="720.2 Automobile - Insurance", C1034="720.3 Automobile - License", C1034="870.4 Rent - Insurance", C1034="870.6 Rent - Property Tax", C1034="870.7 Rent - Homeoffice", C1034="870.9 Rent - Water"),
   0,
   IF(Dashboard!$F$5="Quick",
      IF(OR(C1034="190 Automobile",C1034="200 computer hardware",C1034="210 Computer software",C1034="220 Quickbooks software",C1034="230 Office equipment",C1034="240 Office furniture"),
         E1034-(E1034/(1+Dashboard!$F$4)),
         0
      ),
      IF(C1034="750 Business promotion",
         E1034-(E1034/(1+4.793/100)),
         E1034-(E1034/(1+Dashboard!$F$4))
      )
   )
)</f>
        <v>0</v>
      </c>
      <c r="J1034" s="40">
        <f>Bank4[[#This Row],[Money in/ (Money out)]]-Bank4[[#This Row],[GST/HST]]</f>
        <v>0</v>
      </c>
      <c r="L1034" s="37">
        <f t="shared" si="48"/>
        <v>0</v>
      </c>
    </row>
    <row r="1035" spans="4:12" x14ac:dyDescent="0.2">
      <c r="D1035" s="416">
        <f>_xlfn.XLOOKUP(C:C,Table1[for Import to Bank Register dropdown],Table1[for Pivot],0,0,1)</f>
        <v>0</v>
      </c>
      <c r="E1035" s="422"/>
      <c r="F1035" s="160">
        <f t="shared" si="49"/>
        <v>44444444</v>
      </c>
      <c r="G1035" s="394">
        <f t="shared" si="50"/>
        <v>0</v>
      </c>
      <c r="I1035" s="395">
        <f>IF(OR(C1035="150 Directors advances", C1035="120 accounts receivable", C1035="720.2 Automobile - Insurance", C1035="720.3 Automobile - License", C1035="870.4 Rent - Insurance", C1035="870.6 Rent - Property Tax", C1035="870.7 Rent - Homeoffice", C1035="870.9 Rent - Water"),
   0,
   IF(Dashboard!$F$5="Quick",
      IF(OR(C1035="190 Automobile",C1035="200 computer hardware",C1035="210 Computer software",C1035="220 Quickbooks software",C1035="230 Office equipment",C1035="240 Office furniture"),
         E1035-(E1035/(1+Dashboard!$F$4)),
         0
      ),
      IF(C1035="750 Business promotion",
         E1035-(E1035/(1+4.793/100)),
         E1035-(E1035/(1+Dashboard!$F$4))
      )
   )
)</f>
        <v>0</v>
      </c>
      <c r="J1035" s="40">
        <f>Bank4[[#This Row],[Money in/ (Money out)]]-Bank4[[#This Row],[GST/HST]]</f>
        <v>0</v>
      </c>
      <c r="L1035" s="37">
        <f t="shared" si="48"/>
        <v>0</v>
      </c>
    </row>
    <row r="1036" spans="4:12" x14ac:dyDescent="0.2">
      <c r="D1036" s="416">
        <f>_xlfn.XLOOKUP(C:C,Table1[for Import to Bank Register dropdown],Table1[for Pivot],0,0,1)</f>
        <v>0</v>
      </c>
      <c r="E1036" s="422"/>
      <c r="F1036" s="160">
        <f t="shared" si="49"/>
        <v>44444444</v>
      </c>
      <c r="G1036" s="394">
        <f t="shared" si="50"/>
        <v>0</v>
      </c>
      <c r="I1036" s="395">
        <f>IF(OR(C1036="150 Directors advances", C1036="120 accounts receivable", C1036="720.2 Automobile - Insurance", C1036="720.3 Automobile - License", C1036="870.4 Rent - Insurance", C1036="870.6 Rent - Property Tax", C1036="870.7 Rent - Homeoffice", C1036="870.9 Rent - Water"),
   0,
   IF(Dashboard!$F$5="Quick",
      IF(OR(C1036="190 Automobile",C1036="200 computer hardware",C1036="210 Computer software",C1036="220 Quickbooks software",C1036="230 Office equipment",C1036="240 Office furniture"),
         E1036-(E1036/(1+Dashboard!$F$4)),
         0
      ),
      IF(C1036="750 Business promotion",
         E1036-(E1036/(1+4.793/100)),
         E1036-(E1036/(1+Dashboard!$F$4))
      )
   )
)</f>
        <v>0</v>
      </c>
      <c r="J1036" s="40">
        <f>Bank4[[#This Row],[Money in/ (Money out)]]-Bank4[[#This Row],[GST/HST]]</f>
        <v>0</v>
      </c>
      <c r="L1036" s="37">
        <f t="shared" si="48"/>
        <v>0</v>
      </c>
    </row>
    <row r="1037" spans="4:12" x14ac:dyDescent="0.2">
      <c r="D1037" s="416">
        <f>_xlfn.XLOOKUP(C:C,Table1[for Import to Bank Register dropdown],Table1[for Pivot],0,0,1)</f>
        <v>0</v>
      </c>
      <c r="E1037" s="422"/>
      <c r="F1037" s="160">
        <f t="shared" si="49"/>
        <v>44444444</v>
      </c>
      <c r="G1037" s="394">
        <f t="shared" si="50"/>
        <v>0</v>
      </c>
      <c r="I1037" s="395">
        <f>IF(OR(C1037="150 Directors advances", C1037="120 accounts receivable", C1037="720.2 Automobile - Insurance", C1037="720.3 Automobile - License", C1037="870.4 Rent - Insurance", C1037="870.6 Rent - Property Tax", C1037="870.7 Rent - Homeoffice", C1037="870.9 Rent - Water"),
   0,
   IF(Dashboard!$F$5="Quick",
      IF(OR(C1037="190 Automobile",C1037="200 computer hardware",C1037="210 Computer software",C1037="220 Quickbooks software",C1037="230 Office equipment",C1037="240 Office furniture"),
         E1037-(E1037/(1+Dashboard!$F$4)),
         0
      ),
      IF(C1037="750 Business promotion",
         E1037-(E1037/(1+4.793/100)),
         E1037-(E1037/(1+Dashboard!$F$4))
      )
   )
)</f>
        <v>0</v>
      </c>
      <c r="J1037" s="40">
        <f>Bank4[[#This Row],[Money in/ (Money out)]]-Bank4[[#This Row],[GST/HST]]</f>
        <v>0</v>
      </c>
      <c r="L1037" s="37">
        <f t="shared" si="48"/>
        <v>0</v>
      </c>
    </row>
    <row r="1038" spans="4:12" x14ac:dyDescent="0.2">
      <c r="D1038" s="416">
        <f>_xlfn.XLOOKUP(C:C,Table1[for Import to Bank Register dropdown],Table1[for Pivot],0,0,1)</f>
        <v>0</v>
      </c>
      <c r="E1038" s="422"/>
      <c r="F1038" s="160">
        <f t="shared" si="49"/>
        <v>44444444</v>
      </c>
      <c r="G1038" s="394">
        <f t="shared" si="50"/>
        <v>0</v>
      </c>
      <c r="I1038" s="395">
        <f>IF(OR(C1038="150 Directors advances", C1038="120 accounts receivable", C1038="720.2 Automobile - Insurance", C1038="720.3 Automobile - License", C1038="870.4 Rent - Insurance", C1038="870.6 Rent - Property Tax", C1038="870.7 Rent - Homeoffice", C1038="870.9 Rent - Water"),
   0,
   IF(Dashboard!$F$5="Quick",
      IF(OR(C1038="190 Automobile",C1038="200 computer hardware",C1038="210 Computer software",C1038="220 Quickbooks software",C1038="230 Office equipment",C1038="240 Office furniture"),
         E1038-(E1038/(1+Dashboard!$F$4)),
         0
      ),
      IF(C1038="750 Business promotion",
         E1038-(E1038/(1+4.793/100)),
         E1038-(E1038/(1+Dashboard!$F$4))
      )
   )
)</f>
        <v>0</v>
      </c>
      <c r="J1038" s="40">
        <f>Bank4[[#This Row],[Money in/ (Money out)]]-Bank4[[#This Row],[GST/HST]]</f>
        <v>0</v>
      </c>
      <c r="L1038" s="37">
        <f t="shared" si="48"/>
        <v>0</v>
      </c>
    </row>
    <row r="1039" spans="4:12" x14ac:dyDescent="0.2">
      <c r="D1039" s="416">
        <f>_xlfn.XLOOKUP(C:C,Table1[for Import to Bank Register dropdown],Table1[for Pivot],0,0,1)</f>
        <v>0</v>
      </c>
      <c r="E1039" s="422"/>
      <c r="F1039" s="160">
        <f t="shared" si="49"/>
        <v>44444444</v>
      </c>
      <c r="G1039" s="394">
        <f t="shared" si="50"/>
        <v>0</v>
      </c>
      <c r="I1039" s="395">
        <f>IF(OR(C1039="150 Directors advances", C1039="120 accounts receivable", C1039="720.2 Automobile - Insurance", C1039="720.3 Automobile - License", C1039="870.4 Rent - Insurance", C1039="870.6 Rent - Property Tax", C1039="870.7 Rent - Homeoffice", C1039="870.9 Rent - Water"),
   0,
   IF(Dashboard!$F$5="Quick",
      IF(OR(C1039="190 Automobile",C1039="200 computer hardware",C1039="210 Computer software",C1039="220 Quickbooks software",C1039="230 Office equipment",C1039="240 Office furniture"),
         E1039-(E1039/(1+Dashboard!$F$4)),
         0
      ),
      IF(C1039="750 Business promotion",
         E1039-(E1039/(1+4.793/100)),
         E1039-(E1039/(1+Dashboard!$F$4))
      )
   )
)</f>
        <v>0</v>
      </c>
      <c r="J1039" s="40">
        <f>Bank4[[#This Row],[Money in/ (Money out)]]-Bank4[[#This Row],[GST/HST]]</f>
        <v>0</v>
      </c>
      <c r="L1039" s="37">
        <f t="shared" si="48"/>
        <v>0</v>
      </c>
    </row>
    <row r="1040" spans="4:12" x14ac:dyDescent="0.2">
      <c r="D1040" s="416">
        <f>_xlfn.XLOOKUP(C:C,Table1[for Import to Bank Register dropdown],Table1[for Pivot],0,0,1)</f>
        <v>0</v>
      </c>
      <c r="E1040" s="422"/>
      <c r="F1040" s="160">
        <f t="shared" si="49"/>
        <v>44444444</v>
      </c>
      <c r="G1040" s="394">
        <f t="shared" si="50"/>
        <v>0</v>
      </c>
      <c r="I1040" s="395">
        <f>IF(OR(C1040="150 Directors advances", C1040="120 accounts receivable", C1040="720.2 Automobile - Insurance", C1040="720.3 Automobile - License", C1040="870.4 Rent - Insurance", C1040="870.6 Rent - Property Tax", C1040="870.7 Rent - Homeoffice", C1040="870.9 Rent - Water"),
   0,
   IF(Dashboard!$F$5="Quick",
      IF(OR(C1040="190 Automobile",C1040="200 computer hardware",C1040="210 Computer software",C1040="220 Quickbooks software",C1040="230 Office equipment",C1040="240 Office furniture"),
         E1040-(E1040/(1+Dashboard!$F$4)),
         0
      ),
      IF(C1040="750 Business promotion",
         E1040-(E1040/(1+4.793/100)),
         E1040-(E1040/(1+Dashboard!$F$4))
      )
   )
)</f>
        <v>0</v>
      </c>
      <c r="J1040" s="40">
        <f>Bank4[[#This Row],[Money in/ (Money out)]]-Bank4[[#This Row],[GST/HST]]</f>
        <v>0</v>
      </c>
      <c r="L1040" s="37">
        <f t="shared" si="48"/>
        <v>0</v>
      </c>
    </row>
    <row r="1041" spans="4:12" x14ac:dyDescent="0.2">
      <c r="D1041" s="416">
        <f>_xlfn.XLOOKUP(C:C,Table1[for Import to Bank Register dropdown],Table1[for Pivot],0,0,1)</f>
        <v>0</v>
      </c>
      <c r="E1041" s="422"/>
      <c r="F1041" s="160">
        <f t="shared" si="49"/>
        <v>44444444</v>
      </c>
      <c r="G1041" s="394">
        <f t="shared" si="50"/>
        <v>0</v>
      </c>
      <c r="I1041" s="395">
        <f>IF(OR(C1041="150 Directors advances", C1041="120 accounts receivable", C1041="720.2 Automobile - Insurance", C1041="720.3 Automobile - License", C1041="870.4 Rent - Insurance", C1041="870.6 Rent - Property Tax", C1041="870.7 Rent - Homeoffice", C1041="870.9 Rent - Water"),
   0,
   IF(Dashboard!$F$5="Quick",
      IF(OR(C1041="190 Automobile",C1041="200 computer hardware",C1041="210 Computer software",C1041="220 Quickbooks software",C1041="230 Office equipment",C1041="240 Office furniture"),
         E1041-(E1041/(1+Dashboard!$F$4)),
         0
      ),
      IF(C1041="750 Business promotion",
         E1041-(E1041/(1+4.793/100)),
         E1041-(E1041/(1+Dashboard!$F$4))
      )
   )
)</f>
        <v>0</v>
      </c>
      <c r="J1041" s="40">
        <f>Bank4[[#This Row],[Money in/ (Money out)]]-Bank4[[#This Row],[GST/HST]]</f>
        <v>0</v>
      </c>
      <c r="L1041" s="37">
        <f t="shared" si="48"/>
        <v>0</v>
      </c>
    </row>
    <row r="1042" spans="4:12" x14ac:dyDescent="0.2">
      <c r="D1042" s="416">
        <f>_xlfn.XLOOKUP(C:C,Table1[for Import to Bank Register dropdown],Table1[for Pivot],0,0,1)</f>
        <v>0</v>
      </c>
      <c r="E1042" s="422"/>
      <c r="F1042" s="160">
        <f t="shared" si="49"/>
        <v>44444444</v>
      </c>
      <c r="G1042" s="394">
        <f t="shared" si="50"/>
        <v>0</v>
      </c>
      <c r="I1042" s="395">
        <f>IF(OR(C1042="150 Directors advances", C1042="120 accounts receivable", C1042="720.2 Automobile - Insurance", C1042="720.3 Automobile - License", C1042="870.4 Rent - Insurance", C1042="870.6 Rent - Property Tax", C1042="870.7 Rent - Homeoffice", C1042="870.9 Rent - Water"),
   0,
   IF(Dashboard!$F$5="Quick",
      IF(OR(C1042="190 Automobile",C1042="200 computer hardware",C1042="210 Computer software",C1042="220 Quickbooks software",C1042="230 Office equipment",C1042="240 Office furniture"),
         E1042-(E1042/(1+Dashboard!$F$4)),
         0
      ),
      IF(C1042="750 Business promotion",
         E1042-(E1042/(1+4.793/100)),
         E1042-(E1042/(1+Dashboard!$F$4))
      )
   )
)</f>
        <v>0</v>
      </c>
      <c r="J1042" s="40">
        <f>Bank4[[#This Row],[Money in/ (Money out)]]-Bank4[[#This Row],[GST/HST]]</f>
        <v>0</v>
      </c>
      <c r="L1042" s="37">
        <f t="shared" si="48"/>
        <v>0</v>
      </c>
    </row>
    <row r="1043" spans="4:12" x14ac:dyDescent="0.2">
      <c r="D1043" s="416">
        <f>_xlfn.XLOOKUP(C:C,Table1[for Import to Bank Register dropdown],Table1[for Pivot],0,0,1)</f>
        <v>0</v>
      </c>
      <c r="E1043" s="422"/>
      <c r="F1043" s="160">
        <f t="shared" si="49"/>
        <v>44444444</v>
      </c>
      <c r="G1043" s="394">
        <f t="shared" si="50"/>
        <v>0</v>
      </c>
      <c r="I1043" s="395">
        <f>IF(OR(C1043="150 Directors advances", C1043="120 accounts receivable", C1043="720.2 Automobile - Insurance", C1043="720.3 Automobile - License", C1043="870.4 Rent - Insurance", C1043="870.6 Rent - Property Tax", C1043="870.7 Rent - Homeoffice", C1043="870.9 Rent - Water"),
   0,
   IF(Dashboard!$F$5="Quick",
      IF(OR(C1043="190 Automobile",C1043="200 computer hardware",C1043="210 Computer software",C1043="220 Quickbooks software",C1043="230 Office equipment",C1043="240 Office furniture"),
         E1043-(E1043/(1+Dashboard!$F$4)),
         0
      ),
      IF(C1043="750 Business promotion",
         E1043-(E1043/(1+4.793/100)),
         E1043-(E1043/(1+Dashboard!$F$4))
      )
   )
)</f>
        <v>0</v>
      </c>
      <c r="J1043" s="40">
        <f>Bank4[[#This Row],[Money in/ (Money out)]]-Bank4[[#This Row],[GST/HST]]</f>
        <v>0</v>
      </c>
      <c r="L1043" s="37">
        <f t="shared" si="48"/>
        <v>0</v>
      </c>
    </row>
    <row r="1044" spans="4:12" x14ac:dyDescent="0.2">
      <c r="D1044" s="416">
        <f>_xlfn.XLOOKUP(C:C,Table1[for Import to Bank Register dropdown],Table1[for Pivot],0,0,1)</f>
        <v>0</v>
      </c>
      <c r="E1044" s="422"/>
      <c r="F1044" s="160">
        <f t="shared" si="49"/>
        <v>44444444</v>
      </c>
      <c r="G1044" s="394">
        <f t="shared" si="50"/>
        <v>0</v>
      </c>
      <c r="I1044" s="395">
        <f>IF(OR(C1044="150 Directors advances", C1044="120 accounts receivable", C1044="720.2 Automobile - Insurance", C1044="720.3 Automobile - License", C1044="870.4 Rent - Insurance", C1044="870.6 Rent - Property Tax", C1044="870.7 Rent - Homeoffice", C1044="870.9 Rent - Water"),
   0,
   IF(Dashboard!$F$5="Quick",
      IF(OR(C1044="190 Automobile",C1044="200 computer hardware",C1044="210 Computer software",C1044="220 Quickbooks software",C1044="230 Office equipment",C1044="240 Office furniture"),
         E1044-(E1044/(1+Dashboard!$F$4)),
         0
      ),
      IF(C1044="750 Business promotion",
         E1044-(E1044/(1+4.793/100)),
         E1044-(E1044/(1+Dashboard!$F$4))
      )
   )
)</f>
        <v>0</v>
      </c>
      <c r="J1044" s="40">
        <f>Bank4[[#This Row],[Money in/ (Money out)]]-Bank4[[#This Row],[GST/HST]]</f>
        <v>0</v>
      </c>
      <c r="L1044" s="37">
        <f t="shared" si="48"/>
        <v>0</v>
      </c>
    </row>
    <row r="1045" spans="4:12" x14ac:dyDescent="0.2">
      <c r="D1045" s="416">
        <f>_xlfn.XLOOKUP(C:C,Table1[for Import to Bank Register dropdown],Table1[for Pivot],0,0,1)</f>
        <v>0</v>
      </c>
      <c r="E1045" s="422"/>
      <c r="F1045" s="160">
        <f t="shared" si="49"/>
        <v>44444444</v>
      </c>
      <c r="G1045" s="394">
        <f t="shared" si="50"/>
        <v>0</v>
      </c>
      <c r="I1045" s="395">
        <f>IF(OR(C1045="150 Directors advances", C1045="120 accounts receivable", C1045="720.2 Automobile - Insurance", C1045="720.3 Automobile - License", C1045="870.4 Rent - Insurance", C1045="870.6 Rent - Property Tax", C1045="870.7 Rent - Homeoffice", C1045="870.9 Rent - Water"),
   0,
   IF(Dashboard!$F$5="Quick",
      IF(OR(C1045="190 Automobile",C1045="200 computer hardware",C1045="210 Computer software",C1045="220 Quickbooks software",C1045="230 Office equipment",C1045="240 Office furniture"),
         E1045-(E1045/(1+Dashboard!$F$4)),
         0
      ),
      IF(C1045="750 Business promotion",
         E1045-(E1045/(1+4.793/100)),
         E1045-(E1045/(1+Dashboard!$F$4))
      )
   )
)</f>
        <v>0</v>
      </c>
      <c r="J1045" s="40">
        <f>Bank4[[#This Row],[Money in/ (Money out)]]-Bank4[[#This Row],[GST/HST]]</f>
        <v>0</v>
      </c>
      <c r="L1045" s="37">
        <f t="shared" si="48"/>
        <v>0</v>
      </c>
    </row>
    <row r="1046" spans="4:12" x14ac:dyDescent="0.2">
      <c r="D1046" s="416">
        <f>_xlfn.XLOOKUP(C:C,Table1[for Import to Bank Register dropdown],Table1[for Pivot],0,0,1)</f>
        <v>0</v>
      </c>
      <c r="E1046" s="422"/>
      <c r="F1046" s="160">
        <f t="shared" si="49"/>
        <v>44444444</v>
      </c>
      <c r="G1046" s="394">
        <f t="shared" si="50"/>
        <v>0</v>
      </c>
      <c r="I1046" s="395">
        <f>IF(OR(C1046="150 Directors advances", C1046="120 accounts receivable", C1046="720.2 Automobile - Insurance", C1046="720.3 Automobile - License", C1046="870.4 Rent - Insurance", C1046="870.6 Rent - Property Tax", C1046="870.7 Rent - Homeoffice", C1046="870.9 Rent - Water"),
   0,
   IF(Dashboard!$F$5="Quick",
      IF(OR(C1046="190 Automobile",C1046="200 computer hardware",C1046="210 Computer software",C1046="220 Quickbooks software",C1046="230 Office equipment",C1046="240 Office furniture"),
         E1046-(E1046/(1+Dashboard!$F$4)),
         0
      ),
      IF(C1046="750 Business promotion",
         E1046-(E1046/(1+4.793/100)),
         E1046-(E1046/(1+Dashboard!$F$4))
      )
   )
)</f>
        <v>0</v>
      </c>
      <c r="J1046" s="40">
        <f>Bank4[[#This Row],[Money in/ (Money out)]]-Bank4[[#This Row],[GST/HST]]</f>
        <v>0</v>
      </c>
      <c r="L1046" s="37">
        <f t="shared" si="48"/>
        <v>0</v>
      </c>
    </row>
    <row r="1047" spans="4:12" x14ac:dyDescent="0.2">
      <c r="D1047" s="416">
        <f>_xlfn.XLOOKUP(C:C,Table1[for Import to Bank Register dropdown],Table1[for Pivot],0,0,1)</f>
        <v>0</v>
      </c>
      <c r="E1047" s="422"/>
      <c r="F1047" s="160">
        <f t="shared" si="49"/>
        <v>44444444</v>
      </c>
      <c r="G1047" s="394">
        <f t="shared" si="50"/>
        <v>0</v>
      </c>
      <c r="I1047" s="395">
        <f>IF(OR(C1047="150 Directors advances", C1047="120 accounts receivable", C1047="720.2 Automobile - Insurance", C1047="720.3 Automobile - License", C1047="870.4 Rent - Insurance", C1047="870.6 Rent - Property Tax", C1047="870.7 Rent - Homeoffice", C1047="870.9 Rent - Water"),
   0,
   IF(Dashboard!$F$5="Quick",
      IF(OR(C1047="190 Automobile",C1047="200 computer hardware",C1047="210 Computer software",C1047="220 Quickbooks software",C1047="230 Office equipment",C1047="240 Office furniture"),
         E1047-(E1047/(1+Dashboard!$F$4)),
         0
      ),
      IF(C1047="750 Business promotion",
         E1047-(E1047/(1+4.793/100)),
         E1047-(E1047/(1+Dashboard!$F$4))
      )
   )
)</f>
        <v>0</v>
      </c>
      <c r="J1047" s="40">
        <f>Bank4[[#This Row],[Money in/ (Money out)]]-Bank4[[#This Row],[GST/HST]]</f>
        <v>0</v>
      </c>
      <c r="L1047" s="37">
        <f t="shared" si="48"/>
        <v>0</v>
      </c>
    </row>
    <row r="1048" spans="4:12" x14ac:dyDescent="0.2">
      <c r="D1048" s="416">
        <f>_xlfn.XLOOKUP(C:C,Table1[for Import to Bank Register dropdown],Table1[for Pivot],0,0,1)</f>
        <v>0</v>
      </c>
      <c r="E1048" s="422"/>
      <c r="F1048" s="160">
        <f t="shared" si="49"/>
        <v>44444444</v>
      </c>
      <c r="G1048" s="394">
        <f t="shared" si="50"/>
        <v>0</v>
      </c>
      <c r="I1048" s="395">
        <f>IF(OR(C1048="150 Directors advances", C1048="120 accounts receivable", C1048="720.2 Automobile - Insurance", C1048="720.3 Automobile - License", C1048="870.4 Rent - Insurance", C1048="870.6 Rent - Property Tax", C1048="870.7 Rent - Homeoffice", C1048="870.9 Rent - Water"),
   0,
   IF(Dashboard!$F$5="Quick",
      IF(OR(C1048="190 Automobile",C1048="200 computer hardware",C1048="210 Computer software",C1048="220 Quickbooks software",C1048="230 Office equipment",C1048="240 Office furniture"),
         E1048-(E1048/(1+Dashboard!$F$4)),
         0
      ),
      IF(C1048="750 Business promotion",
         E1048-(E1048/(1+4.793/100)),
         E1048-(E1048/(1+Dashboard!$F$4))
      )
   )
)</f>
        <v>0</v>
      </c>
      <c r="J1048" s="40">
        <f>Bank4[[#This Row],[Money in/ (Money out)]]-Bank4[[#This Row],[GST/HST]]</f>
        <v>0</v>
      </c>
      <c r="L1048" s="37">
        <f t="shared" si="48"/>
        <v>0</v>
      </c>
    </row>
    <row r="1049" spans="4:12" x14ac:dyDescent="0.2">
      <c r="D1049" s="416">
        <f>_xlfn.XLOOKUP(C:C,Table1[for Import to Bank Register dropdown],Table1[for Pivot],0,0,1)</f>
        <v>0</v>
      </c>
      <c r="E1049" s="422"/>
      <c r="F1049" s="160">
        <f t="shared" si="49"/>
        <v>44444444</v>
      </c>
      <c r="G1049" s="394">
        <f t="shared" si="50"/>
        <v>0</v>
      </c>
      <c r="I1049" s="395">
        <f>IF(OR(C1049="150 Directors advances", C1049="120 accounts receivable", C1049="720.2 Automobile - Insurance", C1049="720.3 Automobile - License", C1049="870.4 Rent - Insurance", C1049="870.6 Rent - Property Tax", C1049="870.7 Rent - Homeoffice", C1049="870.9 Rent - Water"),
   0,
   IF(Dashboard!$F$5="Quick",
      IF(OR(C1049="190 Automobile",C1049="200 computer hardware",C1049="210 Computer software",C1049="220 Quickbooks software",C1049="230 Office equipment",C1049="240 Office furniture"),
         E1049-(E1049/(1+Dashboard!$F$4)),
         0
      ),
      IF(C1049="750 Business promotion",
         E1049-(E1049/(1+4.793/100)),
         E1049-(E1049/(1+Dashboard!$F$4))
      )
   )
)</f>
        <v>0</v>
      </c>
      <c r="J1049" s="40">
        <f>Bank4[[#This Row],[Money in/ (Money out)]]-Bank4[[#This Row],[GST/HST]]</f>
        <v>0</v>
      </c>
      <c r="L1049" s="37">
        <f t="shared" si="48"/>
        <v>0</v>
      </c>
    </row>
    <row r="1050" spans="4:12" x14ac:dyDescent="0.2">
      <c r="D1050" s="416">
        <f>_xlfn.XLOOKUP(C:C,Table1[for Import to Bank Register dropdown],Table1[for Pivot],0,0,1)</f>
        <v>0</v>
      </c>
      <c r="E1050" s="422"/>
      <c r="F1050" s="160">
        <f t="shared" si="49"/>
        <v>44444444</v>
      </c>
      <c r="G1050" s="394">
        <f t="shared" si="50"/>
        <v>0</v>
      </c>
      <c r="I1050" s="395">
        <f>IF(OR(C1050="150 Directors advances", C1050="120 accounts receivable", C1050="720.2 Automobile - Insurance", C1050="720.3 Automobile - License", C1050="870.4 Rent - Insurance", C1050="870.6 Rent - Property Tax", C1050="870.7 Rent - Homeoffice", C1050="870.9 Rent - Water"),
   0,
   IF(Dashboard!$F$5="Quick",
      IF(OR(C1050="190 Automobile",C1050="200 computer hardware",C1050="210 Computer software",C1050="220 Quickbooks software",C1050="230 Office equipment",C1050="240 Office furniture"),
         E1050-(E1050/(1+Dashboard!$F$4)),
         0
      ),
      IF(C1050="750 Business promotion",
         E1050-(E1050/(1+4.793/100)),
         E1050-(E1050/(1+Dashboard!$F$4))
      )
   )
)</f>
        <v>0</v>
      </c>
      <c r="J1050" s="40">
        <f>Bank4[[#This Row],[Money in/ (Money out)]]-Bank4[[#This Row],[GST/HST]]</f>
        <v>0</v>
      </c>
      <c r="L1050" s="37">
        <f t="shared" si="48"/>
        <v>0</v>
      </c>
    </row>
    <row r="1051" spans="4:12" x14ac:dyDescent="0.2">
      <c r="D1051" s="416">
        <f>_xlfn.XLOOKUP(C:C,Table1[for Import to Bank Register dropdown],Table1[for Pivot],0,0,1)</f>
        <v>0</v>
      </c>
      <c r="E1051" s="422"/>
      <c r="F1051" s="160">
        <f t="shared" si="49"/>
        <v>44444444</v>
      </c>
      <c r="G1051" s="394">
        <f t="shared" si="50"/>
        <v>0</v>
      </c>
      <c r="I1051" s="395">
        <f>IF(OR(C1051="150 Directors advances", C1051="120 accounts receivable", C1051="720.2 Automobile - Insurance", C1051="720.3 Automobile - License", C1051="870.4 Rent - Insurance", C1051="870.6 Rent - Property Tax", C1051="870.7 Rent - Homeoffice", C1051="870.9 Rent - Water"),
   0,
   IF(Dashboard!$F$5="Quick",
      IF(OR(C1051="190 Automobile",C1051="200 computer hardware",C1051="210 Computer software",C1051="220 Quickbooks software",C1051="230 Office equipment",C1051="240 Office furniture"),
         E1051-(E1051/(1+Dashboard!$F$4)),
         0
      ),
      IF(C1051="750 Business promotion",
         E1051-(E1051/(1+4.793/100)),
         E1051-(E1051/(1+Dashboard!$F$4))
      )
   )
)</f>
        <v>0</v>
      </c>
      <c r="J1051" s="40">
        <f>Bank4[[#This Row],[Money in/ (Money out)]]-Bank4[[#This Row],[GST/HST]]</f>
        <v>0</v>
      </c>
      <c r="L1051" s="37">
        <f t="shared" si="48"/>
        <v>0</v>
      </c>
    </row>
    <row r="1052" spans="4:12" x14ac:dyDescent="0.2">
      <c r="D1052" s="416">
        <f>_xlfn.XLOOKUP(C:C,Table1[for Import to Bank Register dropdown],Table1[for Pivot],0,0,1)</f>
        <v>0</v>
      </c>
      <c r="E1052" s="422"/>
      <c r="F1052" s="160">
        <f t="shared" si="49"/>
        <v>44444444</v>
      </c>
      <c r="G1052" s="394">
        <f t="shared" si="50"/>
        <v>0</v>
      </c>
      <c r="I1052" s="395">
        <f>IF(OR(C1052="150 Directors advances", C1052="120 accounts receivable", C1052="720.2 Automobile - Insurance", C1052="720.3 Automobile - License", C1052="870.4 Rent - Insurance", C1052="870.6 Rent - Property Tax", C1052="870.7 Rent - Homeoffice", C1052="870.9 Rent - Water"),
   0,
   IF(Dashboard!$F$5="Quick",
      IF(OR(C1052="190 Automobile",C1052="200 computer hardware",C1052="210 Computer software",C1052="220 Quickbooks software",C1052="230 Office equipment",C1052="240 Office furniture"),
         E1052-(E1052/(1+Dashboard!$F$4)),
         0
      ),
      IF(C1052="750 Business promotion",
         E1052-(E1052/(1+4.793/100)),
         E1052-(E1052/(1+Dashboard!$F$4))
      )
   )
)</f>
        <v>0</v>
      </c>
      <c r="J1052" s="40">
        <f>Bank4[[#This Row],[Money in/ (Money out)]]-Bank4[[#This Row],[GST/HST]]</f>
        <v>0</v>
      </c>
      <c r="L1052" s="37">
        <f t="shared" si="48"/>
        <v>0</v>
      </c>
    </row>
    <row r="1053" spans="4:12" x14ac:dyDescent="0.2">
      <c r="D1053" s="416">
        <f>_xlfn.XLOOKUP(C:C,Table1[for Import to Bank Register dropdown],Table1[for Pivot],0,0,1)</f>
        <v>0</v>
      </c>
      <c r="E1053" s="422"/>
      <c r="F1053" s="160">
        <f t="shared" si="49"/>
        <v>44444444</v>
      </c>
      <c r="G1053" s="394">
        <f t="shared" si="50"/>
        <v>0</v>
      </c>
      <c r="I1053" s="395">
        <f>IF(OR(C1053="150 Directors advances", C1053="120 accounts receivable", C1053="720.2 Automobile - Insurance", C1053="720.3 Automobile - License", C1053="870.4 Rent - Insurance", C1053="870.6 Rent - Property Tax", C1053="870.7 Rent - Homeoffice", C1053="870.9 Rent - Water"),
   0,
   IF(Dashboard!$F$5="Quick",
      IF(OR(C1053="190 Automobile",C1053="200 computer hardware",C1053="210 Computer software",C1053="220 Quickbooks software",C1053="230 Office equipment",C1053="240 Office furniture"),
         E1053-(E1053/(1+Dashboard!$F$4)),
         0
      ),
      IF(C1053="750 Business promotion",
         E1053-(E1053/(1+4.793/100)),
         E1053-(E1053/(1+Dashboard!$F$4))
      )
   )
)</f>
        <v>0</v>
      </c>
      <c r="J1053" s="40">
        <f>Bank4[[#This Row],[Money in/ (Money out)]]-Bank4[[#This Row],[GST/HST]]</f>
        <v>0</v>
      </c>
      <c r="L1053" s="37">
        <f t="shared" si="48"/>
        <v>0</v>
      </c>
    </row>
    <row r="1054" spans="4:12" x14ac:dyDescent="0.2">
      <c r="D1054" s="416">
        <f>_xlfn.XLOOKUP(C:C,Table1[for Import to Bank Register dropdown],Table1[for Pivot],0,0,1)</f>
        <v>0</v>
      </c>
      <c r="E1054" s="422"/>
      <c r="F1054" s="160">
        <f t="shared" si="49"/>
        <v>44444444</v>
      </c>
      <c r="G1054" s="394">
        <f t="shared" si="50"/>
        <v>0</v>
      </c>
      <c r="I1054" s="395">
        <f>IF(OR(C1054="150 Directors advances", C1054="120 accounts receivable", C1054="720.2 Automobile - Insurance", C1054="720.3 Automobile - License", C1054="870.4 Rent - Insurance", C1054="870.6 Rent - Property Tax", C1054="870.7 Rent - Homeoffice", C1054="870.9 Rent - Water"),
   0,
   IF(Dashboard!$F$5="Quick",
      IF(OR(C1054="190 Automobile",C1054="200 computer hardware",C1054="210 Computer software",C1054="220 Quickbooks software",C1054="230 Office equipment",C1054="240 Office furniture"),
         E1054-(E1054/(1+Dashboard!$F$4)),
         0
      ),
      IF(C1054="750 Business promotion",
         E1054-(E1054/(1+4.793/100)),
         E1054-(E1054/(1+Dashboard!$F$4))
      )
   )
)</f>
        <v>0</v>
      </c>
      <c r="J1054" s="40">
        <f>Bank4[[#This Row],[Money in/ (Money out)]]-Bank4[[#This Row],[GST/HST]]</f>
        <v>0</v>
      </c>
      <c r="L1054" s="37">
        <f t="shared" si="48"/>
        <v>0</v>
      </c>
    </row>
    <row r="1055" spans="4:12" x14ac:dyDescent="0.2">
      <c r="D1055" s="416">
        <f>_xlfn.XLOOKUP(C:C,Table1[for Import to Bank Register dropdown],Table1[for Pivot],0,0,1)</f>
        <v>0</v>
      </c>
      <c r="E1055" s="422"/>
      <c r="F1055" s="160">
        <f t="shared" si="49"/>
        <v>44444444</v>
      </c>
      <c r="G1055" s="394">
        <f t="shared" si="50"/>
        <v>0</v>
      </c>
      <c r="I1055" s="395">
        <f>IF(OR(C1055="150 Directors advances", C1055="120 accounts receivable", C1055="720.2 Automobile - Insurance", C1055="720.3 Automobile - License", C1055="870.4 Rent - Insurance", C1055="870.6 Rent - Property Tax", C1055="870.7 Rent - Homeoffice", C1055="870.9 Rent - Water"),
   0,
   IF(Dashboard!$F$5="Quick",
      IF(OR(C1055="190 Automobile",C1055="200 computer hardware",C1055="210 Computer software",C1055="220 Quickbooks software",C1055="230 Office equipment",C1055="240 Office furniture"),
         E1055-(E1055/(1+Dashboard!$F$4)),
         0
      ),
      IF(C1055="750 Business promotion",
         E1055-(E1055/(1+4.793/100)),
         E1055-(E1055/(1+Dashboard!$F$4))
      )
   )
)</f>
        <v>0</v>
      </c>
      <c r="J1055" s="40">
        <f>Bank4[[#This Row],[Money in/ (Money out)]]-Bank4[[#This Row],[GST/HST]]</f>
        <v>0</v>
      </c>
      <c r="L1055" s="37">
        <f t="shared" si="48"/>
        <v>0</v>
      </c>
    </row>
    <row r="1056" spans="4:12" x14ac:dyDescent="0.2">
      <c r="D1056" s="416">
        <f>_xlfn.XLOOKUP(C:C,Table1[for Import to Bank Register dropdown],Table1[for Pivot],0,0,1)</f>
        <v>0</v>
      </c>
      <c r="E1056" s="422"/>
      <c r="F1056" s="160">
        <f t="shared" si="49"/>
        <v>44444444</v>
      </c>
      <c r="G1056" s="394">
        <f t="shared" si="50"/>
        <v>0</v>
      </c>
      <c r="I1056" s="395">
        <f>IF(OR(C1056="150 Directors advances", C1056="120 accounts receivable", C1056="720.2 Automobile - Insurance", C1056="720.3 Automobile - License", C1056="870.4 Rent - Insurance", C1056="870.6 Rent - Property Tax", C1056="870.7 Rent - Homeoffice", C1056="870.9 Rent - Water"),
   0,
   IF(Dashboard!$F$5="Quick",
      IF(OR(C1056="190 Automobile",C1056="200 computer hardware",C1056="210 Computer software",C1056="220 Quickbooks software",C1056="230 Office equipment",C1056="240 Office furniture"),
         E1056-(E1056/(1+Dashboard!$F$4)),
         0
      ),
      IF(C1056="750 Business promotion",
         E1056-(E1056/(1+4.793/100)),
         E1056-(E1056/(1+Dashboard!$F$4))
      )
   )
)</f>
        <v>0</v>
      </c>
      <c r="J1056" s="40">
        <f>Bank4[[#This Row],[Money in/ (Money out)]]-Bank4[[#This Row],[GST/HST]]</f>
        <v>0</v>
      </c>
      <c r="L1056" s="37">
        <f t="shared" si="48"/>
        <v>0</v>
      </c>
    </row>
    <row r="1057" spans="4:12" x14ac:dyDescent="0.2">
      <c r="D1057" s="416">
        <f>_xlfn.XLOOKUP(C:C,Table1[for Import to Bank Register dropdown],Table1[for Pivot],0,0,1)</f>
        <v>0</v>
      </c>
      <c r="E1057" s="422"/>
      <c r="F1057" s="160">
        <f t="shared" si="49"/>
        <v>44444444</v>
      </c>
      <c r="G1057" s="394">
        <f t="shared" si="50"/>
        <v>0</v>
      </c>
      <c r="I1057" s="395">
        <f>IF(OR(C1057="150 Directors advances", C1057="120 accounts receivable", C1057="720.2 Automobile - Insurance", C1057="720.3 Automobile - License", C1057="870.4 Rent - Insurance", C1057="870.6 Rent - Property Tax", C1057="870.7 Rent - Homeoffice", C1057="870.9 Rent - Water"),
   0,
   IF(Dashboard!$F$5="Quick",
      IF(OR(C1057="190 Automobile",C1057="200 computer hardware",C1057="210 Computer software",C1057="220 Quickbooks software",C1057="230 Office equipment",C1057="240 Office furniture"),
         E1057-(E1057/(1+Dashboard!$F$4)),
         0
      ),
      IF(C1057="750 Business promotion",
         E1057-(E1057/(1+4.793/100)),
         E1057-(E1057/(1+Dashboard!$F$4))
      )
   )
)</f>
        <v>0</v>
      </c>
      <c r="J1057" s="40">
        <f>Bank4[[#This Row],[Money in/ (Money out)]]-Bank4[[#This Row],[GST/HST]]</f>
        <v>0</v>
      </c>
      <c r="L1057" s="37">
        <f t="shared" si="48"/>
        <v>0</v>
      </c>
    </row>
    <row r="1058" spans="4:12" x14ac:dyDescent="0.2">
      <c r="D1058" s="416">
        <f>_xlfn.XLOOKUP(C:C,Table1[for Import to Bank Register dropdown],Table1[for Pivot],0,0,1)</f>
        <v>0</v>
      </c>
      <c r="E1058" s="422"/>
      <c r="F1058" s="160">
        <f t="shared" si="49"/>
        <v>44444444</v>
      </c>
      <c r="G1058" s="394">
        <f t="shared" si="50"/>
        <v>0</v>
      </c>
      <c r="I1058" s="395">
        <f>IF(OR(C1058="150 Directors advances", C1058="120 accounts receivable", C1058="720.2 Automobile - Insurance", C1058="720.3 Automobile - License", C1058="870.4 Rent - Insurance", C1058="870.6 Rent - Property Tax", C1058="870.7 Rent - Homeoffice", C1058="870.9 Rent - Water"),
   0,
   IF(Dashboard!$F$5="Quick",
      IF(OR(C1058="190 Automobile",C1058="200 computer hardware",C1058="210 Computer software",C1058="220 Quickbooks software",C1058="230 Office equipment",C1058="240 Office furniture"),
         E1058-(E1058/(1+Dashboard!$F$4)),
         0
      ),
      IF(C1058="750 Business promotion",
         E1058-(E1058/(1+4.793/100)),
         E1058-(E1058/(1+Dashboard!$F$4))
      )
   )
)</f>
        <v>0</v>
      </c>
      <c r="J1058" s="40">
        <f>Bank4[[#This Row],[Money in/ (Money out)]]-Bank4[[#This Row],[GST/HST]]</f>
        <v>0</v>
      </c>
      <c r="L1058" s="37">
        <f t="shared" si="48"/>
        <v>0</v>
      </c>
    </row>
    <row r="1059" spans="4:12" x14ac:dyDescent="0.2">
      <c r="D1059" s="416">
        <f>_xlfn.XLOOKUP(C:C,Table1[for Import to Bank Register dropdown],Table1[for Pivot],0,0,1)</f>
        <v>0</v>
      </c>
      <c r="E1059" s="422"/>
      <c r="F1059" s="160">
        <f t="shared" si="49"/>
        <v>44444444</v>
      </c>
      <c r="G1059" s="394">
        <f t="shared" si="50"/>
        <v>0</v>
      </c>
      <c r="I1059" s="395">
        <f>IF(OR(C1059="150 Directors advances", C1059="120 accounts receivable", C1059="720.2 Automobile - Insurance", C1059="720.3 Automobile - License", C1059="870.4 Rent - Insurance", C1059="870.6 Rent - Property Tax", C1059="870.7 Rent - Homeoffice", C1059="870.9 Rent - Water"),
   0,
   IF(Dashboard!$F$5="Quick",
      IF(OR(C1059="190 Automobile",C1059="200 computer hardware",C1059="210 Computer software",C1059="220 Quickbooks software",C1059="230 Office equipment",C1059="240 Office furniture"),
         E1059-(E1059/(1+Dashboard!$F$4)),
         0
      ),
      IF(C1059="750 Business promotion",
         E1059-(E1059/(1+4.793/100)),
         E1059-(E1059/(1+Dashboard!$F$4))
      )
   )
)</f>
        <v>0</v>
      </c>
      <c r="J1059" s="40">
        <f>Bank4[[#This Row],[Money in/ (Money out)]]-Bank4[[#This Row],[GST/HST]]</f>
        <v>0</v>
      </c>
      <c r="L1059" s="37">
        <f t="shared" si="48"/>
        <v>0</v>
      </c>
    </row>
    <row r="1060" spans="4:12" x14ac:dyDescent="0.2">
      <c r="D1060" s="416">
        <f>_xlfn.XLOOKUP(C:C,Table1[for Import to Bank Register dropdown],Table1[for Pivot],0,0,1)</f>
        <v>0</v>
      </c>
      <c r="E1060" s="422"/>
      <c r="F1060" s="160">
        <f t="shared" si="49"/>
        <v>44444444</v>
      </c>
      <c r="G1060" s="394">
        <f t="shared" si="50"/>
        <v>0</v>
      </c>
      <c r="I1060" s="395">
        <f>IF(OR(C1060="150 Directors advances", C1060="120 accounts receivable", C1060="720.2 Automobile - Insurance", C1060="720.3 Automobile - License", C1060="870.4 Rent - Insurance", C1060="870.6 Rent - Property Tax", C1060="870.7 Rent - Homeoffice", C1060="870.9 Rent - Water"),
   0,
   IF(Dashboard!$F$5="Quick",
      IF(OR(C1060="190 Automobile",C1060="200 computer hardware",C1060="210 Computer software",C1060="220 Quickbooks software",C1060="230 Office equipment",C1060="240 Office furniture"),
         E1060-(E1060/(1+Dashboard!$F$4)),
         0
      ),
      IF(C1060="750 Business promotion",
         E1060-(E1060/(1+4.793/100)),
         E1060-(E1060/(1+Dashboard!$F$4))
      )
   )
)</f>
        <v>0</v>
      </c>
      <c r="J1060" s="40">
        <f>Bank4[[#This Row],[Money in/ (Money out)]]-Bank4[[#This Row],[GST/HST]]</f>
        <v>0</v>
      </c>
      <c r="L1060" s="37">
        <f t="shared" si="48"/>
        <v>0</v>
      </c>
    </row>
    <row r="1061" spans="4:12" x14ac:dyDescent="0.2">
      <c r="D1061" s="416">
        <f>_xlfn.XLOOKUP(C:C,Table1[for Import to Bank Register dropdown],Table1[for Pivot],0,0,1)</f>
        <v>0</v>
      </c>
      <c r="E1061" s="422"/>
      <c r="F1061" s="160">
        <f t="shared" si="49"/>
        <v>44444444</v>
      </c>
      <c r="G1061" s="394">
        <f t="shared" si="50"/>
        <v>0</v>
      </c>
      <c r="I1061" s="395">
        <f>IF(OR(C1061="150 Directors advances", C1061="120 accounts receivable", C1061="720.2 Automobile - Insurance", C1061="720.3 Automobile - License", C1061="870.4 Rent - Insurance", C1061="870.6 Rent - Property Tax", C1061="870.7 Rent - Homeoffice", C1061="870.9 Rent - Water"),
   0,
   IF(Dashboard!$F$5="Quick",
      IF(OR(C1061="190 Automobile",C1061="200 computer hardware",C1061="210 Computer software",C1061="220 Quickbooks software",C1061="230 Office equipment",C1061="240 Office furniture"),
         E1061-(E1061/(1+Dashboard!$F$4)),
         0
      ),
      IF(C1061="750 Business promotion",
         E1061-(E1061/(1+4.793/100)),
         E1061-(E1061/(1+Dashboard!$F$4))
      )
   )
)</f>
        <v>0</v>
      </c>
      <c r="J1061" s="40">
        <f>Bank4[[#This Row],[Money in/ (Money out)]]-Bank4[[#This Row],[GST/HST]]</f>
        <v>0</v>
      </c>
      <c r="L1061" s="37">
        <f t="shared" si="48"/>
        <v>0</v>
      </c>
    </row>
    <row r="1062" spans="4:12" x14ac:dyDescent="0.2">
      <c r="D1062" s="416">
        <f>_xlfn.XLOOKUP(C:C,Table1[for Import to Bank Register dropdown],Table1[for Pivot],0,0,1)</f>
        <v>0</v>
      </c>
      <c r="E1062" s="422"/>
      <c r="F1062" s="160">
        <f t="shared" si="49"/>
        <v>44444444</v>
      </c>
      <c r="G1062" s="394">
        <f t="shared" si="50"/>
        <v>0</v>
      </c>
      <c r="I1062" s="395">
        <f>IF(OR(C1062="150 Directors advances", C1062="120 accounts receivable", C1062="720.2 Automobile - Insurance", C1062="720.3 Automobile - License", C1062="870.4 Rent - Insurance", C1062="870.6 Rent - Property Tax", C1062="870.7 Rent - Homeoffice", C1062="870.9 Rent - Water"),
   0,
   IF(Dashboard!$F$5="Quick",
      IF(OR(C1062="190 Automobile",C1062="200 computer hardware",C1062="210 Computer software",C1062="220 Quickbooks software",C1062="230 Office equipment",C1062="240 Office furniture"),
         E1062-(E1062/(1+Dashboard!$F$4)),
         0
      ),
      IF(C1062="750 Business promotion",
         E1062-(E1062/(1+4.793/100)),
         E1062-(E1062/(1+Dashboard!$F$4))
      )
   )
)</f>
        <v>0</v>
      </c>
      <c r="J1062" s="40">
        <f>Bank4[[#This Row],[Money in/ (Money out)]]-Bank4[[#This Row],[GST/HST]]</f>
        <v>0</v>
      </c>
      <c r="L1062" s="37">
        <f t="shared" si="48"/>
        <v>0</v>
      </c>
    </row>
    <row r="1063" spans="4:12" x14ac:dyDescent="0.2">
      <c r="D1063" s="416">
        <f>_xlfn.XLOOKUP(C:C,Table1[for Import to Bank Register dropdown],Table1[for Pivot],0,0,1)</f>
        <v>0</v>
      </c>
      <c r="E1063" s="422"/>
      <c r="F1063" s="160">
        <f t="shared" si="49"/>
        <v>44444444</v>
      </c>
      <c r="G1063" s="394">
        <f t="shared" si="50"/>
        <v>0</v>
      </c>
      <c r="I1063" s="395">
        <f>IF(OR(C1063="150 Directors advances", C1063="120 accounts receivable", C1063="720.2 Automobile - Insurance", C1063="720.3 Automobile - License", C1063="870.4 Rent - Insurance", C1063="870.6 Rent - Property Tax", C1063="870.7 Rent - Homeoffice", C1063="870.9 Rent - Water"),
   0,
   IF(Dashboard!$F$5="Quick",
      IF(OR(C1063="190 Automobile",C1063="200 computer hardware",C1063="210 Computer software",C1063="220 Quickbooks software",C1063="230 Office equipment",C1063="240 Office furniture"),
         E1063-(E1063/(1+Dashboard!$F$4)),
         0
      ),
      IF(C1063="750 Business promotion",
         E1063-(E1063/(1+4.793/100)),
         E1063-(E1063/(1+Dashboard!$F$4))
      )
   )
)</f>
        <v>0</v>
      </c>
      <c r="J1063" s="40">
        <f>Bank4[[#This Row],[Money in/ (Money out)]]-Bank4[[#This Row],[GST/HST]]</f>
        <v>0</v>
      </c>
      <c r="L1063" s="37">
        <f t="shared" si="48"/>
        <v>0</v>
      </c>
    </row>
    <row r="1064" spans="4:12" x14ac:dyDescent="0.2">
      <c r="D1064" s="416">
        <f>_xlfn.XLOOKUP(C:C,Table1[for Import to Bank Register dropdown],Table1[for Pivot],0,0,1)</f>
        <v>0</v>
      </c>
      <c r="E1064" s="422"/>
      <c r="F1064" s="160">
        <f t="shared" si="49"/>
        <v>44444444</v>
      </c>
      <c r="G1064" s="394">
        <f t="shared" si="50"/>
        <v>0</v>
      </c>
      <c r="I1064" s="395">
        <f>IF(OR(C1064="150 Directors advances", C1064="120 accounts receivable", C1064="720.2 Automobile - Insurance", C1064="720.3 Automobile - License", C1064="870.4 Rent - Insurance", C1064="870.6 Rent - Property Tax", C1064="870.7 Rent - Homeoffice", C1064="870.9 Rent - Water"),
   0,
   IF(Dashboard!$F$5="Quick",
      IF(OR(C1064="190 Automobile",C1064="200 computer hardware",C1064="210 Computer software",C1064="220 Quickbooks software",C1064="230 Office equipment",C1064="240 Office furniture"),
         E1064-(E1064/(1+Dashboard!$F$4)),
         0
      ),
      IF(C1064="750 Business promotion",
         E1064-(E1064/(1+4.793/100)),
         E1064-(E1064/(1+Dashboard!$F$4))
      )
   )
)</f>
        <v>0</v>
      </c>
      <c r="J1064" s="40">
        <f>Bank4[[#This Row],[Money in/ (Money out)]]-Bank4[[#This Row],[GST/HST]]</f>
        <v>0</v>
      </c>
      <c r="L1064" s="37">
        <f t="shared" si="48"/>
        <v>0</v>
      </c>
    </row>
    <row r="1065" spans="4:12" x14ac:dyDescent="0.2">
      <c r="D1065" s="416">
        <f>_xlfn.XLOOKUP(C:C,Table1[for Import to Bank Register dropdown],Table1[for Pivot],0,0,1)</f>
        <v>0</v>
      </c>
      <c r="E1065" s="422"/>
      <c r="F1065" s="160">
        <f t="shared" si="49"/>
        <v>44444444</v>
      </c>
      <c r="G1065" s="394">
        <f t="shared" si="50"/>
        <v>0</v>
      </c>
      <c r="I1065" s="395">
        <f>IF(OR(C1065="150 Directors advances", C1065="120 accounts receivable", C1065="720.2 Automobile - Insurance", C1065="720.3 Automobile - License", C1065="870.4 Rent - Insurance", C1065="870.6 Rent - Property Tax", C1065="870.7 Rent - Homeoffice", C1065="870.9 Rent - Water"),
   0,
   IF(Dashboard!$F$5="Quick",
      IF(OR(C1065="190 Automobile",C1065="200 computer hardware",C1065="210 Computer software",C1065="220 Quickbooks software",C1065="230 Office equipment",C1065="240 Office furniture"),
         E1065-(E1065/(1+Dashboard!$F$4)),
         0
      ),
      IF(C1065="750 Business promotion",
         E1065-(E1065/(1+4.793/100)),
         E1065-(E1065/(1+Dashboard!$F$4))
      )
   )
)</f>
        <v>0</v>
      </c>
      <c r="J1065" s="40">
        <f>Bank4[[#This Row],[Money in/ (Money out)]]-Bank4[[#This Row],[GST/HST]]</f>
        <v>0</v>
      </c>
      <c r="L1065" s="37">
        <f t="shared" si="48"/>
        <v>0</v>
      </c>
    </row>
    <row r="1066" spans="4:12" x14ac:dyDescent="0.2">
      <c r="D1066" s="416">
        <f>_xlfn.XLOOKUP(C:C,Table1[for Import to Bank Register dropdown],Table1[for Pivot],0,0,1)</f>
        <v>0</v>
      </c>
      <c r="E1066" s="422"/>
      <c r="F1066" s="160">
        <f t="shared" si="49"/>
        <v>44444444</v>
      </c>
      <c r="G1066" s="394">
        <f t="shared" si="50"/>
        <v>0</v>
      </c>
      <c r="I1066" s="395">
        <f>IF(OR(C1066="150 Directors advances", C1066="120 accounts receivable", C1066="720.2 Automobile - Insurance", C1066="720.3 Automobile - License", C1066="870.4 Rent - Insurance", C1066="870.6 Rent - Property Tax", C1066="870.7 Rent - Homeoffice", C1066="870.9 Rent - Water"),
   0,
   IF(Dashboard!$F$5="Quick",
      IF(OR(C1066="190 Automobile",C1066="200 computer hardware",C1066="210 Computer software",C1066="220 Quickbooks software",C1066="230 Office equipment",C1066="240 Office furniture"),
         E1066-(E1066/(1+Dashboard!$F$4)),
         0
      ),
      IF(C1066="750 Business promotion",
         E1066-(E1066/(1+4.793/100)),
         E1066-(E1066/(1+Dashboard!$F$4))
      )
   )
)</f>
        <v>0</v>
      </c>
      <c r="J1066" s="40">
        <f>Bank4[[#This Row],[Money in/ (Money out)]]-Bank4[[#This Row],[GST/HST]]</f>
        <v>0</v>
      </c>
      <c r="L1066" s="37">
        <f t="shared" si="48"/>
        <v>0</v>
      </c>
    </row>
    <row r="1067" spans="4:12" x14ac:dyDescent="0.2">
      <c r="D1067" s="416">
        <f>_xlfn.XLOOKUP(C:C,Table1[for Import to Bank Register dropdown],Table1[for Pivot],0,0,1)</f>
        <v>0</v>
      </c>
      <c r="E1067" s="422"/>
      <c r="F1067" s="160">
        <f t="shared" si="49"/>
        <v>44444444</v>
      </c>
      <c r="G1067" s="394">
        <f t="shared" si="50"/>
        <v>0</v>
      </c>
      <c r="I1067" s="395">
        <f>IF(OR(C1067="150 Directors advances", C1067="120 accounts receivable", C1067="720.2 Automobile - Insurance", C1067="720.3 Automobile - License", C1067="870.4 Rent - Insurance", C1067="870.6 Rent - Property Tax", C1067="870.7 Rent - Homeoffice", C1067="870.9 Rent - Water"),
   0,
   IF(Dashboard!$F$5="Quick",
      IF(OR(C1067="190 Automobile",C1067="200 computer hardware",C1067="210 Computer software",C1067="220 Quickbooks software",C1067="230 Office equipment",C1067="240 Office furniture"),
         E1067-(E1067/(1+Dashboard!$F$4)),
         0
      ),
      IF(C1067="750 Business promotion",
         E1067-(E1067/(1+4.793/100)),
         E1067-(E1067/(1+Dashboard!$F$4))
      )
   )
)</f>
        <v>0</v>
      </c>
      <c r="J1067" s="40">
        <f>Bank4[[#This Row],[Money in/ (Money out)]]-Bank4[[#This Row],[GST/HST]]</f>
        <v>0</v>
      </c>
      <c r="L1067" s="37">
        <f t="shared" si="48"/>
        <v>0</v>
      </c>
    </row>
    <row r="1068" spans="4:12" x14ac:dyDescent="0.2">
      <c r="D1068" s="416">
        <f>_xlfn.XLOOKUP(C:C,Table1[for Import to Bank Register dropdown],Table1[for Pivot],0,0,1)</f>
        <v>0</v>
      </c>
      <c r="E1068" s="422"/>
      <c r="F1068" s="160">
        <f t="shared" si="49"/>
        <v>44444444</v>
      </c>
      <c r="G1068" s="394">
        <f t="shared" si="50"/>
        <v>0</v>
      </c>
      <c r="I1068" s="395">
        <f>IF(OR(C1068="150 Directors advances", C1068="120 accounts receivable", C1068="720.2 Automobile - Insurance", C1068="720.3 Automobile - License", C1068="870.4 Rent - Insurance", C1068="870.6 Rent - Property Tax", C1068="870.7 Rent - Homeoffice", C1068="870.9 Rent - Water"),
   0,
   IF(Dashboard!$F$5="Quick",
      IF(OR(C1068="190 Automobile",C1068="200 computer hardware",C1068="210 Computer software",C1068="220 Quickbooks software",C1068="230 Office equipment",C1068="240 Office furniture"),
         E1068-(E1068/(1+Dashboard!$F$4)),
         0
      ),
      IF(C1068="750 Business promotion",
         E1068-(E1068/(1+4.793/100)),
         E1068-(E1068/(1+Dashboard!$F$4))
      )
   )
)</f>
        <v>0</v>
      </c>
      <c r="J1068" s="40">
        <f>Bank4[[#This Row],[Money in/ (Money out)]]-Bank4[[#This Row],[GST/HST]]</f>
        <v>0</v>
      </c>
      <c r="L1068" s="37">
        <f t="shared" si="48"/>
        <v>0</v>
      </c>
    </row>
    <row r="1069" spans="4:12" x14ac:dyDescent="0.2">
      <c r="D1069" s="416">
        <f>_xlfn.XLOOKUP(C:C,Table1[for Import to Bank Register dropdown],Table1[for Pivot],0,0,1)</f>
        <v>0</v>
      </c>
      <c r="E1069" s="422"/>
      <c r="F1069" s="160">
        <f t="shared" si="49"/>
        <v>44444444</v>
      </c>
      <c r="G1069" s="394">
        <f t="shared" si="50"/>
        <v>0</v>
      </c>
      <c r="I1069" s="395">
        <f>IF(OR(C1069="150 Directors advances", C1069="120 accounts receivable", C1069="720.2 Automobile - Insurance", C1069="720.3 Automobile - License", C1069="870.4 Rent - Insurance", C1069="870.6 Rent - Property Tax", C1069="870.7 Rent - Homeoffice", C1069="870.9 Rent - Water"),
   0,
   IF(Dashboard!$F$5="Quick",
      IF(OR(C1069="190 Automobile",C1069="200 computer hardware",C1069="210 Computer software",C1069="220 Quickbooks software",C1069="230 Office equipment",C1069="240 Office furniture"),
         E1069-(E1069/(1+Dashboard!$F$4)),
         0
      ),
      IF(C1069="750 Business promotion",
         E1069-(E1069/(1+4.793/100)),
         E1069-(E1069/(1+Dashboard!$F$4))
      )
   )
)</f>
        <v>0</v>
      </c>
      <c r="J1069" s="40">
        <f>Bank4[[#This Row],[Money in/ (Money out)]]-Bank4[[#This Row],[GST/HST]]</f>
        <v>0</v>
      </c>
      <c r="L1069" s="37">
        <f t="shared" si="48"/>
        <v>0</v>
      </c>
    </row>
    <row r="1070" spans="4:12" x14ac:dyDescent="0.2">
      <c r="D1070" s="416">
        <f>_xlfn.XLOOKUP(C:C,Table1[for Import to Bank Register dropdown],Table1[for Pivot],0,0,1)</f>
        <v>0</v>
      </c>
      <c r="E1070" s="422"/>
      <c r="F1070" s="160">
        <f t="shared" si="49"/>
        <v>44444444</v>
      </c>
      <c r="G1070" s="394">
        <f t="shared" si="50"/>
        <v>0</v>
      </c>
      <c r="I1070" s="395">
        <f>IF(OR(C1070="150 Directors advances", C1070="120 accounts receivable", C1070="720.2 Automobile - Insurance", C1070="720.3 Automobile - License", C1070="870.4 Rent - Insurance", C1070="870.6 Rent - Property Tax", C1070="870.7 Rent - Homeoffice", C1070="870.9 Rent - Water"),
   0,
   IF(Dashboard!$F$5="Quick",
      IF(OR(C1070="190 Automobile",C1070="200 computer hardware",C1070="210 Computer software",C1070="220 Quickbooks software",C1070="230 Office equipment",C1070="240 Office furniture"),
         E1070-(E1070/(1+Dashboard!$F$4)),
         0
      ),
      IF(C1070="750 Business promotion",
         E1070-(E1070/(1+4.793/100)),
         E1070-(E1070/(1+Dashboard!$F$4))
      )
   )
)</f>
        <v>0</v>
      </c>
      <c r="J1070" s="40">
        <f>Bank4[[#This Row],[Money in/ (Money out)]]-Bank4[[#This Row],[GST/HST]]</f>
        <v>0</v>
      </c>
      <c r="L1070" s="37">
        <f t="shared" si="48"/>
        <v>0</v>
      </c>
    </row>
    <row r="1071" spans="4:12" x14ac:dyDescent="0.2">
      <c r="D1071" s="416">
        <f>_xlfn.XLOOKUP(C:C,Table1[for Import to Bank Register dropdown],Table1[for Pivot],0,0,1)</f>
        <v>0</v>
      </c>
      <c r="E1071" s="422"/>
      <c r="F1071" s="160">
        <f t="shared" si="49"/>
        <v>44444444</v>
      </c>
      <c r="G1071" s="394">
        <f t="shared" si="50"/>
        <v>0</v>
      </c>
      <c r="I1071" s="395">
        <f>IF(OR(C1071="150 Directors advances", C1071="120 accounts receivable", C1071="720.2 Automobile - Insurance", C1071="720.3 Automobile - License", C1071="870.4 Rent - Insurance", C1071="870.6 Rent - Property Tax", C1071="870.7 Rent - Homeoffice", C1071="870.9 Rent - Water"),
   0,
   IF(Dashboard!$F$5="Quick",
      IF(OR(C1071="190 Automobile",C1071="200 computer hardware",C1071="210 Computer software",C1071="220 Quickbooks software",C1071="230 Office equipment",C1071="240 Office furniture"),
         E1071-(E1071/(1+Dashboard!$F$4)),
         0
      ),
      IF(C1071="750 Business promotion",
         E1071-(E1071/(1+4.793/100)),
         E1071-(E1071/(1+Dashboard!$F$4))
      )
   )
)</f>
        <v>0</v>
      </c>
      <c r="J1071" s="40">
        <f>Bank4[[#This Row],[Money in/ (Money out)]]-Bank4[[#This Row],[GST/HST]]</f>
        <v>0</v>
      </c>
      <c r="L1071" s="37">
        <f t="shared" si="48"/>
        <v>0</v>
      </c>
    </row>
    <row r="1072" spans="4:12" x14ac:dyDescent="0.2">
      <c r="D1072" s="416">
        <f>_xlfn.XLOOKUP(C:C,Table1[for Import to Bank Register dropdown],Table1[for Pivot],0,0,1)</f>
        <v>0</v>
      </c>
      <c r="E1072" s="422"/>
      <c r="F1072" s="160">
        <f t="shared" si="49"/>
        <v>44444444</v>
      </c>
      <c r="G1072" s="394">
        <f t="shared" si="50"/>
        <v>0</v>
      </c>
      <c r="I1072" s="395">
        <f>IF(OR(C1072="150 Directors advances", C1072="120 accounts receivable", C1072="720.2 Automobile - Insurance", C1072="720.3 Automobile - License", C1072="870.4 Rent - Insurance", C1072="870.6 Rent - Property Tax", C1072="870.7 Rent - Homeoffice", C1072="870.9 Rent - Water"),
   0,
   IF(Dashboard!$F$5="Quick",
      IF(OR(C1072="190 Automobile",C1072="200 computer hardware",C1072="210 Computer software",C1072="220 Quickbooks software",C1072="230 Office equipment",C1072="240 Office furniture"),
         E1072-(E1072/(1+Dashboard!$F$4)),
         0
      ),
      IF(C1072="750 Business promotion",
         E1072-(E1072/(1+4.793/100)),
         E1072-(E1072/(1+Dashboard!$F$4))
      )
   )
)</f>
        <v>0</v>
      </c>
      <c r="J1072" s="40">
        <f>Bank4[[#This Row],[Money in/ (Money out)]]-Bank4[[#This Row],[GST/HST]]</f>
        <v>0</v>
      </c>
      <c r="L1072" s="37">
        <f t="shared" si="48"/>
        <v>0</v>
      </c>
    </row>
    <row r="1073" spans="4:12" x14ac:dyDescent="0.2">
      <c r="D1073" s="416">
        <f>_xlfn.XLOOKUP(C:C,Table1[for Import to Bank Register dropdown],Table1[for Pivot],0,0,1)</f>
        <v>0</v>
      </c>
      <c r="E1073" s="422"/>
      <c r="F1073" s="160">
        <f t="shared" si="49"/>
        <v>44444444</v>
      </c>
      <c r="G1073" s="394">
        <f t="shared" si="50"/>
        <v>0</v>
      </c>
      <c r="I1073" s="395">
        <f>IF(OR(C1073="150 Directors advances", C1073="120 accounts receivable", C1073="720.2 Automobile - Insurance", C1073="720.3 Automobile - License", C1073="870.4 Rent - Insurance", C1073="870.6 Rent - Property Tax", C1073="870.7 Rent - Homeoffice", C1073="870.9 Rent - Water"),
   0,
   IF(Dashboard!$F$5="Quick",
      IF(OR(C1073="190 Automobile",C1073="200 computer hardware",C1073="210 Computer software",C1073="220 Quickbooks software",C1073="230 Office equipment",C1073="240 Office furniture"),
         E1073-(E1073/(1+Dashboard!$F$4)),
         0
      ),
      IF(C1073="750 Business promotion",
         E1073-(E1073/(1+4.793/100)),
         E1073-(E1073/(1+Dashboard!$F$4))
      )
   )
)</f>
        <v>0</v>
      </c>
      <c r="J1073" s="40">
        <f>Bank4[[#This Row],[Money in/ (Money out)]]-Bank4[[#This Row],[GST/HST]]</f>
        <v>0</v>
      </c>
      <c r="L1073" s="37">
        <f t="shared" si="48"/>
        <v>0</v>
      </c>
    </row>
    <row r="1074" spans="4:12" x14ac:dyDescent="0.2">
      <c r="D1074" s="416">
        <f>_xlfn.XLOOKUP(C:C,Table1[for Import to Bank Register dropdown],Table1[for Pivot],0,0,1)</f>
        <v>0</v>
      </c>
      <c r="E1074" s="422"/>
      <c r="F1074" s="160">
        <f t="shared" si="49"/>
        <v>44444444</v>
      </c>
      <c r="G1074" s="394">
        <f t="shared" si="50"/>
        <v>0</v>
      </c>
      <c r="I1074" s="395">
        <f>IF(OR(C1074="150 Directors advances", C1074="120 accounts receivable", C1074="720.2 Automobile - Insurance", C1074="720.3 Automobile - License", C1074="870.4 Rent - Insurance", C1074="870.6 Rent - Property Tax", C1074="870.7 Rent - Homeoffice", C1074="870.9 Rent - Water"),
   0,
   IF(Dashboard!$F$5="Quick",
      IF(OR(C1074="190 Automobile",C1074="200 computer hardware",C1074="210 Computer software",C1074="220 Quickbooks software",C1074="230 Office equipment",C1074="240 Office furniture"),
         E1074-(E1074/(1+Dashboard!$F$4)),
         0
      ),
      IF(C1074="750 Business promotion",
         E1074-(E1074/(1+4.793/100)),
         E1074-(E1074/(1+Dashboard!$F$4))
      )
   )
)</f>
        <v>0</v>
      </c>
      <c r="J1074" s="40">
        <f>Bank4[[#This Row],[Money in/ (Money out)]]-Bank4[[#This Row],[GST/HST]]</f>
        <v>0</v>
      </c>
      <c r="L1074" s="37">
        <f t="shared" si="48"/>
        <v>0</v>
      </c>
    </row>
    <row r="1075" spans="4:12" x14ac:dyDescent="0.2">
      <c r="D1075" s="416">
        <f>_xlfn.XLOOKUP(C:C,Table1[for Import to Bank Register dropdown],Table1[for Pivot],0,0,1)</f>
        <v>0</v>
      </c>
      <c r="E1075" s="422"/>
      <c r="F1075" s="160">
        <f t="shared" si="49"/>
        <v>44444444</v>
      </c>
      <c r="G1075" s="394">
        <f t="shared" si="50"/>
        <v>0</v>
      </c>
      <c r="I1075" s="395">
        <f>IF(OR(C1075="150 Directors advances", C1075="120 accounts receivable", C1075="720.2 Automobile - Insurance", C1075="720.3 Automobile - License", C1075="870.4 Rent - Insurance", C1075="870.6 Rent - Property Tax", C1075="870.7 Rent - Homeoffice", C1075="870.9 Rent - Water"),
   0,
   IF(Dashboard!$F$5="Quick",
      IF(OR(C1075="190 Automobile",C1075="200 computer hardware",C1075="210 Computer software",C1075="220 Quickbooks software",C1075="230 Office equipment",C1075="240 Office furniture"),
         E1075-(E1075/(1+Dashboard!$F$4)),
         0
      ),
      IF(C1075="750 Business promotion",
         E1075-(E1075/(1+4.793/100)),
         E1075-(E1075/(1+Dashboard!$F$4))
      )
   )
)</f>
        <v>0</v>
      </c>
      <c r="J1075" s="40">
        <f>Bank4[[#This Row],[Money in/ (Money out)]]-Bank4[[#This Row],[GST/HST]]</f>
        <v>0</v>
      </c>
      <c r="L1075" s="37">
        <f t="shared" si="48"/>
        <v>0</v>
      </c>
    </row>
    <row r="1076" spans="4:12" x14ac:dyDescent="0.2">
      <c r="D1076" s="416">
        <f>_xlfn.XLOOKUP(C:C,Table1[for Import to Bank Register dropdown],Table1[for Pivot],0,0,1)</f>
        <v>0</v>
      </c>
      <c r="E1076" s="422"/>
      <c r="F1076" s="160">
        <f t="shared" si="49"/>
        <v>44444444</v>
      </c>
      <c r="G1076" s="394">
        <f t="shared" si="50"/>
        <v>0</v>
      </c>
      <c r="I1076" s="395">
        <f>IF(OR(C1076="150 Directors advances", C1076="120 accounts receivable", C1076="720.2 Automobile - Insurance", C1076="720.3 Automobile - License", C1076="870.4 Rent - Insurance", C1076="870.6 Rent - Property Tax", C1076="870.7 Rent - Homeoffice", C1076="870.9 Rent - Water"),
   0,
   IF(Dashboard!$F$5="Quick",
      IF(OR(C1076="190 Automobile",C1076="200 computer hardware",C1076="210 Computer software",C1076="220 Quickbooks software",C1076="230 Office equipment",C1076="240 Office furniture"),
         E1076-(E1076/(1+Dashboard!$F$4)),
         0
      ),
      IF(C1076="750 Business promotion",
         E1076-(E1076/(1+4.793/100)),
         E1076-(E1076/(1+Dashboard!$F$4))
      )
   )
)</f>
        <v>0</v>
      </c>
      <c r="J1076" s="40">
        <f>Bank4[[#This Row],[Money in/ (Money out)]]-Bank4[[#This Row],[GST/HST]]</f>
        <v>0</v>
      </c>
      <c r="L1076" s="37">
        <f t="shared" si="48"/>
        <v>0</v>
      </c>
    </row>
    <row r="1077" spans="4:12" x14ac:dyDescent="0.2">
      <c r="D1077" s="416">
        <f>_xlfn.XLOOKUP(C:C,Table1[for Import to Bank Register dropdown],Table1[for Pivot],0,0,1)</f>
        <v>0</v>
      </c>
      <c r="E1077" s="422"/>
      <c r="F1077" s="160">
        <f t="shared" si="49"/>
        <v>44444444</v>
      </c>
      <c r="G1077" s="394">
        <f t="shared" si="50"/>
        <v>0</v>
      </c>
      <c r="I1077" s="395">
        <f>IF(OR(C1077="150 Directors advances", C1077="120 accounts receivable", C1077="720.2 Automobile - Insurance", C1077="720.3 Automobile - License", C1077="870.4 Rent - Insurance", C1077="870.6 Rent - Property Tax", C1077="870.7 Rent - Homeoffice", C1077="870.9 Rent - Water"),
   0,
   IF(Dashboard!$F$5="Quick",
      IF(OR(C1077="190 Automobile",C1077="200 computer hardware",C1077="210 Computer software",C1077="220 Quickbooks software",C1077="230 Office equipment",C1077="240 Office furniture"),
         E1077-(E1077/(1+Dashboard!$F$4)),
         0
      ),
      IF(C1077="750 Business promotion",
         E1077-(E1077/(1+4.793/100)),
         E1077-(E1077/(1+Dashboard!$F$4))
      )
   )
)</f>
        <v>0</v>
      </c>
      <c r="J1077" s="40">
        <f>Bank4[[#This Row],[Money in/ (Money out)]]-Bank4[[#This Row],[GST/HST]]</f>
        <v>0</v>
      </c>
      <c r="L1077" s="37">
        <f t="shared" si="48"/>
        <v>0</v>
      </c>
    </row>
    <row r="1078" spans="4:12" x14ac:dyDescent="0.2">
      <c r="D1078" s="416">
        <f>_xlfn.XLOOKUP(C:C,Table1[for Import to Bank Register dropdown],Table1[for Pivot],0,0,1)</f>
        <v>0</v>
      </c>
      <c r="E1078" s="422"/>
      <c r="F1078" s="160">
        <f t="shared" si="49"/>
        <v>44444444</v>
      </c>
      <c r="G1078" s="394">
        <f t="shared" si="50"/>
        <v>0</v>
      </c>
      <c r="I1078" s="395">
        <f>IF(OR(C1078="150 Directors advances", C1078="120 accounts receivable", C1078="720.2 Automobile - Insurance", C1078="720.3 Automobile - License", C1078="870.4 Rent - Insurance", C1078="870.6 Rent - Property Tax", C1078="870.7 Rent - Homeoffice", C1078="870.9 Rent - Water"),
   0,
   IF(Dashboard!$F$5="Quick",
      IF(OR(C1078="190 Automobile",C1078="200 computer hardware",C1078="210 Computer software",C1078="220 Quickbooks software",C1078="230 Office equipment",C1078="240 Office furniture"),
         E1078-(E1078/(1+Dashboard!$F$4)),
         0
      ),
      IF(C1078="750 Business promotion",
         E1078-(E1078/(1+4.793/100)),
         E1078-(E1078/(1+Dashboard!$F$4))
      )
   )
)</f>
        <v>0</v>
      </c>
      <c r="J1078" s="40">
        <f>Bank4[[#This Row],[Money in/ (Money out)]]-Bank4[[#This Row],[GST/HST]]</f>
        <v>0</v>
      </c>
      <c r="L1078" s="37">
        <f t="shared" si="48"/>
        <v>0</v>
      </c>
    </row>
    <row r="1079" spans="4:12" x14ac:dyDescent="0.2">
      <c r="D1079" s="416">
        <f>_xlfn.XLOOKUP(C:C,Table1[for Import to Bank Register dropdown],Table1[for Pivot],0,0,1)</f>
        <v>0</v>
      </c>
      <c r="E1079" s="422"/>
      <c r="F1079" s="160">
        <f t="shared" si="49"/>
        <v>44444444</v>
      </c>
      <c r="G1079" s="394">
        <f t="shared" si="50"/>
        <v>0</v>
      </c>
      <c r="I1079" s="395">
        <f>IF(OR(C1079="150 Directors advances", C1079="120 accounts receivable", C1079="720.2 Automobile - Insurance", C1079="720.3 Automobile - License", C1079="870.4 Rent - Insurance", C1079="870.6 Rent - Property Tax", C1079="870.7 Rent - Homeoffice", C1079="870.9 Rent - Water"),
   0,
   IF(Dashboard!$F$5="Quick",
      IF(OR(C1079="190 Automobile",C1079="200 computer hardware",C1079="210 Computer software",C1079="220 Quickbooks software",C1079="230 Office equipment",C1079="240 Office furniture"),
         E1079-(E1079/(1+Dashboard!$F$4)),
         0
      ),
      IF(C1079="750 Business promotion",
         E1079-(E1079/(1+4.793/100)),
         E1079-(E1079/(1+Dashboard!$F$4))
      )
   )
)</f>
        <v>0</v>
      </c>
      <c r="J1079" s="40">
        <f>Bank4[[#This Row],[Money in/ (Money out)]]-Bank4[[#This Row],[GST/HST]]</f>
        <v>0</v>
      </c>
      <c r="L1079" s="37">
        <f t="shared" si="48"/>
        <v>0</v>
      </c>
    </row>
    <row r="1080" spans="4:12" x14ac:dyDescent="0.2">
      <c r="D1080" s="416">
        <f>_xlfn.XLOOKUP(C:C,Table1[for Import to Bank Register dropdown],Table1[for Pivot],0,0,1)</f>
        <v>0</v>
      </c>
      <c r="E1080" s="422"/>
      <c r="F1080" s="160">
        <f t="shared" si="49"/>
        <v>44444444</v>
      </c>
      <c r="G1080" s="394">
        <f t="shared" si="50"/>
        <v>0</v>
      </c>
      <c r="I1080" s="395">
        <f>IF(OR(C1080="150 Directors advances", C1080="120 accounts receivable", C1080="720.2 Automobile - Insurance", C1080="720.3 Automobile - License", C1080="870.4 Rent - Insurance", C1080="870.6 Rent - Property Tax", C1080="870.7 Rent - Homeoffice", C1080="870.9 Rent - Water"),
   0,
   IF(Dashboard!$F$5="Quick",
      IF(OR(C1080="190 Automobile",C1080="200 computer hardware",C1080="210 Computer software",C1080="220 Quickbooks software",C1080="230 Office equipment",C1080="240 Office furniture"),
         E1080-(E1080/(1+Dashboard!$F$4)),
         0
      ),
      IF(C1080="750 Business promotion",
         E1080-(E1080/(1+4.793/100)),
         E1080-(E1080/(1+Dashboard!$F$4))
      )
   )
)</f>
        <v>0</v>
      </c>
      <c r="J1080" s="40">
        <f>Bank4[[#This Row],[Money in/ (Money out)]]-Bank4[[#This Row],[GST/HST]]</f>
        <v>0</v>
      </c>
      <c r="L1080" s="37">
        <f t="shared" si="48"/>
        <v>0</v>
      </c>
    </row>
    <row r="1081" spans="4:12" x14ac:dyDescent="0.2">
      <c r="D1081" s="416">
        <f>_xlfn.XLOOKUP(C:C,Table1[for Import to Bank Register dropdown],Table1[for Pivot],0,0,1)</f>
        <v>0</v>
      </c>
      <c r="E1081" s="422"/>
      <c r="F1081" s="160">
        <f t="shared" si="49"/>
        <v>44444444</v>
      </c>
      <c r="G1081" s="394">
        <f t="shared" si="50"/>
        <v>0</v>
      </c>
      <c r="I1081" s="395">
        <f>IF(OR(C1081="150 Directors advances", C1081="120 accounts receivable", C1081="720.2 Automobile - Insurance", C1081="720.3 Automobile - License", C1081="870.4 Rent - Insurance", C1081="870.6 Rent - Property Tax", C1081="870.7 Rent - Homeoffice", C1081="870.9 Rent - Water"),
   0,
   IF(Dashboard!$F$5="Quick",
      IF(OR(C1081="190 Automobile",C1081="200 computer hardware",C1081="210 Computer software",C1081="220 Quickbooks software",C1081="230 Office equipment",C1081="240 Office furniture"),
         E1081-(E1081/(1+Dashboard!$F$4)),
         0
      ),
      IF(C1081="750 Business promotion",
         E1081-(E1081/(1+4.793/100)),
         E1081-(E1081/(1+Dashboard!$F$4))
      )
   )
)</f>
        <v>0</v>
      </c>
      <c r="J1081" s="40">
        <f>Bank4[[#This Row],[Money in/ (Money out)]]-Bank4[[#This Row],[GST/HST]]</f>
        <v>0</v>
      </c>
      <c r="L1081" s="37">
        <f t="shared" si="48"/>
        <v>0</v>
      </c>
    </row>
    <row r="1082" spans="4:12" x14ac:dyDescent="0.2">
      <c r="D1082" s="416">
        <f>_xlfn.XLOOKUP(C:C,Table1[for Import to Bank Register dropdown],Table1[for Pivot],0,0,1)</f>
        <v>0</v>
      </c>
      <c r="E1082" s="422"/>
      <c r="F1082" s="160">
        <f t="shared" si="49"/>
        <v>44444444</v>
      </c>
      <c r="G1082" s="394">
        <f t="shared" si="50"/>
        <v>0</v>
      </c>
      <c r="I1082" s="395">
        <f>IF(OR(C1082="150 Directors advances", C1082="120 accounts receivable", C1082="720.2 Automobile - Insurance", C1082="720.3 Automobile - License", C1082="870.4 Rent - Insurance", C1082="870.6 Rent - Property Tax", C1082="870.7 Rent - Homeoffice", C1082="870.9 Rent - Water"),
   0,
   IF(Dashboard!$F$5="Quick",
      IF(OR(C1082="190 Automobile",C1082="200 computer hardware",C1082="210 Computer software",C1082="220 Quickbooks software",C1082="230 Office equipment",C1082="240 Office furniture"),
         E1082-(E1082/(1+Dashboard!$F$4)),
         0
      ),
      IF(C1082="750 Business promotion",
         E1082-(E1082/(1+4.793/100)),
         E1082-(E1082/(1+Dashboard!$F$4))
      )
   )
)</f>
        <v>0</v>
      </c>
      <c r="J1082" s="40">
        <f>Bank4[[#This Row],[Money in/ (Money out)]]-Bank4[[#This Row],[GST/HST]]</f>
        <v>0</v>
      </c>
      <c r="L1082" s="37">
        <f t="shared" si="48"/>
        <v>0</v>
      </c>
    </row>
    <row r="1083" spans="4:12" x14ac:dyDescent="0.2">
      <c r="D1083" s="416">
        <f>_xlfn.XLOOKUP(C:C,Table1[for Import to Bank Register dropdown],Table1[for Pivot],0,0,1)</f>
        <v>0</v>
      </c>
      <c r="E1083" s="422"/>
      <c r="F1083" s="160">
        <f t="shared" si="49"/>
        <v>44444444</v>
      </c>
      <c r="G1083" s="394">
        <f t="shared" si="50"/>
        <v>0</v>
      </c>
      <c r="I1083" s="395">
        <f>IF(OR(C1083="150 Directors advances", C1083="120 accounts receivable", C1083="720.2 Automobile - Insurance", C1083="720.3 Automobile - License", C1083="870.4 Rent - Insurance", C1083="870.6 Rent - Property Tax", C1083="870.7 Rent - Homeoffice", C1083="870.9 Rent - Water"),
   0,
   IF(Dashboard!$F$5="Quick",
      IF(OR(C1083="190 Automobile",C1083="200 computer hardware",C1083="210 Computer software",C1083="220 Quickbooks software",C1083="230 Office equipment",C1083="240 Office furniture"),
         E1083-(E1083/(1+Dashboard!$F$4)),
         0
      ),
      IF(C1083="750 Business promotion",
         E1083-(E1083/(1+4.793/100)),
         E1083-(E1083/(1+Dashboard!$F$4))
      )
   )
)</f>
        <v>0</v>
      </c>
      <c r="J1083" s="40">
        <f>Bank4[[#This Row],[Money in/ (Money out)]]-Bank4[[#This Row],[GST/HST]]</f>
        <v>0</v>
      </c>
      <c r="L1083" s="37">
        <f t="shared" si="48"/>
        <v>0</v>
      </c>
    </row>
    <row r="1084" spans="4:12" x14ac:dyDescent="0.2">
      <c r="D1084" s="416">
        <f>_xlfn.XLOOKUP(C:C,Table1[for Import to Bank Register dropdown],Table1[for Pivot],0,0,1)</f>
        <v>0</v>
      </c>
      <c r="E1084" s="422"/>
      <c r="F1084" s="160">
        <f t="shared" si="49"/>
        <v>44444444</v>
      </c>
      <c r="G1084" s="394">
        <f t="shared" si="50"/>
        <v>0</v>
      </c>
      <c r="I1084" s="395">
        <f>IF(OR(C1084="150 Directors advances", C1084="120 accounts receivable", C1084="720.2 Automobile - Insurance", C1084="720.3 Automobile - License", C1084="870.4 Rent - Insurance", C1084="870.6 Rent - Property Tax", C1084="870.7 Rent - Homeoffice", C1084="870.9 Rent - Water"),
   0,
   IF(Dashboard!$F$5="Quick",
      IF(OR(C1084="190 Automobile",C1084="200 computer hardware",C1084="210 Computer software",C1084="220 Quickbooks software",C1084="230 Office equipment",C1084="240 Office furniture"),
         E1084-(E1084/(1+Dashboard!$F$4)),
         0
      ),
      IF(C1084="750 Business promotion",
         E1084-(E1084/(1+4.793/100)),
         E1084-(E1084/(1+Dashboard!$F$4))
      )
   )
)</f>
        <v>0</v>
      </c>
      <c r="J1084" s="40">
        <f>Bank4[[#This Row],[Money in/ (Money out)]]-Bank4[[#This Row],[GST/HST]]</f>
        <v>0</v>
      </c>
      <c r="L1084" s="37">
        <f t="shared" si="48"/>
        <v>0</v>
      </c>
    </row>
    <row r="1085" spans="4:12" x14ac:dyDescent="0.2">
      <c r="D1085" s="416">
        <f>_xlfn.XLOOKUP(C:C,Table1[for Import to Bank Register dropdown],Table1[for Pivot],0,0,1)</f>
        <v>0</v>
      </c>
      <c r="E1085" s="422"/>
      <c r="F1085" s="160">
        <f t="shared" si="49"/>
        <v>44444444</v>
      </c>
      <c r="G1085" s="394">
        <f t="shared" si="50"/>
        <v>0</v>
      </c>
      <c r="I1085" s="395">
        <f>IF(OR(C1085="150 Directors advances", C1085="120 accounts receivable", C1085="720.2 Automobile - Insurance", C1085="720.3 Automobile - License", C1085="870.4 Rent - Insurance", C1085="870.6 Rent - Property Tax", C1085="870.7 Rent - Homeoffice", C1085="870.9 Rent - Water"),
   0,
   IF(Dashboard!$F$5="Quick",
      IF(OR(C1085="190 Automobile",C1085="200 computer hardware",C1085="210 Computer software",C1085="220 Quickbooks software",C1085="230 Office equipment",C1085="240 Office furniture"),
         E1085-(E1085/(1+Dashboard!$F$4)),
         0
      ),
      IF(C1085="750 Business promotion",
         E1085-(E1085/(1+4.793/100)),
         E1085-(E1085/(1+Dashboard!$F$4))
      )
   )
)</f>
        <v>0</v>
      </c>
      <c r="J1085" s="40">
        <f>Bank4[[#This Row],[Money in/ (Money out)]]-Bank4[[#This Row],[GST/HST]]</f>
        <v>0</v>
      </c>
      <c r="L1085" s="37">
        <f t="shared" si="48"/>
        <v>0</v>
      </c>
    </row>
    <row r="1086" spans="4:12" x14ac:dyDescent="0.2">
      <c r="D1086" s="416">
        <f>_xlfn.XLOOKUP(C:C,Table1[for Import to Bank Register dropdown],Table1[for Pivot],0,0,1)</f>
        <v>0</v>
      </c>
      <c r="E1086" s="422"/>
      <c r="F1086" s="160">
        <f t="shared" si="49"/>
        <v>44444444</v>
      </c>
      <c r="G1086" s="394">
        <f t="shared" si="50"/>
        <v>0</v>
      </c>
      <c r="I1086" s="395">
        <f>IF(OR(C1086="150 Directors advances", C1086="120 accounts receivable", C1086="720.2 Automobile - Insurance", C1086="720.3 Automobile - License", C1086="870.4 Rent - Insurance", C1086="870.6 Rent - Property Tax", C1086="870.7 Rent - Homeoffice", C1086="870.9 Rent - Water"),
   0,
   IF(Dashboard!$F$5="Quick",
      IF(OR(C1086="190 Automobile",C1086="200 computer hardware",C1086="210 Computer software",C1086="220 Quickbooks software",C1086="230 Office equipment",C1086="240 Office furniture"),
         E1086-(E1086/(1+Dashboard!$F$4)),
         0
      ),
      IF(C1086="750 Business promotion",
         E1086-(E1086/(1+4.793/100)),
         E1086-(E1086/(1+Dashboard!$F$4))
      )
   )
)</f>
        <v>0</v>
      </c>
      <c r="J1086" s="40">
        <f>Bank4[[#This Row],[Money in/ (Money out)]]-Bank4[[#This Row],[GST/HST]]</f>
        <v>0</v>
      </c>
      <c r="L1086" s="37">
        <f t="shared" si="48"/>
        <v>0</v>
      </c>
    </row>
    <row r="1087" spans="4:12" x14ac:dyDescent="0.2">
      <c r="D1087" s="416">
        <f>_xlfn.XLOOKUP(C:C,Table1[for Import to Bank Register dropdown],Table1[for Pivot],0,0,1)</f>
        <v>0</v>
      </c>
      <c r="E1087" s="422"/>
      <c r="F1087" s="160">
        <f t="shared" si="49"/>
        <v>44444444</v>
      </c>
      <c r="G1087" s="394">
        <f t="shared" si="50"/>
        <v>0</v>
      </c>
      <c r="I1087" s="395">
        <f>IF(OR(C1087="150 Directors advances", C1087="120 accounts receivable", C1087="720.2 Automobile - Insurance", C1087="720.3 Automobile - License", C1087="870.4 Rent - Insurance", C1087="870.6 Rent - Property Tax", C1087="870.7 Rent - Homeoffice", C1087="870.9 Rent - Water"),
   0,
   IF(Dashboard!$F$5="Quick",
      IF(OR(C1087="190 Automobile",C1087="200 computer hardware",C1087="210 Computer software",C1087="220 Quickbooks software",C1087="230 Office equipment",C1087="240 Office furniture"),
         E1087-(E1087/(1+Dashboard!$F$4)),
         0
      ),
      IF(C1087="750 Business promotion",
         E1087-(E1087/(1+4.793/100)),
         E1087-(E1087/(1+Dashboard!$F$4))
      )
   )
)</f>
        <v>0</v>
      </c>
      <c r="J1087" s="40">
        <f>Bank4[[#This Row],[Money in/ (Money out)]]-Bank4[[#This Row],[GST/HST]]</f>
        <v>0</v>
      </c>
      <c r="L1087" s="37">
        <f t="shared" si="48"/>
        <v>0</v>
      </c>
    </row>
    <row r="1088" spans="4:12" x14ac:dyDescent="0.2">
      <c r="D1088" s="416">
        <f>_xlfn.XLOOKUP(C:C,Table1[for Import to Bank Register dropdown],Table1[for Pivot],0,0,1)</f>
        <v>0</v>
      </c>
      <c r="E1088" s="422"/>
      <c r="F1088" s="160">
        <f t="shared" si="49"/>
        <v>44444444</v>
      </c>
      <c r="G1088" s="394">
        <f t="shared" si="50"/>
        <v>0</v>
      </c>
      <c r="I1088" s="395">
        <f>IF(OR(C1088="150 Directors advances", C1088="120 accounts receivable", C1088="720.2 Automobile - Insurance", C1088="720.3 Automobile - License", C1088="870.4 Rent - Insurance", C1088="870.6 Rent - Property Tax", C1088="870.7 Rent - Homeoffice", C1088="870.9 Rent - Water"),
   0,
   IF(Dashboard!$F$5="Quick",
      IF(OR(C1088="190 Automobile",C1088="200 computer hardware",C1088="210 Computer software",C1088="220 Quickbooks software",C1088="230 Office equipment",C1088="240 Office furniture"),
         E1088-(E1088/(1+Dashboard!$F$4)),
         0
      ),
      IF(C1088="750 Business promotion",
         E1088-(E1088/(1+4.793/100)),
         E1088-(E1088/(1+Dashboard!$F$4))
      )
   )
)</f>
        <v>0</v>
      </c>
      <c r="J1088" s="40">
        <f>Bank4[[#This Row],[Money in/ (Money out)]]-Bank4[[#This Row],[GST/HST]]</f>
        <v>0</v>
      </c>
      <c r="L1088" s="37">
        <f t="shared" si="48"/>
        <v>0</v>
      </c>
    </row>
    <row r="1089" spans="4:12" x14ac:dyDescent="0.2">
      <c r="D1089" s="416">
        <f>_xlfn.XLOOKUP(C:C,Table1[for Import to Bank Register dropdown],Table1[for Pivot],0,0,1)</f>
        <v>0</v>
      </c>
      <c r="E1089" s="422"/>
      <c r="F1089" s="160">
        <f t="shared" si="49"/>
        <v>44444444</v>
      </c>
      <c r="G1089" s="394">
        <f t="shared" si="50"/>
        <v>0</v>
      </c>
      <c r="I1089" s="395">
        <f>IF(OR(C1089="150 Directors advances", C1089="120 accounts receivable", C1089="720.2 Automobile - Insurance", C1089="720.3 Automobile - License", C1089="870.4 Rent - Insurance", C1089="870.6 Rent - Property Tax", C1089="870.7 Rent - Homeoffice", C1089="870.9 Rent - Water"),
   0,
   IF(Dashboard!$F$5="Quick",
      IF(OR(C1089="190 Automobile",C1089="200 computer hardware",C1089="210 Computer software",C1089="220 Quickbooks software",C1089="230 Office equipment",C1089="240 Office furniture"),
         E1089-(E1089/(1+Dashboard!$F$4)),
         0
      ),
      IF(C1089="750 Business promotion",
         E1089-(E1089/(1+4.793/100)),
         E1089-(E1089/(1+Dashboard!$F$4))
      )
   )
)</f>
        <v>0</v>
      </c>
      <c r="J1089" s="40">
        <f>Bank4[[#This Row],[Money in/ (Money out)]]-Bank4[[#This Row],[GST/HST]]</f>
        <v>0</v>
      </c>
      <c r="L1089" s="37">
        <f t="shared" si="48"/>
        <v>0</v>
      </c>
    </row>
    <row r="1090" spans="4:12" x14ac:dyDescent="0.2">
      <c r="D1090" s="416">
        <f>_xlfn.XLOOKUP(C:C,Table1[for Import to Bank Register dropdown],Table1[for Pivot],0,0,1)</f>
        <v>0</v>
      </c>
      <c r="E1090" s="422"/>
      <c r="F1090" s="160">
        <f t="shared" si="49"/>
        <v>44444444</v>
      </c>
      <c r="G1090" s="394">
        <f t="shared" si="50"/>
        <v>0</v>
      </c>
      <c r="I1090" s="395">
        <f>IF(OR(C1090="150 Directors advances", C1090="120 accounts receivable", C1090="720.2 Automobile - Insurance", C1090="720.3 Automobile - License", C1090="870.4 Rent - Insurance", C1090="870.6 Rent - Property Tax", C1090="870.7 Rent - Homeoffice", C1090="870.9 Rent - Water"),
   0,
   IF(Dashboard!$F$5="Quick",
      IF(OR(C1090="190 Automobile",C1090="200 computer hardware",C1090="210 Computer software",C1090="220 Quickbooks software",C1090="230 Office equipment",C1090="240 Office furniture"),
         E1090-(E1090/(1+Dashboard!$F$4)),
         0
      ),
      IF(C1090="750 Business promotion",
         E1090-(E1090/(1+4.793/100)),
         E1090-(E1090/(1+Dashboard!$F$4))
      )
   )
)</f>
        <v>0</v>
      </c>
      <c r="J1090" s="40">
        <f>Bank4[[#This Row],[Money in/ (Money out)]]-Bank4[[#This Row],[GST/HST]]</f>
        <v>0</v>
      </c>
      <c r="L1090" s="37">
        <f t="shared" si="48"/>
        <v>0</v>
      </c>
    </row>
    <row r="1091" spans="4:12" x14ac:dyDescent="0.2">
      <c r="D1091" s="416">
        <f>_xlfn.XLOOKUP(C:C,Table1[for Import to Bank Register dropdown],Table1[for Pivot],0,0,1)</f>
        <v>0</v>
      </c>
      <c r="E1091" s="422"/>
      <c r="F1091" s="160">
        <f t="shared" si="49"/>
        <v>44444444</v>
      </c>
      <c r="G1091" s="394">
        <f t="shared" si="50"/>
        <v>0</v>
      </c>
      <c r="I1091" s="395">
        <f>IF(OR(C1091="150 Directors advances", C1091="120 accounts receivable", C1091="720.2 Automobile - Insurance", C1091="720.3 Automobile - License", C1091="870.4 Rent - Insurance", C1091="870.6 Rent - Property Tax", C1091="870.7 Rent - Homeoffice", C1091="870.9 Rent - Water"),
   0,
   IF(Dashboard!$F$5="Quick",
      IF(OR(C1091="190 Automobile",C1091="200 computer hardware",C1091="210 Computer software",C1091="220 Quickbooks software",C1091="230 Office equipment",C1091="240 Office furniture"),
         E1091-(E1091/(1+Dashboard!$F$4)),
         0
      ),
      IF(C1091="750 Business promotion",
         E1091-(E1091/(1+4.793/100)),
         E1091-(E1091/(1+Dashboard!$F$4))
      )
   )
)</f>
        <v>0</v>
      </c>
      <c r="J1091" s="40">
        <f>Bank4[[#This Row],[Money in/ (Money out)]]-Bank4[[#This Row],[GST/HST]]</f>
        <v>0</v>
      </c>
      <c r="L1091" s="37">
        <f t="shared" si="48"/>
        <v>0</v>
      </c>
    </row>
    <row r="1092" spans="4:12" x14ac:dyDescent="0.2">
      <c r="D1092" s="416">
        <f>_xlfn.XLOOKUP(C:C,Table1[for Import to Bank Register dropdown],Table1[for Pivot],0,0,1)</f>
        <v>0</v>
      </c>
      <c r="E1092" s="422"/>
      <c r="F1092" s="160">
        <f t="shared" si="49"/>
        <v>44444444</v>
      </c>
      <c r="G1092" s="394">
        <f t="shared" si="50"/>
        <v>0</v>
      </c>
      <c r="I1092" s="395">
        <f>IF(OR(C1092="150 Directors advances", C1092="120 accounts receivable", C1092="720.2 Automobile - Insurance", C1092="720.3 Automobile - License", C1092="870.4 Rent - Insurance", C1092="870.6 Rent - Property Tax", C1092="870.7 Rent - Homeoffice", C1092="870.9 Rent - Water"),
   0,
   IF(Dashboard!$F$5="Quick",
      IF(OR(C1092="190 Automobile",C1092="200 computer hardware",C1092="210 Computer software",C1092="220 Quickbooks software",C1092="230 Office equipment",C1092="240 Office furniture"),
         E1092-(E1092/(1+Dashboard!$F$4)),
         0
      ),
      IF(C1092="750 Business promotion",
         E1092-(E1092/(1+4.793/100)),
         E1092-(E1092/(1+Dashboard!$F$4))
      )
   )
)</f>
        <v>0</v>
      </c>
      <c r="J1092" s="40">
        <f>Bank4[[#This Row],[Money in/ (Money out)]]-Bank4[[#This Row],[GST/HST]]</f>
        <v>0</v>
      </c>
      <c r="L1092" s="37">
        <f t="shared" si="48"/>
        <v>0</v>
      </c>
    </row>
    <row r="1093" spans="4:12" x14ac:dyDescent="0.2">
      <c r="D1093" s="416">
        <f>_xlfn.XLOOKUP(C:C,Table1[for Import to Bank Register dropdown],Table1[for Pivot],0,0,1)</f>
        <v>0</v>
      </c>
      <c r="E1093" s="422"/>
      <c r="F1093" s="160">
        <f t="shared" si="49"/>
        <v>44444444</v>
      </c>
      <c r="G1093" s="394">
        <f t="shared" si="50"/>
        <v>0</v>
      </c>
      <c r="I1093" s="395">
        <f>IF(OR(C1093="150 Directors advances", C1093="120 accounts receivable", C1093="720.2 Automobile - Insurance", C1093="720.3 Automobile - License", C1093="870.4 Rent - Insurance", C1093="870.6 Rent - Property Tax", C1093="870.7 Rent - Homeoffice", C1093="870.9 Rent - Water"),
   0,
   IF(Dashboard!$F$5="Quick",
      IF(OR(C1093="190 Automobile",C1093="200 computer hardware",C1093="210 Computer software",C1093="220 Quickbooks software",C1093="230 Office equipment",C1093="240 Office furniture"),
         E1093-(E1093/(1+Dashboard!$F$4)),
         0
      ),
      IF(C1093="750 Business promotion",
         E1093-(E1093/(1+4.793/100)),
         E1093-(E1093/(1+Dashboard!$F$4))
      )
   )
)</f>
        <v>0</v>
      </c>
      <c r="J1093" s="40">
        <f>Bank4[[#This Row],[Money in/ (Money out)]]-Bank4[[#This Row],[GST/HST]]</f>
        <v>0</v>
      </c>
      <c r="L1093" s="37">
        <f t="shared" si="48"/>
        <v>0</v>
      </c>
    </row>
    <row r="1094" spans="4:12" x14ac:dyDescent="0.2">
      <c r="D1094" s="416">
        <f>_xlfn.XLOOKUP(C:C,Table1[for Import to Bank Register dropdown],Table1[for Pivot],0,0,1)</f>
        <v>0</v>
      </c>
      <c r="E1094" s="422"/>
      <c r="F1094" s="160">
        <f t="shared" si="49"/>
        <v>44444444</v>
      </c>
      <c r="G1094" s="394">
        <f t="shared" si="50"/>
        <v>0</v>
      </c>
      <c r="I1094" s="395">
        <f>IF(OR(C1094="150 Directors advances", C1094="120 accounts receivable", C1094="720.2 Automobile - Insurance", C1094="720.3 Automobile - License", C1094="870.4 Rent - Insurance", C1094="870.6 Rent - Property Tax", C1094="870.7 Rent - Homeoffice", C1094="870.9 Rent - Water"),
   0,
   IF(Dashboard!$F$5="Quick",
      IF(OR(C1094="190 Automobile",C1094="200 computer hardware",C1094="210 Computer software",C1094="220 Quickbooks software",C1094="230 Office equipment",C1094="240 Office furniture"),
         E1094-(E1094/(1+Dashboard!$F$4)),
         0
      ),
      IF(C1094="750 Business promotion",
         E1094-(E1094/(1+4.793/100)),
         E1094-(E1094/(1+Dashboard!$F$4))
      )
   )
)</f>
        <v>0</v>
      </c>
      <c r="J1094" s="40">
        <f>Bank4[[#This Row],[Money in/ (Money out)]]-Bank4[[#This Row],[GST/HST]]</f>
        <v>0</v>
      </c>
      <c r="L1094" s="37">
        <f t="shared" si="48"/>
        <v>0</v>
      </c>
    </row>
    <row r="1095" spans="4:12" x14ac:dyDescent="0.2">
      <c r="D1095" s="416">
        <f>_xlfn.XLOOKUP(C:C,Table1[for Import to Bank Register dropdown],Table1[for Pivot],0,0,1)</f>
        <v>0</v>
      </c>
      <c r="E1095" s="422"/>
      <c r="F1095" s="160">
        <f t="shared" si="49"/>
        <v>44444444</v>
      </c>
      <c r="G1095" s="394">
        <f t="shared" si="50"/>
        <v>0</v>
      </c>
      <c r="I1095" s="395">
        <f>IF(OR(C1095="150 Directors advances", C1095="120 accounts receivable", C1095="720.2 Automobile - Insurance", C1095="720.3 Automobile - License", C1095="870.4 Rent - Insurance", C1095="870.6 Rent - Property Tax", C1095="870.7 Rent - Homeoffice", C1095="870.9 Rent - Water"),
   0,
   IF(Dashboard!$F$5="Quick",
      IF(OR(C1095="190 Automobile",C1095="200 computer hardware",C1095="210 Computer software",C1095="220 Quickbooks software",C1095="230 Office equipment",C1095="240 Office furniture"),
         E1095-(E1095/(1+Dashboard!$F$4)),
         0
      ),
      IF(C1095="750 Business promotion",
         E1095-(E1095/(1+4.793/100)),
         E1095-(E1095/(1+Dashboard!$F$4))
      )
   )
)</f>
        <v>0</v>
      </c>
      <c r="J1095" s="40">
        <f>Bank4[[#This Row],[Money in/ (Money out)]]-Bank4[[#This Row],[GST/HST]]</f>
        <v>0</v>
      </c>
      <c r="L1095" s="37">
        <f t="shared" ref="L1095:L1158" si="51">$L$3</f>
        <v>0</v>
      </c>
    </row>
    <row r="1096" spans="4:12" x14ac:dyDescent="0.2">
      <c r="D1096" s="416">
        <f>_xlfn.XLOOKUP(C:C,Table1[for Import to Bank Register dropdown],Table1[for Pivot],0,0,1)</f>
        <v>0</v>
      </c>
      <c r="E1096" s="422"/>
      <c r="F1096" s="160">
        <f t="shared" ref="F1096:F1159" si="52">$E$2</f>
        <v>44444444</v>
      </c>
      <c r="G1096" s="394">
        <f t="shared" ref="G1096:G1159" si="53">G1095+E1096</f>
        <v>0</v>
      </c>
      <c r="I1096" s="395">
        <f>IF(OR(C1096="150 Directors advances", C1096="120 accounts receivable", C1096="720.2 Automobile - Insurance", C1096="720.3 Automobile - License", C1096="870.4 Rent - Insurance", C1096="870.6 Rent - Property Tax", C1096="870.7 Rent - Homeoffice", C1096="870.9 Rent - Water"),
   0,
   IF(Dashboard!$F$5="Quick",
      IF(OR(C1096="190 Automobile",C1096="200 computer hardware",C1096="210 Computer software",C1096="220 Quickbooks software",C1096="230 Office equipment",C1096="240 Office furniture"),
         E1096-(E1096/(1+Dashboard!$F$4)),
         0
      ),
      IF(C1096="750 Business promotion",
         E1096-(E1096/(1+4.793/100)),
         E1096-(E1096/(1+Dashboard!$F$4))
      )
   )
)</f>
        <v>0</v>
      </c>
      <c r="J1096" s="40">
        <f>Bank4[[#This Row],[Money in/ (Money out)]]-Bank4[[#This Row],[GST/HST]]</f>
        <v>0</v>
      </c>
      <c r="L1096" s="37">
        <f t="shared" si="51"/>
        <v>0</v>
      </c>
    </row>
    <row r="1097" spans="4:12" x14ac:dyDescent="0.2">
      <c r="D1097" s="416">
        <f>_xlfn.XLOOKUP(C:C,Table1[for Import to Bank Register dropdown],Table1[for Pivot],0,0,1)</f>
        <v>0</v>
      </c>
      <c r="E1097" s="422"/>
      <c r="F1097" s="160">
        <f t="shared" si="52"/>
        <v>44444444</v>
      </c>
      <c r="G1097" s="394">
        <f t="shared" si="53"/>
        <v>0</v>
      </c>
      <c r="I1097" s="395">
        <f>IF(OR(C1097="150 Directors advances", C1097="120 accounts receivable", C1097="720.2 Automobile - Insurance", C1097="720.3 Automobile - License", C1097="870.4 Rent - Insurance", C1097="870.6 Rent - Property Tax", C1097="870.7 Rent - Homeoffice", C1097="870.9 Rent - Water"),
   0,
   IF(Dashboard!$F$5="Quick",
      IF(OR(C1097="190 Automobile",C1097="200 computer hardware",C1097="210 Computer software",C1097="220 Quickbooks software",C1097="230 Office equipment",C1097="240 Office furniture"),
         E1097-(E1097/(1+Dashboard!$F$4)),
         0
      ),
      IF(C1097="750 Business promotion",
         E1097-(E1097/(1+4.793/100)),
         E1097-(E1097/(1+Dashboard!$F$4))
      )
   )
)</f>
        <v>0</v>
      </c>
      <c r="J1097" s="40">
        <f>Bank4[[#This Row],[Money in/ (Money out)]]-Bank4[[#This Row],[GST/HST]]</f>
        <v>0</v>
      </c>
      <c r="L1097" s="37">
        <f t="shared" si="51"/>
        <v>0</v>
      </c>
    </row>
    <row r="1098" spans="4:12" x14ac:dyDescent="0.2">
      <c r="D1098" s="416">
        <f>_xlfn.XLOOKUP(C:C,Table1[for Import to Bank Register dropdown],Table1[for Pivot],0,0,1)</f>
        <v>0</v>
      </c>
      <c r="E1098" s="422"/>
      <c r="F1098" s="160">
        <f t="shared" si="52"/>
        <v>44444444</v>
      </c>
      <c r="G1098" s="394">
        <f t="shared" si="53"/>
        <v>0</v>
      </c>
      <c r="I1098" s="395">
        <f>IF(OR(C1098="150 Directors advances", C1098="120 accounts receivable", C1098="720.2 Automobile - Insurance", C1098="720.3 Automobile - License", C1098="870.4 Rent - Insurance", C1098="870.6 Rent - Property Tax", C1098="870.7 Rent - Homeoffice", C1098="870.9 Rent - Water"),
   0,
   IF(Dashboard!$F$5="Quick",
      IF(OR(C1098="190 Automobile",C1098="200 computer hardware",C1098="210 Computer software",C1098="220 Quickbooks software",C1098="230 Office equipment",C1098="240 Office furniture"),
         E1098-(E1098/(1+Dashboard!$F$4)),
         0
      ),
      IF(C1098="750 Business promotion",
         E1098-(E1098/(1+4.793/100)),
         E1098-(E1098/(1+Dashboard!$F$4))
      )
   )
)</f>
        <v>0</v>
      </c>
      <c r="J1098" s="40">
        <f>Bank4[[#This Row],[Money in/ (Money out)]]-Bank4[[#This Row],[GST/HST]]</f>
        <v>0</v>
      </c>
      <c r="L1098" s="37">
        <f t="shared" si="51"/>
        <v>0</v>
      </c>
    </row>
    <row r="1099" spans="4:12" x14ac:dyDescent="0.2">
      <c r="D1099" s="416">
        <f>_xlfn.XLOOKUP(C:C,Table1[for Import to Bank Register dropdown],Table1[for Pivot],0,0,1)</f>
        <v>0</v>
      </c>
      <c r="E1099" s="422"/>
      <c r="F1099" s="160">
        <f t="shared" si="52"/>
        <v>44444444</v>
      </c>
      <c r="G1099" s="394">
        <f t="shared" si="53"/>
        <v>0</v>
      </c>
      <c r="I1099" s="395">
        <f>IF(OR(C1099="150 Directors advances", C1099="120 accounts receivable", C1099="720.2 Automobile - Insurance", C1099="720.3 Automobile - License", C1099="870.4 Rent - Insurance", C1099="870.6 Rent - Property Tax", C1099="870.7 Rent - Homeoffice", C1099="870.9 Rent - Water"),
   0,
   IF(Dashboard!$F$5="Quick",
      IF(OR(C1099="190 Automobile",C1099="200 computer hardware",C1099="210 Computer software",C1099="220 Quickbooks software",C1099="230 Office equipment",C1099="240 Office furniture"),
         E1099-(E1099/(1+Dashboard!$F$4)),
         0
      ),
      IF(C1099="750 Business promotion",
         E1099-(E1099/(1+4.793/100)),
         E1099-(E1099/(1+Dashboard!$F$4))
      )
   )
)</f>
        <v>0</v>
      </c>
      <c r="J1099" s="40">
        <f>Bank4[[#This Row],[Money in/ (Money out)]]-Bank4[[#This Row],[GST/HST]]</f>
        <v>0</v>
      </c>
      <c r="L1099" s="37">
        <f t="shared" si="51"/>
        <v>0</v>
      </c>
    </row>
    <row r="1100" spans="4:12" x14ac:dyDescent="0.2">
      <c r="D1100" s="416">
        <f>_xlfn.XLOOKUP(C:C,Table1[for Import to Bank Register dropdown],Table1[for Pivot],0,0,1)</f>
        <v>0</v>
      </c>
      <c r="E1100" s="422"/>
      <c r="F1100" s="160">
        <f t="shared" si="52"/>
        <v>44444444</v>
      </c>
      <c r="G1100" s="394">
        <f t="shared" si="53"/>
        <v>0</v>
      </c>
      <c r="I1100" s="395">
        <f>IF(OR(C1100="150 Directors advances", C1100="120 accounts receivable", C1100="720.2 Automobile - Insurance", C1100="720.3 Automobile - License", C1100="870.4 Rent - Insurance", C1100="870.6 Rent - Property Tax", C1100="870.7 Rent - Homeoffice", C1100="870.9 Rent - Water"),
   0,
   IF(Dashboard!$F$5="Quick",
      IF(OR(C1100="190 Automobile",C1100="200 computer hardware",C1100="210 Computer software",C1100="220 Quickbooks software",C1100="230 Office equipment",C1100="240 Office furniture"),
         E1100-(E1100/(1+Dashboard!$F$4)),
         0
      ),
      IF(C1100="750 Business promotion",
         E1100-(E1100/(1+4.793/100)),
         E1100-(E1100/(1+Dashboard!$F$4))
      )
   )
)</f>
        <v>0</v>
      </c>
      <c r="J1100" s="40">
        <f>Bank4[[#This Row],[Money in/ (Money out)]]-Bank4[[#This Row],[GST/HST]]</f>
        <v>0</v>
      </c>
      <c r="L1100" s="37">
        <f t="shared" si="51"/>
        <v>0</v>
      </c>
    </row>
    <row r="1101" spans="4:12" x14ac:dyDescent="0.2">
      <c r="D1101" s="416">
        <f>_xlfn.XLOOKUP(C:C,Table1[for Import to Bank Register dropdown],Table1[for Pivot],0,0,1)</f>
        <v>0</v>
      </c>
      <c r="E1101" s="422"/>
      <c r="F1101" s="160">
        <f t="shared" si="52"/>
        <v>44444444</v>
      </c>
      <c r="G1101" s="394">
        <f t="shared" si="53"/>
        <v>0</v>
      </c>
      <c r="I1101" s="395">
        <f>IF(OR(C1101="150 Directors advances", C1101="120 accounts receivable", C1101="720.2 Automobile - Insurance", C1101="720.3 Automobile - License", C1101="870.4 Rent - Insurance", C1101="870.6 Rent - Property Tax", C1101="870.7 Rent - Homeoffice", C1101="870.9 Rent - Water"),
   0,
   IF(Dashboard!$F$5="Quick",
      IF(OR(C1101="190 Automobile",C1101="200 computer hardware",C1101="210 Computer software",C1101="220 Quickbooks software",C1101="230 Office equipment",C1101="240 Office furniture"),
         E1101-(E1101/(1+Dashboard!$F$4)),
         0
      ),
      IF(C1101="750 Business promotion",
         E1101-(E1101/(1+4.793/100)),
         E1101-(E1101/(1+Dashboard!$F$4))
      )
   )
)</f>
        <v>0</v>
      </c>
      <c r="J1101" s="40">
        <f>Bank4[[#This Row],[Money in/ (Money out)]]-Bank4[[#This Row],[GST/HST]]</f>
        <v>0</v>
      </c>
      <c r="L1101" s="37">
        <f t="shared" si="51"/>
        <v>0</v>
      </c>
    </row>
    <row r="1102" spans="4:12" x14ac:dyDescent="0.2">
      <c r="D1102" s="416">
        <f>_xlfn.XLOOKUP(C:C,Table1[for Import to Bank Register dropdown],Table1[for Pivot],0,0,1)</f>
        <v>0</v>
      </c>
      <c r="E1102" s="422"/>
      <c r="F1102" s="160">
        <f t="shared" si="52"/>
        <v>44444444</v>
      </c>
      <c r="G1102" s="394">
        <f t="shared" si="53"/>
        <v>0</v>
      </c>
      <c r="I1102" s="395">
        <f>IF(OR(C1102="150 Directors advances", C1102="120 accounts receivable", C1102="720.2 Automobile - Insurance", C1102="720.3 Automobile - License", C1102="870.4 Rent - Insurance", C1102="870.6 Rent - Property Tax", C1102="870.7 Rent - Homeoffice", C1102="870.9 Rent - Water"),
   0,
   IF(Dashboard!$F$5="Quick",
      IF(OR(C1102="190 Automobile",C1102="200 computer hardware",C1102="210 Computer software",C1102="220 Quickbooks software",C1102="230 Office equipment",C1102="240 Office furniture"),
         E1102-(E1102/(1+Dashboard!$F$4)),
         0
      ),
      IF(C1102="750 Business promotion",
         E1102-(E1102/(1+4.793/100)),
         E1102-(E1102/(1+Dashboard!$F$4))
      )
   )
)</f>
        <v>0</v>
      </c>
      <c r="J1102" s="40">
        <f>Bank4[[#This Row],[Money in/ (Money out)]]-Bank4[[#This Row],[GST/HST]]</f>
        <v>0</v>
      </c>
      <c r="L1102" s="37">
        <f t="shared" si="51"/>
        <v>0</v>
      </c>
    </row>
    <row r="1103" spans="4:12" x14ac:dyDescent="0.2">
      <c r="D1103" s="416">
        <f>_xlfn.XLOOKUP(C:C,Table1[for Import to Bank Register dropdown],Table1[for Pivot],0,0,1)</f>
        <v>0</v>
      </c>
      <c r="E1103" s="422"/>
      <c r="F1103" s="160">
        <f t="shared" si="52"/>
        <v>44444444</v>
      </c>
      <c r="G1103" s="394">
        <f t="shared" si="53"/>
        <v>0</v>
      </c>
      <c r="I1103" s="395">
        <f>IF(OR(C1103="150 Directors advances", C1103="120 accounts receivable", C1103="720.2 Automobile - Insurance", C1103="720.3 Automobile - License", C1103="870.4 Rent - Insurance", C1103="870.6 Rent - Property Tax", C1103="870.7 Rent - Homeoffice", C1103="870.9 Rent - Water"),
   0,
   IF(Dashboard!$F$5="Quick",
      IF(OR(C1103="190 Automobile",C1103="200 computer hardware",C1103="210 Computer software",C1103="220 Quickbooks software",C1103="230 Office equipment",C1103="240 Office furniture"),
         E1103-(E1103/(1+Dashboard!$F$4)),
         0
      ),
      IF(C1103="750 Business promotion",
         E1103-(E1103/(1+4.793/100)),
         E1103-(E1103/(1+Dashboard!$F$4))
      )
   )
)</f>
        <v>0</v>
      </c>
      <c r="J1103" s="40">
        <f>Bank4[[#This Row],[Money in/ (Money out)]]-Bank4[[#This Row],[GST/HST]]</f>
        <v>0</v>
      </c>
      <c r="L1103" s="37">
        <f t="shared" si="51"/>
        <v>0</v>
      </c>
    </row>
    <row r="1104" spans="4:12" x14ac:dyDescent="0.2">
      <c r="D1104" s="416">
        <f>_xlfn.XLOOKUP(C:C,Table1[for Import to Bank Register dropdown],Table1[for Pivot],0,0,1)</f>
        <v>0</v>
      </c>
      <c r="E1104" s="422"/>
      <c r="F1104" s="160">
        <f t="shared" si="52"/>
        <v>44444444</v>
      </c>
      <c r="G1104" s="394">
        <f t="shared" si="53"/>
        <v>0</v>
      </c>
      <c r="I1104" s="395">
        <f>IF(OR(C1104="150 Directors advances", C1104="120 accounts receivable", C1104="720.2 Automobile - Insurance", C1104="720.3 Automobile - License", C1104="870.4 Rent - Insurance", C1104="870.6 Rent - Property Tax", C1104="870.7 Rent - Homeoffice", C1104="870.9 Rent - Water"),
   0,
   IF(Dashboard!$F$5="Quick",
      IF(OR(C1104="190 Automobile",C1104="200 computer hardware",C1104="210 Computer software",C1104="220 Quickbooks software",C1104="230 Office equipment",C1104="240 Office furniture"),
         E1104-(E1104/(1+Dashboard!$F$4)),
         0
      ),
      IF(C1104="750 Business promotion",
         E1104-(E1104/(1+4.793/100)),
         E1104-(E1104/(1+Dashboard!$F$4))
      )
   )
)</f>
        <v>0</v>
      </c>
      <c r="J1104" s="40">
        <f>Bank4[[#This Row],[Money in/ (Money out)]]-Bank4[[#This Row],[GST/HST]]</f>
        <v>0</v>
      </c>
      <c r="L1104" s="37">
        <f t="shared" si="51"/>
        <v>0</v>
      </c>
    </row>
    <row r="1105" spans="4:12" x14ac:dyDescent="0.2">
      <c r="D1105" s="416">
        <f>_xlfn.XLOOKUP(C:C,Table1[for Import to Bank Register dropdown],Table1[for Pivot],0,0,1)</f>
        <v>0</v>
      </c>
      <c r="E1105" s="422"/>
      <c r="F1105" s="160">
        <f t="shared" si="52"/>
        <v>44444444</v>
      </c>
      <c r="G1105" s="394">
        <f t="shared" si="53"/>
        <v>0</v>
      </c>
      <c r="I1105" s="395">
        <f>IF(OR(C1105="150 Directors advances", C1105="120 accounts receivable", C1105="720.2 Automobile - Insurance", C1105="720.3 Automobile - License", C1105="870.4 Rent - Insurance", C1105="870.6 Rent - Property Tax", C1105="870.7 Rent - Homeoffice", C1105="870.9 Rent - Water"),
   0,
   IF(Dashboard!$F$5="Quick",
      IF(OR(C1105="190 Automobile",C1105="200 computer hardware",C1105="210 Computer software",C1105="220 Quickbooks software",C1105="230 Office equipment",C1105="240 Office furniture"),
         E1105-(E1105/(1+Dashboard!$F$4)),
         0
      ),
      IF(C1105="750 Business promotion",
         E1105-(E1105/(1+4.793/100)),
         E1105-(E1105/(1+Dashboard!$F$4))
      )
   )
)</f>
        <v>0</v>
      </c>
      <c r="J1105" s="40">
        <f>Bank4[[#This Row],[Money in/ (Money out)]]-Bank4[[#This Row],[GST/HST]]</f>
        <v>0</v>
      </c>
      <c r="L1105" s="37">
        <f t="shared" si="51"/>
        <v>0</v>
      </c>
    </row>
    <row r="1106" spans="4:12" x14ac:dyDescent="0.2">
      <c r="D1106" s="416">
        <f>_xlfn.XLOOKUP(C:C,Table1[for Import to Bank Register dropdown],Table1[for Pivot],0,0,1)</f>
        <v>0</v>
      </c>
      <c r="E1106" s="422"/>
      <c r="F1106" s="160">
        <f t="shared" si="52"/>
        <v>44444444</v>
      </c>
      <c r="G1106" s="394">
        <f t="shared" si="53"/>
        <v>0</v>
      </c>
      <c r="I1106" s="395">
        <f>IF(OR(C1106="150 Directors advances", C1106="120 accounts receivable", C1106="720.2 Automobile - Insurance", C1106="720.3 Automobile - License", C1106="870.4 Rent - Insurance", C1106="870.6 Rent - Property Tax", C1106="870.7 Rent - Homeoffice", C1106="870.9 Rent - Water"),
   0,
   IF(Dashboard!$F$5="Quick",
      IF(OR(C1106="190 Automobile",C1106="200 computer hardware",C1106="210 Computer software",C1106="220 Quickbooks software",C1106="230 Office equipment",C1106="240 Office furniture"),
         E1106-(E1106/(1+Dashboard!$F$4)),
         0
      ),
      IF(C1106="750 Business promotion",
         E1106-(E1106/(1+4.793/100)),
         E1106-(E1106/(1+Dashboard!$F$4))
      )
   )
)</f>
        <v>0</v>
      </c>
      <c r="J1106" s="40">
        <f>Bank4[[#This Row],[Money in/ (Money out)]]-Bank4[[#This Row],[GST/HST]]</f>
        <v>0</v>
      </c>
      <c r="L1106" s="37">
        <f t="shared" si="51"/>
        <v>0</v>
      </c>
    </row>
    <row r="1107" spans="4:12" x14ac:dyDescent="0.2">
      <c r="D1107" s="416">
        <f>_xlfn.XLOOKUP(C:C,Table1[for Import to Bank Register dropdown],Table1[for Pivot],0,0,1)</f>
        <v>0</v>
      </c>
      <c r="E1107" s="422"/>
      <c r="F1107" s="160">
        <f t="shared" si="52"/>
        <v>44444444</v>
      </c>
      <c r="G1107" s="394">
        <f t="shared" si="53"/>
        <v>0</v>
      </c>
      <c r="I1107" s="395">
        <f>IF(OR(C1107="150 Directors advances", C1107="120 accounts receivable", C1107="720.2 Automobile - Insurance", C1107="720.3 Automobile - License", C1107="870.4 Rent - Insurance", C1107="870.6 Rent - Property Tax", C1107="870.7 Rent - Homeoffice", C1107="870.9 Rent - Water"),
   0,
   IF(Dashboard!$F$5="Quick",
      IF(OR(C1107="190 Automobile",C1107="200 computer hardware",C1107="210 Computer software",C1107="220 Quickbooks software",C1107="230 Office equipment",C1107="240 Office furniture"),
         E1107-(E1107/(1+Dashboard!$F$4)),
         0
      ),
      IF(C1107="750 Business promotion",
         E1107-(E1107/(1+4.793/100)),
         E1107-(E1107/(1+Dashboard!$F$4))
      )
   )
)</f>
        <v>0</v>
      </c>
      <c r="J1107" s="40">
        <f>Bank4[[#This Row],[Money in/ (Money out)]]-Bank4[[#This Row],[GST/HST]]</f>
        <v>0</v>
      </c>
      <c r="L1107" s="37">
        <f t="shared" si="51"/>
        <v>0</v>
      </c>
    </row>
    <row r="1108" spans="4:12" x14ac:dyDescent="0.2">
      <c r="D1108" s="416">
        <f>_xlfn.XLOOKUP(C:C,Table1[for Import to Bank Register dropdown],Table1[for Pivot],0,0,1)</f>
        <v>0</v>
      </c>
      <c r="E1108" s="422"/>
      <c r="F1108" s="160">
        <f t="shared" si="52"/>
        <v>44444444</v>
      </c>
      <c r="G1108" s="394">
        <f t="shared" si="53"/>
        <v>0</v>
      </c>
      <c r="I1108" s="395">
        <f>IF(OR(C1108="150 Directors advances", C1108="120 accounts receivable", C1108="720.2 Automobile - Insurance", C1108="720.3 Automobile - License", C1108="870.4 Rent - Insurance", C1108="870.6 Rent - Property Tax", C1108="870.7 Rent - Homeoffice", C1108="870.9 Rent - Water"),
   0,
   IF(Dashboard!$F$5="Quick",
      IF(OR(C1108="190 Automobile",C1108="200 computer hardware",C1108="210 Computer software",C1108="220 Quickbooks software",C1108="230 Office equipment",C1108="240 Office furniture"),
         E1108-(E1108/(1+Dashboard!$F$4)),
         0
      ),
      IF(C1108="750 Business promotion",
         E1108-(E1108/(1+4.793/100)),
         E1108-(E1108/(1+Dashboard!$F$4))
      )
   )
)</f>
        <v>0</v>
      </c>
      <c r="J1108" s="40">
        <f>Bank4[[#This Row],[Money in/ (Money out)]]-Bank4[[#This Row],[GST/HST]]</f>
        <v>0</v>
      </c>
      <c r="L1108" s="37">
        <f t="shared" si="51"/>
        <v>0</v>
      </c>
    </row>
    <row r="1109" spans="4:12" x14ac:dyDescent="0.2">
      <c r="D1109" s="416">
        <f>_xlfn.XLOOKUP(C:C,Table1[for Import to Bank Register dropdown],Table1[for Pivot],0,0,1)</f>
        <v>0</v>
      </c>
      <c r="E1109" s="422"/>
      <c r="F1109" s="160">
        <f t="shared" si="52"/>
        <v>44444444</v>
      </c>
      <c r="G1109" s="394">
        <f t="shared" si="53"/>
        <v>0</v>
      </c>
      <c r="I1109" s="395">
        <f>IF(OR(C1109="150 Directors advances", C1109="120 accounts receivable", C1109="720.2 Automobile - Insurance", C1109="720.3 Automobile - License", C1109="870.4 Rent - Insurance", C1109="870.6 Rent - Property Tax", C1109="870.7 Rent - Homeoffice", C1109="870.9 Rent - Water"),
   0,
   IF(Dashboard!$F$5="Quick",
      IF(OR(C1109="190 Automobile",C1109="200 computer hardware",C1109="210 Computer software",C1109="220 Quickbooks software",C1109="230 Office equipment",C1109="240 Office furniture"),
         E1109-(E1109/(1+Dashboard!$F$4)),
         0
      ),
      IF(C1109="750 Business promotion",
         E1109-(E1109/(1+4.793/100)),
         E1109-(E1109/(1+Dashboard!$F$4))
      )
   )
)</f>
        <v>0</v>
      </c>
      <c r="J1109" s="40">
        <f>Bank4[[#This Row],[Money in/ (Money out)]]-Bank4[[#This Row],[GST/HST]]</f>
        <v>0</v>
      </c>
      <c r="L1109" s="37">
        <f t="shared" si="51"/>
        <v>0</v>
      </c>
    </row>
    <row r="1110" spans="4:12" x14ac:dyDescent="0.2">
      <c r="D1110" s="416">
        <f>_xlfn.XLOOKUP(C:C,Table1[for Import to Bank Register dropdown],Table1[for Pivot],0,0,1)</f>
        <v>0</v>
      </c>
      <c r="E1110" s="422"/>
      <c r="F1110" s="160">
        <f t="shared" si="52"/>
        <v>44444444</v>
      </c>
      <c r="G1110" s="394">
        <f t="shared" si="53"/>
        <v>0</v>
      </c>
      <c r="I1110" s="395">
        <f>IF(OR(C1110="150 Directors advances", C1110="120 accounts receivable", C1110="720.2 Automobile - Insurance", C1110="720.3 Automobile - License", C1110="870.4 Rent - Insurance", C1110="870.6 Rent - Property Tax", C1110="870.7 Rent - Homeoffice", C1110="870.9 Rent - Water"),
   0,
   IF(Dashboard!$F$5="Quick",
      IF(OR(C1110="190 Automobile",C1110="200 computer hardware",C1110="210 Computer software",C1110="220 Quickbooks software",C1110="230 Office equipment",C1110="240 Office furniture"),
         E1110-(E1110/(1+Dashboard!$F$4)),
         0
      ),
      IF(C1110="750 Business promotion",
         E1110-(E1110/(1+4.793/100)),
         E1110-(E1110/(1+Dashboard!$F$4))
      )
   )
)</f>
        <v>0</v>
      </c>
      <c r="J1110" s="40">
        <f>Bank4[[#This Row],[Money in/ (Money out)]]-Bank4[[#This Row],[GST/HST]]</f>
        <v>0</v>
      </c>
      <c r="L1110" s="37">
        <f t="shared" si="51"/>
        <v>0</v>
      </c>
    </row>
    <row r="1111" spans="4:12" x14ac:dyDescent="0.2">
      <c r="D1111" s="416">
        <f>_xlfn.XLOOKUP(C:C,Table1[for Import to Bank Register dropdown],Table1[for Pivot],0,0,1)</f>
        <v>0</v>
      </c>
      <c r="E1111" s="422"/>
      <c r="F1111" s="160">
        <f t="shared" si="52"/>
        <v>44444444</v>
      </c>
      <c r="G1111" s="394">
        <f t="shared" si="53"/>
        <v>0</v>
      </c>
      <c r="I1111" s="395">
        <f>IF(OR(C1111="150 Directors advances", C1111="120 accounts receivable", C1111="720.2 Automobile - Insurance", C1111="720.3 Automobile - License", C1111="870.4 Rent - Insurance", C1111="870.6 Rent - Property Tax", C1111="870.7 Rent - Homeoffice", C1111="870.9 Rent - Water"),
   0,
   IF(Dashboard!$F$5="Quick",
      IF(OR(C1111="190 Automobile",C1111="200 computer hardware",C1111="210 Computer software",C1111="220 Quickbooks software",C1111="230 Office equipment",C1111="240 Office furniture"),
         E1111-(E1111/(1+Dashboard!$F$4)),
         0
      ),
      IF(C1111="750 Business promotion",
         E1111-(E1111/(1+4.793/100)),
         E1111-(E1111/(1+Dashboard!$F$4))
      )
   )
)</f>
        <v>0</v>
      </c>
      <c r="J1111" s="40">
        <f>Bank4[[#This Row],[Money in/ (Money out)]]-Bank4[[#This Row],[GST/HST]]</f>
        <v>0</v>
      </c>
      <c r="L1111" s="37">
        <f t="shared" si="51"/>
        <v>0</v>
      </c>
    </row>
    <row r="1112" spans="4:12" x14ac:dyDescent="0.2">
      <c r="D1112" s="416">
        <f>_xlfn.XLOOKUP(C:C,Table1[for Import to Bank Register dropdown],Table1[for Pivot],0,0,1)</f>
        <v>0</v>
      </c>
      <c r="E1112" s="422"/>
      <c r="F1112" s="160">
        <f t="shared" si="52"/>
        <v>44444444</v>
      </c>
      <c r="G1112" s="394">
        <f t="shared" si="53"/>
        <v>0</v>
      </c>
      <c r="I1112" s="395">
        <f>IF(OR(C1112="150 Directors advances", C1112="120 accounts receivable", C1112="720.2 Automobile - Insurance", C1112="720.3 Automobile - License", C1112="870.4 Rent - Insurance", C1112="870.6 Rent - Property Tax", C1112="870.7 Rent - Homeoffice", C1112="870.9 Rent - Water"),
   0,
   IF(Dashboard!$F$5="Quick",
      IF(OR(C1112="190 Automobile",C1112="200 computer hardware",C1112="210 Computer software",C1112="220 Quickbooks software",C1112="230 Office equipment",C1112="240 Office furniture"),
         E1112-(E1112/(1+Dashboard!$F$4)),
         0
      ),
      IF(C1112="750 Business promotion",
         E1112-(E1112/(1+4.793/100)),
         E1112-(E1112/(1+Dashboard!$F$4))
      )
   )
)</f>
        <v>0</v>
      </c>
      <c r="J1112" s="40">
        <f>Bank4[[#This Row],[Money in/ (Money out)]]-Bank4[[#This Row],[GST/HST]]</f>
        <v>0</v>
      </c>
      <c r="L1112" s="37">
        <f t="shared" si="51"/>
        <v>0</v>
      </c>
    </row>
    <row r="1113" spans="4:12" x14ac:dyDescent="0.2">
      <c r="D1113" s="416">
        <f>_xlfn.XLOOKUP(C:C,Table1[for Import to Bank Register dropdown],Table1[for Pivot],0,0,1)</f>
        <v>0</v>
      </c>
      <c r="E1113" s="422"/>
      <c r="F1113" s="160">
        <f t="shared" si="52"/>
        <v>44444444</v>
      </c>
      <c r="G1113" s="394">
        <f t="shared" si="53"/>
        <v>0</v>
      </c>
      <c r="I1113" s="395">
        <f>IF(OR(C1113="150 Directors advances", C1113="120 accounts receivable", C1113="720.2 Automobile - Insurance", C1113="720.3 Automobile - License", C1113="870.4 Rent - Insurance", C1113="870.6 Rent - Property Tax", C1113="870.7 Rent - Homeoffice", C1113="870.9 Rent - Water"),
   0,
   IF(Dashboard!$F$5="Quick",
      IF(OR(C1113="190 Automobile",C1113="200 computer hardware",C1113="210 Computer software",C1113="220 Quickbooks software",C1113="230 Office equipment",C1113="240 Office furniture"),
         E1113-(E1113/(1+Dashboard!$F$4)),
         0
      ),
      IF(C1113="750 Business promotion",
         E1113-(E1113/(1+4.793/100)),
         E1113-(E1113/(1+Dashboard!$F$4))
      )
   )
)</f>
        <v>0</v>
      </c>
      <c r="J1113" s="40">
        <f>Bank4[[#This Row],[Money in/ (Money out)]]-Bank4[[#This Row],[GST/HST]]</f>
        <v>0</v>
      </c>
      <c r="L1113" s="37">
        <f t="shared" si="51"/>
        <v>0</v>
      </c>
    </row>
    <row r="1114" spans="4:12" x14ac:dyDescent="0.2">
      <c r="D1114" s="416">
        <f>_xlfn.XLOOKUP(C:C,Table1[for Import to Bank Register dropdown],Table1[for Pivot],0,0,1)</f>
        <v>0</v>
      </c>
      <c r="E1114" s="422"/>
      <c r="F1114" s="160">
        <f t="shared" si="52"/>
        <v>44444444</v>
      </c>
      <c r="G1114" s="394">
        <f t="shared" si="53"/>
        <v>0</v>
      </c>
      <c r="I1114" s="395">
        <f>IF(OR(C1114="150 Directors advances", C1114="120 accounts receivable", C1114="720.2 Automobile - Insurance", C1114="720.3 Automobile - License", C1114="870.4 Rent - Insurance", C1114="870.6 Rent - Property Tax", C1114="870.7 Rent - Homeoffice", C1114="870.9 Rent - Water"),
   0,
   IF(Dashboard!$F$5="Quick",
      IF(OR(C1114="190 Automobile",C1114="200 computer hardware",C1114="210 Computer software",C1114="220 Quickbooks software",C1114="230 Office equipment",C1114="240 Office furniture"),
         E1114-(E1114/(1+Dashboard!$F$4)),
         0
      ),
      IF(C1114="750 Business promotion",
         E1114-(E1114/(1+4.793/100)),
         E1114-(E1114/(1+Dashboard!$F$4))
      )
   )
)</f>
        <v>0</v>
      </c>
      <c r="J1114" s="40">
        <f>Bank4[[#This Row],[Money in/ (Money out)]]-Bank4[[#This Row],[GST/HST]]</f>
        <v>0</v>
      </c>
      <c r="L1114" s="37">
        <f t="shared" si="51"/>
        <v>0</v>
      </c>
    </row>
    <row r="1115" spans="4:12" x14ac:dyDescent="0.2">
      <c r="D1115" s="416">
        <f>_xlfn.XLOOKUP(C:C,Table1[for Import to Bank Register dropdown],Table1[for Pivot],0,0,1)</f>
        <v>0</v>
      </c>
      <c r="E1115" s="422"/>
      <c r="F1115" s="160">
        <f t="shared" si="52"/>
        <v>44444444</v>
      </c>
      <c r="G1115" s="394">
        <f t="shared" si="53"/>
        <v>0</v>
      </c>
      <c r="I1115" s="395">
        <f>IF(OR(C1115="150 Directors advances", C1115="120 accounts receivable", C1115="720.2 Automobile - Insurance", C1115="720.3 Automobile - License", C1115="870.4 Rent - Insurance", C1115="870.6 Rent - Property Tax", C1115="870.7 Rent - Homeoffice", C1115="870.9 Rent - Water"),
   0,
   IF(Dashboard!$F$5="Quick",
      IF(OR(C1115="190 Automobile",C1115="200 computer hardware",C1115="210 Computer software",C1115="220 Quickbooks software",C1115="230 Office equipment",C1115="240 Office furniture"),
         E1115-(E1115/(1+Dashboard!$F$4)),
         0
      ),
      IF(C1115="750 Business promotion",
         E1115-(E1115/(1+4.793/100)),
         E1115-(E1115/(1+Dashboard!$F$4))
      )
   )
)</f>
        <v>0</v>
      </c>
      <c r="J1115" s="40">
        <f>Bank4[[#This Row],[Money in/ (Money out)]]-Bank4[[#This Row],[GST/HST]]</f>
        <v>0</v>
      </c>
      <c r="L1115" s="37">
        <f t="shared" si="51"/>
        <v>0</v>
      </c>
    </row>
    <row r="1116" spans="4:12" x14ac:dyDescent="0.2">
      <c r="D1116" s="416">
        <f>_xlfn.XLOOKUP(C:C,Table1[for Import to Bank Register dropdown],Table1[for Pivot],0,0,1)</f>
        <v>0</v>
      </c>
      <c r="E1116" s="422"/>
      <c r="F1116" s="160">
        <f t="shared" si="52"/>
        <v>44444444</v>
      </c>
      <c r="G1116" s="394">
        <f t="shared" si="53"/>
        <v>0</v>
      </c>
      <c r="I1116" s="395">
        <f>IF(OR(C1116="150 Directors advances", C1116="120 accounts receivable", C1116="720.2 Automobile - Insurance", C1116="720.3 Automobile - License", C1116="870.4 Rent - Insurance", C1116="870.6 Rent - Property Tax", C1116="870.7 Rent - Homeoffice", C1116="870.9 Rent - Water"),
   0,
   IF(Dashboard!$F$5="Quick",
      IF(OR(C1116="190 Automobile",C1116="200 computer hardware",C1116="210 Computer software",C1116="220 Quickbooks software",C1116="230 Office equipment",C1116="240 Office furniture"),
         E1116-(E1116/(1+Dashboard!$F$4)),
         0
      ),
      IF(C1116="750 Business promotion",
         E1116-(E1116/(1+4.793/100)),
         E1116-(E1116/(1+Dashboard!$F$4))
      )
   )
)</f>
        <v>0</v>
      </c>
      <c r="J1116" s="40">
        <f>Bank4[[#This Row],[Money in/ (Money out)]]-Bank4[[#This Row],[GST/HST]]</f>
        <v>0</v>
      </c>
      <c r="L1116" s="37">
        <f t="shared" si="51"/>
        <v>0</v>
      </c>
    </row>
    <row r="1117" spans="4:12" x14ac:dyDescent="0.2">
      <c r="D1117" s="416">
        <f>_xlfn.XLOOKUP(C:C,Table1[for Import to Bank Register dropdown],Table1[for Pivot],0,0,1)</f>
        <v>0</v>
      </c>
      <c r="E1117" s="422"/>
      <c r="F1117" s="160">
        <f t="shared" si="52"/>
        <v>44444444</v>
      </c>
      <c r="G1117" s="394">
        <f t="shared" si="53"/>
        <v>0</v>
      </c>
      <c r="I1117" s="395">
        <f>IF(OR(C1117="150 Directors advances", C1117="120 accounts receivable", C1117="720.2 Automobile - Insurance", C1117="720.3 Automobile - License", C1117="870.4 Rent - Insurance", C1117="870.6 Rent - Property Tax", C1117="870.7 Rent - Homeoffice", C1117="870.9 Rent - Water"),
   0,
   IF(Dashboard!$F$5="Quick",
      IF(OR(C1117="190 Automobile",C1117="200 computer hardware",C1117="210 Computer software",C1117="220 Quickbooks software",C1117="230 Office equipment",C1117="240 Office furniture"),
         E1117-(E1117/(1+Dashboard!$F$4)),
         0
      ),
      IF(C1117="750 Business promotion",
         E1117-(E1117/(1+4.793/100)),
         E1117-(E1117/(1+Dashboard!$F$4))
      )
   )
)</f>
        <v>0</v>
      </c>
      <c r="J1117" s="40">
        <f>Bank4[[#This Row],[Money in/ (Money out)]]-Bank4[[#This Row],[GST/HST]]</f>
        <v>0</v>
      </c>
      <c r="L1117" s="37">
        <f t="shared" si="51"/>
        <v>0</v>
      </c>
    </row>
    <row r="1118" spans="4:12" x14ac:dyDescent="0.2">
      <c r="D1118" s="416">
        <f>_xlfn.XLOOKUP(C:C,Table1[for Import to Bank Register dropdown],Table1[for Pivot],0,0,1)</f>
        <v>0</v>
      </c>
      <c r="E1118" s="422"/>
      <c r="F1118" s="160">
        <f t="shared" si="52"/>
        <v>44444444</v>
      </c>
      <c r="G1118" s="394">
        <f t="shared" si="53"/>
        <v>0</v>
      </c>
      <c r="I1118" s="395">
        <f>IF(OR(C1118="150 Directors advances", C1118="120 accounts receivable", C1118="720.2 Automobile - Insurance", C1118="720.3 Automobile - License", C1118="870.4 Rent - Insurance", C1118="870.6 Rent - Property Tax", C1118="870.7 Rent - Homeoffice", C1118="870.9 Rent - Water"),
   0,
   IF(Dashboard!$F$5="Quick",
      IF(OR(C1118="190 Automobile",C1118="200 computer hardware",C1118="210 Computer software",C1118="220 Quickbooks software",C1118="230 Office equipment",C1118="240 Office furniture"),
         E1118-(E1118/(1+Dashboard!$F$4)),
         0
      ),
      IF(C1118="750 Business promotion",
         E1118-(E1118/(1+4.793/100)),
         E1118-(E1118/(1+Dashboard!$F$4))
      )
   )
)</f>
        <v>0</v>
      </c>
      <c r="J1118" s="40">
        <f>Bank4[[#This Row],[Money in/ (Money out)]]-Bank4[[#This Row],[GST/HST]]</f>
        <v>0</v>
      </c>
      <c r="L1118" s="37">
        <f t="shared" si="51"/>
        <v>0</v>
      </c>
    </row>
    <row r="1119" spans="4:12" x14ac:dyDescent="0.2">
      <c r="D1119" s="416">
        <f>_xlfn.XLOOKUP(C:C,Table1[for Import to Bank Register dropdown],Table1[for Pivot],0,0,1)</f>
        <v>0</v>
      </c>
      <c r="E1119" s="422"/>
      <c r="F1119" s="160">
        <f t="shared" si="52"/>
        <v>44444444</v>
      </c>
      <c r="G1119" s="394">
        <f t="shared" si="53"/>
        <v>0</v>
      </c>
      <c r="I1119" s="395">
        <f>IF(OR(C1119="150 Directors advances", C1119="120 accounts receivable", C1119="720.2 Automobile - Insurance", C1119="720.3 Automobile - License", C1119="870.4 Rent - Insurance", C1119="870.6 Rent - Property Tax", C1119="870.7 Rent - Homeoffice", C1119="870.9 Rent - Water"),
   0,
   IF(Dashboard!$F$5="Quick",
      IF(OR(C1119="190 Automobile",C1119="200 computer hardware",C1119="210 Computer software",C1119="220 Quickbooks software",C1119="230 Office equipment",C1119="240 Office furniture"),
         E1119-(E1119/(1+Dashboard!$F$4)),
         0
      ),
      IF(C1119="750 Business promotion",
         E1119-(E1119/(1+4.793/100)),
         E1119-(E1119/(1+Dashboard!$F$4))
      )
   )
)</f>
        <v>0</v>
      </c>
      <c r="J1119" s="40">
        <f>Bank4[[#This Row],[Money in/ (Money out)]]-Bank4[[#This Row],[GST/HST]]</f>
        <v>0</v>
      </c>
      <c r="L1119" s="37">
        <f t="shared" si="51"/>
        <v>0</v>
      </c>
    </row>
    <row r="1120" spans="4:12" x14ac:dyDescent="0.2">
      <c r="D1120" s="416">
        <f>_xlfn.XLOOKUP(C:C,Table1[for Import to Bank Register dropdown],Table1[for Pivot],0,0,1)</f>
        <v>0</v>
      </c>
      <c r="E1120" s="422"/>
      <c r="F1120" s="160">
        <f t="shared" si="52"/>
        <v>44444444</v>
      </c>
      <c r="G1120" s="394">
        <f t="shared" si="53"/>
        <v>0</v>
      </c>
      <c r="I1120" s="395">
        <f>IF(OR(C1120="150 Directors advances", C1120="120 accounts receivable", C1120="720.2 Automobile - Insurance", C1120="720.3 Automobile - License", C1120="870.4 Rent - Insurance", C1120="870.6 Rent - Property Tax", C1120="870.7 Rent - Homeoffice", C1120="870.9 Rent - Water"),
   0,
   IF(Dashboard!$F$5="Quick",
      IF(OR(C1120="190 Automobile",C1120="200 computer hardware",C1120="210 Computer software",C1120="220 Quickbooks software",C1120="230 Office equipment",C1120="240 Office furniture"),
         E1120-(E1120/(1+Dashboard!$F$4)),
         0
      ),
      IF(C1120="750 Business promotion",
         E1120-(E1120/(1+4.793/100)),
         E1120-(E1120/(1+Dashboard!$F$4))
      )
   )
)</f>
        <v>0</v>
      </c>
      <c r="J1120" s="40">
        <f>Bank4[[#This Row],[Money in/ (Money out)]]-Bank4[[#This Row],[GST/HST]]</f>
        <v>0</v>
      </c>
      <c r="L1120" s="37">
        <f t="shared" si="51"/>
        <v>0</v>
      </c>
    </row>
    <row r="1121" spans="4:12" x14ac:dyDescent="0.2">
      <c r="D1121" s="416">
        <f>_xlfn.XLOOKUP(C:C,Table1[for Import to Bank Register dropdown],Table1[for Pivot],0,0,1)</f>
        <v>0</v>
      </c>
      <c r="E1121" s="422"/>
      <c r="F1121" s="160">
        <f t="shared" si="52"/>
        <v>44444444</v>
      </c>
      <c r="G1121" s="394">
        <f t="shared" si="53"/>
        <v>0</v>
      </c>
      <c r="I1121" s="395">
        <f>IF(OR(C1121="150 Directors advances", C1121="120 accounts receivable", C1121="720.2 Automobile - Insurance", C1121="720.3 Automobile - License", C1121="870.4 Rent - Insurance", C1121="870.6 Rent - Property Tax", C1121="870.7 Rent - Homeoffice", C1121="870.9 Rent - Water"),
   0,
   IF(Dashboard!$F$5="Quick",
      IF(OR(C1121="190 Automobile",C1121="200 computer hardware",C1121="210 Computer software",C1121="220 Quickbooks software",C1121="230 Office equipment",C1121="240 Office furniture"),
         E1121-(E1121/(1+Dashboard!$F$4)),
         0
      ),
      IF(C1121="750 Business promotion",
         E1121-(E1121/(1+4.793/100)),
         E1121-(E1121/(1+Dashboard!$F$4))
      )
   )
)</f>
        <v>0</v>
      </c>
      <c r="J1121" s="40">
        <f>Bank4[[#This Row],[Money in/ (Money out)]]-Bank4[[#This Row],[GST/HST]]</f>
        <v>0</v>
      </c>
      <c r="L1121" s="37">
        <f t="shared" si="51"/>
        <v>0</v>
      </c>
    </row>
    <row r="1122" spans="4:12" x14ac:dyDescent="0.2">
      <c r="D1122" s="416">
        <f>_xlfn.XLOOKUP(C:C,Table1[for Import to Bank Register dropdown],Table1[for Pivot],0,0,1)</f>
        <v>0</v>
      </c>
      <c r="E1122" s="422"/>
      <c r="F1122" s="160">
        <f t="shared" si="52"/>
        <v>44444444</v>
      </c>
      <c r="G1122" s="394">
        <f t="shared" si="53"/>
        <v>0</v>
      </c>
      <c r="I1122" s="395">
        <f>IF(OR(C1122="150 Directors advances", C1122="120 accounts receivable", C1122="720.2 Automobile - Insurance", C1122="720.3 Automobile - License", C1122="870.4 Rent - Insurance", C1122="870.6 Rent - Property Tax", C1122="870.7 Rent - Homeoffice", C1122="870.9 Rent - Water"),
   0,
   IF(Dashboard!$F$5="Quick",
      IF(OR(C1122="190 Automobile",C1122="200 computer hardware",C1122="210 Computer software",C1122="220 Quickbooks software",C1122="230 Office equipment",C1122="240 Office furniture"),
         E1122-(E1122/(1+Dashboard!$F$4)),
         0
      ),
      IF(C1122="750 Business promotion",
         E1122-(E1122/(1+4.793/100)),
         E1122-(E1122/(1+Dashboard!$F$4))
      )
   )
)</f>
        <v>0</v>
      </c>
      <c r="J1122" s="40">
        <f>Bank4[[#This Row],[Money in/ (Money out)]]-Bank4[[#This Row],[GST/HST]]</f>
        <v>0</v>
      </c>
      <c r="L1122" s="37">
        <f t="shared" si="51"/>
        <v>0</v>
      </c>
    </row>
    <row r="1123" spans="4:12" x14ac:dyDescent="0.2">
      <c r="D1123" s="416">
        <f>_xlfn.XLOOKUP(C:C,Table1[for Import to Bank Register dropdown],Table1[for Pivot],0,0,1)</f>
        <v>0</v>
      </c>
      <c r="E1123" s="422"/>
      <c r="F1123" s="160">
        <f t="shared" si="52"/>
        <v>44444444</v>
      </c>
      <c r="G1123" s="394">
        <f t="shared" si="53"/>
        <v>0</v>
      </c>
      <c r="I1123" s="395">
        <f>IF(OR(C1123="150 Directors advances", C1123="120 accounts receivable", C1123="720.2 Automobile - Insurance", C1123="720.3 Automobile - License", C1123="870.4 Rent - Insurance", C1123="870.6 Rent - Property Tax", C1123="870.7 Rent - Homeoffice", C1123="870.9 Rent - Water"),
   0,
   IF(Dashboard!$F$5="Quick",
      IF(OR(C1123="190 Automobile",C1123="200 computer hardware",C1123="210 Computer software",C1123="220 Quickbooks software",C1123="230 Office equipment",C1123="240 Office furniture"),
         E1123-(E1123/(1+Dashboard!$F$4)),
         0
      ),
      IF(C1123="750 Business promotion",
         E1123-(E1123/(1+4.793/100)),
         E1123-(E1123/(1+Dashboard!$F$4))
      )
   )
)</f>
        <v>0</v>
      </c>
      <c r="J1123" s="40">
        <f>Bank4[[#This Row],[Money in/ (Money out)]]-Bank4[[#This Row],[GST/HST]]</f>
        <v>0</v>
      </c>
      <c r="L1123" s="37">
        <f t="shared" si="51"/>
        <v>0</v>
      </c>
    </row>
    <row r="1124" spans="4:12" x14ac:dyDescent="0.2">
      <c r="D1124" s="416">
        <f>_xlfn.XLOOKUP(C:C,Table1[for Import to Bank Register dropdown],Table1[for Pivot],0,0,1)</f>
        <v>0</v>
      </c>
      <c r="E1124" s="422"/>
      <c r="F1124" s="160">
        <f t="shared" si="52"/>
        <v>44444444</v>
      </c>
      <c r="G1124" s="394">
        <f t="shared" si="53"/>
        <v>0</v>
      </c>
      <c r="I1124" s="395">
        <f>IF(OR(C1124="150 Directors advances", C1124="120 accounts receivable", C1124="720.2 Automobile - Insurance", C1124="720.3 Automobile - License", C1124="870.4 Rent - Insurance", C1124="870.6 Rent - Property Tax", C1124="870.7 Rent - Homeoffice", C1124="870.9 Rent - Water"),
   0,
   IF(Dashboard!$F$5="Quick",
      IF(OR(C1124="190 Automobile",C1124="200 computer hardware",C1124="210 Computer software",C1124="220 Quickbooks software",C1124="230 Office equipment",C1124="240 Office furniture"),
         E1124-(E1124/(1+Dashboard!$F$4)),
         0
      ),
      IF(C1124="750 Business promotion",
         E1124-(E1124/(1+4.793/100)),
         E1124-(E1124/(1+Dashboard!$F$4))
      )
   )
)</f>
        <v>0</v>
      </c>
      <c r="J1124" s="40">
        <f>Bank4[[#This Row],[Money in/ (Money out)]]-Bank4[[#This Row],[GST/HST]]</f>
        <v>0</v>
      </c>
      <c r="L1124" s="37">
        <f t="shared" si="51"/>
        <v>0</v>
      </c>
    </row>
    <row r="1125" spans="4:12" x14ac:dyDescent="0.2">
      <c r="D1125" s="416">
        <f>_xlfn.XLOOKUP(C:C,Table1[for Import to Bank Register dropdown],Table1[for Pivot],0,0,1)</f>
        <v>0</v>
      </c>
      <c r="E1125" s="422"/>
      <c r="F1125" s="160">
        <f t="shared" si="52"/>
        <v>44444444</v>
      </c>
      <c r="G1125" s="394">
        <f t="shared" si="53"/>
        <v>0</v>
      </c>
      <c r="I1125" s="395">
        <f>IF(OR(C1125="150 Directors advances", C1125="120 accounts receivable", C1125="720.2 Automobile - Insurance", C1125="720.3 Automobile - License", C1125="870.4 Rent - Insurance", C1125="870.6 Rent - Property Tax", C1125="870.7 Rent - Homeoffice", C1125="870.9 Rent - Water"),
   0,
   IF(Dashboard!$F$5="Quick",
      IF(OR(C1125="190 Automobile",C1125="200 computer hardware",C1125="210 Computer software",C1125="220 Quickbooks software",C1125="230 Office equipment",C1125="240 Office furniture"),
         E1125-(E1125/(1+Dashboard!$F$4)),
         0
      ),
      IF(C1125="750 Business promotion",
         E1125-(E1125/(1+4.793/100)),
         E1125-(E1125/(1+Dashboard!$F$4))
      )
   )
)</f>
        <v>0</v>
      </c>
      <c r="J1125" s="40">
        <f>Bank4[[#This Row],[Money in/ (Money out)]]-Bank4[[#This Row],[GST/HST]]</f>
        <v>0</v>
      </c>
      <c r="L1125" s="37">
        <f t="shared" si="51"/>
        <v>0</v>
      </c>
    </row>
    <row r="1126" spans="4:12" x14ac:dyDescent="0.2">
      <c r="D1126" s="416">
        <f>_xlfn.XLOOKUP(C:C,Table1[for Import to Bank Register dropdown],Table1[for Pivot],0,0,1)</f>
        <v>0</v>
      </c>
      <c r="E1126" s="422"/>
      <c r="F1126" s="160">
        <f t="shared" si="52"/>
        <v>44444444</v>
      </c>
      <c r="G1126" s="394">
        <f t="shared" si="53"/>
        <v>0</v>
      </c>
      <c r="I1126" s="395">
        <f>IF(OR(C1126="150 Directors advances", C1126="120 accounts receivable", C1126="720.2 Automobile - Insurance", C1126="720.3 Automobile - License", C1126="870.4 Rent - Insurance", C1126="870.6 Rent - Property Tax", C1126="870.7 Rent - Homeoffice", C1126="870.9 Rent - Water"),
   0,
   IF(Dashboard!$F$5="Quick",
      IF(OR(C1126="190 Automobile",C1126="200 computer hardware",C1126="210 Computer software",C1126="220 Quickbooks software",C1126="230 Office equipment",C1126="240 Office furniture"),
         E1126-(E1126/(1+Dashboard!$F$4)),
         0
      ),
      IF(C1126="750 Business promotion",
         E1126-(E1126/(1+4.793/100)),
         E1126-(E1126/(1+Dashboard!$F$4))
      )
   )
)</f>
        <v>0</v>
      </c>
      <c r="J1126" s="40">
        <f>Bank4[[#This Row],[Money in/ (Money out)]]-Bank4[[#This Row],[GST/HST]]</f>
        <v>0</v>
      </c>
      <c r="L1126" s="37">
        <f t="shared" si="51"/>
        <v>0</v>
      </c>
    </row>
    <row r="1127" spans="4:12" x14ac:dyDescent="0.2">
      <c r="D1127" s="416">
        <f>_xlfn.XLOOKUP(C:C,Table1[for Import to Bank Register dropdown],Table1[for Pivot],0,0,1)</f>
        <v>0</v>
      </c>
      <c r="E1127" s="422"/>
      <c r="F1127" s="160">
        <f t="shared" si="52"/>
        <v>44444444</v>
      </c>
      <c r="G1127" s="394">
        <f t="shared" si="53"/>
        <v>0</v>
      </c>
      <c r="I1127" s="395">
        <f>IF(OR(C1127="150 Directors advances", C1127="120 accounts receivable", C1127="720.2 Automobile - Insurance", C1127="720.3 Automobile - License", C1127="870.4 Rent - Insurance", C1127="870.6 Rent - Property Tax", C1127="870.7 Rent - Homeoffice", C1127="870.9 Rent - Water"),
   0,
   IF(Dashboard!$F$5="Quick",
      IF(OR(C1127="190 Automobile",C1127="200 computer hardware",C1127="210 Computer software",C1127="220 Quickbooks software",C1127="230 Office equipment",C1127="240 Office furniture"),
         E1127-(E1127/(1+Dashboard!$F$4)),
         0
      ),
      IF(C1127="750 Business promotion",
         E1127-(E1127/(1+4.793/100)),
         E1127-(E1127/(1+Dashboard!$F$4))
      )
   )
)</f>
        <v>0</v>
      </c>
      <c r="J1127" s="40">
        <f>Bank4[[#This Row],[Money in/ (Money out)]]-Bank4[[#This Row],[GST/HST]]</f>
        <v>0</v>
      </c>
      <c r="L1127" s="37">
        <f t="shared" si="51"/>
        <v>0</v>
      </c>
    </row>
    <row r="1128" spans="4:12" x14ac:dyDescent="0.2">
      <c r="D1128" s="416">
        <f>_xlfn.XLOOKUP(C:C,Table1[for Import to Bank Register dropdown],Table1[for Pivot],0,0,1)</f>
        <v>0</v>
      </c>
      <c r="E1128" s="422"/>
      <c r="F1128" s="160">
        <f t="shared" si="52"/>
        <v>44444444</v>
      </c>
      <c r="G1128" s="394">
        <f t="shared" si="53"/>
        <v>0</v>
      </c>
      <c r="I1128" s="395">
        <f>IF(OR(C1128="150 Directors advances", C1128="120 accounts receivable", C1128="720.2 Automobile - Insurance", C1128="720.3 Automobile - License", C1128="870.4 Rent - Insurance", C1128="870.6 Rent - Property Tax", C1128="870.7 Rent - Homeoffice", C1128="870.9 Rent - Water"),
   0,
   IF(Dashboard!$F$5="Quick",
      IF(OR(C1128="190 Automobile",C1128="200 computer hardware",C1128="210 Computer software",C1128="220 Quickbooks software",C1128="230 Office equipment",C1128="240 Office furniture"),
         E1128-(E1128/(1+Dashboard!$F$4)),
         0
      ),
      IF(C1128="750 Business promotion",
         E1128-(E1128/(1+4.793/100)),
         E1128-(E1128/(1+Dashboard!$F$4))
      )
   )
)</f>
        <v>0</v>
      </c>
      <c r="J1128" s="40">
        <f>Bank4[[#This Row],[Money in/ (Money out)]]-Bank4[[#This Row],[GST/HST]]</f>
        <v>0</v>
      </c>
      <c r="L1128" s="37">
        <f t="shared" si="51"/>
        <v>0</v>
      </c>
    </row>
    <row r="1129" spans="4:12" x14ac:dyDescent="0.2">
      <c r="D1129" s="416">
        <f>_xlfn.XLOOKUP(C:C,Table1[for Import to Bank Register dropdown],Table1[for Pivot],0,0,1)</f>
        <v>0</v>
      </c>
      <c r="E1129" s="422"/>
      <c r="F1129" s="160">
        <f t="shared" si="52"/>
        <v>44444444</v>
      </c>
      <c r="G1129" s="394">
        <f t="shared" si="53"/>
        <v>0</v>
      </c>
      <c r="I1129" s="395">
        <f>IF(OR(C1129="150 Directors advances", C1129="120 accounts receivable", C1129="720.2 Automobile - Insurance", C1129="720.3 Automobile - License", C1129="870.4 Rent - Insurance", C1129="870.6 Rent - Property Tax", C1129="870.7 Rent - Homeoffice", C1129="870.9 Rent - Water"),
   0,
   IF(Dashboard!$F$5="Quick",
      IF(OR(C1129="190 Automobile",C1129="200 computer hardware",C1129="210 Computer software",C1129="220 Quickbooks software",C1129="230 Office equipment",C1129="240 Office furniture"),
         E1129-(E1129/(1+Dashboard!$F$4)),
         0
      ),
      IF(C1129="750 Business promotion",
         E1129-(E1129/(1+4.793/100)),
         E1129-(E1129/(1+Dashboard!$F$4))
      )
   )
)</f>
        <v>0</v>
      </c>
      <c r="J1129" s="40">
        <f>Bank4[[#This Row],[Money in/ (Money out)]]-Bank4[[#This Row],[GST/HST]]</f>
        <v>0</v>
      </c>
      <c r="L1129" s="37">
        <f t="shared" si="51"/>
        <v>0</v>
      </c>
    </row>
    <row r="1130" spans="4:12" x14ac:dyDescent="0.2">
      <c r="D1130" s="416">
        <f>_xlfn.XLOOKUP(C:C,Table1[for Import to Bank Register dropdown],Table1[for Pivot],0,0,1)</f>
        <v>0</v>
      </c>
      <c r="E1130" s="422"/>
      <c r="F1130" s="160">
        <f t="shared" si="52"/>
        <v>44444444</v>
      </c>
      <c r="G1130" s="394">
        <f t="shared" si="53"/>
        <v>0</v>
      </c>
      <c r="I1130" s="395">
        <f>IF(OR(C1130="150 Directors advances", C1130="120 accounts receivable", C1130="720.2 Automobile - Insurance", C1130="720.3 Automobile - License", C1130="870.4 Rent - Insurance", C1130="870.6 Rent - Property Tax", C1130="870.7 Rent - Homeoffice", C1130="870.9 Rent - Water"),
   0,
   IF(Dashboard!$F$5="Quick",
      IF(OR(C1130="190 Automobile",C1130="200 computer hardware",C1130="210 Computer software",C1130="220 Quickbooks software",C1130="230 Office equipment",C1130="240 Office furniture"),
         E1130-(E1130/(1+Dashboard!$F$4)),
         0
      ),
      IF(C1130="750 Business promotion",
         E1130-(E1130/(1+4.793/100)),
         E1130-(E1130/(1+Dashboard!$F$4))
      )
   )
)</f>
        <v>0</v>
      </c>
      <c r="J1130" s="40">
        <f>Bank4[[#This Row],[Money in/ (Money out)]]-Bank4[[#This Row],[GST/HST]]</f>
        <v>0</v>
      </c>
      <c r="L1130" s="37">
        <f t="shared" si="51"/>
        <v>0</v>
      </c>
    </row>
    <row r="1131" spans="4:12" x14ac:dyDescent="0.2">
      <c r="D1131" s="416">
        <f>_xlfn.XLOOKUP(C:C,Table1[for Import to Bank Register dropdown],Table1[for Pivot],0,0,1)</f>
        <v>0</v>
      </c>
      <c r="E1131" s="422"/>
      <c r="F1131" s="160">
        <f t="shared" si="52"/>
        <v>44444444</v>
      </c>
      <c r="G1131" s="394">
        <f t="shared" si="53"/>
        <v>0</v>
      </c>
      <c r="I1131" s="395">
        <f>IF(OR(C1131="150 Directors advances", C1131="120 accounts receivable", C1131="720.2 Automobile - Insurance", C1131="720.3 Automobile - License", C1131="870.4 Rent - Insurance", C1131="870.6 Rent - Property Tax", C1131="870.7 Rent - Homeoffice", C1131="870.9 Rent - Water"),
   0,
   IF(Dashboard!$F$5="Quick",
      IF(OR(C1131="190 Automobile",C1131="200 computer hardware",C1131="210 Computer software",C1131="220 Quickbooks software",C1131="230 Office equipment",C1131="240 Office furniture"),
         E1131-(E1131/(1+Dashboard!$F$4)),
         0
      ),
      IF(C1131="750 Business promotion",
         E1131-(E1131/(1+4.793/100)),
         E1131-(E1131/(1+Dashboard!$F$4))
      )
   )
)</f>
        <v>0</v>
      </c>
      <c r="J1131" s="40">
        <f>Bank4[[#This Row],[Money in/ (Money out)]]-Bank4[[#This Row],[GST/HST]]</f>
        <v>0</v>
      </c>
      <c r="L1131" s="37">
        <f t="shared" si="51"/>
        <v>0</v>
      </c>
    </row>
    <row r="1132" spans="4:12" x14ac:dyDescent="0.2">
      <c r="D1132" s="416">
        <f>_xlfn.XLOOKUP(C:C,Table1[for Import to Bank Register dropdown],Table1[for Pivot],0,0,1)</f>
        <v>0</v>
      </c>
      <c r="E1132" s="422"/>
      <c r="F1132" s="160">
        <f t="shared" si="52"/>
        <v>44444444</v>
      </c>
      <c r="G1132" s="394">
        <f t="shared" si="53"/>
        <v>0</v>
      </c>
      <c r="I1132" s="395">
        <f>IF(OR(C1132="150 Directors advances", C1132="120 accounts receivable", C1132="720.2 Automobile - Insurance", C1132="720.3 Automobile - License", C1132="870.4 Rent - Insurance", C1132="870.6 Rent - Property Tax", C1132="870.7 Rent - Homeoffice", C1132="870.9 Rent - Water"),
   0,
   IF(Dashboard!$F$5="Quick",
      IF(OR(C1132="190 Automobile",C1132="200 computer hardware",C1132="210 Computer software",C1132="220 Quickbooks software",C1132="230 Office equipment",C1132="240 Office furniture"),
         E1132-(E1132/(1+Dashboard!$F$4)),
         0
      ),
      IF(C1132="750 Business promotion",
         E1132-(E1132/(1+4.793/100)),
         E1132-(E1132/(1+Dashboard!$F$4))
      )
   )
)</f>
        <v>0</v>
      </c>
      <c r="J1132" s="40">
        <f>Bank4[[#This Row],[Money in/ (Money out)]]-Bank4[[#This Row],[GST/HST]]</f>
        <v>0</v>
      </c>
      <c r="L1132" s="37">
        <f t="shared" si="51"/>
        <v>0</v>
      </c>
    </row>
    <row r="1133" spans="4:12" x14ac:dyDescent="0.2">
      <c r="D1133" s="416">
        <f>_xlfn.XLOOKUP(C:C,Table1[for Import to Bank Register dropdown],Table1[for Pivot],0,0,1)</f>
        <v>0</v>
      </c>
      <c r="E1133" s="422"/>
      <c r="F1133" s="160">
        <f t="shared" si="52"/>
        <v>44444444</v>
      </c>
      <c r="G1133" s="394">
        <f t="shared" si="53"/>
        <v>0</v>
      </c>
      <c r="I1133" s="395">
        <f>IF(OR(C1133="150 Directors advances", C1133="120 accounts receivable", C1133="720.2 Automobile - Insurance", C1133="720.3 Automobile - License", C1133="870.4 Rent - Insurance", C1133="870.6 Rent - Property Tax", C1133="870.7 Rent - Homeoffice", C1133="870.9 Rent - Water"),
   0,
   IF(Dashboard!$F$5="Quick",
      IF(OR(C1133="190 Automobile",C1133="200 computer hardware",C1133="210 Computer software",C1133="220 Quickbooks software",C1133="230 Office equipment",C1133="240 Office furniture"),
         E1133-(E1133/(1+Dashboard!$F$4)),
         0
      ),
      IF(C1133="750 Business promotion",
         E1133-(E1133/(1+4.793/100)),
         E1133-(E1133/(1+Dashboard!$F$4))
      )
   )
)</f>
        <v>0</v>
      </c>
      <c r="J1133" s="40">
        <f>Bank4[[#This Row],[Money in/ (Money out)]]-Bank4[[#This Row],[GST/HST]]</f>
        <v>0</v>
      </c>
      <c r="L1133" s="37">
        <f t="shared" si="51"/>
        <v>0</v>
      </c>
    </row>
    <row r="1134" spans="4:12" x14ac:dyDescent="0.2">
      <c r="D1134" s="416">
        <f>_xlfn.XLOOKUP(C:C,Table1[for Import to Bank Register dropdown],Table1[for Pivot],0,0,1)</f>
        <v>0</v>
      </c>
      <c r="E1134" s="422"/>
      <c r="F1134" s="160">
        <f t="shared" si="52"/>
        <v>44444444</v>
      </c>
      <c r="G1134" s="394">
        <f t="shared" si="53"/>
        <v>0</v>
      </c>
      <c r="I1134" s="395">
        <f>IF(OR(C1134="150 Directors advances", C1134="120 accounts receivable", C1134="720.2 Automobile - Insurance", C1134="720.3 Automobile - License", C1134="870.4 Rent - Insurance", C1134="870.6 Rent - Property Tax", C1134="870.7 Rent - Homeoffice", C1134="870.9 Rent - Water"),
   0,
   IF(Dashboard!$F$5="Quick",
      IF(OR(C1134="190 Automobile",C1134="200 computer hardware",C1134="210 Computer software",C1134="220 Quickbooks software",C1134="230 Office equipment",C1134="240 Office furniture"),
         E1134-(E1134/(1+Dashboard!$F$4)),
         0
      ),
      IF(C1134="750 Business promotion",
         E1134-(E1134/(1+4.793/100)),
         E1134-(E1134/(1+Dashboard!$F$4))
      )
   )
)</f>
        <v>0</v>
      </c>
      <c r="J1134" s="40">
        <f>Bank4[[#This Row],[Money in/ (Money out)]]-Bank4[[#This Row],[GST/HST]]</f>
        <v>0</v>
      </c>
      <c r="L1134" s="37">
        <f t="shared" si="51"/>
        <v>0</v>
      </c>
    </row>
    <row r="1135" spans="4:12" x14ac:dyDescent="0.2">
      <c r="D1135" s="416">
        <f>_xlfn.XLOOKUP(C:C,Table1[for Import to Bank Register dropdown],Table1[for Pivot],0,0,1)</f>
        <v>0</v>
      </c>
      <c r="E1135" s="422"/>
      <c r="F1135" s="160">
        <f t="shared" si="52"/>
        <v>44444444</v>
      </c>
      <c r="G1135" s="394">
        <f t="shared" si="53"/>
        <v>0</v>
      </c>
      <c r="I1135" s="395">
        <f>IF(OR(C1135="150 Directors advances", C1135="120 accounts receivable", C1135="720.2 Automobile - Insurance", C1135="720.3 Automobile - License", C1135="870.4 Rent - Insurance", C1135="870.6 Rent - Property Tax", C1135="870.7 Rent - Homeoffice", C1135="870.9 Rent - Water"),
   0,
   IF(Dashboard!$F$5="Quick",
      IF(OR(C1135="190 Automobile",C1135="200 computer hardware",C1135="210 Computer software",C1135="220 Quickbooks software",C1135="230 Office equipment",C1135="240 Office furniture"),
         E1135-(E1135/(1+Dashboard!$F$4)),
         0
      ),
      IF(C1135="750 Business promotion",
         E1135-(E1135/(1+4.793/100)),
         E1135-(E1135/(1+Dashboard!$F$4))
      )
   )
)</f>
        <v>0</v>
      </c>
      <c r="J1135" s="40">
        <f>Bank4[[#This Row],[Money in/ (Money out)]]-Bank4[[#This Row],[GST/HST]]</f>
        <v>0</v>
      </c>
      <c r="L1135" s="37">
        <f t="shared" si="51"/>
        <v>0</v>
      </c>
    </row>
    <row r="1136" spans="4:12" x14ac:dyDescent="0.2">
      <c r="D1136" s="416">
        <f>_xlfn.XLOOKUP(C:C,Table1[for Import to Bank Register dropdown],Table1[for Pivot],0,0,1)</f>
        <v>0</v>
      </c>
      <c r="E1136" s="422"/>
      <c r="F1136" s="160">
        <f t="shared" si="52"/>
        <v>44444444</v>
      </c>
      <c r="G1136" s="394">
        <f t="shared" si="53"/>
        <v>0</v>
      </c>
      <c r="I1136" s="395">
        <f>IF(OR(C1136="150 Directors advances", C1136="120 accounts receivable", C1136="720.2 Automobile - Insurance", C1136="720.3 Automobile - License", C1136="870.4 Rent - Insurance", C1136="870.6 Rent - Property Tax", C1136="870.7 Rent - Homeoffice", C1136="870.9 Rent - Water"),
   0,
   IF(Dashboard!$F$5="Quick",
      IF(OR(C1136="190 Automobile",C1136="200 computer hardware",C1136="210 Computer software",C1136="220 Quickbooks software",C1136="230 Office equipment",C1136="240 Office furniture"),
         E1136-(E1136/(1+Dashboard!$F$4)),
         0
      ),
      IF(C1136="750 Business promotion",
         E1136-(E1136/(1+4.793/100)),
         E1136-(E1136/(1+Dashboard!$F$4))
      )
   )
)</f>
        <v>0</v>
      </c>
      <c r="J1136" s="40">
        <f>Bank4[[#This Row],[Money in/ (Money out)]]-Bank4[[#This Row],[GST/HST]]</f>
        <v>0</v>
      </c>
      <c r="L1136" s="37">
        <f t="shared" si="51"/>
        <v>0</v>
      </c>
    </row>
    <row r="1137" spans="4:12" x14ac:dyDescent="0.2">
      <c r="D1137" s="416">
        <f>_xlfn.XLOOKUP(C:C,Table1[for Import to Bank Register dropdown],Table1[for Pivot],0,0,1)</f>
        <v>0</v>
      </c>
      <c r="E1137" s="422"/>
      <c r="F1137" s="160">
        <f t="shared" si="52"/>
        <v>44444444</v>
      </c>
      <c r="G1137" s="394">
        <f t="shared" si="53"/>
        <v>0</v>
      </c>
      <c r="I1137" s="395">
        <f>IF(OR(C1137="150 Directors advances", C1137="120 accounts receivable", C1137="720.2 Automobile - Insurance", C1137="720.3 Automobile - License", C1137="870.4 Rent - Insurance", C1137="870.6 Rent - Property Tax", C1137="870.7 Rent - Homeoffice", C1137="870.9 Rent - Water"),
   0,
   IF(Dashboard!$F$5="Quick",
      IF(OR(C1137="190 Automobile",C1137="200 computer hardware",C1137="210 Computer software",C1137="220 Quickbooks software",C1137="230 Office equipment",C1137="240 Office furniture"),
         E1137-(E1137/(1+Dashboard!$F$4)),
         0
      ),
      IF(C1137="750 Business promotion",
         E1137-(E1137/(1+4.793/100)),
         E1137-(E1137/(1+Dashboard!$F$4))
      )
   )
)</f>
        <v>0</v>
      </c>
      <c r="J1137" s="40">
        <f>Bank4[[#This Row],[Money in/ (Money out)]]-Bank4[[#This Row],[GST/HST]]</f>
        <v>0</v>
      </c>
      <c r="L1137" s="37">
        <f t="shared" si="51"/>
        <v>0</v>
      </c>
    </row>
    <row r="1138" spans="4:12" x14ac:dyDescent="0.2">
      <c r="D1138" s="416">
        <f>_xlfn.XLOOKUP(C:C,Table1[for Import to Bank Register dropdown],Table1[for Pivot],0,0,1)</f>
        <v>0</v>
      </c>
      <c r="E1138" s="422"/>
      <c r="F1138" s="160">
        <f t="shared" si="52"/>
        <v>44444444</v>
      </c>
      <c r="G1138" s="394">
        <f t="shared" si="53"/>
        <v>0</v>
      </c>
      <c r="I1138" s="395">
        <f>IF(OR(C1138="150 Directors advances", C1138="120 accounts receivable", C1138="720.2 Automobile - Insurance", C1138="720.3 Automobile - License", C1138="870.4 Rent - Insurance", C1138="870.6 Rent - Property Tax", C1138="870.7 Rent - Homeoffice", C1138="870.9 Rent - Water"),
   0,
   IF(Dashboard!$F$5="Quick",
      IF(OR(C1138="190 Automobile",C1138="200 computer hardware",C1138="210 Computer software",C1138="220 Quickbooks software",C1138="230 Office equipment",C1138="240 Office furniture"),
         E1138-(E1138/(1+Dashboard!$F$4)),
         0
      ),
      IF(C1138="750 Business promotion",
         E1138-(E1138/(1+4.793/100)),
         E1138-(E1138/(1+Dashboard!$F$4))
      )
   )
)</f>
        <v>0</v>
      </c>
      <c r="J1138" s="40">
        <f>Bank4[[#This Row],[Money in/ (Money out)]]-Bank4[[#This Row],[GST/HST]]</f>
        <v>0</v>
      </c>
      <c r="L1138" s="37">
        <f t="shared" si="51"/>
        <v>0</v>
      </c>
    </row>
    <row r="1139" spans="4:12" x14ac:dyDescent="0.2">
      <c r="D1139" s="416">
        <f>_xlfn.XLOOKUP(C:C,Table1[for Import to Bank Register dropdown],Table1[for Pivot],0,0,1)</f>
        <v>0</v>
      </c>
      <c r="E1139" s="422"/>
      <c r="F1139" s="160">
        <f t="shared" si="52"/>
        <v>44444444</v>
      </c>
      <c r="G1139" s="394">
        <f t="shared" si="53"/>
        <v>0</v>
      </c>
      <c r="I1139" s="395">
        <f>IF(OR(C1139="150 Directors advances", C1139="120 accounts receivable", C1139="720.2 Automobile - Insurance", C1139="720.3 Automobile - License", C1139="870.4 Rent - Insurance", C1139="870.6 Rent - Property Tax", C1139="870.7 Rent - Homeoffice", C1139="870.9 Rent - Water"),
   0,
   IF(Dashboard!$F$5="Quick",
      IF(OR(C1139="190 Automobile",C1139="200 computer hardware",C1139="210 Computer software",C1139="220 Quickbooks software",C1139="230 Office equipment",C1139="240 Office furniture"),
         E1139-(E1139/(1+Dashboard!$F$4)),
         0
      ),
      IF(C1139="750 Business promotion",
         E1139-(E1139/(1+4.793/100)),
         E1139-(E1139/(1+Dashboard!$F$4))
      )
   )
)</f>
        <v>0</v>
      </c>
      <c r="J1139" s="40">
        <f>Bank4[[#This Row],[Money in/ (Money out)]]-Bank4[[#This Row],[GST/HST]]</f>
        <v>0</v>
      </c>
      <c r="L1139" s="37">
        <f t="shared" si="51"/>
        <v>0</v>
      </c>
    </row>
    <row r="1140" spans="4:12" x14ac:dyDescent="0.2">
      <c r="D1140" s="416">
        <f>_xlfn.XLOOKUP(C:C,Table1[for Import to Bank Register dropdown],Table1[for Pivot],0,0,1)</f>
        <v>0</v>
      </c>
      <c r="E1140" s="422"/>
      <c r="F1140" s="160">
        <f t="shared" si="52"/>
        <v>44444444</v>
      </c>
      <c r="G1140" s="394">
        <f t="shared" si="53"/>
        <v>0</v>
      </c>
      <c r="I1140" s="395">
        <f>IF(OR(C1140="150 Directors advances", C1140="120 accounts receivable", C1140="720.2 Automobile - Insurance", C1140="720.3 Automobile - License", C1140="870.4 Rent - Insurance", C1140="870.6 Rent - Property Tax", C1140="870.7 Rent - Homeoffice", C1140="870.9 Rent - Water"),
   0,
   IF(Dashboard!$F$5="Quick",
      IF(OR(C1140="190 Automobile",C1140="200 computer hardware",C1140="210 Computer software",C1140="220 Quickbooks software",C1140="230 Office equipment",C1140="240 Office furniture"),
         E1140-(E1140/(1+Dashboard!$F$4)),
         0
      ),
      IF(C1140="750 Business promotion",
         E1140-(E1140/(1+4.793/100)),
         E1140-(E1140/(1+Dashboard!$F$4))
      )
   )
)</f>
        <v>0</v>
      </c>
      <c r="J1140" s="40">
        <f>Bank4[[#This Row],[Money in/ (Money out)]]-Bank4[[#This Row],[GST/HST]]</f>
        <v>0</v>
      </c>
      <c r="L1140" s="37">
        <f t="shared" si="51"/>
        <v>0</v>
      </c>
    </row>
    <row r="1141" spans="4:12" x14ac:dyDescent="0.2">
      <c r="D1141" s="416">
        <f>_xlfn.XLOOKUP(C:C,Table1[for Import to Bank Register dropdown],Table1[for Pivot],0,0,1)</f>
        <v>0</v>
      </c>
      <c r="E1141" s="422"/>
      <c r="F1141" s="160">
        <f t="shared" si="52"/>
        <v>44444444</v>
      </c>
      <c r="G1141" s="394">
        <f t="shared" si="53"/>
        <v>0</v>
      </c>
      <c r="I1141" s="395">
        <f>IF(OR(C1141="150 Directors advances", C1141="120 accounts receivable", C1141="720.2 Automobile - Insurance", C1141="720.3 Automobile - License", C1141="870.4 Rent - Insurance", C1141="870.6 Rent - Property Tax", C1141="870.7 Rent - Homeoffice", C1141="870.9 Rent - Water"),
   0,
   IF(Dashboard!$F$5="Quick",
      IF(OR(C1141="190 Automobile",C1141="200 computer hardware",C1141="210 Computer software",C1141="220 Quickbooks software",C1141="230 Office equipment",C1141="240 Office furniture"),
         E1141-(E1141/(1+Dashboard!$F$4)),
         0
      ),
      IF(C1141="750 Business promotion",
         E1141-(E1141/(1+4.793/100)),
         E1141-(E1141/(1+Dashboard!$F$4))
      )
   )
)</f>
        <v>0</v>
      </c>
      <c r="J1141" s="40">
        <f>Bank4[[#This Row],[Money in/ (Money out)]]-Bank4[[#This Row],[GST/HST]]</f>
        <v>0</v>
      </c>
      <c r="L1141" s="37">
        <f t="shared" si="51"/>
        <v>0</v>
      </c>
    </row>
    <row r="1142" spans="4:12" x14ac:dyDescent="0.2">
      <c r="D1142" s="416">
        <f>_xlfn.XLOOKUP(C:C,Table1[for Import to Bank Register dropdown],Table1[for Pivot],0,0,1)</f>
        <v>0</v>
      </c>
      <c r="E1142" s="422"/>
      <c r="F1142" s="160">
        <f t="shared" si="52"/>
        <v>44444444</v>
      </c>
      <c r="G1142" s="394">
        <f t="shared" si="53"/>
        <v>0</v>
      </c>
      <c r="I1142" s="395">
        <f>IF(OR(C1142="150 Directors advances", C1142="120 accounts receivable", C1142="720.2 Automobile - Insurance", C1142="720.3 Automobile - License", C1142="870.4 Rent - Insurance", C1142="870.6 Rent - Property Tax", C1142="870.7 Rent - Homeoffice", C1142="870.9 Rent - Water"),
   0,
   IF(Dashboard!$F$5="Quick",
      IF(OR(C1142="190 Automobile",C1142="200 computer hardware",C1142="210 Computer software",C1142="220 Quickbooks software",C1142="230 Office equipment",C1142="240 Office furniture"),
         E1142-(E1142/(1+Dashboard!$F$4)),
         0
      ),
      IF(C1142="750 Business promotion",
         E1142-(E1142/(1+4.793/100)),
         E1142-(E1142/(1+Dashboard!$F$4))
      )
   )
)</f>
        <v>0</v>
      </c>
      <c r="J1142" s="40">
        <f>Bank4[[#This Row],[Money in/ (Money out)]]-Bank4[[#This Row],[GST/HST]]</f>
        <v>0</v>
      </c>
      <c r="L1142" s="37">
        <f t="shared" si="51"/>
        <v>0</v>
      </c>
    </row>
    <row r="1143" spans="4:12" x14ac:dyDescent="0.2">
      <c r="D1143" s="416">
        <f>_xlfn.XLOOKUP(C:C,Table1[for Import to Bank Register dropdown],Table1[for Pivot],0,0,1)</f>
        <v>0</v>
      </c>
      <c r="E1143" s="422"/>
      <c r="F1143" s="160">
        <f t="shared" si="52"/>
        <v>44444444</v>
      </c>
      <c r="G1143" s="394">
        <f t="shared" si="53"/>
        <v>0</v>
      </c>
      <c r="I1143" s="395">
        <f>IF(OR(C1143="150 Directors advances", C1143="120 accounts receivable", C1143="720.2 Automobile - Insurance", C1143="720.3 Automobile - License", C1143="870.4 Rent - Insurance", C1143="870.6 Rent - Property Tax", C1143="870.7 Rent - Homeoffice", C1143="870.9 Rent - Water"),
   0,
   IF(Dashboard!$F$5="Quick",
      IF(OR(C1143="190 Automobile",C1143="200 computer hardware",C1143="210 Computer software",C1143="220 Quickbooks software",C1143="230 Office equipment",C1143="240 Office furniture"),
         E1143-(E1143/(1+Dashboard!$F$4)),
         0
      ),
      IF(C1143="750 Business promotion",
         E1143-(E1143/(1+4.793/100)),
         E1143-(E1143/(1+Dashboard!$F$4))
      )
   )
)</f>
        <v>0</v>
      </c>
      <c r="J1143" s="40">
        <f>Bank4[[#This Row],[Money in/ (Money out)]]-Bank4[[#This Row],[GST/HST]]</f>
        <v>0</v>
      </c>
      <c r="L1143" s="37">
        <f t="shared" si="51"/>
        <v>0</v>
      </c>
    </row>
    <row r="1144" spans="4:12" x14ac:dyDescent="0.2">
      <c r="D1144" s="416">
        <f>_xlfn.XLOOKUP(C:C,Table1[for Import to Bank Register dropdown],Table1[for Pivot],0,0,1)</f>
        <v>0</v>
      </c>
      <c r="E1144" s="422"/>
      <c r="F1144" s="160">
        <f t="shared" si="52"/>
        <v>44444444</v>
      </c>
      <c r="G1144" s="394">
        <f t="shared" si="53"/>
        <v>0</v>
      </c>
      <c r="I1144" s="395">
        <f>IF(OR(C1144="150 Directors advances", C1144="120 accounts receivable", C1144="720.2 Automobile - Insurance", C1144="720.3 Automobile - License", C1144="870.4 Rent - Insurance", C1144="870.6 Rent - Property Tax", C1144="870.7 Rent - Homeoffice", C1144="870.9 Rent - Water"),
   0,
   IF(Dashboard!$F$5="Quick",
      IF(OR(C1144="190 Automobile",C1144="200 computer hardware",C1144="210 Computer software",C1144="220 Quickbooks software",C1144="230 Office equipment",C1144="240 Office furniture"),
         E1144-(E1144/(1+Dashboard!$F$4)),
         0
      ),
      IF(C1144="750 Business promotion",
         E1144-(E1144/(1+4.793/100)),
         E1144-(E1144/(1+Dashboard!$F$4))
      )
   )
)</f>
        <v>0</v>
      </c>
      <c r="J1144" s="40">
        <f>Bank4[[#This Row],[Money in/ (Money out)]]-Bank4[[#This Row],[GST/HST]]</f>
        <v>0</v>
      </c>
      <c r="L1144" s="37">
        <f t="shared" si="51"/>
        <v>0</v>
      </c>
    </row>
    <row r="1145" spans="4:12" x14ac:dyDescent="0.2">
      <c r="D1145" s="416">
        <f>_xlfn.XLOOKUP(C:C,Table1[for Import to Bank Register dropdown],Table1[for Pivot],0,0,1)</f>
        <v>0</v>
      </c>
      <c r="E1145" s="422"/>
      <c r="F1145" s="160">
        <f t="shared" si="52"/>
        <v>44444444</v>
      </c>
      <c r="G1145" s="394">
        <f t="shared" si="53"/>
        <v>0</v>
      </c>
      <c r="I1145" s="395">
        <f>IF(OR(C1145="150 Directors advances", C1145="120 accounts receivable", C1145="720.2 Automobile - Insurance", C1145="720.3 Automobile - License", C1145="870.4 Rent - Insurance", C1145="870.6 Rent - Property Tax", C1145="870.7 Rent - Homeoffice", C1145="870.9 Rent - Water"),
   0,
   IF(Dashboard!$F$5="Quick",
      IF(OR(C1145="190 Automobile",C1145="200 computer hardware",C1145="210 Computer software",C1145="220 Quickbooks software",C1145="230 Office equipment",C1145="240 Office furniture"),
         E1145-(E1145/(1+Dashboard!$F$4)),
         0
      ),
      IF(C1145="750 Business promotion",
         E1145-(E1145/(1+4.793/100)),
         E1145-(E1145/(1+Dashboard!$F$4))
      )
   )
)</f>
        <v>0</v>
      </c>
      <c r="J1145" s="40">
        <f>Bank4[[#This Row],[Money in/ (Money out)]]-Bank4[[#This Row],[GST/HST]]</f>
        <v>0</v>
      </c>
      <c r="L1145" s="37">
        <f t="shared" si="51"/>
        <v>0</v>
      </c>
    </row>
    <row r="1146" spans="4:12" x14ac:dyDescent="0.2">
      <c r="D1146" s="416">
        <f>_xlfn.XLOOKUP(C:C,Table1[for Import to Bank Register dropdown],Table1[for Pivot],0,0,1)</f>
        <v>0</v>
      </c>
      <c r="E1146" s="422"/>
      <c r="F1146" s="160">
        <f t="shared" si="52"/>
        <v>44444444</v>
      </c>
      <c r="G1146" s="394">
        <f t="shared" si="53"/>
        <v>0</v>
      </c>
      <c r="I1146" s="395">
        <f>IF(OR(C1146="150 Directors advances", C1146="120 accounts receivable", C1146="720.2 Automobile - Insurance", C1146="720.3 Automobile - License", C1146="870.4 Rent - Insurance", C1146="870.6 Rent - Property Tax", C1146="870.7 Rent - Homeoffice", C1146="870.9 Rent - Water"),
   0,
   IF(Dashboard!$F$5="Quick",
      IF(OR(C1146="190 Automobile",C1146="200 computer hardware",C1146="210 Computer software",C1146="220 Quickbooks software",C1146="230 Office equipment",C1146="240 Office furniture"),
         E1146-(E1146/(1+Dashboard!$F$4)),
         0
      ),
      IF(C1146="750 Business promotion",
         E1146-(E1146/(1+4.793/100)),
         E1146-(E1146/(1+Dashboard!$F$4))
      )
   )
)</f>
        <v>0</v>
      </c>
      <c r="J1146" s="40">
        <f>Bank4[[#This Row],[Money in/ (Money out)]]-Bank4[[#This Row],[GST/HST]]</f>
        <v>0</v>
      </c>
      <c r="L1146" s="37">
        <f t="shared" si="51"/>
        <v>0</v>
      </c>
    </row>
    <row r="1147" spans="4:12" x14ac:dyDescent="0.2">
      <c r="D1147" s="416">
        <f>_xlfn.XLOOKUP(C:C,Table1[for Import to Bank Register dropdown],Table1[for Pivot],0,0,1)</f>
        <v>0</v>
      </c>
      <c r="E1147" s="422"/>
      <c r="F1147" s="160">
        <f t="shared" si="52"/>
        <v>44444444</v>
      </c>
      <c r="G1147" s="394">
        <f t="shared" si="53"/>
        <v>0</v>
      </c>
      <c r="I1147" s="395">
        <f>IF(OR(C1147="150 Directors advances", C1147="120 accounts receivable", C1147="720.2 Automobile - Insurance", C1147="720.3 Automobile - License", C1147="870.4 Rent - Insurance", C1147="870.6 Rent - Property Tax", C1147="870.7 Rent - Homeoffice", C1147="870.9 Rent - Water"),
   0,
   IF(Dashboard!$F$5="Quick",
      IF(OR(C1147="190 Automobile",C1147="200 computer hardware",C1147="210 Computer software",C1147="220 Quickbooks software",C1147="230 Office equipment",C1147="240 Office furniture"),
         E1147-(E1147/(1+Dashboard!$F$4)),
         0
      ),
      IF(C1147="750 Business promotion",
         E1147-(E1147/(1+4.793/100)),
         E1147-(E1147/(1+Dashboard!$F$4))
      )
   )
)</f>
        <v>0</v>
      </c>
      <c r="J1147" s="40">
        <f>Bank4[[#This Row],[Money in/ (Money out)]]-Bank4[[#This Row],[GST/HST]]</f>
        <v>0</v>
      </c>
      <c r="L1147" s="37">
        <f t="shared" si="51"/>
        <v>0</v>
      </c>
    </row>
    <row r="1148" spans="4:12" x14ac:dyDescent="0.2">
      <c r="D1148" s="416">
        <f>_xlfn.XLOOKUP(C:C,Table1[for Import to Bank Register dropdown],Table1[for Pivot],0,0,1)</f>
        <v>0</v>
      </c>
      <c r="E1148" s="422"/>
      <c r="F1148" s="160">
        <f t="shared" si="52"/>
        <v>44444444</v>
      </c>
      <c r="G1148" s="394">
        <f t="shared" si="53"/>
        <v>0</v>
      </c>
      <c r="I1148" s="395">
        <f>IF(OR(C1148="150 Directors advances", C1148="120 accounts receivable", C1148="720.2 Automobile - Insurance", C1148="720.3 Automobile - License", C1148="870.4 Rent - Insurance", C1148="870.6 Rent - Property Tax", C1148="870.7 Rent - Homeoffice", C1148="870.9 Rent - Water"),
   0,
   IF(Dashboard!$F$5="Quick",
      IF(OR(C1148="190 Automobile",C1148="200 computer hardware",C1148="210 Computer software",C1148="220 Quickbooks software",C1148="230 Office equipment",C1148="240 Office furniture"),
         E1148-(E1148/(1+Dashboard!$F$4)),
         0
      ),
      IF(C1148="750 Business promotion",
         E1148-(E1148/(1+4.793/100)),
         E1148-(E1148/(1+Dashboard!$F$4))
      )
   )
)</f>
        <v>0</v>
      </c>
      <c r="J1148" s="40">
        <f>Bank4[[#This Row],[Money in/ (Money out)]]-Bank4[[#This Row],[GST/HST]]</f>
        <v>0</v>
      </c>
      <c r="L1148" s="37">
        <f t="shared" si="51"/>
        <v>0</v>
      </c>
    </row>
    <row r="1149" spans="4:12" x14ac:dyDescent="0.2">
      <c r="D1149" s="416">
        <f>_xlfn.XLOOKUP(C:C,Table1[for Import to Bank Register dropdown],Table1[for Pivot],0,0,1)</f>
        <v>0</v>
      </c>
      <c r="E1149" s="422"/>
      <c r="F1149" s="160">
        <f t="shared" si="52"/>
        <v>44444444</v>
      </c>
      <c r="G1149" s="394">
        <f t="shared" si="53"/>
        <v>0</v>
      </c>
      <c r="I1149" s="395">
        <f>IF(OR(C1149="150 Directors advances", C1149="120 accounts receivable", C1149="720.2 Automobile - Insurance", C1149="720.3 Automobile - License", C1149="870.4 Rent - Insurance", C1149="870.6 Rent - Property Tax", C1149="870.7 Rent - Homeoffice", C1149="870.9 Rent - Water"),
   0,
   IF(Dashboard!$F$5="Quick",
      IF(OR(C1149="190 Automobile",C1149="200 computer hardware",C1149="210 Computer software",C1149="220 Quickbooks software",C1149="230 Office equipment",C1149="240 Office furniture"),
         E1149-(E1149/(1+Dashboard!$F$4)),
         0
      ),
      IF(C1149="750 Business promotion",
         E1149-(E1149/(1+4.793/100)),
         E1149-(E1149/(1+Dashboard!$F$4))
      )
   )
)</f>
        <v>0</v>
      </c>
      <c r="J1149" s="40">
        <f>Bank4[[#This Row],[Money in/ (Money out)]]-Bank4[[#This Row],[GST/HST]]</f>
        <v>0</v>
      </c>
      <c r="L1149" s="37">
        <f t="shared" si="51"/>
        <v>0</v>
      </c>
    </row>
    <row r="1150" spans="4:12" x14ac:dyDescent="0.2">
      <c r="D1150" s="416">
        <f>_xlfn.XLOOKUP(C:C,Table1[for Import to Bank Register dropdown],Table1[for Pivot],0,0,1)</f>
        <v>0</v>
      </c>
      <c r="E1150" s="422"/>
      <c r="F1150" s="160">
        <f t="shared" si="52"/>
        <v>44444444</v>
      </c>
      <c r="G1150" s="394">
        <f t="shared" si="53"/>
        <v>0</v>
      </c>
      <c r="I1150" s="395">
        <f>IF(OR(C1150="150 Directors advances", C1150="120 accounts receivable", C1150="720.2 Automobile - Insurance", C1150="720.3 Automobile - License", C1150="870.4 Rent - Insurance", C1150="870.6 Rent - Property Tax", C1150="870.7 Rent - Homeoffice", C1150="870.9 Rent - Water"),
   0,
   IF(Dashboard!$F$5="Quick",
      IF(OR(C1150="190 Automobile",C1150="200 computer hardware",C1150="210 Computer software",C1150="220 Quickbooks software",C1150="230 Office equipment",C1150="240 Office furniture"),
         E1150-(E1150/(1+Dashboard!$F$4)),
         0
      ),
      IF(C1150="750 Business promotion",
         E1150-(E1150/(1+4.793/100)),
         E1150-(E1150/(1+Dashboard!$F$4))
      )
   )
)</f>
        <v>0</v>
      </c>
      <c r="J1150" s="40">
        <f>Bank4[[#This Row],[Money in/ (Money out)]]-Bank4[[#This Row],[GST/HST]]</f>
        <v>0</v>
      </c>
      <c r="L1150" s="37">
        <f t="shared" si="51"/>
        <v>0</v>
      </c>
    </row>
    <row r="1151" spans="4:12" x14ac:dyDescent="0.2">
      <c r="D1151" s="416">
        <f>_xlfn.XLOOKUP(C:C,Table1[for Import to Bank Register dropdown],Table1[for Pivot],0,0,1)</f>
        <v>0</v>
      </c>
      <c r="E1151" s="422"/>
      <c r="F1151" s="160">
        <f t="shared" si="52"/>
        <v>44444444</v>
      </c>
      <c r="G1151" s="394">
        <f t="shared" si="53"/>
        <v>0</v>
      </c>
      <c r="I1151" s="395">
        <f>IF(OR(C1151="150 Directors advances", C1151="120 accounts receivable", C1151="720.2 Automobile - Insurance", C1151="720.3 Automobile - License", C1151="870.4 Rent - Insurance", C1151="870.6 Rent - Property Tax", C1151="870.7 Rent - Homeoffice", C1151="870.9 Rent - Water"),
   0,
   IF(Dashboard!$F$5="Quick",
      IF(OR(C1151="190 Automobile",C1151="200 computer hardware",C1151="210 Computer software",C1151="220 Quickbooks software",C1151="230 Office equipment",C1151="240 Office furniture"),
         E1151-(E1151/(1+Dashboard!$F$4)),
         0
      ),
      IF(C1151="750 Business promotion",
         E1151-(E1151/(1+4.793/100)),
         E1151-(E1151/(1+Dashboard!$F$4))
      )
   )
)</f>
        <v>0</v>
      </c>
      <c r="J1151" s="40">
        <f>Bank4[[#This Row],[Money in/ (Money out)]]-Bank4[[#This Row],[GST/HST]]</f>
        <v>0</v>
      </c>
      <c r="L1151" s="37">
        <f t="shared" si="51"/>
        <v>0</v>
      </c>
    </row>
    <row r="1152" spans="4:12" x14ac:dyDescent="0.2">
      <c r="D1152" s="416">
        <f>_xlfn.XLOOKUP(C:C,Table1[for Import to Bank Register dropdown],Table1[for Pivot],0,0,1)</f>
        <v>0</v>
      </c>
      <c r="E1152" s="422"/>
      <c r="F1152" s="160">
        <f t="shared" si="52"/>
        <v>44444444</v>
      </c>
      <c r="G1152" s="394">
        <f t="shared" si="53"/>
        <v>0</v>
      </c>
      <c r="I1152" s="395">
        <f>IF(OR(C1152="150 Directors advances", C1152="120 accounts receivable", C1152="720.2 Automobile - Insurance", C1152="720.3 Automobile - License", C1152="870.4 Rent - Insurance", C1152="870.6 Rent - Property Tax", C1152="870.7 Rent - Homeoffice", C1152="870.9 Rent - Water"),
   0,
   IF(Dashboard!$F$5="Quick",
      IF(OR(C1152="190 Automobile",C1152="200 computer hardware",C1152="210 Computer software",C1152="220 Quickbooks software",C1152="230 Office equipment",C1152="240 Office furniture"),
         E1152-(E1152/(1+Dashboard!$F$4)),
         0
      ),
      IF(C1152="750 Business promotion",
         E1152-(E1152/(1+4.793/100)),
         E1152-(E1152/(1+Dashboard!$F$4))
      )
   )
)</f>
        <v>0</v>
      </c>
      <c r="J1152" s="40">
        <f>Bank4[[#This Row],[Money in/ (Money out)]]-Bank4[[#This Row],[GST/HST]]</f>
        <v>0</v>
      </c>
      <c r="L1152" s="37">
        <f t="shared" si="51"/>
        <v>0</v>
      </c>
    </row>
    <row r="1153" spans="4:12" x14ac:dyDescent="0.2">
      <c r="D1153" s="416">
        <f>_xlfn.XLOOKUP(C:C,Table1[for Import to Bank Register dropdown],Table1[for Pivot],0,0,1)</f>
        <v>0</v>
      </c>
      <c r="E1153" s="422"/>
      <c r="F1153" s="160">
        <f t="shared" si="52"/>
        <v>44444444</v>
      </c>
      <c r="G1153" s="394">
        <f t="shared" si="53"/>
        <v>0</v>
      </c>
      <c r="I1153" s="395">
        <f>IF(OR(C1153="150 Directors advances", C1153="120 accounts receivable", C1153="720.2 Automobile - Insurance", C1153="720.3 Automobile - License", C1153="870.4 Rent - Insurance", C1153="870.6 Rent - Property Tax", C1153="870.7 Rent - Homeoffice", C1153="870.9 Rent - Water"),
   0,
   IF(Dashboard!$F$5="Quick",
      IF(OR(C1153="190 Automobile",C1153="200 computer hardware",C1153="210 Computer software",C1153="220 Quickbooks software",C1153="230 Office equipment",C1153="240 Office furniture"),
         E1153-(E1153/(1+Dashboard!$F$4)),
         0
      ),
      IF(C1153="750 Business promotion",
         E1153-(E1153/(1+4.793/100)),
         E1153-(E1153/(1+Dashboard!$F$4))
      )
   )
)</f>
        <v>0</v>
      </c>
      <c r="J1153" s="40">
        <f>Bank4[[#This Row],[Money in/ (Money out)]]-Bank4[[#This Row],[GST/HST]]</f>
        <v>0</v>
      </c>
      <c r="L1153" s="37">
        <f t="shared" si="51"/>
        <v>0</v>
      </c>
    </row>
    <row r="1154" spans="4:12" x14ac:dyDescent="0.2">
      <c r="D1154" s="416">
        <f>_xlfn.XLOOKUP(C:C,Table1[for Import to Bank Register dropdown],Table1[for Pivot],0,0,1)</f>
        <v>0</v>
      </c>
      <c r="E1154" s="422"/>
      <c r="F1154" s="160">
        <f t="shared" si="52"/>
        <v>44444444</v>
      </c>
      <c r="G1154" s="394">
        <f t="shared" si="53"/>
        <v>0</v>
      </c>
      <c r="I1154" s="395">
        <f>IF(OR(C1154="150 Directors advances", C1154="120 accounts receivable", C1154="720.2 Automobile - Insurance", C1154="720.3 Automobile - License", C1154="870.4 Rent - Insurance", C1154="870.6 Rent - Property Tax", C1154="870.7 Rent - Homeoffice", C1154="870.9 Rent - Water"),
   0,
   IF(Dashboard!$F$5="Quick",
      IF(OR(C1154="190 Automobile",C1154="200 computer hardware",C1154="210 Computer software",C1154="220 Quickbooks software",C1154="230 Office equipment",C1154="240 Office furniture"),
         E1154-(E1154/(1+Dashboard!$F$4)),
         0
      ),
      IF(C1154="750 Business promotion",
         E1154-(E1154/(1+4.793/100)),
         E1154-(E1154/(1+Dashboard!$F$4))
      )
   )
)</f>
        <v>0</v>
      </c>
      <c r="J1154" s="40">
        <f>Bank4[[#This Row],[Money in/ (Money out)]]-Bank4[[#This Row],[GST/HST]]</f>
        <v>0</v>
      </c>
      <c r="L1154" s="37">
        <f t="shared" si="51"/>
        <v>0</v>
      </c>
    </row>
    <row r="1155" spans="4:12" x14ac:dyDescent="0.2">
      <c r="D1155" s="416">
        <f>_xlfn.XLOOKUP(C:C,Table1[for Import to Bank Register dropdown],Table1[for Pivot],0,0,1)</f>
        <v>0</v>
      </c>
      <c r="E1155" s="422"/>
      <c r="F1155" s="160">
        <f t="shared" si="52"/>
        <v>44444444</v>
      </c>
      <c r="G1155" s="394">
        <f t="shared" si="53"/>
        <v>0</v>
      </c>
      <c r="I1155" s="395">
        <f>IF(OR(C1155="150 Directors advances", C1155="120 accounts receivable", C1155="720.2 Automobile - Insurance", C1155="720.3 Automobile - License", C1155="870.4 Rent - Insurance", C1155="870.6 Rent - Property Tax", C1155="870.7 Rent - Homeoffice", C1155="870.9 Rent - Water"),
   0,
   IF(Dashboard!$F$5="Quick",
      IF(OR(C1155="190 Automobile",C1155="200 computer hardware",C1155="210 Computer software",C1155="220 Quickbooks software",C1155="230 Office equipment",C1155="240 Office furniture"),
         E1155-(E1155/(1+Dashboard!$F$4)),
         0
      ),
      IF(C1155="750 Business promotion",
         E1155-(E1155/(1+4.793/100)),
         E1155-(E1155/(1+Dashboard!$F$4))
      )
   )
)</f>
        <v>0</v>
      </c>
      <c r="J1155" s="40">
        <f>Bank4[[#This Row],[Money in/ (Money out)]]-Bank4[[#This Row],[GST/HST]]</f>
        <v>0</v>
      </c>
      <c r="L1155" s="37">
        <f t="shared" si="51"/>
        <v>0</v>
      </c>
    </row>
    <row r="1156" spans="4:12" x14ac:dyDescent="0.2">
      <c r="D1156" s="416">
        <f>_xlfn.XLOOKUP(C:C,Table1[for Import to Bank Register dropdown],Table1[for Pivot],0,0,1)</f>
        <v>0</v>
      </c>
      <c r="E1156" s="422"/>
      <c r="F1156" s="160">
        <f t="shared" si="52"/>
        <v>44444444</v>
      </c>
      <c r="G1156" s="394">
        <f t="shared" si="53"/>
        <v>0</v>
      </c>
      <c r="I1156" s="395">
        <f>IF(OR(C1156="150 Directors advances", C1156="120 accounts receivable", C1156="720.2 Automobile - Insurance", C1156="720.3 Automobile - License", C1156="870.4 Rent - Insurance", C1156="870.6 Rent - Property Tax", C1156="870.7 Rent - Homeoffice", C1156="870.9 Rent - Water"),
   0,
   IF(Dashboard!$F$5="Quick",
      IF(OR(C1156="190 Automobile",C1156="200 computer hardware",C1156="210 Computer software",C1156="220 Quickbooks software",C1156="230 Office equipment",C1156="240 Office furniture"),
         E1156-(E1156/(1+Dashboard!$F$4)),
         0
      ),
      IF(C1156="750 Business promotion",
         E1156-(E1156/(1+4.793/100)),
         E1156-(E1156/(1+Dashboard!$F$4))
      )
   )
)</f>
        <v>0</v>
      </c>
      <c r="J1156" s="40">
        <f>Bank4[[#This Row],[Money in/ (Money out)]]-Bank4[[#This Row],[GST/HST]]</f>
        <v>0</v>
      </c>
      <c r="L1156" s="37">
        <f t="shared" si="51"/>
        <v>0</v>
      </c>
    </row>
    <row r="1157" spans="4:12" x14ac:dyDescent="0.2">
      <c r="D1157" s="416">
        <f>_xlfn.XLOOKUP(C:C,Table1[for Import to Bank Register dropdown],Table1[for Pivot],0,0,1)</f>
        <v>0</v>
      </c>
      <c r="E1157" s="422"/>
      <c r="F1157" s="160">
        <f t="shared" si="52"/>
        <v>44444444</v>
      </c>
      <c r="G1157" s="394">
        <f t="shared" si="53"/>
        <v>0</v>
      </c>
      <c r="I1157" s="395">
        <f>IF(OR(C1157="150 Directors advances", C1157="120 accounts receivable", C1157="720.2 Automobile - Insurance", C1157="720.3 Automobile - License", C1157="870.4 Rent - Insurance", C1157="870.6 Rent - Property Tax", C1157="870.7 Rent - Homeoffice", C1157="870.9 Rent - Water"),
   0,
   IF(Dashboard!$F$5="Quick",
      IF(OR(C1157="190 Automobile",C1157="200 computer hardware",C1157="210 Computer software",C1157="220 Quickbooks software",C1157="230 Office equipment",C1157="240 Office furniture"),
         E1157-(E1157/(1+Dashboard!$F$4)),
         0
      ),
      IF(C1157="750 Business promotion",
         E1157-(E1157/(1+4.793/100)),
         E1157-(E1157/(1+Dashboard!$F$4))
      )
   )
)</f>
        <v>0</v>
      </c>
      <c r="J1157" s="40">
        <f>Bank4[[#This Row],[Money in/ (Money out)]]-Bank4[[#This Row],[GST/HST]]</f>
        <v>0</v>
      </c>
      <c r="L1157" s="37">
        <f t="shared" si="51"/>
        <v>0</v>
      </c>
    </row>
    <row r="1158" spans="4:12" x14ac:dyDescent="0.2">
      <c r="D1158" s="416">
        <f>_xlfn.XLOOKUP(C:C,Table1[for Import to Bank Register dropdown],Table1[for Pivot],0,0,1)</f>
        <v>0</v>
      </c>
      <c r="E1158" s="422"/>
      <c r="F1158" s="160">
        <f t="shared" si="52"/>
        <v>44444444</v>
      </c>
      <c r="G1158" s="394">
        <f t="shared" si="53"/>
        <v>0</v>
      </c>
      <c r="I1158" s="395">
        <f>IF(OR(C1158="150 Directors advances", C1158="120 accounts receivable", C1158="720.2 Automobile - Insurance", C1158="720.3 Automobile - License", C1158="870.4 Rent - Insurance", C1158="870.6 Rent - Property Tax", C1158="870.7 Rent - Homeoffice", C1158="870.9 Rent - Water"),
   0,
   IF(Dashboard!$F$5="Quick",
      IF(OR(C1158="190 Automobile",C1158="200 computer hardware",C1158="210 Computer software",C1158="220 Quickbooks software",C1158="230 Office equipment",C1158="240 Office furniture"),
         E1158-(E1158/(1+Dashboard!$F$4)),
         0
      ),
      IF(C1158="750 Business promotion",
         E1158-(E1158/(1+4.793/100)),
         E1158-(E1158/(1+Dashboard!$F$4))
      )
   )
)</f>
        <v>0</v>
      </c>
      <c r="J1158" s="40">
        <f>Bank4[[#This Row],[Money in/ (Money out)]]-Bank4[[#This Row],[GST/HST]]</f>
        <v>0</v>
      </c>
      <c r="L1158" s="37">
        <f t="shared" si="51"/>
        <v>0</v>
      </c>
    </row>
    <row r="1159" spans="4:12" x14ac:dyDescent="0.2">
      <c r="D1159" s="416">
        <f>_xlfn.XLOOKUP(C:C,Table1[for Import to Bank Register dropdown],Table1[for Pivot],0,0,1)</f>
        <v>0</v>
      </c>
      <c r="E1159" s="422"/>
      <c r="F1159" s="160">
        <f t="shared" si="52"/>
        <v>44444444</v>
      </c>
      <c r="G1159" s="394">
        <f t="shared" si="53"/>
        <v>0</v>
      </c>
      <c r="I1159" s="395">
        <f>IF(OR(C1159="150 Directors advances", C1159="120 accounts receivable", C1159="720.2 Automobile - Insurance", C1159="720.3 Automobile - License", C1159="870.4 Rent - Insurance", C1159="870.6 Rent - Property Tax", C1159="870.7 Rent - Homeoffice", C1159="870.9 Rent - Water"),
   0,
   IF(Dashboard!$F$5="Quick",
      IF(OR(C1159="190 Automobile",C1159="200 computer hardware",C1159="210 Computer software",C1159="220 Quickbooks software",C1159="230 Office equipment",C1159="240 Office furniture"),
         E1159-(E1159/(1+Dashboard!$F$4)),
         0
      ),
      IF(C1159="750 Business promotion",
         E1159-(E1159/(1+4.793/100)),
         E1159-(E1159/(1+Dashboard!$F$4))
      )
   )
)</f>
        <v>0</v>
      </c>
      <c r="J1159" s="40">
        <f>Bank4[[#This Row],[Money in/ (Money out)]]-Bank4[[#This Row],[GST/HST]]</f>
        <v>0</v>
      </c>
      <c r="L1159" s="37">
        <f t="shared" ref="L1159:L1222" si="54">$L$3</f>
        <v>0</v>
      </c>
    </row>
    <row r="1160" spans="4:12" x14ac:dyDescent="0.2">
      <c r="D1160" s="416">
        <f>_xlfn.XLOOKUP(C:C,Table1[for Import to Bank Register dropdown],Table1[for Pivot],0,0,1)</f>
        <v>0</v>
      </c>
      <c r="E1160" s="422"/>
      <c r="F1160" s="160">
        <f t="shared" ref="F1160:F1223" si="55">$E$2</f>
        <v>44444444</v>
      </c>
      <c r="G1160" s="394">
        <f t="shared" ref="G1160:G1223" si="56">G1159+E1160</f>
        <v>0</v>
      </c>
      <c r="I1160" s="395">
        <f>IF(OR(C1160="150 Directors advances", C1160="120 accounts receivable", C1160="720.2 Automobile - Insurance", C1160="720.3 Automobile - License", C1160="870.4 Rent - Insurance", C1160="870.6 Rent - Property Tax", C1160="870.7 Rent - Homeoffice", C1160="870.9 Rent - Water"),
   0,
   IF(Dashboard!$F$5="Quick",
      IF(OR(C1160="190 Automobile",C1160="200 computer hardware",C1160="210 Computer software",C1160="220 Quickbooks software",C1160="230 Office equipment",C1160="240 Office furniture"),
         E1160-(E1160/(1+Dashboard!$F$4)),
         0
      ),
      IF(C1160="750 Business promotion",
         E1160-(E1160/(1+4.793/100)),
         E1160-(E1160/(1+Dashboard!$F$4))
      )
   )
)</f>
        <v>0</v>
      </c>
      <c r="J1160" s="40">
        <f>Bank4[[#This Row],[Money in/ (Money out)]]-Bank4[[#This Row],[GST/HST]]</f>
        <v>0</v>
      </c>
      <c r="L1160" s="37">
        <f t="shared" si="54"/>
        <v>0</v>
      </c>
    </row>
    <row r="1161" spans="4:12" x14ac:dyDescent="0.2">
      <c r="D1161" s="416">
        <f>_xlfn.XLOOKUP(C:C,Table1[for Import to Bank Register dropdown],Table1[for Pivot],0,0,1)</f>
        <v>0</v>
      </c>
      <c r="E1161" s="422"/>
      <c r="F1161" s="160">
        <f t="shared" si="55"/>
        <v>44444444</v>
      </c>
      <c r="G1161" s="394">
        <f t="shared" si="56"/>
        <v>0</v>
      </c>
      <c r="I1161" s="395">
        <f>IF(OR(C1161="150 Directors advances", C1161="120 accounts receivable", C1161="720.2 Automobile - Insurance", C1161="720.3 Automobile - License", C1161="870.4 Rent - Insurance", C1161="870.6 Rent - Property Tax", C1161="870.7 Rent - Homeoffice", C1161="870.9 Rent - Water"),
   0,
   IF(Dashboard!$F$5="Quick",
      IF(OR(C1161="190 Automobile",C1161="200 computer hardware",C1161="210 Computer software",C1161="220 Quickbooks software",C1161="230 Office equipment",C1161="240 Office furniture"),
         E1161-(E1161/(1+Dashboard!$F$4)),
         0
      ),
      IF(C1161="750 Business promotion",
         E1161-(E1161/(1+4.793/100)),
         E1161-(E1161/(1+Dashboard!$F$4))
      )
   )
)</f>
        <v>0</v>
      </c>
      <c r="J1161" s="40">
        <f>Bank4[[#This Row],[Money in/ (Money out)]]-Bank4[[#This Row],[GST/HST]]</f>
        <v>0</v>
      </c>
      <c r="L1161" s="37">
        <f t="shared" si="54"/>
        <v>0</v>
      </c>
    </row>
    <row r="1162" spans="4:12" x14ac:dyDescent="0.2">
      <c r="D1162" s="416">
        <f>_xlfn.XLOOKUP(C:C,Table1[for Import to Bank Register dropdown],Table1[for Pivot],0,0,1)</f>
        <v>0</v>
      </c>
      <c r="E1162" s="422"/>
      <c r="F1162" s="160">
        <f t="shared" si="55"/>
        <v>44444444</v>
      </c>
      <c r="G1162" s="394">
        <f t="shared" si="56"/>
        <v>0</v>
      </c>
      <c r="I1162" s="395">
        <f>IF(OR(C1162="150 Directors advances", C1162="120 accounts receivable", C1162="720.2 Automobile - Insurance", C1162="720.3 Automobile - License", C1162="870.4 Rent - Insurance", C1162="870.6 Rent - Property Tax", C1162="870.7 Rent - Homeoffice", C1162="870.9 Rent - Water"),
   0,
   IF(Dashboard!$F$5="Quick",
      IF(OR(C1162="190 Automobile",C1162="200 computer hardware",C1162="210 Computer software",C1162="220 Quickbooks software",C1162="230 Office equipment",C1162="240 Office furniture"),
         E1162-(E1162/(1+Dashboard!$F$4)),
         0
      ),
      IF(C1162="750 Business promotion",
         E1162-(E1162/(1+4.793/100)),
         E1162-(E1162/(1+Dashboard!$F$4))
      )
   )
)</f>
        <v>0</v>
      </c>
      <c r="J1162" s="40">
        <f>Bank4[[#This Row],[Money in/ (Money out)]]-Bank4[[#This Row],[GST/HST]]</f>
        <v>0</v>
      </c>
      <c r="L1162" s="37">
        <f t="shared" si="54"/>
        <v>0</v>
      </c>
    </row>
    <row r="1163" spans="4:12" x14ac:dyDescent="0.2">
      <c r="D1163" s="416">
        <f>_xlfn.XLOOKUP(C:C,Table1[for Import to Bank Register dropdown],Table1[for Pivot],0,0,1)</f>
        <v>0</v>
      </c>
      <c r="E1163" s="422"/>
      <c r="F1163" s="160">
        <f t="shared" si="55"/>
        <v>44444444</v>
      </c>
      <c r="G1163" s="394">
        <f t="shared" si="56"/>
        <v>0</v>
      </c>
      <c r="I1163" s="395">
        <f>IF(OR(C1163="150 Directors advances", C1163="120 accounts receivable", C1163="720.2 Automobile - Insurance", C1163="720.3 Automobile - License", C1163="870.4 Rent - Insurance", C1163="870.6 Rent - Property Tax", C1163="870.7 Rent - Homeoffice", C1163="870.9 Rent - Water"),
   0,
   IF(Dashboard!$F$5="Quick",
      IF(OR(C1163="190 Automobile",C1163="200 computer hardware",C1163="210 Computer software",C1163="220 Quickbooks software",C1163="230 Office equipment",C1163="240 Office furniture"),
         E1163-(E1163/(1+Dashboard!$F$4)),
         0
      ),
      IF(C1163="750 Business promotion",
         E1163-(E1163/(1+4.793/100)),
         E1163-(E1163/(1+Dashboard!$F$4))
      )
   )
)</f>
        <v>0</v>
      </c>
      <c r="J1163" s="40">
        <f>Bank4[[#This Row],[Money in/ (Money out)]]-Bank4[[#This Row],[GST/HST]]</f>
        <v>0</v>
      </c>
      <c r="L1163" s="37">
        <f t="shared" si="54"/>
        <v>0</v>
      </c>
    </row>
    <row r="1164" spans="4:12" x14ac:dyDescent="0.2">
      <c r="D1164" s="416">
        <f>_xlfn.XLOOKUP(C:C,Table1[for Import to Bank Register dropdown],Table1[for Pivot],0,0,1)</f>
        <v>0</v>
      </c>
      <c r="E1164" s="422"/>
      <c r="F1164" s="160">
        <f t="shared" si="55"/>
        <v>44444444</v>
      </c>
      <c r="G1164" s="394">
        <f t="shared" si="56"/>
        <v>0</v>
      </c>
      <c r="I1164" s="395">
        <f>IF(OR(C1164="150 Directors advances", C1164="120 accounts receivable", C1164="720.2 Automobile - Insurance", C1164="720.3 Automobile - License", C1164="870.4 Rent - Insurance", C1164="870.6 Rent - Property Tax", C1164="870.7 Rent - Homeoffice", C1164="870.9 Rent - Water"),
   0,
   IF(Dashboard!$F$5="Quick",
      IF(OR(C1164="190 Automobile",C1164="200 computer hardware",C1164="210 Computer software",C1164="220 Quickbooks software",C1164="230 Office equipment",C1164="240 Office furniture"),
         E1164-(E1164/(1+Dashboard!$F$4)),
         0
      ),
      IF(C1164="750 Business promotion",
         E1164-(E1164/(1+4.793/100)),
         E1164-(E1164/(1+Dashboard!$F$4))
      )
   )
)</f>
        <v>0</v>
      </c>
      <c r="J1164" s="40">
        <f>Bank4[[#This Row],[Money in/ (Money out)]]-Bank4[[#This Row],[GST/HST]]</f>
        <v>0</v>
      </c>
      <c r="L1164" s="37">
        <f t="shared" si="54"/>
        <v>0</v>
      </c>
    </row>
    <row r="1165" spans="4:12" x14ac:dyDescent="0.2">
      <c r="D1165" s="416">
        <f>_xlfn.XLOOKUP(C:C,Table1[for Import to Bank Register dropdown],Table1[for Pivot],0,0,1)</f>
        <v>0</v>
      </c>
      <c r="E1165" s="422"/>
      <c r="F1165" s="160">
        <f t="shared" si="55"/>
        <v>44444444</v>
      </c>
      <c r="G1165" s="394">
        <f t="shared" si="56"/>
        <v>0</v>
      </c>
      <c r="I1165" s="395">
        <f>IF(OR(C1165="150 Directors advances", C1165="120 accounts receivable", C1165="720.2 Automobile - Insurance", C1165="720.3 Automobile - License", C1165="870.4 Rent - Insurance", C1165="870.6 Rent - Property Tax", C1165="870.7 Rent - Homeoffice", C1165="870.9 Rent - Water"),
   0,
   IF(Dashboard!$F$5="Quick",
      IF(OR(C1165="190 Automobile",C1165="200 computer hardware",C1165="210 Computer software",C1165="220 Quickbooks software",C1165="230 Office equipment",C1165="240 Office furniture"),
         E1165-(E1165/(1+Dashboard!$F$4)),
         0
      ),
      IF(C1165="750 Business promotion",
         E1165-(E1165/(1+4.793/100)),
         E1165-(E1165/(1+Dashboard!$F$4))
      )
   )
)</f>
        <v>0</v>
      </c>
      <c r="J1165" s="40">
        <f>Bank4[[#This Row],[Money in/ (Money out)]]-Bank4[[#This Row],[GST/HST]]</f>
        <v>0</v>
      </c>
      <c r="L1165" s="37">
        <f t="shared" si="54"/>
        <v>0</v>
      </c>
    </row>
    <row r="1166" spans="4:12" x14ac:dyDescent="0.2">
      <c r="D1166" s="416">
        <f>_xlfn.XLOOKUP(C:C,Table1[for Import to Bank Register dropdown],Table1[for Pivot],0,0,1)</f>
        <v>0</v>
      </c>
      <c r="E1166" s="422"/>
      <c r="F1166" s="160">
        <f t="shared" si="55"/>
        <v>44444444</v>
      </c>
      <c r="G1166" s="394">
        <f t="shared" si="56"/>
        <v>0</v>
      </c>
      <c r="I1166" s="395">
        <f>IF(OR(C1166="150 Directors advances", C1166="120 accounts receivable", C1166="720.2 Automobile - Insurance", C1166="720.3 Automobile - License", C1166="870.4 Rent - Insurance", C1166="870.6 Rent - Property Tax", C1166="870.7 Rent - Homeoffice", C1166="870.9 Rent - Water"),
   0,
   IF(Dashboard!$F$5="Quick",
      IF(OR(C1166="190 Automobile",C1166="200 computer hardware",C1166="210 Computer software",C1166="220 Quickbooks software",C1166="230 Office equipment",C1166="240 Office furniture"),
         E1166-(E1166/(1+Dashboard!$F$4)),
         0
      ),
      IF(C1166="750 Business promotion",
         E1166-(E1166/(1+4.793/100)),
         E1166-(E1166/(1+Dashboard!$F$4))
      )
   )
)</f>
        <v>0</v>
      </c>
      <c r="J1166" s="40">
        <f>Bank4[[#This Row],[Money in/ (Money out)]]-Bank4[[#This Row],[GST/HST]]</f>
        <v>0</v>
      </c>
      <c r="L1166" s="37">
        <f t="shared" si="54"/>
        <v>0</v>
      </c>
    </row>
    <row r="1167" spans="4:12" x14ac:dyDescent="0.2">
      <c r="D1167" s="416">
        <f>_xlfn.XLOOKUP(C:C,Table1[for Import to Bank Register dropdown],Table1[for Pivot],0,0,1)</f>
        <v>0</v>
      </c>
      <c r="E1167" s="422"/>
      <c r="F1167" s="160">
        <f t="shared" si="55"/>
        <v>44444444</v>
      </c>
      <c r="G1167" s="394">
        <f t="shared" si="56"/>
        <v>0</v>
      </c>
      <c r="I1167" s="395">
        <f>IF(OR(C1167="150 Directors advances", C1167="120 accounts receivable", C1167="720.2 Automobile - Insurance", C1167="720.3 Automobile - License", C1167="870.4 Rent - Insurance", C1167="870.6 Rent - Property Tax", C1167="870.7 Rent - Homeoffice", C1167="870.9 Rent - Water"),
   0,
   IF(Dashboard!$F$5="Quick",
      IF(OR(C1167="190 Automobile",C1167="200 computer hardware",C1167="210 Computer software",C1167="220 Quickbooks software",C1167="230 Office equipment",C1167="240 Office furniture"),
         E1167-(E1167/(1+Dashboard!$F$4)),
         0
      ),
      IF(C1167="750 Business promotion",
         E1167-(E1167/(1+4.793/100)),
         E1167-(E1167/(1+Dashboard!$F$4))
      )
   )
)</f>
        <v>0</v>
      </c>
      <c r="J1167" s="40">
        <f>Bank4[[#This Row],[Money in/ (Money out)]]-Bank4[[#This Row],[GST/HST]]</f>
        <v>0</v>
      </c>
      <c r="L1167" s="37">
        <f t="shared" si="54"/>
        <v>0</v>
      </c>
    </row>
    <row r="1168" spans="4:12" x14ac:dyDescent="0.2">
      <c r="D1168" s="416">
        <f>_xlfn.XLOOKUP(C:C,Table1[for Import to Bank Register dropdown],Table1[for Pivot],0,0,1)</f>
        <v>0</v>
      </c>
      <c r="E1168" s="422"/>
      <c r="F1168" s="160">
        <f t="shared" si="55"/>
        <v>44444444</v>
      </c>
      <c r="G1168" s="394">
        <f t="shared" si="56"/>
        <v>0</v>
      </c>
      <c r="I1168" s="395">
        <f>IF(OR(C1168="150 Directors advances", C1168="120 accounts receivable", C1168="720.2 Automobile - Insurance", C1168="720.3 Automobile - License", C1168="870.4 Rent - Insurance", C1168="870.6 Rent - Property Tax", C1168="870.7 Rent - Homeoffice", C1168="870.9 Rent - Water"),
   0,
   IF(Dashboard!$F$5="Quick",
      IF(OR(C1168="190 Automobile",C1168="200 computer hardware",C1168="210 Computer software",C1168="220 Quickbooks software",C1168="230 Office equipment",C1168="240 Office furniture"),
         E1168-(E1168/(1+Dashboard!$F$4)),
         0
      ),
      IF(C1168="750 Business promotion",
         E1168-(E1168/(1+4.793/100)),
         E1168-(E1168/(1+Dashboard!$F$4))
      )
   )
)</f>
        <v>0</v>
      </c>
      <c r="J1168" s="40">
        <f>Bank4[[#This Row],[Money in/ (Money out)]]-Bank4[[#This Row],[GST/HST]]</f>
        <v>0</v>
      </c>
      <c r="L1168" s="37">
        <f t="shared" si="54"/>
        <v>0</v>
      </c>
    </row>
    <row r="1169" spans="4:12" x14ac:dyDescent="0.2">
      <c r="D1169" s="416">
        <f>_xlfn.XLOOKUP(C:C,Table1[for Import to Bank Register dropdown],Table1[for Pivot],0,0,1)</f>
        <v>0</v>
      </c>
      <c r="E1169" s="422"/>
      <c r="F1169" s="160">
        <f t="shared" si="55"/>
        <v>44444444</v>
      </c>
      <c r="G1169" s="394">
        <f t="shared" si="56"/>
        <v>0</v>
      </c>
      <c r="I1169" s="395">
        <f>IF(OR(C1169="150 Directors advances", C1169="120 accounts receivable", C1169="720.2 Automobile - Insurance", C1169="720.3 Automobile - License", C1169="870.4 Rent - Insurance", C1169="870.6 Rent - Property Tax", C1169="870.7 Rent - Homeoffice", C1169="870.9 Rent - Water"),
   0,
   IF(Dashboard!$F$5="Quick",
      IF(OR(C1169="190 Automobile",C1169="200 computer hardware",C1169="210 Computer software",C1169="220 Quickbooks software",C1169="230 Office equipment",C1169="240 Office furniture"),
         E1169-(E1169/(1+Dashboard!$F$4)),
         0
      ),
      IF(C1169="750 Business promotion",
         E1169-(E1169/(1+4.793/100)),
         E1169-(E1169/(1+Dashboard!$F$4))
      )
   )
)</f>
        <v>0</v>
      </c>
      <c r="J1169" s="40">
        <f>Bank4[[#This Row],[Money in/ (Money out)]]-Bank4[[#This Row],[GST/HST]]</f>
        <v>0</v>
      </c>
      <c r="L1169" s="37">
        <f t="shared" si="54"/>
        <v>0</v>
      </c>
    </row>
    <row r="1170" spans="4:12" x14ac:dyDescent="0.2">
      <c r="D1170" s="416">
        <f>_xlfn.XLOOKUP(C:C,Table1[for Import to Bank Register dropdown],Table1[for Pivot],0,0,1)</f>
        <v>0</v>
      </c>
      <c r="E1170" s="422"/>
      <c r="F1170" s="160">
        <f t="shared" si="55"/>
        <v>44444444</v>
      </c>
      <c r="G1170" s="394">
        <f t="shared" si="56"/>
        <v>0</v>
      </c>
      <c r="I1170" s="395">
        <f>IF(OR(C1170="150 Directors advances", C1170="120 accounts receivable", C1170="720.2 Automobile - Insurance", C1170="720.3 Automobile - License", C1170="870.4 Rent - Insurance", C1170="870.6 Rent - Property Tax", C1170="870.7 Rent - Homeoffice", C1170="870.9 Rent - Water"),
   0,
   IF(Dashboard!$F$5="Quick",
      IF(OR(C1170="190 Automobile",C1170="200 computer hardware",C1170="210 Computer software",C1170="220 Quickbooks software",C1170="230 Office equipment",C1170="240 Office furniture"),
         E1170-(E1170/(1+Dashboard!$F$4)),
         0
      ),
      IF(C1170="750 Business promotion",
         E1170-(E1170/(1+4.793/100)),
         E1170-(E1170/(1+Dashboard!$F$4))
      )
   )
)</f>
        <v>0</v>
      </c>
      <c r="J1170" s="40">
        <f>Bank4[[#This Row],[Money in/ (Money out)]]-Bank4[[#This Row],[GST/HST]]</f>
        <v>0</v>
      </c>
      <c r="L1170" s="37">
        <f t="shared" si="54"/>
        <v>0</v>
      </c>
    </row>
    <row r="1171" spans="4:12" x14ac:dyDescent="0.2">
      <c r="D1171" s="416">
        <f>_xlfn.XLOOKUP(C:C,Table1[for Import to Bank Register dropdown],Table1[for Pivot],0,0,1)</f>
        <v>0</v>
      </c>
      <c r="E1171" s="422"/>
      <c r="F1171" s="160">
        <f t="shared" si="55"/>
        <v>44444444</v>
      </c>
      <c r="G1171" s="394">
        <f t="shared" si="56"/>
        <v>0</v>
      </c>
      <c r="I1171" s="395">
        <f>IF(OR(C1171="150 Directors advances", C1171="120 accounts receivable", C1171="720.2 Automobile - Insurance", C1171="720.3 Automobile - License", C1171="870.4 Rent - Insurance", C1171="870.6 Rent - Property Tax", C1171="870.7 Rent - Homeoffice", C1171="870.9 Rent - Water"),
   0,
   IF(Dashboard!$F$5="Quick",
      IF(OR(C1171="190 Automobile",C1171="200 computer hardware",C1171="210 Computer software",C1171="220 Quickbooks software",C1171="230 Office equipment",C1171="240 Office furniture"),
         E1171-(E1171/(1+Dashboard!$F$4)),
         0
      ),
      IF(C1171="750 Business promotion",
         E1171-(E1171/(1+4.793/100)),
         E1171-(E1171/(1+Dashboard!$F$4))
      )
   )
)</f>
        <v>0</v>
      </c>
      <c r="J1171" s="40">
        <f>Bank4[[#This Row],[Money in/ (Money out)]]-Bank4[[#This Row],[GST/HST]]</f>
        <v>0</v>
      </c>
      <c r="L1171" s="37">
        <f t="shared" si="54"/>
        <v>0</v>
      </c>
    </row>
    <row r="1172" spans="4:12" x14ac:dyDescent="0.2">
      <c r="D1172" s="416">
        <f>_xlfn.XLOOKUP(C:C,Table1[for Import to Bank Register dropdown],Table1[for Pivot],0,0,1)</f>
        <v>0</v>
      </c>
      <c r="E1172" s="422"/>
      <c r="F1172" s="160">
        <f t="shared" si="55"/>
        <v>44444444</v>
      </c>
      <c r="G1172" s="394">
        <f t="shared" si="56"/>
        <v>0</v>
      </c>
      <c r="I1172" s="395">
        <f>IF(OR(C1172="150 Directors advances", C1172="120 accounts receivable", C1172="720.2 Automobile - Insurance", C1172="720.3 Automobile - License", C1172="870.4 Rent - Insurance", C1172="870.6 Rent - Property Tax", C1172="870.7 Rent - Homeoffice", C1172="870.9 Rent - Water"),
   0,
   IF(Dashboard!$F$5="Quick",
      IF(OR(C1172="190 Automobile",C1172="200 computer hardware",C1172="210 Computer software",C1172="220 Quickbooks software",C1172="230 Office equipment",C1172="240 Office furniture"),
         E1172-(E1172/(1+Dashboard!$F$4)),
         0
      ),
      IF(C1172="750 Business promotion",
         E1172-(E1172/(1+4.793/100)),
         E1172-(E1172/(1+Dashboard!$F$4))
      )
   )
)</f>
        <v>0</v>
      </c>
      <c r="J1172" s="40">
        <f>Bank4[[#This Row],[Money in/ (Money out)]]-Bank4[[#This Row],[GST/HST]]</f>
        <v>0</v>
      </c>
      <c r="L1172" s="37">
        <f t="shared" si="54"/>
        <v>0</v>
      </c>
    </row>
    <row r="1173" spans="4:12" x14ac:dyDescent="0.2">
      <c r="D1173" s="416">
        <f>_xlfn.XLOOKUP(C:C,Table1[for Import to Bank Register dropdown],Table1[for Pivot],0,0,1)</f>
        <v>0</v>
      </c>
      <c r="E1173" s="422"/>
      <c r="F1173" s="160">
        <f t="shared" si="55"/>
        <v>44444444</v>
      </c>
      <c r="G1173" s="394">
        <f t="shared" si="56"/>
        <v>0</v>
      </c>
      <c r="I1173" s="395">
        <f>IF(OR(C1173="150 Directors advances", C1173="120 accounts receivable", C1173="720.2 Automobile - Insurance", C1173="720.3 Automobile - License", C1173="870.4 Rent - Insurance", C1173="870.6 Rent - Property Tax", C1173="870.7 Rent - Homeoffice", C1173="870.9 Rent - Water"),
   0,
   IF(Dashboard!$F$5="Quick",
      IF(OR(C1173="190 Automobile",C1173="200 computer hardware",C1173="210 Computer software",C1173="220 Quickbooks software",C1173="230 Office equipment",C1173="240 Office furniture"),
         E1173-(E1173/(1+Dashboard!$F$4)),
         0
      ),
      IF(C1173="750 Business promotion",
         E1173-(E1173/(1+4.793/100)),
         E1173-(E1173/(1+Dashboard!$F$4))
      )
   )
)</f>
        <v>0</v>
      </c>
      <c r="J1173" s="40">
        <f>Bank4[[#This Row],[Money in/ (Money out)]]-Bank4[[#This Row],[GST/HST]]</f>
        <v>0</v>
      </c>
      <c r="L1173" s="37">
        <f t="shared" si="54"/>
        <v>0</v>
      </c>
    </row>
    <row r="1174" spans="4:12" x14ac:dyDescent="0.2">
      <c r="D1174" s="416">
        <f>_xlfn.XLOOKUP(C:C,Table1[for Import to Bank Register dropdown],Table1[for Pivot],0,0,1)</f>
        <v>0</v>
      </c>
      <c r="E1174" s="422"/>
      <c r="F1174" s="160">
        <f t="shared" si="55"/>
        <v>44444444</v>
      </c>
      <c r="G1174" s="394">
        <f t="shared" si="56"/>
        <v>0</v>
      </c>
      <c r="I1174" s="395">
        <f>IF(OR(C1174="150 Directors advances", C1174="120 accounts receivable", C1174="720.2 Automobile - Insurance", C1174="720.3 Automobile - License", C1174="870.4 Rent - Insurance", C1174="870.6 Rent - Property Tax", C1174="870.7 Rent - Homeoffice", C1174="870.9 Rent - Water"),
   0,
   IF(Dashboard!$F$5="Quick",
      IF(OR(C1174="190 Automobile",C1174="200 computer hardware",C1174="210 Computer software",C1174="220 Quickbooks software",C1174="230 Office equipment",C1174="240 Office furniture"),
         E1174-(E1174/(1+Dashboard!$F$4)),
         0
      ),
      IF(C1174="750 Business promotion",
         E1174-(E1174/(1+4.793/100)),
         E1174-(E1174/(1+Dashboard!$F$4))
      )
   )
)</f>
        <v>0</v>
      </c>
      <c r="J1174" s="40">
        <f>Bank4[[#This Row],[Money in/ (Money out)]]-Bank4[[#This Row],[GST/HST]]</f>
        <v>0</v>
      </c>
      <c r="L1174" s="37">
        <f t="shared" si="54"/>
        <v>0</v>
      </c>
    </row>
    <row r="1175" spans="4:12" x14ac:dyDescent="0.2">
      <c r="D1175" s="416">
        <f>_xlfn.XLOOKUP(C:C,Table1[for Import to Bank Register dropdown],Table1[for Pivot],0,0,1)</f>
        <v>0</v>
      </c>
      <c r="E1175" s="422"/>
      <c r="F1175" s="160">
        <f t="shared" si="55"/>
        <v>44444444</v>
      </c>
      <c r="G1175" s="394">
        <f t="shared" si="56"/>
        <v>0</v>
      </c>
      <c r="I1175" s="395">
        <f>IF(OR(C1175="150 Directors advances", C1175="120 accounts receivable", C1175="720.2 Automobile - Insurance", C1175="720.3 Automobile - License", C1175="870.4 Rent - Insurance", C1175="870.6 Rent - Property Tax", C1175="870.7 Rent - Homeoffice", C1175="870.9 Rent - Water"),
   0,
   IF(Dashboard!$F$5="Quick",
      IF(OR(C1175="190 Automobile",C1175="200 computer hardware",C1175="210 Computer software",C1175="220 Quickbooks software",C1175="230 Office equipment",C1175="240 Office furniture"),
         E1175-(E1175/(1+Dashboard!$F$4)),
         0
      ),
      IF(C1175="750 Business promotion",
         E1175-(E1175/(1+4.793/100)),
         E1175-(E1175/(1+Dashboard!$F$4))
      )
   )
)</f>
        <v>0</v>
      </c>
      <c r="J1175" s="40">
        <f>Bank4[[#This Row],[Money in/ (Money out)]]-Bank4[[#This Row],[GST/HST]]</f>
        <v>0</v>
      </c>
      <c r="L1175" s="37">
        <f t="shared" si="54"/>
        <v>0</v>
      </c>
    </row>
    <row r="1176" spans="4:12" x14ac:dyDescent="0.2">
      <c r="D1176" s="416">
        <f>_xlfn.XLOOKUP(C:C,Table1[for Import to Bank Register dropdown],Table1[for Pivot],0,0,1)</f>
        <v>0</v>
      </c>
      <c r="E1176" s="422"/>
      <c r="F1176" s="160">
        <f t="shared" si="55"/>
        <v>44444444</v>
      </c>
      <c r="G1176" s="394">
        <f t="shared" si="56"/>
        <v>0</v>
      </c>
      <c r="I1176" s="395">
        <f>IF(OR(C1176="150 Directors advances", C1176="120 accounts receivable", C1176="720.2 Automobile - Insurance", C1176="720.3 Automobile - License", C1176="870.4 Rent - Insurance", C1176="870.6 Rent - Property Tax", C1176="870.7 Rent - Homeoffice", C1176="870.9 Rent - Water"),
   0,
   IF(Dashboard!$F$5="Quick",
      IF(OR(C1176="190 Automobile",C1176="200 computer hardware",C1176="210 Computer software",C1176="220 Quickbooks software",C1176="230 Office equipment",C1176="240 Office furniture"),
         E1176-(E1176/(1+Dashboard!$F$4)),
         0
      ),
      IF(C1176="750 Business promotion",
         E1176-(E1176/(1+4.793/100)),
         E1176-(E1176/(1+Dashboard!$F$4))
      )
   )
)</f>
        <v>0</v>
      </c>
      <c r="J1176" s="40">
        <f>Bank4[[#This Row],[Money in/ (Money out)]]-Bank4[[#This Row],[GST/HST]]</f>
        <v>0</v>
      </c>
      <c r="L1176" s="37">
        <f t="shared" si="54"/>
        <v>0</v>
      </c>
    </row>
    <row r="1177" spans="4:12" x14ac:dyDescent="0.2">
      <c r="D1177" s="416">
        <f>_xlfn.XLOOKUP(C:C,Table1[for Import to Bank Register dropdown],Table1[for Pivot],0,0,1)</f>
        <v>0</v>
      </c>
      <c r="E1177" s="422"/>
      <c r="F1177" s="160">
        <f t="shared" si="55"/>
        <v>44444444</v>
      </c>
      <c r="G1177" s="394">
        <f t="shared" si="56"/>
        <v>0</v>
      </c>
      <c r="I1177" s="395">
        <f>IF(OR(C1177="150 Directors advances", C1177="120 accounts receivable", C1177="720.2 Automobile - Insurance", C1177="720.3 Automobile - License", C1177="870.4 Rent - Insurance", C1177="870.6 Rent - Property Tax", C1177="870.7 Rent - Homeoffice", C1177="870.9 Rent - Water"),
   0,
   IF(Dashboard!$F$5="Quick",
      IF(OR(C1177="190 Automobile",C1177="200 computer hardware",C1177="210 Computer software",C1177="220 Quickbooks software",C1177="230 Office equipment",C1177="240 Office furniture"),
         E1177-(E1177/(1+Dashboard!$F$4)),
         0
      ),
      IF(C1177="750 Business promotion",
         E1177-(E1177/(1+4.793/100)),
         E1177-(E1177/(1+Dashboard!$F$4))
      )
   )
)</f>
        <v>0</v>
      </c>
      <c r="J1177" s="40">
        <f>Bank4[[#This Row],[Money in/ (Money out)]]-Bank4[[#This Row],[GST/HST]]</f>
        <v>0</v>
      </c>
      <c r="L1177" s="37">
        <f t="shared" si="54"/>
        <v>0</v>
      </c>
    </row>
    <row r="1178" spans="4:12" x14ac:dyDescent="0.2">
      <c r="D1178" s="416">
        <f>_xlfn.XLOOKUP(C:C,Table1[for Import to Bank Register dropdown],Table1[for Pivot],0,0,1)</f>
        <v>0</v>
      </c>
      <c r="E1178" s="422"/>
      <c r="F1178" s="160">
        <f t="shared" si="55"/>
        <v>44444444</v>
      </c>
      <c r="G1178" s="394">
        <f t="shared" si="56"/>
        <v>0</v>
      </c>
      <c r="I1178" s="395">
        <f>IF(OR(C1178="150 Directors advances", C1178="120 accounts receivable", C1178="720.2 Automobile - Insurance", C1178="720.3 Automobile - License", C1178="870.4 Rent - Insurance", C1178="870.6 Rent - Property Tax", C1178="870.7 Rent - Homeoffice", C1178="870.9 Rent - Water"),
   0,
   IF(Dashboard!$F$5="Quick",
      IF(OR(C1178="190 Automobile",C1178="200 computer hardware",C1178="210 Computer software",C1178="220 Quickbooks software",C1178="230 Office equipment",C1178="240 Office furniture"),
         E1178-(E1178/(1+Dashboard!$F$4)),
         0
      ),
      IF(C1178="750 Business promotion",
         E1178-(E1178/(1+4.793/100)),
         E1178-(E1178/(1+Dashboard!$F$4))
      )
   )
)</f>
        <v>0</v>
      </c>
      <c r="J1178" s="40">
        <f>Bank4[[#This Row],[Money in/ (Money out)]]-Bank4[[#This Row],[GST/HST]]</f>
        <v>0</v>
      </c>
      <c r="L1178" s="37">
        <f t="shared" si="54"/>
        <v>0</v>
      </c>
    </row>
    <row r="1179" spans="4:12" x14ac:dyDescent="0.2">
      <c r="D1179" s="416">
        <f>_xlfn.XLOOKUP(C:C,Table1[for Import to Bank Register dropdown],Table1[for Pivot],0,0,1)</f>
        <v>0</v>
      </c>
      <c r="E1179" s="422"/>
      <c r="F1179" s="160">
        <f t="shared" si="55"/>
        <v>44444444</v>
      </c>
      <c r="G1179" s="394">
        <f t="shared" si="56"/>
        <v>0</v>
      </c>
      <c r="I1179" s="395">
        <f>IF(OR(C1179="150 Directors advances", C1179="120 accounts receivable", C1179="720.2 Automobile - Insurance", C1179="720.3 Automobile - License", C1179="870.4 Rent - Insurance", C1179="870.6 Rent - Property Tax", C1179="870.7 Rent - Homeoffice", C1179="870.9 Rent - Water"),
   0,
   IF(Dashboard!$F$5="Quick",
      IF(OR(C1179="190 Automobile",C1179="200 computer hardware",C1179="210 Computer software",C1179="220 Quickbooks software",C1179="230 Office equipment",C1179="240 Office furniture"),
         E1179-(E1179/(1+Dashboard!$F$4)),
         0
      ),
      IF(C1179="750 Business promotion",
         E1179-(E1179/(1+4.793/100)),
         E1179-(E1179/(1+Dashboard!$F$4))
      )
   )
)</f>
        <v>0</v>
      </c>
      <c r="J1179" s="40">
        <f>Bank4[[#This Row],[Money in/ (Money out)]]-Bank4[[#This Row],[GST/HST]]</f>
        <v>0</v>
      </c>
      <c r="L1179" s="37">
        <f t="shared" si="54"/>
        <v>0</v>
      </c>
    </row>
    <row r="1180" spans="4:12" x14ac:dyDescent="0.2">
      <c r="D1180" s="416">
        <f>_xlfn.XLOOKUP(C:C,Table1[for Import to Bank Register dropdown],Table1[for Pivot],0,0,1)</f>
        <v>0</v>
      </c>
      <c r="E1180" s="422"/>
      <c r="F1180" s="160">
        <f t="shared" si="55"/>
        <v>44444444</v>
      </c>
      <c r="G1180" s="394">
        <f t="shared" si="56"/>
        <v>0</v>
      </c>
      <c r="I1180" s="395">
        <f>IF(OR(C1180="150 Directors advances", C1180="120 accounts receivable", C1180="720.2 Automobile - Insurance", C1180="720.3 Automobile - License", C1180="870.4 Rent - Insurance", C1180="870.6 Rent - Property Tax", C1180="870.7 Rent - Homeoffice", C1180="870.9 Rent - Water"),
   0,
   IF(Dashboard!$F$5="Quick",
      IF(OR(C1180="190 Automobile",C1180="200 computer hardware",C1180="210 Computer software",C1180="220 Quickbooks software",C1180="230 Office equipment",C1180="240 Office furniture"),
         E1180-(E1180/(1+Dashboard!$F$4)),
         0
      ),
      IF(C1180="750 Business promotion",
         E1180-(E1180/(1+4.793/100)),
         E1180-(E1180/(1+Dashboard!$F$4))
      )
   )
)</f>
        <v>0</v>
      </c>
      <c r="J1180" s="40">
        <f>Bank4[[#This Row],[Money in/ (Money out)]]-Bank4[[#This Row],[GST/HST]]</f>
        <v>0</v>
      </c>
      <c r="L1180" s="37">
        <f t="shared" si="54"/>
        <v>0</v>
      </c>
    </row>
    <row r="1181" spans="4:12" x14ac:dyDescent="0.2">
      <c r="D1181" s="416">
        <f>_xlfn.XLOOKUP(C:C,Table1[for Import to Bank Register dropdown],Table1[for Pivot],0,0,1)</f>
        <v>0</v>
      </c>
      <c r="E1181" s="422"/>
      <c r="F1181" s="160">
        <f t="shared" si="55"/>
        <v>44444444</v>
      </c>
      <c r="G1181" s="394">
        <f t="shared" si="56"/>
        <v>0</v>
      </c>
      <c r="I1181" s="395">
        <f>IF(OR(C1181="150 Directors advances", C1181="120 accounts receivable", C1181="720.2 Automobile - Insurance", C1181="720.3 Automobile - License", C1181="870.4 Rent - Insurance", C1181="870.6 Rent - Property Tax", C1181="870.7 Rent - Homeoffice", C1181="870.9 Rent - Water"),
   0,
   IF(Dashboard!$F$5="Quick",
      IF(OR(C1181="190 Automobile",C1181="200 computer hardware",C1181="210 Computer software",C1181="220 Quickbooks software",C1181="230 Office equipment",C1181="240 Office furniture"),
         E1181-(E1181/(1+Dashboard!$F$4)),
         0
      ),
      IF(C1181="750 Business promotion",
         E1181-(E1181/(1+4.793/100)),
         E1181-(E1181/(1+Dashboard!$F$4))
      )
   )
)</f>
        <v>0</v>
      </c>
      <c r="J1181" s="40">
        <f>Bank4[[#This Row],[Money in/ (Money out)]]-Bank4[[#This Row],[GST/HST]]</f>
        <v>0</v>
      </c>
      <c r="L1181" s="37">
        <f t="shared" si="54"/>
        <v>0</v>
      </c>
    </row>
    <row r="1182" spans="4:12" x14ac:dyDescent="0.2">
      <c r="D1182" s="416">
        <f>_xlfn.XLOOKUP(C:C,Table1[for Import to Bank Register dropdown],Table1[for Pivot],0,0,1)</f>
        <v>0</v>
      </c>
      <c r="E1182" s="422"/>
      <c r="F1182" s="160">
        <f t="shared" si="55"/>
        <v>44444444</v>
      </c>
      <c r="G1182" s="394">
        <f t="shared" si="56"/>
        <v>0</v>
      </c>
      <c r="I1182" s="395">
        <f>IF(OR(C1182="150 Directors advances", C1182="120 accounts receivable", C1182="720.2 Automobile - Insurance", C1182="720.3 Automobile - License", C1182="870.4 Rent - Insurance", C1182="870.6 Rent - Property Tax", C1182="870.7 Rent - Homeoffice", C1182="870.9 Rent - Water"),
   0,
   IF(Dashboard!$F$5="Quick",
      IF(OR(C1182="190 Automobile",C1182="200 computer hardware",C1182="210 Computer software",C1182="220 Quickbooks software",C1182="230 Office equipment",C1182="240 Office furniture"),
         E1182-(E1182/(1+Dashboard!$F$4)),
         0
      ),
      IF(C1182="750 Business promotion",
         E1182-(E1182/(1+4.793/100)),
         E1182-(E1182/(1+Dashboard!$F$4))
      )
   )
)</f>
        <v>0</v>
      </c>
      <c r="J1182" s="40">
        <f>Bank4[[#This Row],[Money in/ (Money out)]]-Bank4[[#This Row],[GST/HST]]</f>
        <v>0</v>
      </c>
      <c r="L1182" s="37">
        <f t="shared" si="54"/>
        <v>0</v>
      </c>
    </row>
    <row r="1183" spans="4:12" x14ac:dyDescent="0.2">
      <c r="D1183" s="416">
        <f>_xlfn.XLOOKUP(C:C,Table1[for Import to Bank Register dropdown],Table1[for Pivot],0,0,1)</f>
        <v>0</v>
      </c>
      <c r="E1183" s="422"/>
      <c r="F1183" s="160">
        <f t="shared" si="55"/>
        <v>44444444</v>
      </c>
      <c r="G1183" s="394">
        <f t="shared" si="56"/>
        <v>0</v>
      </c>
      <c r="I1183" s="395">
        <f>IF(OR(C1183="150 Directors advances", C1183="120 accounts receivable", C1183="720.2 Automobile - Insurance", C1183="720.3 Automobile - License", C1183="870.4 Rent - Insurance", C1183="870.6 Rent - Property Tax", C1183="870.7 Rent - Homeoffice", C1183="870.9 Rent - Water"),
   0,
   IF(Dashboard!$F$5="Quick",
      IF(OR(C1183="190 Automobile",C1183="200 computer hardware",C1183="210 Computer software",C1183="220 Quickbooks software",C1183="230 Office equipment",C1183="240 Office furniture"),
         E1183-(E1183/(1+Dashboard!$F$4)),
         0
      ),
      IF(C1183="750 Business promotion",
         E1183-(E1183/(1+4.793/100)),
         E1183-(E1183/(1+Dashboard!$F$4))
      )
   )
)</f>
        <v>0</v>
      </c>
      <c r="J1183" s="40">
        <f>Bank4[[#This Row],[Money in/ (Money out)]]-Bank4[[#This Row],[GST/HST]]</f>
        <v>0</v>
      </c>
      <c r="L1183" s="37">
        <f t="shared" si="54"/>
        <v>0</v>
      </c>
    </row>
    <row r="1184" spans="4:12" x14ac:dyDescent="0.2">
      <c r="D1184" s="416">
        <f>_xlfn.XLOOKUP(C:C,Table1[for Import to Bank Register dropdown],Table1[for Pivot],0,0,1)</f>
        <v>0</v>
      </c>
      <c r="E1184" s="422"/>
      <c r="F1184" s="160">
        <f t="shared" si="55"/>
        <v>44444444</v>
      </c>
      <c r="G1184" s="394">
        <f t="shared" si="56"/>
        <v>0</v>
      </c>
      <c r="I1184" s="395">
        <f>IF(OR(C1184="150 Directors advances", C1184="120 accounts receivable", C1184="720.2 Automobile - Insurance", C1184="720.3 Automobile - License", C1184="870.4 Rent - Insurance", C1184="870.6 Rent - Property Tax", C1184="870.7 Rent - Homeoffice", C1184="870.9 Rent - Water"),
   0,
   IF(Dashboard!$F$5="Quick",
      IF(OR(C1184="190 Automobile",C1184="200 computer hardware",C1184="210 Computer software",C1184="220 Quickbooks software",C1184="230 Office equipment",C1184="240 Office furniture"),
         E1184-(E1184/(1+Dashboard!$F$4)),
         0
      ),
      IF(C1184="750 Business promotion",
         E1184-(E1184/(1+4.793/100)),
         E1184-(E1184/(1+Dashboard!$F$4))
      )
   )
)</f>
        <v>0</v>
      </c>
      <c r="J1184" s="40">
        <f>Bank4[[#This Row],[Money in/ (Money out)]]-Bank4[[#This Row],[GST/HST]]</f>
        <v>0</v>
      </c>
      <c r="L1184" s="37">
        <f t="shared" si="54"/>
        <v>0</v>
      </c>
    </row>
    <row r="1185" spans="4:12" x14ac:dyDescent="0.2">
      <c r="D1185" s="416">
        <f>_xlfn.XLOOKUP(C:C,Table1[for Import to Bank Register dropdown],Table1[for Pivot],0,0,1)</f>
        <v>0</v>
      </c>
      <c r="E1185" s="422"/>
      <c r="F1185" s="160">
        <f t="shared" si="55"/>
        <v>44444444</v>
      </c>
      <c r="G1185" s="394">
        <f t="shared" si="56"/>
        <v>0</v>
      </c>
      <c r="I1185" s="395">
        <f>IF(OR(C1185="150 Directors advances", C1185="120 accounts receivable", C1185="720.2 Automobile - Insurance", C1185="720.3 Automobile - License", C1185="870.4 Rent - Insurance", C1185="870.6 Rent - Property Tax", C1185="870.7 Rent - Homeoffice", C1185="870.9 Rent - Water"),
   0,
   IF(Dashboard!$F$5="Quick",
      IF(OR(C1185="190 Automobile",C1185="200 computer hardware",C1185="210 Computer software",C1185="220 Quickbooks software",C1185="230 Office equipment",C1185="240 Office furniture"),
         E1185-(E1185/(1+Dashboard!$F$4)),
         0
      ),
      IF(C1185="750 Business promotion",
         E1185-(E1185/(1+4.793/100)),
         E1185-(E1185/(1+Dashboard!$F$4))
      )
   )
)</f>
        <v>0</v>
      </c>
      <c r="J1185" s="40">
        <f>Bank4[[#This Row],[Money in/ (Money out)]]-Bank4[[#This Row],[GST/HST]]</f>
        <v>0</v>
      </c>
      <c r="L1185" s="37">
        <f t="shared" si="54"/>
        <v>0</v>
      </c>
    </row>
    <row r="1186" spans="4:12" x14ac:dyDescent="0.2">
      <c r="D1186" s="416">
        <f>_xlfn.XLOOKUP(C:C,Table1[for Import to Bank Register dropdown],Table1[for Pivot],0,0,1)</f>
        <v>0</v>
      </c>
      <c r="E1186" s="422"/>
      <c r="F1186" s="160">
        <f t="shared" si="55"/>
        <v>44444444</v>
      </c>
      <c r="G1186" s="394">
        <f t="shared" si="56"/>
        <v>0</v>
      </c>
      <c r="I1186" s="395">
        <f>IF(OR(C1186="150 Directors advances", C1186="120 accounts receivable", C1186="720.2 Automobile - Insurance", C1186="720.3 Automobile - License", C1186="870.4 Rent - Insurance", C1186="870.6 Rent - Property Tax", C1186="870.7 Rent - Homeoffice", C1186="870.9 Rent - Water"),
   0,
   IF(Dashboard!$F$5="Quick",
      IF(OR(C1186="190 Automobile",C1186="200 computer hardware",C1186="210 Computer software",C1186="220 Quickbooks software",C1186="230 Office equipment",C1186="240 Office furniture"),
         E1186-(E1186/(1+Dashboard!$F$4)),
         0
      ),
      IF(C1186="750 Business promotion",
         E1186-(E1186/(1+4.793/100)),
         E1186-(E1186/(1+Dashboard!$F$4))
      )
   )
)</f>
        <v>0</v>
      </c>
      <c r="J1186" s="40">
        <f>Bank4[[#This Row],[Money in/ (Money out)]]-Bank4[[#This Row],[GST/HST]]</f>
        <v>0</v>
      </c>
      <c r="L1186" s="37">
        <f t="shared" si="54"/>
        <v>0</v>
      </c>
    </row>
    <row r="1187" spans="4:12" x14ac:dyDescent="0.2">
      <c r="D1187" s="416">
        <f>_xlfn.XLOOKUP(C:C,Table1[for Import to Bank Register dropdown],Table1[for Pivot],0,0,1)</f>
        <v>0</v>
      </c>
      <c r="E1187" s="422"/>
      <c r="F1187" s="160">
        <f t="shared" si="55"/>
        <v>44444444</v>
      </c>
      <c r="G1187" s="394">
        <f t="shared" si="56"/>
        <v>0</v>
      </c>
      <c r="I1187" s="395">
        <f>IF(OR(C1187="150 Directors advances", C1187="120 accounts receivable", C1187="720.2 Automobile - Insurance", C1187="720.3 Automobile - License", C1187="870.4 Rent - Insurance", C1187="870.6 Rent - Property Tax", C1187="870.7 Rent - Homeoffice", C1187="870.9 Rent - Water"),
   0,
   IF(Dashboard!$F$5="Quick",
      IF(OR(C1187="190 Automobile",C1187="200 computer hardware",C1187="210 Computer software",C1187="220 Quickbooks software",C1187="230 Office equipment",C1187="240 Office furniture"),
         E1187-(E1187/(1+Dashboard!$F$4)),
         0
      ),
      IF(C1187="750 Business promotion",
         E1187-(E1187/(1+4.793/100)),
         E1187-(E1187/(1+Dashboard!$F$4))
      )
   )
)</f>
        <v>0</v>
      </c>
      <c r="J1187" s="40">
        <f>Bank4[[#This Row],[Money in/ (Money out)]]-Bank4[[#This Row],[GST/HST]]</f>
        <v>0</v>
      </c>
      <c r="L1187" s="37">
        <f t="shared" si="54"/>
        <v>0</v>
      </c>
    </row>
    <row r="1188" spans="4:12" x14ac:dyDescent="0.2">
      <c r="D1188" s="416">
        <f>_xlfn.XLOOKUP(C:C,Table1[for Import to Bank Register dropdown],Table1[for Pivot],0,0,1)</f>
        <v>0</v>
      </c>
      <c r="E1188" s="422"/>
      <c r="F1188" s="160">
        <f t="shared" si="55"/>
        <v>44444444</v>
      </c>
      <c r="G1188" s="394">
        <f t="shared" si="56"/>
        <v>0</v>
      </c>
      <c r="I1188" s="395">
        <f>IF(OR(C1188="150 Directors advances", C1188="120 accounts receivable", C1188="720.2 Automobile - Insurance", C1188="720.3 Automobile - License", C1188="870.4 Rent - Insurance", C1188="870.6 Rent - Property Tax", C1188="870.7 Rent - Homeoffice", C1188="870.9 Rent - Water"),
   0,
   IF(Dashboard!$F$5="Quick",
      IF(OR(C1188="190 Automobile",C1188="200 computer hardware",C1188="210 Computer software",C1188="220 Quickbooks software",C1188="230 Office equipment",C1188="240 Office furniture"),
         E1188-(E1188/(1+Dashboard!$F$4)),
         0
      ),
      IF(C1188="750 Business promotion",
         E1188-(E1188/(1+4.793/100)),
         E1188-(E1188/(1+Dashboard!$F$4))
      )
   )
)</f>
        <v>0</v>
      </c>
      <c r="J1188" s="40">
        <f>Bank4[[#This Row],[Money in/ (Money out)]]-Bank4[[#This Row],[GST/HST]]</f>
        <v>0</v>
      </c>
      <c r="L1188" s="37">
        <f t="shared" si="54"/>
        <v>0</v>
      </c>
    </row>
    <row r="1189" spans="4:12" x14ac:dyDescent="0.2">
      <c r="D1189" s="416">
        <f>_xlfn.XLOOKUP(C:C,Table1[for Import to Bank Register dropdown],Table1[for Pivot],0,0,1)</f>
        <v>0</v>
      </c>
      <c r="E1189" s="422"/>
      <c r="F1189" s="160">
        <f t="shared" si="55"/>
        <v>44444444</v>
      </c>
      <c r="G1189" s="394">
        <f t="shared" si="56"/>
        <v>0</v>
      </c>
      <c r="I1189" s="395">
        <f>IF(OR(C1189="150 Directors advances", C1189="120 accounts receivable", C1189="720.2 Automobile - Insurance", C1189="720.3 Automobile - License", C1189="870.4 Rent - Insurance", C1189="870.6 Rent - Property Tax", C1189="870.7 Rent - Homeoffice", C1189="870.9 Rent - Water"),
   0,
   IF(Dashboard!$F$5="Quick",
      IF(OR(C1189="190 Automobile",C1189="200 computer hardware",C1189="210 Computer software",C1189="220 Quickbooks software",C1189="230 Office equipment",C1189="240 Office furniture"),
         E1189-(E1189/(1+Dashboard!$F$4)),
         0
      ),
      IF(C1189="750 Business promotion",
         E1189-(E1189/(1+4.793/100)),
         E1189-(E1189/(1+Dashboard!$F$4))
      )
   )
)</f>
        <v>0</v>
      </c>
      <c r="J1189" s="40">
        <f>Bank4[[#This Row],[Money in/ (Money out)]]-Bank4[[#This Row],[GST/HST]]</f>
        <v>0</v>
      </c>
      <c r="L1189" s="37">
        <f t="shared" si="54"/>
        <v>0</v>
      </c>
    </row>
    <row r="1190" spans="4:12" x14ac:dyDescent="0.2">
      <c r="D1190" s="416">
        <f>_xlfn.XLOOKUP(C:C,Table1[for Import to Bank Register dropdown],Table1[for Pivot],0,0,1)</f>
        <v>0</v>
      </c>
      <c r="E1190" s="422"/>
      <c r="F1190" s="160">
        <f t="shared" si="55"/>
        <v>44444444</v>
      </c>
      <c r="G1190" s="394">
        <f t="shared" si="56"/>
        <v>0</v>
      </c>
      <c r="I1190" s="395">
        <f>IF(OR(C1190="150 Directors advances", C1190="120 accounts receivable", C1190="720.2 Automobile - Insurance", C1190="720.3 Automobile - License", C1190="870.4 Rent - Insurance", C1190="870.6 Rent - Property Tax", C1190="870.7 Rent - Homeoffice", C1190="870.9 Rent - Water"),
   0,
   IF(Dashboard!$F$5="Quick",
      IF(OR(C1190="190 Automobile",C1190="200 computer hardware",C1190="210 Computer software",C1190="220 Quickbooks software",C1190="230 Office equipment",C1190="240 Office furniture"),
         E1190-(E1190/(1+Dashboard!$F$4)),
         0
      ),
      IF(C1190="750 Business promotion",
         E1190-(E1190/(1+4.793/100)),
         E1190-(E1190/(1+Dashboard!$F$4))
      )
   )
)</f>
        <v>0</v>
      </c>
      <c r="J1190" s="40">
        <f>Bank4[[#This Row],[Money in/ (Money out)]]-Bank4[[#This Row],[GST/HST]]</f>
        <v>0</v>
      </c>
      <c r="L1190" s="37">
        <f t="shared" si="54"/>
        <v>0</v>
      </c>
    </row>
    <row r="1191" spans="4:12" x14ac:dyDescent="0.2">
      <c r="D1191" s="416">
        <f>_xlfn.XLOOKUP(C:C,Table1[for Import to Bank Register dropdown],Table1[for Pivot],0,0,1)</f>
        <v>0</v>
      </c>
      <c r="E1191" s="422"/>
      <c r="F1191" s="160">
        <f t="shared" si="55"/>
        <v>44444444</v>
      </c>
      <c r="G1191" s="394">
        <f t="shared" si="56"/>
        <v>0</v>
      </c>
      <c r="I1191" s="395">
        <f>IF(OR(C1191="150 Directors advances", C1191="120 accounts receivable", C1191="720.2 Automobile - Insurance", C1191="720.3 Automobile - License", C1191="870.4 Rent - Insurance", C1191="870.6 Rent - Property Tax", C1191="870.7 Rent - Homeoffice", C1191="870.9 Rent - Water"),
   0,
   IF(Dashboard!$F$5="Quick",
      IF(OR(C1191="190 Automobile",C1191="200 computer hardware",C1191="210 Computer software",C1191="220 Quickbooks software",C1191="230 Office equipment",C1191="240 Office furniture"),
         E1191-(E1191/(1+Dashboard!$F$4)),
         0
      ),
      IF(C1191="750 Business promotion",
         E1191-(E1191/(1+4.793/100)),
         E1191-(E1191/(1+Dashboard!$F$4))
      )
   )
)</f>
        <v>0</v>
      </c>
      <c r="J1191" s="40">
        <f>Bank4[[#This Row],[Money in/ (Money out)]]-Bank4[[#This Row],[GST/HST]]</f>
        <v>0</v>
      </c>
      <c r="L1191" s="37">
        <f t="shared" si="54"/>
        <v>0</v>
      </c>
    </row>
    <row r="1192" spans="4:12" x14ac:dyDescent="0.2">
      <c r="D1192" s="416">
        <f>_xlfn.XLOOKUP(C:C,Table1[for Import to Bank Register dropdown],Table1[for Pivot],0,0,1)</f>
        <v>0</v>
      </c>
      <c r="E1192" s="422"/>
      <c r="F1192" s="160">
        <f t="shared" si="55"/>
        <v>44444444</v>
      </c>
      <c r="G1192" s="394">
        <f t="shared" si="56"/>
        <v>0</v>
      </c>
      <c r="I1192" s="395">
        <f>IF(OR(C1192="150 Directors advances", C1192="120 accounts receivable", C1192="720.2 Automobile - Insurance", C1192="720.3 Automobile - License", C1192="870.4 Rent - Insurance", C1192="870.6 Rent - Property Tax", C1192="870.7 Rent - Homeoffice", C1192="870.9 Rent - Water"),
   0,
   IF(Dashboard!$F$5="Quick",
      IF(OR(C1192="190 Automobile",C1192="200 computer hardware",C1192="210 Computer software",C1192="220 Quickbooks software",C1192="230 Office equipment",C1192="240 Office furniture"),
         E1192-(E1192/(1+Dashboard!$F$4)),
         0
      ),
      IF(C1192="750 Business promotion",
         E1192-(E1192/(1+4.793/100)),
         E1192-(E1192/(1+Dashboard!$F$4))
      )
   )
)</f>
        <v>0</v>
      </c>
      <c r="J1192" s="40">
        <f>Bank4[[#This Row],[Money in/ (Money out)]]-Bank4[[#This Row],[GST/HST]]</f>
        <v>0</v>
      </c>
      <c r="L1192" s="37">
        <f t="shared" si="54"/>
        <v>0</v>
      </c>
    </row>
    <row r="1193" spans="4:12" x14ac:dyDescent="0.2">
      <c r="D1193" s="416">
        <f>_xlfn.XLOOKUP(C:C,Table1[for Import to Bank Register dropdown],Table1[for Pivot],0,0,1)</f>
        <v>0</v>
      </c>
      <c r="E1193" s="422"/>
      <c r="F1193" s="160">
        <f t="shared" si="55"/>
        <v>44444444</v>
      </c>
      <c r="G1193" s="394">
        <f t="shared" si="56"/>
        <v>0</v>
      </c>
      <c r="I1193" s="395">
        <f>IF(OR(C1193="150 Directors advances", C1193="120 accounts receivable", C1193="720.2 Automobile - Insurance", C1193="720.3 Automobile - License", C1193="870.4 Rent - Insurance", C1193="870.6 Rent - Property Tax", C1193="870.7 Rent - Homeoffice", C1193="870.9 Rent - Water"),
   0,
   IF(Dashboard!$F$5="Quick",
      IF(OR(C1193="190 Automobile",C1193="200 computer hardware",C1193="210 Computer software",C1193="220 Quickbooks software",C1193="230 Office equipment",C1193="240 Office furniture"),
         E1193-(E1193/(1+Dashboard!$F$4)),
         0
      ),
      IF(C1193="750 Business promotion",
         E1193-(E1193/(1+4.793/100)),
         E1193-(E1193/(1+Dashboard!$F$4))
      )
   )
)</f>
        <v>0</v>
      </c>
      <c r="J1193" s="40">
        <f>Bank4[[#This Row],[Money in/ (Money out)]]-Bank4[[#This Row],[GST/HST]]</f>
        <v>0</v>
      </c>
      <c r="L1193" s="37">
        <f t="shared" si="54"/>
        <v>0</v>
      </c>
    </row>
    <row r="1194" spans="4:12" x14ac:dyDescent="0.2">
      <c r="D1194" s="416">
        <f>_xlfn.XLOOKUP(C:C,Table1[for Import to Bank Register dropdown],Table1[for Pivot],0,0,1)</f>
        <v>0</v>
      </c>
      <c r="E1194" s="422"/>
      <c r="F1194" s="160">
        <f t="shared" si="55"/>
        <v>44444444</v>
      </c>
      <c r="G1194" s="394">
        <f t="shared" si="56"/>
        <v>0</v>
      </c>
      <c r="I1194" s="395">
        <f>IF(OR(C1194="150 Directors advances", C1194="120 accounts receivable", C1194="720.2 Automobile - Insurance", C1194="720.3 Automobile - License", C1194="870.4 Rent - Insurance", C1194="870.6 Rent - Property Tax", C1194="870.7 Rent - Homeoffice", C1194="870.9 Rent - Water"),
   0,
   IF(Dashboard!$F$5="Quick",
      IF(OR(C1194="190 Automobile",C1194="200 computer hardware",C1194="210 Computer software",C1194="220 Quickbooks software",C1194="230 Office equipment",C1194="240 Office furniture"),
         E1194-(E1194/(1+Dashboard!$F$4)),
         0
      ),
      IF(C1194="750 Business promotion",
         E1194-(E1194/(1+4.793/100)),
         E1194-(E1194/(1+Dashboard!$F$4))
      )
   )
)</f>
        <v>0</v>
      </c>
      <c r="J1194" s="40">
        <f>Bank4[[#This Row],[Money in/ (Money out)]]-Bank4[[#This Row],[GST/HST]]</f>
        <v>0</v>
      </c>
      <c r="L1194" s="37">
        <f t="shared" si="54"/>
        <v>0</v>
      </c>
    </row>
    <row r="1195" spans="4:12" x14ac:dyDescent="0.2">
      <c r="D1195" s="416">
        <f>_xlfn.XLOOKUP(C:C,Table1[for Import to Bank Register dropdown],Table1[for Pivot],0,0,1)</f>
        <v>0</v>
      </c>
      <c r="E1195" s="422"/>
      <c r="F1195" s="160">
        <f t="shared" si="55"/>
        <v>44444444</v>
      </c>
      <c r="G1195" s="394">
        <f t="shared" si="56"/>
        <v>0</v>
      </c>
      <c r="I1195" s="395">
        <f>IF(OR(C1195="150 Directors advances", C1195="120 accounts receivable", C1195="720.2 Automobile - Insurance", C1195="720.3 Automobile - License", C1195="870.4 Rent - Insurance", C1195="870.6 Rent - Property Tax", C1195="870.7 Rent - Homeoffice", C1195="870.9 Rent - Water"),
   0,
   IF(Dashboard!$F$5="Quick",
      IF(OR(C1195="190 Automobile",C1195="200 computer hardware",C1195="210 Computer software",C1195="220 Quickbooks software",C1195="230 Office equipment",C1195="240 Office furniture"),
         E1195-(E1195/(1+Dashboard!$F$4)),
         0
      ),
      IF(C1195="750 Business promotion",
         E1195-(E1195/(1+4.793/100)),
         E1195-(E1195/(1+Dashboard!$F$4))
      )
   )
)</f>
        <v>0</v>
      </c>
      <c r="J1195" s="40">
        <f>Bank4[[#This Row],[Money in/ (Money out)]]-Bank4[[#This Row],[GST/HST]]</f>
        <v>0</v>
      </c>
      <c r="L1195" s="37">
        <f t="shared" si="54"/>
        <v>0</v>
      </c>
    </row>
    <row r="1196" spans="4:12" x14ac:dyDescent="0.2">
      <c r="D1196" s="416">
        <f>_xlfn.XLOOKUP(C:C,Table1[for Import to Bank Register dropdown],Table1[for Pivot],0,0,1)</f>
        <v>0</v>
      </c>
      <c r="E1196" s="422"/>
      <c r="F1196" s="160">
        <f t="shared" si="55"/>
        <v>44444444</v>
      </c>
      <c r="G1196" s="394">
        <f t="shared" si="56"/>
        <v>0</v>
      </c>
      <c r="I1196" s="395">
        <f>IF(OR(C1196="150 Directors advances", C1196="120 accounts receivable", C1196="720.2 Automobile - Insurance", C1196="720.3 Automobile - License", C1196="870.4 Rent - Insurance", C1196="870.6 Rent - Property Tax", C1196="870.7 Rent - Homeoffice", C1196="870.9 Rent - Water"),
   0,
   IF(Dashboard!$F$5="Quick",
      IF(OR(C1196="190 Automobile",C1196="200 computer hardware",C1196="210 Computer software",C1196="220 Quickbooks software",C1196="230 Office equipment",C1196="240 Office furniture"),
         E1196-(E1196/(1+Dashboard!$F$4)),
         0
      ),
      IF(C1196="750 Business promotion",
         E1196-(E1196/(1+4.793/100)),
         E1196-(E1196/(1+Dashboard!$F$4))
      )
   )
)</f>
        <v>0</v>
      </c>
      <c r="J1196" s="40">
        <f>Bank4[[#This Row],[Money in/ (Money out)]]-Bank4[[#This Row],[GST/HST]]</f>
        <v>0</v>
      </c>
      <c r="L1196" s="37">
        <f t="shared" si="54"/>
        <v>0</v>
      </c>
    </row>
    <row r="1197" spans="4:12" x14ac:dyDescent="0.2">
      <c r="D1197" s="416">
        <f>_xlfn.XLOOKUP(C:C,Table1[for Import to Bank Register dropdown],Table1[for Pivot],0,0,1)</f>
        <v>0</v>
      </c>
      <c r="E1197" s="422"/>
      <c r="F1197" s="160">
        <f t="shared" si="55"/>
        <v>44444444</v>
      </c>
      <c r="G1197" s="394">
        <f t="shared" si="56"/>
        <v>0</v>
      </c>
      <c r="I1197" s="395">
        <f>IF(OR(C1197="150 Directors advances", C1197="120 accounts receivable", C1197="720.2 Automobile - Insurance", C1197="720.3 Automobile - License", C1197="870.4 Rent - Insurance", C1197="870.6 Rent - Property Tax", C1197="870.7 Rent - Homeoffice", C1197="870.9 Rent - Water"),
   0,
   IF(Dashboard!$F$5="Quick",
      IF(OR(C1197="190 Automobile",C1197="200 computer hardware",C1197="210 Computer software",C1197="220 Quickbooks software",C1197="230 Office equipment",C1197="240 Office furniture"),
         E1197-(E1197/(1+Dashboard!$F$4)),
         0
      ),
      IF(C1197="750 Business promotion",
         E1197-(E1197/(1+4.793/100)),
         E1197-(E1197/(1+Dashboard!$F$4))
      )
   )
)</f>
        <v>0</v>
      </c>
      <c r="J1197" s="40">
        <f>Bank4[[#This Row],[Money in/ (Money out)]]-Bank4[[#This Row],[GST/HST]]</f>
        <v>0</v>
      </c>
      <c r="L1197" s="37">
        <f t="shared" si="54"/>
        <v>0</v>
      </c>
    </row>
    <row r="1198" spans="4:12" x14ac:dyDescent="0.2">
      <c r="D1198" s="416">
        <f>_xlfn.XLOOKUP(C:C,Table1[for Import to Bank Register dropdown],Table1[for Pivot],0,0,1)</f>
        <v>0</v>
      </c>
      <c r="E1198" s="422"/>
      <c r="F1198" s="160">
        <f t="shared" si="55"/>
        <v>44444444</v>
      </c>
      <c r="G1198" s="394">
        <f t="shared" si="56"/>
        <v>0</v>
      </c>
      <c r="I1198" s="395">
        <f>IF(OR(C1198="150 Directors advances", C1198="120 accounts receivable", C1198="720.2 Automobile - Insurance", C1198="720.3 Automobile - License", C1198="870.4 Rent - Insurance", C1198="870.6 Rent - Property Tax", C1198="870.7 Rent - Homeoffice", C1198="870.9 Rent - Water"),
   0,
   IF(Dashboard!$F$5="Quick",
      IF(OR(C1198="190 Automobile",C1198="200 computer hardware",C1198="210 Computer software",C1198="220 Quickbooks software",C1198="230 Office equipment",C1198="240 Office furniture"),
         E1198-(E1198/(1+Dashboard!$F$4)),
         0
      ),
      IF(C1198="750 Business promotion",
         E1198-(E1198/(1+4.793/100)),
         E1198-(E1198/(1+Dashboard!$F$4))
      )
   )
)</f>
        <v>0</v>
      </c>
      <c r="J1198" s="40">
        <f>Bank4[[#This Row],[Money in/ (Money out)]]-Bank4[[#This Row],[GST/HST]]</f>
        <v>0</v>
      </c>
      <c r="L1198" s="37">
        <f t="shared" si="54"/>
        <v>0</v>
      </c>
    </row>
    <row r="1199" spans="4:12" x14ac:dyDescent="0.2">
      <c r="D1199" s="416">
        <f>_xlfn.XLOOKUP(C:C,Table1[for Import to Bank Register dropdown],Table1[for Pivot],0,0,1)</f>
        <v>0</v>
      </c>
      <c r="E1199" s="422"/>
      <c r="F1199" s="160">
        <f t="shared" si="55"/>
        <v>44444444</v>
      </c>
      <c r="G1199" s="394">
        <f t="shared" si="56"/>
        <v>0</v>
      </c>
      <c r="I1199" s="395">
        <f>IF(OR(C1199="150 Directors advances", C1199="120 accounts receivable", C1199="720.2 Automobile - Insurance", C1199="720.3 Automobile - License", C1199="870.4 Rent - Insurance", C1199="870.6 Rent - Property Tax", C1199="870.7 Rent - Homeoffice", C1199="870.9 Rent - Water"),
   0,
   IF(Dashboard!$F$5="Quick",
      IF(OR(C1199="190 Automobile",C1199="200 computer hardware",C1199="210 Computer software",C1199="220 Quickbooks software",C1199="230 Office equipment",C1199="240 Office furniture"),
         E1199-(E1199/(1+Dashboard!$F$4)),
         0
      ),
      IF(C1199="750 Business promotion",
         E1199-(E1199/(1+4.793/100)),
         E1199-(E1199/(1+Dashboard!$F$4))
      )
   )
)</f>
        <v>0</v>
      </c>
      <c r="J1199" s="40">
        <f>Bank4[[#This Row],[Money in/ (Money out)]]-Bank4[[#This Row],[GST/HST]]</f>
        <v>0</v>
      </c>
      <c r="L1199" s="37">
        <f t="shared" si="54"/>
        <v>0</v>
      </c>
    </row>
    <row r="1200" spans="4:12" x14ac:dyDescent="0.2">
      <c r="D1200" s="416">
        <f>_xlfn.XLOOKUP(C:C,Table1[for Import to Bank Register dropdown],Table1[for Pivot],0,0,1)</f>
        <v>0</v>
      </c>
      <c r="E1200" s="422"/>
      <c r="F1200" s="160">
        <f t="shared" si="55"/>
        <v>44444444</v>
      </c>
      <c r="G1200" s="394">
        <f t="shared" si="56"/>
        <v>0</v>
      </c>
      <c r="I1200" s="395">
        <f>IF(OR(C1200="150 Directors advances", C1200="120 accounts receivable", C1200="720.2 Automobile - Insurance", C1200="720.3 Automobile - License", C1200="870.4 Rent - Insurance", C1200="870.6 Rent - Property Tax", C1200="870.7 Rent - Homeoffice", C1200="870.9 Rent - Water"),
   0,
   IF(Dashboard!$F$5="Quick",
      IF(OR(C1200="190 Automobile",C1200="200 computer hardware",C1200="210 Computer software",C1200="220 Quickbooks software",C1200="230 Office equipment",C1200="240 Office furniture"),
         E1200-(E1200/(1+Dashboard!$F$4)),
         0
      ),
      IF(C1200="750 Business promotion",
         E1200-(E1200/(1+4.793/100)),
         E1200-(E1200/(1+Dashboard!$F$4))
      )
   )
)</f>
        <v>0</v>
      </c>
      <c r="J1200" s="40">
        <f>Bank4[[#This Row],[Money in/ (Money out)]]-Bank4[[#This Row],[GST/HST]]</f>
        <v>0</v>
      </c>
      <c r="L1200" s="37">
        <f t="shared" si="54"/>
        <v>0</v>
      </c>
    </row>
    <row r="1201" spans="4:12" x14ac:dyDescent="0.2">
      <c r="D1201" s="416">
        <f>_xlfn.XLOOKUP(C:C,Table1[for Import to Bank Register dropdown],Table1[for Pivot],0,0,1)</f>
        <v>0</v>
      </c>
      <c r="E1201" s="422"/>
      <c r="F1201" s="160">
        <f t="shared" si="55"/>
        <v>44444444</v>
      </c>
      <c r="G1201" s="394">
        <f t="shared" si="56"/>
        <v>0</v>
      </c>
      <c r="I1201" s="395">
        <f>IF(OR(C1201="150 Directors advances", C1201="120 accounts receivable", C1201="720.2 Automobile - Insurance", C1201="720.3 Automobile - License", C1201="870.4 Rent - Insurance", C1201="870.6 Rent - Property Tax", C1201="870.7 Rent - Homeoffice", C1201="870.9 Rent - Water"),
   0,
   IF(Dashboard!$F$5="Quick",
      IF(OR(C1201="190 Automobile",C1201="200 computer hardware",C1201="210 Computer software",C1201="220 Quickbooks software",C1201="230 Office equipment",C1201="240 Office furniture"),
         E1201-(E1201/(1+Dashboard!$F$4)),
         0
      ),
      IF(C1201="750 Business promotion",
         E1201-(E1201/(1+4.793/100)),
         E1201-(E1201/(1+Dashboard!$F$4))
      )
   )
)</f>
        <v>0</v>
      </c>
      <c r="J1201" s="40">
        <f>Bank4[[#This Row],[Money in/ (Money out)]]-Bank4[[#This Row],[GST/HST]]</f>
        <v>0</v>
      </c>
      <c r="L1201" s="37">
        <f t="shared" si="54"/>
        <v>0</v>
      </c>
    </row>
    <row r="1202" spans="4:12" x14ac:dyDescent="0.2">
      <c r="D1202" s="416">
        <f>_xlfn.XLOOKUP(C:C,Table1[for Import to Bank Register dropdown],Table1[for Pivot],0,0,1)</f>
        <v>0</v>
      </c>
      <c r="E1202" s="422"/>
      <c r="F1202" s="160">
        <f t="shared" si="55"/>
        <v>44444444</v>
      </c>
      <c r="G1202" s="394">
        <f t="shared" si="56"/>
        <v>0</v>
      </c>
      <c r="I1202" s="395">
        <f>IF(OR(C1202="150 Directors advances", C1202="120 accounts receivable", C1202="720.2 Automobile - Insurance", C1202="720.3 Automobile - License", C1202="870.4 Rent - Insurance", C1202="870.6 Rent - Property Tax", C1202="870.7 Rent - Homeoffice", C1202="870.9 Rent - Water"),
   0,
   IF(Dashboard!$F$5="Quick",
      IF(OR(C1202="190 Automobile",C1202="200 computer hardware",C1202="210 Computer software",C1202="220 Quickbooks software",C1202="230 Office equipment",C1202="240 Office furniture"),
         E1202-(E1202/(1+Dashboard!$F$4)),
         0
      ),
      IF(C1202="750 Business promotion",
         E1202-(E1202/(1+4.793/100)),
         E1202-(E1202/(1+Dashboard!$F$4))
      )
   )
)</f>
        <v>0</v>
      </c>
      <c r="J1202" s="40">
        <f>Bank4[[#This Row],[Money in/ (Money out)]]-Bank4[[#This Row],[GST/HST]]</f>
        <v>0</v>
      </c>
      <c r="L1202" s="37">
        <f t="shared" si="54"/>
        <v>0</v>
      </c>
    </row>
    <row r="1203" spans="4:12" x14ac:dyDescent="0.2">
      <c r="D1203" s="416">
        <f>_xlfn.XLOOKUP(C:C,Table1[for Import to Bank Register dropdown],Table1[for Pivot],0,0,1)</f>
        <v>0</v>
      </c>
      <c r="E1203" s="422"/>
      <c r="F1203" s="160">
        <f t="shared" si="55"/>
        <v>44444444</v>
      </c>
      <c r="G1203" s="394">
        <f t="shared" si="56"/>
        <v>0</v>
      </c>
      <c r="I1203" s="395">
        <f>IF(OR(C1203="150 Directors advances", C1203="120 accounts receivable", C1203="720.2 Automobile - Insurance", C1203="720.3 Automobile - License", C1203="870.4 Rent - Insurance", C1203="870.6 Rent - Property Tax", C1203="870.7 Rent - Homeoffice", C1203="870.9 Rent - Water"),
   0,
   IF(Dashboard!$F$5="Quick",
      IF(OR(C1203="190 Automobile",C1203="200 computer hardware",C1203="210 Computer software",C1203="220 Quickbooks software",C1203="230 Office equipment",C1203="240 Office furniture"),
         E1203-(E1203/(1+Dashboard!$F$4)),
         0
      ),
      IF(C1203="750 Business promotion",
         E1203-(E1203/(1+4.793/100)),
         E1203-(E1203/(1+Dashboard!$F$4))
      )
   )
)</f>
        <v>0</v>
      </c>
      <c r="J1203" s="40">
        <f>Bank4[[#This Row],[Money in/ (Money out)]]-Bank4[[#This Row],[GST/HST]]</f>
        <v>0</v>
      </c>
      <c r="L1203" s="37">
        <f t="shared" si="54"/>
        <v>0</v>
      </c>
    </row>
    <row r="1204" spans="4:12" x14ac:dyDescent="0.2">
      <c r="D1204" s="416">
        <f>_xlfn.XLOOKUP(C:C,Table1[for Import to Bank Register dropdown],Table1[for Pivot],0,0,1)</f>
        <v>0</v>
      </c>
      <c r="E1204" s="422"/>
      <c r="F1204" s="160">
        <f t="shared" si="55"/>
        <v>44444444</v>
      </c>
      <c r="G1204" s="394">
        <f t="shared" si="56"/>
        <v>0</v>
      </c>
      <c r="I1204" s="395">
        <f>IF(OR(C1204="150 Directors advances", C1204="120 accounts receivable", C1204="720.2 Automobile - Insurance", C1204="720.3 Automobile - License", C1204="870.4 Rent - Insurance", C1204="870.6 Rent - Property Tax", C1204="870.7 Rent - Homeoffice", C1204="870.9 Rent - Water"),
   0,
   IF(Dashboard!$F$5="Quick",
      IF(OR(C1204="190 Automobile",C1204="200 computer hardware",C1204="210 Computer software",C1204="220 Quickbooks software",C1204="230 Office equipment",C1204="240 Office furniture"),
         E1204-(E1204/(1+Dashboard!$F$4)),
         0
      ),
      IF(C1204="750 Business promotion",
         E1204-(E1204/(1+4.793/100)),
         E1204-(E1204/(1+Dashboard!$F$4))
      )
   )
)</f>
        <v>0</v>
      </c>
      <c r="J1204" s="40">
        <f>Bank4[[#This Row],[Money in/ (Money out)]]-Bank4[[#This Row],[GST/HST]]</f>
        <v>0</v>
      </c>
      <c r="L1204" s="37">
        <f t="shared" si="54"/>
        <v>0</v>
      </c>
    </row>
    <row r="1205" spans="4:12" x14ac:dyDescent="0.2">
      <c r="D1205" s="416">
        <f>_xlfn.XLOOKUP(C:C,Table1[for Import to Bank Register dropdown],Table1[for Pivot],0,0,1)</f>
        <v>0</v>
      </c>
      <c r="E1205" s="422"/>
      <c r="F1205" s="160">
        <f t="shared" si="55"/>
        <v>44444444</v>
      </c>
      <c r="G1205" s="394">
        <f t="shared" si="56"/>
        <v>0</v>
      </c>
      <c r="I1205" s="395">
        <f>IF(OR(C1205="150 Directors advances", C1205="120 accounts receivable", C1205="720.2 Automobile - Insurance", C1205="720.3 Automobile - License", C1205="870.4 Rent - Insurance", C1205="870.6 Rent - Property Tax", C1205="870.7 Rent - Homeoffice", C1205="870.9 Rent - Water"),
   0,
   IF(Dashboard!$F$5="Quick",
      IF(OR(C1205="190 Automobile",C1205="200 computer hardware",C1205="210 Computer software",C1205="220 Quickbooks software",C1205="230 Office equipment",C1205="240 Office furniture"),
         E1205-(E1205/(1+Dashboard!$F$4)),
         0
      ),
      IF(C1205="750 Business promotion",
         E1205-(E1205/(1+4.793/100)),
         E1205-(E1205/(1+Dashboard!$F$4))
      )
   )
)</f>
        <v>0</v>
      </c>
      <c r="J1205" s="40">
        <f>Bank4[[#This Row],[Money in/ (Money out)]]-Bank4[[#This Row],[GST/HST]]</f>
        <v>0</v>
      </c>
      <c r="L1205" s="37">
        <f t="shared" si="54"/>
        <v>0</v>
      </c>
    </row>
    <row r="1206" spans="4:12" x14ac:dyDescent="0.2">
      <c r="D1206" s="416">
        <f>_xlfn.XLOOKUP(C:C,Table1[for Import to Bank Register dropdown],Table1[for Pivot],0,0,1)</f>
        <v>0</v>
      </c>
      <c r="E1206" s="422"/>
      <c r="F1206" s="160">
        <f t="shared" si="55"/>
        <v>44444444</v>
      </c>
      <c r="G1206" s="394">
        <f t="shared" si="56"/>
        <v>0</v>
      </c>
      <c r="I1206" s="395">
        <f>IF(OR(C1206="150 Directors advances", C1206="120 accounts receivable", C1206="720.2 Automobile - Insurance", C1206="720.3 Automobile - License", C1206="870.4 Rent - Insurance", C1206="870.6 Rent - Property Tax", C1206="870.7 Rent - Homeoffice", C1206="870.9 Rent - Water"),
   0,
   IF(Dashboard!$F$5="Quick",
      IF(OR(C1206="190 Automobile",C1206="200 computer hardware",C1206="210 Computer software",C1206="220 Quickbooks software",C1206="230 Office equipment",C1206="240 Office furniture"),
         E1206-(E1206/(1+Dashboard!$F$4)),
         0
      ),
      IF(C1206="750 Business promotion",
         E1206-(E1206/(1+4.793/100)),
         E1206-(E1206/(1+Dashboard!$F$4))
      )
   )
)</f>
        <v>0</v>
      </c>
      <c r="J1206" s="40">
        <f>Bank4[[#This Row],[Money in/ (Money out)]]-Bank4[[#This Row],[GST/HST]]</f>
        <v>0</v>
      </c>
      <c r="L1206" s="37">
        <f t="shared" si="54"/>
        <v>0</v>
      </c>
    </row>
    <row r="1207" spans="4:12" x14ac:dyDescent="0.2">
      <c r="D1207" s="416">
        <f>_xlfn.XLOOKUP(C:C,Table1[for Import to Bank Register dropdown],Table1[for Pivot],0,0,1)</f>
        <v>0</v>
      </c>
      <c r="E1207" s="422"/>
      <c r="F1207" s="160">
        <f t="shared" si="55"/>
        <v>44444444</v>
      </c>
      <c r="G1207" s="394">
        <f t="shared" si="56"/>
        <v>0</v>
      </c>
      <c r="I1207" s="395">
        <f>IF(OR(C1207="150 Directors advances", C1207="120 accounts receivable", C1207="720.2 Automobile - Insurance", C1207="720.3 Automobile - License", C1207="870.4 Rent - Insurance", C1207="870.6 Rent - Property Tax", C1207="870.7 Rent - Homeoffice", C1207="870.9 Rent - Water"),
   0,
   IF(Dashboard!$F$5="Quick",
      IF(OR(C1207="190 Automobile",C1207="200 computer hardware",C1207="210 Computer software",C1207="220 Quickbooks software",C1207="230 Office equipment",C1207="240 Office furniture"),
         E1207-(E1207/(1+Dashboard!$F$4)),
         0
      ),
      IF(C1207="750 Business promotion",
         E1207-(E1207/(1+4.793/100)),
         E1207-(E1207/(1+Dashboard!$F$4))
      )
   )
)</f>
        <v>0</v>
      </c>
      <c r="J1207" s="40">
        <f>Bank4[[#This Row],[Money in/ (Money out)]]-Bank4[[#This Row],[GST/HST]]</f>
        <v>0</v>
      </c>
      <c r="L1207" s="37">
        <f t="shared" si="54"/>
        <v>0</v>
      </c>
    </row>
    <row r="1208" spans="4:12" x14ac:dyDescent="0.2">
      <c r="D1208" s="416">
        <f>_xlfn.XLOOKUP(C:C,Table1[for Import to Bank Register dropdown],Table1[for Pivot],0,0,1)</f>
        <v>0</v>
      </c>
      <c r="E1208" s="422"/>
      <c r="F1208" s="160">
        <f t="shared" si="55"/>
        <v>44444444</v>
      </c>
      <c r="G1208" s="394">
        <f t="shared" si="56"/>
        <v>0</v>
      </c>
      <c r="I1208" s="395">
        <f>IF(OR(C1208="150 Directors advances", C1208="120 accounts receivable", C1208="720.2 Automobile - Insurance", C1208="720.3 Automobile - License", C1208="870.4 Rent - Insurance", C1208="870.6 Rent - Property Tax", C1208="870.7 Rent - Homeoffice", C1208="870.9 Rent - Water"),
   0,
   IF(Dashboard!$F$5="Quick",
      IF(OR(C1208="190 Automobile",C1208="200 computer hardware",C1208="210 Computer software",C1208="220 Quickbooks software",C1208="230 Office equipment",C1208="240 Office furniture"),
         E1208-(E1208/(1+Dashboard!$F$4)),
         0
      ),
      IF(C1208="750 Business promotion",
         E1208-(E1208/(1+4.793/100)),
         E1208-(E1208/(1+Dashboard!$F$4))
      )
   )
)</f>
        <v>0</v>
      </c>
      <c r="J1208" s="40">
        <f>Bank4[[#This Row],[Money in/ (Money out)]]-Bank4[[#This Row],[GST/HST]]</f>
        <v>0</v>
      </c>
      <c r="L1208" s="37">
        <f t="shared" si="54"/>
        <v>0</v>
      </c>
    </row>
    <row r="1209" spans="4:12" x14ac:dyDescent="0.2">
      <c r="D1209" s="416">
        <f>_xlfn.XLOOKUP(C:C,Table1[for Import to Bank Register dropdown],Table1[for Pivot],0,0,1)</f>
        <v>0</v>
      </c>
      <c r="E1209" s="422"/>
      <c r="F1209" s="160">
        <f t="shared" si="55"/>
        <v>44444444</v>
      </c>
      <c r="G1209" s="394">
        <f t="shared" si="56"/>
        <v>0</v>
      </c>
      <c r="I1209" s="395">
        <f>IF(OR(C1209="150 Directors advances", C1209="120 accounts receivable", C1209="720.2 Automobile - Insurance", C1209="720.3 Automobile - License", C1209="870.4 Rent - Insurance", C1209="870.6 Rent - Property Tax", C1209="870.7 Rent - Homeoffice", C1209="870.9 Rent - Water"),
   0,
   IF(Dashboard!$F$5="Quick",
      IF(OR(C1209="190 Automobile",C1209="200 computer hardware",C1209="210 Computer software",C1209="220 Quickbooks software",C1209="230 Office equipment",C1209="240 Office furniture"),
         E1209-(E1209/(1+Dashboard!$F$4)),
         0
      ),
      IF(C1209="750 Business promotion",
         E1209-(E1209/(1+4.793/100)),
         E1209-(E1209/(1+Dashboard!$F$4))
      )
   )
)</f>
        <v>0</v>
      </c>
      <c r="J1209" s="40">
        <f>Bank4[[#This Row],[Money in/ (Money out)]]-Bank4[[#This Row],[GST/HST]]</f>
        <v>0</v>
      </c>
      <c r="L1209" s="37">
        <f t="shared" si="54"/>
        <v>0</v>
      </c>
    </row>
    <row r="1210" spans="4:12" x14ac:dyDescent="0.2">
      <c r="D1210" s="416">
        <f>_xlfn.XLOOKUP(C:C,Table1[for Import to Bank Register dropdown],Table1[for Pivot],0,0,1)</f>
        <v>0</v>
      </c>
      <c r="E1210" s="422"/>
      <c r="F1210" s="160">
        <f t="shared" si="55"/>
        <v>44444444</v>
      </c>
      <c r="G1210" s="394">
        <f t="shared" si="56"/>
        <v>0</v>
      </c>
      <c r="I1210" s="395">
        <f>IF(OR(C1210="150 Directors advances", C1210="120 accounts receivable", C1210="720.2 Automobile - Insurance", C1210="720.3 Automobile - License", C1210="870.4 Rent - Insurance", C1210="870.6 Rent - Property Tax", C1210="870.7 Rent - Homeoffice", C1210="870.9 Rent - Water"),
   0,
   IF(Dashboard!$F$5="Quick",
      IF(OR(C1210="190 Automobile",C1210="200 computer hardware",C1210="210 Computer software",C1210="220 Quickbooks software",C1210="230 Office equipment",C1210="240 Office furniture"),
         E1210-(E1210/(1+Dashboard!$F$4)),
         0
      ),
      IF(C1210="750 Business promotion",
         E1210-(E1210/(1+4.793/100)),
         E1210-(E1210/(1+Dashboard!$F$4))
      )
   )
)</f>
        <v>0</v>
      </c>
      <c r="J1210" s="40">
        <f>Bank4[[#This Row],[Money in/ (Money out)]]-Bank4[[#This Row],[GST/HST]]</f>
        <v>0</v>
      </c>
      <c r="L1210" s="37">
        <f t="shared" si="54"/>
        <v>0</v>
      </c>
    </row>
    <row r="1211" spans="4:12" x14ac:dyDescent="0.2">
      <c r="D1211" s="416">
        <f>_xlfn.XLOOKUP(C:C,Table1[for Import to Bank Register dropdown],Table1[for Pivot],0,0,1)</f>
        <v>0</v>
      </c>
      <c r="E1211" s="422"/>
      <c r="F1211" s="160">
        <f t="shared" si="55"/>
        <v>44444444</v>
      </c>
      <c r="G1211" s="394">
        <f t="shared" si="56"/>
        <v>0</v>
      </c>
      <c r="I1211" s="395">
        <f>IF(OR(C1211="150 Directors advances", C1211="120 accounts receivable", C1211="720.2 Automobile - Insurance", C1211="720.3 Automobile - License", C1211="870.4 Rent - Insurance", C1211="870.6 Rent - Property Tax", C1211="870.7 Rent - Homeoffice", C1211="870.9 Rent - Water"),
   0,
   IF(Dashboard!$F$5="Quick",
      IF(OR(C1211="190 Automobile",C1211="200 computer hardware",C1211="210 Computer software",C1211="220 Quickbooks software",C1211="230 Office equipment",C1211="240 Office furniture"),
         E1211-(E1211/(1+Dashboard!$F$4)),
         0
      ),
      IF(C1211="750 Business promotion",
         E1211-(E1211/(1+4.793/100)),
         E1211-(E1211/(1+Dashboard!$F$4))
      )
   )
)</f>
        <v>0</v>
      </c>
      <c r="J1211" s="40">
        <f>Bank4[[#This Row],[Money in/ (Money out)]]-Bank4[[#This Row],[GST/HST]]</f>
        <v>0</v>
      </c>
      <c r="L1211" s="37">
        <f t="shared" si="54"/>
        <v>0</v>
      </c>
    </row>
    <row r="1212" spans="4:12" x14ac:dyDescent="0.2">
      <c r="D1212" s="416">
        <f>_xlfn.XLOOKUP(C:C,Table1[for Import to Bank Register dropdown],Table1[for Pivot],0,0,1)</f>
        <v>0</v>
      </c>
      <c r="E1212" s="422"/>
      <c r="F1212" s="160">
        <f t="shared" si="55"/>
        <v>44444444</v>
      </c>
      <c r="G1212" s="394">
        <f t="shared" si="56"/>
        <v>0</v>
      </c>
      <c r="I1212" s="395">
        <f>IF(OR(C1212="150 Directors advances", C1212="120 accounts receivable", C1212="720.2 Automobile - Insurance", C1212="720.3 Automobile - License", C1212="870.4 Rent - Insurance", C1212="870.6 Rent - Property Tax", C1212="870.7 Rent - Homeoffice", C1212="870.9 Rent - Water"),
   0,
   IF(Dashboard!$F$5="Quick",
      IF(OR(C1212="190 Automobile",C1212="200 computer hardware",C1212="210 Computer software",C1212="220 Quickbooks software",C1212="230 Office equipment",C1212="240 Office furniture"),
         E1212-(E1212/(1+Dashboard!$F$4)),
         0
      ),
      IF(C1212="750 Business promotion",
         E1212-(E1212/(1+4.793/100)),
         E1212-(E1212/(1+Dashboard!$F$4))
      )
   )
)</f>
        <v>0</v>
      </c>
      <c r="J1212" s="40">
        <f>Bank4[[#This Row],[Money in/ (Money out)]]-Bank4[[#This Row],[GST/HST]]</f>
        <v>0</v>
      </c>
      <c r="L1212" s="37">
        <f t="shared" si="54"/>
        <v>0</v>
      </c>
    </row>
    <row r="1213" spans="4:12" x14ac:dyDescent="0.2">
      <c r="D1213" s="416">
        <f>_xlfn.XLOOKUP(C:C,Table1[for Import to Bank Register dropdown],Table1[for Pivot],0,0,1)</f>
        <v>0</v>
      </c>
      <c r="E1213" s="422"/>
      <c r="F1213" s="160">
        <f t="shared" si="55"/>
        <v>44444444</v>
      </c>
      <c r="G1213" s="394">
        <f t="shared" si="56"/>
        <v>0</v>
      </c>
      <c r="I1213" s="395">
        <f>IF(OR(C1213="150 Directors advances", C1213="120 accounts receivable", C1213="720.2 Automobile - Insurance", C1213="720.3 Automobile - License", C1213="870.4 Rent - Insurance", C1213="870.6 Rent - Property Tax", C1213="870.7 Rent - Homeoffice", C1213="870.9 Rent - Water"),
   0,
   IF(Dashboard!$F$5="Quick",
      IF(OR(C1213="190 Automobile",C1213="200 computer hardware",C1213="210 Computer software",C1213="220 Quickbooks software",C1213="230 Office equipment",C1213="240 Office furniture"),
         E1213-(E1213/(1+Dashboard!$F$4)),
         0
      ),
      IF(C1213="750 Business promotion",
         E1213-(E1213/(1+4.793/100)),
         E1213-(E1213/(1+Dashboard!$F$4))
      )
   )
)</f>
        <v>0</v>
      </c>
      <c r="J1213" s="40">
        <f>Bank4[[#This Row],[Money in/ (Money out)]]-Bank4[[#This Row],[GST/HST]]</f>
        <v>0</v>
      </c>
      <c r="L1213" s="37">
        <f t="shared" si="54"/>
        <v>0</v>
      </c>
    </row>
    <row r="1214" spans="4:12" x14ac:dyDescent="0.2">
      <c r="D1214" s="416">
        <f>_xlfn.XLOOKUP(C:C,Table1[for Import to Bank Register dropdown],Table1[for Pivot],0,0,1)</f>
        <v>0</v>
      </c>
      <c r="E1214" s="422"/>
      <c r="F1214" s="160">
        <f t="shared" si="55"/>
        <v>44444444</v>
      </c>
      <c r="G1214" s="394">
        <f t="shared" si="56"/>
        <v>0</v>
      </c>
      <c r="I1214" s="395">
        <f>IF(OR(C1214="150 Directors advances", C1214="120 accounts receivable", C1214="720.2 Automobile - Insurance", C1214="720.3 Automobile - License", C1214="870.4 Rent - Insurance", C1214="870.6 Rent - Property Tax", C1214="870.7 Rent - Homeoffice", C1214="870.9 Rent - Water"),
   0,
   IF(Dashboard!$F$5="Quick",
      IF(OR(C1214="190 Automobile",C1214="200 computer hardware",C1214="210 Computer software",C1214="220 Quickbooks software",C1214="230 Office equipment",C1214="240 Office furniture"),
         E1214-(E1214/(1+Dashboard!$F$4)),
         0
      ),
      IF(C1214="750 Business promotion",
         E1214-(E1214/(1+4.793/100)),
         E1214-(E1214/(1+Dashboard!$F$4))
      )
   )
)</f>
        <v>0</v>
      </c>
      <c r="J1214" s="40">
        <f>Bank4[[#This Row],[Money in/ (Money out)]]-Bank4[[#This Row],[GST/HST]]</f>
        <v>0</v>
      </c>
      <c r="L1214" s="37">
        <f t="shared" si="54"/>
        <v>0</v>
      </c>
    </row>
    <row r="1215" spans="4:12" x14ac:dyDescent="0.2">
      <c r="D1215" s="416">
        <f>_xlfn.XLOOKUP(C:C,Table1[for Import to Bank Register dropdown],Table1[for Pivot],0,0,1)</f>
        <v>0</v>
      </c>
      <c r="E1215" s="422"/>
      <c r="F1215" s="160">
        <f t="shared" si="55"/>
        <v>44444444</v>
      </c>
      <c r="G1215" s="394">
        <f t="shared" si="56"/>
        <v>0</v>
      </c>
      <c r="I1215" s="395">
        <f>IF(OR(C1215="150 Directors advances", C1215="120 accounts receivable", C1215="720.2 Automobile - Insurance", C1215="720.3 Automobile - License", C1215="870.4 Rent - Insurance", C1215="870.6 Rent - Property Tax", C1215="870.7 Rent - Homeoffice", C1215="870.9 Rent - Water"),
   0,
   IF(Dashboard!$F$5="Quick",
      IF(OR(C1215="190 Automobile",C1215="200 computer hardware",C1215="210 Computer software",C1215="220 Quickbooks software",C1215="230 Office equipment",C1215="240 Office furniture"),
         E1215-(E1215/(1+Dashboard!$F$4)),
         0
      ),
      IF(C1215="750 Business promotion",
         E1215-(E1215/(1+4.793/100)),
         E1215-(E1215/(1+Dashboard!$F$4))
      )
   )
)</f>
        <v>0</v>
      </c>
      <c r="J1215" s="40">
        <f>Bank4[[#This Row],[Money in/ (Money out)]]-Bank4[[#This Row],[GST/HST]]</f>
        <v>0</v>
      </c>
      <c r="L1215" s="37">
        <f t="shared" si="54"/>
        <v>0</v>
      </c>
    </row>
    <row r="1216" spans="4:12" x14ac:dyDescent="0.2">
      <c r="D1216" s="416">
        <f>_xlfn.XLOOKUP(C:C,Table1[for Import to Bank Register dropdown],Table1[for Pivot],0,0,1)</f>
        <v>0</v>
      </c>
      <c r="E1216" s="422"/>
      <c r="F1216" s="160">
        <f t="shared" si="55"/>
        <v>44444444</v>
      </c>
      <c r="G1216" s="394">
        <f t="shared" si="56"/>
        <v>0</v>
      </c>
      <c r="I1216" s="395">
        <f>IF(OR(C1216="150 Directors advances", C1216="120 accounts receivable", C1216="720.2 Automobile - Insurance", C1216="720.3 Automobile - License", C1216="870.4 Rent - Insurance", C1216="870.6 Rent - Property Tax", C1216="870.7 Rent - Homeoffice", C1216="870.9 Rent - Water"),
   0,
   IF(Dashboard!$F$5="Quick",
      IF(OR(C1216="190 Automobile",C1216="200 computer hardware",C1216="210 Computer software",C1216="220 Quickbooks software",C1216="230 Office equipment",C1216="240 Office furniture"),
         E1216-(E1216/(1+Dashboard!$F$4)),
         0
      ),
      IF(C1216="750 Business promotion",
         E1216-(E1216/(1+4.793/100)),
         E1216-(E1216/(1+Dashboard!$F$4))
      )
   )
)</f>
        <v>0</v>
      </c>
      <c r="J1216" s="40">
        <f>Bank4[[#This Row],[Money in/ (Money out)]]-Bank4[[#This Row],[GST/HST]]</f>
        <v>0</v>
      </c>
      <c r="L1216" s="37">
        <f t="shared" si="54"/>
        <v>0</v>
      </c>
    </row>
    <row r="1217" spans="4:12" x14ac:dyDescent="0.2">
      <c r="D1217" s="416">
        <f>_xlfn.XLOOKUP(C:C,Table1[for Import to Bank Register dropdown],Table1[for Pivot],0,0,1)</f>
        <v>0</v>
      </c>
      <c r="E1217" s="422"/>
      <c r="F1217" s="160">
        <f t="shared" si="55"/>
        <v>44444444</v>
      </c>
      <c r="G1217" s="394">
        <f t="shared" si="56"/>
        <v>0</v>
      </c>
      <c r="I1217" s="395">
        <f>IF(OR(C1217="150 Directors advances", C1217="120 accounts receivable", C1217="720.2 Automobile - Insurance", C1217="720.3 Automobile - License", C1217="870.4 Rent - Insurance", C1217="870.6 Rent - Property Tax", C1217="870.7 Rent - Homeoffice", C1217="870.9 Rent - Water"),
   0,
   IF(Dashboard!$F$5="Quick",
      IF(OR(C1217="190 Automobile",C1217="200 computer hardware",C1217="210 Computer software",C1217="220 Quickbooks software",C1217="230 Office equipment",C1217="240 Office furniture"),
         E1217-(E1217/(1+Dashboard!$F$4)),
         0
      ),
      IF(C1217="750 Business promotion",
         E1217-(E1217/(1+4.793/100)),
         E1217-(E1217/(1+Dashboard!$F$4))
      )
   )
)</f>
        <v>0</v>
      </c>
      <c r="J1217" s="40">
        <f>Bank4[[#This Row],[Money in/ (Money out)]]-Bank4[[#This Row],[GST/HST]]</f>
        <v>0</v>
      </c>
      <c r="L1217" s="37">
        <f t="shared" si="54"/>
        <v>0</v>
      </c>
    </row>
    <row r="1218" spans="4:12" x14ac:dyDescent="0.2">
      <c r="D1218" s="416">
        <f>_xlfn.XLOOKUP(C:C,Table1[for Import to Bank Register dropdown],Table1[for Pivot],0,0,1)</f>
        <v>0</v>
      </c>
      <c r="E1218" s="422"/>
      <c r="F1218" s="160">
        <f t="shared" si="55"/>
        <v>44444444</v>
      </c>
      <c r="G1218" s="394">
        <f t="shared" si="56"/>
        <v>0</v>
      </c>
      <c r="I1218" s="395">
        <f>IF(OR(C1218="150 Directors advances", C1218="120 accounts receivable", C1218="720.2 Automobile - Insurance", C1218="720.3 Automobile - License", C1218="870.4 Rent - Insurance", C1218="870.6 Rent - Property Tax", C1218="870.7 Rent - Homeoffice", C1218="870.9 Rent - Water"),
   0,
   IF(Dashboard!$F$5="Quick",
      IF(OR(C1218="190 Automobile",C1218="200 computer hardware",C1218="210 Computer software",C1218="220 Quickbooks software",C1218="230 Office equipment",C1218="240 Office furniture"),
         E1218-(E1218/(1+Dashboard!$F$4)),
         0
      ),
      IF(C1218="750 Business promotion",
         E1218-(E1218/(1+4.793/100)),
         E1218-(E1218/(1+Dashboard!$F$4))
      )
   )
)</f>
        <v>0</v>
      </c>
      <c r="J1218" s="40">
        <f>Bank4[[#This Row],[Money in/ (Money out)]]-Bank4[[#This Row],[GST/HST]]</f>
        <v>0</v>
      </c>
      <c r="L1218" s="37">
        <f t="shared" si="54"/>
        <v>0</v>
      </c>
    </row>
    <row r="1219" spans="4:12" x14ac:dyDescent="0.2">
      <c r="D1219" s="416">
        <f>_xlfn.XLOOKUP(C:C,Table1[for Import to Bank Register dropdown],Table1[for Pivot],0,0,1)</f>
        <v>0</v>
      </c>
      <c r="E1219" s="422"/>
      <c r="F1219" s="160">
        <f t="shared" si="55"/>
        <v>44444444</v>
      </c>
      <c r="G1219" s="394">
        <f t="shared" si="56"/>
        <v>0</v>
      </c>
      <c r="I1219" s="395">
        <f>IF(OR(C1219="150 Directors advances", C1219="120 accounts receivable", C1219="720.2 Automobile - Insurance", C1219="720.3 Automobile - License", C1219="870.4 Rent - Insurance", C1219="870.6 Rent - Property Tax", C1219="870.7 Rent - Homeoffice", C1219="870.9 Rent - Water"),
   0,
   IF(Dashboard!$F$5="Quick",
      IF(OR(C1219="190 Automobile",C1219="200 computer hardware",C1219="210 Computer software",C1219="220 Quickbooks software",C1219="230 Office equipment",C1219="240 Office furniture"),
         E1219-(E1219/(1+Dashboard!$F$4)),
         0
      ),
      IF(C1219="750 Business promotion",
         E1219-(E1219/(1+4.793/100)),
         E1219-(E1219/(1+Dashboard!$F$4))
      )
   )
)</f>
        <v>0</v>
      </c>
      <c r="J1219" s="40">
        <f>Bank4[[#This Row],[Money in/ (Money out)]]-Bank4[[#This Row],[GST/HST]]</f>
        <v>0</v>
      </c>
      <c r="L1219" s="37">
        <f t="shared" si="54"/>
        <v>0</v>
      </c>
    </row>
    <row r="1220" spans="4:12" x14ac:dyDescent="0.2">
      <c r="D1220" s="416">
        <f>_xlfn.XLOOKUP(C:C,Table1[for Import to Bank Register dropdown],Table1[for Pivot],0,0,1)</f>
        <v>0</v>
      </c>
      <c r="E1220" s="422"/>
      <c r="F1220" s="160">
        <f t="shared" si="55"/>
        <v>44444444</v>
      </c>
      <c r="G1220" s="394">
        <f t="shared" si="56"/>
        <v>0</v>
      </c>
      <c r="I1220" s="395">
        <f>IF(OR(C1220="150 Directors advances", C1220="120 accounts receivable", C1220="720.2 Automobile - Insurance", C1220="720.3 Automobile - License", C1220="870.4 Rent - Insurance", C1220="870.6 Rent - Property Tax", C1220="870.7 Rent - Homeoffice", C1220="870.9 Rent - Water"),
   0,
   IF(Dashboard!$F$5="Quick",
      IF(OR(C1220="190 Automobile",C1220="200 computer hardware",C1220="210 Computer software",C1220="220 Quickbooks software",C1220="230 Office equipment",C1220="240 Office furniture"),
         E1220-(E1220/(1+Dashboard!$F$4)),
         0
      ),
      IF(C1220="750 Business promotion",
         E1220-(E1220/(1+4.793/100)),
         E1220-(E1220/(1+Dashboard!$F$4))
      )
   )
)</f>
        <v>0</v>
      </c>
      <c r="J1220" s="40">
        <f>Bank4[[#This Row],[Money in/ (Money out)]]-Bank4[[#This Row],[GST/HST]]</f>
        <v>0</v>
      </c>
      <c r="L1220" s="37">
        <f t="shared" si="54"/>
        <v>0</v>
      </c>
    </row>
    <row r="1221" spans="4:12" x14ac:dyDescent="0.2">
      <c r="D1221" s="416">
        <f>_xlfn.XLOOKUP(C:C,Table1[for Import to Bank Register dropdown],Table1[for Pivot],0,0,1)</f>
        <v>0</v>
      </c>
      <c r="E1221" s="422"/>
      <c r="F1221" s="160">
        <f t="shared" si="55"/>
        <v>44444444</v>
      </c>
      <c r="G1221" s="394">
        <f t="shared" si="56"/>
        <v>0</v>
      </c>
      <c r="I1221" s="395">
        <f>IF(OR(C1221="150 Directors advances", C1221="120 accounts receivable", C1221="720.2 Automobile - Insurance", C1221="720.3 Automobile - License", C1221="870.4 Rent - Insurance", C1221="870.6 Rent - Property Tax", C1221="870.7 Rent - Homeoffice", C1221="870.9 Rent - Water"),
   0,
   IF(Dashboard!$F$5="Quick",
      IF(OR(C1221="190 Automobile",C1221="200 computer hardware",C1221="210 Computer software",C1221="220 Quickbooks software",C1221="230 Office equipment",C1221="240 Office furniture"),
         E1221-(E1221/(1+Dashboard!$F$4)),
         0
      ),
      IF(C1221="750 Business promotion",
         E1221-(E1221/(1+4.793/100)),
         E1221-(E1221/(1+Dashboard!$F$4))
      )
   )
)</f>
        <v>0</v>
      </c>
      <c r="J1221" s="40">
        <f>Bank4[[#This Row],[Money in/ (Money out)]]-Bank4[[#This Row],[GST/HST]]</f>
        <v>0</v>
      </c>
      <c r="L1221" s="37">
        <f t="shared" si="54"/>
        <v>0</v>
      </c>
    </row>
    <row r="1222" spans="4:12" x14ac:dyDescent="0.2">
      <c r="D1222" s="416">
        <f>_xlfn.XLOOKUP(C:C,Table1[for Import to Bank Register dropdown],Table1[for Pivot],0,0,1)</f>
        <v>0</v>
      </c>
      <c r="E1222" s="422"/>
      <c r="F1222" s="160">
        <f t="shared" si="55"/>
        <v>44444444</v>
      </c>
      <c r="G1222" s="394">
        <f t="shared" si="56"/>
        <v>0</v>
      </c>
      <c r="I1222" s="395">
        <f>IF(OR(C1222="150 Directors advances", C1222="120 accounts receivable", C1222="720.2 Automobile - Insurance", C1222="720.3 Automobile - License", C1222="870.4 Rent - Insurance", C1222="870.6 Rent - Property Tax", C1222="870.7 Rent - Homeoffice", C1222="870.9 Rent - Water"),
   0,
   IF(Dashboard!$F$5="Quick",
      IF(OR(C1222="190 Automobile",C1222="200 computer hardware",C1222="210 Computer software",C1222="220 Quickbooks software",C1222="230 Office equipment",C1222="240 Office furniture"),
         E1222-(E1222/(1+Dashboard!$F$4)),
         0
      ),
      IF(C1222="750 Business promotion",
         E1222-(E1222/(1+4.793/100)),
         E1222-(E1222/(1+Dashboard!$F$4))
      )
   )
)</f>
        <v>0</v>
      </c>
      <c r="J1222" s="40">
        <f>Bank4[[#This Row],[Money in/ (Money out)]]-Bank4[[#This Row],[GST/HST]]</f>
        <v>0</v>
      </c>
      <c r="L1222" s="37">
        <f t="shared" si="54"/>
        <v>0</v>
      </c>
    </row>
    <row r="1223" spans="4:12" x14ac:dyDescent="0.2">
      <c r="D1223" s="416">
        <f>_xlfn.XLOOKUP(C:C,Table1[for Import to Bank Register dropdown],Table1[for Pivot],0,0,1)</f>
        <v>0</v>
      </c>
      <c r="E1223" s="422"/>
      <c r="F1223" s="160">
        <f t="shared" si="55"/>
        <v>44444444</v>
      </c>
      <c r="G1223" s="394">
        <f t="shared" si="56"/>
        <v>0</v>
      </c>
      <c r="I1223" s="395">
        <f>IF(OR(C1223="150 Directors advances", C1223="120 accounts receivable", C1223="720.2 Automobile - Insurance", C1223="720.3 Automobile - License", C1223="870.4 Rent - Insurance", C1223="870.6 Rent - Property Tax", C1223="870.7 Rent - Homeoffice", C1223="870.9 Rent - Water"),
   0,
   IF(Dashboard!$F$5="Quick",
      IF(OR(C1223="190 Automobile",C1223="200 computer hardware",C1223="210 Computer software",C1223="220 Quickbooks software",C1223="230 Office equipment",C1223="240 Office furniture"),
         E1223-(E1223/(1+Dashboard!$F$4)),
         0
      ),
      IF(C1223="750 Business promotion",
         E1223-(E1223/(1+4.793/100)),
         E1223-(E1223/(1+Dashboard!$F$4))
      )
   )
)</f>
        <v>0</v>
      </c>
      <c r="J1223" s="40">
        <f>Bank4[[#This Row],[Money in/ (Money out)]]-Bank4[[#This Row],[GST/HST]]</f>
        <v>0</v>
      </c>
      <c r="L1223" s="37">
        <f t="shared" ref="L1223:L1286" si="57">$L$3</f>
        <v>0</v>
      </c>
    </row>
    <row r="1224" spans="4:12" x14ac:dyDescent="0.2">
      <c r="D1224" s="416">
        <f>_xlfn.XLOOKUP(C:C,Table1[for Import to Bank Register dropdown],Table1[for Pivot],0,0,1)</f>
        <v>0</v>
      </c>
      <c r="E1224" s="422"/>
      <c r="F1224" s="160">
        <f t="shared" ref="F1224:F1287" si="58">$E$2</f>
        <v>44444444</v>
      </c>
      <c r="G1224" s="394">
        <f t="shared" ref="G1224:G1287" si="59">G1223+E1224</f>
        <v>0</v>
      </c>
      <c r="I1224" s="395">
        <f>IF(OR(C1224="150 Directors advances", C1224="120 accounts receivable", C1224="720.2 Automobile - Insurance", C1224="720.3 Automobile - License", C1224="870.4 Rent - Insurance", C1224="870.6 Rent - Property Tax", C1224="870.7 Rent - Homeoffice", C1224="870.9 Rent - Water"),
   0,
   IF(Dashboard!$F$5="Quick",
      IF(OR(C1224="190 Automobile",C1224="200 computer hardware",C1224="210 Computer software",C1224="220 Quickbooks software",C1224="230 Office equipment",C1224="240 Office furniture"),
         E1224-(E1224/(1+Dashboard!$F$4)),
         0
      ),
      IF(C1224="750 Business promotion",
         E1224-(E1224/(1+4.793/100)),
         E1224-(E1224/(1+Dashboard!$F$4))
      )
   )
)</f>
        <v>0</v>
      </c>
      <c r="J1224" s="40">
        <f>Bank4[[#This Row],[Money in/ (Money out)]]-Bank4[[#This Row],[GST/HST]]</f>
        <v>0</v>
      </c>
      <c r="L1224" s="37">
        <f t="shared" si="57"/>
        <v>0</v>
      </c>
    </row>
    <row r="1225" spans="4:12" x14ac:dyDescent="0.2">
      <c r="D1225" s="416">
        <f>_xlfn.XLOOKUP(C:C,Table1[for Import to Bank Register dropdown],Table1[for Pivot],0,0,1)</f>
        <v>0</v>
      </c>
      <c r="E1225" s="422"/>
      <c r="F1225" s="160">
        <f t="shared" si="58"/>
        <v>44444444</v>
      </c>
      <c r="G1225" s="394">
        <f t="shared" si="59"/>
        <v>0</v>
      </c>
      <c r="I1225" s="395">
        <f>IF(OR(C1225="150 Directors advances", C1225="120 accounts receivable", C1225="720.2 Automobile - Insurance", C1225="720.3 Automobile - License", C1225="870.4 Rent - Insurance", C1225="870.6 Rent - Property Tax", C1225="870.7 Rent - Homeoffice", C1225="870.9 Rent - Water"),
   0,
   IF(Dashboard!$F$5="Quick",
      IF(OR(C1225="190 Automobile",C1225="200 computer hardware",C1225="210 Computer software",C1225="220 Quickbooks software",C1225="230 Office equipment",C1225="240 Office furniture"),
         E1225-(E1225/(1+Dashboard!$F$4)),
         0
      ),
      IF(C1225="750 Business promotion",
         E1225-(E1225/(1+4.793/100)),
         E1225-(E1225/(1+Dashboard!$F$4))
      )
   )
)</f>
        <v>0</v>
      </c>
      <c r="J1225" s="40">
        <f>Bank4[[#This Row],[Money in/ (Money out)]]-Bank4[[#This Row],[GST/HST]]</f>
        <v>0</v>
      </c>
      <c r="L1225" s="37">
        <f t="shared" si="57"/>
        <v>0</v>
      </c>
    </row>
    <row r="1226" spans="4:12" x14ac:dyDescent="0.2">
      <c r="D1226" s="416">
        <f>_xlfn.XLOOKUP(C:C,Table1[for Import to Bank Register dropdown],Table1[for Pivot],0,0,1)</f>
        <v>0</v>
      </c>
      <c r="E1226" s="422"/>
      <c r="F1226" s="160">
        <f t="shared" si="58"/>
        <v>44444444</v>
      </c>
      <c r="G1226" s="394">
        <f t="shared" si="59"/>
        <v>0</v>
      </c>
      <c r="I1226" s="395">
        <f>IF(OR(C1226="150 Directors advances", C1226="120 accounts receivable", C1226="720.2 Automobile - Insurance", C1226="720.3 Automobile - License", C1226="870.4 Rent - Insurance", C1226="870.6 Rent - Property Tax", C1226="870.7 Rent - Homeoffice", C1226="870.9 Rent - Water"),
   0,
   IF(Dashboard!$F$5="Quick",
      IF(OR(C1226="190 Automobile",C1226="200 computer hardware",C1226="210 Computer software",C1226="220 Quickbooks software",C1226="230 Office equipment",C1226="240 Office furniture"),
         E1226-(E1226/(1+Dashboard!$F$4)),
         0
      ),
      IF(C1226="750 Business promotion",
         E1226-(E1226/(1+4.793/100)),
         E1226-(E1226/(1+Dashboard!$F$4))
      )
   )
)</f>
        <v>0</v>
      </c>
      <c r="J1226" s="40">
        <f>Bank4[[#This Row],[Money in/ (Money out)]]-Bank4[[#This Row],[GST/HST]]</f>
        <v>0</v>
      </c>
      <c r="L1226" s="37">
        <f t="shared" si="57"/>
        <v>0</v>
      </c>
    </row>
    <row r="1227" spans="4:12" x14ac:dyDescent="0.2">
      <c r="D1227" s="416">
        <f>_xlfn.XLOOKUP(C:C,Table1[for Import to Bank Register dropdown],Table1[for Pivot],0,0,1)</f>
        <v>0</v>
      </c>
      <c r="E1227" s="422"/>
      <c r="F1227" s="160">
        <f t="shared" si="58"/>
        <v>44444444</v>
      </c>
      <c r="G1227" s="394">
        <f t="shared" si="59"/>
        <v>0</v>
      </c>
      <c r="I1227" s="395">
        <f>IF(OR(C1227="150 Directors advances", C1227="120 accounts receivable", C1227="720.2 Automobile - Insurance", C1227="720.3 Automobile - License", C1227="870.4 Rent - Insurance", C1227="870.6 Rent - Property Tax", C1227="870.7 Rent - Homeoffice", C1227="870.9 Rent - Water"),
   0,
   IF(Dashboard!$F$5="Quick",
      IF(OR(C1227="190 Automobile",C1227="200 computer hardware",C1227="210 Computer software",C1227="220 Quickbooks software",C1227="230 Office equipment",C1227="240 Office furniture"),
         E1227-(E1227/(1+Dashboard!$F$4)),
         0
      ),
      IF(C1227="750 Business promotion",
         E1227-(E1227/(1+4.793/100)),
         E1227-(E1227/(1+Dashboard!$F$4))
      )
   )
)</f>
        <v>0</v>
      </c>
      <c r="J1227" s="40">
        <f>Bank4[[#This Row],[Money in/ (Money out)]]-Bank4[[#This Row],[GST/HST]]</f>
        <v>0</v>
      </c>
      <c r="L1227" s="37">
        <f t="shared" si="57"/>
        <v>0</v>
      </c>
    </row>
    <row r="1228" spans="4:12" x14ac:dyDescent="0.2">
      <c r="D1228" s="416">
        <f>_xlfn.XLOOKUP(C:C,Table1[for Import to Bank Register dropdown],Table1[for Pivot],0,0,1)</f>
        <v>0</v>
      </c>
      <c r="E1228" s="422"/>
      <c r="F1228" s="160">
        <f t="shared" si="58"/>
        <v>44444444</v>
      </c>
      <c r="G1228" s="394">
        <f t="shared" si="59"/>
        <v>0</v>
      </c>
      <c r="I1228" s="395">
        <f>IF(OR(C1228="150 Directors advances", C1228="120 accounts receivable", C1228="720.2 Automobile - Insurance", C1228="720.3 Automobile - License", C1228="870.4 Rent - Insurance", C1228="870.6 Rent - Property Tax", C1228="870.7 Rent - Homeoffice", C1228="870.9 Rent - Water"),
   0,
   IF(Dashboard!$F$5="Quick",
      IF(OR(C1228="190 Automobile",C1228="200 computer hardware",C1228="210 Computer software",C1228="220 Quickbooks software",C1228="230 Office equipment",C1228="240 Office furniture"),
         E1228-(E1228/(1+Dashboard!$F$4)),
         0
      ),
      IF(C1228="750 Business promotion",
         E1228-(E1228/(1+4.793/100)),
         E1228-(E1228/(1+Dashboard!$F$4))
      )
   )
)</f>
        <v>0</v>
      </c>
      <c r="J1228" s="40">
        <f>Bank4[[#This Row],[Money in/ (Money out)]]-Bank4[[#This Row],[GST/HST]]</f>
        <v>0</v>
      </c>
      <c r="L1228" s="37">
        <f t="shared" si="57"/>
        <v>0</v>
      </c>
    </row>
    <row r="1229" spans="4:12" x14ac:dyDescent="0.2">
      <c r="D1229" s="416">
        <f>_xlfn.XLOOKUP(C:C,Table1[for Import to Bank Register dropdown],Table1[for Pivot],0,0,1)</f>
        <v>0</v>
      </c>
      <c r="E1229" s="422"/>
      <c r="F1229" s="160">
        <f t="shared" si="58"/>
        <v>44444444</v>
      </c>
      <c r="G1229" s="394">
        <f t="shared" si="59"/>
        <v>0</v>
      </c>
      <c r="I1229" s="395">
        <f>IF(OR(C1229="150 Directors advances", C1229="120 accounts receivable", C1229="720.2 Automobile - Insurance", C1229="720.3 Automobile - License", C1229="870.4 Rent - Insurance", C1229="870.6 Rent - Property Tax", C1229="870.7 Rent - Homeoffice", C1229="870.9 Rent - Water"),
   0,
   IF(Dashboard!$F$5="Quick",
      IF(OR(C1229="190 Automobile",C1229="200 computer hardware",C1229="210 Computer software",C1229="220 Quickbooks software",C1229="230 Office equipment",C1229="240 Office furniture"),
         E1229-(E1229/(1+Dashboard!$F$4)),
         0
      ),
      IF(C1229="750 Business promotion",
         E1229-(E1229/(1+4.793/100)),
         E1229-(E1229/(1+Dashboard!$F$4))
      )
   )
)</f>
        <v>0</v>
      </c>
      <c r="J1229" s="40">
        <f>Bank4[[#This Row],[Money in/ (Money out)]]-Bank4[[#This Row],[GST/HST]]</f>
        <v>0</v>
      </c>
      <c r="L1229" s="37">
        <f t="shared" si="57"/>
        <v>0</v>
      </c>
    </row>
    <row r="1230" spans="4:12" x14ac:dyDescent="0.2">
      <c r="D1230" s="416">
        <f>_xlfn.XLOOKUP(C:C,Table1[for Import to Bank Register dropdown],Table1[for Pivot],0,0,1)</f>
        <v>0</v>
      </c>
      <c r="E1230" s="422"/>
      <c r="F1230" s="160">
        <f t="shared" si="58"/>
        <v>44444444</v>
      </c>
      <c r="G1230" s="394">
        <f t="shared" si="59"/>
        <v>0</v>
      </c>
      <c r="I1230" s="395">
        <f>IF(OR(C1230="150 Directors advances", C1230="120 accounts receivable", C1230="720.2 Automobile - Insurance", C1230="720.3 Automobile - License", C1230="870.4 Rent - Insurance", C1230="870.6 Rent - Property Tax", C1230="870.7 Rent - Homeoffice", C1230="870.9 Rent - Water"),
   0,
   IF(Dashboard!$F$5="Quick",
      IF(OR(C1230="190 Automobile",C1230="200 computer hardware",C1230="210 Computer software",C1230="220 Quickbooks software",C1230="230 Office equipment",C1230="240 Office furniture"),
         E1230-(E1230/(1+Dashboard!$F$4)),
         0
      ),
      IF(C1230="750 Business promotion",
         E1230-(E1230/(1+4.793/100)),
         E1230-(E1230/(1+Dashboard!$F$4))
      )
   )
)</f>
        <v>0</v>
      </c>
      <c r="J1230" s="40">
        <f>Bank4[[#This Row],[Money in/ (Money out)]]-Bank4[[#This Row],[GST/HST]]</f>
        <v>0</v>
      </c>
      <c r="L1230" s="37">
        <f t="shared" si="57"/>
        <v>0</v>
      </c>
    </row>
    <row r="1231" spans="4:12" x14ac:dyDescent="0.2">
      <c r="D1231" s="416">
        <f>_xlfn.XLOOKUP(C:C,Table1[for Import to Bank Register dropdown],Table1[for Pivot],0,0,1)</f>
        <v>0</v>
      </c>
      <c r="E1231" s="422"/>
      <c r="F1231" s="160">
        <f t="shared" si="58"/>
        <v>44444444</v>
      </c>
      <c r="G1231" s="394">
        <f t="shared" si="59"/>
        <v>0</v>
      </c>
      <c r="I1231" s="395">
        <f>IF(OR(C1231="150 Directors advances", C1231="120 accounts receivable", C1231="720.2 Automobile - Insurance", C1231="720.3 Automobile - License", C1231="870.4 Rent - Insurance", C1231="870.6 Rent - Property Tax", C1231="870.7 Rent - Homeoffice", C1231="870.9 Rent - Water"),
   0,
   IF(Dashboard!$F$5="Quick",
      IF(OR(C1231="190 Automobile",C1231="200 computer hardware",C1231="210 Computer software",C1231="220 Quickbooks software",C1231="230 Office equipment",C1231="240 Office furniture"),
         E1231-(E1231/(1+Dashboard!$F$4)),
         0
      ),
      IF(C1231="750 Business promotion",
         E1231-(E1231/(1+4.793/100)),
         E1231-(E1231/(1+Dashboard!$F$4))
      )
   )
)</f>
        <v>0</v>
      </c>
      <c r="J1231" s="40">
        <f>Bank4[[#This Row],[Money in/ (Money out)]]-Bank4[[#This Row],[GST/HST]]</f>
        <v>0</v>
      </c>
      <c r="L1231" s="37">
        <f t="shared" si="57"/>
        <v>0</v>
      </c>
    </row>
    <row r="1232" spans="4:12" x14ac:dyDescent="0.2">
      <c r="D1232" s="416">
        <f>_xlfn.XLOOKUP(C:C,Table1[for Import to Bank Register dropdown],Table1[for Pivot],0,0,1)</f>
        <v>0</v>
      </c>
      <c r="E1232" s="422"/>
      <c r="F1232" s="160">
        <f t="shared" si="58"/>
        <v>44444444</v>
      </c>
      <c r="G1232" s="394">
        <f t="shared" si="59"/>
        <v>0</v>
      </c>
      <c r="I1232" s="395">
        <f>IF(OR(C1232="150 Directors advances", C1232="120 accounts receivable", C1232="720.2 Automobile - Insurance", C1232="720.3 Automobile - License", C1232="870.4 Rent - Insurance", C1232="870.6 Rent - Property Tax", C1232="870.7 Rent - Homeoffice", C1232="870.9 Rent - Water"),
   0,
   IF(Dashboard!$F$5="Quick",
      IF(OR(C1232="190 Automobile",C1232="200 computer hardware",C1232="210 Computer software",C1232="220 Quickbooks software",C1232="230 Office equipment",C1232="240 Office furniture"),
         E1232-(E1232/(1+Dashboard!$F$4)),
         0
      ),
      IF(C1232="750 Business promotion",
         E1232-(E1232/(1+4.793/100)),
         E1232-(E1232/(1+Dashboard!$F$4))
      )
   )
)</f>
        <v>0</v>
      </c>
      <c r="J1232" s="40">
        <f>Bank4[[#This Row],[Money in/ (Money out)]]-Bank4[[#This Row],[GST/HST]]</f>
        <v>0</v>
      </c>
      <c r="L1232" s="37">
        <f t="shared" si="57"/>
        <v>0</v>
      </c>
    </row>
    <row r="1233" spans="4:12" x14ac:dyDescent="0.2">
      <c r="D1233" s="416">
        <f>_xlfn.XLOOKUP(C:C,Table1[for Import to Bank Register dropdown],Table1[for Pivot],0,0,1)</f>
        <v>0</v>
      </c>
      <c r="E1233" s="422"/>
      <c r="F1233" s="160">
        <f t="shared" si="58"/>
        <v>44444444</v>
      </c>
      <c r="G1233" s="394">
        <f t="shared" si="59"/>
        <v>0</v>
      </c>
      <c r="I1233" s="395">
        <f>IF(OR(C1233="150 Directors advances", C1233="120 accounts receivable", C1233="720.2 Automobile - Insurance", C1233="720.3 Automobile - License", C1233="870.4 Rent - Insurance", C1233="870.6 Rent - Property Tax", C1233="870.7 Rent - Homeoffice", C1233="870.9 Rent - Water"),
   0,
   IF(Dashboard!$F$5="Quick",
      IF(OR(C1233="190 Automobile",C1233="200 computer hardware",C1233="210 Computer software",C1233="220 Quickbooks software",C1233="230 Office equipment",C1233="240 Office furniture"),
         E1233-(E1233/(1+Dashboard!$F$4)),
         0
      ),
      IF(C1233="750 Business promotion",
         E1233-(E1233/(1+4.793/100)),
         E1233-(E1233/(1+Dashboard!$F$4))
      )
   )
)</f>
        <v>0</v>
      </c>
      <c r="J1233" s="40">
        <f>Bank4[[#This Row],[Money in/ (Money out)]]-Bank4[[#This Row],[GST/HST]]</f>
        <v>0</v>
      </c>
      <c r="L1233" s="37">
        <f t="shared" si="57"/>
        <v>0</v>
      </c>
    </row>
    <row r="1234" spans="4:12" x14ac:dyDescent="0.2">
      <c r="D1234" s="416">
        <f>_xlfn.XLOOKUP(C:C,Table1[for Import to Bank Register dropdown],Table1[for Pivot],0,0,1)</f>
        <v>0</v>
      </c>
      <c r="E1234" s="422"/>
      <c r="F1234" s="160">
        <f t="shared" si="58"/>
        <v>44444444</v>
      </c>
      <c r="G1234" s="394">
        <f t="shared" si="59"/>
        <v>0</v>
      </c>
      <c r="I1234" s="395">
        <f>IF(OR(C1234="150 Directors advances", C1234="120 accounts receivable", C1234="720.2 Automobile - Insurance", C1234="720.3 Automobile - License", C1234="870.4 Rent - Insurance", C1234="870.6 Rent - Property Tax", C1234="870.7 Rent - Homeoffice", C1234="870.9 Rent - Water"),
   0,
   IF(Dashboard!$F$5="Quick",
      IF(OR(C1234="190 Automobile",C1234="200 computer hardware",C1234="210 Computer software",C1234="220 Quickbooks software",C1234="230 Office equipment",C1234="240 Office furniture"),
         E1234-(E1234/(1+Dashboard!$F$4)),
         0
      ),
      IF(C1234="750 Business promotion",
         E1234-(E1234/(1+4.793/100)),
         E1234-(E1234/(1+Dashboard!$F$4))
      )
   )
)</f>
        <v>0</v>
      </c>
      <c r="J1234" s="40">
        <f>Bank4[[#This Row],[Money in/ (Money out)]]-Bank4[[#This Row],[GST/HST]]</f>
        <v>0</v>
      </c>
      <c r="L1234" s="37">
        <f t="shared" si="57"/>
        <v>0</v>
      </c>
    </row>
    <row r="1235" spans="4:12" x14ac:dyDescent="0.2">
      <c r="D1235" s="416">
        <f>_xlfn.XLOOKUP(C:C,Table1[for Import to Bank Register dropdown],Table1[for Pivot],0,0,1)</f>
        <v>0</v>
      </c>
      <c r="E1235" s="422"/>
      <c r="F1235" s="160">
        <f t="shared" si="58"/>
        <v>44444444</v>
      </c>
      <c r="G1235" s="394">
        <f t="shared" si="59"/>
        <v>0</v>
      </c>
      <c r="I1235" s="395">
        <f>IF(OR(C1235="150 Directors advances", C1235="120 accounts receivable", C1235="720.2 Automobile - Insurance", C1235="720.3 Automobile - License", C1235="870.4 Rent - Insurance", C1235="870.6 Rent - Property Tax", C1235="870.7 Rent - Homeoffice", C1235="870.9 Rent - Water"),
   0,
   IF(Dashboard!$F$5="Quick",
      IF(OR(C1235="190 Automobile",C1235="200 computer hardware",C1235="210 Computer software",C1235="220 Quickbooks software",C1235="230 Office equipment",C1235="240 Office furniture"),
         E1235-(E1235/(1+Dashboard!$F$4)),
         0
      ),
      IF(C1235="750 Business promotion",
         E1235-(E1235/(1+4.793/100)),
         E1235-(E1235/(1+Dashboard!$F$4))
      )
   )
)</f>
        <v>0</v>
      </c>
      <c r="J1235" s="40">
        <f>Bank4[[#This Row],[Money in/ (Money out)]]-Bank4[[#This Row],[GST/HST]]</f>
        <v>0</v>
      </c>
      <c r="L1235" s="37">
        <f t="shared" si="57"/>
        <v>0</v>
      </c>
    </row>
    <row r="1236" spans="4:12" x14ac:dyDescent="0.2">
      <c r="D1236" s="416">
        <f>_xlfn.XLOOKUP(C:C,Table1[for Import to Bank Register dropdown],Table1[for Pivot],0,0,1)</f>
        <v>0</v>
      </c>
      <c r="E1236" s="422"/>
      <c r="F1236" s="160">
        <f t="shared" si="58"/>
        <v>44444444</v>
      </c>
      <c r="G1236" s="394">
        <f t="shared" si="59"/>
        <v>0</v>
      </c>
      <c r="I1236" s="395">
        <f>IF(OR(C1236="150 Directors advances", C1236="120 accounts receivable", C1236="720.2 Automobile - Insurance", C1236="720.3 Automobile - License", C1236="870.4 Rent - Insurance", C1236="870.6 Rent - Property Tax", C1236="870.7 Rent - Homeoffice", C1236="870.9 Rent - Water"),
   0,
   IF(Dashboard!$F$5="Quick",
      IF(OR(C1236="190 Automobile",C1236="200 computer hardware",C1236="210 Computer software",C1236="220 Quickbooks software",C1236="230 Office equipment",C1236="240 Office furniture"),
         E1236-(E1236/(1+Dashboard!$F$4)),
         0
      ),
      IF(C1236="750 Business promotion",
         E1236-(E1236/(1+4.793/100)),
         E1236-(E1236/(1+Dashboard!$F$4))
      )
   )
)</f>
        <v>0</v>
      </c>
      <c r="J1236" s="40">
        <f>Bank4[[#This Row],[Money in/ (Money out)]]-Bank4[[#This Row],[GST/HST]]</f>
        <v>0</v>
      </c>
      <c r="L1236" s="37">
        <f t="shared" si="57"/>
        <v>0</v>
      </c>
    </row>
    <row r="1237" spans="4:12" x14ac:dyDescent="0.2">
      <c r="D1237" s="416">
        <f>_xlfn.XLOOKUP(C:C,Table1[for Import to Bank Register dropdown],Table1[for Pivot],0,0,1)</f>
        <v>0</v>
      </c>
      <c r="E1237" s="422"/>
      <c r="F1237" s="160">
        <f t="shared" si="58"/>
        <v>44444444</v>
      </c>
      <c r="G1237" s="394">
        <f t="shared" si="59"/>
        <v>0</v>
      </c>
      <c r="I1237" s="395">
        <f>IF(OR(C1237="150 Directors advances", C1237="120 accounts receivable", C1237="720.2 Automobile - Insurance", C1237="720.3 Automobile - License", C1237="870.4 Rent - Insurance", C1237="870.6 Rent - Property Tax", C1237="870.7 Rent - Homeoffice", C1237="870.9 Rent - Water"),
   0,
   IF(Dashboard!$F$5="Quick",
      IF(OR(C1237="190 Automobile",C1237="200 computer hardware",C1237="210 Computer software",C1237="220 Quickbooks software",C1237="230 Office equipment",C1237="240 Office furniture"),
         E1237-(E1237/(1+Dashboard!$F$4)),
         0
      ),
      IF(C1237="750 Business promotion",
         E1237-(E1237/(1+4.793/100)),
         E1237-(E1237/(1+Dashboard!$F$4))
      )
   )
)</f>
        <v>0</v>
      </c>
      <c r="J1237" s="40">
        <f>Bank4[[#This Row],[Money in/ (Money out)]]-Bank4[[#This Row],[GST/HST]]</f>
        <v>0</v>
      </c>
      <c r="L1237" s="37">
        <f t="shared" si="57"/>
        <v>0</v>
      </c>
    </row>
    <row r="1238" spans="4:12" x14ac:dyDescent="0.2">
      <c r="D1238" s="416">
        <f>_xlfn.XLOOKUP(C:C,Table1[for Import to Bank Register dropdown],Table1[for Pivot],0,0,1)</f>
        <v>0</v>
      </c>
      <c r="E1238" s="422"/>
      <c r="F1238" s="160">
        <f t="shared" si="58"/>
        <v>44444444</v>
      </c>
      <c r="G1238" s="394">
        <f t="shared" si="59"/>
        <v>0</v>
      </c>
      <c r="I1238" s="395">
        <f>IF(OR(C1238="150 Directors advances", C1238="120 accounts receivable", C1238="720.2 Automobile - Insurance", C1238="720.3 Automobile - License", C1238="870.4 Rent - Insurance", C1238="870.6 Rent - Property Tax", C1238="870.7 Rent - Homeoffice", C1238="870.9 Rent - Water"),
   0,
   IF(Dashboard!$F$5="Quick",
      IF(OR(C1238="190 Automobile",C1238="200 computer hardware",C1238="210 Computer software",C1238="220 Quickbooks software",C1238="230 Office equipment",C1238="240 Office furniture"),
         E1238-(E1238/(1+Dashboard!$F$4)),
         0
      ),
      IF(C1238="750 Business promotion",
         E1238-(E1238/(1+4.793/100)),
         E1238-(E1238/(1+Dashboard!$F$4))
      )
   )
)</f>
        <v>0</v>
      </c>
      <c r="J1238" s="40">
        <f>Bank4[[#This Row],[Money in/ (Money out)]]-Bank4[[#This Row],[GST/HST]]</f>
        <v>0</v>
      </c>
      <c r="L1238" s="37">
        <f t="shared" si="57"/>
        <v>0</v>
      </c>
    </row>
    <row r="1239" spans="4:12" x14ac:dyDescent="0.2">
      <c r="D1239" s="416">
        <f>_xlfn.XLOOKUP(C:C,Table1[for Import to Bank Register dropdown],Table1[for Pivot],0,0,1)</f>
        <v>0</v>
      </c>
      <c r="E1239" s="422"/>
      <c r="F1239" s="160">
        <f t="shared" si="58"/>
        <v>44444444</v>
      </c>
      <c r="G1239" s="394">
        <f t="shared" si="59"/>
        <v>0</v>
      </c>
      <c r="I1239" s="395">
        <f>IF(OR(C1239="150 Directors advances", C1239="120 accounts receivable", C1239="720.2 Automobile - Insurance", C1239="720.3 Automobile - License", C1239="870.4 Rent - Insurance", C1239="870.6 Rent - Property Tax", C1239="870.7 Rent - Homeoffice", C1239="870.9 Rent - Water"),
   0,
   IF(Dashboard!$F$5="Quick",
      IF(OR(C1239="190 Automobile",C1239="200 computer hardware",C1239="210 Computer software",C1239="220 Quickbooks software",C1239="230 Office equipment",C1239="240 Office furniture"),
         E1239-(E1239/(1+Dashboard!$F$4)),
         0
      ),
      IF(C1239="750 Business promotion",
         E1239-(E1239/(1+4.793/100)),
         E1239-(E1239/(1+Dashboard!$F$4))
      )
   )
)</f>
        <v>0</v>
      </c>
      <c r="J1239" s="40">
        <f>Bank4[[#This Row],[Money in/ (Money out)]]-Bank4[[#This Row],[GST/HST]]</f>
        <v>0</v>
      </c>
      <c r="L1239" s="37">
        <f t="shared" si="57"/>
        <v>0</v>
      </c>
    </row>
    <row r="1240" spans="4:12" x14ac:dyDescent="0.2">
      <c r="D1240" s="416">
        <f>_xlfn.XLOOKUP(C:C,Table1[for Import to Bank Register dropdown],Table1[for Pivot],0,0,1)</f>
        <v>0</v>
      </c>
      <c r="E1240" s="422"/>
      <c r="F1240" s="160">
        <f t="shared" si="58"/>
        <v>44444444</v>
      </c>
      <c r="G1240" s="394">
        <f t="shared" si="59"/>
        <v>0</v>
      </c>
      <c r="I1240" s="395">
        <f>IF(OR(C1240="150 Directors advances", C1240="120 accounts receivable", C1240="720.2 Automobile - Insurance", C1240="720.3 Automobile - License", C1240="870.4 Rent - Insurance", C1240="870.6 Rent - Property Tax", C1240="870.7 Rent - Homeoffice", C1240="870.9 Rent - Water"),
   0,
   IF(Dashboard!$F$5="Quick",
      IF(OR(C1240="190 Automobile",C1240="200 computer hardware",C1240="210 Computer software",C1240="220 Quickbooks software",C1240="230 Office equipment",C1240="240 Office furniture"),
         E1240-(E1240/(1+Dashboard!$F$4)),
         0
      ),
      IF(C1240="750 Business promotion",
         E1240-(E1240/(1+4.793/100)),
         E1240-(E1240/(1+Dashboard!$F$4))
      )
   )
)</f>
        <v>0</v>
      </c>
      <c r="J1240" s="40">
        <f>Bank4[[#This Row],[Money in/ (Money out)]]-Bank4[[#This Row],[GST/HST]]</f>
        <v>0</v>
      </c>
      <c r="L1240" s="37">
        <f t="shared" si="57"/>
        <v>0</v>
      </c>
    </row>
    <row r="1241" spans="4:12" x14ac:dyDescent="0.2">
      <c r="D1241" s="416">
        <f>_xlfn.XLOOKUP(C:C,Table1[for Import to Bank Register dropdown],Table1[for Pivot],0,0,1)</f>
        <v>0</v>
      </c>
      <c r="E1241" s="422"/>
      <c r="F1241" s="160">
        <f t="shared" si="58"/>
        <v>44444444</v>
      </c>
      <c r="G1241" s="394">
        <f t="shared" si="59"/>
        <v>0</v>
      </c>
      <c r="I1241" s="395">
        <f>IF(OR(C1241="150 Directors advances", C1241="120 accounts receivable", C1241="720.2 Automobile - Insurance", C1241="720.3 Automobile - License", C1241="870.4 Rent - Insurance", C1241="870.6 Rent - Property Tax", C1241="870.7 Rent - Homeoffice", C1241="870.9 Rent - Water"),
   0,
   IF(Dashboard!$F$5="Quick",
      IF(OR(C1241="190 Automobile",C1241="200 computer hardware",C1241="210 Computer software",C1241="220 Quickbooks software",C1241="230 Office equipment",C1241="240 Office furniture"),
         E1241-(E1241/(1+Dashboard!$F$4)),
         0
      ),
      IF(C1241="750 Business promotion",
         E1241-(E1241/(1+4.793/100)),
         E1241-(E1241/(1+Dashboard!$F$4))
      )
   )
)</f>
        <v>0</v>
      </c>
      <c r="J1241" s="40">
        <f>Bank4[[#This Row],[Money in/ (Money out)]]-Bank4[[#This Row],[GST/HST]]</f>
        <v>0</v>
      </c>
      <c r="L1241" s="37">
        <f t="shared" si="57"/>
        <v>0</v>
      </c>
    </row>
    <row r="1242" spans="4:12" x14ac:dyDescent="0.2">
      <c r="D1242" s="416">
        <f>_xlfn.XLOOKUP(C:C,Table1[for Import to Bank Register dropdown],Table1[for Pivot],0,0,1)</f>
        <v>0</v>
      </c>
      <c r="E1242" s="422"/>
      <c r="F1242" s="160">
        <f t="shared" si="58"/>
        <v>44444444</v>
      </c>
      <c r="G1242" s="394">
        <f t="shared" si="59"/>
        <v>0</v>
      </c>
      <c r="I1242" s="395">
        <f>IF(OR(C1242="150 Directors advances", C1242="120 accounts receivable", C1242="720.2 Automobile - Insurance", C1242="720.3 Automobile - License", C1242="870.4 Rent - Insurance", C1242="870.6 Rent - Property Tax", C1242="870.7 Rent - Homeoffice", C1242="870.9 Rent - Water"),
   0,
   IF(Dashboard!$F$5="Quick",
      IF(OR(C1242="190 Automobile",C1242="200 computer hardware",C1242="210 Computer software",C1242="220 Quickbooks software",C1242="230 Office equipment",C1242="240 Office furniture"),
         E1242-(E1242/(1+Dashboard!$F$4)),
         0
      ),
      IF(C1242="750 Business promotion",
         E1242-(E1242/(1+4.793/100)),
         E1242-(E1242/(1+Dashboard!$F$4))
      )
   )
)</f>
        <v>0</v>
      </c>
      <c r="J1242" s="40">
        <f>Bank4[[#This Row],[Money in/ (Money out)]]-Bank4[[#This Row],[GST/HST]]</f>
        <v>0</v>
      </c>
      <c r="L1242" s="37">
        <f t="shared" si="57"/>
        <v>0</v>
      </c>
    </row>
    <row r="1243" spans="4:12" x14ac:dyDescent="0.2">
      <c r="D1243" s="416">
        <f>_xlfn.XLOOKUP(C:C,Table1[for Import to Bank Register dropdown],Table1[for Pivot],0,0,1)</f>
        <v>0</v>
      </c>
      <c r="E1243" s="422"/>
      <c r="F1243" s="160">
        <f t="shared" si="58"/>
        <v>44444444</v>
      </c>
      <c r="G1243" s="394">
        <f t="shared" si="59"/>
        <v>0</v>
      </c>
      <c r="I1243" s="395">
        <f>IF(OR(C1243="150 Directors advances", C1243="120 accounts receivable", C1243="720.2 Automobile - Insurance", C1243="720.3 Automobile - License", C1243="870.4 Rent - Insurance", C1243="870.6 Rent - Property Tax", C1243="870.7 Rent - Homeoffice", C1243="870.9 Rent - Water"),
   0,
   IF(Dashboard!$F$5="Quick",
      IF(OR(C1243="190 Automobile",C1243="200 computer hardware",C1243="210 Computer software",C1243="220 Quickbooks software",C1243="230 Office equipment",C1243="240 Office furniture"),
         E1243-(E1243/(1+Dashboard!$F$4)),
         0
      ),
      IF(C1243="750 Business promotion",
         E1243-(E1243/(1+4.793/100)),
         E1243-(E1243/(1+Dashboard!$F$4))
      )
   )
)</f>
        <v>0</v>
      </c>
      <c r="J1243" s="40">
        <f>Bank4[[#This Row],[Money in/ (Money out)]]-Bank4[[#This Row],[GST/HST]]</f>
        <v>0</v>
      </c>
      <c r="L1243" s="37">
        <f t="shared" si="57"/>
        <v>0</v>
      </c>
    </row>
    <row r="1244" spans="4:12" x14ac:dyDescent="0.2">
      <c r="D1244" s="416">
        <f>_xlfn.XLOOKUP(C:C,Table1[for Import to Bank Register dropdown],Table1[for Pivot],0,0,1)</f>
        <v>0</v>
      </c>
      <c r="E1244" s="422"/>
      <c r="F1244" s="160">
        <f t="shared" si="58"/>
        <v>44444444</v>
      </c>
      <c r="G1244" s="394">
        <f t="shared" si="59"/>
        <v>0</v>
      </c>
      <c r="I1244" s="395">
        <f>IF(OR(C1244="150 Directors advances", C1244="120 accounts receivable", C1244="720.2 Automobile - Insurance", C1244="720.3 Automobile - License", C1244="870.4 Rent - Insurance", C1244="870.6 Rent - Property Tax", C1244="870.7 Rent - Homeoffice", C1244="870.9 Rent - Water"),
   0,
   IF(Dashboard!$F$5="Quick",
      IF(OR(C1244="190 Automobile",C1244="200 computer hardware",C1244="210 Computer software",C1244="220 Quickbooks software",C1244="230 Office equipment",C1244="240 Office furniture"),
         E1244-(E1244/(1+Dashboard!$F$4)),
         0
      ),
      IF(C1244="750 Business promotion",
         E1244-(E1244/(1+4.793/100)),
         E1244-(E1244/(1+Dashboard!$F$4))
      )
   )
)</f>
        <v>0</v>
      </c>
      <c r="J1244" s="40">
        <f>Bank4[[#This Row],[Money in/ (Money out)]]-Bank4[[#This Row],[GST/HST]]</f>
        <v>0</v>
      </c>
      <c r="L1244" s="37">
        <f t="shared" si="57"/>
        <v>0</v>
      </c>
    </row>
    <row r="1245" spans="4:12" x14ac:dyDescent="0.2">
      <c r="D1245" s="416">
        <f>_xlfn.XLOOKUP(C:C,Table1[for Import to Bank Register dropdown],Table1[for Pivot],0,0,1)</f>
        <v>0</v>
      </c>
      <c r="E1245" s="422"/>
      <c r="F1245" s="160">
        <f t="shared" si="58"/>
        <v>44444444</v>
      </c>
      <c r="G1245" s="394">
        <f t="shared" si="59"/>
        <v>0</v>
      </c>
      <c r="I1245" s="395">
        <f>IF(OR(C1245="150 Directors advances", C1245="120 accounts receivable", C1245="720.2 Automobile - Insurance", C1245="720.3 Automobile - License", C1245="870.4 Rent - Insurance", C1245="870.6 Rent - Property Tax", C1245="870.7 Rent - Homeoffice", C1245="870.9 Rent - Water"),
   0,
   IF(Dashboard!$F$5="Quick",
      IF(OR(C1245="190 Automobile",C1245="200 computer hardware",C1245="210 Computer software",C1245="220 Quickbooks software",C1245="230 Office equipment",C1245="240 Office furniture"),
         E1245-(E1245/(1+Dashboard!$F$4)),
         0
      ),
      IF(C1245="750 Business promotion",
         E1245-(E1245/(1+4.793/100)),
         E1245-(E1245/(1+Dashboard!$F$4))
      )
   )
)</f>
        <v>0</v>
      </c>
      <c r="J1245" s="40">
        <f>Bank4[[#This Row],[Money in/ (Money out)]]-Bank4[[#This Row],[GST/HST]]</f>
        <v>0</v>
      </c>
      <c r="L1245" s="37">
        <f t="shared" si="57"/>
        <v>0</v>
      </c>
    </row>
    <row r="1246" spans="4:12" x14ac:dyDescent="0.2">
      <c r="D1246" s="416">
        <f>_xlfn.XLOOKUP(C:C,Table1[for Import to Bank Register dropdown],Table1[for Pivot],0,0,1)</f>
        <v>0</v>
      </c>
      <c r="E1246" s="422"/>
      <c r="F1246" s="160">
        <f t="shared" si="58"/>
        <v>44444444</v>
      </c>
      <c r="G1246" s="394">
        <f t="shared" si="59"/>
        <v>0</v>
      </c>
      <c r="I1246" s="395">
        <f>IF(OR(C1246="150 Directors advances", C1246="120 accounts receivable", C1246="720.2 Automobile - Insurance", C1246="720.3 Automobile - License", C1246="870.4 Rent - Insurance", C1246="870.6 Rent - Property Tax", C1246="870.7 Rent - Homeoffice", C1246="870.9 Rent - Water"),
   0,
   IF(Dashboard!$F$5="Quick",
      IF(OR(C1246="190 Automobile",C1246="200 computer hardware",C1246="210 Computer software",C1246="220 Quickbooks software",C1246="230 Office equipment",C1246="240 Office furniture"),
         E1246-(E1246/(1+Dashboard!$F$4)),
         0
      ),
      IF(C1246="750 Business promotion",
         E1246-(E1246/(1+4.793/100)),
         E1246-(E1246/(1+Dashboard!$F$4))
      )
   )
)</f>
        <v>0</v>
      </c>
      <c r="J1246" s="40">
        <f>Bank4[[#This Row],[Money in/ (Money out)]]-Bank4[[#This Row],[GST/HST]]</f>
        <v>0</v>
      </c>
      <c r="L1246" s="37">
        <f t="shared" si="57"/>
        <v>0</v>
      </c>
    </row>
    <row r="1247" spans="4:12" x14ac:dyDescent="0.2">
      <c r="D1247" s="416">
        <f>_xlfn.XLOOKUP(C:C,Table1[for Import to Bank Register dropdown],Table1[for Pivot],0,0,1)</f>
        <v>0</v>
      </c>
      <c r="E1247" s="422"/>
      <c r="F1247" s="160">
        <f t="shared" si="58"/>
        <v>44444444</v>
      </c>
      <c r="G1247" s="394">
        <f t="shared" si="59"/>
        <v>0</v>
      </c>
      <c r="I1247" s="395">
        <f>IF(OR(C1247="150 Directors advances", C1247="120 accounts receivable", C1247="720.2 Automobile - Insurance", C1247="720.3 Automobile - License", C1247="870.4 Rent - Insurance", C1247="870.6 Rent - Property Tax", C1247="870.7 Rent - Homeoffice", C1247="870.9 Rent - Water"),
   0,
   IF(Dashboard!$F$5="Quick",
      IF(OR(C1247="190 Automobile",C1247="200 computer hardware",C1247="210 Computer software",C1247="220 Quickbooks software",C1247="230 Office equipment",C1247="240 Office furniture"),
         E1247-(E1247/(1+Dashboard!$F$4)),
         0
      ),
      IF(C1247="750 Business promotion",
         E1247-(E1247/(1+4.793/100)),
         E1247-(E1247/(1+Dashboard!$F$4))
      )
   )
)</f>
        <v>0</v>
      </c>
      <c r="J1247" s="40">
        <f>Bank4[[#This Row],[Money in/ (Money out)]]-Bank4[[#This Row],[GST/HST]]</f>
        <v>0</v>
      </c>
      <c r="L1247" s="37">
        <f t="shared" si="57"/>
        <v>0</v>
      </c>
    </row>
    <row r="1248" spans="4:12" x14ac:dyDescent="0.2">
      <c r="D1248" s="416">
        <f>_xlfn.XLOOKUP(C:C,Table1[for Import to Bank Register dropdown],Table1[for Pivot],0,0,1)</f>
        <v>0</v>
      </c>
      <c r="E1248" s="422"/>
      <c r="F1248" s="160">
        <f t="shared" si="58"/>
        <v>44444444</v>
      </c>
      <c r="G1248" s="394">
        <f t="shared" si="59"/>
        <v>0</v>
      </c>
      <c r="I1248" s="395">
        <f>IF(OR(C1248="150 Directors advances", C1248="120 accounts receivable", C1248="720.2 Automobile - Insurance", C1248="720.3 Automobile - License", C1248="870.4 Rent - Insurance", C1248="870.6 Rent - Property Tax", C1248="870.7 Rent - Homeoffice", C1248="870.9 Rent - Water"),
   0,
   IF(Dashboard!$F$5="Quick",
      IF(OR(C1248="190 Automobile",C1248="200 computer hardware",C1248="210 Computer software",C1248="220 Quickbooks software",C1248="230 Office equipment",C1248="240 Office furniture"),
         E1248-(E1248/(1+Dashboard!$F$4)),
         0
      ),
      IF(C1248="750 Business promotion",
         E1248-(E1248/(1+4.793/100)),
         E1248-(E1248/(1+Dashboard!$F$4))
      )
   )
)</f>
        <v>0</v>
      </c>
      <c r="J1248" s="40">
        <f>Bank4[[#This Row],[Money in/ (Money out)]]-Bank4[[#This Row],[GST/HST]]</f>
        <v>0</v>
      </c>
      <c r="L1248" s="37">
        <f t="shared" si="57"/>
        <v>0</v>
      </c>
    </row>
    <row r="1249" spans="4:12" x14ac:dyDescent="0.2">
      <c r="D1249" s="416">
        <f>_xlfn.XLOOKUP(C:C,Table1[for Import to Bank Register dropdown],Table1[for Pivot],0,0,1)</f>
        <v>0</v>
      </c>
      <c r="E1249" s="422"/>
      <c r="F1249" s="160">
        <f t="shared" si="58"/>
        <v>44444444</v>
      </c>
      <c r="G1249" s="394">
        <f t="shared" si="59"/>
        <v>0</v>
      </c>
      <c r="I1249" s="395">
        <f>IF(OR(C1249="150 Directors advances", C1249="120 accounts receivable", C1249="720.2 Automobile - Insurance", C1249="720.3 Automobile - License", C1249="870.4 Rent - Insurance", C1249="870.6 Rent - Property Tax", C1249="870.7 Rent - Homeoffice", C1249="870.9 Rent - Water"),
   0,
   IF(Dashboard!$F$5="Quick",
      IF(OR(C1249="190 Automobile",C1249="200 computer hardware",C1249="210 Computer software",C1249="220 Quickbooks software",C1249="230 Office equipment",C1249="240 Office furniture"),
         E1249-(E1249/(1+Dashboard!$F$4)),
         0
      ),
      IF(C1249="750 Business promotion",
         E1249-(E1249/(1+4.793/100)),
         E1249-(E1249/(1+Dashboard!$F$4))
      )
   )
)</f>
        <v>0</v>
      </c>
      <c r="J1249" s="40">
        <f>Bank4[[#This Row],[Money in/ (Money out)]]-Bank4[[#This Row],[GST/HST]]</f>
        <v>0</v>
      </c>
      <c r="L1249" s="37">
        <f t="shared" si="57"/>
        <v>0</v>
      </c>
    </row>
    <row r="1250" spans="4:12" x14ac:dyDescent="0.2">
      <c r="D1250" s="416">
        <f>_xlfn.XLOOKUP(C:C,Table1[for Import to Bank Register dropdown],Table1[for Pivot],0,0,1)</f>
        <v>0</v>
      </c>
      <c r="E1250" s="422"/>
      <c r="F1250" s="160">
        <f t="shared" si="58"/>
        <v>44444444</v>
      </c>
      <c r="G1250" s="394">
        <f t="shared" si="59"/>
        <v>0</v>
      </c>
      <c r="I1250" s="395">
        <f>IF(OR(C1250="150 Directors advances", C1250="120 accounts receivable", C1250="720.2 Automobile - Insurance", C1250="720.3 Automobile - License", C1250="870.4 Rent - Insurance", C1250="870.6 Rent - Property Tax", C1250="870.7 Rent - Homeoffice", C1250="870.9 Rent - Water"),
   0,
   IF(Dashboard!$F$5="Quick",
      IF(OR(C1250="190 Automobile",C1250="200 computer hardware",C1250="210 Computer software",C1250="220 Quickbooks software",C1250="230 Office equipment",C1250="240 Office furniture"),
         E1250-(E1250/(1+Dashboard!$F$4)),
         0
      ),
      IF(C1250="750 Business promotion",
         E1250-(E1250/(1+4.793/100)),
         E1250-(E1250/(1+Dashboard!$F$4))
      )
   )
)</f>
        <v>0</v>
      </c>
      <c r="J1250" s="40">
        <f>Bank4[[#This Row],[Money in/ (Money out)]]-Bank4[[#This Row],[GST/HST]]</f>
        <v>0</v>
      </c>
      <c r="L1250" s="37">
        <f t="shared" si="57"/>
        <v>0</v>
      </c>
    </row>
    <row r="1251" spans="4:12" x14ac:dyDescent="0.2">
      <c r="D1251" s="416">
        <f>_xlfn.XLOOKUP(C:C,Table1[for Import to Bank Register dropdown],Table1[for Pivot],0,0,1)</f>
        <v>0</v>
      </c>
      <c r="E1251" s="422"/>
      <c r="F1251" s="160">
        <f t="shared" si="58"/>
        <v>44444444</v>
      </c>
      <c r="G1251" s="394">
        <f t="shared" si="59"/>
        <v>0</v>
      </c>
      <c r="I1251" s="395">
        <f>IF(OR(C1251="150 Directors advances", C1251="120 accounts receivable", C1251="720.2 Automobile - Insurance", C1251="720.3 Automobile - License", C1251="870.4 Rent - Insurance", C1251="870.6 Rent - Property Tax", C1251="870.7 Rent - Homeoffice", C1251="870.9 Rent - Water"),
   0,
   IF(Dashboard!$F$5="Quick",
      IF(OR(C1251="190 Automobile",C1251="200 computer hardware",C1251="210 Computer software",C1251="220 Quickbooks software",C1251="230 Office equipment",C1251="240 Office furniture"),
         E1251-(E1251/(1+Dashboard!$F$4)),
         0
      ),
      IF(C1251="750 Business promotion",
         E1251-(E1251/(1+4.793/100)),
         E1251-(E1251/(1+Dashboard!$F$4))
      )
   )
)</f>
        <v>0</v>
      </c>
      <c r="J1251" s="40">
        <f>Bank4[[#This Row],[Money in/ (Money out)]]-Bank4[[#This Row],[GST/HST]]</f>
        <v>0</v>
      </c>
      <c r="L1251" s="37">
        <f t="shared" si="57"/>
        <v>0</v>
      </c>
    </row>
    <row r="1252" spans="4:12" x14ac:dyDescent="0.2">
      <c r="D1252" s="416">
        <f>_xlfn.XLOOKUP(C:C,Table1[for Import to Bank Register dropdown],Table1[for Pivot],0,0,1)</f>
        <v>0</v>
      </c>
      <c r="E1252" s="422"/>
      <c r="F1252" s="160">
        <f t="shared" si="58"/>
        <v>44444444</v>
      </c>
      <c r="G1252" s="394">
        <f t="shared" si="59"/>
        <v>0</v>
      </c>
      <c r="I1252" s="395">
        <f>IF(OR(C1252="150 Directors advances", C1252="120 accounts receivable", C1252="720.2 Automobile - Insurance", C1252="720.3 Automobile - License", C1252="870.4 Rent - Insurance", C1252="870.6 Rent - Property Tax", C1252="870.7 Rent - Homeoffice", C1252="870.9 Rent - Water"),
   0,
   IF(Dashboard!$F$5="Quick",
      IF(OR(C1252="190 Automobile",C1252="200 computer hardware",C1252="210 Computer software",C1252="220 Quickbooks software",C1252="230 Office equipment",C1252="240 Office furniture"),
         E1252-(E1252/(1+Dashboard!$F$4)),
         0
      ),
      IF(C1252="750 Business promotion",
         E1252-(E1252/(1+4.793/100)),
         E1252-(E1252/(1+Dashboard!$F$4))
      )
   )
)</f>
        <v>0</v>
      </c>
      <c r="J1252" s="40">
        <f>Bank4[[#This Row],[Money in/ (Money out)]]-Bank4[[#This Row],[GST/HST]]</f>
        <v>0</v>
      </c>
      <c r="L1252" s="37">
        <f t="shared" si="57"/>
        <v>0</v>
      </c>
    </row>
    <row r="1253" spans="4:12" x14ac:dyDescent="0.2">
      <c r="D1253" s="416">
        <f>_xlfn.XLOOKUP(C:C,Table1[for Import to Bank Register dropdown],Table1[for Pivot],0,0,1)</f>
        <v>0</v>
      </c>
      <c r="E1253" s="422"/>
      <c r="F1253" s="160">
        <f t="shared" si="58"/>
        <v>44444444</v>
      </c>
      <c r="G1253" s="394">
        <f t="shared" si="59"/>
        <v>0</v>
      </c>
      <c r="I1253" s="395">
        <f>IF(OR(C1253="150 Directors advances", C1253="120 accounts receivable", C1253="720.2 Automobile - Insurance", C1253="720.3 Automobile - License", C1253="870.4 Rent - Insurance", C1253="870.6 Rent - Property Tax", C1253="870.7 Rent - Homeoffice", C1253="870.9 Rent - Water"),
   0,
   IF(Dashboard!$F$5="Quick",
      IF(OR(C1253="190 Automobile",C1253="200 computer hardware",C1253="210 Computer software",C1253="220 Quickbooks software",C1253="230 Office equipment",C1253="240 Office furniture"),
         E1253-(E1253/(1+Dashboard!$F$4)),
         0
      ),
      IF(C1253="750 Business promotion",
         E1253-(E1253/(1+4.793/100)),
         E1253-(E1253/(1+Dashboard!$F$4))
      )
   )
)</f>
        <v>0</v>
      </c>
      <c r="J1253" s="40">
        <f>Bank4[[#This Row],[Money in/ (Money out)]]-Bank4[[#This Row],[GST/HST]]</f>
        <v>0</v>
      </c>
      <c r="L1253" s="37">
        <f t="shared" si="57"/>
        <v>0</v>
      </c>
    </row>
    <row r="1254" spans="4:12" x14ac:dyDescent="0.2">
      <c r="D1254" s="416">
        <f>_xlfn.XLOOKUP(C:C,Table1[for Import to Bank Register dropdown],Table1[for Pivot],0,0,1)</f>
        <v>0</v>
      </c>
      <c r="E1254" s="422"/>
      <c r="F1254" s="160">
        <f t="shared" si="58"/>
        <v>44444444</v>
      </c>
      <c r="G1254" s="394">
        <f t="shared" si="59"/>
        <v>0</v>
      </c>
      <c r="I1254" s="395">
        <f>IF(OR(C1254="150 Directors advances", C1254="120 accounts receivable", C1254="720.2 Automobile - Insurance", C1254="720.3 Automobile - License", C1254="870.4 Rent - Insurance", C1254="870.6 Rent - Property Tax", C1254="870.7 Rent - Homeoffice", C1254="870.9 Rent - Water"),
   0,
   IF(Dashboard!$F$5="Quick",
      IF(OR(C1254="190 Automobile",C1254="200 computer hardware",C1254="210 Computer software",C1254="220 Quickbooks software",C1254="230 Office equipment",C1254="240 Office furniture"),
         E1254-(E1254/(1+Dashboard!$F$4)),
         0
      ),
      IF(C1254="750 Business promotion",
         E1254-(E1254/(1+4.793/100)),
         E1254-(E1254/(1+Dashboard!$F$4))
      )
   )
)</f>
        <v>0</v>
      </c>
      <c r="J1254" s="40">
        <f>Bank4[[#This Row],[Money in/ (Money out)]]-Bank4[[#This Row],[GST/HST]]</f>
        <v>0</v>
      </c>
      <c r="L1254" s="37">
        <f t="shared" si="57"/>
        <v>0</v>
      </c>
    </row>
    <row r="1255" spans="4:12" x14ac:dyDescent="0.2">
      <c r="D1255" s="416">
        <f>_xlfn.XLOOKUP(C:C,Table1[for Import to Bank Register dropdown],Table1[for Pivot],0,0,1)</f>
        <v>0</v>
      </c>
      <c r="E1255" s="422"/>
      <c r="F1255" s="160">
        <f t="shared" si="58"/>
        <v>44444444</v>
      </c>
      <c r="G1255" s="394">
        <f t="shared" si="59"/>
        <v>0</v>
      </c>
      <c r="I1255" s="395">
        <f>IF(OR(C1255="150 Directors advances", C1255="120 accounts receivable", C1255="720.2 Automobile - Insurance", C1255="720.3 Automobile - License", C1255="870.4 Rent - Insurance", C1255="870.6 Rent - Property Tax", C1255="870.7 Rent - Homeoffice", C1255="870.9 Rent - Water"),
   0,
   IF(Dashboard!$F$5="Quick",
      IF(OR(C1255="190 Automobile",C1255="200 computer hardware",C1255="210 Computer software",C1255="220 Quickbooks software",C1255="230 Office equipment",C1255="240 Office furniture"),
         E1255-(E1255/(1+Dashboard!$F$4)),
         0
      ),
      IF(C1255="750 Business promotion",
         E1255-(E1255/(1+4.793/100)),
         E1255-(E1255/(1+Dashboard!$F$4))
      )
   )
)</f>
        <v>0</v>
      </c>
      <c r="J1255" s="40">
        <f>Bank4[[#This Row],[Money in/ (Money out)]]-Bank4[[#This Row],[GST/HST]]</f>
        <v>0</v>
      </c>
      <c r="L1255" s="37">
        <f t="shared" si="57"/>
        <v>0</v>
      </c>
    </row>
    <row r="1256" spans="4:12" x14ac:dyDescent="0.2">
      <c r="D1256" s="416">
        <f>_xlfn.XLOOKUP(C:C,Table1[for Import to Bank Register dropdown],Table1[for Pivot],0,0,1)</f>
        <v>0</v>
      </c>
      <c r="E1256" s="422"/>
      <c r="F1256" s="160">
        <f t="shared" si="58"/>
        <v>44444444</v>
      </c>
      <c r="G1256" s="394">
        <f t="shared" si="59"/>
        <v>0</v>
      </c>
      <c r="I1256" s="395">
        <f>IF(OR(C1256="150 Directors advances", C1256="120 accounts receivable", C1256="720.2 Automobile - Insurance", C1256="720.3 Automobile - License", C1256="870.4 Rent - Insurance", C1256="870.6 Rent - Property Tax", C1256="870.7 Rent - Homeoffice", C1256="870.9 Rent - Water"),
   0,
   IF(Dashboard!$F$5="Quick",
      IF(OR(C1256="190 Automobile",C1256="200 computer hardware",C1256="210 Computer software",C1256="220 Quickbooks software",C1256="230 Office equipment",C1256="240 Office furniture"),
         E1256-(E1256/(1+Dashboard!$F$4)),
         0
      ),
      IF(C1256="750 Business promotion",
         E1256-(E1256/(1+4.793/100)),
         E1256-(E1256/(1+Dashboard!$F$4))
      )
   )
)</f>
        <v>0</v>
      </c>
      <c r="J1256" s="40">
        <f>Bank4[[#This Row],[Money in/ (Money out)]]-Bank4[[#This Row],[GST/HST]]</f>
        <v>0</v>
      </c>
      <c r="L1256" s="37">
        <f t="shared" si="57"/>
        <v>0</v>
      </c>
    </row>
    <row r="1257" spans="4:12" x14ac:dyDescent="0.2">
      <c r="D1257" s="416">
        <f>_xlfn.XLOOKUP(C:C,Table1[for Import to Bank Register dropdown],Table1[for Pivot],0,0,1)</f>
        <v>0</v>
      </c>
      <c r="E1257" s="422"/>
      <c r="F1257" s="160">
        <f t="shared" si="58"/>
        <v>44444444</v>
      </c>
      <c r="G1257" s="394">
        <f t="shared" si="59"/>
        <v>0</v>
      </c>
      <c r="I1257" s="395">
        <f>IF(OR(C1257="150 Directors advances", C1257="120 accounts receivable", C1257="720.2 Automobile - Insurance", C1257="720.3 Automobile - License", C1257="870.4 Rent - Insurance", C1257="870.6 Rent - Property Tax", C1257="870.7 Rent - Homeoffice", C1257="870.9 Rent - Water"),
   0,
   IF(Dashboard!$F$5="Quick",
      IF(OR(C1257="190 Automobile",C1257="200 computer hardware",C1257="210 Computer software",C1257="220 Quickbooks software",C1257="230 Office equipment",C1257="240 Office furniture"),
         E1257-(E1257/(1+Dashboard!$F$4)),
         0
      ),
      IF(C1257="750 Business promotion",
         E1257-(E1257/(1+4.793/100)),
         E1257-(E1257/(1+Dashboard!$F$4))
      )
   )
)</f>
        <v>0</v>
      </c>
      <c r="J1257" s="40">
        <f>Bank4[[#This Row],[Money in/ (Money out)]]-Bank4[[#This Row],[GST/HST]]</f>
        <v>0</v>
      </c>
      <c r="L1257" s="37">
        <f t="shared" si="57"/>
        <v>0</v>
      </c>
    </row>
    <row r="1258" spans="4:12" x14ac:dyDescent="0.2">
      <c r="D1258" s="416">
        <f>_xlfn.XLOOKUP(C:C,Table1[for Import to Bank Register dropdown],Table1[for Pivot],0,0,1)</f>
        <v>0</v>
      </c>
      <c r="E1258" s="422"/>
      <c r="F1258" s="160">
        <f t="shared" si="58"/>
        <v>44444444</v>
      </c>
      <c r="G1258" s="394">
        <f t="shared" si="59"/>
        <v>0</v>
      </c>
      <c r="I1258" s="395">
        <f>IF(OR(C1258="150 Directors advances", C1258="120 accounts receivable", C1258="720.2 Automobile - Insurance", C1258="720.3 Automobile - License", C1258="870.4 Rent - Insurance", C1258="870.6 Rent - Property Tax", C1258="870.7 Rent - Homeoffice", C1258="870.9 Rent - Water"),
   0,
   IF(Dashboard!$F$5="Quick",
      IF(OR(C1258="190 Automobile",C1258="200 computer hardware",C1258="210 Computer software",C1258="220 Quickbooks software",C1258="230 Office equipment",C1258="240 Office furniture"),
         E1258-(E1258/(1+Dashboard!$F$4)),
         0
      ),
      IF(C1258="750 Business promotion",
         E1258-(E1258/(1+4.793/100)),
         E1258-(E1258/(1+Dashboard!$F$4))
      )
   )
)</f>
        <v>0</v>
      </c>
      <c r="J1258" s="40">
        <f>Bank4[[#This Row],[Money in/ (Money out)]]-Bank4[[#This Row],[GST/HST]]</f>
        <v>0</v>
      </c>
      <c r="L1258" s="37">
        <f t="shared" si="57"/>
        <v>0</v>
      </c>
    </row>
    <row r="1259" spans="4:12" x14ac:dyDescent="0.2">
      <c r="D1259" s="416">
        <f>_xlfn.XLOOKUP(C:C,Table1[for Import to Bank Register dropdown],Table1[for Pivot],0,0,1)</f>
        <v>0</v>
      </c>
      <c r="E1259" s="422"/>
      <c r="F1259" s="160">
        <f t="shared" si="58"/>
        <v>44444444</v>
      </c>
      <c r="G1259" s="394">
        <f t="shared" si="59"/>
        <v>0</v>
      </c>
      <c r="I1259" s="395">
        <f>IF(OR(C1259="150 Directors advances", C1259="120 accounts receivable", C1259="720.2 Automobile - Insurance", C1259="720.3 Automobile - License", C1259="870.4 Rent - Insurance", C1259="870.6 Rent - Property Tax", C1259="870.7 Rent - Homeoffice", C1259="870.9 Rent - Water"),
   0,
   IF(Dashboard!$F$5="Quick",
      IF(OR(C1259="190 Automobile",C1259="200 computer hardware",C1259="210 Computer software",C1259="220 Quickbooks software",C1259="230 Office equipment",C1259="240 Office furniture"),
         E1259-(E1259/(1+Dashboard!$F$4)),
         0
      ),
      IF(C1259="750 Business promotion",
         E1259-(E1259/(1+4.793/100)),
         E1259-(E1259/(1+Dashboard!$F$4))
      )
   )
)</f>
        <v>0</v>
      </c>
      <c r="J1259" s="40">
        <f>Bank4[[#This Row],[Money in/ (Money out)]]-Bank4[[#This Row],[GST/HST]]</f>
        <v>0</v>
      </c>
      <c r="L1259" s="37">
        <f t="shared" si="57"/>
        <v>0</v>
      </c>
    </row>
    <row r="1260" spans="4:12" x14ac:dyDescent="0.2">
      <c r="D1260" s="416">
        <f>_xlfn.XLOOKUP(C:C,Table1[for Import to Bank Register dropdown],Table1[for Pivot],0,0,1)</f>
        <v>0</v>
      </c>
      <c r="E1260" s="422"/>
      <c r="F1260" s="160">
        <f t="shared" si="58"/>
        <v>44444444</v>
      </c>
      <c r="G1260" s="394">
        <f t="shared" si="59"/>
        <v>0</v>
      </c>
      <c r="I1260" s="395">
        <f>IF(OR(C1260="150 Directors advances", C1260="120 accounts receivable", C1260="720.2 Automobile - Insurance", C1260="720.3 Automobile - License", C1260="870.4 Rent - Insurance", C1260="870.6 Rent - Property Tax", C1260="870.7 Rent - Homeoffice", C1260="870.9 Rent - Water"),
   0,
   IF(Dashboard!$F$5="Quick",
      IF(OR(C1260="190 Automobile",C1260="200 computer hardware",C1260="210 Computer software",C1260="220 Quickbooks software",C1260="230 Office equipment",C1260="240 Office furniture"),
         E1260-(E1260/(1+Dashboard!$F$4)),
         0
      ),
      IF(C1260="750 Business promotion",
         E1260-(E1260/(1+4.793/100)),
         E1260-(E1260/(1+Dashboard!$F$4))
      )
   )
)</f>
        <v>0</v>
      </c>
      <c r="J1260" s="40">
        <f>Bank4[[#This Row],[Money in/ (Money out)]]-Bank4[[#This Row],[GST/HST]]</f>
        <v>0</v>
      </c>
      <c r="L1260" s="37">
        <f t="shared" si="57"/>
        <v>0</v>
      </c>
    </row>
    <row r="1261" spans="4:12" x14ac:dyDescent="0.2">
      <c r="D1261" s="416">
        <f>_xlfn.XLOOKUP(C:C,Table1[for Import to Bank Register dropdown],Table1[for Pivot],0,0,1)</f>
        <v>0</v>
      </c>
      <c r="E1261" s="422"/>
      <c r="F1261" s="160">
        <f t="shared" si="58"/>
        <v>44444444</v>
      </c>
      <c r="G1261" s="394">
        <f t="shared" si="59"/>
        <v>0</v>
      </c>
      <c r="I1261" s="395">
        <f>IF(OR(C1261="150 Directors advances", C1261="120 accounts receivable", C1261="720.2 Automobile - Insurance", C1261="720.3 Automobile - License", C1261="870.4 Rent - Insurance", C1261="870.6 Rent - Property Tax", C1261="870.7 Rent - Homeoffice", C1261="870.9 Rent - Water"),
   0,
   IF(Dashboard!$F$5="Quick",
      IF(OR(C1261="190 Automobile",C1261="200 computer hardware",C1261="210 Computer software",C1261="220 Quickbooks software",C1261="230 Office equipment",C1261="240 Office furniture"),
         E1261-(E1261/(1+Dashboard!$F$4)),
         0
      ),
      IF(C1261="750 Business promotion",
         E1261-(E1261/(1+4.793/100)),
         E1261-(E1261/(1+Dashboard!$F$4))
      )
   )
)</f>
        <v>0</v>
      </c>
      <c r="J1261" s="40">
        <f>Bank4[[#This Row],[Money in/ (Money out)]]-Bank4[[#This Row],[GST/HST]]</f>
        <v>0</v>
      </c>
      <c r="L1261" s="37">
        <f t="shared" si="57"/>
        <v>0</v>
      </c>
    </row>
    <row r="1262" spans="4:12" x14ac:dyDescent="0.2">
      <c r="D1262" s="416">
        <f>_xlfn.XLOOKUP(C:C,Table1[for Import to Bank Register dropdown],Table1[for Pivot],0,0,1)</f>
        <v>0</v>
      </c>
      <c r="E1262" s="422"/>
      <c r="F1262" s="160">
        <f t="shared" si="58"/>
        <v>44444444</v>
      </c>
      <c r="G1262" s="394">
        <f t="shared" si="59"/>
        <v>0</v>
      </c>
      <c r="I1262" s="395">
        <f>IF(OR(C1262="150 Directors advances", C1262="120 accounts receivable", C1262="720.2 Automobile - Insurance", C1262="720.3 Automobile - License", C1262="870.4 Rent - Insurance", C1262="870.6 Rent - Property Tax", C1262="870.7 Rent - Homeoffice", C1262="870.9 Rent - Water"),
   0,
   IF(Dashboard!$F$5="Quick",
      IF(OR(C1262="190 Automobile",C1262="200 computer hardware",C1262="210 Computer software",C1262="220 Quickbooks software",C1262="230 Office equipment",C1262="240 Office furniture"),
         E1262-(E1262/(1+Dashboard!$F$4)),
         0
      ),
      IF(C1262="750 Business promotion",
         E1262-(E1262/(1+4.793/100)),
         E1262-(E1262/(1+Dashboard!$F$4))
      )
   )
)</f>
        <v>0</v>
      </c>
      <c r="J1262" s="40">
        <f>Bank4[[#This Row],[Money in/ (Money out)]]-Bank4[[#This Row],[GST/HST]]</f>
        <v>0</v>
      </c>
      <c r="L1262" s="37">
        <f t="shared" si="57"/>
        <v>0</v>
      </c>
    </row>
    <row r="1263" spans="4:12" x14ac:dyDescent="0.2">
      <c r="D1263" s="416">
        <f>_xlfn.XLOOKUP(C:C,Table1[for Import to Bank Register dropdown],Table1[for Pivot],0,0,1)</f>
        <v>0</v>
      </c>
      <c r="E1263" s="422"/>
      <c r="F1263" s="160">
        <f t="shared" si="58"/>
        <v>44444444</v>
      </c>
      <c r="G1263" s="394">
        <f t="shared" si="59"/>
        <v>0</v>
      </c>
      <c r="I1263" s="395">
        <f>IF(OR(C1263="150 Directors advances", C1263="120 accounts receivable", C1263="720.2 Automobile - Insurance", C1263="720.3 Automobile - License", C1263="870.4 Rent - Insurance", C1263="870.6 Rent - Property Tax", C1263="870.7 Rent - Homeoffice", C1263="870.9 Rent - Water"),
   0,
   IF(Dashboard!$F$5="Quick",
      IF(OR(C1263="190 Automobile",C1263="200 computer hardware",C1263="210 Computer software",C1263="220 Quickbooks software",C1263="230 Office equipment",C1263="240 Office furniture"),
         E1263-(E1263/(1+Dashboard!$F$4)),
         0
      ),
      IF(C1263="750 Business promotion",
         E1263-(E1263/(1+4.793/100)),
         E1263-(E1263/(1+Dashboard!$F$4))
      )
   )
)</f>
        <v>0</v>
      </c>
      <c r="J1263" s="40">
        <f>Bank4[[#This Row],[Money in/ (Money out)]]-Bank4[[#This Row],[GST/HST]]</f>
        <v>0</v>
      </c>
      <c r="L1263" s="37">
        <f t="shared" si="57"/>
        <v>0</v>
      </c>
    </row>
    <row r="1264" spans="4:12" x14ac:dyDescent="0.2">
      <c r="D1264" s="416">
        <f>_xlfn.XLOOKUP(C:C,Table1[for Import to Bank Register dropdown],Table1[for Pivot],0,0,1)</f>
        <v>0</v>
      </c>
      <c r="E1264" s="422"/>
      <c r="F1264" s="160">
        <f t="shared" si="58"/>
        <v>44444444</v>
      </c>
      <c r="G1264" s="394">
        <f t="shared" si="59"/>
        <v>0</v>
      </c>
      <c r="I1264" s="395">
        <f>IF(OR(C1264="150 Directors advances", C1264="120 accounts receivable", C1264="720.2 Automobile - Insurance", C1264="720.3 Automobile - License", C1264="870.4 Rent - Insurance", C1264="870.6 Rent - Property Tax", C1264="870.7 Rent - Homeoffice", C1264="870.9 Rent - Water"),
   0,
   IF(Dashboard!$F$5="Quick",
      IF(OR(C1264="190 Automobile",C1264="200 computer hardware",C1264="210 Computer software",C1264="220 Quickbooks software",C1264="230 Office equipment",C1264="240 Office furniture"),
         E1264-(E1264/(1+Dashboard!$F$4)),
         0
      ),
      IF(C1264="750 Business promotion",
         E1264-(E1264/(1+4.793/100)),
         E1264-(E1264/(1+Dashboard!$F$4))
      )
   )
)</f>
        <v>0</v>
      </c>
      <c r="J1264" s="40">
        <f>Bank4[[#This Row],[Money in/ (Money out)]]-Bank4[[#This Row],[GST/HST]]</f>
        <v>0</v>
      </c>
      <c r="L1264" s="37">
        <f t="shared" si="57"/>
        <v>0</v>
      </c>
    </row>
    <row r="1265" spans="4:12" x14ac:dyDescent="0.2">
      <c r="D1265" s="416">
        <f>_xlfn.XLOOKUP(C:C,Table1[for Import to Bank Register dropdown],Table1[for Pivot],0,0,1)</f>
        <v>0</v>
      </c>
      <c r="E1265" s="422"/>
      <c r="F1265" s="160">
        <f t="shared" si="58"/>
        <v>44444444</v>
      </c>
      <c r="G1265" s="394">
        <f t="shared" si="59"/>
        <v>0</v>
      </c>
      <c r="I1265" s="395">
        <f>IF(OR(C1265="150 Directors advances", C1265="120 accounts receivable", C1265="720.2 Automobile - Insurance", C1265="720.3 Automobile - License", C1265="870.4 Rent - Insurance", C1265="870.6 Rent - Property Tax", C1265="870.7 Rent - Homeoffice", C1265="870.9 Rent - Water"),
   0,
   IF(Dashboard!$F$5="Quick",
      IF(OR(C1265="190 Automobile",C1265="200 computer hardware",C1265="210 Computer software",C1265="220 Quickbooks software",C1265="230 Office equipment",C1265="240 Office furniture"),
         E1265-(E1265/(1+Dashboard!$F$4)),
         0
      ),
      IF(C1265="750 Business promotion",
         E1265-(E1265/(1+4.793/100)),
         E1265-(E1265/(1+Dashboard!$F$4))
      )
   )
)</f>
        <v>0</v>
      </c>
      <c r="J1265" s="40">
        <f>Bank4[[#This Row],[Money in/ (Money out)]]-Bank4[[#This Row],[GST/HST]]</f>
        <v>0</v>
      </c>
      <c r="L1265" s="37">
        <f t="shared" si="57"/>
        <v>0</v>
      </c>
    </row>
    <row r="1266" spans="4:12" x14ac:dyDescent="0.2">
      <c r="D1266" s="416">
        <f>_xlfn.XLOOKUP(C:C,Table1[for Import to Bank Register dropdown],Table1[for Pivot],0,0,1)</f>
        <v>0</v>
      </c>
      <c r="E1266" s="422"/>
      <c r="F1266" s="160">
        <f t="shared" si="58"/>
        <v>44444444</v>
      </c>
      <c r="G1266" s="394">
        <f t="shared" si="59"/>
        <v>0</v>
      </c>
      <c r="I1266" s="395">
        <f>IF(OR(C1266="150 Directors advances", C1266="120 accounts receivable", C1266="720.2 Automobile - Insurance", C1266="720.3 Automobile - License", C1266="870.4 Rent - Insurance", C1266="870.6 Rent - Property Tax", C1266="870.7 Rent - Homeoffice", C1266="870.9 Rent - Water"),
   0,
   IF(Dashboard!$F$5="Quick",
      IF(OR(C1266="190 Automobile",C1266="200 computer hardware",C1266="210 Computer software",C1266="220 Quickbooks software",C1266="230 Office equipment",C1266="240 Office furniture"),
         E1266-(E1266/(1+Dashboard!$F$4)),
         0
      ),
      IF(C1266="750 Business promotion",
         E1266-(E1266/(1+4.793/100)),
         E1266-(E1266/(1+Dashboard!$F$4))
      )
   )
)</f>
        <v>0</v>
      </c>
      <c r="J1266" s="40">
        <f>Bank4[[#This Row],[Money in/ (Money out)]]-Bank4[[#This Row],[GST/HST]]</f>
        <v>0</v>
      </c>
      <c r="L1266" s="37">
        <f t="shared" si="57"/>
        <v>0</v>
      </c>
    </row>
    <row r="1267" spans="4:12" x14ac:dyDescent="0.2">
      <c r="D1267" s="416">
        <f>_xlfn.XLOOKUP(C:C,Table1[for Import to Bank Register dropdown],Table1[for Pivot],0,0,1)</f>
        <v>0</v>
      </c>
      <c r="E1267" s="422"/>
      <c r="F1267" s="160">
        <f t="shared" si="58"/>
        <v>44444444</v>
      </c>
      <c r="G1267" s="394">
        <f t="shared" si="59"/>
        <v>0</v>
      </c>
      <c r="I1267" s="395">
        <f>IF(OR(C1267="150 Directors advances", C1267="120 accounts receivable", C1267="720.2 Automobile - Insurance", C1267="720.3 Automobile - License", C1267="870.4 Rent - Insurance", C1267="870.6 Rent - Property Tax", C1267="870.7 Rent - Homeoffice", C1267="870.9 Rent - Water"),
   0,
   IF(Dashboard!$F$5="Quick",
      IF(OR(C1267="190 Automobile",C1267="200 computer hardware",C1267="210 Computer software",C1267="220 Quickbooks software",C1267="230 Office equipment",C1267="240 Office furniture"),
         E1267-(E1267/(1+Dashboard!$F$4)),
         0
      ),
      IF(C1267="750 Business promotion",
         E1267-(E1267/(1+4.793/100)),
         E1267-(E1267/(1+Dashboard!$F$4))
      )
   )
)</f>
        <v>0</v>
      </c>
      <c r="J1267" s="40">
        <f>Bank4[[#This Row],[Money in/ (Money out)]]-Bank4[[#This Row],[GST/HST]]</f>
        <v>0</v>
      </c>
      <c r="L1267" s="37">
        <f t="shared" si="57"/>
        <v>0</v>
      </c>
    </row>
    <row r="1268" spans="4:12" x14ac:dyDescent="0.2">
      <c r="D1268" s="416">
        <f>_xlfn.XLOOKUP(C:C,Table1[for Import to Bank Register dropdown],Table1[for Pivot],0,0,1)</f>
        <v>0</v>
      </c>
      <c r="E1268" s="422"/>
      <c r="F1268" s="160">
        <f t="shared" si="58"/>
        <v>44444444</v>
      </c>
      <c r="G1268" s="394">
        <f t="shared" si="59"/>
        <v>0</v>
      </c>
      <c r="I1268" s="395">
        <f>IF(OR(C1268="150 Directors advances", C1268="120 accounts receivable", C1268="720.2 Automobile - Insurance", C1268="720.3 Automobile - License", C1268="870.4 Rent - Insurance", C1268="870.6 Rent - Property Tax", C1268="870.7 Rent - Homeoffice", C1268="870.9 Rent - Water"),
   0,
   IF(Dashboard!$F$5="Quick",
      IF(OR(C1268="190 Automobile",C1268="200 computer hardware",C1268="210 Computer software",C1268="220 Quickbooks software",C1268="230 Office equipment",C1268="240 Office furniture"),
         E1268-(E1268/(1+Dashboard!$F$4)),
         0
      ),
      IF(C1268="750 Business promotion",
         E1268-(E1268/(1+4.793/100)),
         E1268-(E1268/(1+Dashboard!$F$4))
      )
   )
)</f>
        <v>0</v>
      </c>
      <c r="J1268" s="40">
        <f>Bank4[[#This Row],[Money in/ (Money out)]]-Bank4[[#This Row],[GST/HST]]</f>
        <v>0</v>
      </c>
      <c r="L1268" s="37">
        <f t="shared" si="57"/>
        <v>0</v>
      </c>
    </row>
    <row r="1269" spans="4:12" x14ac:dyDescent="0.2">
      <c r="D1269" s="416">
        <f>_xlfn.XLOOKUP(C:C,Table1[for Import to Bank Register dropdown],Table1[for Pivot],0,0,1)</f>
        <v>0</v>
      </c>
      <c r="E1269" s="422"/>
      <c r="F1269" s="160">
        <f t="shared" si="58"/>
        <v>44444444</v>
      </c>
      <c r="G1269" s="394">
        <f t="shared" si="59"/>
        <v>0</v>
      </c>
      <c r="I1269" s="395">
        <f>IF(OR(C1269="150 Directors advances", C1269="120 accounts receivable", C1269="720.2 Automobile - Insurance", C1269="720.3 Automobile - License", C1269="870.4 Rent - Insurance", C1269="870.6 Rent - Property Tax", C1269="870.7 Rent - Homeoffice", C1269="870.9 Rent - Water"),
   0,
   IF(Dashboard!$F$5="Quick",
      IF(OR(C1269="190 Automobile",C1269="200 computer hardware",C1269="210 Computer software",C1269="220 Quickbooks software",C1269="230 Office equipment",C1269="240 Office furniture"),
         E1269-(E1269/(1+Dashboard!$F$4)),
         0
      ),
      IF(C1269="750 Business promotion",
         E1269-(E1269/(1+4.793/100)),
         E1269-(E1269/(1+Dashboard!$F$4))
      )
   )
)</f>
        <v>0</v>
      </c>
      <c r="J1269" s="40">
        <f>Bank4[[#This Row],[Money in/ (Money out)]]-Bank4[[#This Row],[GST/HST]]</f>
        <v>0</v>
      </c>
      <c r="L1269" s="37">
        <f t="shared" si="57"/>
        <v>0</v>
      </c>
    </row>
    <row r="1270" spans="4:12" x14ac:dyDescent="0.2">
      <c r="D1270" s="416">
        <f>_xlfn.XLOOKUP(C:C,Table1[for Import to Bank Register dropdown],Table1[for Pivot],0,0,1)</f>
        <v>0</v>
      </c>
      <c r="E1270" s="422"/>
      <c r="F1270" s="160">
        <f t="shared" si="58"/>
        <v>44444444</v>
      </c>
      <c r="G1270" s="394">
        <f t="shared" si="59"/>
        <v>0</v>
      </c>
      <c r="I1270" s="395">
        <f>IF(OR(C1270="150 Directors advances", C1270="120 accounts receivable", C1270="720.2 Automobile - Insurance", C1270="720.3 Automobile - License", C1270="870.4 Rent - Insurance", C1270="870.6 Rent - Property Tax", C1270="870.7 Rent - Homeoffice", C1270="870.9 Rent - Water"),
   0,
   IF(Dashboard!$F$5="Quick",
      IF(OR(C1270="190 Automobile",C1270="200 computer hardware",C1270="210 Computer software",C1270="220 Quickbooks software",C1270="230 Office equipment",C1270="240 Office furniture"),
         E1270-(E1270/(1+Dashboard!$F$4)),
         0
      ),
      IF(C1270="750 Business promotion",
         E1270-(E1270/(1+4.793/100)),
         E1270-(E1270/(1+Dashboard!$F$4))
      )
   )
)</f>
        <v>0</v>
      </c>
      <c r="J1270" s="40">
        <f>Bank4[[#This Row],[Money in/ (Money out)]]-Bank4[[#This Row],[GST/HST]]</f>
        <v>0</v>
      </c>
      <c r="L1270" s="37">
        <f t="shared" si="57"/>
        <v>0</v>
      </c>
    </row>
    <row r="1271" spans="4:12" x14ac:dyDescent="0.2">
      <c r="D1271" s="416">
        <f>_xlfn.XLOOKUP(C:C,Table1[for Import to Bank Register dropdown],Table1[for Pivot],0,0,1)</f>
        <v>0</v>
      </c>
      <c r="E1271" s="422"/>
      <c r="F1271" s="160">
        <f t="shared" si="58"/>
        <v>44444444</v>
      </c>
      <c r="G1271" s="394">
        <f t="shared" si="59"/>
        <v>0</v>
      </c>
      <c r="I1271" s="395">
        <f>IF(OR(C1271="150 Directors advances", C1271="120 accounts receivable", C1271="720.2 Automobile - Insurance", C1271="720.3 Automobile - License", C1271="870.4 Rent - Insurance", C1271="870.6 Rent - Property Tax", C1271="870.7 Rent - Homeoffice", C1271="870.9 Rent - Water"),
   0,
   IF(Dashboard!$F$5="Quick",
      IF(OR(C1271="190 Automobile",C1271="200 computer hardware",C1271="210 Computer software",C1271="220 Quickbooks software",C1271="230 Office equipment",C1271="240 Office furniture"),
         E1271-(E1271/(1+Dashboard!$F$4)),
         0
      ),
      IF(C1271="750 Business promotion",
         E1271-(E1271/(1+4.793/100)),
         E1271-(E1271/(1+Dashboard!$F$4))
      )
   )
)</f>
        <v>0</v>
      </c>
      <c r="J1271" s="40">
        <f>Bank4[[#This Row],[Money in/ (Money out)]]-Bank4[[#This Row],[GST/HST]]</f>
        <v>0</v>
      </c>
      <c r="L1271" s="37">
        <f t="shared" si="57"/>
        <v>0</v>
      </c>
    </row>
    <row r="1272" spans="4:12" x14ac:dyDescent="0.2">
      <c r="D1272" s="416">
        <f>_xlfn.XLOOKUP(C:C,Table1[for Import to Bank Register dropdown],Table1[for Pivot],0,0,1)</f>
        <v>0</v>
      </c>
      <c r="E1272" s="422"/>
      <c r="F1272" s="160">
        <f t="shared" si="58"/>
        <v>44444444</v>
      </c>
      <c r="G1272" s="394">
        <f t="shared" si="59"/>
        <v>0</v>
      </c>
      <c r="I1272" s="395">
        <f>IF(OR(C1272="150 Directors advances", C1272="120 accounts receivable", C1272="720.2 Automobile - Insurance", C1272="720.3 Automobile - License", C1272="870.4 Rent - Insurance", C1272="870.6 Rent - Property Tax", C1272="870.7 Rent - Homeoffice", C1272="870.9 Rent - Water"),
   0,
   IF(Dashboard!$F$5="Quick",
      IF(OR(C1272="190 Automobile",C1272="200 computer hardware",C1272="210 Computer software",C1272="220 Quickbooks software",C1272="230 Office equipment",C1272="240 Office furniture"),
         E1272-(E1272/(1+Dashboard!$F$4)),
         0
      ),
      IF(C1272="750 Business promotion",
         E1272-(E1272/(1+4.793/100)),
         E1272-(E1272/(1+Dashboard!$F$4))
      )
   )
)</f>
        <v>0</v>
      </c>
      <c r="J1272" s="40">
        <f>Bank4[[#This Row],[Money in/ (Money out)]]-Bank4[[#This Row],[GST/HST]]</f>
        <v>0</v>
      </c>
      <c r="L1272" s="37">
        <f t="shared" si="57"/>
        <v>0</v>
      </c>
    </row>
    <row r="1273" spans="4:12" x14ac:dyDescent="0.2">
      <c r="D1273" s="416">
        <f>_xlfn.XLOOKUP(C:C,Table1[for Import to Bank Register dropdown],Table1[for Pivot],0,0,1)</f>
        <v>0</v>
      </c>
      <c r="E1273" s="422"/>
      <c r="F1273" s="160">
        <f t="shared" si="58"/>
        <v>44444444</v>
      </c>
      <c r="G1273" s="394">
        <f t="shared" si="59"/>
        <v>0</v>
      </c>
      <c r="I1273" s="395">
        <f>IF(OR(C1273="150 Directors advances", C1273="120 accounts receivable", C1273="720.2 Automobile - Insurance", C1273="720.3 Automobile - License", C1273="870.4 Rent - Insurance", C1273="870.6 Rent - Property Tax", C1273="870.7 Rent - Homeoffice", C1273="870.9 Rent - Water"),
   0,
   IF(Dashboard!$F$5="Quick",
      IF(OR(C1273="190 Automobile",C1273="200 computer hardware",C1273="210 Computer software",C1273="220 Quickbooks software",C1273="230 Office equipment",C1273="240 Office furniture"),
         E1273-(E1273/(1+Dashboard!$F$4)),
         0
      ),
      IF(C1273="750 Business promotion",
         E1273-(E1273/(1+4.793/100)),
         E1273-(E1273/(1+Dashboard!$F$4))
      )
   )
)</f>
        <v>0</v>
      </c>
      <c r="J1273" s="40">
        <f>Bank4[[#This Row],[Money in/ (Money out)]]-Bank4[[#This Row],[GST/HST]]</f>
        <v>0</v>
      </c>
      <c r="L1273" s="37">
        <f t="shared" si="57"/>
        <v>0</v>
      </c>
    </row>
    <row r="1274" spans="4:12" x14ac:dyDescent="0.2">
      <c r="D1274" s="416">
        <f>_xlfn.XLOOKUP(C:C,Table1[for Import to Bank Register dropdown],Table1[for Pivot],0,0,1)</f>
        <v>0</v>
      </c>
      <c r="E1274" s="422"/>
      <c r="F1274" s="160">
        <f t="shared" si="58"/>
        <v>44444444</v>
      </c>
      <c r="G1274" s="394">
        <f t="shared" si="59"/>
        <v>0</v>
      </c>
      <c r="I1274" s="395">
        <f>IF(OR(C1274="150 Directors advances", C1274="120 accounts receivable", C1274="720.2 Automobile - Insurance", C1274="720.3 Automobile - License", C1274="870.4 Rent - Insurance", C1274="870.6 Rent - Property Tax", C1274="870.7 Rent - Homeoffice", C1274="870.9 Rent - Water"),
   0,
   IF(Dashboard!$F$5="Quick",
      IF(OR(C1274="190 Automobile",C1274="200 computer hardware",C1274="210 Computer software",C1274="220 Quickbooks software",C1274="230 Office equipment",C1274="240 Office furniture"),
         E1274-(E1274/(1+Dashboard!$F$4)),
         0
      ),
      IF(C1274="750 Business promotion",
         E1274-(E1274/(1+4.793/100)),
         E1274-(E1274/(1+Dashboard!$F$4))
      )
   )
)</f>
        <v>0</v>
      </c>
      <c r="J1274" s="40">
        <f>Bank4[[#This Row],[Money in/ (Money out)]]-Bank4[[#This Row],[GST/HST]]</f>
        <v>0</v>
      </c>
      <c r="L1274" s="37">
        <f t="shared" si="57"/>
        <v>0</v>
      </c>
    </row>
    <row r="1275" spans="4:12" x14ac:dyDescent="0.2">
      <c r="D1275" s="416">
        <f>_xlfn.XLOOKUP(C:C,Table1[for Import to Bank Register dropdown],Table1[for Pivot],0,0,1)</f>
        <v>0</v>
      </c>
      <c r="E1275" s="422"/>
      <c r="F1275" s="160">
        <f t="shared" si="58"/>
        <v>44444444</v>
      </c>
      <c r="G1275" s="394">
        <f t="shared" si="59"/>
        <v>0</v>
      </c>
      <c r="I1275" s="395">
        <f>IF(OR(C1275="150 Directors advances", C1275="120 accounts receivable", C1275="720.2 Automobile - Insurance", C1275="720.3 Automobile - License", C1275="870.4 Rent - Insurance", C1275="870.6 Rent - Property Tax", C1275="870.7 Rent - Homeoffice", C1275="870.9 Rent - Water"),
   0,
   IF(Dashboard!$F$5="Quick",
      IF(OR(C1275="190 Automobile",C1275="200 computer hardware",C1275="210 Computer software",C1275="220 Quickbooks software",C1275="230 Office equipment",C1275="240 Office furniture"),
         E1275-(E1275/(1+Dashboard!$F$4)),
         0
      ),
      IF(C1275="750 Business promotion",
         E1275-(E1275/(1+4.793/100)),
         E1275-(E1275/(1+Dashboard!$F$4))
      )
   )
)</f>
        <v>0</v>
      </c>
      <c r="J1275" s="40">
        <f>Bank4[[#This Row],[Money in/ (Money out)]]-Bank4[[#This Row],[GST/HST]]</f>
        <v>0</v>
      </c>
      <c r="L1275" s="37">
        <f t="shared" si="57"/>
        <v>0</v>
      </c>
    </row>
    <row r="1276" spans="4:12" x14ac:dyDescent="0.2">
      <c r="D1276" s="416">
        <f>_xlfn.XLOOKUP(C:C,Table1[for Import to Bank Register dropdown],Table1[for Pivot],0,0,1)</f>
        <v>0</v>
      </c>
      <c r="E1276" s="422"/>
      <c r="F1276" s="160">
        <f t="shared" si="58"/>
        <v>44444444</v>
      </c>
      <c r="G1276" s="394">
        <f t="shared" si="59"/>
        <v>0</v>
      </c>
      <c r="I1276" s="395">
        <f>IF(OR(C1276="150 Directors advances", C1276="120 accounts receivable", C1276="720.2 Automobile - Insurance", C1276="720.3 Automobile - License", C1276="870.4 Rent - Insurance", C1276="870.6 Rent - Property Tax", C1276="870.7 Rent - Homeoffice", C1276="870.9 Rent - Water"),
   0,
   IF(Dashboard!$F$5="Quick",
      IF(OR(C1276="190 Automobile",C1276="200 computer hardware",C1276="210 Computer software",C1276="220 Quickbooks software",C1276="230 Office equipment",C1276="240 Office furniture"),
         E1276-(E1276/(1+Dashboard!$F$4)),
         0
      ),
      IF(C1276="750 Business promotion",
         E1276-(E1276/(1+4.793/100)),
         E1276-(E1276/(1+Dashboard!$F$4))
      )
   )
)</f>
        <v>0</v>
      </c>
      <c r="J1276" s="40">
        <f>Bank4[[#This Row],[Money in/ (Money out)]]-Bank4[[#This Row],[GST/HST]]</f>
        <v>0</v>
      </c>
      <c r="L1276" s="37">
        <f t="shared" si="57"/>
        <v>0</v>
      </c>
    </row>
    <row r="1277" spans="4:12" x14ac:dyDescent="0.2">
      <c r="D1277" s="416">
        <f>_xlfn.XLOOKUP(C:C,Table1[for Import to Bank Register dropdown],Table1[for Pivot],0,0,1)</f>
        <v>0</v>
      </c>
      <c r="E1277" s="422"/>
      <c r="F1277" s="160">
        <f t="shared" si="58"/>
        <v>44444444</v>
      </c>
      <c r="G1277" s="394">
        <f t="shared" si="59"/>
        <v>0</v>
      </c>
      <c r="I1277" s="395">
        <f>IF(OR(C1277="150 Directors advances", C1277="120 accounts receivable", C1277="720.2 Automobile - Insurance", C1277="720.3 Automobile - License", C1277="870.4 Rent - Insurance", C1277="870.6 Rent - Property Tax", C1277="870.7 Rent - Homeoffice", C1277="870.9 Rent - Water"),
   0,
   IF(Dashboard!$F$5="Quick",
      IF(OR(C1277="190 Automobile",C1277="200 computer hardware",C1277="210 Computer software",C1277="220 Quickbooks software",C1277="230 Office equipment",C1277="240 Office furniture"),
         E1277-(E1277/(1+Dashboard!$F$4)),
         0
      ),
      IF(C1277="750 Business promotion",
         E1277-(E1277/(1+4.793/100)),
         E1277-(E1277/(1+Dashboard!$F$4))
      )
   )
)</f>
        <v>0</v>
      </c>
      <c r="J1277" s="40">
        <f>Bank4[[#This Row],[Money in/ (Money out)]]-Bank4[[#This Row],[GST/HST]]</f>
        <v>0</v>
      </c>
      <c r="L1277" s="37">
        <f t="shared" si="57"/>
        <v>0</v>
      </c>
    </row>
    <row r="1278" spans="4:12" x14ac:dyDescent="0.2">
      <c r="D1278" s="416">
        <f>_xlfn.XLOOKUP(C:C,Table1[for Import to Bank Register dropdown],Table1[for Pivot],0,0,1)</f>
        <v>0</v>
      </c>
      <c r="E1278" s="422"/>
      <c r="F1278" s="160">
        <f t="shared" si="58"/>
        <v>44444444</v>
      </c>
      <c r="G1278" s="394">
        <f t="shared" si="59"/>
        <v>0</v>
      </c>
      <c r="I1278" s="395">
        <f>IF(OR(C1278="150 Directors advances", C1278="120 accounts receivable", C1278="720.2 Automobile - Insurance", C1278="720.3 Automobile - License", C1278="870.4 Rent - Insurance", C1278="870.6 Rent - Property Tax", C1278="870.7 Rent - Homeoffice", C1278="870.9 Rent - Water"),
   0,
   IF(Dashboard!$F$5="Quick",
      IF(OR(C1278="190 Automobile",C1278="200 computer hardware",C1278="210 Computer software",C1278="220 Quickbooks software",C1278="230 Office equipment",C1278="240 Office furniture"),
         E1278-(E1278/(1+Dashboard!$F$4)),
         0
      ),
      IF(C1278="750 Business promotion",
         E1278-(E1278/(1+4.793/100)),
         E1278-(E1278/(1+Dashboard!$F$4))
      )
   )
)</f>
        <v>0</v>
      </c>
      <c r="J1278" s="40">
        <f>Bank4[[#This Row],[Money in/ (Money out)]]-Bank4[[#This Row],[GST/HST]]</f>
        <v>0</v>
      </c>
      <c r="L1278" s="37">
        <f t="shared" si="57"/>
        <v>0</v>
      </c>
    </row>
    <row r="1279" spans="4:12" x14ac:dyDescent="0.2">
      <c r="D1279" s="416">
        <f>_xlfn.XLOOKUP(C:C,Table1[for Import to Bank Register dropdown],Table1[for Pivot],0,0,1)</f>
        <v>0</v>
      </c>
      <c r="E1279" s="422"/>
      <c r="F1279" s="160">
        <f t="shared" si="58"/>
        <v>44444444</v>
      </c>
      <c r="G1279" s="394">
        <f t="shared" si="59"/>
        <v>0</v>
      </c>
      <c r="I1279" s="395">
        <f>IF(OR(C1279="150 Directors advances", C1279="120 accounts receivable", C1279="720.2 Automobile - Insurance", C1279="720.3 Automobile - License", C1279="870.4 Rent - Insurance", C1279="870.6 Rent - Property Tax", C1279="870.7 Rent - Homeoffice", C1279="870.9 Rent - Water"),
   0,
   IF(Dashboard!$F$5="Quick",
      IF(OR(C1279="190 Automobile",C1279="200 computer hardware",C1279="210 Computer software",C1279="220 Quickbooks software",C1279="230 Office equipment",C1279="240 Office furniture"),
         E1279-(E1279/(1+Dashboard!$F$4)),
         0
      ),
      IF(C1279="750 Business promotion",
         E1279-(E1279/(1+4.793/100)),
         E1279-(E1279/(1+Dashboard!$F$4))
      )
   )
)</f>
        <v>0</v>
      </c>
      <c r="J1279" s="40">
        <f>Bank4[[#This Row],[Money in/ (Money out)]]-Bank4[[#This Row],[GST/HST]]</f>
        <v>0</v>
      </c>
      <c r="L1279" s="37">
        <f t="shared" si="57"/>
        <v>0</v>
      </c>
    </row>
    <row r="1280" spans="4:12" x14ac:dyDescent="0.2">
      <c r="D1280" s="416">
        <f>_xlfn.XLOOKUP(C:C,Table1[for Import to Bank Register dropdown],Table1[for Pivot],0,0,1)</f>
        <v>0</v>
      </c>
      <c r="E1280" s="422"/>
      <c r="F1280" s="160">
        <f t="shared" si="58"/>
        <v>44444444</v>
      </c>
      <c r="G1280" s="394">
        <f t="shared" si="59"/>
        <v>0</v>
      </c>
      <c r="I1280" s="395">
        <f>IF(OR(C1280="150 Directors advances", C1280="120 accounts receivable", C1280="720.2 Automobile - Insurance", C1280="720.3 Automobile - License", C1280="870.4 Rent - Insurance", C1280="870.6 Rent - Property Tax", C1280="870.7 Rent - Homeoffice", C1280="870.9 Rent - Water"),
   0,
   IF(Dashboard!$F$5="Quick",
      IF(OR(C1280="190 Automobile",C1280="200 computer hardware",C1280="210 Computer software",C1280="220 Quickbooks software",C1280="230 Office equipment",C1280="240 Office furniture"),
         E1280-(E1280/(1+Dashboard!$F$4)),
         0
      ),
      IF(C1280="750 Business promotion",
         E1280-(E1280/(1+4.793/100)),
         E1280-(E1280/(1+Dashboard!$F$4))
      )
   )
)</f>
        <v>0</v>
      </c>
      <c r="J1280" s="40">
        <f>Bank4[[#This Row],[Money in/ (Money out)]]-Bank4[[#This Row],[GST/HST]]</f>
        <v>0</v>
      </c>
      <c r="L1280" s="37">
        <f t="shared" si="57"/>
        <v>0</v>
      </c>
    </row>
    <row r="1281" spans="4:12" x14ac:dyDescent="0.2">
      <c r="D1281" s="416">
        <f>_xlfn.XLOOKUP(C:C,Table1[for Import to Bank Register dropdown],Table1[for Pivot],0,0,1)</f>
        <v>0</v>
      </c>
      <c r="E1281" s="422"/>
      <c r="F1281" s="160">
        <f t="shared" si="58"/>
        <v>44444444</v>
      </c>
      <c r="G1281" s="394">
        <f t="shared" si="59"/>
        <v>0</v>
      </c>
      <c r="I1281" s="395">
        <f>IF(OR(C1281="150 Directors advances", C1281="120 accounts receivable", C1281="720.2 Automobile - Insurance", C1281="720.3 Automobile - License", C1281="870.4 Rent - Insurance", C1281="870.6 Rent - Property Tax", C1281="870.7 Rent - Homeoffice", C1281="870.9 Rent - Water"),
   0,
   IF(Dashboard!$F$5="Quick",
      IF(OR(C1281="190 Automobile",C1281="200 computer hardware",C1281="210 Computer software",C1281="220 Quickbooks software",C1281="230 Office equipment",C1281="240 Office furniture"),
         E1281-(E1281/(1+Dashboard!$F$4)),
         0
      ),
      IF(C1281="750 Business promotion",
         E1281-(E1281/(1+4.793/100)),
         E1281-(E1281/(1+Dashboard!$F$4))
      )
   )
)</f>
        <v>0</v>
      </c>
      <c r="J1281" s="40">
        <f>Bank4[[#This Row],[Money in/ (Money out)]]-Bank4[[#This Row],[GST/HST]]</f>
        <v>0</v>
      </c>
      <c r="L1281" s="37">
        <f t="shared" si="57"/>
        <v>0</v>
      </c>
    </row>
    <row r="1282" spans="4:12" x14ac:dyDescent="0.2">
      <c r="D1282" s="416">
        <f>_xlfn.XLOOKUP(C:C,Table1[for Import to Bank Register dropdown],Table1[for Pivot],0,0,1)</f>
        <v>0</v>
      </c>
      <c r="E1282" s="422"/>
      <c r="F1282" s="160">
        <f t="shared" si="58"/>
        <v>44444444</v>
      </c>
      <c r="G1282" s="394">
        <f t="shared" si="59"/>
        <v>0</v>
      </c>
      <c r="I1282" s="395">
        <f>IF(OR(C1282="150 Directors advances", C1282="120 accounts receivable", C1282="720.2 Automobile - Insurance", C1282="720.3 Automobile - License", C1282="870.4 Rent - Insurance", C1282="870.6 Rent - Property Tax", C1282="870.7 Rent - Homeoffice", C1282="870.9 Rent - Water"),
   0,
   IF(Dashboard!$F$5="Quick",
      IF(OR(C1282="190 Automobile",C1282="200 computer hardware",C1282="210 Computer software",C1282="220 Quickbooks software",C1282="230 Office equipment",C1282="240 Office furniture"),
         E1282-(E1282/(1+Dashboard!$F$4)),
         0
      ),
      IF(C1282="750 Business promotion",
         E1282-(E1282/(1+4.793/100)),
         E1282-(E1282/(1+Dashboard!$F$4))
      )
   )
)</f>
        <v>0</v>
      </c>
      <c r="J1282" s="40">
        <f>Bank4[[#This Row],[Money in/ (Money out)]]-Bank4[[#This Row],[GST/HST]]</f>
        <v>0</v>
      </c>
      <c r="L1282" s="37">
        <f t="shared" si="57"/>
        <v>0</v>
      </c>
    </row>
    <row r="1283" spans="4:12" x14ac:dyDescent="0.2">
      <c r="D1283" s="416">
        <f>_xlfn.XLOOKUP(C:C,Table1[for Import to Bank Register dropdown],Table1[for Pivot],0,0,1)</f>
        <v>0</v>
      </c>
      <c r="E1283" s="422"/>
      <c r="F1283" s="160">
        <f t="shared" si="58"/>
        <v>44444444</v>
      </c>
      <c r="G1283" s="394">
        <f t="shared" si="59"/>
        <v>0</v>
      </c>
      <c r="I1283" s="395">
        <f>IF(OR(C1283="150 Directors advances", C1283="120 accounts receivable", C1283="720.2 Automobile - Insurance", C1283="720.3 Automobile - License", C1283="870.4 Rent - Insurance", C1283="870.6 Rent - Property Tax", C1283="870.7 Rent - Homeoffice", C1283="870.9 Rent - Water"),
   0,
   IF(Dashboard!$F$5="Quick",
      IF(OR(C1283="190 Automobile",C1283="200 computer hardware",C1283="210 Computer software",C1283="220 Quickbooks software",C1283="230 Office equipment",C1283="240 Office furniture"),
         E1283-(E1283/(1+Dashboard!$F$4)),
         0
      ),
      IF(C1283="750 Business promotion",
         E1283-(E1283/(1+4.793/100)),
         E1283-(E1283/(1+Dashboard!$F$4))
      )
   )
)</f>
        <v>0</v>
      </c>
      <c r="J1283" s="40">
        <f>Bank4[[#This Row],[Money in/ (Money out)]]-Bank4[[#This Row],[GST/HST]]</f>
        <v>0</v>
      </c>
      <c r="L1283" s="37">
        <f t="shared" si="57"/>
        <v>0</v>
      </c>
    </row>
    <row r="1284" spans="4:12" x14ac:dyDescent="0.2">
      <c r="D1284" s="416">
        <f>_xlfn.XLOOKUP(C:C,Table1[for Import to Bank Register dropdown],Table1[for Pivot],0,0,1)</f>
        <v>0</v>
      </c>
      <c r="E1284" s="422"/>
      <c r="F1284" s="160">
        <f t="shared" si="58"/>
        <v>44444444</v>
      </c>
      <c r="G1284" s="394">
        <f t="shared" si="59"/>
        <v>0</v>
      </c>
      <c r="I1284" s="395">
        <f>IF(OR(C1284="150 Directors advances", C1284="120 accounts receivable", C1284="720.2 Automobile - Insurance", C1284="720.3 Automobile - License", C1284="870.4 Rent - Insurance", C1284="870.6 Rent - Property Tax", C1284="870.7 Rent - Homeoffice", C1284="870.9 Rent - Water"),
   0,
   IF(Dashboard!$F$5="Quick",
      IF(OR(C1284="190 Automobile",C1284="200 computer hardware",C1284="210 Computer software",C1284="220 Quickbooks software",C1284="230 Office equipment",C1284="240 Office furniture"),
         E1284-(E1284/(1+Dashboard!$F$4)),
         0
      ),
      IF(C1284="750 Business promotion",
         E1284-(E1284/(1+4.793/100)),
         E1284-(E1284/(1+Dashboard!$F$4))
      )
   )
)</f>
        <v>0</v>
      </c>
      <c r="J1284" s="40">
        <f>Bank4[[#This Row],[Money in/ (Money out)]]-Bank4[[#This Row],[GST/HST]]</f>
        <v>0</v>
      </c>
      <c r="L1284" s="37">
        <f t="shared" si="57"/>
        <v>0</v>
      </c>
    </row>
    <row r="1285" spans="4:12" x14ac:dyDescent="0.2">
      <c r="D1285" s="416">
        <f>_xlfn.XLOOKUP(C:C,Table1[for Import to Bank Register dropdown],Table1[for Pivot],0,0,1)</f>
        <v>0</v>
      </c>
      <c r="E1285" s="422"/>
      <c r="F1285" s="160">
        <f t="shared" si="58"/>
        <v>44444444</v>
      </c>
      <c r="G1285" s="394">
        <f t="shared" si="59"/>
        <v>0</v>
      </c>
      <c r="I1285" s="395">
        <f>IF(OR(C1285="150 Directors advances", C1285="120 accounts receivable", C1285="720.2 Automobile - Insurance", C1285="720.3 Automobile - License", C1285="870.4 Rent - Insurance", C1285="870.6 Rent - Property Tax", C1285="870.7 Rent - Homeoffice", C1285="870.9 Rent - Water"),
   0,
   IF(Dashboard!$F$5="Quick",
      IF(OR(C1285="190 Automobile",C1285="200 computer hardware",C1285="210 Computer software",C1285="220 Quickbooks software",C1285="230 Office equipment",C1285="240 Office furniture"),
         E1285-(E1285/(1+Dashboard!$F$4)),
         0
      ),
      IF(C1285="750 Business promotion",
         E1285-(E1285/(1+4.793/100)),
         E1285-(E1285/(1+Dashboard!$F$4))
      )
   )
)</f>
        <v>0</v>
      </c>
      <c r="J1285" s="40">
        <f>Bank4[[#This Row],[Money in/ (Money out)]]-Bank4[[#This Row],[GST/HST]]</f>
        <v>0</v>
      </c>
      <c r="L1285" s="37">
        <f t="shared" si="57"/>
        <v>0</v>
      </c>
    </row>
    <row r="1286" spans="4:12" x14ac:dyDescent="0.2">
      <c r="D1286" s="416">
        <f>_xlfn.XLOOKUP(C:C,Table1[for Import to Bank Register dropdown],Table1[for Pivot],0,0,1)</f>
        <v>0</v>
      </c>
      <c r="E1286" s="422"/>
      <c r="F1286" s="160">
        <f t="shared" si="58"/>
        <v>44444444</v>
      </c>
      <c r="G1286" s="394">
        <f t="shared" si="59"/>
        <v>0</v>
      </c>
      <c r="I1286" s="395">
        <f>IF(OR(C1286="150 Directors advances", C1286="120 accounts receivable", C1286="720.2 Automobile - Insurance", C1286="720.3 Automobile - License", C1286="870.4 Rent - Insurance", C1286="870.6 Rent - Property Tax", C1286="870.7 Rent - Homeoffice", C1286="870.9 Rent - Water"),
   0,
   IF(Dashboard!$F$5="Quick",
      IF(OR(C1286="190 Automobile",C1286="200 computer hardware",C1286="210 Computer software",C1286="220 Quickbooks software",C1286="230 Office equipment",C1286="240 Office furniture"),
         E1286-(E1286/(1+Dashboard!$F$4)),
         0
      ),
      IF(C1286="750 Business promotion",
         E1286-(E1286/(1+4.793/100)),
         E1286-(E1286/(1+Dashboard!$F$4))
      )
   )
)</f>
        <v>0</v>
      </c>
      <c r="J1286" s="40">
        <f>Bank4[[#This Row],[Money in/ (Money out)]]-Bank4[[#This Row],[GST/HST]]</f>
        <v>0</v>
      </c>
      <c r="L1286" s="37">
        <f t="shared" si="57"/>
        <v>0</v>
      </c>
    </row>
    <row r="1287" spans="4:12" x14ac:dyDescent="0.2">
      <c r="D1287" s="416">
        <f>_xlfn.XLOOKUP(C:C,Table1[for Import to Bank Register dropdown],Table1[for Pivot],0,0,1)</f>
        <v>0</v>
      </c>
      <c r="E1287" s="422"/>
      <c r="F1287" s="160">
        <f t="shared" si="58"/>
        <v>44444444</v>
      </c>
      <c r="G1287" s="394">
        <f t="shared" si="59"/>
        <v>0</v>
      </c>
      <c r="I1287" s="395">
        <f>IF(OR(C1287="150 Directors advances", C1287="120 accounts receivable", C1287="720.2 Automobile - Insurance", C1287="720.3 Automobile - License", C1287="870.4 Rent - Insurance", C1287="870.6 Rent - Property Tax", C1287="870.7 Rent - Homeoffice", C1287="870.9 Rent - Water"),
   0,
   IF(Dashboard!$F$5="Quick",
      IF(OR(C1287="190 Automobile",C1287="200 computer hardware",C1287="210 Computer software",C1287="220 Quickbooks software",C1287="230 Office equipment",C1287="240 Office furniture"),
         E1287-(E1287/(1+Dashboard!$F$4)),
         0
      ),
      IF(C1287="750 Business promotion",
         E1287-(E1287/(1+4.793/100)),
         E1287-(E1287/(1+Dashboard!$F$4))
      )
   )
)</f>
        <v>0</v>
      </c>
      <c r="J1287" s="40">
        <f>Bank4[[#This Row],[Money in/ (Money out)]]-Bank4[[#This Row],[GST/HST]]</f>
        <v>0</v>
      </c>
      <c r="L1287" s="37">
        <f t="shared" ref="L1287:L1350" si="60">$L$3</f>
        <v>0</v>
      </c>
    </row>
    <row r="1288" spans="4:12" x14ac:dyDescent="0.2">
      <c r="D1288" s="416">
        <f>_xlfn.XLOOKUP(C:C,Table1[for Import to Bank Register dropdown],Table1[for Pivot],0,0,1)</f>
        <v>0</v>
      </c>
      <c r="E1288" s="422"/>
      <c r="F1288" s="160">
        <f t="shared" ref="F1288:F1351" si="61">$E$2</f>
        <v>44444444</v>
      </c>
      <c r="G1288" s="394">
        <f t="shared" ref="G1288:G1351" si="62">G1287+E1288</f>
        <v>0</v>
      </c>
      <c r="I1288" s="395">
        <f>IF(OR(C1288="150 Directors advances", C1288="120 accounts receivable", C1288="720.2 Automobile - Insurance", C1288="720.3 Automobile - License", C1288="870.4 Rent - Insurance", C1288="870.6 Rent - Property Tax", C1288="870.7 Rent - Homeoffice", C1288="870.9 Rent - Water"),
   0,
   IF(Dashboard!$F$5="Quick",
      IF(OR(C1288="190 Automobile",C1288="200 computer hardware",C1288="210 Computer software",C1288="220 Quickbooks software",C1288="230 Office equipment",C1288="240 Office furniture"),
         E1288-(E1288/(1+Dashboard!$F$4)),
         0
      ),
      IF(C1288="750 Business promotion",
         E1288-(E1288/(1+4.793/100)),
         E1288-(E1288/(1+Dashboard!$F$4))
      )
   )
)</f>
        <v>0</v>
      </c>
      <c r="J1288" s="40">
        <f>Bank4[[#This Row],[Money in/ (Money out)]]-Bank4[[#This Row],[GST/HST]]</f>
        <v>0</v>
      </c>
      <c r="L1288" s="37">
        <f t="shared" si="60"/>
        <v>0</v>
      </c>
    </row>
    <row r="1289" spans="4:12" x14ac:dyDescent="0.2">
      <c r="D1289" s="416">
        <f>_xlfn.XLOOKUP(C:C,Table1[for Import to Bank Register dropdown],Table1[for Pivot],0,0,1)</f>
        <v>0</v>
      </c>
      <c r="E1289" s="422"/>
      <c r="F1289" s="160">
        <f t="shared" si="61"/>
        <v>44444444</v>
      </c>
      <c r="G1289" s="394">
        <f t="shared" si="62"/>
        <v>0</v>
      </c>
      <c r="I1289" s="395">
        <f>IF(OR(C1289="150 Directors advances", C1289="120 accounts receivable", C1289="720.2 Automobile - Insurance", C1289="720.3 Automobile - License", C1289="870.4 Rent - Insurance", C1289="870.6 Rent - Property Tax", C1289="870.7 Rent - Homeoffice", C1289="870.9 Rent - Water"),
   0,
   IF(Dashboard!$F$5="Quick",
      IF(OR(C1289="190 Automobile",C1289="200 computer hardware",C1289="210 Computer software",C1289="220 Quickbooks software",C1289="230 Office equipment",C1289="240 Office furniture"),
         E1289-(E1289/(1+Dashboard!$F$4)),
         0
      ),
      IF(C1289="750 Business promotion",
         E1289-(E1289/(1+4.793/100)),
         E1289-(E1289/(1+Dashboard!$F$4))
      )
   )
)</f>
        <v>0</v>
      </c>
      <c r="J1289" s="40">
        <f>Bank4[[#This Row],[Money in/ (Money out)]]-Bank4[[#This Row],[GST/HST]]</f>
        <v>0</v>
      </c>
      <c r="L1289" s="37">
        <f t="shared" si="60"/>
        <v>0</v>
      </c>
    </row>
    <row r="1290" spans="4:12" x14ac:dyDescent="0.2">
      <c r="D1290" s="416">
        <f>_xlfn.XLOOKUP(C:C,Table1[for Import to Bank Register dropdown],Table1[for Pivot],0,0,1)</f>
        <v>0</v>
      </c>
      <c r="E1290" s="422"/>
      <c r="F1290" s="160">
        <f t="shared" si="61"/>
        <v>44444444</v>
      </c>
      <c r="G1290" s="394">
        <f t="shared" si="62"/>
        <v>0</v>
      </c>
      <c r="I1290" s="395">
        <f>IF(OR(C1290="150 Directors advances", C1290="120 accounts receivable", C1290="720.2 Automobile - Insurance", C1290="720.3 Automobile - License", C1290="870.4 Rent - Insurance", C1290="870.6 Rent - Property Tax", C1290="870.7 Rent - Homeoffice", C1290="870.9 Rent - Water"),
   0,
   IF(Dashboard!$F$5="Quick",
      IF(OR(C1290="190 Automobile",C1290="200 computer hardware",C1290="210 Computer software",C1290="220 Quickbooks software",C1290="230 Office equipment",C1290="240 Office furniture"),
         E1290-(E1290/(1+Dashboard!$F$4)),
         0
      ),
      IF(C1290="750 Business promotion",
         E1290-(E1290/(1+4.793/100)),
         E1290-(E1290/(1+Dashboard!$F$4))
      )
   )
)</f>
        <v>0</v>
      </c>
      <c r="J1290" s="40">
        <f>Bank4[[#This Row],[Money in/ (Money out)]]-Bank4[[#This Row],[GST/HST]]</f>
        <v>0</v>
      </c>
      <c r="L1290" s="37">
        <f t="shared" si="60"/>
        <v>0</v>
      </c>
    </row>
    <row r="1291" spans="4:12" x14ac:dyDescent="0.2">
      <c r="D1291" s="416">
        <f>_xlfn.XLOOKUP(C:C,Table1[for Import to Bank Register dropdown],Table1[for Pivot],0,0,1)</f>
        <v>0</v>
      </c>
      <c r="E1291" s="422"/>
      <c r="F1291" s="160">
        <f t="shared" si="61"/>
        <v>44444444</v>
      </c>
      <c r="G1291" s="394">
        <f t="shared" si="62"/>
        <v>0</v>
      </c>
      <c r="I1291" s="395">
        <f>IF(OR(C1291="150 Directors advances", C1291="120 accounts receivable", C1291="720.2 Automobile - Insurance", C1291="720.3 Automobile - License", C1291="870.4 Rent - Insurance", C1291="870.6 Rent - Property Tax", C1291="870.7 Rent - Homeoffice", C1291="870.9 Rent - Water"),
   0,
   IF(Dashboard!$F$5="Quick",
      IF(OR(C1291="190 Automobile",C1291="200 computer hardware",C1291="210 Computer software",C1291="220 Quickbooks software",C1291="230 Office equipment",C1291="240 Office furniture"),
         E1291-(E1291/(1+Dashboard!$F$4)),
         0
      ),
      IF(C1291="750 Business promotion",
         E1291-(E1291/(1+4.793/100)),
         E1291-(E1291/(1+Dashboard!$F$4))
      )
   )
)</f>
        <v>0</v>
      </c>
      <c r="J1291" s="40">
        <f>Bank4[[#This Row],[Money in/ (Money out)]]-Bank4[[#This Row],[GST/HST]]</f>
        <v>0</v>
      </c>
      <c r="L1291" s="37">
        <f t="shared" si="60"/>
        <v>0</v>
      </c>
    </row>
    <row r="1292" spans="4:12" x14ac:dyDescent="0.2">
      <c r="D1292" s="416">
        <f>_xlfn.XLOOKUP(C:C,Table1[for Import to Bank Register dropdown],Table1[for Pivot],0,0,1)</f>
        <v>0</v>
      </c>
      <c r="E1292" s="422"/>
      <c r="F1292" s="160">
        <f t="shared" si="61"/>
        <v>44444444</v>
      </c>
      <c r="G1292" s="394">
        <f t="shared" si="62"/>
        <v>0</v>
      </c>
      <c r="I1292" s="395">
        <f>IF(OR(C1292="150 Directors advances", C1292="120 accounts receivable", C1292="720.2 Automobile - Insurance", C1292="720.3 Automobile - License", C1292="870.4 Rent - Insurance", C1292="870.6 Rent - Property Tax", C1292="870.7 Rent - Homeoffice", C1292="870.9 Rent - Water"),
   0,
   IF(Dashboard!$F$5="Quick",
      IF(OR(C1292="190 Automobile",C1292="200 computer hardware",C1292="210 Computer software",C1292="220 Quickbooks software",C1292="230 Office equipment",C1292="240 Office furniture"),
         E1292-(E1292/(1+Dashboard!$F$4)),
         0
      ),
      IF(C1292="750 Business promotion",
         E1292-(E1292/(1+4.793/100)),
         E1292-(E1292/(1+Dashboard!$F$4))
      )
   )
)</f>
        <v>0</v>
      </c>
      <c r="J1292" s="40">
        <f>Bank4[[#This Row],[Money in/ (Money out)]]-Bank4[[#This Row],[GST/HST]]</f>
        <v>0</v>
      </c>
      <c r="L1292" s="37">
        <f t="shared" si="60"/>
        <v>0</v>
      </c>
    </row>
    <row r="1293" spans="4:12" x14ac:dyDescent="0.2">
      <c r="D1293" s="416">
        <f>_xlfn.XLOOKUP(C:C,Table1[for Import to Bank Register dropdown],Table1[for Pivot],0,0,1)</f>
        <v>0</v>
      </c>
      <c r="E1293" s="422"/>
      <c r="F1293" s="160">
        <f t="shared" si="61"/>
        <v>44444444</v>
      </c>
      <c r="G1293" s="394">
        <f t="shared" si="62"/>
        <v>0</v>
      </c>
      <c r="I1293" s="395">
        <f>IF(OR(C1293="150 Directors advances", C1293="120 accounts receivable", C1293="720.2 Automobile - Insurance", C1293="720.3 Automobile - License", C1293="870.4 Rent - Insurance", C1293="870.6 Rent - Property Tax", C1293="870.7 Rent - Homeoffice", C1293="870.9 Rent - Water"),
   0,
   IF(Dashboard!$F$5="Quick",
      IF(OR(C1293="190 Automobile",C1293="200 computer hardware",C1293="210 Computer software",C1293="220 Quickbooks software",C1293="230 Office equipment",C1293="240 Office furniture"),
         E1293-(E1293/(1+Dashboard!$F$4)),
         0
      ),
      IF(C1293="750 Business promotion",
         E1293-(E1293/(1+4.793/100)),
         E1293-(E1293/(1+Dashboard!$F$4))
      )
   )
)</f>
        <v>0</v>
      </c>
      <c r="J1293" s="40">
        <f>Bank4[[#This Row],[Money in/ (Money out)]]-Bank4[[#This Row],[GST/HST]]</f>
        <v>0</v>
      </c>
      <c r="L1293" s="37">
        <f t="shared" si="60"/>
        <v>0</v>
      </c>
    </row>
    <row r="1294" spans="4:12" x14ac:dyDescent="0.2">
      <c r="D1294" s="416">
        <f>_xlfn.XLOOKUP(C:C,Table1[for Import to Bank Register dropdown],Table1[for Pivot],0,0,1)</f>
        <v>0</v>
      </c>
      <c r="E1294" s="422"/>
      <c r="F1294" s="160">
        <f t="shared" si="61"/>
        <v>44444444</v>
      </c>
      <c r="G1294" s="394">
        <f t="shared" si="62"/>
        <v>0</v>
      </c>
      <c r="I1294" s="395">
        <f>IF(OR(C1294="150 Directors advances", C1294="120 accounts receivable", C1294="720.2 Automobile - Insurance", C1294="720.3 Automobile - License", C1294="870.4 Rent - Insurance", C1294="870.6 Rent - Property Tax", C1294="870.7 Rent - Homeoffice", C1294="870.9 Rent - Water"),
   0,
   IF(Dashboard!$F$5="Quick",
      IF(OR(C1294="190 Automobile",C1294="200 computer hardware",C1294="210 Computer software",C1294="220 Quickbooks software",C1294="230 Office equipment",C1294="240 Office furniture"),
         E1294-(E1294/(1+Dashboard!$F$4)),
         0
      ),
      IF(C1294="750 Business promotion",
         E1294-(E1294/(1+4.793/100)),
         E1294-(E1294/(1+Dashboard!$F$4))
      )
   )
)</f>
        <v>0</v>
      </c>
      <c r="J1294" s="40">
        <f>Bank4[[#This Row],[Money in/ (Money out)]]-Bank4[[#This Row],[GST/HST]]</f>
        <v>0</v>
      </c>
      <c r="L1294" s="37">
        <f t="shared" si="60"/>
        <v>0</v>
      </c>
    </row>
    <row r="1295" spans="4:12" x14ac:dyDescent="0.2">
      <c r="D1295" s="416">
        <f>_xlfn.XLOOKUP(C:C,Table1[for Import to Bank Register dropdown],Table1[for Pivot],0,0,1)</f>
        <v>0</v>
      </c>
      <c r="E1295" s="422"/>
      <c r="F1295" s="160">
        <f t="shared" si="61"/>
        <v>44444444</v>
      </c>
      <c r="G1295" s="394">
        <f t="shared" si="62"/>
        <v>0</v>
      </c>
      <c r="I1295" s="395">
        <f>IF(OR(C1295="150 Directors advances", C1295="120 accounts receivable", C1295="720.2 Automobile - Insurance", C1295="720.3 Automobile - License", C1295="870.4 Rent - Insurance", C1295="870.6 Rent - Property Tax", C1295="870.7 Rent - Homeoffice", C1295="870.9 Rent - Water"),
   0,
   IF(Dashboard!$F$5="Quick",
      IF(OR(C1295="190 Automobile",C1295="200 computer hardware",C1295="210 Computer software",C1295="220 Quickbooks software",C1295="230 Office equipment",C1295="240 Office furniture"),
         E1295-(E1295/(1+Dashboard!$F$4)),
         0
      ),
      IF(C1295="750 Business promotion",
         E1295-(E1295/(1+4.793/100)),
         E1295-(E1295/(1+Dashboard!$F$4))
      )
   )
)</f>
        <v>0</v>
      </c>
      <c r="J1295" s="40">
        <f>Bank4[[#This Row],[Money in/ (Money out)]]-Bank4[[#This Row],[GST/HST]]</f>
        <v>0</v>
      </c>
      <c r="L1295" s="37">
        <f t="shared" si="60"/>
        <v>0</v>
      </c>
    </row>
    <row r="1296" spans="4:12" x14ac:dyDescent="0.2">
      <c r="D1296" s="416">
        <f>_xlfn.XLOOKUP(C:C,Table1[for Import to Bank Register dropdown],Table1[for Pivot],0,0,1)</f>
        <v>0</v>
      </c>
      <c r="E1296" s="422"/>
      <c r="F1296" s="160">
        <f t="shared" si="61"/>
        <v>44444444</v>
      </c>
      <c r="G1296" s="394">
        <f t="shared" si="62"/>
        <v>0</v>
      </c>
      <c r="I1296" s="395">
        <f>IF(OR(C1296="150 Directors advances", C1296="120 accounts receivable", C1296="720.2 Automobile - Insurance", C1296="720.3 Automobile - License", C1296="870.4 Rent - Insurance", C1296="870.6 Rent - Property Tax", C1296="870.7 Rent - Homeoffice", C1296="870.9 Rent - Water"),
   0,
   IF(Dashboard!$F$5="Quick",
      IF(OR(C1296="190 Automobile",C1296="200 computer hardware",C1296="210 Computer software",C1296="220 Quickbooks software",C1296="230 Office equipment",C1296="240 Office furniture"),
         E1296-(E1296/(1+Dashboard!$F$4)),
         0
      ),
      IF(C1296="750 Business promotion",
         E1296-(E1296/(1+4.793/100)),
         E1296-(E1296/(1+Dashboard!$F$4))
      )
   )
)</f>
        <v>0</v>
      </c>
      <c r="J1296" s="40">
        <f>Bank4[[#This Row],[Money in/ (Money out)]]-Bank4[[#This Row],[GST/HST]]</f>
        <v>0</v>
      </c>
      <c r="L1296" s="37">
        <f t="shared" si="60"/>
        <v>0</v>
      </c>
    </row>
    <row r="1297" spans="4:12" x14ac:dyDescent="0.2">
      <c r="D1297" s="416">
        <f>_xlfn.XLOOKUP(C:C,Table1[for Import to Bank Register dropdown],Table1[for Pivot],0,0,1)</f>
        <v>0</v>
      </c>
      <c r="E1297" s="422"/>
      <c r="F1297" s="160">
        <f t="shared" si="61"/>
        <v>44444444</v>
      </c>
      <c r="G1297" s="394">
        <f t="shared" si="62"/>
        <v>0</v>
      </c>
      <c r="I1297" s="395">
        <f>IF(OR(C1297="150 Directors advances", C1297="120 accounts receivable", C1297="720.2 Automobile - Insurance", C1297="720.3 Automobile - License", C1297="870.4 Rent - Insurance", C1297="870.6 Rent - Property Tax", C1297="870.7 Rent - Homeoffice", C1297="870.9 Rent - Water"),
   0,
   IF(Dashboard!$F$5="Quick",
      IF(OR(C1297="190 Automobile",C1297="200 computer hardware",C1297="210 Computer software",C1297="220 Quickbooks software",C1297="230 Office equipment",C1297="240 Office furniture"),
         E1297-(E1297/(1+Dashboard!$F$4)),
         0
      ),
      IF(C1297="750 Business promotion",
         E1297-(E1297/(1+4.793/100)),
         E1297-(E1297/(1+Dashboard!$F$4))
      )
   )
)</f>
        <v>0</v>
      </c>
      <c r="J1297" s="40">
        <f>Bank4[[#This Row],[Money in/ (Money out)]]-Bank4[[#This Row],[GST/HST]]</f>
        <v>0</v>
      </c>
      <c r="L1297" s="37">
        <f t="shared" si="60"/>
        <v>0</v>
      </c>
    </row>
    <row r="1298" spans="4:12" x14ac:dyDescent="0.2">
      <c r="D1298" s="416">
        <f>_xlfn.XLOOKUP(C:C,Table1[for Import to Bank Register dropdown],Table1[for Pivot],0,0,1)</f>
        <v>0</v>
      </c>
      <c r="E1298" s="422"/>
      <c r="F1298" s="160">
        <f t="shared" si="61"/>
        <v>44444444</v>
      </c>
      <c r="G1298" s="394">
        <f t="shared" si="62"/>
        <v>0</v>
      </c>
      <c r="I1298" s="395">
        <f>IF(OR(C1298="150 Directors advances", C1298="120 accounts receivable", C1298="720.2 Automobile - Insurance", C1298="720.3 Automobile - License", C1298="870.4 Rent - Insurance", C1298="870.6 Rent - Property Tax", C1298="870.7 Rent - Homeoffice", C1298="870.9 Rent - Water"),
   0,
   IF(Dashboard!$F$5="Quick",
      IF(OR(C1298="190 Automobile",C1298="200 computer hardware",C1298="210 Computer software",C1298="220 Quickbooks software",C1298="230 Office equipment",C1298="240 Office furniture"),
         E1298-(E1298/(1+Dashboard!$F$4)),
         0
      ),
      IF(C1298="750 Business promotion",
         E1298-(E1298/(1+4.793/100)),
         E1298-(E1298/(1+Dashboard!$F$4))
      )
   )
)</f>
        <v>0</v>
      </c>
      <c r="J1298" s="40">
        <f>Bank4[[#This Row],[Money in/ (Money out)]]-Bank4[[#This Row],[GST/HST]]</f>
        <v>0</v>
      </c>
      <c r="L1298" s="37">
        <f t="shared" si="60"/>
        <v>0</v>
      </c>
    </row>
    <row r="1299" spans="4:12" x14ac:dyDescent="0.2">
      <c r="D1299" s="416">
        <f>_xlfn.XLOOKUP(C:C,Table1[for Import to Bank Register dropdown],Table1[for Pivot],0,0,1)</f>
        <v>0</v>
      </c>
      <c r="E1299" s="422"/>
      <c r="F1299" s="160">
        <f t="shared" si="61"/>
        <v>44444444</v>
      </c>
      <c r="G1299" s="394">
        <f t="shared" si="62"/>
        <v>0</v>
      </c>
      <c r="I1299" s="395">
        <f>IF(OR(C1299="150 Directors advances", C1299="120 accounts receivable", C1299="720.2 Automobile - Insurance", C1299="720.3 Automobile - License", C1299="870.4 Rent - Insurance", C1299="870.6 Rent - Property Tax", C1299="870.7 Rent - Homeoffice", C1299="870.9 Rent - Water"),
   0,
   IF(Dashboard!$F$5="Quick",
      IF(OR(C1299="190 Automobile",C1299="200 computer hardware",C1299="210 Computer software",C1299="220 Quickbooks software",C1299="230 Office equipment",C1299="240 Office furniture"),
         E1299-(E1299/(1+Dashboard!$F$4)),
         0
      ),
      IF(C1299="750 Business promotion",
         E1299-(E1299/(1+4.793/100)),
         E1299-(E1299/(1+Dashboard!$F$4))
      )
   )
)</f>
        <v>0</v>
      </c>
      <c r="J1299" s="40">
        <f>Bank4[[#This Row],[Money in/ (Money out)]]-Bank4[[#This Row],[GST/HST]]</f>
        <v>0</v>
      </c>
      <c r="L1299" s="37">
        <f t="shared" si="60"/>
        <v>0</v>
      </c>
    </row>
    <row r="1300" spans="4:12" x14ac:dyDescent="0.2">
      <c r="D1300" s="416">
        <f>_xlfn.XLOOKUP(C:C,Table1[for Import to Bank Register dropdown],Table1[for Pivot],0,0,1)</f>
        <v>0</v>
      </c>
      <c r="E1300" s="422"/>
      <c r="F1300" s="160">
        <f t="shared" si="61"/>
        <v>44444444</v>
      </c>
      <c r="G1300" s="394">
        <f t="shared" si="62"/>
        <v>0</v>
      </c>
      <c r="I1300" s="395">
        <f>IF(OR(C1300="150 Directors advances", C1300="120 accounts receivable", C1300="720.2 Automobile - Insurance", C1300="720.3 Automobile - License", C1300="870.4 Rent - Insurance", C1300="870.6 Rent - Property Tax", C1300="870.7 Rent - Homeoffice", C1300="870.9 Rent - Water"),
   0,
   IF(Dashboard!$F$5="Quick",
      IF(OR(C1300="190 Automobile",C1300="200 computer hardware",C1300="210 Computer software",C1300="220 Quickbooks software",C1300="230 Office equipment",C1300="240 Office furniture"),
         E1300-(E1300/(1+Dashboard!$F$4)),
         0
      ),
      IF(C1300="750 Business promotion",
         E1300-(E1300/(1+4.793/100)),
         E1300-(E1300/(1+Dashboard!$F$4))
      )
   )
)</f>
        <v>0</v>
      </c>
      <c r="J1300" s="40">
        <f>Bank4[[#This Row],[Money in/ (Money out)]]-Bank4[[#This Row],[GST/HST]]</f>
        <v>0</v>
      </c>
      <c r="L1300" s="37">
        <f t="shared" si="60"/>
        <v>0</v>
      </c>
    </row>
    <row r="1301" spans="4:12" x14ac:dyDescent="0.2">
      <c r="D1301" s="416">
        <f>_xlfn.XLOOKUP(C:C,Table1[for Import to Bank Register dropdown],Table1[for Pivot],0,0,1)</f>
        <v>0</v>
      </c>
      <c r="E1301" s="422"/>
      <c r="F1301" s="160">
        <f t="shared" si="61"/>
        <v>44444444</v>
      </c>
      <c r="G1301" s="394">
        <f t="shared" si="62"/>
        <v>0</v>
      </c>
      <c r="I1301" s="395">
        <f>IF(OR(C1301="150 Directors advances", C1301="120 accounts receivable", C1301="720.2 Automobile - Insurance", C1301="720.3 Automobile - License", C1301="870.4 Rent - Insurance", C1301="870.6 Rent - Property Tax", C1301="870.7 Rent - Homeoffice", C1301="870.9 Rent - Water"),
   0,
   IF(Dashboard!$F$5="Quick",
      IF(OR(C1301="190 Automobile",C1301="200 computer hardware",C1301="210 Computer software",C1301="220 Quickbooks software",C1301="230 Office equipment",C1301="240 Office furniture"),
         E1301-(E1301/(1+Dashboard!$F$4)),
         0
      ),
      IF(C1301="750 Business promotion",
         E1301-(E1301/(1+4.793/100)),
         E1301-(E1301/(1+Dashboard!$F$4))
      )
   )
)</f>
        <v>0</v>
      </c>
      <c r="J1301" s="40">
        <f>Bank4[[#This Row],[Money in/ (Money out)]]-Bank4[[#This Row],[GST/HST]]</f>
        <v>0</v>
      </c>
      <c r="L1301" s="37">
        <f t="shared" si="60"/>
        <v>0</v>
      </c>
    </row>
    <row r="1302" spans="4:12" x14ac:dyDescent="0.2">
      <c r="D1302" s="416">
        <f>_xlfn.XLOOKUP(C:C,Table1[for Import to Bank Register dropdown],Table1[for Pivot],0,0,1)</f>
        <v>0</v>
      </c>
      <c r="E1302" s="422"/>
      <c r="F1302" s="160">
        <f t="shared" si="61"/>
        <v>44444444</v>
      </c>
      <c r="G1302" s="394">
        <f t="shared" si="62"/>
        <v>0</v>
      </c>
      <c r="I1302" s="395">
        <f>IF(OR(C1302="150 Directors advances", C1302="120 accounts receivable", C1302="720.2 Automobile - Insurance", C1302="720.3 Automobile - License", C1302="870.4 Rent - Insurance", C1302="870.6 Rent - Property Tax", C1302="870.7 Rent - Homeoffice", C1302="870.9 Rent - Water"),
   0,
   IF(Dashboard!$F$5="Quick",
      IF(OR(C1302="190 Automobile",C1302="200 computer hardware",C1302="210 Computer software",C1302="220 Quickbooks software",C1302="230 Office equipment",C1302="240 Office furniture"),
         E1302-(E1302/(1+Dashboard!$F$4)),
         0
      ),
      IF(C1302="750 Business promotion",
         E1302-(E1302/(1+4.793/100)),
         E1302-(E1302/(1+Dashboard!$F$4))
      )
   )
)</f>
        <v>0</v>
      </c>
      <c r="J1302" s="40">
        <f>Bank4[[#This Row],[Money in/ (Money out)]]-Bank4[[#This Row],[GST/HST]]</f>
        <v>0</v>
      </c>
      <c r="L1302" s="37">
        <f t="shared" si="60"/>
        <v>0</v>
      </c>
    </row>
    <row r="1303" spans="4:12" x14ac:dyDescent="0.2">
      <c r="D1303" s="416">
        <f>_xlfn.XLOOKUP(C:C,Table1[for Import to Bank Register dropdown],Table1[for Pivot],0,0,1)</f>
        <v>0</v>
      </c>
      <c r="E1303" s="422"/>
      <c r="F1303" s="160">
        <f t="shared" si="61"/>
        <v>44444444</v>
      </c>
      <c r="G1303" s="394">
        <f t="shared" si="62"/>
        <v>0</v>
      </c>
      <c r="I1303" s="395">
        <f>IF(OR(C1303="150 Directors advances", C1303="120 accounts receivable", C1303="720.2 Automobile - Insurance", C1303="720.3 Automobile - License", C1303="870.4 Rent - Insurance", C1303="870.6 Rent - Property Tax", C1303="870.7 Rent - Homeoffice", C1303="870.9 Rent - Water"),
   0,
   IF(Dashboard!$F$5="Quick",
      IF(OR(C1303="190 Automobile",C1303="200 computer hardware",C1303="210 Computer software",C1303="220 Quickbooks software",C1303="230 Office equipment",C1303="240 Office furniture"),
         E1303-(E1303/(1+Dashboard!$F$4)),
         0
      ),
      IF(C1303="750 Business promotion",
         E1303-(E1303/(1+4.793/100)),
         E1303-(E1303/(1+Dashboard!$F$4))
      )
   )
)</f>
        <v>0</v>
      </c>
      <c r="J1303" s="40">
        <f>Bank4[[#This Row],[Money in/ (Money out)]]-Bank4[[#This Row],[GST/HST]]</f>
        <v>0</v>
      </c>
      <c r="L1303" s="37">
        <f t="shared" si="60"/>
        <v>0</v>
      </c>
    </row>
    <row r="1304" spans="4:12" x14ac:dyDescent="0.2">
      <c r="D1304" s="416">
        <f>_xlfn.XLOOKUP(C:C,Table1[for Import to Bank Register dropdown],Table1[for Pivot],0,0,1)</f>
        <v>0</v>
      </c>
      <c r="E1304" s="422"/>
      <c r="F1304" s="160">
        <f t="shared" si="61"/>
        <v>44444444</v>
      </c>
      <c r="G1304" s="394">
        <f t="shared" si="62"/>
        <v>0</v>
      </c>
      <c r="I1304" s="395">
        <f>IF(OR(C1304="150 Directors advances", C1304="120 accounts receivable", C1304="720.2 Automobile - Insurance", C1304="720.3 Automobile - License", C1304="870.4 Rent - Insurance", C1304="870.6 Rent - Property Tax", C1304="870.7 Rent - Homeoffice", C1304="870.9 Rent - Water"),
   0,
   IF(Dashboard!$F$5="Quick",
      IF(OR(C1304="190 Automobile",C1304="200 computer hardware",C1304="210 Computer software",C1304="220 Quickbooks software",C1304="230 Office equipment",C1304="240 Office furniture"),
         E1304-(E1304/(1+Dashboard!$F$4)),
         0
      ),
      IF(C1304="750 Business promotion",
         E1304-(E1304/(1+4.793/100)),
         E1304-(E1304/(1+Dashboard!$F$4))
      )
   )
)</f>
        <v>0</v>
      </c>
      <c r="J1304" s="40">
        <f>Bank4[[#This Row],[Money in/ (Money out)]]-Bank4[[#This Row],[GST/HST]]</f>
        <v>0</v>
      </c>
      <c r="L1304" s="37">
        <f t="shared" si="60"/>
        <v>0</v>
      </c>
    </row>
    <row r="1305" spans="4:12" x14ac:dyDescent="0.2">
      <c r="D1305" s="416">
        <f>_xlfn.XLOOKUP(C:C,Table1[for Import to Bank Register dropdown],Table1[for Pivot],0,0,1)</f>
        <v>0</v>
      </c>
      <c r="E1305" s="422"/>
      <c r="F1305" s="160">
        <f t="shared" si="61"/>
        <v>44444444</v>
      </c>
      <c r="G1305" s="394">
        <f t="shared" si="62"/>
        <v>0</v>
      </c>
      <c r="I1305" s="395">
        <f>IF(OR(C1305="150 Directors advances", C1305="120 accounts receivable", C1305="720.2 Automobile - Insurance", C1305="720.3 Automobile - License", C1305="870.4 Rent - Insurance", C1305="870.6 Rent - Property Tax", C1305="870.7 Rent - Homeoffice", C1305="870.9 Rent - Water"),
   0,
   IF(Dashboard!$F$5="Quick",
      IF(OR(C1305="190 Automobile",C1305="200 computer hardware",C1305="210 Computer software",C1305="220 Quickbooks software",C1305="230 Office equipment",C1305="240 Office furniture"),
         E1305-(E1305/(1+Dashboard!$F$4)),
         0
      ),
      IF(C1305="750 Business promotion",
         E1305-(E1305/(1+4.793/100)),
         E1305-(E1305/(1+Dashboard!$F$4))
      )
   )
)</f>
        <v>0</v>
      </c>
      <c r="J1305" s="40">
        <f>Bank4[[#This Row],[Money in/ (Money out)]]-Bank4[[#This Row],[GST/HST]]</f>
        <v>0</v>
      </c>
      <c r="L1305" s="37">
        <f t="shared" si="60"/>
        <v>0</v>
      </c>
    </row>
    <row r="1306" spans="4:12" x14ac:dyDescent="0.2">
      <c r="D1306" s="416">
        <f>_xlfn.XLOOKUP(C:C,Table1[for Import to Bank Register dropdown],Table1[for Pivot],0,0,1)</f>
        <v>0</v>
      </c>
      <c r="E1306" s="422"/>
      <c r="F1306" s="160">
        <f t="shared" si="61"/>
        <v>44444444</v>
      </c>
      <c r="G1306" s="394">
        <f t="shared" si="62"/>
        <v>0</v>
      </c>
      <c r="I1306" s="395">
        <f>IF(OR(C1306="150 Directors advances", C1306="120 accounts receivable", C1306="720.2 Automobile - Insurance", C1306="720.3 Automobile - License", C1306="870.4 Rent - Insurance", C1306="870.6 Rent - Property Tax", C1306="870.7 Rent - Homeoffice", C1306="870.9 Rent - Water"),
   0,
   IF(Dashboard!$F$5="Quick",
      IF(OR(C1306="190 Automobile",C1306="200 computer hardware",C1306="210 Computer software",C1306="220 Quickbooks software",C1306="230 Office equipment",C1306="240 Office furniture"),
         E1306-(E1306/(1+Dashboard!$F$4)),
         0
      ),
      IF(C1306="750 Business promotion",
         E1306-(E1306/(1+4.793/100)),
         E1306-(E1306/(1+Dashboard!$F$4))
      )
   )
)</f>
        <v>0</v>
      </c>
      <c r="J1306" s="40">
        <f>Bank4[[#This Row],[Money in/ (Money out)]]-Bank4[[#This Row],[GST/HST]]</f>
        <v>0</v>
      </c>
      <c r="L1306" s="37">
        <f t="shared" si="60"/>
        <v>0</v>
      </c>
    </row>
    <row r="1307" spans="4:12" x14ac:dyDescent="0.2">
      <c r="D1307" s="416">
        <f>_xlfn.XLOOKUP(C:C,Table1[for Import to Bank Register dropdown],Table1[for Pivot],0,0,1)</f>
        <v>0</v>
      </c>
      <c r="E1307" s="422"/>
      <c r="F1307" s="160">
        <f t="shared" si="61"/>
        <v>44444444</v>
      </c>
      <c r="G1307" s="394">
        <f t="shared" si="62"/>
        <v>0</v>
      </c>
      <c r="I1307" s="395">
        <f>IF(OR(C1307="150 Directors advances", C1307="120 accounts receivable", C1307="720.2 Automobile - Insurance", C1307="720.3 Automobile - License", C1307="870.4 Rent - Insurance", C1307="870.6 Rent - Property Tax", C1307="870.7 Rent - Homeoffice", C1307="870.9 Rent - Water"),
   0,
   IF(Dashboard!$F$5="Quick",
      IF(OR(C1307="190 Automobile",C1307="200 computer hardware",C1307="210 Computer software",C1307="220 Quickbooks software",C1307="230 Office equipment",C1307="240 Office furniture"),
         E1307-(E1307/(1+Dashboard!$F$4)),
         0
      ),
      IF(C1307="750 Business promotion",
         E1307-(E1307/(1+4.793/100)),
         E1307-(E1307/(1+Dashboard!$F$4))
      )
   )
)</f>
        <v>0</v>
      </c>
      <c r="J1307" s="40">
        <f>Bank4[[#This Row],[Money in/ (Money out)]]-Bank4[[#This Row],[GST/HST]]</f>
        <v>0</v>
      </c>
      <c r="L1307" s="37">
        <f t="shared" si="60"/>
        <v>0</v>
      </c>
    </row>
    <row r="1308" spans="4:12" x14ac:dyDescent="0.2">
      <c r="D1308" s="416">
        <f>_xlfn.XLOOKUP(C:C,Table1[for Import to Bank Register dropdown],Table1[for Pivot],0,0,1)</f>
        <v>0</v>
      </c>
      <c r="E1308" s="422"/>
      <c r="F1308" s="160">
        <f t="shared" si="61"/>
        <v>44444444</v>
      </c>
      <c r="G1308" s="394">
        <f t="shared" si="62"/>
        <v>0</v>
      </c>
      <c r="I1308" s="395">
        <f>IF(OR(C1308="150 Directors advances", C1308="120 accounts receivable", C1308="720.2 Automobile - Insurance", C1308="720.3 Automobile - License", C1308="870.4 Rent - Insurance", C1308="870.6 Rent - Property Tax", C1308="870.7 Rent - Homeoffice", C1308="870.9 Rent - Water"),
   0,
   IF(Dashboard!$F$5="Quick",
      IF(OR(C1308="190 Automobile",C1308="200 computer hardware",C1308="210 Computer software",C1308="220 Quickbooks software",C1308="230 Office equipment",C1308="240 Office furniture"),
         E1308-(E1308/(1+Dashboard!$F$4)),
         0
      ),
      IF(C1308="750 Business promotion",
         E1308-(E1308/(1+4.793/100)),
         E1308-(E1308/(1+Dashboard!$F$4))
      )
   )
)</f>
        <v>0</v>
      </c>
      <c r="J1308" s="40">
        <f>Bank4[[#This Row],[Money in/ (Money out)]]-Bank4[[#This Row],[GST/HST]]</f>
        <v>0</v>
      </c>
      <c r="L1308" s="37">
        <f t="shared" si="60"/>
        <v>0</v>
      </c>
    </row>
    <row r="1309" spans="4:12" x14ac:dyDescent="0.2">
      <c r="D1309" s="416">
        <f>_xlfn.XLOOKUP(C:C,Table1[for Import to Bank Register dropdown],Table1[for Pivot],0,0,1)</f>
        <v>0</v>
      </c>
      <c r="E1309" s="422"/>
      <c r="F1309" s="160">
        <f t="shared" si="61"/>
        <v>44444444</v>
      </c>
      <c r="G1309" s="394">
        <f t="shared" si="62"/>
        <v>0</v>
      </c>
      <c r="I1309" s="395">
        <f>IF(OR(C1309="150 Directors advances", C1309="120 accounts receivable", C1309="720.2 Automobile - Insurance", C1309="720.3 Automobile - License", C1309="870.4 Rent - Insurance", C1309="870.6 Rent - Property Tax", C1309="870.7 Rent - Homeoffice", C1309="870.9 Rent - Water"),
   0,
   IF(Dashboard!$F$5="Quick",
      IF(OR(C1309="190 Automobile",C1309="200 computer hardware",C1309="210 Computer software",C1309="220 Quickbooks software",C1309="230 Office equipment",C1309="240 Office furniture"),
         E1309-(E1309/(1+Dashboard!$F$4)),
         0
      ),
      IF(C1309="750 Business promotion",
         E1309-(E1309/(1+4.793/100)),
         E1309-(E1309/(1+Dashboard!$F$4))
      )
   )
)</f>
        <v>0</v>
      </c>
      <c r="J1309" s="40">
        <f>Bank4[[#This Row],[Money in/ (Money out)]]-Bank4[[#This Row],[GST/HST]]</f>
        <v>0</v>
      </c>
      <c r="L1309" s="37">
        <f t="shared" si="60"/>
        <v>0</v>
      </c>
    </row>
    <row r="1310" spans="4:12" x14ac:dyDescent="0.2">
      <c r="D1310" s="416">
        <f>_xlfn.XLOOKUP(C:C,Table1[for Import to Bank Register dropdown],Table1[for Pivot],0,0,1)</f>
        <v>0</v>
      </c>
      <c r="E1310" s="422"/>
      <c r="F1310" s="160">
        <f t="shared" si="61"/>
        <v>44444444</v>
      </c>
      <c r="G1310" s="394">
        <f t="shared" si="62"/>
        <v>0</v>
      </c>
      <c r="I1310" s="395">
        <f>IF(OR(C1310="150 Directors advances", C1310="120 accounts receivable", C1310="720.2 Automobile - Insurance", C1310="720.3 Automobile - License", C1310="870.4 Rent - Insurance", C1310="870.6 Rent - Property Tax", C1310="870.7 Rent - Homeoffice", C1310="870.9 Rent - Water"),
   0,
   IF(Dashboard!$F$5="Quick",
      IF(OR(C1310="190 Automobile",C1310="200 computer hardware",C1310="210 Computer software",C1310="220 Quickbooks software",C1310="230 Office equipment",C1310="240 Office furniture"),
         E1310-(E1310/(1+Dashboard!$F$4)),
         0
      ),
      IF(C1310="750 Business promotion",
         E1310-(E1310/(1+4.793/100)),
         E1310-(E1310/(1+Dashboard!$F$4))
      )
   )
)</f>
        <v>0</v>
      </c>
      <c r="J1310" s="40">
        <f>Bank4[[#This Row],[Money in/ (Money out)]]-Bank4[[#This Row],[GST/HST]]</f>
        <v>0</v>
      </c>
      <c r="L1310" s="37">
        <f t="shared" si="60"/>
        <v>0</v>
      </c>
    </row>
    <row r="1311" spans="4:12" x14ac:dyDescent="0.2">
      <c r="D1311" s="416">
        <f>_xlfn.XLOOKUP(C:C,Table1[for Import to Bank Register dropdown],Table1[for Pivot],0,0,1)</f>
        <v>0</v>
      </c>
      <c r="E1311" s="422"/>
      <c r="F1311" s="160">
        <f t="shared" si="61"/>
        <v>44444444</v>
      </c>
      <c r="G1311" s="394">
        <f t="shared" si="62"/>
        <v>0</v>
      </c>
      <c r="I1311" s="395">
        <f>IF(OR(C1311="150 Directors advances", C1311="120 accounts receivable", C1311="720.2 Automobile - Insurance", C1311="720.3 Automobile - License", C1311="870.4 Rent - Insurance", C1311="870.6 Rent - Property Tax", C1311="870.7 Rent - Homeoffice", C1311="870.9 Rent - Water"),
   0,
   IF(Dashboard!$F$5="Quick",
      IF(OR(C1311="190 Automobile",C1311="200 computer hardware",C1311="210 Computer software",C1311="220 Quickbooks software",C1311="230 Office equipment",C1311="240 Office furniture"),
         E1311-(E1311/(1+Dashboard!$F$4)),
         0
      ),
      IF(C1311="750 Business promotion",
         E1311-(E1311/(1+4.793/100)),
         E1311-(E1311/(1+Dashboard!$F$4))
      )
   )
)</f>
        <v>0</v>
      </c>
      <c r="J1311" s="40">
        <f>Bank4[[#This Row],[Money in/ (Money out)]]-Bank4[[#This Row],[GST/HST]]</f>
        <v>0</v>
      </c>
      <c r="L1311" s="37">
        <f t="shared" si="60"/>
        <v>0</v>
      </c>
    </row>
    <row r="1312" spans="4:12" x14ac:dyDescent="0.2">
      <c r="D1312" s="416">
        <f>_xlfn.XLOOKUP(C:C,Table1[for Import to Bank Register dropdown],Table1[for Pivot],0,0,1)</f>
        <v>0</v>
      </c>
      <c r="E1312" s="422"/>
      <c r="F1312" s="160">
        <f t="shared" si="61"/>
        <v>44444444</v>
      </c>
      <c r="G1312" s="394">
        <f t="shared" si="62"/>
        <v>0</v>
      </c>
      <c r="I1312" s="395">
        <f>IF(OR(C1312="150 Directors advances", C1312="120 accounts receivable", C1312="720.2 Automobile - Insurance", C1312="720.3 Automobile - License", C1312="870.4 Rent - Insurance", C1312="870.6 Rent - Property Tax", C1312="870.7 Rent - Homeoffice", C1312="870.9 Rent - Water"),
   0,
   IF(Dashboard!$F$5="Quick",
      IF(OR(C1312="190 Automobile",C1312="200 computer hardware",C1312="210 Computer software",C1312="220 Quickbooks software",C1312="230 Office equipment",C1312="240 Office furniture"),
         E1312-(E1312/(1+Dashboard!$F$4)),
         0
      ),
      IF(C1312="750 Business promotion",
         E1312-(E1312/(1+4.793/100)),
         E1312-(E1312/(1+Dashboard!$F$4))
      )
   )
)</f>
        <v>0</v>
      </c>
      <c r="J1312" s="40">
        <f>Bank4[[#This Row],[Money in/ (Money out)]]-Bank4[[#This Row],[GST/HST]]</f>
        <v>0</v>
      </c>
      <c r="L1312" s="37">
        <f t="shared" si="60"/>
        <v>0</v>
      </c>
    </row>
    <row r="1313" spans="4:12" x14ac:dyDescent="0.2">
      <c r="D1313" s="416">
        <f>_xlfn.XLOOKUP(C:C,Table1[for Import to Bank Register dropdown],Table1[for Pivot],0,0,1)</f>
        <v>0</v>
      </c>
      <c r="E1313" s="422"/>
      <c r="F1313" s="160">
        <f t="shared" si="61"/>
        <v>44444444</v>
      </c>
      <c r="G1313" s="394">
        <f t="shared" si="62"/>
        <v>0</v>
      </c>
      <c r="I1313" s="395">
        <f>IF(OR(C1313="150 Directors advances", C1313="120 accounts receivable", C1313="720.2 Automobile - Insurance", C1313="720.3 Automobile - License", C1313="870.4 Rent - Insurance", C1313="870.6 Rent - Property Tax", C1313="870.7 Rent - Homeoffice", C1313="870.9 Rent - Water"),
   0,
   IF(Dashboard!$F$5="Quick",
      IF(OR(C1313="190 Automobile",C1313="200 computer hardware",C1313="210 Computer software",C1313="220 Quickbooks software",C1313="230 Office equipment",C1313="240 Office furniture"),
         E1313-(E1313/(1+Dashboard!$F$4)),
         0
      ),
      IF(C1313="750 Business promotion",
         E1313-(E1313/(1+4.793/100)),
         E1313-(E1313/(1+Dashboard!$F$4))
      )
   )
)</f>
        <v>0</v>
      </c>
      <c r="J1313" s="40">
        <f>Bank4[[#This Row],[Money in/ (Money out)]]-Bank4[[#This Row],[GST/HST]]</f>
        <v>0</v>
      </c>
      <c r="L1313" s="37">
        <f t="shared" si="60"/>
        <v>0</v>
      </c>
    </row>
    <row r="1314" spans="4:12" x14ac:dyDescent="0.2">
      <c r="D1314" s="416">
        <f>_xlfn.XLOOKUP(C:C,Table1[for Import to Bank Register dropdown],Table1[for Pivot],0,0,1)</f>
        <v>0</v>
      </c>
      <c r="E1314" s="422"/>
      <c r="F1314" s="160">
        <f t="shared" si="61"/>
        <v>44444444</v>
      </c>
      <c r="G1314" s="394">
        <f t="shared" si="62"/>
        <v>0</v>
      </c>
      <c r="I1314" s="395">
        <f>IF(OR(C1314="150 Directors advances", C1314="120 accounts receivable", C1314="720.2 Automobile - Insurance", C1314="720.3 Automobile - License", C1314="870.4 Rent - Insurance", C1314="870.6 Rent - Property Tax", C1314="870.7 Rent - Homeoffice", C1314="870.9 Rent - Water"),
   0,
   IF(Dashboard!$F$5="Quick",
      IF(OR(C1314="190 Automobile",C1314="200 computer hardware",C1314="210 Computer software",C1314="220 Quickbooks software",C1314="230 Office equipment",C1314="240 Office furniture"),
         E1314-(E1314/(1+Dashboard!$F$4)),
         0
      ),
      IF(C1314="750 Business promotion",
         E1314-(E1314/(1+4.793/100)),
         E1314-(E1314/(1+Dashboard!$F$4))
      )
   )
)</f>
        <v>0</v>
      </c>
      <c r="J1314" s="40">
        <f>Bank4[[#This Row],[Money in/ (Money out)]]-Bank4[[#This Row],[GST/HST]]</f>
        <v>0</v>
      </c>
      <c r="L1314" s="37">
        <f t="shared" si="60"/>
        <v>0</v>
      </c>
    </row>
    <row r="1315" spans="4:12" x14ac:dyDescent="0.2">
      <c r="D1315" s="416">
        <f>_xlfn.XLOOKUP(C:C,Table1[for Import to Bank Register dropdown],Table1[for Pivot],0,0,1)</f>
        <v>0</v>
      </c>
      <c r="E1315" s="422"/>
      <c r="F1315" s="160">
        <f t="shared" si="61"/>
        <v>44444444</v>
      </c>
      <c r="G1315" s="394">
        <f t="shared" si="62"/>
        <v>0</v>
      </c>
      <c r="I1315" s="395">
        <f>IF(OR(C1315="150 Directors advances", C1315="120 accounts receivable", C1315="720.2 Automobile - Insurance", C1315="720.3 Automobile - License", C1315="870.4 Rent - Insurance", C1315="870.6 Rent - Property Tax", C1315="870.7 Rent - Homeoffice", C1315="870.9 Rent - Water"),
   0,
   IF(Dashboard!$F$5="Quick",
      IF(OR(C1315="190 Automobile",C1315="200 computer hardware",C1315="210 Computer software",C1315="220 Quickbooks software",C1315="230 Office equipment",C1315="240 Office furniture"),
         E1315-(E1315/(1+Dashboard!$F$4)),
         0
      ),
      IF(C1315="750 Business promotion",
         E1315-(E1315/(1+4.793/100)),
         E1315-(E1315/(1+Dashboard!$F$4))
      )
   )
)</f>
        <v>0</v>
      </c>
      <c r="J1315" s="40">
        <f>Bank4[[#This Row],[Money in/ (Money out)]]-Bank4[[#This Row],[GST/HST]]</f>
        <v>0</v>
      </c>
      <c r="L1315" s="37">
        <f t="shared" si="60"/>
        <v>0</v>
      </c>
    </row>
    <row r="1316" spans="4:12" x14ac:dyDescent="0.2">
      <c r="D1316" s="416">
        <f>_xlfn.XLOOKUP(C:C,Table1[for Import to Bank Register dropdown],Table1[for Pivot],0,0,1)</f>
        <v>0</v>
      </c>
      <c r="E1316" s="422"/>
      <c r="F1316" s="160">
        <f t="shared" si="61"/>
        <v>44444444</v>
      </c>
      <c r="G1316" s="394">
        <f t="shared" si="62"/>
        <v>0</v>
      </c>
      <c r="I1316" s="395">
        <f>IF(OR(C1316="150 Directors advances", C1316="120 accounts receivable", C1316="720.2 Automobile - Insurance", C1316="720.3 Automobile - License", C1316="870.4 Rent - Insurance", C1316="870.6 Rent - Property Tax", C1316="870.7 Rent - Homeoffice", C1316="870.9 Rent - Water"),
   0,
   IF(Dashboard!$F$5="Quick",
      IF(OR(C1316="190 Automobile",C1316="200 computer hardware",C1316="210 Computer software",C1316="220 Quickbooks software",C1316="230 Office equipment",C1316="240 Office furniture"),
         E1316-(E1316/(1+Dashboard!$F$4)),
         0
      ),
      IF(C1316="750 Business promotion",
         E1316-(E1316/(1+4.793/100)),
         E1316-(E1316/(1+Dashboard!$F$4))
      )
   )
)</f>
        <v>0</v>
      </c>
      <c r="J1316" s="40">
        <f>Bank4[[#This Row],[Money in/ (Money out)]]-Bank4[[#This Row],[GST/HST]]</f>
        <v>0</v>
      </c>
      <c r="L1316" s="37">
        <f t="shared" si="60"/>
        <v>0</v>
      </c>
    </row>
    <row r="1317" spans="4:12" x14ac:dyDescent="0.2">
      <c r="D1317" s="416">
        <f>_xlfn.XLOOKUP(C:C,Table1[for Import to Bank Register dropdown],Table1[for Pivot],0,0,1)</f>
        <v>0</v>
      </c>
      <c r="E1317" s="422"/>
      <c r="F1317" s="160">
        <f t="shared" si="61"/>
        <v>44444444</v>
      </c>
      <c r="G1317" s="394">
        <f t="shared" si="62"/>
        <v>0</v>
      </c>
      <c r="I1317" s="395">
        <f>IF(OR(C1317="150 Directors advances", C1317="120 accounts receivable", C1317="720.2 Automobile - Insurance", C1317="720.3 Automobile - License", C1317="870.4 Rent - Insurance", C1317="870.6 Rent - Property Tax", C1317="870.7 Rent - Homeoffice", C1317="870.9 Rent - Water"),
   0,
   IF(Dashboard!$F$5="Quick",
      IF(OR(C1317="190 Automobile",C1317="200 computer hardware",C1317="210 Computer software",C1317="220 Quickbooks software",C1317="230 Office equipment",C1317="240 Office furniture"),
         E1317-(E1317/(1+Dashboard!$F$4)),
         0
      ),
      IF(C1317="750 Business promotion",
         E1317-(E1317/(1+4.793/100)),
         E1317-(E1317/(1+Dashboard!$F$4))
      )
   )
)</f>
        <v>0</v>
      </c>
      <c r="J1317" s="40">
        <f>Bank4[[#This Row],[Money in/ (Money out)]]-Bank4[[#This Row],[GST/HST]]</f>
        <v>0</v>
      </c>
      <c r="L1317" s="37">
        <f t="shared" si="60"/>
        <v>0</v>
      </c>
    </row>
    <row r="1318" spans="4:12" x14ac:dyDescent="0.2">
      <c r="D1318" s="416">
        <f>_xlfn.XLOOKUP(C:C,Table1[for Import to Bank Register dropdown],Table1[for Pivot],0,0,1)</f>
        <v>0</v>
      </c>
      <c r="E1318" s="422"/>
      <c r="F1318" s="160">
        <f t="shared" si="61"/>
        <v>44444444</v>
      </c>
      <c r="G1318" s="394">
        <f t="shared" si="62"/>
        <v>0</v>
      </c>
      <c r="I1318" s="395">
        <f>IF(OR(C1318="150 Directors advances", C1318="120 accounts receivable", C1318="720.2 Automobile - Insurance", C1318="720.3 Automobile - License", C1318="870.4 Rent - Insurance", C1318="870.6 Rent - Property Tax", C1318="870.7 Rent - Homeoffice", C1318="870.9 Rent - Water"),
   0,
   IF(Dashboard!$F$5="Quick",
      IF(OR(C1318="190 Automobile",C1318="200 computer hardware",C1318="210 Computer software",C1318="220 Quickbooks software",C1318="230 Office equipment",C1318="240 Office furniture"),
         E1318-(E1318/(1+Dashboard!$F$4)),
         0
      ),
      IF(C1318="750 Business promotion",
         E1318-(E1318/(1+4.793/100)),
         E1318-(E1318/(1+Dashboard!$F$4))
      )
   )
)</f>
        <v>0</v>
      </c>
      <c r="J1318" s="40">
        <f>Bank4[[#This Row],[Money in/ (Money out)]]-Bank4[[#This Row],[GST/HST]]</f>
        <v>0</v>
      </c>
      <c r="L1318" s="37">
        <f t="shared" si="60"/>
        <v>0</v>
      </c>
    </row>
    <row r="1319" spans="4:12" x14ac:dyDescent="0.2">
      <c r="D1319" s="416">
        <f>_xlfn.XLOOKUP(C:C,Table1[for Import to Bank Register dropdown],Table1[for Pivot],0,0,1)</f>
        <v>0</v>
      </c>
      <c r="E1319" s="422"/>
      <c r="F1319" s="160">
        <f t="shared" si="61"/>
        <v>44444444</v>
      </c>
      <c r="G1319" s="394">
        <f t="shared" si="62"/>
        <v>0</v>
      </c>
      <c r="I1319" s="395">
        <f>IF(OR(C1319="150 Directors advances", C1319="120 accounts receivable", C1319="720.2 Automobile - Insurance", C1319="720.3 Automobile - License", C1319="870.4 Rent - Insurance", C1319="870.6 Rent - Property Tax", C1319="870.7 Rent - Homeoffice", C1319="870.9 Rent - Water"),
   0,
   IF(Dashboard!$F$5="Quick",
      IF(OR(C1319="190 Automobile",C1319="200 computer hardware",C1319="210 Computer software",C1319="220 Quickbooks software",C1319="230 Office equipment",C1319="240 Office furniture"),
         E1319-(E1319/(1+Dashboard!$F$4)),
         0
      ),
      IF(C1319="750 Business promotion",
         E1319-(E1319/(1+4.793/100)),
         E1319-(E1319/(1+Dashboard!$F$4))
      )
   )
)</f>
        <v>0</v>
      </c>
      <c r="J1319" s="40">
        <f>Bank4[[#This Row],[Money in/ (Money out)]]-Bank4[[#This Row],[GST/HST]]</f>
        <v>0</v>
      </c>
      <c r="L1319" s="37">
        <f t="shared" si="60"/>
        <v>0</v>
      </c>
    </row>
    <row r="1320" spans="4:12" x14ac:dyDescent="0.2">
      <c r="D1320" s="416">
        <f>_xlfn.XLOOKUP(C:C,Table1[for Import to Bank Register dropdown],Table1[for Pivot],0,0,1)</f>
        <v>0</v>
      </c>
      <c r="E1320" s="422"/>
      <c r="F1320" s="160">
        <f t="shared" si="61"/>
        <v>44444444</v>
      </c>
      <c r="G1320" s="394">
        <f t="shared" si="62"/>
        <v>0</v>
      </c>
      <c r="I1320" s="395">
        <f>IF(OR(C1320="150 Directors advances", C1320="120 accounts receivable", C1320="720.2 Automobile - Insurance", C1320="720.3 Automobile - License", C1320="870.4 Rent - Insurance", C1320="870.6 Rent - Property Tax", C1320="870.7 Rent - Homeoffice", C1320="870.9 Rent - Water"),
   0,
   IF(Dashboard!$F$5="Quick",
      IF(OR(C1320="190 Automobile",C1320="200 computer hardware",C1320="210 Computer software",C1320="220 Quickbooks software",C1320="230 Office equipment",C1320="240 Office furniture"),
         E1320-(E1320/(1+Dashboard!$F$4)),
         0
      ),
      IF(C1320="750 Business promotion",
         E1320-(E1320/(1+4.793/100)),
         E1320-(E1320/(1+Dashboard!$F$4))
      )
   )
)</f>
        <v>0</v>
      </c>
      <c r="J1320" s="40">
        <f>Bank4[[#This Row],[Money in/ (Money out)]]-Bank4[[#This Row],[GST/HST]]</f>
        <v>0</v>
      </c>
      <c r="L1320" s="37">
        <f t="shared" si="60"/>
        <v>0</v>
      </c>
    </row>
    <row r="1321" spans="4:12" x14ac:dyDescent="0.2">
      <c r="D1321" s="416">
        <f>_xlfn.XLOOKUP(C:C,Table1[for Import to Bank Register dropdown],Table1[for Pivot],0,0,1)</f>
        <v>0</v>
      </c>
      <c r="E1321" s="422"/>
      <c r="F1321" s="160">
        <f t="shared" si="61"/>
        <v>44444444</v>
      </c>
      <c r="G1321" s="394">
        <f t="shared" si="62"/>
        <v>0</v>
      </c>
      <c r="I1321" s="395">
        <f>IF(OR(C1321="150 Directors advances", C1321="120 accounts receivable", C1321="720.2 Automobile - Insurance", C1321="720.3 Automobile - License", C1321="870.4 Rent - Insurance", C1321="870.6 Rent - Property Tax", C1321="870.7 Rent - Homeoffice", C1321="870.9 Rent - Water"),
   0,
   IF(Dashboard!$F$5="Quick",
      IF(OR(C1321="190 Automobile",C1321="200 computer hardware",C1321="210 Computer software",C1321="220 Quickbooks software",C1321="230 Office equipment",C1321="240 Office furniture"),
         E1321-(E1321/(1+Dashboard!$F$4)),
         0
      ),
      IF(C1321="750 Business promotion",
         E1321-(E1321/(1+4.793/100)),
         E1321-(E1321/(1+Dashboard!$F$4))
      )
   )
)</f>
        <v>0</v>
      </c>
      <c r="J1321" s="40">
        <f>Bank4[[#This Row],[Money in/ (Money out)]]-Bank4[[#This Row],[GST/HST]]</f>
        <v>0</v>
      </c>
      <c r="L1321" s="37">
        <f t="shared" si="60"/>
        <v>0</v>
      </c>
    </row>
    <row r="1322" spans="4:12" x14ac:dyDescent="0.2">
      <c r="D1322" s="416">
        <f>_xlfn.XLOOKUP(C:C,Table1[for Import to Bank Register dropdown],Table1[for Pivot],0,0,1)</f>
        <v>0</v>
      </c>
      <c r="E1322" s="422"/>
      <c r="F1322" s="160">
        <f t="shared" si="61"/>
        <v>44444444</v>
      </c>
      <c r="G1322" s="394">
        <f t="shared" si="62"/>
        <v>0</v>
      </c>
      <c r="I1322" s="395">
        <f>IF(OR(C1322="150 Directors advances", C1322="120 accounts receivable", C1322="720.2 Automobile - Insurance", C1322="720.3 Automobile - License", C1322="870.4 Rent - Insurance", C1322="870.6 Rent - Property Tax", C1322="870.7 Rent - Homeoffice", C1322="870.9 Rent - Water"),
   0,
   IF(Dashboard!$F$5="Quick",
      IF(OR(C1322="190 Automobile",C1322="200 computer hardware",C1322="210 Computer software",C1322="220 Quickbooks software",C1322="230 Office equipment",C1322="240 Office furniture"),
         E1322-(E1322/(1+Dashboard!$F$4)),
         0
      ),
      IF(C1322="750 Business promotion",
         E1322-(E1322/(1+4.793/100)),
         E1322-(E1322/(1+Dashboard!$F$4))
      )
   )
)</f>
        <v>0</v>
      </c>
      <c r="J1322" s="40">
        <f>Bank4[[#This Row],[Money in/ (Money out)]]-Bank4[[#This Row],[GST/HST]]</f>
        <v>0</v>
      </c>
      <c r="L1322" s="37">
        <f t="shared" si="60"/>
        <v>0</v>
      </c>
    </row>
    <row r="1323" spans="4:12" x14ac:dyDescent="0.2">
      <c r="D1323" s="416">
        <f>_xlfn.XLOOKUP(C:C,Table1[for Import to Bank Register dropdown],Table1[for Pivot],0,0,1)</f>
        <v>0</v>
      </c>
      <c r="E1323" s="422"/>
      <c r="F1323" s="160">
        <f t="shared" si="61"/>
        <v>44444444</v>
      </c>
      <c r="G1323" s="394">
        <f t="shared" si="62"/>
        <v>0</v>
      </c>
      <c r="I1323" s="395">
        <f>IF(OR(C1323="150 Directors advances", C1323="120 accounts receivable", C1323="720.2 Automobile - Insurance", C1323="720.3 Automobile - License", C1323="870.4 Rent - Insurance", C1323="870.6 Rent - Property Tax", C1323="870.7 Rent - Homeoffice", C1323="870.9 Rent - Water"),
   0,
   IF(Dashboard!$F$5="Quick",
      IF(OR(C1323="190 Automobile",C1323="200 computer hardware",C1323="210 Computer software",C1323="220 Quickbooks software",C1323="230 Office equipment",C1323="240 Office furniture"),
         E1323-(E1323/(1+Dashboard!$F$4)),
         0
      ),
      IF(C1323="750 Business promotion",
         E1323-(E1323/(1+4.793/100)),
         E1323-(E1323/(1+Dashboard!$F$4))
      )
   )
)</f>
        <v>0</v>
      </c>
      <c r="J1323" s="40">
        <f>Bank4[[#This Row],[Money in/ (Money out)]]-Bank4[[#This Row],[GST/HST]]</f>
        <v>0</v>
      </c>
      <c r="L1323" s="37">
        <f t="shared" si="60"/>
        <v>0</v>
      </c>
    </row>
    <row r="1324" spans="4:12" x14ac:dyDescent="0.2">
      <c r="D1324" s="416">
        <f>_xlfn.XLOOKUP(C:C,Table1[for Import to Bank Register dropdown],Table1[for Pivot],0,0,1)</f>
        <v>0</v>
      </c>
      <c r="E1324" s="422"/>
      <c r="F1324" s="160">
        <f t="shared" si="61"/>
        <v>44444444</v>
      </c>
      <c r="G1324" s="394">
        <f t="shared" si="62"/>
        <v>0</v>
      </c>
      <c r="I1324" s="395">
        <f>IF(OR(C1324="150 Directors advances", C1324="120 accounts receivable", C1324="720.2 Automobile - Insurance", C1324="720.3 Automobile - License", C1324="870.4 Rent - Insurance", C1324="870.6 Rent - Property Tax", C1324="870.7 Rent - Homeoffice", C1324="870.9 Rent - Water"),
   0,
   IF(Dashboard!$F$5="Quick",
      IF(OR(C1324="190 Automobile",C1324="200 computer hardware",C1324="210 Computer software",C1324="220 Quickbooks software",C1324="230 Office equipment",C1324="240 Office furniture"),
         E1324-(E1324/(1+Dashboard!$F$4)),
         0
      ),
      IF(C1324="750 Business promotion",
         E1324-(E1324/(1+4.793/100)),
         E1324-(E1324/(1+Dashboard!$F$4))
      )
   )
)</f>
        <v>0</v>
      </c>
      <c r="J1324" s="40">
        <f>Bank4[[#This Row],[Money in/ (Money out)]]-Bank4[[#This Row],[GST/HST]]</f>
        <v>0</v>
      </c>
      <c r="L1324" s="37">
        <f t="shared" si="60"/>
        <v>0</v>
      </c>
    </row>
    <row r="1325" spans="4:12" x14ac:dyDescent="0.2">
      <c r="D1325" s="416">
        <f>_xlfn.XLOOKUP(C:C,Table1[for Import to Bank Register dropdown],Table1[for Pivot],0,0,1)</f>
        <v>0</v>
      </c>
      <c r="E1325" s="422"/>
      <c r="F1325" s="160">
        <f t="shared" si="61"/>
        <v>44444444</v>
      </c>
      <c r="G1325" s="394">
        <f t="shared" si="62"/>
        <v>0</v>
      </c>
      <c r="I1325" s="395">
        <f>IF(OR(C1325="150 Directors advances", C1325="120 accounts receivable", C1325="720.2 Automobile - Insurance", C1325="720.3 Automobile - License", C1325="870.4 Rent - Insurance", C1325="870.6 Rent - Property Tax", C1325="870.7 Rent - Homeoffice", C1325="870.9 Rent - Water"),
   0,
   IF(Dashboard!$F$5="Quick",
      IF(OR(C1325="190 Automobile",C1325="200 computer hardware",C1325="210 Computer software",C1325="220 Quickbooks software",C1325="230 Office equipment",C1325="240 Office furniture"),
         E1325-(E1325/(1+Dashboard!$F$4)),
         0
      ),
      IF(C1325="750 Business promotion",
         E1325-(E1325/(1+4.793/100)),
         E1325-(E1325/(1+Dashboard!$F$4))
      )
   )
)</f>
        <v>0</v>
      </c>
      <c r="J1325" s="40">
        <f>Bank4[[#This Row],[Money in/ (Money out)]]-Bank4[[#This Row],[GST/HST]]</f>
        <v>0</v>
      </c>
      <c r="L1325" s="37">
        <f t="shared" si="60"/>
        <v>0</v>
      </c>
    </row>
    <row r="1326" spans="4:12" x14ac:dyDescent="0.2">
      <c r="D1326" s="416">
        <f>_xlfn.XLOOKUP(C:C,Table1[for Import to Bank Register dropdown],Table1[for Pivot],0,0,1)</f>
        <v>0</v>
      </c>
      <c r="E1326" s="422"/>
      <c r="F1326" s="160">
        <f t="shared" si="61"/>
        <v>44444444</v>
      </c>
      <c r="G1326" s="394">
        <f t="shared" si="62"/>
        <v>0</v>
      </c>
      <c r="I1326" s="395">
        <f>IF(OR(C1326="150 Directors advances", C1326="120 accounts receivable", C1326="720.2 Automobile - Insurance", C1326="720.3 Automobile - License", C1326="870.4 Rent - Insurance", C1326="870.6 Rent - Property Tax", C1326="870.7 Rent - Homeoffice", C1326="870.9 Rent - Water"),
   0,
   IF(Dashboard!$F$5="Quick",
      IF(OR(C1326="190 Automobile",C1326="200 computer hardware",C1326="210 Computer software",C1326="220 Quickbooks software",C1326="230 Office equipment",C1326="240 Office furniture"),
         E1326-(E1326/(1+Dashboard!$F$4)),
         0
      ),
      IF(C1326="750 Business promotion",
         E1326-(E1326/(1+4.793/100)),
         E1326-(E1326/(1+Dashboard!$F$4))
      )
   )
)</f>
        <v>0</v>
      </c>
      <c r="J1326" s="40">
        <f>Bank4[[#This Row],[Money in/ (Money out)]]-Bank4[[#This Row],[GST/HST]]</f>
        <v>0</v>
      </c>
      <c r="L1326" s="37">
        <f t="shared" si="60"/>
        <v>0</v>
      </c>
    </row>
    <row r="1327" spans="4:12" x14ac:dyDescent="0.2">
      <c r="D1327" s="416">
        <f>_xlfn.XLOOKUP(C:C,Table1[for Import to Bank Register dropdown],Table1[for Pivot],0,0,1)</f>
        <v>0</v>
      </c>
      <c r="E1327" s="422"/>
      <c r="F1327" s="160">
        <f t="shared" si="61"/>
        <v>44444444</v>
      </c>
      <c r="G1327" s="394">
        <f t="shared" si="62"/>
        <v>0</v>
      </c>
      <c r="I1327" s="395">
        <f>IF(OR(C1327="150 Directors advances", C1327="120 accounts receivable", C1327="720.2 Automobile - Insurance", C1327="720.3 Automobile - License", C1327="870.4 Rent - Insurance", C1327="870.6 Rent - Property Tax", C1327="870.7 Rent - Homeoffice", C1327="870.9 Rent - Water"),
   0,
   IF(Dashboard!$F$5="Quick",
      IF(OR(C1327="190 Automobile",C1327="200 computer hardware",C1327="210 Computer software",C1327="220 Quickbooks software",C1327="230 Office equipment",C1327="240 Office furniture"),
         E1327-(E1327/(1+Dashboard!$F$4)),
         0
      ),
      IF(C1327="750 Business promotion",
         E1327-(E1327/(1+4.793/100)),
         E1327-(E1327/(1+Dashboard!$F$4))
      )
   )
)</f>
        <v>0</v>
      </c>
      <c r="J1327" s="40">
        <f>Bank4[[#This Row],[Money in/ (Money out)]]-Bank4[[#This Row],[GST/HST]]</f>
        <v>0</v>
      </c>
      <c r="L1327" s="37">
        <f t="shared" si="60"/>
        <v>0</v>
      </c>
    </row>
    <row r="1328" spans="4:12" x14ac:dyDescent="0.2">
      <c r="D1328" s="416">
        <f>_xlfn.XLOOKUP(C:C,Table1[for Import to Bank Register dropdown],Table1[for Pivot],0,0,1)</f>
        <v>0</v>
      </c>
      <c r="E1328" s="422"/>
      <c r="F1328" s="160">
        <f t="shared" si="61"/>
        <v>44444444</v>
      </c>
      <c r="G1328" s="394">
        <f t="shared" si="62"/>
        <v>0</v>
      </c>
      <c r="I1328" s="395">
        <f>IF(OR(C1328="150 Directors advances", C1328="120 accounts receivable", C1328="720.2 Automobile - Insurance", C1328="720.3 Automobile - License", C1328="870.4 Rent - Insurance", C1328="870.6 Rent - Property Tax", C1328="870.7 Rent - Homeoffice", C1328="870.9 Rent - Water"),
   0,
   IF(Dashboard!$F$5="Quick",
      IF(OR(C1328="190 Automobile",C1328="200 computer hardware",C1328="210 Computer software",C1328="220 Quickbooks software",C1328="230 Office equipment",C1328="240 Office furniture"),
         E1328-(E1328/(1+Dashboard!$F$4)),
         0
      ),
      IF(C1328="750 Business promotion",
         E1328-(E1328/(1+4.793/100)),
         E1328-(E1328/(1+Dashboard!$F$4))
      )
   )
)</f>
        <v>0</v>
      </c>
      <c r="J1328" s="40">
        <f>Bank4[[#This Row],[Money in/ (Money out)]]-Bank4[[#This Row],[GST/HST]]</f>
        <v>0</v>
      </c>
      <c r="L1328" s="37">
        <f t="shared" si="60"/>
        <v>0</v>
      </c>
    </row>
    <row r="1329" spans="4:12" x14ac:dyDescent="0.2">
      <c r="D1329" s="416">
        <f>_xlfn.XLOOKUP(C:C,Table1[for Import to Bank Register dropdown],Table1[for Pivot],0,0,1)</f>
        <v>0</v>
      </c>
      <c r="E1329" s="422"/>
      <c r="F1329" s="160">
        <f t="shared" si="61"/>
        <v>44444444</v>
      </c>
      <c r="G1329" s="394">
        <f t="shared" si="62"/>
        <v>0</v>
      </c>
      <c r="I1329" s="395">
        <f>IF(OR(C1329="150 Directors advances", C1329="120 accounts receivable", C1329="720.2 Automobile - Insurance", C1329="720.3 Automobile - License", C1329="870.4 Rent - Insurance", C1329="870.6 Rent - Property Tax", C1329="870.7 Rent - Homeoffice", C1329="870.9 Rent - Water"),
   0,
   IF(Dashboard!$F$5="Quick",
      IF(OR(C1329="190 Automobile",C1329="200 computer hardware",C1329="210 Computer software",C1329="220 Quickbooks software",C1329="230 Office equipment",C1329="240 Office furniture"),
         E1329-(E1329/(1+Dashboard!$F$4)),
         0
      ),
      IF(C1329="750 Business promotion",
         E1329-(E1329/(1+4.793/100)),
         E1329-(E1329/(1+Dashboard!$F$4))
      )
   )
)</f>
        <v>0</v>
      </c>
      <c r="J1329" s="40">
        <f>Bank4[[#This Row],[Money in/ (Money out)]]-Bank4[[#This Row],[GST/HST]]</f>
        <v>0</v>
      </c>
      <c r="L1329" s="37">
        <f t="shared" si="60"/>
        <v>0</v>
      </c>
    </row>
    <row r="1330" spans="4:12" x14ac:dyDescent="0.2">
      <c r="D1330" s="416">
        <f>_xlfn.XLOOKUP(C:C,Table1[for Import to Bank Register dropdown],Table1[for Pivot],0,0,1)</f>
        <v>0</v>
      </c>
      <c r="E1330" s="422"/>
      <c r="F1330" s="160">
        <f t="shared" si="61"/>
        <v>44444444</v>
      </c>
      <c r="G1330" s="394">
        <f t="shared" si="62"/>
        <v>0</v>
      </c>
      <c r="I1330" s="395">
        <f>IF(OR(C1330="150 Directors advances", C1330="120 accounts receivable", C1330="720.2 Automobile - Insurance", C1330="720.3 Automobile - License", C1330="870.4 Rent - Insurance", C1330="870.6 Rent - Property Tax", C1330="870.7 Rent - Homeoffice", C1330="870.9 Rent - Water"),
   0,
   IF(Dashboard!$F$5="Quick",
      IF(OR(C1330="190 Automobile",C1330="200 computer hardware",C1330="210 Computer software",C1330="220 Quickbooks software",C1330="230 Office equipment",C1330="240 Office furniture"),
         E1330-(E1330/(1+Dashboard!$F$4)),
         0
      ),
      IF(C1330="750 Business promotion",
         E1330-(E1330/(1+4.793/100)),
         E1330-(E1330/(1+Dashboard!$F$4))
      )
   )
)</f>
        <v>0</v>
      </c>
      <c r="J1330" s="40">
        <f>Bank4[[#This Row],[Money in/ (Money out)]]-Bank4[[#This Row],[GST/HST]]</f>
        <v>0</v>
      </c>
      <c r="L1330" s="37">
        <f t="shared" si="60"/>
        <v>0</v>
      </c>
    </row>
    <row r="1331" spans="4:12" x14ac:dyDescent="0.2">
      <c r="D1331" s="416">
        <f>_xlfn.XLOOKUP(C:C,Table1[for Import to Bank Register dropdown],Table1[for Pivot],0,0,1)</f>
        <v>0</v>
      </c>
      <c r="E1331" s="422"/>
      <c r="F1331" s="160">
        <f t="shared" si="61"/>
        <v>44444444</v>
      </c>
      <c r="G1331" s="394">
        <f t="shared" si="62"/>
        <v>0</v>
      </c>
      <c r="I1331" s="395">
        <f>IF(OR(C1331="150 Directors advances", C1331="120 accounts receivable", C1331="720.2 Automobile - Insurance", C1331="720.3 Automobile - License", C1331="870.4 Rent - Insurance", C1331="870.6 Rent - Property Tax", C1331="870.7 Rent - Homeoffice", C1331="870.9 Rent - Water"),
   0,
   IF(Dashboard!$F$5="Quick",
      IF(OR(C1331="190 Automobile",C1331="200 computer hardware",C1331="210 Computer software",C1331="220 Quickbooks software",C1331="230 Office equipment",C1331="240 Office furniture"),
         E1331-(E1331/(1+Dashboard!$F$4)),
         0
      ),
      IF(C1331="750 Business promotion",
         E1331-(E1331/(1+4.793/100)),
         E1331-(E1331/(1+Dashboard!$F$4))
      )
   )
)</f>
        <v>0</v>
      </c>
      <c r="J1331" s="40">
        <f>Bank4[[#This Row],[Money in/ (Money out)]]-Bank4[[#This Row],[GST/HST]]</f>
        <v>0</v>
      </c>
      <c r="L1331" s="37">
        <f t="shared" si="60"/>
        <v>0</v>
      </c>
    </row>
    <row r="1332" spans="4:12" x14ac:dyDescent="0.2">
      <c r="D1332" s="416">
        <f>_xlfn.XLOOKUP(C:C,Table1[for Import to Bank Register dropdown],Table1[for Pivot],0,0,1)</f>
        <v>0</v>
      </c>
      <c r="E1332" s="422"/>
      <c r="F1332" s="160">
        <f t="shared" si="61"/>
        <v>44444444</v>
      </c>
      <c r="G1332" s="394">
        <f t="shared" si="62"/>
        <v>0</v>
      </c>
      <c r="I1332" s="395">
        <f>IF(OR(C1332="150 Directors advances", C1332="120 accounts receivable", C1332="720.2 Automobile - Insurance", C1332="720.3 Automobile - License", C1332="870.4 Rent - Insurance", C1332="870.6 Rent - Property Tax", C1332="870.7 Rent - Homeoffice", C1332="870.9 Rent - Water"),
   0,
   IF(Dashboard!$F$5="Quick",
      IF(OR(C1332="190 Automobile",C1332="200 computer hardware",C1332="210 Computer software",C1332="220 Quickbooks software",C1332="230 Office equipment",C1332="240 Office furniture"),
         E1332-(E1332/(1+Dashboard!$F$4)),
         0
      ),
      IF(C1332="750 Business promotion",
         E1332-(E1332/(1+4.793/100)),
         E1332-(E1332/(1+Dashboard!$F$4))
      )
   )
)</f>
        <v>0</v>
      </c>
      <c r="J1332" s="40">
        <f>Bank4[[#This Row],[Money in/ (Money out)]]-Bank4[[#This Row],[GST/HST]]</f>
        <v>0</v>
      </c>
      <c r="L1332" s="37">
        <f t="shared" si="60"/>
        <v>0</v>
      </c>
    </row>
    <row r="1333" spans="4:12" x14ac:dyDescent="0.2">
      <c r="D1333" s="416">
        <f>_xlfn.XLOOKUP(C:C,Table1[for Import to Bank Register dropdown],Table1[for Pivot],0,0,1)</f>
        <v>0</v>
      </c>
      <c r="E1333" s="422"/>
      <c r="F1333" s="160">
        <f t="shared" si="61"/>
        <v>44444444</v>
      </c>
      <c r="G1333" s="394">
        <f t="shared" si="62"/>
        <v>0</v>
      </c>
      <c r="I1333" s="395">
        <f>IF(OR(C1333="150 Directors advances", C1333="120 accounts receivable", C1333="720.2 Automobile - Insurance", C1333="720.3 Automobile - License", C1333="870.4 Rent - Insurance", C1333="870.6 Rent - Property Tax", C1333="870.7 Rent - Homeoffice", C1333="870.9 Rent - Water"),
   0,
   IF(Dashboard!$F$5="Quick",
      IF(OR(C1333="190 Automobile",C1333="200 computer hardware",C1333="210 Computer software",C1333="220 Quickbooks software",C1333="230 Office equipment",C1333="240 Office furniture"),
         E1333-(E1333/(1+Dashboard!$F$4)),
         0
      ),
      IF(C1333="750 Business promotion",
         E1333-(E1333/(1+4.793/100)),
         E1333-(E1333/(1+Dashboard!$F$4))
      )
   )
)</f>
        <v>0</v>
      </c>
      <c r="J1333" s="40">
        <f>Bank4[[#This Row],[Money in/ (Money out)]]-Bank4[[#This Row],[GST/HST]]</f>
        <v>0</v>
      </c>
      <c r="L1333" s="37">
        <f t="shared" si="60"/>
        <v>0</v>
      </c>
    </row>
    <row r="1334" spans="4:12" x14ac:dyDescent="0.2">
      <c r="D1334" s="416">
        <f>_xlfn.XLOOKUP(C:C,Table1[for Import to Bank Register dropdown],Table1[for Pivot],0,0,1)</f>
        <v>0</v>
      </c>
      <c r="E1334" s="422"/>
      <c r="F1334" s="160">
        <f t="shared" si="61"/>
        <v>44444444</v>
      </c>
      <c r="G1334" s="394">
        <f t="shared" si="62"/>
        <v>0</v>
      </c>
      <c r="I1334" s="395">
        <f>IF(OR(C1334="150 Directors advances", C1334="120 accounts receivable", C1334="720.2 Automobile - Insurance", C1334="720.3 Automobile - License", C1334="870.4 Rent - Insurance", C1334="870.6 Rent - Property Tax", C1334="870.7 Rent - Homeoffice", C1334="870.9 Rent - Water"),
   0,
   IF(Dashboard!$F$5="Quick",
      IF(OR(C1334="190 Automobile",C1334="200 computer hardware",C1334="210 Computer software",C1334="220 Quickbooks software",C1334="230 Office equipment",C1334="240 Office furniture"),
         E1334-(E1334/(1+Dashboard!$F$4)),
         0
      ),
      IF(C1334="750 Business promotion",
         E1334-(E1334/(1+4.793/100)),
         E1334-(E1334/(1+Dashboard!$F$4))
      )
   )
)</f>
        <v>0</v>
      </c>
      <c r="J1334" s="40">
        <f>Bank4[[#This Row],[Money in/ (Money out)]]-Bank4[[#This Row],[GST/HST]]</f>
        <v>0</v>
      </c>
      <c r="L1334" s="37">
        <f t="shared" si="60"/>
        <v>0</v>
      </c>
    </row>
    <row r="1335" spans="4:12" x14ac:dyDescent="0.2">
      <c r="D1335" s="416">
        <f>_xlfn.XLOOKUP(C:C,Table1[for Import to Bank Register dropdown],Table1[for Pivot],0,0,1)</f>
        <v>0</v>
      </c>
      <c r="E1335" s="422"/>
      <c r="F1335" s="160">
        <f t="shared" si="61"/>
        <v>44444444</v>
      </c>
      <c r="G1335" s="394">
        <f t="shared" si="62"/>
        <v>0</v>
      </c>
      <c r="I1335" s="395">
        <f>IF(OR(C1335="150 Directors advances", C1335="120 accounts receivable", C1335="720.2 Automobile - Insurance", C1335="720.3 Automobile - License", C1335="870.4 Rent - Insurance", C1335="870.6 Rent - Property Tax", C1335="870.7 Rent - Homeoffice", C1335="870.9 Rent - Water"),
   0,
   IF(Dashboard!$F$5="Quick",
      IF(OR(C1335="190 Automobile",C1335="200 computer hardware",C1335="210 Computer software",C1335="220 Quickbooks software",C1335="230 Office equipment",C1335="240 Office furniture"),
         E1335-(E1335/(1+Dashboard!$F$4)),
         0
      ),
      IF(C1335="750 Business promotion",
         E1335-(E1335/(1+4.793/100)),
         E1335-(E1335/(1+Dashboard!$F$4))
      )
   )
)</f>
        <v>0</v>
      </c>
      <c r="J1335" s="40">
        <f>Bank4[[#This Row],[Money in/ (Money out)]]-Bank4[[#This Row],[GST/HST]]</f>
        <v>0</v>
      </c>
      <c r="L1335" s="37">
        <f t="shared" si="60"/>
        <v>0</v>
      </c>
    </row>
    <row r="1336" spans="4:12" x14ac:dyDescent="0.2">
      <c r="D1336" s="416">
        <f>_xlfn.XLOOKUP(C:C,Table1[for Import to Bank Register dropdown],Table1[for Pivot],0,0,1)</f>
        <v>0</v>
      </c>
      <c r="E1336" s="422"/>
      <c r="F1336" s="160">
        <f t="shared" si="61"/>
        <v>44444444</v>
      </c>
      <c r="G1336" s="394">
        <f t="shared" si="62"/>
        <v>0</v>
      </c>
      <c r="I1336" s="395">
        <f>IF(OR(C1336="150 Directors advances", C1336="120 accounts receivable", C1336="720.2 Automobile - Insurance", C1336="720.3 Automobile - License", C1336="870.4 Rent - Insurance", C1336="870.6 Rent - Property Tax", C1336="870.7 Rent - Homeoffice", C1336="870.9 Rent - Water"),
   0,
   IF(Dashboard!$F$5="Quick",
      IF(OR(C1336="190 Automobile",C1336="200 computer hardware",C1336="210 Computer software",C1336="220 Quickbooks software",C1336="230 Office equipment",C1336="240 Office furniture"),
         E1336-(E1336/(1+Dashboard!$F$4)),
         0
      ),
      IF(C1336="750 Business promotion",
         E1336-(E1336/(1+4.793/100)),
         E1336-(E1336/(1+Dashboard!$F$4))
      )
   )
)</f>
        <v>0</v>
      </c>
      <c r="J1336" s="40">
        <f>Bank4[[#This Row],[Money in/ (Money out)]]-Bank4[[#This Row],[GST/HST]]</f>
        <v>0</v>
      </c>
      <c r="L1336" s="37">
        <f t="shared" si="60"/>
        <v>0</v>
      </c>
    </row>
    <row r="1337" spans="4:12" x14ac:dyDescent="0.2">
      <c r="D1337" s="416">
        <f>_xlfn.XLOOKUP(C:C,Table1[for Import to Bank Register dropdown],Table1[for Pivot],0,0,1)</f>
        <v>0</v>
      </c>
      <c r="E1337" s="422"/>
      <c r="F1337" s="160">
        <f t="shared" si="61"/>
        <v>44444444</v>
      </c>
      <c r="G1337" s="394">
        <f t="shared" si="62"/>
        <v>0</v>
      </c>
      <c r="I1337" s="395">
        <f>IF(OR(C1337="150 Directors advances", C1337="120 accounts receivable", C1337="720.2 Automobile - Insurance", C1337="720.3 Automobile - License", C1337="870.4 Rent - Insurance", C1337="870.6 Rent - Property Tax", C1337="870.7 Rent - Homeoffice", C1337="870.9 Rent - Water"),
   0,
   IF(Dashboard!$F$5="Quick",
      IF(OR(C1337="190 Automobile",C1337="200 computer hardware",C1337="210 Computer software",C1337="220 Quickbooks software",C1337="230 Office equipment",C1337="240 Office furniture"),
         E1337-(E1337/(1+Dashboard!$F$4)),
         0
      ),
      IF(C1337="750 Business promotion",
         E1337-(E1337/(1+4.793/100)),
         E1337-(E1337/(1+Dashboard!$F$4))
      )
   )
)</f>
        <v>0</v>
      </c>
      <c r="J1337" s="40">
        <f>Bank4[[#This Row],[Money in/ (Money out)]]-Bank4[[#This Row],[GST/HST]]</f>
        <v>0</v>
      </c>
      <c r="L1337" s="37">
        <f t="shared" si="60"/>
        <v>0</v>
      </c>
    </row>
    <row r="1338" spans="4:12" x14ac:dyDescent="0.2">
      <c r="D1338" s="416">
        <f>_xlfn.XLOOKUP(C:C,Table1[for Import to Bank Register dropdown],Table1[for Pivot],0,0,1)</f>
        <v>0</v>
      </c>
      <c r="E1338" s="422"/>
      <c r="F1338" s="160">
        <f t="shared" si="61"/>
        <v>44444444</v>
      </c>
      <c r="G1338" s="394">
        <f t="shared" si="62"/>
        <v>0</v>
      </c>
      <c r="I1338" s="395">
        <f>IF(OR(C1338="150 Directors advances", C1338="120 accounts receivable", C1338="720.2 Automobile - Insurance", C1338="720.3 Automobile - License", C1338="870.4 Rent - Insurance", C1338="870.6 Rent - Property Tax", C1338="870.7 Rent - Homeoffice", C1338="870.9 Rent - Water"),
   0,
   IF(Dashboard!$F$5="Quick",
      IF(OR(C1338="190 Automobile",C1338="200 computer hardware",C1338="210 Computer software",C1338="220 Quickbooks software",C1338="230 Office equipment",C1338="240 Office furniture"),
         E1338-(E1338/(1+Dashboard!$F$4)),
         0
      ),
      IF(C1338="750 Business promotion",
         E1338-(E1338/(1+4.793/100)),
         E1338-(E1338/(1+Dashboard!$F$4))
      )
   )
)</f>
        <v>0</v>
      </c>
      <c r="J1338" s="40">
        <f>Bank4[[#This Row],[Money in/ (Money out)]]-Bank4[[#This Row],[GST/HST]]</f>
        <v>0</v>
      </c>
      <c r="L1338" s="37">
        <f t="shared" si="60"/>
        <v>0</v>
      </c>
    </row>
    <row r="1339" spans="4:12" x14ac:dyDescent="0.2">
      <c r="D1339" s="416">
        <f>_xlfn.XLOOKUP(C:C,Table1[for Import to Bank Register dropdown],Table1[for Pivot],0,0,1)</f>
        <v>0</v>
      </c>
      <c r="E1339" s="422"/>
      <c r="F1339" s="160">
        <f t="shared" si="61"/>
        <v>44444444</v>
      </c>
      <c r="G1339" s="394">
        <f t="shared" si="62"/>
        <v>0</v>
      </c>
      <c r="I1339" s="395">
        <f>IF(OR(C1339="150 Directors advances", C1339="120 accounts receivable", C1339="720.2 Automobile - Insurance", C1339="720.3 Automobile - License", C1339="870.4 Rent - Insurance", C1339="870.6 Rent - Property Tax", C1339="870.7 Rent - Homeoffice", C1339="870.9 Rent - Water"),
   0,
   IF(Dashboard!$F$5="Quick",
      IF(OR(C1339="190 Automobile",C1339="200 computer hardware",C1339="210 Computer software",C1339="220 Quickbooks software",C1339="230 Office equipment",C1339="240 Office furniture"),
         E1339-(E1339/(1+Dashboard!$F$4)),
         0
      ),
      IF(C1339="750 Business promotion",
         E1339-(E1339/(1+4.793/100)),
         E1339-(E1339/(1+Dashboard!$F$4))
      )
   )
)</f>
        <v>0</v>
      </c>
      <c r="J1339" s="40">
        <f>Bank4[[#This Row],[Money in/ (Money out)]]-Bank4[[#This Row],[GST/HST]]</f>
        <v>0</v>
      </c>
      <c r="L1339" s="37">
        <f t="shared" si="60"/>
        <v>0</v>
      </c>
    </row>
    <row r="1340" spans="4:12" x14ac:dyDescent="0.2">
      <c r="D1340" s="416">
        <f>_xlfn.XLOOKUP(C:C,Table1[for Import to Bank Register dropdown],Table1[for Pivot],0,0,1)</f>
        <v>0</v>
      </c>
      <c r="E1340" s="422"/>
      <c r="F1340" s="160">
        <f t="shared" si="61"/>
        <v>44444444</v>
      </c>
      <c r="G1340" s="394">
        <f t="shared" si="62"/>
        <v>0</v>
      </c>
      <c r="I1340" s="395">
        <f>IF(OR(C1340="150 Directors advances", C1340="120 accounts receivable", C1340="720.2 Automobile - Insurance", C1340="720.3 Automobile - License", C1340="870.4 Rent - Insurance", C1340="870.6 Rent - Property Tax", C1340="870.7 Rent - Homeoffice", C1340="870.9 Rent - Water"),
   0,
   IF(Dashboard!$F$5="Quick",
      IF(OR(C1340="190 Automobile",C1340="200 computer hardware",C1340="210 Computer software",C1340="220 Quickbooks software",C1340="230 Office equipment",C1340="240 Office furniture"),
         E1340-(E1340/(1+Dashboard!$F$4)),
         0
      ),
      IF(C1340="750 Business promotion",
         E1340-(E1340/(1+4.793/100)),
         E1340-(E1340/(1+Dashboard!$F$4))
      )
   )
)</f>
        <v>0</v>
      </c>
      <c r="J1340" s="40">
        <f>Bank4[[#This Row],[Money in/ (Money out)]]-Bank4[[#This Row],[GST/HST]]</f>
        <v>0</v>
      </c>
      <c r="L1340" s="37">
        <f t="shared" si="60"/>
        <v>0</v>
      </c>
    </row>
    <row r="1341" spans="4:12" x14ac:dyDescent="0.2">
      <c r="D1341" s="416">
        <f>_xlfn.XLOOKUP(C:C,Table1[for Import to Bank Register dropdown],Table1[for Pivot],0,0,1)</f>
        <v>0</v>
      </c>
      <c r="E1341" s="422"/>
      <c r="F1341" s="160">
        <f t="shared" si="61"/>
        <v>44444444</v>
      </c>
      <c r="G1341" s="394">
        <f t="shared" si="62"/>
        <v>0</v>
      </c>
      <c r="I1341" s="395">
        <f>IF(OR(C1341="150 Directors advances", C1341="120 accounts receivable", C1341="720.2 Automobile - Insurance", C1341="720.3 Automobile - License", C1341="870.4 Rent - Insurance", C1341="870.6 Rent - Property Tax", C1341="870.7 Rent - Homeoffice", C1341="870.9 Rent - Water"),
   0,
   IF(Dashboard!$F$5="Quick",
      IF(OR(C1341="190 Automobile",C1341="200 computer hardware",C1341="210 Computer software",C1341="220 Quickbooks software",C1341="230 Office equipment",C1341="240 Office furniture"),
         E1341-(E1341/(1+Dashboard!$F$4)),
         0
      ),
      IF(C1341="750 Business promotion",
         E1341-(E1341/(1+4.793/100)),
         E1341-(E1341/(1+Dashboard!$F$4))
      )
   )
)</f>
        <v>0</v>
      </c>
      <c r="J1341" s="40">
        <f>Bank4[[#This Row],[Money in/ (Money out)]]-Bank4[[#This Row],[GST/HST]]</f>
        <v>0</v>
      </c>
      <c r="L1341" s="37">
        <f t="shared" si="60"/>
        <v>0</v>
      </c>
    </row>
    <row r="1342" spans="4:12" x14ac:dyDescent="0.2">
      <c r="D1342" s="416">
        <f>_xlfn.XLOOKUP(C:C,Table1[for Import to Bank Register dropdown],Table1[for Pivot],0,0,1)</f>
        <v>0</v>
      </c>
      <c r="E1342" s="422"/>
      <c r="F1342" s="160">
        <f t="shared" si="61"/>
        <v>44444444</v>
      </c>
      <c r="G1342" s="394">
        <f t="shared" si="62"/>
        <v>0</v>
      </c>
      <c r="I1342" s="395">
        <f>IF(OR(C1342="150 Directors advances", C1342="120 accounts receivable", C1342="720.2 Automobile - Insurance", C1342="720.3 Automobile - License", C1342="870.4 Rent - Insurance", C1342="870.6 Rent - Property Tax", C1342="870.7 Rent - Homeoffice", C1342="870.9 Rent - Water"),
   0,
   IF(Dashboard!$F$5="Quick",
      IF(OR(C1342="190 Automobile",C1342="200 computer hardware",C1342="210 Computer software",C1342="220 Quickbooks software",C1342="230 Office equipment",C1342="240 Office furniture"),
         E1342-(E1342/(1+Dashboard!$F$4)),
         0
      ),
      IF(C1342="750 Business promotion",
         E1342-(E1342/(1+4.793/100)),
         E1342-(E1342/(1+Dashboard!$F$4))
      )
   )
)</f>
        <v>0</v>
      </c>
      <c r="J1342" s="40">
        <f>Bank4[[#This Row],[Money in/ (Money out)]]-Bank4[[#This Row],[GST/HST]]</f>
        <v>0</v>
      </c>
      <c r="L1342" s="37">
        <f t="shared" si="60"/>
        <v>0</v>
      </c>
    </row>
    <row r="1343" spans="4:12" x14ac:dyDescent="0.2">
      <c r="D1343" s="416">
        <f>_xlfn.XLOOKUP(C:C,Table1[for Import to Bank Register dropdown],Table1[for Pivot],0,0,1)</f>
        <v>0</v>
      </c>
      <c r="E1343" s="422"/>
      <c r="F1343" s="160">
        <f t="shared" si="61"/>
        <v>44444444</v>
      </c>
      <c r="G1343" s="394">
        <f t="shared" si="62"/>
        <v>0</v>
      </c>
      <c r="I1343" s="395">
        <f>IF(OR(C1343="150 Directors advances", C1343="120 accounts receivable", C1343="720.2 Automobile - Insurance", C1343="720.3 Automobile - License", C1343="870.4 Rent - Insurance", C1343="870.6 Rent - Property Tax", C1343="870.7 Rent - Homeoffice", C1343="870.9 Rent - Water"),
   0,
   IF(Dashboard!$F$5="Quick",
      IF(OR(C1343="190 Automobile",C1343="200 computer hardware",C1343="210 Computer software",C1343="220 Quickbooks software",C1343="230 Office equipment",C1343="240 Office furniture"),
         E1343-(E1343/(1+Dashboard!$F$4)),
         0
      ),
      IF(C1343="750 Business promotion",
         E1343-(E1343/(1+4.793/100)),
         E1343-(E1343/(1+Dashboard!$F$4))
      )
   )
)</f>
        <v>0</v>
      </c>
      <c r="J1343" s="40">
        <f>Bank4[[#This Row],[Money in/ (Money out)]]-Bank4[[#This Row],[GST/HST]]</f>
        <v>0</v>
      </c>
      <c r="L1343" s="37">
        <f t="shared" si="60"/>
        <v>0</v>
      </c>
    </row>
    <row r="1344" spans="4:12" x14ac:dyDescent="0.2">
      <c r="D1344" s="416">
        <f>_xlfn.XLOOKUP(C:C,Table1[for Import to Bank Register dropdown],Table1[for Pivot],0,0,1)</f>
        <v>0</v>
      </c>
      <c r="E1344" s="422"/>
      <c r="F1344" s="160">
        <f t="shared" si="61"/>
        <v>44444444</v>
      </c>
      <c r="G1344" s="394">
        <f t="shared" si="62"/>
        <v>0</v>
      </c>
      <c r="I1344" s="395">
        <f>IF(OR(C1344="150 Directors advances", C1344="120 accounts receivable", C1344="720.2 Automobile - Insurance", C1344="720.3 Automobile - License", C1344="870.4 Rent - Insurance", C1344="870.6 Rent - Property Tax", C1344="870.7 Rent - Homeoffice", C1344="870.9 Rent - Water"),
   0,
   IF(Dashboard!$F$5="Quick",
      IF(OR(C1344="190 Automobile",C1344="200 computer hardware",C1344="210 Computer software",C1344="220 Quickbooks software",C1344="230 Office equipment",C1344="240 Office furniture"),
         E1344-(E1344/(1+Dashboard!$F$4)),
         0
      ),
      IF(C1344="750 Business promotion",
         E1344-(E1344/(1+4.793/100)),
         E1344-(E1344/(1+Dashboard!$F$4))
      )
   )
)</f>
        <v>0</v>
      </c>
      <c r="J1344" s="40">
        <f>Bank4[[#This Row],[Money in/ (Money out)]]-Bank4[[#This Row],[GST/HST]]</f>
        <v>0</v>
      </c>
      <c r="L1344" s="37">
        <f t="shared" si="60"/>
        <v>0</v>
      </c>
    </row>
    <row r="1345" spans="4:12" x14ac:dyDescent="0.2">
      <c r="D1345" s="416">
        <f>_xlfn.XLOOKUP(C:C,Table1[for Import to Bank Register dropdown],Table1[for Pivot],0,0,1)</f>
        <v>0</v>
      </c>
      <c r="E1345" s="422"/>
      <c r="F1345" s="160">
        <f t="shared" si="61"/>
        <v>44444444</v>
      </c>
      <c r="G1345" s="394">
        <f t="shared" si="62"/>
        <v>0</v>
      </c>
      <c r="I1345" s="395">
        <f>IF(OR(C1345="150 Directors advances", C1345="120 accounts receivable", C1345="720.2 Automobile - Insurance", C1345="720.3 Automobile - License", C1345="870.4 Rent - Insurance", C1345="870.6 Rent - Property Tax", C1345="870.7 Rent - Homeoffice", C1345="870.9 Rent - Water"),
   0,
   IF(Dashboard!$F$5="Quick",
      IF(OR(C1345="190 Automobile",C1345="200 computer hardware",C1345="210 Computer software",C1345="220 Quickbooks software",C1345="230 Office equipment",C1345="240 Office furniture"),
         E1345-(E1345/(1+Dashboard!$F$4)),
         0
      ),
      IF(C1345="750 Business promotion",
         E1345-(E1345/(1+4.793/100)),
         E1345-(E1345/(1+Dashboard!$F$4))
      )
   )
)</f>
        <v>0</v>
      </c>
      <c r="J1345" s="40">
        <f>Bank4[[#This Row],[Money in/ (Money out)]]-Bank4[[#This Row],[GST/HST]]</f>
        <v>0</v>
      </c>
      <c r="L1345" s="37">
        <f t="shared" si="60"/>
        <v>0</v>
      </c>
    </row>
    <row r="1346" spans="4:12" x14ac:dyDescent="0.2">
      <c r="D1346" s="416">
        <f>_xlfn.XLOOKUP(C:C,Table1[for Import to Bank Register dropdown],Table1[for Pivot],0,0,1)</f>
        <v>0</v>
      </c>
      <c r="E1346" s="422"/>
      <c r="F1346" s="160">
        <f t="shared" si="61"/>
        <v>44444444</v>
      </c>
      <c r="G1346" s="394">
        <f t="shared" si="62"/>
        <v>0</v>
      </c>
      <c r="I1346" s="395">
        <f>IF(OR(C1346="150 Directors advances", C1346="120 accounts receivable", C1346="720.2 Automobile - Insurance", C1346="720.3 Automobile - License", C1346="870.4 Rent - Insurance", C1346="870.6 Rent - Property Tax", C1346="870.7 Rent - Homeoffice", C1346="870.9 Rent - Water"),
   0,
   IF(Dashboard!$F$5="Quick",
      IF(OR(C1346="190 Automobile",C1346="200 computer hardware",C1346="210 Computer software",C1346="220 Quickbooks software",C1346="230 Office equipment",C1346="240 Office furniture"),
         E1346-(E1346/(1+Dashboard!$F$4)),
         0
      ),
      IF(C1346="750 Business promotion",
         E1346-(E1346/(1+4.793/100)),
         E1346-(E1346/(1+Dashboard!$F$4))
      )
   )
)</f>
        <v>0</v>
      </c>
      <c r="J1346" s="40">
        <f>Bank4[[#This Row],[Money in/ (Money out)]]-Bank4[[#This Row],[GST/HST]]</f>
        <v>0</v>
      </c>
      <c r="L1346" s="37">
        <f t="shared" si="60"/>
        <v>0</v>
      </c>
    </row>
    <row r="1347" spans="4:12" x14ac:dyDescent="0.2">
      <c r="D1347" s="416">
        <f>_xlfn.XLOOKUP(C:C,Table1[for Import to Bank Register dropdown],Table1[for Pivot],0,0,1)</f>
        <v>0</v>
      </c>
      <c r="E1347" s="422"/>
      <c r="F1347" s="160">
        <f t="shared" si="61"/>
        <v>44444444</v>
      </c>
      <c r="G1347" s="394">
        <f t="shared" si="62"/>
        <v>0</v>
      </c>
      <c r="I1347" s="395">
        <f>IF(OR(C1347="150 Directors advances", C1347="120 accounts receivable", C1347="720.2 Automobile - Insurance", C1347="720.3 Automobile - License", C1347="870.4 Rent - Insurance", C1347="870.6 Rent - Property Tax", C1347="870.7 Rent - Homeoffice", C1347="870.9 Rent - Water"),
   0,
   IF(Dashboard!$F$5="Quick",
      IF(OR(C1347="190 Automobile",C1347="200 computer hardware",C1347="210 Computer software",C1347="220 Quickbooks software",C1347="230 Office equipment",C1347="240 Office furniture"),
         E1347-(E1347/(1+Dashboard!$F$4)),
         0
      ),
      IF(C1347="750 Business promotion",
         E1347-(E1347/(1+4.793/100)),
         E1347-(E1347/(1+Dashboard!$F$4))
      )
   )
)</f>
        <v>0</v>
      </c>
      <c r="J1347" s="40">
        <f>Bank4[[#This Row],[Money in/ (Money out)]]-Bank4[[#This Row],[GST/HST]]</f>
        <v>0</v>
      </c>
      <c r="L1347" s="37">
        <f t="shared" si="60"/>
        <v>0</v>
      </c>
    </row>
    <row r="1348" spans="4:12" x14ac:dyDescent="0.2">
      <c r="D1348" s="416">
        <f>_xlfn.XLOOKUP(C:C,Table1[for Import to Bank Register dropdown],Table1[for Pivot],0,0,1)</f>
        <v>0</v>
      </c>
      <c r="E1348" s="422"/>
      <c r="F1348" s="160">
        <f t="shared" si="61"/>
        <v>44444444</v>
      </c>
      <c r="G1348" s="394">
        <f t="shared" si="62"/>
        <v>0</v>
      </c>
      <c r="I1348" s="395">
        <f>IF(OR(C1348="150 Directors advances", C1348="120 accounts receivable", C1348="720.2 Automobile - Insurance", C1348="720.3 Automobile - License", C1348="870.4 Rent - Insurance", C1348="870.6 Rent - Property Tax", C1348="870.7 Rent - Homeoffice", C1348="870.9 Rent - Water"),
   0,
   IF(Dashboard!$F$5="Quick",
      IF(OR(C1348="190 Automobile",C1348="200 computer hardware",C1348="210 Computer software",C1348="220 Quickbooks software",C1348="230 Office equipment",C1348="240 Office furniture"),
         E1348-(E1348/(1+Dashboard!$F$4)),
         0
      ),
      IF(C1348="750 Business promotion",
         E1348-(E1348/(1+4.793/100)),
         E1348-(E1348/(1+Dashboard!$F$4))
      )
   )
)</f>
        <v>0</v>
      </c>
      <c r="J1348" s="40">
        <f>Bank4[[#This Row],[Money in/ (Money out)]]-Bank4[[#This Row],[GST/HST]]</f>
        <v>0</v>
      </c>
      <c r="L1348" s="37">
        <f t="shared" si="60"/>
        <v>0</v>
      </c>
    </row>
    <row r="1349" spans="4:12" x14ac:dyDescent="0.2">
      <c r="D1349" s="416">
        <f>_xlfn.XLOOKUP(C:C,Table1[for Import to Bank Register dropdown],Table1[for Pivot],0,0,1)</f>
        <v>0</v>
      </c>
      <c r="E1349" s="422"/>
      <c r="F1349" s="160">
        <f t="shared" si="61"/>
        <v>44444444</v>
      </c>
      <c r="G1349" s="394">
        <f t="shared" si="62"/>
        <v>0</v>
      </c>
      <c r="I1349" s="395">
        <f>IF(OR(C1349="150 Directors advances", C1349="120 accounts receivable", C1349="720.2 Automobile - Insurance", C1349="720.3 Automobile - License", C1349="870.4 Rent - Insurance", C1349="870.6 Rent - Property Tax", C1349="870.7 Rent - Homeoffice", C1349="870.9 Rent - Water"),
   0,
   IF(Dashboard!$F$5="Quick",
      IF(OR(C1349="190 Automobile",C1349="200 computer hardware",C1349="210 Computer software",C1349="220 Quickbooks software",C1349="230 Office equipment",C1349="240 Office furniture"),
         E1349-(E1349/(1+Dashboard!$F$4)),
         0
      ),
      IF(C1349="750 Business promotion",
         E1349-(E1349/(1+4.793/100)),
         E1349-(E1349/(1+Dashboard!$F$4))
      )
   )
)</f>
        <v>0</v>
      </c>
      <c r="J1349" s="40">
        <f>Bank4[[#This Row],[Money in/ (Money out)]]-Bank4[[#This Row],[GST/HST]]</f>
        <v>0</v>
      </c>
      <c r="L1349" s="37">
        <f t="shared" si="60"/>
        <v>0</v>
      </c>
    </row>
    <row r="1350" spans="4:12" x14ac:dyDescent="0.2">
      <c r="D1350" s="416">
        <f>_xlfn.XLOOKUP(C:C,Table1[for Import to Bank Register dropdown],Table1[for Pivot],0,0,1)</f>
        <v>0</v>
      </c>
      <c r="E1350" s="422"/>
      <c r="F1350" s="160">
        <f t="shared" si="61"/>
        <v>44444444</v>
      </c>
      <c r="G1350" s="394">
        <f t="shared" si="62"/>
        <v>0</v>
      </c>
      <c r="I1350" s="395">
        <f>IF(OR(C1350="150 Directors advances", C1350="120 accounts receivable", C1350="720.2 Automobile - Insurance", C1350="720.3 Automobile - License", C1350="870.4 Rent - Insurance", C1350="870.6 Rent - Property Tax", C1350="870.7 Rent - Homeoffice", C1350="870.9 Rent - Water"),
   0,
   IF(Dashboard!$F$5="Quick",
      IF(OR(C1350="190 Automobile",C1350="200 computer hardware",C1350="210 Computer software",C1350="220 Quickbooks software",C1350="230 Office equipment",C1350="240 Office furniture"),
         E1350-(E1350/(1+Dashboard!$F$4)),
         0
      ),
      IF(C1350="750 Business promotion",
         E1350-(E1350/(1+4.793/100)),
         E1350-(E1350/(1+Dashboard!$F$4))
      )
   )
)</f>
        <v>0</v>
      </c>
      <c r="J1350" s="40">
        <f>Bank4[[#This Row],[Money in/ (Money out)]]-Bank4[[#This Row],[GST/HST]]</f>
        <v>0</v>
      </c>
      <c r="L1350" s="37">
        <f t="shared" si="60"/>
        <v>0</v>
      </c>
    </row>
    <row r="1351" spans="4:12" x14ac:dyDescent="0.2">
      <c r="D1351" s="416">
        <f>_xlfn.XLOOKUP(C:C,Table1[for Import to Bank Register dropdown],Table1[for Pivot],0,0,1)</f>
        <v>0</v>
      </c>
      <c r="E1351" s="422"/>
      <c r="F1351" s="160">
        <f t="shared" si="61"/>
        <v>44444444</v>
      </c>
      <c r="G1351" s="394">
        <f t="shared" si="62"/>
        <v>0</v>
      </c>
      <c r="I1351" s="395">
        <f>IF(OR(C1351="150 Directors advances", C1351="120 accounts receivable", C1351="720.2 Automobile - Insurance", C1351="720.3 Automobile - License", C1351="870.4 Rent - Insurance", C1351="870.6 Rent - Property Tax", C1351="870.7 Rent - Homeoffice", C1351="870.9 Rent - Water"),
   0,
   IF(Dashboard!$F$5="Quick",
      IF(OR(C1351="190 Automobile",C1351="200 computer hardware",C1351="210 Computer software",C1351="220 Quickbooks software",C1351="230 Office equipment",C1351="240 Office furniture"),
         E1351-(E1351/(1+Dashboard!$F$4)),
         0
      ),
      IF(C1351="750 Business promotion",
         E1351-(E1351/(1+4.793/100)),
         E1351-(E1351/(1+Dashboard!$F$4))
      )
   )
)</f>
        <v>0</v>
      </c>
      <c r="J1351" s="40">
        <f>Bank4[[#This Row],[Money in/ (Money out)]]-Bank4[[#This Row],[GST/HST]]</f>
        <v>0</v>
      </c>
      <c r="L1351" s="37">
        <f t="shared" ref="L1351:L1414" si="63">$L$3</f>
        <v>0</v>
      </c>
    </row>
    <row r="1352" spans="4:12" x14ac:dyDescent="0.2">
      <c r="D1352" s="416">
        <f>_xlfn.XLOOKUP(C:C,Table1[for Import to Bank Register dropdown],Table1[for Pivot],0,0,1)</f>
        <v>0</v>
      </c>
      <c r="E1352" s="422"/>
      <c r="F1352" s="160">
        <f t="shared" ref="F1352:F1415" si="64">$E$2</f>
        <v>44444444</v>
      </c>
      <c r="G1352" s="394">
        <f t="shared" ref="G1352:G1415" si="65">G1351+E1352</f>
        <v>0</v>
      </c>
      <c r="I1352" s="395">
        <f>IF(OR(C1352="150 Directors advances", C1352="120 accounts receivable", C1352="720.2 Automobile - Insurance", C1352="720.3 Automobile - License", C1352="870.4 Rent - Insurance", C1352="870.6 Rent - Property Tax", C1352="870.7 Rent - Homeoffice", C1352="870.9 Rent - Water"),
   0,
   IF(Dashboard!$F$5="Quick",
      IF(OR(C1352="190 Automobile",C1352="200 computer hardware",C1352="210 Computer software",C1352="220 Quickbooks software",C1352="230 Office equipment",C1352="240 Office furniture"),
         E1352-(E1352/(1+Dashboard!$F$4)),
         0
      ),
      IF(C1352="750 Business promotion",
         E1352-(E1352/(1+4.793/100)),
         E1352-(E1352/(1+Dashboard!$F$4))
      )
   )
)</f>
        <v>0</v>
      </c>
      <c r="J1352" s="40">
        <f>Bank4[[#This Row],[Money in/ (Money out)]]-Bank4[[#This Row],[GST/HST]]</f>
        <v>0</v>
      </c>
      <c r="L1352" s="37">
        <f t="shared" si="63"/>
        <v>0</v>
      </c>
    </row>
    <row r="1353" spans="4:12" x14ac:dyDescent="0.2">
      <c r="D1353" s="416">
        <f>_xlfn.XLOOKUP(C:C,Table1[for Import to Bank Register dropdown],Table1[for Pivot],0,0,1)</f>
        <v>0</v>
      </c>
      <c r="E1353" s="422"/>
      <c r="F1353" s="160">
        <f t="shared" si="64"/>
        <v>44444444</v>
      </c>
      <c r="G1353" s="394">
        <f t="shared" si="65"/>
        <v>0</v>
      </c>
      <c r="I1353" s="395">
        <f>IF(OR(C1353="150 Directors advances", C1353="120 accounts receivable", C1353="720.2 Automobile - Insurance", C1353="720.3 Automobile - License", C1353="870.4 Rent - Insurance", C1353="870.6 Rent - Property Tax", C1353="870.7 Rent - Homeoffice", C1353="870.9 Rent - Water"),
   0,
   IF(Dashboard!$F$5="Quick",
      IF(OR(C1353="190 Automobile",C1353="200 computer hardware",C1353="210 Computer software",C1353="220 Quickbooks software",C1353="230 Office equipment",C1353="240 Office furniture"),
         E1353-(E1353/(1+Dashboard!$F$4)),
         0
      ),
      IF(C1353="750 Business promotion",
         E1353-(E1353/(1+4.793/100)),
         E1353-(E1353/(1+Dashboard!$F$4))
      )
   )
)</f>
        <v>0</v>
      </c>
      <c r="J1353" s="40">
        <f>Bank4[[#This Row],[Money in/ (Money out)]]-Bank4[[#This Row],[GST/HST]]</f>
        <v>0</v>
      </c>
      <c r="L1353" s="37">
        <f t="shared" si="63"/>
        <v>0</v>
      </c>
    </row>
    <row r="1354" spans="4:12" x14ac:dyDescent="0.2">
      <c r="D1354" s="416">
        <f>_xlfn.XLOOKUP(C:C,Table1[for Import to Bank Register dropdown],Table1[for Pivot],0,0,1)</f>
        <v>0</v>
      </c>
      <c r="E1354" s="422"/>
      <c r="F1354" s="160">
        <f t="shared" si="64"/>
        <v>44444444</v>
      </c>
      <c r="G1354" s="394">
        <f t="shared" si="65"/>
        <v>0</v>
      </c>
      <c r="I1354" s="395">
        <f>IF(OR(C1354="150 Directors advances", C1354="120 accounts receivable", C1354="720.2 Automobile - Insurance", C1354="720.3 Automobile - License", C1354="870.4 Rent - Insurance", C1354="870.6 Rent - Property Tax", C1354="870.7 Rent - Homeoffice", C1354="870.9 Rent - Water"),
   0,
   IF(Dashboard!$F$5="Quick",
      IF(OR(C1354="190 Automobile",C1354="200 computer hardware",C1354="210 Computer software",C1354="220 Quickbooks software",C1354="230 Office equipment",C1354="240 Office furniture"),
         E1354-(E1354/(1+Dashboard!$F$4)),
         0
      ),
      IF(C1354="750 Business promotion",
         E1354-(E1354/(1+4.793/100)),
         E1354-(E1354/(1+Dashboard!$F$4))
      )
   )
)</f>
        <v>0</v>
      </c>
      <c r="J1354" s="40">
        <f>Bank4[[#This Row],[Money in/ (Money out)]]-Bank4[[#This Row],[GST/HST]]</f>
        <v>0</v>
      </c>
      <c r="L1354" s="37">
        <f t="shared" si="63"/>
        <v>0</v>
      </c>
    </row>
    <row r="1355" spans="4:12" x14ac:dyDescent="0.2">
      <c r="D1355" s="416">
        <f>_xlfn.XLOOKUP(C:C,Table1[for Import to Bank Register dropdown],Table1[for Pivot],0,0,1)</f>
        <v>0</v>
      </c>
      <c r="E1355" s="422"/>
      <c r="F1355" s="160">
        <f t="shared" si="64"/>
        <v>44444444</v>
      </c>
      <c r="G1355" s="394">
        <f t="shared" si="65"/>
        <v>0</v>
      </c>
      <c r="I1355" s="395">
        <f>IF(OR(C1355="150 Directors advances", C1355="120 accounts receivable", C1355="720.2 Automobile - Insurance", C1355="720.3 Automobile - License", C1355="870.4 Rent - Insurance", C1355="870.6 Rent - Property Tax", C1355="870.7 Rent - Homeoffice", C1355="870.9 Rent - Water"),
   0,
   IF(Dashboard!$F$5="Quick",
      IF(OR(C1355="190 Automobile",C1355="200 computer hardware",C1355="210 Computer software",C1355="220 Quickbooks software",C1355="230 Office equipment",C1355="240 Office furniture"),
         E1355-(E1355/(1+Dashboard!$F$4)),
         0
      ),
      IF(C1355="750 Business promotion",
         E1355-(E1355/(1+4.793/100)),
         E1355-(E1355/(1+Dashboard!$F$4))
      )
   )
)</f>
        <v>0</v>
      </c>
      <c r="J1355" s="40">
        <f>Bank4[[#This Row],[Money in/ (Money out)]]-Bank4[[#This Row],[GST/HST]]</f>
        <v>0</v>
      </c>
      <c r="L1355" s="37">
        <f t="shared" si="63"/>
        <v>0</v>
      </c>
    </row>
    <row r="1356" spans="4:12" x14ac:dyDescent="0.2">
      <c r="D1356" s="416">
        <f>_xlfn.XLOOKUP(C:C,Table1[for Import to Bank Register dropdown],Table1[for Pivot],0,0,1)</f>
        <v>0</v>
      </c>
      <c r="E1356" s="422"/>
      <c r="F1356" s="160">
        <f t="shared" si="64"/>
        <v>44444444</v>
      </c>
      <c r="G1356" s="394">
        <f t="shared" si="65"/>
        <v>0</v>
      </c>
      <c r="I1356" s="395">
        <f>IF(OR(C1356="150 Directors advances", C1356="120 accounts receivable", C1356="720.2 Automobile - Insurance", C1356="720.3 Automobile - License", C1356="870.4 Rent - Insurance", C1356="870.6 Rent - Property Tax", C1356="870.7 Rent - Homeoffice", C1356="870.9 Rent - Water"),
   0,
   IF(Dashboard!$F$5="Quick",
      IF(OR(C1356="190 Automobile",C1356="200 computer hardware",C1356="210 Computer software",C1356="220 Quickbooks software",C1356="230 Office equipment",C1356="240 Office furniture"),
         E1356-(E1356/(1+Dashboard!$F$4)),
         0
      ),
      IF(C1356="750 Business promotion",
         E1356-(E1356/(1+4.793/100)),
         E1356-(E1356/(1+Dashboard!$F$4))
      )
   )
)</f>
        <v>0</v>
      </c>
      <c r="J1356" s="40">
        <f>Bank4[[#This Row],[Money in/ (Money out)]]-Bank4[[#This Row],[GST/HST]]</f>
        <v>0</v>
      </c>
      <c r="L1356" s="37">
        <f t="shared" si="63"/>
        <v>0</v>
      </c>
    </row>
    <row r="1357" spans="4:12" x14ac:dyDescent="0.2">
      <c r="D1357" s="416">
        <f>_xlfn.XLOOKUP(C:C,Table1[for Import to Bank Register dropdown],Table1[for Pivot],0,0,1)</f>
        <v>0</v>
      </c>
      <c r="E1357" s="422"/>
      <c r="F1357" s="160">
        <f t="shared" si="64"/>
        <v>44444444</v>
      </c>
      <c r="G1357" s="394">
        <f t="shared" si="65"/>
        <v>0</v>
      </c>
      <c r="I1357" s="395">
        <f>IF(OR(C1357="150 Directors advances", C1357="120 accounts receivable", C1357="720.2 Automobile - Insurance", C1357="720.3 Automobile - License", C1357="870.4 Rent - Insurance", C1357="870.6 Rent - Property Tax", C1357="870.7 Rent - Homeoffice", C1357="870.9 Rent - Water"),
   0,
   IF(Dashboard!$F$5="Quick",
      IF(OR(C1357="190 Automobile",C1357="200 computer hardware",C1357="210 Computer software",C1357="220 Quickbooks software",C1357="230 Office equipment",C1357="240 Office furniture"),
         E1357-(E1357/(1+Dashboard!$F$4)),
         0
      ),
      IF(C1357="750 Business promotion",
         E1357-(E1357/(1+4.793/100)),
         E1357-(E1357/(1+Dashboard!$F$4))
      )
   )
)</f>
        <v>0</v>
      </c>
      <c r="J1357" s="40">
        <f>Bank4[[#This Row],[Money in/ (Money out)]]-Bank4[[#This Row],[GST/HST]]</f>
        <v>0</v>
      </c>
      <c r="L1357" s="37">
        <f t="shared" si="63"/>
        <v>0</v>
      </c>
    </row>
    <row r="1358" spans="4:12" x14ac:dyDescent="0.2">
      <c r="D1358" s="416">
        <f>_xlfn.XLOOKUP(C:C,Table1[for Import to Bank Register dropdown],Table1[for Pivot],0,0,1)</f>
        <v>0</v>
      </c>
      <c r="E1358" s="422"/>
      <c r="F1358" s="160">
        <f t="shared" si="64"/>
        <v>44444444</v>
      </c>
      <c r="G1358" s="394">
        <f t="shared" si="65"/>
        <v>0</v>
      </c>
      <c r="I1358" s="395">
        <f>IF(OR(C1358="150 Directors advances", C1358="120 accounts receivable", C1358="720.2 Automobile - Insurance", C1358="720.3 Automobile - License", C1358="870.4 Rent - Insurance", C1358="870.6 Rent - Property Tax", C1358="870.7 Rent - Homeoffice", C1358="870.9 Rent - Water"),
   0,
   IF(Dashboard!$F$5="Quick",
      IF(OR(C1358="190 Automobile",C1358="200 computer hardware",C1358="210 Computer software",C1358="220 Quickbooks software",C1358="230 Office equipment",C1358="240 Office furniture"),
         E1358-(E1358/(1+Dashboard!$F$4)),
         0
      ),
      IF(C1358="750 Business promotion",
         E1358-(E1358/(1+4.793/100)),
         E1358-(E1358/(1+Dashboard!$F$4))
      )
   )
)</f>
        <v>0</v>
      </c>
      <c r="J1358" s="40">
        <f>Bank4[[#This Row],[Money in/ (Money out)]]-Bank4[[#This Row],[GST/HST]]</f>
        <v>0</v>
      </c>
      <c r="L1358" s="37">
        <f t="shared" si="63"/>
        <v>0</v>
      </c>
    </row>
    <row r="1359" spans="4:12" x14ac:dyDescent="0.2">
      <c r="D1359" s="416">
        <f>_xlfn.XLOOKUP(C:C,Table1[for Import to Bank Register dropdown],Table1[for Pivot],0,0,1)</f>
        <v>0</v>
      </c>
      <c r="E1359" s="422"/>
      <c r="F1359" s="160">
        <f t="shared" si="64"/>
        <v>44444444</v>
      </c>
      <c r="G1359" s="394">
        <f t="shared" si="65"/>
        <v>0</v>
      </c>
      <c r="I1359" s="395">
        <f>IF(OR(C1359="150 Directors advances", C1359="120 accounts receivable", C1359="720.2 Automobile - Insurance", C1359="720.3 Automobile - License", C1359="870.4 Rent - Insurance", C1359="870.6 Rent - Property Tax", C1359="870.7 Rent - Homeoffice", C1359="870.9 Rent - Water"),
   0,
   IF(Dashboard!$F$5="Quick",
      IF(OR(C1359="190 Automobile",C1359="200 computer hardware",C1359="210 Computer software",C1359="220 Quickbooks software",C1359="230 Office equipment",C1359="240 Office furniture"),
         E1359-(E1359/(1+Dashboard!$F$4)),
         0
      ),
      IF(C1359="750 Business promotion",
         E1359-(E1359/(1+4.793/100)),
         E1359-(E1359/(1+Dashboard!$F$4))
      )
   )
)</f>
        <v>0</v>
      </c>
      <c r="J1359" s="40">
        <f>Bank4[[#This Row],[Money in/ (Money out)]]-Bank4[[#This Row],[GST/HST]]</f>
        <v>0</v>
      </c>
      <c r="L1359" s="37">
        <f t="shared" si="63"/>
        <v>0</v>
      </c>
    </row>
    <row r="1360" spans="4:12" x14ac:dyDescent="0.2">
      <c r="D1360" s="416">
        <f>_xlfn.XLOOKUP(C:C,Table1[for Import to Bank Register dropdown],Table1[for Pivot],0,0,1)</f>
        <v>0</v>
      </c>
      <c r="E1360" s="422"/>
      <c r="F1360" s="160">
        <f t="shared" si="64"/>
        <v>44444444</v>
      </c>
      <c r="G1360" s="394">
        <f t="shared" si="65"/>
        <v>0</v>
      </c>
      <c r="I1360" s="395">
        <f>IF(OR(C1360="150 Directors advances", C1360="120 accounts receivable", C1360="720.2 Automobile - Insurance", C1360="720.3 Automobile - License", C1360="870.4 Rent - Insurance", C1360="870.6 Rent - Property Tax", C1360="870.7 Rent - Homeoffice", C1360="870.9 Rent - Water"),
   0,
   IF(Dashboard!$F$5="Quick",
      IF(OR(C1360="190 Automobile",C1360="200 computer hardware",C1360="210 Computer software",C1360="220 Quickbooks software",C1360="230 Office equipment",C1360="240 Office furniture"),
         E1360-(E1360/(1+Dashboard!$F$4)),
         0
      ),
      IF(C1360="750 Business promotion",
         E1360-(E1360/(1+4.793/100)),
         E1360-(E1360/(1+Dashboard!$F$4))
      )
   )
)</f>
        <v>0</v>
      </c>
      <c r="J1360" s="40">
        <f>Bank4[[#This Row],[Money in/ (Money out)]]-Bank4[[#This Row],[GST/HST]]</f>
        <v>0</v>
      </c>
      <c r="L1360" s="37">
        <f t="shared" si="63"/>
        <v>0</v>
      </c>
    </row>
    <row r="1361" spans="4:12" x14ac:dyDescent="0.2">
      <c r="D1361" s="416">
        <f>_xlfn.XLOOKUP(C:C,Table1[for Import to Bank Register dropdown],Table1[for Pivot],0,0,1)</f>
        <v>0</v>
      </c>
      <c r="E1361" s="422"/>
      <c r="F1361" s="160">
        <f t="shared" si="64"/>
        <v>44444444</v>
      </c>
      <c r="G1361" s="394">
        <f t="shared" si="65"/>
        <v>0</v>
      </c>
      <c r="I1361" s="395">
        <f>IF(OR(C1361="150 Directors advances", C1361="120 accounts receivable", C1361="720.2 Automobile - Insurance", C1361="720.3 Automobile - License", C1361="870.4 Rent - Insurance", C1361="870.6 Rent - Property Tax", C1361="870.7 Rent - Homeoffice", C1361="870.9 Rent - Water"),
   0,
   IF(Dashboard!$F$5="Quick",
      IF(OR(C1361="190 Automobile",C1361="200 computer hardware",C1361="210 Computer software",C1361="220 Quickbooks software",C1361="230 Office equipment",C1361="240 Office furniture"),
         E1361-(E1361/(1+Dashboard!$F$4)),
         0
      ),
      IF(C1361="750 Business promotion",
         E1361-(E1361/(1+4.793/100)),
         E1361-(E1361/(1+Dashboard!$F$4))
      )
   )
)</f>
        <v>0</v>
      </c>
      <c r="J1361" s="40">
        <f>Bank4[[#This Row],[Money in/ (Money out)]]-Bank4[[#This Row],[GST/HST]]</f>
        <v>0</v>
      </c>
      <c r="L1361" s="37">
        <f t="shared" si="63"/>
        <v>0</v>
      </c>
    </row>
    <row r="1362" spans="4:12" x14ac:dyDescent="0.2">
      <c r="D1362" s="416">
        <f>_xlfn.XLOOKUP(C:C,Table1[for Import to Bank Register dropdown],Table1[for Pivot],0,0,1)</f>
        <v>0</v>
      </c>
      <c r="E1362" s="422"/>
      <c r="F1362" s="160">
        <f t="shared" si="64"/>
        <v>44444444</v>
      </c>
      <c r="G1362" s="394">
        <f t="shared" si="65"/>
        <v>0</v>
      </c>
      <c r="I1362" s="395">
        <f>IF(OR(C1362="150 Directors advances", C1362="120 accounts receivable", C1362="720.2 Automobile - Insurance", C1362="720.3 Automobile - License", C1362="870.4 Rent - Insurance", C1362="870.6 Rent - Property Tax", C1362="870.7 Rent - Homeoffice", C1362="870.9 Rent - Water"),
   0,
   IF(Dashboard!$F$5="Quick",
      IF(OR(C1362="190 Automobile",C1362="200 computer hardware",C1362="210 Computer software",C1362="220 Quickbooks software",C1362="230 Office equipment",C1362="240 Office furniture"),
         E1362-(E1362/(1+Dashboard!$F$4)),
         0
      ),
      IF(C1362="750 Business promotion",
         E1362-(E1362/(1+4.793/100)),
         E1362-(E1362/(1+Dashboard!$F$4))
      )
   )
)</f>
        <v>0</v>
      </c>
      <c r="J1362" s="40">
        <f>Bank4[[#This Row],[Money in/ (Money out)]]-Bank4[[#This Row],[GST/HST]]</f>
        <v>0</v>
      </c>
      <c r="L1362" s="37">
        <f t="shared" si="63"/>
        <v>0</v>
      </c>
    </row>
    <row r="1363" spans="4:12" x14ac:dyDescent="0.2">
      <c r="D1363" s="416">
        <f>_xlfn.XLOOKUP(C:C,Table1[for Import to Bank Register dropdown],Table1[for Pivot],0,0,1)</f>
        <v>0</v>
      </c>
      <c r="E1363" s="422"/>
      <c r="F1363" s="160">
        <f t="shared" si="64"/>
        <v>44444444</v>
      </c>
      <c r="G1363" s="394">
        <f t="shared" si="65"/>
        <v>0</v>
      </c>
      <c r="I1363" s="395">
        <f>IF(OR(C1363="150 Directors advances", C1363="120 accounts receivable", C1363="720.2 Automobile - Insurance", C1363="720.3 Automobile - License", C1363="870.4 Rent - Insurance", C1363="870.6 Rent - Property Tax", C1363="870.7 Rent - Homeoffice", C1363="870.9 Rent - Water"),
   0,
   IF(Dashboard!$F$5="Quick",
      IF(OR(C1363="190 Automobile",C1363="200 computer hardware",C1363="210 Computer software",C1363="220 Quickbooks software",C1363="230 Office equipment",C1363="240 Office furniture"),
         E1363-(E1363/(1+Dashboard!$F$4)),
         0
      ),
      IF(C1363="750 Business promotion",
         E1363-(E1363/(1+4.793/100)),
         E1363-(E1363/(1+Dashboard!$F$4))
      )
   )
)</f>
        <v>0</v>
      </c>
      <c r="J1363" s="40">
        <f>Bank4[[#This Row],[Money in/ (Money out)]]-Bank4[[#This Row],[GST/HST]]</f>
        <v>0</v>
      </c>
      <c r="L1363" s="37">
        <f t="shared" si="63"/>
        <v>0</v>
      </c>
    </row>
    <row r="1364" spans="4:12" x14ac:dyDescent="0.2">
      <c r="D1364" s="416">
        <f>_xlfn.XLOOKUP(C:C,Table1[for Import to Bank Register dropdown],Table1[for Pivot],0,0,1)</f>
        <v>0</v>
      </c>
      <c r="E1364" s="422"/>
      <c r="F1364" s="160">
        <f t="shared" si="64"/>
        <v>44444444</v>
      </c>
      <c r="G1364" s="394">
        <f t="shared" si="65"/>
        <v>0</v>
      </c>
      <c r="I1364" s="395">
        <f>IF(OR(C1364="150 Directors advances", C1364="120 accounts receivable", C1364="720.2 Automobile - Insurance", C1364="720.3 Automobile - License", C1364="870.4 Rent - Insurance", C1364="870.6 Rent - Property Tax", C1364="870.7 Rent - Homeoffice", C1364="870.9 Rent - Water"),
   0,
   IF(Dashboard!$F$5="Quick",
      IF(OR(C1364="190 Automobile",C1364="200 computer hardware",C1364="210 Computer software",C1364="220 Quickbooks software",C1364="230 Office equipment",C1364="240 Office furniture"),
         E1364-(E1364/(1+Dashboard!$F$4)),
         0
      ),
      IF(C1364="750 Business promotion",
         E1364-(E1364/(1+4.793/100)),
         E1364-(E1364/(1+Dashboard!$F$4))
      )
   )
)</f>
        <v>0</v>
      </c>
      <c r="J1364" s="40">
        <f>Bank4[[#This Row],[Money in/ (Money out)]]-Bank4[[#This Row],[GST/HST]]</f>
        <v>0</v>
      </c>
      <c r="L1364" s="37">
        <f t="shared" si="63"/>
        <v>0</v>
      </c>
    </row>
    <row r="1365" spans="4:12" x14ac:dyDescent="0.2">
      <c r="D1365" s="416">
        <f>_xlfn.XLOOKUP(C:C,Table1[for Import to Bank Register dropdown],Table1[for Pivot],0,0,1)</f>
        <v>0</v>
      </c>
      <c r="E1365" s="422"/>
      <c r="F1365" s="160">
        <f t="shared" si="64"/>
        <v>44444444</v>
      </c>
      <c r="G1365" s="394">
        <f t="shared" si="65"/>
        <v>0</v>
      </c>
      <c r="I1365" s="395">
        <f>IF(OR(C1365="150 Directors advances", C1365="120 accounts receivable", C1365="720.2 Automobile - Insurance", C1365="720.3 Automobile - License", C1365="870.4 Rent - Insurance", C1365="870.6 Rent - Property Tax", C1365="870.7 Rent - Homeoffice", C1365="870.9 Rent - Water"),
   0,
   IF(Dashboard!$F$5="Quick",
      IF(OR(C1365="190 Automobile",C1365="200 computer hardware",C1365="210 Computer software",C1365="220 Quickbooks software",C1365="230 Office equipment",C1365="240 Office furniture"),
         E1365-(E1365/(1+Dashboard!$F$4)),
         0
      ),
      IF(C1365="750 Business promotion",
         E1365-(E1365/(1+4.793/100)),
         E1365-(E1365/(1+Dashboard!$F$4))
      )
   )
)</f>
        <v>0</v>
      </c>
      <c r="J1365" s="40">
        <f>Bank4[[#This Row],[Money in/ (Money out)]]-Bank4[[#This Row],[GST/HST]]</f>
        <v>0</v>
      </c>
      <c r="L1365" s="37">
        <f t="shared" si="63"/>
        <v>0</v>
      </c>
    </row>
    <row r="1366" spans="4:12" x14ac:dyDescent="0.2">
      <c r="D1366" s="416">
        <f>_xlfn.XLOOKUP(C:C,Table1[for Import to Bank Register dropdown],Table1[for Pivot],0,0,1)</f>
        <v>0</v>
      </c>
      <c r="E1366" s="422"/>
      <c r="F1366" s="160">
        <f t="shared" si="64"/>
        <v>44444444</v>
      </c>
      <c r="G1366" s="394">
        <f t="shared" si="65"/>
        <v>0</v>
      </c>
      <c r="I1366" s="395">
        <f>IF(OR(C1366="150 Directors advances", C1366="120 accounts receivable", C1366="720.2 Automobile - Insurance", C1366="720.3 Automobile - License", C1366="870.4 Rent - Insurance", C1366="870.6 Rent - Property Tax", C1366="870.7 Rent - Homeoffice", C1366="870.9 Rent - Water"),
   0,
   IF(Dashboard!$F$5="Quick",
      IF(OR(C1366="190 Automobile",C1366="200 computer hardware",C1366="210 Computer software",C1366="220 Quickbooks software",C1366="230 Office equipment",C1366="240 Office furniture"),
         E1366-(E1366/(1+Dashboard!$F$4)),
         0
      ),
      IF(C1366="750 Business promotion",
         E1366-(E1366/(1+4.793/100)),
         E1366-(E1366/(1+Dashboard!$F$4))
      )
   )
)</f>
        <v>0</v>
      </c>
      <c r="J1366" s="40">
        <f>Bank4[[#This Row],[Money in/ (Money out)]]-Bank4[[#This Row],[GST/HST]]</f>
        <v>0</v>
      </c>
      <c r="L1366" s="37">
        <f t="shared" si="63"/>
        <v>0</v>
      </c>
    </row>
    <row r="1367" spans="4:12" x14ac:dyDescent="0.2">
      <c r="D1367" s="416">
        <f>_xlfn.XLOOKUP(C:C,Table1[for Import to Bank Register dropdown],Table1[for Pivot],0,0,1)</f>
        <v>0</v>
      </c>
      <c r="E1367" s="422"/>
      <c r="F1367" s="160">
        <f t="shared" si="64"/>
        <v>44444444</v>
      </c>
      <c r="G1367" s="394">
        <f t="shared" si="65"/>
        <v>0</v>
      </c>
      <c r="I1367" s="395">
        <f>IF(OR(C1367="150 Directors advances", C1367="120 accounts receivable", C1367="720.2 Automobile - Insurance", C1367="720.3 Automobile - License", C1367="870.4 Rent - Insurance", C1367="870.6 Rent - Property Tax", C1367="870.7 Rent - Homeoffice", C1367="870.9 Rent - Water"),
   0,
   IF(Dashboard!$F$5="Quick",
      IF(OR(C1367="190 Automobile",C1367="200 computer hardware",C1367="210 Computer software",C1367="220 Quickbooks software",C1367="230 Office equipment",C1367="240 Office furniture"),
         E1367-(E1367/(1+Dashboard!$F$4)),
         0
      ),
      IF(C1367="750 Business promotion",
         E1367-(E1367/(1+4.793/100)),
         E1367-(E1367/(1+Dashboard!$F$4))
      )
   )
)</f>
        <v>0</v>
      </c>
      <c r="J1367" s="40">
        <f>Bank4[[#This Row],[Money in/ (Money out)]]-Bank4[[#This Row],[GST/HST]]</f>
        <v>0</v>
      </c>
      <c r="L1367" s="37">
        <f t="shared" si="63"/>
        <v>0</v>
      </c>
    </row>
    <row r="1368" spans="4:12" x14ac:dyDescent="0.2">
      <c r="D1368" s="416">
        <f>_xlfn.XLOOKUP(C:C,Table1[for Import to Bank Register dropdown],Table1[for Pivot],0,0,1)</f>
        <v>0</v>
      </c>
      <c r="E1368" s="422"/>
      <c r="F1368" s="160">
        <f t="shared" si="64"/>
        <v>44444444</v>
      </c>
      <c r="G1368" s="394">
        <f t="shared" si="65"/>
        <v>0</v>
      </c>
      <c r="I1368" s="395">
        <f>IF(OR(C1368="150 Directors advances", C1368="120 accounts receivable", C1368="720.2 Automobile - Insurance", C1368="720.3 Automobile - License", C1368="870.4 Rent - Insurance", C1368="870.6 Rent - Property Tax", C1368="870.7 Rent - Homeoffice", C1368="870.9 Rent - Water"),
   0,
   IF(Dashboard!$F$5="Quick",
      IF(OR(C1368="190 Automobile",C1368="200 computer hardware",C1368="210 Computer software",C1368="220 Quickbooks software",C1368="230 Office equipment",C1368="240 Office furniture"),
         E1368-(E1368/(1+Dashboard!$F$4)),
         0
      ),
      IF(C1368="750 Business promotion",
         E1368-(E1368/(1+4.793/100)),
         E1368-(E1368/(1+Dashboard!$F$4))
      )
   )
)</f>
        <v>0</v>
      </c>
      <c r="J1368" s="40">
        <f>Bank4[[#This Row],[Money in/ (Money out)]]-Bank4[[#This Row],[GST/HST]]</f>
        <v>0</v>
      </c>
      <c r="L1368" s="37">
        <f t="shared" si="63"/>
        <v>0</v>
      </c>
    </row>
    <row r="1369" spans="4:12" x14ac:dyDescent="0.2">
      <c r="D1369" s="416">
        <f>_xlfn.XLOOKUP(C:C,Table1[for Import to Bank Register dropdown],Table1[for Pivot],0,0,1)</f>
        <v>0</v>
      </c>
      <c r="E1369" s="422"/>
      <c r="F1369" s="160">
        <f t="shared" si="64"/>
        <v>44444444</v>
      </c>
      <c r="G1369" s="394">
        <f t="shared" si="65"/>
        <v>0</v>
      </c>
      <c r="I1369" s="395">
        <f>IF(OR(C1369="150 Directors advances", C1369="120 accounts receivable", C1369="720.2 Automobile - Insurance", C1369="720.3 Automobile - License", C1369="870.4 Rent - Insurance", C1369="870.6 Rent - Property Tax", C1369="870.7 Rent - Homeoffice", C1369="870.9 Rent - Water"),
   0,
   IF(Dashboard!$F$5="Quick",
      IF(OR(C1369="190 Automobile",C1369="200 computer hardware",C1369="210 Computer software",C1369="220 Quickbooks software",C1369="230 Office equipment",C1369="240 Office furniture"),
         E1369-(E1369/(1+Dashboard!$F$4)),
         0
      ),
      IF(C1369="750 Business promotion",
         E1369-(E1369/(1+4.793/100)),
         E1369-(E1369/(1+Dashboard!$F$4))
      )
   )
)</f>
        <v>0</v>
      </c>
      <c r="J1369" s="40">
        <f>Bank4[[#This Row],[Money in/ (Money out)]]-Bank4[[#This Row],[GST/HST]]</f>
        <v>0</v>
      </c>
      <c r="L1369" s="37">
        <f t="shared" si="63"/>
        <v>0</v>
      </c>
    </row>
    <row r="1370" spans="4:12" x14ac:dyDescent="0.2">
      <c r="D1370" s="416">
        <f>_xlfn.XLOOKUP(C:C,Table1[for Import to Bank Register dropdown],Table1[for Pivot],0,0,1)</f>
        <v>0</v>
      </c>
      <c r="E1370" s="422"/>
      <c r="F1370" s="160">
        <f t="shared" si="64"/>
        <v>44444444</v>
      </c>
      <c r="G1370" s="394">
        <f t="shared" si="65"/>
        <v>0</v>
      </c>
      <c r="I1370" s="395">
        <f>IF(OR(C1370="150 Directors advances", C1370="120 accounts receivable", C1370="720.2 Automobile - Insurance", C1370="720.3 Automobile - License", C1370="870.4 Rent - Insurance", C1370="870.6 Rent - Property Tax", C1370="870.7 Rent - Homeoffice", C1370="870.9 Rent - Water"),
   0,
   IF(Dashboard!$F$5="Quick",
      IF(OR(C1370="190 Automobile",C1370="200 computer hardware",C1370="210 Computer software",C1370="220 Quickbooks software",C1370="230 Office equipment",C1370="240 Office furniture"),
         E1370-(E1370/(1+Dashboard!$F$4)),
         0
      ),
      IF(C1370="750 Business promotion",
         E1370-(E1370/(1+4.793/100)),
         E1370-(E1370/(1+Dashboard!$F$4))
      )
   )
)</f>
        <v>0</v>
      </c>
      <c r="J1370" s="40">
        <f>Bank4[[#This Row],[Money in/ (Money out)]]-Bank4[[#This Row],[GST/HST]]</f>
        <v>0</v>
      </c>
      <c r="L1370" s="37">
        <f t="shared" si="63"/>
        <v>0</v>
      </c>
    </row>
    <row r="1371" spans="4:12" x14ac:dyDescent="0.2">
      <c r="D1371" s="416">
        <f>_xlfn.XLOOKUP(C:C,Table1[for Import to Bank Register dropdown],Table1[for Pivot],0,0,1)</f>
        <v>0</v>
      </c>
      <c r="E1371" s="422"/>
      <c r="F1371" s="160">
        <f t="shared" si="64"/>
        <v>44444444</v>
      </c>
      <c r="G1371" s="394">
        <f t="shared" si="65"/>
        <v>0</v>
      </c>
      <c r="I1371" s="395">
        <f>IF(OR(C1371="150 Directors advances", C1371="120 accounts receivable", C1371="720.2 Automobile - Insurance", C1371="720.3 Automobile - License", C1371="870.4 Rent - Insurance", C1371="870.6 Rent - Property Tax", C1371="870.7 Rent - Homeoffice", C1371="870.9 Rent - Water"),
   0,
   IF(Dashboard!$F$5="Quick",
      IF(OR(C1371="190 Automobile",C1371="200 computer hardware",C1371="210 Computer software",C1371="220 Quickbooks software",C1371="230 Office equipment",C1371="240 Office furniture"),
         E1371-(E1371/(1+Dashboard!$F$4)),
         0
      ),
      IF(C1371="750 Business promotion",
         E1371-(E1371/(1+4.793/100)),
         E1371-(E1371/(1+Dashboard!$F$4))
      )
   )
)</f>
        <v>0</v>
      </c>
      <c r="J1371" s="40">
        <f>Bank4[[#This Row],[Money in/ (Money out)]]-Bank4[[#This Row],[GST/HST]]</f>
        <v>0</v>
      </c>
      <c r="L1371" s="37">
        <f t="shared" si="63"/>
        <v>0</v>
      </c>
    </row>
    <row r="1372" spans="4:12" x14ac:dyDescent="0.2">
      <c r="D1372" s="416">
        <f>_xlfn.XLOOKUP(C:C,Table1[for Import to Bank Register dropdown],Table1[for Pivot],0,0,1)</f>
        <v>0</v>
      </c>
      <c r="E1372" s="422"/>
      <c r="F1372" s="160">
        <f t="shared" si="64"/>
        <v>44444444</v>
      </c>
      <c r="G1372" s="394">
        <f t="shared" si="65"/>
        <v>0</v>
      </c>
      <c r="I1372" s="395">
        <f>IF(OR(C1372="150 Directors advances", C1372="120 accounts receivable", C1372="720.2 Automobile - Insurance", C1372="720.3 Automobile - License", C1372="870.4 Rent - Insurance", C1372="870.6 Rent - Property Tax", C1372="870.7 Rent - Homeoffice", C1372="870.9 Rent - Water"),
   0,
   IF(Dashboard!$F$5="Quick",
      IF(OR(C1372="190 Automobile",C1372="200 computer hardware",C1372="210 Computer software",C1372="220 Quickbooks software",C1372="230 Office equipment",C1372="240 Office furniture"),
         E1372-(E1372/(1+Dashboard!$F$4)),
         0
      ),
      IF(C1372="750 Business promotion",
         E1372-(E1372/(1+4.793/100)),
         E1372-(E1372/(1+Dashboard!$F$4))
      )
   )
)</f>
        <v>0</v>
      </c>
      <c r="J1372" s="40">
        <f>Bank4[[#This Row],[Money in/ (Money out)]]-Bank4[[#This Row],[GST/HST]]</f>
        <v>0</v>
      </c>
      <c r="L1372" s="37">
        <f t="shared" si="63"/>
        <v>0</v>
      </c>
    </row>
    <row r="1373" spans="4:12" x14ac:dyDescent="0.2">
      <c r="D1373" s="416">
        <f>_xlfn.XLOOKUP(C:C,Table1[for Import to Bank Register dropdown],Table1[for Pivot],0,0,1)</f>
        <v>0</v>
      </c>
      <c r="E1373" s="422"/>
      <c r="F1373" s="160">
        <f t="shared" si="64"/>
        <v>44444444</v>
      </c>
      <c r="G1373" s="394">
        <f t="shared" si="65"/>
        <v>0</v>
      </c>
      <c r="I1373" s="395">
        <f>IF(OR(C1373="150 Directors advances", C1373="120 accounts receivable", C1373="720.2 Automobile - Insurance", C1373="720.3 Automobile - License", C1373="870.4 Rent - Insurance", C1373="870.6 Rent - Property Tax", C1373="870.7 Rent - Homeoffice", C1373="870.9 Rent - Water"),
   0,
   IF(Dashboard!$F$5="Quick",
      IF(OR(C1373="190 Automobile",C1373="200 computer hardware",C1373="210 Computer software",C1373="220 Quickbooks software",C1373="230 Office equipment",C1373="240 Office furniture"),
         E1373-(E1373/(1+Dashboard!$F$4)),
         0
      ),
      IF(C1373="750 Business promotion",
         E1373-(E1373/(1+4.793/100)),
         E1373-(E1373/(1+Dashboard!$F$4))
      )
   )
)</f>
        <v>0</v>
      </c>
      <c r="J1373" s="40">
        <f>Bank4[[#This Row],[Money in/ (Money out)]]-Bank4[[#This Row],[GST/HST]]</f>
        <v>0</v>
      </c>
      <c r="L1373" s="37">
        <f t="shared" si="63"/>
        <v>0</v>
      </c>
    </row>
    <row r="1374" spans="4:12" x14ac:dyDescent="0.2">
      <c r="D1374" s="416">
        <f>_xlfn.XLOOKUP(C:C,Table1[for Import to Bank Register dropdown],Table1[for Pivot],0,0,1)</f>
        <v>0</v>
      </c>
      <c r="E1374" s="422"/>
      <c r="F1374" s="160">
        <f t="shared" si="64"/>
        <v>44444444</v>
      </c>
      <c r="G1374" s="394">
        <f t="shared" si="65"/>
        <v>0</v>
      </c>
      <c r="I1374" s="395">
        <f>IF(OR(C1374="150 Directors advances", C1374="120 accounts receivable", C1374="720.2 Automobile - Insurance", C1374="720.3 Automobile - License", C1374="870.4 Rent - Insurance", C1374="870.6 Rent - Property Tax", C1374="870.7 Rent - Homeoffice", C1374="870.9 Rent - Water"),
   0,
   IF(Dashboard!$F$5="Quick",
      IF(OR(C1374="190 Automobile",C1374="200 computer hardware",C1374="210 Computer software",C1374="220 Quickbooks software",C1374="230 Office equipment",C1374="240 Office furniture"),
         E1374-(E1374/(1+Dashboard!$F$4)),
         0
      ),
      IF(C1374="750 Business promotion",
         E1374-(E1374/(1+4.793/100)),
         E1374-(E1374/(1+Dashboard!$F$4))
      )
   )
)</f>
        <v>0</v>
      </c>
      <c r="J1374" s="40">
        <f>Bank4[[#This Row],[Money in/ (Money out)]]-Bank4[[#This Row],[GST/HST]]</f>
        <v>0</v>
      </c>
      <c r="L1374" s="37">
        <f t="shared" si="63"/>
        <v>0</v>
      </c>
    </row>
    <row r="1375" spans="4:12" x14ac:dyDescent="0.2">
      <c r="D1375" s="416">
        <f>_xlfn.XLOOKUP(C:C,Table1[for Import to Bank Register dropdown],Table1[for Pivot],0,0,1)</f>
        <v>0</v>
      </c>
      <c r="E1375" s="422"/>
      <c r="F1375" s="160">
        <f t="shared" si="64"/>
        <v>44444444</v>
      </c>
      <c r="G1375" s="394">
        <f t="shared" si="65"/>
        <v>0</v>
      </c>
      <c r="I1375" s="395">
        <f>IF(OR(C1375="150 Directors advances", C1375="120 accounts receivable", C1375="720.2 Automobile - Insurance", C1375="720.3 Automobile - License", C1375="870.4 Rent - Insurance", C1375="870.6 Rent - Property Tax", C1375="870.7 Rent - Homeoffice", C1375="870.9 Rent - Water"),
   0,
   IF(Dashboard!$F$5="Quick",
      IF(OR(C1375="190 Automobile",C1375="200 computer hardware",C1375="210 Computer software",C1375="220 Quickbooks software",C1375="230 Office equipment",C1375="240 Office furniture"),
         E1375-(E1375/(1+Dashboard!$F$4)),
         0
      ),
      IF(C1375="750 Business promotion",
         E1375-(E1375/(1+4.793/100)),
         E1375-(E1375/(1+Dashboard!$F$4))
      )
   )
)</f>
        <v>0</v>
      </c>
      <c r="J1375" s="40">
        <f>Bank4[[#This Row],[Money in/ (Money out)]]-Bank4[[#This Row],[GST/HST]]</f>
        <v>0</v>
      </c>
      <c r="L1375" s="37">
        <f t="shared" si="63"/>
        <v>0</v>
      </c>
    </row>
    <row r="1376" spans="4:12" x14ac:dyDescent="0.2">
      <c r="D1376" s="416">
        <f>_xlfn.XLOOKUP(C:C,Table1[for Import to Bank Register dropdown],Table1[for Pivot],0,0,1)</f>
        <v>0</v>
      </c>
      <c r="E1376" s="422"/>
      <c r="F1376" s="160">
        <f t="shared" si="64"/>
        <v>44444444</v>
      </c>
      <c r="G1376" s="394">
        <f t="shared" si="65"/>
        <v>0</v>
      </c>
      <c r="I1376" s="395">
        <f>IF(OR(C1376="150 Directors advances", C1376="120 accounts receivable", C1376="720.2 Automobile - Insurance", C1376="720.3 Automobile - License", C1376="870.4 Rent - Insurance", C1376="870.6 Rent - Property Tax", C1376="870.7 Rent - Homeoffice", C1376="870.9 Rent - Water"),
   0,
   IF(Dashboard!$F$5="Quick",
      IF(OR(C1376="190 Automobile",C1376="200 computer hardware",C1376="210 Computer software",C1376="220 Quickbooks software",C1376="230 Office equipment",C1376="240 Office furniture"),
         E1376-(E1376/(1+Dashboard!$F$4)),
         0
      ),
      IF(C1376="750 Business promotion",
         E1376-(E1376/(1+4.793/100)),
         E1376-(E1376/(1+Dashboard!$F$4))
      )
   )
)</f>
        <v>0</v>
      </c>
      <c r="J1376" s="40">
        <f>Bank4[[#This Row],[Money in/ (Money out)]]-Bank4[[#This Row],[GST/HST]]</f>
        <v>0</v>
      </c>
      <c r="L1376" s="37">
        <f t="shared" si="63"/>
        <v>0</v>
      </c>
    </row>
    <row r="1377" spans="4:12" x14ac:dyDescent="0.2">
      <c r="D1377" s="416">
        <f>_xlfn.XLOOKUP(C:C,Table1[for Import to Bank Register dropdown],Table1[for Pivot],0,0,1)</f>
        <v>0</v>
      </c>
      <c r="E1377" s="422"/>
      <c r="F1377" s="160">
        <f t="shared" si="64"/>
        <v>44444444</v>
      </c>
      <c r="G1377" s="394">
        <f t="shared" si="65"/>
        <v>0</v>
      </c>
      <c r="I1377" s="395">
        <f>IF(OR(C1377="150 Directors advances", C1377="120 accounts receivable", C1377="720.2 Automobile - Insurance", C1377="720.3 Automobile - License", C1377="870.4 Rent - Insurance", C1377="870.6 Rent - Property Tax", C1377="870.7 Rent - Homeoffice", C1377="870.9 Rent - Water"),
   0,
   IF(Dashboard!$F$5="Quick",
      IF(OR(C1377="190 Automobile",C1377="200 computer hardware",C1377="210 Computer software",C1377="220 Quickbooks software",C1377="230 Office equipment",C1377="240 Office furniture"),
         E1377-(E1377/(1+Dashboard!$F$4)),
         0
      ),
      IF(C1377="750 Business promotion",
         E1377-(E1377/(1+4.793/100)),
         E1377-(E1377/(1+Dashboard!$F$4))
      )
   )
)</f>
        <v>0</v>
      </c>
      <c r="J1377" s="40">
        <f>Bank4[[#This Row],[Money in/ (Money out)]]-Bank4[[#This Row],[GST/HST]]</f>
        <v>0</v>
      </c>
      <c r="L1377" s="37">
        <f t="shared" si="63"/>
        <v>0</v>
      </c>
    </row>
    <row r="1378" spans="4:12" x14ac:dyDescent="0.2">
      <c r="D1378" s="416">
        <f>_xlfn.XLOOKUP(C:C,Table1[for Import to Bank Register dropdown],Table1[for Pivot],0,0,1)</f>
        <v>0</v>
      </c>
      <c r="E1378" s="422"/>
      <c r="F1378" s="160">
        <f t="shared" si="64"/>
        <v>44444444</v>
      </c>
      <c r="G1378" s="394">
        <f t="shared" si="65"/>
        <v>0</v>
      </c>
      <c r="I1378" s="395">
        <f>IF(OR(C1378="150 Directors advances", C1378="120 accounts receivable", C1378="720.2 Automobile - Insurance", C1378="720.3 Automobile - License", C1378="870.4 Rent - Insurance", C1378="870.6 Rent - Property Tax", C1378="870.7 Rent - Homeoffice", C1378="870.9 Rent - Water"),
   0,
   IF(Dashboard!$F$5="Quick",
      IF(OR(C1378="190 Automobile",C1378="200 computer hardware",C1378="210 Computer software",C1378="220 Quickbooks software",C1378="230 Office equipment",C1378="240 Office furniture"),
         E1378-(E1378/(1+Dashboard!$F$4)),
         0
      ),
      IF(C1378="750 Business promotion",
         E1378-(E1378/(1+4.793/100)),
         E1378-(E1378/(1+Dashboard!$F$4))
      )
   )
)</f>
        <v>0</v>
      </c>
      <c r="J1378" s="40">
        <f>Bank4[[#This Row],[Money in/ (Money out)]]-Bank4[[#This Row],[GST/HST]]</f>
        <v>0</v>
      </c>
      <c r="L1378" s="37">
        <f t="shared" si="63"/>
        <v>0</v>
      </c>
    </row>
    <row r="1379" spans="4:12" x14ac:dyDescent="0.2">
      <c r="D1379" s="416">
        <f>_xlfn.XLOOKUP(C:C,Table1[for Import to Bank Register dropdown],Table1[for Pivot],0,0,1)</f>
        <v>0</v>
      </c>
      <c r="E1379" s="422"/>
      <c r="F1379" s="160">
        <f t="shared" si="64"/>
        <v>44444444</v>
      </c>
      <c r="G1379" s="394">
        <f t="shared" si="65"/>
        <v>0</v>
      </c>
      <c r="I1379" s="395">
        <f>IF(OR(C1379="150 Directors advances", C1379="120 accounts receivable", C1379="720.2 Automobile - Insurance", C1379="720.3 Automobile - License", C1379="870.4 Rent - Insurance", C1379="870.6 Rent - Property Tax", C1379="870.7 Rent - Homeoffice", C1379="870.9 Rent - Water"),
   0,
   IF(Dashboard!$F$5="Quick",
      IF(OR(C1379="190 Automobile",C1379="200 computer hardware",C1379="210 Computer software",C1379="220 Quickbooks software",C1379="230 Office equipment",C1379="240 Office furniture"),
         E1379-(E1379/(1+Dashboard!$F$4)),
         0
      ),
      IF(C1379="750 Business promotion",
         E1379-(E1379/(1+4.793/100)),
         E1379-(E1379/(1+Dashboard!$F$4))
      )
   )
)</f>
        <v>0</v>
      </c>
      <c r="J1379" s="40">
        <f>Bank4[[#This Row],[Money in/ (Money out)]]-Bank4[[#This Row],[GST/HST]]</f>
        <v>0</v>
      </c>
      <c r="L1379" s="37">
        <f t="shared" si="63"/>
        <v>0</v>
      </c>
    </row>
    <row r="1380" spans="4:12" x14ac:dyDescent="0.2">
      <c r="D1380" s="416">
        <f>_xlfn.XLOOKUP(C:C,Table1[for Import to Bank Register dropdown],Table1[for Pivot],0,0,1)</f>
        <v>0</v>
      </c>
      <c r="E1380" s="422"/>
      <c r="F1380" s="160">
        <f t="shared" si="64"/>
        <v>44444444</v>
      </c>
      <c r="G1380" s="394">
        <f t="shared" si="65"/>
        <v>0</v>
      </c>
      <c r="I1380" s="395">
        <f>IF(OR(C1380="150 Directors advances", C1380="120 accounts receivable", C1380="720.2 Automobile - Insurance", C1380="720.3 Automobile - License", C1380="870.4 Rent - Insurance", C1380="870.6 Rent - Property Tax", C1380="870.7 Rent - Homeoffice", C1380="870.9 Rent - Water"),
   0,
   IF(Dashboard!$F$5="Quick",
      IF(OR(C1380="190 Automobile",C1380="200 computer hardware",C1380="210 Computer software",C1380="220 Quickbooks software",C1380="230 Office equipment",C1380="240 Office furniture"),
         E1380-(E1380/(1+Dashboard!$F$4)),
         0
      ),
      IF(C1380="750 Business promotion",
         E1380-(E1380/(1+4.793/100)),
         E1380-(E1380/(1+Dashboard!$F$4))
      )
   )
)</f>
        <v>0</v>
      </c>
      <c r="J1380" s="40">
        <f>Bank4[[#This Row],[Money in/ (Money out)]]-Bank4[[#This Row],[GST/HST]]</f>
        <v>0</v>
      </c>
      <c r="L1380" s="37">
        <f t="shared" si="63"/>
        <v>0</v>
      </c>
    </row>
    <row r="1381" spans="4:12" x14ac:dyDescent="0.2">
      <c r="D1381" s="416">
        <f>_xlfn.XLOOKUP(C:C,Table1[for Import to Bank Register dropdown],Table1[for Pivot],0,0,1)</f>
        <v>0</v>
      </c>
      <c r="E1381" s="422"/>
      <c r="F1381" s="160">
        <f t="shared" si="64"/>
        <v>44444444</v>
      </c>
      <c r="G1381" s="394">
        <f t="shared" si="65"/>
        <v>0</v>
      </c>
      <c r="I1381" s="395">
        <f>IF(OR(C1381="150 Directors advances", C1381="120 accounts receivable", C1381="720.2 Automobile - Insurance", C1381="720.3 Automobile - License", C1381="870.4 Rent - Insurance", C1381="870.6 Rent - Property Tax", C1381="870.7 Rent - Homeoffice", C1381="870.9 Rent - Water"),
   0,
   IF(Dashboard!$F$5="Quick",
      IF(OR(C1381="190 Automobile",C1381="200 computer hardware",C1381="210 Computer software",C1381="220 Quickbooks software",C1381="230 Office equipment",C1381="240 Office furniture"),
         E1381-(E1381/(1+Dashboard!$F$4)),
         0
      ),
      IF(C1381="750 Business promotion",
         E1381-(E1381/(1+4.793/100)),
         E1381-(E1381/(1+Dashboard!$F$4))
      )
   )
)</f>
        <v>0</v>
      </c>
      <c r="J1381" s="40">
        <f>Bank4[[#This Row],[Money in/ (Money out)]]-Bank4[[#This Row],[GST/HST]]</f>
        <v>0</v>
      </c>
      <c r="L1381" s="37">
        <f t="shared" si="63"/>
        <v>0</v>
      </c>
    </row>
    <row r="1382" spans="4:12" x14ac:dyDescent="0.2">
      <c r="D1382" s="416">
        <f>_xlfn.XLOOKUP(C:C,Table1[for Import to Bank Register dropdown],Table1[for Pivot],0,0,1)</f>
        <v>0</v>
      </c>
      <c r="E1382" s="422"/>
      <c r="F1382" s="160">
        <f t="shared" si="64"/>
        <v>44444444</v>
      </c>
      <c r="G1382" s="394">
        <f t="shared" si="65"/>
        <v>0</v>
      </c>
      <c r="I1382" s="395">
        <f>IF(OR(C1382="150 Directors advances", C1382="120 accounts receivable", C1382="720.2 Automobile - Insurance", C1382="720.3 Automobile - License", C1382="870.4 Rent - Insurance", C1382="870.6 Rent - Property Tax", C1382="870.7 Rent - Homeoffice", C1382="870.9 Rent - Water"),
   0,
   IF(Dashboard!$F$5="Quick",
      IF(OR(C1382="190 Automobile",C1382="200 computer hardware",C1382="210 Computer software",C1382="220 Quickbooks software",C1382="230 Office equipment",C1382="240 Office furniture"),
         E1382-(E1382/(1+Dashboard!$F$4)),
         0
      ),
      IF(C1382="750 Business promotion",
         E1382-(E1382/(1+4.793/100)),
         E1382-(E1382/(1+Dashboard!$F$4))
      )
   )
)</f>
        <v>0</v>
      </c>
      <c r="J1382" s="40">
        <f>Bank4[[#This Row],[Money in/ (Money out)]]-Bank4[[#This Row],[GST/HST]]</f>
        <v>0</v>
      </c>
      <c r="L1382" s="37">
        <f t="shared" si="63"/>
        <v>0</v>
      </c>
    </row>
    <row r="1383" spans="4:12" x14ac:dyDescent="0.2">
      <c r="D1383" s="416">
        <f>_xlfn.XLOOKUP(C:C,Table1[for Import to Bank Register dropdown],Table1[for Pivot],0,0,1)</f>
        <v>0</v>
      </c>
      <c r="E1383" s="422"/>
      <c r="F1383" s="160">
        <f t="shared" si="64"/>
        <v>44444444</v>
      </c>
      <c r="G1383" s="394">
        <f t="shared" si="65"/>
        <v>0</v>
      </c>
      <c r="I1383" s="395">
        <f>IF(OR(C1383="150 Directors advances", C1383="120 accounts receivable", C1383="720.2 Automobile - Insurance", C1383="720.3 Automobile - License", C1383="870.4 Rent - Insurance", C1383="870.6 Rent - Property Tax", C1383="870.7 Rent - Homeoffice", C1383="870.9 Rent - Water"),
   0,
   IF(Dashboard!$F$5="Quick",
      IF(OR(C1383="190 Automobile",C1383="200 computer hardware",C1383="210 Computer software",C1383="220 Quickbooks software",C1383="230 Office equipment",C1383="240 Office furniture"),
         E1383-(E1383/(1+Dashboard!$F$4)),
         0
      ),
      IF(C1383="750 Business promotion",
         E1383-(E1383/(1+4.793/100)),
         E1383-(E1383/(1+Dashboard!$F$4))
      )
   )
)</f>
        <v>0</v>
      </c>
      <c r="J1383" s="40">
        <f>Bank4[[#This Row],[Money in/ (Money out)]]-Bank4[[#This Row],[GST/HST]]</f>
        <v>0</v>
      </c>
      <c r="L1383" s="37">
        <f t="shared" si="63"/>
        <v>0</v>
      </c>
    </row>
    <row r="1384" spans="4:12" x14ac:dyDescent="0.2">
      <c r="D1384" s="416">
        <f>_xlfn.XLOOKUP(C:C,Table1[for Import to Bank Register dropdown],Table1[for Pivot],0,0,1)</f>
        <v>0</v>
      </c>
      <c r="E1384" s="422"/>
      <c r="F1384" s="160">
        <f t="shared" si="64"/>
        <v>44444444</v>
      </c>
      <c r="G1384" s="394">
        <f t="shared" si="65"/>
        <v>0</v>
      </c>
      <c r="I1384" s="395">
        <f>IF(OR(C1384="150 Directors advances", C1384="120 accounts receivable", C1384="720.2 Automobile - Insurance", C1384="720.3 Automobile - License", C1384="870.4 Rent - Insurance", C1384="870.6 Rent - Property Tax", C1384="870.7 Rent - Homeoffice", C1384="870.9 Rent - Water"),
   0,
   IF(Dashboard!$F$5="Quick",
      IF(OR(C1384="190 Automobile",C1384="200 computer hardware",C1384="210 Computer software",C1384="220 Quickbooks software",C1384="230 Office equipment",C1384="240 Office furniture"),
         E1384-(E1384/(1+Dashboard!$F$4)),
         0
      ),
      IF(C1384="750 Business promotion",
         E1384-(E1384/(1+4.793/100)),
         E1384-(E1384/(1+Dashboard!$F$4))
      )
   )
)</f>
        <v>0</v>
      </c>
      <c r="J1384" s="40">
        <f>Bank4[[#This Row],[Money in/ (Money out)]]-Bank4[[#This Row],[GST/HST]]</f>
        <v>0</v>
      </c>
      <c r="L1384" s="37">
        <f t="shared" si="63"/>
        <v>0</v>
      </c>
    </row>
    <row r="1385" spans="4:12" x14ac:dyDescent="0.2">
      <c r="D1385" s="416">
        <f>_xlfn.XLOOKUP(C:C,Table1[for Import to Bank Register dropdown],Table1[for Pivot],0,0,1)</f>
        <v>0</v>
      </c>
      <c r="E1385" s="422"/>
      <c r="F1385" s="160">
        <f t="shared" si="64"/>
        <v>44444444</v>
      </c>
      <c r="G1385" s="394">
        <f t="shared" si="65"/>
        <v>0</v>
      </c>
      <c r="I1385" s="395">
        <f>IF(OR(C1385="150 Directors advances", C1385="120 accounts receivable", C1385="720.2 Automobile - Insurance", C1385="720.3 Automobile - License", C1385="870.4 Rent - Insurance", C1385="870.6 Rent - Property Tax", C1385="870.7 Rent - Homeoffice", C1385="870.9 Rent - Water"),
   0,
   IF(Dashboard!$F$5="Quick",
      IF(OR(C1385="190 Automobile",C1385="200 computer hardware",C1385="210 Computer software",C1385="220 Quickbooks software",C1385="230 Office equipment",C1385="240 Office furniture"),
         E1385-(E1385/(1+Dashboard!$F$4)),
         0
      ),
      IF(C1385="750 Business promotion",
         E1385-(E1385/(1+4.793/100)),
         E1385-(E1385/(1+Dashboard!$F$4))
      )
   )
)</f>
        <v>0</v>
      </c>
      <c r="J1385" s="40">
        <f>Bank4[[#This Row],[Money in/ (Money out)]]-Bank4[[#This Row],[GST/HST]]</f>
        <v>0</v>
      </c>
      <c r="L1385" s="37">
        <f t="shared" si="63"/>
        <v>0</v>
      </c>
    </row>
    <row r="1386" spans="4:12" x14ac:dyDescent="0.2">
      <c r="D1386" s="416">
        <f>_xlfn.XLOOKUP(C:C,Table1[for Import to Bank Register dropdown],Table1[for Pivot],0,0,1)</f>
        <v>0</v>
      </c>
      <c r="E1386" s="422"/>
      <c r="F1386" s="160">
        <f t="shared" si="64"/>
        <v>44444444</v>
      </c>
      <c r="G1386" s="394">
        <f t="shared" si="65"/>
        <v>0</v>
      </c>
      <c r="I1386" s="395">
        <f>IF(OR(C1386="150 Directors advances", C1386="120 accounts receivable", C1386="720.2 Automobile - Insurance", C1386="720.3 Automobile - License", C1386="870.4 Rent - Insurance", C1386="870.6 Rent - Property Tax", C1386="870.7 Rent - Homeoffice", C1386="870.9 Rent - Water"),
   0,
   IF(Dashboard!$F$5="Quick",
      IF(OR(C1386="190 Automobile",C1386="200 computer hardware",C1386="210 Computer software",C1386="220 Quickbooks software",C1386="230 Office equipment",C1386="240 Office furniture"),
         E1386-(E1386/(1+Dashboard!$F$4)),
         0
      ),
      IF(C1386="750 Business promotion",
         E1386-(E1386/(1+4.793/100)),
         E1386-(E1386/(1+Dashboard!$F$4))
      )
   )
)</f>
        <v>0</v>
      </c>
      <c r="J1386" s="40">
        <f>Bank4[[#This Row],[Money in/ (Money out)]]-Bank4[[#This Row],[GST/HST]]</f>
        <v>0</v>
      </c>
      <c r="L1386" s="37">
        <f t="shared" si="63"/>
        <v>0</v>
      </c>
    </row>
    <row r="1387" spans="4:12" x14ac:dyDescent="0.2">
      <c r="D1387" s="416">
        <f>_xlfn.XLOOKUP(C:C,Table1[for Import to Bank Register dropdown],Table1[for Pivot],0,0,1)</f>
        <v>0</v>
      </c>
      <c r="E1387" s="422"/>
      <c r="F1387" s="160">
        <f t="shared" si="64"/>
        <v>44444444</v>
      </c>
      <c r="G1387" s="394">
        <f t="shared" si="65"/>
        <v>0</v>
      </c>
      <c r="I1387" s="395">
        <f>IF(OR(C1387="150 Directors advances", C1387="120 accounts receivable", C1387="720.2 Automobile - Insurance", C1387="720.3 Automobile - License", C1387="870.4 Rent - Insurance", C1387="870.6 Rent - Property Tax", C1387="870.7 Rent - Homeoffice", C1387="870.9 Rent - Water"),
   0,
   IF(Dashboard!$F$5="Quick",
      IF(OR(C1387="190 Automobile",C1387="200 computer hardware",C1387="210 Computer software",C1387="220 Quickbooks software",C1387="230 Office equipment",C1387="240 Office furniture"),
         E1387-(E1387/(1+Dashboard!$F$4)),
         0
      ),
      IF(C1387="750 Business promotion",
         E1387-(E1387/(1+4.793/100)),
         E1387-(E1387/(1+Dashboard!$F$4))
      )
   )
)</f>
        <v>0</v>
      </c>
      <c r="J1387" s="40">
        <f>Bank4[[#This Row],[Money in/ (Money out)]]-Bank4[[#This Row],[GST/HST]]</f>
        <v>0</v>
      </c>
      <c r="L1387" s="37">
        <f t="shared" si="63"/>
        <v>0</v>
      </c>
    </row>
    <row r="1388" spans="4:12" x14ac:dyDescent="0.2">
      <c r="D1388" s="416">
        <f>_xlfn.XLOOKUP(C:C,Table1[for Import to Bank Register dropdown],Table1[for Pivot],0,0,1)</f>
        <v>0</v>
      </c>
      <c r="E1388" s="422"/>
      <c r="F1388" s="160">
        <f t="shared" si="64"/>
        <v>44444444</v>
      </c>
      <c r="G1388" s="394">
        <f t="shared" si="65"/>
        <v>0</v>
      </c>
      <c r="I1388" s="395">
        <f>IF(OR(C1388="150 Directors advances", C1388="120 accounts receivable", C1388="720.2 Automobile - Insurance", C1388="720.3 Automobile - License", C1388="870.4 Rent - Insurance", C1388="870.6 Rent - Property Tax", C1388="870.7 Rent - Homeoffice", C1388="870.9 Rent - Water"),
   0,
   IF(Dashboard!$F$5="Quick",
      IF(OR(C1388="190 Automobile",C1388="200 computer hardware",C1388="210 Computer software",C1388="220 Quickbooks software",C1388="230 Office equipment",C1388="240 Office furniture"),
         E1388-(E1388/(1+Dashboard!$F$4)),
         0
      ),
      IF(C1388="750 Business promotion",
         E1388-(E1388/(1+4.793/100)),
         E1388-(E1388/(1+Dashboard!$F$4))
      )
   )
)</f>
        <v>0</v>
      </c>
      <c r="J1388" s="40">
        <f>Bank4[[#This Row],[Money in/ (Money out)]]-Bank4[[#This Row],[GST/HST]]</f>
        <v>0</v>
      </c>
      <c r="L1388" s="37">
        <f t="shared" si="63"/>
        <v>0</v>
      </c>
    </row>
    <row r="1389" spans="4:12" x14ac:dyDescent="0.2">
      <c r="D1389" s="416">
        <f>_xlfn.XLOOKUP(C:C,Table1[for Import to Bank Register dropdown],Table1[for Pivot],0,0,1)</f>
        <v>0</v>
      </c>
      <c r="E1389" s="422"/>
      <c r="F1389" s="160">
        <f t="shared" si="64"/>
        <v>44444444</v>
      </c>
      <c r="G1389" s="394">
        <f t="shared" si="65"/>
        <v>0</v>
      </c>
      <c r="I1389" s="395">
        <f>IF(OR(C1389="150 Directors advances", C1389="120 accounts receivable", C1389="720.2 Automobile - Insurance", C1389="720.3 Automobile - License", C1389="870.4 Rent - Insurance", C1389="870.6 Rent - Property Tax", C1389="870.7 Rent - Homeoffice", C1389="870.9 Rent - Water"),
   0,
   IF(Dashboard!$F$5="Quick",
      IF(OR(C1389="190 Automobile",C1389="200 computer hardware",C1389="210 Computer software",C1389="220 Quickbooks software",C1389="230 Office equipment",C1389="240 Office furniture"),
         E1389-(E1389/(1+Dashboard!$F$4)),
         0
      ),
      IF(C1389="750 Business promotion",
         E1389-(E1389/(1+4.793/100)),
         E1389-(E1389/(1+Dashboard!$F$4))
      )
   )
)</f>
        <v>0</v>
      </c>
      <c r="J1389" s="40">
        <f>Bank4[[#This Row],[Money in/ (Money out)]]-Bank4[[#This Row],[GST/HST]]</f>
        <v>0</v>
      </c>
      <c r="L1389" s="37">
        <f t="shared" si="63"/>
        <v>0</v>
      </c>
    </row>
    <row r="1390" spans="4:12" x14ac:dyDescent="0.2">
      <c r="D1390" s="416">
        <f>_xlfn.XLOOKUP(C:C,Table1[for Import to Bank Register dropdown],Table1[for Pivot],0,0,1)</f>
        <v>0</v>
      </c>
      <c r="E1390" s="422"/>
      <c r="F1390" s="160">
        <f t="shared" si="64"/>
        <v>44444444</v>
      </c>
      <c r="G1390" s="394">
        <f t="shared" si="65"/>
        <v>0</v>
      </c>
      <c r="I1390" s="395">
        <f>IF(OR(C1390="150 Directors advances", C1390="120 accounts receivable", C1390="720.2 Automobile - Insurance", C1390="720.3 Automobile - License", C1390="870.4 Rent - Insurance", C1390="870.6 Rent - Property Tax", C1390="870.7 Rent - Homeoffice", C1390="870.9 Rent - Water"),
   0,
   IF(Dashboard!$F$5="Quick",
      IF(OR(C1390="190 Automobile",C1390="200 computer hardware",C1390="210 Computer software",C1390="220 Quickbooks software",C1390="230 Office equipment",C1390="240 Office furniture"),
         E1390-(E1390/(1+Dashboard!$F$4)),
         0
      ),
      IF(C1390="750 Business promotion",
         E1390-(E1390/(1+4.793/100)),
         E1390-(E1390/(1+Dashboard!$F$4))
      )
   )
)</f>
        <v>0</v>
      </c>
      <c r="J1390" s="40">
        <f>Bank4[[#This Row],[Money in/ (Money out)]]-Bank4[[#This Row],[GST/HST]]</f>
        <v>0</v>
      </c>
      <c r="L1390" s="37">
        <f t="shared" si="63"/>
        <v>0</v>
      </c>
    </row>
    <row r="1391" spans="4:12" x14ac:dyDescent="0.2">
      <c r="D1391" s="416">
        <f>_xlfn.XLOOKUP(C:C,Table1[for Import to Bank Register dropdown],Table1[for Pivot],0,0,1)</f>
        <v>0</v>
      </c>
      <c r="E1391" s="422"/>
      <c r="F1391" s="160">
        <f t="shared" si="64"/>
        <v>44444444</v>
      </c>
      <c r="G1391" s="394">
        <f t="shared" si="65"/>
        <v>0</v>
      </c>
      <c r="I1391" s="395">
        <f>IF(OR(C1391="150 Directors advances", C1391="120 accounts receivable", C1391="720.2 Automobile - Insurance", C1391="720.3 Automobile - License", C1391="870.4 Rent - Insurance", C1391="870.6 Rent - Property Tax", C1391="870.7 Rent - Homeoffice", C1391="870.9 Rent - Water"),
   0,
   IF(Dashboard!$F$5="Quick",
      IF(OR(C1391="190 Automobile",C1391="200 computer hardware",C1391="210 Computer software",C1391="220 Quickbooks software",C1391="230 Office equipment",C1391="240 Office furniture"),
         E1391-(E1391/(1+Dashboard!$F$4)),
         0
      ),
      IF(C1391="750 Business promotion",
         E1391-(E1391/(1+4.793/100)),
         E1391-(E1391/(1+Dashboard!$F$4))
      )
   )
)</f>
        <v>0</v>
      </c>
      <c r="J1391" s="40">
        <f>Bank4[[#This Row],[Money in/ (Money out)]]-Bank4[[#This Row],[GST/HST]]</f>
        <v>0</v>
      </c>
      <c r="L1391" s="37">
        <f t="shared" si="63"/>
        <v>0</v>
      </c>
    </row>
    <row r="1392" spans="4:12" x14ac:dyDescent="0.2">
      <c r="D1392" s="416">
        <f>_xlfn.XLOOKUP(C:C,Table1[for Import to Bank Register dropdown],Table1[for Pivot],0,0,1)</f>
        <v>0</v>
      </c>
      <c r="E1392" s="422"/>
      <c r="F1392" s="160">
        <f t="shared" si="64"/>
        <v>44444444</v>
      </c>
      <c r="G1392" s="394">
        <f t="shared" si="65"/>
        <v>0</v>
      </c>
      <c r="I1392" s="395">
        <f>IF(OR(C1392="150 Directors advances", C1392="120 accounts receivable", C1392="720.2 Automobile - Insurance", C1392="720.3 Automobile - License", C1392="870.4 Rent - Insurance", C1392="870.6 Rent - Property Tax", C1392="870.7 Rent - Homeoffice", C1392="870.9 Rent - Water"),
   0,
   IF(Dashboard!$F$5="Quick",
      IF(OR(C1392="190 Automobile",C1392="200 computer hardware",C1392="210 Computer software",C1392="220 Quickbooks software",C1392="230 Office equipment",C1392="240 Office furniture"),
         E1392-(E1392/(1+Dashboard!$F$4)),
         0
      ),
      IF(C1392="750 Business promotion",
         E1392-(E1392/(1+4.793/100)),
         E1392-(E1392/(1+Dashboard!$F$4))
      )
   )
)</f>
        <v>0</v>
      </c>
      <c r="J1392" s="40">
        <f>Bank4[[#This Row],[Money in/ (Money out)]]-Bank4[[#This Row],[GST/HST]]</f>
        <v>0</v>
      </c>
      <c r="L1392" s="37">
        <f t="shared" si="63"/>
        <v>0</v>
      </c>
    </row>
    <row r="1393" spans="4:12" x14ac:dyDescent="0.2">
      <c r="D1393" s="416">
        <f>_xlfn.XLOOKUP(C:C,Table1[for Import to Bank Register dropdown],Table1[for Pivot],0,0,1)</f>
        <v>0</v>
      </c>
      <c r="E1393" s="422"/>
      <c r="F1393" s="160">
        <f t="shared" si="64"/>
        <v>44444444</v>
      </c>
      <c r="G1393" s="394">
        <f t="shared" si="65"/>
        <v>0</v>
      </c>
      <c r="I1393" s="395">
        <f>IF(OR(C1393="150 Directors advances", C1393="120 accounts receivable", C1393="720.2 Automobile - Insurance", C1393="720.3 Automobile - License", C1393="870.4 Rent - Insurance", C1393="870.6 Rent - Property Tax", C1393="870.7 Rent - Homeoffice", C1393="870.9 Rent - Water"),
   0,
   IF(Dashboard!$F$5="Quick",
      IF(OR(C1393="190 Automobile",C1393="200 computer hardware",C1393="210 Computer software",C1393="220 Quickbooks software",C1393="230 Office equipment",C1393="240 Office furniture"),
         E1393-(E1393/(1+Dashboard!$F$4)),
         0
      ),
      IF(C1393="750 Business promotion",
         E1393-(E1393/(1+4.793/100)),
         E1393-(E1393/(1+Dashboard!$F$4))
      )
   )
)</f>
        <v>0</v>
      </c>
      <c r="J1393" s="40">
        <f>Bank4[[#This Row],[Money in/ (Money out)]]-Bank4[[#This Row],[GST/HST]]</f>
        <v>0</v>
      </c>
      <c r="L1393" s="37">
        <f t="shared" si="63"/>
        <v>0</v>
      </c>
    </row>
    <row r="1394" spans="4:12" x14ac:dyDescent="0.2">
      <c r="D1394" s="416">
        <f>_xlfn.XLOOKUP(C:C,Table1[for Import to Bank Register dropdown],Table1[for Pivot],0,0,1)</f>
        <v>0</v>
      </c>
      <c r="E1394" s="422"/>
      <c r="F1394" s="160">
        <f t="shared" si="64"/>
        <v>44444444</v>
      </c>
      <c r="G1394" s="394">
        <f t="shared" si="65"/>
        <v>0</v>
      </c>
      <c r="I1394" s="395">
        <f>IF(OR(C1394="150 Directors advances", C1394="120 accounts receivable", C1394="720.2 Automobile - Insurance", C1394="720.3 Automobile - License", C1394="870.4 Rent - Insurance", C1394="870.6 Rent - Property Tax", C1394="870.7 Rent - Homeoffice", C1394="870.9 Rent - Water"),
   0,
   IF(Dashboard!$F$5="Quick",
      IF(OR(C1394="190 Automobile",C1394="200 computer hardware",C1394="210 Computer software",C1394="220 Quickbooks software",C1394="230 Office equipment",C1394="240 Office furniture"),
         E1394-(E1394/(1+Dashboard!$F$4)),
         0
      ),
      IF(C1394="750 Business promotion",
         E1394-(E1394/(1+4.793/100)),
         E1394-(E1394/(1+Dashboard!$F$4))
      )
   )
)</f>
        <v>0</v>
      </c>
      <c r="J1394" s="40">
        <f>Bank4[[#This Row],[Money in/ (Money out)]]-Bank4[[#This Row],[GST/HST]]</f>
        <v>0</v>
      </c>
      <c r="L1394" s="37">
        <f t="shared" si="63"/>
        <v>0</v>
      </c>
    </row>
    <row r="1395" spans="4:12" x14ac:dyDescent="0.2">
      <c r="D1395" s="416">
        <f>_xlfn.XLOOKUP(C:C,Table1[for Import to Bank Register dropdown],Table1[for Pivot],0,0,1)</f>
        <v>0</v>
      </c>
      <c r="E1395" s="422"/>
      <c r="F1395" s="160">
        <f t="shared" si="64"/>
        <v>44444444</v>
      </c>
      <c r="G1395" s="394">
        <f t="shared" si="65"/>
        <v>0</v>
      </c>
      <c r="I1395" s="395">
        <f>IF(OR(C1395="150 Directors advances", C1395="120 accounts receivable", C1395="720.2 Automobile - Insurance", C1395="720.3 Automobile - License", C1395="870.4 Rent - Insurance", C1395="870.6 Rent - Property Tax", C1395="870.7 Rent - Homeoffice", C1395="870.9 Rent - Water"),
   0,
   IF(Dashboard!$F$5="Quick",
      IF(OR(C1395="190 Automobile",C1395="200 computer hardware",C1395="210 Computer software",C1395="220 Quickbooks software",C1395="230 Office equipment",C1395="240 Office furniture"),
         E1395-(E1395/(1+Dashboard!$F$4)),
         0
      ),
      IF(C1395="750 Business promotion",
         E1395-(E1395/(1+4.793/100)),
         E1395-(E1395/(1+Dashboard!$F$4))
      )
   )
)</f>
        <v>0</v>
      </c>
      <c r="J1395" s="40">
        <f>Bank4[[#This Row],[Money in/ (Money out)]]-Bank4[[#This Row],[GST/HST]]</f>
        <v>0</v>
      </c>
      <c r="L1395" s="37">
        <f t="shared" si="63"/>
        <v>0</v>
      </c>
    </row>
    <row r="1396" spans="4:12" x14ac:dyDescent="0.2">
      <c r="D1396" s="416">
        <f>_xlfn.XLOOKUP(C:C,Table1[for Import to Bank Register dropdown],Table1[for Pivot],0,0,1)</f>
        <v>0</v>
      </c>
      <c r="E1396" s="422"/>
      <c r="F1396" s="160">
        <f t="shared" si="64"/>
        <v>44444444</v>
      </c>
      <c r="G1396" s="394">
        <f t="shared" si="65"/>
        <v>0</v>
      </c>
      <c r="I1396" s="395">
        <f>IF(OR(C1396="150 Directors advances", C1396="120 accounts receivable", C1396="720.2 Automobile - Insurance", C1396="720.3 Automobile - License", C1396="870.4 Rent - Insurance", C1396="870.6 Rent - Property Tax", C1396="870.7 Rent - Homeoffice", C1396="870.9 Rent - Water"),
   0,
   IF(Dashboard!$F$5="Quick",
      IF(OR(C1396="190 Automobile",C1396="200 computer hardware",C1396="210 Computer software",C1396="220 Quickbooks software",C1396="230 Office equipment",C1396="240 Office furniture"),
         E1396-(E1396/(1+Dashboard!$F$4)),
         0
      ),
      IF(C1396="750 Business promotion",
         E1396-(E1396/(1+4.793/100)),
         E1396-(E1396/(1+Dashboard!$F$4))
      )
   )
)</f>
        <v>0</v>
      </c>
      <c r="J1396" s="40">
        <f>Bank4[[#This Row],[Money in/ (Money out)]]-Bank4[[#This Row],[GST/HST]]</f>
        <v>0</v>
      </c>
      <c r="L1396" s="37">
        <f t="shared" si="63"/>
        <v>0</v>
      </c>
    </row>
    <row r="1397" spans="4:12" x14ac:dyDescent="0.2">
      <c r="D1397" s="416">
        <f>_xlfn.XLOOKUP(C:C,Table1[for Import to Bank Register dropdown],Table1[for Pivot],0,0,1)</f>
        <v>0</v>
      </c>
      <c r="E1397" s="422"/>
      <c r="F1397" s="160">
        <f t="shared" si="64"/>
        <v>44444444</v>
      </c>
      <c r="G1397" s="394">
        <f t="shared" si="65"/>
        <v>0</v>
      </c>
      <c r="I1397" s="395">
        <f>IF(OR(C1397="150 Directors advances", C1397="120 accounts receivable", C1397="720.2 Automobile - Insurance", C1397="720.3 Automobile - License", C1397="870.4 Rent - Insurance", C1397="870.6 Rent - Property Tax", C1397="870.7 Rent - Homeoffice", C1397="870.9 Rent - Water"),
   0,
   IF(Dashboard!$F$5="Quick",
      IF(OR(C1397="190 Automobile",C1397="200 computer hardware",C1397="210 Computer software",C1397="220 Quickbooks software",C1397="230 Office equipment",C1397="240 Office furniture"),
         E1397-(E1397/(1+Dashboard!$F$4)),
         0
      ),
      IF(C1397="750 Business promotion",
         E1397-(E1397/(1+4.793/100)),
         E1397-(E1397/(1+Dashboard!$F$4))
      )
   )
)</f>
        <v>0</v>
      </c>
      <c r="J1397" s="40">
        <f>Bank4[[#This Row],[Money in/ (Money out)]]-Bank4[[#This Row],[GST/HST]]</f>
        <v>0</v>
      </c>
      <c r="L1397" s="37">
        <f t="shared" si="63"/>
        <v>0</v>
      </c>
    </row>
    <row r="1398" spans="4:12" x14ac:dyDescent="0.2">
      <c r="D1398" s="416">
        <f>_xlfn.XLOOKUP(C:C,Table1[for Import to Bank Register dropdown],Table1[for Pivot],0,0,1)</f>
        <v>0</v>
      </c>
      <c r="E1398" s="422"/>
      <c r="F1398" s="160">
        <f t="shared" si="64"/>
        <v>44444444</v>
      </c>
      <c r="G1398" s="394">
        <f t="shared" si="65"/>
        <v>0</v>
      </c>
      <c r="I1398" s="395">
        <f>IF(OR(C1398="150 Directors advances", C1398="120 accounts receivable", C1398="720.2 Automobile - Insurance", C1398="720.3 Automobile - License", C1398="870.4 Rent - Insurance", C1398="870.6 Rent - Property Tax", C1398="870.7 Rent - Homeoffice", C1398="870.9 Rent - Water"),
   0,
   IF(Dashboard!$F$5="Quick",
      IF(OR(C1398="190 Automobile",C1398="200 computer hardware",C1398="210 Computer software",C1398="220 Quickbooks software",C1398="230 Office equipment",C1398="240 Office furniture"),
         E1398-(E1398/(1+Dashboard!$F$4)),
         0
      ),
      IF(C1398="750 Business promotion",
         E1398-(E1398/(1+4.793/100)),
         E1398-(E1398/(1+Dashboard!$F$4))
      )
   )
)</f>
        <v>0</v>
      </c>
      <c r="J1398" s="40">
        <f>Bank4[[#This Row],[Money in/ (Money out)]]-Bank4[[#This Row],[GST/HST]]</f>
        <v>0</v>
      </c>
      <c r="L1398" s="37">
        <f t="shared" si="63"/>
        <v>0</v>
      </c>
    </row>
    <row r="1399" spans="4:12" x14ac:dyDescent="0.2">
      <c r="D1399" s="416">
        <f>_xlfn.XLOOKUP(C:C,Table1[for Import to Bank Register dropdown],Table1[for Pivot],0,0,1)</f>
        <v>0</v>
      </c>
      <c r="E1399" s="422"/>
      <c r="F1399" s="160">
        <f t="shared" si="64"/>
        <v>44444444</v>
      </c>
      <c r="G1399" s="394">
        <f t="shared" si="65"/>
        <v>0</v>
      </c>
      <c r="I1399" s="395">
        <f>IF(OR(C1399="150 Directors advances", C1399="120 accounts receivable", C1399="720.2 Automobile - Insurance", C1399="720.3 Automobile - License", C1399="870.4 Rent - Insurance", C1399="870.6 Rent - Property Tax", C1399="870.7 Rent - Homeoffice", C1399="870.9 Rent - Water"),
   0,
   IF(Dashboard!$F$5="Quick",
      IF(OR(C1399="190 Automobile",C1399="200 computer hardware",C1399="210 Computer software",C1399="220 Quickbooks software",C1399="230 Office equipment",C1399="240 Office furniture"),
         E1399-(E1399/(1+Dashboard!$F$4)),
         0
      ),
      IF(C1399="750 Business promotion",
         E1399-(E1399/(1+4.793/100)),
         E1399-(E1399/(1+Dashboard!$F$4))
      )
   )
)</f>
        <v>0</v>
      </c>
      <c r="J1399" s="40">
        <f>Bank4[[#This Row],[Money in/ (Money out)]]-Bank4[[#This Row],[GST/HST]]</f>
        <v>0</v>
      </c>
      <c r="L1399" s="37">
        <f t="shared" si="63"/>
        <v>0</v>
      </c>
    </row>
    <row r="1400" spans="4:12" x14ac:dyDescent="0.2">
      <c r="D1400" s="416">
        <f>_xlfn.XLOOKUP(C:C,Table1[for Import to Bank Register dropdown],Table1[for Pivot],0,0,1)</f>
        <v>0</v>
      </c>
      <c r="E1400" s="422"/>
      <c r="F1400" s="160">
        <f t="shared" si="64"/>
        <v>44444444</v>
      </c>
      <c r="G1400" s="394">
        <f t="shared" si="65"/>
        <v>0</v>
      </c>
      <c r="I1400" s="395">
        <f>IF(OR(C1400="150 Directors advances", C1400="120 accounts receivable", C1400="720.2 Automobile - Insurance", C1400="720.3 Automobile - License", C1400="870.4 Rent - Insurance", C1400="870.6 Rent - Property Tax", C1400="870.7 Rent - Homeoffice", C1400="870.9 Rent - Water"),
   0,
   IF(Dashboard!$F$5="Quick",
      IF(OR(C1400="190 Automobile",C1400="200 computer hardware",C1400="210 Computer software",C1400="220 Quickbooks software",C1400="230 Office equipment",C1400="240 Office furniture"),
         E1400-(E1400/(1+Dashboard!$F$4)),
         0
      ),
      IF(C1400="750 Business promotion",
         E1400-(E1400/(1+4.793/100)),
         E1400-(E1400/(1+Dashboard!$F$4))
      )
   )
)</f>
        <v>0</v>
      </c>
      <c r="J1400" s="40">
        <f>Bank4[[#This Row],[Money in/ (Money out)]]-Bank4[[#This Row],[GST/HST]]</f>
        <v>0</v>
      </c>
      <c r="L1400" s="37">
        <f t="shared" si="63"/>
        <v>0</v>
      </c>
    </row>
    <row r="1401" spans="4:12" x14ac:dyDescent="0.2">
      <c r="D1401" s="416">
        <f>_xlfn.XLOOKUP(C:C,Table1[for Import to Bank Register dropdown],Table1[for Pivot],0,0,1)</f>
        <v>0</v>
      </c>
      <c r="E1401" s="422"/>
      <c r="F1401" s="160">
        <f t="shared" si="64"/>
        <v>44444444</v>
      </c>
      <c r="G1401" s="394">
        <f t="shared" si="65"/>
        <v>0</v>
      </c>
      <c r="I1401" s="395">
        <f>IF(OR(C1401="150 Directors advances", C1401="120 accounts receivable", C1401="720.2 Automobile - Insurance", C1401="720.3 Automobile - License", C1401="870.4 Rent - Insurance", C1401="870.6 Rent - Property Tax", C1401="870.7 Rent - Homeoffice", C1401="870.9 Rent - Water"),
   0,
   IF(Dashboard!$F$5="Quick",
      IF(OR(C1401="190 Automobile",C1401="200 computer hardware",C1401="210 Computer software",C1401="220 Quickbooks software",C1401="230 Office equipment",C1401="240 Office furniture"),
         E1401-(E1401/(1+Dashboard!$F$4)),
         0
      ),
      IF(C1401="750 Business promotion",
         E1401-(E1401/(1+4.793/100)),
         E1401-(E1401/(1+Dashboard!$F$4))
      )
   )
)</f>
        <v>0</v>
      </c>
      <c r="J1401" s="40">
        <f>Bank4[[#This Row],[Money in/ (Money out)]]-Bank4[[#This Row],[GST/HST]]</f>
        <v>0</v>
      </c>
      <c r="L1401" s="37">
        <f t="shared" si="63"/>
        <v>0</v>
      </c>
    </row>
    <row r="1402" spans="4:12" x14ac:dyDescent="0.2">
      <c r="D1402" s="416">
        <f>_xlfn.XLOOKUP(C:C,Table1[for Import to Bank Register dropdown],Table1[for Pivot],0,0,1)</f>
        <v>0</v>
      </c>
      <c r="E1402" s="422"/>
      <c r="F1402" s="160">
        <f t="shared" si="64"/>
        <v>44444444</v>
      </c>
      <c r="G1402" s="394">
        <f t="shared" si="65"/>
        <v>0</v>
      </c>
      <c r="I1402" s="395">
        <f>IF(OR(C1402="150 Directors advances", C1402="120 accounts receivable", C1402="720.2 Automobile - Insurance", C1402="720.3 Automobile - License", C1402="870.4 Rent - Insurance", C1402="870.6 Rent - Property Tax", C1402="870.7 Rent - Homeoffice", C1402="870.9 Rent - Water"),
   0,
   IF(Dashboard!$F$5="Quick",
      IF(OR(C1402="190 Automobile",C1402="200 computer hardware",C1402="210 Computer software",C1402="220 Quickbooks software",C1402="230 Office equipment",C1402="240 Office furniture"),
         E1402-(E1402/(1+Dashboard!$F$4)),
         0
      ),
      IF(C1402="750 Business promotion",
         E1402-(E1402/(1+4.793/100)),
         E1402-(E1402/(1+Dashboard!$F$4))
      )
   )
)</f>
        <v>0</v>
      </c>
      <c r="J1402" s="40">
        <f>Bank4[[#This Row],[Money in/ (Money out)]]-Bank4[[#This Row],[GST/HST]]</f>
        <v>0</v>
      </c>
      <c r="L1402" s="37">
        <f t="shared" si="63"/>
        <v>0</v>
      </c>
    </row>
    <row r="1403" spans="4:12" x14ac:dyDescent="0.2">
      <c r="D1403" s="416">
        <f>_xlfn.XLOOKUP(C:C,Table1[for Import to Bank Register dropdown],Table1[for Pivot],0,0,1)</f>
        <v>0</v>
      </c>
      <c r="E1403" s="422"/>
      <c r="F1403" s="160">
        <f t="shared" si="64"/>
        <v>44444444</v>
      </c>
      <c r="G1403" s="394">
        <f t="shared" si="65"/>
        <v>0</v>
      </c>
      <c r="I1403" s="395">
        <f>IF(OR(C1403="150 Directors advances", C1403="120 accounts receivable", C1403="720.2 Automobile - Insurance", C1403="720.3 Automobile - License", C1403="870.4 Rent - Insurance", C1403="870.6 Rent - Property Tax", C1403="870.7 Rent - Homeoffice", C1403="870.9 Rent - Water"),
   0,
   IF(Dashboard!$F$5="Quick",
      IF(OR(C1403="190 Automobile",C1403="200 computer hardware",C1403="210 Computer software",C1403="220 Quickbooks software",C1403="230 Office equipment",C1403="240 Office furniture"),
         E1403-(E1403/(1+Dashboard!$F$4)),
         0
      ),
      IF(C1403="750 Business promotion",
         E1403-(E1403/(1+4.793/100)),
         E1403-(E1403/(1+Dashboard!$F$4))
      )
   )
)</f>
        <v>0</v>
      </c>
      <c r="J1403" s="40">
        <f>Bank4[[#This Row],[Money in/ (Money out)]]-Bank4[[#This Row],[GST/HST]]</f>
        <v>0</v>
      </c>
      <c r="L1403" s="37">
        <f t="shared" si="63"/>
        <v>0</v>
      </c>
    </row>
    <row r="1404" spans="4:12" x14ac:dyDescent="0.2">
      <c r="D1404" s="416">
        <f>_xlfn.XLOOKUP(C:C,Table1[for Import to Bank Register dropdown],Table1[for Pivot],0,0,1)</f>
        <v>0</v>
      </c>
      <c r="E1404" s="422"/>
      <c r="F1404" s="160">
        <f t="shared" si="64"/>
        <v>44444444</v>
      </c>
      <c r="G1404" s="394">
        <f t="shared" si="65"/>
        <v>0</v>
      </c>
      <c r="I1404" s="395">
        <f>IF(OR(C1404="150 Directors advances", C1404="120 accounts receivable", C1404="720.2 Automobile - Insurance", C1404="720.3 Automobile - License", C1404="870.4 Rent - Insurance", C1404="870.6 Rent - Property Tax", C1404="870.7 Rent - Homeoffice", C1404="870.9 Rent - Water"),
   0,
   IF(Dashboard!$F$5="Quick",
      IF(OR(C1404="190 Automobile",C1404="200 computer hardware",C1404="210 Computer software",C1404="220 Quickbooks software",C1404="230 Office equipment",C1404="240 Office furniture"),
         E1404-(E1404/(1+Dashboard!$F$4)),
         0
      ),
      IF(C1404="750 Business promotion",
         E1404-(E1404/(1+4.793/100)),
         E1404-(E1404/(1+Dashboard!$F$4))
      )
   )
)</f>
        <v>0</v>
      </c>
      <c r="J1404" s="40">
        <f>Bank4[[#This Row],[Money in/ (Money out)]]-Bank4[[#This Row],[GST/HST]]</f>
        <v>0</v>
      </c>
      <c r="L1404" s="37">
        <f t="shared" si="63"/>
        <v>0</v>
      </c>
    </row>
    <row r="1405" spans="4:12" x14ac:dyDescent="0.2">
      <c r="D1405" s="416">
        <f>_xlfn.XLOOKUP(C:C,Table1[for Import to Bank Register dropdown],Table1[for Pivot],0,0,1)</f>
        <v>0</v>
      </c>
      <c r="E1405" s="422"/>
      <c r="F1405" s="160">
        <f t="shared" si="64"/>
        <v>44444444</v>
      </c>
      <c r="G1405" s="394">
        <f t="shared" si="65"/>
        <v>0</v>
      </c>
      <c r="I1405" s="395">
        <f>IF(OR(C1405="150 Directors advances", C1405="120 accounts receivable", C1405="720.2 Automobile - Insurance", C1405="720.3 Automobile - License", C1405="870.4 Rent - Insurance", C1405="870.6 Rent - Property Tax", C1405="870.7 Rent - Homeoffice", C1405="870.9 Rent - Water"),
   0,
   IF(Dashboard!$F$5="Quick",
      IF(OR(C1405="190 Automobile",C1405="200 computer hardware",C1405="210 Computer software",C1405="220 Quickbooks software",C1405="230 Office equipment",C1405="240 Office furniture"),
         E1405-(E1405/(1+Dashboard!$F$4)),
         0
      ),
      IF(C1405="750 Business promotion",
         E1405-(E1405/(1+4.793/100)),
         E1405-(E1405/(1+Dashboard!$F$4))
      )
   )
)</f>
        <v>0</v>
      </c>
      <c r="J1405" s="40">
        <f>Bank4[[#This Row],[Money in/ (Money out)]]-Bank4[[#This Row],[GST/HST]]</f>
        <v>0</v>
      </c>
      <c r="L1405" s="37">
        <f t="shared" si="63"/>
        <v>0</v>
      </c>
    </row>
    <row r="1406" spans="4:12" x14ac:dyDescent="0.2">
      <c r="D1406" s="416">
        <f>_xlfn.XLOOKUP(C:C,Table1[for Import to Bank Register dropdown],Table1[for Pivot],0,0,1)</f>
        <v>0</v>
      </c>
      <c r="E1406" s="422"/>
      <c r="F1406" s="160">
        <f t="shared" si="64"/>
        <v>44444444</v>
      </c>
      <c r="G1406" s="394">
        <f t="shared" si="65"/>
        <v>0</v>
      </c>
      <c r="I1406" s="395">
        <f>IF(OR(C1406="150 Directors advances", C1406="120 accounts receivable", C1406="720.2 Automobile - Insurance", C1406="720.3 Automobile - License", C1406="870.4 Rent - Insurance", C1406="870.6 Rent - Property Tax", C1406="870.7 Rent - Homeoffice", C1406="870.9 Rent - Water"),
   0,
   IF(Dashboard!$F$5="Quick",
      IF(OR(C1406="190 Automobile",C1406="200 computer hardware",C1406="210 Computer software",C1406="220 Quickbooks software",C1406="230 Office equipment",C1406="240 Office furniture"),
         E1406-(E1406/(1+Dashboard!$F$4)),
         0
      ),
      IF(C1406="750 Business promotion",
         E1406-(E1406/(1+4.793/100)),
         E1406-(E1406/(1+Dashboard!$F$4))
      )
   )
)</f>
        <v>0</v>
      </c>
      <c r="J1406" s="40">
        <f>Bank4[[#This Row],[Money in/ (Money out)]]-Bank4[[#This Row],[GST/HST]]</f>
        <v>0</v>
      </c>
      <c r="L1406" s="37">
        <f t="shared" si="63"/>
        <v>0</v>
      </c>
    </row>
    <row r="1407" spans="4:12" x14ac:dyDescent="0.2">
      <c r="D1407" s="416">
        <f>_xlfn.XLOOKUP(C:C,Table1[for Import to Bank Register dropdown],Table1[for Pivot],0,0,1)</f>
        <v>0</v>
      </c>
      <c r="E1407" s="422"/>
      <c r="F1407" s="160">
        <f t="shared" si="64"/>
        <v>44444444</v>
      </c>
      <c r="G1407" s="394">
        <f t="shared" si="65"/>
        <v>0</v>
      </c>
      <c r="I1407" s="395">
        <f>IF(OR(C1407="150 Directors advances", C1407="120 accounts receivable", C1407="720.2 Automobile - Insurance", C1407="720.3 Automobile - License", C1407="870.4 Rent - Insurance", C1407="870.6 Rent - Property Tax", C1407="870.7 Rent - Homeoffice", C1407="870.9 Rent - Water"),
   0,
   IF(Dashboard!$F$5="Quick",
      IF(OR(C1407="190 Automobile",C1407="200 computer hardware",C1407="210 Computer software",C1407="220 Quickbooks software",C1407="230 Office equipment",C1407="240 Office furniture"),
         E1407-(E1407/(1+Dashboard!$F$4)),
         0
      ),
      IF(C1407="750 Business promotion",
         E1407-(E1407/(1+4.793/100)),
         E1407-(E1407/(1+Dashboard!$F$4))
      )
   )
)</f>
        <v>0</v>
      </c>
      <c r="J1407" s="40">
        <f>Bank4[[#This Row],[Money in/ (Money out)]]-Bank4[[#This Row],[GST/HST]]</f>
        <v>0</v>
      </c>
      <c r="L1407" s="37">
        <f t="shared" si="63"/>
        <v>0</v>
      </c>
    </row>
    <row r="1408" spans="4:12" x14ac:dyDescent="0.2">
      <c r="D1408" s="416">
        <f>_xlfn.XLOOKUP(C:C,Table1[for Import to Bank Register dropdown],Table1[for Pivot],0,0,1)</f>
        <v>0</v>
      </c>
      <c r="E1408" s="422"/>
      <c r="F1408" s="160">
        <f t="shared" si="64"/>
        <v>44444444</v>
      </c>
      <c r="G1408" s="394">
        <f t="shared" si="65"/>
        <v>0</v>
      </c>
      <c r="I1408" s="395">
        <f>IF(OR(C1408="150 Directors advances", C1408="120 accounts receivable", C1408="720.2 Automobile - Insurance", C1408="720.3 Automobile - License", C1408="870.4 Rent - Insurance", C1408="870.6 Rent - Property Tax", C1408="870.7 Rent - Homeoffice", C1408="870.9 Rent - Water"),
   0,
   IF(Dashboard!$F$5="Quick",
      IF(OR(C1408="190 Automobile",C1408="200 computer hardware",C1408="210 Computer software",C1408="220 Quickbooks software",C1408="230 Office equipment",C1408="240 Office furniture"),
         E1408-(E1408/(1+Dashboard!$F$4)),
         0
      ),
      IF(C1408="750 Business promotion",
         E1408-(E1408/(1+4.793/100)),
         E1408-(E1408/(1+Dashboard!$F$4))
      )
   )
)</f>
        <v>0</v>
      </c>
      <c r="J1408" s="40">
        <f>Bank4[[#This Row],[Money in/ (Money out)]]-Bank4[[#This Row],[GST/HST]]</f>
        <v>0</v>
      </c>
      <c r="L1408" s="37">
        <f t="shared" si="63"/>
        <v>0</v>
      </c>
    </row>
    <row r="1409" spans="4:12" x14ac:dyDescent="0.2">
      <c r="D1409" s="416">
        <f>_xlfn.XLOOKUP(C:C,Table1[for Import to Bank Register dropdown],Table1[for Pivot],0,0,1)</f>
        <v>0</v>
      </c>
      <c r="E1409" s="422"/>
      <c r="F1409" s="160">
        <f t="shared" si="64"/>
        <v>44444444</v>
      </c>
      <c r="G1409" s="394">
        <f t="shared" si="65"/>
        <v>0</v>
      </c>
      <c r="I1409" s="395">
        <f>IF(OR(C1409="150 Directors advances", C1409="120 accounts receivable", C1409="720.2 Automobile - Insurance", C1409="720.3 Automobile - License", C1409="870.4 Rent - Insurance", C1409="870.6 Rent - Property Tax", C1409="870.7 Rent - Homeoffice", C1409="870.9 Rent - Water"),
   0,
   IF(Dashboard!$F$5="Quick",
      IF(OR(C1409="190 Automobile",C1409="200 computer hardware",C1409="210 Computer software",C1409="220 Quickbooks software",C1409="230 Office equipment",C1409="240 Office furniture"),
         E1409-(E1409/(1+Dashboard!$F$4)),
         0
      ),
      IF(C1409="750 Business promotion",
         E1409-(E1409/(1+4.793/100)),
         E1409-(E1409/(1+Dashboard!$F$4))
      )
   )
)</f>
        <v>0</v>
      </c>
      <c r="J1409" s="40">
        <f>Bank4[[#This Row],[Money in/ (Money out)]]-Bank4[[#This Row],[GST/HST]]</f>
        <v>0</v>
      </c>
      <c r="L1409" s="37">
        <f t="shared" si="63"/>
        <v>0</v>
      </c>
    </row>
    <row r="1410" spans="4:12" x14ac:dyDescent="0.2">
      <c r="D1410" s="416">
        <f>_xlfn.XLOOKUP(C:C,Table1[for Import to Bank Register dropdown],Table1[for Pivot],0,0,1)</f>
        <v>0</v>
      </c>
      <c r="E1410" s="422"/>
      <c r="F1410" s="160">
        <f t="shared" si="64"/>
        <v>44444444</v>
      </c>
      <c r="G1410" s="394">
        <f t="shared" si="65"/>
        <v>0</v>
      </c>
      <c r="I1410" s="395">
        <f>IF(OR(C1410="150 Directors advances", C1410="120 accounts receivable", C1410="720.2 Automobile - Insurance", C1410="720.3 Automobile - License", C1410="870.4 Rent - Insurance", C1410="870.6 Rent - Property Tax", C1410="870.7 Rent - Homeoffice", C1410="870.9 Rent - Water"),
   0,
   IF(Dashboard!$F$5="Quick",
      IF(OR(C1410="190 Automobile",C1410="200 computer hardware",C1410="210 Computer software",C1410="220 Quickbooks software",C1410="230 Office equipment",C1410="240 Office furniture"),
         E1410-(E1410/(1+Dashboard!$F$4)),
         0
      ),
      IF(C1410="750 Business promotion",
         E1410-(E1410/(1+4.793/100)),
         E1410-(E1410/(1+Dashboard!$F$4))
      )
   )
)</f>
        <v>0</v>
      </c>
      <c r="J1410" s="40">
        <f>Bank4[[#This Row],[Money in/ (Money out)]]-Bank4[[#This Row],[GST/HST]]</f>
        <v>0</v>
      </c>
      <c r="L1410" s="37">
        <f t="shared" si="63"/>
        <v>0</v>
      </c>
    </row>
    <row r="1411" spans="4:12" x14ac:dyDescent="0.2">
      <c r="D1411" s="416">
        <f>_xlfn.XLOOKUP(C:C,Table1[for Import to Bank Register dropdown],Table1[for Pivot],0,0,1)</f>
        <v>0</v>
      </c>
      <c r="E1411" s="422"/>
      <c r="F1411" s="160">
        <f t="shared" si="64"/>
        <v>44444444</v>
      </c>
      <c r="G1411" s="394">
        <f t="shared" si="65"/>
        <v>0</v>
      </c>
      <c r="I1411" s="395">
        <f>IF(OR(C1411="150 Directors advances", C1411="120 accounts receivable", C1411="720.2 Automobile - Insurance", C1411="720.3 Automobile - License", C1411="870.4 Rent - Insurance", C1411="870.6 Rent - Property Tax", C1411="870.7 Rent - Homeoffice", C1411="870.9 Rent - Water"),
   0,
   IF(Dashboard!$F$5="Quick",
      IF(OR(C1411="190 Automobile",C1411="200 computer hardware",C1411="210 Computer software",C1411="220 Quickbooks software",C1411="230 Office equipment",C1411="240 Office furniture"),
         E1411-(E1411/(1+Dashboard!$F$4)),
         0
      ),
      IF(C1411="750 Business promotion",
         E1411-(E1411/(1+4.793/100)),
         E1411-(E1411/(1+Dashboard!$F$4))
      )
   )
)</f>
        <v>0</v>
      </c>
      <c r="J1411" s="40">
        <f>Bank4[[#This Row],[Money in/ (Money out)]]-Bank4[[#This Row],[GST/HST]]</f>
        <v>0</v>
      </c>
      <c r="L1411" s="37">
        <f t="shared" si="63"/>
        <v>0</v>
      </c>
    </row>
    <row r="1412" spans="4:12" x14ac:dyDescent="0.2">
      <c r="D1412" s="416">
        <f>_xlfn.XLOOKUP(C:C,Table1[for Import to Bank Register dropdown],Table1[for Pivot],0,0,1)</f>
        <v>0</v>
      </c>
      <c r="E1412" s="422"/>
      <c r="F1412" s="160">
        <f t="shared" si="64"/>
        <v>44444444</v>
      </c>
      <c r="G1412" s="394">
        <f t="shared" si="65"/>
        <v>0</v>
      </c>
      <c r="I1412" s="395">
        <f>IF(OR(C1412="150 Directors advances", C1412="120 accounts receivable", C1412="720.2 Automobile - Insurance", C1412="720.3 Automobile - License", C1412="870.4 Rent - Insurance", C1412="870.6 Rent - Property Tax", C1412="870.7 Rent - Homeoffice", C1412="870.9 Rent - Water"),
   0,
   IF(Dashboard!$F$5="Quick",
      IF(OR(C1412="190 Automobile",C1412="200 computer hardware",C1412="210 Computer software",C1412="220 Quickbooks software",C1412="230 Office equipment",C1412="240 Office furniture"),
         E1412-(E1412/(1+Dashboard!$F$4)),
         0
      ),
      IF(C1412="750 Business promotion",
         E1412-(E1412/(1+4.793/100)),
         E1412-(E1412/(1+Dashboard!$F$4))
      )
   )
)</f>
        <v>0</v>
      </c>
      <c r="J1412" s="40">
        <f>Bank4[[#This Row],[Money in/ (Money out)]]-Bank4[[#This Row],[GST/HST]]</f>
        <v>0</v>
      </c>
      <c r="L1412" s="37">
        <f t="shared" si="63"/>
        <v>0</v>
      </c>
    </row>
    <row r="1413" spans="4:12" x14ac:dyDescent="0.2">
      <c r="D1413" s="416">
        <f>_xlfn.XLOOKUP(C:C,Table1[for Import to Bank Register dropdown],Table1[for Pivot],0,0,1)</f>
        <v>0</v>
      </c>
      <c r="E1413" s="422"/>
      <c r="F1413" s="160">
        <f t="shared" si="64"/>
        <v>44444444</v>
      </c>
      <c r="G1413" s="394">
        <f t="shared" si="65"/>
        <v>0</v>
      </c>
      <c r="I1413" s="395">
        <f>IF(OR(C1413="150 Directors advances", C1413="120 accounts receivable", C1413="720.2 Automobile - Insurance", C1413="720.3 Automobile - License", C1413="870.4 Rent - Insurance", C1413="870.6 Rent - Property Tax", C1413="870.7 Rent - Homeoffice", C1413="870.9 Rent - Water"),
   0,
   IF(Dashboard!$F$5="Quick",
      IF(OR(C1413="190 Automobile",C1413="200 computer hardware",C1413="210 Computer software",C1413="220 Quickbooks software",C1413="230 Office equipment",C1413="240 Office furniture"),
         E1413-(E1413/(1+Dashboard!$F$4)),
         0
      ),
      IF(C1413="750 Business promotion",
         E1413-(E1413/(1+4.793/100)),
         E1413-(E1413/(1+Dashboard!$F$4))
      )
   )
)</f>
        <v>0</v>
      </c>
      <c r="J1413" s="40">
        <f>Bank4[[#This Row],[Money in/ (Money out)]]-Bank4[[#This Row],[GST/HST]]</f>
        <v>0</v>
      </c>
      <c r="L1413" s="37">
        <f t="shared" si="63"/>
        <v>0</v>
      </c>
    </row>
    <row r="1414" spans="4:12" x14ac:dyDescent="0.2">
      <c r="D1414" s="416">
        <f>_xlfn.XLOOKUP(C:C,Table1[for Import to Bank Register dropdown],Table1[for Pivot],0,0,1)</f>
        <v>0</v>
      </c>
      <c r="E1414" s="422"/>
      <c r="F1414" s="160">
        <f t="shared" si="64"/>
        <v>44444444</v>
      </c>
      <c r="G1414" s="394">
        <f t="shared" si="65"/>
        <v>0</v>
      </c>
      <c r="I1414" s="395">
        <f>IF(OR(C1414="150 Directors advances", C1414="120 accounts receivable", C1414="720.2 Automobile - Insurance", C1414="720.3 Automobile - License", C1414="870.4 Rent - Insurance", C1414="870.6 Rent - Property Tax", C1414="870.7 Rent - Homeoffice", C1414="870.9 Rent - Water"),
   0,
   IF(Dashboard!$F$5="Quick",
      IF(OR(C1414="190 Automobile",C1414="200 computer hardware",C1414="210 Computer software",C1414="220 Quickbooks software",C1414="230 Office equipment",C1414="240 Office furniture"),
         E1414-(E1414/(1+Dashboard!$F$4)),
         0
      ),
      IF(C1414="750 Business promotion",
         E1414-(E1414/(1+4.793/100)),
         E1414-(E1414/(1+Dashboard!$F$4))
      )
   )
)</f>
        <v>0</v>
      </c>
      <c r="J1414" s="40">
        <f>Bank4[[#This Row],[Money in/ (Money out)]]-Bank4[[#This Row],[GST/HST]]</f>
        <v>0</v>
      </c>
      <c r="L1414" s="37">
        <f t="shared" si="63"/>
        <v>0</v>
      </c>
    </row>
    <row r="1415" spans="4:12" x14ac:dyDescent="0.2">
      <c r="D1415" s="416">
        <f>_xlfn.XLOOKUP(C:C,Table1[for Import to Bank Register dropdown],Table1[for Pivot],0,0,1)</f>
        <v>0</v>
      </c>
      <c r="E1415" s="422"/>
      <c r="F1415" s="160">
        <f t="shared" si="64"/>
        <v>44444444</v>
      </c>
      <c r="G1415" s="394">
        <f t="shared" si="65"/>
        <v>0</v>
      </c>
      <c r="I1415" s="395">
        <f>IF(OR(C1415="150 Directors advances", C1415="120 accounts receivable", C1415="720.2 Automobile - Insurance", C1415="720.3 Automobile - License", C1415="870.4 Rent - Insurance", C1415="870.6 Rent - Property Tax", C1415="870.7 Rent - Homeoffice", C1415="870.9 Rent - Water"),
   0,
   IF(Dashboard!$F$5="Quick",
      IF(OR(C1415="190 Automobile",C1415="200 computer hardware",C1415="210 Computer software",C1415="220 Quickbooks software",C1415="230 Office equipment",C1415="240 Office furniture"),
         E1415-(E1415/(1+Dashboard!$F$4)),
         0
      ),
      IF(C1415="750 Business promotion",
         E1415-(E1415/(1+4.793/100)),
         E1415-(E1415/(1+Dashboard!$F$4))
      )
   )
)</f>
        <v>0</v>
      </c>
      <c r="J1415" s="40">
        <f>Bank4[[#This Row],[Money in/ (Money out)]]-Bank4[[#This Row],[GST/HST]]</f>
        <v>0</v>
      </c>
      <c r="L1415" s="37">
        <f t="shared" ref="L1415:L1478" si="66">$L$3</f>
        <v>0</v>
      </c>
    </row>
    <row r="1416" spans="4:12" x14ac:dyDescent="0.2">
      <c r="D1416" s="416">
        <f>_xlfn.XLOOKUP(C:C,Table1[for Import to Bank Register dropdown],Table1[for Pivot],0,0,1)</f>
        <v>0</v>
      </c>
      <c r="E1416" s="422"/>
      <c r="F1416" s="160">
        <f t="shared" ref="F1416:F1479" si="67">$E$2</f>
        <v>44444444</v>
      </c>
      <c r="G1416" s="394">
        <f t="shared" ref="G1416:G1479" si="68">G1415+E1416</f>
        <v>0</v>
      </c>
      <c r="I1416" s="395">
        <f>IF(OR(C1416="150 Directors advances", C1416="120 accounts receivable", C1416="720.2 Automobile - Insurance", C1416="720.3 Automobile - License", C1416="870.4 Rent - Insurance", C1416="870.6 Rent - Property Tax", C1416="870.7 Rent - Homeoffice", C1416="870.9 Rent - Water"),
   0,
   IF(Dashboard!$F$5="Quick",
      IF(OR(C1416="190 Automobile",C1416="200 computer hardware",C1416="210 Computer software",C1416="220 Quickbooks software",C1416="230 Office equipment",C1416="240 Office furniture"),
         E1416-(E1416/(1+Dashboard!$F$4)),
         0
      ),
      IF(C1416="750 Business promotion",
         E1416-(E1416/(1+4.793/100)),
         E1416-(E1416/(1+Dashboard!$F$4))
      )
   )
)</f>
        <v>0</v>
      </c>
      <c r="J1416" s="40">
        <f>Bank4[[#This Row],[Money in/ (Money out)]]-Bank4[[#This Row],[GST/HST]]</f>
        <v>0</v>
      </c>
      <c r="L1416" s="37">
        <f t="shared" si="66"/>
        <v>0</v>
      </c>
    </row>
    <row r="1417" spans="4:12" x14ac:dyDescent="0.2">
      <c r="D1417" s="416">
        <f>_xlfn.XLOOKUP(C:C,Table1[for Import to Bank Register dropdown],Table1[for Pivot],0,0,1)</f>
        <v>0</v>
      </c>
      <c r="E1417" s="422"/>
      <c r="F1417" s="160">
        <f t="shared" si="67"/>
        <v>44444444</v>
      </c>
      <c r="G1417" s="394">
        <f t="shared" si="68"/>
        <v>0</v>
      </c>
      <c r="I1417" s="395">
        <f>IF(OR(C1417="150 Directors advances", C1417="120 accounts receivable", C1417="720.2 Automobile - Insurance", C1417="720.3 Automobile - License", C1417="870.4 Rent - Insurance", C1417="870.6 Rent - Property Tax", C1417="870.7 Rent - Homeoffice", C1417="870.9 Rent - Water"),
   0,
   IF(Dashboard!$F$5="Quick",
      IF(OR(C1417="190 Automobile",C1417="200 computer hardware",C1417="210 Computer software",C1417="220 Quickbooks software",C1417="230 Office equipment",C1417="240 Office furniture"),
         E1417-(E1417/(1+Dashboard!$F$4)),
         0
      ),
      IF(C1417="750 Business promotion",
         E1417-(E1417/(1+4.793/100)),
         E1417-(E1417/(1+Dashboard!$F$4))
      )
   )
)</f>
        <v>0</v>
      </c>
      <c r="J1417" s="40">
        <f>Bank4[[#This Row],[Money in/ (Money out)]]-Bank4[[#This Row],[GST/HST]]</f>
        <v>0</v>
      </c>
      <c r="L1417" s="37">
        <f t="shared" si="66"/>
        <v>0</v>
      </c>
    </row>
    <row r="1418" spans="4:12" x14ac:dyDescent="0.2">
      <c r="D1418" s="416">
        <f>_xlfn.XLOOKUP(C:C,Table1[for Import to Bank Register dropdown],Table1[for Pivot],0,0,1)</f>
        <v>0</v>
      </c>
      <c r="E1418" s="422"/>
      <c r="F1418" s="160">
        <f t="shared" si="67"/>
        <v>44444444</v>
      </c>
      <c r="G1418" s="394">
        <f t="shared" si="68"/>
        <v>0</v>
      </c>
      <c r="I1418" s="395">
        <f>IF(OR(C1418="150 Directors advances", C1418="120 accounts receivable", C1418="720.2 Automobile - Insurance", C1418="720.3 Automobile - License", C1418="870.4 Rent - Insurance", C1418="870.6 Rent - Property Tax", C1418="870.7 Rent - Homeoffice", C1418="870.9 Rent - Water"),
   0,
   IF(Dashboard!$F$5="Quick",
      IF(OR(C1418="190 Automobile",C1418="200 computer hardware",C1418="210 Computer software",C1418="220 Quickbooks software",C1418="230 Office equipment",C1418="240 Office furniture"),
         E1418-(E1418/(1+Dashboard!$F$4)),
         0
      ),
      IF(C1418="750 Business promotion",
         E1418-(E1418/(1+4.793/100)),
         E1418-(E1418/(1+Dashboard!$F$4))
      )
   )
)</f>
        <v>0</v>
      </c>
      <c r="J1418" s="40">
        <f>Bank4[[#This Row],[Money in/ (Money out)]]-Bank4[[#This Row],[GST/HST]]</f>
        <v>0</v>
      </c>
      <c r="L1418" s="37">
        <f t="shared" si="66"/>
        <v>0</v>
      </c>
    </row>
    <row r="1419" spans="4:12" x14ac:dyDescent="0.2">
      <c r="D1419" s="416">
        <f>_xlfn.XLOOKUP(C:C,Table1[for Import to Bank Register dropdown],Table1[for Pivot],0,0,1)</f>
        <v>0</v>
      </c>
      <c r="E1419" s="422"/>
      <c r="F1419" s="160">
        <f t="shared" si="67"/>
        <v>44444444</v>
      </c>
      <c r="G1419" s="394">
        <f t="shared" si="68"/>
        <v>0</v>
      </c>
      <c r="I1419" s="395">
        <f>IF(OR(C1419="150 Directors advances", C1419="120 accounts receivable", C1419="720.2 Automobile - Insurance", C1419="720.3 Automobile - License", C1419="870.4 Rent - Insurance", C1419="870.6 Rent - Property Tax", C1419="870.7 Rent - Homeoffice", C1419="870.9 Rent - Water"),
   0,
   IF(Dashboard!$F$5="Quick",
      IF(OR(C1419="190 Automobile",C1419="200 computer hardware",C1419="210 Computer software",C1419="220 Quickbooks software",C1419="230 Office equipment",C1419="240 Office furniture"),
         E1419-(E1419/(1+Dashboard!$F$4)),
         0
      ),
      IF(C1419="750 Business promotion",
         E1419-(E1419/(1+4.793/100)),
         E1419-(E1419/(1+Dashboard!$F$4))
      )
   )
)</f>
        <v>0</v>
      </c>
      <c r="J1419" s="40">
        <f>Bank4[[#This Row],[Money in/ (Money out)]]-Bank4[[#This Row],[GST/HST]]</f>
        <v>0</v>
      </c>
      <c r="L1419" s="37">
        <f t="shared" si="66"/>
        <v>0</v>
      </c>
    </row>
    <row r="1420" spans="4:12" x14ac:dyDescent="0.2">
      <c r="D1420" s="416">
        <f>_xlfn.XLOOKUP(C:C,Table1[for Import to Bank Register dropdown],Table1[for Pivot],0,0,1)</f>
        <v>0</v>
      </c>
      <c r="E1420" s="422"/>
      <c r="F1420" s="160">
        <f t="shared" si="67"/>
        <v>44444444</v>
      </c>
      <c r="G1420" s="394">
        <f t="shared" si="68"/>
        <v>0</v>
      </c>
      <c r="I1420" s="395">
        <f>IF(OR(C1420="150 Directors advances", C1420="120 accounts receivable", C1420="720.2 Automobile - Insurance", C1420="720.3 Automobile - License", C1420="870.4 Rent - Insurance", C1420="870.6 Rent - Property Tax", C1420="870.7 Rent - Homeoffice", C1420="870.9 Rent - Water"),
   0,
   IF(Dashboard!$F$5="Quick",
      IF(OR(C1420="190 Automobile",C1420="200 computer hardware",C1420="210 Computer software",C1420="220 Quickbooks software",C1420="230 Office equipment",C1420="240 Office furniture"),
         E1420-(E1420/(1+Dashboard!$F$4)),
         0
      ),
      IF(C1420="750 Business promotion",
         E1420-(E1420/(1+4.793/100)),
         E1420-(E1420/(1+Dashboard!$F$4))
      )
   )
)</f>
        <v>0</v>
      </c>
      <c r="J1420" s="40">
        <f>Bank4[[#This Row],[Money in/ (Money out)]]-Bank4[[#This Row],[GST/HST]]</f>
        <v>0</v>
      </c>
      <c r="L1420" s="37">
        <f t="shared" si="66"/>
        <v>0</v>
      </c>
    </row>
    <row r="1421" spans="4:12" x14ac:dyDescent="0.2">
      <c r="D1421" s="416">
        <f>_xlfn.XLOOKUP(C:C,Table1[for Import to Bank Register dropdown],Table1[for Pivot],0,0,1)</f>
        <v>0</v>
      </c>
      <c r="E1421" s="422"/>
      <c r="F1421" s="160">
        <f t="shared" si="67"/>
        <v>44444444</v>
      </c>
      <c r="G1421" s="394">
        <f t="shared" si="68"/>
        <v>0</v>
      </c>
      <c r="I1421" s="395">
        <f>IF(OR(C1421="150 Directors advances", C1421="120 accounts receivable", C1421="720.2 Automobile - Insurance", C1421="720.3 Automobile - License", C1421="870.4 Rent - Insurance", C1421="870.6 Rent - Property Tax", C1421="870.7 Rent - Homeoffice", C1421="870.9 Rent - Water"),
   0,
   IF(Dashboard!$F$5="Quick",
      IF(OR(C1421="190 Automobile",C1421="200 computer hardware",C1421="210 Computer software",C1421="220 Quickbooks software",C1421="230 Office equipment",C1421="240 Office furniture"),
         E1421-(E1421/(1+Dashboard!$F$4)),
         0
      ),
      IF(C1421="750 Business promotion",
         E1421-(E1421/(1+4.793/100)),
         E1421-(E1421/(1+Dashboard!$F$4))
      )
   )
)</f>
        <v>0</v>
      </c>
      <c r="J1421" s="40">
        <f>Bank4[[#This Row],[Money in/ (Money out)]]-Bank4[[#This Row],[GST/HST]]</f>
        <v>0</v>
      </c>
      <c r="L1421" s="37">
        <f t="shared" si="66"/>
        <v>0</v>
      </c>
    </row>
    <row r="1422" spans="4:12" x14ac:dyDescent="0.2">
      <c r="D1422" s="416">
        <f>_xlfn.XLOOKUP(C:C,Table1[for Import to Bank Register dropdown],Table1[for Pivot],0,0,1)</f>
        <v>0</v>
      </c>
      <c r="E1422" s="422"/>
      <c r="F1422" s="160">
        <f t="shared" si="67"/>
        <v>44444444</v>
      </c>
      <c r="G1422" s="394">
        <f t="shared" si="68"/>
        <v>0</v>
      </c>
      <c r="I1422" s="395">
        <f>IF(OR(C1422="150 Directors advances", C1422="120 accounts receivable", C1422="720.2 Automobile - Insurance", C1422="720.3 Automobile - License", C1422="870.4 Rent - Insurance", C1422="870.6 Rent - Property Tax", C1422="870.7 Rent - Homeoffice", C1422="870.9 Rent - Water"),
   0,
   IF(Dashboard!$F$5="Quick",
      IF(OR(C1422="190 Automobile",C1422="200 computer hardware",C1422="210 Computer software",C1422="220 Quickbooks software",C1422="230 Office equipment",C1422="240 Office furniture"),
         E1422-(E1422/(1+Dashboard!$F$4)),
         0
      ),
      IF(C1422="750 Business promotion",
         E1422-(E1422/(1+4.793/100)),
         E1422-(E1422/(1+Dashboard!$F$4))
      )
   )
)</f>
        <v>0</v>
      </c>
      <c r="J1422" s="40">
        <f>Bank4[[#This Row],[Money in/ (Money out)]]-Bank4[[#This Row],[GST/HST]]</f>
        <v>0</v>
      </c>
      <c r="L1422" s="37">
        <f t="shared" si="66"/>
        <v>0</v>
      </c>
    </row>
    <row r="1423" spans="4:12" x14ac:dyDescent="0.2">
      <c r="D1423" s="416">
        <f>_xlfn.XLOOKUP(C:C,Table1[for Import to Bank Register dropdown],Table1[for Pivot],0,0,1)</f>
        <v>0</v>
      </c>
      <c r="E1423" s="422"/>
      <c r="F1423" s="160">
        <f t="shared" si="67"/>
        <v>44444444</v>
      </c>
      <c r="G1423" s="394">
        <f t="shared" si="68"/>
        <v>0</v>
      </c>
      <c r="I1423" s="395">
        <f>IF(OR(C1423="150 Directors advances", C1423="120 accounts receivable", C1423="720.2 Automobile - Insurance", C1423="720.3 Automobile - License", C1423="870.4 Rent - Insurance", C1423="870.6 Rent - Property Tax", C1423="870.7 Rent - Homeoffice", C1423="870.9 Rent - Water"),
   0,
   IF(Dashboard!$F$5="Quick",
      IF(OR(C1423="190 Automobile",C1423="200 computer hardware",C1423="210 Computer software",C1423="220 Quickbooks software",C1423="230 Office equipment",C1423="240 Office furniture"),
         E1423-(E1423/(1+Dashboard!$F$4)),
         0
      ),
      IF(C1423="750 Business promotion",
         E1423-(E1423/(1+4.793/100)),
         E1423-(E1423/(1+Dashboard!$F$4))
      )
   )
)</f>
        <v>0</v>
      </c>
      <c r="J1423" s="40">
        <f>Bank4[[#This Row],[Money in/ (Money out)]]-Bank4[[#This Row],[GST/HST]]</f>
        <v>0</v>
      </c>
      <c r="L1423" s="37">
        <f t="shared" si="66"/>
        <v>0</v>
      </c>
    </row>
    <row r="1424" spans="4:12" x14ac:dyDescent="0.2">
      <c r="D1424" s="416">
        <f>_xlfn.XLOOKUP(C:C,Table1[for Import to Bank Register dropdown],Table1[for Pivot],0,0,1)</f>
        <v>0</v>
      </c>
      <c r="E1424" s="422"/>
      <c r="F1424" s="160">
        <f t="shared" si="67"/>
        <v>44444444</v>
      </c>
      <c r="G1424" s="394">
        <f t="shared" si="68"/>
        <v>0</v>
      </c>
      <c r="I1424" s="395">
        <f>IF(OR(C1424="150 Directors advances", C1424="120 accounts receivable", C1424="720.2 Automobile - Insurance", C1424="720.3 Automobile - License", C1424="870.4 Rent - Insurance", C1424="870.6 Rent - Property Tax", C1424="870.7 Rent - Homeoffice", C1424="870.9 Rent - Water"),
   0,
   IF(Dashboard!$F$5="Quick",
      IF(OR(C1424="190 Automobile",C1424="200 computer hardware",C1424="210 Computer software",C1424="220 Quickbooks software",C1424="230 Office equipment",C1424="240 Office furniture"),
         E1424-(E1424/(1+Dashboard!$F$4)),
         0
      ),
      IF(C1424="750 Business promotion",
         E1424-(E1424/(1+4.793/100)),
         E1424-(E1424/(1+Dashboard!$F$4))
      )
   )
)</f>
        <v>0</v>
      </c>
      <c r="J1424" s="40">
        <f>Bank4[[#This Row],[Money in/ (Money out)]]-Bank4[[#This Row],[GST/HST]]</f>
        <v>0</v>
      </c>
      <c r="L1424" s="37">
        <f t="shared" si="66"/>
        <v>0</v>
      </c>
    </row>
    <row r="1425" spans="4:12" x14ac:dyDescent="0.2">
      <c r="D1425" s="416">
        <f>_xlfn.XLOOKUP(C:C,Table1[for Import to Bank Register dropdown],Table1[for Pivot],0,0,1)</f>
        <v>0</v>
      </c>
      <c r="E1425" s="422"/>
      <c r="F1425" s="160">
        <f t="shared" si="67"/>
        <v>44444444</v>
      </c>
      <c r="G1425" s="394">
        <f t="shared" si="68"/>
        <v>0</v>
      </c>
      <c r="I1425" s="395">
        <f>IF(OR(C1425="150 Directors advances", C1425="120 accounts receivable", C1425="720.2 Automobile - Insurance", C1425="720.3 Automobile - License", C1425="870.4 Rent - Insurance", C1425="870.6 Rent - Property Tax", C1425="870.7 Rent - Homeoffice", C1425="870.9 Rent - Water"),
   0,
   IF(Dashboard!$F$5="Quick",
      IF(OR(C1425="190 Automobile",C1425="200 computer hardware",C1425="210 Computer software",C1425="220 Quickbooks software",C1425="230 Office equipment",C1425="240 Office furniture"),
         E1425-(E1425/(1+Dashboard!$F$4)),
         0
      ),
      IF(C1425="750 Business promotion",
         E1425-(E1425/(1+4.793/100)),
         E1425-(E1425/(1+Dashboard!$F$4))
      )
   )
)</f>
        <v>0</v>
      </c>
      <c r="J1425" s="40">
        <f>Bank4[[#This Row],[Money in/ (Money out)]]-Bank4[[#This Row],[GST/HST]]</f>
        <v>0</v>
      </c>
      <c r="L1425" s="37">
        <f t="shared" si="66"/>
        <v>0</v>
      </c>
    </row>
    <row r="1426" spans="4:12" x14ac:dyDescent="0.2">
      <c r="D1426" s="416">
        <f>_xlfn.XLOOKUP(C:C,Table1[for Import to Bank Register dropdown],Table1[for Pivot],0,0,1)</f>
        <v>0</v>
      </c>
      <c r="E1426" s="422"/>
      <c r="F1426" s="160">
        <f t="shared" si="67"/>
        <v>44444444</v>
      </c>
      <c r="G1426" s="394">
        <f t="shared" si="68"/>
        <v>0</v>
      </c>
      <c r="I1426" s="395">
        <f>IF(OR(C1426="150 Directors advances", C1426="120 accounts receivable", C1426="720.2 Automobile - Insurance", C1426="720.3 Automobile - License", C1426="870.4 Rent - Insurance", C1426="870.6 Rent - Property Tax", C1426="870.7 Rent - Homeoffice", C1426="870.9 Rent - Water"),
   0,
   IF(Dashboard!$F$5="Quick",
      IF(OR(C1426="190 Automobile",C1426="200 computer hardware",C1426="210 Computer software",C1426="220 Quickbooks software",C1426="230 Office equipment",C1426="240 Office furniture"),
         E1426-(E1426/(1+Dashboard!$F$4)),
         0
      ),
      IF(C1426="750 Business promotion",
         E1426-(E1426/(1+4.793/100)),
         E1426-(E1426/(1+Dashboard!$F$4))
      )
   )
)</f>
        <v>0</v>
      </c>
      <c r="J1426" s="40">
        <f>Bank4[[#This Row],[Money in/ (Money out)]]-Bank4[[#This Row],[GST/HST]]</f>
        <v>0</v>
      </c>
      <c r="L1426" s="37">
        <f t="shared" si="66"/>
        <v>0</v>
      </c>
    </row>
    <row r="1427" spans="4:12" x14ac:dyDescent="0.2">
      <c r="D1427" s="416">
        <f>_xlfn.XLOOKUP(C:C,Table1[for Import to Bank Register dropdown],Table1[for Pivot],0,0,1)</f>
        <v>0</v>
      </c>
      <c r="E1427" s="422"/>
      <c r="F1427" s="160">
        <f t="shared" si="67"/>
        <v>44444444</v>
      </c>
      <c r="G1427" s="394">
        <f t="shared" si="68"/>
        <v>0</v>
      </c>
      <c r="I1427" s="395">
        <f>IF(OR(C1427="150 Directors advances", C1427="120 accounts receivable", C1427="720.2 Automobile - Insurance", C1427="720.3 Automobile - License", C1427="870.4 Rent - Insurance", C1427="870.6 Rent - Property Tax", C1427="870.7 Rent - Homeoffice", C1427="870.9 Rent - Water"),
   0,
   IF(Dashboard!$F$5="Quick",
      IF(OR(C1427="190 Automobile",C1427="200 computer hardware",C1427="210 Computer software",C1427="220 Quickbooks software",C1427="230 Office equipment",C1427="240 Office furniture"),
         E1427-(E1427/(1+Dashboard!$F$4)),
         0
      ),
      IF(C1427="750 Business promotion",
         E1427-(E1427/(1+4.793/100)),
         E1427-(E1427/(1+Dashboard!$F$4))
      )
   )
)</f>
        <v>0</v>
      </c>
      <c r="J1427" s="40">
        <f>Bank4[[#This Row],[Money in/ (Money out)]]-Bank4[[#This Row],[GST/HST]]</f>
        <v>0</v>
      </c>
      <c r="L1427" s="37">
        <f t="shared" si="66"/>
        <v>0</v>
      </c>
    </row>
    <row r="1428" spans="4:12" x14ac:dyDescent="0.2">
      <c r="D1428" s="416">
        <f>_xlfn.XLOOKUP(C:C,Table1[for Import to Bank Register dropdown],Table1[for Pivot],0,0,1)</f>
        <v>0</v>
      </c>
      <c r="E1428" s="422"/>
      <c r="F1428" s="160">
        <f t="shared" si="67"/>
        <v>44444444</v>
      </c>
      <c r="G1428" s="394">
        <f t="shared" si="68"/>
        <v>0</v>
      </c>
      <c r="I1428" s="395">
        <f>IF(OR(C1428="150 Directors advances", C1428="120 accounts receivable", C1428="720.2 Automobile - Insurance", C1428="720.3 Automobile - License", C1428="870.4 Rent - Insurance", C1428="870.6 Rent - Property Tax", C1428="870.7 Rent - Homeoffice", C1428="870.9 Rent - Water"),
   0,
   IF(Dashboard!$F$5="Quick",
      IF(OR(C1428="190 Automobile",C1428="200 computer hardware",C1428="210 Computer software",C1428="220 Quickbooks software",C1428="230 Office equipment",C1428="240 Office furniture"),
         E1428-(E1428/(1+Dashboard!$F$4)),
         0
      ),
      IF(C1428="750 Business promotion",
         E1428-(E1428/(1+4.793/100)),
         E1428-(E1428/(1+Dashboard!$F$4))
      )
   )
)</f>
        <v>0</v>
      </c>
      <c r="J1428" s="40">
        <f>Bank4[[#This Row],[Money in/ (Money out)]]-Bank4[[#This Row],[GST/HST]]</f>
        <v>0</v>
      </c>
      <c r="L1428" s="37">
        <f t="shared" si="66"/>
        <v>0</v>
      </c>
    </row>
    <row r="1429" spans="4:12" x14ac:dyDescent="0.2">
      <c r="D1429" s="416">
        <f>_xlfn.XLOOKUP(C:C,Table1[for Import to Bank Register dropdown],Table1[for Pivot],0,0,1)</f>
        <v>0</v>
      </c>
      <c r="E1429" s="422"/>
      <c r="F1429" s="160">
        <f t="shared" si="67"/>
        <v>44444444</v>
      </c>
      <c r="G1429" s="394">
        <f t="shared" si="68"/>
        <v>0</v>
      </c>
      <c r="I1429" s="395">
        <f>IF(OR(C1429="150 Directors advances", C1429="120 accounts receivable", C1429="720.2 Automobile - Insurance", C1429="720.3 Automobile - License", C1429="870.4 Rent - Insurance", C1429="870.6 Rent - Property Tax", C1429="870.7 Rent - Homeoffice", C1429="870.9 Rent - Water"),
   0,
   IF(Dashboard!$F$5="Quick",
      IF(OR(C1429="190 Automobile",C1429="200 computer hardware",C1429="210 Computer software",C1429="220 Quickbooks software",C1429="230 Office equipment",C1429="240 Office furniture"),
         E1429-(E1429/(1+Dashboard!$F$4)),
         0
      ),
      IF(C1429="750 Business promotion",
         E1429-(E1429/(1+4.793/100)),
         E1429-(E1429/(1+Dashboard!$F$4))
      )
   )
)</f>
        <v>0</v>
      </c>
      <c r="J1429" s="40">
        <f>Bank4[[#This Row],[Money in/ (Money out)]]-Bank4[[#This Row],[GST/HST]]</f>
        <v>0</v>
      </c>
      <c r="L1429" s="37">
        <f t="shared" si="66"/>
        <v>0</v>
      </c>
    </row>
    <row r="1430" spans="4:12" x14ac:dyDescent="0.2">
      <c r="D1430" s="416">
        <f>_xlfn.XLOOKUP(C:C,Table1[for Import to Bank Register dropdown],Table1[for Pivot],0,0,1)</f>
        <v>0</v>
      </c>
      <c r="E1430" s="422"/>
      <c r="F1430" s="160">
        <f t="shared" si="67"/>
        <v>44444444</v>
      </c>
      <c r="G1430" s="394">
        <f t="shared" si="68"/>
        <v>0</v>
      </c>
      <c r="I1430" s="395">
        <f>IF(OR(C1430="150 Directors advances", C1430="120 accounts receivable", C1430="720.2 Automobile - Insurance", C1430="720.3 Automobile - License", C1430="870.4 Rent - Insurance", C1430="870.6 Rent - Property Tax", C1430="870.7 Rent - Homeoffice", C1430="870.9 Rent - Water"),
   0,
   IF(Dashboard!$F$5="Quick",
      IF(OR(C1430="190 Automobile",C1430="200 computer hardware",C1430="210 Computer software",C1430="220 Quickbooks software",C1430="230 Office equipment",C1430="240 Office furniture"),
         E1430-(E1430/(1+Dashboard!$F$4)),
         0
      ),
      IF(C1430="750 Business promotion",
         E1430-(E1430/(1+4.793/100)),
         E1430-(E1430/(1+Dashboard!$F$4))
      )
   )
)</f>
        <v>0</v>
      </c>
      <c r="J1430" s="40">
        <f>Bank4[[#This Row],[Money in/ (Money out)]]-Bank4[[#This Row],[GST/HST]]</f>
        <v>0</v>
      </c>
      <c r="L1430" s="37">
        <f t="shared" si="66"/>
        <v>0</v>
      </c>
    </row>
    <row r="1431" spans="4:12" x14ac:dyDescent="0.2">
      <c r="D1431" s="416">
        <f>_xlfn.XLOOKUP(C:C,Table1[for Import to Bank Register dropdown],Table1[for Pivot],0,0,1)</f>
        <v>0</v>
      </c>
      <c r="E1431" s="422"/>
      <c r="F1431" s="160">
        <f t="shared" si="67"/>
        <v>44444444</v>
      </c>
      <c r="G1431" s="394">
        <f t="shared" si="68"/>
        <v>0</v>
      </c>
      <c r="I1431" s="395">
        <f>IF(OR(C1431="150 Directors advances", C1431="120 accounts receivable", C1431="720.2 Automobile - Insurance", C1431="720.3 Automobile - License", C1431="870.4 Rent - Insurance", C1431="870.6 Rent - Property Tax", C1431="870.7 Rent - Homeoffice", C1431="870.9 Rent - Water"),
   0,
   IF(Dashboard!$F$5="Quick",
      IF(OR(C1431="190 Automobile",C1431="200 computer hardware",C1431="210 Computer software",C1431="220 Quickbooks software",C1431="230 Office equipment",C1431="240 Office furniture"),
         E1431-(E1431/(1+Dashboard!$F$4)),
         0
      ),
      IF(C1431="750 Business promotion",
         E1431-(E1431/(1+4.793/100)),
         E1431-(E1431/(1+Dashboard!$F$4))
      )
   )
)</f>
        <v>0</v>
      </c>
      <c r="J1431" s="40">
        <f>Bank4[[#This Row],[Money in/ (Money out)]]-Bank4[[#This Row],[GST/HST]]</f>
        <v>0</v>
      </c>
      <c r="L1431" s="37">
        <f t="shared" si="66"/>
        <v>0</v>
      </c>
    </row>
    <row r="1432" spans="4:12" x14ac:dyDescent="0.2">
      <c r="D1432" s="416">
        <f>_xlfn.XLOOKUP(C:C,Table1[for Import to Bank Register dropdown],Table1[for Pivot],0,0,1)</f>
        <v>0</v>
      </c>
      <c r="E1432" s="422"/>
      <c r="F1432" s="160">
        <f t="shared" si="67"/>
        <v>44444444</v>
      </c>
      <c r="G1432" s="394">
        <f t="shared" si="68"/>
        <v>0</v>
      </c>
      <c r="I1432" s="395">
        <f>IF(OR(C1432="150 Directors advances", C1432="120 accounts receivable", C1432="720.2 Automobile - Insurance", C1432="720.3 Automobile - License", C1432="870.4 Rent - Insurance", C1432="870.6 Rent - Property Tax", C1432="870.7 Rent - Homeoffice", C1432="870.9 Rent - Water"),
   0,
   IF(Dashboard!$F$5="Quick",
      IF(OR(C1432="190 Automobile",C1432="200 computer hardware",C1432="210 Computer software",C1432="220 Quickbooks software",C1432="230 Office equipment",C1432="240 Office furniture"),
         E1432-(E1432/(1+Dashboard!$F$4)),
         0
      ),
      IF(C1432="750 Business promotion",
         E1432-(E1432/(1+4.793/100)),
         E1432-(E1432/(1+Dashboard!$F$4))
      )
   )
)</f>
        <v>0</v>
      </c>
      <c r="J1432" s="40">
        <f>Bank4[[#This Row],[Money in/ (Money out)]]-Bank4[[#This Row],[GST/HST]]</f>
        <v>0</v>
      </c>
      <c r="L1432" s="37">
        <f t="shared" si="66"/>
        <v>0</v>
      </c>
    </row>
    <row r="1433" spans="4:12" x14ac:dyDescent="0.2">
      <c r="D1433" s="416">
        <f>_xlfn.XLOOKUP(C:C,Table1[for Import to Bank Register dropdown],Table1[for Pivot],0,0,1)</f>
        <v>0</v>
      </c>
      <c r="E1433" s="422"/>
      <c r="F1433" s="160">
        <f t="shared" si="67"/>
        <v>44444444</v>
      </c>
      <c r="G1433" s="394">
        <f t="shared" si="68"/>
        <v>0</v>
      </c>
      <c r="I1433" s="395">
        <f>IF(OR(C1433="150 Directors advances", C1433="120 accounts receivable", C1433="720.2 Automobile - Insurance", C1433="720.3 Automobile - License", C1433="870.4 Rent - Insurance", C1433="870.6 Rent - Property Tax", C1433="870.7 Rent - Homeoffice", C1433="870.9 Rent - Water"),
   0,
   IF(Dashboard!$F$5="Quick",
      IF(OR(C1433="190 Automobile",C1433="200 computer hardware",C1433="210 Computer software",C1433="220 Quickbooks software",C1433="230 Office equipment",C1433="240 Office furniture"),
         E1433-(E1433/(1+Dashboard!$F$4)),
         0
      ),
      IF(C1433="750 Business promotion",
         E1433-(E1433/(1+4.793/100)),
         E1433-(E1433/(1+Dashboard!$F$4))
      )
   )
)</f>
        <v>0</v>
      </c>
      <c r="J1433" s="40">
        <f>Bank4[[#This Row],[Money in/ (Money out)]]-Bank4[[#This Row],[GST/HST]]</f>
        <v>0</v>
      </c>
      <c r="L1433" s="37">
        <f t="shared" si="66"/>
        <v>0</v>
      </c>
    </row>
    <row r="1434" spans="4:12" x14ac:dyDescent="0.2">
      <c r="D1434" s="416">
        <f>_xlfn.XLOOKUP(C:C,Table1[for Import to Bank Register dropdown],Table1[for Pivot],0,0,1)</f>
        <v>0</v>
      </c>
      <c r="E1434" s="422"/>
      <c r="F1434" s="160">
        <f t="shared" si="67"/>
        <v>44444444</v>
      </c>
      <c r="G1434" s="394">
        <f t="shared" si="68"/>
        <v>0</v>
      </c>
      <c r="I1434" s="395">
        <f>IF(OR(C1434="150 Directors advances", C1434="120 accounts receivable", C1434="720.2 Automobile - Insurance", C1434="720.3 Automobile - License", C1434="870.4 Rent - Insurance", C1434="870.6 Rent - Property Tax", C1434="870.7 Rent - Homeoffice", C1434="870.9 Rent - Water"),
   0,
   IF(Dashboard!$F$5="Quick",
      IF(OR(C1434="190 Automobile",C1434="200 computer hardware",C1434="210 Computer software",C1434="220 Quickbooks software",C1434="230 Office equipment",C1434="240 Office furniture"),
         E1434-(E1434/(1+Dashboard!$F$4)),
         0
      ),
      IF(C1434="750 Business promotion",
         E1434-(E1434/(1+4.793/100)),
         E1434-(E1434/(1+Dashboard!$F$4))
      )
   )
)</f>
        <v>0</v>
      </c>
      <c r="J1434" s="40">
        <f>Bank4[[#This Row],[Money in/ (Money out)]]-Bank4[[#This Row],[GST/HST]]</f>
        <v>0</v>
      </c>
      <c r="L1434" s="37">
        <f t="shared" si="66"/>
        <v>0</v>
      </c>
    </row>
    <row r="1435" spans="4:12" x14ac:dyDescent="0.2">
      <c r="D1435" s="416">
        <f>_xlfn.XLOOKUP(C:C,Table1[for Import to Bank Register dropdown],Table1[for Pivot],0,0,1)</f>
        <v>0</v>
      </c>
      <c r="E1435" s="422"/>
      <c r="F1435" s="160">
        <f t="shared" si="67"/>
        <v>44444444</v>
      </c>
      <c r="G1435" s="394">
        <f t="shared" si="68"/>
        <v>0</v>
      </c>
      <c r="I1435" s="395">
        <f>IF(OR(C1435="150 Directors advances", C1435="120 accounts receivable", C1435="720.2 Automobile - Insurance", C1435="720.3 Automobile - License", C1435="870.4 Rent - Insurance", C1435="870.6 Rent - Property Tax", C1435="870.7 Rent - Homeoffice", C1435="870.9 Rent - Water"),
   0,
   IF(Dashboard!$F$5="Quick",
      IF(OR(C1435="190 Automobile",C1435="200 computer hardware",C1435="210 Computer software",C1435="220 Quickbooks software",C1435="230 Office equipment",C1435="240 Office furniture"),
         E1435-(E1435/(1+Dashboard!$F$4)),
         0
      ),
      IF(C1435="750 Business promotion",
         E1435-(E1435/(1+4.793/100)),
         E1435-(E1435/(1+Dashboard!$F$4))
      )
   )
)</f>
        <v>0</v>
      </c>
      <c r="J1435" s="40">
        <f>Bank4[[#This Row],[Money in/ (Money out)]]-Bank4[[#This Row],[GST/HST]]</f>
        <v>0</v>
      </c>
      <c r="L1435" s="37">
        <f t="shared" si="66"/>
        <v>0</v>
      </c>
    </row>
    <row r="1436" spans="4:12" x14ac:dyDescent="0.2">
      <c r="D1436" s="416">
        <f>_xlfn.XLOOKUP(C:C,Table1[for Import to Bank Register dropdown],Table1[for Pivot],0,0,1)</f>
        <v>0</v>
      </c>
      <c r="E1436" s="422"/>
      <c r="F1436" s="160">
        <f t="shared" si="67"/>
        <v>44444444</v>
      </c>
      <c r="G1436" s="394">
        <f t="shared" si="68"/>
        <v>0</v>
      </c>
      <c r="I1436" s="395">
        <f>IF(OR(C1436="150 Directors advances", C1436="120 accounts receivable", C1436="720.2 Automobile - Insurance", C1436="720.3 Automobile - License", C1436="870.4 Rent - Insurance", C1436="870.6 Rent - Property Tax", C1436="870.7 Rent - Homeoffice", C1436="870.9 Rent - Water"),
   0,
   IF(Dashboard!$F$5="Quick",
      IF(OR(C1436="190 Automobile",C1436="200 computer hardware",C1436="210 Computer software",C1436="220 Quickbooks software",C1436="230 Office equipment",C1436="240 Office furniture"),
         E1436-(E1436/(1+Dashboard!$F$4)),
         0
      ),
      IF(C1436="750 Business promotion",
         E1436-(E1436/(1+4.793/100)),
         E1436-(E1436/(1+Dashboard!$F$4))
      )
   )
)</f>
        <v>0</v>
      </c>
      <c r="J1436" s="40">
        <f>Bank4[[#This Row],[Money in/ (Money out)]]-Bank4[[#This Row],[GST/HST]]</f>
        <v>0</v>
      </c>
      <c r="L1436" s="37">
        <f t="shared" si="66"/>
        <v>0</v>
      </c>
    </row>
    <row r="1437" spans="4:12" x14ac:dyDescent="0.2">
      <c r="D1437" s="416">
        <f>_xlfn.XLOOKUP(C:C,Table1[for Import to Bank Register dropdown],Table1[for Pivot],0,0,1)</f>
        <v>0</v>
      </c>
      <c r="E1437" s="422"/>
      <c r="F1437" s="160">
        <f t="shared" si="67"/>
        <v>44444444</v>
      </c>
      <c r="G1437" s="394">
        <f t="shared" si="68"/>
        <v>0</v>
      </c>
      <c r="I1437" s="395">
        <f>IF(OR(C1437="150 Directors advances", C1437="120 accounts receivable", C1437="720.2 Automobile - Insurance", C1437="720.3 Automobile - License", C1437="870.4 Rent - Insurance", C1437="870.6 Rent - Property Tax", C1437="870.7 Rent - Homeoffice", C1437="870.9 Rent - Water"),
   0,
   IF(Dashboard!$F$5="Quick",
      IF(OR(C1437="190 Automobile",C1437="200 computer hardware",C1437="210 Computer software",C1437="220 Quickbooks software",C1437="230 Office equipment",C1437="240 Office furniture"),
         E1437-(E1437/(1+Dashboard!$F$4)),
         0
      ),
      IF(C1437="750 Business promotion",
         E1437-(E1437/(1+4.793/100)),
         E1437-(E1437/(1+Dashboard!$F$4))
      )
   )
)</f>
        <v>0</v>
      </c>
      <c r="J1437" s="40">
        <f>Bank4[[#This Row],[Money in/ (Money out)]]-Bank4[[#This Row],[GST/HST]]</f>
        <v>0</v>
      </c>
      <c r="L1437" s="37">
        <f t="shared" si="66"/>
        <v>0</v>
      </c>
    </row>
    <row r="1438" spans="4:12" x14ac:dyDescent="0.2">
      <c r="D1438" s="416">
        <f>_xlfn.XLOOKUP(C:C,Table1[for Import to Bank Register dropdown],Table1[for Pivot],0,0,1)</f>
        <v>0</v>
      </c>
      <c r="E1438" s="422"/>
      <c r="F1438" s="160">
        <f t="shared" si="67"/>
        <v>44444444</v>
      </c>
      <c r="G1438" s="394">
        <f t="shared" si="68"/>
        <v>0</v>
      </c>
      <c r="I1438" s="395">
        <f>IF(OR(C1438="150 Directors advances", C1438="120 accounts receivable", C1438="720.2 Automobile - Insurance", C1438="720.3 Automobile - License", C1438="870.4 Rent - Insurance", C1438="870.6 Rent - Property Tax", C1438="870.7 Rent - Homeoffice", C1438="870.9 Rent - Water"),
   0,
   IF(Dashboard!$F$5="Quick",
      IF(OR(C1438="190 Automobile",C1438="200 computer hardware",C1438="210 Computer software",C1438="220 Quickbooks software",C1438="230 Office equipment",C1438="240 Office furniture"),
         E1438-(E1438/(1+Dashboard!$F$4)),
         0
      ),
      IF(C1438="750 Business promotion",
         E1438-(E1438/(1+4.793/100)),
         E1438-(E1438/(1+Dashboard!$F$4))
      )
   )
)</f>
        <v>0</v>
      </c>
      <c r="J1438" s="40">
        <f>Bank4[[#This Row],[Money in/ (Money out)]]-Bank4[[#This Row],[GST/HST]]</f>
        <v>0</v>
      </c>
      <c r="L1438" s="37">
        <f t="shared" si="66"/>
        <v>0</v>
      </c>
    </row>
    <row r="1439" spans="4:12" x14ac:dyDescent="0.2">
      <c r="D1439" s="416">
        <f>_xlfn.XLOOKUP(C:C,Table1[for Import to Bank Register dropdown],Table1[for Pivot],0,0,1)</f>
        <v>0</v>
      </c>
      <c r="E1439" s="422"/>
      <c r="F1439" s="160">
        <f t="shared" si="67"/>
        <v>44444444</v>
      </c>
      <c r="G1439" s="394">
        <f t="shared" si="68"/>
        <v>0</v>
      </c>
      <c r="I1439" s="395">
        <f>IF(OR(C1439="150 Directors advances", C1439="120 accounts receivable", C1439="720.2 Automobile - Insurance", C1439="720.3 Automobile - License", C1439="870.4 Rent - Insurance", C1439="870.6 Rent - Property Tax", C1439="870.7 Rent - Homeoffice", C1439="870.9 Rent - Water"),
   0,
   IF(Dashboard!$F$5="Quick",
      IF(OR(C1439="190 Automobile",C1439="200 computer hardware",C1439="210 Computer software",C1439="220 Quickbooks software",C1439="230 Office equipment",C1439="240 Office furniture"),
         E1439-(E1439/(1+Dashboard!$F$4)),
         0
      ),
      IF(C1439="750 Business promotion",
         E1439-(E1439/(1+4.793/100)),
         E1439-(E1439/(1+Dashboard!$F$4))
      )
   )
)</f>
        <v>0</v>
      </c>
      <c r="J1439" s="40">
        <f>Bank4[[#This Row],[Money in/ (Money out)]]-Bank4[[#This Row],[GST/HST]]</f>
        <v>0</v>
      </c>
      <c r="L1439" s="37">
        <f t="shared" si="66"/>
        <v>0</v>
      </c>
    </row>
    <row r="1440" spans="4:12" x14ac:dyDescent="0.2">
      <c r="D1440" s="416">
        <f>_xlfn.XLOOKUP(C:C,Table1[for Import to Bank Register dropdown],Table1[for Pivot],0,0,1)</f>
        <v>0</v>
      </c>
      <c r="E1440" s="422"/>
      <c r="F1440" s="160">
        <f t="shared" si="67"/>
        <v>44444444</v>
      </c>
      <c r="G1440" s="394">
        <f t="shared" si="68"/>
        <v>0</v>
      </c>
      <c r="I1440" s="395">
        <f>IF(OR(C1440="150 Directors advances", C1440="120 accounts receivable", C1440="720.2 Automobile - Insurance", C1440="720.3 Automobile - License", C1440="870.4 Rent - Insurance", C1440="870.6 Rent - Property Tax", C1440="870.7 Rent - Homeoffice", C1440="870.9 Rent - Water"),
   0,
   IF(Dashboard!$F$5="Quick",
      IF(OR(C1440="190 Automobile",C1440="200 computer hardware",C1440="210 Computer software",C1440="220 Quickbooks software",C1440="230 Office equipment",C1440="240 Office furniture"),
         E1440-(E1440/(1+Dashboard!$F$4)),
         0
      ),
      IF(C1440="750 Business promotion",
         E1440-(E1440/(1+4.793/100)),
         E1440-(E1440/(1+Dashboard!$F$4))
      )
   )
)</f>
        <v>0</v>
      </c>
      <c r="J1440" s="40">
        <f>Bank4[[#This Row],[Money in/ (Money out)]]-Bank4[[#This Row],[GST/HST]]</f>
        <v>0</v>
      </c>
      <c r="L1440" s="37">
        <f t="shared" si="66"/>
        <v>0</v>
      </c>
    </row>
    <row r="1441" spans="4:12" x14ac:dyDescent="0.2">
      <c r="D1441" s="416">
        <f>_xlfn.XLOOKUP(C:C,Table1[for Import to Bank Register dropdown],Table1[for Pivot],0,0,1)</f>
        <v>0</v>
      </c>
      <c r="E1441" s="422"/>
      <c r="F1441" s="160">
        <f t="shared" si="67"/>
        <v>44444444</v>
      </c>
      <c r="G1441" s="394">
        <f t="shared" si="68"/>
        <v>0</v>
      </c>
      <c r="I1441" s="395">
        <f>IF(OR(C1441="150 Directors advances", C1441="120 accounts receivable", C1441="720.2 Automobile - Insurance", C1441="720.3 Automobile - License", C1441="870.4 Rent - Insurance", C1441="870.6 Rent - Property Tax", C1441="870.7 Rent - Homeoffice", C1441="870.9 Rent - Water"),
   0,
   IF(Dashboard!$F$5="Quick",
      IF(OR(C1441="190 Automobile",C1441="200 computer hardware",C1441="210 Computer software",C1441="220 Quickbooks software",C1441="230 Office equipment",C1441="240 Office furniture"),
         E1441-(E1441/(1+Dashboard!$F$4)),
         0
      ),
      IF(C1441="750 Business promotion",
         E1441-(E1441/(1+4.793/100)),
         E1441-(E1441/(1+Dashboard!$F$4))
      )
   )
)</f>
        <v>0</v>
      </c>
      <c r="J1441" s="40">
        <f>Bank4[[#This Row],[Money in/ (Money out)]]-Bank4[[#This Row],[GST/HST]]</f>
        <v>0</v>
      </c>
      <c r="L1441" s="37">
        <f t="shared" si="66"/>
        <v>0</v>
      </c>
    </row>
    <row r="1442" spans="4:12" x14ac:dyDescent="0.2">
      <c r="D1442" s="416">
        <f>_xlfn.XLOOKUP(C:C,Table1[for Import to Bank Register dropdown],Table1[for Pivot],0,0,1)</f>
        <v>0</v>
      </c>
      <c r="E1442" s="422"/>
      <c r="F1442" s="160">
        <f t="shared" si="67"/>
        <v>44444444</v>
      </c>
      <c r="G1442" s="394">
        <f t="shared" si="68"/>
        <v>0</v>
      </c>
      <c r="I1442" s="395">
        <f>IF(OR(C1442="150 Directors advances", C1442="120 accounts receivable", C1442="720.2 Automobile - Insurance", C1442="720.3 Automobile - License", C1442="870.4 Rent - Insurance", C1442="870.6 Rent - Property Tax", C1442="870.7 Rent - Homeoffice", C1442="870.9 Rent - Water"),
   0,
   IF(Dashboard!$F$5="Quick",
      IF(OR(C1442="190 Automobile",C1442="200 computer hardware",C1442="210 Computer software",C1442="220 Quickbooks software",C1442="230 Office equipment",C1442="240 Office furniture"),
         E1442-(E1442/(1+Dashboard!$F$4)),
         0
      ),
      IF(C1442="750 Business promotion",
         E1442-(E1442/(1+4.793/100)),
         E1442-(E1442/(1+Dashboard!$F$4))
      )
   )
)</f>
        <v>0</v>
      </c>
      <c r="J1442" s="40">
        <f>Bank4[[#This Row],[Money in/ (Money out)]]-Bank4[[#This Row],[GST/HST]]</f>
        <v>0</v>
      </c>
      <c r="L1442" s="37">
        <f t="shared" si="66"/>
        <v>0</v>
      </c>
    </row>
    <row r="1443" spans="4:12" x14ac:dyDescent="0.2">
      <c r="D1443" s="416">
        <f>_xlfn.XLOOKUP(C:C,Table1[for Import to Bank Register dropdown],Table1[for Pivot],0,0,1)</f>
        <v>0</v>
      </c>
      <c r="E1443" s="422"/>
      <c r="F1443" s="160">
        <f t="shared" si="67"/>
        <v>44444444</v>
      </c>
      <c r="G1443" s="394">
        <f t="shared" si="68"/>
        <v>0</v>
      </c>
      <c r="I1443" s="395">
        <f>IF(OR(C1443="150 Directors advances", C1443="120 accounts receivable", C1443="720.2 Automobile - Insurance", C1443="720.3 Automobile - License", C1443="870.4 Rent - Insurance", C1443="870.6 Rent - Property Tax", C1443="870.7 Rent - Homeoffice", C1443="870.9 Rent - Water"),
   0,
   IF(Dashboard!$F$5="Quick",
      IF(OR(C1443="190 Automobile",C1443="200 computer hardware",C1443="210 Computer software",C1443="220 Quickbooks software",C1443="230 Office equipment",C1443="240 Office furniture"),
         E1443-(E1443/(1+Dashboard!$F$4)),
         0
      ),
      IF(C1443="750 Business promotion",
         E1443-(E1443/(1+4.793/100)),
         E1443-(E1443/(1+Dashboard!$F$4))
      )
   )
)</f>
        <v>0</v>
      </c>
      <c r="J1443" s="40">
        <f>Bank4[[#This Row],[Money in/ (Money out)]]-Bank4[[#This Row],[GST/HST]]</f>
        <v>0</v>
      </c>
      <c r="L1443" s="37">
        <f t="shared" si="66"/>
        <v>0</v>
      </c>
    </row>
    <row r="1444" spans="4:12" x14ac:dyDescent="0.2">
      <c r="D1444" s="416">
        <f>_xlfn.XLOOKUP(C:C,Table1[for Import to Bank Register dropdown],Table1[for Pivot],0,0,1)</f>
        <v>0</v>
      </c>
      <c r="E1444" s="422"/>
      <c r="F1444" s="160">
        <f t="shared" si="67"/>
        <v>44444444</v>
      </c>
      <c r="G1444" s="394">
        <f t="shared" si="68"/>
        <v>0</v>
      </c>
      <c r="I1444" s="395">
        <f>IF(OR(C1444="150 Directors advances", C1444="120 accounts receivable", C1444="720.2 Automobile - Insurance", C1444="720.3 Automobile - License", C1444="870.4 Rent - Insurance", C1444="870.6 Rent - Property Tax", C1444="870.7 Rent - Homeoffice", C1444="870.9 Rent - Water"),
   0,
   IF(Dashboard!$F$5="Quick",
      IF(OR(C1444="190 Automobile",C1444="200 computer hardware",C1444="210 Computer software",C1444="220 Quickbooks software",C1444="230 Office equipment",C1444="240 Office furniture"),
         E1444-(E1444/(1+Dashboard!$F$4)),
         0
      ),
      IF(C1444="750 Business promotion",
         E1444-(E1444/(1+4.793/100)),
         E1444-(E1444/(1+Dashboard!$F$4))
      )
   )
)</f>
        <v>0</v>
      </c>
      <c r="J1444" s="40">
        <f>Bank4[[#This Row],[Money in/ (Money out)]]-Bank4[[#This Row],[GST/HST]]</f>
        <v>0</v>
      </c>
      <c r="L1444" s="37">
        <f t="shared" si="66"/>
        <v>0</v>
      </c>
    </row>
    <row r="1445" spans="4:12" x14ac:dyDescent="0.2">
      <c r="D1445" s="416">
        <f>_xlfn.XLOOKUP(C:C,Table1[for Import to Bank Register dropdown],Table1[for Pivot],0,0,1)</f>
        <v>0</v>
      </c>
      <c r="E1445" s="422"/>
      <c r="F1445" s="160">
        <f t="shared" si="67"/>
        <v>44444444</v>
      </c>
      <c r="G1445" s="394">
        <f t="shared" si="68"/>
        <v>0</v>
      </c>
      <c r="I1445" s="395">
        <f>IF(OR(C1445="150 Directors advances", C1445="120 accounts receivable", C1445="720.2 Automobile - Insurance", C1445="720.3 Automobile - License", C1445="870.4 Rent - Insurance", C1445="870.6 Rent - Property Tax", C1445="870.7 Rent - Homeoffice", C1445="870.9 Rent - Water"),
   0,
   IF(Dashboard!$F$5="Quick",
      IF(OR(C1445="190 Automobile",C1445="200 computer hardware",C1445="210 Computer software",C1445="220 Quickbooks software",C1445="230 Office equipment",C1445="240 Office furniture"),
         E1445-(E1445/(1+Dashboard!$F$4)),
         0
      ),
      IF(C1445="750 Business promotion",
         E1445-(E1445/(1+4.793/100)),
         E1445-(E1445/(1+Dashboard!$F$4))
      )
   )
)</f>
        <v>0</v>
      </c>
      <c r="J1445" s="40">
        <f>Bank4[[#This Row],[Money in/ (Money out)]]-Bank4[[#This Row],[GST/HST]]</f>
        <v>0</v>
      </c>
      <c r="L1445" s="37">
        <f t="shared" si="66"/>
        <v>0</v>
      </c>
    </row>
    <row r="1446" spans="4:12" x14ac:dyDescent="0.2">
      <c r="D1446" s="416">
        <f>_xlfn.XLOOKUP(C:C,Table1[for Import to Bank Register dropdown],Table1[for Pivot],0,0,1)</f>
        <v>0</v>
      </c>
      <c r="E1446" s="422"/>
      <c r="F1446" s="160">
        <f t="shared" si="67"/>
        <v>44444444</v>
      </c>
      <c r="G1446" s="394">
        <f t="shared" si="68"/>
        <v>0</v>
      </c>
      <c r="I1446" s="395">
        <f>IF(OR(C1446="150 Directors advances", C1446="120 accounts receivable", C1446="720.2 Automobile - Insurance", C1446="720.3 Automobile - License", C1446="870.4 Rent - Insurance", C1446="870.6 Rent - Property Tax", C1446="870.7 Rent - Homeoffice", C1446="870.9 Rent - Water"),
   0,
   IF(Dashboard!$F$5="Quick",
      IF(OR(C1446="190 Automobile",C1446="200 computer hardware",C1446="210 Computer software",C1446="220 Quickbooks software",C1446="230 Office equipment",C1446="240 Office furniture"),
         E1446-(E1446/(1+Dashboard!$F$4)),
         0
      ),
      IF(C1446="750 Business promotion",
         E1446-(E1446/(1+4.793/100)),
         E1446-(E1446/(1+Dashboard!$F$4))
      )
   )
)</f>
        <v>0</v>
      </c>
      <c r="J1446" s="40">
        <f>Bank4[[#This Row],[Money in/ (Money out)]]-Bank4[[#This Row],[GST/HST]]</f>
        <v>0</v>
      </c>
      <c r="L1446" s="37">
        <f t="shared" si="66"/>
        <v>0</v>
      </c>
    </row>
    <row r="1447" spans="4:12" x14ac:dyDescent="0.2">
      <c r="D1447" s="416">
        <f>_xlfn.XLOOKUP(C:C,Table1[for Import to Bank Register dropdown],Table1[for Pivot],0,0,1)</f>
        <v>0</v>
      </c>
      <c r="E1447" s="422"/>
      <c r="F1447" s="160">
        <f t="shared" si="67"/>
        <v>44444444</v>
      </c>
      <c r="G1447" s="394">
        <f t="shared" si="68"/>
        <v>0</v>
      </c>
      <c r="I1447" s="395">
        <f>IF(OR(C1447="150 Directors advances", C1447="120 accounts receivable", C1447="720.2 Automobile - Insurance", C1447="720.3 Automobile - License", C1447="870.4 Rent - Insurance", C1447="870.6 Rent - Property Tax", C1447="870.7 Rent - Homeoffice", C1447="870.9 Rent - Water"),
   0,
   IF(Dashboard!$F$5="Quick",
      IF(OR(C1447="190 Automobile",C1447="200 computer hardware",C1447="210 Computer software",C1447="220 Quickbooks software",C1447="230 Office equipment",C1447="240 Office furniture"),
         E1447-(E1447/(1+Dashboard!$F$4)),
         0
      ),
      IF(C1447="750 Business promotion",
         E1447-(E1447/(1+4.793/100)),
         E1447-(E1447/(1+Dashboard!$F$4))
      )
   )
)</f>
        <v>0</v>
      </c>
      <c r="J1447" s="40">
        <f>Bank4[[#This Row],[Money in/ (Money out)]]-Bank4[[#This Row],[GST/HST]]</f>
        <v>0</v>
      </c>
      <c r="L1447" s="37">
        <f t="shared" si="66"/>
        <v>0</v>
      </c>
    </row>
    <row r="1448" spans="4:12" x14ac:dyDescent="0.2">
      <c r="D1448" s="416">
        <f>_xlfn.XLOOKUP(C:C,Table1[for Import to Bank Register dropdown],Table1[for Pivot],0,0,1)</f>
        <v>0</v>
      </c>
      <c r="E1448" s="422"/>
      <c r="F1448" s="160">
        <f t="shared" si="67"/>
        <v>44444444</v>
      </c>
      <c r="G1448" s="394">
        <f t="shared" si="68"/>
        <v>0</v>
      </c>
      <c r="I1448" s="395">
        <f>IF(OR(C1448="150 Directors advances", C1448="120 accounts receivable", C1448="720.2 Automobile - Insurance", C1448="720.3 Automobile - License", C1448="870.4 Rent - Insurance", C1448="870.6 Rent - Property Tax", C1448="870.7 Rent - Homeoffice", C1448="870.9 Rent - Water"),
   0,
   IF(Dashboard!$F$5="Quick",
      IF(OR(C1448="190 Automobile",C1448="200 computer hardware",C1448="210 Computer software",C1448="220 Quickbooks software",C1448="230 Office equipment",C1448="240 Office furniture"),
         E1448-(E1448/(1+Dashboard!$F$4)),
         0
      ),
      IF(C1448="750 Business promotion",
         E1448-(E1448/(1+4.793/100)),
         E1448-(E1448/(1+Dashboard!$F$4))
      )
   )
)</f>
        <v>0</v>
      </c>
      <c r="J1448" s="40">
        <f>Bank4[[#This Row],[Money in/ (Money out)]]-Bank4[[#This Row],[GST/HST]]</f>
        <v>0</v>
      </c>
      <c r="L1448" s="37">
        <f t="shared" si="66"/>
        <v>0</v>
      </c>
    </row>
    <row r="1449" spans="4:12" x14ac:dyDescent="0.2">
      <c r="D1449" s="416">
        <f>_xlfn.XLOOKUP(C:C,Table1[for Import to Bank Register dropdown],Table1[for Pivot],0,0,1)</f>
        <v>0</v>
      </c>
      <c r="E1449" s="422"/>
      <c r="F1449" s="160">
        <f t="shared" si="67"/>
        <v>44444444</v>
      </c>
      <c r="G1449" s="394">
        <f t="shared" si="68"/>
        <v>0</v>
      </c>
      <c r="I1449" s="395">
        <f>IF(OR(C1449="150 Directors advances", C1449="120 accounts receivable", C1449="720.2 Automobile - Insurance", C1449="720.3 Automobile - License", C1449="870.4 Rent - Insurance", C1449="870.6 Rent - Property Tax", C1449="870.7 Rent - Homeoffice", C1449="870.9 Rent - Water"),
   0,
   IF(Dashboard!$F$5="Quick",
      IF(OR(C1449="190 Automobile",C1449="200 computer hardware",C1449="210 Computer software",C1449="220 Quickbooks software",C1449="230 Office equipment",C1449="240 Office furniture"),
         E1449-(E1449/(1+Dashboard!$F$4)),
         0
      ),
      IF(C1449="750 Business promotion",
         E1449-(E1449/(1+4.793/100)),
         E1449-(E1449/(1+Dashboard!$F$4))
      )
   )
)</f>
        <v>0</v>
      </c>
      <c r="J1449" s="40">
        <f>Bank4[[#This Row],[Money in/ (Money out)]]-Bank4[[#This Row],[GST/HST]]</f>
        <v>0</v>
      </c>
      <c r="L1449" s="37">
        <f t="shared" si="66"/>
        <v>0</v>
      </c>
    </row>
    <row r="1450" spans="4:12" x14ac:dyDescent="0.2">
      <c r="D1450" s="416">
        <f>_xlfn.XLOOKUP(C:C,Table1[for Import to Bank Register dropdown],Table1[for Pivot],0,0,1)</f>
        <v>0</v>
      </c>
      <c r="E1450" s="422"/>
      <c r="F1450" s="160">
        <f t="shared" si="67"/>
        <v>44444444</v>
      </c>
      <c r="G1450" s="394">
        <f t="shared" si="68"/>
        <v>0</v>
      </c>
      <c r="I1450" s="395">
        <f>IF(OR(C1450="150 Directors advances", C1450="120 accounts receivable", C1450="720.2 Automobile - Insurance", C1450="720.3 Automobile - License", C1450="870.4 Rent - Insurance", C1450="870.6 Rent - Property Tax", C1450="870.7 Rent - Homeoffice", C1450="870.9 Rent - Water"),
   0,
   IF(Dashboard!$F$5="Quick",
      IF(OR(C1450="190 Automobile",C1450="200 computer hardware",C1450="210 Computer software",C1450="220 Quickbooks software",C1450="230 Office equipment",C1450="240 Office furniture"),
         E1450-(E1450/(1+Dashboard!$F$4)),
         0
      ),
      IF(C1450="750 Business promotion",
         E1450-(E1450/(1+4.793/100)),
         E1450-(E1450/(1+Dashboard!$F$4))
      )
   )
)</f>
        <v>0</v>
      </c>
      <c r="J1450" s="40">
        <f>Bank4[[#This Row],[Money in/ (Money out)]]-Bank4[[#This Row],[GST/HST]]</f>
        <v>0</v>
      </c>
      <c r="L1450" s="37">
        <f t="shared" si="66"/>
        <v>0</v>
      </c>
    </row>
    <row r="1451" spans="4:12" x14ac:dyDescent="0.2">
      <c r="D1451" s="416">
        <f>_xlfn.XLOOKUP(C:C,Table1[for Import to Bank Register dropdown],Table1[for Pivot],0,0,1)</f>
        <v>0</v>
      </c>
      <c r="E1451" s="422"/>
      <c r="F1451" s="160">
        <f t="shared" si="67"/>
        <v>44444444</v>
      </c>
      <c r="G1451" s="394">
        <f t="shared" si="68"/>
        <v>0</v>
      </c>
      <c r="I1451" s="395">
        <f>IF(OR(C1451="150 Directors advances", C1451="120 accounts receivable", C1451="720.2 Automobile - Insurance", C1451="720.3 Automobile - License", C1451="870.4 Rent - Insurance", C1451="870.6 Rent - Property Tax", C1451="870.7 Rent - Homeoffice", C1451="870.9 Rent - Water"),
   0,
   IF(Dashboard!$F$5="Quick",
      IF(OR(C1451="190 Automobile",C1451="200 computer hardware",C1451="210 Computer software",C1451="220 Quickbooks software",C1451="230 Office equipment",C1451="240 Office furniture"),
         E1451-(E1451/(1+Dashboard!$F$4)),
         0
      ),
      IF(C1451="750 Business promotion",
         E1451-(E1451/(1+4.793/100)),
         E1451-(E1451/(1+Dashboard!$F$4))
      )
   )
)</f>
        <v>0</v>
      </c>
      <c r="J1451" s="40">
        <f>Bank4[[#This Row],[Money in/ (Money out)]]-Bank4[[#This Row],[GST/HST]]</f>
        <v>0</v>
      </c>
      <c r="L1451" s="37">
        <f t="shared" si="66"/>
        <v>0</v>
      </c>
    </row>
    <row r="1452" spans="4:12" x14ac:dyDescent="0.2">
      <c r="D1452" s="416">
        <f>_xlfn.XLOOKUP(C:C,Table1[for Import to Bank Register dropdown],Table1[for Pivot],0,0,1)</f>
        <v>0</v>
      </c>
      <c r="E1452" s="422"/>
      <c r="F1452" s="160">
        <f t="shared" si="67"/>
        <v>44444444</v>
      </c>
      <c r="G1452" s="394">
        <f t="shared" si="68"/>
        <v>0</v>
      </c>
      <c r="I1452" s="395">
        <f>IF(OR(C1452="150 Directors advances", C1452="120 accounts receivable", C1452="720.2 Automobile - Insurance", C1452="720.3 Automobile - License", C1452="870.4 Rent - Insurance", C1452="870.6 Rent - Property Tax", C1452="870.7 Rent - Homeoffice", C1452="870.9 Rent - Water"),
   0,
   IF(Dashboard!$F$5="Quick",
      IF(OR(C1452="190 Automobile",C1452="200 computer hardware",C1452="210 Computer software",C1452="220 Quickbooks software",C1452="230 Office equipment",C1452="240 Office furniture"),
         E1452-(E1452/(1+Dashboard!$F$4)),
         0
      ),
      IF(C1452="750 Business promotion",
         E1452-(E1452/(1+4.793/100)),
         E1452-(E1452/(1+Dashboard!$F$4))
      )
   )
)</f>
        <v>0</v>
      </c>
      <c r="J1452" s="40">
        <f>Bank4[[#This Row],[Money in/ (Money out)]]-Bank4[[#This Row],[GST/HST]]</f>
        <v>0</v>
      </c>
      <c r="L1452" s="37">
        <f t="shared" si="66"/>
        <v>0</v>
      </c>
    </row>
    <row r="1453" spans="4:12" x14ac:dyDescent="0.2">
      <c r="D1453" s="416">
        <f>_xlfn.XLOOKUP(C:C,Table1[for Import to Bank Register dropdown],Table1[for Pivot],0,0,1)</f>
        <v>0</v>
      </c>
      <c r="E1453" s="422"/>
      <c r="F1453" s="160">
        <f t="shared" si="67"/>
        <v>44444444</v>
      </c>
      <c r="G1453" s="394">
        <f t="shared" si="68"/>
        <v>0</v>
      </c>
      <c r="I1453" s="395">
        <f>IF(OR(C1453="150 Directors advances", C1453="120 accounts receivable", C1453="720.2 Automobile - Insurance", C1453="720.3 Automobile - License", C1453="870.4 Rent - Insurance", C1453="870.6 Rent - Property Tax", C1453="870.7 Rent - Homeoffice", C1453="870.9 Rent - Water"),
   0,
   IF(Dashboard!$F$5="Quick",
      IF(OR(C1453="190 Automobile",C1453="200 computer hardware",C1453="210 Computer software",C1453="220 Quickbooks software",C1453="230 Office equipment",C1453="240 Office furniture"),
         E1453-(E1453/(1+Dashboard!$F$4)),
         0
      ),
      IF(C1453="750 Business promotion",
         E1453-(E1453/(1+4.793/100)),
         E1453-(E1453/(1+Dashboard!$F$4))
      )
   )
)</f>
        <v>0</v>
      </c>
      <c r="J1453" s="40">
        <f>Bank4[[#This Row],[Money in/ (Money out)]]-Bank4[[#This Row],[GST/HST]]</f>
        <v>0</v>
      </c>
      <c r="L1453" s="37">
        <f t="shared" si="66"/>
        <v>0</v>
      </c>
    </row>
    <row r="1454" spans="4:12" x14ac:dyDescent="0.2">
      <c r="D1454" s="416">
        <f>_xlfn.XLOOKUP(C:C,Table1[for Import to Bank Register dropdown],Table1[for Pivot],0,0,1)</f>
        <v>0</v>
      </c>
      <c r="E1454" s="422"/>
      <c r="F1454" s="160">
        <f t="shared" si="67"/>
        <v>44444444</v>
      </c>
      <c r="G1454" s="394">
        <f t="shared" si="68"/>
        <v>0</v>
      </c>
      <c r="I1454" s="395">
        <f>IF(OR(C1454="150 Directors advances", C1454="120 accounts receivable", C1454="720.2 Automobile - Insurance", C1454="720.3 Automobile - License", C1454="870.4 Rent - Insurance", C1454="870.6 Rent - Property Tax", C1454="870.7 Rent - Homeoffice", C1454="870.9 Rent - Water"),
   0,
   IF(Dashboard!$F$5="Quick",
      IF(OR(C1454="190 Automobile",C1454="200 computer hardware",C1454="210 Computer software",C1454="220 Quickbooks software",C1454="230 Office equipment",C1454="240 Office furniture"),
         E1454-(E1454/(1+Dashboard!$F$4)),
         0
      ),
      IF(C1454="750 Business promotion",
         E1454-(E1454/(1+4.793/100)),
         E1454-(E1454/(1+Dashboard!$F$4))
      )
   )
)</f>
        <v>0</v>
      </c>
      <c r="J1454" s="40">
        <f>Bank4[[#This Row],[Money in/ (Money out)]]-Bank4[[#This Row],[GST/HST]]</f>
        <v>0</v>
      </c>
      <c r="L1454" s="37">
        <f t="shared" si="66"/>
        <v>0</v>
      </c>
    </row>
    <row r="1455" spans="4:12" x14ac:dyDescent="0.2">
      <c r="D1455" s="416">
        <f>_xlfn.XLOOKUP(C:C,Table1[for Import to Bank Register dropdown],Table1[for Pivot],0,0,1)</f>
        <v>0</v>
      </c>
      <c r="E1455" s="422"/>
      <c r="F1455" s="160">
        <f t="shared" si="67"/>
        <v>44444444</v>
      </c>
      <c r="G1455" s="394">
        <f t="shared" si="68"/>
        <v>0</v>
      </c>
      <c r="I1455" s="395">
        <f>IF(OR(C1455="150 Directors advances", C1455="120 accounts receivable", C1455="720.2 Automobile - Insurance", C1455="720.3 Automobile - License", C1455="870.4 Rent - Insurance", C1455="870.6 Rent - Property Tax", C1455="870.7 Rent - Homeoffice", C1455="870.9 Rent - Water"),
   0,
   IF(Dashboard!$F$5="Quick",
      IF(OR(C1455="190 Automobile",C1455="200 computer hardware",C1455="210 Computer software",C1455="220 Quickbooks software",C1455="230 Office equipment",C1455="240 Office furniture"),
         E1455-(E1455/(1+Dashboard!$F$4)),
         0
      ),
      IF(C1455="750 Business promotion",
         E1455-(E1455/(1+4.793/100)),
         E1455-(E1455/(1+Dashboard!$F$4))
      )
   )
)</f>
        <v>0</v>
      </c>
      <c r="J1455" s="40">
        <f>Bank4[[#This Row],[Money in/ (Money out)]]-Bank4[[#This Row],[GST/HST]]</f>
        <v>0</v>
      </c>
      <c r="L1455" s="37">
        <f t="shared" si="66"/>
        <v>0</v>
      </c>
    </row>
    <row r="1456" spans="4:12" x14ac:dyDescent="0.2">
      <c r="D1456" s="416">
        <f>_xlfn.XLOOKUP(C:C,Table1[for Import to Bank Register dropdown],Table1[for Pivot],0,0,1)</f>
        <v>0</v>
      </c>
      <c r="E1456" s="422"/>
      <c r="F1456" s="160">
        <f t="shared" si="67"/>
        <v>44444444</v>
      </c>
      <c r="G1456" s="394">
        <f t="shared" si="68"/>
        <v>0</v>
      </c>
      <c r="I1456" s="395">
        <f>IF(OR(C1456="150 Directors advances", C1456="120 accounts receivable", C1456="720.2 Automobile - Insurance", C1456="720.3 Automobile - License", C1456="870.4 Rent - Insurance", C1456="870.6 Rent - Property Tax", C1456="870.7 Rent - Homeoffice", C1456="870.9 Rent - Water"),
   0,
   IF(Dashboard!$F$5="Quick",
      IF(OR(C1456="190 Automobile",C1456="200 computer hardware",C1456="210 Computer software",C1456="220 Quickbooks software",C1456="230 Office equipment",C1456="240 Office furniture"),
         E1456-(E1456/(1+Dashboard!$F$4)),
         0
      ),
      IF(C1456="750 Business promotion",
         E1456-(E1456/(1+4.793/100)),
         E1456-(E1456/(1+Dashboard!$F$4))
      )
   )
)</f>
        <v>0</v>
      </c>
      <c r="J1456" s="40">
        <f>Bank4[[#This Row],[Money in/ (Money out)]]-Bank4[[#This Row],[GST/HST]]</f>
        <v>0</v>
      </c>
      <c r="L1456" s="37">
        <f t="shared" si="66"/>
        <v>0</v>
      </c>
    </row>
    <row r="1457" spans="4:12" x14ac:dyDescent="0.2">
      <c r="D1457" s="416">
        <f>_xlfn.XLOOKUP(C:C,Table1[for Import to Bank Register dropdown],Table1[for Pivot],0,0,1)</f>
        <v>0</v>
      </c>
      <c r="E1457" s="422"/>
      <c r="F1457" s="160">
        <f t="shared" si="67"/>
        <v>44444444</v>
      </c>
      <c r="G1457" s="394">
        <f t="shared" si="68"/>
        <v>0</v>
      </c>
      <c r="I1457" s="395">
        <f>IF(OR(C1457="150 Directors advances", C1457="120 accounts receivable", C1457="720.2 Automobile - Insurance", C1457="720.3 Automobile - License", C1457="870.4 Rent - Insurance", C1457="870.6 Rent - Property Tax", C1457="870.7 Rent - Homeoffice", C1457="870.9 Rent - Water"),
   0,
   IF(Dashboard!$F$5="Quick",
      IF(OR(C1457="190 Automobile",C1457="200 computer hardware",C1457="210 Computer software",C1457="220 Quickbooks software",C1457="230 Office equipment",C1457="240 Office furniture"),
         E1457-(E1457/(1+Dashboard!$F$4)),
         0
      ),
      IF(C1457="750 Business promotion",
         E1457-(E1457/(1+4.793/100)),
         E1457-(E1457/(1+Dashboard!$F$4))
      )
   )
)</f>
        <v>0</v>
      </c>
      <c r="J1457" s="40">
        <f>Bank4[[#This Row],[Money in/ (Money out)]]-Bank4[[#This Row],[GST/HST]]</f>
        <v>0</v>
      </c>
      <c r="L1457" s="37">
        <f t="shared" si="66"/>
        <v>0</v>
      </c>
    </row>
    <row r="1458" spans="4:12" x14ac:dyDescent="0.2">
      <c r="D1458" s="416">
        <f>_xlfn.XLOOKUP(C:C,Table1[for Import to Bank Register dropdown],Table1[for Pivot],0,0,1)</f>
        <v>0</v>
      </c>
      <c r="E1458" s="422"/>
      <c r="F1458" s="160">
        <f t="shared" si="67"/>
        <v>44444444</v>
      </c>
      <c r="G1458" s="394">
        <f t="shared" si="68"/>
        <v>0</v>
      </c>
      <c r="I1458" s="395">
        <f>IF(OR(C1458="150 Directors advances", C1458="120 accounts receivable", C1458="720.2 Automobile - Insurance", C1458="720.3 Automobile - License", C1458="870.4 Rent - Insurance", C1458="870.6 Rent - Property Tax", C1458="870.7 Rent - Homeoffice", C1458="870.9 Rent - Water"),
   0,
   IF(Dashboard!$F$5="Quick",
      IF(OR(C1458="190 Automobile",C1458="200 computer hardware",C1458="210 Computer software",C1458="220 Quickbooks software",C1458="230 Office equipment",C1458="240 Office furniture"),
         E1458-(E1458/(1+Dashboard!$F$4)),
         0
      ),
      IF(C1458="750 Business promotion",
         E1458-(E1458/(1+4.793/100)),
         E1458-(E1458/(1+Dashboard!$F$4))
      )
   )
)</f>
        <v>0</v>
      </c>
      <c r="J1458" s="40">
        <f>Bank4[[#This Row],[Money in/ (Money out)]]-Bank4[[#This Row],[GST/HST]]</f>
        <v>0</v>
      </c>
      <c r="L1458" s="37">
        <f t="shared" si="66"/>
        <v>0</v>
      </c>
    </row>
    <row r="1459" spans="4:12" x14ac:dyDescent="0.2">
      <c r="D1459" s="416">
        <f>_xlfn.XLOOKUP(C:C,Table1[for Import to Bank Register dropdown],Table1[for Pivot],0,0,1)</f>
        <v>0</v>
      </c>
      <c r="E1459" s="422"/>
      <c r="F1459" s="160">
        <f t="shared" si="67"/>
        <v>44444444</v>
      </c>
      <c r="G1459" s="394">
        <f t="shared" si="68"/>
        <v>0</v>
      </c>
      <c r="I1459" s="395">
        <f>IF(OR(C1459="150 Directors advances", C1459="120 accounts receivable", C1459="720.2 Automobile - Insurance", C1459="720.3 Automobile - License", C1459="870.4 Rent - Insurance", C1459="870.6 Rent - Property Tax", C1459="870.7 Rent - Homeoffice", C1459="870.9 Rent - Water"),
   0,
   IF(Dashboard!$F$5="Quick",
      IF(OR(C1459="190 Automobile",C1459="200 computer hardware",C1459="210 Computer software",C1459="220 Quickbooks software",C1459="230 Office equipment",C1459="240 Office furniture"),
         E1459-(E1459/(1+Dashboard!$F$4)),
         0
      ),
      IF(C1459="750 Business promotion",
         E1459-(E1459/(1+4.793/100)),
         E1459-(E1459/(1+Dashboard!$F$4))
      )
   )
)</f>
        <v>0</v>
      </c>
      <c r="J1459" s="40">
        <f>Bank4[[#This Row],[Money in/ (Money out)]]-Bank4[[#This Row],[GST/HST]]</f>
        <v>0</v>
      </c>
      <c r="L1459" s="37">
        <f t="shared" si="66"/>
        <v>0</v>
      </c>
    </row>
    <row r="1460" spans="4:12" x14ac:dyDescent="0.2">
      <c r="D1460" s="416">
        <f>_xlfn.XLOOKUP(C:C,Table1[for Import to Bank Register dropdown],Table1[for Pivot],0,0,1)</f>
        <v>0</v>
      </c>
      <c r="E1460" s="422"/>
      <c r="F1460" s="160">
        <f t="shared" si="67"/>
        <v>44444444</v>
      </c>
      <c r="G1460" s="394">
        <f t="shared" si="68"/>
        <v>0</v>
      </c>
      <c r="I1460" s="395">
        <f>IF(OR(C1460="150 Directors advances", C1460="120 accounts receivable", C1460="720.2 Automobile - Insurance", C1460="720.3 Automobile - License", C1460="870.4 Rent - Insurance", C1460="870.6 Rent - Property Tax", C1460="870.7 Rent - Homeoffice", C1460="870.9 Rent - Water"),
   0,
   IF(Dashboard!$F$5="Quick",
      IF(OR(C1460="190 Automobile",C1460="200 computer hardware",C1460="210 Computer software",C1460="220 Quickbooks software",C1460="230 Office equipment",C1460="240 Office furniture"),
         E1460-(E1460/(1+Dashboard!$F$4)),
         0
      ),
      IF(C1460="750 Business promotion",
         E1460-(E1460/(1+4.793/100)),
         E1460-(E1460/(1+Dashboard!$F$4))
      )
   )
)</f>
        <v>0</v>
      </c>
      <c r="J1460" s="40">
        <f>Bank4[[#This Row],[Money in/ (Money out)]]-Bank4[[#This Row],[GST/HST]]</f>
        <v>0</v>
      </c>
      <c r="L1460" s="37">
        <f t="shared" si="66"/>
        <v>0</v>
      </c>
    </row>
    <row r="1461" spans="4:12" x14ac:dyDescent="0.2">
      <c r="D1461" s="416">
        <f>_xlfn.XLOOKUP(C:C,Table1[for Import to Bank Register dropdown],Table1[for Pivot],0,0,1)</f>
        <v>0</v>
      </c>
      <c r="E1461" s="422"/>
      <c r="F1461" s="160">
        <f t="shared" si="67"/>
        <v>44444444</v>
      </c>
      <c r="G1461" s="394">
        <f t="shared" si="68"/>
        <v>0</v>
      </c>
      <c r="I1461" s="395">
        <f>IF(OR(C1461="150 Directors advances", C1461="120 accounts receivable", C1461="720.2 Automobile - Insurance", C1461="720.3 Automobile - License", C1461="870.4 Rent - Insurance", C1461="870.6 Rent - Property Tax", C1461="870.7 Rent - Homeoffice", C1461="870.9 Rent - Water"),
   0,
   IF(Dashboard!$F$5="Quick",
      IF(OR(C1461="190 Automobile",C1461="200 computer hardware",C1461="210 Computer software",C1461="220 Quickbooks software",C1461="230 Office equipment",C1461="240 Office furniture"),
         E1461-(E1461/(1+Dashboard!$F$4)),
         0
      ),
      IF(C1461="750 Business promotion",
         E1461-(E1461/(1+4.793/100)),
         E1461-(E1461/(1+Dashboard!$F$4))
      )
   )
)</f>
        <v>0</v>
      </c>
      <c r="J1461" s="40">
        <f>Bank4[[#This Row],[Money in/ (Money out)]]-Bank4[[#This Row],[GST/HST]]</f>
        <v>0</v>
      </c>
      <c r="L1461" s="37">
        <f t="shared" si="66"/>
        <v>0</v>
      </c>
    </row>
    <row r="1462" spans="4:12" x14ac:dyDescent="0.2">
      <c r="D1462" s="416">
        <f>_xlfn.XLOOKUP(C:C,Table1[for Import to Bank Register dropdown],Table1[for Pivot],0,0,1)</f>
        <v>0</v>
      </c>
      <c r="E1462" s="422"/>
      <c r="F1462" s="160">
        <f t="shared" si="67"/>
        <v>44444444</v>
      </c>
      <c r="G1462" s="394">
        <f t="shared" si="68"/>
        <v>0</v>
      </c>
      <c r="I1462" s="395">
        <f>IF(OR(C1462="150 Directors advances", C1462="120 accounts receivable", C1462="720.2 Automobile - Insurance", C1462="720.3 Automobile - License", C1462="870.4 Rent - Insurance", C1462="870.6 Rent - Property Tax", C1462="870.7 Rent - Homeoffice", C1462="870.9 Rent - Water"),
   0,
   IF(Dashboard!$F$5="Quick",
      IF(OR(C1462="190 Automobile",C1462="200 computer hardware",C1462="210 Computer software",C1462="220 Quickbooks software",C1462="230 Office equipment",C1462="240 Office furniture"),
         E1462-(E1462/(1+Dashboard!$F$4)),
         0
      ),
      IF(C1462="750 Business promotion",
         E1462-(E1462/(1+4.793/100)),
         E1462-(E1462/(1+Dashboard!$F$4))
      )
   )
)</f>
        <v>0</v>
      </c>
      <c r="J1462" s="40">
        <f>Bank4[[#This Row],[Money in/ (Money out)]]-Bank4[[#This Row],[GST/HST]]</f>
        <v>0</v>
      </c>
      <c r="L1462" s="37">
        <f t="shared" si="66"/>
        <v>0</v>
      </c>
    </row>
    <row r="1463" spans="4:12" x14ac:dyDescent="0.2">
      <c r="D1463" s="416">
        <f>_xlfn.XLOOKUP(C:C,Table1[for Import to Bank Register dropdown],Table1[for Pivot],0,0,1)</f>
        <v>0</v>
      </c>
      <c r="E1463" s="422"/>
      <c r="F1463" s="160">
        <f t="shared" si="67"/>
        <v>44444444</v>
      </c>
      <c r="G1463" s="394">
        <f t="shared" si="68"/>
        <v>0</v>
      </c>
      <c r="I1463" s="395">
        <f>IF(OR(C1463="150 Directors advances", C1463="120 accounts receivable", C1463="720.2 Automobile - Insurance", C1463="720.3 Automobile - License", C1463="870.4 Rent - Insurance", C1463="870.6 Rent - Property Tax", C1463="870.7 Rent - Homeoffice", C1463="870.9 Rent - Water"),
   0,
   IF(Dashboard!$F$5="Quick",
      IF(OR(C1463="190 Automobile",C1463="200 computer hardware",C1463="210 Computer software",C1463="220 Quickbooks software",C1463="230 Office equipment",C1463="240 Office furniture"),
         E1463-(E1463/(1+Dashboard!$F$4)),
         0
      ),
      IF(C1463="750 Business promotion",
         E1463-(E1463/(1+4.793/100)),
         E1463-(E1463/(1+Dashboard!$F$4))
      )
   )
)</f>
        <v>0</v>
      </c>
      <c r="J1463" s="40">
        <f>Bank4[[#This Row],[Money in/ (Money out)]]-Bank4[[#This Row],[GST/HST]]</f>
        <v>0</v>
      </c>
      <c r="L1463" s="37">
        <f t="shared" si="66"/>
        <v>0</v>
      </c>
    </row>
    <row r="1464" spans="4:12" x14ac:dyDescent="0.2">
      <c r="D1464" s="416">
        <f>_xlfn.XLOOKUP(C:C,Table1[for Import to Bank Register dropdown],Table1[for Pivot],0,0,1)</f>
        <v>0</v>
      </c>
      <c r="E1464" s="422"/>
      <c r="F1464" s="160">
        <f t="shared" si="67"/>
        <v>44444444</v>
      </c>
      <c r="G1464" s="394">
        <f t="shared" si="68"/>
        <v>0</v>
      </c>
      <c r="I1464" s="395">
        <f>IF(OR(C1464="150 Directors advances", C1464="120 accounts receivable", C1464="720.2 Automobile - Insurance", C1464="720.3 Automobile - License", C1464="870.4 Rent - Insurance", C1464="870.6 Rent - Property Tax", C1464="870.7 Rent - Homeoffice", C1464="870.9 Rent - Water"),
   0,
   IF(Dashboard!$F$5="Quick",
      IF(OR(C1464="190 Automobile",C1464="200 computer hardware",C1464="210 Computer software",C1464="220 Quickbooks software",C1464="230 Office equipment",C1464="240 Office furniture"),
         E1464-(E1464/(1+Dashboard!$F$4)),
         0
      ),
      IF(C1464="750 Business promotion",
         E1464-(E1464/(1+4.793/100)),
         E1464-(E1464/(1+Dashboard!$F$4))
      )
   )
)</f>
        <v>0</v>
      </c>
      <c r="J1464" s="40">
        <f>Bank4[[#This Row],[Money in/ (Money out)]]-Bank4[[#This Row],[GST/HST]]</f>
        <v>0</v>
      </c>
      <c r="L1464" s="37">
        <f t="shared" si="66"/>
        <v>0</v>
      </c>
    </row>
    <row r="1465" spans="4:12" x14ac:dyDescent="0.2">
      <c r="D1465" s="416">
        <f>_xlfn.XLOOKUP(C:C,Table1[for Import to Bank Register dropdown],Table1[for Pivot],0,0,1)</f>
        <v>0</v>
      </c>
      <c r="E1465" s="422"/>
      <c r="F1465" s="160">
        <f t="shared" si="67"/>
        <v>44444444</v>
      </c>
      <c r="G1465" s="394">
        <f t="shared" si="68"/>
        <v>0</v>
      </c>
      <c r="I1465" s="395">
        <f>IF(OR(C1465="150 Directors advances", C1465="120 accounts receivable", C1465="720.2 Automobile - Insurance", C1465="720.3 Automobile - License", C1465="870.4 Rent - Insurance", C1465="870.6 Rent - Property Tax", C1465="870.7 Rent - Homeoffice", C1465="870.9 Rent - Water"),
   0,
   IF(Dashboard!$F$5="Quick",
      IF(OR(C1465="190 Automobile",C1465="200 computer hardware",C1465="210 Computer software",C1465="220 Quickbooks software",C1465="230 Office equipment",C1465="240 Office furniture"),
         E1465-(E1465/(1+Dashboard!$F$4)),
         0
      ),
      IF(C1465="750 Business promotion",
         E1465-(E1465/(1+4.793/100)),
         E1465-(E1465/(1+Dashboard!$F$4))
      )
   )
)</f>
        <v>0</v>
      </c>
      <c r="J1465" s="40">
        <f>Bank4[[#This Row],[Money in/ (Money out)]]-Bank4[[#This Row],[GST/HST]]</f>
        <v>0</v>
      </c>
      <c r="L1465" s="37">
        <f t="shared" si="66"/>
        <v>0</v>
      </c>
    </row>
    <row r="1466" spans="4:12" x14ac:dyDescent="0.2">
      <c r="D1466" s="416">
        <f>_xlfn.XLOOKUP(C:C,Table1[for Import to Bank Register dropdown],Table1[for Pivot],0,0,1)</f>
        <v>0</v>
      </c>
      <c r="E1466" s="422"/>
      <c r="F1466" s="160">
        <f t="shared" si="67"/>
        <v>44444444</v>
      </c>
      <c r="G1466" s="394">
        <f t="shared" si="68"/>
        <v>0</v>
      </c>
      <c r="I1466" s="395">
        <f>IF(OR(C1466="150 Directors advances", C1466="120 accounts receivable", C1466="720.2 Automobile - Insurance", C1466="720.3 Automobile - License", C1466="870.4 Rent - Insurance", C1466="870.6 Rent - Property Tax", C1466="870.7 Rent - Homeoffice", C1466="870.9 Rent - Water"),
   0,
   IF(Dashboard!$F$5="Quick",
      IF(OR(C1466="190 Automobile",C1466="200 computer hardware",C1466="210 Computer software",C1466="220 Quickbooks software",C1466="230 Office equipment",C1466="240 Office furniture"),
         E1466-(E1466/(1+Dashboard!$F$4)),
         0
      ),
      IF(C1466="750 Business promotion",
         E1466-(E1466/(1+4.793/100)),
         E1466-(E1466/(1+Dashboard!$F$4))
      )
   )
)</f>
        <v>0</v>
      </c>
      <c r="J1466" s="40">
        <f>Bank4[[#This Row],[Money in/ (Money out)]]-Bank4[[#This Row],[GST/HST]]</f>
        <v>0</v>
      </c>
      <c r="L1466" s="37">
        <f t="shared" si="66"/>
        <v>0</v>
      </c>
    </row>
    <row r="1467" spans="4:12" x14ac:dyDescent="0.2">
      <c r="D1467" s="416">
        <f>_xlfn.XLOOKUP(C:C,Table1[for Import to Bank Register dropdown],Table1[for Pivot],0,0,1)</f>
        <v>0</v>
      </c>
      <c r="E1467" s="422"/>
      <c r="F1467" s="160">
        <f t="shared" si="67"/>
        <v>44444444</v>
      </c>
      <c r="G1467" s="394">
        <f t="shared" si="68"/>
        <v>0</v>
      </c>
      <c r="I1467" s="395">
        <f>IF(OR(C1467="150 Directors advances", C1467="120 accounts receivable", C1467="720.2 Automobile - Insurance", C1467="720.3 Automobile - License", C1467="870.4 Rent - Insurance", C1467="870.6 Rent - Property Tax", C1467="870.7 Rent - Homeoffice", C1467="870.9 Rent - Water"),
   0,
   IF(Dashboard!$F$5="Quick",
      IF(OR(C1467="190 Automobile",C1467="200 computer hardware",C1467="210 Computer software",C1467="220 Quickbooks software",C1467="230 Office equipment",C1467="240 Office furniture"),
         E1467-(E1467/(1+Dashboard!$F$4)),
         0
      ),
      IF(C1467="750 Business promotion",
         E1467-(E1467/(1+4.793/100)),
         E1467-(E1467/(1+Dashboard!$F$4))
      )
   )
)</f>
        <v>0</v>
      </c>
      <c r="J1467" s="40">
        <f>Bank4[[#This Row],[Money in/ (Money out)]]-Bank4[[#This Row],[GST/HST]]</f>
        <v>0</v>
      </c>
      <c r="L1467" s="37">
        <f t="shared" si="66"/>
        <v>0</v>
      </c>
    </row>
    <row r="1468" spans="4:12" x14ac:dyDescent="0.2">
      <c r="D1468" s="416">
        <f>_xlfn.XLOOKUP(C:C,Table1[for Import to Bank Register dropdown],Table1[for Pivot],0,0,1)</f>
        <v>0</v>
      </c>
      <c r="E1468" s="422"/>
      <c r="F1468" s="160">
        <f t="shared" si="67"/>
        <v>44444444</v>
      </c>
      <c r="G1468" s="394">
        <f t="shared" si="68"/>
        <v>0</v>
      </c>
      <c r="I1468" s="395">
        <f>IF(OR(C1468="150 Directors advances", C1468="120 accounts receivable", C1468="720.2 Automobile - Insurance", C1468="720.3 Automobile - License", C1468="870.4 Rent - Insurance", C1468="870.6 Rent - Property Tax", C1468="870.7 Rent - Homeoffice", C1468="870.9 Rent - Water"),
   0,
   IF(Dashboard!$F$5="Quick",
      IF(OR(C1468="190 Automobile",C1468="200 computer hardware",C1468="210 Computer software",C1468="220 Quickbooks software",C1468="230 Office equipment",C1468="240 Office furniture"),
         E1468-(E1468/(1+Dashboard!$F$4)),
         0
      ),
      IF(C1468="750 Business promotion",
         E1468-(E1468/(1+4.793/100)),
         E1468-(E1468/(1+Dashboard!$F$4))
      )
   )
)</f>
        <v>0</v>
      </c>
      <c r="J1468" s="40">
        <f>Bank4[[#This Row],[Money in/ (Money out)]]-Bank4[[#This Row],[GST/HST]]</f>
        <v>0</v>
      </c>
      <c r="L1468" s="37">
        <f t="shared" si="66"/>
        <v>0</v>
      </c>
    </row>
    <row r="1469" spans="4:12" x14ac:dyDescent="0.2">
      <c r="D1469" s="416">
        <f>_xlfn.XLOOKUP(C:C,Table1[for Import to Bank Register dropdown],Table1[for Pivot],0,0,1)</f>
        <v>0</v>
      </c>
      <c r="E1469" s="422"/>
      <c r="F1469" s="160">
        <f t="shared" si="67"/>
        <v>44444444</v>
      </c>
      <c r="G1469" s="394">
        <f t="shared" si="68"/>
        <v>0</v>
      </c>
      <c r="I1469" s="395">
        <f>IF(OR(C1469="150 Directors advances", C1469="120 accounts receivable", C1469="720.2 Automobile - Insurance", C1469="720.3 Automobile - License", C1469="870.4 Rent - Insurance", C1469="870.6 Rent - Property Tax", C1469="870.7 Rent - Homeoffice", C1469="870.9 Rent - Water"),
   0,
   IF(Dashboard!$F$5="Quick",
      IF(OR(C1469="190 Automobile",C1469="200 computer hardware",C1469="210 Computer software",C1469="220 Quickbooks software",C1469="230 Office equipment",C1469="240 Office furniture"),
         E1469-(E1469/(1+Dashboard!$F$4)),
         0
      ),
      IF(C1469="750 Business promotion",
         E1469-(E1469/(1+4.793/100)),
         E1469-(E1469/(1+Dashboard!$F$4))
      )
   )
)</f>
        <v>0</v>
      </c>
      <c r="J1469" s="40">
        <f>Bank4[[#This Row],[Money in/ (Money out)]]-Bank4[[#This Row],[GST/HST]]</f>
        <v>0</v>
      </c>
      <c r="L1469" s="37">
        <f t="shared" si="66"/>
        <v>0</v>
      </c>
    </row>
    <row r="1470" spans="4:12" x14ac:dyDescent="0.2">
      <c r="D1470" s="416">
        <f>_xlfn.XLOOKUP(C:C,Table1[for Import to Bank Register dropdown],Table1[for Pivot],0,0,1)</f>
        <v>0</v>
      </c>
      <c r="E1470" s="422"/>
      <c r="F1470" s="160">
        <f t="shared" si="67"/>
        <v>44444444</v>
      </c>
      <c r="G1470" s="394">
        <f t="shared" si="68"/>
        <v>0</v>
      </c>
      <c r="I1470" s="395">
        <f>IF(OR(C1470="150 Directors advances", C1470="120 accounts receivable", C1470="720.2 Automobile - Insurance", C1470="720.3 Automobile - License", C1470="870.4 Rent - Insurance", C1470="870.6 Rent - Property Tax", C1470="870.7 Rent - Homeoffice", C1470="870.9 Rent - Water"),
   0,
   IF(Dashboard!$F$5="Quick",
      IF(OR(C1470="190 Automobile",C1470="200 computer hardware",C1470="210 Computer software",C1470="220 Quickbooks software",C1470="230 Office equipment",C1470="240 Office furniture"),
         E1470-(E1470/(1+Dashboard!$F$4)),
         0
      ),
      IF(C1470="750 Business promotion",
         E1470-(E1470/(1+4.793/100)),
         E1470-(E1470/(1+Dashboard!$F$4))
      )
   )
)</f>
        <v>0</v>
      </c>
      <c r="J1470" s="40">
        <f>Bank4[[#This Row],[Money in/ (Money out)]]-Bank4[[#This Row],[GST/HST]]</f>
        <v>0</v>
      </c>
      <c r="L1470" s="37">
        <f t="shared" si="66"/>
        <v>0</v>
      </c>
    </row>
    <row r="1471" spans="4:12" x14ac:dyDescent="0.2">
      <c r="D1471" s="416">
        <f>_xlfn.XLOOKUP(C:C,Table1[for Import to Bank Register dropdown],Table1[for Pivot],0,0,1)</f>
        <v>0</v>
      </c>
      <c r="E1471" s="422"/>
      <c r="F1471" s="160">
        <f t="shared" si="67"/>
        <v>44444444</v>
      </c>
      <c r="G1471" s="394">
        <f t="shared" si="68"/>
        <v>0</v>
      </c>
      <c r="I1471" s="395">
        <f>IF(OR(C1471="150 Directors advances", C1471="120 accounts receivable", C1471="720.2 Automobile - Insurance", C1471="720.3 Automobile - License", C1471="870.4 Rent - Insurance", C1471="870.6 Rent - Property Tax", C1471="870.7 Rent - Homeoffice", C1471="870.9 Rent - Water"),
   0,
   IF(Dashboard!$F$5="Quick",
      IF(OR(C1471="190 Automobile",C1471="200 computer hardware",C1471="210 Computer software",C1471="220 Quickbooks software",C1471="230 Office equipment",C1471="240 Office furniture"),
         E1471-(E1471/(1+Dashboard!$F$4)),
         0
      ),
      IF(C1471="750 Business promotion",
         E1471-(E1471/(1+4.793/100)),
         E1471-(E1471/(1+Dashboard!$F$4))
      )
   )
)</f>
        <v>0</v>
      </c>
      <c r="J1471" s="40">
        <f>Bank4[[#This Row],[Money in/ (Money out)]]-Bank4[[#This Row],[GST/HST]]</f>
        <v>0</v>
      </c>
      <c r="L1471" s="37">
        <f t="shared" si="66"/>
        <v>0</v>
      </c>
    </row>
    <row r="1472" spans="4:12" x14ac:dyDescent="0.2">
      <c r="D1472" s="416">
        <f>_xlfn.XLOOKUP(C:C,Table1[for Import to Bank Register dropdown],Table1[for Pivot],0,0,1)</f>
        <v>0</v>
      </c>
      <c r="E1472" s="422"/>
      <c r="F1472" s="160">
        <f t="shared" si="67"/>
        <v>44444444</v>
      </c>
      <c r="G1472" s="394">
        <f t="shared" si="68"/>
        <v>0</v>
      </c>
      <c r="I1472" s="395">
        <f>IF(OR(C1472="150 Directors advances", C1472="120 accounts receivable", C1472="720.2 Automobile - Insurance", C1472="720.3 Automobile - License", C1472="870.4 Rent - Insurance", C1472="870.6 Rent - Property Tax", C1472="870.7 Rent - Homeoffice", C1472="870.9 Rent - Water"),
   0,
   IF(Dashboard!$F$5="Quick",
      IF(OR(C1472="190 Automobile",C1472="200 computer hardware",C1472="210 Computer software",C1472="220 Quickbooks software",C1472="230 Office equipment",C1472="240 Office furniture"),
         E1472-(E1472/(1+Dashboard!$F$4)),
         0
      ),
      IF(C1472="750 Business promotion",
         E1472-(E1472/(1+4.793/100)),
         E1472-(E1472/(1+Dashboard!$F$4))
      )
   )
)</f>
        <v>0</v>
      </c>
      <c r="J1472" s="40">
        <f>Bank4[[#This Row],[Money in/ (Money out)]]-Bank4[[#This Row],[GST/HST]]</f>
        <v>0</v>
      </c>
      <c r="L1472" s="37">
        <f t="shared" si="66"/>
        <v>0</v>
      </c>
    </row>
    <row r="1473" spans="1:12" x14ac:dyDescent="0.2">
      <c r="D1473" s="416">
        <f>_xlfn.XLOOKUP(C:C,Table1[for Import to Bank Register dropdown],Table1[for Pivot],0,0,1)</f>
        <v>0</v>
      </c>
      <c r="E1473" s="422"/>
      <c r="F1473" s="160">
        <f t="shared" si="67"/>
        <v>44444444</v>
      </c>
      <c r="G1473" s="394">
        <f t="shared" si="68"/>
        <v>0</v>
      </c>
      <c r="I1473" s="395">
        <f>IF(OR(C1473="150 Directors advances", C1473="120 accounts receivable", C1473="720.2 Automobile - Insurance", C1473="720.3 Automobile - License", C1473="870.4 Rent - Insurance", C1473="870.6 Rent - Property Tax", C1473="870.7 Rent - Homeoffice", C1473="870.9 Rent - Water"),
   0,
   IF(Dashboard!$F$5="Quick",
      IF(OR(C1473="190 Automobile",C1473="200 computer hardware",C1473="210 Computer software",C1473="220 Quickbooks software",C1473="230 Office equipment",C1473="240 Office furniture"),
         E1473-(E1473/(1+Dashboard!$F$4)),
         0
      ),
      IF(C1473="750 Business promotion",
         E1473-(E1473/(1+4.793/100)),
         E1473-(E1473/(1+Dashboard!$F$4))
      )
   )
)</f>
        <v>0</v>
      </c>
      <c r="J1473" s="40">
        <f>Bank4[[#This Row],[Money in/ (Money out)]]-Bank4[[#This Row],[GST/HST]]</f>
        <v>0</v>
      </c>
      <c r="L1473" s="37">
        <f t="shared" si="66"/>
        <v>0</v>
      </c>
    </row>
    <row r="1474" spans="1:12" x14ac:dyDescent="0.2">
      <c r="D1474" s="416">
        <f>_xlfn.XLOOKUP(C:C,Table1[for Import to Bank Register dropdown],Table1[for Pivot],0,0,1)</f>
        <v>0</v>
      </c>
      <c r="E1474" s="422"/>
      <c r="F1474" s="160">
        <f t="shared" si="67"/>
        <v>44444444</v>
      </c>
      <c r="G1474" s="394">
        <f t="shared" si="68"/>
        <v>0</v>
      </c>
      <c r="I1474" s="395">
        <f>IF(OR(C1474="150 Directors advances", C1474="120 accounts receivable", C1474="720.2 Automobile - Insurance", C1474="720.3 Automobile - License", C1474="870.4 Rent - Insurance", C1474="870.6 Rent - Property Tax", C1474="870.7 Rent - Homeoffice", C1474="870.9 Rent - Water"),
   0,
   IF(Dashboard!$F$5="Quick",
      IF(OR(C1474="190 Automobile",C1474="200 computer hardware",C1474="210 Computer software",C1474="220 Quickbooks software",C1474="230 Office equipment",C1474="240 Office furniture"),
         E1474-(E1474/(1+Dashboard!$F$4)),
         0
      ),
      IF(C1474="750 Business promotion",
         E1474-(E1474/(1+4.793/100)),
         E1474-(E1474/(1+Dashboard!$F$4))
      )
   )
)</f>
        <v>0</v>
      </c>
      <c r="J1474" s="40">
        <f>Bank4[[#This Row],[Money in/ (Money out)]]-Bank4[[#This Row],[GST/HST]]</f>
        <v>0</v>
      </c>
      <c r="L1474" s="37">
        <f t="shared" si="66"/>
        <v>0</v>
      </c>
    </row>
    <row r="1475" spans="1:12" x14ac:dyDescent="0.2">
      <c r="D1475" s="416">
        <f>_xlfn.XLOOKUP(C:C,Table1[for Import to Bank Register dropdown],Table1[for Pivot],0,0,1)</f>
        <v>0</v>
      </c>
      <c r="E1475" s="422"/>
      <c r="F1475" s="160">
        <f t="shared" si="67"/>
        <v>44444444</v>
      </c>
      <c r="G1475" s="394">
        <f t="shared" si="68"/>
        <v>0</v>
      </c>
      <c r="I1475" s="395">
        <f>IF(OR(C1475="150 Directors advances", C1475="120 accounts receivable", C1475="720.2 Automobile - Insurance", C1475="720.3 Automobile - License", C1475="870.4 Rent - Insurance", C1475="870.6 Rent - Property Tax", C1475="870.7 Rent - Homeoffice", C1475="870.9 Rent - Water"),
   0,
   IF(Dashboard!$F$5="Quick",
      IF(OR(C1475="190 Automobile",C1475="200 computer hardware",C1475="210 Computer software",C1475="220 Quickbooks software",C1475="230 Office equipment",C1475="240 Office furniture"),
         E1475-(E1475/(1+Dashboard!$F$4)),
         0
      ),
      IF(C1475="750 Business promotion",
         E1475-(E1475/(1+4.793/100)),
         E1475-(E1475/(1+Dashboard!$F$4))
      )
   )
)</f>
        <v>0</v>
      </c>
      <c r="J1475" s="40">
        <f>Bank4[[#This Row],[Money in/ (Money out)]]-Bank4[[#This Row],[GST/HST]]</f>
        <v>0</v>
      </c>
      <c r="L1475" s="37">
        <f t="shared" si="66"/>
        <v>0</v>
      </c>
    </row>
    <row r="1476" spans="1:12" x14ac:dyDescent="0.2">
      <c r="D1476" s="416">
        <f>_xlfn.XLOOKUP(C:C,Table1[for Import to Bank Register dropdown],Table1[for Pivot],0,0,1)</f>
        <v>0</v>
      </c>
      <c r="E1476" s="422"/>
      <c r="F1476" s="160">
        <f t="shared" si="67"/>
        <v>44444444</v>
      </c>
      <c r="G1476" s="394">
        <f t="shared" si="68"/>
        <v>0</v>
      </c>
      <c r="I1476" s="395">
        <f>IF(OR(C1476="150 Directors advances", C1476="120 accounts receivable", C1476="720.2 Automobile - Insurance", C1476="720.3 Automobile - License", C1476="870.4 Rent - Insurance", C1476="870.6 Rent - Property Tax", C1476="870.7 Rent - Homeoffice", C1476="870.9 Rent - Water"),
   0,
   IF(Dashboard!$F$5="Quick",
      IF(OR(C1476="190 Automobile",C1476="200 computer hardware",C1476="210 Computer software",C1476="220 Quickbooks software",C1476="230 Office equipment",C1476="240 Office furniture"),
         E1476-(E1476/(1+Dashboard!$F$4)),
         0
      ),
      IF(C1476="750 Business promotion",
         E1476-(E1476/(1+4.793/100)),
         E1476-(E1476/(1+Dashboard!$F$4))
      )
   )
)</f>
        <v>0</v>
      </c>
      <c r="J1476" s="40">
        <f>Bank4[[#This Row],[Money in/ (Money out)]]-Bank4[[#This Row],[GST/HST]]</f>
        <v>0</v>
      </c>
      <c r="L1476" s="37">
        <f t="shared" si="66"/>
        <v>0</v>
      </c>
    </row>
    <row r="1477" spans="1:12" x14ac:dyDescent="0.2">
      <c r="D1477" s="416">
        <f>_xlfn.XLOOKUP(C:C,Table1[for Import to Bank Register dropdown],Table1[for Pivot],0,0,1)</f>
        <v>0</v>
      </c>
      <c r="E1477" s="422"/>
      <c r="F1477" s="160">
        <f t="shared" si="67"/>
        <v>44444444</v>
      </c>
      <c r="G1477" s="394">
        <f t="shared" si="68"/>
        <v>0</v>
      </c>
      <c r="I1477" s="395">
        <f>IF(OR(C1477="150 Directors advances", C1477="120 accounts receivable", C1477="720.2 Automobile - Insurance", C1477="720.3 Automobile - License", C1477="870.4 Rent - Insurance", C1477="870.6 Rent - Property Tax", C1477="870.7 Rent - Homeoffice", C1477="870.9 Rent - Water"),
   0,
   IF(Dashboard!$F$5="Quick",
      IF(OR(C1477="190 Automobile",C1477="200 computer hardware",C1477="210 Computer software",C1477="220 Quickbooks software",C1477="230 Office equipment",C1477="240 Office furniture"),
         E1477-(E1477/(1+Dashboard!$F$4)),
         0
      ),
      IF(C1477="750 Business promotion",
         E1477-(E1477/(1+4.793/100)),
         E1477-(E1477/(1+Dashboard!$F$4))
      )
   )
)</f>
        <v>0</v>
      </c>
      <c r="J1477" s="40">
        <f>Bank4[[#This Row],[Money in/ (Money out)]]-Bank4[[#This Row],[GST/HST]]</f>
        <v>0</v>
      </c>
      <c r="L1477" s="37">
        <f t="shared" si="66"/>
        <v>0</v>
      </c>
    </row>
    <row r="1478" spans="1:12" x14ac:dyDescent="0.2">
      <c r="D1478" s="416">
        <f>_xlfn.XLOOKUP(C:C,Table1[for Import to Bank Register dropdown],Table1[for Pivot],0,0,1)</f>
        <v>0</v>
      </c>
      <c r="E1478" s="422"/>
      <c r="F1478" s="160">
        <f t="shared" si="67"/>
        <v>44444444</v>
      </c>
      <c r="G1478" s="394">
        <f t="shared" si="68"/>
        <v>0</v>
      </c>
      <c r="I1478" s="395">
        <f>IF(OR(C1478="150 Directors advances", C1478="120 accounts receivable", C1478="720.2 Automobile - Insurance", C1478="720.3 Automobile - License", C1478="870.4 Rent - Insurance", C1478="870.6 Rent - Property Tax", C1478="870.7 Rent - Homeoffice", C1478="870.9 Rent - Water"),
   0,
   IF(Dashboard!$F$5="Quick",
      IF(OR(C1478="190 Automobile",C1478="200 computer hardware",C1478="210 Computer software",C1478="220 Quickbooks software",C1478="230 Office equipment",C1478="240 Office furniture"),
         E1478-(E1478/(1+Dashboard!$F$4)),
         0
      ),
      IF(C1478="750 Business promotion",
         E1478-(E1478/(1+4.793/100)),
         E1478-(E1478/(1+Dashboard!$F$4))
      )
   )
)</f>
        <v>0</v>
      </c>
      <c r="J1478" s="40">
        <f>Bank4[[#This Row],[Money in/ (Money out)]]-Bank4[[#This Row],[GST/HST]]</f>
        <v>0</v>
      </c>
      <c r="L1478" s="37">
        <f t="shared" si="66"/>
        <v>0</v>
      </c>
    </row>
    <row r="1479" spans="1:12" x14ac:dyDescent="0.2">
      <c r="D1479" s="416">
        <f>_xlfn.XLOOKUP(C:C,Table1[for Import to Bank Register dropdown],Table1[for Pivot],0,0,1)</f>
        <v>0</v>
      </c>
      <c r="E1479" s="422"/>
      <c r="F1479" s="160">
        <f t="shared" si="67"/>
        <v>44444444</v>
      </c>
      <c r="G1479" s="394">
        <f t="shared" si="68"/>
        <v>0</v>
      </c>
      <c r="I1479" s="395">
        <f>IF(OR(C1479="150 Directors advances", C1479="120 accounts receivable", C1479="720.2 Automobile - Insurance", C1479="720.3 Automobile - License", C1479="870.4 Rent - Insurance", C1479="870.6 Rent - Property Tax", C1479="870.7 Rent - Homeoffice", C1479="870.9 Rent - Water"),
   0,
   IF(Dashboard!$F$5="Quick",
      IF(OR(C1479="190 Automobile",C1479="200 computer hardware",C1479="210 Computer software",C1479="220 Quickbooks software",C1479="230 Office equipment",C1479="240 Office furniture"),
         E1479-(E1479/(1+Dashboard!$F$4)),
         0
      ),
      IF(C1479="750 Business promotion",
         E1479-(E1479/(1+4.793/100)),
         E1479-(E1479/(1+Dashboard!$F$4))
      )
   )
)</f>
        <v>0</v>
      </c>
      <c r="J1479" s="40">
        <f>Bank4[[#This Row],[Money in/ (Money out)]]-Bank4[[#This Row],[GST/HST]]</f>
        <v>0</v>
      </c>
      <c r="L1479" s="37">
        <f t="shared" ref="L1479:L1500" si="69">$L$3</f>
        <v>0</v>
      </c>
    </row>
    <row r="1480" spans="1:12" x14ac:dyDescent="0.2">
      <c r="D1480" s="416">
        <f>_xlfn.XLOOKUP(C:C,Table1[for Import to Bank Register dropdown],Table1[for Pivot],0,0,1)</f>
        <v>0</v>
      </c>
      <c r="E1480" s="422"/>
      <c r="F1480" s="160">
        <f t="shared" ref="F1480:F1500" si="70">$E$2</f>
        <v>44444444</v>
      </c>
      <c r="G1480" s="394">
        <f t="shared" ref="G1480:G1500" si="71">G1479+E1480</f>
        <v>0</v>
      </c>
      <c r="I1480" s="395">
        <f>IF(OR(C1480="150 Directors advances", C1480="120 accounts receivable", C1480="720.2 Automobile - Insurance", C1480="720.3 Automobile - License", C1480="870.4 Rent - Insurance", C1480="870.6 Rent - Property Tax", C1480="870.7 Rent - Homeoffice", C1480="870.9 Rent - Water"),
   0,
   IF(Dashboard!$F$5="Quick",
      IF(OR(C1480="190 Automobile",C1480="200 computer hardware",C1480="210 Computer software",C1480="220 Quickbooks software",C1480="230 Office equipment",C1480="240 Office furniture"),
         E1480-(E1480/(1+Dashboard!$F$4)),
         0
      ),
      IF(C1480="750 Business promotion",
         E1480-(E1480/(1+4.793/100)),
         E1480-(E1480/(1+Dashboard!$F$4))
      )
   )
)</f>
        <v>0</v>
      </c>
      <c r="J1480" s="40">
        <f>Bank4[[#This Row],[Money in/ (Money out)]]-Bank4[[#This Row],[GST/HST]]</f>
        <v>0</v>
      </c>
      <c r="L1480" s="37">
        <f t="shared" si="69"/>
        <v>0</v>
      </c>
    </row>
    <row r="1481" spans="1:12" x14ac:dyDescent="0.2">
      <c r="D1481" s="416">
        <f>_xlfn.XLOOKUP(C:C,Table1[for Import to Bank Register dropdown],Table1[for Pivot],0,0,1)</f>
        <v>0</v>
      </c>
      <c r="E1481" s="422"/>
      <c r="F1481" s="160">
        <f t="shared" si="70"/>
        <v>44444444</v>
      </c>
      <c r="G1481" s="394">
        <f t="shared" si="71"/>
        <v>0</v>
      </c>
      <c r="I1481" s="395">
        <f>IF(OR(C1481="150 Directors advances", C1481="120 accounts receivable", C1481="720.2 Automobile - Insurance", C1481="720.3 Automobile - License", C1481="870.4 Rent - Insurance", C1481="870.6 Rent - Property Tax", C1481="870.7 Rent - Homeoffice", C1481="870.9 Rent - Water"),
   0,
   IF(Dashboard!$F$5="Quick",
      IF(OR(C1481="190 Automobile",C1481="200 computer hardware",C1481="210 Computer software",C1481="220 Quickbooks software",C1481="230 Office equipment",C1481="240 Office furniture"),
         E1481-(E1481/(1+Dashboard!$F$4)),
         0
      ),
      IF(C1481="750 Business promotion",
         E1481-(E1481/(1+4.793/100)),
         E1481-(E1481/(1+Dashboard!$F$4))
      )
   )
)</f>
        <v>0</v>
      </c>
      <c r="J1481" s="40">
        <f>Bank4[[#This Row],[Money in/ (Money out)]]-Bank4[[#This Row],[GST/HST]]</f>
        <v>0</v>
      </c>
      <c r="L1481" s="37">
        <f t="shared" si="69"/>
        <v>0</v>
      </c>
    </row>
    <row r="1482" spans="1:12" x14ac:dyDescent="0.2">
      <c r="D1482" s="416">
        <f>_xlfn.XLOOKUP(C:C,Table1[for Import to Bank Register dropdown],Table1[for Pivot],0,0,1)</f>
        <v>0</v>
      </c>
      <c r="E1482" s="422"/>
      <c r="F1482" s="160">
        <f t="shared" si="70"/>
        <v>44444444</v>
      </c>
      <c r="G1482" s="394">
        <f t="shared" si="71"/>
        <v>0</v>
      </c>
      <c r="I1482" s="395">
        <f>IF(OR(C1482="150 Directors advances", C1482="120 accounts receivable", C1482="720.2 Automobile - Insurance", C1482="720.3 Automobile - License", C1482="870.4 Rent - Insurance", C1482="870.6 Rent - Property Tax", C1482="870.7 Rent - Homeoffice", C1482="870.9 Rent - Water"),
   0,
   IF(Dashboard!$F$5="Quick",
      IF(OR(C1482="190 Automobile",C1482="200 computer hardware",C1482="210 Computer software",C1482="220 Quickbooks software",C1482="230 Office equipment",C1482="240 Office furniture"),
         E1482-(E1482/(1+Dashboard!$F$4)),
         0
      ),
      IF(C1482="750 Business promotion",
         E1482-(E1482/(1+4.793/100)),
         E1482-(E1482/(1+Dashboard!$F$4))
      )
   )
)</f>
        <v>0</v>
      </c>
      <c r="J1482" s="40">
        <f>Bank4[[#This Row],[Money in/ (Money out)]]-Bank4[[#This Row],[GST/HST]]</f>
        <v>0</v>
      </c>
      <c r="L1482" s="37">
        <f t="shared" si="69"/>
        <v>0</v>
      </c>
    </row>
    <row r="1483" spans="1:12" x14ac:dyDescent="0.2">
      <c r="D1483" s="416">
        <f>_xlfn.XLOOKUP(C:C,Table1[for Import to Bank Register dropdown],Table1[for Pivot],0,0,1)</f>
        <v>0</v>
      </c>
      <c r="E1483" s="422"/>
      <c r="F1483" s="160">
        <f t="shared" si="70"/>
        <v>44444444</v>
      </c>
      <c r="G1483" s="394">
        <f t="shared" si="71"/>
        <v>0</v>
      </c>
      <c r="I1483" s="395">
        <f>IF(OR(C1483="150 Directors advances", C1483="120 accounts receivable", C1483="720.2 Automobile - Insurance", C1483="720.3 Automobile - License", C1483="870.4 Rent - Insurance", C1483="870.6 Rent - Property Tax", C1483="870.7 Rent - Homeoffice", C1483="870.9 Rent - Water"),
   0,
   IF(Dashboard!$F$5="Quick",
      IF(OR(C1483="190 Automobile",C1483="200 computer hardware",C1483="210 Computer software",C1483="220 Quickbooks software",C1483="230 Office equipment",C1483="240 Office furniture"),
         E1483-(E1483/(1+Dashboard!$F$4)),
         0
      ),
      IF(C1483="750 Business promotion",
         E1483-(E1483/(1+4.793/100)),
         E1483-(E1483/(1+Dashboard!$F$4))
      )
   )
)</f>
        <v>0</v>
      </c>
      <c r="J1483" s="40">
        <f>Bank4[[#This Row],[Money in/ (Money out)]]-Bank4[[#This Row],[GST/HST]]</f>
        <v>0</v>
      </c>
      <c r="L1483" s="37">
        <f t="shared" si="69"/>
        <v>0</v>
      </c>
    </row>
    <row r="1484" spans="1:12" x14ac:dyDescent="0.2">
      <c r="A1484" s="418"/>
      <c r="D1484" s="416">
        <f>_xlfn.XLOOKUP(C:C,Table1[for Import to Bank Register dropdown],Table1[for Pivot],0,0,1)</f>
        <v>0</v>
      </c>
      <c r="E1484" s="422"/>
      <c r="F1484" s="160">
        <f t="shared" si="70"/>
        <v>44444444</v>
      </c>
      <c r="G1484" s="394">
        <f t="shared" si="71"/>
        <v>0</v>
      </c>
      <c r="I1484" s="395">
        <f>IF(OR(C1484="150 Directors advances", C1484="120 accounts receivable", C1484="720.2 Automobile - Insurance", C1484="720.3 Automobile - License", C1484="870.4 Rent - Insurance", C1484="870.6 Rent - Property Tax", C1484="870.7 Rent - Homeoffice", C1484="870.9 Rent - Water"),
   0,
   IF(Dashboard!$F$5="Quick",
      IF(OR(C1484="190 Automobile",C1484="200 computer hardware",C1484="210 Computer software",C1484="220 Quickbooks software",C1484="230 Office equipment",C1484="240 Office furniture"),
         E1484-(E1484/(1+Dashboard!$F$4)),
         0
      ),
      IF(C1484="750 Business promotion",
         E1484-(E1484/(1+4.793/100)),
         E1484-(E1484/(1+Dashboard!$F$4))
      )
   )
)</f>
        <v>0</v>
      </c>
      <c r="J1484" s="40">
        <f>Bank4[[#This Row],[Money in/ (Money out)]]-Bank4[[#This Row],[GST/HST]]</f>
        <v>0</v>
      </c>
      <c r="L1484" s="37">
        <f t="shared" si="69"/>
        <v>0</v>
      </c>
    </row>
    <row r="1485" spans="1:12" x14ac:dyDescent="0.2">
      <c r="D1485" s="416">
        <f>_xlfn.XLOOKUP(C:C,Table1[for Import to Bank Register dropdown],Table1[for Pivot],0,0,1)</f>
        <v>0</v>
      </c>
      <c r="E1485" s="422"/>
      <c r="F1485" s="160">
        <f t="shared" si="70"/>
        <v>44444444</v>
      </c>
      <c r="G1485" s="394">
        <f t="shared" si="71"/>
        <v>0</v>
      </c>
      <c r="I1485" s="395">
        <f>IF(OR(C1485="150 Directors advances", C1485="120 accounts receivable", C1485="720.2 Automobile - Insurance", C1485="720.3 Automobile - License", C1485="870.4 Rent - Insurance", C1485="870.6 Rent - Property Tax", C1485="870.7 Rent - Homeoffice", C1485="870.9 Rent - Water"),
   0,
   IF(Dashboard!$F$5="Quick",
      IF(OR(C1485="190 Automobile",C1485="200 computer hardware",C1485="210 Computer software",C1485="220 Quickbooks software",C1485="230 Office equipment",C1485="240 Office furniture"),
         E1485-(E1485/(1+Dashboard!$F$4)),
         0
      ),
      IF(C1485="750 Business promotion",
         E1485-(E1485/(1+4.793/100)),
         E1485-(E1485/(1+Dashboard!$F$4))
      )
   )
)</f>
        <v>0</v>
      </c>
      <c r="J1485" s="40">
        <f>Bank4[[#This Row],[Money in/ (Money out)]]-Bank4[[#This Row],[GST/HST]]</f>
        <v>0</v>
      </c>
      <c r="L1485" s="37">
        <f t="shared" si="69"/>
        <v>0</v>
      </c>
    </row>
    <row r="1486" spans="1:12" x14ac:dyDescent="0.2">
      <c r="D1486" s="416">
        <f>_xlfn.XLOOKUP(C:C,Table1[for Import to Bank Register dropdown],Table1[for Pivot],0,0,1)</f>
        <v>0</v>
      </c>
      <c r="E1486" s="422"/>
      <c r="F1486" s="160">
        <f t="shared" si="70"/>
        <v>44444444</v>
      </c>
      <c r="G1486" s="394">
        <f t="shared" si="71"/>
        <v>0</v>
      </c>
      <c r="I1486" s="395">
        <f>IF(OR(C1486="150 Directors advances", C1486="120 accounts receivable", C1486="720.2 Automobile - Insurance", C1486="720.3 Automobile - License", C1486="870.4 Rent - Insurance", C1486="870.6 Rent - Property Tax", C1486="870.7 Rent - Homeoffice", C1486="870.9 Rent - Water"),
   0,
   IF(Dashboard!$F$5="Quick",
      IF(OR(C1486="190 Automobile",C1486="200 computer hardware",C1486="210 Computer software",C1486="220 Quickbooks software",C1486="230 Office equipment",C1486="240 Office furniture"),
         E1486-(E1486/(1+Dashboard!$F$4)),
         0
      ),
      IF(C1486="750 Business promotion",
         E1486-(E1486/(1+4.793/100)),
         E1486-(E1486/(1+Dashboard!$F$4))
      )
   )
)</f>
        <v>0</v>
      </c>
      <c r="J1486" s="40">
        <f>Bank4[[#This Row],[Money in/ (Money out)]]-Bank4[[#This Row],[GST/HST]]</f>
        <v>0</v>
      </c>
      <c r="L1486" s="37">
        <f t="shared" si="69"/>
        <v>0</v>
      </c>
    </row>
    <row r="1487" spans="1:12" x14ac:dyDescent="0.2">
      <c r="D1487" s="416">
        <f>_xlfn.XLOOKUP(C:C,Table1[for Import to Bank Register dropdown],Table1[for Pivot],0,0,1)</f>
        <v>0</v>
      </c>
      <c r="E1487" s="422"/>
      <c r="F1487" s="160">
        <f t="shared" si="70"/>
        <v>44444444</v>
      </c>
      <c r="G1487" s="394">
        <f t="shared" si="71"/>
        <v>0</v>
      </c>
      <c r="I1487" s="395">
        <f>IF(OR(C1487="150 Directors advances", C1487="120 accounts receivable", C1487="720.2 Automobile - Insurance", C1487="720.3 Automobile - License", C1487="870.4 Rent - Insurance", C1487="870.6 Rent - Property Tax", C1487="870.7 Rent - Homeoffice", C1487="870.9 Rent - Water"),
   0,
   IF(Dashboard!$F$5="Quick",
      IF(OR(C1487="190 Automobile",C1487="200 computer hardware",C1487="210 Computer software",C1487="220 Quickbooks software",C1487="230 Office equipment",C1487="240 Office furniture"),
         E1487-(E1487/(1+Dashboard!$F$4)),
         0
      ),
      IF(C1487="750 Business promotion",
         E1487-(E1487/(1+4.793/100)),
         E1487-(E1487/(1+Dashboard!$F$4))
      )
   )
)</f>
        <v>0</v>
      </c>
      <c r="J1487" s="40">
        <f>Bank4[[#This Row],[Money in/ (Money out)]]-Bank4[[#This Row],[GST/HST]]</f>
        <v>0</v>
      </c>
      <c r="L1487" s="37">
        <f t="shared" si="69"/>
        <v>0</v>
      </c>
    </row>
    <row r="1488" spans="1:12" x14ac:dyDescent="0.2">
      <c r="D1488" s="416">
        <f>_xlfn.XLOOKUP(C:C,Table1[for Import to Bank Register dropdown],Table1[for Pivot],0,0,1)</f>
        <v>0</v>
      </c>
      <c r="E1488" s="422"/>
      <c r="F1488" s="160">
        <f t="shared" si="70"/>
        <v>44444444</v>
      </c>
      <c r="G1488" s="394">
        <f t="shared" si="71"/>
        <v>0</v>
      </c>
      <c r="I1488" s="395">
        <f>IF(OR(C1488="150 Directors advances", C1488="120 accounts receivable", C1488="720.2 Automobile - Insurance", C1488="720.3 Automobile - License", C1488="870.4 Rent - Insurance", C1488="870.6 Rent - Property Tax", C1488="870.7 Rent - Homeoffice", C1488="870.9 Rent - Water"),
   0,
   IF(Dashboard!$F$5="Quick",
      IF(OR(C1488="190 Automobile",C1488="200 computer hardware",C1488="210 Computer software",C1488="220 Quickbooks software",C1488="230 Office equipment",C1488="240 Office furniture"),
         E1488-(E1488/(1+Dashboard!$F$4)),
         0
      ),
      IF(C1488="750 Business promotion",
         E1488-(E1488/(1+4.793/100)),
         E1488-(E1488/(1+Dashboard!$F$4))
      )
   )
)</f>
        <v>0</v>
      </c>
      <c r="J1488" s="40">
        <f>Bank4[[#This Row],[Money in/ (Money out)]]-Bank4[[#This Row],[GST/HST]]</f>
        <v>0</v>
      </c>
      <c r="L1488" s="37">
        <f t="shared" si="69"/>
        <v>0</v>
      </c>
    </row>
    <row r="1489" spans="4:12" x14ac:dyDescent="0.2">
      <c r="D1489" s="416">
        <f>_xlfn.XLOOKUP(C:C,Table1[for Import to Bank Register dropdown],Table1[for Pivot],0,0,1)</f>
        <v>0</v>
      </c>
      <c r="E1489" s="422"/>
      <c r="F1489" s="160">
        <f t="shared" si="70"/>
        <v>44444444</v>
      </c>
      <c r="G1489" s="394">
        <f t="shared" si="71"/>
        <v>0</v>
      </c>
      <c r="I1489" s="395">
        <f>IF(OR(C1489="150 Directors advances", C1489="120 accounts receivable", C1489="720.2 Automobile - Insurance", C1489="720.3 Automobile - License", C1489="870.4 Rent - Insurance", C1489="870.6 Rent - Property Tax", C1489="870.7 Rent - Homeoffice", C1489="870.9 Rent - Water"),
   0,
   IF(Dashboard!$F$5="Quick",
      IF(OR(C1489="190 Automobile",C1489="200 computer hardware",C1489="210 Computer software",C1489="220 Quickbooks software",C1489="230 Office equipment",C1489="240 Office furniture"),
         E1489-(E1489/(1+Dashboard!$F$4)),
         0
      ),
      IF(C1489="750 Business promotion",
         E1489-(E1489/(1+4.793/100)),
         E1489-(E1489/(1+Dashboard!$F$4))
      )
   )
)</f>
        <v>0</v>
      </c>
      <c r="J1489" s="40">
        <f>Bank4[[#This Row],[Money in/ (Money out)]]-Bank4[[#This Row],[GST/HST]]</f>
        <v>0</v>
      </c>
      <c r="L1489" s="37">
        <f t="shared" si="69"/>
        <v>0</v>
      </c>
    </row>
    <row r="1490" spans="4:12" x14ac:dyDescent="0.2">
      <c r="D1490" s="416">
        <f>_xlfn.XLOOKUP(C:C,Table1[for Import to Bank Register dropdown],Table1[for Pivot],0,0,1)</f>
        <v>0</v>
      </c>
      <c r="E1490" s="422"/>
      <c r="F1490" s="160">
        <f t="shared" si="70"/>
        <v>44444444</v>
      </c>
      <c r="G1490" s="394">
        <f t="shared" si="71"/>
        <v>0</v>
      </c>
      <c r="I1490" s="395">
        <f>IF(OR(C1490="150 Directors advances", C1490="120 accounts receivable", C1490="720.2 Automobile - Insurance", C1490="720.3 Automobile - License", C1490="870.4 Rent - Insurance", C1490="870.6 Rent - Property Tax", C1490="870.7 Rent - Homeoffice", C1490="870.9 Rent - Water"),
   0,
   IF(Dashboard!$F$5="Quick",
      IF(OR(C1490="190 Automobile",C1490="200 computer hardware",C1490="210 Computer software",C1490="220 Quickbooks software",C1490="230 Office equipment",C1490="240 Office furniture"),
         E1490-(E1490/(1+Dashboard!$F$4)),
         0
      ),
      IF(C1490="750 Business promotion",
         E1490-(E1490/(1+4.793/100)),
         E1490-(E1490/(1+Dashboard!$F$4))
      )
   )
)</f>
        <v>0</v>
      </c>
      <c r="J1490" s="40">
        <f>Bank4[[#This Row],[Money in/ (Money out)]]-Bank4[[#This Row],[GST/HST]]</f>
        <v>0</v>
      </c>
      <c r="L1490" s="37">
        <f t="shared" si="69"/>
        <v>0</v>
      </c>
    </row>
    <row r="1491" spans="4:12" x14ac:dyDescent="0.2">
      <c r="D1491" s="416">
        <f>_xlfn.XLOOKUP(C:C,Table1[for Import to Bank Register dropdown],Table1[for Pivot],0,0,1)</f>
        <v>0</v>
      </c>
      <c r="E1491" s="422"/>
      <c r="F1491" s="160">
        <f t="shared" si="70"/>
        <v>44444444</v>
      </c>
      <c r="G1491" s="394">
        <f t="shared" si="71"/>
        <v>0</v>
      </c>
      <c r="I1491" s="395">
        <f>IF(OR(C1491="150 Directors advances", C1491="120 accounts receivable", C1491="720.2 Automobile - Insurance", C1491="720.3 Automobile - License", C1491="870.4 Rent - Insurance", C1491="870.6 Rent - Property Tax", C1491="870.7 Rent - Homeoffice", C1491="870.9 Rent - Water"),
   0,
   IF(Dashboard!$F$5="Quick",
      IF(OR(C1491="190 Automobile",C1491="200 computer hardware",C1491="210 Computer software",C1491="220 Quickbooks software",C1491="230 Office equipment",C1491="240 Office furniture"),
         E1491-(E1491/(1+Dashboard!$F$4)),
         0
      ),
      IF(C1491="750 Business promotion",
         E1491-(E1491/(1+4.793/100)),
         E1491-(E1491/(1+Dashboard!$F$4))
      )
   )
)</f>
        <v>0</v>
      </c>
      <c r="J1491" s="40">
        <f>Bank4[[#This Row],[Money in/ (Money out)]]-Bank4[[#This Row],[GST/HST]]</f>
        <v>0</v>
      </c>
      <c r="L1491" s="37">
        <f t="shared" si="69"/>
        <v>0</v>
      </c>
    </row>
    <row r="1492" spans="4:12" x14ac:dyDescent="0.2">
      <c r="D1492" s="416">
        <f>_xlfn.XLOOKUP(C:C,Table1[for Import to Bank Register dropdown],Table1[for Pivot],0,0,1)</f>
        <v>0</v>
      </c>
      <c r="E1492" s="422"/>
      <c r="F1492" s="160">
        <f t="shared" si="70"/>
        <v>44444444</v>
      </c>
      <c r="G1492" s="394">
        <f t="shared" si="71"/>
        <v>0</v>
      </c>
      <c r="I1492" s="395">
        <f>IF(OR(C1492="150 Directors advances", C1492="120 accounts receivable", C1492="720.2 Automobile - Insurance", C1492="720.3 Automobile - License", C1492="870.4 Rent - Insurance", C1492="870.6 Rent - Property Tax", C1492="870.7 Rent - Homeoffice", C1492="870.9 Rent - Water"),
   0,
   IF(Dashboard!$F$5="Quick",
      IF(OR(C1492="190 Automobile",C1492="200 computer hardware",C1492="210 Computer software",C1492="220 Quickbooks software",C1492="230 Office equipment",C1492="240 Office furniture"),
         E1492-(E1492/(1+Dashboard!$F$4)),
         0
      ),
      IF(C1492="750 Business promotion",
         E1492-(E1492/(1+4.793/100)),
         E1492-(E1492/(1+Dashboard!$F$4))
      )
   )
)</f>
        <v>0</v>
      </c>
      <c r="J1492" s="40">
        <f>Bank4[[#This Row],[Money in/ (Money out)]]-Bank4[[#This Row],[GST/HST]]</f>
        <v>0</v>
      </c>
      <c r="L1492" s="37">
        <f t="shared" si="69"/>
        <v>0</v>
      </c>
    </row>
    <row r="1493" spans="4:12" x14ac:dyDescent="0.2">
      <c r="D1493" s="416">
        <f>_xlfn.XLOOKUP(C:C,Table1[for Import to Bank Register dropdown],Table1[for Pivot],0,0,1)</f>
        <v>0</v>
      </c>
      <c r="E1493" s="422"/>
      <c r="F1493" s="160">
        <f t="shared" si="70"/>
        <v>44444444</v>
      </c>
      <c r="G1493" s="394">
        <f t="shared" si="71"/>
        <v>0</v>
      </c>
      <c r="I1493" s="395">
        <f>IF(OR(C1493="150 Directors advances", C1493="120 accounts receivable", C1493="720.2 Automobile - Insurance", C1493="720.3 Automobile - License", C1493="870.4 Rent - Insurance", C1493="870.6 Rent - Property Tax", C1493="870.7 Rent - Homeoffice", C1493="870.9 Rent - Water"),
   0,
   IF(Dashboard!$F$5="Quick",
      IF(OR(C1493="190 Automobile",C1493="200 computer hardware",C1493="210 Computer software",C1493="220 Quickbooks software",C1493="230 Office equipment",C1493="240 Office furniture"),
         E1493-(E1493/(1+Dashboard!$F$4)),
         0
      ),
      IF(C1493="750 Business promotion",
         E1493-(E1493/(1+4.793/100)),
         E1493-(E1493/(1+Dashboard!$F$4))
      )
   )
)</f>
        <v>0</v>
      </c>
      <c r="J1493" s="40">
        <f>Bank4[[#This Row],[Money in/ (Money out)]]-Bank4[[#This Row],[GST/HST]]</f>
        <v>0</v>
      </c>
      <c r="L1493" s="37">
        <f t="shared" si="69"/>
        <v>0</v>
      </c>
    </row>
    <row r="1494" spans="4:12" x14ac:dyDescent="0.2">
      <c r="D1494" s="416">
        <f>_xlfn.XLOOKUP(C:C,Table1[for Import to Bank Register dropdown],Table1[for Pivot],0,0,1)</f>
        <v>0</v>
      </c>
      <c r="E1494" s="422"/>
      <c r="F1494" s="160">
        <f t="shared" si="70"/>
        <v>44444444</v>
      </c>
      <c r="G1494" s="394">
        <f t="shared" si="71"/>
        <v>0</v>
      </c>
      <c r="I1494" s="395">
        <f>IF(OR(C1494="150 Directors advances", C1494="120 accounts receivable", C1494="720.2 Automobile - Insurance", C1494="720.3 Automobile - License", C1494="870.4 Rent - Insurance", C1494="870.6 Rent - Property Tax", C1494="870.7 Rent - Homeoffice", C1494="870.9 Rent - Water"),
   0,
   IF(Dashboard!$F$5="Quick",
      IF(OR(C1494="190 Automobile",C1494="200 computer hardware",C1494="210 Computer software",C1494="220 Quickbooks software",C1494="230 Office equipment",C1494="240 Office furniture"),
         E1494-(E1494/(1+Dashboard!$F$4)),
         0
      ),
      IF(C1494="750 Business promotion",
         E1494-(E1494/(1+4.793/100)),
         E1494-(E1494/(1+Dashboard!$F$4))
      )
   )
)</f>
        <v>0</v>
      </c>
      <c r="J1494" s="40">
        <f>Bank4[[#This Row],[Money in/ (Money out)]]-Bank4[[#This Row],[GST/HST]]</f>
        <v>0</v>
      </c>
      <c r="L1494" s="37">
        <f t="shared" si="69"/>
        <v>0</v>
      </c>
    </row>
    <row r="1495" spans="4:12" x14ac:dyDescent="0.2">
      <c r="D1495" s="416">
        <f>_xlfn.XLOOKUP(C:C,Table1[for Import to Bank Register dropdown],Table1[for Pivot],0,0,1)</f>
        <v>0</v>
      </c>
      <c r="E1495" s="422"/>
      <c r="F1495" s="160">
        <f t="shared" si="70"/>
        <v>44444444</v>
      </c>
      <c r="G1495" s="394">
        <f t="shared" si="71"/>
        <v>0</v>
      </c>
      <c r="I1495" s="395">
        <f>IF(OR(C1495="150 Directors advances", C1495="120 accounts receivable", C1495="720.2 Automobile - Insurance", C1495="720.3 Automobile - License", C1495="870.4 Rent - Insurance", C1495="870.6 Rent - Property Tax", C1495="870.7 Rent - Homeoffice", C1495="870.9 Rent - Water"),
   0,
   IF(Dashboard!$F$5="Quick",
      IF(OR(C1495="190 Automobile",C1495="200 computer hardware",C1495="210 Computer software",C1495="220 Quickbooks software",C1495="230 Office equipment",C1495="240 Office furniture"),
         E1495-(E1495/(1+Dashboard!$F$4)),
         0
      ),
      IF(C1495="750 Business promotion",
         E1495-(E1495/(1+4.793/100)),
         E1495-(E1495/(1+Dashboard!$F$4))
      )
   )
)</f>
        <v>0</v>
      </c>
      <c r="J1495" s="40">
        <f>Bank4[[#This Row],[Money in/ (Money out)]]-Bank4[[#This Row],[GST/HST]]</f>
        <v>0</v>
      </c>
      <c r="L1495" s="37">
        <f t="shared" si="69"/>
        <v>0</v>
      </c>
    </row>
    <row r="1496" spans="4:12" x14ac:dyDescent="0.2">
      <c r="D1496" s="416">
        <f>_xlfn.XLOOKUP(C:C,Table1[for Import to Bank Register dropdown],Table1[for Pivot],0,0,1)</f>
        <v>0</v>
      </c>
      <c r="E1496" s="422"/>
      <c r="F1496" s="160">
        <f t="shared" si="70"/>
        <v>44444444</v>
      </c>
      <c r="G1496" s="394">
        <f t="shared" si="71"/>
        <v>0</v>
      </c>
      <c r="I1496" s="395">
        <f>IF(OR(C1496="150 Directors advances", C1496="120 accounts receivable", C1496="720.2 Automobile - Insurance", C1496="720.3 Automobile - License", C1496="870.4 Rent - Insurance", C1496="870.6 Rent - Property Tax", C1496="870.7 Rent - Homeoffice", C1496="870.9 Rent - Water"),
   0,
   IF(Dashboard!$F$5="Quick",
      IF(OR(C1496="190 Automobile",C1496="200 computer hardware",C1496="210 Computer software",C1496="220 Quickbooks software",C1496="230 Office equipment",C1496="240 Office furniture"),
         E1496-(E1496/(1+Dashboard!$F$4)),
         0
      ),
      IF(C1496="750 Business promotion",
         E1496-(E1496/(1+4.793/100)),
         E1496-(E1496/(1+Dashboard!$F$4))
      )
   )
)</f>
        <v>0</v>
      </c>
      <c r="J1496" s="40">
        <f>Bank4[[#This Row],[Money in/ (Money out)]]-Bank4[[#This Row],[GST/HST]]</f>
        <v>0</v>
      </c>
      <c r="L1496" s="37">
        <f t="shared" si="69"/>
        <v>0</v>
      </c>
    </row>
    <row r="1497" spans="4:12" x14ac:dyDescent="0.2">
      <c r="D1497" s="416">
        <f>_xlfn.XLOOKUP(C:C,Table1[for Import to Bank Register dropdown],Table1[for Pivot],0,0,1)</f>
        <v>0</v>
      </c>
      <c r="E1497" s="422"/>
      <c r="F1497" s="160">
        <f t="shared" si="70"/>
        <v>44444444</v>
      </c>
      <c r="G1497" s="394">
        <f t="shared" si="71"/>
        <v>0</v>
      </c>
      <c r="I1497" s="395">
        <f>IF(OR(C1497="150 Directors advances", C1497="120 accounts receivable", C1497="720.2 Automobile - Insurance", C1497="720.3 Automobile - License", C1497="870.4 Rent - Insurance", C1497="870.6 Rent - Property Tax", C1497="870.7 Rent - Homeoffice", C1497="870.9 Rent - Water"),
   0,
   IF(Dashboard!$F$5="Quick",
      IF(OR(C1497="190 Automobile",C1497="200 computer hardware",C1497="210 Computer software",C1497="220 Quickbooks software",C1497="230 Office equipment",C1497="240 Office furniture"),
         E1497-(E1497/(1+Dashboard!$F$4)),
         0
      ),
      IF(C1497="750 Business promotion",
         E1497-(E1497/(1+4.793/100)),
         E1497-(E1497/(1+Dashboard!$F$4))
      )
   )
)</f>
        <v>0</v>
      </c>
      <c r="J1497" s="40">
        <f>Bank4[[#This Row],[Money in/ (Money out)]]-Bank4[[#This Row],[GST/HST]]</f>
        <v>0</v>
      </c>
      <c r="L1497" s="37">
        <f t="shared" si="69"/>
        <v>0</v>
      </c>
    </row>
    <row r="1498" spans="4:12" x14ac:dyDescent="0.2">
      <c r="D1498" s="416">
        <f>_xlfn.XLOOKUP(C:C,Table1[for Import to Bank Register dropdown],Table1[for Pivot],0,0,1)</f>
        <v>0</v>
      </c>
      <c r="E1498" s="422"/>
      <c r="F1498" s="160">
        <f t="shared" si="70"/>
        <v>44444444</v>
      </c>
      <c r="G1498" s="394">
        <f t="shared" si="71"/>
        <v>0</v>
      </c>
      <c r="I1498" s="395">
        <f>IF(OR(C1498="150 Directors advances", C1498="120 accounts receivable", C1498="720.2 Automobile - Insurance", C1498="720.3 Automobile - License", C1498="870.4 Rent - Insurance", C1498="870.6 Rent - Property Tax", C1498="870.7 Rent - Homeoffice", C1498="870.9 Rent - Water"),
   0,
   IF(Dashboard!$F$5="Quick",
      IF(OR(C1498="190 Automobile",C1498="200 computer hardware",C1498="210 Computer software",C1498="220 Quickbooks software",C1498="230 Office equipment",C1498="240 Office furniture"),
         E1498-(E1498/(1+Dashboard!$F$4)),
         0
      ),
      IF(C1498="750 Business promotion",
         E1498-(E1498/(1+4.793/100)),
         E1498-(E1498/(1+Dashboard!$F$4))
      )
   )
)</f>
        <v>0</v>
      </c>
      <c r="J1498" s="40">
        <f>Bank4[[#This Row],[Money in/ (Money out)]]-Bank4[[#This Row],[GST/HST]]</f>
        <v>0</v>
      </c>
      <c r="L1498" s="37">
        <f t="shared" si="69"/>
        <v>0</v>
      </c>
    </row>
    <row r="1499" spans="4:12" x14ac:dyDescent="0.2">
      <c r="D1499" s="416">
        <f>_xlfn.XLOOKUP(C:C,Table1[for Import to Bank Register dropdown],Table1[for Pivot],0,0,1)</f>
        <v>0</v>
      </c>
      <c r="E1499" s="422"/>
      <c r="F1499" s="160">
        <f t="shared" si="70"/>
        <v>44444444</v>
      </c>
      <c r="G1499" s="394">
        <f t="shared" si="71"/>
        <v>0</v>
      </c>
      <c r="I1499" s="395">
        <f>IF(OR(C1499="150 Directors advances", C1499="120 accounts receivable", C1499="720.2 Automobile - Insurance", C1499="720.3 Automobile - License", C1499="870.4 Rent - Insurance", C1499="870.6 Rent - Property Tax", C1499="870.7 Rent - Homeoffice", C1499="870.9 Rent - Water"),
   0,
   IF(Dashboard!$F$5="Quick",
      IF(OR(C1499="190 Automobile",C1499="200 computer hardware",C1499="210 Computer software",C1499="220 Quickbooks software",C1499="230 Office equipment",C1499="240 Office furniture"),
         E1499-(E1499/(1+Dashboard!$F$4)),
         0
      ),
      IF(C1499="750 Business promotion",
         E1499-(E1499/(1+4.793/100)),
         E1499-(E1499/(1+Dashboard!$F$4))
      )
   )
)</f>
        <v>0</v>
      </c>
      <c r="J1499" s="40">
        <f>Bank4[[#This Row],[Money in/ (Money out)]]-Bank4[[#This Row],[GST/HST]]</f>
        <v>0</v>
      </c>
      <c r="L1499" s="37">
        <f t="shared" si="69"/>
        <v>0</v>
      </c>
    </row>
    <row r="1500" spans="4:12" x14ac:dyDescent="0.2">
      <c r="D1500" s="416">
        <f>_xlfn.XLOOKUP(C:C,Table1[for Import to Bank Register dropdown],Table1[for Pivot],0,0,1)</f>
        <v>0</v>
      </c>
      <c r="E1500" s="422"/>
      <c r="F1500" s="160">
        <f t="shared" si="70"/>
        <v>44444444</v>
      </c>
      <c r="G1500" s="394">
        <f t="shared" si="71"/>
        <v>0</v>
      </c>
      <c r="I1500" s="395">
        <f>IF(OR(C1500="150 Directors advances", C1500="120 accounts receivable", C1500="720.2 Automobile - Insurance", C1500="720.3 Automobile - License", C1500="870.4 Rent - Insurance", C1500="870.6 Rent - Property Tax", C1500="870.7 Rent - Homeoffice", C1500="870.9 Rent - Water"),
   0,
   IF(Dashboard!$F$5="Quick",
      IF(OR(C1500="190 Automobile",C1500="200 computer hardware",C1500="210 Computer software",C1500="220 Quickbooks software",C1500="230 Office equipment",C1500="240 Office furniture"),
         E1500-(E1500/(1+Dashboard!$F$4)),
         0
      ),
      IF(C1500="750 Business promotion",
         E1500-(E1500/(1+4.793/100)),
         E1500-(E1500/(1+Dashboard!$F$4))
      )
   )
)</f>
        <v>0</v>
      </c>
      <c r="J1500" s="40">
        <f>Bank4[[#This Row],[Money in/ (Money out)]]-Bank4[[#This Row],[GST/HST]]</f>
        <v>0</v>
      </c>
      <c r="L1500" s="37">
        <f t="shared" si="69"/>
        <v>0</v>
      </c>
    </row>
  </sheetData>
  <sheetProtection algorithmName="SHA-512" hashValue="44+TJWXyx84xG758MdwLz8cS0NMb1m4sAQSfmRTwj6yPa8dczxJApYybURJ/84WeMnXauyohvkfeev9xZNN8jA==" saltValue="jxvSHryZkpfWVDj1upivnw==" spinCount="100000" sheet="1" formatCells="0" formatColumns="0" formatRows="0" sort="0" autoFilter="0" pivotTables="0"/>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disablePrompts="1" count="3">
        <x14:dataValidation type="date" allowBlank="1" showInputMessage="1" showErrorMessage="1" errorTitle="Invalid Date" error="Please enter a date between your Fiscal year entered on Dashboard_x000a_" xr:uid="{025B98F0-BA12-4F6D-89B5-0DE9C4068FEF}">
          <x14:formula1>
            <xm:f>Dashboard!$B$4</xm:f>
          </x14:formula1>
          <x14:formula2>
            <xm:f>Dashboard!$B$5</xm:f>
          </x14:formula2>
          <xm:sqref>A7 A24:A1500</xm:sqref>
        </x14:dataValidation>
        <x14:dataValidation type="date" allowBlank="1" showInputMessage="1" showErrorMessage="1" errorTitle="Invalid date" error="Please enter a date between your Fiscal year entered on the Dashboard Sheet" xr:uid="{2A4DE1ED-92EE-49D2-A8A5-8BC5895EAB1F}">
          <x14:formula1>
            <xm:f>Dashboard!$B$4</xm:f>
          </x14:formula1>
          <x14:formula2>
            <xm:f>Dashboard!$B$5</xm:f>
          </x14:formula2>
          <xm:sqref>A8:A23</xm:sqref>
        </x14:dataValidation>
        <x14:dataValidation type="list" errorStyle="warning" allowBlank="1" showInputMessage="1" showErrorMessage="1" errorTitle="Enter from list" error="Please select an option from Drop-down menu. If desired account not found, please enter new account in &quot;Chart of Accounts&quot;" xr:uid="{8B34C69B-184D-4C70-8DC1-9A21E24EE748}">
          <x14:formula1>
            <xm:f>'Chart of Accounts'!$D$3:$D$112</xm:f>
          </x14:formula1>
          <xm:sqref>C7:C1500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E581-7915-40AB-9EA1-A5F15F7E257A}">
  <sheetPr codeName="Sheet8">
    <tabColor rgb="FF92D050"/>
  </sheetPr>
  <dimension ref="A1:L1500"/>
  <sheetViews>
    <sheetView zoomScaleNormal="100" workbookViewId="0">
      <pane ySplit="5" topLeftCell="A6" activePane="bottomLeft" state="frozen"/>
      <selection activeCell="E32" sqref="E32"/>
      <selection pane="bottomLeft" activeCell="B11" sqref="B11"/>
    </sheetView>
  </sheetViews>
  <sheetFormatPr baseColWidth="10" defaultColWidth="8.83203125" defaultRowHeight="15" x14ac:dyDescent="0.2"/>
  <cols>
    <col min="1" max="1" width="12.6640625" style="417" customWidth="1"/>
    <col min="2" max="2" width="24.83203125" style="417" customWidth="1"/>
    <col min="3" max="3" width="28.5" style="417" customWidth="1"/>
    <col min="4" max="4" width="7" style="393" hidden="1" customWidth="1"/>
    <col min="5" max="5" width="20.83203125" style="417" customWidth="1"/>
    <col min="6" max="6" width="20.83203125" hidden="1" customWidth="1"/>
    <col min="7" max="7" width="14.83203125" style="393" customWidth="1"/>
    <col min="8" max="8" width="16" style="417" customWidth="1"/>
    <col min="9" max="9" width="11.83203125" style="392" customWidth="1"/>
    <col min="10" max="10" width="11.83203125" hidden="1" customWidth="1"/>
    <col min="11" max="11" width="30.83203125" style="417" customWidth="1"/>
    <col min="12" max="12" width="33" style="37" hidden="1" customWidth="1"/>
    <col min="13" max="16384" width="8.83203125" style="37"/>
  </cols>
  <sheetData>
    <row r="1" spans="1:12" x14ac:dyDescent="0.2">
      <c r="A1" s="1" t="s">
        <v>19</v>
      </c>
      <c r="B1" s="420" t="str">
        <f>Dashboard!B3</f>
        <v>(Enter Company name)</v>
      </c>
      <c r="C1" s="407" t="s">
        <v>20</v>
      </c>
      <c r="D1" s="408"/>
      <c r="E1" s="401" t="str">
        <f>Dashboard!A19</f>
        <v>Credit Card 2</v>
      </c>
      <c r="G1" s="407" t="s">
        <v>21</v>
      </c>
      <c r="H1" s="402">
        <f>SUMIF(E7:E1048576,"&gt;0")</f>
        <v>0</v>
      </c>
      <c r="I1" s="398"/>
      <c r="J1" s="413"/>
      <c r="K1" s="37"/>
      <c r="L1" s="214" t="s">
        <v>309</v>
      </c>
    </row>
    <row r="2" spans="1:12" x14ac:dyDescent="0.2">
      <c r="A2" s="1" t="s">
        <v>22</v>
      </c>
      <c r="B2" s="421">
        <f>Dashboard!B5</f>
        <v>45688</v>
      </c>
      <c r="C2" s="409" t="s">
        <v>23</v>
      </c>
      <c r="D2"/>
      <c r="E2" s="403">
        <f>Dashboard!B19</f>
        <v>55555555</v>
      </c>
      <c r="G2" s="409" t="s">
        <v>24</v>
      </c>
      <c r="H2" s="404">
        <f>SUMIF(E7:E1048576,"&lt;0")</f>
        <v>0</v>
      </c>
      <c r="I2" s="398"/>
      <c r="J2" s="413"/>
      <c r="K2" s="37"/>
      <c r="L2" s="214" t="s">
        <v>310</v>
      </c>
    </row>
    <row r="3" spans="1:12" ht="16" thickBot="1" x14ac:dyDescent="0.25">
      <c r="A3" s="37"/>
      <c r="B3" s="424"/>
      <c r="C3" s="410" t="s">
        <v>25</v>
      </c>
      <c r="D3" s="411"/>
      <c r="E3" s="405">
        <f>Dashboard!E19</f>
        <v>0</v>
      </c>
      <c r="G3" s="410" t="s">
        <v>26</v>
      </c>
      <c r="H3" s="406">
        <f>E3+H1+H2</f>
        <v>0</v>
      </c>
      <c r="I3" s="399"/>
      <c r="J3" s="19"/>
      <c r="K3" s="37"/>
      <c r="L3" s="37">
        <f>Dashboard!C19</f>
        <v>0</v>
      </c>
    </row>
    <row r="4" spans="1:12" x14ac:dyDescent="0.2">
      <c r="A4" s="37" t="s">
        <v>339</v>
      </c>
      <c r="B4" s="37"/>
      <c r="C4" s="37"/>
      <c r="D4"/>
      <c r="E4" s="37"/>
      <c r="G4"/>
      <c r="H4" s="37"/>
      <c r="I4" s="400">
        <f>SUBTOTAL(9,Bank5[GST/HST])</f>
        <v>0</v>
      </c>
      <c r="K4" s="37"/>
    </row>
    <row r="5" spans="1:12" x14ac:dyDescent="0.2">
      <c r="A5" s="424" t="s">
        <v>12</v>
      </c>
      <c r="B5" s="424" t="s">
        <v>13</v>
      </c>
      <c r="C5" s="424" t="s">
        <v>27</v>
      </c>
      <c r="D5" s="1" t="s">
        <v>3</v>
      </c>
      <c r="E5" s="424" t="s">
        <v>15</v>
      </c>
      <c r="F5" s="1" t="s">
        <v>16</v>
      </c>
      <c r="G5" s="1" t="s">
        <v>17</v>
      </c>
      <c r="H5" s="424" t="s">
        <v>18</v>
      </c>
      <c r="I5" s="424" t="s">
        <v>257</v>
      </c>
      <c r="J5" s="1" t="s">
        <v>260</v>
      </c>
      <c r="K5" s="424" t="s">
        <v>28</v>
      </c>
      <c r="L5" s="424" t="s">
        <v>308</v>
      </c>
    </row>
    <row r="6" spans="1:12" x14ac:dyDescent="0.2">
      <c r="A6" s="392"/>
      <c r="B6" s="392" t="s">
        <v>6</v>
      </c>
      <c r="C6" s="392"/>
      <c r="E6" s="392"/>
      <c r="F6" s="393"/>
      <c r="G6" s="394">
        <f>E3</f>
        <v>0</v>
      </c>
      <c r="H6" s="392"/>
      <c r="I6" s="395">
        <f>IF(OR(C6="150 Directors advances", C6="120 accounts receivable", C6="720.2 Automobile - Insurance", C6="720.3 Automobile - License", C6="870.4 Rent - Insurance", C6="870.6 Rent - Property Tax", C6="870.7 Rent - Homeoffice", C6="870.9 Rent - Water"),
   0,
   IF(Dashboard!$F$5="Quick",
      IF(OR(C6="190 Automobile",C6="200 computer hardware",C6="210 Computer software",C6="220 Quickbooks software",C6="230 Office equipment",C6="240 Office furniture"),
         E6-(E6/(1+Dashboard!$F$4)),
         0
      ),
      IF(C6="750 Business promotion",
         E6-(E6/(1+4.793/100)),
         E6-(E6/(1+Dashboard!$F$4))
      )
   )
)</f>
        <v>0</v>
      </c>
      <c r="J6" s="412">
        <f>Bank5[[#This Row],[Money in/ (Money out)]]-Bank5[[#This Row],[GST/HST]]</f>
        <v>0</v>
      </c>
      <c r="K6" s="392"/>
      <c r="L6" s="37">
        <f>$L$3</f>
        <v>0</v>
      </c>
    </row>
    <row r="7" spans="1:12" hidden="1" x14ac:dyDescent="0.2">
      <c r="A7" s="418"/>
      <c r="B7" s="417" t="s">
        <v>276</v>
      </c>
      <c r="C7" s="417" t="s">
        <v>269</v>
      </c>
      <c r="D7" s="393" t="str">
        <f>_xlfn.XLOOKUP(C:C,Table1[for Import to Bank Register dropdown],Table1[for Pivot],0,0,1)</f>
        <v>999 Uncategorized expenses</v>
      </c>
      <c r="E7" s="422">
        <v>0</v>
      </c>
      <c r="F7" s="160">
        <f>$E$2</f>
        <v>55555555</v>
      </c>
      <c r="G7" s="394">
        <f>G6+E7</f>
        <v>0</v>
      </c>
      <c r="I7" s="395">
        <f>IF(OR(C7="150 Directors advances", C7="120 accounts receivable", C7="720.2 Automobile - Insurance", C7="720.3 Automobile - License", C7="870.4 Rent - Insurance", C7="870.6 Rent - Property Tax", C7="870.7 Rent - Homeoffice", C7="870.9 Rent - Water"),
   0,
   IF(Dashboard!$F$5="Quick",
      IF(OR(C7="190 Automobile",C7="200 computer hardware",C7="210 Computer software",C7="220 Quickbooks software",C7="230 Office equipment",C7="240 Office furniture"),
         E7-(E7/(1+Dashboard!$F$4)),
         0
      ),
      IF(C7="750 Business promotion",
         E7-(E7/(1+4.793/100)),
         E7-(E7/(1+Dashboard!$F$4))
      )
   )
)</f>
        <v>0</v>
      </c>
      <c r="J7" s="40">
        <f>Bank5[[#This Row],[Money in/ (Money out)]]-Bank5[[#This Row],[GST/HST]]</f>
        <v>0</v>
      </c>
      <c r="L7" s="37">
        <f t="shared" ref="L7:L70" si="0">$L$3</f>
        <v>0</v>
      </c>
    </row>
    <row r="8" spans="1:12" x14ac:dyDescent="0.2">
      <c r="A8" s="418"/>
      <c r="D8" s="393">
        <f>_xlfn.XLOOKUP(C:C,Table1[for Import to Bank Register dropdown],Table1[for Pivot],0,0,1)</f>
        <v>0</v>
      </c>
      <c r="E8" s="419"/>
      <c r="F8" s="160">
        <f t="shared" ref="F8:F71" si="1">$E$2</f>
        <v>55555555</v>
      </c>
      <c r="G8" s="394">
        <f t="shared" ref="G8:G71" si="2">G7+E8</f>
        <v>0</v>
      </c>
      <c r="I8" s="396">
        <f>IF(OR(C8="150 Directors advances", C8="120 accounts receivable", C8="720.2 Automobile - Insurance", C8="720.3 Automobile - License", C8="870.4 Rent - Insurance", C8="870.6 Rent - Property Tax", C8="870.7 Rent - Homeoffice", C8="870.9 Rent - Water"),
   0,
   IF(Dashboard!$F$5="Quick",
      IF(OR(C8="190 Automobile",C8="200 computer hardware",C8="210 Computer software",C8="220 Quickbooks software",C8="230 Office equipment",C8="240 Office furniture"),
         E8-(E8/(1+Dashboard!$F$4)),
         0
      ),
      IF(C8="750 Business promotion",
         E8-(E8/(1+4.793/100)),
         E8-(E8/(1+Dashboard!$F$4))
      )
   )
)</f>
        <v>0</v>
      </c>
      <c r="J8" s="40">
        <f>Bank5[[#This Row],[Money in/ (Money out)]]-Bank5[[#This Row],[GST/HST]]</f>
        <v>0</v>
      </c>
      <c r="L8" s="37">
        <f t="shared" si="0"/>
        <v>0</v>
      </c>
    </row>
    <row r="9" spans="1:12" x14ac:dyDescent="0.2">
      <c r="A9" s="418"/>
      <c r="D9" s="393">
        <f>_xlfn.XLOOKUP(C:C,Table1[for Import to Bank Register dropdown],Table1[for Pivot],0,0,1)</f>
        <v>0</v>
      </c>
      <c r="E9" s="419"/>
      <c r="F9" s="160">
        <f t="shared" si="1"/>
        <v>55555555</v>
      </c>
      <c r="G9" s="394">
        <f t="shared" si="2"/>
        <v>0</v>
      </c>
      <c r="I9" s="395">
        <f>IF(OR(C9="150 Directors advances", C9="120 accounts receivable", C9="720.2 Automobile - Insurance", C9="720.3 Automobile - License", C9="870.4 Rent - Insurance", C9="870.6 Rent - Property Tax", C9="870.7 Rent - Homeoffice", C9="870.9 Rent - Water"),
   0,
   IF(Dashboard!$F$5="Quick",
      IF(OR(C9="190 Automobile",C9="200 computer hardware",C9="210 Computer software",C9="220 Quickbooks software",C9="230 Office equipment",C9="240 Office furniture"),
         E9-(E9/(1+Dashboard!$F$4)),
         0
      ),
      IF(C9="750 Business promotion",
         E9-(E9/(1+4.793/100)),
         E9-(E9/(1+Dashboard!$F$4))
      )
   )
)</f>
        <v>0</v>
      </c>
      <c r="J9" s="40">
        <f>Bank5[[#This Row],[Money in/ (Money out)]]-Bank5[[#This Row],[GST/HST]]</f>
        <v>0</v>
      </c>
      <c r="L9" s="37">
        <f t="shared" si="0"/>
        <v>0</v>
      </c>
    </row>
    <row r="10" spans="1:12" x14ac:dyDescent="0.2">
      <c r="A10" s="418"/>
      <c r="D10" s="393">
        <f>_xlfn.XLOOKUP(C:C,Table1[for Import to Bank Register dropdown],Table1[for Pivot],0,0,1)</f>
        <v>0</v>
      </c>
      <c r="E10" s="419"/>
      <c r="F10" s="160">
        <f t="shared" si="1"/>
        <v>55555555</v>
      </c>
      <c r="G10" s="394">
        <f t="shared" si="2"/>
        <v>0</v>
      </c>
      <c r="I10" s="395">
        <f>IF(OR(C10="150 Directors advances", C10="120 accounts receivable", C10="720.2 Automobile - Insurance", C10="720.3 Automobile - License", C10="870.4 Rent - Insurance", C10="870.6 Rent - Property Tax", C10="870.7 Rent - Homeoffice", C10="870.9 Rent - Water"),
   0,
   IF(Dashboard!$F$5="Quick",
      IF(OR(C10="190 Automobile",C10="200 computer hardware",C10="210 Computer software",C10="220 Quickbooks software",C10="230 Office equipment",C10="240 Office furniture"),
         E10-(E10/(1+Dashboard!$F$4)),
         0
      ),
      IF(C10="750 Business promotion",
         E10-(E10/(1+4.793/100)),
         E10-(E10/(1+Dashboard!$F$4))
      )
   )
)</f>
        <v>0</v>
      </c>
      <c r="J10" s="40">
        <f>Bank5[[#This Row],[Money in/ (Money out)]]-Bank5[[#This Row],[GST/HST]]</f>
        <v>0</v>
      </c>
      <c r="L10" s="37">
        <f t="shared" si="0"/>
        <v>0</v>
      </c>
    </row>
    <row r="11" spans="1:12" x14ac:dyDescent="0.2">
      <c r="A11" s="418"/>
      <c r="D11" s="393">
        <f>_xlfn.XLOOKUP(C:C,Table1[for Import to Bank Register dropdown],Table1[for Pivot],0,0,1)</f>
        <v>0</v>
      </c>
      <c r="E11" s="419"/>
      <c r="F11" s="160">
        <f t="shared" si="1"/>
        <v>55555555</v>
      </c>
      <c r="G11" s="394">
        <f t="shared" si="2"/>
        <v>0</v>
      </c>
      <c r="I11" s="395">
        <f>IF(OR(C11="150 Directors advances", C11="120 accounts receivable", C11="720.2 Automobile - Insurance", C11="720.3 Automobile - License", C11="870.4 Rent - Insurance", C11="870.6 Rent - Property Tax", C11="870.7 Rent - Homeoffice", C11="870.9 Rent - Water"),
   0,
   IF(Dashboard!$F$5="Quick",
      IF(OR(C11="190 Automobile",C11="200 computer hardware",C11="210 Computer software",C11="220 Quickbooks software",C11="230 Office equipment",C11="240 Office furniture"),
         E11-(E11/(1+Dashboard!$F$4)),
         0
      ),
      IF(C11="750 Business promotion",
         E11-(E11/(1+4.793/100)),
         E11-(E11/(1+Dashboard!$F$4))
      )
   )
)</f>
        <v>0</v>
      </c>
      <c r="J11" s="40">
        <f>Bank5[[#This Row],[Money in/ (Money out)]]-Bank5[[#This Row],[GST/HST]]</f>
        <v>0</v>
      </c>
      <c r="L11" s="37">
        <f t="shared" si="0"/>
        <v>0</v>
      </c>
    </row>
    <row r="12" spans="1:12" x14ac:dyDescent="0.2">
      <c r="A12" s="418"/>
      <c r="D12" s="393">
        <f>_xlfn.XLOOKUP(C:C,Table1[for Import to Bank Register dropdown],Table1[for Pivot],0,0,1)</f>
        <v>0</v>
      </c>
      <c r="E12" s="419"/>
      <c r="F12" s="160">
        <f t="shared" si="1"/>
        <v>55555555</v>
      </c>
      <c r="G12" s="394">
        <f t="shared" si="2"/>
        <v>0</v>
      </c>
      <c r="I12" s="395">
        <f>IF(OR(C12="150 Directors advances", C12="120 accounts receivable", C12="720.2 Automobile - Insurance", C12="720.3 Automobile - License", C12="870.4 Rent - Insurance", C12="870.6 Rent - Property Tax", C12="870.7 Rent - Homeoffice", C12="870.9 Rent - Water"),
   0,
   IF(Dashboard!$F$5="Quick",
      IF(OR(C12="190 Automobile",C12="200 computer hardware",C12="210 Computer software",C12="220 Quickbooks software",C12="230 Office equipment",C12="240 Office furniture"),
         E12-(E12/(1+Dashboard!$F$4)),
         0
      ),
      IF(C12="750 Business promotion",
         E12-(E12/(1+4.793/100)),
         E12-(E12/(1+Dashboard!$F$4))
      )
   )
)</f>
        <v>0</v>
      </c>
      <c r="J12" s="40">
        <f>Bank5[[#This Row],[Money in/ (Money out)]]-Bank5[[#This Row],[GST/HST]]</f>
        <v>0</v>
      </c>
      <c r="L12" s="37">
        <f t="shared" si="0"/>
        <v>0</v>
      </c>
    </row>
    <row r="13" spans="1:12" x14ac:dyDescent="0.2">
      <c r="A13" s="418"/>
      <c r="D13" s="393">
        <f>_xlfn.XLOOKUP(C:C,Table1[for Import to Bank Register dropdown],Table1[for Pivot],0,0,1)</f>
        <v>0</v>
      </c>
      <c r="E13" s="419"/>
      <c r="F13" s="160">
        <f t="shared" si="1"/>
        <v>55555555</v>
      </c>
      <c r="G13" s="394">
        <f t="shared" si="2"/>
        <v>0</v>
      </c>
      <c r="I13" s="395">
        <f>IF(OR(C13="150 Directors advances", C13="120 accounts receivable", C13="720.2 Automobile - Insurance", C13="720.3 Automobile - License", C13="870.4 Rent - Insurance", C13="870.6 Rent - Property Tax", C13="870.7 Rent - Homeoffice", C13="870.9 Rent - Water"),
   0,
   IF(Dashboard!$F$5="Quick",
      IF(OR(C13="190 Automobile",C13="200 computer hardware",C13="210 Computer software",C13="220 Quickbooks software",C13="230 Office equipment",C13="240 Office furniture"),
         E13-(E13/(1+Dashboard!$F$4)),
         0
      ),
      IF(C13="750 Business promotion",
         E13-(E13/(1+4.793/100)),
         E13-(E13/(1+Dashboard!$F$4))
      )
   )
)</f>
        <v>0</v>
      </c>
      <c r="J13" s="40">
        <f>Bank5[[#This Row],[Money in/ (Money out)]]-Bank5[[#This Row],[GST/HST]]</f>
        <v>0</v>
      </c>
      <c r="L13" s="37">
        <f t="shared" si="0"/>
        <v>0</v>
      </c>
    </row>
    <row r="14" spans="1:12" x14ac:dyDescent="0.2">
      <c r="A14" s="418"/>
      <c r="D14" s="393">
        <f>_xlfn.XLOOKUP(C:C,Table1[for Import to Bank Register dropdown],Table1[for Pivot],0,0,1)</f>
        <v>0</v>
      </c>
      <c r="E14" s="419"/>
      <c r="F14" s="160">
        <f t="shared" si="1"/>
        <v>55555555</v>
      </c>
      <c r="G14" s="394">
        <f t="shared" si="2"/>
        <v>0</v>
      </c>
      <c r="I14" s="395">
        <f>IF(OR(C14="150 Directors advances", C14="120 accounts receivable", C14="720.2 Automobile - Insurance", C14="720.3 Automobile - License", C14="870.4 Rent - Insurance", C14="870.6 Rent - Property Tax", C14="870.7 Rent - Homeoffice", C14="870.9 Rent - Water"),
   0,
   IF(Dashboard!$F$5="Quick",
      IF(OR(C14="190 Automobile",C14="200 computer hardware",C14="210 Computer software",C14="220 Quickbooks software",C14="230 Office equipment",C14="240 Office furniture"),
         E14-(E14/(1+Dashboard!$F$4)),
         0
      ),
      IF(C14="750 Business promotion",
         E14-(E14/(1+4.793/100)),
         E14-(E14/(1+Dashboard!$F$4))
      )
   )
)</f>
        <v>0</v>
      </c>
      <c r="J14" s="40">
        <f>Bank5[[#This Row],[Money in/ (Money out)]]-Bank5[[#This Row],[GST/HST]]</f>
        <v>0</v>
      </c>
      <c r="L14" s="37">
        <f t="shared" si="0"/>
        <v>0</v>
      </c>
    </row>
    <row r="15" spans="1:12" x14ac:dyDescent="0.2">
      <c r="A15" s="418"/>
      <c r="D15" s="393">
        <f>_xlfn.XLOOKUP(C:C,Table1[for Import to Bank Register dropdown],Table1[for Pivot],0,0,1)</f>
        <v>0</v>
      </c>
      <c r="E15" s="419"/>
      <c r="F15" s="160">
        <f t="shared" si="1"/>
        <v>55555555</v>
      </c>
      <c r="G15" s="394">
        <f t="shared" si="2"/>
        <v>0</v>
      </c>
      <c r="I15" s="395">
        <f>IF(OR(C15="150 Directors advances", C15="120 accounts receivable", C15="720.2 Automobile - Insurance", C15="720.3 Automobile - License", C15="870.4 Rent - Insurance", C15="870.6 Rent - Property Tax", C15="870.7 Rent - Homeoffice", C15="870.9 Rent - Water"),
   0,
   IF(Dashboard!$F$5="Quick",
      IF(OR(C15="190 Automobile",C15="200 computer hardware",C15="210 Computer software",C15="220 Quickbooks software",C15="230 Office equipment",C15="240 Office furniture"),
         E15-(E15/(1+Dashboard!$F$4)),
         0
      ),
      IF(C15="750 Business promotion",
         E15-(E15/(1+4.793/100)),
         E15-(E15/(1+Dashboard!$F$4))
      )
   )
)</f>
        <v>0</v>
      </c>
      <c r="J15" s="40">
        <f>Bank5[[#This Row],[Money in/ (Money out)]]-Bank5[[#This Row],[GST/HST]]</f>
        <v>0</v>
      </c>
      <c r="L15" s="37">
        <f t="shared" si="0"/>
        <v>0</v>
      </c>
    </row>
    <row r="16" spans="1:12" x14ac:dyDescent="0.2">
      <c r="A16" s="418"/>
      <c r="D16" s="393">
        <f>_xlfn.XLOOKUP(C:C,Table1[for Import to Bank Register dropdown],Table1[for Pivot],0,0,1)</f>
        <v>0</v>
      </c>
      <c r="E16" s="419"/>
      <c r="F16" s="160">
        <f t="shared" si="1"/>
        <v>55555555</v>
      </c>
      <c r="G16" s="394">
        <f t="shared" si="2"/>
        <v>0</v>
      </c>
      <c r="I16" s="395">
        <f>IF(OR(C16="150 Directors advances", C16="120 accounts receivable", C16="720.2 Automobile - Insurance", C16="720.3 Automobile - License", C16="870.4 Rent - Insurance", C16="870.6 Rent - Property Tax", C16="870.7 Rent - Homeoffice", C16="870.9 Rent - Water"),
   0,
   IF(Dashboard!$F$5="Quick",
      IF(OR(C16="190 Automobile",C16="200 computer hardware",C16="210 Computer software",C16="220 Quickbooks software",C16="230 Office equipment",C16="240 Office furniture"),
         E16-(E16/(1+Dashboard!$F$4)),
         0
      ),
      IF(C16="750 Business promotion",
         E16-(E16/(1+4.793/100)),
         E16-(E16/(1+Dashboard!$F$4))
      )
   )
)</f>
        <v>0</v>
      </c>
      <c r="J16" s="40">
        <f>Bank5[[#This Row],[Money in/ (Money out)]]-Bank5[[#This Row],[GST/HST]]</f>
        <v>0</v>
      </c>
      <c r="L16" s="37">
        <f t="shared" si="0"/>
        <v>0</v>
      </c>
    </row>
    <row r="17" spans="1:12" x14ac:dyDescent="0.2">
      <c r="A17" s="418"/>
      <c r="D17" s="393">
        <f>_xlfn.XLOOKUP(C:C,Table1[for Import to Bank Register dropdown],Table1[for Pivot],0,0,1)</f>
        <v>0</v>
      </c>
      <c r="E17" s="419"/>
      <c r="F17" s="160">
        <f t="shared" si="1"/>
        <v>55555555</v>
      </c>
      <c r="G17" s="394">
        <f t="shared" si="2"/>
        <v>0</v>
      </c>
      <c r="I17" s="395">
        <f>IF(OR(C17="150 Directors advances", C17="120 accounts receivable", C17="720.2 Automobile - Insurance", C17="720.3 Automobile - License", C17="870.4 Rent - Insurance", C17="870.6 Rent - Property Tax", C17="870.7 Rent - Homeoffice", C17="870.9 Rent - Water"),
   0,
   IF(Dashboard!$F$5="Quick",
      IF(OR(C17="190 Automobile",C17="200 computer hardware",C17="210 Computer software",C17="220 Quickbooks software",C17="230 Office equipment",C17="240 Office furniture"),
         E17-(E17/(1+Dashboard!$F$4)),
         0
      ),
      IF(C17="750 Business promotion",
         E17-(E17/(1+4.793/100)),
         E17-(E17/(1+Dashboard!$F$4))
      )
   )
)</f>
        <v>0</v>
      </c>
      <c r="J17" s="40">
        <f>Bank5[[#This Row],[Money in/ (Money out)]]-Bank5[[#This Row],[GST/HST]]</f>
        <v>0</v>
      </c>
      <c r="L17" s="37">
        <f t="shared" si="0"/>
        <v>0</v>
      </c>
    </row>
    <row r="18" spans="1:12" x14ac:dyDescent="0.2">
      <c r="A18" s="418"/>
      <c r="D18" s="393">
        <f>_xlfn.XLOOKUP(C:C,Table1[for Import to Bank Register dropdown],Table1[for Pivot],0,0,1)</f>
        <v>0</v>
      </c>
      <c r="E18" s="419"/>
      <c r="F18" s="160">
        <f t="shared" si="1"/>
        <v>55555555</v>
      </c>
      <c r="G18" s="394">
        <f t="shared" si="2"/>
        <v>0</v>
      </c>
      <c r="I18" s="395">
        <f>IF(OR(C18="150 Directors advances", C18="120 accounts receivable", C18="720.2 Automobile - Insurance", C18="720.3 Automobile - License", C18="870.4 Rent - Insurance", C18="870.6 Rent - Property Tax", C18="870.7 Rent - Homeoffice", C18="870.9 Rent - Water"),
   0,
   IF(Dashboard!$F$5="Quick",
      IF(OR(C18="190 Automobile",C18="200 computer hardware",C18="210 Computer software",C18="220 Quickbooks software",C18="230 Office equipment",C18="240 Office furniture"),
         E18-(E18/(1+Dashboard!$F$4)),
         0
      ),
      IF(C18="750 Business promotion",
         E18-(E18/(1+4.793/100)),
         E18-(E18/(1+Dashboard!$F$4))
      )
   )
)</f>
        <v>0</v>
      </c>
      <c r="J18" s="40">
        <f>Bank5[[#This Row],[Money in/ (Money out)]]-Bank5[[#This Row],[GST/HST]]</f>
        <v>0</v>
      </c>
      <c r="L18" s="37">
        <f t="shared" si="0"/>
        <v>0</v>
      </c>
    </row>
    <row r="19" spans="1:12" x14ac:dyDescent="0.2">
      <c r="A19" s="418"/>
      <c r="D19" s="393">
        <f>_xlfn.XLOOKUP(C:C,Table1[for Import to Bank Register dropdown],Table1[for Pivot],0,0,1)</f>
        <v>0</v>
      </c>
      <c r="E19" s="419"/>
      <c r="F19" s="160">
        <f t="shared" si="1"/>
        <v>55555555</v>
      </c>
      <c r="G19" s="394">
        <f t="shared" si="2"/>
        <v>0</v>
      </c>
      <c r="I19" s="397">
        <f>IF(OR(C19="150 Directors advances", C19="120 accounts receivable", C19="720.2 Automobile - Insurance", C19="720.3 Automobile - License", C19="870.4 Rent - Insurance", C19="870.6 Rent - Property Tax", C19="870.7 Rent - Homeoffice", C19="870.9 Rent - Water"),
   0,
   IF(Dashboard!$F$5="Quick",
      IF(OR(C19="190 Automobile",C19="200 computer hardware",C19="210 Computer software",C19="220 Quickbooks software",C19="230 Office equipment",C19="240 Office furniture"),
         E19-(E19/(1+Dashboard!$F$4)),
         0
      ),
      IF(C19="750 Business promotion",
         E19-(E19/(1+4.793/100)),
         E19-(E19/(1+Dashboard!$F$4))
      )
   )
)</f>
        <v>0</v>
      </c>
      <c r="J19" s="40">
        <f>Bank5[[#This Row],[Money in/ (Money out)]]-Bank5[[#This Row],[GST/HST]]</f>
        <v>0</v>
      </c>
      <c r="L19" s="37">
        <f t="shared" si="0"/>
        <v>0</v>
      </c>
    </row>
    <row r="20" spans="1:12" x14ac:dyDescent="0.2">
      <c r="A20" s="418"/>
      <c r="D20" s="393">
        <f>_xlfn.XLOOKUP(C:C,Table1[for Import to Bank Register dropdown],Table1[for Pivot],0,0,1)</f>
        <v>0</v>
      </c>
      <c r="E20" s="419"/>
      <c r="F20" s="160">
        <f t="shared" si="1"/>
        <v>55555555</v>
      </c>
      <c r="G20" s="394">
        <f t="shared" si="2"/>
        <v>0</v>
      </c>
      <c r="I20" s="395">
        <f>IF(OR(C20="150 Directors advances", C20="120 accounts receivable", C20="720.2 Automobile - Insurance", C20="720.3 Automobile - License", C20="870.4 Rent - Insurance", C20="870.6 Rent - Property Tax", C20="870.7 Rent - Homeoffice", C20="870.9 Rent - Water"),
   0,
   IF(Dashboard!$F$5="Quick",
      IF(OR(C20="190 Automobile",C20="200 computer hardware",C20="210 Computer software",C20="220 Quickbooks software",C20="230 Office equipment",C20="240 Office furniture"),
         E20-(E20/(1+Dashboard!$F$4)),
         0
      ),
      IF(C20="750 Business promotion",
         E20-(E20/(1+4.793/100)),
         E20-(E20/(1+Dashboard!$F$4))
      )
   )
)</f>
        <v>0</v>
      </c>
      <c r="J20" s="40">
        <f>Bank5[[#This Row],[Money in/ (Money out)]]-Bank5[[#This Row],[GST/HST]]</f>
        <v>0</v>
      </c>
      <c r="L20" s="37">
        <f t="shared" si="0"/>
        <v>0</v>
      </c>
    </row>
    <row r="21" spans="1:12" x14ac:dyDescent="0.2">
      <c r="A21" s="418"/>
      <c r="D21" s="393">
        <f>_xlfn.XLOOKUP(C:C,Table1[for Import to Bank Register dropdown],Table1[for Pivot],0,0,1)</f>
        <v>0</v>
      </c>
      <c r="E21" s="419"/>
      <c r="F21" s="160">
        <f t="shared" si="1"/>
        <v>55555555</v>
      </c>
      <c r="G21" s="394">
        <f t="shared" si="2"/>
        <v>0</v>
      </c>
      <c r="I21" s="395">
        <f>IF(OR(C21="150 Directors advances", C21="120 accounts receivable", C21="720.2 Automobile - Insurance", C21="720.3 Automobile - License", C21="870.4 Rent - Insurance", C21="870.6 Rent - Property Tax", C21="870.7 Rent - Homeoffice", C21="870.9 Rent - Water"),
   0,
   IF(Dashboard!$F$5="Quick",
      IF(OR(C21="190 Automobile",C21="200 computer hardware",C21="210 Computer software",C21="220 Quickbooks software",C21="230 Office equipment",C21="240 Office furniture"),
         E21-(E21/(1+Dashboard!$F$4)),
         0
      ),
      IF(C21="750 Business promotion",
         E21-(E21/(1+4.793/100)),
         E21-(E21/(1+Dashboard!$F$4))
      )
   )
)</f>
        <v>0</v>
      </c>
      <c r="J21" s="40">
        <f>Bank5[[#This Row],[Money in/ (Money out)]]-Bank5[[#This Row],[GST/HST]]</f>
        <v>0</v>
      </c>
      <c r="L21" s="37">
        <f t="shared" si="0"/>
        <v>0</v>
      </c>
    </row>
    <row r="22" spans="1:12" x14ac:dyDescent="0.2">
      <c r="A22" s="418"/>
      <c r="D22" s="393">
        <f>_xlfn.XLOOKUP(C:C,Table1[for Import to Bank Register dropdown],Table1[for Pivot],0,0,1)</f>
        <v>0</v>
      </c>
      <c r="E22" s="419"/>
      <c r="F22" s="160">
        <f t="shared" si="1"/>
        <v>55555555</v>
      </c>
      <c r="G22" s="394">
        <f t="shared" si="2"/>
        <v>0</v>
      </c>
      <c r="I22" s="395">
        <f>IF(OR(C22="150 Directors advances", C22="120 accounts receivable", C22="720.2 Automobile - Insurance", C22="720.3 Automobile - License", C22="870.4 Rent - Insurance", C22="870.6 Rent - Property Tax", C22="870.7 Rent - Homeoffice", C22="870.9 Rent - Water"),
   0,
   IF(Dashboard!$F$5="Quick",
      IF(OR(C22="190 Automobile",C22="200 computer hardware",C22="210 Computer software",C22="220 Quickbooks software",C22="230 Office equipment",C22="240 Office furniture"),
         E22-(E22/(1+Dashboard!$F$4)),
         0
      ),
      IF(C22="750 Business promotion",
         E22-(E22/(1+4.793/100)),
         E22-(E22/(1+Dashboard!$F$4))
      )
   )
)</f>
        <v>0</v>
      </c>
      <c r="J22" s="40">
        <f>Bank5[[#This Row],[Money in/ (Money out)]]-Bank5[[#This Row],[GST/HST]]</f>
        <v>0</v>
      </c>
      <c r="L22" s="37">
        <f t="shared" si="0"/>
        <v>0</v>
      </c>
    </row>
    <row r="23" spans="1:12" x14ac:dyDescent="0.2">
      <c r="A23" s="418"/>
      <c r="D23" s="393">
        <f>_xlfn.XLOOKUP(C:C,Table1[for Import to Bank Register dropdown],Table1[for Pivot],0,0,1)</f>
        <v>0</v>
      </c>
      <c r="E23" s="422"/>
      <c r="F23" s="160">
        <f t="shared" si="1"/>
        <v>55555555</v>
      </c>
      <c r="G23" s="394">
        <f t="shared" si="2"/>
        <v>0</v>
      </c>
      <c r="I23" s="395">
        <f>IF(OR(C23="150 Directors advances", C23="120 accounts receivable", C23="720.2 Automobile - Insurance", C23="720.3 Automobile - License", C23="870.4 Rent - Insurance", C23="870.6 Rent - Property Tax", C23="870.7 Rent - Homeoffice", C23="870.9 Rent - Water"),
   0,
   IF(Dashboard!$F$5="Quick",
      IF(OR(C23="190 Automobile",C23="200 computer hardware",C23="210 Computer software",C23="220 Quickbooks software",C23="230 Office equipment",C23="240 Office furniture"),
         E23-(E23/(1+Dashboard!$F$4)),
         0
      ),
      IF(C23="750 Business promotion",
         E23-(E23/(1+4.793/100)),
         E23-(E23/(1+Dashboard!$F$4))
      )
   )
)</f>
        <v>0</v>
      </c>
      <c r="J23" s="40">
        <f>Bank5[[#This Row],[Money in/ (Money out)]]-Bank5[[#This Row],[GST/HST]]</f>
        <v>0</v>
      </c>
      <c r="L23" s="37">
        <f t="shared" si="0"/>
        <v>0</v>
      </c>
    </row>
    <row r="24" spans="1:12" x14ac:dyDescent="0.2">
      <c r="A24" s="418"/>
      <c r="D24" s="393">
        <f>_xlfn.XLOOKUP(C:C,Table1[for Import to Bank Register dropdown],Table1[for Pivot],0,0,1)</f>
        <v>0</v>
      </c>
      <c r="E24" s="422"/>
      <c r="F24" s="160">
        <f t="shared" si="1"/>
        <v>55555555</v>
      </c>
      <c r="G24" s="394">
        <f t="shared" si="2"/>
        <v>0</v>
      </c>
      <c r="I24" s="395">
        <f>IF(OR(C24="150 Directors advances", C24="120 accounts receivable", C24="720.2 Automobile - Insurance", C24="720.3 Automobile - License", C24="870.4 Rent - Insurance", C24="870.6 Rent - Property Tax", C24="870.7 Rent - Homeoffice", C24="870.9 Rent - Water"),
   0,
   IF(Dashboard!$F$5="Quick",
      IF(OR(C24="190 Automobile",C24="200 computer hardware",C24="210 Computer software",C24="220 Quickbooks software",C24="230 Office equipment",C24="240 Office furniture"),
         E24-(E24/(1+Dashboard!$F$4)),
         0
      ),
      IF(C24="750 Business promotion",
         E24-(E24/(1+4.793/100)),
         E24-(E24/(1+Dashboard!$F$4))
      )
   )
)</f>
        <v>0</v>
      </c>
      <c r="J24" s="40">
        <f>Bank5[[#This Row],[Money in/ (Money out)]]-Bank5[[#This Row],[GST/HST]]</f>
        <v>0</v>
      </c>
      <c r="L24" s="37">
        <f t="shared" si="0"/>
        <v>0</v>
      </c>
    </row>
    <row r="25" spans="1:12" x14ac:dyDescent="0.2">
      <c r="A25" s="418"/>
      <c r="D25" s="393">
        <f>_xlfn.XLOOKUP(C:C,Table1[for Import to Bank Register dropdown],Table1[for Pivot],0,0,1)</f>
        <v>0</v>
      </c>
      <c r="E25" s="422"/>
      <c r="F25" s="160">
        <f t="shared" si="1"/>
        <v>55555555</v>
      </c>
      <c r="G25" s="394">
        <f t="shared" si="2"/>
        <v>0</v>
      </c>
      <c r="I25" s="395">
        <f>IF(OR(C25="150 Directors advances", C25="120 accounts receivable", C25="720.2 Automobile - Insurance", C25="720.3 Automobile - License", C25="870.4 Rent - Insurance", C25="870.6 Rent - Property Tax", C25="870.7 Rent - Homeoffice", C25="870.9 Rent - Water"),
   0,
   IF(Dashboard!$F$5="Quick",
      IF(OR(C25="190 Automobile",C25="200 computer hardware",C25="210 Computer software",C25="220 Quickbooks software",C25="230 Office equipment",C25="240 Office furniture"),
         E25-(E25/(1+Dashboard!$F$4)),
         0
      ),
      IF(C25="750 Business promotion",
         E25-(E25/(1+4.793/100)),
         E25-(E25/(1+Dashboard!$F$4))
      )
   )
)</f>
        <v>0</v>
      </c>
      <c r="J25" s="40">
        <f>Bank5[[#This Row],[Money in/ (Money out)]]-Bank5[[#This Row],[GST/HST]]</f>
        <v>0</v>
      </c>
      <c r="L25" s="37">
        <f t="shared" si="0"/>
        <v>0</v>
      </c>
    </row>
    <row r="26" spans="1:12" x14ac:dyDescent="0.2">
      <c r="A26" s="418"/>
      <c r="D26" s="393">
        <f>_xlfn.XLOOKUP(C:C,Table1[for Import to Bank Register dropdown],Table1[for Pivot],0,0,1)</f>
        <v>0</v>
      </c>
      <c r="E26" s="422"/>
      <c r="F26" s="160">
        <f t="shared" si="1"/>
        <v>55555555</v>
      </c>
      <c r="G26" s="394">
        <f t="shared" si="2"/>
        <v>0</v>
      </c>
      <c r="I26" s="395">
        <f>IF(OR(C26="150 Directors advances", C26="120 accounts receivable", C26="720.2 Automobile - Insurance", C26="720.3 Automobile - License", C26="870.4 Rent - Insurance", C26="870.6 Rent - Property Tax", C26="870.7 Rent - Homeoffice", C26="870.9 Rent - Water"),
   0,
   IF(Dashboard!$F$5="Quick",
      IF(OR(C26="190 Automobile",C26="200 computer hardware",C26="210 Computer software",C26="220 Quickbooks software",C26="230 Office equipment",C26="240 Office furniture"),
         E26-(E26/(1+Dashboard!$F$4)),
         0
      ),
      IF(C26="750 Business promotion",
         E26-(E26/(1+4.793/100)),
         E26-(E26/(1+Dashboard!$F$4))
      )
   )
)</f>
        <v>0</v>
      </c>
      <c r="J26" s="40">
        <f>Bank5[[#This Row],[Money in/ (Money out)]]-Bank5[[#This Row],[GST/HST]]</f>
        <v>0</v>
      </c>
      <c r="L26" s="37">
        <f t="shared" si="0"/>
        <v>0</v>
      </c>
    </row>
    <row r="27" spans="1:12" x14ac:dyDescent="0.2">
      <c r="A27" s="418"/>
      <c r="D27" s="393">
        <f>_xlfn.XLOOKUP(C:C,Table1[for Import to Bank Register dropdown],Table1[for Pivot],0,0,1)</f>
        <v>0</v>
      </c>
      <c r="E27" s="422"/>
      <c r="F27" s="160">
        <f t="shared" si="1"/>
        <v>55555555</v>
      </c>
      <c r="G27" s="394">
        <f t="shared" si="2"/>
        <v>0</v>
      </c>
      <c r="I27" s="395">
        <f>IF(OR(C27="150 Directors advances", C27="120 accounts receivable", C27="720.2 Automobile - Insurance", C27="720.3 Automobile - License", C27="870.4 Rent - Insurance", C27="870.6 Rent - Property Tax", C27="870.7 Rent - Homeoffice", C27="870.9 Rent - Water"),
   0,
   IF(Dashboard!$F$5="Quick",
      IF(OR(C27="190 Automobile",C27="200 computer hardware",C27="210 Computer software",C27="220 Quickbooks software",C27="230 Office equipment",C27="240 Office furniture"),
         E27-(E27/(1+Dashboard!$F$4)),
         0
      ),
      IF(C27="750 Business promotion",
         E27-(E27/(1+4.793/100)),
         E27-(E27/(1+Dashboard!$F$4))
      )
   )
)</f>
        <v>0</v>
      </c>
      <c r="J27" s="40">
        <f>Bank5[[#This Row],[Money in/ (Money out)]]-Bank5[[#This Row],[GST/HST]]</f>
        <v>0</v>
      </c>
      <c r="L27" s="37">
        <f t="shared" si="0"/>
        <v>0</v>
      </c>
    </row>
    <row r="28" spans="1:12" x14ac:dyDescent="0.2">
      <c r="A28" s="418"/>
      <c r="D28" s="393">
        <f>_xlfn.XLOOKUP(C:C,Table1[for Import to Bank Register dropdown],Table1[for Pivot],0,0,1)</f>
        <v>0</v>
      </c>
      <c r="E28" s="422"/>
      <c r="F28" s="160">
        <f t="shared" si="1"/>
        <v>55555555</v>
      </c>
      <c r="G28" s="394">
        <f t="shared" si="2"/>
        <v>0</v>
      </c>
      <c r="I28" s="395">
        <f>IF(OR(C28="150 Directors advances", C28="120 accounts receivable", C28="720.2 Automobile - Insurance", C28="720.3 Automobile - License", C28="870.4 Rent - Insurance", C28="870.6 Rent - Property Tax", C28="870.7 Rent - Homeoffice", C28="870.9 Rent - Water"),
   0,
   IF(Dashboard!$F$5="Quick",
      IF(OR(C28="190 Automobile",C28="200 computer hardware",C28="210 Computer software",C28="220 Quickbooks software",C28="230 Office equipment",C28="240 Office furniture"),
         E28-(E28/(1+Dashboard!$F$4)),
         0
      ),
      IF(C28="750 Business promotion",
         E28-(E28/(1+4.793/100)),
         E28-(E28/(1+Dashboard!$F$4))
      )
   )
)</f>
        <v>0</v>
      </c>
      <c r="J28" s="40">
        <f>Bank5[[#This Row],[Money in/ (Money out)]]-Bank5[[#This Row],[GST/HST]]</f>
        <v>0</v>
      </c>
      <c r="L28" s="37">
        <f t="shared" si="0"/>
        <v>0</v>
      </c>
    </row>
    <row r="29" spans="1:12" x14ac:dyDescent="0.2">
      <c r="A29" s="418"/>
      <c r="D29" s="393">
        <f>_xlfn.XLOOKUP(C:C,Table1[for Import to Bank Register dropdown],Table1[for Pivot],0,0,1)</f>
        <v>0</v>
      </c>
      <c r="E29" s="422"/>
      <c r="F29" s="160">
        <f t="shared" si="1"/>
        <v>55555555</v>
      </c>
      <c r="G29" s="394">
        <f t="shared" si="2"/>
        <v>0</v>
      </c>
      <c r="I29" s="395">
        <f>IF(OR(C29="150 Directors advances", C29="120 accounts receivable", C29="720.2 Automobile - Insurance", C29="720.3 Automobile - License", C29="870.4 Rent - Insurance", C29="870.6 Rent - Property Tax", C29="870.7 Rent - Homeoffice", C29="870.9 Rent - Water"),
   0,
   IF(Dashboard!$F$5="Quick",
      IF(OR(C29="190 Automobile",C29="200 computer hardware",C29="210 Computer software",C29="220 Quickbooks software",C29="230 Office equipment",C29="240 Office furniture"),
         E29-(E29/(1+Dashboard!$F$4)),
         0
      ),
      IF(C29="750 Business promotion",
         E29-(E29/(1+4.793/100)),
         E29-(E29/(1+Dashboard!$F$4))
      )
   )
)</f>
        <v>0</v>
      </c>
      <c r="J29" s="40">
        <f>Bank5[[#This Row],[Money in/ (Money out)]]-Bank5[[#This Row],[GST/HST]]</f>
        <v>0</v>
      </c>
      <c r="L29" s="37">
        <f t="shared" si="0"/>
        <v>0</v>
      </c>
    </row>
    <row r="30" spans="1:12" x14ac:dyDescent="0.2">
      <c r="A30" s="418"/>
      <c r="D30" s="393">
        <f>_xlfn.XLOOKUP(C:C,Table1[for Import to Bank Register dropdown],Table1[for Pivot],0,0,1)</f>
        <v>0</v>
      </c>
      <c r="E30" s="422"/>
      <c r="F30" s="160">
        <f t="shared" si="1"/>
        <v>55555555</v>
      </c>
      <c r="G30" s="394">
        <f t="shared" si="2"/>
        <v>0</v>
      </c>
      <c r="I30" s="395">
        <f>IF(OR(C30="150 Directors advances", C30="120 accounts receivable", C30="720.2 Automobile - Insurance", C30="720.3 Automobile - License", C30="870.4 Rent - Insurance", C30="870.6 Rent - Property Tax", C30="870.7 Rent - Homeoffice", C30="870.9 Rent - Water"),
   0,
   IF(Dashboard!$F$5="Quick",
      IF(OR(C30="190 Automobile",C30="200 computer hardware",C30="210 Computer software",C30="220 Quickbooks software",C30="230 Office equipment",C30="240 Office furniture"),
         E30-(E30/(1+Dashboard!$F$4)),
         0
      ),
      IF(C30="750 Business promotion",
         E30-(E30/(1+4.793/100)),
         E30-(E30/(1+Dashboard!$F$4))
      )
   )
)</f>
        <v>0</v>
      </c>
      <c r="J30" s="40">
        <f>Bank5[[#This Row],[Money in/ (Money out)]]-Bank5[[#This Row],[GST/HST]]</f>
        <v>0</v>
      </c>
      <c r="L30" s="37">
        <f t="shared" si="0"/>
        <v>0</v>
      </c>
    </row>
    <row r="31" spans="1:12" x14ac:dyDescent="0.2">
      <c r="A31" s="418"/>
      <c r="D31" s="393">
        <f>_xlfn.XLOOKUP(C:C,Table1[for Import to Bank Register dropdown],Table1[for Pivot],0,0,1)</f>
        <v>0</v>
      </c>
      <c r="E31" s="422"/>
      <c r="F31" s="160">
        <f t="shared" si="1"/>
        <v>55555555</v>
      </c>
      <c r="G31" s="394">
        <f t="shared" si="2"/>
        <v>0</v>
      </c>
      <c r="I31" s="395">
        <f>IF(OR(C31="150 Directors advances", C31="120 accounts receivable", C31="720.2 Automobile - Insurance", C31="720.3 Automobile - License", C31="870.4 Rent - Insurance", C31="870.6 Rent - Property Tax", C31="870.7 Rent - Homeoffice", C31="870.9 Rent - Water"),
   0,
   IF(Dashboard!$F$5="Quick",
      IF(OR(C31="190 Automobile",C31="200 computer hardware",C31="210 Computer software",C31="220 Quickbooks software",C31="230 Office equipment",C31="240 Office furniture"),
         E31-(E31/(1+Dashboard!$F$4)),
         0
      ),
      IF(C31="750 Business promotion",
         E31-(E31/(1+4.793/100)),
         E31-(E31/(1+Dashboard!$F$4))
      )
   )
)</f>
        <v>0</v>
      </c>
      <c r="J31" s="40">
        <f>Bank5[[#This Row],[Money in/ (Money out)]]-Bank5[[#This Row],[GST/HST]]</f>
        <v>0</v>
      </c>
      <c r="L31" s="37">
        <f t="shared" si="0"/>
        <v>0</v>
      </c>
    </row>
    <row r="32" spans="1:12" x14ac:dyDescent="0.2">
      <c r="A32" s="418"/>
      <c r="D32" s="393">
        <f>_xlfn.XLOOKUP(C:C,Table1[for Import to Bank Register dropdown],Table1[for Pivot],0,0,1)</f>
        <v>0</v>
      </c>
      <c r="E32" s="422"/>
      <c r="F32" s="160">
        <f t="shared" si="1"/>
        <v>55555555</v>
      </c>
      <c r="G32" s="394">
        <f t="shared" si="2"/>
        <v>0</v>
      </c>
      <c r="I32" s="395">
        <f>IF(OR(C32="150 Directors advances", C32="120 accounts receivable", C32="720.2 Automobile - Insurance", C32="720.3 Automobile - License", C32="870.4 Rent - Insurance", C32="870.6 Rent - Property Tax", C32="870.7 Rent - Homeoffice", C32="870.9 Rent - Water"),
   0,
   IF(Dashboard!$F$5="Quick",
      IF(OR(C32="190 Automobile",C32="200 computer hardware",C32="210 Computer software",C32="220 Quickbooks software",C32="230 Office equipment",C32="240 Office furniture"),
         E32-(E32/(1+Dashboard!$F$4)),
         0
      ),
      IF(C32="750 Business promotion",
         E32-(E32/(1+4.793/100)),
         E32-(E32/(1+Dashboard!$F$4))
      )
   )
)</f>
        <v>0</v>
      </c>
      <c r="J32" s="40">
        <f>Bank5[[#This Row],[Money in/ (Money out)]]-Bank5[[#This Row],[GST/HST]]</f>
        <v>0</v>
      </c>
      <c r="L32" s="37">
        <f t="shared" si="0"/>
        <v>0</v>
      </c>
    </row>
    <row r="33" spans="1:12" x14ac:dyDescent="0.2">
      <c r="A33" s="418"/>
      <c r="D33" s="393">
        <f>_xlfn.XLOOKUP(C:C,Table1[for Import to Bank Register dropdown],Table1[for Pivot],0,0,1)</f>
        <v>0</v>
      </c>
      <c r="E33" s="422"/>
      <c r="F33" s="160">
        <f t="shared" si="1"/>
        <v>55555555</v>
      </c>
      <c r="G33" s="394">
        <f t="shared" si="2"/>
        <v>0</v>
      </c>
      <c r="I33" s="395">
        <f>IF(OR(C33="150 Directors advances", C33="120 accounts receivable", C33="720.2 Automobile - Insurance", C33="720.3 Automobile - License", C33="870.4 Rent - Insurance", C33="870.6 Rent - Property Tax", C33="870.7 Rent - Homeoffice", C33="870.9 Rent - Water"),
   0,
   IF(Dashboard!$F$5="Quick",
      IF(OR(C33="190 Automobile",C33="200 computer hardware",C33="210 Computer software",C33="220 Quickbooks software",C33="230 Office equipment",C33="240 Office furniture"),
         E33-(E33/(1+Dashboard!$F$4)),
         0
      ),
      IF(C33="750 Business promotion",
         E33-(E33/(1+4.793/100)),
         E33-(E33/(1+Dashboard!$F$4))
      )
   )
)</f>
        <v>0</v>
      </c>
      <c r="J33" s="40">
        <f>Bank5[[#This Row],[Money in/ (Money out)]]-Bank5[[#This Row],[GST/HST]]</f>
        <v>0</v>
      </c>
      <c r="L33" s="37">
        <f t="shared" si="0"/>
        <v>0</v>
      </c>
    </row>
    <row r="34" spans="1:12" x14ac:dyDescent="0.2">
      <c r="A34" s="418"/>
      <c r="D34" s="393">
        <f>_xlfn.XLOOKUP(C:C,Table1[for Import to Bank Register dropdown],Table1[for Pivot],0,0,1)</f>
        <v>0</v>
      </c>
      <c r="E34" s="422"/>
      <c r="F34" s="160">
        <f t="shared" si="1"/>
        <v>55555555</v>
      </c>
      <c r="G34" s="394">
        <f t="shared" si="2"/>
        <v>0</v>
      </c>
      <c r="I34" s="395">
        <f>IF(OR(C34="150 Directors advances", C34="120 accounts receivable", C34="720.2 Automobile - Insurance", C34="720.3 Automobile - License", C34="870.4 Rent - Insurance", C34="870.6 Rent - Property Tax", C34="870.7 Rent - Homeoffice", C34="870.9 Rent - Water"),
   0,
   IF(Dashboard!$F$5="Quick",
      IF(OR(C34="190 Automobile",C34="200 computer hardware",C34="210 Computer software",C34="220 Quickbooks software",C34="230 Office equipment",C34="240 Office furniture"),
         E34-(E34/(1+Dashboard!$F$4)),
         0
      ),
      IF(C34="750 Business promotion",
         E34-(E34/(1+4.793/100)),
         E34-(E34/(1+Dashboard!$F$4))
      )
   )
)</f>
        <v>0</v>
      </c>
      <c r="J34" s="40">
        <f>Bank5[[#This Row],[Money in/ (Money out)]]-Bank5[[#This Row],[GST/HST]]</f>
        <v>0</v>
      </c>
      <c r="L34" s="37">
        <f t="shared" si="0"/>
        <v>0</v>
      </c>
    </row>
    <row r="35" spans="1:12" x14ac:dyDescent="0.2">
      <c r="A35" s="418"/>
      <c r="D35" s="393">
        <f>_xlfn.XLOOKUP(C:C,Table1[for Import to Bank Register dropdown],Table1[for Pivot],0,0,1)</f>
        <v>0</v>
      </c>
      <c r="E35" s="422"/>
      <c r="F35" s="160">
        <f t="shared" si="1"/>
        <v>55555555</v>
      </c>
      <c r="G35" s="394">
        <f t="shared" si="2"/>
        <v>0</v>
      </c>
      <c r="I35" s="395">
        <f>IF(OR(C35="150 Directors advances", C35="120 accounts receivable", C35="720.2 Automobile - Insurance", C35="720.3 Automobile - License", C35="870.4 Rent - Insurance", C35="870.6 Rent - Property Tax", C35="870.7 Rent - Homeoffice", C35="870.9 Rent - Water"),
   0,
   IF(Dashboard!$F$5="Quick",
      IF(OR(C35="190 Automobile",C35="200 computer hardware",C35="210 Computer software",C35="220 Quickbooks software",C35="230 Office equipment",C35="240 Office furniture"),
         E35-(E35/(1+Dashboard!$F$4)),
         0
      ),
      IF(C35="750 Business promotion",
         E35-(E35/(1+4.793/100)),
         E35-(E35/(1+Dashboard!$F$4))
      )
   )
)</f>
        <v>0</v>
      </c>
      <c r="J35" s="40">
        <f>Bank5[[#This Row],[Money in/ (Money out)]]-Bank5[[#This Row],[GST/HST]]</f>
        <v>0</v>
      </c>
      <c r="L35" s="37">
        <f t="shared" si="0"/>
        <v>0</v>
      </c>
    </row>
    <row r="36" spans="1:12" x14ac:dyDescent="0.2">
      <c r="D36" s="393">
        <f>_xlfn.XLOOKUP(C:C,Table1[for Import to Bank Register dropdown],Table1[for Pivot],0,0,1)</f>
        <v>0</v>
      </c>
      <c r="E36" s="422"/>
      <c r="F36" s="160">
        <f t="shared" si="1"/>
        <v>55555555</v>
      </c>
      <c r="G36" s="394">
        <f t="shared" si="2"/>
        <v>0</v>
      </c>
      <c r="I36" s="395">
        <f>IF(OR(C36="150 Directors advances", C36="120 accounts receivable", C36="720.2 Automobile - Insurance", C36="720.3 Automobile - License", C36="870.4 Rent - Insurance", C36="870.6 Rent - Property Tax", C36="870.7 Rent - Homeoffice", C36="870.9 Rent - Water"),
   0,
   IF(Dashboard!$F$5="Quick",
      IF(OR(C36="190 Automobile",C36="200 computer hardware",C36="210 Computer software",C36="220 Quickbooks software",C36="230 Office equipment",C36="240 Office furniture"),
         E36-(E36/(1+Dashboard!$F$4)),
         0
      ),
      IF(C36="750 Business promotion",
         E36-(E36/(1+4.793/100)),
         E36-(E36/(1+Dashboard!$F$4))
      )
   )
)</f>
        <v>0</v>
      </c>
      <c r="J36" s="40">
        <f>Bank5[[#This Row],[Money in/ (Money out)]]-Bank5[[#This Row],[GST/HST]]</f>
        <v>0</v>
      </c>
      <c r="L36" s="37">
        <f t="shared" si="0"/>
        <v>0</v>
      </c>
    </row>
    <row r="37" spans="1:12" x14ac:dyDescent="0.2">
      <c r="D37" s="393">
        <f>_xlfn.XLOOKUP(C:C,Table1[for Import to Bank Register dropdown],Table1[for Pivot],0,0,1)</f>
        <v>0</v>
      </c>
      <c r="E37" s="422"/>
      <c r="F37" s="160">
        <f t="shared" si="1"/>
        <v>55555555</v>
      </c>
      <c r="G37" s="394">
        <f t="shared" si="2"/>
        <v>0</v>
      </c>
      <c r="I37" s="395">
        <f>IF(OR(C37="150 Directors advances", C37="120 accounts receivable", C37="720.2 Automobile - Insurance", C37="720.3 Automobile - License", C37="870.4 Rent - Insurance", C37="870.6 Rent - Property Tax", C37="870.7 Rent - Homeoffice", C37="870.9 Rent - Water"),
   0,
   IF(Dashboard!$F$5="Quick",
      IF(OR(C37="190 Automobile",C37="200 computer hardware",C37="210 Computer software",C37="220 Quickbooks software",C37="230 Office equipment",C37="240 Office furniture"),
         E37-(E37/(1+Dashboard!$F$4)),
         0
      ),
      IF(C37="750 Business promotion",
         E37-(E37/(1+4.793/100)),
         E37-(E37/(1+Dashboard!$F$4))
      )
   )
)</f>
        <v>0</v>
      </c>
      <c r="J37" s="40">
        <f>Bank5[[#This Row],[Money in/ (Money out)]]-Bank5[[#This Row],[GST/HST]]</f>
        <v>0</v>
      </c>
      <c r="L37" s="37">
        <f t="shared" si="0"/>
        <v>0</v>
      </c>
    </row>
    <row r="38" spans="1:12" x14ac:dyDescent="0.2">
      <c r="D38" s="393">
        <f>_xlfn.XLOOKUP(C:C,Table1[for Import to Bank Register dropdown],Table1[for Pivot],0,0,1)</f>
        <v>0</v>
      </c>
      <c r="E38" s="422"/>
      <c r="F38" s="160">
        <f t="shared" si="1"/>
        <v>55555555</v>
      </c>
      <c r="G38" s="394">
        <f t="shared" si="2"/>
        <v>0</v>
      </c>
      <c r="I38" s="395">
        <f>IF(OR(C38="150 Directors advances", C38="120 accounts receivable", C38="720.2 Automobile - Insurance", C38="720.3 Automobile - License", C38="870.4 Rent - Insurance", C38="870.6 Rent - Property Tax", C38="870.7 Rent - Homeoffice", C38="870.9 Rent - Water"),
   0,
   IF(Dashboard!$F$5="Quick",
      IF(OR(C38="190 Automobile",C38="200 computer hardware",C38="210 Computer software",C38="220 Quickbooks software",C38="230 Office equipment",C38="240 Office furniture"),
         E38-(E38/(1+Dashboard!$F$4)),
         0
      ),
      IF(C38="750 Business promotion",
         E38-(E38/(1+4.793/100)),
         E38-(E38/(1+Dashboard!$F$4))
      )
   )
)</f>
        <v>0</v>
      </c>
      <c r="J38" s="40">
        <f>Bank5[[#This Row],[Money in/ (Money out)]]-Bank5[[#This Row],[GST/HST]]</f>
        <v>0</v>
      </c>
      <c r="L38" s="37">
        <f t="shared" si="0"/>
        <v>0</v>
      </c>
    </row>
    <row r="39" spans="1:12" x14ac:dyDescent="0.2">
      <c r="D39" s="393">
        <f>_xlfn.XLOOKUP(C:C,Table1[for Import to Bank Register dropdown],Table1[for Pivot],0,0,1)</f>
        <v>0</v>
      </c>
      <c r="E39" s="422"/>
      <c r="F39" s="160">
        <f t="shared" si="1"/>
        <v>55555555</v>
      </c>
      <c r="G39" s="394">
        <f t="shared" si="2"/>
        <v>0</v>
      </c>
      <c r="I39" s="395">
        <f>IF(OR(C39="150 Directors advances", C39="120 accounts receivable", C39="720.2 Automobile - Insurance", C39="720.3 Automobile - License", C39="870.4 Rent - Insurance", C39="870.6 Rent - Property Tax", C39="870.7 Rent - Homeoffice", C39="870.9 Rent - Water"),
   0,
   IF(Dashboard!$F$5="Quick",
      IF(OR(C39="190 Automobile",C39="200 computer hardware",C39="210 Computer software",C39="220 Quickbooks software",C39="230 Office equipment",C39="240 Office furniture"),
         E39-(E39/(1+Dashboard!$F$4)),
         0
      ),
      IF(C39="750 Business promotion",
         E39-(E39/(1+4.793/100)),
         E39-(E39/(1+Dashboard!$F$4))
      )
   )
)</f>
        <v>0</v>
      </c>
      <c r="J39" s="40">
        <f>Bank5[[#This Row],[Money in/ (Money out)]]-Bank5[[#This Row],[GST/HST]]</f>
        <v>0</v>
      </c>
      <c r="L39" s="37">
        <f t="shared" si="0"/>
        <v>0</v>
      </c>
    </row>
    <row r="40" spans="1:12" x14ac:dyDescent="0.2">
      <c r="D40" s="393">
        <f>_xlfn.XLOOKUP(C:C,Table1[for Import to Bank Register dropdown],Table1[for Pivot],0,0,1)</f>
        <v>0</v>
      </c>
      <c r="E40" s="422"/>
      <c r="F40" s="160">
        <f t="shared" si="1"/>
        <v>55555555</v>
      </c>
      <c r="G40" s="394">
        <f t="shared" si="2"/>
        <v>0</v>
      </c>
      <c r="I40" s="395">
        <f>IF(OR(C40="150 Directors advances", C40="120 accounts receivable", C40="720.2 Automobile - Insurance", C40="720.3 Automobile - License", C40="870.4 Rent - Insurance", C40="870.6 Rent - Property Tax", C40="870.7 Rent - Homeoffice", C40="870.9 Rent - Water"),
   0,
   IF(Dashboard!$F$5="Quick",
      IF(OR(C40="190 Automobile",C40="200 computer hardware",C40="210 Computer software",C40="220 Quickbooks software",C40="230 Office equipment",C40="240 Office furniture"),
         E40-(E40/(1+Dashboard!$F$4)),
         0
      ),
      IF(C40="750 Business promotion",
         E40-(E40/(1+4.793/100)),
         E40-(E40/(1+Dashboard!$F$4))
      )
   )
)</f>
        <v>0</v>
      </c>
      <c r="J40" s="40">
        <f>Bank5[[#This Row],[Money in/ (Money out)]]-Bank5[[#This Row],[GST/HST]]</f>
        <v>0</v>
      </c>
      <c r="L40" s="37">
        <f t="shared" si="0"/>
        <v>0</v>
      </c>
    </row>
    <row r="41" spans="1:12" x14ac:dyDescent="0.2">
      <c r="D41" s="393">
        <f>_xlfn.XLOOKUP(C:C,Table1[for Import to Bank Register dropdown],Table1[for Pivot],0,0,1)</f>
        <v>0</v>
      </c>
      <c r="E41" s="422"/>
      <c r="F41" s="160">
        <f t="shared" si="1"/>
        <v>55555555</v>
      </c>
      <c r="G41" s="394">
        <f t="shared" si="2"/>
        <v>0</v>
      </c>
      <c r="I41" s="395">
        <f>IF(OR(C41="150 Directors advances", C41="120 accounts receivable", C41="720.2 Automobile - Insurance", C41="720.3 Automobile - License", C41="870.4 Rent - Insurance", C41="870.6 Rent - Property Tax", C41="870.7 Rent - Homeoffice", C41="870.9 Rent - Water"),
   0,
   IF(Dashboard!$F$5="Quick",
      IF(OR(C41="190 Automobile",C41="200 computer hardware",C41="210 Computer software",C41="220 Quickbooks software",C41="230 Office equipment",C41="240 Office furniture"),
         E41-(E41/(1+Dashboard!$F$4)),
         0
      ),
      IF(C41="750 Business promotion",
         E41-(E41/(1+4.793/100)),
         E41-(E41/(1+Dashboard!$F$4))
      )
   )
)</f>
        <v>0</v>
      </c>
      <c r="J41" s="40">
        <f>Bank5[[#This Row],[Money in/ (Money out)]]-Bank5[[#This Row],[GST/HST]]</f>
        <v>0</v>
      </c>
      <c r="L41" s="37">
        <f t="shared" si="0"/>
        <v>0</v>
      </c>
    </row>
    <row r="42" spans="1:12" x14ac:dyDescent="0.2">
      <c r="D42" s="393">
        <f>_xlfn.XLOOKUP(C:C,Table1[for Import to Bank Register dropdown],Table1[for Pivot],0,0,1)</f>
        <v>0</v>
      </c>
      <c r="E42" s="422"/>
      <c r="F42" s="160">
        <f t="shared" si="1"/>
        <v>55555555</v>
      </c>
      <c r="G42" s="394">
        <f t="shared" si="2"/>
        <v>0</v>
      </c>
      <c r="I42" s="395">
        <f>IF(OR(C42="150 Directors advances", C42="120 accounts receivable", C42="720.2 Automobile - Insurance", C42="720.3 Automobile - License", C42="870.4 Rent - Insurance", C42="870.6 Rent - Property Tax", C42="870.7 Rent - Homeoffice", C42="870.9 Rent - Water"),
   0,
   IF(Dashboard!$F$5="Quick",
      IF(OR(C42="190 Automobile",C42="200 computer hardware",C42="210 Computer software",C42="220 Quickbooks software",C42="230 Office equipment",C42="240 Office furniture"),
         E42-(E42/(1+Dashboard!$F$4)),
         0
      ),
      IF(C42="750 Business promotion",
         E42-(E42/(1+4.793/100)),
         E42-(E42/(1+Dashboard!$F$4))
      )
   )
)</f>
        <v>0</v>
      </c>
      <c r="J42" s="40">
        <f>Bank5[[#This Row],[Money in/ (Money out)]]-Bank5[[#This Row],[GST/HST]]</f>
        <v>0</v>
      </c>
      <c r="L42" s="37">
        <f t="shared" si="0"/>
        <v>0</v>
      </c>
    </row>
    <row r="43" spans="1:12" x14ac:dyDescent="0.2">
      <c r="D43" s="393">
        <f>_xlfn.XLOOKUP(C:C,Table1[for Import to Bank Register dropdown],Table1[for Pivot],0,0,1)</f>
        <v>0</v>
      </c>
      <c r="E43" s="422"/>
      <c r="F43" s="160">
        <f t="shared" si="1"/>
        <v>55555555</v>
      </c>
      <c r="G43" s="394">
        <f t="shared" si="2"/>
        <v>0</v>
      </c>
      <c r="I43" s="395">
        <f>IF(OR(C43="150 Directors advances", C43="120 accounts receivable", C43="720.2 Automobile - Insurance", C43="720.3 Automobile - License", C43="870.4 Rent - Insurance", C43="870.6 Rent - Property Tax", C43="870.7 Rent - Homeoffice", C43="870.9 Rent - Water"),
   0,
   IF(Dashboard!$F$5="Quick",
      IF(OR(C43="190 Automobile",C43="200 computer hardware",C43="210 Computer software",C43="220 Quickbooks software",C43="230 Office equipment",C43="240 Office furniture"),
         E43-(E43/(1+Dashboard!$F$4)),
         0
      ),
      IF(C43="750 Business promotion",
         E43-(E43/(1+4.793/100)),
         E43-(E43/(1+Dashboard!$F$4))
      )
   )
)</f>
        <v>0</v>
      </c>
      <c r="J43" s="40">
        <f>Bank5[[#This Row],[Money in/ (Money out)]]-Bank5[[#This Row],[GST/HST]]</f>
        <v>0</v>
      </c>
      <c r="L43" s="37">
        <f t="shared" si="0"/>
        <v>0</v>
      </c>
    </row>
    <row r="44" spans="1:12" x14ac:dyDescent="0.2">
      <c r="D44" s="393">
        <f>_xlfn.XLOOKUP(C:C,Table1[for Import to Bank Register dropdown],Table1[for Pivot],0,0,1)</f>
        <v>0</v>
      </c>
      <c r="E44" s="422"/>
      <c r="F44" s="160">
        <f t="shared" si="1"/>
        <v>55555555</v>
      </c>
      <c r="G44" s="394">
        <f t="shared" si="2"/>
        <v>0</v>
      </c>
      <c r="I44" s="395">
        <f>IF(OR(C44="150 Directors advances", C44="120 accounts receivable", C44="720.2 Automobile - Insurance", C44="720.3 Automobile - License", C44="870.4 Rent - Insurance", C44="870.6 Rent - Property Tax", C44="870.7 Rent - Homeoffice", C44="870.9 Rent - Water"),
   0,
   IF(Dashboard!$F$5="Quick",
      IF(OR(C44="190 Automobile",C44="200 computer hardware",C44="210 Computer software",C44="220 Quickbooks software",C44="230 Office equipment",C44="240 Office furniture"),
         E44-(E44/(1+Dashboard!$F$4)),
         0
      ),
      IF(C44="750 Business promotion",
         E44-(E44/(1+4.793/100)),
         E44-(E44/(1+Dashboard!$F$4))
      )
   )
)</f>
        <v>0</v>
      </c>
      <c r="J44" s="40">
        <f>Bank5[[#This Row],[Money in/ (Money out)]]-Bank5[[#This Row],[GST/HST]]</f>
        <v>0</v>
      </c>
      <c r="L44" s="37">
        <f t="shared" si="0"/>
        <v>0</v>
      </c>
    </row>
    <row r="45" spans="1:12" x14ac:dyDescent="0.2">
      <c r="D45" s="393">
        <f>_xlfn.XLOOKUP(C:C,Table1[for Import to Bank Register dropdown],Table1[for Pivot],0,0,1)</f>
        <v>0</v>
      </c>
      <c r="E45" s="422"/>
      <c r="F45" s="160">
        <f t="shared" si="1"/>
        <v>55555555</v>
      </c>
      <c r="G45" s="394">
        <f t="shared" si="2"/>
        <v>0</v>
      </c>
      <c r="I45" s="395">
        <f>IF(OR(C45="150 Directors advances", C45="120 accounts receivable", C45="720.2 Automobile - Insurance", C45="720.3 Automobile - License", C45="870.4 Rent - Insurance", C45="870.6 Rent - Property Tax", C45="870.7 Rent - Homeoffice", C45="870.9 Rent - Water"),
   0,
   IF(Dashboard!$F$5="Quick",
      IF(OR(C45="190 Automobile",C45="200 computer hardware",C45="210 Computer software",C45="220 Quickbooks software",C45="230 Office equipment",C45="240 Office furniture"),
         E45-(E45/(1+Dashboard!$F$4)),
         0
      ),
      IF(C45="750 Business promotion",
         E45-(E45/(1+4.793/100)),
         E45-(E45/(1+Dashboard!$F$4))
      )
   )
)</f>
        <v>0</v>
      </c>
      <c r="J45" s="40">
        <f>Bank5[[#This Row],[Money in/ (Money out)]]-Bank5[[#This Row],[GST/HST]]</f>
        <v>0</v>
      </c>
      <c r="L45" s="37">
        <f t="shared" si="0"/>
        <v>0</v>
      </c>
    </row>
    <row r="46" spans="1:12" x14ac:dyDescent="0.2">
      <c r="D46" s="393">
        <f>_xlfn.XLOOKUP(C:C,Table1[for Import to Bank Register dropdown],Table1[for Pivot],0,0,1)</f>
        <v>0</v>
      </c>
      <c r="E46" s="422"/>
      <c r="F46" s="160">
        <f t="shared" si="1"/>
        <v>55555555</v>
      </c>
      <c r="G46" s="394">
        <f t="shared" si="2"/>
        <v>0</v>
      </c>
      <c r="I46" s="395">
        <f>IF(OR(C46="150 Directors advances", C46="120 accounts receivable", C46="720.2 Automobile - Insurance", C46="720.3 Automobile - License", C46="870.4 Rent - Insurance", C46="870.6 Rent - Property Tax", C46="870.7 Rent - Homeoffice", C46="870.9 Rent - Water"),
   0,
   IF(Dashboard!$F$5="Quick",
      IF(OR(C46="190 Automobile",C46="200 computer hardware",C46="210 Computer software",C46="220 Quickbooks software",C46="230 Office equipment",C46="240 Office furniture"),
         E46-(E46/(1+Dashboard!$F$4)),
         0
      ),
      IF(C46="750 Business promotion",
         E46-(E46/(1+4.793/100)),
         E46-(E46/(1+Dashboard!$F$4))
      )
   )
)</f>
        <v>0</v>
      </c>
      <c r="J46" s="40">
        <f>Bank5[[#This Row],[Money in/ (Money out)]]-Bank5[[#This Row],[GST/HST]]</f>
        <v>0</v>
      </c>
      <c r="L46" s="37">
        <f t="shared" si="0"/>
        <v>0</v>
      </c>
    </row>
    <row r="47" spans="1:12" x14ac:dyDescent="0.2">
      <c r="D47" s="393">
        <f>_xlfn.XLOOKUP(C:C,Table1[for Import to Bank Register dropdown],Table1[for Pivot],0,0,1)</f>
        <v>0</v>
      </c>
      <c r="E47" s="422"/>
      <c r="F47" s="160">
        <f t="shared" si="1"/>
        <v>55555555</v>
      </c>
      <c r="G47" s="394">
        <f t="shared" si="2"/>
        <v>0</v>
      </c>
      <c r="I47" s="395">
        <f>IF(OR(C47="150 Directors advances", C47="120 accounts receivable", C47="720.2 Automobile - Insurance", C47="720.3 Automobile - License", C47="870.4 Rent - Insurance", C47="870.6 Rent - Property Tax", C47="870.7 Rent - Homeoffice", C47="870.9 Rent - Water"),
   0,
   IF(Dashboard!$F$5="Quick",
      IF(OR(C47="190 Automobile",C47="200 computer hardware",C47="210 Computer software",C47="220 Quickbooks software",C47="230 Office equipment",C47="240 Office furniture"),
         E47-(E47/(1+Dashboard!$F$4)),
         0
      ),
      IF(C47="750 Business promotion",
         E47-(E47/(1+4.793/100)),
         E47-(E47/(1+Dashboard!$F$4))
      )
   )
)</f>
        <v>0</v>
      </c>
      <c r="J47" s="40">
        <f>Bank5[[#This Row],[Money in/ (Money out)]]-Bank5[[#This Row],[GST/HST]]</f>
        <v>0</v>
      </c>
      <c r="L47" s="37">
        <f t="shared" si="0"/>
        <v>0</v>
      </c>
    </row>
    <row r="48" spans="1:12" x14ac:dyDescent="0.2">
      <c r="D48" s="393">
        <f>_xlfn.XLOOKUP(C:C,Table1[for Import to Bank Register dropdown],Table1[for Pivot],0,0,1)</f>
        <v>0</v>
      </c>
      <c r="E48" s="422"/>
      <c r="F48" s="160">
        <f t="shared" si="1"/>
        <v>55555555</v>
      </c>
      <c r="G48" s="394">
        <f t="shared" si="2"/>
        <v>0</v>
      </c>
      <c r="I48" s="395">
        <f>IF(OR(C48="150 Directors advances", C48="120 accounts receivable", C48="720.2 Automobile - Insurance", C48="720.3 Automobile - License", C48="870.4 Rent - Insurance", C48="870.6 Rent - Property Tax", C48="870.7 Rent - Homeoffice", C48="870.9 Rent - Water"),
   0,
   IF(Dashboard!$F$5="Quick",
      IF(OR(C48="190 Automobile",C48="200 computer hardware",C48="210 Computer software",C48="220 Quickbooks software",C48="230 Office equipment",C48="240 Office furniture"),
         E48-(E48/(1+Dashboard!$F$4)),
         0
      ),
      IF(C48="750 Business promotion",
         E48-(E48/(1+4.793/100)),
         E48-(E48/(1+Dashboard!$F$4))
      )
   )
)</f>
        <v>0</v>
      </c>
      <c r="J48" s="40">
        <f>Bank5[[#This Row],[Money in/ (Money out)]]-Bank5[[#This Row],[GST/HST]]</f>
        <v>0</v>
      </c>
      <c r="L48" s="37">
        <f t="shared" si="0"/>
        <v>0</v>
      </c>
    </row>
    <row r="49" spans="4:12" x14ac:dyDescent="0.2">
      <c r="D49" s="393">
        <f>_xlfn.XLOOKUP(C:C,Table1[for Import to Bank Register dropdown],Table1[for Pivot],0,0,1)</f>
        <v>0</v>
      </c>
      <c r="E49" s="422"/>
      <c r="F49" s="160">
        <f t="shared" si="1"/>
        <v>55555555</v>
      </c>
      <c r="G49" s="394">
        <f t="shared" si="2"/>
        <v>0</v>
      </c>
      <c r="I49" s="395">
        <f>IF(OR(C49="150 Directors advances", C49="120 accounts receivable", C49="720.2 Automobile - Insurance", C49="720.3 Automobile - License", C49="870.4 Rent - Insurance", C49="870.6 Rent - Property Tax", C49="870.7 Rent - Homeoffice", C49="870.9 Rent - Water"),
   0,
   IF(Dashboard!$F$5="Quick",
      IF(OR(C49="190 Automobile",C49="200 computer hardware",C49="210 Computer software",C49="220 Quickbooks software",C49="230 Office equipment",C49="240 Office furniture"),
         E49-(E49/(1+Dashboard!$F$4)),
         0
      ),
      IF(C49="750 Business promotion",
         E49-(E49/(1+4.793/100)),
         E49-(E49/(1+Dashboard!$F$4))
      )
   )
)</f>
        <v>0</v>
      </c>
      <c r="J49" s="40">
        <f>Bank5[[#This Row],[Money in/ (Money out)]]-Bank5[[#This Row],[GST/HST]]</f>
        <v>0</v>
      </c>
      <c r="L49" s="37">
        <f t="shared" si="0"/>
        <v>0</v>
      </c>
    </row>
    <row r="50" spans="4:12" x14ac:dyDescent="0.2">
      <c r="D50" s="393">
        <f>_xlfn.XLOOKUP(C:C,Table1[for Import to Bank Register dropdown],Table1[for Pivot],0,0,1)</f>
        <v>0</v>
      </c>
      <c r="E50" s="422"/>
      <c r="F50" s="160">
        <f t="shared" si="1"/>
        <v>55555555</v>
      </c>
      <c r="G50" s="394">
        <f t="shared" si="2"/>
        <v>0</v>
      </c>
      <c r="I50" s="395">
        <f>IF(OR(C50="150 Directors advances", C50="120 accounts receivable", C50="720.2 Automobile - Insurance", C50="720.3 Automobile - License", C50="870.4 Rent - Insurance", C50="870.6 Rent - Property Tax", C50="870.7 Rent - Homeoffice", C50="870.9 Rent - Water"),
   0,
   IF(Dashboard!$F$5="Quick",
      IF(OR(C50="190 Automobile",C50="200 computer hardware",C50="210 Computer software",C50="220 Quickbooks software",C50="230 Office equipment",C50="240 Office furniture"),
         E50-(E50/(1+Dashboard!$F$4)),
         0
      ),
      IF(C50="750 Business promotion",
         E50-(E50/(1+4.793/100)),
         E50-(E50/(1+Dashboard!$F$4))
      )
   )
)</f>
        <v>0</v>
      </c>
      <c r="J50" s="40">
        <f>Bank5[[#This Row],[Money in/ (Money out)]]-Bank5[[#This Row],[GST/HST]]</f>
        <v>0</v>
      </c>
      <c r="L50" s="37">
        <f t="shared" si="0"/>
        <v>0</v>
      </c>
    </row>
    <row r="51" spans="4:12" x14ac:dyDescent="0.2">
      <c r="D51" s="393">
        <f>_xlfn.XLOOKUP(C:C,Table1[for Import to Bank Register dropdown],Table1[for Pivot],0,0,1)</f>
        <v>0</v>
      </c>
      <c r="E51" s="422"/>
      <c r="F51" s="160">
        <f t="shared" si="1"/>
        <v>55555555</v>
      </c>
      <c r="G51" s="394">
        <f t="shared" si="2"/>
        <v>0</v>
      </c>
      <c r="I51" s="395">
        <f>IF(OR(C51="150 Directors advances", C51="120 accounts receivable", C51="720.2 Automobile - Insurance", C51="720.3 Automobile - License", C51="870.4 Rent - Insurance", C51="870.6 Rent - Property Tax", C51="870.7 Rent - Homeoffice", C51="870.9 Rent - Water"),
   0,
   IF(Dashboard!$F$5="Quick",
      IF(OR(C51="190 Automobile",C51="200 computer hardware",C51="210 Computer software",C51="220 Quickbooks software",C51="230 Office equipment",C51="240 Office furniture"),
         E51-(E51/(1+Dashboard!$F$4)),
         0
      ),
      IF(C51="750 Business promotion",
         E51-(E51/(1+4.793/100)),
         E51-(E51/(1+Dashboard!$F$4))
      )
   )
)</f>
        <v>0</v>
      </c>
      <c r="J51" s="40">
        <f>Bank5[[#This Row],[Money in/ (Money out)]]-Bank5[[#This Row],[GST/HST]]</f>
        <v>0</v>
      </c>
      <c r="L51" s="37">
        <f t="shared" si="0"/>
        <v>0</v>
      </c>
    </row>
    <row r="52" spans="4:12" x14ac:dyDescent="0.2">
      <c r="D52" s="393">
        <f>_xlfn.XLOOKUP(C:C,Table1[for Import to Bank Register dropdown],Table1[for Pivot],0,0,1)</f>
        <v>0</v>
      </c>
      <c r="E52" s="422"/>
      <c r="F52" s="160">
        <f t="shared" si="1"/>
        <v>55555555</v>
      </c>
      <c r="G52" s="394">
        <f t="shared" si="2"/>
        <v>0</v>
      </c>
      <c r="I52" s="395">
        <f>IF(OR(C52="150 Directors advances", C52="120 accounts receivable", C52="720.2 Automobile - Insurance", C52="720.3 Automobile - License", C52="870.4 Rent - Insurance", C52="870.6 Rent - Property Tax", C52="870.7 Rent - Homeoffice", C52="870.9 Rent - Water"),
   0,
   IF(Dashboard!$F$5="Quick",
      IF(OR(C52="190 Automobile",C52="200 computer hardware",C52="210 Computer software",C52="220 Quickbooks software",C52="230 Office equipment",C52="240 Office furniture"),
         E52-(E52/(1+Dashboard!$F$4)),
         0
      ),
      IF(C52="750 Business promotion",
         E52-(E52/(1+4.793/100)),
         E52-(E52/(1+Dashboard!$F$4))
      )
   )
)</f>
        <v>0</v>
      </c>
      <c r="J52" s="40">
        <f>Bank5[[#This Row],[Money in/ (Money out)]]-Bank5[[#This Row],[GST/HST]]</f>
        <v>0</v>
      </c>
      <c r="L52" s="37">
        <f t="shared" si="0"/>
        <v>0</v>
      </c>
    </row>
    <row r="53" spans="4:12" x14ac:dyDescent="0.2">
      <c r="D53" s="393">
        <f>_xlfn.XLOOKUP(C:C,Table1[for Import to Bank Register dropdown],Table1[for Pivot],0,0,1)</f>
        <v>0</v>
      </c>
      <c r="E53" s="422"/>
      <c r="F53" s="160">
        <f t="shared" si="1"/>
        <v>55555555</v>
      </c>
      <c r="G53" s="394">
        <f t="shared" si="2"/>
        <v>0</v>
      </c>
      <c r="I53" s="395">
        <f>IF(OR(C53="150 Directors advances", C53="120 accounts receivable", C53="720.2 Automobile - Insurance", C53="720.3 Automobile - License", C53="870.4 Rent - Insurance", C53="870.6 Rent - Property Tax", C53="870.7 Rent - Homeoffice", C53="870.9 Rent - Water"),
   0,
   IF(Dashboard!$F$5="Quick",
      IF(OR(C53="190 Automobile",C53="200 computer hardware",C53="210 Computer software",C53="220 Quickbooks software",C53="230 Office equipment",C53="240 Office furniture"),
         E53-(E53/(1+Dashboard!$F$4)),
         0
      ),
      IF(C53="750 Business promotion",
         E53-(E53/(1+4.793/100)),
         E53-(E53/(1+Dashboard!$F$4))
      )
   )
)</f>
        <v>0</v>
      </c>
      <c r="J53" s="40">
        <f>Bank5[[#This Row],[Money in/ (Money out)]]-Bank5[[#This Row],[GST/HST]]</f>
        <v>0</v>
      </c>
      <c r="L53" s="37">
        <f t="shared" si="0"/>
        <v>0</v>
      </c>
    </row>
    <row r="54" spans="4:12" x14ac:dyDescent="0.2">
      <c r="D54" s="393">
        <f>_xlfn.XLOOKUP(C:C,Table1[for Import to Bank Register dropdown],Table1[for Pivot],0,0,1)</f>
        <v>0</v>
      </c>
      <c r="E54" s="422"/>
      <c r="F54" s="160">
        <f t="shared" si="1"/>
        <v>55555555</v>
      </c>
      <c r="G54" s="394">
        <f t="shared" si="2"/>
        <v>0</v>
      </c>
      <c r="I54" s="395">
        <f>IF(OR(C54="150 Directors advances", C54="120 accounts receivable", C54="720.2 Automobile - Insurance", C54="720.3 Automobile - License", C54="870.4 Rent - Insurance", C54="870.6 Rent - Property Tax", C54="870.7 Rent - Homeoffice", C54="870.9 Rent - Water"),
   0,
   IF(Dashboard!$F$5="Quick",
      IF(OR(C54="190 Automobile",C54="200 computer hardware",C54="210 Computer software",C54="220 Quickbooks software",C54="230 Office equipment",C54="240 Office furniture"),
         E54-(E54/(1+Dashboard!$F$4)),
         0
      ),
      IF(C54="750 Business promotion",
         E54-(E54/(1+4.793/100)),
         E54-(E54/(1+Dashboard!$F$4))
      )
   )
)</f>
        <v>0</v>
      </c>
      <c r="J54" s="40">
        <f>Bank5[[#This Row],[Money in/ (Money out)]]-Bank5[[#This Row],[GST/HST]]</f>
        <v>0</v>
      </c>
      <c r="L54" s="37">
        <f t="shared" si="0"/>
        <v>0</v>
      </c>
    </row>
    <row r="55" spans="4:12" x14ac:dyDescent="0.2">
      <c r="D55" s="393">
        <f>_xlfn.XLOOKUP(C:C,Table1[for Import to Bank Register dropdown],Table1[for Pivot],0,0,1)</f>
        <v>0</v>
      </c>
      <c r="E55" s="422"/>
      <c r="F55" s="160">
        <f t="shared" si="1"/>
        <v>55555555</v>
      </c>
      <c r="G55" s="394">
        <f t="shared" si="2"/>
        <v>0</v>
      </c>
      <c r="I55" s="395">
        <f>IF(OR(C55="150 Directors advances", C55="120 accounts receivable", C55="720.2 Automobile - Insurance", C55="720.3 Automobile - License", C55="870.4 Rent - Insurance", C55="870.6 Rent - Property Tax", C55="870.7 Rent - Homeoffice", C55="870.9 Rent - Water"),
   0,
   IF(Dashboard!$F$5="Quick",
      IF(OR(C55="190 Automobile",C55="200 computer hardware",C55="210 Computer software",C55="220 Quickbooks software",C55="230 Office equipment",C55="240 Office furniture"),
         E55-(E55/(1+Dashboard!$F$4)),
         0
      ),
      IF(C55="750 Business promotion",
         E55-(E55/(1+4.793/100)),
         E55-(E55/(1+Dashboard!$F$4))
      )
   )
)</f>
        <v>0</v>
      </c>
      <c r="J55" s="40">
        <f>Bank5[[#This Row],[Money in/ (Money out)]]-Bank5[[#This Row],[GST/HST]]</f>
        <v>0</v>
      </c>
      <c r="L55" s="37">
        <f t="shared" si="0"/>
        <v>0</v>
      </c>
    </row>
    <row r="56" spans="4:12" x14ac:dyDescent="0.2">
      <c r="D56" s="393">
        <f>_xlfn.XLOOKUP(C:C,Table1[for Import to Bank Register dropdown],Table1[for Pivot],0,0,1)</f>
        <v>0</v>
      </c>
      <c r="E56" s="422"/>
      <c r="F56" s="160">
        <f t="shared" si="1"/>
        <v>55555555</v>
      </c>
      <c r="G56" s="394">
        <f t="shared" si="2"/>
        <v>0</v>
      </c>
      <c r="I56" s="395">
        <f>IF(OR(C56="150 Directors advances", C56="120 accounts receivable", C56="720.2 Automobile - Insurance", C56="720.3 Automobile - License", C56="870.4 Rent - Insurance", C56="870.6 Rent - Property Tax", C56="870.7 Rent - Homeoffice", C56="870.9 Rent - Water"),
   0,
   IF(Dashboard!$F$5="Quick",
      IF(OR(C56="190 Automobile",C56="200 computer hardware",C56="210 Computer software",C56="220 Quickbooks software",C56="230 Office equipment",C56="240 Office furniture"),
         E56-(E56/(1+Dashboard!$F$4)),
         0
      ),
      IF(C56="750 Business promotion",
         E56-(E56/(1+4.793/100)),
         E56-(E56/(1+Dashboard!$F$4))
      )
   )
)</f>
        <v>0</v>
      </c>
      <c r="J56" s="40">
        <f>Bank5[[#This Row],[Money in/ (Money out)]]-Bank5[[#This Row],[GST/HST]]</f>
        <v>0</v>
      </c>
      <c r="L56" s="37">
        <f t="shared" si="0"/>
        <v>0</v>
      </c>
    </row>
    <row r="57" spans="4:12" x14ac:dyDescent="0.2">
      <c r="D57" s="393">
        <f>_xlfn.XLOOKUP(C:C,Table1[for Import to Bank Register dropdown],Table1[for Pivot],0,0,1)</f>
        <v>0</v>
      </c>
      <c r="E57" s="422"/>
      <c r="F57" s="160">
        <f t="shared" si="1"/>
        <v>55555555</v>
      </c>
      <c r="G57" s="394">
        <f t="shared" si="2"/>
        <v>0</v>
      </c>
      <c r="I57" s="395">
        <f>IF(OR(C57="150 Directors advances", C57="120 accounts receivable", C57="720.2 Automobile - Insurance", C57="720.3 Automobile - License", C57="870.4 Rent - Insurance", C57="870.6 Rent - Property Tax", C57="870.7 Rent - Homeoffice", C57="870.9 Rent - Water"),
   0,
   IF(Dashboard!$F$5="Quick",
      IF(OR(C57="190 Automobile",C57="200 computer hardware",C57="210 Computer software",C57="220 Quickbooks software",C57="230 Office equipment",C57="240 Office furniture"),
         E57-(E57/(1+Dashboard!$F$4)),
         0
      ),
      IF(C57="750 Business promotion",
         E57-(E57/(1+4.793/100)),
         E57-(E57/(1+Dashboard!$F$4))
      )
   )
)</f>
        <v>0</v>
      </c>
      <c r="J57" s="40">
        <f>Bank5[[#This Row],[Money in/ (Money out)]]-Bank5[[#This Row],[GST/HST]]</f>
        <v>0</v>
      </c>
      <c r="L57" s="37">
        <f t="shared" si="0"/>
        <v>0</v>
      </c>
    </row>
    <row r="58" spans="4:12" x14ac:dyDescent="0.2">
      <c r="D58" s="393">
        <f>_xlfn.XLOOKUP(C:C,Table1[for Import to Bank Register dropdown],Table1[for Pivot],0,0,1)</f>
        <v>0</v>
      </c>
      <c r="E58" s="422"/>
      <c r="F58" s="160">
        <f t="shared" si="1"/>
        <v>55555555</v>
      </c>
      <c r="G58" s="394">
        <f t="shared" si="2"/>
        <v>0</v>
      </c>
      <c r="I58" s="395">
        <f>IF(OR(C58="150 Directors advances", C58="120 accounts receivable", C58="720.2 Automobile - Insurance", C58="720.3 Automobile - License", C58="870.4 Rent - Insurance", C58="870.6 Rent - Property Tax", C58="870.7 Rent - Homeoffice", C58="870.9 Rent - Water"),
   0,
   IF(Dashboard!$F$5="Quick",
      IF(OR(C58="190 Automobile",C58="200 computer hardware",C58="210 Computer software",C58="220 Quickbooks software",C58="230 Office equipment",C58="240 Office furniture"),
         E58-(E58/(1+Dashboard!$F$4)),
         0
      ),
      IF(C58="750 Business promotion",
         E58-(E58/(1+4.793/100)),
         E58-(E58/(1+Dashboard!$F$4))
      )
   )
)</f>
        <v>0</v>
      </c>
      <c r="J58" s="40">
        <f>Bank5[[#This Row],[Money in/ (Money out)]]-Bank5[[#This Row],[GST/HST]]</f>
        <v>0</v>
      </c>
      <c r="L58" s="37">
        <f t="shared" si="0"/>
        <v>0</v>
      </c>
    </row>
    <row r="59" spans="4:12" x14ac:dyDescent="0.2">
      <c r="D59" s="393">
        <f>_xlfn.XLOOKUP(C:C,Table1[for Import to Bank Register dropdown],Table1[for Pivot],0,0,1)</f>
        <v>0</v>
      </c>
      <c r="E59" s="422"/>
      <c r="F59" s="160">
        <f t="shared" si="1"/>
        <v>55555555</v>
      </c>
      <c r="G59" s="394">
        <f t="shared" si="2"/>
        <v>0</v>
      </c>
      <c r="I59" s="395">
        <f>IF(OR(C59="150 Directors advances", C59="120 accounts receivable", C59="720.2 Automobile - Insurance", C59="720.3 Automobile - License", C59="870.4 Rent - Insurance", C59="870.6 Rent - Property Tax", C59="870.7 Rent - Homeoffice", C59="870.9 Rent - Water"),
   0,
   IF(Dashboard!$F$5="Quick",
      IF(OR(C59="190 Automobile",C59="200 computer hardware",C59="210 Computer software",C59="220 Quickbooks software",C59="230 Office equipment",C59="240 Office furniture"),
         E59-(E59/(1+Dashboard!$F$4)),
         0
      ),
      IF(C59="750 Business promotion",
         E59-(E59/(1+4.793/100)),
         E59-(E59/(1+Dashboard!$F$4))
      )
   )
)</f>
        <v>0</v>
      </c>
      <c r="J59" s="40">
        <f>Bank5[[#This Row],[Money in/ (Money out)]]-Bank5[[#This Row],[GST/HST]]</f>
        <v>0</v>
      </c>
      <c r="L59" s="37">
        <f t="shared" si="0"/>
        <v>0</v>
      </c>
    </row>
    <row r="60" spans="4:12" x14ac:dyDescent="0.2">
      <c r="D60" s="393">
        <f>_xlfn.XLOOKUP(C:C,Table1[for Import to Bank Register dropdown],Table1[for Pivot],0,0,1)</f>
        <v>0</v>
      </c>
      <c r="E60" s="422"/>
      <c r="F60" s="160">
        <f t="shared" si="1"/>
        <v>55555555</v>
      </c>
      <c r="G60" s="394">
        <f t="shared" si="2"/>
        <v>0</v>
      </c>
      <c r="I60" s="395">
        <f>IF(OR(C60="150 Directors advances", C60="120 accounts receivable", C60="720.2 Automobile - Insurance", C60="720.3 Automobile - License", C60="870.4 Rent - Insurance", C60="870.6 Rent - Property Tax", C60="870.7 Rent - Homeoffice", C60="870.9 Rent - Water"),
   0,
   IF(Dashboard!$F$5="Quick",
      IF(OR(C60="190 Automobile",C60="200 computer hardware",C60="210 Computer software",C60="220 Quickbooks software",C60="230 Office equipment",C60="240 Office furniture"),
         E60-(E60/(1+Dashboard!$F$4)),
         0
      ),
      IF(C60="750 Business promotion",
         E60-(E60/(1+4.793/100)),
         E60-(E60/(1+Dashboard!$F$4))
      )
   )
)</f>
        <v>0</v>
      </c>
      <c r="J60" s="40">
        <f>Bank5[[#This Row],[Money in/ (Money out)]]-Bank5[[#This Row],[GST/HST]]</f>
        <v>0</v>
      </c>
      <c r="L60" s="37">
        <f t="shared" si="0"/>
        <v>0</v>
      </c>
    </row>
    <row r="61" spans="4:12" x14ac:dyDescent="0.2">
      <c r="D61" s="393">
        <f>_xlfn.XLOOKUP(C:C,Table1[for Import to Bank Register dropdown],Table1[for Pivot],0,0,1)</f>
        <v>0</v>
      </c>
      <c r="E61" s="422"/>
      <c r="F61" s="160">
        <f t="shared" si="1"/>
        <v>55555555</v>
      </c>
      <c r="G61" s="394">
        <f t="shared" si="2"/>
        <v>0</v>
      </c>
      <c r="I61" s="395">
        <f>IF(OR(C61="150 Directors advances", C61="120 accounts receivable", C61="720.2 Automobile - Insurance", C61="720.3 Automobile - License", C61="870.4 Rent - Insurance", C61="870.6 Rent - Property Tax", C61="870.7 Rent - Homeoffice", C61="870.9 Rent - Water"),
   0,
   IF(Dashboard!$F$5="Quick",
      IF(OR(C61="190 Automobile",C61="200 computer hardware",C61="210 Computer software",C61="220 Quickbooks software",C61="230 Office equipment",C61="240 Office furniture"),
         E61-(E61/(1+Dashboard!$F$4)),
         0
      ),
      IF(C61="750 Business promotion",
         E61-(E61/(1+4.793/100)),
         E61-(E61/(1+Dashboard!$F$4))
      )
   )
)</f>
        <v>0</v>
      </c>
      <c r="J61" s="40">
        <f>Bank5[[#This Row],[Money in/ (Money out)]]-Bank5[[#This Row],[GST/HST]]</f>
        <v>0</v>
      </c>
      <c r="L61" s="37">
        <f t="shared" si="0"/>
        <v>0</v>
      </c>
    </row>
    <row r="62" spans="4:12" x14ac:dyDescent="0.2">
      <c r="D62" s="393">
        <f>_xlfn.XLOOKUP(C:C,Table1[for Import to Bank Register dropdown],Table1[for Pivot],0,0,1)</f>
        <v>0</v>
      </c>
      <c r="E62" s="422"/>
      <c r="F62" s="160">
        <f t="shared" si="1"/>
        <v>55555555</v>
      </c>
      <c r="G62" s="394">
        <f t="shared" si="2"/>
        <v>0</v>
      </c>
      <c r="I62" s="395">
        <f>IF(OR(C62="150 Directors advances", C62="120 accounts receivable", C62="720.2 Automobile - Insurance", C62="720.3 Automobile - License", C62="870.4 Rent - Insurance", C62="870.6 Rent - Property Tax", C62="870.7 Rent - Homeoffice", C62="870.9 Rent - Water"),
   0,
   IF(Dashboard!$F$5="Quick",
      IF(OR(C62="190 Automobile",C62="200 computer hardware",C62="210 Computer software",C62="220 Quickbooks software",C62="230 Office equipment",C62="240 Office furniture"),
         E62-(E62/(1+Dashboard!$F$4)),
         0
      ),
      IF(C62="750 Business promotion",
         E62-(E62/(1+4.793/100)),
         E62-(E62/(1+Dashboard!$F$4))
      )
   )
)</f>
        <v>0</v>
      </c>
      <c r="J62" s="40">
        <f>Bank5[[#This Row],[Money in/ (Money out)]]-Bank5[[#This Row],[GST/HST]]</f>
        <v>0</v>
      </c>
      <c r="L62" s="37">
        <f t="shared" si="0"/>
        <v>0</v>
      </c>
    </row>
    <row r="63" spans="4:12" x14ac:dyDescent="0.2">
      <c r="D63" s="393">
        <f>_xlfn.XLOOKUP(C:C,Table1[for Import to Bank Register dropdown],Table1[for Pivot],0,0,1)</f>
        <v>0</v>
      </c>
      <c r="E63" s="422"/>
      <c r="F63" s="160">
        <f t="shared" si="1"/>
        <v>55555555</v>
      </c>
      <c r="G63" s="394">
        <f t="shared" si="2"/>
        <v>0</v>
      </c>
      <c r="I63" s="395">
        <f>IF(OR(C63="150 Directors advances", C63="120 accounts receivable", C63="720.2 Automobile - Insurance", C63="720.3 Automobile - License", C63="870.4 Rent - Insurance", C63="870.6 Rent - Property Tax", C63="870.7 Rent - Homeoffice", C63="870.9 Rent - Water"),
   0,
   IF(Dashboard!$F$5="Quick",
      IF(OR(C63="190 Automobile",C63="200 computer hardware",C63="210 Computer software",C63="220 Quickbooks software",C63="230 Office equipment",C63="240 Office furniture"),
         E63-(E63/(1+Dashboard!$F$4)),
         0
      ),
      IF(C63="750 Business promotion",
         E63-(E63/(1+4.793/100)),
         E63-(E63/(1+Dashboard!$F$4))
      )
   )
)</f>
        <v>0</v>
      </c>
      <c r="J63" s="40">
        <f>Bank5[[#This Row],[Money in/ (Money out)]]-Bank5[[#This Row],[GST/HST]]</f>
        <v>0</v>
      </c>
      <c r="L63" s="37">
        <f t="shared" si="0"/>
        <v>0</v>
      </c>
    </row>
    <row r="64" spans="4:12" x14ac:dyDescent="0.2">
      <c r="D64" s="393">
        <f>_xlfn.XLOOKUP(C:C,Table1[for Import to Bank Register dropdown],Table1[for Pivot],0,0,1)</f>
        <v>0</v>
      </c>
      <c r="E64" s="422"/>
      <c r="F64" s="160">
        <f t="shared" si="1"/>
        <v>55555555</v>
      </c>
      <c r="G64" s="394">
        <f t="shared" si="2"/>
        <v>0</v>
      </c>
      <c r="I64" s="395">
        <f>IF(OR(C64="150 Directors advances", C64="120 accounts receivable", C64="720.2 Automobile - Insurance", C64="720.3 Automobile - License", C64="870.4 Rent - Insurance", C64="870.6 Rent - Property Tax", C64="870.7 Rent - Homeoffice", C64="870.9 Rent - Water"),
   0,
   IF(Dashboard!$F$5="Quick",
      IF(OR(C64="190 Automobile",C64="200 computer hardware",C64="210 Computer software",C64="220 Quickbooks software",C64="230 Office equipment",C64="240 Office furniture"),
         E64-(E64/(1+Dashboard!$F$4)),
         0
      ),
      IF(C64="750 Business promotion",
         E64-(E64/(1+4.793/100)),
         E64-(E64/(1+Dashboard!$F$4))
      )
   )
)</f>
        <v>0</v>
      </c>
      <c r="J64" s="40">
        <f>Bank5[[#This Row],[Money in/ (Money out)]]-Bank5[[#This Row],[GST/HST]]</f>
        <v>0</v>
      </c>
      <c r="L64" s="37">
        <f t="shared" si="0"/>
        <v>0</v>
      </c>
    </row>
    <row r="65" spans="1:12" x14ac:dyDescent="0.2">
      <c r="D65" s="393">
        <f>_xlfn.XLOOKUP(C:C,Table1[for Import to Bank Register dropdown],Table1[for Pivot],0,0,1)</f>
        <v>0</v>
      </c>
      <c r="E65" s="422"/>
      <c r="F65" s="160">
        <f t="shared" si="1"/>
        <v>55555555</v>
      </c>
      <c r="G65" s="394">
        <f t="shared" si="2"/>
        <v>0</v>
      </c>
      <c r="I65" s="395">
        <f>IF(OR(C65="150 Directors advances", C65="120 accounts receivable", C65="720.2 Automobile - Insurance", C65="720.3 Automobile - License", C65="870.4 Rent - Insurance", C65="870.6 Rent - Property Tax", C65="870.7 Rent - Homeoffice", C65="870.9 Rent - Water"),
   0,
   IF(Dashboard!$F$5="Quick",
      IF(OR(C65="190 Automobile",C65="200 computer hardware",C65="210 Computer software",C65="220 Quickbooks software",C65="230 Office equipment",C65="240 Office furniture"),
         E65-(E65/(1+Dashboard!$F$4)),
         0
      ),
      IF(C65="750 Business promotion",
         E65-(E65/(1+4.793/100)),
         E65-(E65/(1+Dashboard!$F$4))
      )
   )
)</f>
        <v>0</v>
      </c>
      <c r="J65" s="40">
        <f>Bank5[[#This Row],[Money in/ (Money out)]]-Bank5[[#This Row],[GST/HST]]</f>
        <v>0</v>
      </c>
      <c r="L65" s="37">
        <f t="shared" si="0"/>
        <v>0</v>
      </c>
    </row>
    <row r="66" spans="1:12" x14ac:dyDescent="0.2">
      <c r="D66" s="393">
        <f>_xlfn.XLOOKUP(C:C,Table1[for Import to Bank Register dropdown],Table1[for Pivot],0,0,1)</f>
        <v>0</v>
      </c>
      <c r="E66" s="422"/>
      <c r="F66" s="160">
        <f t="shared" si="1"/>
        <v>55555555</v>
      </c>
      <c r="G66" s="394">
        <f t="shared" si="2"/>
        <v>0</v>
      </c>
      <c r="I66" s="395">
        <f>IF(OR(C66="150 Directors advances", C66="120 accounts receivable", C66="720.2 Automobile - Insurance", C66="720.3 Automobile - License", C66="870.4 Rent - Insurance", C66="870.6 Rent - Property Tax", C66="870.7 Rent - Homeoffice", C66="870.9 Rent - Water"),
   0,
   IF(Dashboard!$F$5="Quick",
      IF(OR(C66="190 Automobile",C66="200 computer hardware",C66="210 Computer software",C66="220 Quickbooks software",C66="230 Office equipment",C66="240 Office furniture"),
         E66-(E66/(1+Dashboard!$F$4)),
         0
      ),
      IF(C66="750 Business promotion",
         E66-(E66/(1+4.793/100)),
         E66-(E66/(1+Dashboard!$F$4))
      )
   )
)</f>
        <v>0</v>
      </c>
      <c r="J66" s="40">
        <f>Bank5[[#This Row],[Money in/ (Money out)]]-Bank5[[#This Row],[GST/HST]]</f>
        <v>0</v>
      </c>
      <c r="L66" s="37">
        <f t="shared" si="0"/>
        <v>0</v>
      </c>
    </row>
    <row r="67" spans="1:12" x14ac:dyDescent="0.2">
      <c r="D67" s="393">
        <f>_xlfn.XLOOKUP(C:C,Table1[for Import to Bank Register dropdown],Table1[for Pivot],0,0,1)</f>
        <v>0</v>
      </c>
      <c r="E67" s="422"/>
      <c r="F67" s="160">
        <f t="shared" si="1"/>
        <v>55555555</v>
      </c>
      <c r="G67" s="394">
        <f t="shared" si="2"/>
        <v>0</v>
      </c>
      <c r="I67" s="395">
        <f>IF(OR(C67="150 Directors advances", C67="120 accounts receivable", C67="720.2 Automobile - Insurance", C67="720.3 Automobile - License", C67="870.4 Rent - Insurance", C67="870.6 Rent - Property Tax", C67="870.7 Rent - Homeoffice", C67="870.9 Rent - Water"),
   0,
   IF(Dashboard!$F$5="Quick",
      IF(OR(C67="190 Automobile",C67="200 computer hardware",C67="210 Computer software",C67="220 Quickbooks software",C67="230 Office equipment",C67="240 Office furniture"),
         E67-(E67/(1+Dashboard!$F$4)),
         0
      ),
      IF(C67="750 Business promotion",
         E67-(E67/(1+4.793/100)),
         E67-(E67/(1+Dashboard!$F$4))
      )
   )
)</f>
        <v>0</v>
      </c>
      <c r="J67" s="40">
        <f>Bank5[[#This Row],[Money in/ (Money out)]]-Bank5[[#This Row],[GST/HST]]</f>
        <v>0</v>
      </c>
      <c r="L67" s="37">
        <f t="shared" si="0"/>
        <v>0</v>
      </c>
    </row>
    <row r="68" spans="1:12" x14ac:dyDescent="0.2">
      <c r="D68" s="393">
        <f>_xlfn.XLOOKUP(C:C,Table1[for Import to Bank Register dropdown],Table1[for Pivot],0,0,1)</f>
        <v>0</v>
      </c>
      <c r="E68" s="422"/>
      <c r="F68" s="160">
        <f t="shared" si="1"/>
        <v>55555555</v>
      </c>
      <c r="G68" s="394">
        <f t="shared" si="2"/>
        <v>0</v>
      </c>
      <c r="I68" s="395">
        <f>IF(OR(C68="150 Directors advances", C68="120 accounts receivable", C68="720.2 Automobile - Insurance", C68="720.3 Automobile - License", C68="870.4 Rent - Insurance", C68="870.6 Rent - Property Tax", C68="870.7 Rent - Homeoffice", C68="870.9 Rent - Water"),
   0,
   IF(Dashboard!$F$5="Quick",
      IF(OR(C68="190 Automobile",C68="200 computer hardware",C68="210 Computer software",C68="220 Quickbooks software",C68="230 Office equipment",C68="240 Office furniture"),
         E68-(E68/(1+Dashboard!$F$4)),
         0
      ),
      IF(C68="750 Business promotion",
         E68-(E68/(1+4.793/100)),
         E68-(E68/(1+Dashboard!$F$4))
      )
   )
)</f>
        <v>0</v>
      </c>
      <c r="J68" s="40">
        <f>Bank5[[#This Row],[Money in/ (Money out)]]-Bank5[[#This Row],[GST/HST]]</f>
        <v>0</v>
      </c>
      <c r="L68" s="37">
        <f t="shared" si="0"/>
        <v>0</v>
      </c>
    </row>
    <row r="69" spans="1:12" x14ac:dyDescent="0.2">
      <c r="D69" s="393">
        <f>_xlfn.XLOOKUP(C:C,Table1[for Import to Bank Register dropdown],Table1[for Pivot],0,0,1)</f>
        <v>0</v>
      </c>
      <c r="E69" s="422"/>
      <c r="F69" s="160">
        <f t="shared" si="1"/>
        <v>55555555</v>
      </c>
      <c r="G69" s="394">
        <f t="shared" si="2"/>
        <v>0</v>
      </c>
      <c r="I69" s="395">
        <f>IF(OR(C69="150 Directors advances", C69="120 accounts receivable", C69="720.2 Automobile - Insurance", C69="720.3 Automobile - License", C69="870.4 Rent - Insurance", C69="870.6 Rent - Property Tax", C69="870.7 Rent - Homeoffice", C69="870.9 Rent - Water"),
   0,
   IF(Dashboard!$F$5="Quick",
      IF(OR(C69="190 Automobile",C69="200 computer hardware",C69="210 Computer software",C69="220 Quickbooks software",C69="230 Office equipment",C69="240 Office furniture"),
         E69-(E69/(1+Dashboard!$F$4)),
         0
      ),
      IF(C69="750 Business promotion",
         E69-(E69/(1+4.793/100)),
         E69-(E69/(1+Dashboard!$F$4))
      )
   )
)</f>
        <v>0</v>
      </c>
      <c r="J69" s="40">
        <f>Bank5[[#This Row],[Money in/ (Money out)]]-Bank5[[#This Row],[GST/HST]]</f>
        <v>0</v>
      </c>
      <c r="L69" s="37">
        <f t="shared" si="0"/>
        <v>0</v>
      </c>
    </row>
    <row r="70" spans="1:12" x14ac:dyDescent="0.2">
      <c r="D70" s="393">
        <f>_xlfn.XLOOKUP(C:C,Table1[for Import to Bank Register dropdown],Table1[for Pivot],0,0,1)</f>
        <v>0</v>
      </c>
      <c r="E70" s="422"/>
      <c r="F70" s="160">
        <f t="shared" si="1"/>
        <v>55555555</v>
      </c>
      <c r="G70" s="394">
        <f t="shared" si="2"/>
        <v>0</v>
      </c>
      <c r="I70" s="395">
        <f>IF(OR(C70="150 Directors advances", C70="120 accounts receivable", C70="720.2 Automobile - Insurance", C70="720.3 Automobile - License", C70="870.4 Rent - Insurance", C70="870.6 Rent - Property Tax", C70="870.7 Rent - Homeoffice", C70="870.9 Rent - Water"),
   0,
   IF(Dashboard!$F$5="Quick",
      IF(OR(C70="190 Automobile",C70="200 computer hardware",C70="210 Computer software",C70="220 Quickbooks software",C70="230 Office equipment",C70="240 Office furniture"),
         E70-(E70/(1+Dashboard!$F$4)),
         0
      ),
      IF(C70="750 Business promotion",
         E70-(E70/(1+4.793/100)),
         E70-(E70/(1+Dashboard!$F$4))
      )
   )
)</f>
        <v>0</v>
      </c>
      <c r="J70" s="40">
        <f>Bank5[[#This Row],[Money in/ (Money out)]]-Bank5[[#This Row],[GST/HST]]</f>
        <v>0</v>
      </c>
      <c r="L70" s="37">
        <f t="shared" si="0"/>
        <v>0</v>
      </c>
    </row>
    <row r="71" spans="1:12" x14ac:dyDescent="0.2">
      <c r="D71" s="393">
        <f>_xlfn.XLOOKUP(C:C,Table1[for Import to Bank Register dropdown],Table1[for Pivot],0,0,1)</f>
        <v>0</v>
      </c>
      <c r="E71" s="422"/>
      <c r="F71" s="160">
        <f t="shared" si="1"/>
        <v>55555555</v>
      </c>
      <c r="G71" s="394">
        <f t="shared" si="2"/>
        <v>0</v>
      </c>
      <c r="I71" s="395">
        <f>IF(OR(C71="150 Directors advances", C71="120 accounts receivable", C71="720.2 Automobile - Insurance", C71="720.3 Automobile - License", C71="870.4 Rent - Insurance", C71="870.6 Rent - Property Tax", C71="870.7 Rent - Homeoffice", C71="870.9 Rent - Water"),
   0,
   IF(Dashboard!$F$5="Quick",
      IF(OR(C71="190 Automobile",C71="200 computer hardware",C71="210 Computer software",C71="220 Quickbooks software",C71="230 Office equipment",C71="240 Office furniture"),
         E71-(E71/(1+Dashboard!$F$4)),
         0
      ),
      IF(C71="750 Business promotion",
         E71-(E71/(1+4.793/100)),
         E71-(E71/(1+Dashboard!$F$4))
      )
   )
)</f>
        <v>0</v>
      </c>
      <c r="J71" s="40">
        <f>Bank5[[#This Row],[Money in/ (Money out)]]-Bank5[[#This Row],[GST/HST]]</f>
        <v>0</v>
      </c>
      <c r="L71" s="37">
        <f t="shared" ref="L71:L134" si="3">$L$3</f>
        <v>0</v>
      </c>
    </row>
    <row r="72" spans="1:12" x14ac:dyDescent="0.2">
      <c r="D72" s="393">
        <f>_xlfn.XLOOKUP(C:C,Table1[for Import to Bank Register dropdown],Table1[for Pivot],0,0,1)</f>
        <v>0</v>
      </c>
      <c r="E72" s="422"/>
      <c r="F72" s="160">
        <f t="shared" ref="F72:F135" si="4">$E$2</f>
        <v>55555555</v>
      </c>
      <c r="G72" s="394">
        <f t="shared" ref="G72:G135" si="5">G71+E72</f>
        <v>0</v>
      </c>
      <c r="I72" s="395">
        <f>IF(OR(C72="150 Directors advances", C72="120 accounts receivable", C72="720.2 Automobile - Insurance", C72="720.3 Automobile - License", C72="870.4 Rent - Insurance", C72="870.6 Rent - Property Tax", C72="870.7 Rent - Homeoffice", C72="870.9 Rent - Water"),
   0,
   IF(Dashboard!$F$5="Quick",
      IF(OR(C72="190 Automobile",C72="200 computer hardware",C72="210 Computer software",C72="220 Quickbooks software",C72="230 Office equipment",C72="240 Office furniture"),
         E72-(E72/(1+Dashboard!$F$4)),
         0
      ),
      IF(C72="750 Business promotion",
         E72-(E72/(1+4.793/100)),
         E72-(E72/(1+Dashboard!$F$4))
      )
   )
)</f>
        <v>0</v>
      </c>
      <c r="J72" s="40">
        <f>Bank5[[#This Row],[Money in/ (Money out)]]-Bank5[[#This Row],[GST/HST]]</f>
        <v>0</v>
      </c>
      <c r="L72" s="37">
        <f t="shared" si="3"/>
        <v>0</v>
      </c>
    </row>
    <row r="73" spans="1:12" s="392" customFormat="1" x14ac:dyDescent="0.2">
      <c r="A73" s="417"/>
      <c r="B73" s="417"/>
      <c r="C73" s="417"/>
      <c r="D73" s="393">
        <f>_xlfn.XLOOKUP(C:C,Table1[for Import to Bank Register dropdown],Table1[for Pivot],0,0,1)</f>
        <v>0</v>
      </c>
      <c r="E73" s="422"/>
      <c r="F73" s="393">
        <f t="shared" si="4"/>
        <v>55555555</v>
      </c>
      <c r="G73" s="394">
        <f t="shared" si="5"/>
        <v>0</v>
      </c>
      <c r="H73" s="417"/>
      <c r="I73" s="395">
        <f>IF(OR(C73="150 Directors advances", C73="120 accounts receivable", C73="720.2 Automobile - Insurance", C73="720.3 Automobile - License", C73="870.4 Rent - Insurance", C73="870.6 Rent - Property Tax", C73="870.7 Rent - Homeoffice", C73="870.9 Rent - Water"),
   0,
   IF(Dashboard!$F$5="Quick",
      IF(OR(C73="190 Automobile",C73="200 computer hardware",C73="210 Computer software",C73="220 Quickbooks software",C73="230 Office equipment",C73="240 Office furniture"),
         E73-(E73/(1+Dashboard!$F$4)),
         0
      ),
      IF(C73="750 Business promotion",
         E73-(E73/(1+4.793/100)),
         E73-(E73/(1+Dashboard!$F$4))
      )
   )
)</f>
        <v>0</v>
      </c>
      <c r="J73" s="412">
        <f>Bank5[[#This Row],[Money in/ (Money out)]]-Bank5[[#This Row],[GST/HST]]</f>
        <v>0</v>
      </c>
      <c r="K73" s="417"/>
      <c r="L73" s="392">
        <f t="shared" si="3"/>
        <v>0</v>
      </c>
    </row>
    <row r="74" spans="1:12" x14ac:dyDescent="0.2">
      <c r="D74" s="393">
        <f>_xlfn.XLOOKUP(C:C,Table1[for Import to Bank Register dropdown],Table1[for Pivot],0,0,1)</f>
        <v>0</v>
      </c>
      <c r="E74" s="422"/>
      <c r="F74" s="160">
        <f t="shared" si="4"/>
        <v>55555555</v>
      </c>
      <c r="G74" s="394">
        <f t="shared" si="5"/>
        <v>0</v>
      </c>
      <c r="I74" s="395">
        <f>IF(OR(C74="150 Directors advances", C74="120 accounts receivable", C74="720.2 Automobile - Insurance", C74="720.3 Automobile - License", C74="870.4 Rent - Insurance", C74="870.6 Rent - Property Tax", C74="870.7 Rent - Homeoffice", C74="870.9 Rent - Water"),
   0,
   IF(Dashboard!$F$5="Quick",
      IF(OR(C74="190 Automobile",C74="200 computer hardware",C74="210 Computer software",C74="220 Quickbooks software",C74="230 Office equipment",C74="240 Office furniture"),
         E74-(E74/(1+Dashboard!$F$4)),
         0
      ),
      IF(C74="750 Business promotion",
         E74-(E74/(1+4.793/100)),
         E74-(E74/(1+Dashboard!$F$4))
      )
   )
)</f>
        <v>0</v>
      </c>
      <c r="J74" s="40">
        <f>Bank5[[#This Row],[Money in/ (Money out)]]-Bank5[[#This Row],[GST/HST]]</f>
        <v>0</v>
      </c>
      <c r="L74" s="37">
        <f t="shared" si="3"/>
        <v>0</v>
      </c>
    </row>
    <row r="75" spans="1:12" x14ac:dyDescent="0.2">
      <c r="D75" s="393">
        <f>_xlfn.XLOOKUP(C:C,Table1[for Import to Bank Register dropdown],Table1[for Pivot],0,0,1)</f>
        <v>0</v>
      </c>
      <c r="E75" s="422"/>
      <c r="F75" s="160">
        <f t="shared" si="4"/>
        <v>55555555</v>
      </c>
      <c r="G75" s="394">
        <f t="shared" si="5"/>
        <v>0</v>
      </c>
      <c r="I75" s="395">
        <f>IF(OR(C75="150 Directors advances", C75="120 accounts receivable", C75="720.2 Automobile - Insurance", C75="720.3 Automobile - License", C75="870.4 Rent - Insurance", C75="870.6 Rent - Property Tax", C75="870.7 Rent - Homeoffice", C75="870.9 Rent - Water"),
   0,
   IF(Dashboard!$F$5="Quick",
      IF(OR(C75="190 Automobile",C75="200 computer hardware",C75="210 Computer software",C75="220 Quickbooks software",C75="230 Office equipment",C75="240 Office furniture"),
         E75-(E75/(1+Dashboard!$F$4)),
         0
      ),
      IF(C75="750 Business promotion",
         E75-(E75/(1+4.793/100)),
         E75-(E75/(1+Dashboard!$F$4))
      )
   )
)</f>
        <v>0</v>
      </c>
      <c r="J75" s="40">
        <f>Bank5[[#This Row],[Money in/ (Money out)]]-Bank5[[#This Row],[GST/HST]]</f>
        <v>0</v>
      </c>
      <c r="L75" s="37">
        <f t="shared" si="3"/>
        <v>0</v>
      </c>
    </row>
    <row r="76" spans="1:12" x14ac:dyDescent="0.2">
      <c r="D76" s="393">
        <f>_xlfn.XLOOKUP(C:C,Table1[for Import to Bank Register dropdown],Table1[for Pivot],0,0,1)</f>
        <v>0</v>
      </c>
      <c r="E76" s="422"/>
      <c r="F76" s="160">
        <f t="shared" si="4"/>
        <v>55555555</v>
      </c>
      <c r="G76" s="394">
        <f t="shared" si="5"/>
        <v>0</v>
      </c>
      <c r="I76" s="395">
        <f>IF(OR(C76="150 Directors advances", C76="120 accounts receivable", C76="720.2 Automobile - Insurance", C76="720.3 Automobile - License", C76="870.4 Rent - Insurance", C76="870.6 Rent - Property Tax", C76="870.7 Rent - Homeoffice", C76="870.9 Rent - Water"),
   0,
   IF(Dashboard!$F$5="Quick",
      IF(OR(C76="190 Automobile",C76="200 computer hardware",C76="210 Computer software",C76="220 Quickbooks software",C76="230 Office equipment",C76="240 Office furniture"),
         E76-(E76/(1+Dashboard!$F$4)),
         0
      ),
      IF(C76="750 Business promotion",
         E76-(E76/(1+4.793/100)),
         E76-(E76/(1+Dashboard!$F$4))
      )
   )
)</f>
        <v>0</v>
      </c>
      <c r="J76" s="40">
        <f>Bank5[[#This Row],[Money in/ (Money out)]]-Bank5[[#This Row],[GST/HST]]</f>
        <v>0</v>
      </c>
      <c r="L76" s="37">
        <f t="shared" si="3"/>
        <v>0</v>
      </c>
    </row>
    <row r="77" spans="1:12" x14ac:dyDescent="0.2">
      <c r="D77" s="393">
        <f>_xlfn.XLOOKUP(C:C,Table1[for Import to Bank Register dropdown],Table1[for Pivot],0,0,1)</f>
        <v>0</v>
      </c>
      <c r="E77" s="422"/>
      <c r="F77" s="160">
        <f t="shared" si="4"/>
        <v>55555555</v>
      </c>
      <c r="G77" s="394">
        <f t="shared" si="5"/>
        <v>0</v>
      </c>
      <c r="I77" s="395">
        <f>IF(OR(C77="150 Directors advances", C77="120 accounts receivable", C77="720.2 Automobile - Insurance", C77="720.3 Automobile - License", C77="870.4 Rent - Insurance", C77="870.6 Rent - Property Tax", C77="870.7 Rent - Homeoffice", C77="870.9 Rent - Water"),
   0,
   IF(Dashboard!$F$5="Quick",
      IF(OR(C77="190 Automobile",C77="200 computer hardware",C77="210 Computer software",C77="220 Quickbooks software",C77="230 Office equipment",C77="240 Office furniture"),
         E77-(E77/(1+Dashboard!$F$4)),
         0
      ),
      IF(C77="750 Business promotion",
         E77-(E77/(1+4.793/100)),
         E77-(E77/(1+Dashboard!$F$4))
      )
   )
)</f>
        <v>0</v>
      </c>
      <c r="J77" s="40">
        <f>Bank5[[#This Row],[Money in/ (Money out)]]-Bank5[[#This Row],[GST/HST]]</f>
        <v>0</v>
      </c>
      <c r="L77" s="37">
        <f t="shared" si="3"/>
        <v>0</v>
      </c>
    </row>
    <row r="78" spans="1:12" x14ac:dyDescent="0.2">
      <c r="D78" s="393">
        <f>_xlfn.XLOOKUP(C:C,Table1[for Import to Bank Register dropdown],Table1[for Pivot],0,0,1)</f>
        <v>0</v>
      </c>
      <c r="E78" s="422"/>
      <c r="F78" s="160">
        <f t="shared" si="4"/>
        <v>55555555</v>
      </c>
      <c r="G78" s="394">
        <f t="shared" si="5"/>
        <v>0</v>
      </c>
      <c r="I78" s="395">
        <f>IF(OR(C78="150 Directors advances", C78="120 accounts receivable", C78="720.2 Automobile - Insurance", C78="720.3 Automobile - License", C78="870.4 Rent - Insurance", C78="870.6 Rent - Property Tax", C78="870.7 Rent - Homeoffice", C78="870.9 Rent - Water"),
   0,
   IF(Dashboard!$F$5="Quick",
      IF(OR(C78="190 Automobile",C78="200 computer hardware",C78="210 Computer software",C78="220 Quickbooks software",C78="230 Office equipment",C78="240 Office furniture"),
         E78-(E78/(1+Dashboard!$F$4)),
         0
      ),
      IF(C78="750 Business promotion",
         E78-(E78/(1+4.793/100)),
         E78-(E78/(1+Dashboard!$F$4))
      )
   )
)</f>
        <v>0</v>
      </c>
      <c r="J78" s="40">
        <f>Bank5[[#This Row],[Money in/ (Money out)]]-Bank5[[#This Row],[GST/HST]]</f>
        <v>0</v>
      </c>
      <c r="L78" s="37">
        <f t="shared" si="3"/>
        <v>0</v>
      </c>
    </row>
    <row r="79" spans="1:12" x14ac:dyDescent="0.2">
      <c r="D79" s="393">
        <f>_xlfn.XLOOKUP(C:C,Table1[for Import to Bank Register dropdown],Table1[for Pivot],0,0,1)</f>
        <v>0</v>
      </c>
      <c r="E79" s="422"/>
      <c r="F79" s="160">
        <f t="shared" si="4"/>
        <v>55555555</v>
      </c>
      <c r="G79" s="394">
        <f t="shared" si="5"/>
        <v>0</v>
      </c>
      <c r="I79" s="395">
        <f>IF(OR(C79="150 Directors advances", C79="120 accounts receivable", C79="720.2 Automobile - Insurance", C79="720.3 Automobile - License", C79="870.4 Rent - Insurance", C79="870.6 Rent - Property Tax", C79="870.7 Rent - Homeoffice", C79="870.9 Rent - Water"),
   0,
   IF(Dashboard!$F$5="Quick",
      IF(OR(C79="190 Automobile",C79="200 computer hardware",C79="210 Computer software",C79="220 Quickbooks software",C79="230 Office equipment",C79="240 Office furniture"),
         E79-(E79/(1+Dashboard!$F$4)),
         0
      ),
      IF(C79="750 Business promotion",
         E79-(E79/(1+4.793/100)),
         E79-(E79/(1+Dashboard!$F$4))
      )
   )
)</f>
        <v>0</v>
      </c>
      <c r="J79" s="40">
        <f>Bank5[[#This Row],[Money in/ (Money out)]]-Bank5[[#This Row],[GST/HST]]</f>
        <v>0</v>
      </c>
      <c r="L79" s="37">
        <f t="shared" si="3"/>
        <v>0</v>
      </c>
    </row>
    <row r="80" spans="1:12" x14ac:dyDescent="0.2">
      <c r="D80" s="393">
        <f>_xlfn.XLOOKUP(C:C,Table1[for Import to Bank Register dropdown],Table1[for Pivot],0,0,1)</f>
        <v>0</v>
      </c>
      <c r="E80" s="422"/>
      <c r="F80" s="160">
        <f t="shared" si="4"/>
        <v>55555555</v>
      </c>
      <c r="G80" s="394">
        <f t="shared" si="5"/>
        <v>0</v>
      </c>
      <c r="I80" s="395">
        <f>IF(OR(C80="150 Directors advances", C80="120 accounts receivable", C80="720.2 Automobile - Insurance", C80="720.3 Automobile - License", C80="870.4 Rent - Insurance", C80="870.6 Rent - Property Tax", C80="870.7 Rent - Homeoffice", C80="870.9 Rent - Water"),
   0,
   IF(Dashboard!$F$5="Quick",
      IF(OR(C80="190 Automobile",C80="200 computer hardware",C80="210 Computer software",C80="220 Quickbooks software",C80="230 Office equipment",C80="240 Office furniture"),
         E80-(E80/(1+Dashboard!$F$4)),
         0
      ),
      IF(C80="750 Business promotion",
         E80-(E80/(1+4.793/100)),
         E80-(E80/(1+Dashboard!$F$4))
      )
   )
)</f>
        <v>0</v>
      </c>
      <c r="J80" s="40">
        <f>Bank5[[#This Row],[Money in/ (Money out)]]-Bank5[[#This Row],[GST/HST]]</f>
        <v>0</v>
      </c>
      <c r="L80" s="37">
        <f t="shared" si="3"/>
        <v>0</v>
      </c>
    </row>
    <row r="81" spans="4:12" x14ac:dyDescent="0.2">
      <c r="D81" s="393">
        <f>_xlfn.XLOOKUP(C:C,Table1[for Import to Bank Register dropdown],Table1[for Pivot],0,0,1)</f>
        <v>0</v>
      </c>
      <c r="E81" s="422"/>
      <c r="F81" s="160">
        <f t="shared" si="4"/>
        <v>55555555</v>
      </c>
      <c r="G81" s="394">
        <f t="shared" si="5"/>
        <v>0</v>
      </c>
      <c r="I81" s="395">
        <f>IF(OR(C81="150 Directors advances", C81="120 accounts receivable", C81="720.2 Automobile - Insurance", C81="720.3 Automobile - License", C81="870.4 Rent - Insurance", C81="870.6 Rent - Property Tax", C81="870.7 Rent - Homeoffice", C81="870.9 Rent - Water"),
   0,
   IF(Dashboard!$F$5="Quick",
      IF(OR(C81="190 Automobile",C81="200 computer hardware",C81="210 Computer software",C81="220 Quickbooks software",C81="230 Office equipment",C81="240 Office furniture"),
         E81-(E81/(1+Dashboard!$F$4)),
         0
      ),
      IF(C81="750 Business promotion",
         E81-(E81/(1+4.793/100)),
         E81-(E81/(1+Dashboard!$F$4))
      )
   )
)</f>
        <v>0</v>
      </c>
      <c r="J81" s="40">
        <f>Bank5[[#This Row],[Money in/ (Money out)]]-Bank5[[#This Row],[GST/HST]]</f>
        <v>0</v>
      </c>
      <c r="L81" s="37">
        <f t="shared" si="3"/>
        <v>0</v>
      </c>
    </row>
    <row r="82" spans="4:12" x14ac:dyDescent="0.2">
      <c r="D82" s="393">
        <f>_xlfn.XLOOKUP(C:C,Table1[for Import to Bank Register dropdown],Table1[for Pivot],0,0,1)</f>
        <v>0</v>
      </c>
      <c r="E82" s="422"/>
      <c r="F82" s="160">
        <f t="shared" si="4"/>
        <v>55555555</v>
      </c>
      <c r="G82" s="394">
        <f t="shared" si="5"/>
        <v>0</v>
      </c>
      <c r="I82" s="395">
        <f>IF(OR(C82="150 Directors advances", C82="120 accounts receivable", C82="720.2 Automobile - Insurance", C82="720.3 Automobile - License", C82="870.4 Rent - Insurance", C82="870.6 Rent - Property Tax", C82="870.7 Rent - Homeoffice", C82="870.9 Rent - Water"),
   0,
   IF(Dashboard!$F$5="Quick",
      IF(OR(C82="190 Automobile",C82="200 computer hardware",C82="210 Computer software",C82="220 Quickbooks software",C82="230 Office equipment",C82="240 Office furniture"),
         E82-(E82/(1+Dashboard!$F$4)),
         0
      ),
      IF(C82="750 Business promotion",
         E82-(E82/(1+4.793/100)),
         E82-(E82/(1+Dashboard!$F$4))
      )
   )
)</f>
        <v>0</v>
      </c>
      <c r="J82" s="40">
        <f>Bank5[[#This Row],[Money in/ (Money out)]]-Bank5[[#This Row],[GST/HST]]</f>
        <v>0</v>
      </c>
      <c r="L82" s="37">
        <f t="shared" si="3"/>
        <v>0</v>
      </c>
    </row>
    <row r="83" spans="4:12" x14ac:dyDescent="0.2">
      <c r="D83" s="393">
        <f>_xlfn.XLOOKUP(C:C,Table1[for Import to Bank Register dropdown],Table1[for Pivot],0,0,1)</f>
        <v>0</v>
      </c>
      <c r="E83" s="422"/>
      <c r="F83" s="160">
        <f t="shared" si="4"/>
        <v>55555555</v>
      </c>
      <c r="G83" s="394">
        <f t="shared" si="5"/>
        <v>0</v>
      </c>
      <c r="I83" s="395">
        <f>IF(OR(C83="150 Directors advances", C83="120 accounts receivable", C83="720.2 Automobile - Insurance", C83="720.3 Automobile - License", C83="870.4 Rent - Insurance", C83="870.6 Rent - Property Tax", C83="870.7 Rent - Homeoffice", C83="870.9 Rent - Water"),
   0,
   IF(Dashboard!$F$5="Quick",
      IF(OR(C83="190 Automobile",C83="200 computer hardware",C83="210 Computer software",C83="220 Quickbooks software",C83="230 Office equipment",C83="240 Office furniture"),
         E83-(E83/(1+Dashboard!$F$4)),
         0
      ),
      IF(C83="750 Business promotion",
         E83-(E83/(1+4.793/100)),
         E83-(E83/(1+Dashboard!$F$4))
      )
   )
)</f>
        <v>0</v>
      </c>
      <c r="J83" s="40">
        <f>Bank5[[#This Row],[Money in/ (Money out)]]-Bank5[[#This Row],[GST/HST]]</f>
        <v>0</v>
      </c>
      <c r="L83" s="37">
        <f t="shared" si="3"/>
        <v>0</v>
      </c>
    </row>
    <row r="84" spans="4:12" x14ac:dyDescent="0.2">
      <c r="D84" s="393">
        <f>_xlfn.XLOOKUP(C:C,Table1[for Import to Bank Register dropdown],Table1[for Pivot],0,0,1)</f>
        <v>0</v>
      </c>
      <c r="E84" s="422"/>
      <c r="F84" s="160">
        <f t="shared" si="4"/>
        <v>55555555</v>
      </c>
      <c r="G84" s="394">
        <f t="shared" si="5"/>
        <v>0</v>
      </c>
      <c r="I84" s="395">
        <f>IF(OR(C84="150 Directors advances", C84="120 accounts receivable", C84="720.2 Automobile - Insurance", C84="720.3 Automobile - License", C84="870.4 Rent - Insurance", C84="870.6 Rent - Property Tax", C84="870.7 Rent - Homeoffice", C84="870.9 Rent - Water"),
   0,
   IF(Dashboard!$F$5="Quick",
      IF(OR(C84="190 Automobile",C84="200 computer hardware",C84="210 Computer software",C84="220 Quickbooks software",C84="230 Office equipment",C84="240 Office furniture"),
         E84-(E84/(1+Dashboard!$F$4)),
         0
      ),
      IF(C84="750 Business promotion",
         E84-(E84/(1+4.793/100)),
         E84-(E84/(1+Dashboard!$F$4))
      )
   )
)</f>
        <v>0</v>
      </c>
      <c r="J84" s="40">
        <f>Bank5[[#This Row],[Money in/ (Money out)]]-Bank5[[#This Row],[GST/HST]]</f>
        <v>0</v>
      </c>
      <c r="L84" s="37">
        <f t="shared" si="3"/>
        <v>0</v>
      </c>
    </row>
    <row r="85" spans="4:12" x14ac:dyDescent="0.2">
      <c r="D85" s="393">
        <f>_xlfn.XLOOKUP(C:C,Table1[for Import to Bank Register dropdown],Table1[for Pivot],0,0,1)</f>
        <v>0</v>
      </c>
      <c r="E85" s="422"/>
      <c r="F85" s="160">
        <f t="shared" si="4"/>
        <v>55555555</v>
      </c>
      <c r="G85" s="394">
        <f t="shared" si="5"/>
        <v>0</v>
      </c>
      <c r="I85" s="395">
        <f>IF(OR(C85="150 Directors advances", C85="120 accounts receivable", C85="720.2 Automobile - Insurance", C85="720.3 Automobile - License", C85="870.4 Rent - Insurance", C85="870.6 Rent - Property Tax", C85="870.7 Rent - Homeoffice", C85="870.9 Rent - Water"),
   0,
   IF(Dashboard!$F$5="Quick",
      IF(OR(C85="190 Automobile",C85="200 computer hardware",C85="210 Computer software",C85="220 Quickbooks software",C85="230 Office equipment",C85="240 Office furniture"),
         E85-(E85/(1+Dashboard!$F$4)),
         0
      ),
      IF(C85="750 Business promotion",
         E85-(E85/(1+4.793/100)),
         E85-(E85/(1+Dashboard!$F$4))
      )
   )
)</f>
        <v>0</v>
      </c>
      <c r="J85" s="40">
        <f>Bank5[[#This Row],[Money in/ (Money out)]]-Bank5[[#This Row],[GST/HST]]</f>
        <v>0</v>
      </c>
      <c r="L85" s="37">
        <f t="shared" si="3"/>
        <v>0</v>
      </c>
    </row>
    <row r="86" spans="4:12" x14ac:dyDescent="0.2">
      <c r="D86" s="393">
        <f>_xlfn.XLOOKUP(C:C,Table1[for Import to Bank Register dropdown],Table1[for Pivot],0,0,1)</f>
        <v>0</v>
      </c>
      <c r="E86" s="422"/>
      <c r="F86" s="160">
        <f t="shared" si="4"/>
        <v>55555555</v>
      </c>
      <c r="G86" s="394">
        <f t="shared" si="5"/>
        <v>0</v>
      </c>
      <c r="I86" s="395">
        <f>IF(OR(C86="150 Directors advances", C86="120 accounts receivable", C86="720.2 Automobile - Insurance", C86="720.3 Automobile - License", C86="870.4 Rent - Insurance", C86="870.6 Rent - Property Tax", C86="870.7 Rent - Homeoffice", C86="870.9 Rent - Water"),
   0,
   IF(Dashboard!$F$5="Quick",
      IF(OR(C86="190 Automobile",C86="200 computer hardware",C86="210 Computer software",C86="220 Quickbooks software",C86="230 Office equipment",C86="240 Office furniture"),
         E86-(E86/(1+Dashboard!$F$4)),
         0
      ),
      IF(C86="750 Business promotion",
         E86-(E86/(1+4.793/100)),
         E86-(E86/(1+Dashboard!$F$4))
      )
   )
)</f>
        <v>0</v>
      </c>
      <c r="J86" s="40">
        <f>Bank5[[#This Row],[Money in/ (Money out)]]-Bank5[[#This Row],[GST/HST]]</f>
        <v>0</v>
      </c>
      <c r="L86" s="37">
        <f t="shared" si="3"/>
        <v>0</v>
      </c>
    </row>
    <row r="87" spans="4:12" x14ac:dyDescent="0.2">
      <c r="D87" s="393">
        <f>_xlfn.XLOOKUP(C:C,Table1[for Import to Bank Register dropdown],Table1[for Pivot],0,0,1)</f>
        <v>0</v>
      </c>
      <c r="E87" s="422"/>
      <c r="F87" s="160">
        <f t="shared" si="4"/>
        <v>55555555</v>
      </c>
      <c r="G87" s="394">
        <f t="shared" si="5"/>
        <v>0</v>
      </c>
      <c r="I87" s="395">
        <f>IF(OR(C87="150 Directors advances", C87="120 accounts receivable", C87="720.2 Automobile - Insurance", C87="720.3 Automobile - License", C87="870.4 Rent - Insurance", C87="870.6 Rent - Property Tax", C87="870.7 Rent - Homeoffice", C87="870.9 Rent - Water"),
   0,
   IF(Dashboard!$F$5="Quick",
      IF(OR(C87="190 Automobile",C87="200 computer hardware",C87="210 Computer software",C87="220 Quickbooks software",C87="230 Office equipment",C87="240 Office furniture"),
         E87-(E87/(1+Dashboard!$F$4)),
         0
      ),
      IF(C87="750 Business promotion",
         E87-(E87/(1+4.793/100)),
         E87-(E87/(1+Dashboard!$F$4))
      )
   )
)</f>
        <v>0</v>
      </c>
      <c r="J87" s="40">
        <f>Bank5[[#This Row],[Money in/ (Money out)]]-Bank5[[#This Row],[GST/HST]]</f>
        <v>0</v>
      </c>
      <c r="L87" s="37">
        <f t="shared" si="3"/>
        <v>0</v>
      </c>
    </row>
    <row r="88" spans="4:12" x14ac:dyDescent="0.2">
      <c r="D88" s="393">
        <f>_xlfn.XLOOKUP(C:C,Table1[for Import to Bank Register dropdown],Table1[for Pivot],0,0,1)</f>
        <v>0</v>
      </c>
      <c r="E88" s="422"/>
      <c r="F88" s="160">
        <f t="shared" si="4"/>
        <v>55555555</v>
      </c>
      <c r="G88" s="394">
        <f t="shared" si="5"/>
        <v>0</v>
      </c>
      <c r="I88" s="395">
        <f>IF(OR(C88="150 Directors advances", C88="120 accounts receivable", C88="720.2 Automobile - Insurance", C88="720.3 Automobile - License", C88="870.4 Rent - Insurance", C88="870.6 Rent - Property Tax", C88="870.7 Rent - Homeoffice", C88="870.9 Rent - Water"),
   0,
   IF(Dashboard!$F$5="Quick",
      IF(OR(C88="190 Automobile",C88="200 computer hardware",C88="210 Computer software",C88="220 Quickbooks software",C88="230 Office equipment",C88="240 Office furniture"),
         E88-(E88/(1+Dashboard!$F$4)),
         0
      ),
      IF(C88="750 Business promotion",
         E88-(E88/(1+4.793/100)),
         E88-(E88/(1+Dashboard!$F$4))
      )
   )
)</f>
        <v>0</v>
      </c>
      <c r="J88" s="40">
        <f>Bank5[[#This Row],[Money in/ (Money out)]]-Bank5[[#This Row],[GST/HST]]</f>
        <v>0</v>
      </c>
      <c r="L88" s="37">
        <f t="shared" si="3"/>
        <v>0</v>
      </c>
    </row>
    <row r="89" spans="4:12" x14ac:dyDescent="0.2">
      <c r="D89" s="393">
        <f>_xlfn.XLOOKUP(C:C,Table1[for Import to Bank Register dropdown],Table1[for Pivot],0,0,1)</f>
        <v>0</v>
      </c>
      <c r="E89" s="422"/>
      <c r="F89" s="160">
        <f t="shared" si="4"/>
        <v>55555555</v>
      </c>
      <c r="G89" s="394">
        <f t="shared" si="5"/>
        <v>0</v>
      </c>
      <c r="I89" s="395">
        <f>IF(OR(C89="150 Directors advances", C89="120 accounts receivable", C89="720.2 Automobile - Insurance", C89="720.3 Automobile - License", C89="870.4 Rent - Insurance", C89="870.6 Rent - Property Tax", C89="870.7 Rent - Homeoffice", C89="870.9 Rent - Water"),
   0,
   IF(Dashboard!$F$5="Quick",
      IF(OR(C89="190 Automobile",C89="200 computer hardware",C89="210 Computer software",C89="220 Quickbooks software",C89="230 Office equipment",C89="240 Office furniture"),
         E89-(E89/(1+Dashboard!$F$4)),
         0
      ),
      IF(C89="750 Business promotion",
         E89-(E89/(1+4.793/100)),
         E89-(E89/(1+Dashboard!$F$4))
      )
   )
)</f>
        <v>0</v>
      </c>
      <c r="J89" s="40">
        <f>Bank5[[#This Row],[Money in/ (Money out)]]-Bank5[[#This Row],[GST/HST]]</f>
        <v>0</v>
      </c>
      <c r="L89" s="37">
        <f t="shared" si="3"/>
        <v>0</v>
      </c>
    </row>
    <row r="90" spans="4:12" x14ac:dyDescent="0.2">
      <c r="D90" s="393">
        <f>_xlfn.XLOOKUP(C:C,Table1[for Import to Bank Register dropdown],Table1[for Pivot],0,0,1)</f>
        <v>0</v>
      </c>
      <c r="E90" s="422"/>
      <c r="F90" s="160">
        <f t="shared" si="4"/>
        <v>55555555</v>
      </c>
      <c r="G90" s="394">
        <f t="shared" si="5"/>
        <v>0</v>
      </c>
      <c r="I90" s="395">
        <f>IF(OR(C90="150 Directors advances", C90="120 accounts receivable", C90="720.2 Automobile - Insurance", C90="720.3 Automobile - License", C90="870.4 Rent - Insurance", C90="870.6 Rent - Property Tax", C90="870.7 Rent - Homeoffice", C90="870.9 Rent - Water"),
   0,
   IF(Dashboard!$F$5="Quick",
      IF(OR(C90="190 Automobile",C90="200 computer hardware",C90="210 Computer software",C90="220 Quickbooks software",C90="230 Office equipment",C90="240 Office furniture"),
         E90-(E90/(1+Dashboard!$F$4)),
         0
      ),
      IF(C90="750 Business promotion",
         E90-(E90/(1+4.793/100)),
         E90-(E90/(1+Dashboard!$F$4))
      )
   )
)</f>
        <v>0</v>
      </c>
      <c r="J90" s="40">
        <f>Bank5[[#This Row],[Money in/ (Money out)]]-Bank5[[#This Row],[GST/HST]]</f>
        <v>0</v>
      </c>
      <c r="L90" s="37">
        <f t="shared" si="3"/>
        <v>0</v>
      </c>
    </row>
    <row r="91" spans="4:12" x14ac:dyDescent="0.2">
      <c r="D91" s="393">
        <f>_xlfn.XLOOKUP(C:C,Table1[for Import to Bank Register dropdown],Table1[for Pivot],0,0,1)</f>
        <v>0</v>
      </c>
      <c r="E91" s="422"/>
      <c r="F91" s="160">
        <f t="shared" si="4"/>
        <v>55555555</v>
      </c>
      <c r="G91" s="394">
        <f t="shared" si="5"/>
        <v>0</v>
      </c>
      <c r="I91" s="395">
        <f>IF(OR(C91="150 Directors advances", C91="120 accounts receivable", C91="720.2 Automobile - Insurance", C91="720.3 Automobile - License", C91="870.4 Rent - Insurance", C91="870.6 Rent - Property Tax", C91="870.7 Rent - Homeoffice", C91="870.9 Rent - Water"),
   0,
   IF(Dashboard!$F$5="Quick",
      IF(OR(C91="190 Automobile",C91="200 computer hardware",C91="210 Computer software",C91="220 Quickbooks software",C91="230 Office equipment",C91="240 Office furniture"),
         E91-(E91/(1+Dashboard!$F$4)),
         0
      ),
      IF(C91="750 Business promotion",
         E91-(E91/(1+4.793/100)),
         E91-(E91/(1+Dashboard!$F$4))
      )
   )
)</f>
        <v>0</v>
      </c>
      <c r="J91" s="40">
        <f>Bank5[[#This Row],[Money in/ (Money out)]]-Bank5[[#This Row],[GST/HST]]</f>
        <v>0</v>
      </c>
      <c r="L91" s="37">
        <f t="shared" si="3"/>
        <v>0</v>
      </c>
    </row>
    <row r="92" spans="4:12" x14ac:dyDescent="0.2">
      <c r="D92" s="393">
        <f>_xlfn.XLOOKUP(C:C,Table1[for Import to Bank Register dropdown],Table1[for Pivot],0,0,1)</f>
        <v>0</v>
      </c>
      <c r="E92" s="422"/>
      <c r="F92" s="160">
        <f t="shared" si="4"/>
        <v>55555555</v>
      </c>
      <c r="G92" s="394">
        <f t="shared" si="5"/>
        <v>0</v>
      </c>
      <c r="I92" s="395">
        <f>IF(OR(C92="150 Directors advances", C92="120 accounts receivable", C92="720.2 Automobile - Insurance", C92="720.3 Automobile - License", C92="870.4 Rent - Insurance", C92="870.6 Rent - Property Tax", C92="870.7 Rent - Homeoffice", C92="870.9 Rent - Water"),
   0,
   IF(Dashboard!$F$5="Quick",
      IF(OR(C92="190 Automobile",C92="200 computer hardware",C92="210 Computer software",C92="220 Quickbooks software",C92="230 Office equipment",C92="240 Office furniture"),
         E92-(E92/(1+Dashboard!$F$4)),
         0
      ),
      IF(C92="750 Business promotion",
         E92-(E92/(1+4.793/100)),
         E92-(E92/(1+Dashboard!$F$4))
      )
   )
)</f>
        <v>0</v>
      </c>
      <c r="J92" s="40">
        <f>Bank5[[#This Row],[Money in/ (Money out)]]-Bank5[[#This Row],[GST/HST]]</f>
        <v>0</v>
      </c>
      <c r="L92" s="37">
        <f t="shared" si="3"/>
        <v>0</v>
      </c>
    </row>
    <row r="93" spans="4:12" x14ac:dyDescent="0.2">
      <c r="D93" s="393">
        <f>_xlfn.XLOOKUP(C:C,Table1[for Import to Bank Register dropdown],Table1[for Pivot],0,0,1)</f>
        <v>0</v>
      </c>
      <c r="E93" s="422"/>
      <c r="F93" s="160">
        <f t="shared" si="4"/>
        <v>55555555</v>
      </c>
      <c r="G93" s="394">
        <f t="shared" si="5"/>
        <v>0</v>
      </c>
      <c r="I93" s="395">
        <f>IF(OR(C93="150 Directors advances", C93="120 accounts receivable", C93="720.2 Automobile - Insurance", C93="720.3 Automobile - License", C93="870.4 Rent - Insurance", C93="870.6 Rent - Property Tax", C93="870.7 Rent - Homeoffice", C93="870.9 Rent - Water"),
   0,
   IF(Dashboard!$F$5="Quick",
      IF(OR(C93="190 Automobile",C93="200 computer hardware",C93="210 Computer software",C93="220 Quickbooks software",C93="230 Office equipment",C93="240 Office furniture"),
         E93-(E93/(1+Dashboard!$F$4)),
         0
      ),
      IF(C93="750 Business promotion",
         E93-(E93/(1+4.793/100)),
         E93-(E93/(1+Dashboard!$F$4))
      )
   )
)</f>
        <v>0</v>
      </c>
      <c r="J93" s="40">
        <f>Bank5[[#This Row],[Money in/ (Money out)]]-Bank5[[#This Row],[GST/HST]]</f>
        <v>0</v>
      </c>
      <c r="L93" s="37">
        <f t="shared" si="3"/>
        <v>0</v>
      </c>
    </row>
    <row r="94" spans="4:12" x14ac:dyDescent="0.2">
      <c r="D94" s="393">
        <f>_xlfn.XLOOKUP(C:C,Table1[for Import to Bank Register dropdown],Table1[for Pivot],0,0,1)</f>
        <v>0</v>
      </c>
      <c r="E94" s="422"/>
      <c r="F94" s="160">
        <f t="shared" si="4"/>
        <v>55555555</v>
      </c>
      <c r="G94" s="394">
        <f t="shared" si="5"/>
        <v>0</v>
      </c>
      <c r="I94" s="395">
        <f>IF(OR(C94="150 Directors advances", C94="120 accounts receivable", C94="720.2 Automobile - Insurance", C94="720.3 Automobile - License", C94="870.4 Rent - Insurance", C94="870.6 Rent - Property Tax", C94="870.7 Rent - Homeoffice", C94="870.9 Rent - Water"),
   0,
   IF(Dashboard!$F$5="Quick",
      IF(OR(C94="190 Automobile",C94="200 computer hardware",C94="210 Computer software",C94="220 Quickbooks software",C94="230 Office equipment",C94="240 Office furniture"),
         E94-(E94/(1+Dashboard!$F$4)),
         0
      ),
      IF(C94="750 Business promotion",
         E94-(E94/(1+4.793/100)),
         E94-(E94/(1+Dashboard!$F$4))
      )
   )
)</f>
        <v>0</v>
      </c>
      <c r="J94" s="40">
        <f>Bank5[[#This Row],[Money in/ (Money out)]]-Bank5[[#This Row],[GST/HST]]</f>
        <v>0</v>
      </c>
      <c r="L94" s="37">
        <f t="shared" si="3"/>
        <v>0</v>
      </c>
    </row>
    <row r="95" spans="4:12" x14ac:dyDescent="0.2">
      <c r="D95" s="393">
        <f>_xlfn.XLOOKUP(C:C,Table1[for Import to Bank Register dropdown],Table1[for Pivot],0,0,1)</f>
        <v>0</v>
      </c>
      <c r="E95" s="422"/>
      <c r="F95" s="160">
        <f t="shared" si="4"/>
        <v>55555555</v>
      </c>
      <c r="G95" s="394">
        <f t="shared" si="5"/>
        <v>0</v>
      </c>
      <c r="I95" s="395">
        <f>IF(OR(C95="150 Directors advances", C95="120 accounts receivable", C95="720.2 Automobile - Insurance", C95="720.3 Automobile - License", C95="870.4 Rent - Insurance", C95="870.6 Rent - Property Tax", C95="870.7 Rent - Homeoffice", C95="870.9 Rent - Water"),
   0,
   IF(Dashboard!$F$5="Quick",
      IF(OR(C95="190 Automobile",C95="200 computer hardware",C95="210 Computer software",C95="220 Quickbooks software",C95="230 Office equipment",C95="240 Office furniture"),
         E95-(E95/(1+Dashboard!$F$4)),
         0
      ),
      IF(C95="750 Business promotion",
         E95-(E95/(1+4.793/100)),
         E95-(E95/(1+Dashboard!$F$4))
      )
   )
)</f>
        <v>0</v>
      </c>
      <c r="J95" s="40">
        <f>Bank5[[#This Row],[Money in/ (Money out)]]-Bank5[[#This Row],[GST/HST]]</f>
        <v>0</v>
      </c>
      <c r="L95" s="37">
        <f t="shared" si="3"/>
        <v>0</v>
      </c>
    </row>
    <row r="96" spans="4:12" x14ac:dyDescent="0.2">
      <c r="D96" s="393">
        <f>_xlfn.XLOOKUP(C:C,Table1[for Import to Bank Register dropdown],Table1[for Pivot],0,0,1)</f>
        <v>0</v>
      </c>
      <c r="E96" s="422"/>
      <c r="F96" s="160">
        <f t="shared" si="4"/>
        <v>55555555</v>
      </c>
      <c r="G96" s="394">
        <f t="shared" si="5"/>
        <v>0</v>
      </c>
      <c r="I96" s="395">
        <f>IF(OR(C96="150 Directors advances", C96="120 accounts receivable", C96="720.2 Automobile - Insurance", C96="720.3 Automobile - License", C96="870.4 Rent - Insurance", C96="870.6 Rent - Property Tax", C96="870.7 Rent - Homeoffice", C96="870.9 Rent - Water"),
   0,
   IF(Dashboard!$F$5="Quick",
      IF(OR(C96="190 Automobile",C96="200 computer hardware",C96="210 Computer software",C96="220 Quickbooks software",C96="230 Office equipment",C96="240 Office furniture"),
         E96-(E96/(1+Dashboard!$F$4)),
         0
      ),
      IF(C96="750 Business promotion",
         E96-(E96/(1+4.793/100)),
         E96-(E96/(1+Dashboard!$F$4))
      )
   )
)</f>
        <v>0</v>
      </c>
      <c r="J96" s="40">
        <f>Bank5[[#This Row],[Money in/ (Money out)]]-Bank5[[#This Row],[GST/HST]]</f>
        <v>0</v>
      </c>
      <c r="L96" s="37">
        <f t="shared" si="3"/>
        <v>0</v>
      </c>
    </row>
    <row r="97" spans="4:12" x14ac:dyDescent="0.2">
      <c r="D97" s="393">
        <f>_xlfn.XLOOKUP(C:C,Table1[for Import to Bank Register dropdown],Table1[for Pivot],0,0,1)</f>
        <v>0</v>
      </c>
      <c r="E97" s="422"/>
      <c r="F97" s="160">
        <f t="shared" si="4"/>
        <v>55555555</v>
      </c>
      <c r="G97" s="394">
        <f t="shared" si="5"/>
        <v>0</v>
      </c>
      <c r="I97" s="395">
        <f>IF(OR(C97="150 Directors advances", C97="120 accounts receivable", C97="720.2 Automobile - Insurance", C97="720.3 Automobile - License", C97="870.4 Rent - Insurance", C97="870.6 Rent - Property Tax", C97="870.7 Rent - Homeoffice", C97="870.9 Rent - Water"),
   0,
   IF(Dashboard!$F$5="Quick",
      IF(OR(C97="190 Automobile",C97="200 computer hardware",C97="210 Computer software",C97="220 Quickbooks software",C97="230 Office equipment",C97="240 Office furniture"),
         E97-(E97/(1+Dashboard!$F$4)),
         0
      ),
      IF(C97="750 Business promotion",
         E97-(E97/(1+4.793/100)),
         E97-(E97/(1+Dashboard!$F$4))
      )
   )
)</f>
        <v>0</v>
      </c>
      <c r="J97" s="40">
        <f>Bank5[[#This Row],[Money in/ (Money out)]]-Bank5[[#This Row],[GST/HST]]</f>
        <v>0</v>
      </c>
      <c r="L97" s="37">
        <f t="shared" si="3"/>
        <v>0</v>
      </c>
    </row>
    <row r="98" spans="4:12" x14ac:dyDescent="0.2">
      <c r="D98" s="393">
        <f>_xlfn.XLOOKUP(C:C,Table1[for Import to Bank Register dropdown],Table1[for Pivot],0,0,1)</f>
        <v>0</v>
      </c>
      <c r="E98" s="422"/>
      <c r="F98" s="160">
        <f t="shared" si="4"/>
        <v>55555555</v>
      </c>
      <c r="G98" s="394">
        <f t="shared" si="5"/>
        <v>0</v>
      </c>
      <c r="I98" s="395">
        <f>IF(OR(C98="150 Directors advances", C98="120 accounts receivable", C98="720.2 Automobile - Insurance", C98="720.3 Automobile - License", C98="870.4 Rent - Insurance", C98="870.6 Rent - Property Tax", C98="870.7 Rent - Homeoffice", C98="870.9 Rent - Water"),
   0,
   IF(Dashboard!$F$5="Quick",
      IF(OR(C98="190 Automobile",C98="200 computer hardware",C98="210 Computer software",C98="220 Quickbooks software",C98="230 Office equipment",C98="240 Office furniture"),
         E98-(E98/(1+Dashboard!$F$4)),
         0
      ),
      IF(C98="750 Business promotion",
         E98-(E98/(1+4.793/100)),
         E98-(E98/(1+Dashboard!$F$4))
      )
   )
)</f>
        <v>0</v>
      </c>
      <c r="J98" s="40">
        <f>Bank5[[#This Row],[Money in/ (Money out)]]-Bank5[[#This Row],[GST/HST]]</f>
        <v>0</v>
      </c>
      <c r="L98" s="37">
        <f t="shared" si="3"/>
        <v>0</v>
      </c>
    </row>
    <row r="99" spans="4:12" x14ac:dyDescent="0.2">
      <c r="D99" s="393">
        <f>_xlfn.XLOOKUP(C:C,Table1[for Import to Bank Register dropdown],Table1[for Pivot],0,0,1)</f>
        <v>0</v>
      </c>
      <c r="E99" s="422"/>
      <c r="F99" s="160">
        <f t="shared" si="4"/>
        <v>55555555</v>
      </c>
      <c r="G99" s="394">
        <f t="shared" si="5"/>
        <v>0</v>
      </c>
      <c r="I99" s="395">
        <f>IF(OR(C99="150 Directors advances", C99="120 accounts receivable", C99="720.2 Automobile - Insurance", C99="720.3 Automobile - License", C99="870.4 Rent - Insurance", C99="870.6 Rent - Property Tax", C99="870.7 Rent - Homeoffice", C99="870.9 Rent - Water"),
   0,
   IF(Dashboard!$F$5="Quick",
      IF(OR(C99="190 Automobile",C99="200 computer hardware",C99="210 Computer software",C99="220 Quickbooks software",C99="230 Office equipment",C99="240 Office furniture"),
         E99-(E99/(1+Dashboard!$F$4)),
         0
      ),
      IF(C99="750 Business promotion",
         E99-(E99/(1+4.793/100)),
         E99-(E99/(1+Dashboard!$F$4))
      )
   )
)</f>
        <v>0</v>
      </c>
      <c r="J99" s="40">
        <f>Bank5[[#This Row],[Money in/ (Money out)]]-Bank5[[#This Row],[GST/HST]]</f>
        <v>0</v>
      </c>
      <c r="L99" s="37">
        <f t="shared" si="3"/>
        <v>0</v>
      </c>
    </row>
    <row r="100" spans="4:12" x14ac:dyDescent="0.2">
      <c r="D100" s="393">
        <f>_xlfn.XLOOKUP(C:C,Table1[for Import to Bank Register dropdown],Table1[for Pivot],0,0,1)</f>
        <v>0</v>
      </c>
      <c r="E100" s="422"/>
      <c r="F100" s="160">
        <f t="shared" si="4"/>
        <v>55555555</v>
      </c>
      <c r="G100" s="394">
        <f t="shared" si="5"/>
        <v>0</v>
      </c>
      <c r="I100" s="395">
        <f>IF(OR(C100="150 Directors advances", C100="120 accounts receivable", C100="720.2 Automobile - Insurance", C100="720.3 Automobile - License", C100="870.4 Rent - Insurance", C100="870.6 Rent - Property Tax", C100="870.7 Rent - Homeoffice", C100="870.9 Rent - Water"),
   0,
   IF(Dashboard!$F$5="Quick",
      IF(OR(C100="190 Automobile",C100="200 computer hardware",C100="210 Computer software",C100="220 Quickbooks software",C100="230 Office equipment",C100="240 Office furniture"),
         E100-(E100/(1+Dashboard!$F$4)),
         0
      ),
      IF(C100="750 Business promotion",
         E100-(E100/(1+4.793/100)),
         E100-(E100/(1+Dashboard!$F$4))
      )
   )
)</f>
        <v>0</v>
      </c>
      <c r="J100" s="40">
        <f>Bank5[[#This Row],[Money in/ (Money out)]]-Bank5[[#This Row],[GST/HST]]</f>
        <v>0</v>
      </c>
      <c r="L100" s="37">
        <f t="shared" si="3"/>
        <v>0</v>
      </c>
    </row>
    <row r="101" spans="4:12" x14ac:dyDescent="0.2">
      <c r="D101" s="393">
        <f>_xlfn.XLOOKUP(C:C,Table1[for Import to Bank Register dropdown],Table1[for Pivot],0,0,1)</f>
        <v>0</v>
      </c>
      <c r="E101" s="422"/>
      <c r="F101" s="160">
        <f t="shared" si="4"/>
        <v>55555555</v>
      </c>
      <c r="G101" s="394">
        <f t="shared" si="5"/>
        <v>0</v>
      </c>
      <c r="I101" s="395">
        <f>IF(OR(C101="150 Directors advances", C101="120 accounts receivable", C101="720.2 Automobile - Insurance", C101="720.3 Automobile - License", C101="870.4 Rent - Insurance", C101="870.6 Rent - Property Tax", C101="870.7 Rent - Homeoffice", C101="870.9 Rent - Water"),
   0,
   IF(Dashboard!$F$5="Quick",
      IF(OR(C101="190 Automobile",C101="200 computer hardware",C101="210 Computer software",C101="220 Quickbooks software",C101="230 Office equipment",C101="240 Office furniture"),
         E101-(E101/(1+Dashboard!$F$4)),
         0
      ),
      IF(C101="750 Business promotion",
         E101-(E101/(1+4.793/100)),
         E101-(E101/(1+Dashboard!$F$4))
      )
   )
)</f>
        <v>0</v>
      </c>
      <c r="J101" s="40">
        <f>Bank5[[#This Row],[Money in/ (Money out)]]-Bank5[[#This Row],[GST/HST]]</f>
        <v>0</v>
      </c>
      <c r="L101" s="37">
        <f t="shared" si="3"/>
        <v>0</v>
      </c>
    </row>
    <row r="102" spans="4:12" x14ac:dyDescent="0.2">
      <c r="D102" s="393">
        <f>_xlfn.XLOOKUP(C:C,Table1[for Import to Bank Register dropdown],Table1[for Pivot],0,0,1)</f>
        <v>0</v>
      </c>
      <c r="E102" s="422"/>
      <c r="F102" s="160">
        <f t="shared" si="4"/>
        <v>55555555</v>
      </c>
      <c r="G102" s="394">
        <f t="shared" si="5"/>
        <v>0</v>
      </c>
      <c r="I102" s="395">
        <f>IF(OR(C102="150 Directors advances", C102="120 accounts receivable", C102="720.2 Automobile - Insurance", C102="720.3 Automobile - License", C102="870.4 Rent - Insurance", C102="870.6 Rent - Property Tax", C102="870.7 Rent - Homeoffice", C102="870.9 Rent - Water"),
   0,
   IF(Dashboard!$F$5="Quick",
      IF(OR(C102="190 Automobile",C102="200 computer hardware",C102="210 Computer software",C102="220 Quickbooks software",C102="230 Office equipment",C102="240 Office furniture"),
         E102-(E102/(1+Dashboard!$F$4)),
         0
      ),
      IF(C102="750 Business promotion",
         E102-(E102/(1+4.793/100)),
         E102-(E102/(1+Dashboard!$F$4))
      )
   )
)</f>
        <v>0</v>
      </c>
      <c r="J102" s="40">
        <f>Bank5[[#This Row],[Money in/ (Money out)]]-Bank5[[#This Row],[GST/HST]]</f>
        <v>0</v>
      </c>
      <c r="L102" s="37">
        <f t="shared" si="3"/>
        <v>0</v>
      </c>
    </row>
    <row r="103" spans="4:12" x14ac:dyDescent="0.2">
      <c r="D103" s="393">
        <f>_xlfn.XLOOKUP(C:C,Table1[for Import to Bank Register dropdown],Table1[for Pivot],0,0,1)</f>
        <v>0</v>
      </c>
      <c r="E103" s="422"/>
      <c r="F103" s="160">
        <f t="shared" si="4"/>
        <v>55555555</v>
      </c>
      <c r="G103" s="394">
        <f t="shared" si="5"/>
        <v>0</v>
      </c>
      <c r="I103" s="395">
        <f>IF(OR(C103="150 Directors advances", C103="120 accounts receivable", C103="720.2 Automobile - Insurance", C103="720.3 Automobile - License", C103="870.4 Rent - Insurance", C103="870.6 Rent - Property Tax", C103="870.7 Rent - Homeoffice", C103="870.9 Rent - Water"),
   0,
   IF(Dashboard!$F$5="Quick",
      IF(OR(C103="190 Automobile",C103="200 computer hardware",C103="210 Computer software",C103="220 Quickbooks software",C103="230 Office equipment",C103="240 Office furniture"),
         E103-(E103/(1+Dashboard!$F$4)),
         0
      ),
      IF(C103="750 Business promotion",
         E103-(E103/(1+4.793/100)),
         E103-(E103/(1+Dashboard!$F$4))
      )
   )
)</f>
        <v>0</v>
      </c>
      <c r="J103" s="40">
        <f>Bank5[[#This Row],[Money in/ (Money out)]]-Bank5[[#This Row],[GST/HST]]</f>
        <v>0</v>
      </c>
      <c r="L103" s="37">
        <f t="shared" si="3"/>
        <v>0</v>
      </c>
    </row>
    <row r="104" spans="4:12" x14ac:dyDescent="0.2">
      <c r="D104" s="393">
        <f>_xlfn.XLOOKUP(C:C,Table1[for Import to Bank Register dropdown],Table1[for Pivot],0,0,1)</f>
        <v>0</v>
      </c>
      <c r="E104" s="422"/>
      <c r="F104" s="160">
        <f t="shared" si="4"/>
        <v>55555555</v>
      </c>
      <c r="G104" s="394">
        <f t="shared" si="5"/>
        <v>0</v>
      </c>
      <c r="I104" s="395">
        <f>IF(OR(C104="150 Directors advances", C104="120 accounts receivable", C104="720.2 Automobile - Insurance", C104="720.3 Automobile - License", C104="870.4 Rent - Insurance", C104="870.6 Rent - Property Tax", C104="870.7 Rent - Homeoffice", C104="870.9 Rent - Water"),
   0,
   IF(Dashboard!$F$5="Quick",
      IF(OR(C104="190 Automobile",C104="200 computer hardware",C104="210 Computer software",C104="220 Quickbooks software",C104="230 Office equipment",C104="240 Office furniture"),
         E104-(E104/(1+Dashboard!$F$4)),
         0
      ),
      IF(C104="750 Business promotion",
         E104-(E104/(1+4.793/100)),
         E104-(E104/(1+Dashboard!$F$4))
      )
   )
)</f>
        <v>0</v>
      </c>
      <c r="J104" s="40">
        <f>Bank5[[#This Row],[Money in/ (Money out)]]-Bank5[[#This Row],[GST/HST]]</f>
        <v>0</v>
      </c>
      <c r="L104" s="37">
        <f t="shared" si="3"/>
        <v>0</v>
      </c>
    </row>
    <row r="105" spans="4:12" x14ac:dyDescent="0.2">
      <c r="D105" s="393">
        <f>_xlfn.XLOOKUP(C:C,Table1[for Import to Bank Register dropdown],Table1[for Pivot],0,0,1)</f>
        <v>0</v>
      </c>
      <c r="E105" s="422"/>
      <c r="F105" s="160">
        <f t="shared" si="4"/>
        <v>55555555</v>
      </c>
      <c r="G105" s="394">
        <f t="shared" si="5"/>
        <v>0</v>
      </c>
      <c r="I105" s="395">
        <f>IF(OR(C105="150 Directors advances", C105="120 accounts receivable", C105="720.2 Automobile - Insurance", C105="720.3 Automobile - License", C105="870.4 Rent - Insurance", C105="870.6 Rent - Property Tax", C105="870.7 Rent - Homeoffice", C105="870.9 Rent - Water"),
   0,
   IF(Dashboard!$F$5="Quick",
      IF(OR(C105="190 Automobile",C105="200 computer hardware",C105="210 Computer software",C105="220 Quickbooks software",C105="230 Office equipment",C105="240 Office furniture"),
         E105-(E105/(1+Dashboard!$F$4)),
         0
      ),
      IF(C105="750 Business promotion",
         E105-(E105/(1+4.793/100)),
         E105-(E105/(1+Dashboard!$F$4))
      )
   )
)</f>
        <v>0</v>
      </c>
      <c r="J105" s="40">
        <f>Bank5[[#This Row],[Money in/ (Money out)]]-Bank5[[#This Row],[GST/HST]]</f>
        <v>0</v>
      </c>
      <c r="L105" s="37">
        <f t="shared" si="3"/>
        <v>0</v>
      </c>
    </row>
    <row r="106" spans="4:12" x14ac:dyDescent="0.2">
      <c r="D106" s="393">
        <f>_xlfn.XLOOKUP(C:C,Table1[for Import to Bank Register dropdown],Table1[for Pivot],0,0,1)</f>
        <v>0</v>
      </c>
      <c r="E106" s="422"/>
      <c r="F106" s="160">
        <f t="shared" si="4"/>
        <v>55555555</v>
      </c>
      <c r="G106" s="394">
        <f t="shared" si="5"/>
        <v>0</v>
      </c>
      <c r="I106" s="395">
        <f>IF(OR(C106="150 Directors advances", C106="120 accounts receivable", C106="720.2 Automobile - Insurance", C106="720.3 Automobile - License", C106="870.4 Rent - Insurance", C106="870.6 Rent - Property Tax", C106="870.7 Rent - Homeoffice", C106="870.9 Rent - Water"),
   0,
   IF(Dashboard!$F$5="Quick",
      IF(OR(C106="190 Automobile",C106="200 computer hardware",C106="210 Computer software",C106="220 Quickbooks software",C106="230 Office equipment",C106="240 Office furniture"),
         E106-(E106/(1+Dashboard!$F$4)),
         0
      ),
      IF(C106="750 Business promotion",
         E106-(E106/(1+4.793/100)),
         E106-(E106/(1+Dashboard!$F$4))
      )
   )
)</f>
        <v>0</v>
      </c>
      <c r="J106" s="40">
        <f>Bank5[[#This Row],[Money in/ (Money out)]]-Bank5[[#This Row],[GST/HST]]</f>
        <v>0</v>
      </c>
      <c r="L106" s="37">
        <f t="shared" si="3"/>
        <v>0</v>
      </c>
    </row>
    <row r="107" spans="4:12" x14ac:dyDescent="0.2">
      <c r="D107" s="393">
        <f>_xlfn.XLOOKUP(C:C,Table1[for Import to Bank Register dropdown],Table1[for Pivot],0,0,1)</f>
        <v>0</v>
      </c>
      <c r="E107" s="422"/>
      <c r="F107" s="160">
        <f t="shared" si="4"/>
        <v>55555555</v>
      </c>
      <c r="G107" s="394">
        <f t="shared" si="5"/>
        <v>0</v>
      </c>
      <c r="I107" s="395">
        <f>IF(OR(C107="150 Directors advances", C107="120 accounts receivable", C107="720.2 Automobile - Insurance", C107="720.3 Automobile - License", C107="870.4 Rent - Insurance", C107="870.6 Rent - Property Tax", C107="870.7 Rent - Homeoffice", C107="870.9 Rent - Water"),
   0,
   IF(Dashboard!$F$5="Quick",
      IF(OR(C107="190 Automobile",C107="200 computer hardware",C107="210 Computer software",C107="220 Quickbooks software",C107="230 Office equipment",C107="240 Office furniture"),
         E107-(E107/(1+Dashboard!$F$4)),
         0
      ),
      IF(C107="750 Business promotion",
         E107-(E107/(1+4.793/100)),
         E107-(E107/(1+Dashboard!$F$4))
      )
   )
)</f>
        <v>0</v>
      </c>
      <c r="J107" s="40">
        <f>Bank5[[#This Row],[Money in/ (Money out)]]-Bank5[[#This Row],[GST/HST]]</f>
        <v>0</v>
      </c>
      <c r="L107" s="37">
        <f t="shared" si="3"/>
        <v>0</v>
      </c>
    </row>
    <row r="108" spans="4:12" x14ac:dyDescent="0.2">
      <c r="D108" s="393">
        <f>_xlfn.XLOOKUP(C:C,Table1[for Import to Bank Register dropdown],Table1[for Pivot],0,0,1)</f>
        <v>0</v>
      </c>
      <c r="E108" s="422"/>
      <c r="F108" s="160">
        <f t="shared" si="4"/>
        <v>55555555</v>
      </c>
      <c r="G108" s="394">
        <f t="shared" si="5"/>
        <v>0</v>
      </c>
      <c r="I108" s="395">
        <f>IF(OR(C108="150 Directors advances", C108="120 accounts receivable", C108="720.2 Automobile - Insurance", C108="720.3 Automobile - License", C108="870.4 Rent - Insurance", C108="870.6 Rent - Property Tax", C108="870.7 Rent - Homeoffice", C108="870.9 Rent - Water"),
   0,
   IF(Dashboard!$F$5="Quick",
      IF(OR(C108="190 Automobile",C108="200 computer hardware",C108="210 Computer software",C108="220 Quickbooks software",C108="230 Office equipment",C108="240 Office furniture"),
         E108-(E108/(1+Dashboard!$F$4)),
         0
      ),
      IF(C108="750 Business promotion",
         E108-(E108/(1+4.793/100)),
         E108-(E108/(1+Dashboard!$F$4))
      )
   )
)</f>
        <v>0</v>
      </c>
      <c r="J108" s="40">
        <f>Bank5[[#This Row],[Money in/ (Money out)]]-Bank5[[#This Row],[GST/HST]]</f>
        <v>0</v>
      </c>
      <c r="L108" s="37">
        <f t="shared" si="3"/>
        <v>0</v>
      </c>
    </row>
    <row r="109" spans="4:12" x14ac:dyDescent="0.2">
      <c r="D109" s="393">
        <f>_xlfn.XLOOKUP(C:C,Table1[for Import to Bank Register dropdown],Table1[for Pivot],0,0,1)</f>
        <v>0</v>
      </c>
      <c r="E109" s="422"/>
      <c r="F109" s="160">
        <f t="shared" si="4"/>
        <v>55555555</v>
      </c>
      <c r="G109" s="394">
        <f t="shared" si="5"/>
        <v>0</v>
      </c>
      <c r="I109" s="395">
        <f>IF(OR(C109="150 Directors advances", C109="120 accounts receivable", C109="720.2 Automobile - Insurance", C109="720.3 Automobile - License", C109="870.4 Rent - Insurance", C109="870.6 Rent - Property Tax", C109="870.7 Rent - Homeoffice", C109="870.9 Rent - Water"),
   0,
   IF(Dashboard!$F$5="Quick",
      IF(OR(C109="190 Automobile",C109="200 computer hardware",C109="210 Computer software",C109="220 Quickbooks software",C109="230 Office equipment",C109="240 Office furniture"),
         E109-(E109/(1+Dashboard!$F$4)),
         0
      ),
      IF(C109="750 Business promotion",
         E109-(E109/(1+4.793/100)),
         E109-(E109/(1+Dashboard!$F$4))
      )
   )
)</f>
        <v>0</v>
      </c>
      <c r="J109" s="40">
        <f>Bank5[[#This Row],[Money in/ (Money out)]]-Bank5[[#This Row],[GST/HST]]</f>
        <v>0</v>
      </c>
      <c r="L109" s="37">
        <f t="shared" si="3"/>
        <v>0</v>
      </c>
    </row>
    <row r="110" spans="4:12" x14ac:dyDescent="0.2">
      <c r="D110" s="393">
        <f>_xlfn.XLOOKUP(C:C,Table1[for Import to Bank Register dropdown],Table1[for Pivot],0,0,1)</f>
        <v>0</v>
      </c>
      <c r="E110" s="422"/>
      <c r="F110" s="160">
        <f t="shared" si="4"/>
        <v>55555555</v>
      </c>
      <c r="G110" s="394">
        <f t="shared" si="5"/>
        <v>0</v>
      </c>
      <c r="I110" s="395">
        <f>IF(OR(C110="150 Directors advances", C110="120 accounts receivable", C110="720.2 Automobile - Insurance", C110="720.3 Automobile - License", C110="870.4 Rent - Insurance", C110="870.6 Rent - Property Tax", C110="870.7 Rent - Homeoffice", C110="870.9 Rent - Water"),
   0,
   IF(Dashboard!$F$5="Quick",
      IF(OR(C110="190 Automobile",C110="200 computer hardware",C110="210 Computer software",C110="220 Quickbooks software",C110="230 Office equipment",C110="240 Office furniture"),
         E110-(E110/(1+Dashboard!$F$4)),
         0
      ),
      IF(C110="750 Business promotion",
         E110-(E110/(1+4.793/100)),
         E110-(E110/(1+Dashboard!$F$4))
      )
   )
)</f>
        <v>0</v>
      </c>
      <c r="J110" s="40">
        <f>Bank5[[#This Row],[Money in/ (Money out)]]-Bank5[[#This Row],[GST/HST]]</f>
        <v>0</v>
      </c>
      <c r="L110" s="37">
        <f t="shared" si="3"/>
        <v>0</v>
      </c>
    </row>
    <row r="111" spans="4:12" x14ac:dyDescent="0.2">
      <c r="D111" s="393">
        <f>_xlfn.XLOOKUP(C:C,Table1[for Import to Bank Register dropdown],Table1[for Pivot],0,0,1)</f>
        <v>0</v>
      </c>
      <c r="E111" s="422"/>
      <c r="F111" s="160">
        <f t="shared" si="4"/>
        <v>55555555</v>
      </c>
      <c r="G111" s="394">
        <f t="shared" si="5"/>
        <v>0</v>
      </c>
      <c r="I111" s="395">
        <f>IF(OR(C111="150 Directors advances", C111="120 accounts receivable", C111="720.2 Automobile - Insurance", C111="720.3 Automobile - License", C111="870.4 Rent - Insurance", C111="870.6 Rent - Property Tax", C111="870.7 Rent - Homeoffice", C111="870.9 Rent - Water"),
   0,
   IF(Dashboard!$F$5="Quick",
      IF(OR(C111="190 Automobile",C111="200 computer hardware",C111="210 Computer software",C111="220 Quickbooks software",C111="230 Office equipment",C111="240 Office furniture"),
         E111-(E111/(1+Dashboard!$F$4)),
         0
      ),
      IF(C111="750 Business promotion",
         E111-(E111/(1+4.793/100)),
         E111-(E111/(1+Dashboard!$F$4))
      )
   )
)</f>
        <v>0</v>
      </c>
      <c r="J111" s="40">
        <f>Bank5[[#This Row],[Money in/ (Money out)]]-Bank5[[#This Row],[GST/HST]]</f>
        <v>0</v>
      </c>
      <c r="L111" s="37">
        <f t="shared" si="3"/>
        <v>0</v>
      </c>
    </row>
    <row r="112" spans="4:12" x14ac:dyDescent="0.2">
      <c r="D112" s="393">
        <f>_xlfn.XLOOKUP(C:C,Table1[for Import to Bank Register dropdown],Table1[for Pivot],0,0,1)</f>
        <v>0</v>
      </c>
      <c r="E112" s="422"/>
      <c r="F112" s="160">
        <f t="shared" si="4"/>
        <v>55555555</v>
      </c>
      <c r="G112" s="394">
        <f t="shared" si="5"/>
        <v>0</v>
      </c>
      <c r="I112" s="395">
        <f>IF(OR(C112="150 Directors advances", C112="120 accounts receivable", C112="720.2 Automobile - Insurance", C112="720.3 Automobile - License", C112="870.4 Rent - Insurance", C112="870.6 Rent - Property Tax", C112="870.7 Rent - Homeoffice", C112="870.9 Rent - Water"),
   0,
   IF(Dashboard!$F$5="Quick",
      IF(OR(C112="190 Automobile",C112="200 computer hardware",C112="210 Computer software",C112="220 Quickbooks software",C112="230 Office equipment",C112="240 Office furniture"),
         E112-(E112/(1+Dashboard!$F$4)),
         0
      ),
      IF(C112="750 Business promotion",
         E112-(E112/(1+4.793/100)),
         E112-(E112/(1+Dashboard!$F$4))
      )
   )
)</f>
        <v>0</v>
      </c>
      <c r="J112" s="40">
        <f>Bank5[[#This Row],[Money in/ (Money out)]]-Bank5[[#This Row],[GST/HST]]</f>
        <v>0</v>
      </c>
      <c r="L112" s="37">
        <f t="shared" si="3"/>
        <v>0</v>
      </c>
    </row>
    <row r="113" spans="4:12" x14ac:dyDescent="0.2">
      <c r="D113" s="393">
        <f>_xlfn.XLOOKUP(C:C,Table1[for Import to Bank Register dropdown],Table1[for Pivot],0,0,1)</f>
        <v>0</v>
      </c>
      <c r="E113" s="422"/>
      <c r="F113" s="160">
        <f t="shared" si="4"/>
        <v>55555555</v>
      </c>
      <c r="G113" s="394">
        <f t="shared" si="5"/>
        <v>0</v>
      </c>
      <c r="I113" s="395">
        <f>IF(OR(C113="150 Directors advances", C113="120 accounts receivable", C113="720.2 Automobile - Insurance", C113="720.3 Automobile - License", C113="870.4 Rent - Insurance", C113="870.6 Rent - Property Tax", C113="870.7 Rent - Homeoffice", C113="870.9 Rent - Water"),
   0,
   IF(Dashboard!$F$5="Quick",
      IF(OR(C113="190 Automobile",C113="200 computer hardware",C113="210 Computer software",C113="220 Quickbooks software",C113="230 Office equipment",C113="240 Office furniture"),
         E113-(E113/(1+Dashboard!$F$4)),
         0
      ),
      IF(C113="750 Business promotion",
         E113-(E113/(1+4.793/100)),
         E113-(E113/(1+Dashboard!$F$4))
      )
   )
)</f>
        <v>0</v>
      </c>
      <c r="J113" s="40">
        <f>Bank5[[#This Row],[Money in/ (Money out)]]-Bank5[[#This Row],[GST/HST]]</f>
        <v>0</v>
      </c>
      <c r="L113" s="37">
        <f t="shared" si="3"/>
        <v>0</v>
      </c>
    </row>
    <row r="114" spans="4:12" x14ac:dyDescent="0.2">
      <c r="D114" s="393">
        <f>_xlfn.XLOOKUP(C:C,Table1[for Import to Bank Register dropdown],Table1[for Pivot],0,0,1)</f>
        <v>0</v>
      </c>
      <c r="E114" s="422"/>
      <c r="F114" s="160">
        <f t="shared" si="4"/>
        <v>55555555</v>
      </c>
      <c r="G114" s="394">
        <f t="shared" si="5"/>
        <v>0</v>
      </c>
      <c r="I114" s="395">
        <f>IF(OR(C114="150 Directors advances", C114="120 accounts receivable", C114="720.2 Automobile - Insurance", C114="720.3 Automobile - License", C114="870.4 Rent - Insurance", C114="870.6 Rent - Property Tax", C114="870.7 Rent - Homeoffice", C114="870.9 Rent - Water"),
   0,
   IF(Dashboard!$F$5="Quick",
      IF(OR(C114="190 Automobile",C114="200 computer hardware",C114="210 Computer software",C114="220 Quickbooks software",C114="230 Office equipment",C114="240 Office furniture"),
         E114-(E114/(1+Dashboard!$F$4)),
         0
      ),
      IF(C114="750 Business promotion",
         E114-(E114/(1+4.793/100)),
         E114-(E114/(1+Dashboard!$F$4))
      )
   )
)</f>
        <v>0</v>
      </c>
      <c r="J114" s="40">
        <f>Bank5[[#This Row],[Money in/ (Money out)]]-Bank5[[#This Row],[GST/HST]]</f>
        <v>0</v>
      </c>
      <c r="L114" s="37">
        <f t="shared" si="3"/>
        <v>0</v>
      </c>
    </row>
    <row r="115" spans="4:12" x14ac:dyDescent="0.2">
      <c r="D115" s="393">
        <f>_xlfn.XLOOKUP(C:C,Table1[for Import to Bank Register dropdown],Table1[for Pivot],0,0,1)</f>
        <v>0</v>
      </c>
      <c r="E115" s="422"/>
      <c r="F115" s="160">
        <f t="shared" si="4"/>
        <v>55555555</v>
      </c>
      <c r="G115" s="394">
        <f t="shared" si="5"/>
        <v>0</v>
      </c>
      <c r="I115" s="395">
        <f>IF(OR(C115="150 Directors advances", C115="120 accounts receivable", C115="720.2 Automobile - Insurance", C115="720.3 Automobile - License", C115="870.4 Rent - Insurance", C115="870.6 Rent - Property Tax", C115="870.7 Rent - Homeoffice", C115="870.9 Rent - Water"),
   0,
   IF(Dashboard!$F$5="Quick",
      IF(OR(C115="190 Automobile",C115="200 computer hardware",C115="210 Computer software",C115="220 Quickbooks software",C115="230 Office equipment",C115="240 Office furniture"),
         E115-(E115/(1+Dashboard!$F$4)),
         0
      ),
      IF(C115="750 Business promotion",
         E115-(E115/(1+4.793/100)),
         E115-(E115/(1+Dashboard!$F$4))
      )
   )
)</f>
        <v>0</v>
      </c>
      <c r="J115" s="40">
        <f>Bank5[[#This Row],[Money in/ (Money out)]]-Bank5[[#This Row],[GST/HST]]</f>
        <v>0</v>
      </c>
      <c r="L115" s="37">
        <f t="shared" si="3"/>
        <v>0</v>
      </c>
    </row>
    <row r="116" spans="4:12" x14ac:dyDescent="0.2">
      <c r="D116" s="393">
        <f>_xlfn.XLOOKUP(C:C,Table1[for Import to Bank Register dropdown],Table1[for Pivot],0,0,1)</f>
        <v>0</v>
      </c>
      <c r="E116" s="422"/>
      <c r="F116" s="160">
        <f t="shared" si="4"/>
        <v>55555555</v>
      </c>
      <c r="G116" s="394">
        <f t="shared" si="5"/>
        <v>0</v>
      </c>
      <c r="I116" s="395">
        <f>IF(OR(C116="150 Directors advances", C116="120 accounts receivable", C116="720.2 Automobile - Insurance", C116="720.3 Automobile - License", C116="870.4 Rent - Insurance", C116="870.6 Rent - Property Tax", C116="870.7 Rent - Homeoffice", C116="870.9 Rent - Water"),
   0,
   IF(Dashboard!$F$5="Quick",
      IF(OR(C116="190 Automobile",C116="200 computer hardware",C116="210 Computer software",C116="220 Quickbooks software",C116="230 Office equipment",C116="240 Office furniture"),
         E116-(E116/(1+Dashboard!$F$4)),
         0
      ),
      IF(C116="750 Business promotion",
         E116-(E116/(1+4.793/100)),
         E116-(E116/(1+Dashboard!$F$4))
      )
   )
)</f>
        <v>0</v>
      </c>
      <c r="J116" s="40">
        <f>Bank5[[#This Row],[Money in/ (Money out)]]-Bank5[[#This Row],[GST/HST]]</f>
        <v>0</v>
      </c>
      <c r="L116" s="37">
        <f t="shared" si="3"/>
        <v>0</v>
      </c>
    </row>
    <row r="117" spans="4:12" x14ac:dyDescent="0.2">
      <c r="D117" s="393">
        <f>_xlfn.XLOOKUP(C:C,Table1[for Import to Bank Register dropdown],Table1[for Pivot],0,0,1)</f>
        <v>0</v>
      </c>
      <c r="E117" s="422"/>
      <c r="F117" s="160">
        <f t="shared" si="4"/>
        <v>55555555</v>
      </c>
      <c r="G117" s="394">
        <f t="shared" si="5"/>
        <v>0</v>
      </c>
      <c r="I117" s="395">
        <f>IF(OR(C117="150 Directors advances", C117="120 accounts receivable", C117="720.2 Automobile - Insurance", C117="720.3 Automobile - License", C117="870.4 Rent - Insurance", C117="870.6 Rent - Property Tax", C117="870.7 Rent - Homeoffice", C117="870.9 Rent - Water"),
   0,
   IF(Dashboard!$F$5="Quick",
      IF(OR(C117="190 Automobile",C117="200 computer hardware",C117="210 Computer software",C117="220 Quickbooks software",C117="230 Office equipment",C117="240 Office furniture"),
         E117-(E117/(1+Dashboard!$F$4)),
         0
      ),
      IF(C117="750 Business promotion",
         E117-(E117/(1+4.793/100)),
         E117-(E117/(1+Dashboard!$F$4))
      )
   )
)</f>
        <v>0</v>
      </c>
      <c r="J117" s="40">
        <f>Bank5[[#This Row],[Money in/ (Money out)]]-Bank5[[#This Row],[GST/HST]]</f>
        <v>0</v>
      </c>
      <c r="L117" s="37">
        <f t="shared" si="3"/>
        <v>0</v>
      </c>
    </row>
    <row r="118" spans="4:12" x14ac:dyDescent="0.2">
      <c r="D118" s="393">
        <f>_xlfn.XLOOKUP(C:C,Table1[for Import to Bank Register dropdown],Table1[for Pivot],0,0,1)</f>
        <v>0</v>
      </c>
      <c r="E118" s="422"/>
      <c r="F118" s="160">
        <f t="shared" si="4"/>
        <v>55555555</v>
      </c>
      <c r="G118" s="394">
        <f t="shared" si="5"/>
        <v>0</v>
      </c>
      <c r="I118" s="395">
        <f>IF(OR(C118="150 Directors advances", C118="120 accounts receivable", C118="720.2 Automobile - Insurance", C118="720.3 Automobile - License", C118="870.4 Rent - Insurance", C118="870.6 Rent - Property Tax", C118="870.7 Rent - Homeoffice", C118="870.9 Rent - Water"),
   0,
   IF(Dashboard!$F$5="Quick",
      IF(OR(C118="190 Automobile",C118="200 computer hardware",C118="210 Computer software",C118="220 Quickbooks software",C118="230 Office equipment",C118="240 Office furniture"),
         E118-(E118/(1+Dashboard!$F$4)),
         0
      ),
      IF(C118="750 Business promotion",
         E118-(E118/(1+4.793/100)),
         E118-(E118/(1+Dashboard!$F$4))
      )
   )
)</f>
        <v>0</v>
      </c>
      <c r="J118" s="40">
        <f>Bank5[[#This Row],[Money in/ (Money out)]]-Bank5[[#This Row],[GST/HST]]</f>
        <v>0</v>
      </c>
      <c r="L118" s="37">
        <f t="shared" si="3"/>
        <v>0</v>
      </c>
    </row>
    <row r="119" spans="4:12" x14ac:dyDescent="0.2">
      <c r="D119" s="393">
        <f>_xlfn.XLOOKUP(C:C,Table1[for Import to Bank Register dropdown],Table1[for Pivot],0,0,1)</f>
        <v>0</v>
      </c>
      <c r="E119" s="422"/>
      <c r="F119" s="160">
        <f t="shared" si="4"/>
        <v>55555555</v>
      </c>
      <c r="G119" s="394">
        <f t="shared" si="5"/>
        <v>0</v>
      </c>
      <c r="I119" s="395">
        <f>IF(OR(C119="150 Directors advances", C119="120 accounts receivable", C119="720.2 Automobile - Insurance", C119="720.3 Automobile - License", C119="870.4 Rent - Insurance", C119="870.6 Rent - Property Tax", C119="870.7 Rent - Homeoffice", C119="870.9 Rent - Water"),
   0,
   IF(Dashboard!$F$5="Quick",
      IF(OR(C119="190 Automobile",C119="200 computer hardware",C119="210 Computer software",C119="220 Quickbooks software",C119="230 Office equipment",C119="240 Office furniture"),
         E119-(E119/(1+Dashboard!$F$4)),
         0
      ),
      IF(C119="750 Business promotion",
         E119-(E119/(1+4.793/100)),
         E119-(E119/(1+Dashboard!$F$4))
      )
   )
)</f>
        <v>0</v>
      </c>
      <c r="J119" s="40">
        <f>Bank5[[#This Row],[Money in/ (Money out)]]-Bank5[[#This Row],[GST/HST]]</f>
        <v>0</v>
      </c>
      <c r="L119" s="37">
        <f t="shared" si="3"/>
        <v>0</v>
      </c>
    </row>
    <row r="120" spans="4:12" x14ac:dyDescent="0.2">
      <c r="D120" s="393">
        <f>_xlfn.XLOOKUP(C:C,Table1[for Import to Bank Register dropdown],Table1[for Pivot],0,0,1)</f>
        <v>0</v>
      </c>
      <c r="E120" s="422"/>
      <c r="F120" s="160">
        <f t="shared" si="4"/>
        <v>55555555</v>
      </c>
      <c r="G120" s="394">
        <f t="shared" si="5"/>
        <v>0</v>
      </c>
      <c r="I120" s="395">
        <f>IF(OR(C120="150 Directors advances", C120="120 accounts receivable", C120="720.2 Automobile - Insurance", C120="720.3 Automobile - License", C120="870.4 Rent - Insurance", C120="870.6 Rent - Property Tax", C120="870.7 Rent - Homeoffice", C120="870.9 Rent - Water"),
   0,
   IF(Dashboard!$F$5="Quick",
      IF(OR(C120="190 Automobile",C120="200 computer hardware",C120="210 Computer software",C120="220 Quickbooks software",C120="230 Office equipment",C120="240 Office furniture"),
         E120-(E120/(1+Dashboard!$F$4)),
         0
      ),
      IF(C120="750 Business promotion",
         E120-(E120/(1+4.793/100)),
         E120-(E120/(1+Dashboard!$F$4))
      )
   )
)</f>
        <v>0</v>
      </c>
      <c r="J120" s="40">
        <f>Bank5[[#This Row],[Money in/ (Money out)]]-Bank5[[#This Row],[GST/HST]]</f>
        <v>0</v>
      </c>
      <c r="L120" s="37">
        <f t="shared" si="3"/>
        <v>0</v>
      </c>
    </row>
    <row r="121" spans="4:12" x14ac:dyDescent="0.2">
      <c r="D121" s="393">
        <f>_xlfn.XLOOKUP(C:C,Table1[for Import to Bank Register dropdown],Table1[for Pivot],0,0,1)</f>
        <v>0</v>
      </c>
      <c r="E121" s="422"/>
      <c r="F121" s="160">
        <f t="shared" si="4"/>
        <v>55555555</v>
      </c>
      <c r="G121" s="394">
        <f t="shared" si="5"/>
        <v>0</v>
      </c>
      <c r="I121" s="395">
        <f>IF(OR(C121="150 Directors advances", C121="120 accounts receivable", C121="720.2 Automobile - Insurance", C121="720.3 Automobile - License", C121="870.4 Rent - Insurance", C121="870.6 Rent - Property Tax", C121="870.7 Rent - Homeoffice", C121="870.9 Rent - Water"),
   0,
   IF(Dashboard!$F$5="Quick",
      IF(OR(C121="190 Automobile",C121="200 computer hardware",C121="210 Computer software",C121="220 Quickbooks software",C121="230 Office equipment",C121="240 Office furniture"),
         E121-(E121/(1+Dashboard!$F$4)),
         0
      ),
      IF(C121="750 Business promotion",
         E121-(E121/(1+4.793/100)),
         E121-(E121/(1+Dashboard!$F$4))
      )
   )
)</f>
        <v>0</v>
      </c>
      <c r="J121" s="40">
        <f>Bank5[[#This Row],[Money in/ (Money out)]]-Bank5[[#This Row],[GST/HST]]</f>
        <v>0</v>
      </c>
      <c r="L121" s="37">
        <f t="shared" si="3"/>
        <v>0</v>
      </c>
    </row>
    <row r="122" spans="4:12" x14ac:dyDescent="0.2">
      <c r="D122" s="393">
        <f>_xlfn.XLOOKUP(C:C,Table1[for Import to Bank Register dropdown],Table1[for Pivot],0,0,1)</f>
        <v>0</v>
      </c>
      <c r="E122" s="422"/>
      <c r="F122" s="160">
        <f t="shared" si="4"/>
        <v>55555555</v>
      </c>
      <c r="G122" s="394">
        <f t="shared" si="5"/>
        <v>0</v>
      </c>
      <c r="I122" s="395">
        <f>IF(OR(C122="150 Directors advances", C122="120 accounts receivable", C122="720.2 Automobile - Insurance", C122="720.3 Automobile - License", C122="870.4 Rent - Insurance", C122="870.6 Rent - Property Tax", C122="870.7 Rent - Homeoffice", C122="870.9 Rent - Water"),
   0,
   IF(Dashboard!$F$5="Quick",
      IF(OR(C122="190 Automobile",C122="200 computer hardware",C122="210 Computer software",C122="220 Quickbooks software",C122="230 Office equipment",C122="240 Office furniture"),
         E122-(E122/(1+Dashboard!$F$4)),
         0
      ),
      IF(C122="750 Business promotion",
         E122-(E122/(1+4.793/100)),
         E122-(E122/(1+Dashboard!$F$4))
      )
   )
)</f>
        <v>0</v>
      </c>
      <c r="J122" s="40">
        <f>Bank5[[#This Row],[Money in/ (Money out)]]-Bank5[[#This Row],[GST/HST]]</f>
        <v>0</v>
      </c>
      <c r="L122" s="37">
        <f t="shared" si="3"/>
        <v>0</v>
      </c>
    </row>
    <row r="123" spans="4:12" x14ac:dyDescent="0.2">
      <c r="D123" s="393">
        <f>_xlfn.XLOOKUP(C:C,Table1[for Import to Bank Register dropdown],Table1[for Pivot],0,0,1)</f>
        <v>0</v>
      </c>
      <c r="E123" s="422"/>
      <c r="F123" s="160">
        <f t="shared" si="4"/>
        <v>55555555</v>
      </c>
      <c r="G123" s="394">
        <f t="shared" si="5"/>
        <v>0</v>
      </c>
      <c r="I123" s="395">
        <f>IF(OR(C123="150 Directors advances", C123="120 accounts receivable", C123="720.2 Automobile - Insurance", C123="720.3 Automobile - License", C123="870.4 Rent - Insurance", C123="870.6 Rent - Property Tax", C123="870.7 Rent - Homeoffice", C123="870.9 Rent - Water"),
   0,
   IF(Dashboard!$F$5="Quick",
      IF(OR(C123="190 Automobile",C123="200 computer hardware",C123="210 Computer software",C123="220 Quickbooks software",C123="230 Office equipment",C123="240 Office furniture"),
         E123-(E123/(1+Dashboard!$F$4)),
         0
      ),
      IF(C123="750 Business promotion",
         E123-(E123/(1+4.793/100)),
         E123-(E123/(1+Dashboard!$F$4))
      )
   )
)</f>
        <v>0</v>
      </c>
      <c r="J123" s="40">
        <f>Bank5[[#This Row],[Money in/ (Money out)]]-Bank5[[#This Row],[GST/HST]]</f>
        <v>0</v>
      </c>
      <c r="L123" s="37">
        <f t="shared" si="3"/>
        <v>0</v>
      </c>
    </row>
    <row r="124" spans="4:12" x14ac:dyDescent="0.2">
      <c r="D124" s="393">
        <f>_xlfn.XLOOKUP(C:C,Table1[for Import to Bank Register dropdown],Table1[for Pivot],0,0,1)</f>
        <v>0</v>
      </c>
      <c r="E124" s="422"/>
      <c r="F124" s="160">
        <f t="shared" si="4"/>
        <v>55555555</v>
      </c>
      <c r="G124" s="394">
        <f t="shared" si="5"/>
        <v>0</v>
      </c>
      <c r="I124" s="395">
        <f>IF(OR(C124="150 Directors advances", C124="120 accounts receivable", C124="720.2 Automobile - Insurance", C124="720.3 Automobile - License", C124="870.4 Rent - Insurance", C124="870.6 Rent - Property Tax", C124="870.7 Rent - Homeoffice", C124="870.9 Rent - Water"),
   0,
   IF(Dashboard!$F$5="Quick",
      IF(OR(C124="190 Automobile",C124="200 computer hardware",C124="210 Computer software",C124="220 Quickbooks software",C124="230 Office equipment",C124="240 Office furniture"),
         E124-(E124/(1+Dashboard!$F$4)),
         0
      ),
      IF(C124="750 Business promotion",
         E124-(E124/(1+4.793/100)),
         E124-(E124/(1+Dashboard!$F$4))
      )
   )
)</f>
        <v>0</v>
      </c>
      <c r="J124" s="40">
        <f>Bank5[[#This Row],[Money in/ (Money out)]]-Bank5[[#This Row],[GST/HST]]</f>
        <v>0</v>
      </c>
      <c r="L124" s="37">
        <f t="shared" si="3"/>
        <v>0</v>
      </c>
    </row>
    <row r="125" spans="4:12" x14ac:dyDescent="0.2">
      <c r="D125" s="393">
        <f>_xlfn.XLOOKUP(C:C,Table1[for Import to Bank Register dropdown],Table1[for Pivot],0,0,1)</f>
        <v>0</v>
      </c>
      <c r="E125" s="422"/>
      <c r="F125" s="160">
        <f t="shared" si="4"/>
        <v>55555555</v>
      </c>
      <c r="G125" s="394">
        <f t="shared" si="5"/>
        <v>0</v>
      </c>
      <c r="I125" s="395">
        <f>IF(OR(C125="150 Directors advances", C125="120 accounts receivable", C125="720.2 Automobile - Insurance", C125="720.3 Automobile - License", C125="870.4 Rent - Insurance", C125="870.6 Rent - Property Tax", C125="870.7 Rent - Homeoffice", C125="870.9 Rent - Water"),
   0,
   IF(Dashboard!$F$5="Quick",
      IF(OR(C125="190 Automobile",C125="200 computer hardware",C125="210 Computer software",C125="220 Quickbooks software",C125="230 Office equipment",C125="240 Office furniture"),
         E125-(E125/(1+Dashboard!$F$4)),
         0
      ),
      IF(C125="750 Business promotion",
         E125-(E125/(1+4.793/100)),
         E125-(E125/(1+Dashboard!$F$4))
      )
   )
)</f>
        <v>0</v>
      </c>
      <c r="J125" s="40">
        <f>Bank5[[#This Row],[Money in/ (Money out)]]-Bank5[[#This Row],[GST/HST]]</f>
        <v>0</v>
      </c>
      <c r="L125" s="37">
        <f t="shared" si="3"/>
        <v>0</v>
      </c>
    </row>
    <row r="126" spans="4:12" x14ac:dyDescent="0.2">
      <c r="D126" s="393">
        <f>_xlfn.XLOOKUP(C:C,Table1[for Import to Bank Register dropdown],Table1[for Pivot],0,0,1)</f>
        <v>0</v>
      </c>
      <c r="E126" s="422"/>
      <c r="F126" s="160">
        <f t="shared" si="4"/>
        <v>55555555</v>
      </c>
      <c r="G126" s="394">
        <f t="shared" si="5"/>
        <v>0</v>
      </c>
      <c r="I126" s="395">
        <f>IF(OR(C126="150 Directors advances", C126="120 accounts receivable", C126="720.2 Automobile - Insurance", C126="720.3 Automobile - License", C126="870.4 Rent - Insurance", C126="870.6 Rent - Property Tax", C126="870.7 Rent - Homeoffice", C126="870.9 Rent - Water"),
   0,
   IF(Dashboard!$F$5="Quick",
      IF(OR(C126="190 Automobile",C126="200 computer hardware",C126="210 Computer software",C126="220 Quickbooks software",C126="230 Office equipment",C126="240 Office furniture"),
         E126-(E126/(1+Dashboard!$F$4)),
         0
      ),
      IF(C126="750 Business promotion",
         E126-(E126/(1+4.793/100)),
         E126-(E126/(1+Dashboard!$F$4))
      )
   )
)</f>
        <v>0</v>
      </c>
      <c r="J126" s="40">
        <f>Bank5[[#This Row],[Money in/ (Money out)]]-Bank5[[#This Row],[GST/HST]]</f>
        <v>0</v>
      </c>
      <c r="L126" s="37">
        <f t="shared" si="3"/>
        <v>0</v>
      </c>
    </row>
    <row r="127" spans="4:12" x14ac:dyDescent="0.2">
      <c r="D127" s="393">
        <f>_xlfn.XLOOKUP(C:C,Table1[for Import to Bank Register dropdown],Table1[for Pivot],0,0,1)</f>
        <v>0</v>
      </c>
      <c r="E127" s="422"/>
      <c r="F127" s="160">
        <f t="shared" si="4"/>
        <v>55555555</v>
      </c>
      <c r="G127" s="394">
        <f t="shared" si="5"/>
        <v>0</v>
      </c>
      <c r="I127" s="395">
        <f>IF(OR(C127="150 Directors advances", C127="120 accounts receivable", C127="720.2 Automobile - Insurance", C127="720.3 Automobile - License", C127="870.4 Rent - Insurance", C127="870.6 Rent - Property Tax", C127="870.7 Rent - Homeoffice", C127="870.9 Rent - Water"),
   0,
   IF(Dashboard!$F$5="Quick",
      IF(OR(C127="190 Automobile",C127="200 computer hardware",C127="210 Computer software",C127="220 Quickbooks software",C127="230 Office equipment",C127="240 Office furniture"),
         E127-(E127/(1+Dashboard!$F$4)),
         0
      ),
      IF(C127="750 Business promotion",
         E127-(E127/(1+4.793/100)),
         E127-(E127/(1+Dashboard!$F$4))
      )
   )
)</f>
        <v>0</v>
      </c>
      <c r="J127" s="40">
        <f>Bank5[[#This Row],[Money in/ (Money out)]]-Bank5[[#This Row],[GST/HST]]</f>
        <v>0</v>
      </c>
      <c r="L127" s="37">
        <f t="shared" si="3"/>
        <v>0</v>
      </c>
    </row>
    <row r="128" spans="4:12" x14ac:dyDescent="0.2">
      <c r="D128" s="393">
        <f>_xlfn.XLOOKUP(C:C,Table1[for Import to Bank Register dropdown],Table1[for Pivot],0,0,1)</f>
        <v>0</v>
      </c>
      <c r="E128" s="422"/>
      <c r="F128" s="160">
        <f t="shared" si="4"/>
        <v>55555555</v>
      </c>
      <c r="G128" s="394">
        <f t="shared" si="5"/>
        <v>0</v>
      </c>
      <c r="I128" s="395">
        <f>IF(OR(C128="150 Directors advances", C128="120 accounts receivable", C128="720.2 Automobile - Insurance", C128="720.3 Automobile - License", C128="870.4 Rent - Insurance", C128="870.6 Rent - Property Tax", C128="870.7 Rent - Homeoffice", C128="870.9 Rent - Water"),
   0,
   IF(Dashboard!$F$5="Quick",
      IF(OR(C128="190 Automobile",C128="200 computer hardware",C128="210 Computer software",C128="220 Quickbooks software",C128="230 Office equipment",C128="240 Office furniture"),
         E128-(E128/(1+Dashboard!$F$4)),
         0
      ),
      IF(C128="750 Business promotion",
         E128-(E128/(1+4.793/100)),
         E128-(E128/(1+Dashboard!$F$4))
      )
   )
)</f>
        <v>0</v>
      </c>
      <c r="J128" s="40">
        <f>Bank5[[#This Row],[Money in/ (Money out)]]-Bank5[[#This Row],[GST/HST]]</f>
        <v>0</v>
      </c>
      <c r="L128" s="37">
        <f t="shared" si="3"/>
        <v>0</v>
      </c>
    </row>
    <row r="129" spans="4:12" x14ac:dyDescent="0.2">
      <c r="D129" s="393">
        <f>_xlfn.XLOOKUP(C:C,Table1[for Import to Bank Register dropdown],Table1[for Pivot],0,0,1)</f>
        <v>0</v>
      </c>
      <c r="E129" s="422"/>
      <c r="F129" s="160">
        <f t="shared" si="4"/>
        <v>55555555</v>
      </c>
      <c r="G129" s="394">
        <f t="shared" si="5"/>
        <v>0</v>
      </c>
      <c r="I129" s="395">
        <f>IF(OR(C129="150 Directors advances", C129="120 accounts receivable", C129="720.2 Automobile - Insurance", C129="720.3 Automobile - License", C129="870.4 Rent - Insurance", C129="870.6 Rent - Property Tax", C129="870.7 Rent - Homeoffice", C129="870.9 Rent - Water"),
   0,
   IF(Dashboard!$F$5="Quick",
      IF(OR(C129="190 Automobile",C129="200 computer hardware",C129="210 Computer software",C129="220 Quickbooks software",C129="230 Office equipment",C129="240 Office furniture"),
         E129-(E129/(1+Dashboard!$F$4)),
         0
      ),
      IF(C129="750 Business promotion",
         E129-(E129/(1+4.793/100)),
         E129-(E129/(1+Dashboard!$F$4))
      )
   )
)</f>
        <v>0</v>
      </c>
      <c r="J129" s="40">
        <f>Bank5[[#This Row],[Money in/ (Money out)]]-Bank5[[#This Row],[GST/HST]]</f>
        <v>0</v>
      </c>
      <c r="L129" s="37">
        <f t="shared" si="3"/>
        <v>0</v>
      </c>
    </row>
    <row r="130" spans="4:12" x14ac:dyDescent="0.2">
      <c r="D130" s="393">
        <f>_xlfn.XLOOKUP(C:C,Table1[for Import to Bank Register dropdown],Table1[for Pivot],0,0,1)</f>
        <v>0</v>
      </c>
      <c r="E130" s="422"/>
      <c r="F130" s="160">
        <f t="shared" si="4"/>
        <v>55555555</v>
      </c>
      <c r="G130" s="394">
        <f t="shared" si="5"/>
        <v>0</v>
      </c>
      <c r="I130" s="395">
        <f>IF(OR(C130="150 Directors advances", C130="120 accounts receivable", C130="720.2 Automobile - Insurance", C130="720.3 Automobile - License", C130="870.4 Rent - Insurance", C130="870.6 Rent - Property Tax", C130="870.7 Rent - Homeoffice", C130="870.9 Rent - Water"),
   0,
   IF(Dashboard!$F$5="Quick",
      IF(OR(C130="190 Automobile",C130="200 computer hardware",C130="210 Computer software",C130="220 Quickbooks software",C130="230 Office equipment",C130="240 Office furniture"),
         E130-(E130/(1+Dashboard!$F$4)),
         0
      ),
      IF(C130="750 Business promotion",
         E130-(E130/(1+4.793/100)),
         E130-(E130/(1+Dashboard!$F$4))
      )
   )
)</f>
        <v>0</v>
      </c>
      <c r="J130" s="40">
        <f>Bank5[[#This Row],[Money in/ (Money out)]]-Bank5[[#This Row],[GST/HST]]</f>
        <v>0</v>
      </c>
      <c r="L130" s="37">
        <f t="shared" si="3"/>
        <v>0</v>
      </c>
    </row>
    <row r="131" spans="4:12" x14ac:dyDescent="0.2">
      <c r="D131" s="393">
        <f>_xlfn.XLOOKUP(C:C,Table1[for Import to Bank Register dropdown],Table1[for Pivot],0,0,1)</f>
        <v>0</v>
      </c>
      <c r="E131" s="422"/>
      <c r="F131" s="160">
        <f t="shared" si="4"/>
        <v>55555555</v>
      </c>
      <c r="G131" s="394">
        <f t="shared" si="5"/>
        <v>0</v>
      </c>
      <c r="I131" s="395">
        <f>IF(OR(C131="150 Directors advances", C131="120 accounts receivable", C131="720.2 Automobile - Insurance", C131="720.3 Automobile - License", C131="870.4 Rent - Insurance", C131="870.6 Rent - Property Tax", C131="870.7 Rent - Homeoffice", C131="870.9 Rent - Water"),
   0,
   IF(Dashboard!$F$5="Quick",
      IF(OR(C131="190 Automobile",C131="200 computer hardware",C131="210 Computer software",C131="220 Quickbooks software",C131="230 Office equipment",C131="240 Office furniture"),
         E131-(E131/(1+Dashboard!$F$4)),
         0
      ),
      IF(C131="750 Business promotion",
         E131-(E131/(1+4.793/100)),
         E131-(E131/(1+Dashboard!$F$4))
      )
   )
)</f>
        <v>0</v>
      </c>
      <c r="J131" s="40">
        <f>Bank5[[#This Row],[Money in/ (Money out)]]-Bank5[[#This Row],[GST/HST]]</f>
        <v>0</v>
      </c>
      <c r="L131" s="37">
        <f t="shared" si="3"/>
        <v>0</v>
      </c>
    </row>
    <row r="132" spans="4:12" x14ac:dyDescent="0.2">
      <c r="D132" s="393">
        <f>_xlfn.XLOOKUP(C:C,Table1[for Import to Bank Register dropdown],Table1[for Pivot],0,0,1)</f>
        <v>0</v>
      </c>
      <c r="E132" s="422"/>
      <c r="F132" s="160">
        <f t="shared" si="4"/>
        <v>55555555</v>
      </c>
      <c r="G132" s="394">
        <f t="shared" si="5"/>
        <v>0</v>
      </c>
      <c r="I132" s="395">
        <f>IF(OR(C132="150 Directors advances", C132="120 accounts receivable", C132="720.2 Automobile - Insurance", C132="720.3 Automobile - License", C132="870.4 Rent - Insurance", C132="870.6 Rent - Property Tax", C132="870.7 Rent - Homeoffice", C132="870.9 Rent - Water"),
   0,
   IF(Dashboard!$F$5="Quick",
      IF(OR(C132="190 Automobile",C132="200 computer hardware",C132="210 Computer software",C132="220 Quickbooks software",C132="230 Office equipment",C132="240 Office furniture"),
         E132-(E132/(1+Dashboard!$F$4)),
         0
      ),
      IF(C132="750 Business promotion",
         E132-(E132/(1+4.793/100)),
         E132-(E132/(1+Dashboard!$F$4))
      )
   )
)</f>
        <v>0</v>
      </c>
      <c r="J132" s="40">
        <f>Bank5[[#This Row],[Money in/ (Money out)]]-Bank5[[#This Row],[GST/HST]]</f>
        <v>0</v>
      </c>
      <c r="L132" s="37">
        <f t="shared" si="3"/>
        <v>0</v>
      </c>
    </row>
    <row r="133" spans="4:12" x14ac:dyDescent="0.2">
      <c r="D133" s="393">
        <f>_xlfn.XLOOKUP(C:C,Table1[for Import to Bank Register dropdown],Table1[for Pivot],0,0,1)</f>
        <v>0</v>
      </c>
      <c r="E133" s="422"/>
      <c r="F133" s="160">
        <f t="shared" si="4"/>
        <v>55555555</v>
      </c>
      <c r="G133" s="394">
        <f t="shared" si="5"/>
        <v>0</v>
      </c>
      <c r="I133" s="395">
        <f>IF(OR(C133="150 Directors advances", C133="120 accounts receivable", C133="720.2 Automobile - Insurance", C133="720.3 Automobile - License", C133="870.4 Rent - Insurance", C133="870.6 Rent - Property Tax", C133="870.7 Rent - Homeoffice", C133="870.9 Rent - Water"),
   0,
   IF(Dashboard!$F$5="Quick",
      IF(OR(C133="190 Automobile",C133="200 computer hardware",C133="210 Computer software",C133="220 Quickbooks software",C133="230 Office equipment",C133="240 Office furniture"),
         E133-(E133/(1+Dashboard!$F$4)),
         0
      ),
      IF(C133="750 Business promotion",
         E133-(E133/(1+4.793/100)),
         E133-(E133/(1+Dashboard!$F$4))
      )
   )
)</f>
        <v>0</v>
      </c>
      <c r="J133" s="40">
        <f>Bank5[[#This Row],[Money in/ (Money out)]]-Bank5[[#This Row],[GST/HST]]</f>
        <v>0</v>
      </c>
      <c r="L133" s="37">
        <f t="shared" si="3"/>
        <v>0</v>
      </c>
    </row>
    <row r="134" spans="4:12" x14ac:dyDescent="0.2">
      <c r="D134" s="393">
        <f>_xlfn.XLOOKUP(C:C,Table1[for Import to Bank Register dropdown],Table1[for Pivot],0,0,1)</f>
        <v>0</v>
      </c>
      <c r="E134" s="422"/>
      <c r="F134" s="160">
        <f t="shared" si="4"/>
        <v>55555555</v>
      </c>
      <c r="G134" s="394">
        <f t="shared" si="5"/>
        <v>0</v>
      </c>
      <c r="I134" s="395">
        <f>IF(OR(C134="150 Directors advances", C134="120 accounts receivable", C134="720.2 Automobile - Insurance", C134="720.3 Automobile - License", C134="870.4 Rent - Insurance", C134="870.6 Rent - Property Tax", C134="870.7 Rent - Homeoffice", C134="870.9 Rent - Water"),
   0,
   IF(Dashboard!$F$5="Quick",
      IF(OR(C134="190 Automobile",C134="200 computer hardware",C134="210 Computer software",C134="220 Quickbooks software",C134="230 Office equipment",C134="240 Office furniture"),
         E134-(E134/(1+Dashboard!$F$4)),
         0
      ),
      IF(C134="750 Business promotion",
         E134-(E134/(1+4.793/100)),
         E134-(E134/(1+Dashboard!$F$4))
      )
   )
)</f>
        <v>0</v>
      </c>
      <c r="J134" s="40">
        <f>Bank5[[#This Row],[Money in/ (Money out)]]-Bank5[[#This Row],[GST/HST]]</f>
        <v>0</v>
      </c>
      <c r="L134" s="37">
        <f t="shared" si="3"/>
        <v>0</v>
      </c>
    </row>
    <row r="135" spans="4:12" x14ac:dyDescent="0.2">
      <c r="D135" s="393">
        <f>_xlfn.XLOOKUP(C:C,Table1[for Import to Bank Register dropdown],Table1[for Pivot],0,0,1)</f>
        <v>0</v>
      </c>
      <c r="E135" s="422"/>
      <c r="F135" s="160">
        <f t="shared" si="4"/>
        <v>55555555</v>
      </c>
      <c r="G135" s="394">
        <f t="shared" si="5"/>
        <v>0</v>
      </c>
      <c r="I135" s="395">
        <f>IF(OR(C135="150 Directors advances", C135="120 accounts receivable", C135="720.2 Automobile - Insurance", C135="720.3 Automobile - License", C135="870.4 Rent - Insurance", C135="870.6 Rent - Property Tax", C135="870.7 Rent - Homeoffice", C135="870.9 Rent - Water"),
   0,
   IF(Dashboard!$F$5="Quick",
      IF(OR(C135="190 Automobile",C135="200 computer hardware",C135="210 Computer software",C135="220 Quickbooks software",C135="230 Office equipment",C135="240 Office furniture"),
         E135-(E135/(1+Dashboard!$F$4)),
         0
      ),
      IF(C135="750 Business promotion",
         E135-(E135/(1+4.793/100)),
         E135-(E135/(1+Dashboard!$F$4))
      )
   )
)</f>
        <v>0</v>
      </c>
      <c r="J135" s="40">
        <f>Bank5[[#This Row],[Money in/ (Money out)]]-Bank5[[#This Row],[GST/HST]]</f>
        <v>0</v>
      </c>
      <c r="L135" s="37">
        <f t="shared" ref="L135:L198" si="6">$L$3</f>
        <v>0</v>
      </c>
    </row>
    <row r="136" spans="4:12" x14ac:dyDescent="0.2">
      <c r="D136" s="393">
        <f>_xlfn.XLOOKUP(C:C,Table1[for Import to Bank Register dropdown],Table1[for Pivot],0,0,1)</f>
        <v>0</v>
      </c>
      <c r="E136" s="422"/>
      <c r="F136" s="160">
        <f t="shared" ref="F136:F199" si="7">$E$2</f>
        <v>55555555</v>
      </c>
      <c r="G136" s="394">
        <f t="shared" ref="G136:G199" si="8">G135+E136</f>
        <v>0</v>
      </c>
      <c r="I136" s="395">
        <f>IF(OR(C136="150 Directors advances", C136="120 accounts receivable", C136="720.2 Automobile - Insurance", C136="720.3 Automobile - License", C136="870.4 Rent - Insurance", C136="870.6 Rent - Property Tax", C136="870.7 Rent - Homeoffice", C136="870.9 Rent - Water"),
   0,
   IF(Dashboard!$F$5="Quick",
      IF(OR(C136="190 Automobile",C136="200 computer hardware",C136="210 Computer software",C136="220 Quickbooks software",C136="230 Office equipment",C136="240 Office furniture"),
         E136-(E136/(1+Dashboard!$F$4)),
         0
      ),
      IF(C136="750 Business promotion",
         E136-(E136/(1+4.793/100)),
         E136-(E136/(1+Dashboard!$F$4))
      )
   )
)</f>
        <v>0</v>
      </c>
      <c r="J136" s="40">
        <f>Bank5[[#This Row],[Money in/ (Money out)]]-Bank5[[#This Row],[GST/HST]]</f>
        <v>0</v>
      </c>
      <c r="L136" s="37">
        <f t="shared" si="6"/>
        <v>0</v>
      </c>
    </row>
    <row r="137" spans="4:12" x14ac:dyDescent="0.2">
      <c r="D137" s="393">
        <f>_xlfn.XLOOKUP(C:C,Table1[for Import to Bank Register dropdown],Table1[for Pivot],0,0,1)</f>
        <v>0</v>
      </c>
      <c r="E137" s="422"/>
      <c r="F137" s="160">
        <f t="shared" si="7"/>
        <v>55555555</v>
      </c>
      <c r="G137" s="394">
        <f t="shared" si="8"/>
        <v>0</v>
      </c>
      <c r="I137" s="395">
        <f>IF(OR(C137="150 Directors advances", C137="120 accounts receivable", C137="720.2 Automobile - Insurance", C137="720.3 Automobile - License", C137="870.4 Rent - Insurance", C137="870.6 Rent - Property Tax", C137="870.7 Rent - Homeoffice", C137="870.9 Rent - Water"),
   0,
   IF(Dashboard!$F$5="Quick",
      IF(OR(C137="190 Automobile",C137="200 computer hardware",C137="210 Computer software",C137="220 Quickbooks software",C137="230 Office equipment",C137="240 Office furniture"),
         E137-(E137/(1+Dashboard!$F$4)),
         0
      ),
      IF(C137="750 Business promotion",
         E137-(E137/(1+4.793/100)),
         E137-(E137/(1+Dashboard!$F$4))
      )
   )
)</f>
        <v>0</v>
      </c>
      <c r="J137" s="40">
        <f>Bank5[[#This Row],[Money in/ (Money out)]]-Bank5[[#This Row],[GST/HST]]</f>
        <v>0</v>
      </c>
      <c r="L137" s="37">
        <f t="shared" si="6"/>
        <v>0</v>
      </c>
    </row>
    <row r="138" spans="4:12" x14ac:dyDescent="0.2">
      <c r="D138" s="393">
        <f>_xlfn.XLOOKUP(C:C,Table1[for Import to Bank Register dropdown],Table1[for Pivot],0,0,1)</f>
        <v>0</v>
      </c>
      <c r="E138" s="422"/>
      <c r="F138" s="160">
        <f t="shared" si="7"/>
        <v>55555555</v>
      </c>
      <c r="G138" s="394">
        <f t="shared" si="8"/>
        <v>0</v>
      </c>
      <c r="I138" s="395">
        <f>IF(OR(C138="150 Directors advances", C138="120 accounts receivable", C138="720.2 Automobile - Insurance", C138="720.3 Automobile - License", C138="870.4 Rent - Insurance", C138="870.6 Rent - Property Tax", C138="870.7 Rent - Homeoffice", C138="870.9 Rent - Water"),
   0,
   IF(Dashboard!$F$5="Quick",
      IF(OR(C138="190 Automobile",C138="200 computer hardware",C138="210 Computer software",C138="220 Quickbooks software",C138="230 Office equipment",C138="240 Office furniture"),
         E138-(E138/(1+Dashboard!$F$4)),
         0
      ),
      IF(C138="750 Business promotion",
         E138-(E138/(1+4.793/100)),
         E138-(E138/(1+Dashboard!$F$4))
      )
   )
)</f>
        <v>0</v>
      </c>
      <c r="J138" s="40">
        <f>Bank5[[#This Row],[Money in/ (Money out)]]-Bank5[[#This Row],[GST/HST]]</f>
        <v>0</v>
      </c>
      <c r="L138" s="37">
        <f t="shared" si="6"/>
        <v>0</v>
      </c>
    </row>
    <row r="139" spans="4:12" x14ac:dyDescent="0.2">
      <c r="D139" s="393">
        <f>_xlfn.XLOOKUP(C:C,Table1[for Import to Bank Register dropdown],Table1[for Pivot],0,0,1)</f>
        <v>0</v>
      </c>
      <c r="E139" s="422"/>
      <c r="F139" s="160">
        <f t="shared" si="7"/>
        <v>55555555</v>
      </c>
      <c r="G139" s="394">
        <f t="shared" si="8"/>
        <v>0</v>
      </c>
      <c r="I139" s="395">
        <f>IF(OR(C139="150 Directors advances", C139="120 accounts receivable", C139="720.2 Automobile - Insurance", C139="720.3 Automobile - License", C139="870.4 Rent - Insurance", C139="870.6 Rent - Property Tax", C139="870.7 Rent - Homeoffice", C139="870.9 Rent - Water"),
   0,
   IF(Dashboard!$F$5="Quick",
      IF(OR(C139="190 Automobile",C139="200 computer hardware",C139="210 Computer software",C139="220 Quickbooks software",C139="230 Office equipment",C139="240 Office furniture"),
         E139-(E139/(1+Dashboard!$F$4)),
         0
      ),
      IF(C139="750 Business promotion",
         E139-(E139/(1+4.793/100)),
         E139-(E139/(1+Dashboard!$F$4))
      )
   )
)</f>
        <v>0</v>
      </c>
      <c r="J139" s="40">
        <f>Bank5[[#This Row],[Money in/ (Money out)]]-Bank5[[#This Row],[GST/HST]]</f>
        <v>0</v>
      </c>
      <c r="L139" s="37">
        <f t="shared" si="6"/>
        <v>0</v>
      </c>
    </row>
    <row r="140" spans="4:12" x14ac:dyDescent="0.2">
      <c r="D140" s="393">
        <f>_xlfn.XLOOKUP(C:C,Table1[for Import to Bank Register dropdown],Table1[for Pivot],0,0,1)</f>
        <v>0</v>
      </c>
      <c r="E140" s="422"/>
      <c r="F140" s="160">
        <f t="shared" si="7"/>
        <v>55555555</v>
      </c>
      <c r="G140" s="394">
        <f t="shared" si="8"/>
        <v>0</v>
      </c>
      <c r="I140" s="395">
        <f>IF(OR(C140="150 Directors advances", C140="120 accounts receivable", C140="720.2 Automobile - Insurance", C140="720.3 Automobile - License", C140="870.4 Rent - Insurance", C140="870.6 Rent - Property Tax", C140="870.7 Rent - Homeoffice", C140="870.9 Rent - Water"),
   0,
   IF(Dashboard!$F$5="Quick",
      IF(OR(C140="190 Automobile",C140="200 computer hardware",C140="210 Computer software",C140="220 Quickbooks software",C140="230 Office equipment",C140="240 Office furniture"),
         E140-(E140/(1+Dashboard!$F$4)),
         0
      ),
      IF(C140="750 Business promotion",
         E140-(E140/(1+4.793/100)),
         E140-(E140/(1+Dashboard!$F$4))
      )
   )
)</f>
        <v>0</v>
      </c>
      <c r="J140" s="40">
        <f>Bank5[[#This Row],[Money in/ (Money out)]]-Bank5[[#This Row],[GST/HST]]</f>
        <v>0</v>
      </c>
      <c r="L140" s="37">
        <f t="shared" si="6"/>
        <v>0</v>
      </c>
    </row>
    <row r="141" spans="4:12" x14ac:dyDescent="0.2">
      <c r="D141" s="393">
        <f>_xlfn.XLOOKUP(C:C,Table1[for Import to Bank Register dropdown],Table1[for Pivot],0,0,1)</f>
        <v>0</v>
      </c>
      <c r="E141" s="422"/>
      <c r="F141" s="160">
        <f t="shared" si="7"/>
        <v>55555555</v>
      </c>
      <c r="G141" s="394">
        <f t="shared" si="8"/>
        <v>0</v>
      </c>
      <c r="I141" s="395">
        <f>IF(OR(C141="150 Directors advances", C141="120 accounts receivable", C141="720.2 Automobile - Insurance", C141="720.3 Automobile - License", C141="870.4 Rent - Insurance", C141="870.6 Rent - Property Tax", C141="870.7 Rent - Homeoffice", C141="870.9 Rent - Water"),
   0,
   IF(Dashboard!$F$5="Quick",
      IF(OR(C141="190 Automobile",C141="200 computer hardware",C141="210 Computer software",C141="220 Quickbooks software",C141="230 Office equipment",C141="240 Office furniture"),
         E141-(E141/(1+Dashboard!$F$4)),
         0
      ),
      IF(C141="750 Business promotion",
         E141-(E141/(1+4.793/100)),
         E141-(E141/(1+Dashboard!$F$4))
      )
   )
)</f>
        <v>0</v>
      </c>
      <c r="J141" s="40">
        <f>Bank5[[#This Row],[Money in/ (Money out)]]-Bank5[[#This Row],[GST/HST]]</f>
        <v>0</v>
      </c>
      <c r="L141" s="37">
        <f t="shared" si="6"/>
        <v>0</v>
      </c>
    </row>
    <row r="142" spans="4:12" x14ac:dyDescent="0.2">
      <c r="D142" s="393">
        <f>_xlfn.XLOOKUP(C:C,Table1[for Import to Bank Register dropdown],Table1[for Pivot],0,0,1)</f>
        <v>0</v>
      </c>
      <c r="E142" s="422"/>
      <c r="F142" s="160">
        <f t="shared" si="7"/>
        <v>55555555</v>
      </c>
      <c r="G142" s="394">
        <f t="shared" si="8"/>
        <v>0</v>
      </c>
      <c r="I142" s="395">
        <f>IF(OR(C142="150 Directors advances", C142="120 accounts receivable", C142="720.2 Automobile - Insurance", C142="720.3 Automobile - License", C142="870.4 Rent - Insurance", C142="870.6 Rent - Property Tax", C142="870.7 Rent - Homeoffice", C142="870.9 Rent - Water"),
   0,
   IF(Dashboard!$F$5="Quick",
      IF(OR(C142="190 Automobile",C142="200 computer hardware",C142="210 Computer software",C142="220 Quickbooks software",C142="230 Office equipment",C142="240 Office furniture"),
         E142-(E142/(1+Dashboard!$F$4)),
         0
      ),
      IF(C142="750 Business promotion",
         E142-(E142/(1+4.793/100)),
         E142-(E142/(1+Dashboard!$F$4))
      )
   )
)</f>
        <v>0</v>
      </c>
      <c r="J142" s="40">
        <f>Bank5[[#This Row],[Money in/ (Money out)]]-Bank5[[#This Row],[GST/HST]]</f>
        <v>0</v>
      </c>
      <c r="L142" s="37">
        <f t="shared" si="6"/>
        <v>0</v>
      </c>
    </row>
    <row r="143" spans="4:12" x14ac:dyDescent="0.2">
      <c r="D143" s="393">
        <f>_xlfn.XLOOKUP(C:C,Table1[for Import to Bank Register dropdown],Table1[for Pivot],0,0,1)</f>
        <v>0</v>
      </c>
      <c r="E143" s="422"/>
      <c r="F143" s="160">
        <f t="shared" si="7"/>
        <v>55555555</v>
      </c>
      <c r="G143" s="394">
        <f t="shared" si="8"/>
        <v>0</v>
      </c>
      <c r="I143" s="395">
        <f>IF(OR(C143="150 Directors advances", C143="120 accounts receivable", C143="720.2 Automobile - Insurance", C143="720.3 Automobile - License", C143="870.4 Rent - Insurance", C143="870.6 Rent - Property Tax", C143="870.7 Rent - Homeoffice", C143="870.9 Rent - Water"),
   0,
   IF(Dashboard!$F$5="Quick",
      IF(OR(C143="190 Automobile",C143="200 computer hardware",C143="210 Computer software",C143="220 Quickbooks software",C143="230 Office equipment",C143="240 Office furniture"),
         E143-(E143/(1+Dashboard!$F$4)),
         0
      ),
      IF(C143="750 Business promotion",
         E143-(E143/(1+4.793/100)),
         E143-(E143/(1+Dashboard!$F$4))
      )
   )
)</f>
        <v>0</v>
      </c>
      <c r="J143" s="40">
        <f>Bank5[[#This Row],[Money in/ (Money out)]]-Bank5[[#This Row],[GST/HST]]</f>
        <v>0</v>
      </c>
      <c r="L143" s="37">
        <f t="shared" si="6"/>
        <v>0</v>
      </c>
    </row>
    <row r="144" spans="4:12" x14ac:dyDescent="0.2">
      <c r="D144" s="393">
        <f>_xlfn.XLOOKUP(C:C,Table1[for Import to Bank Register dropdown],Table1[for Pivot],0,0,1)</f>
        <v>0</v>
      </c>
      <c r="E144" s="422"/>
      <c r="F144" s="160">
        <f t="shared" si="7"/>
        <v>55555555</v>
      </c>
      <c r="G144" s="394">
        <f t="shared" si="8"/>
        <v>0</v>
      </c>
      <c r="I144" s="395">
        <f>IF(OR(C144="150 Directors advances", C144="120 accounts receivable", C144="720.2 Automobile - Insurance", C144="720.3 Automobile - License", C144="870.4 Rent - Insurance", C144="870.6 Rent - Property Tax", C144="870.7 Rent - Homeoffice", C144="870.9 Rent - Water"),
   0,
   IF(Dashboard!$F$5="Quick",
      IF(OR(C144="190 Automobile",C144="200 computer hardware",C144="210 Computer software",C144="220 Quickbooks software",C144="230 Office equipment",C144="240 Office furniture"),
         E144-(E144/(1+Dashboard!$F$4)),
         0
      ),
      IF(C144="750 Business promotion",
         E144-(E144/(1+4.793/100)),
         E144-(E144/(1+Dashboard!$F$4))
      )
   )
)</f>
        <v>0</v>
      </c>
      <c r="J144" s="40">
        <f>Bank5[[#This Row],[Money in/ (Money out)]]-Bank5[[#This Row],[GST/HST]]</f>
        <v>0</v>
      </c>
      <c r="L144" s="37">
        <f t="shared" si="6"/>
        <v>0</v>
      </c>
    </row>
    <row r="145" spans="4:12" x14ac:dyDescent="0.2">
      <c r="D145" s="393">
        <f>_xlfn.XLOOKUP(C:C,Table1[for Import to Bank Register dropdown],Table1[for Pivot],0,0,1)</f>
        <v>0</v>
      </c>
      <c r="E145" s="422"/>
      <c r="F145" s="160">
        <f t="shared" si="7"/>
        <v>55555555</v>
      </c>
      <c r="G145" s="394">
        <f t="shared" si="8"/>
        <v>0</v>
      </c>
      <c r="I145" s="395">
        <f>IF(OR(C145="150 Directors advances", C145="120 accounts receivable", C145="720.2 Automobile - Insurance", C145="720.3 Automobile - License", C145="870.4 Rent - Insurance", C145="870.6 Rent - Property Tax", C145="870.7 Rent - Homeoffice", C145="870.9 Rent - Water"),
   0,
   IF(Dashboard!$F$5="Quick",
      IF(OR(C145="190 Automobile",C145="200 computer hardware",C145="210 Computer software",C145="220 Quickbooks software",C145="230 Office equipment",C145="240 Office furniture"),
         E145-(E145/(1+Dashboard!$F$4)),
         0
      ),
      IF(C145="750 Business promotion",
         E145-(E145/(1+4.793/100)),
         E145-(E145/(1+Dashboard!$F$4))
      )
   )
)</f>
        <v>0</v>
      </c>
      <c r="J145" s="40">
        <f>Bank5[[#This Row],[Money in/ (Money out)]]-Bank5[[#This Row],[GST/HST]]</f>
        <v>0</v>
      </c>
      <c r="L145" s="37">
        <f t="shared" si="6"/>
        <v>0</v>
      </c>
    </row>
    <row r="146" spans="4:12" x14ac:dyDescent="0.2">
      <c r="D146" s="393">
        <f>_xlfn.XLOOKUP(C:C,Table1[for Import to Bank Register dropdown],Table1[for Pivot],0,0,1)</f>
        <v>0</v>
      </c>
      <c r="E146" s="422"/>
      <c r="F146" s="160">
        <f t="shared" si="7"/>
        <v>55555555</v>
      </c>
      <c r="G146" s="394">
        <f t="shared" si="8"/>
        <v>0</v>
      </c>
      <c r="I146" s="395">
        <f>IF(OR(C146="150 Directors advances", C146="120 accounts receivable", C146="720.2 Automobile - Insurance", C146="720.3 Automobile - License", C146="870.4 Rent - Insurance", C146="870.6 Rent - Property Tax", C146="870.7 Rent - Homeoffice", C146="870.9 Rent - Water"),
   0,
   IF(Dashboard!$F$5="Quick",
      IF(OR(C146="190 Automobile",C146="200 computer hardware",C146="210 Computer software",C146="220 Quickbooks software",C146="230 Office equipment",C146="240 Office furniture"),
         E146-(E146/(1+Dashboard!$F$4)),
         0
      ),
      IF(C146="750 Business promotion",
         E146-(E146/(1+4.793/100)),
         E146-(E146/(1+Dashboard!$F$4))
      )
   )
)</f>
        <v>0</v>
      </c>
      <c r="J146" s="40">
        <f>Bank5[[#This Row],[Money in/ (Money out)]]-Bank5[[#This Row],[GST/HST]]</f>
        <v>0</v>
      </c>
      <c r="L146" s="37">
        <f t="shared" si="6"/>
        <v>0</v>
      </c>
    </row>
    <row r="147" spans="4:12" x14ac:dyDescent="0.2">
      <c r="D147" s="393">
        <f>_xlfn.XLOOKUP(C:C,Table1[for Import to Bank Register dropdown],Table1[for Pivot],0,0,1)</f>
        <v>0</v>
      </c>
      <c r="E147" s="422"/>
      <c r="F147" s="160">
        <f t="shared" si="7"/>
        <v>55555555</v>
      </c>
      <c r="G147" s="394">
        <f t="shared" si="8"/>
        <v>0</v>
      </c>
      <c r="I147" s="395">
        <f>IF(OR(C147="150 Directors advances", C147="120 accounts receivable", C147="720.2 Automobile - Insurance", C147="720.3 Automobile - License", C147="870.4 Rent - Insurance", C147="870.6 Rent - Property Tax", C147="870.7 Rent - Homeoffice", C147="870.9 Rent - Water"),
   0,
   IF(Dashboard!$F$5="Quick",
      IF(OR(C147="190 Automobile",C147="200 computer hardware",C147="210 Computer software",C147="220 Quickbooks software",C147="230 Office equipment",C147="240 Office furniture"),
         E147-(E147/(1+Dashboard!$F$4)),
         0
      ),
      IF(C147="750 Business promotion",
         E147-(E147/(1+4.793/100)),
         E147-(E147/(1+Dashboard!$F$4))
      )
   )
)</f>
        <v>0</v>
      </c>
      <c r="J147" s="40">
        <f>Bank5[[#This Row],[Money in/ (Money out)]]-Bank5[[#This Row],[GST/HST]]</f>
        <v>0</v>
      </c>
      <c r="L147" s="37">
        <f t="shared" si="6"/>
        <v>0</v>
      </c>
    </row>
    <row r="148" spans="4:12" x14ac:dyDescent="0.2">
      <c r="D148" s="393">
        <f>_xlfn.XLOOKUP(C:C,Table1[for Import to Bank Register dropdown],Table1[for Pivot],0,0,1)</f>
        <v>0</v>
      </c>
      <c r="E148" s="422"/>
      <c r="F148" s="160">
        <f t="shared" si="7"/>
        <v>55555555</v>
      </c>
      <c r="G148" s="394">
        <f t="shared" si="8"/>
        <v>0</v>
      </c>
      <c r="I148" s="395">
        <f>IF(OR(C148="150 Directors advances", C148="120 accounts receivable", C148="720.2 Automobile - Insurance", C148="720.3 Automobile - License", C148="870.4 Rent - Insurance", C148="870.6 Rent - Property Tax", C148="870.7 Rent - Homeoffice", C148="870.9 Rent - Water"),
   0,
   IF(Dashboard!$F$5="Quick",
      IF(OR(C148="190 Automobile",C148="200 computer hardware",C148="210 Computer software",C148="220 Quickbooks software",C148="230 Office equipment",C148="240 Office furniture"),
         E148-(E148/(1+Dashboard!$F$4)),
         0
      ),
      IF(C148="750 Business promotion",
         E148-(E148/(1+4.793/100)),
         E148-(E148/(1+Dashboard!$F$4))
      )
   )
)</f>
        <v>0</v>
      </c>
      <c r="J148" s="40">
        <f>Bank5[[#This Row],[Money in/ (Money out)]]-Bank5[[#This Row],[GST/HST]]</f>
        <v>0</v>
      </c>
      <c r="L148" s="37">
        <f t="shared" si="6"/>
        <v>0</v>
      </c>
    </row>
    <row r="149" spans="4:12" x14ac:dyDescent="0.2">
      <c r="D149" s="393">
        <f>_xlfn.XLOOKUP(C:C,Table1[for Import to Bank Register dropdown],Table1[for Pivot],0,0,1)</f>
        <v>0</v>
      </c>
      <c r="E149" s="422"/>
      <c r="F149" s="160">
        <f t="shared" si="7"/>
        <v>55555555</v>
      </c>
      <c r="G149" s="394">
        <f t="shared" si="8"/>
        <v>0</v>
      </c>
      <c r="I149" s="395">
        <f>IF(OR(C149="150 Directors advances", C149="120 accounts receivable", C149="720.2 Automobile - Insurance", C149="720.3 Automobile - License", C149="870.4 Rent - Insurance", C149="870.6 Rent - Property Tax", C149="870.7 Rent - Homeoffice", C149="870.9 Rent - Water"),
   0,
   IF(Dashboard!$F$5="Quick",
      IF(OR(C149="190 Automobile",C149="200 computer hardware",C149="210 Computer software",C149="220 Quickbooks software",C149="230 Office equipment",C149="240 Office furniture"),
         E149-(E149/(1+Dashboard!$F$4)),
         0
      ),
      IF(C149="750 Business promotion",
         E149-(E149/(1+4.793/100)),
         E149-(E149/(1+Dashboard!$F$4))
      )
   )
)</f>
        <v>0</v>
      </c>
      <c r="J149" s="40">
        <f>Bank5[[#This Row],[Money in/ (Money out)]]-Bank5[[#This Row],[GST/HST]]</f>
        <v>0</v>
      </c>
      <c r="L149" s="37">
        <f t="shared" si="6"/>
        <v>0</v>
      </c>
    </row>
    <row r="150" spans="4:12" x14ac:dyDescent="0.2">
      <c r="D150" s="393">
        <f>_xlfn.XLOOKUP(C:C,Table1[for Import to Bank Register dropdown],Table1[for Pivot],0,0,1)</f>
        <v>0</v>
      </c>
      <c r="E150" s="422"/>
      <c r="F150" s="160">
        <f t="shared" si="7"/>
        <v>55555555</v>
      </c>
      <c r="G150" s="394">
        <f t="shared" si="8"/>
        <v>0</v>
      </c>
      <c r="I150" s="395">
        <f>IF(OR(C150="150 Directors advances", C150="120 accounts receivable", C150="720.2 Automobile - Insurance", C150="720.3 Automobile - License", C150="870.4 Rent - Insurance", C150="870.6 Rent - Property Tax", C150="870.7 Rent - Homeoffice", C150="870.9 Rent - Water"),
   0,
   IF(Dashboard!$F$5="Quick",
      IF(OR(C150="190 Automobile",C150="200 computer hardware",C150="210 Computer software",C150="220 Quickbooks software",C150="230 Office equipment",C150="240 Office furniture"),
         E150-(E150/(1+Dashboard!$F$4)),
         0
      ),
      IF(C150="750 Business promotion",
         E150-(E150/(1+4.793/100)),
         E150-(E150/(1+Dashboard!$F$4))
      )
   )
)</f>
        <v>0</v>
      </c>
      <c r="J150" s="40">
        <f>Bank5[[#This Row],[Money in/ (Money out)]]-Bank5[[#This Row],[GST/HST]]</f>
        <v>0</v>
      </c>
      <c r="L150" s="37">
        <f t="shared" si="6"/>
        <v>0</v>
      </c>
    </row>
    <row r="151" spans="4:12" x14ac:dyDescent="0.2">
      <c r="D151" s="393">
        <f>_xlfn.XLOOKUP(C:C,Table1[for Import to Bank Register dropdown],Table1[for Pivot],0,0,1)</f>
        <v>0</v>
      </c>
      <c r="E151" s="422"/>
      <c r="F151" s="160">
        <f t="shared" si="7"/>
        <v>55555555</v>
      </c>
      <c r="G151" s="394">
        <f t="shared" si="8"/>
        <v>0</v>
      </c>
      <c r="I151" s="395">
        <f>IF(OR(C151="150 Directors advances", C151="120 accounts receivable", C151="720.2 Automobile - Insurance", C151="720.3 Automobile - License", C151="870.4 Rent - Insurance", C151="870.6 Rent - Property Tax", C151="870.7 Rent - Homeoffice", C151="870.9 Rent - Water"),
   0,
   IF(Dashboard!$F$5="Quick",
      IF(OR(C151="190 Automobile",C151="200 computer hardware",C151="210 Computer software",C151="220 Quickbooks software",C151="230 Office equipment",C151="240 Office furniture"),
         E151-(E151/(1+Dashboard!$F$4)),
         0
      ),
      IF(C151="750 Business promotion",
         E151-(E151/(1+4.793/100)),
         E151-(E151/(1+Dashboard!$F$4))
      )
   )
)</f>
        <v>0</v>
      </c>
      <c r="J151" s="40">
        <f>Bank5[[#This Row],[Money in/ (Money out)]]-Bank5[[#This Row],[GST/HST]]</f>
        <v>0</v>
      </c>
      <c r="L151" s="37">
        <f t="shared" si="6"/>
        <v>0</v>
      </c>
    </row>
    <row r="152" spans="4:12" x14ac:dyDescent="0.2">
      <c r="D152" s="393">
        <f>_xlfn.XLOOKUP(C:C,Table1[for Import to Bank Register dropdown],Table1[for Pivot],0,0,1)</f>
        <v>0</v>
      </c>
      <c r="E152" s="422"/>
      <c r="F152" s="160">
        <f t="shared" si="7"/>
        <v>55555555</v>
      </c>
      <c r="G152" s="394">
        <f t="shared" si="8"/>
        <v>0</v>
      </c>
      <c r="I152" s="395">
        <f>IF(OR(C152="150 Directors advances", C152="120 accounts receivable", C152="720.2 Automobile - Insurance", C152="720.3 Automobile - License", C152="870.4 Rent - Insurance", C152="870.6 Rent - Property Tax", C152="870.7 Rent - Homeoffice", C152="870.9 Rent - Water"),
   0,
   IF(Dashboard!$F$5="Quick",
      IF(OR(C152="190 Automobile",C152="200 computer hardware",C152="210 Computer software",C152="220 Quickbooks software",C152="230 Office equipment",C152="240 Office furniture"),
         E152-(E152/(1+Dashboard!$F$4)),
         0
      ),
      IF(C152="750 Business promotion",
         E152-(E152/(1+4.793/100)),
         E152-(E152/(1+Dashboard!$F$4))
      )
   )
)</f>
        <v>0</v>
      </c>
      <c r="J152" s="40">
        <f>Bank5[[#This Row],[Money in/ (Money out)]]-Bank5[[#This Row],[GST/HST]]</f>
        <v>0</v>
      </c>
      <c r="L152" s="37">
        <f t="shared" si="6"/>
        <v>0</v>
      </c>
    </row>
    <row r="153" spans="4:12" x14ac:dyDescent="0.2">
      <c r="D153" s="393">
        <f>_xlfn.XLOOKUP(C:C,Table1[for Import to Bank Register dropdown],Table1[for Pivot],0,0,1)</f>
        <v>0</v>
      </c>
      <c r="E153" s="422"/>
      <c r="F153" s="160">
        <f t="shared" si="7"/>
        <v>55555555</v>
      </c>
      <c r="G153" s="394">
        <f t="shared" si="8"/>
        <v>0</v>
      </c>
      <c r="I153" s="395">
        <f>IF(OR(C153="150 Directors advances", C153="120 accounts receivable", C153="720.2 Automobile - Insurance", C153="720.3 Automobile - License", C153="870.4 Rent - Insurance", C153="870.6 Rent - Property Tax", C153="870.7 Rent - Homeoffice", C153="870.9 Rent - Water"),
   0,
   IF(Dashboard!$F$5="Quick",
      IF(OR(C153="190 Automobile",C153="200 computer hardware",C153="210 Computer software",C153="220 Quickbooks software",C153="230 Office equipment",C153="240 Office furniture"),
         E153-(E153/(1+Dashboard!$F$4)),
         0
      ),
      IF(C153="750 Business promotion",
         E153-(E153/(1+4.793/100)),
         E153-(E153/(1+Dashboard!$F$4))
      )
   )
)</f>
        <v>0</v>
      </c>
      <c r="J153" s="40">
        <f>Bank5[[#This Row],[Money in/ (Money out)]]-Bank5[[#This Row],[GST/HST]]</f>
        <v>0</v>
      </c>
      <c r="L153" s="37">
        <f t="shared" si="6"/>
        <v>0</v>
      </c>
    </row>
    <row r="154" spans="4:12" x14ac:dyDescent="0.2">
      <c r="D154" s="393">
        <f>_xlfn.XLOOKUP(C:C,Table1[for Import to Bank Register dropdown],Table1[for Pivot],0,0,1)</f>
        <v>0</v>
      </c>
      <c r="E154" s="422"/>
      <c r="F154" s="160">
        <f t="shared" si="7"/>
        <v>55555555</v>
      </c>
      <c r="G154" s="394">
        <f t="shared" si="8"/>
        <v>0</v>
      </c>
      <c r="I154" s="395">
        <f>IF(OR(C154="150 Directors advances", C154="120 accounts receivable", C154="720.2 Automobile - Insurance", C154="720.3 Automobile - License", C154="870.4 Rent - Insurance", C154="870.6 Rent - Property Tax", C154="870.7 Rent - Homeoffice", C154="870.9 Rent - Water"),
   0,
   IF(Dashboard!$F$5="Quick",
      IF(OR(C154="190 Automobile",C154="200 computer hardware",C154="210 Computer software",C154="220 Quickbooks software",C154="230 Office equipment",C154="240 Office furniture"),
         E154-(E154/(1+Dashboard!$F$4)),
         0
      ),
      IF(C154="750 Business promotion",
         E154-(E154/(1+4.793/100)),
         E154-(E154/(1+Dashboard!$F$4))
      )
   )
)</f>
        <v>0</v>
      </c>
      <c r="J154" s="40">
        <f>Bank5[[#This Row],[Money in/ (Money out)]]-Bank5[[#This Row],[GST/HST]]</f>
        <v>0</v>
      </c>
      <c r="L154" s="37">
        <f t="shared" si="6"/>
        <v>0</v>
      </c>
    </row>
    <row r="155" spans="4:12" x14ac:dyDescent="0.2">
      <c r="D155" s="393">
        <f>_xlfn.XLOOKUP(C:C,Table1[for Import to Bank Register dropdown],Table1[for Pivot],0,0,1)</f>
        <v>0</v>
      </c>
      <c r="E155" s="422"/>
      <c r="F155" s="160">
        <f t="shared" si="7"/>
        <v>55555555</v>
      </c>
      <c r="G155" s="394">
        <f t="shared" si="8"/>
        <v>0</v>
      </c>
      <c r="I155" s="395">
        <f>IF(OR(C155="150 Directors advances", C155="120 accounts receivable", C155="720.2 Automobile - Insurance", C155="720.3 Automobile - License", C155="870.4 Rent - Insurance", C155="870.6 Rent - Property Tax", C155="870.7 Rent - Homeoffice", C155="870.9 Rent - Water"),
   0,
   IF(Dashboard!$F$5="Quick",
      IF(OR(C155="190 Automobile",C155="200 computer hardware",C155="210 Computer software",C155="220 Quickbooks software",C155="230 Office equipment",C155="240 Office furniture"),
         E155-(E155/(1+Dashboard!$F$4)),
         0
      ),
      IF(C155="750 Business promotion",
         E155-(E155/(1+4.793/100)),
         E155-(E155/(1+Dashboard!$F$4))
      )
   )
)</f>
        <v>0</v>
      </c>
      <c r="J155" s="40">
        <f>Bank5[[#This Row],[Money in/ (Money out)]]-Bank5[[#This Row],[GST/HST]]</f>
        <v>0</v>
      </c>
      <c r="L155" s="37">
        <f t="shared" si="6"/>
        <v>0</v>
      </c>
    </row>
    <row r="156" spans="4:12" x14ac:dyDescent="0.2">
      <c r="D156" s="393">
        <f>_xlfn.XLOOKUP(C:C,Table1[for Import to Bank Register dropdown],Table1[for Pivot],0,0,1)</f>
        <v>0</v>
      </c>
      <c r="E156" s="422"/>
      <c r="F156" s="160">
        <f t="shared" si="7"/>
        <v>55555555</v>
      </c>
      <c r="G156" s="394">
        <f t="shared" si="8"/>
        <v>0</v>
      </c>
      <c r="I156" s="395">
        <f>IF(OR(C156="150 Directors advances", C156="120 accounts receivable", C156="720.2 Automobile - Insurance", C156="720.3 Automobile - License", C156="870.4 Rent - Insurance", C156="870.6 Rent - Property Tax", C156="870.7 Rent - Homeoffice", C156="870.9 Rent - Water"),
   0,
   IF(Dashboard!$F$5="Quick",
      IF(OR(C156="190 Automobile",C156="200 computer hardware",C156="210 Computer software",C156="220 Quickbooks software",C156="230 Office equipment",C156="240 Office furniture"),
         E156-(E156/(1+Dashboard!$F$4)),
         0
      ),
      IF(C156="750 Business promotion",
         E156-(E156/(1+4.793/100)),
         E156-(E156/(1+Dashboard!$F$4))
      )
   )
)</f>
        <v>0</v>
      </c>
      <c r="J156" s="40">
        <f>Bank5[[#This Row],[Money in/ (Money out)]]-Bank5[[#This Row],[GST/HST]]</f>
        <v>0</v>
      </c>
      <c r="L156" s="37">
        <f t="shared" si="6"/>
        <v>0</v>
      </c>
    </row>
    <row r="157" spans="4:12" x14ac:dyDescent="0.2">
      <c r="D157" s="393">
        <f>_xlfn.XLOOKUP(C:C,Table1[for Import to Bank Register dropdown],Table1[for Pivot],0,0,1)</f>
        <v>0</v>
      </c>
      <c r="E157" s="422"/>
      <c r="F157" s="160">
        <f t="shared" si="7"/>
        <v>55555555</v>
      </c>
      <c r="G157" s="394">
        <f t="shared" si="8"/>
        <v>0</v>
      </c>
      <c r="I157" s="395">
        <f>IF(OR(C157="150 Directors advances", C157="120 accounts receivable", C157="720.2 Automobile - Insurance", C157="720.3 Automobile - License", C157="870.4 Rent - Insurance", C157="870.6 Rent - Property Tax", C157="870.7 Rent - Homeoffice", C157="870.9 Rent - Water"),
   0,
   IF(Dashboard!$F$5="Quick",
      IF(OR(C157="190 Automobile",C157="200 computer hardware",C157="210 Computer software",C157="220 Quickbooks software",C157="230 Office equipment",C157="240 Office furniture"),
         E157-(E157/(1+Dashboard!$F$4)),
         0
      ),
      IF(C157="750 Business promotion",
         E157-(E157/(1+4.793/100)),
         E157-(E157/(1+Dashboard!$F$4))
      )
   )
)</f>
        <v>0</v>
      </c>
      <c r="J157" s="40">
        <f>Bank5[[#This Row],[Money in/ (Money out)]]-Bank5[[#This Row],[GST/HST]]</f>
        <v>0</v>
      </c>
      <c r="L157" s="37">
        <f t="shared" si="6"/>
        <v>0</v>
      </c>
    </row>
    <row r="158" spans="4:12" x14ac:dyDescent="0.2">
      <c r="D158" s="393">
        <f>_xlfn.XLOOKUP(C:C,Table1[for Import to Bank Register dropdown],Table1[for Pivot],0,0,1)</f>
        <v>0</v>
      </c>
      <c r="E158" s="422"/>
      <c r="F158" s="160">
        <f t="shared" si="7"/>
        <v>55555555</v>
      </c>
      <c r="G158" s="394">
        <f t="shared" si="8"/>
        <v>0</v>
      </c>
      <c r="I158" s="395">
        <f>IF(OR(C158="150 Directors advances", C158="120 accounts receivable", C158="720.2 Automobile - Insurance", C158="720.3 Automobile - License", C158="870.4 Rent - Insurance", C158="870.6 Rent - Property Tax", C158="870.7 Rent - Homeoffice", C158="870.9 Rent - Water"),
   0,
   IF(Dashboard!$F$5="Quick",
      IF(OR(C158="190 Automobile",C158="200 computer hardware",C158="210 Computer software",C158="220 Quickbooks software",C158="230 Office equipment",C158="240 Office furniture"),
         E158-(E158/(1+Dashboard!$F$4)),
         0
      ),
      IF(C158="750 Business promotion",
         E158-(E158/(1+4.793/100)),
         E158-(E158/(1+Dashboard!$F$4))
      )
   )
)</f>
        <v>0</v>
      </c>
      <c r="J158" s="40">
        <f>Bank5[[#This Row],[Money in/ (Money out)]]-Bank5[[#This Row],[GST/HST]]</f>
        <v>0</v>
      </c>
      <c r="L158" s="37">
        <f t="shared" si="6"/>
        <v>0</v>
      </c>
    </row>
    <row r="159" spans="4:12" x14ac:dyDescent="0.2">
      <c r="D159" s="393">
        <f>_xlfn.XLOOKUP(C:C,Table1[for Import to Bank Register dropdown],Table1[for Pivot],0,0,1)</f>
        <v>0</v>
      </c>
      <c r="E159" s="422"/>
      <c r="F159" s="160">
        <f t="shared" si="7"/>
        <v>55555555</v>
      </c>
      <c r="G159" s="394">
        <f t="shared" si="8"/>
        <v>0</v>
      </c>
      <c r="I159" s="395">
        <f>IF(OR(C159="150 Directors advances", C159="120 accounts receivable", C159="720.2 Automobile - Insurance", C159="720.3 Automobile - License", C159="870.4 Rent - Insurance", C159="870.6 Rent - Property Tax", C159="870.7 Rent - Homeoffice", C159="870.9 Rent - Water"),
   0,
   IF(Dashboard!$F$5="Quick",
      IF(OR(C159="190 Automobile",C159="200 computer hardware",C159="210 Computer software",C159="220 Quickbooks software",C159="230 Office equipment",C159="240 Office furniture"),
         E159-(E159/(1+Dashboard!$F$4)),
         0
      ),
      IF(C159="750 Business promotion",
         E159-(E159/(1+4.793/100)),
         E159-(E159/(1+Dashboard!$F$4))
      )
   )
)</f>
        <v>0</v>
      </c>
      <c r="J159" s="40">
        <f>Bank5[[#This Row],[Money in/ (Money out)]]-Bank5[[#This Row],[GST/HST]]</f>
        <v>0</v>
      </c>
      <c r="L159" s="37">
        <f t="shared" si="6"/>
        <v>0</v>
      </c>
    </row>
    <row r="160" spans="4:12" x14ac:dyDescent="0.2">
      <c r="D160" s="393">
        <f>_xlfn.XLOOKUP(C:C,Table1[for Import to Bank Register dropdown],Table1[for Pivot],0,0,1)</f>
        <v>0</v>
      </c>
      <c r="E160" s="422"/>
      <c r="F160" s="160">
        <f t="shared" si="7"/>
        <v>55555555</v>
      </c>
      <c r="G160" s="394">
        <f t="shared" si="8"/>
        <v>0</v>
      </c>
      <c r="I160" s="395">
        <f>IF(OR(C160="150 Directors advances", C160="120 accounts receivable", C160="720.2 Automobile - Insurance", C160="720.3 Automobile - License", C160="870.4 Rent - Insurance", C160="870.6 Rent - Property Tax", C160="870.7 Rent - Homeoffice", C160="870.9 Rent - Water"),
   0,
   IF(Dashboard!$F$5="Quick",
      IF(OR(C160="190 Automobile",C160="200 computer hardware",C160="210 Computer software",C160="220 Quickbooks software",C160="230 Office equipment",C160="240 Office furniture"),
         E160-(E160/(1+Dashboard!$F$4)),
         0
      ),
      IF(C160="750 Business promotion",
         E160-(E160/(1+4.793/100)),
         E160-(E160/(1+Dashboard!$F$4))
      )
   )
)</f>
        <v>0</v>
      </c>
      <c r="J160" s="40">
        <f>Bank5[[#This Row],[Money in/ (Money out)]]-Bank5[[#This Row],[GST/HST]]</f>
        <v>0</v>
      </c>
      <c r="L160" s="37">
        <f t="shared" si="6"/>
        <v>0</v>
      </c>
    </row>
    <row r="161" spans="4:12" x14ac:dyDescent="0.2">
      <c r="D161" s="393">
        <f>_xlfn.XLOOKUP(C:C,Table1[for Import to Bank Register dropdown],Table1[for Pivot],0,0,1)</f>
        <v>0</v>
      </c>
      <c r="E161" s="422"/>
      <c r="F161" s="160">
        <f t="shared" si="7"/>
        <v>55555555</v>
      </c>
      <c r="G161" s="394">
        <f t="shared" si="8"/>
        <v>0</v>
      </c>
      <c r="I161" s="395">
        <f>IF(OR(C161="150 Directors advances", C161="120 accounts receivable", C161="720.2 Automobile - Insurance", C161="720.3 Automobile - License", C161="870.4 Rent - Insurance", C161="870.6 Rent - Property Tax", C161="870.7 Rent - Homeoffice", C161="870.9 Rent - Water"),
   0,
   IF(Dashboard!$F$5="Quick",
      IF(OR(C161="190 Automobile",C161="200 computer hardware",C161="210 Computer software",C161="220 Quickbooks software",C161="230 Office equipment",C161="240 Office furniture"),
         E161-(E161/(1+Dashboard!$F$4)),
         0
      ),
      IF(C161="750 Business promotion",
         E161-(E161/(1+4.793/100)),
         E161-(E161/(1+Dashboard!$F$4))
      )
   )
)</f>
        <v>0</v>
      </c>
      <c r="J161" s="40">
        <f>Bank5[[#This Row],[Money in/ (Money out)]]-Bank5[[#This Row],[GST/HST]]</f>
        <v>0</v>
      </c>
      <c r="L161" s="37">
        <f t="shared" si="6"/>
        <v>0</v>
      </c>
    </row>
    <row r="162" spans="4:12" x14ac:dyDescent="0.2">
      <c r="D162" s="393">
        <f>_xlfn.XLOOKUP(C:C,Table1[for Import to Bank Register dropdown],Table1[for Pivot],0,0,1)</f>
        <v>0</v>
      </c>
      <c r="E162" s="422"/>
      <c r="F162" s="160">
        <f t="shared" si="7"/>
        <v>55555555</v>
      </c>
      <c r="G162" s="394">
        <f t="shared" si="8"/>
        <v>0</v>
      </c>
      <c r="I162" s="395">
        <f>IF(OR(C162="150 Directors advances", C162="120 accounts receivable", C162="720.2 Automobile - Insurance", C162="720.3 Automobile - License", C162="870.4 Rent - Insurance", C162="870.6 Rent - Property Tax", C162="870.7 Rent - Homeoffice", C162="870.9 Rent - Water"),
   0,
   IF(Dashboard!$F$5="Quick",
      IF(OR(C162="190 Automobile",C162="200 computer hardware",C162="210 Computer software",C162="220 Quickbooks software",C162="230 Office equipment",C162="240 Office furniture"),
         E162-(E162/(1+Dashboard!$F$4)),
         0
      ),
      IF(C162="750 Business promotion",
         E162-(E162/(1+4.793/100)),
         E162-(E162/(1+Dashboard!$F$4))
      )
   )
)</f>
        <v>0</v>
      </c>
      <c r="J162" s="40">
        <f>Bank5[[#This Row],[Money in/ (Money out)]]-Bank5[[#This Row],[GST/HST]]</f>
        <v>0</v>
      </c>
      <c r="L162" s="37">
        <f t="shared" si="6"/>
        <v>0</v>
      </c>
    </row>
    <row r="163" spans="4:12" x14ac:dyDescent="0.2">
      <c r="D163" s="393">
        <f>_xlfn.XLOOKUP(C:C,Table1[for Import to Bank Register dropdown],Table1[for Pivot],0,0,1)</f>
        <v>0</v>
      </c>
      <c r="E163" s="422"/>
      <c r="F163" s="160">
        <f t="shared" si="7"/>
        <v>55555555</v>
      </c>
      <c r="G163" s="394">
        <f t="shared" si="8"/>
        <v>0</v>
      </c>
      <c r="I163" s="395">
        <f>IF(OR(C163="150 Directors advances", C163="120 accounts receivable", C163="720.2 Automobile - Insurance", C163="720.3 Automobile - License", C163="870.4 Rent - Insurance", C163="870.6 Rent - Property Tax", C163="870.7 Rent - Homeoffice", C163="870.9 Rent - Water"),
   0,
   IF(Dashboard!$F$5="Quick",
      IF(OR(C163="190 Automobile",C163="200 computer hardware",C163="210 Computer software",C163="220 Quickbooks software",C163="230 Office equipment",C163="240 Office furniture"),
         E163-(E163/(1+Dashboard!$F$4)),
         0
      ),
      IF(C163="750 Business promotion",
         E163-(E163/(1+4.793/100)),
         E163-(E163/(1+Dashboard!$F$4))
      )
   )
)</f>
        <v>0</v>
      </c>
      <c r="J163" s="40">
        <f>Bank5[[#This Row],[Money in/ (Money out)]]-Bank5[[#This Row],[GST/HST]]</f>
        <v>0</v>
      </c>
      <c r="L163" s="37">
        <f t="shared" si="6"/>
        <v>0</v>
      </c>
    </row>
    <row r="164" spans="4:12" x14ac:dyDescent="0.2">
      <c r="D164" s="393">
        <f>_xlfn.XLOOKUP(C:C,Table1[for Import to Bank Register dropdown],Table1[for Pivot],0,0,1)</f>
        <v>0</v>
      </c>
      <c r="E164" s="422"/>
      <c r="F164" s="160">
        <f t="shared" si="7"/>
        <v>55555555</v>
      </c>
      <c r="G164" s="394">
        <f t="shared" si="8"/>
        <v>0</v>
      </c>
      <c r="I164" s="395">
        <f>IF(OR(C164="150 Directors advances", C164="120 accounts receivable", C164="720.2 Automobile - Insurance", C164="720.3 Automobile - License", C164="870.4 Rent - Insurance", C164="870.6 Rent - Property Tax", C164="870.7 Rent - Homeoffice", C164="870.9 Rent - Water"),
   0,
   IF(Dashboard!$F$5="Quick",
      IF(OR(C164="190 Automobile",C164="200 computer hardware",C164="210 Computer software",C164="220 Quickbooks software",C164="230 Office equipment",C164="240 Office furniture"),
         E164-(E164/(1+Dashboard!$F$4)),
         0
      ),
      IF(C164="750 Business promotion",
         E164-(E164/(1+4.793/100)),
         E164-(E164/(1+Dashboard!$F$4))
      )
   )
)</f>
        <v>0</v>
      </c>
      <c r="J164" s="40">
        <f>Bank5[[#This Row],[Money in/ (Money out)]]-Bank5[[#This Row],[GST/HST]]</f>
        <v>0</v>
      </c>
      <c r="L164" s="37">
        <f t="shared" si="6"/>
        <v>0</v>
      </c>
    </row>
    <row r="165" spans="4:12" x14ac:dyDescent="0.2">
      <c r="D165" s="393">
        <f>_xlfn.XLOOKUP(C:C,Table1[for Import to Bank Register dropdown],Table1[for Pivot],0,0,1)</f>
        <v>0</v>
      </c>
      <c r="E165" s="422"/>
      <c r="F165" s="160">
        <f t="shared" si="7"/>
        <v>55555555</v>
      </c>
      <c r="G165" s="394">
        <f t="shared" si="8"/>
        <v>0</v>
      </c>
      <c r="I165" s="395">
        <f>IF(OR(C165="150 Directors advances", C165="120 accounts receivable", C165="720.2 Automobile - Insurance", C165="720.3 Automobile - License", C165="870.4 Rent - Insurance", C165="870.6 Rent - Property Tax", C165="870.7 Rent - Homeoffice", C165="870.9 Rent - Water"),
   0,
   IF(Dashboard!$F$5="Quick",
      IF(OR(C165="190 Automobile",C165="200 computer hardware",C165="210 Computer software",C165="220 Quickbooks software",C165="230 Office equipment",C165="240 Office furniture"),
         E165-(E165/(1+Dashboard!$F$4)),
         0
      ),
      IF(C165="750 Business promotion",
         E165-(E165/(1+4.793/100)),
         E165-(E165/(1+Dashboard!$F$4))
      )
   )
)</f>
        <v>0</v>
      </c>
      <c r="J165" s="40">
        <f>Bank5[[#This Row],[Money in/ (Money out)]]-Bank5[[#This Row],[GST/HST]]</f>
        <v>0</v>
      </c>
      <c r="L165" s="37">
        <f t="shared" si="6"/>
        <v>0</v>
      </c>
    </row>
    <row r="166" spans="4:12" x14ac:dyDescent="0.2">
      <c r="D166" s="393">
        <f>_xlfn.XLOOKUP(C:C,Table1[for Import to Bank Register dropdown],Table1[for Pivot],0,0,1)</f>
        <v>0</v>
      </c>
      <c r="E166" s="422"/>
      <c r="F166" s="160">
        <f t="shared" si="7"/>
        <v>55555555</v>
      </c>
      <c r="G166" s="394">
        <f t="shared" si="8"/>
        <v>0</v>
      </c>
      <c r="I166" s="395">
        <f>IF(OR(C166="150 Directors advances", C166="120 accounts receivable", C166="720.2 Automobile - Insurance", C166="720.3 Automobile - License", C166="870.4 Rent - Insurance", C166="870.6 Rent - Property Tax", C166="870.7 Rent - Homeoffice", C166="870.9 Rent - Water"),
   0,
   IF(Dashboard!$F$5="Quick",
      IF(OR(C166="190 Automobile",C166="200 computer hardware",C166="210 Computer software",C166="220 Quickbooks software",C166="230 Office equipment",C166="240 Office furniture"),
         E166-(E166/(1+Dashboard!$F$4)),
         0
      ),
      IF(C166="750 Business promotion",
         E166-(E166/(1+4.793/100)),
         E166-(E166/(1+Dashboard!$F$4))
      )
   )
)</f>
        <v>0</v>
      </c>
      <c r="J166" s="40">
        <f>Bank5[[#This Row],[Money in/ (Money out)]]-Bank5[[#This Row],[GST/HST]]</f>
        <v>0</v>
      </c>
      <c r="L166" s="37">
        <f t="shared" si="6"/>
        <v>0</v>
      </c>
    </row>
    <row r="167" spans="4:12" x14ac:dyDescent="0.2">
      <c r="D167" s="393">
        <f>_xlfn.XLOOKUP(C:C,Table1[for Import to Bank Register dropdown],Table1[for Pivot],0,0,1)</f>
        <v>0</v>
      </c>
      <c r="E167" s="422"/>
      <c r="F167" s="160">
        <f t="shared" si="7"/>
        <v>55555555</v>
      </c>
      <c r="G167" s="394">
        <f t="shared" si="8"/>
        <v>0</v>
      </c>
      <c r="I167" s="395">
        <f>IF(OR(C167="150 Directors advances", C167="120 accounts receivable", C167="720.2 Automobile - Insurance", C167="720.3 Automobile - License", C167="870.4 Rent - Insurance", C167="870.6 Rent - Property Tax", C167="870.7 Rent - Homeoffice", C167="870.9 Rent - Water"),
   0,
   IF(Dashboard!$F$5="Quick",
      IF(OR(C167="190 Automobile",C167="200 computer hardware",C167="210 Computer software",C167="220 Quickbooks software",C167="230 Office equipment",C167="240 Office furniture"),
         E167-(E167/(1+Dashboard!$F$4)),
         0
      ),
      IF(C167="750 Business promotion",
         E167-(E167/(1+4.793/100)),
         E167-(E167/(1+Dashboard!$F$4))
      )
   )
)</f>
        <v>0</v>
      </c>
      <c r="J167" s="40">
        <f>Bank5[[#This Row],[Money in/ (Money out)]]-Bank5[[#This Row],[GST/HST]]</f>
        <v>0</v>
      </c>
      <c r="L167" s="37">
        <f t="shared" si="6"/>
        <v>0</v>
      </c>
    </row>
    <row r="168" spans="4:12" x14ac:dyDescent="0.2">
      <c r="D168" s="393">
        <f>_xlfn.XLOOKUP(C:C,Table1[for Import to Bank Register dropdown],Table1[for Pivot],0,0,1)</f>
        <v>0</v>
      </c>
      <c r="E168" s="422"/>
      <c r="F168" s="160">
        <f t="shared" si="7"/>
        <v>55555555</v>
      </c>
      <c r="G168" s="394">
        <f t="shared" si="8"/>
        <v>0</v>
      </c>
      <c r="I168" s="395">
        <f>IF(OR(C168="150 Directors advances", C168="120 accounts receivable", C168="720.2 Automobile - Insurance", C168="720.3 Automobile - License", C168="870.4 Rent - Insurance", C168="870.6 Rent - Property Tax", C168="870.7 Rent - Homeoffice", C168="870.9 Rent - Water"),
   0,
   IF(Dashboard!$F$5="Quick",
      IF(OR(C168="190 Automobile",C168="200 computer hardware",C168="210 Computer software",C168="220 Quickbooks software",C168="230 Office equipment",C168="240 Office furniture"),
         E168-(E168/(1+Dashboard!$F$4)),
         0
      ),
      IF(C168="750 Business promotion",
         E168-(E168/(1+4.793/100)),
         E168-(E168/(1+Dashboard!$F$4))
      )
   )
)</f>
        <v>0</v>
      </c>
      <c r="J168" s="40">
        <f>Bank5[[#This Row],[Money in/ (Money out)]]-Bank5[[#This Row],[GST/HST]]</f>
        <v>0</v>
      </c>
      <c r="L168" s="37">
        <f t="shared" si="6"/>
        <v>0</v>
      </c>
    </row>
    <row r="169" spans="4:12" x14ac:dyDescent="0.2">
      <c r="D169" s="393">
        <f>_xlfn.XLOOKUP(C:C,Table1[for Import to Bank Register dropdown],Table1[for Pivot],0,0,1)</f>
        <v>0</v>
      </c>
      <c r="E169" s="422"/>
      <c r="F169" s="160">
        <f t="shared" si="7"/>
        <v>55555555</v>
      </c>
      <c r="G169" s="394">
        <f t="shared" si="8"/>
        <v>0</v>
      </c>
      <c r="I169" s="395">
        <f>IF(OR(C169="150 Directors advances", C169="120 accounts receivable", C169="720.2 Automobile - Insurance", C169="720.3 Automobile - License", C169="870.4 Rent - Insurance", C169="870.6 Rent - Property Tax", C169="870.7 Rent - Homeoffice", C169="870.9 Rent - Water"),
   0,
   IF(Dashboard!$F$5="Quick",
      IF(OR(C169="190 Automobile",C169="200 computer hardware",C169="210 Computer software",C169="220 Quickbooks software",C169="230 Office equipment",C169="240 Office furniture"),
         E169-(E169/(1+Dashboard!$F$4)),
         0
      ),
      IF(C169="750 Business promotion",
         E169-(E169/(1+4.793/100)),
         E169-(E169/(1+Dashboard!$F$4))
      )
   )
)</f>
        <v>0</v>
      </c>
      <c r="J169" s="40">
        <f>Bank5[[#This Row],[Money in/ (Money out)]]-Bank5[[#This Row],[GST/HST]]</f>
        <v>0</v>
      </c>
      <c r="L169" s="37">
        <f t="shared" si="6"/>
        <v>0</v>
      </c>
    </row>
    <row r="170" spans="4:12" x14ac:dyDescent="0.2">
      <c r="D170" s="393">
        <f>_xlfn.XLOOKUP(C:C,Table1[for Import to Bank Register dropdown],Table1[for Pivot],0,0,1)</f>
        <v>0</v>
      </c>
      <c r="E170" s="422"/>
      <c r="F170" s="160">
        <f t="shared" si="7"/>
        <v>55555555</v>
      </c>
      <c r="G170" s="394">
        <f t="shared" si="8"/>
        <v>0</v>
      </c>
      <c r="I170" s="395">
        <f>IF(OR(C170="150 Directors advances", C170="120 accounts receivable", C170="720.2 Automobile - Insurance", C170="720.3 Automobile - License", C170="870.4 Rent - Insurance", C170="870.6 Rent - Property Tax", C170="870.7 Rent - Homeoffice", C170="870.9 Rent - Water"),
   0,
   IF(Dashboard!$F$5="Quick",
      IF(OR(C170="190 Automobile",C170="200 computer hardware",C170="210 Computer software",C170="220 Quickbooks software",C170="230 Office equipment",C170="240 Office furniture"),
         E170-(E170/(1+Dashboard!$F$4)),
         0
      ),
      IF(C170="750 Business promotion",
         E170-(E170/(1+4.793/100)),
         E170-(E170/(1+Dashboard!$F$4))
      )
   )
)</f>
        <v>0</v>
      </c>
      <c r="J170" s="40">
        <f>Bank5[[#This Row],[Money in/ (Money out)]]-Bank5[[#This Row],[GST/HST]]</f>
        <v>0</v>
      </c>
      <c r="L170" s="37">
        <f t="shared" si="6"/>
        <v>0</v>
      </c>
    </row>
    <row r="171" spans="4:12" x14ac:dyDescent="0.2">
      <c r="D171" s="393">
        <f>_xlfn.XLOOKUP(C:C,Table1[for Import to Bank Register dropdown],Table1[for Pivot],0,0,1)</f>
        <v>0</v>
      </c>
      <c r="E171" s="422"/>
      <c r="F171" s="160">
        <f t="shared" si="7"/>
        <v>55555555</v>
      </c>
      <c r="G171" s="394">
        <f t="shared" si="8"/>
        <v>0</v>
      </c>
      <c r="I171" s="395">
        <f>IF(OR(C171="150 Directors advances", C171="120 accounts receivable", C171="720.2 Automobile - Insurance", C171="720.3 Automobile - License", C171="870.4 Rent - Insurance", C171="870.6 Rent - Property Tax", C171="870.7 Rent - Homeoffice", C171="870.9 Rent - Water"),
   0,
   IF(Dashboard!$F$5="Quick",
      IF(OR(C171="190 Automobile",C171="200 computer hardware",C171="210 Computer software",C171="220 Quickbooks software",C171="230 Office equipment",C171="240 Office furniture"),
         E171-(E171/(1+Dashboard!$F$4)),
         0
      ),
      IF(C171="750 Business promotion",
         E171-(E171/(1+4.793/100)),
         E171-(E171/(1+Dashboard!$F$4))
      )
   )
)</f>
        <v>0</v>
      </c>
      <c r="J171" s="40">
        <f>Bank5[[#This Row],[Money in/ (Money out)]]-Bank5[[#This Row],[GST/HST]]</f>
        <v>0</v>
      </c>
      <c r="L171" s="37">
        <f t="shared" si="6"/>
        <v>0</v>
      </c>
    </row>
    <row r="172" spans="4:12" x14ac:dyDescent="0.2">
      <c r="D172" s="393">
        <f>_xlfn.XLOOKUP(C:C,Table1[for Import to Bank Register dropdown],Table1[for Pivot],0,0,1)</f>
        <v>0</v>
      </c>
      <c r="E172" s="422"/>
      <c r="F172" s="160">
        <f t="shared" si="7"/>
        <v>55555555</v>
      </c>
      <c r="G172" s="394">
        <f t="shared" si="8"/>
        <v>0</v>
      </c>
      <c r="I172" s="395">
        <f>IF(OR(C172="150 Directors advances", C172="120 accounts receivable", C172="720.2 Automobile - Insurance", C172="720.3 Automobile - License", C172="870.4 Rent - Insurance", C172="870.6 Rent - Property Tax", C172="870.7 Rent - Homeoffice", C172="870.9 Rent - Water"),
   0,
   IF(Dashboard!$F$5="Quick",
      IF(OR(C172="190 Automobile",C172="200 computer hardware",C172="210 Computer software",C172="220 Quickbooks software",C172="230 Office equipment",C172="240 Office furniture"),
         E172-(E172/(1+Dashboard!$F$4)),
         0
      ),
      IF(C172="750 Business promotion",
         E172-(E172/(1+4.793/100)),
         E172-(E172/(1+Dashboard!$F$4))
      )
   )
)</f>
        <v>0</v>
      </c>
      <c r="J172" s="40">
        <f>Bank5[[#This Row],[Money in/ (Money out)]]-Bank5[[#This Row],[GST/HST]]</f>
        <v>0</v>
      </c>
      <c r="L172" s="37">
        <f t="shared" si="6"/>
        <v>0</v>
      </c>
    </row>
    <row r="173" spans="4:12" x14ac:dyDescent="0.2">
      <c r="D173" s="393">
        <f>_xlfn.XLOOKUP(C:C,Table1[for Import to Bank Register dropdown],Table1[for Pivot],0,0,1)</f>
        <v>0</v>
      </c>
      <c r="E173" s="422"/>
      <c r="F173" s="160">
        <f t="shared" si="7"/>
        <v>55555555</v>
      </c>
      <c r="G173" s="394">
        <f t="shared" si="8"/>
        <v>0</v>
      </c>
      <c r="I173" s="395">
        <f>IF(OR(C173="150 Directors advances", C173="120 accounts receivable", C173="720.2 Automobile - Insurance", C173="720.3 Automobile - License", C173="870.4 Rent - Insurance", C173="870.6 Rent - Property Tax", C173="870.7 Rent - Homeoffice", C173="870.9 Rent - Water"),
   0,
   IF(Dashboard!$F$5="Quick",
      IF(OR(C173="190 Automobile",C173="200 computer hardware",C173="210 Computer software",C173="220 Quickbooks software",C173="230 Office equipment",C173="240 Office furniture"),
         E173-(E173/(1+Dashboard!$F$4)),
         0
      ),
      IF(C173="750 Business promotion",
         E173-(E173/(1+4.793/100)),
         E173-(E173/(1+Dashboard!$F$4))
      )
   )
)</f>
        <v>0</v>
      </c>
      <c r="J173" s="40">
        <f>Bank5[[#This Row],[Money in/ (Money out)]]-Bank5[[#This Row],[GST/HST]]</f>
        <v>0</v>
      </c>
      <c r="L173" s="37">
        <f t="shared" si="6"/>
        <v>0</v>
      </c>
    </row>
    <row r="174" spans="4:12" x14ac:dyDescent="0.2">
      <c r="D174" s="393">
        <f>_xlfn.XLOOKUP(C:C,Table1[for Import to Bank Register dropdown],Table1[for Pivot],0,0,1)</f>
        <v>0</v>
      </c>
      <c r="E174" s="422"/>
      <c r="F174" s="160">
        <f t="shared" si="7"/>
        <v>55555555</v>
      </c>
      <c r="G174" s="394">
        <f t="shared" si="8"/>
        <v>0</v>
      </c>
      <c r="I174" s="395">
        <f>IF(OR(C174="150 Directors advances", C174="120 accounts receivable", C174="720.2 Automobile - Insurance", C174="720.3 Automobile - License", C174="870.4 Rent - Insurance", C174="870.6 Rent - Property Tax", C174="870.7 Rent - Homeoffice", C174="870.9 Rent - Water"),
   0,
   IF(Dashboard!$F$5="Quick",
      IF(OR(C174="190 Automobile",C174="200 computer hardware",C174="210 Computer software",C174="220 Quickbooks software",C174="230 Office equipment",C174="240 Office furniture"),
         E174-(E174/(1+Dashboard!$F$4)),
         0
      ),
      IF(C174="750 Business promotion",
         E174-(E174/(1+4.793/100)),
         E174-(E174/(1+Dashboard!$F$4))
      )
   )
)</f>
        <v>0</v>
      </c>
      <c r="J174" s="40">
        <f>Bank5[[#This Row],[Money in/ (Money out)]]-Bank5[[#This Row],[GST/HST]]</f>
        <v>0</v>
      </c>
      <c r="L174" s="37">
        <f t="shared" si="6"/>
        <v>0</v>
      </c>
    </row>
    <row r="175" spans="4:12" x14ac:dyDescent="0.2">
      <c r="D175" s="393">
        <f>_xlfn.XLOOKUP(C:C,Table1[for Import to Bank Register dropdown],Table1[for Pivot],0,0,1)</f>
        <v>0</v>
      </c>
      <c r="E175" s="422"/>
      <c r="F175" s="160">
        <f t="shared" si="7"/>
        <v>55555555</v>
      </c>
      <c r="G175" s="394">
        <f t="shared" si="8"/>
        <v>0</v>
      </c>
      <c r="I175" s="395">
        <f>IF(OR(C175="150 Directors advances", C175="120 accounts receivable", C175="720.2 Automobile - Insurance", C175="720.3 Automobile - License", C175="870.4 Rent - Insurance", C175="870.6 Rent - Property Tax", C175="870.7 Rent - Homeoffice", C175="870.9 Rent - Water"),
   0,
   IF(Dashboard!$F$5="Quick",
      IF(OR(C175="190 Automobile",C175="200 computer hardware",C175="210 Computer software",C175="220 Quickbooks software",C175="230 Office equipment",C175="240 Office furniture"),
         E175-(E175/(1+Dashboard!$F$4)),
         0
      ),
      IF(C175="750 Business promotion",
         E175-(E175/(1+4.793/100)),
         E175-(E175/(1+Dashboard!$F$4))
      )
   )
)</f>
        <v>0</v>
      </c>
      <c r="J175" s="40">
        <f>Bank5[[#This Row],[Money in/ (Money out)]]-Bank5[[#This Row],[GST/HST]]</f>
        <v>0</v>
      </c>
      <c r="L175" s="37">
        <f t="shared" si="6"/>
        <v>0</v>
      </c>
    </row>
    <row r="176" spans="4:12" x14ac:dyDescent="0.2">
      <c r="D176" s="393">
        <f>_xlfn.XLOOKUP(C:C,Table1[for Import to Bank Register dropdown],Table1[for Pivot],0,0,1)</f>
        <v>0</v>
      </c>
      <c r="E176" s="422"/>
      <c r="F176" s="160">
        <f t="shared" si="7"/>
        <v>55555555</v>
      </c>
      <c r="G176" s="394">
        <f t="shared" si="8"/>
        <v>0</v>
      </c>
      <c r="I176" s="395">
        <f>IF(OR(C176="150 Directors advances", C176="120 accounts receivable", C176="720.2 Automobile - Insurance", C176="720.3 Automobile - License", C176="870.4 Rent - Insurance", C176="870.6 Rent - Property Tax", C176="870.7 Rent - Homeoffice", C176="870.9 Rent - Water"),
   0,
   IF(Dashboard!$F$5="Quick",
      IF(OR(C176="190 Automobile",C176="200 computer hardware",C176="210 Computer software",C176="220 Quickbooks software",C176="230 Office equipment",C176="240 Office furniture"),
         E176-(E176/(1+Dashboard!$F$4)),
         0
      ),
      IF(C176="750 Business promotion",
         E176-(E176/(1+4.793/100)),
         E176-(E176/(1+Dashboard!$F$4))
      )
   )
)</f>
        <v>0</v>
      </c>
      <c r="J176" s="40">
        <f>Bank5[[#This Row],[Money in/ (Money out)]]-Bank5[[#This Row],[GST/HST]]</f>
        <v>0</v>
      </c>
      <c r="L176" s="37">
        <f t="shared" si="6"/>
        <v>0</v>
      </c>
    </row>
    <row r="177" spans="4:12" x14ac:dyDescent="0.2">
      <c r="D177" s="393">
        <f>_xlfn.XLOOKUP(C:C,Table1[for Import to Bank Register dropdown],Table1[for Pivot],0,0,1)</f>
        <v>0</v>
      </c>
      <c r="E177" s="422"/>
      <c r="F177" s="160">
        <f t="shared" si="7"/>
        <v>55555555</v>
      </c>
      <c r="G177" s="394">
        <f t="shared" si="8"/>
        <v>0</v>
      </c>
      <c r="I177" s="395">
        <f>IF(OR(C177="150 Directors advances", C177="120 accounts receivable", C177="720.2 Automobile - Insurance", C177="720.3 Automobile - License", C177="870.4 Rent - Insurance", C177="870.6 Rent - Property Tax", C177="870.7 Rent - Homeoffice", C177="870.9 Rent - Water"),
   0,
   IF(Dashboard!$F$5="Quick",
      IF(OR(C177="190 Automobile",C177="200 computer hardware",C177="210 Computer software",C177="220 Quickbooks software",C177="230 Office equipment",C177="240 Office furniture"),
         E177-(E177/(1+Dashboard!$F$4)),
         0
      ),
      IF(C177="750 Business promotion",
         E177-(E177/(1+4.793/100)),
         E177-(E177/(1+Dashboard!$F$4))
      )
   )
)</f>
        <v>0</v>
      </c>
      <c r="J177" s="40">
        <f>Bank5[[#This Row],[Money in/ (Money out)]]-Bank5[[#This Row],[GST/HST]]</f>
        <v>0</v>
      </c>
      <c r="L177" s="37">
        <f t="shared" si="6"/>
        <v>0</v>
      </c>
    </row>
    <row r="178" spans="4:12" x14ac:dyDescent="0.2">
      <c r="D178" s="393">
        <f>_xlfn.XLOOKUP(C:C,Table1[for Import to Bank Register dropdown],Table1[for Pivot],0,0,1)</f>
        <v>0</v>
      </c>
      <c r="E178" s="422"/>
      <c r="F178" s="160">
        <f t="shared" si="7"/>
        <v>55555555</v>
      </c>
      <c r="G178" s="394">
        <f t="shared" si="8"/>
        <v>0</v>
      </c>
      <c r="I178" s="395">
        <f>IF(OR(C178="150 Directors advances", C178="120 accounts receivable", C178="720.2 Automobile - Insurance", C178="720.3 Automobile - License", C178="870.4 Rent - Insurance", C178="870.6 Rent - Property Tax", C178="870.7 Rent - Homeoffice", C178="870.9 Rent - Water"),
   0,
   IF(Dashboard!$F$5="Quick",
      IF(OR(C178="190 Automobile",C178="200 computer hardware",C178="210 Computer software",C178="220 Quickbooks software",C178="230 Office equipment",C178="240 Office furniture"),
         E178-(E178/(1+Dashboard!$F$4)),
         0
      ),
      IF(C178="750 Business promotion",
         E178-(E178/(1+4.793/100)),
         E178-(E178/(1+Dashboard!$F$4))
      )
   )
)</f>
        <v>0</v>
      </c>
      <c r="J178" s="40">
        <f>Bank5[[#This Row],[Money in/ (Money out)]]-Bank5[[#This Row],[GST/HST]]</f>
        <v>0</v>
      </c>
      <c r="L178" s="37">
        <f t="shared" si="6"/>
        <v>0</v>
      </c>
    </row>
    <row r="179" spans="4:12" x14ac:dyDescent="0.2">
      <c r="D179" s="393">
        <f>_xlfn.XLOOKUP(C:C,Table1[for Import to Bank Register dropdown],Table1[for Pivot],0,0,1)</f>
        <v>0</v>
      </c>
      <c r="E179" s="422"/>
      <c r="F179" s="160">
        <f t="shared" si="7"/>
        <v>55555555</v>
      </c>
      <c r="G179" s="394">
        <f t="shared" si="8"/>
        <v>0</v>
      </c>
      <c r="I179" s="395">
        <f>IF(OR(C179="150 Directors advances", C179="120 accounts receivable", C179="720.2 Automobile - Insurance", C179="720.3 Automobile - License", C179="870.4 Rent - Insurance", C179="870.6 Rent - Property Tax", C179="870.7 Rent - Homeoffice", C179="870.9 Rent - Water"),
   0,
   IF(Dashboard!$F$5="Quick",
      IF(OR(C179="190 Automobile",C179="200 computer hardware",C179="210 Computer software",C179="220 Quickbooks software",C179="230 Office equipment",C179="240 Office furniture"),
         E179-(E179/(1+Dashboard!$F$4)),
         0
      ),
      IF(C179="750 Business promotion",
         E179-(E179/(1+4.793/100)),
         E179-(E179/(1+Dashboard!$F$4))
      )
   )
)</f>
        <v>0</v>
      </c>
      <c r="J179" s="40">
        <f>Bank5[[#This Row],[Money in/ (Money out)]]-Bank5[[#This Row],[GST/HST]]</f>
        <v>0</v>
      </c>
      <c r="L179" s="37">
        <f t="shared" si="6"/>
        <v>0</v>
      </c>
    </row>
    <row r="180" spans="4:12" x14ac:dyDescent="0.2">
      <c r="D180" s="393">
        <f>_xlfn.XLOOKUP(C:C,Table1[for Import to Bank Register dropdown],Table1[for Pivot],0,0,1)</f>
        <v>0</v>
      </c>
      <c r="E180" s="422"/>
      <c r="F180" s="160">
        <f t="shared" si="7"/>
        <v>55555555</v>
      </c>
      <c r="G180" s="394">
        <f t="shared" si="8"/>
        <v>0</v>
      </c>
      <c r="I180" s="395">
        <f>IF(OR(C180="150 Directors advances", C180="120 accounts receivable", C180="720.2 Automobile - Insurance", C180="720.3 Automobile - License", C180="870.4 Rent - Insurance", C180="870.6 Rent - Property Tax", C180="870.7 Rent - Homeoffice", C180="870.9 Rent - Water"),
   0,
   IF(Dashboard!$F$5="Quick",
      IF(OR(C180="190 Automobile",C180="200 computer hardware",C180="210 Computer software",C180="220 Quickbooks software",C180="230 Office equipment",C180="240 Office furniture"),
         E180-(E180/(1+Dashboard!$F$4)),
         0
      ),
      IF(C180="750 Business promotion",
         E180-(E180/(1+4.793/100)),
         E180-(E180/(1+Dashboard!$F$4))
      )
   )
)</f>
        <v>0</v>
      </c>
      <c r="J180" s="40">
        <f>Bank5[[#This Row],[Money in/ (Money out)]]-Bank5[[#This Row],[GST/HST]]</f>
        <v>0</v>
      </c>
      <c r="L180" s="37">
        <f t="shared" si="6"/>
        <v>0</v>
      </c>
    </row>
    <row r="181" spans="4:12" x14ac:dyDescent="0.2">
      <c r="D181" s="393">
        <f>_xlfn.XLOOKUP(C:C,Table1[for Import to Bank Register dropdown],Table1[for Pivot],0,0,1)</f>
        <v>0</v>
      </c>
      <c r="E181" s="422"/>
      <c r="F181" s="160">
        <f t="shared" si="7"/>
        <v>55555555</v>
      </c>
      <c r="G181" s="394">
        <f t="shared" si="8"/>
        <v>0</v>
      </c>
      <c r="I181" s="395">
        <f>IF(OR(C181="150 Directors advances", C181="120 accounts receivable", C181="720.2 Automobile - Insurance", C181="720.3 Automobile - License", C181="870.4 Rent - Insurance", C181="870.6 Rent - Property Tax", C181="870.7 Rent - Homeoffice", C181="870.9 Rent - Water"),
   0,
   IF(Dashboard!$F$5="Quick",
      IF(OR(C181="190 Automobile",C181="200 computer hardware",C181="210 Computer software",C181="220 Quickbooks software",C181="230 Office equipment",C181="240 Office furniture"),
         E181-(E181/(1+Dashboard!$F$4)),
         0
      ),
      IF(C181="750 Business promotion",
         E181-(E181/(1+4.793/100)),
         E181-(E181/(1+Dashboard!$F$4))
      )
   )
)</f>
        <v>0</v>
      </c>
      <c r="J181" s="40">
        <f>Bank5[[#This Row],[Money in/ (Money out)]]-Bank5[[#This Row],[GST/HST]]</f>
        <v>0</v>
      </c>
      <c r="L181" s="37">
        <f t="shared" si="6"/>
        <v>0</v>
      </c>
    </row>
    <row r="182" spans="4:12" x14ac:dyDescent="0.2">
      <c r="D182" s="393">
        <f>_xlfn.XLOOKUP(C:C,Table1[for Import to Bank Register dropdown],Table1[for Pivot],0,0,1)</f>
        <v>0</v>
      </c>
      <c r="E182" s="422"/>
      <c r="F182" s="160">
        <f t="shared" si="7"/>
        <v>55555555</v>
      </c>
      <c r="G182" s="394">
        <f t="shared" si="8"/>
        <v>0</v>
      </c>
      <c r="I182" s="395">
        <f>IF(OR(C182="150 Directors advances", C182="120 accounts receivable", C182="720.2 Automobile - Insurance", C182="720.3 Automobile - License", C182="870.4 Rent - Insurance", C182="870.6 Rent - Property Tax", C182="870.7 Rent - Homeoffice", C182="870.9 Rent - Water"),
   0,
   IF(Dashboard!$F$5="Quick",
      IF(OR(C182="190 Automobile",C182="200 computer hardware",C182="210 Computer software",C182="220 Quickbooks software",C182="230 Office equipment",C182="240 Office furniture"),
         E182-(E182/(1+Dashboard!$F$4)),
         0
      ),
      IF(C182="750 Business promotion",
         E182-(E182/(1+4.793/100)),
         E182-(E182/(1+Dashboard!$F$4))
      )
   )
)</f>
        <v>0</v>
      </c>
      <c r="J182" s="40">
        <f>Bank5[[#This Row],[Money in/ (Money out)]]-Bank5[[#This Row],[GST/HST]]</f>
        <v>0</v>
      </c>
      <c r="L182" s="37">
        <f t="shared" si="6"/>
        <v>0</v>
      </c>
    </row>
    <row r="183" spans="4:12" x14ac:dyDescent="0.2">
      <c r="D183" s="393">
        <f>_xlfn.XLOOKUP(C:C,Table1[for Import to Bank Register dropdown],Table1[for Pivot],0,0,1)</f>
        <v>0</v>
      </c>
      <c r="E183" s="422"/>
      <c r="F183" s="160">
        <f t="shared" si="7"/>
        <v>55555555</v>
      </c>
      <c r="G183" s="394">
        <f t="shared" si="8"/>
        <v>0</v>
      </c>
      <c r="I183" s="395">
        <f>IF(OR(C183="150 Directors advances", C183="120 accounts receivable", C183="720.2 Automobile - Insurance", C183="720.3 Automobile - License", C183="870.4 Rent - Insurance", C183="870.6 Rent - Property Tax", C183="870.7 Rent - Homeoffice", C183="870.9 Rent - Water"),
   0,
   IF(Dashboard!$F$5="Quick",
      IF(OR(C183="190 Automobile",C183="200 computer hardware",C183="210 Computer software",C183="220 Quickbooks software",C183="230 Office equipment",C183="240 Office furniture"),
         E183-(E183/(1+Dashboard!$F$4)),
         0
      ),
      IF(C183="750 Business promotion",
         E183-(E183/(1+4.793/100)),
         E183-(E183/(1+Dashboard!$F$4))
      )
   )
)</f>
        <v>0</v>
      </c>
      <c r="J183" s="40">
        <f>Bank5[[#This Row],[Money in/ (Money out)]]-Bank5[[#This Row],[GST/HST]]</f>
        <v>0</v>
      </c>
      <c r="L183" s="37">
        <f t="shared" si="6"/>
        <v>0</v>
      </c>
    </row>
    <row r="184" spans="4:12" x14ac:dyDescent="0.2">
      <c r="D184" s="393">
        <f>_xlfn.XLOOKUP(C:C,Table1[for Import to Bank Register dropdown],Table1[for Pivot],0,0,1)</f>
        <v>0</v>
      </c>
      <c r="E184" s="422"/>
      <c r="F184" s="160">
        <f t="shared" si="7"/>
        <v>55555555</v>
      </c>
      <c r="G184" s="394">
        <f t="shared" si="8"/>
        <v>0</v>
      </c>
      <c r="I184" s="395">
        <f>IF(OR(C184="150 Directors advances", C184="120 accounts receivable", C184="720.2 Automobile - Insurance", C184="720.3 Automobile - License", C184="870.4 Rent - Insurance", C184="870.6 Rent - Property Tax", C184="870.7 Rent - Homeoffice", C184="870.9 Rent - Water"),
   0,
   IF(Dashboard!$F$5="Quick",
      IF(OR(C184="190 Automobile",C184="200 computer hardware",C184="210 Computer software",C184="220 Quickbooks software",C184="230 Office equipment",C184="240 Office furniture"),
         E184-(E184/(1+Dashboard!$F$4)),
         0
      ),
      IF(C184="750 Business promotion",
         E184-(E184/(1+4.793/100)),
         E184-(E184/(1+Dashboard!$F$4))
      )
   )
)</f>
        <v>0</v>
      </c>
      <c r="J184" s="40">
        <f>Bank5[[#This Row],[Money in/ (Money out)]]-Bank5[[#This Row],[GST/HST]]</f>
        <v>0</v>
      </c>
      <c r="L184" s="37">
        <f t="shared" si="6"/>
        <v>0</v>
      </c>
    </row>
    <row r="185" spans="4:12" x14ac:dyDescent="0.2">
      <c r="D185" s="393">
        <f>_xlfn.XLOOKUP(C:C,Table1[for Import to Bank Register dropdown],Table1[for Pivot],0,0,1)</f>
        <v>0</v>
      </c>
      <c r="E185" s="422"/>
      <c r="F185" s="160">
        <f t="shared" si="7"/>
        <v>55555555</v>
      </c>
      <c r="G185" s="394">
        <f t="shared" si="8"/>
        <v>0</v>
      </c>
      <c r="I185" s="395">
        <f>IF(OR(C185="150 Directors advances", C185="120 accounts receivable", C185="720.2 Automobile - Insurance", C185="720.3 Automobile - License", C185="870.4 Rent - Insurance", C185="870.6 Rent - Property Tax", C185="870.7 Rent - Homeoffice", C185="870.9 Rent - Water"),
   0,
   IF(Dashboard!$F$5="Quick",
      IF(OR(C185="190 Automobile",C185="200 computer hardware",C185="210 Computer software",C185="220 Quickbooks software",C185="230 Office equipment",C185="240 Office furniture"),
         E185-(E185/(1+Dashboard!$F$4)),
         0
      ),
      IF(C185="750 Business promotion",
         E185-(E185/(1+4.793/100)),
         E185-(E185/(1+Dashboard!$F$4))
      )
   )
)</f>
        <v>0</v>
      </c>
      <c r="J185" s="40">
        <f>Bank5[[#This Row],[Money in/ (Money out)]]-Bank5[[#This Row],[GST/HST]]</f>
        <v>0</v>
      </c>
      <c r="L185" s="37">
        <f t="shared" si="6"/>
        <v>0</v>
      </c>
    </row>
    <row r="186" spans="4:12" x14ac:dyDescent="0.2">
      <c r="D186" s="393">
        <f>_xlfn.XLOOKUP(C:C,Table1[for Import to Bank Register dropdown],Table1[for Pivot],0,0,1)</f>
        <v>0</v>
      </c>
      <c r="E186" s="422"/>
      <c r="F186" s="160">
        <f t="shared" si="7"/>
        <v>55555555</v>
      </c>
      <c r="G186" s="394">
        <f t="shared" si="8"/>
        <v>0</v>
      </c>
      <c r="I186" s="395">
        <f>IF(OR(C186="150 Directors advances", C186="120 accounts receivable", C186="720.2 Automobile - Insurance", C186="720.3 Automobile - License", C186="870.4 Rent - Insurance", C186="870.6 Rent - Property Tax", C186="870.7 Rent - Homeoffice", C186="870.9 Rent - Water"),
   0,
   IF(Dashboard!$F$5="Quick",
      IF(OR(C186="190 Automobile",C186="200 computer hardware",C186="210 Computer software",C186="220 Quickbooks software",C186="230 Office equipment",C186="240 Office furniture"),
         E186-(E186/(1+Dashboard!$F$4)),
         0
      ),
      IF(C186="750 Business promotion",
         E186-(E186/(1+4.793/100)),
         E186-(E186/(1+Dashboard!$F$4))
      )
   )
)</f>
        <v>0</v>
      </c>
      <c r="J186" s="40">
        <f>Bank5[[#This Row],[Money in/ (Money out)]]-Bank5[[#This Row],[GST/HST]]</f>
        <v>0</v>
      </c>
      <c r="L186" s="37">
        <f t="shared" si="6"/>
        <v>0</v>
      </c>
    </row>
    <row r="187" spans="4:12" x14ac:dyDescent="0.2">
      <c r="D187" s="393">
        <f>_xlfn.XLOOKUP(C:C,Table1[for Import to Bank Register dropdown],Table1[for Pivot],0,0,1)</f>
        <v>0</v>
      </c>
      <c r="E187" s="422"/>
      <c r="F187" s="160">
        <f t="shared" si="7"/>
        <v>55555555</v>
      </c>
      <c r="G187" s="394">
        <f t="shared" si="8"/>
        <v>0</v>
      </c>
      <c r="I187" s="395">
        <f>IF(OR(C187="150 Directors advances", C187="120 accounts receivable", C187="720.2 Automobile - Insurance", C187="720.3 Automobile - License", C187="870.4 Rent - Insurance", C187="870.6 Rent - Property Tax", C187="870.7 Rent - Homeoffice", C187="870.9 Rent - Water"),
   0,
   IF(Dashboard!$F$5="Quick",
      IF(OR(C187="190 Automobile",C187="200 computer hardware",C187="210 Computer software",C187="220 Quickbooks software",C187="230 Office equipment",C187="240 Office furniture"),
         E187-(E187/(1+Dashboard!$F$4)),
         0
      ),
      IF(C187="750 Business promotion",
         E187-(E187/(1+4.793/100)),
         E187-(E187/(1+Dashboard!$F$4))
      )
   )
)</f>
        <v>0</v>
      </c>
      <c r="J187" s="40">
        <f>Bank5[[#This Row],[Money in/ (Money out)]]-Bank5[[#This Row],[GST/HST]]</f>
        <v>0</v>
      </c>
      <c r="L187" s="37">
        <f t="shared" si="6"/>
        <v>0</v>
      </c>
    </row>
    <row r="188" spans="4:12" x14ac:dyDescent="0.2">
      <c r="D188" s="393">
        <f>_xlfn.XLOOKUP(C:C,Table1[for Import to Bank Register dropdown],Table1[for Pivot],0,0,1)</f>
        <v>0</v>
      </c>
      <c r="E188" s="422"/>
      <c r="F188" s="160">
        <f t="shared" si="7"/>
        <v>55555555</v>
      </c>
      <c r="G188" s="394">
        <f t="shared" si="8"/>
        <v>0</v>
      </c>
      <c r="I188" s="395">
        <f>IF(OR(C188="150 Directors advances", C188="120 accounts receivable", C188="720.2 Automobile - Insurance", C188="720.3 Automobile - License", C188="870.4 Rent - Insurance", C188="870.6 Rent - Property Tax", C188="870.7 Rent - Homeoffice", C188="870.9 Rent - Water"),
   0,
   IF(Dashboard!$F$5="Quick",
      IF(OR(C188="190 Automobile",C188="200 computer hardware",C188="210 Computer software",C188="220 Quickbooks software",C188="230 Office equipment",C188="240 Office furniture"),
         E188-(E188/(1+Dashboard!$F$4)),
         0
      ),
      IF(C188="750 Business promotion",
         E188-(E188/(1+4.793/100)),
         E188-(E188/(1+Dashboard!$F$4))
      )
   )
)</f>
        <v>0</v>
      </c>
      <c r="J188" s="40">
        <f>Bank5[[#This Row],[Money in/ (Money out)]]-Bank5[[#This Row],[GST/HST]]</f>
        <v>0</v>
      </c>
      <c r="L188" s="37">
        <f t="shared" si="6"/>
        <v>0</v>
      </c>
    </row>
    <row r="189" spans="4:12" x14ac:dyDescent="0.2">
      <c r="D189" s="393">
        <f>_xlfn.XLOOKUP(C:C,Table1[for Import to Bank Register dropdown],Table1[for Pivot],0,0,1)</f>
        <v>0</v>
      </c>
      <c r="E189" s="422"/>
      <c r="F189" s="160">
        <f t="shared" si="7"/>
        <v>55555555</v>
      </c>
      <c r="G189" s="394">
        <f t="shared" si="8"/>
        <v>0</v>
      </c>
      <c r="I189" s="395">
        <f>IF(OR(C189="150 Directors advances", C189="120 accounts receivable", C189="720.2 Automobile - Insurance", C189="720.3 Automobile - License", C189="870.4 Rent - Insurance", C189="870.6 Rent - Property Tax", C189="870.7 Rent - Homeoffice", C189="870.9 Rent - Water"),
   0,
   IF(Dashboard!$F$5="Quick",
      IF(OR(C189="190 Automobile",C189="200 computer hardware",C189="210 Computer software",C189="220 Quickbooks software",C189="230 Office equipment",C189="240 Office furniture"),
         E189-(E189/(1+Dashboard!$F$4)),
         0
      ),
      IF(C189="750 Business promotion",
         E189-(E189/(1+4.793/100)),
         E189-(E189/(1+Dashboard!$F$4))
      )
   )
)</f>
        <v>0</v>
      </c>
      <c r="J189" s="40">
        <f>Bank5[[#This Row],[Money in/ (Money out)]]-Bank5[[#This Row],[GST/HST]]</f>
        <v>0</v>
      </c>
      <c r="L189" s="37">
        <f t="shared" si="6"/>
        <v>0</v>
      </c>
    </row>
    <row r="190" spans="4:12" x14ac:dyDescent="0.2">
      <c r="D190" s="393">
        <f>_xlfn.XLOOKUP(C:C,Table1[for Import to Bank Register dropdown],Table1[for Pivot],0,0,1)</f>
        <v>0</v>
      </c>
      <c r="E190" s="422"/>
      <c r="F190" s="160">
        <f t="shared" si="7"/>
        <v>55555555</v>
      </c>
      <c r="G190" s="394">
        <f t="shared" si="8"/>
        <v>0</v>
      </c>
      <c r="I190" s="395">
        <f>IF(OR(C190="150 Directors advances", C190="120 accounts receivable", C190="720.2 Automobile - Insurance", C190="720.3 Automobile - License", C190="870.4 Rent - Insurance", C190="870.6 Rent - Property Tax", C190="870.7 Rent - Homeoffice", C190="870.9 Rent - Water"),
   0,
   IF(Dashboard!$F$5="Quick",
      IF(OR(C190="190 Automobile",C190="200 computer hardware",C190="210 Computer software",C190="220 Quickbooks software",C190="230 Office equipment",C190="240 Office furniture"),
         E190-(E190/(1+Dashboard!$F$4)),
         0
      ),
      IF(C190="750 Business promotion",
         E190-(E190/(1+4.793/100)),
         E190-(E190/(1+Dashboard!$F$4))
      )
   )
)</f>
        <v>0</v>
      </c>
      <c r="J190" s="40">
        <f>Bank5[[#This Row],[Money in/ (Money out)]]-Bank5[[#This Row],[GST/HST]]</f>
        <v>0</v>
      </c>
      <c r="L190" s="37">
        <f t="shared" si="6"/>
        <v>0</v>
      </c>
    </row>
    <row r="191" spans="4:12" x14ac:dyDescent="0.2">
      <c r="D191" s="393">
        <f>_xlfn.XLOOKUP(C:C,Table1[for Import to Bank Register dropdown],Table1[for Pivot],0,0,1)</f>
        <v>0</v>
      </c>
      <c r="E191" s="422"/>
      <c r="F191" s="160">
        <f t="shared" si="7"/>
        <v>55555555</v>
      </c>
      <c r="G191" s="394">
        <f t="shared" si="8"/>
        <v>0</v>
      </c>
      <c r="I191" s="395">
        <f>IF(OR(C191="150 Directors advances", C191="120 accounts receivable", C191="720.2 Automobile - Insurance", C191="720.3 Automobile - License", C191="870.4 Rent - Insurance", C191="870.6 Rent - Property Tax", C191="870.7 Rent - Homeoffice", C191="870.9 Rent - Water"),
   0,
   IF(Dashboard!$F$5="Quick",
      IF(OR(C191="190 Automobile",C191="200 computer hardware",C191="210 Computer software",C191="220 Quickbooks software",C191="230 Office equipment",C191="240 Office furniture"),
         E191-(E191/(1+Dashboard!$F$4)),
         0
      ),
      IF(C191="750 Business promotion",
         E191-(E191/(1+4.793/100)),
         E191-(E191/(1+Dashboard!$F$4))
      )
   )
)</f>
        <v>0</v>
      </c>
      <c r="J191" s="40">
        <f>Bank5[[#This Row],[Money in/ (Money out)]]-Bank5[[#This Row],[GST/HST]]</f>
        <v>0</v>
      </c>
      <c r="L191" s="37">
        <f t="shared" si="6"/>
        <v>0</v>
      </c>
    </row>
    <row r="192" spans="4:12" x14ac:dyDescent="0.2">
      <c r="D192" s="393">
        <f>_xlfn.XLOOKUP(C:C,Table1[for Import to Bank Register dropdown],Table1[for Pivot],0,0,1)</f>
        <v>0</v>
      </c>
      <c r="E192" s="422"/>
      <c r="F192" s="160">
        <f t="shared" si="7"/>
        <v>55555555</v>
      </c>
      <c r="G192" s="394">
        <f t="shared" si="8"/>
        <v>0</v>
      </c>
      <c r="I192" s="395">
        <f>IF(OR(C192="150 Directors advances", C192="120 accounts receivable", C192="720.2 Automobile - Insurance", C192="720.3 Automobile - License", C192="870.4 Rent - Insurance", C192="870.6 Rent - Property Tax", C192="870.7 Rent - Homeoffice", C192="870.9 Rent - Water"),
   0,
   IF(Dashboard!$F$5="Quick",
      IF(OR(C192="190 Automobile",C192="200 computer hardware",C192="210 Computer software",C192="220 Quickbooks software",C192="230 Office equipment",C192="240 Office furniture"),
         E192-(E192/(1+Dashboard!$F$4)),
         0
      ),
      IF(C192="750 Business promotion",
         E192-(E192/(1+4.793/100)),
         E192-(E192/(1+Dashboard!$F$4))
      )
   )
)</f>
        <v>0</v>
      </c>
      <c r="J192" s="40">
        <f>Bank5[[#This Row],[Money in/ (Money out)]]-Bank5[[#This Row],[GST/HST]]</f>
        <v>0</v>
      </c>
      <c r="L192" s="37">
        <f t="shared" si="6"/>
        <v>0</v>
      </c>
    </row>
    <row r="193" spans="4:12" x14ac:dyDescent="0.2">
      <c r="D193" s="393">
        <f>_xlfn.XLOOKUP(C:C,Table1[for Import to Bank Register dropdown],Table1[for Pivot],0,0,1)</f>
        <v>0</v>
      </c>
      <c r="E193" s="422"/>
      <c r="F193" s="160">
        <f t="shared" si="7"/>
        <v>55555555</v>
      </c>
      <c r="G193" s="394">
        <f t="shared" si="8"/>
        <v>0</v>
      </c>
      <c r="I193" s="395">
        <f>IF(OR(C193="150 Directors advances", C193="120 accounts receivable", C193="720.2 Automobile - Insurance", C193="720.3 Automobile - License", C193="870.4 Rent - Insurance", C193="870.6 Rent - Property Tax", C193="870.7 Rent - Homeoffice", C193="870.9 Rent - Water"),
   0,
   IF(Dashboard!$F$5="Quick",
      IF(OR(C193="190 Automobile",C193="200 computer hardware",C193="210 Computer software",C193="220 Quickbooks software",C193="230 Office equipment",C193="240 Office furniture"),
         E193-(E193/(1+Dashboard!$F$4)),
         0
      ),
      IF(C193="750 Business promotion",
         E193-(E193/(1+4.793/100)),
         E193-(E193/(1+Dashboard!$F$4))
      )
   )
)</f>
        <v>0</v>
      </c>
      <c r="J193" s="40">
        <f>Bank5[[#This Row],[Money in/ (Money out)]]-Bank5[[#This Row],[GST/HST]]</f>
        <v>0</v>
      </c>
      <c r="L193" s="37">
        <f t="shared" si="6"/>
        <v>0</v>
      </c>
    </row>
    <row r="194" spans="4:12" x14ac:dyDescent="0.2">
      <c r="D194" s="393">
        <f>_xlfn.XLOOKUP(C:C,Table1[for Import to Bank Register dropdown],Table1[for Pivot],0,0,1)</f>
        <v>0</v>
      </c>
      <c r="E194" s="422"/>
      <c r="F194" s="160">
        <f t="shared" si="7"/>
        <v>55555555</v>
      </c>
      <c r="G194" s="394">
        <f t="shared" si="8"/>
        <v>0</v>
      </c>
      <c r="I194" s="395">
        <f>IF(OR(C194="150 Directors advances", C194="120 accounts receivable", C194="720.2 Automobile - Insurance", C194="720.3 Automobile - License", C194="870.4 Rent - Insurance", C194="870.6 Rent - Property Tax", C194="870.7 Rent - Homeoffice", C194="870.9 Rent - Water"),
   0,
   IF(Dashboard!$F$5="Quick",
      IF(OR(C194="190 Automobile",C194="200 computer hardware",C194="210 Computer software",C194="220 Quickbooks software",C194="230 Office equipment",C194="240 Office furniture"),
         E194-(E194/(1+Dashboard!$F$4)),
         0
      ),
      IF(C194="750 Business promotion",
         E194-(E194/(1+4.793/100)),
         E194-(E194/(1+Dashboard!$F$4))
      )
   )
)</f>
        <v>0</v>
      </c>
      <c r="J194" s="40">
        <f>Bank5[[#This Row],[Money in/ (Money out)]]-Bank5[[#This Row],[GST/HST]]</f>
        <v>0</v>
      </c>
      <c r="L194" s="37">
        <f t="shared" si="6"/>
        <v>0</v>
      </c>
    </row>
    <row r="195" spans="4:12" x14ac:dyDescent="0.2">
      <c r="D195" s="393">
        <f>_xlfn.XLOOKUP(C:C,Table1[for Import to Bank Register dropdown],Table1[for Pivot],0,0,1)</f>
        <v>0</v>
      </c>
      <c r="E195" s="422"/>
      <c r="F195" s="160">
        <f t="shared" si="7"/>
        <v>55555555</v>
      </c>
      <c r="G195" s="394">
        <f t="shared" si="8"/>
        <v>0</v>
      </c>
      <c r="I195" s="395">
        <f>IF(OR(C195="150 Directors advances", C195="120 accounts receivable", C195="720.2 Automobile - Insurance", C195="720.3 Automobile - License", C195="870.4 Rent - Insurance", C195="870.6 Rent - Property Tax", C195="870.7 Rent - Homeoffice", C195="870.9 Rent - Water"),
   0,
   IF(Dashboard!$F$5="Quick",
      IF(OR(C195="190 Automobile",C195="200 computer hardware",C195="210 Computer software",C195="220 Quickbooks software",C195="230 Office equipment",C195="240 Office furniture"),
         E195-(E195/(1+Dashboard!$F$4)),
         0
      ),
      IF(C195="750 Business promotion",
         E195-(E195/(1+4.793/100)),
         E195-(E195/(1+Dashboard!$F$4))
      )
   )
)</f>
        <v>0</v>
      </c>
      <c r="J195" s="40">
        <f>Bank5[[#This Row],[Money in/ (Money out)]]-Bank5[[#This Row],[GST/HST]]</f>
        <v>0</v>
      </c>
      <c r="L195" s="37">
        <f t="shared" si="6"/>
        <v>0</v>
      </c>
    </row>
    <row r="196" spans="4:12" x14ac:dyDescent="0.2">
      <c r="D196" s="393">
        <f>_xlfn.XLOOKUP(C:C,Table1[for Import to Bank Register dropdown],Table1[for Pivot],0,0,1)</f>
        <v>0</v>
      </c>
      <c r="E196" s="422"/>
      <c r="F196" s="160">
        <f t="shared" si="7"/>
        <v>55555555</v>
      </c>
      <c r="G196" s="394">
        <f t="shared" si="8"/>
        <v>0</v>
      </c>
      <c r="I196" s="395">
        <f>IF(OR(C196="150 Directors advances", C196="120 accounts receivable", C196="720.2 Automobile - Insurance", C196="720.3 Automobile - License", C196="870.4 Rent - Insurance", C196="870.6 Rent - Property Tax", C196="870.7 Rent - Homeoffice", C196="870.9 Rent - Water"),
   0,
   IF(Dashboard!$F$5="Quick",
      IF(OR(C196="190 Automobile",C196="200 computer hardware",C196="210 Computer software",C196="220 Quickbooks software",C196="230 Office equipment",C196="240 Office furniture"),
         E196-(E196/(1+Dashboard!$F$4)),
         0
      ),
      IF(C196="750 Business promotion",
         E196-(E196/(1+4.793/100)),
         E196-(E196/(1+Dashboard!$F$4))
      )
   )
)</f>
        <v>0</v>
      </c>
      <c r="J196" s="40">
        <f>Bank5[[#This Row],[Money in/ (Money out)]]-Bank5[[#This Row],[GST/HST]]</f>
        <v>0</v>
      </c>
      <c r="L196" s="37">
        <f t="shared" si="6"/>
        <v>0</v>
      </c>
    </row>
    <row r="197" spans="4:12" x14ac:dyDescent="0.2">
      <c r="D197" s="393">
        <f>_xlfn.XLOOKUP(C:C,Table1[for Import to Bank Register dropdown],Table1[for Pivot],0,0,1)</f>
        <v>0</v>
      </c>
      <c r="E197" s="422"/>
      <c r="F197" s="160">
        <f t="shared" si="7"/>
        <v>55555555</v>
      </c>
      <c r="G197" s="394">
        <f t="shared" si="8"/>
        <v>0</v>
      </c>
      <c r="I197" s="395">
        <f>IF(OR(C197="150 Directors advances", C197="120 accounts receivable", C197="720.2 Automobile - Insurance", C197="720.3 Automobile - License", C197="870.4 Rent - Insurance", C197="870.6 Rent - Property Tax", C197="870.7 Rent - Homeoffice", C197="870.9 Rent - Water"),
   0,
   IF(Dashboard!$F$5="Quick",
      IF(OR(C197="190 Automobile",C197="200 computer hardware",C197="210 Computer software",C197="220 Quickbooks software",C197="230 Office equipment",C197="240 Office furniture"),
         E197-(E197/(1+Dashboard!$F$4)),
         0
      ),
      IF(C197="750 Business promotion",
         E197-(E197/(1+4.793/100)),
         E197-(E197/(1+Dashboard!$F$4))
      )
   )
)</f>
        <v>0</v>
      </c>
      <c r="J197" s="40">
        <f>Bank5[[#This Row],[Money in/ (Money out)]]-Bank5[[#This Row],[GST/HST]]</f>
        <v>0</v>
      </c>
      <c r="L197" s="37">
        <f t="shared" si="6"/>
        <v>0</v>
      </c>
    </row>
    <row r="198" spans="4:12" x14ac:dyDescent="0.2">
      <c r="D198" s="393">
        <f>_xlfn.XLOOKUP(C:C,Table1[for Import to Bank Register dropdown],Table1[for Pivot],0,0,1)</f>
        <v>0</v>
      </c>
      <c r="E198" s="422"/>
      <c r="F198" s="160">
        <f t="shared" si="7"/>
        <v>55555555</v>
      </c>
      <c r="G198" s="394">
        <f t="shared" si="8"/>
        <v>0</v>
      </c>
      <c r="I198" s="395">
        <f>IF(OR(C198="150 Directors advances", C198="120 accounts receivable", C198="720.2 Automobile - Insurance", C198="720.3 Automobile - License", C198="870.4 Rent - Insurance", C198="870.6 Rent - Property Tax", C198="870.7 Rent - Homeoffice", C198="870.9 Rent - Water"),
   0,
   IF(Dashboard!$F$5="Quick",
      IF(OR(C198="190 Automobile",C198="200 computer hardware",C198="210 Computer software",C198="220 Quickbooks software",C198="230 Office equipment",C198="240 Office furniture"),
         E198-(E198/(1+Dashboard!$F$4)),
         0
      ),
      IF(C198="750 Business promotion",
         E198-(E198/(1+4.793/100)),
         E198-(E198/(1+Dashboard!$F$4))
      )
   )
)</f>
        <v>0</v>
      </c>
      <c r="J198" s="40">
        <f>Bank5[[#This Row],[Money in/ (Money out)]]-Bank5[[#This Row],[GST/HST]]</f>
        <v>0</v>
      </c>
      <c r="L198" s="37">
        <f t="shared" si="6"/>
        <v>0</v>
      </c>
    </row>
    <row r="199" spans="4:12" x14ac:dyDescent="0.2">
      <c r="D199" s="393">
        <f>_xlfn.XLOOKUP(C:C,Table1[for Import to Bank Register dropdown],Table1[for Pivot],0,0,1)</f>
        <v>0</v>
      </c>
      <c r="E199" s="422"/>
      <c r="F199" s="160">
        <f t="shared" si="7"/>
        <v>55555555</v>
      </c>
      <c r="G199" s="394">
        <f t="shared" si="8"/>
        <v>0</v>
      </c>
      <c r="I199" s="395">
        <f>IF(OR(C199="150 Directors advances", C199="120 accounts receivable", C199="720.2 Automobile - Insurance", C199="720.3 Automobile - License", C199="870.4 Rent - Insurance", C199="870.6 Rent - Property Tax", C199="870.7 Rent - Homeoffice", C199="870.9 Rent - Water"),
   0,
   IF(Dashboard!$F$5="Quick",
      IF(OR(C199="190 Automobile",C199="200 computer hardware",C199="210 Computer software",C199="220 Quickbooks software",C199="230 Office equipment",C199="240 Office furniture"),
         E199-(E199/(1+Dashboard!$F$4)),
         0
      ),
      IF(C199="750 Business promotion",
         E199-(E199/(1+4.793/100)),
         E199-(E199/(1+Dashboard!$F$4))
      )
   )
)</f>
        <v>0</v>
      </c>
      <c r="J199" s="40">
        <f>Bank5[[#This Row],[Money in/ (Money out)]]-Bank5[[#This Row],[GST/HST]]</f>
        <v>0</v>
      </c>
      <c r="L199" s="37">
        <f t="shared" ref="L199:L262" si="9">$L$3</f>
        <v>0</v>
      </c>
    </row>
    <row r="200" spans="4:12" x14ac:dyDescent="0.2">
      <c r="D200" s="393">
        <f>_xlfn.XLOOKUP(C:C,Table1[for Import to Bank Register dropdown],Table1[for Pivot],0,0,1)</f>
        <v>0</v>
      </c>
      <c r="E200" s="422"/>
      <c r="F200" s="160">
        <f t="shared" ref="F200:F263" si="10">$E$2</f>
        <v>55555555</v>
      </c>
      <c r="G200" s="394">
        <f t="shared" ref="G200:G263" si="11">G199+E200</f>
        <v>0</v>
      </c>
      <c r="I200" s="395">
        <f>IF(OR(C200="150 Directors advances", C200="120 accounts receivable", C200="720.2 Automobile - Insurance", C200="720.3 Automobile - License", C200="870.4 Rent - Insurance", C200="870.6 Rent - Property Tax", C200="870.7 Rent - Homeoffice", C200="870.9 Rent - Water"),
   0,
   IF(Dashboard!$F$5="Quick",
      IF(OR(C200="190 Automobile",C200="200 computer hardware",C200="210 Computer software",C200="220 Quickbooks software",C200="230 Office equipment",C200="240 Office furniture"),
         E200-(E200/(1+Dashboard!$F$4)),
         0
      ),
      IF(C200="750 Business promotion",
         E200-(E200/(1+4.793/100)),
         E200-(E200/(1+Dashboard!$F$4))
      )
   )
)</f>
        <v>0</v>
      </c>
      <c r="J200" s="40">
        <f>Bank5[[#This Row],[Money in/ (Money out)]]-Bank5[[#This Row],[GST/HST]]</f>
        <v>0</v>
      </c>
      <c r="L200" s="37">
        <f t="shared" si="9"/>
        <v>0</v>
      </c>
    </row>
    <row r="201" spans="4:12" x14ac:dyDescent="0.2">
      <c r="D201" s="393">
        <f>_xlfn.XLOOKUP(C:C,Table1[for Import to Bank Register dropdown],Table1[for Pivot],0,0,1)</f>
        <v>0</v>
      </c>
      <c r="E201" s="422"/>
      <c r="F201" s="160">
        <f t="shared" si="10"/>
        <v>55555555</v>
      </c>
      <c r="G201" s="394">
        <f t="shared" si="11"/>
        <v>0</v>
      </c>
      <c r="I201" s="395">
        <f>IF(OR(C201="150 Directors advances", C201="120 accounts receivable", C201="720.2 Automobile - Insurance", C201="720.3 Automobile - License", C201="870.4 Rent - Insurance", C201="870.6 Rent - Property Tax", C201="870.7 Rent - Homeoffice", C201="870.9 Rent - Water"),
   0,
   IF(Dashboard!$F$5="Quick",
      IF(OR(C201="190 Automobile",C201="200 computer hardware",C201="210 Computer software",C201="220 Quickbooks software",C201="230 Office equipment",C201="240 Office furniture"),
         E201-(E201/(1+Dashboard!$F$4)),
         0
      ),
      IF(C201="750 Business promotion",
         E201-(E201/(1+4.793/100)),
         E201-(E201/(1+Dashboard!$F$4))
      )
   )
)</f>
        <v>0</v>
      </c>
      <c r="J201" s="40">
        <f>Bank5[[#This Row],[Money in/ (Money out)]]-Bank5[[#This Row],[GST/HST]]</f>
        <v>0</v>
      </c>
      <c r="L201" s="37">
        <f t="shared" si="9"/>
        <v>0</v>
      </c>
    </row>
    <row r="202" spans="4:12" x14ac:dyDescent="0.2">
      <c r="D202" s="393">
        <f>_xlfn.XLOOKUP(C:C,Table1[for Import to Bank Register dropdown],Table1[for Pivot],0,0,1)</f>
        <v>0</v>
      </c>
      <c r="E202" s="422"/>
      <c r="F202" s="160">
        <f t="shared" si="10"/>
        <v>55555555</v>
      </c>
      <c r="G202" s="394">
        <f t="shared" si="11"/>
        <v>0</v>
      </c>
      <c r="I202" s="395">
        <f>IF(OR(C202="150 Directors advances", C202="120 accounts receivable", C202="720.2 Automobile - Insurance", C202="720.3 Automobile - License", C202="870.4 Rent - Insurance", C202="870.6 Rent - Property Tax", C202="870.7 Rent - Homeoffice", C202="870.9 Rent - Water"),
   0,
   IF(Dashboard!$F$5="Quick",
      IF(OR(C202="190 Automobile",C202="200 computer hardware",C202="210 Computer software",C202="220 Quickbooks software",C202="230 Office equipment",C202="240 Office furniture"),
         E202-(E202/(1+Dashboard!$F$4)),
         0
      ),
      IF(C202="750 Business promotion",
         E202-(E202/(1+4.793/100)),
         E202-(E202/(1+Dashboard!$F$4))
      )
   )
)</f>
        <v>0</v>
      </c>
      <c r="J202" s="40">
        <f>Bank5[[#This Row],[Money in/ (Money out)]]-Bank5[[#This Row],[GST/HST]]</f>
        <v>0</v>
      </c>
      <c r="L202" s="37">
        <f t="shared" si="9"/>
        <v>0</v>
      </c>
    </row>
    <row r="203" spans="4:12" x14ac:dyDescent="0.2">
      <c r="D203" s="393">
        <f>_xlfn.XLOOKUP(C:C,Table1[for Import to Bank Register dropdown],Table1[for Pivot],0,0,1)</f>
        <v>0</v>
      </c>
      <c r="E203" s="422"/>
      <c r="F203" s="160">
        <f t="shared" si="10"/>
        <v>55555555</v>
      </c>
      <c r="G203" s="394">
        <f t="shared" si="11"/>
        <v>0</v>
      </c>
      <c r="I203" s="395">
        <f>IF(OR(C203="150 Directors advances", C203="120 accounts receivable", C203="720.2 Automobile - Insurance", C203="720.3 Automobile - License", C203="870.4 Rent - Insurance", C203="870.6 Rent - Property Tax", C203="870.7 Rent - Homeoffice", C203="870.9 Rent - Water"),
   0,
   IF(Dashboard!$F$5="Quick",
      IF(OR(C203="190 Automobile",C203="200 computer hardware",C203="210 Computer software",C203="220 Quickbooks software",C203="230 Office equipment",C203="240 Office furniture"),
         E203-(E203/(1+Dashboard!$F$4)),
         0
      ),
      IF(C203="750 Business promotion",
         E203-(E203/(1+4.793/100)),
         E203-(E203/(1+Dashboard!$F$4))
      )
   )
)</f>
        <v>0</v>
      </c>
      <c r="J203" s="40">
        <f>Bank5[[#This Row],[Money in/ (Money out)]]-Bank5[[#This Row],[GST/HST]]</f>
        <v>0</v>
      </c>
      <c r="L203" s="37">
        <f t="shared" si="9"/>
        <v>0</v>
      </c>
    </row>
    <row r="204" spans="4:12" x14ac:dyDescent="0.2">
      <c r="D204" s="393">
        <f>_xlfn.XLOOKUP(C:C,Table1[for Import to Bank Register dropdown],Table1[for Pivot],0,0,1)</f>
        <v>0</v>
      </c>
      <c r="E204" s="422"/>
      <c r="F204" s="160">
        <f t="shared" si="10"/>
        <v>55555555</v>
      </c>
      <c r="G204" s="394">
        <f t="shared" si="11"/>
        <v>0</v>
      </c>
      <c r="I204" s="395">
        <f>IF(OR(C204="150 Directors advances", C204="120 accounts receivable", C204="720.2 Automobile - Insurance", C204="720.3 Automobile - License", C204="870.4 Rent - Insurance", C204="870.6 Rent - Property Tax", C204="870.7 Rent - Homeoffice", C204="870.9 Rent - Water"),
   0,
   IF(Dashboard!$F$5="Quick",
      IF(OR(C204="190 Automobile",C204="200 computer hardware",C204="210 Computer software",C204="220 Quickbooks software",C204="230 Office equipment",C204="240 Office furniture"),
         E204-(E204/(1+Dashboard!$F$4)),
         0
      ),
      IF(C204="750 Business promotion",
         E204-(E204/(1+4.793/100)),
         E204-(E204/(1+Dashboard!$F$4))
      )
   )
)</f>
        <v>0</v>
      </c>
      <c r="J204" s="40">
        <f>Bank5[[#This Row],[Money in/ (Money out)]]-Bank5[[#This Row],[GST/HST]]</f>
        <v>0</v>
      </c>
      <c r="L204" s="37">
        <f t="shared" si="9"/>
        <v>0</v>
      </c>
    </row>
    <row r="205" spans="4:12" x14ac:dyDescent="0.2">
      <c r="D205" s="393">
        <f>_xlfn.XLOOKUP(C:C,Table1[for Import to Bank Register dropdown],Table1[for Pivot],0,0,1)</f>
        <v>0</v>
      </c>
      <c r="E205" s="422"/>
      <c r="F205" s="160">
        <f t="shared" si="10"/>
        <v>55555555</v>
      </c>
      <c r="G205" s="394">
        <f t="shared" si="11"/>
        <v>0</v>
      </c>
      <c r="I205" s="395">
        <f>IF(OR(C205="150 Directors advances", C205="120 accounts receivable", C205="720.2 Automobile - Insurance", C205="720.3 Automobile - License", C205="870.4 Rent - Insurance", C205="870.6 Rent - Property Tax", C205="870.7 Rent - Homeoffice", C205="870.9 Rent - Water"),
   0,
   IF(Dashboard!$F$5="Quick",
      IF(OR(C205="190 Automobile",C205="200 computer hardware",C205="210 Computer software",C205="220 Quickbooks software",C205="230 Office equipment",C205="240 Office furniture"),
         E205-(E205/(1+Dashboard!$F$4)),
         0
      ),
      IF(C205="750 Business promotion",
         E205-(E205/(1+4.793/100)),
         E205-(E205/(1+Dashboard!$F$4))
      )
   )
)</f>
        <v>0</v>
      </c>
      <c r="J205" s="40">
        <f>Bank5[[#This Row],[Money in/ (Money out)]]-Bank5[[#This Row],[GST/HST]]</f>
        <v>0</v>
      </c>
      <c r="L205" s="37">
        <f t="shared" si="9"/>
        <v>0</v>
      </c>
    </row>
    <row r="206" spans="4:12" x14ac:dyDescent="0.2">
      <c r="D206" s="393">
        <f>_xlfn.XLOOKUP(C:C,Table1[for Import to Bank Register dropdown],Table1[for Pivot],0,0,1)</f>
        <v>0</v>
      </c>
      <c r="E206" s="422"/>
      <c r="F206" s="160">
        <f t="shared" si="10"/>
        <v>55555555</v>
      </c>
      <c r="G206" s="394">
        <f t="shared" si="11"/>
        <v>0</v>
      </c>
      <c r="I206" s="395">
        <f>IF(OR(C206="150 Directors advances", C206="120 accounts receivable", C206="720.2 Automobile - Insurance", C206="720.3 Automobile - License", C206="870.4 Rent - Insurance", C206="870.6 Rent - Property Tax", C206="870.7 Rent - Homeoffice", C206="870.9 Rent - Water"),
   0,
   IF(Dashboard!$F$5="Quick",
      IF(OR(C206="190 Automobile",C206="200 computer hardware",C206="210 Computer software",C206="220 Quickbooks software",C206="230 Office equipment",C206="240 Office furniture"),
         E206-(E206/(1+Dashboard!$F$4)),
         0
      ),
      IF(C206="750 Business promotion",
         E206-(E206/(1+4.793/100)),
         E206-(E206/(1+Dashboard!$F$4))
      )
   )
)</f>
        <v>0</v>
      </c>
      <c r="J206" s="40">
        <f>Bank5[[#This Row],[Money in/ (Money out)]]-Bank5[[#This Row],[GST/HST]]</f>
        <v>0</v>
      </c>
      <c r="L206" s="37">
        <f t="shared" si="9"/>
        <v>0</v>
      </c>
    </row>
    <row r="207" spans="4:12" x14ac:dyDescent="0.2">
      <c r="D207" s="393">
        <f>_xlfn.XLOOKUP(C:C,Table1[for Import to Bank Register dropdown],Table1[for Pivot],0,0,1)</f>
        <v>0</v>
      </c>
      <c r="E207" s="422"/>
      <c r="F207" s="160">
        <f t="shared" si="10"/>
        <v>55555555</v>
      </c>
      <c r="G207" s="394">
        <f t="shared" si="11"/>
        <v>0</v>
      </c>
      <c r="I207" s="395">
        <f>IF(OR(C207="150 Directors advances", C207="120 accounts receivable", C207="720.2 Automobile - Insurance", C207="720.3 Automobile - License", C207="870.4 Rent - Insurance", C207="870.6 Rent - Property Tax", C207="870.7 Rent - Homeoffice", C207="870.9 Rent - Water"),
   0,
   IF(Dashboard!$F$5="Quick",
      IF(OR(C207="190 Automobile",C207="200 computer hardware",C207="210 Computer software",C207="220 Quickbooks software",C207="230 Office equipment",C207="240 Office furniture"),
         E207-(E207/(1+Dashboard!$F$4)),
         0
      ),
      IF(C207="750 Business promotion",
         E207-(E207/(1+4.793/100)),
         E207-(E207/(1+Dashboard!$F$4))
      )
   )
)</f>
        <v>0</v>
      </c>
      <c r="J207" s="40">
        <f>Bank5[[#This Row],[Money in/ (Money out)]]-Bank5[[#This Row],[GST/HST]]</f>
        <v>0</v>
      </c>
      <c r="L207" s="37">
        <f t="shared" si="9"/>
        <v>0</v>
      </c>
    </row>
    <row r="208" spans="4:12" x14ac:dyDescent="0.2">
      <c r="D208" s="393">
        <f>_xlfn.XLOOKUP(C:C,Table1[for Import to Bank Register dropdown],Table1[for Pivot],0,0,1)</f>
        <v>0</v>
      </c>
      <c r="E208" s="422"/>
      <c r="F208" s="160">
        <f t="shared" si="10"/>
        <v>55555555</v>
      </c>
      <c r="G208" s="394">
        <f t="shared" si="11"/>
        <v>0</v>
      </c>
      <c r="I208" s="395">
        <f>IF(OR(C208="150 Directors advances", C208="120 accounts receivable", C208="720.2 Automobile - Insurance", C208="720.3 Automobile - License", C208="870.4 Rent - Insurance", C208="870.6 Rent - Property Tax", C208="870.7 Rent - Homeoffice", C208="870.9 Rent - Water"),
   0,
   IF(Dashboard!$F$5="Quick",
      IF(OR(C208="190 Automobile",C208="200 computer hardware",C208="210 Computer software",C208="220 Quickbooks software",C208="230 Office equipment",C208="240 Office furniture"),
         E208-(E208/(1+Dashboard!$F$4)),
         0
      ),
      IF(C208="750 Business promotion",
         E208-(E208/(1+4.793/100)),
         E208-(E208/(1+Dashboard!$F$4))
      )
   )
)</f>
        <v>0</v>
      </c>
      <c r="J208" s="40">
        <f>Bank5[[#This Row],[Money in/ (Money out)]]-Bank5[[#This Row],[GST/HST]]</f>
        <v>0</v>
      </c>
      <c r="L208" s="37">
        <f t="shared" si="9"/>
        <v>0</v>
      </c>
    </row>
    <row r="209" spans="4:12" x14ac:dyDescent="0.2">
      <c r="D209" s="393">
        <f>_xlfn.XLOOKUP(C:C,Table1[for Import to Bank Register dropdown],Table1[for Pivot],0,0,1)</f>
        <v>0</v>
      </c>
      <c r="E209" s="422"/>
      <c r="F209" s="160">
        <f t="shared" si="10"/>
        <v>55555555</v>
      </c>
      <c r="G209" s="394">
        <f t="shared" si="11"/>
        <v>0</v>
      </c>
      <c r="I209" s="395">
        <f>IF(OR(C209="150 Directors advances", C209="120 accounts receivable", C209="720.2 Automobile - Insurance", C209="720.3 Automobile - License", C209="870.4 Rent - Insurance", C209="870.6 Rent - Property Tax", C209="870.7 Rent - Homeoffice", C209="870.9 Rent - Water"),
   0,
   IF(Dashboard!$F$5="Quick",
      IF(OR(C209="190 Automobile",C209="200 computer hardware",C209="210 Computer software",C209="220 Quickbooks software",C209="230 Office equipment",C209="240 Office furniture"),
         E209-(E209/(1+Dashboard!$F$4)),
         0
      ),
      IF(C209="750 Business promotion",
         E209-(E209/(1+4.793/100)),
         E209-(E209/(1+Dashboard!$F$4))
      )
   )
)</f>
        <v>0</v>
      </c>
      <c r="J209" s="40">
        <f>Bank5[[#This Row],[Money in/ (Money out)]]-Bank5[[#This Row],[GST/HST]]</f>
        <v>0</v>
      </c>
      <c r="L209" s="37">
        <f t="shared" si="9"/>
        <v>0</v>
      </c>
    </row>
    <row r="210" spans="4:12" x14ac:dyDescent="0.2">
      <c r="D210" s="393">
        <f>_xlfn.XLOOKUP(C:C,Table1[for Import to Bank Register dropdown],Table1[for Pivot],0,0,1)</f>
        <v>0</v>
      </c>
      <c r="E210" s="422"/>
      <c r="F210" s="160">
        <f t="shared" si="10"/>
        <v>55555555</v>
      </c>
      <c r="G210" s="394">
        <f t="shared" si="11"/>
        <v>0</v>
      </c>
      <c r="I210" s="395">
        <f>IF(OR(C210="150 Directors advances", C210="120 accounts receivable", C210="720.2 Automobile - Insurance", C210="720.3 Automobile - License", C210="870.4 Rent - Insurance", C210="870.6 Rent - Property Tax", C210="870.7 Rent - Homeoffice", C210="870.9 Rent - Water"),
   0,
   IF(Dashboard!$F$5="Quick",
      IF(OR(C210="190 Automobile",C210="200 computer hardware",C210="210 Computer software",C210="220 Quickbooks software",C210="230 Office equipment",C210="240 Office furniture"),
         E210-(E210/(1+Dashboard!$F$4)),
         0
      ),
      IF(C210="750 Business promotion",
         E210-(E210/(1+4.793/100)),
         E210-(E210/(1+Dashboard!$F$4))
      )
   )
)</f>
        <v>0</v>
      </c>
      <c r="J210" s="40">
        <f>Bank5[[#This Row],[Money in/ (Money out)]]-Bank5[[#This Row],[GST/HST]]</f>
        <v>0</v>
      </c>
      <c r="L210" s="37">
        <f t="shared" si="9"/>
        <v>0</v>
      </c>
    </row>
    <row r="211" spans="4:12" x14ac:dyDescent="0.2">
      <c r="D211" s="393">
        <f>_xlfn.XLOOKUP(C:C,Table1[for Import to Bank Register dropdown],Table1[for Pivot],0,0,1)</f>
        <v>0</v>
      </c>
      <c r="E211" s="422"/>
      <c r="F211" s="160">
        <f t="shared" si="10"/>
        <v>55555555</v>
      </c>
      <c r="G211" s="394">
        <f t="shared" si="11"/>
        <v>0</v>
      </c>
      <c r="I211" s="395">
        <f>IF(OR(C211="150 Directors advances", C211="120 accounts receivable", C211="720.2 Automobile - Insurance", C211="720.3 Automobile - License", C211="870.4 Rent - Insurance", C211="870.6 Rent - Property Tax", C211="870.7 Rent - Homeoffice", C211="870.9 Rent - Water"),
   0,
   IF(Dashboard!$F$5="Quick",
      IF(OR(C211="190 Automobile",C211="200 computer hardware",C211="210 Computer software",C211="220 Quickbooks software",C211="230 Office equipment",C211="240 Office furniture"),
         E211-(E211/(1+Dashboard!$F$4)),
         0
      ),
      IF(C211="750 Business promotion",
         E211-(E211/(1+4.793/100)),
         E211-(E211/(1+Dashboard!$F$4))
      )
   )
)</f>
        <v>0</v>
      </c>
      <c r="J211" s="40">
        <f>Bank5[[#This Row],[Money in/ (Money out)]]-Bank5[[#This Row],[GST/HST]]</f>
        <v>0</v>
      </c>
      <c r="L211" s="37">
        <f t="shared" si="9"/>
        <v>0</v>
      </c>
    </row>
    <row r="212" spans="4:12" x14ac:dyDescent="0.2">
      <c r="D212" s="393">
        <f>_xlfn.XLOOKUP(C:C,Table1[for Import to Bank Register dropdown],Table1[for Pivot],0,0,1)</f>
        <v>0</v>
      </c>
      <c r="E212" s="422"/>
      <c r="F212" s="160">
        <f t="shared" si="10"/>
        <v>55555555</v>
      </c>
      <c r="G212" s="394">
        <f t="shared" si="11"/>
        <v>0</v>
      </c>
      <c r="I212" s="395">
        <f>IF(OR(C212="150 Directors advances", C212="120 accounts receivable", C212="720.2 Automobile - Insurance", C212="720.3 Automobile - License", C212="870.4 Rent - Insurance", C212="870.6 Rent - Property Tax", C212="870.7 Rent - Homeoffice", C212="870.9 Rent - Water"),
   0,
   IF(Dashboard!$F$5="Quick",
      IF(OR(C212="190 Automobile",C212="200 computer hardware",C212="210 Computer software",C212="220 Quickbooks software",C212="230 Office equipment",C212="240 Office furniture"),
         E212-(E212/(1+Dashboard!$F$4)),
         0
      ),
      IF(C212="750 Business promotion",
         E212-(E212/(1+4.793/100)),
         E212-(E212/(1+Dashboard!$F$4))
      )
   )
)</f>
        <v>0</v>
      </c>
      <c r="J212" s="40">
        <f>Bank5[[#This Row],[Money in/ (Money out)]]-Bank5[[#This Row],[GST/HST]]</f>
        <v>0</v>
      </c>
      <c r="L212" s="37">
        <f t="shared" si="9"/>
        <v>0</v>
      </c>
    </row>
    <row r="213" spans="4:12" x14ac:dyDescent="0.2">
      <c r="D213" s="393">
        <f>_xlfn.XLOOKUP(C:C,Table1[for Import to Bank Register dropdown],Table1[for Pivot],0,0,1)</f>
        <v>0</v>
      </c>
      <c r="E213" s="422"/>
      <c r="F213" s="160">
        <f t="shared" si="10"/>
        <v>55555555</v>
      </c>
      <c r="G213" s="394">
        <f t="shared" si="11"/>
        <v>0</v>
      </c>
      <c r="I213" s="395">
        <f>IF(OR(C213="150 Directors advances", C213="120 accounts receivable", C213="720.2 Automobile - Insurance", C213="720.3 Automobile - License", C213="870.4 Rent - Insurance", C213="870.6 Rent - Property Tax", C213="870.7 Rent - Homeoffice", C213="870.9 Rent - Water"),
   0,
   IF(Dashboard!$F$5="Quick",
      IF(OR(C213="190 Automobile",C213="200 computer hardware",C213="210 Computer software",C213="220 Quickbooks software",C213="230 Office equipment",C213="240 Office furniture"),
         E213-(E213/(1+Dashboard!$F$4)),
         0
      ),
      IF(C213="750 Business promotion",
         E213-(E213/(1+4.793/100)),
         E213-(E213/(1+Dashboard!$F$4))
      )
   )
)</f>
        <v>0</v>
      </c>
      <c r="J213" s="40">
        <f>Bank5[[#This Row],[Money in/ (Money out)]]-Bank5[[#This Row],[GST/HST]]</f>
        <v>0</v>
      </c>
      <c r="L213" s="37">
        <f t="shared" si="9"/>
        <v>0</v>
      </c>
    </row>
    <row r="214" spans="4:12" x14ac:dyDescent="0.2">
      <c r="D214" s="393">
        <f>_xlfn.XLOOKUP(C:C,Table1[for Import to Bank Register dropdown],Table1[for Pivot],0,0,1)</f>
        <v>0</v>
      </c>
      <c r="E214" s="422"/>
      <c r="F214" s="160">
        <f t="shared" si="10"/>
        <v>55555555</v>
      </c>
      <c r="G214" s="394">
        <f t="shared" si="11"/>
        <v>0</v>
      </c>
      <c r="I214" s="395">
        <f>IF(OR(C214="150 Directors advances", C214="120 accounts receivable", C214="720.2 Automobile - Insurance", C214="720.3 Automobile - License", C214="870.4 Rent - Insurance", C214="870.6 Rent - Property Tax", C214="870.7 Rent - Homeoffice", C214="870.9 Rent - Water"),
   0,
   IF(Dashboard!$F$5="Quick",
      IF(OR(C214="190 Automobile",C214="200 computer hardware",C214="210 Computer software",C214="220 Quickbooks software",C214="230 Office equipment",C214="240 Office furniture"),
         E214-(E214/(1+Dashboard!$F$4)),
         0
      ),
      IF(C214="750 Business promotion",
         E214-(E214/(1+4.793/100)),
         E214-(E214/(1+Dashboard!$F$4))
      )
   )
)</f>
        <v>0</v>
      </c>
      <c r="J214" s="40">
        <f>Bank5[[#This Row],[Money in/ (Money out)]]-Bank5[[#This Row],[GST/HST]]</f>
        <v>0</v>
      </c>
      <c r="L214" s="37">
        <f t="shared" si="9"/>
        <v>0</v>
      </c>
    </row>
    <row r="215" spans="4:12" x14ac:dyDescent="0.2">
      <c r="D215" s="393">
        <f>_xlfn.XLOOKUP(C:C,Table1[for Import to Bank Register dropdown],Table1[for Pivot],0,0,1)</f>
        <v>0</v>
      </c>
      <c r="E215" s="422"/>
      <c r="F215" s="160">
        <f t="shared" si="10"/>
        <v>55555555</v>
      </c>
      <c r="G215" s="394">
        <f t="shared" si="11"/>
        <v>0</v>
      </c>
      <c r="I215" s="395">
        <f>IF(OR(C215="150 Directors advances", C215="120 accounts receivable", C215="720.2 Automobile - Insurance", C215="720.3 Automobile - License", C215="870.4 Rent - Insurance", C215="870.6 Rent - Property Tax", C215="870.7 Rent - Homeoffice", C215="870.9 Rent - Water"),
   0,
   IF(Dashboard!$F$5="Quick",
      IF(OR(C215="190 Automobile",C215="200 computer hardware",C215="210 Computer software",C215="220 Quickbooks software",C215="230 Office equipment",C215="240 Office furniture"),
         E215-(E215/(1+Dashboard!$F$4)),
         0
      ),
      IF(C215="750 Business promotion",
         E215-(E215/(1+4.793/100)),
         E215-(E215/(1+Dashboard!$F$4))
      )
   )
)</f>
        <v>0</v>
      </c>
      <c r="J215" s="40">
        <f>Bank5[[#This Row],[Money in/ (Money out)]]-Bank5[[#This Row],[GST/HST]]</f>
        <v>0</v>
      </c>
      <c r="L215" s="37">
        <f t="shared" si="9"/>
        <v>0</v>
      </c>
    </row>
    <row r="216" spans="4:12" x14ac:dyDescent="0.2">
      <c r="D216" s="393">
        <f>_xlfn.XLOOKUP(C:C,Table1[for Import to Bank Register dropdown],Table1[for Pivot],0,0,1)</f>
        <v>0</v>
      </c>
      <c r="E216" s="422"/>
      <c r="F216" s="160">
        <f t="shared" si="10"/>
        <v>55555555</v>
      </c>
      <c r="G216" s="394">
        <f t="shared" si="11"/>
        <v>0</v>
      </c>
      <c r="I216" s="395">
        <f>IF(OR(C216="150 Directors advances", C216="120 accounts receivable", C216="720.2 Automobile - Insurance", C216="720.3 Automobile - License", C216="870.4 Rent - Insurance", C216="870.6 Rent - Property Tax", C216="870.7 Rent - Homeoffice", C216="870.9 Rent - Water"),
   0,
   IF(Dashboard!$F$5="Quick",
      IF(OR(C216="190 Automobile",C216="200 computer hardware",C216="210 Computer software",C216="220 Quickbooks software",C216="230 Office equipment",C216="240 Office furniture"),
         E216-(E216/(1+Dashboard!$F$4)),
         0
      ),
      IF(C216="750 Business promotion",
         E216-(E216/(1+4.793/100)),
         E216-(E216/(1+Dashboard!$F$4))
      )
   )
)</f>
        <v>0</v>
      </c>
      <c r="J216" s="40">
        <f>Bank5[[#This Row],[Money in/ (Money out)]]-Bank5[[#This Row],[GST/HST]]</f>
        <v>0</v>
      </c>
      <c r="L216" s="37">
        <f t="shared" si="9"/>
        <v>0</v>
      </c>
    </row>
    <row r="217" spans="4:12" x14ac:dyDescent="0.2">
      <c r="D217" s="393">
        <f>_xlfn.XLOOKUP(C:C,Table1[for Import to Bank Register dropdown],Table1[for Pivot],0,0,1)</f>
        <v>0</v>
      </c>
      <c r="E217" s="422"/>
      <c r="F217" s="160">
        <f t="shared" si="10"/>
        <v>55555555</v>
      </c>
      <c r="G217" s="394">
        <f t="shared" si="11"/>
        <v>0</v>
      </c>
      <c r="I217" s="395">
        <f>IF(OR(C217="150 Directors advances", C217="120 accounts receivable", C217="720.2 Automobile - Insurance", C217="720.3 Automobile - License", C217="870.4 Rent - Insurance", C217="870.6 Rent - Property Tax", C217="870.7 Rent - Homeoffice", C217="870.9 Rent - Water"),
   0,
   IF(Dashboard!$F$5="Quick",
      IF(OR(C217="190 Automobile",C217="200 computer hardware",C217="210 Computer software",C217="220 Quickbooks software",C217="230 Office equipment",C217="240 Office furniture"),
         E217-(E217/(1+Dashboard!$F$4)),
         0
      ),
      IF(C217="750 Business promotion",
         E217-(E217/(1+4.793/100)),
         E217-(E217/(1+Dashboard!$F$4))
      )
   )
)</f>
        <v>0</v>
      </c>
      <c r="J217" s="40">
        <f>Bank5[[#This Row],[Money in/ (Money out)]]-Bank5[[#This Row],[GST/HST]]</f>
        <v>0</v>
      </c>
      <c r="L217" s="37">
        <f t="shared" si="9"/>
        <v>0</v>
      </c>
    </row>
    <row r="218" spans="4:12" x14ac:dyDescent="0.2">
      <c r="D218" s="393">
        <f>_xlfn.XLOOKUP(C:C,Table1[for Import to Bank Register dropdown],Table1[for Pivot],0,0,1)</f>
        <v>0</v>
      </c>
      <c r="E218" s="422"/>
      <c r="F218" s="160">
        <f t="shared" si="10"/>
        <v>55555555</v>
      </c>
      <c r="G218" s="394">
        <f t="shared" si="11"/>
        <v>0</v>
      </c>
      <c r="I218" s="395">
        <f>IF(OR(C218="150 Directors advances", C218="120 accounts receivable", C218="720.2 Automobile - Insurance", C218="720.3 Automobile - License", C218="870.4 Rent - Insurance", C218="870.6 Rent - Property Tax", C218="870.7 Rent - Homeoffice", C218="870.9 Rent - Water"),
   0,
   IF(Dashboard!$F$5="Quick",
      IF(OR(C218="190 Automobile",C218="200 computer hardware",C218="210 Computer software",C218="220 Quickbooks software",C218="230 Office equipment",C218="240 Office furniture"),
         E218-(E218/(1+Dashboard!$F$4)),
         0
      ),
      IF(C218="750 Business promotion",
         E218-(E218/(1+4.793/100)),
         E218-(E218/(1+Dashboard!$F$4))
      )
   )
)</f>
        <v>0</v>
      </c>
      <c r="J218" s="40">
        <f>Bank5[[#This Row],[Money in/ (Money out)]]-Bank5[[#This Row],[GST/HST]]</f>
        <v>0</v>
      </c>
      <c r="L218" s="37">
        <f t="shared" si="9"/>
        <v>0</v>
      </c>
    </row>
    <row r="219" spans="4:12" x14ac:dyDescent="0.2">
      <c r="D219" s="393">
        <f>_xlfn.XLOOKUP(C:C,Table1[for Import to Bank Register dropdown],Table1[for Pivot],0,0,1)</f>
        <v>0</v>
      </c>
      <c r="E219" s="422"/>
      <c r="F219" s="160">
        <f t="shared" si="10"/>
        <v>55555555</v>
      </c>
      <c r="G219" s="394">
        <f t="shared" si="11"/>
        <v>0</v>
      </c>
      <c r="I219" s="395">
        <f>IF(OR(C219="150 Directors advances", C219="120 accounts receivable", C219="720.2 Automobile - Insurance", C219="720.3 Automobile - License", C219="870.4 Rent - Insurance", C219="870.6 Rent - Property Tax", C219="870.7 Rent - Homeoffice", C219="870.9 Rent - Water"),
   0,
   IF(Dashboard!$F$5="Quick",
      IF(OR(C219="190 Automobile",C219="200 computer hardware",C219="210 Computer software",C219="220 Quickbooks software",C219="230 Office equipment",C219="240 Office furniture"),
         E219-(E219/(1+Dashboard!$F$4)),
         0
      ),
      IF(C219="750 Business promotion",
         E219-(E219/(1+4.793/100)),
         E219-(E219/(1+Dashboard!$F$4))
      )
   )
)</f>
        <v>0</v>
      </c>
      <c r="J219" s="40">
        <f>Bank5[[#This Row],[Money in/ (Money out)]]-Bank5[[#This Row],[GST/HST]]</f>
        <v>0</v>
      </c>
      <c r="L219" s="37">
        <f t="shared" si="9"/>
        <v>0</v>
      </c>
    </row>
    <row r="220" spans="4:12" x14ac:dyDescent="0.2">
      <c r="D220" s="393">
        <f>_xlfn.XLOOKUP(C:C,Table1[for Import to Bank Register dropdown],Table1[for Pivot],0,0,1)</f>
        <v>0</v>
      </c>
      <c r="E220" s="422"/>
      <c r="F220" s="160">
        <f t="shared" si="10"/>
        <v>55555555</v>
      </c>
      <c r="G220" s="394">
        <f t="shared" si="11"/>
        <v>0</v>
      </c>
      <c r="I220" s="395">
        <f>IF(OR(C220="150 Directors advances", C220="120 accounts receivable", C220="720.2 Automobile - Insurance", C220="720.3 Automobile - License", C220="870.4 Rent - Insurance", C220="870.6 Rent - Property Tax", C220="870.7 Rent - Homeoffice", C220="870.9 Rent - Water"),
   0,
   IF(Dashboard!$F$5="Quick",
      IF(OR(C220="190 Automobile",C220="200 computer hardware",C220="210 Computer software",C220="220 Quickbooks software",C220="230 Office equipment",C220="240 Office furniture"),
         E220-(E220/(1+Dashboard!$F$4)),
         0
      ),
      IF(C220="750 Business promotion",
         E220-(E220/(1+4.793/100)),
         E220-(E220/(1+Dashboard!$F$4))
      )
   )
)</f>
        <v>0</v>
      </c>
      <c r="J220" s="40">
        <f>Bank5[[#This Row],[Money in/ (Money out)]]-Bank5[[#This Row],[GST/HST]]</f>
        <v>0</v>
      </c>
      <c r="L220" s="37">
        <f t="shared" si="9"/>
        <v>0</v>
      </c>
    </row>
    <row r="221" spans="4:12" x14ac:dyDescent="0.2">
      <c r="D221" s="393">
        <f>_xlfn.XLOOKUP(C:C,Table1[for Import to Bank Register dropdown],Table1[for Pivot],0,0,1)</f>
        <v>0</v>
      </c>
      <c r="E221" s="422"/>
      <c r="F221" s="160">
        <f t="shared" si="10"/>
        <v>55555555</v>
      </c>
      <c r="G221" s="394">
        <f t="shared" si="11"/>
        <v>0</v>
      </c>
      <c r="I221" s="395">
        <f>IF(OR(C221="150 Directors advances", C221="120 accounts receivable", C221="720.2 Automobile - Insurance", C221="720.3 Automobile - License", C221="870.4 Rent - Insurance", C221="870.6 Rent - Property Tax", C221="870.7 Rent - Homeoffice", C221="870.9 Rent - Water"),
   0,
   IF(Dashboard!$F$5="Quick",
      IF(OR(C221="190 Automobile",C221="200 computer hardware",C221="210 Computer software",C221="220 Quickbooks software",C221="230 Office equipment",C221="240 Office furniture"),
         E221-(E221/(1+Dashboard!$F$4)),
         0
      ),
      IF(C221="750 Business promotion",
         E221-(E221/(1+4.793/100)),
         E221-(E221/(1+Dashboard!$F$4))
      )
   )
)</f>
        <v>0</v>
      </c>
      <c r="J221" s="40">
        <f>Bank5[[#This Row],[Money in/ (Money out)]]-Bank5[[#This Row],[GST/HST]]</f>
        <v>0</v>
      </c>
      <c r="L221" s="37">
        <f t="shared" si="9"/>
        <v>0</v>
      </c>
    </row>
    <row r="222" spans="4:12" x14ac:dyDescent="0.2">
      <c r="D222" s="393">
        <f>_xlfn.XLOOKUP(C:C,Table1[for Import to Bank Register dropdown],Table1[for Pivot],0,0,1)</f>
        <v>0</v>
      </c>
      <c r="E222" s="422"/>
      <c r="F222" s="160">
        <f t="shared" si="10"/>
        <v>55555555</v>
      </c>
      <c r="G222" s="394">
        <f t="shared" si="11"/>
        <v>0</v>
      </c>
      <c r="I222" s="395">
        <f>IF(OR(C222="150 Directors advances", C222="120 accounts receivable", C222="720.2 Automobile - Insurance", C222="720.3 Automobile - License", C222="870.4 Rent - Insurance", C222="870.6 Rent - Property Tax", C222="870.7 Rent - Homeoffice", C222="870.9 Rent - Water"),
   0,
   IF(Dashboard!$F$5="Quick",
      IF(OR(C222="190 Automobile",C222="200 computer hardware",C222="210 Computer software",C222="220 Quickbooks software",C222="230 Office equipment",C222="240 Office furniture"),
         E222-(E222/(1+Dashboard!$F$4)),
         0
      ),
      IF(C222="750 Business promotion",
         E222-(E222/(1+4.793/100)),
         E222-(E222/(1+Dashboard!$F$4))
      )
   )
)</f>
        <v>0</v>
      </c>
      <c r="J222" s="40">
        <f>Bank5[[#This Row],[Money in/ (Money out)]]-Bank5[[#This Row],[GST/HST]]</f>
        <v>0</v>
      </c>
      <c r="L222" s="37">
        <f t="shared" si="9"/>
        <v>0</v>
      </c>
    </row>
    <row r="223" spans="4:12" x14ac:dyDescent="0.2">
      <c r="D223" s="393">
        <f>_xlfn.XLOOKUP(C:C,Table1[for Import to Bank Register dropdown],Table1[for Pivot],0,0,1)</f>
        <v>0</v>
      </c>
      <c r="E223" s="422"/>
      <c r="F223" s="160">
        <f t="shared" si="10"/>
        <v>55555555</v>
      </c>
      <c r="G223" s="394">
        <f t="shared" si="11"/>
        <v>0</v>
      </c>
      <c r="I223" s="395">
        <f>IF(OR(C223="150 Directors advances", C223="120 accounts receivable", C223="720.2 Automobile - Insurance", C223="720.3 Automobile - License", C223="870.4 Rent - Insurance", C223="870.6 Rent - Property Tax", C223="870.7 Rent - Homeoffice", C223="870.9 Rent - Water"),
   0,
   IF(Dashboard!$F$5="Quick",
      IF(OR(C223="190 Automobile",C223="200 computer hardware",C223="210 Computer software",C223="220 Quickbooks software",C223="230 Office equipment",C223="240 Office furniture"),
         E223-(E223/(1+Dashboard!$F$4)),
         0
      ),
      IF(C223="750 Business promotion",
         E223-(E223/(1+4.793/100)),
         E223-(E223/(1+Dashboard!$F$4))
      )
   )
)</f>
        <v>0</v>
      </c>
      <c r="J223" s="40">
        <f>Bank5[[#This Row],[Money in/ (Money out)]]-Bank5[[#This Row],[GST/HST]]</f>
        <v>0</v>
      </c>
      <c r="L223" s="37">
        <f t="shared" si="9"/>
        <v>0</v>
      </c>
    </row>
    <row r="224" spans="4:12" x14ac:dyDescent="0.2">
      <c r="D224" s="393">
        <f>_xlfn.XLOOKUP(C:C,Table1[for Import to Bank Register dropdown],Table1[for Pivot],0,0,1)</f>
        <v>0</v>
      </c>
      <c r="E224" s="422"/>
      <c r="F224" s="160">
        <f t="shared" si="10"/>
        <v>55555555</v>
      </c>
      <c r="G224" s="394">
        <f t="shared" si="11"/>
        <v>0</v>
      </c>
      <c r="I224" s="395">
        <f>IF(OR(C224="150 Directors advances", C224="120 accounts receivable", C224="720.2 Automobile - Insurance", C224="720.3 Automobile - License", C224="870.4 Rent - Insurance", C224="870.6 Rent - Property Tax", C224="870.7 Rent - Homeoffice", C224="870.9 Rent - Water"),
   0,
   IF(Dashboard!$F$5="Quick",
      IF(OR(C224="190 Automobile",C224="200 computer hardware",C224="210 Computer software",C224="220 Quickbooks software",C224="230 Office equipment",C224="240 Office furniture"),
         E224-(E224/(1+Dashboard!$F$4)),
         0
      ),
      IF(C224="750 Business promotion",
         E224-(E224/(1+4.793/100)),
         E224-(E224/(1+Dashboard!$F$4))
      )
   )
)</f>
        <v>0</v>
      </c>
      <c r="J224" s="40">
        <f>Bank5[[#This Row],[Money in/ (Money out)]]-Bank5[[#This Row],[GST/HST]]</f>
        <v>0</v>
      </c>
      <c r="L224" s="37">
        <f t="shared" si="9"/>
        <v>0</v>
      </c>
    </row>
    <row r="225" spans="4:12" x14ac:dyDescent="0.2">
      <c r="D225" s="393">
        <f>_xlfn.XLOOKUP(C:C,Table1[for Import to Bank Register dropdown],Table1[for Pivot],0,0,1)</f>
        <v>0</v>
      </c>
      <c r="E225" s="422"/>
      <c r="F225" s="160">
        <f t="shared" si="10"/>
        <v>55555555</v>
      </c>
      <c r="G225" s="394">
        <f t="shared" si="11"/>
        <v>0</v>
      </c>
      <c r="I225" s="395">
        <f>IF(OR(C225="150 Directors advances", C225="120 accounts receivable", C225="720.2 Automobile - Insurance", C225="720.3 Automobile - License", C225="870.4 Rent - Insurance", C225="870.6 Rent - Property Tax", C225="870.7 Rent - Homeoffice", C225="870.9 Rent - Water"),
   0,
   IF(Dashboard!$F$5="Quick",
      IF(OR(C225="190 Automobile",C225="200 computer hardware",C225="210 Computer software",C225="220 Quickbooks software",C225="230 Office equipment",C225="240 Office furniture"),
         E225-(E225/(1+Dashboard!$F$4)),
         0
      ),
      IF(C225="750 Business promotion",
         E225-(E225/(1+4.793/100)),
         E225-(E225/(1+Dashboard!$F$4))
      )
   )
)</f>
        <v>0</v>
      </c>
      <c r="J225" s="40">
        <f>Bank5[[#This Row],[Money in/ (Money out)]]-Bank5[[#This Row],[GST/HST]]</f>
        <v>0</v>
      </c>
      <c r="L225" s="37">
        <f t="shared" si="9"/>
        <v>0</v>
      </c>
    </row>
    <row r="226" spans="4:12" x14ac:dyDescent="0.2">
      <c r="D226" s="393">
        <f>_xlfn.XLOOKUP(C:C,Table1[for Import to Bank Register dropdown],Table1[for Pivot],0,0,1)</f>
        <v>0</v>
      </c>
      <c r="E226" s="422"/>
      <c r="F226" s="160">
        <f t="shared" si="10"/>
        <v>55555555</v>
      </c>
      <c r="G226" s="394">
        <f t="shared" si="11"/>
        <v>0</v>
      </c>
      <c r="I226" s="395">
        <f>IF(OR(C226="150 Directors advances", C226="120 accounts receivable", C226="720.2 Automobile - Insurance", C226="720.3 Automobile - License", C226="870.4 Rent - Insurance", C226="870.6 Rent - Property Tax", C226="870.7 Rent - Homeoffice", C226="870.9 Rent - Water"),
   0,
   IF(Dashboard!$F$5="Quick",
      IF(OR(C226="190 Automobile",C226="200 computer hardware",C226="210 Computer software",C226="220 Quickbooks software",C226="230 Office equipment",C226="240 Office furniture"),
         E226-(E226/(1+Dashboard!$F$4)),
         0
      ),
      IF(C226="750 Business promotion",
         E226-(E226/(1+4.793/100)),
         E226-(E226/(1+Dashboard!$F$4))
      )
   )
)</f>
        <v>0</v>
      </c>
      <c r="J226" s="40">
        <f>Bank5[[#This Row],[Money in/ (Money out)]]-Bank5[[#This Row],[GST/HST]]</f>
        <v>0</v>
      </c>
      <c r="L226" s="37">
        <f t="shared" si="9"/>
        <v>0</v>
      </c>
    </row>
    <row r="227" spans="4:12" x14ac:dyDescent="0.2">
      <c r="D227" s="393">
        <f>_xlfn.XLOOKUP(C:C,Table1[for Import to Bank Register dropdown],Table1[for Pivot],0,0,1)</f>
        <v>0</v>
      </c>
      <c r="E227" s="422"/>
      <c r="F227" s="160">
        <f t="shared" si="10"/>
        <v>55555555</v>
      </c>
      <c r="G227" s="394">
        <f t="shared" si="11"/>
        <v>0</v>
      </c>
      <c r="I227" s="395">
        <f>IF(OR(C227="150 Directors advances", C227="120 accounts receivable", C227="720.2 Automobile - Insurance", C227="720.3 Automobile - License", C227="870.4 Rent - Insurance", C227="870.6 Rent - Property Tax", C227="870.7 Rent - Homeoffice", C227="870.9 Rent - Water"),
   0,
   IF(Dashboard!$F$5="Quick",
      IF(OR(C227="190 Automobile",C227="200 computer hardware",C227="210 Computer software",C227="220 Quickbooks software",C227="230 Office equipment",C227="240 Office furniture"),
         E227-(E227/(1+Dashboard!$F$4)),
         0
      ),
      IF(C227="750 Business promotion",
         E227-(E227/(1+4.793/100)),
         E227-(E227/(1+Dashboard!$F$4))
      )
   )
)</f>
        <v>0</v>
      </c>
      <c r="J227" s="40">
        <f>Bank5[[#This Row],[Money in/ (Money out)]]-Bank5[[#This Row],[GST/HST]]</f>
        <v>0</v>
      </c>
      <c r="L227" s="37">
        <f t="shared" si="9"/>
        <v>0</v>
      </c>
    </row>
    <row r="228" spans="4:12" x14ac:dyDescent="0.2">
      <c r="D228" s="393">
        <f>_xlfn.XLOOKUP(C:C,Table1[for Import to Bank Register dropdown],Table1[for Pivot],0,0,1)</f>
        <v>0</v>
      </c>
      <c r="E228" s="422"/>
      <c r="F228" s="160">
        <f t="shared" si="10"/>
        <v>55555555</v>
      </c>
      <c r="G228" s="394">
        <f t="shared" si="11"/>
        <v>0</v>
      </c>
      <c r="I228" s="395">
        <f>IF(OR(C228="150 Directors advances", C228="120 accounts receivable", C228="720.2 Automobile - Insurance", C228="720.3 Automobile - License", C228="870.4 Rent - Insurance", C228="870.6 Rent - Property Tax", C228="870.7 Rent - Homeoffice", C228="870.9 Rent - Water"),
   0,
   IF(Dashboard!$F$5="Quick",
      IF(OR(C228="190 Automobile",C228="200 computer hardware",C228="210 Computer software",C228="220 Quickbooks software",C228="230 Office equipment",C228="240 Office furniture"),
         E228-(E228/(1+Dashboard!$F$4)),
         0
      ),
      IF(C228="750 Business promotion",
         E228-(E228/(1+4.793/100)),
         E228-(E228/(1+Dashboard!$F$4))
      )
   )
)</f>
        <v>0</v>
      </c>
      <c r="J228" s="40">
        <f>Bank5[[#This Row],[Money in/ (Money out)]]-Bank5[[#This Row],[GST/HST]]</f>
        <v>0</v>
      </c>
      <c r="L228" s="37">
        <f t="shared" si="9"/>
        <v>0</v>
      </c>
    </row>
    <row r="229" spans="4:12" x14ac:dyDescent="0.2">
      <c r="D229" s="393">
        <f>_xlfn.XLOOKUP(C:C,Table1[for Import to Bank Register dropdown],Table1[for Pivot],0,0,1)</f>
        <v>0</v>
      </c>
      <c r="E229" s="422"/>
      <c r="F229" s="160">
        <f t="shared" si="10"/>
        <v>55555555</v>
      </c>
      <c r="G229" s="394">
        <f t="shared" si="11"/>
        <v>0</v>
      </c>
      <c r="I229" s="395">
        <f>IF(OR(C229="150 Directors advances", C229="120 accounts receivable", C229="720.2 Automobile - Insurance", C229="720.3 Automobile - License", C229="870.4 Rent - Insurance", C229="870.6 Rent - Property Tax", C229="870.7 Rent - Homeoffice", C229="870.9 Rent - Water"),
   0,
   IF(Dashboard!$F$5="Quick",
      IF(OR(C229="190 Automobile",C229="200 computer hardware",C229="210 Computer software",C229="220 Quickbooks software",C229="230 Office equipment",C229="240 Office furniture"),
         E229-(E229/(1+Dashboard!$F$4)),
         0
      ),
      IF(C229="750 Business promotion",
         E229-(E229/(1+4.793/100)),
         E229-(E229/(1+Dashboard!$F$4))
      )
   )
)</f>
        <v>0</v>
      </c>
      <c r="J229" s="40">
        <f>Bank5[[#This Row],[Money in/ (Money out)]]-Bank5[[#This Row],[GST/HST]]</f>
        <v>0</v>
      </c>
      <c r="L229" s="37">
        <f t="shared" si="9"/>
        <v>0</v>
      </c>
    </row>
    <row r="230" spans="4:12" x14ac:dyDescent="0.2">
      <c r="D230" s="393">
        <f>_xlfn.XLOOKUP(C:C,Table1[for Import to Bank Register dropdown],Table1[for Pivot],0,0,1)</f>
        <v>0</v>
      </c>
      <c r="E230" s="422"/>
      <c r="F230" s="160">
        <f t="shared" si="10"/>
        <v>55555555</v>
      </c>
      <c r="G230" s="394">
        <f t="shared" si="11"/>
        <v>0</v>
      </c>
      <c r="I230" s="395">
        <f>IF(OR(C230="150 Directors advances", C230="120 accounts receivable", C230="720.2 Automobile - Insurance", C230="720.3 Automobile - License", C230="870.4 Rent - Insurance", C230="870.6 Rent - Property Tax", C230="870.7 Rent - Homeoffice", C230="870.9 Rent - Water"),
   0,
   IF(Dashboard!$F$5="Quick",
      IF(OR(C230="190 Automobile",C230="200 computer hardware",C230="210 Computer software",C230="220 Quickbooks software",C230="230 Office equipment",C230="240 Office furniture"),
         E230-(E230/(1+Dashboard!$F$4)),
         0
      ),
      IF(C230="750 Business promotion",
         E230-(E230/(1+4.793/100)),
         E230-(E230/(1+Dashboard!$F$4))
      )
   )
)</f>
        <v>0</v>
      </c>
      <c r="J230" s="40">
        <f>Bank5[[#This Row],[Money in/ (Money out)]]-Bank5[[#This Row],[GST/HST]]</f>
        <v>0</v>
      </c>
      <c r="L230" s="37">
        <f t="shared" si="9"/>
        <v>0</v>
      </c>
    </row>
    <row r="231" spans="4:12" x14ac:dyDescent="0.2">
      <c r="D231" s="393">
        <f>_xlfn.XLOOKUP(C:C,Table1[for Import to Bank Register dropdown],Table1[for Pivot],0,0,1)</f>
        <v>0</v>
      </c>
      <c r="E231" s="422"/>
      <c r="F231" s="160">
        <f t="shared" si="10"/>
        <v>55555555</v>
      </c>
      <c r="G231" s="394">
        <f t="shared" si="11"/>
        <v>0</v>
      </c>
      <c r="I231" s="395">
        <f>IF(OR(C231="150 Directors advances", C231="120 accounts receivable", C231="720.2 Automobile - Insurance", C231="720.3 Automobile - License", C231="870.4 Rent - Insurance", C231="870.6 Rent - Property Tax", C231="870.7 Rent - Homeoffice", C231="870.9 Rent - Water"),
   0,
   IF(Dashboard!$F$5="Quick",
      IF(OR(C231="190 Automobile",C231="200 computer hardware",C231="210 Computer software",C231="220 Quickbooks software",C231="230 Office equipment",C231="240 Office furniture"),
         E231-(E231/(1+Dashboard!$F$4)),
         0
      ),
      IF(C231="750 Business promotion",
         E231-(E231/(1+4.793/100)),
         E231-(E231/(1+Dashboard!$F$4))
      )
   )
)</f>
        <v>0</v>
      </c>
      <c r="J231" s="40">
        <f>Bank5[[#This Row],[Money in/ (Money out)]]-Bank5[[#This Row],[GST/HST]]</f>
        <v>0</v>
      </c>
      <c r="L231" s="37">
        <f t="shared" si="9"/>
        <v>0</v>
      </c>
    </row>
    <row r="232" spans="4:12" x14ac:dyDescent="0.2">
      <c r="D232" s="393">
        <f>_xlfn.XLOOKUP(C:C,Table1[for Import to Bank Register dropdown],Table1[for Pivot],0,0,1)</f>
        <v>0</v>
      </c>
      <c r="E232" s="422"/>
      <c r="F232" s="160">
        <f t="shared" si="10"/>
        <v>55555555</v>
      </c>
      <c r="G232" s="394">
        <f t="shared" si="11"/>
        <v>0</v>
      </c>
      <c r="I232" s="395">
        <f>IF(OR(C232="150 Directors advances", C232="120 accounts receivable", C232="720.2 Automobile - Insurance", C232="720.3 Automobile - License", C232="870.4 Rent - Insurance", C232="870.6 Rent - Property Tax", C232="870.7 Rent - Homeoffice", C232="870.9 Rent - Water"),
   0,
   IF(Dashboard!$F$5="Quick",
      IF(OR(C232="190 Automobile",C232="200 computer hardware",C232="210 Computer software",C232="220 Quickbooks software",C232="230 Office equipment",C232="240 Office furniture"),
         E232-(E232/(1+Dashboard!$F$4)),
         0
      ),
      IF(C232="750 Business promotion",
         E232-(E232/(1+4.793/100)),
         E232-(E232/(1+Dashboard!$F$4))
      )
   )
)</f>
        <v>0</v>
      </c>
      <c r="J232" s="40">
        <f>Bank5[[#This Row],[Money in/ (Money out)]]-Bank5[[#This Row],[GST/HST]]</f>
        <v>0</v>
      </c>
      <c r="L232" s="37">
        <f t="shared" si="9"/>
        <v>0</v>
      </c>
    </row>
    <row r="233" spans="4:12" x14ac:dyDescent="0.2">
      <c r="D233" s="393">
        <f>_xlfn.XLOOKUP(C:C,Table1[for Import to Bank Register dropdown],Table1[for Pivot],0,0,1)</f>
        <v>0</v>
      </c>
      <c r="E233" s="422"/>
      <c r="F233" s="160">
        <f t="shared" si="10"/>
        <v>55555555</v>
      </c>
      <c r="G233" s="394">
        <f t="shared" si="11"/>
        <v>0</v>
      </c>
      <c r="I233" s="395">
        <f>IF(OR(C233="150 Directors advances", C233="120 accounts receivable", C233="720.2 Automobile - Insurance", C233="720.3 Automobile - License", C233="870.4 Rent - Insurance", C233="870.6 Rent - Property Tax", C233="870.7 Rent - Homeoffice", C233="870.9 Rent - Water"),
   0,
   IF(Dashboard!$F$5="Quick",
      IF(OR(C233="190 Automobile",C233="200 computer hardware",C233="210 Computer software",C233="220 Quickbooks software",C233="230 Office equipment",C233="240 Office furniture"),
         E233-(E233/(1+Dashboard!$F$4)),
         0
      ),
      IF(C233="750 Business promotion",
         E233-(E233/(1+4.793/100)),
         E233-(E233/(1+Dashboard!$F$4))
      )
   )
)</f>
        <v>0</v>
      </c>
      <c r="J233" s="40">
        <f>Bank5[[#This Row],[Money in/ (Money out)]]-Bank5[[#This Row],[GST/HST]]</f>
        <v>0</v>
      </c>
      <c r="L233" s="37">
        <f t="shared" si="9"/>
        <v>0</v>
      </c>
    </row>
    <row r="234" spans="4:12" x14ac:dyDescent="0.2">
      <c r="D234" s="393">
        <f>_xlfn.XLOOKUP(C:C,Table1[for Import to Bank Register dropdown],Table1[for Pivot],0,0,1)</f>
        <v>0</v>
      </c>
      <c r="E234" s="422"/>
      <c r="F234" s="160">
        <f t="shared" si="10"/>
        <v>55555555</v>
      </c>
      <c r="G234" s="394">
        <f t="shared" si="11"/>
        <v>0</v>
      </c>
      <c r="I234" s="395">
        <f>IF(OR(C234="150 Directors advances", C234="120 accounts receivable", C234="720.2 Automobile - Insurance", C234="720.3 Automobile - License", C234="870.4 Rent - Insurance", C234="870.6 Rent - Property Tax", C234="870.7 Rent - Homeoffice", C234="870.9 Rent - Water"),
   0,
   IF(Dashboard!$F$5="Quick",
      IF(OR(C234="190 Automobile",C234="200 computer hardware",C234="210 Computer software",C234="220 Quickbooks software",C234="230 Office equipment",C234="240 Office furniture"),
         E234-(E234/(1+Dashboard!$F$4)),
         0
      ),
      IF(C234="750 Business promotion",
         E234-(E234/(1+4.793/100)),
         E234-(E234/(1+Dashboard!$F$4))
      )
   )
)</f>
        <v>0</v>
      </c>
      <c r="J234" s="40">
        <f>Bank5[[#This Row],[Money in/ (Money out)]]-Bank5[[#This Row],[GST/HST]]</f>
        <v>0</v>
      </c>
      <c r="L234" s="37">
        <f t="shared" si="9"/>
        <v>0</v>
      </c>
    </row>
    <row r="235" spans="4:12" x14ac:dyDescent="0.2">
      <c r="D235" s="393">
        <f>_xlfn.XLOOKUP(C:C,Table1[for Import to Bank Register dropdown],Table1[for Pivot],0,0,1)</f>
        <v>0</v>
      </c>
      <c r="E235" s="422"/>
      <c r="F235" s="160">
        <f t="shared" si="10"/>
        <v>55555555</v>
      </c>
      <c r="G235" s="394">
        <f t="shared" si="11"/>
        <v>0</v>
      </c>
      <c r="I235" s="395">
        <f>IF(OR(C235="150 Directors advances", C235="120 accounts receivable", C235="720.2 Automobile - Insurance", C235="720.3 Automobile - License", C235="870.4 Rent - Insurance", C235="870.6 Rent - Property Tax", C235="870.7 Rent - Homeoffice", C235="870.9 Rent - Water"),
   0,
   IF(Dashboard!$F$5="Quick",
      IF(OR(C235="190 Automobile",C235="200 computer hardware",C235="210 Computer software",C235="220 Quickbooks software",C235="230 Office equipment",C235="240 Office furniture"),
         E235-(E235/(1+Dashboard!$F$4)),
         0
      ),
      IF(C235="750 Business promotion",
         E235-(E235/(1+4.793/100)),
         E235-(E235/(1+Dashboard!$F$4))
      )
   )
)</f>
        <v>0</v>
      </c>
      <c r="J235" s="40">
        <f>Bank5[[#This Row],[Money in/ (Money out)]]-Bank5[[#This Row],[GST/HST]]</f>
        <v>0</v>
      </c>
      <c r="L235" s="37">
        <f t="shared" si="9"/>
        <v>0</v>
      </c>
    </row>
    <row r="236" spans="4:12" x14ac:dyDescent="0.2">
      <c r="D236" s="393">
        <f>_xlfn.XLOOKUP(C:C,Table1[for Import to Bank Register dropdown],Table1[for Pivot],0,0,1)</f>
        <v>0</v>
      </c>
      <c r="E236" s="422"/>
      <c r="F236" s="160">
        <f t="shared" si="10"/>
        <v>55555555</v>
      </c>
      <c r="G236" s="394">
        <f t="shared" si="11"/>
        <v>0</v>
      </c>
      <c r="I236" s="395">
        <f>IF(OR(C236="150 Directors advances", C236="120 accounts receivable", C236="720.2 Automobile - Insurance", C236="720.3 Automobile - License", C236="870.4 Rent - Insurance", C236="870.6 Rent - Property Tax", C236="870.7 Rent - Homeoffice", C236="870.9 Rent - Water"),
   0,
   IF(Dashboard!$F$5="Quick",
      IF(OR(C236="190 Automobile",C236="200 computer hardware",C236="210 Computer software",C236="220 Quickbooks software",C236="230 Office equipment",C236="240 Office furniture"),
         E236-(E236/(1+Dashboard!$F$4)),
         0
      ),
      IF(C236="750 Business promotion",
         E236-(E236/(1+4.793/100)),
         E236-(E236/(1+Dashboard!$F$4))
      )
   )
)</f>
        <v>0</v>
      </c>
      <c r="J236" s="40">
        <f>Bank5[[#This Row],[Money in/ (Money out)]]-Bank5[[#This Row],[GST/HST]]</f>
        <v>0</v>
      </c>
      <c r="L236" s="37">
        <f t="shared" si="9"/>
        <v>0</v>
      </c>
    </row>
    <row r="237" spans="4:12" x14ac:dyDescent="0.2">
      <c r="D237" s="393">
        <f>_xlfn.XLOOKUP(C:C,Table1[for Import to Bank Register dropdown],Table1[for Pivot],0,0,1)</f>
        <v>0</v>
      </c>
      <c r="E237" s="422"/>
      <c r="F237" s="160">
        <f t="shared" si="10"/>
        <v>55555555</v>
      </c>
      <c r="G237" s="394">
        <f t="shared" si="11"/>
        <v>0</v>
      </c>
      <c r="I237" s="395">
        <f>IF(OR(C237="150 Directors advances", C237="120 accounts receivable", C237="720.2 Automobile - Insurance", C237="720.3 Automobile - License", C237="870.4 Rent - Insurance", C237="870.6 Rent - Property Tax", C237="870.7 Rent - Homeoffice", C237="870.9 Rent - Water"),
   0,
   IF(Dashboard!$F$5="Quick",
      IF(OR(C237="190 Automobile",C237="200 computer hardware",C237="210 Computer software",C237="220 Quickbooks software",C237="230 Office equipment",C237="240 Office furniture"),
         E237-(E237/(1+Dashboard!$F$4)),
         0
      ),
      IF(C237="750 Business promotion",
         E237-(E237/(1+4.793/100)),
         E237-(E237/(1+Dashboard!$F$4))
      )
   )
)</f>
        <v>0</v>
      </c>
      <c r="J237" s="40">
        <f>Bank5[[#This Row],[Money in/ (Money out)]]-Bank5[[#This Row],[GST/HST]]</f>
        <v>0</v>
      </c>
      <c r="L237" s="37">
        <f t="shared" si="9"/>
        <v>0</v>
      </c>
    </row>
    <row r="238" spans="4:12" x14ac:dyDescent="0.2">
      <c r="D238" s="393">
        <f>_xlfn.XLOOKUP(C:C,Table1[for Import to Bank Register dropdown],Table1[for Pivot],0,0,1)</f>
        <v>0</v>
      </c>
      <c r="E238" s="422"/>
      <c r="F238" s="160">
        <f t="shared" si="10"/>
        <v>55555555</v>
      </c>
      <c r="G238" s="394">
        <f t="shared" si="11"/>
        <v>0</v>
      </c>
      <c r="I238" s="395">
        <f>IF(OR(C238="150 Directors advances", C238="120 accounts receivable", C238="720.2 Automobile - Insurance", C238="720.3 Automobile - License", C238="870.4 Rent - Insurance", C238="870.6 Rent - Property Tax", C238="870.7 Rent - Homeoffice", C238="870.9 Rent - Water"),
   0,
   IF(Dashboard!$F$5="Quick",
      IF(OR(C238="190 Automobile",C238="200 computer hardware",C238="210 Computer software",C238="220 Quickbooks software",C238="230 Office equipment",C238="240 Office furniture"),
         E238-(E238/(1+Dashboard!$F$4)),
         0
      ),
      IF(C238="750 Business promotion",
         E238-(E238/(1+4.793/100)),
         E238-(E238/(1+Dashboard!$F$4))
      )
   )
)</f>
        <v>0</v>
      </c>
      <c r="J238" s="40">
        <f>Bank5[[#This Row],[Money in/ (Money out)]]-Bank5[[#This Row],[GST/HST]]</f>
        <v>0</v>
      </c>
      <c r="L238" s="37">
        <f t="shared" si="9"/>
        <v>0</v>
      </c>
    </row>
    <row r="239" spans="4:12" x14ac:dyDescent="0.2">
      <c r="D239" s="393">
        <f>_xlfn.XLOOKUP(C:C,Table1[for Import to Bank Register dropdown],Table1[for Pivot],0,0,1)</f>
        <v>0</v>
      </c>
      <c r="E239" s="422"/>
      <c r="F239" s="160">
        <f t="shared" si="10"/>
        <v>55555555</v>
      </c>
      <c r="G239" s="394">
        <f t="shared" si="11"/>
        <v>0</v>
      </c>
      <c r="I239" s="395">
        <f>IF(OR(C239="150 Directors advances", C239="120 accounts receivable", C239="720.2 Automobile - Insurance", C239="720.3 Automobile - License", C239="870.4 Rent - Insurance", C239="870.6 Rent - Property Tax", C239="870.7 Rent - Homeoffice", C239="870.9 Rent - Water"),
   0,
   IF(Dashboard!$F$5="Quick",
      IF(OR(C239="190 Automobile",C239="200 computer hardware",C239="210 Computer software",C239="220 Quickbooks software",C239="230 Office equipment",C239="240 Office furniture"),
         E239-(E239/(1+Dashboard!$F$4)),
         0
      ),
      IF(C239="750 Business promotion",
         E239-(E239/(1+4.793/100)),
         E239-(E239/(1+Dashboard!$F$4))
      )
   )
)</f>
        <v>0</v>
      </c>
      <c r="J239" s="40">
        <f>Bank5[[#This Row],[Money in/ (Money out)]]-Bank5[[#This Row],[GST/HST]]</f>
        <v>0</v>
      </c>
      <c r="L239" s="37">
        <f t="shared" si="9"/>
        <v>0</v>
      </c>
    </row>
    <row r="240" spans="4:12" x14ac:dyDescent="0.2">
      <c r="D240" s="393">
        <f>_xlfn.XLOOKUP(C:C,Table1[for Import to Bank Register dropdown],Table1[for Pivot],0,0,1)</f>
        <v>0</v>
      </c>
      <c r="E240" s="422"/>
      <c r="F240" s="160">
        <f t="shared" si="10"/>
        <v>55555555</v>
      </c>
      <c r="G240" s="394">
        <f t="shared" si="11"/>
        <v>0</v>
      </c>
      <c r="I240" s="395">
        <f>IF(OR(C240="150 Directors advances", C240="120 accounts receivable", C240="720.2 Automobile - Insurance", C240="720.3 Automobile - License", C240="870.4 Rent - Insurance", C240="870.6 Rent - Property Tax", C240="870.7 Rent - Homeoffice", C240="870.9 Rent - Water"),
   0,
   IF(Dashboard!$F$5="Quick",
      IF(OR(C240="190 Automobile",C240="200 computer hardware",C240="210 Computer software",C240="220 Quickbooks software",C240="230 Office equipment",C240="240 Office furniture"),
         E240-(E240/(1+Dashboard!$F$4)),
         0
      ),
      IF(C240="750 Business promotion",
         E240-(E240/(1+4.793/100)),
         E240-(E240/(1+Dashboard!$F$4))
      )
   )
)</f>
        <v>0</v>
      </c>
      <c r="J240" s="40">
        <f>Bank5[[#This Row],[Money in/ (Money out)]]-Bank5[[#This Row],[GST/HST]]</f>
        <v>0</v>
      </c>
      <c r="L240" s="37">
        <f t="shared" si="9"/>
        <v>0</v>
      </c>
    </row>
    <row r="241" spans="4:12" x14ac:dyDescent="0.2">
      <c r="D241" s="393">
        <f>_xlfn.XLOOKUP(C:C,Table1[for Import to Bank Register dropdown],Table1[for Pivot],0,0,1)</f>
        <v>0</v>
      </c>
      <c r="E241" s="422"/>
      <c r="F241" s="160">
        <f t="shared" si="10"/>
        <v>55555555</v>
      </c>
      <c r="G241" s="394">
        <f t="shared" si="11"/>
        <v>0</v>
      </c>
      <c r="I241" s="395">
        <f>IF(OR(C241="150 Directors advances", C241="120 accounts receivable", C241="720.2 Automobile - Insurance", C241="720.3 Automobile - License", C241="870.4 Rent - Insurance", C241="870.6 Rent - Property Tax", C241="870.7 Rent - Homeoffice", C241="870.9 Rent - Water"),
   0,
   IF(Dashboard!$F$5="Quick",
      IF(OR(C241="190 Automobile",C241="200 computer hardware",C241="210 Computer software",C241="220 Quickbooks software",C241="230 Office equipment",C241="240 Office furniture"),
         E241-(E241/(1+Dashboard!$F$4)),
         0
      ),
      IF(C241="750 Business promotion",
         E241-(E241/(1+4.793/100)),
         E241-(E241/(1+Dashboard!$F$4))
      )
   )
)</f>
        <v>0</v>
      </c>
      <c r="J241" s="40">
        <f>Bank5[[#This Row],[Money in/ (Money out)]]-Bank5[[#This Row],[GST/HST]]</f>
        <v>0</v>
      </c>
      <c r="L241" s="37">
        <f t="shared" si="9"/>
        <v>0</v>
      </c>
    </row>
    <row r="242" spans="4:12" x14ac:dyDescent="0.2">
      <c r="D242" s="393">
        <f>_xlfn.XLOOKUP(C:C,Table1[for Import to Bank Register dropdown],Table1[for Pivot],0,0,1)</f>
        <v>0</v>
      </c>
      <c r="E242" s="422"/>
      <c r="F242" s="160">
        <f t="shared" si="10"/>
        <v>55555555</v>
      </c>
      <c r="G242" s="394">
        <f t="shared" si="11"/>
        <v>0</v>
      </c>
      <c r="I242" s="395">
        <f>IF(OR(C242="150 Directors advances", C242="120 accounts receivable", C242="720.2 Automobile - Insurance", C242="720.3 Automobile - License", C242="870.4 Rent - Insurance", C242="870.6 Rent - Property Tax", C242="870.7 Rent - Homeoffice", C242="870.9 Rent - Water"),
   0,
   IF(Dashboard!$F$5="Quick",
      IF(OR(C242="190 Automobile",C242="200 computer hardware",C242="210 Computer software",C242="220 Quickbooks software",C242="230 Office equipment",C242="240 Office furniture"),
         E242-(E242/(1+Dashboard!$F$4)),
         0
      ),
      IF(C242="750 Business promotion",
         E242-(E242/(1+4.793/100)),
         E242-(E242/(1+Dashboard!$F$4))
      )
   )
)</f>
        <v>0</v>
      </c>
      <c r="J242" s="40">
        <f>Bank5[[#This Row],[Money in/ (Money out)]]-Bank5[[#This Row],[GST/HST]]</f>
        <v>0</v>
      </c>
      <c r="L242" s="37">
        <f t="shared" si="9"/>
        <v>0</v>
      </c>
    </row>
    <row r="243" spans="4:12" x14ac:dyDescent="0.2">
      <c r="D243" s="393">
        <f>_xlfn.XLOOKUP(C:C,Table1[for Import to Bank Register dropdown],Table1[for Pivot],0,0,1)</f>
        <v>0</v>
      </c>
      <c r="E243" s="422"/>
      <c r="F243" s="160">
        <f t="shared" si="10"/>
        <v>55555555</v>
      </c>
      <c r="G243" s="394">
        <f t="shared" si="11"/>
        <v>0</v>
      </c>
      <c r="I243" s="395">
        <f>IF(OR(C243="150 Directors advances", C243="120 accounts receivable", C243="720.2 Automobile - Insurance", C243="720.3 Automobile - License", C243="870.4 Rent - Insurance", C243="870.6 Rent - Property Tax", C243="870.7 Rent - Homeoffice", C243="870.9 Rent - Water"),
   0,
   IF(Dashboard!$F$5="Quick",
      IF(OR(C243="190 Automobile",C243="200 computer hardware",C243="210 Computer software",C243="220 Quickbooks software",C243="230 Office equipment",C243="240 Office furniture"),
         E243-(E243/(1+Dashboard!$F$4)),
         0
      ),
      IF(C243="750 Business promotion",
         E243-(E243/(1+4.793/100)),
         E243-(E243/(1+Dashboard!$F$4))
      )
   )
)</f>
        <v>0</v>
      </c>
      <c r="J243" s="40">
        <f>Bank5[[#This Row],[Money in/ (Money out)]]-Bank5[[#This Row],[GST/HST]]</f>
        <v>0</v>
      </c>
      <c r="L243" s="37">
        <f t="shared" si="9"/>
        <v>0</v>
      </c>
    </row>
    <row r="244" spans="4:12" x14ac:dyDescent="0.2">
      <c r="D244" s="393">
        <f>_xlfn.XLOOKUP(C:C,Table1[for Import to Bank Register dropdown],Table1[for Pivot],0,0,1)</f>
        <v>0</v>
      </c>
      <c r="E244" s="422"/>
      <c r="F244" s="160">
        <f t="shared" si="10"/>
        <v>55555555</v>
      </c>
      <c r="G244" s="394">
        <f t="shared" si="11"/>
        <v>0</v>
      </c>
      <c r="I244" s="395">
        <f>IF(OR(C244="150 Directors advances", C244="120 accounts receivable", C244="720.2 Automobile - Insurance", C244="720.3 Automobile - License", C244="870.4 Rent - Insurance", C244="870.6 Rent - Property Tax", C244="870.7 Rent - Homeoffice", C244="870.9 Rent - Water"),
   0,
   IF(Dashboard!$F$5="Quick",
      IF(OR(C244="190 Automobile",C244="200 computer hardware",C244="210 Computer software",C244="220 Quickbooks software",C244="230 Office equipment",C244="240 Office furniture"),
         E244-(E244/(1+Dashboard!$F$4)),
         0
      ),
      IF(C244="750 Business promotion",
         E244-(E244/(1+4.793/100)),
         E244-(E244/(1+Dashboard!$F$4))
      )
   )
)</f>
        <v>0</v>
      </c>
      <c r="J244" s="40">
        <f>Bank5[[#This Row],[Money in/ (Money out)]]-Bank5[[#This Row],[GST/HST]]</f>
        <v>0</v>
      </c>
      <c r="L244" s="37">
        <f t="shared" si="9"/>
        <v>0</v>
      </c>
    </row>
    <row r="245" spans="4:12" x14ac:dyDescent="0.2">
      <c r="D245" s="393">
        <f>_xlfn.XLOOKUP(C:C,Table1[for Import to Bank Register dropdown],Table1[for Pivot],0,0,1)</f>
        <v>0</v>
      </c>
      <c r="E245" s="422"/>
      <c r="F245" s="160">
        <f t="shared" si="10"/>
        <v>55555555</v>
      </c>
      <c r="G245" s="394">
        <f t="shared" si="11"/>
        <v>0</v>
      </c>
      <c r="I245" s="395">
        <f>IF(OR(C245="150 Directors advances", C245="120 accounts receivable", C245="720.2 Automobile - Insurance", C245="720.3 Automobile - License", C245="870.4 Rent - Insurance", C245="870.6 Rent - Property Tax", C245="870.7 Rent - Homeoffice", C245="870.9 Rent - Water"),
   0,
   IF(Dashboard!$F$5="Quick",
      IF(OR(C245="190 Automobile",C245="200 computer hardware",C245="210 Computer software",C245="220 Quickbooks software",C245="230 Office equipment",C245="240 Office furniture"),
         E245-(E245/(1+Dashboard!$F$4)),
         0
      ),
      IF(C245="750 Business promotion",
         E245-(E245/(1+4.793/100)),
         E245-(E245/(1+Dashboard!$F$4))
      )
   )
)</f>
        <v>0</v>
      </c>
      <c r="J245" s="40">
        <f>Bank5[[#This Row],[Money in/ (Money out)]]-Bank5[[#This Row],[GST/HST]]</f>
        <v>0</v>
      </c>
      <c r="L245" s="37">
        <f t="shared" si="9"/>
        <v>0</v>
      </c>
    </row>
    <row r="246" spans="4:12" x14ac:dyDescent="0.2">
      <c r="D246" s="393">
        <f>_xlfn.XLOOKUP(C:C,Table1[for Import to Bank Register dropdown],Table1[for Pivot],0,0,1)</f>
        <v>0</v>
      </c>
      <c r="E246" s="422"/>
      <c r="F246" s="160">
        <f t="shared" si="10"/>
        <v>55555555</v>
      </c>
      <c r="G246" s="394">
        <f t="shared" si="11"/>
        <v>0</v>
      </c>
      <c r="I246" s="395">
        <f>IF(OR(C246="150 Directors advances", C246="120 accounts receivable", C246="720.2 Automobile - Insurance", C246="720.3 Automobile - License", C246="870.4 Rent - Insurance", C246="870.6 Rent - Property Tax", C246="870.7 Rent - Homeoffice", C246="870.9 Rent - Water"),
   0,
   IF(Dashboard!$F$5="Quick",
      IF(OR(C246="190 Automobile",C246="200 computer hardware",C246="210 Computer software",C246="220 Quickbooks software",C246="230 Office equipment",C246="240 Office furniture"),
         E246-(E246/(1+Dashboard!$F$4)),
         0
      ),
      IF(C246="750 Business promotion",
         E246-(E246/(1+4.793/100)),
         E246-(E246/(1+Dashboard!$F$4))
      )
   )
)</f>
        <v>0</v>
      </c>
      <c r="J246" s="40">
        <f>Bank5[[#This Row],[Money in/ (Money out)]]-Bank5[[#This Row],[GST/HST]]</f>
        <v>0</v>
      </c>
      <c r="L246" s="37">
        <f t="shared" si="9"/>
        <v>0</v>
      </c>
    </row>
    <row r="247" spans="4:12" x14ac:dyDescent="0.2">
      <c r="D247" s="393">
        <f>_xlfn.XLOOKUP(C:C,Table1[for Import to Bank Register dropdown],Table1[for Pivot],0,0,1)</f>
        <v>0</v>
      </c>
      <c r="E247" s="422"/>
      <c r="F247" s="160">
        <f t="shared" si="10"/>
        <v>55555555</v>
      </c>
      <c r="G247" s="394">
        <f t="shared" si="11"/>
        <v>0</v>
      </c>
      <c r="I247" s="395">
        <f>IF(OR(C247="150 Directors advances", C247="120 accounts receivable", C247="720.2 Automobile - Insurance", C247="720.3 Automobile - License", C247="870.4 Rent - Insurance", C247="870.6 Rent - Property Tax", C247="870.7 Rent - Homeoffice", C247="870.9 Rent - Water"),
   0,
   IF(Dashboard!$F$5="Quick",
      IF(OR(C247="190 Automobile",C247="200 computer hardware",C247="210 Computer software",C247="220 Quickbooks software",C247="230 Office equipment",C247="240 Office furniture"),
         E247-(E247/(1+Dashboard!$F$4)),
         0
      ),
      IF(C247="750 Business promotion",
         E247-(E247/(1+4.793/100)),
         E247-(E247/(1+Dashboard!$F$4))
      )
   )
)</f>
        <v>0</v>
      </c>
      <c r="J247" s="40">
        <f>Bank5[[#This Row],[Money in/ (Money out)]]-Bank5[[#This Row],[GST/HST]]</f>
        <v>0</v>
      </c>
      <c r="L247" s="37">
        <f t="shared" si="9"/>
        <v>0</v>
      </c>
    </row>
    <row r="248" spans="4:12" x14ac:dyDescent="0.2">
      <c r="D248" s="393">
        <f>_xlfn.XLOOKUP(C:C,Table1[for Import to Bank Register dropdown],Table1[for Pivot],0,0,1)</f>
        <v>0</v>
      </c>
      <c r="E248" s="422"/>
      <c r="F248" s="160">
        <f t="shared" si="10"/>
        <v>55555555</v>
      </c>
      <c r="G248" s="394">
        <f t="shared" si="11"/>
        <v>0</v>
      </c>
      <c r="I248" s="395">
        <f>IF(OR(C248="150 Directors advances", C248="120 accounts receivable", C248="720.2 Automobile - Insurance", C248="720.3 Automobile - License", C248="870.4 Rent - Insurance", C248="870.6 Rent - Property Tax", C248="870.7 Rent - Homeoffice", C248="870.9 Rent - Water"),
   0,
   IF(Dashboard!$F$5="Quick",
      IF(OR(C248="190 Automobile",C248="200 computer hardware",C248="210 Computer software",C248="220 Quickbooks software",C248="230 Office equipment",C248="240 Office furniture"),
         E248-(E248/(1+Dashboard!$F$4)),
         0
      ),
      IF(C248="750 Business promotion",
         E248-(E248/(1+4.793/100)),
         E248-(E248/(1+Dashboard!$F$4))
      )
   )
)</f>
        <v>0</v>
      </c>
      <c r="J248" s="40">
        <f>Bank5[[#This Row],[Money in/ (Money out)]]-Bank5[[#This Row],[GST/HST]]</f>
        <v>0</v>
      </c>
      <c r="L248" s="37">
        <f t="shared" si="9"/>
        <v>0</v>
      </c>
    </row>
    <row r="249" spans="4:12" x14ac:dyDescent="0.2">
      <c r="D249" s="393">
        <f>_xlfn.XLOOKUP(C:C,Table1[for Import to Bank Register dropdown],Table1[for Pivot],0,0,1)</f>
        <v>0</v>
      </c>
      <c r="E249" s="422"/>
      <c r="F249" s="160">
        <f t="shared" si="10"/>
        <v>55555555</v>
      </c>
      <c r="G249" s="394">
        <f t="shared" si="11"/>
        <v>0</v>
      </c>
      <c r="I249" s="395">
        <f>IF(OR(C249="150 Directors advances", C249="120 accounts receivable", C249="720.2 Automobile - Insurance", C249="720.3 Automobile - License", C249="870.4 Rent - Insurance", C249="870.6 Rent - Property Tax", C249="870.7 Rent - Homeoffice", C249="870.9 Rent - Water"),
   0,
   IF(Dashboard!$F$5="Quick",
      IF(OR(C249="190 Automobile",C249="200 computer hardware",C249="210 Computer software",C249="220 Quickbooks software",C249="230 Office equipment",C249="240 Office furniture"),
         E249-(E249/(1+Dashboard!$F$4)),
         0
      ),
      IF(C249="750 Business promotion",
         E249-(E249/(1+4.793/100)),
         E249-(E249/(1+Dashboard!$F$4))
      )
   )
)</f>
        <v>0</v>
      </c>
      <c r="J249" s="40">
        <f>Bank5[[#This Row],[Money in/ (Money out)]]-Bank5[[#This Row],[GST/HST]]</f>
        <v>0</v>
      </c>
      <c r="L249" s="37">
        <f t="shared" si="9"/>
        <v>0</v>
      </c>
    </row>
    <row r="250" spans="4:12" x14ac:dyDescent="0.2">
      <c r="D250" s="393">
        <f>_xlfn.XLOOKUP(C:C,Table1[for Import to Bank Register dropdown],Table1[for Pivot],0,0,1)</f>
        <v>0</v>
      </c>
      <c r="E250" s="422"/>
      <c r="F250" s="160">
        <f t="shared" si="10"/>
        <v>55555555</v>
      </c>
      <c r="G250" s="394">
        <f t="shared" si="11"/>
        <v>0</v>
      </c>
      <c r="I250" s="395">
        <f>IF(OR(C250="150 Directors advances", C250="120 accounts receivable", C250="720.2 Automobile - Insurance", C250="720.3 Automobile - License", C250="870.4 Rent - Insurance", C250="870.6 Rent - Property Tax", C250="870.7 Rent - Homeoffice", C250="870.9 Rent - Water"),
   0,
   IF(Dashboard!$F$5="Quick",
      IF(OR(C250="190 Automobile",C250="200 computer hardware",C250="210 Computer software",C250="220 Quickbooks software",C250="230 Office equipment",C250="240 Office furniture"),
         E250-(E250/(1+Dashboard!$F$4)),
         0
      ),
      IF(C250="750 Business promotion",
         E250-(E250/(1+4.793/100)),
         E250-(E250/(1+Dashboard!$F$4))
      )
   )
)</f>
        <v>0</v>
      </c>
      <c r="J250" s="40">
        <f>Bank5[[#This Row],[Money in/ (Money out)]]-Bank5[[#This Row],[GST/HST]]</f>
        <v>0</v>
      </c>
      <c r="L250" s="37">
        <f t="shared" si="9"/>
        <v>0</v>
      </c>
    </row>
    <row r="251" spans="4:12" x14ac:dyDescent="0.2">
      <c r="D251" s="393">
        <f>_xlfn.XLOOKUP(C:C,Table1[for Import to Bank Register dropdown],Table1[for Pivot],0,0,1)</f>
        <v>0</v>
      </c>
      <c r="E251" s="422"/>
      <c r="F251" s="160">
        <f t="shared" si="10"/>
        <v>55555555</v>
      </c>
      <c r="G251" s="394">
        <f t="shared" si="11"/>
        <v>0</v>
      </c>
      <c r="I251" s="395">
        <f>IF(OR(C251="150 Directors advances", C251="120 accounts receivable", C251="720.2 Automobile - Insurance", C251="720.3 Automobile - License", C251="870.4 Rent - Insurance", C251="870.6 Rent - Property Tax", C251="870.7 Rent - Homeoffice", C251="870.9 Rent - Water"),
   0,
   IF(Dashboard!$F$5="Quick",
      IF(OR(C251="190 Automobile",C251="200 computer hardware",C251="210 Computer software",C251="220 Quickbooks software",C251="230 Office equipment",C251="240 Office furniture"),
         E251-(E251/(1+Dashboard!$F$4)),
         0
      ),
      IF(C251="750 Business promotion",
         E251-(E251/(1+4.793/100)),
         E251-(E251/(1+Dashboard!$F$4))
      )
   )
)</f>
        <v>0</v>
      </c>
      <c r="J251" s="40">
        <f>Bank5[[#This Row],[Money in/ (Money out)]]-Bank5[[#This Row],[GST/HST]]</f>
        <v>0</v>
      </c>
      <c r="L251" s="37">
        <f t="shared" si="9"/>
        <v>0</v>
      </c>
    </row>
    <row r="252" spans="4:12" x14ac:dyDescent="0.2">
      <c r="D252" s="393">
        <f>_xlfn.XLOOKUP(C:C,Table1[for Import to Bank Register dropdown],Table1[for Pivot],0,0,1)</f>
        <v>0</v>
      </c>
      <c r="E252" s="422"/>
      <c r="F252" s="160">
        <f t="shared" si="10"/>
        <v>55555555</v>
      </c>
      <c r="G252" s="394">
        <f t="shared" si="11"/>
        <v>0</v>
      </c>
      <c r="I252" s="395">
        <f>IF(OR(C252="150 Directors advances", C252="120 accounts receivable", C252="720.2 Automobile - Insurance", C252="720.3 Automobile - License", C252="870.4 Rent - Insurance", C252="870.6 Rent - Property Tax", C252="870.7 Rent - Homeoffice", C252="870.9 Rent - Water"),
   0,
   IF(Dashboard!$F$5="Quick",
      IF(OR(C252="190 Automobile",C252="200 computer hardware",C252="210 Computer software",C252="220 Quickbooks software",C252="230 Office equipment",C252="240 Office furniture"),
         E252-(E252/(1+Dashboard!$F$4)),
         0
      ),
      IF(C252="750 Business promotion",
         E252-(E252/(1+4.793/100)),
         E252-(E252/(1+Dashboard!$F$4))
      )
   )
)</f>
        <v>0</v>
      </c>
      <c r="J252" s="40">
        <f>Bank5[[#This Row],[Money in/ (Money out)]]-Bank5[[#This Row],[GST/HST]]</f>
        <v>0</v>
      </c>
      <c r="L252" s="37">
        <f t="shared" si="9"/>
        <v>0</v>
      </c>
    </row>
    <row r="253" spans="4:12" x14ac:dyDescent="0.2">
      <c r="D253" s="393">
        <f>_xlfn.XLOOKUP(C:C,Table1[for Import to Bank Register dropdown],Table1[for Pivot],0,0,1)</f>
        <v>0</v>
      </c>
      <c r="E253" s="422"/>
      <c r="F253" s="160">
        <f t="shared" si="10"/>
        <v>55555555</v>
      </c>
      <c r="G253" s="394">
        <f t="shared" si="11"/>
        <v>0</v>
      </c>
      <c r="I253" s="395">
        <f>IF(OR(C253="150 Directors advances", C253="120 accounts receivable", C253="720.2 Automobile - Insurance", C253="720.3 Automobile - License", C253="870.4 Rent - Insurance", C253="870.6 Rent - Property Tax", C253="870.7 Rent - Homeoffice", C253="870.9 Rent - Water"),
   0,
   IF(Dashboard!$F$5="Quick",
      IF(OR(C253="190 Automobile",C253="200 computer hardware",C253="210 Computer software",C253="220 Quickbooks software",C253="230 Office equipment",C253="240 Office furniture"),
         E253-(E253/(1+Dashboard!$F$4)),
         0
      ),
      IF(C253="750 Business promotion",
         E253-(E253/(1+4.793/100)),
         E253-(E253/(1+Dashboard!$F$4))
      )
   )
)</f>
        <v>0</v>
      </c>
      <c r="J253" s="40">
        <f>Bank5[[#This Row],[Money in/ (Money out)]]-Bank5[[#This Row],[GST/HST]]</f>
        <v>0</v>
      </c>
      <c r="L253" s="37">
        <f t="shared" si="9"/>
        <v>0</v>
      </c>
    </row>
    <row r="254" spans="4:12" x14ac:dyDescent="0.2">
      <c r="D254" s="393">
        <f>_xlfn.XLOOKUP(C:C,Table1[for Import to Bank Register dropdown],Table1[for Pivot],0,0,1)</f>
        <v>0</v>
      </c>
      <c r="E254" s="422"/>
      <c r="F254" s="160">
        <f t="shared" si="10"/>
        <v>55555555</v>
      </c>
      <c r="G254" s="394">
        <f t="shared" si="11"/>
        <v>0</v>
      </c>
      <c r="I254" s="395">
        <f>IF(OR(C254="150 Directors advances", C254="120 accounts receivable", C254="720.2 Automobile - Insurance", C254="720.3 Automobile - License", C254="870.4 Rent - Insurance", C254="870.6 Rent - Property Tax", C254="870.7 Rent - Homeoffice", C254="870.9 Rent - Water"),
   0,
   IF(Dashboard!$F$5="Quick",
      IF(OR(C254="190 Automobile",C254="200 computer hardware",C254="210 Computer software",C254="220 Quickbooks software",C254="230 Office equipment",C254="240 Office furniture"),
         E254-(E254/(1+Dashboard!$F$4)),
         0
      ),
      IF(C254="750 Business promotion",
         E254-(E254/(1+4.793/100)),
         E254-(E254/(1+Dashboard!$F$4))
      )
   )
)</f>
        <v>0</v>
      </c>
      <c r="J254" s="40">
        <f>Bank5[[#This Row],[Money in/ (Money out)]]-Bank5[[#This Row],[GST/HST]]</f>
        <v>0</v>
      </c>
      <c r="L254" s="37">
        <f t="shared" si="9"/>
        <v>0</v>
      </c>
    </row>
    <row r="255" spans="4:12" x14ac:dyDescent="0.2">
      <c r="D255" s="393">
        <f>_xlfn.XLOOKUP(C:C,Table1[for Import to Bank Register dropdown],Table1[for Pivot],0,0,1)</f>
        <v>0</v>
      </c>
      <c r="E255" s="422"/>
      <c r="F255" s="160">
        <f t="shared" si="10"/>
        <v>55555555</v>
      </c>
      <c r="G255" s="394">
        <f t="shared" si="11"/>
        <v>0</v>
      </c>
      <c r="I255" s="395">
        <f>IF(OR(C255="150 Directors advances", C255="120 accounts receivable", C255="720.2 Automobile - Insurance", C255="720.3 Automobile - License", C255="870.4 Rent - Insurance", C255="870.6 Rent - Property Tax", C255="870.7 Rent - Homeoffice", C255="870.9 Rent - Water"),
   0,
   IF(Dashboard!$F$5="Quick",
      IF(OR(C255="190 Automobile",C255="200 computer hardware",C255="210 Computer software",C255="220 Quickbooks software",C255="230 Office equipment",C255="240 Office furniture"),
         E255-(E255/(1+Dashboard!$F$4)),
         0
      ),
      IF(C255="750 Business promotion",
         E255-(E255/(1+4.793/100)),
         E255-(E255/(1+Dashboard!$F$4))
      )
   )
)</f>
        <v>0</v>
      </c>
      <c r="J255" s="40">
        <f>Bank5[[#This Row],[Money in/ (Money out)]]-Bank5[[#This Row],[GST/HST]]</f>
        <v>0</v>
      </c>
      <c r="L255" s="37">
        <f t="shared" si="9"/>
        <v>0</v>
      </c>
    </row>
    <row r="256" spans="4:12" x14ac:dyDescent="0.2">
      <c r="D256" s="393">
        <f>_xlfn.XLOOKUP(C:C,Table1[for Import to Bank Register dropdown],Table1[for Pivot],0,0,1)</f>
        <v>0</v>
      </c>
      <c r="E256" s="422"/>
      <c r="F256" s="160">
        <f t="shared" si="10"/>
        <v>55555555</v>
      </c>
      <c r="G256" s="394">
        <f t="shared" si="11"/>
        <v>0</v>
      </c>
      <c r="I256" s="395">
        <f>IF(OR(C256="150 Directors advances", C256="120 accounts receivable", C256="720.2 Automobile - Insurance", C256="720.3 Automobile - License", C256="870.4 Rent - Insurance", C256="870.6 Rent - Property Tax", C256="870.7 Rent - Homeoffice", C256="870.9 Rent - Water"),
   0,
   IF(Dashboard!$F$5="Quick",
      IF(OR(C256="190 Automobile",C256="200 computer hardware",C256="210 Computer software",C256="220 Quickbooks software",C256="230 Office equipment",C256="240 Office furniture"),
         E256-(E256/(1+Dashboard!$F$4)),
         0
      ),
      IF(C256="750 Business promotion",
         E256-(E256/(1+4.793/100)),
         E256-(E256/(1+Dashboard!$F$4))
      )
   )
)</f>
        <v>0</v>
      </c>
      <c r="J256" s="40">
        <f>Bank5[[#This Row],[Money in/ (Money out)]]-Bank5[[#This Row],[GST/HST]]</f>
        <v>0</v>
      </c>
      <c r="L256" s="37">
        <f t="shared" si="9"/>
        <v>0</v>
      </c>
    </row>
    <row r="257" spans="4:12" x14ac:dyDescent="0.2">
      <c r="D257" s="393">
        <f>_xlfn.XLOOKUP(C:C,Table1[for Import to Bank Register dropdown],Table1[for Pivot],0,0,1)</f>
        <v>0</v>
      </c>
      <c r="E257" s="422"/>
      <c r="F257" s="160">
        <f t="shared" si="10"/>
        <v>55555555</v>
      </c>
      <c r="G257" s="394">
        <f t="shared" si="11"/>
        <v>0</v>
      </c>
      <c r="I257" s="395">
        <f>IF(OR(C257="150 Directors advances", C257="120 accounts receivable", C257="720.2 Automobile - Insurance", C257="720.3 Automobile - License", C257="870.4 Rent - Insurance", C257="870.6 Rent - Property Tax", C257="870.7 Rent - Homeoffice", C257="870.9 Rent - Water"),
   0,
   IF(Dashboard!$F$5="Quick",
      IF(OR(C257="190 Automobile",C257="200 computer hardware",C257="210 Computer software",C257="220 Quickbooks software",C257="230 Office equipment",C257="240 Office furniture"),
         E257-(E257/(1+Dashboard!$F$4)),
         0
      ),
      IF(C257="750 Business promotion",
         E257-(E257/(1+4.793/100)),
         E257-(E257/(1+Dashboard!$F$4))
      )
   )
)</f>
        <v>0</v>
      </c>
      <c r="J257" s="40">
        <f>Bank5[[#This Row],[Money in/ (Money out)]]-Bank5[[#This Row],[GST/HST]]</f>
        <v>0</v>
      </c>
      <c r="L257" s="37">
        <f t="shared" si="9"/>
        <v>0</v>
      </c>
    </row>
    <row r="258" spans="4:12" x14ac:dyDescent="0.2">
      <c r="D258" s="393">
        <f>_xlfn.XLOOKUP(C:C,Table1[for Import to Bank Register dropdown],Table1[for Pivot],0,0,1)</f>
        <v>0</v>
      </c>
      <c r="E258" s="422"/>
      <c r="F258" s="160">
        <f t="shared" si="10"/>
        <v>55555555</v>
      </c>
      <c r="G258" s="394">
        <f t="shared" si="11"/>
        <v>0</v>
      </c>
      <c r="I258" s="395">
        <f>IF(OR(C258="150 Directors advances", C258="120 accounts receivable", C258="720.2 Automobile - Insurance", C258="720.3 Automobile - License", C258="870.4 Rent - Insurance", C258="870.6 Rent - Property Tax", C258="870.7 Rent - Homeoffice", C258="870.9 Rent - Water"),
   0,
   IF(Dashboard!$F$5="Quick",
      IF(OR(C258="190 Automobile",C258="200 computer hardware",C258="210 Computer software",C258="220 Quickbooks software",C258="230 Office equipment",C258="240 Office furniture"),
         E258-(E258/(1+Dashboard!$F$4)),
         0
      ),
      IF(C258="750 Business promotion",
         E258-(E258/(1+4.793/100)),
         E258-(E258/(1+Dashboard!$F$4))
      )
   )
)</f>
        <v>0</v>
      </c>
      <c r="J258" s="40">
        <f>Bank5[[#This Row],[Money in/ (Money out)]]-Bank5[[#This Row],[GST/HST]]</f>
        <v>0</v>
      </c>
      <c r="L258" s="37">
        <f t="shared" si="9"/>
        <v>0</v>
      </c>
    </row>
    <row r="259" spans="4:12" x14ac:dyDescent="0.2">
      <c r="D259" s="393">
        <f>_xlfn.XLOOKUP(C:C,Table1[for Import to Bank Register dropdown],Table1[for Pivot],0,0,1)</f>
        <v>0</v>
      </c>
      <c r="E259" s="422"/>
      <c r="F259" s="160">
        <f t="shared" si="10"/>
        <v>55555555</v>
      </c>
      <c r="G259" s="394">
        <f t="shared" si="11"/>
        <v>0</v>
      </c>
      <c r="I259" s="395">
        <f>IF(OR(C259="150 Directors advances", C259="120 accounts receivable", C259="720.2 Automobile - Insurance", C259="720.3 Automobile - License", C259="870.4 Rent - Insurance", C259="870.6 Rent - Property Tax", C259="870.7 Rent - Homeoffice", C259="870.9 Rent - Water"),
   0,
   IF(Dashboard!$F$5="Quick",
      IF(OR(C259="190 Automobile",C259="200 computer hardware",C259="210 Computer software",C259="220 Quickbooks software",C259="230 Office equipment",C259="240 Office furniture"),
         E259-(E259/(1+Dashboard!$F$4)),
         0
      ),
      IF(C259="750 Business promotion",
         E259-(E259/(1+4.793/100)),
         E259-(E259/(1+Dashboard!$F$4))
      )
   )
)</f>
        <v>0</v>
      </c>
      <c r="J259" s="40">
        <f>Bank5[[#This Row],[Money in/ (Money out)]]-Bank5[[#This Row],[GST/HST]]</f>
        <v>0</v>
      </c>
      <c r="L259" s="37">
        <f t="shared" si="9"/>
        <v>0</v>
      </c>
    </row>
    <row r="260" spans="4:12" x14ac:dyDescent="0.2">
      <c r="D260" s="393">
        <f>_xlfn.XLOOKUP(C:C,Table1[for Import to Bank Register dropdown],Table1[for Pivot],0,0,1)</f>
        <v>0</v>
      </c>
      <c r="E260" s="422"/>
      <c r="F260" s="160">
        <f t="shared" si="10"/>
        <v>55555555</v>
      </c>
      <c r="G260" s="394">
        <f t="shared" si="11"/>
        <v>0</v>
      </c>
      <c r="I260" s="395">
        <f>IF(OR(C260="150 Directors advances", C260="120 accounts receivable", C260="720.2 Automobile - Insurance", C260="720.3 Automobile - License", C260="870.4 Rent - Insurance", C260="870.6 Rent - Property Tax", C260="870.7 Rent - Homeoffice", C260="870.9 Rent - Water"),
   0,
   IF(Dashboard!$F$5="Quick",
      IF(OR(C260="190 Automobile",C260="200 computer hardware",C260="210 Computer software",C260="220 Quickbooks software",C260="230 Office equipment",C260="240 Office furniture"),
         E260-(E260/(1+Dashboard!$F$4)),
         0
      ),
      IF(C260="750 Business promotion",
         E260-(E260/(1+4.793/100)),
         E260-(E260/(1+Dashboard!$F$4))
      )
   )
)</f>
        <v>0</v>
      </c>
      <c r="J260" s="40">
        <f>Bank5[[#This Row],[Money in/ (Money out)]]-Bank5[[#This Row],[GST/HST]]</f>
        <v>0</v>
      </c>
      <c r="L260" s="37">
        <f t="shared" si="9"/>
        <v>0</v>
      </c>
    </row>
    <row r="261" spans="4:12" x14ac:dyDescent="0.2">
      <c r="D261" s="393">
        <f>_xlfn.XLOOKUP(C:C,Table1[for Import to Bank Register dropdown],Table1[for Pivot],0,0,1)</f>
        <v>0</v>
      </c>
      <c r="E261" s="422"/>
      <c r="F261" s="160">
        <f t="shared" si="10"/>
        <v>55555555</v>
      </c>
      <c r="G261" s="394">
        <f t="shared" si="11"/>
        <v>0</v>
      </c>
      <c r="I261" s="395">
        <f>IF(OR(C261="150 Directors advances", C261="120 accounts receivable", C261="720.2 Automobile - Insurance", C261="720.3 Automobile - License", C261="870.4 Rent - Insurance", C261="870.6 Rent - Property Tax", C261="870.7 Rent - Homeoffice", C261="870.9 Rent - Water"),
   0,
   IF(Dashboard!$F$5="Quick",
      IF(OR(C261="190 Automobile",C261="200 computer hardware",C261="210 Computer software",C261="220 Quickbooks software",C261="230 Office equipment",C261="240 Office furniture"),
         E261-(E261/(1+Dashboard!$F$4)),
         0
      ),
      IF(C261="750 Business promotion",
         E261-(E261/(1+4.793/100)),
         E261-(E261/(1+Dashboard!$F$4))
      )
   )
)</f>
        <v>0</v>
      </c>
      <c r="J261" s="40">
        <f>Bank5[[#This Row],[Money in/ (Money out)]]-Bank5[[#This Row],[GST/HST]]</f>
        <v>0</v>
      </c>
      <c r="L261" s="37">
        <f t="shared" si="9"/>
        <v>0</v>
      </c>
    </row>
    <row r="262" spans="4:12" x14ac:dyDescent="0.2">
      <c r="D262" s="393">
        <f>_xlfn.XLOOKUP(C:C,Table1[for Import to Bank Register dropdown],Table1[for Pivot],0,0,1)</f>
        <v>0</v>
      </c>
      <c r="E262" s="422"/>
      <c r="F262" s="160">
        <f t="shared" si="10"/>
        <v>55555555</v>
      </c>
      <c r="G262" s="394">
        <f t="shared" si="11"/>
        <v>0</v>
      </c>
      <c r="I262" s="395">
        <f>IF(OR(C262="150 Directors advances", C262="120 accounts receivable", C262="720.2 Automobile - Insurance", C262="720.3 Automobile - License", C262="870.4 Rent - Insurance", C262="870.6 Rent - Property Tax", C262="870.7 Rent - Homeoffice", C262="870.9 Rent - Water"),
   0,
   IF(Dashboard!$F$5="Quick",
      IF(OR(C262="190 Automobile",C262="200 computer hardware",C262="210 Computer software",C262="220 Quickbooks software",C262="230 Office equipment",C262="240 Office furniture"),
         E262-(E262/(1+Dashboard!$F$4)),
         0
      ),
      IF(C262="750 Business promotion",
         E262-(E262/(1+4.793/100)),
         E262-(E262/(1+Dashboard!$F$4))
      )
   )
)</f>
        <v>0</v>
      </c>
      <c r="J262" s="40">
        <f>Bank5[[#This Row],[Money in/ (Money out)]]-Bank5[[#This Row],[GST/HST]]</f>
        <v>0</v>
      </c>
      <c r="L262" s="37">
        <f t="shared" si="9"/>
        <v>0</v>
      </c>
    </row>
    <row r="263" spans="4:12" x14ac:dyDescent="0.2">
      <c r="D263" s="393">
        <f>_xlfn.XLOOKUP(C:C,Table1[for Import to Bank Register dropdown],Table1[for Pivot],0,0,1)</f>
        <v>0</v>
      </c>
      <c r="E263" s="422"/>
      <c r="F263" s="160">
        <f t="shared" si="10"/>
        <v>55555555</v>
      </c>
      <c r="G263" s="394">
        <f t="shared" si="11"/>
        <v>0</v>
      </c>
      <c r="I263" s="395">
        <f>IF(OR(C263="150 Directors advances", C263="120 accounts receivable", C263="720.2 Automobile - Insurance", C263="720.3 Automobile - License", C263="870.4 Rent - Insurance", C263="870.6 Rent - Property Tax", C263="870.7 Rent - Homeoffice", C263="870.9 Rent - Water"),
   0,
   IF(Dashboard!$F$5="Quick",
      IF(OR(C263="190 Automobile",C263="200 computer hardware",C263="210 Computer software",C263="220 Quickbooks software",C263="230 Office equipment",C263="240 Office furniture"),
         E263-(E263/(1+Dashboard!$F$4)),
         0
      ),
      IF(C263="750 Business promotion",
         E263-(E263/(1+4.793/100)),
         E263-(E263/(1+Dashboard!$F$4))
      )
   )
)</f>
        <v>0</v>
      </c>
      <c r="J263" s="40">
        <f>Bank5[[#This Row],[Money in/ (Money out)]]-Bank5[[#This Row],[GST/HST]]</f>
        <v>0</v>
      </c>
      <c r="L263" s="37">
        <f t="shared" ref="L263:L326" si="12">$L$3</f>
        <v>0</v>
      </c>
    </row>
    <row r="264" spans="4:12" x14ac:dyDescent="0.2">
      <c r="D264" s="393">
        <f>_xlfn.XLOOKUP(C:C,Table1[for Import to Bank Register dropdown],Table1[for Pivot],0,0,1)</f>
        <v>0</v>
      </c>
      <c r="E264" s="422"/>
      <c r="F264" s="160">
        <f t="shared" ref="F264:F327" si="13">$E$2</f>
        <v>55555555</v>
      </c>
      <c r="G264" s="394">
        <f t="shared" ref="G264:G327" si="14">G263+E264</f>
        <v>0</v>
      </c>
      <c r="I264" s="395">
        <f>IF(OR(C264="150 Directors advances", C264="120 accounts receivable", C264="720.2 Automobile - Insurance", C264="720.3 Automobile - License", C264="870.4 Rent - Insurance", C264="870.6 Rent - Property Tax", C264="870.7 Rent - Homeoffice", C264="870.9 Rent - Water"),
   0,
   IF(Dashboard!$F$5="Quick",
      IF(OR(C264="190 Automobile",C264="200 computer hardware",C264="210 Computer software",C264="220 Quickbooks software",C264="230 Office equipment",C264="240 Office furniture"),
         E264-(E264/(1+Dashboard!$F$4)),
         0
      ),
      IF(C264="750 Business promotion",
         E264-(E264/(1+4.793/100)),
         E264-(E264/(1+Dashboard!$F$4))
      )
   )
)</f>
        <v>0</v>
      </c>
      <c r="J264" s="40">
        <f>Bank5[[#This Row],[Money in/ (Money out)]]-Bank5[[#This Row],[GST/HST]]</f>
        <v>0</v>
      </c>
      <c r="L264" s="37">
        <f t="shared" si="12"/>
        <v>0</v>
      </c>
    </row>
    <row r="265" spans="4:12" x14ac:dyDescent="0.2">
      <c r="D265" s="393">
        <f>_xlfn.XLOOKUP(C:C,Table1[for Import to Bank Register dropdown],Table1[for Pivot],0,0,1)</f>
        <v>0</v>
      </c>
      <c r="E265" s="422"/>
      <c r="F265" s="160">
        <f t="shared" si="13"/>
        <v>55555555</v>
      </c>
      <c r="G265" s="394">
        <f t="shared" si="14"/>
        <v>0</v>
      </c>
      <c r="I265" s="395">
        <f>IF(OR(C265="150 Directors advances", C265="120 accounts receivable", C265="720.2 Automobile - Insurance", C265="720.3 Automobile - License", C265="870.4 Rent - Insurance", C265="870.6 Rent - Property Tax", C265="870.7 Rent - Homeoffice", C265="870.9 Rent - Water"),
   0,
   IF(Dashboard!$F$5="Quick",
      IF(OR(C265="190 Automobile",C265="200 computer hardware",C265="210 Computer software",C265="220 Quickbooks software",C265="230 Office equipment",C265="240 Office furniture"),
         E265-(E265/(1+Dashboard!$F$4)),
         0
      ),
      IF(C265="750 Business promotion",
         E265-(E265/(1+4.793/100)),
         E265-(E265/(1+Dashboard!$F$4))
      )
   )
)</f>
        <v>0</v>
      </c>
      <c r="J265" s="40">
        <f>Bank5[[#This Row],[Money in/ (Money out)]]-Bank5[[#This Row],[GST/HST]]</f>
        <v>0</v>
      </c>
      <c r="L265" s="37">
        <f t="shared" si="12"/>
        <v>0</v>
      </c>
    </row>
    <row r="266" spans="4:12" x14ac:dyDescent="0.2">
      <c r="D266" s="393">
        <f>_xlfn.XLOOKUP(C:C,Table1[for Import to Bank Register dropdown],Table1[for Pivot],0,0,1)</f>
        <v>0</v>
      </c>
      <c r="E266" s="422"/>
      <c r="F266" s="160">
        <f t="shared" si="13"/>
        <v>55555555</v>
      </c>
      <c r="G266" s="394">
        <f t="shared" si="14"/>
        <v>0</v>
      </c>
      <c r="I266" s="395">
        <f>IF(OR(C266="150 Directors advances", C266="120 accounts receivable", C266="720.2 Automobile - Insurance", C266="720.3 Automobile - License", C266="870.4 Rent - Insurance", C266="870.6 Rent - Property Tax", C266="870.7 Rent - Homeoffice", C266="870.9 Rent - Water"),
   0,
   IF(Dashboard!$F$5="Quick",
      IF(OR(C266="190 Automobile",C266="200 computer hardware",C266="210 Computer software",C266="220 Quickbooks software",C266="230 Office equipment",C266="240 Office furniture"),
         E266-(E266/(1+Dashboard!$F$4)),
         0
      ),
      IF(C266="750 Business promotion",
         E266-(E266/(1+4.793/100)),
         E266-(E266/(1+Dashboard!$F$4))
      )
   )
)</f>
        <v>0</v>
      </c>
      <c r="J266" s="40">
        <f>Bank5[[#This Row],[Money in/ (Money out)]]-Bank5[[#This Row],[GST/HST]]</f>
        <v>0</v>
      </c>
      <c r="L266" s="37">
        <f t="shared" si="12"/>
        <v>0</v>
      </c>
    </row>
    <row r="267" spans="4:12" x14ac:dyDescent="0.2">
      <c r="D267" s="393">
        <f>_xlfn.XLOOKUP(C:C,Table1[for Import to Bank Register dropdown],Table1[for Pivot],0,0,1)</f>
        <v>0</v>
      </c>
      <c r="E267" s="422"/>
      <c r="F267" s="160">
        <f t="shared" si="13"/>
        <v>55555555</v>
      </c>
      <c r="G267" s="394">
        <f t="shared" si="14"/>
        <v>0</v>
      </c>
      <c r="I267" s="395">
        <f>IF(OR(C267="150 Directors advances", C267="120 accounts receivable", C267="720.2 Automobile - Insurance", C267="720.3 Automobile - License", C267="870.4 Rent - Insurance", C267="870.6 Rent - Property Tax", C267="870.7 Rent - Homeoffice", C267="870.9 Rent - Water"),
   0,
   IF(Dashboard!$F$5="Quick",
      IF(OR(C267="190 Automobile",C267="200 computer hardware",C267="210 Computer software",C267="220 Quickbooks software",C267="230 Office equipment",C267="240 Office furniture"),
         E267-(E267/(1+Dashboard!$F$4)),
         0
      ),
      IF(C267="750 Business promotion",
         E267-(E267/(1+4.793/100)),
         E267-(E267/(1+Dashboard!$F$4))
      )
   )
)</f>
        <v>0</v>
      </c>
      <c r="J267" s="40">
        <f>Bank5[[#This Row],[Money in/ (Money out)]]-Bank5[[#This Row],[GST/HST]]</f>
        <v>0</v>
      </c>
      <c r="L267" s="37">
        <f t="shared" si="12"/>
        <v>0</v>
      </c>
    </row>
    <row r="268" spans="4:12" x14ac:dyDescent="0.2">
      <c r="D268" s="393">
        <f>_xlfn.XLOOKUP(C:C,Table1[for Import to Bank Register dropdown],Table1[for Pivot],0,0,1)</f>
        <v>0</v>
      </c>
      <c r="E268" s="422"/>
      <c r="F268" s="160">
        <f t="shared" si="13"/>
        <v>55555555</v>
      </c>
      <c r="G268" s="394">
        <f t="shared" si="14"/>
        <v>0</v>
      </c>
      <c r="I268" s="395">
        <f>IF(OR(C268="150 Directors advances", C268="120 accounts receivable", C268="720.2 Automobile - Insurance", C268="720.3 Automobile - License", C268="870.4 Rent - Insurance", C268="870.6 Rent - Property Tax", C268="870.7 Rent - Homeoffice", C268="870.9 Rent - Water"),
   0,
   IF(Dashboard!$F$5="Quick",
      IF(OR(C268="190 Automobile",C268="200 computer hardware",C268="210 Computer software",C268="220 Quickbooks software",C268="230 Office equipment",C268="240 Office furniture"),
         E268-(E268/(1+Dashboard!$F$4)),
         0
      ),
      IF(C268="750 Business promotion",
         E268-(E268/(1+4.793/100)),
         E268-(E268/(1+Dashboard!$F$4))
      )
   )
)</f>
        <v>0</v>
      </c>
      <c r="J268" s="40">
        <f>Bank5[[#This Row],[Money in/ (Money out)]]-Bank5[[#This Row],[GST/HST]]</f>
        <v>0</v>
      </c>
      <c r="L268" s="37">
        <f t="shared" si="12"/>
        <v>0</v>
      </c>
    </row>
    <row r="269" spans="4:12" x14ac:dyDescent="0.2">
      <c r="D269" s="393">
        <f>_xlfn.XLOOKUP(C:C,Table1[for Import to Bank Register dropdown],Table1[for Pivot],0,0,1)</f>
        <v>0</v>
      </c>
      <c r="E269" s="422"/>
      <c r="F269" s="160">
        <f t="shared" si="13"/>
        <v>55555555</v>
      </c>
      <c r="G269" s="394">
        <f t="shared" si="14"/>
        <v>0</v>
      </c>
      <c r="I269" s="395">
        <f>IF(OR(C269="150 Directors advances", C269="120 accounts receivable", C269="720.2 Automobile - Insurance", C269="720.3 Automobile - License", C269="870.4 Rent - Insurance", C269="870.6 Rent - Property Tax", C269="870.7 Rent - Homeoffice", C269="870.9 Rent - Water"),
   0,
   IF(Dashboard!$F$5="Quick",
      IF(OR(C269="190 Automobile",C269="200 computer hardware",C269="210 Computer software",C269="220 Quickbooks software",C269="230 Office equipment",C269="240 Office furniture"),
         E269-(E269/(1+Dashboard!$F$4)),
         0
      ),
      IF(C269="750 Business promotion",
         E269-(E269/(1+4.793/100)),
         E269-(E269/(1+Dashboard!$F$4))
      )
   )
)</f>
        <v>0</v>
      </c>
      <c r="J269" s="40">
        <f>Bank5[[#This Row],[Money in/ (Money out)]]-Bank5[[#This Row],[GST/HST]]</f>
        <v>0</v>
      </c>
      <c r="L269" s="37">
        <f t="shared" si="12"/>
        <v>0</v>
      </c>
    </row>
    <row r="270" spans="4:12" x14ac:dyDescent="0.2">
      <c r="D270" s="393">
        <f>_xlfn.XLOOKUP(C:C,Table1[for Import to Bank Register dropdown],Table1[for Pivot],0,0,1)</f>
        <v>0</v>
      </c>
      <c r="E270" s="422"/>
      <c r="F270" s="160">
        <f t="shared" si="13"/>
        <v>55555555</v>
      </c>
      <c r="G270" s="394">
        <f t="shared" si="14"/>
        <v>0</v>
      </c>
      <c r="I270" s="395">
        <f>IF(OR(C270="150 Directors advances", C270="120 accounts receivable", C270="720.2 Automobile - Insurance", C270="720.3 Automobile - License", C270="870.4 Rent - Insurance", C270="870.6 Rent - Property Tax", C270="870.7 Rent - Homeoffice", C270="870.9 Rent - Water"),
   0,
   IF(Dashboard!$F$5="Quick",
      IF(OR(C270="190 Automobile",C270="200 computer hardware",C270="210 Computer software",C270="220 Quickbooks software",C270="230 Office equipment",C270="240 Office furniture"),
         E270-(E270/(1+Dashboard!$F$4)),
         0
      ),
      IF(C270="750 Business promotion",
         E270-(E270/(1+4.793/100)),
         E270-(E270/(1+Dashboard!$F$4))
      )
   )
)</f>
        <v>0</v>
      </c>
      <c r="J270" s="40">
        <f>Bank5[[#This Row],[Money in/ (Money out)]]-Bank5[[#This Row],[GST/HST]]</f>
        <v>0</v>
      </c>
      <c r="L270" s="37">
        <f t="shared" si="12"/>
        <v>0</v>
      </c>
    </row>
    <row r="271" spans="4:12" x14ac:dyDescent="0.2">
      <c r="D271" s="393">
        <f>_xlfn.XLOOKUP(C:C,Table1[for Import to Bank Register dropdown],Table1[for Pivot],0,0,1)</f>
        <v>0</v>
      </c>
      <c r="E271" s="422"/>
      <c r="F271" s="160">
        <f t="shared" si="13"/>
        <v>55555555</v>
      </c>
      <c r="G271" s="394">
        <f t="shared" si="14"/>
        <v>0</v>
      </c>
      <c r="I271" s="395">
        <f>IF(OR(C271="150 Directors advances", C271="120 accounts receivable", C271="720.2 Automobile - Insurance", C271="720.3 Automobile - License", C271="870.4 Rent - Insurance", C271="870.6 Rent - Property Tax", C271="870.7 Rent - Homeoffice", C271="870.9 Rent - Water"),
   0,
   IF(Dashboard!$F$5="Quick",
      IF(OR(C271="190 Automobile",C271="200 computer hardware",C271="210 Computer software",C271="220 Quickbooks software",C271="230 Office equipment",C271="240 Office furniture"),
         E271-(E271/(1+Dashboard!$F$4)),
         0
      ),
      IF(C271="750 Business promotion",
         E271-(E271/(1+4.793/100)),
         E271-(E271/(1+Dashboard!$F$4))
      )
   )
)</f>
        <v>0</v>
      </c>
      <c r="J271" s="40">
        <f>Bank5[[#This Row],[Money in/ (Money out)]]-Bank5[[#This Row],[GST/HST]]</f>
        <v>0</v>
      </c>
      <c r="L271" s="37">
        <f t="shared" si="12"/>
        <v>0</v>
      </c>
    </row>
    <row r="272" spans="4:12" x14ac:dyDescent="0.2">
      <c r="D272" s="393">
        <f>_xlfn.XLOOKUP(C:C,Table1[for Import to Bank Register dropdown],Table1[for Pivot],0,0,1)</f>
        <v>0</v>
      </c>
      <c r="E272" s="422"/>
      <c r="F272" s="160">
        <f t="shared" si="13"/>
        <v>55555555</v>
      </c>
      <c r="G272" s="394">
        <f t="shared" si="14"/>
        <v>0</v>
      </c>
      <c r="I272" s="395">
        <f>IF(OR(C272="150 Directors advances", C272="120 accounts receivable", C272="720.2 Automobile - Insurance", C272="720.3 Automobile - License", C272="870.4 Rent - Insurance", C272="870.6 Rent - Property Tax", C272="870.7 Rent - Homeoffice", C272="870.9 Rent - Water"),
   0,
   IF(Dashboard!$F$5="Quick",
      IF(OR(C272="190 Automobile",C272="200 computer hardware",C272="210 Computer software",C272="220 Quickbooks software",C272="230 Office equipment",C272="240 Office furniture"),
         E272-(E272/(1+Dashboard!$F$4)),
         0
      ),
      IF(C272="750 Business promotion",
         E272-(E272/(1+4.793/100)),
         E272-(E272/(1+Dashboard!$F$4))
      )
   )
)</f>
        <v>0</v>
      </c>
      <c r="J272" s="40">
        <f>Bank5[[#This Row],[Money in/ (Money out)]]-Bank5[[#This Row],[GST/HST]]</f>
        <v>0</v>
      </c>
      <c r="L272" s="37">
        <f t="shared" si="12"/>
        <v>0</v>
      </c>
    </row>
    <row r="273" spans="4:12" x14ac:dyDescent="0.2">
      <c r="D273" s="393">
        <f>_xlfn.XLOOKUP(C:C,Table1[for Import to Bank Register dropdown],Table1[for Pivot],0,0,1)</f>
        <v>0</v>
      </c>
      <c r="E273" s="422"/>
      <c r="F273" s="160">
        <f t="shared" si="13"/>
        <v>55555555</v>
      </c>
      <c r="G273" s="394">
        <f t="shared" si="14"/>
        <v>0</v>
      </c>
      <c r="I273" s="395">
        <f>IF(OR(C273="150 Directors advances", C273="120 accounts receivable", C273="720.2 Automobile - Insurance", C273="720.3 Automobile - License", C273="870.4 Rent - Insurance", C273="870.6 Rent - Property Tax", C273="870.7 Rent - Homeoffice", C273="870.9 Rent - Water"),
   0,
   IF(Dashboard!$F$5="Quick",
      IF(OR(C273="190 Automobile",C273="200 computer hardware",C273="210 Computer software",C273="220 Quickbooks software",C273="230 Office equipment",C273="240 Office furniture"),
         E273-(E273/(1+Dashboard!$F$4)),
         0
      ),
      IF(C273="750 Business promotion",
         E273-(E273/(1+4.793/100)),
         E273-(E273/(1+Dashboard!$F$4))
      )
   )
)</f>
        <v>0</v>
      </c>
      <c r="J273" s="40">
        <f>Bank5[[#This Row],[Money in/ (Money out)]]-Bank5[[#This Row],[GST/HST]]</f>
        <v>0</v>
      </c>
      <c r="L273" s="37">
        <f t="shared" si="12"/>
        <v>0</v>
      </c>
    </row>
    <row r="274" spans="4:12" x14ac:dyDescent="0.2">
      <c r="D274" s="393">
        <f>_xlfn.XLOOKUP(C:C,Table1[for Import to Bank Register dropdown],Table1[for Pivot],0,0,1)</f>
        <v>0</v>
      </c>
      <c r="E274" s="422"/>
      <c r="F274" s="160">
        <f t="shared" si="13"/>
        <v>55555555</v>
      </c>
      <c r="G274" s="394">
        <f t="shared" si="14"/>
        <v>0</v>
      </c>
      <c r="I274" s="395">
        <f>IF(OR(C274="150 Directors advances", C274="120 accounts receivable", C274="720.2 Automobile - Insurance", C274="720.3 Automobile - License", C274="870.4 Rent - Insurance", C274="870.6 Rent - Property Tax", C274="870.7 Rent - Homeoffice", C274="870.9 Rent - Water"),
   0,
   IF(Dashboard!$F$5="Quick",
      IF(OR(C274="190 Automobile",C274="200 computer hardware",C274="210 Computer software",C274="220 Quickbooks software",C274="230 Office equipment",C274="240 Office furniture"),
         E274-(E274/(1+Dashboard!$F$4)),
         0
      ),
      IF(C274="750 Business promotion",
         E274-(E274/(1+4.793/100)),
         E274-(E274/(1+Dashboard!$F$4))
      )
   )
)</f>
        <v>0</v>
      </c>
      <c r="J274" s="40">
        <f>Bank5[[#This Row],[Money in/ (Money out)]]-Bank5[[#This Row],[GST/HST]]</f>
        <v>0</v>
      </c>
      <c r="L274" s="37">
        <f t="shared" si="12"/>
        <v>0</v>
      </c>
    </row>
    <row r="275" spans="4:12" x14ac:dyDescent="0.2">
      <c r="D275" s="393">
        <f>_xlfn.XLOOKUP(C:C,Table1[for Import to Bank Register dropdown],Table1[for Pivot],0,0,1)</f>
        <v>0</v>
      </c>
      <c r="E275" s="422"/>
      <c r="F275" s="160">
        <f t="shared" si="13"/>
        <v>55555555</v>
      </c>
      <c r="G275" s="394">
        <f t="shared" si="14"/>
        <v>0</v>
      </c>
      <c r="I275" s="395">
        <f>IF(OR(C275="150 Directors advances", C275="120 accounts receivable", C275="720.2 Automobile - Insurance", C275="720.3 Automobile - License", C275="870.4 Rent - Insurance", C275="870.6 Rent - Property Tax", C275="870.7 Rent - Homeoffice", C275="870.9 Rent - Water"),
   0,
   IF(Dashboard!$F$5="Quick",
      IF(OR(C275="190 Automobile",C275="200 computer hardware",C275="210 Computer software",C275="220 Quickbooks software",C275="230 Office equipment",C275="240 Office furniture"),
         E275-(E275/(1+Dashboard!$F$4)),
         0
      ),
      IF(C275="750 Business promotion",
         E275-(E275/(1+4.793/100)),
         E275-(E275/(1+Dashboard!$F$4))
      )
   )
)</f>
        <v>0</v>
      </c>
      <c r="J275" s="40">
        <f>Bank5[[#This Row],[Money in/ (Money out)]]-Bank5[[#This Row],[GST/HST]]</f>
        <v>0</v>
      </c>
      <c r="L275" s="37">
        <f t="shared" si="12"/>
        <v>0</v>
      </c>
    </row>
    <row r="276" spans="4:12" x14ac:dyDescent="0.2">
      <c r="D276" s="393">
        <f>_xlfn.XLOOKUP(C:C,Table1[for Import to Bank Register dropdown],Table1[for Pivot],0,0,1)</f>
        <v>0</v>
      </c>
      <c r="E276" s="422"/>
      <c r="F276" s="160">
        <f t="shared" si="13"/>
        <v>55555555</v>
      </c>
      <c r="G276" s="394">
        <f t="shared" si="14"/>
        <v>0</v>
      </c>
      <c r="I276" s="395">
        <f>IF(OR(C276="150 Directors advances", C276="120 accounts receivable", C276="720.2 Automobile - Insurance", C276="720.3 Automobile - License", C276="870.4 Rent - Insurance", C276="870.6 Rent - Property Tax", C276="870.7 Rent - Homeoffice", C276="870.9 Rent - Water"),
   0,
   IF(Dashboard!$F$5="Quick",
      IF(OR(C276="190 Automobile",C276="200 computer hardware",C276="210 Computer software",C276="220 Quickbooks software",C276="230 Office equipment",C276="240 Office furniture"),
         E276-(E276/(1+Dashboard!$F$4)),
         0
      ),
      IF(C276="750 Business promotion",
         E276-(E276/(1+4.793/100)),
         E276-(E276/(1+Dashboard!$F$4))
      )
   )
)</f>
        <v>0</v>
      </c>
      <c r="J276" s="40">
        <f>Bank5[[#This Row],[Money in/ (Money out)]]-Bank5[[#This Row],[GST/HST]]</f>
        <v>0</v>
      </c>
      <c r="L276" s="37">
        <f t="shared" si="12"/>
        <v>0</v>
      </c>
    </row>
    <row r="277" spans="4:12" x14ac:dyDescent="0.2">
      <c r="D277" s="393">
        <f>_xlfn.XLOOKUP(C:C,Table1[for Import to Bank Register dropdown],Table1[for Pivot],0,0,1)</f>
        <v>0</v>
      </c>
      <c r="E277" s="422"/>
      <c r="F277" s="160">
        <f t="shared" si="13"/>
        <v>55555555</v>
      </c>
      <c r="G277" s="394">
        <f t="shared" si="14"/>
        <v>0</v>
      </c>
      <c r="I277" s="395">
        <f>IF(OR(C277="150 Directors advances", C277="120 accounts receivable", C277="720.2 Automobile - Insurance", C277="720.3 Automobile - License", C277="870.4 Rent - Insurance", C277="870.6 Rent - Property Tax", C277="870.7 Rent - Homeoffice", C277="870.9 Rent - Water"),
   0,
   IF(Dashboard!$F$5="Quick",
      IF(OR(C277="190 Automobile",C277="200 computer hardware",C277="210 Computer software",C277="220 Quickbooks software",C277="230 Office equipment",C277="240 Office furniture"),
         E277-(E277/(1+Dashboard!$F$4)),
         0
      ),
      IF(C277="750 Business promotion",
         E277-(E277/(1+4.793/100)),
         E277-(E277/(1+Dashboard!$F$4))
      )
   )
)</f>
        <v>0</v>
      </c>
      <c r="J277" s="40">
        <f>Bank5[[#This Row],[Money in/ (Money out)]]-Bank5[[#This Row],[GST/HST]]</f>
        <v>0</v>
      </c>
      <c r="L277" s="37">
        <f t="shared" si="12"/>
        <v>0</v>
      </c>
    </row>
    <row r="278" spans="4:12" x14ac:dyDescent="0.2">
      <c r="D278" s="393">
        <f>_xlfn.XLOOKUP(C:C,Table1[for Import to Bank Register dropdown],Table1[for Pivot],0,0,1)</f>
        <v>0</v>
      </c>
      <c r="E278" s="422"/>
      <c r="F278" s="160">
        <f t="shared" si="13"/>
        <v>55555555</v>
      </c>
      <c r="G278" s="394">
        <f t="shared" si="14"/>
        <v>0</v>
      </c>
      <c r="I278" s="395">
        <f>IF(OR(C278="150 Directors advances", C278="120 accounts receivable", C278="720.2 Automobile - Insurance", C278="720.3 Automobile - License", C278="870.4 Rent - Insurance", C278="870.6 Rent - Property Tax", C278="870.7 Rent - Homeoffice", C278="870.9 Rent - Water"),
   0,
   IF(Dashboard!$F$5="Quick",
      IF(OR(C278="190 Automobile",C278="200 computer hardware",C278="210 Computer software",C278="220 Quickbooks software",C278="230 Office equipment",C278="240 Office furniture"),
         E278-(E278/(1+Dashboard!$F$4)),
         0
      ),
      IF(C278="750 Business promotion",
         E278-(E278/(1+4.793/100)),
         E278-(E278/(1+Dashboard!$F$4))
      )
   )
)</f>
        <v>0</v>
      </c>
      <c r="J278" s="40">
        <f>Bank5[[#This Row],[Money in/ (Money out)]]-Bank5[[#This Row],[GST/HST]]</f>
        <v>0</v>
      </c>
      <c r="L278" s="37">
        <f t="shared" si="12"/>
        <v>0</v>
      </c>
    </row>
    <row r="279" spans="4:12" x14ac:dyDescent="0.2">
      <c r="D279" s="393">
        <f>_xlfn.XLOOKUP(C:C,Table1[for Import to Bank Register dropdown],Table1[for Pivot],0,0,1)</f>
        <v>0</v>
      </c>
      <c r="E279" s="422"/>
      <c r="F279" s="160">
        <f t="shared" si="13"/>
        <v>55555555</v>
      </c>
      <c r="G279" s="394">
        <f t="shared" si="14"/>
        <v>0</v>
      </c>
      <c r="I279" s="395">
        <f>IF(OR(C279="150 Directors advances", C279="120 accounts receivable", C279="720.2 Automobile - Insurance", C279="720.3 Automobile - License", C279="870.4 Rent - Insurance", C279="870.6 Rent - Property Tax", C279="870.7 Rent - Homeoffice", C279="870.9 Rent - Water"),
   0,
   IF(Dashboard!$F$5="Quick",
      IF(OR(C279="190 Automobile",C279="200 computer hardware",C279="210 Computer software",C279="220 Quickbooks software",C279="230 Office equipment",C279="240 Office furniture"),
         E279-(E279/(1+Dashboard!$F$4)),
         0
      ),
      IF(C279="750 Business promotion",
         E279-(E279/(1+4.793/100)),
         E279-(E279/(1+Dashboard!$F$4))
      )
   )
)</f>
        <v>0</v>
      </c>
      <c r="J279" s="40">
        <f>Bank5[[#This Row],[Money in/ (Money out)]]-Bank5[[#This Row],[GST/HST]]</f>
        <v>0</v>
      </c>
      <c r="L279" s="37">
        <f t="shared" si="12"/>
        <v>0</v>
      </c>
    </row>
    <row r="280" spans="4:12" x14ac:dyDescent="0.2">
      <c r="D280" s="393">
        <f>_xlfn.XLOOKUP(C:C,Table1[for Import to Bank Register dropdown],Table1[for Pivot],0,0,1)</f>
        <v>0</v>
      </c>
      <c r="E280" s="422"/>
      <c r="F280" s="160">
        <f t="shared" si="13"/>
        <v>55555555</v>
      </c>
      <c r="G280" s="394">
        <f t="shared" si="14"/>
        <v>0</v>
      </c>
      <c r="I280" s="395">
        <f>IF(OR(C280="150 Directors advances", C280="120 accounts receivable", C280="720.2 Automobile - Insurance", C280="720.3 Automobile - License", C280="870.4 Rent - Insurance", C280="870.6 Rent - Property Tax", C280="870.7 Rent - Homeoffice", C280="870.9 Rent - Water"),
   0,
   IF(Dashboard!$F$5="Quick",
      IF(OR(C280="190 Automobile",C280="200 computer hardware",C280="210 Computer software",C280="220 Quickbooks software",C280="230 Office equipment",C280="240 Office furniture"),
         E280-(E280/(1+Dashboard!$F$4)),
         0
      ),
      IF(C280="750 Business promotion",
         E280-(E280/(1+4.793/100)),
         E280-(E280/(1+Dashboard!$F$4))
      )
   )
)</f>
        <v>0</v>
      </c>
      <c r="J280" s="40">
        <f>Bank5[[#This Row],[Money in/ (Money out)]]-Bank5[[#This Row],[GST/HST]]</f>
        <v>0</v>
      </c>
      <c r="L280" s="37">
        <f t="shared" si="12"/>
        <v>0</v>
      </c>
    </row>
    <row r="281" spans="4:12" x14ac:dyDescent="0.2">
      <c r="D281" s="393">
        <f>_xlfn.XLOOKUP(C:C,Table1[for Import to Bank Register dropdown],Table1[for Pivot],0,0,1)</f>
        <v>0</v>
      </c>
      <c r="E281" s="422"/>
      <c r="F281" s="160">
        <f t="shared" si="13"/>
        <v>55555555</v>
      </c>
      <c r="G281" s="394">
        <f t="shared" si="14"/>
        <v>0</v>
      </c>
      <c r="I281" s="395">
        <f>IF(OR(C281="150 Directors advances", C281="120 accounts receivable", C281="720.2 Automobile - Insurance", C281="720.3 Automobile - License", C281="870.4 Rent - Insurance", C281="870.6 Rent - Property Tax", C281="870.7 Rent - Homeoffice", C281="870.9 Rent - Water"),
   0,
   IF(Dashboard!$F$5="Quick",
      IF(OR(C281="190 Automobile",C281="200 computer hardware",C281="210 Computer software",C281="220 Quickbooks software",C281="230 Office equipment",C281="240 Office furniture"),
         E281-(E281/(1+Dashboard!$F$4)),
         0
      ),
      IF(C281="750 Business promotion",
         E281-(E281/(1+4.793/100)),
         E281-(E281/(1+Dashboard!$F$4))
      )
   )
)</f>
        <v>0</v>
      </c>
      <c r="J281" s="40">
        <f>Bank5[[#This Row],[Money in/ (Money out)]]-Bank5[[#This Row],[GST/HST]]</f>
        <v>0</v>
      </c>
      <c r="L281" s="37">
        <f t="shared" si="12"/>
        <v>0</v>
      </c>
    </row>
    <row r="282" spans="4:12" x14ac:dyDescent="0.2">
      <c r="D282" s="393">
        <f>_xlfn.XLOOKUP(C:C,Table1[for Import to Bank Register dropdown],Table1[for Pivot],0,0,1)</f>
        <v>0</v>
      </c>
      <c r="E282" s="422"/>
      <c r="F282" s="160">
        <f t="shared" si="13"/>
        <v>55555555</v>
      </c>
      <c r="G282" s="394">
        <f t="shared" si="14"/>
        <v>0</v>
      </c>
      <c r="I282" s="395">
        <f>IF(OR(C282="150 Directors advances", C282="120 accounts receivable", C282="720.2 Automobile - Insurance", C282="720.3 Automobile - License", C282="870.4 Rent - Insurance", C282="870.6 Rent - Property Tax", C282="870.7 Rent - Homeoffice", C282="870.9 Rent - Water"),
   0,
   IF(Dashboard!$F$5="Quick",
      IF(OR(C282="190 Automobile",C282="200 computer hardware",C282="210 Computer software",C282="220 Quickbooks software",C282="230 Office equipment",C282="240 Office furniture"),
         E282-(E282/(1+Dashboard!$F$4)),
         0
      ),
      IF(C282="750 Business promotion",
         E282-(E282/(1+4.793/100)),
         E282-(E282/(1+Dashboard!$F$4))
      )
   )
)</f>
        <v>0</v>
      </c>
      <c r="J282" s="40">
        <f>Bank5[[#This Row],[Money in/ (Money out)]]-Bank5[[#This Row],[GST/HST]]</f>
        <v>0</v>
      </c>
      <c r="L282" s="37">
        <f t="shared" si="12"/>
        <v>0</v>
      </c>
    </row>
    <row r="283" spans="4:12" x14ac:dyDescent="0.2">
      <c r="D283" s="393">
        <f>_xlfn.XLOOKUP(C:C,Table1[for Import to Bank Register dropdown],Table1[for Pivot],0,0,1)</f>
        <v>0</v>
      </c>
      <c r="E283" s="422"/>
      <c r="F283" s="160">
        <f t="shared" si="13"/>
        <v>55555555</v>
      </c>
      <c r="G283" s="394">
        <f t="shared" si="14"/>
        <v>0</v>
      </c>
      <c r="I283" s="395">
        <f>IF(OR(C283="150 Directors advances", C283="120 accounts receivable", C283="720.2 Automobile - Insurance", C283="720.3 Automobile - License", C283="870.4 Rent - Insurance", C283="870.6 Rent - Property Tax", C283="870.7 Rent - Homeoffice", C283="870.9 Rent - Water"),
   0,
   IF(Dashboard!$F$5="Quick",
      IF(OR(C283="190 Automobile",C283="200 computer hardware",C283="210 Computer software",C283="220 Quickbooks software",C283="230 Office equipment",C283="240 Office furniture"),
         E283-(E283/(1+Dashboard!$F$4)),
         0
      ),
      IF(C283="750 Business promotion",
         E283-(E283/(1+4.793/100)),
         E283-(E283/(1+Dashboard!$F$4))
      )
   )
)</f>
        <v>0</v>
      </c>
      <c r="J283" s="40">
        <f>Bank5[[#This Row],[Money in/ (Money out)]]-Bank5[[#This Row],[GST/HST]]</f>
        <v>0</v>
      </c>
      <c r="L283" s="37">
        <f t="shared" si="12"/>
        <v>0</v>
      </c>
    </row>
    <row r="284" spans="4:12" x14ac:dyDescent="0.2">
      <c r="D284" s="393">
        <f>_xlfn.XLOOKUP(C:C,Table1[for Import to Bank Register dropdown],Table1[for Pivot],0,0,1)</f>
        <v>0</v>
      </c>
      <c r="E284" s="422"/>
      <c r="F284" s="160">
        <f t="shared" si="13"/>
        <v>55555555</v>
      </c>
      <c r="G284" s="394">
        <f t="shared" si="14"/>
        <v>0</v>
      </c>
      <c r="I284" s="395">
        <f>IF(OR(C284="150 Directors advances", C284="120 accounts receivable", C284="720.2 Automobile - Insurance", C284="720.3 Automobile - License", C284="870.4 Rent - Insurance", C284="870.6 Rent - Property Tax", C284="870.7 Rent - Homeoffice", C284="870.9 Rent - Water"),
   0,
   IF(Dashboard!$F$5="Quick",
      IF(OR(C284="190 Automobile",C284="200 computer hardware",C284="210 Computer software",C284="220 Quickbooks software",C284="230 Office equipment",C284="240 Office furniture"),
         E284-(E284/(1+Dashboard!$F$4)),
         0
      ),
      IF(C284="750 Business promotion",
         E284-(E284/(1+4.793/100)),
         E284-(E284/(1+Dashboard!$F$4))
      )
   )
)</f>
        <v>0</v>
      </c>
      <c r="J284" s="40">
        <f>Bank5[[#This Row],[Money in/ (Money out)]]-Bank5[[#This Row],[GST/HST]]</f>
        <v>0</v>
      </c>
      <c r="L284" s="37">
        <f t="shared" si="12"/>
        <v>0</v>
      </c>
    </row>
    <row r="285" spans="4:12" x14ac:dyDescent="0.2">
      <c r="D285" s="393">
        <f>_xlfn.XLOOKUP(C:C,Table1[for Import to Bank Register dropdown],Table1[for Pivot],0,0,1)</f>
        <v>0</v>
      </c>
      <c r="E285" s="422"/>
      <c r="F285" s="160">
        <f t="shared" si="13"/>
        <v>55555555</v>
      </c>
      <c r="G285" s="394">
        <f t="shared" si="14"/>
        <v>0</v>
      </c>
      <c r="I285" s="395">
        <f>IF(OR(C285="150 Directors advances", C285="120 accounts receivable", C285="720.2 Automobile - Insurance", C285="720.3 Automobile - License", C285="870.4 Rent - Insurance", C285="870.6 Rent - Property Tax", C285="870.7 Rent - Homeoffice", C285="870.9 Rent - Water"),
   0,
   IF(Dashboard!$F$5="Quick",
      IF(OR(C285="190 Automobile",C285="200 computer hardware",C285="210 Computer software",C285="220 Quickbooks software",C285="230 Office equipment",C285="240 Office furniture"),
         E285-(E285/(1+Dashboard!$F$4)),
         0
      ),
      IF(C285="750 Business promotion",
         E285-(E285/(1+4.793/100)),
         E285-(E285/(1+Dashboard!$F$4))
      )
   )
)</f>
        <v>0</v>
      </c>
      <c r="J285" s="40">
        <f>Bank5[[#This Row],[Money in/ (Money out)]]-Bank5[[#This Row],[GST/HST]]</f>
        <v>0</v>
      </c>
      <c r="L285" s="37">
        <f t="shared" si="12"/>
        <v>0</v>
      </c>
    </row>
    <row r="286" spans="4:12" x14ac:dyDescent="0.2">
      <c r="D286" s="393">
        <f>_xlfn.XLOOKUP(C:C,Table1[for Import to Bank Register dropdown],Table1[for Pivot],0,0,1)</f>
        <v>0</v>
      </c>
      <c r="E286" s="422"/>
      <c r="F286" s="160">
        <f t="shared" si="13"/>
        <v>55555555</v>
      </c>
      <c r="G286" s="394">
        <f t="shared" si="14"/>
        <v>0</v>
      </c>
      <c r="I286" s="395">
        <f>IF(OR(C286="150 Directors advances", C286="120 accounts receivable", C286="720.2 Automobile - Insurance", C286="720.3 Automobile - License", C286="870.4 Rent - Insurance", C286="870.6 Rent - Property Tax", C286="870.7 Rent - Homeoffice", C286="870.9 Rent - Water"),
   0,
   IF(Dashboard!$F$5="Quick",
      IF(OR(C286="190 Automobile",C286="200 computer hardware",C286="210 Computer software",C286="220 Quickbooks software",C286="230 Office equipment",C286="240 Office furniture"),
         E286-(E286/(1+Dashboard!$F$4)),
         0
      ),
      IF(C286="750 Business promotion",
         E286-(E286/(1+4.793/100)),
         E286-(E286/(1+Dashboard!$F$4))
      )
   )
)</f>
        <v>0</v>
      </c>
      <c r="J286" s="40">
        <f>Bank5[[#This Row],[Money in/ (Money out)]]-Bank5[[#This Row],[GST/HST]]</f>
        <v>0</v>
      </c>
      <c r="L286" s="37">
        <f t="shared" si="12"/>
        <v>0</v>
      </c>
    </row>
    <row r="287" spans="4:12" x14ac:dyDescent="0.2">
      <c r="D287" s="393">
        <f>_xlfn.XLOOKUP(C:C,Table1[for Import to Bank Register dropdown],Table1[for Pivot],0,0,1)</f>
        <v>0</v>
      </c>
      <c r="E287" s="422"/>
      <c r="F287" s="160">
        <f t="shared" si="13"/>
        <v>55555555</v>
      </c>
      <c r="G287" s="394">
        <f t="shared" si="14"/>
        <v>0</v>
      </c>
      <c r="I287" s="395">
        <f>IF(OR(C287="150 Directors advances", C287="120 accounts receivable", C287="720.2 Automobile - Insurance", C287="720.3 Automobile - License", C287="870.4 Rent - Insurance", C287="870.6 Rent - Property Tax", C287="870.7 Rent - Homeoffice", C287="870.9 Rent - Water"),
   0,
   IF(Dashboard!$F$5="Quick",
      IF(OR(C287="190 Automobile",C287="200 computer hardware",C287="210 Computer software",C287="220 Quickbooks software",C287="230 Office equipment",C287="240 Office furniture"),
         E287-(E287/(1+Dashboard!$F$4)),
         0
      ),
      IF(C287="750 Business promotion",
         E287-(E287/(1+4.793/100)),
         E287-(E287/(1+Dashboard!$F$4))
      )
   )
)</f>
        <v>0</v>
      </c>
      <c r="J287" s="40">
        <f>Bank5[[#This Row],[Money in/ (Money out)]]-Bank5[[#This Row],[GST/HST]]</f>
        <v>0</v>
      </c>
      <c r="L287" s="37">
        <f t="shared" si="12"/>
        <v>0</v>
      </c>
    </row>
    <row r="288" spans="4:12" x14ac:dyDescent="0.2">
      <c r="D288" s="393">
        <f>_xlfn.XLOOKUP(C:C,Table1[for Import to Bank Register dropdown],Table1[for Pivot],0,0,1)</f>
        <v>0</v>
      </c>
      <c r="E288" s="422"/>
      <c r="F288" s="160">
        <f t="shared" si="13"/>
        <v>55555555</v>
      </c>
      <c r="G288" s="394">
        <f t="shared" si="14"/>
        <v>0</v>
      </c>
      <c r="I288" s="395">
        <f>IF(OR(C288="150 Directors advances", C288="120 accounts receivable", C288="720.2 Automobile - Insurance", C288="720.3 Automobile - License", C288="870.4 Rent - Insurance", C288="870.6 Rent - Property Tax", C288="870.7 Rent - Homeoffice", C288="870.9 Rent - Water"),
   0,
   IF(Dashboard!$F$5="Quick",
      IF(OR(C288="190 Automobile",C288="200 computer hardware",C288="210 Computer software",C288="220 Quickbooks software",C288="230 Office equipment",C288="240 Office furniture"),
         E288-(E288/(1+Dashboard!$F$4)),
         0
      ),
      IF(C288="750 Business promotion",
         E288-(E288/(1+4.793/100)),
         E288-(E288/(1+Dashboard!$F$4))
      )
   )
)</f>
        <v>0</v>
      </c>
      <c r="J288" s="40">
        <f>Bank5[[#This Row],[Money in/ (Money out)]]-Bank5[[#This Row],[GST/HST]]</f>
        <v>0</v>
      </c>
      <c r="L288" s="37">
        <f t="shared" si="12"/>
        <v>0</v>
      </c>
    </row>
    <row r="289" spans="4:12" x14ac:dyDescent="0.2">
      <c r="D289" s="393">
        <f>_xlfn.XLOOKUP(C:C,Table1[for Import to Bank Register dropdown],Table1[for Pivot],0,0,1)</f>
        <v>0</v>
      </c>
      <c r="E289" s="422"/>
      <c r="F289" s="160">
        <f t="shared" si="13"/>
        <v>55555555</v>
      </c>
      <c r="G289" s="394">
        <f t="shared" si="14"/>
        <v>0</v>
      </c>
      <c r="I289" s="395">
        <f>IF(OR(C289="150 Directors advances", C289="120 accounts receivable", C289="720.2 Automobile - Insurance", C289="720.3 Automobile - License", C289="870.4 Rent - Insurance", C289="870.6 Rent - Property Tax", C289="870.7 Rent - Homeoffice", C289="870.9 Rent - Water"),
   0,
   IF(Dashboard!$F$5="Quick",
      IF(OR(C289="190 Automobile",C289="200 computer hardware",C289="210 Computer software",C289="220 Quickbooks software",C289="230 Office equipment",C289="240 Office furniture"),
         E289-(E289/(1+Dashboard!$F$4)),
         0
      ),
      IF(C289="750 Business promotion",
         E289-(E289/(1+4.793/100)),
         E289-(E289/(1+Dashboard!$F$4))
      )
   )
)</f>
        <v>0</v>
      </c>
      <c r="J289" s="40">
        <f>Bank5[[#This Row],[Money in/ (Money out)]]-Bank5[[#This Row],[GST/HST]]</f>
        <v>0</v>
      </c>
      <c r="L289" s="37">
        <f t="shared" si="12"/>
        <v>0</v>
      </c>
    </row>
    <row r="290" spans="4:12" x14ac:dyDescent="0.2">
      <c r="D290" s="393">
        <f>_xlfn.XLOOKUP(C:C,Table1[for Import to Bank Register dropdown],Table1[for Pivot],0,0,1)</f>
        <v>0</v>
      </c>
      <c r="E290" s="422"/>
      <c r="F290" s="160">
        <f t="shared" si="13"/>
        <v>55555555</v>
      </c>
      <c r="G290" s="394">
        <f t="shared" si="14"/>
        <v>0</v>
      </c>
      <c r="I290" s="395">
        <f>IF(OR(C290="150 Directors advances", C290="120 accounts receivable", C290="720.2 Automobile - Insurance", C290="720.3 Automobile - License", C290="870.4 Rent - Insurance", C290="870.6 Rent - Property Tax", C290="870.7 Rent - Homeoffice", C290="870.9 Rent - Water"),
   0,
   IF(Dashboard!$F$5="Quick",
      IF(OR(C290="190 Automobile",C290="200 computer hardware",C290="210 Computer software",C290="220 Quickbooks software",C290="230 Office equipment",C290="240 Office furniture"),
         E290-(E290/(1+Dashboard!$F$4)),
         0
      ),
      IF(C290="750 Business promotion",
         E290-(E290/(1+4.793/100)),
         E290-(E290/(1+Dashboard!$F$4))
      )
   )
)</f>
        <v>0</v>
      </c>
      <c r="J290" s="40">
        <f>Bank5[[#This Row],[Money in/ (Money out)]]-Bank5[[#This Row],[GST/HST]]</f>
        <v>0</v>
      </c>
      <c r="L290" s="37">
        <f t="shared" si="12"/>
        <v>0</v>
      </c>
    </row>
    <row r="291" spans="4:12" x14ac:dyDescent="0.2">
      <c r="D291" s="393">
        <f>_xlfn.XLOOKUP(C:C,Table1[for Import to Bank Register dropdown],Table1[for Pivot],0,0,1)</f>
        <v>0</v>
      </c>
      <c r="E291" s="422"/>
      <c r="F291" s="160">
        <f t="shared" si="13"/>
        <v>55555555</v>
      </c>
      <c r="G291" s="394">
        <f t="shared" si="14"/>
        <v>0</v>
      </c>
      <c r="I291" s="395">
        <f>IF(OR(C291="150 Directors advances", C291="120 accounts receivable", C291="720.2 Automobile - Insurance", C291="720.3 Automobile - License", C291="870.4 Rent - Insurance", C291="870.6 Rent - Property Tax", C291="870.7 Rent - Homeoffice", C291="870.9 Rent - Water"),
   0,
   IF(Dashboard!$F$5="Quick",
      IF(OR(C291="190 Automobile",C291="200 computer hardware",C291="210 Computer software",C291="220 Quickbooks software",C291="230 Office equipment",C291="240 Office furniture"),
         E291-(E291/(1+Dashboard!$F$4)),
         0
      ),
      IF(C291="750 Business promotion",
         E291-(E291/(1+4.793/100)),
         E291-(E291/(1+Dashboard!$F$4))
      )
   )
)</f>
        <v>0</v>
      </c>
      <c r="J291" s="40">
        <f>Bank5[[#This Row],[Money in/ (Money out)]]-Bank5[[#This Row],[GST/HST]]</f>
        <v>0</v>
      </c>
      <c r="L291" s="37">
        <f t="shared" si="12"/>
        <v>0</v>
      </c>
    </row>
    <row r="292" spans="4:12" x14ac:dyDescent="0.2">
      <c r="D292" s="393">
        <f>_xlfn.XLOOKUP(C:C,Table1[for Import to Bank Register dropdown],Table1[for Pivot],0,0,1)</f>
        <v>0</v>
      </c>
      <c r="E292" s="422"/>
      <c r="F292" s="160">
        <f t="shared" si="13"/>
        <v>55555555</v>
      </c>
      <c r="G292" s="394">
        <f t="shared" si="14"/>
        <v>0</v>
      </c>
      <c r="I292" s="395">
        <f>IF(OR(C292="150 Directors advances", C292="120 accounts receivable", C292="720.2 Automobile - Insurance", C292="720.3 Automobile - License", C292="870.4 Rent - Insurance", C292="870.6 Rent - Property Tax", C292="870.7 Rent - Homeoffice", C292="870.9 Rent - Water"),
   0,
   IF(Dashboard!$F$5="Quick",
      IF(OR(C292="190 Automobile",C292="200 computer hardware",C292="210 Computer software",C292="220 Quickbooks software",C292="230 Office equipment",C292="240 Office furniture"),
         E292-(E292/(1+Dashboard!$F$4)),
         0
      ),
      IF(C292="750 Business promotion",
         E292-(E292/(1+4.793/100)),
         E292-(E292/(1+Dashboard!$F$4))
      )
   )
)</f>
        <v>0</v>
      </c>
      <c r="J292" s="40">
        <f>Bank5[[#This Row],[Money in/ (Money out)]]-Bank5[[#This Row],[GST/HST]]</f>
        <v>0</v>
      </c>
      <c r="L292" s="37">
        <f t="shared" si="12"/>
        <v>0</v>
      </c>
    </row>
    <row r="293" spans="4:12" x14ac:dyDescent="0.2">
      <c r="D293" s="393">
        <f>_xlfn.XLOOKUP(C:C,Table1[for Import to Bank Register dropdown],Table1[for Pivot],0,0,1)</f>
        <v>0</v>
      </c>
      <c r="E293" s="422"/>
      <c r="F293" s="160">
        <f t="shared" si="13"/>
        <v>55555555</v>
      </c>
      <c r="G293" s="394">
        <f t="shared" si="14"/>
        <v>0</v>
      </c>
      <c r="I293" s="395">
        <f>IF(OR(C293="150 Directors advances", C293="120 accounts receivable", C293="720.2 Automobile - Insurance", C293="720.3 Automobile - License", C293="870.4 Rent - Insurance", C293="870.6 Rent - Property Tax", C293="870.7 Rent - Homeoffice", C293="870.9 Rent - Water"),
   0,
   IF(Dashboard!$F$5="Quick",
      IF(OR(C293="190 Automobile",C293="200 computer hardware",C293="210 Computer software",C293="220 Quickbooks software",C293="230 Office equipment",C293="240 Office furniture"),
         E293-(E293/(1+Dashboard!$F$4)),
         0
      ),
      IF(C293="750 Business promotion",
         E293-(E293/(1+4.793/100)),
         E293-(E293/(1+Dashboard!$F$4))
      )
   )
)</f>
        <v>0</v>
      </c>
      <c r="J293" s="40">
        <f>Bank5[[#This Row],[Money in/ (Money out)]]-Bank5[[#This Row],[GST/HST]]</f>
        <v>0</v>
      </c>
      <c r="L293" s="37">
        <f t="shared" si="12"/>
        <v>0</v>
      </c>
    </row>
    <row r="294" spans="4:12" x14ac:dyDescent="0.2">
      <c r="D294" s="393">
        <f>_xlfn.XLOOKUP(C:C,Table1[for Import to Bank Register dropdown],Table1[for Pivot],0,0,1)</f>
        <v>0</v>
      </c>
      <c r="E294" s="422"/>
      <c r="F294" s="160">
        <f t="shared" si="13"/>
        <v>55555555</v>
      </c>
      <c r="G294" s="394">
        <f t="shared" si="14"/>
        <v>0</v>
      </c>
      <c r="I294" s="395">
        <f>IF(OR(C294="150 Directors advances", C294="120 accounts receivable", C294="720.2 Automobile - Insurance", C294="720.3 Automobile - License", C294="870.4 Rent - Insurance", C294="870.6 Rent - Property Tax", C294="870.7 Rent - Homeoffice", C294="870.9 Rent - Water"),
   0,
   IF(Dashboard!$F$5="Quick",
      IF(OR(C294="190 Automobile",C294="200 computer hardware",C294="210 Computer software",C294="220 Quickbooks software",C294="230 Office equipment",C294="240 Office furniture"),
         E294-(E294/(1+Dashboard!$F$4)),
         0
      ),
      IF(C294="750 Business promotion",
         E294-(E294/(1+4.793/100)),
         E294-(E294/(1+Dashboard!$F$4))
      )
   )
)</f>
        <v>0</v>
      </c>
      <c r="J294" s="40">
        <f>Bank5[[#This Row],[Money in/ (Money out)]]-Bank5[[#This Row],[GST/HST]]</f>
        <v>0</v>
      </c>
      <c r="L294" s="37">
        <f t="shared" si="12"/>
        <v>0</v>
      </c>
    </row>
    <row r="295" spans="4:12" x14ac:dyDescent="0.2">
      <c r="D295" s="393">
        <f>_xlfn.XLOOKUP(C:C,Table1[for Import to Bank Register dropdown],Table1[for Pivot],0,0,1)</f>
        <v>0</v>
      </c>
      <c r="E295" s="422"/>
      <c r="F295" s="160">
        <f t="shared" si="13"/>
        <v>55555555</v>
      </c>
      <c r="G295" s="394">
        <f t="shared" si="14"/>
        <v>0</v>
      </c>
      <c r="I295" s="395">
        <f>IF(OR(C295="150 Directors advances", C295="120 accounts receivable", C295="720.2 Automobile - Insurance", C295="720.3 Automobile - License", C295="870.4 Rent - Insurance", C295="870.6 Rent - Property Tax", C295="870.7 Rent - Homeoffice", C295="870.9 Rent - Water"),
   0,
   IF(Dashboard!$F$5="Quick",
      IF(OR(C295="190 Automobile",C295="200 computer hardware",C295="210 Computer software",C295="220 Quickbooks software",C295="230 Office equipment",C295="240 Office furniture"),
         E295-(E295/(1+Dashboard!$F$4)),
         0
      ),
      IF(C295="750 Business promotion",
         E295-(E295/(1+4.793/100)),
         E295-(E295/(1+Dashboard!$F$4))
      )
   )
)</f>
        <v>0</v>
      </c>
      <c r="J295" s="40">
        <f>Bank5[[#This Row],[Money in/ (Money out)]]-Bank5[[#This Row],[GST/HST]]</f>
        <v>0</v>
      </c>
      <c r="L295" s="37">
        <f t="shared" si="12"/>
        <v>0</v>
      </c>
    </row>
    <row r="296" spans="4:12" x14ac:dyDescent="0.2">
      <c r="D296" s="393">
        <f>_xlfn.XLOOKUP(C:C,Table1[for Import to Bank Register dropdown],Table1[for Pivot],0,0,1)</f>
        <v>0</v>
      </c>
      <c r="E296" s="422"/>
      <c r="F296" s="160">
        <f t="shared" si="13"/>
        <v>55555555</v>
      </c>
      <c r="G296" s="394">
        <f t="shared" si="14"/>
        <v>0</v>
      </c>
      <c r="I296" s="395">
        <f>IF(OR(C296="150 Directors advances", C296="120 accounts receivable", C296="720.2 Automobile - Insurance", C296="720.3 Automobile - License", C296="870.4 Rent - Insurance", C296="870.6 Rent - Property Tax", C296="870.7 Rent - Homeoffice", C296="870.9 Rent - Water"),
   0,
   IF(Dashboard!$F$5="Quick",
      IF(OR(C296="190 Automobile",C296="200 computer hardware",C296="210 Computer software",C296="220 Quickbooks software",C296="230 Office equipment",C296="240 Office furniture"),
         E296-(E296/(1+Dashboard!$F$4)),
         0
      ),
      IF(C296="750 Business promotion",
         E296-(E296/(1+4.793/100)),
         E296-(E296/(1+Dashboard!$F$4))
      )
   )
)</f>
        <v>0</v>
      </c>
      <c r="J296" s="40">
        <f>Bank5[[#This Row],[Money in/ (Money out)]]-Bank5[[#This Row],[GST/HST]]</f>
        <v>0</v>
      </c>
      <c r="L296" s="37">
        <f t="shared" si="12"/>
        <v>0</v>
      </c>
    </row>
    <row r="297" spans="4:12" x14ac:dyDescent="0.2">
      <c r="D297" s="393">
        <f>_xlfn.XLOOKUP(C:C,Table1[for Import to Bank Register dropdown],Table1[for Pivot],0,0,1)</f>
        <v>0</v>
      </c>
      <c r="E297" s="422"/>
      <c r="F297" s="160">
        <f t="shared" si="13"/>
        <v>55555555</v>
      </c>
      <c r="G297" s="394">
        <f t="shared" si="14"/>
        <v>0</v>
      </c>
      <c r="I297" s="395">
        <f>IF(OR(C297="150 Directors advances", C297="120 accounts receivable", C297="720.2 Automobile - Insurance", C297="720.3 Automobile - License", C297="870.4 Rent - Insurance", C297="870.6 Rent - Property Tax", C297="870.7 Rent - Homeoffice", C297="870.9 Rent - Water"),
   0,
   IF(Dashboard!$F$5="Quick",
      IF(OR(C297="190 Automobile",C297="200 computer hardware",C297="210 Computer software",C297="220 Quickbooks software",C297="230 Office equipment",C297="240 Office furniture"),
         E297-(E297/(1+Dashboard!$F$4)),
         0
      ),
      IF(C297="750 Business promotion",
         E297-(E297/(1+4.793/100)),
         E297-(E297/(1+Dashboard!$F$4))
      )
   )
)</f>
        <v>0</v>
      </c>
      <c r="J297" s="40">
        <f>Bank5[[#This Row],[Money in/ (Money out)]]-Bank5[[#This Row],[GST/HST]]</f>
        <v>0</v>
      </c>
      <c r="L297" s="37">
        <f t="shared" si="12"/>
        <v>0</v>
      </c>
    </row>
    <row r="298" spans="4:12" x14ac:dyDescent="0.2">
      <c r="D298" s="393">
        <f>_xlfn.XLOOKUP(C:C,Table1[for Import to Bank Register dropdown],Table1[for Pivot],0,0,1)</f>
        <v>0</v>
      </c>
      <c r="E298" s="422"/>
      <c r="F298" s="160">
        <f t="shared" si="13"/>
        <v>55555555</v>
      </c>
      <c r="G298" s="394">
        <f t="shared" si="14"/>
        <v>0</v>
      </c>
      <c r="I298" s="395">
        <f>IF(OR(C298="150 Directors advances", C298="120 accounts receivable", C298="720.2 Automobile - Insurance", C298="720.3 Automobile - License", C298="870.4 Rent - Insurance", C298="870.6 Rent - Property Tax", C298="870.7 Rent - Homeoffice", C298="870.9 Rent - Water"),
   0,
   IF(Dashboard!$F$5="Quick",
      IF(OR(C298="190 Automobile",C298="200 computer hardware",C298="210 Computer software",C298="220 Quickbooks software",C298="230 Office equipment",C298="240 Office furniture"),
         E298-(E298/(1+Dashboard!$F$4)),
         0
      ),
      IF(C298="750 Business promotion",
         E298-(E298/(1+4.793/100)),
         E298-(E298/(1+Dashboard!$F$4))
      )
   )
)</f>
        <v>0</v>
      </c>
      <c r="J298" s="40">
        <f>Bank5[[#This Row],[Money in/ (Money out)]]-Bank5[[#This Row],[GST/HST]]</f>
        <v>0</v>
      </c>
      <c r="L298" s="37">
        <f t="shared" si="12"/>
        <v>0</v>
      </c>
    </row>
    <row r="299" spans="4:12" x14ac:dyDescent="0.2">
      <c r="D299" s="393">
        <f>_xlfn.XLOOKUP(C:C,Table1[for Import to Bank Register dropdown],Table1[for Pivot],0,0,1)</f>
        <v>0</v>
      </c>
      <c r="E299" s="422"/>
      <c r="F299" s="160">
        <f t="shared" si="13"/>
        <v>55555555</v>
      </c>
      <c r="G299" s="394">
        <f t="shared" si="14"/>
        <v>0</v>
      </c>
      <c r="I299" s="395">
        <f>IF(OR(C299="150 Directors advances", C299="120 accounts receivable", C299="720.2 Automobile - Insurance", C299="720.3 Automobile - License", C299="870.4 Rent - Insurance", C299="870.6 Rent - Property Tax", C299="870.7 Rent - Homeoffice", C299="870.9 Rent - Water"),
   0,
   IF(Dashboard!$F$5="Quick",
      IF(OR(C299="190 Automobile",C299="200 computer hardware",C299="210 Computer software",C299="220 Quickbooks software",C299="230 Office equipment",C299="240 Office furniture"),
         E299-(E299/(1+Dashboard!$F$4)),
         0
      ),
      IF(C299="750 Business promotion",
         E299-(E299/(1+4.793/100)),
         E299-(E299/(1+Dashboard!$F$4))
      )
   )
)</f>
        <v>0</v>
      </c>
      <c r="J299" s="40">
        <f>Bank5[[#This Row],[Money in/ (Money out)]]-Bank5[[#This Row],[GST/HST]]</f>
        <v>0</v>
      </c>
      <c r="L299" s="37">
        <f t="shared" si="12"/>
        <v>0</v>
      </c>
    </row>
    <row r="300" spans="4:12" x14ac:dyDescent="0.2">
      <c r="D300" s="393">
        <f>_xlfn.XLOOKUP(C:C,Table1[for Import to Bank Register dropdown],Table1[for Pivot],0,0,1)</f>
        <v>0</v>
      </c>
      <c r="E300" s="422"/>
      <c r="F300" s="160">
        <f t="shared" si="13"/>
        <v>55555555</v>
      </c>
      <c r="G300" s="394">
        <f t="shared" si="14"/>
        <v>0</v>
      </c>
      <c r="I300" s="395">
        <f>IF(OR(C300="150 Directors advances", C300="120 accounts receivable", C300="720.2 Automobile - Insurance", C300="720.3 Automobile - License", C300="870.4 Rent - Insurance", C300="870.6 Rent - Property Tax", C300="870.7 Rent - Homeoffice", C300="870.9 Rent - Water"),
   0,
   IF(Dashboard!$F$5="Quick",
      IF(OR(C300="190 Automobile",C300="200 computer hardware",C300="210 Computer software",C300="220 Quickbooks software",C300="230 Office equipment",C300="240 Office furniture"),
         E300-(E300/(1+Dashboard!$F$4)),
         0
      ),
      IF(C300="750 Business promotion",
         E300-(E300/(1+4.793/100)),
         E300-(E300/(1+Dashboard!$F$4))
      )
   )
)</f>
        <v>0</v>
      </c>
      <c r="J300" s="40">
        <f>Bank5[[#This Row],[Money in/ (Money out)]]-Bank5[[#This Row],[GST/HST]]</f>
        <v>0</v>
      </c>
      <c r="L300" s="37">
        <f t="shared" si="12"/>
        <v>0</v>
      </c>
    </row>
    <row r="301" spans="4:12" x14ac:dyDescent="0.2">
      <c r="D301" s="393">
        <f>_xlfn.XLOOKUP(C:C,Table1[for Import to Bank Register dropdown],Table1[for Pivot],0,0,1)</f>
        <v>0</v>
      </c>
      <c r="E301" s="422"/>
      <c r="F301" s="160">
        <f t="shared" si="13"/>
        <v>55555555</v>
      </c>
      <c r="G301" s="394">
        <f t="shared" si="14"/>
        <v>0</v>
      </c>
      <c r="I301" s="395">
        <f>IF(OR(C301="150 Directors advances", C301="120 accounts receivable", C301="720.2 Automobile - Insurance", C301="720.3 Automobile - License", C301="870.4 Rent - Insurance", C301="870.6 Rent - Property Tax", C301="870.7 Rent - Homeoffice", C301="870.9 Rent - Water"),
   0,
   IF(Dashboard!$F$5="Quick",
      IF(OR(C301="190 Automobile",C301="200 computer hardware",C301="210 Computer software",C301="220 Quickbooks software",C301="230 Office equipment",C301="240 Office furniture"),
         E301-(E301/(1+Dashboard!$F$4)),
         0
      ),
      IF(C301="750 Business promotion",
         E301-(E301/(1+4.793/100)),
         E301-(E301/(1+Dashboard!$F$4))
      )
   )
)</f>
        <v>0</v>
      </c>
      <c r="J301" s="40">
        <f>Bank5[[#This Row],[Money in/ (Money out)]]-Bank5[[#This Row],[GST/HST]]</f>
        <v>0</v>
      </c>
      <c r="L301" s="37">
        <f t="shared" si="12"/>
        <v>0</v>
      </c>
    </row>
    <row r="302" spans="4:12" x14ac:dyDescent="0.2">
      <c r="D302" s="393">
        <f>_xlfn.XLOOKUP(C:C,Table1[for Import to Bank Register dropdown],Table1[for Pivot],0,0,1)</f>
        <v>0</v>
      </c>
      <c r="E302" s="422"/>
      <c r="F302" s="160">
        <f t="shared" si="13"/>
        <v>55555555</v>
      </c>
      <c r="G302" s="394">
        <f t="shared" si="14"/>
        <v>0</v>
      </c>
      <c r="I302" s="395">
        <f>IF(OR(C302="150 Directors advances", C302="120 accounts receivable", C302="720.2 Automobile - Insurance", C302="720.3 Automobile - License", C302="870.4 Rent - Insurance", C302="870.6 Rent - Property Tax", C302="870.7 Rent - Homeoffice", C302="870.9 Rent - Water"),
   0,
   IF(Dashboard!$F$5="Quick",
      IF(OR(C302="190 Automobile",C302="200 computer hardware",C302="210 Computer software",C302="220 Quickbooks software",C302="230 Office equipment",C302="240 Office furniture"),
         E302-(E302/(1+Dashboard!$F$4)),
         0
      ),
      IF(C302="750 Business promotion",
         E302-(E302/(1+4.793/100)),
         E302-(E302/(1+Dashboard!$F$4))
      )
   )
)</f>
        <v>0</v>
      </c>
      <c r="J302" s="40">
        <f>Bank5[[#This Row],[Money in/ (Money out)]]-Bank5[[#This Row],[GST/HST]]</f>
        <v>0</v>
      </c>
      <c r="L302" s="37">
        <f t="shared" si="12"/>
        <v>0</v>
      </c>
    </row>
    <row r="303" spans="4:12" x14ac:dyDescent="0.2">
      <c r="D303" s="393">
        <f>_xlfn.XLOOKUP(C:C,Table1[for Import to Bank Register dropdown],Table1[for Pivot],0,0,1)</f>
        <v>0</v>
      </c>
      <c r="E303" s="422"/>
      <c r="F303" s="160">
        <f t="shared" si="13"/>
        <v>55555555</v>
      </c>
      <c r="G303" s="394">
        <f t="shared" si="14"/>
        <v>0</v>
      </c>
      <c r="I303" s="395">
        <f>IF(OR(C303="150 Directors advances", C303="120 accounts receivable", C303="720.2 Automobile - Insurance", C303="720.3 Automobile - License", C303="870.4 Rent - Insurance", C303="870.6 Rent - Property Tax", C303="870.7 Rent - Homeoffice", C303="870.9 Rent - Water"),
   0,
   IF(Dashboard!$F$5="Quick",
      IF(OR(C303="190 Automobile",C303="200 computer hardware",C303="210 Computer software",C303="220 Quickbooks software",C303="230 Office equipment",C303="240 Office furniture"),
         E303-(E303/(1+Dashboard!$F$4)),
         0
      ),
      IF(C303="750 Business promotion",
         E303-(E303/(1+4.793/100)),
         E303-(E303/(1+Dashboard!$F$4))
      )
   )
)</f>
        <v>0</v>
      </c>
      <c r="J303" s="40">
        <f>Bank5[[#This Row],[Money in/ (Money out)]]-Bank5[[#This Row],[GST/HST]]</f>
        <v>0</v>
      </c>
      <c r="L303" s="37">
        <f t="shared" si="12"/>
        <v>0</v>
      </c>
    </row>
    <row r="304" spans="4:12" x14ac:dyDescent="0.2">
      <c r="D304" s="393">
        <f>_xlfn.XLOOKUP(C:C,Table1[for Import to Bank Register dropdown],Table1[for Pivot],0,0,1)</f>
        <v>0</v>
      </c>
      <c r="E304" s="422"/>
      <c r="F304" s="160">
        <f t="shared" si="13"/>
        <v>55555555</v>
      </c>
      <c r="G304" s="394">
        <f t="shared" si="14"/>
        <v>0</v>
      </c>
      <c r="I304" s="395">
        <f>IF(OR(C304="150 Directors advances", C304="120 accounts receivable", C304="720.2 Automobile - Insurance", C304="720.3 Automobile - License", C304="870.4 Rent - Insurance", C304="870.6 Rent - Property Tax", C304="870.7 Rent - Homeoffice", C304="870.9 Rent - Water"),
   0,
   IF(Dashboard!$F$5="Quick",
      IF(OR(C304="190 Automobile",C304="200 computer hardware",C304="210 Computer software",C304="220 Quickbooks software",C304="230 Office equipment",C304="240 Office furniture"),
         E304-(E304/(1+Dashboard!$F$4)),
         0
      ),
      IF(C304="750 Business promotion",
         E304-(E304/(1+4.793/100)),
         E304-(E304/(1+Dashboard!$F$4))
      )
   )
)</f>
        <v>0</v>
      </c>
      <c r="J304" s="40">
        <f>Bank5[[#This Row],[Money in/ (Money out)]]-Bank5[[#This Row],[GST/HST]]</f>
        <v>0</v>
      </c>
      <c r="L304" s="37">
        <f t="shared" si="12"/>
        <v>0</v>
      </c>
    </row>
    <row r="305" spans="4:12" x14ac:dyDescent="0.2">
      <c r="D305" s="393">
        <f>_xlfn.XLOOKUP(C:C,Table1[for Import to Bank Register dropdown],Table1[for Pivot],0,0,1)</f>
        <v>0</v>
      </c>
      <c r="E305" s="422"/>
      <c r="F305" s="160">
        <f t="shared" si="13"/>
        <v>55555555</v>
      </c>
      <c r="G305" s="394">
        <f t="shared" si="14"/>
        <v>0</v>
      </c>
      <c r="I305" s="395">
        <f>IF(OR(C305="150 Directors advances", C305="120 accounts receivable", C305="720.2 Automobile - Insurance", C305="720.3 Automobile - License", C305="870.4 Rent - Insurance", C305="870.6 Rent - Property Tax", C305="870.7 Rent - Homeoffice", C305="870.9 Rent - Water"),
   0,
   IF(Dashboard!$F$5="Quick",
      IF(OR(C305="190 Automobile",C305="200 computer hardware",C305="210 Computer software",C305="220 Quickbooks software",C305="230 Office equipment",C305="240 Office furniture"),
         E305-(E305/(1+Dashboard!$F$4)),
         0
      ),
      IF(C305="750 Business promotion",
         E305-(E305/(1+4.793/100)),
         E305-(E305/(1+Dashboard!$F$4))
      )
   )
)</f>
        <v>0</v>
      </c>
      <c r="J305" s="40">
        <f>Bank5[[#This Row],[Money in/ (Money out)]]-Bank5[[#This Row],[GST/HST]]</f>
        <v>0</v>
      </c>
      <c r="L305" s="37">
        <f t="shared" si="12"/>
        <v>0</v>
      </c>
    </row>
    <row r="306" spans="4:12" x14ac:dyDescent="0.2">
      <c r="D306" s="393">
        <f>_xlfn.XLOOKUP(C:C,Table1[for Import to Bank Register dropdown],Table1[for Pivot],0,0,1)</f>
        <v>0</v>
      </c>
      <c r="E306" s="422"/>
      <c r="F306" s="160">
        <f t="shared" si="13"/>
        <v>55555555</v>
      </c>
      <c r="G306" s="394">
        <f t="shared" si="14"/>
        <v>0</v>
      </c>
      <c r="I306" s="395">
        <f>IF(OR(C306="150 Directors advances", C306="120 accounts receivable", C306="720.2 Automobile - Insurance", C306="720.3 Automobile - License", C306="870.4 Rent - Insurance", C306="870.6 Rent - Property Tax", C306="870.7 Rent - Homeoffice", C306="870.9 Rent - Water"),
   0,
   IF(Dashboard!$F$5="Quick",
      IF(OR(C306="190 Automobile",C306="200 computer hardware",C306="210 Computer software",C306="220 Quickbooks software",C306="230 Office equipment",C306="240 Office furniture"),
         E306-(E306/(1+Dashboard!$F$4)),
         0
      ),
      IF(C306="750 Business promotion",
         E306-(E306/(1+4.793/100)),
         E306-(E306/(1+Dashboard!$F$4))
      )
   )
)</f>
        <v>0</v>
      </c>
      <c r="J306" s="40">
        <f>Bank5[[#This Row],[Money in/ (Money out)]]-Bank5[[#This Row],[GST/HST]]</f>
        <v>0</v>
      </c>
      <c r="L306" s="37">
        <f t="shared" si="12"/>
        <v>0</v>
      </c>
    </row>
    <row r="307" spans="4:12" x14ac:dyDescent="0.2">
      <c r="D307" s="393">
        <f>_xlfn.XLOOKUP(C:C,Table1[for Import to Bank Register dropdown],Table1[for Pivot],0,0,1)</f>
        <v>0</v>
      </c>
      <c r="E307" s="422"/>
      <c r="F307" s="160">
        <f t="shared" si="13"/>
        <v>55555555</v>
      </c>
      <c r="G307" s="394">
        <f t="shared" si="14"/>
        <v>0</v>
      </c>
      <c r="I307" s="395">
        <f>IF(OR(C307="150 Directors advances", C307="120 accounts receivable", C307="720.2 Automobile - Insurance", C307="720.3 Automobile - License", C307="870.4 Rent - Insurance", C307="870.6 Rent - Property Tax", C307="870.7 Rent - Homeoffice", C307="870.9 Rent - Water"),
   0,
   IF(Dashboard!$F$5="Quick",
      IF(OR(C307="190 Automobile",C307="200 computer hardware",C307="210 Computer software",C307="220 Quickbooks software",C307="230 Office equipment",C307="240 Office furniture"),
         E307-(E307/(1+Dashboard!$F$4)),
         0
      ),
      IF(C307="750 Business promotion",
         E307-(E307/(1+4.793/100)),
         E307-(E307/(1+Dashboard!$F$4))
      )
   )
)</f>
        <v>0</v>
      </c>
      <c r="J307" s="40">
        <f>Bank5[[#This Row],[Money in/ (Money out)]]-Bank5[[#This Row],[GST/HST]]</f>
        <v>0</v>
      </c>
      <c r="L307" s="37">
        <f t="shared" si="12"/>
        <v>0</v>
      </c>
    </row>
    <row r="308" spans="4:12" x14ac:dyDescent="0.2">
      <c r="D308" s="393">
        <f>_xlfn.XLOOKUP(C:C,Table1[for Import to Bank Register dropdown],Table1[for Pivot],0,0,1)</f>
        <v>0</v>
      </c>
      <c r="E308" s="422"/>
      <c r="F308" s="160">
        <f t="shared" si="13"/>
        <v>55555555</v>
      </c>
      <c r="G308" s="394">
        <f t="shared" si="14"/>
        <v>0</v>
      </c>
      <c r="I308" s="395">
        <f>IF(OR(C308="150 Directors advances", C308="120 accounts receivable", C308="720.2 Automobile - Insurance", C308="720.3 Automobile - License", C308="870.4 Rent - Insurance", C308="870.6 Rent - Property Tax", C308="870.7 Rent - Homeoffice", C308="870.9 Rent - Water"),
   0,
   IF(Dashboard!$F$5="Quick",
      IF(OR(C308="190 Automobile",C308="200 computer hardware",C308="210 Computer software",C308="220 Quickbooks software",C308="230 Office equipment",C308="240 Office furniture"),
         E308-(E308/(1+Dashboard!$F$4)),
         0
      ),
      IF(C308="750 Business promotion",
         E308-(E308/(1+4.793/100)),
         E308-(E308/(1+Dashboard!$F$4))
      )
   )
)</f>
        <v>0</v>
      </c>
      <c r="J308" s="40">
        <f>Bank5[[#This Row],[Money in/ (Money out)]]-Bank5[[#This Row],[GST/HST]]</f>
        <v>0</v>
      </c>
      <c r="L308" s="37">
        <f t="shared" si="12"/>
        <v>0</v>
      </c>
    </row>
    <row r="309" spans="4:12" x14ac:dyDescent="0.2">
      <c r="D309" s="393">
        <f>_xlfn.XLOOKUP(C:C,Table1[for Import to Bank Register dropdown],Table1[for Pivot],0,0,1)</f>
        <v>0</v>
      </c>
      <c r="E309" s="422"/>
      <c r="F309" s="160">
        <f t="shared" si="13"/>
        <v>55555555</v>
      </c>
      <c r="G309" s="394">
        <f t="shared" si="14"/>
        <v>0</v>
      </c>
      <c r="I309" s="395">
        <f>IF(OR(C309="150 Directors advances", C309="120 accounts receivable", C309="720.2 Automobile - Insurance", C309="720.3 Automobile - License", C309="870.4 Rent - Insurance", C309="870.6 Rent - Property Tax", C309="870.7 Rent - Homeoffice", C309="870.9 Rent - Water"),
   0,
   IF(Dashboard!$F$5="Quick",
      IF(OR(C309="190 Automobile",C309="200 computer hardware",C309="210 Computer software",C309="220 Quickbooks software",C309="230 Office equipment",C309="240 Office furniture"),
         E309-(E309/(1+Dashboard!$F$4)),
         0
      ),
      IF(C309="750 Business promotion",
         E309-(E309/(1+4.793/100)),
         E309-(E309/(1+Dashboard!$F$4))
      )
   )
)</f>
        <v>0</v>
      </c>
      <c r="J309" s="40">
        <f>Bank5[[#This Row],[Money in/ (Money out)]]-Bank5[[#This Row],[GST/HST]]</f>
        <v>0</v>
      </c>
      <c r="L309" s="37">
        <f t="shared" si="12"/>
        <v>0</v>
      </c>
    </row>
    <row r="310" spans="4:12" x14ac:dyDescent="0.2">
      <c r="D310" s="393">
        <f>_xlfn.XLOOKUP(C:C,Table1[for Import to Bank Register dropdown],Table1[for Pivot],0,0,1)</f>
        <v>0</v>
      </c>
      <c r="E310" s="422"/>
      <c r="F310" s="160">
        <f t="shared" si="13"/>
        <v>55555555</v>
      </c>
      <c r="G310" s="394">
        <f t="shared" si="14"/>
        <v>0</v>
      </c>
      <c r="I310" s="395">
        <f>IF(OR(C310="150 Directors advances", C310="120 accounts receivable", C310="720.2 Automobile - Insurance", C310="720.3 Automobile - License", C310="870.4 Rent - Insurance", C310="870.6 Rent - Property Tax", C310="870.7 Rent - Homeoffice", C310="870.9 Rent - Water"),
   0,
   IF(Dashboard!$F$5="Quick",
      IF(OR(C310="190 Automobile",C310="200 computer hardware",C310="210 Computer software",C310="220 Quickbooks software",C310="230 Office equipment",C310="240 Office furniture"),
         E310-(E310/(1+Dashboard!$F$4)),
         0
      ),
      IF(C310="750 Business promotion",
         E310-(E310/(1+4.793/100)),
         E310-(E310/(1+Dashboard!$F$4))
      )
   )
)</f>
        <v>0</v>
      </c>
      <c r="J310" s="40">
        <f>Bank5[[#This Row],[Money in/ (Money out)]]-Bank5[[#This Row],[GST/HST]]</f>
        <v>0</v>
      </c>
      <c r="L310" s="37">
        <f t="shared" si="12"/>
        <v>0</v>
      </c>
    </row>
    <row r="311" spans="4:12" x14ac:dyDescent="0.2">
      <c r="D311" s="393">
        <f>_xlfn.XLOOKUP(C:C,Table1[for Import to Bank Register dropdown],Table1[for Pivot],0,0,1)</f>
        <v>0</v>
      </c>
      <c r="E311" s="422"/>
      <c r="F311" s="160">
        <f t="shared" si="13"/>
        <v>55555555</v>
      </c>
      <c r="G311" s="394">
        <f t="shared" si="14"/>
        <v>0</v>
      </c>
      <c r="I311" s="395">
        <f>IF(OR(C311="150 Directors advances", C311="120 accounts receivable", C311="720.2 Automobile - Insurance", C311="720.3 Automobile - License", C311="870.4 Rent - Insurance", C311="870.6 Rent - Property Tax", C311="870.7 Rent - Homeoffice", C311="870.9 Rent - Water"),
   0,
   IF(Dashboard!$F$5="Quick",
      IF(OR(C311="190 Automobile",C311="200 computer hardware",C311="210 Computer software",C311="220 Quickbooks software",C311="230 Office equipment",C311="240 Office furniture"),
         E311-(E311/(1+Dashboard!$F$4)),
         0
      ),
      IF(C311="750 Business promotion",
         E311-(E311/(1+4.793/100)),
         E311-(E311/(1+Dashboard!$F$4))
      )
   )
)</f>
        <v>0</v>
      </c>
      <c r="J311" s="40">
        <f>Bank5[[#This Row],[Money in/ (Money out)]]-Bank5[[#This Row],[GST/HST]]</f>
        <v>0</v>
      </c>
      <c r="L311" s="37">
        <f t="shared" si="12"/>
        <v>0</v>
      </c>
    </row>
    <row r="312" spans="4:12" x14ac:dyDescent="0.2">
      <c r="D312" s="393">
        <f>_xlfn.XLOOKUP(C:C,Table1[for Import to Bank Register dropdown],Table1[for Pivot],0,0,1)</f>
        <v>0</v>
      </c>
      <c r="E312" s="422"/>
      <c r="F312" s="160">
        <f t="shared" si="13"/>
        <v>55555555</v>
      </c>
      <c r="G312" s="394">
        <f t="shared" si="14"/>
        <v>0</v>
      </c>
      <c r="I312" s="395">
        <f>IF(OR(C312="150 Directors advances", C312="120 accounts receivable", C312="720.2 Automobile - Insurance", C312="720.3 Automobile - License", C312="870.4 Rent - Insurance", C312="870.6 Rent - Property Tax", C312="870.7 Rent - Homeoffice", C312="870.9 Rent - Water"),
   0,
   IF(Dashboard!$F$5="Quick",
      IF(OR(C312="190 Automobile",C312="200 computer hardware",C312="210 Computer software",C312="220 Quickbooks software",C312="230 Office equipment",C312="240 Office furniture"),
         E312-(E312/(1+Dashboard!$F$4)),
         0
      ),
      IF(C312="750 Business promotion",
         E312-(E312/(1+4.793/100)),
         E312-(E312/(1+Dashboard!$F$4))
      )
   )
)</f>
        <v>0</v>
      </c>
      <c r="J312" s="40">
        <f>Bank5[[#This Row],[Money in/ (Money out)]]-Bank5[[#This Row],[GST/HST]]</f>
        <v>0</v>
      </c>
      <c r="L312" s="37">
        <f t="shared" si="12"/>
        <v>0</v>
      </c>
    </row>
    <row r="313" spans="4:12" x14ac:dyDescent="0.2">
      <c r="D313" s="393">
        <f>_xlfn.XLOOKUP(C:C,Table1[for Import to Bank Register dropdown],Table1[for Pivot],0,0,1)</f>
        <v>0</v>
      </c>
      <c r="E313" s="422"/>
      <c r="F313" s="160">
        <f t="shared" si="13"/>
        <v>55555555</v>
      </c>
      <c r="G313" s="394">
        <f t="shared" si="14"/>
        <v>0</v>
      </c>
      <c r="I313" s="395">
        <f>IF(OR(C313="150 Directors advances", C313="120 accounts receivable", C313="720.2 Automobile - Insurance", C313="720.3 Automobile - License", C313="870.4 Rent - Insurance", C313="870.6 Rent - Property Tax", C313="870.7 Rent - Homeoffice", C313="870.9 Rent - Water"),
   0,
   IF(Dashboard!$F$5="Quick",
      IF(OR(C313="190 Automobile",C313="200 computer hardware",C313="210 Computer software",C313="220 Quickbooks software",C313="230 Office equipment",C313="240 Office furniture"),
         E313-(E313/(1+Dashboard!$F$4)),
         0
      ),
      IF(C313="750 Business promotion",
         E313-(E313/(1+4.793/100)),
         E313-(E313/(1+Dashboard!$F$4))
      )
   )
)</f>
        <v>0</v>
      </c>
      <c r="J313" s="40">
        <f>Bank5[[#This Row],[Money in/ (Money out)]]-Bank5[[#This Row],[GST/HST]]</f>
        <v>0</v>
      </c>
      <c r="L313" s="37">
        <f t="shared" si="12"/>
        <v>0</v>
      </c>
    </row>
    <row r="314" spans="4:12" x14ac:dyDescent="0.2">
      <c r="D314" s="393">
        <f>_xlfn.XLOOKUP(C:C,Table1[for Import to Bank Register dropdown],Table1[for Pivot],0,0,1)</f>
        <v>0</v>
      </c>
      <c r="E314" s="422"/>
      <c r="F314" s="160">
        <f t="shared" si="13"/>
        <v>55555555</v>
      </c>
      <c r="G314" s="394">
        <f t="shared" si="14"/>
        <v>0</v>
      </c>
      <c r="I314" s="395">
        <f>IF(OR(C314="150 Directors advances", C314="120 accounts receivable", C314="720.2 Automobile - Insurance", C314="720.3 Automobile - License", C314="870.4 Rent - Insurance", C314="870.6 Rent - Property Tax", C314="870.7 Rent - Homeoffice", C314="870.9 Rent - Water"),
   0,
   IF(Dashboard!$F$5="Quick",
      IF(OR(C314="190 Automobile",C314="200 computer hardware",C314="210 Computer software",C314="220 Quickbooks software",C314="230 Office equipment",C314="240 Office furniture"),
         E314-(E314/(1+Dashboard!$F$4)),
         0
      ),
      IF(C314="750 Business promotion",
         E314-(E314/(1+4.793/100)),
         E314-(E314/(1+Dashboard!$F$4))
      )
   )
)</f>
        <v>0</v>
      </c>
      <c r="J314" s="40">
        <f>Bank5[[#This Row],[Money in/ (Money out)]]-Bank5[[#This Row],[GST/HST]]</f>
        <v>0</v>
      </c>
      <c r="L314" s="37">
        <f t="shared" si="12"/>
        <v>0</v>
      </c>
    </row>
    <row r="315" spans="4:12" x14ac:dyDescent="0.2">
      <c r="D315" s="393">
        <f>_xlfn.XLOOKUP(C:C,Table1[for Import to Bank Register dropdown],Table1[for Pivot],0,0,1)</f>
        <v>0</v>
      </c>
      <c r="E315" s="422"/>
      <c r="F315" s="160">
        <f t="shared" si="13"/>
        <v>55555555</v>
      </c>
      <c r="G315" s="394">
        <f t="shared" si="14"/>
        <v>0</v>
      </c>
      <c r="I315" s="395">
        <f>IF(OR(C315="150 Directors advances", C315="120 accounts receivable", C315="720.2 Automobile - Insurance", C315="720.3 Automobile - License", C315="870.4 Rent - Insurance", C315="870.6 Rent - Property Tax", C315="870.7 Rent - Homeoffice", C315="870.9 Rent - Water"),
   0,
   IF(Dashboard!$F$5="Quick",
      IF(OR(C315="190 Automobile",C315="200 computer hardware",C315="210 Computer software",C315="220 Quickbooks software",C315="230 Office equipment",C315="240 Office furniture"),
         E315-(E315/(1+Dashboard!$F$4)),
         0
      ),
      IF(C315="750 Business promotion",
         E315-(E315/(1+4.793/100)),
         E315-(E315/(1+Dashboard!$F$4))
      )
   )
)</f>
        <v>0</v>
      </c>
      <c r="J315" s="40">
        <f>Bank5[[#This Row],[Money in/ (Money out)]]-Bank5[[#This Row],[GST/HST]]</f>
        <v>0</v>
      </c>
      <c r="L315" s="37">
        <f t="shared" si="12"/>
        <v>0</v>
      </c>
    </row>
    <row r="316" spans="4:12" x14ac:dyDescent="0.2">
      <c r="D316" s="393">
        <f>_xlfn.XLOOKUP(C:C,Table1[for Import to Bank Register dropdown],Table1[for Pivot],0,0,1)</f>
        <v>0</v>
      </c>
      <c r="E316" s="422"/>
      <c r="F316" s="160">
        <f t="shared" si="13"/>
        <v>55555555</v>
      </c>
      <c r="G316" s="394">
        <f t="shared" si="14"/>
        <v>0</v>
      </c>
      <c r="I316" s="395">
        <f>IF(OR(C316="150 Directors advances", C316="120 accounts receivable", C316="720.2 Automobile - Insurance", C316="720.3 Automobile - License", C316="870.4 Rent - Insurance", C316="870.6 Rent - Property Tax", C316="870.7 Rent - Homeoffice", C316="870.9 Rent - Water"),
   0,
   IF(Dashboard!$F$5="Quick",
      IF(OR(C316="190 Automobile",C316="200 computer hardware",C316="210 Computer software",C316="220 Quickbooks software",C316="230 Office equipment",C316="240 Office furniture"),
         E316-(E316/(1+Dashboard!$F$4)),
         0
      ),
      IF(C316="750 Business promotion",
         E316-(E316/(1+4.793/100)),
         E316-(E316/(1+Dashboard!$F$4))
      )
   )
)</f>
        <v>0</v>
      </c>
      <c r="J316" s="40">
        <f>Bank5[[#This Row],[Money in/ (Money out)]]-Bank5[[#This Row],[GST/HST]]</f>
        <v>0</v>
      </c>
      <c r="L316" s="37">
        <f t="shared" si="12"/>
        <v>0</v>
      </c>
    </row>
    <row r="317" spans="4:12" x14ac:dyDescent="0.2">
      <c r="D317" s="393">
        <f>_xlfn.XLOOKUP(C:C,Table1[for Import to Bank Register dropdown],Table1[for Pivot],0,0,1)</f>
        <v>0</v>
      </c>
      <c r="E317" s="422"/>
      <c r="F317" s="160">
        <f t="shared" si="13"/>
        <v>55555555</v>
      </c>
      <c r="G317" s="394">
        <f t="shared" si="14"/>
        <v>0</v>
      </c>
      <c r="I317" s="395">
        <f>IF(OR(C317="150 Directors advances", C317="120 accounts receivable", C317="720.2 Automobile - Insurance", C317="720.3 Automobile - License", C317="870.4 Rent - Insurance", C317="870.6 Rent - Property Tax", C317="870.7 Rent - Homeoffice", C317="870.9 Rent - Water"),
   0,
   IF(Dashboard!$F$5="Quick",
      IF(OR(C317="190 Automobile",C317="200 computer hardware",C317="210 Computer software",C317="220 Quickbooks software",C317="230 Office equipment",C317="240 Office furniture"),
         E317-(E317/(1+Dashboard!$F$4)),
         0
      ),
      IF(C317="750 Business promotion",
         E317-(E317/(1+4.793/100)),
         E317-(E317/(1+Dashboard!$F$4))
      )
   )
)</f>
        <v>0</v>
      </c>
      <c r="J317" s="40">
        <f>Bank5[[#This Row],[Money in/ (Money out)]]-Bank5[[#This Row],[GST/HST]]</f>
        <v>0</v>
      </c>
      <c r="L317" s="37">
        <f t="shared" si="12"/>
        <v>0</v>
      </c>
    </row>
    <row r="318" spans="4:12" x14ac:dyDescent="0.2">
      <c r="D318" s="393">
        <f>_xlfn.XLOOKUP(C:C,Table1[for Import to Bank Register dropdown],Table1[for Pivot],0,0,1)</f>
        <v>0</v>
      </c>
      <c r="E318" s="422"/>
      <c r="F318" s="160">
        <f t="shared" si="13"/>
        <v>55555555</v>
      </c>
      <c r="G318" s="394">
        <f t="shared" si="14"/>
        <v>0</v>
      </c>
      <c r="I318" s="395">
        <f>IF(OR(C318="150 Directors advances", C318="120 accounts receivable", C318="720.2 Automobile - Insurance", C318="720.3 Automobile - License", C318="870.4 Rent - Insurance", C318="870.6 Rent - Property Tax", C318="870.7 Rent - Homeoffice", C318="870.9 Rent - Water"),
   0,
   IF(Dashboard!$F$5="Quick",
      IF(OR(C318="190 Automobile",C318="200 computer hardware",C318="210 Computer software",C318="220 Quickbooks software",C318="230 Office equipment",C318="240 Office furniture"),
         E318-(E318/(1+Dashboard!$F$4)),
         0
      ),
      IF(C318="750 Business promotion",
         E318-(E318/(1+4.793/100)),
         E318-(E318/(1+Dashboard!$F$4))
      )
   )
)</f>
        <v>0</v>
      </c>
      <c r="J318" s="40">
        <f>Bank5[[#This Row],[Money in/ (Money out)]]-Bank5[[#This Row],[GST/HST]]</f>
        <v>0</v>
      </c>
      <c r="L318" s="37">
        <f t="shared" si="12"/>
        <v>0</v>
      </c>
    </row>
    <row r="319" spans="4:12" x14ac:dyDescent="0.2">
      <c r="D319" s="393">
        <f>_xlfn.XLOOKUP(C:C,Table1[for Import to Bank Register dropdown],Table1[for Pivot],0,0,1)</f>
        <v>0</v>
      </c>
      <c r="E319" s="422"/>
      <c r="F319" s="160">
        <f t="shared" si="13"/>
        <v>55555555</v>
      </c>
      <c r="G319" s="394">
        <f t="shared" si="14"/>
        <v>0</v>
      </c>
      <c r="I319" s="395">
        <f>IF(OR(C319="150 Directors advances", C319="120 accounts receivable", C319="720.2 Automobile - Insurance", C319="720.3 Automobile - License", C319="870.4 Rent - Insurance", C319="870.6 Rent - Property Tax", C319="870.7 Rent - Homeoffice", C319="870.9 Rent - Water"),
   0,
   IF(Dashboard!$F$5="Quick",
      IF(OR(C319="190 Automobile",C319="200 computer hardware",C319="210 Computer software",C319="220 Quickbooks software",C319="230 Office equipment",C319="240 Office furniture"),
         E319-(E319/(1+Dashboard!$F$4)),
         0
      ),
      IF(C319="750 Business promotion",
         E319-(E319/(1+4.793/100)),
         E319-(E319/(1+Dashboard!$F$4))
      )
   )
)</f>
        <v>0</v>
      </c>
      <c r="J319" s="40">
        <f>Bank5[[#This Row],[Money in/ (Money out)]]-Bank5[[#This Row],[GST/HST]]</f>
        <v>0</v>
      </c>
      <c r="L319" s="37">
        <f t="shared" si="12"/>
        <v>0</v>
      </c>
    </row>
    <row r="320" spans="4:12" x14ac:dyDescent="0.2">
      <c r="D320" s="393">
        <f>_xlfn.XLOOKUP(C:C,Table1[for Import to Bank Register dropdown],Table1[for Pivot],0,0,1)</f>
        <v>0</v>
      </c>
      <c r="E320" s="422"/>
      <c r="F320" s="160">
        <f t="shared" si="13"/>
        <v>55555555</v>
      </c>
      <c r="G320" s="394">
        <f t="shared" si="14"/>
        <v>0</v>
      </c>
      <c r="I320" s="395">
        <f>IF(OR(C320="150 Directors advances", C320="120 accounts receivable", C320="720.2 Automobile - Insurance", C320="720.3 Automobile - License", C320="870.4 Rent - Insurance", C320="870.6 Rent - Property Tax", C320="870.7 Rent - Homeoffice", C320="870.9 Rent - Water"),
   0,
   IF(Dashboard!$F$5="Quick",
      IF(OR(C320="190 Automobile",C320="200 computer hardware",C320="210 Computer software",C320="220 Quickbooks software",C320="230 Office equipment",C320="240 Office furniture"),
         E320-(E320/(1+Dashboard!$F$4)),
         0
      ),
      IF(C320="750 Business promotion",
         E320-(E320/(1+4.793/100)),
         E320-(E320/(1+Dashboard!$F$4))
      )
   )
)</f>
        <v>0</v>
      </c>
      <c r="J320" s="40">
        <f>Bank5[[#This Row],[Money in/ (Money out)]]-Bank5[[#This Row],[GST/HST]]</f>
        <v>0</v>
      </c>
      <c r="L320" s="37">
        <f t="shared" si="12"/>
        <v>0</v>
      </c>
    </row>
    <row r="321" spans="4:12" x14ac:dyDescent="0.2">
      <c r="D321" s="393">
        <f>_xlfn.XLOOKUP(C:C,Table1[for Import to Bank Register dropdown],Table1[for Pivot],0,0,1)</f>
        <v>0</v>
      </c>
      <c r="E321" s="422"/>
      <c r="F321" s="160">
        <f t="shared" si="13"/>
        <v>55555555</v>
      </c>
      <c r="G321" s="394">
        <f t="shared" si="14"/>
        <v>0</v>
      </c>
      <c r="I321" s="395">
        <f>IF(OR(C321="150 Directors advances", C321="120 accounts receivable", C321="720.2 Automobile - Insurance", C321="720.3 Automobile - License", C321="870.4 Rent - Insurance", C321="870.6 Rent - Property Tax", C321="870.7 Rent - Homeoffice", C321="870.9 Rent - Water"),
   0,
   IF(Dashboard!$F$5="Quick",
      IF(OR(C321="190 Automobile",C321="200 computer hardware",C321="210 Computer software",C321="220 Quickbooks software",C321="230 Office equipment",C321="240 Office furniture"),
         E321-(E321/(1+Dashboard!$F$4)),
         0
      ),
      IF(C321="750 Business promotion",
         E321-(E321/(1+4.793/100)),
         E321-(E321/(1+Dashboard!$F$4))
      )
   )
)</f>
        <v>0</v>
      </c>
      <c r="J321" s="40">
        <f>Bank5[[#This Row],[Money in/ (Money out)]]-Bank5[[#This Row],[GST/HST]]</f>
        <v>0</v>
      </c>
      <c r="L321" s="37">
        <f t="shared" si="12"/>
        <v>0</v>
      </c>
    </row>
    <row r="322" spans="4:12" x14ac:dyDescent="0.2">
      <c r="D322" s="393">
        <f>_xlfn.XLOOKUP(C:C,Table1[for Import to Bank Register dropdown],Table1[for Pivot],0,0,1)</f>
        <v>0</v>
      </c>
      <c r="E322" s="422"/>
      <c r="F322" s="160">
        <f t="shared" si="13"/>
        <v>55555555</v>
      </c>
      <c r="G322" s="394">
        <f t="shared" si="14"/>
        <v>0</v>
      </c>
      <c r="I322" s="395">
        <f>IF(OR(C322="150 Directors advances", C322="120 accounts receivable", C322="720.2 Automobile - Insurance", C322="720.3 Automobile - License", C322="870.4 Rent - Insurance", C322="870.6 Rent - Property Tax", C322="870.7 Rent - Homeoffice", C322="870.9 Rent - Water"),
   0,
   IF(Dashboard!$F$5="Quick",
      IF(OR(C322="190 Automobile",C322="200 computer hardware",C322="210 Computer software",C322="220 Quickbooks software",C322="230 Office equipment",C322="240 Office furniture"),
         E322-(E322/(1+Dashboard!$F$4)),
         0
      ),
      IF(C322="750 Business promotion",
         E322-(E322/(1+4.793/100)),
         E322-(E322/(1+Dashboard!$F$4))
      )
   )
)</f>
        <v>0</v>
      </c>
      <c r="J322" s="40">
        <f>Bank5[[#This Row],[Money in/ (Money out)]]-Bank5[[#This Row],[GST/HST]]</f>
        <v>0</v>
      </c>
      <c r="L322" s="37">
        <f t="shared" si="12"/>
        <v>0</v>
      </c>
    </row>
    <row r="323" spans="4:12" x14ac:dyDescent="0.2">
      <c r="D323" s="393">
        <f>_xlfn.XLOOKUP(C:C,Table1[for Import to Bank Register dropdown],Table1[for Pivot],0,0,1)</f>
        <v>0</v>
      </c>
      <c r="E323" s="422"/>
      <c r="F323" s="160">
        <f t="shared" si="13"/>
        <v>55555555</v>
      </c>
      <c r="G323" s="394">
        <f t="shared" si="14"/>
        <v>0</v>
      </c>
      <c r="I323" s="395">
        <f>IF(OR(C323="150 Directors advances", C323="120 accounts receivable", C323="720.2 Automobile - Insurance", C323="720.3 Automobile - License", C323="870.4 Rent - Insurance", C323="870.6 Rent - Property Tax", C323="870.7 Rent - Homeoffice", C323="870.9 Rent - Water"),
   0,
   IF(Dashboard!$F$5="Quick",
      IF(OR(C323="190 Automobile",C323="200 computer hardware",C323="210 Computer software",C323="220 Quickbooks software",C323="230 Office equipment",C323="240 Office furniture"),
         E323-(E323/(1+Dashboard!$F$4)),
         0
      ),
      IF(C323="750 Business promotion",
         E323-(E323/(1+4.793/100)),
         E323-(E323/(1+Dashboard!$F$4))
      )
   )
)</f>
        <v>0</v>
      </c>
      <c r="J323" s="40">
        <f>Bank5[[#This Row],[Money in/ (Money out)]]-Bank5[[#This Row],[GST/HST]]</f>
        <v>0</v>
      </c>
      <c r="L323" s="37">
        <f t="shared" si="12"/>
        <v>0</v>
      </c>
    </row>
    <row r="324" spans="4:12" x14ac:dyDescent="0.2">
      <c r="D324" s="393">
        <f>_xlfn.XLOOKUP(C:C,Table1[for Import to Bank Register dropdown],Table1[for Pivot],0,0,1)</f>
        <v>0</v>
      </c>
      <c r="E324" s="422"/>
      <c r="F324" s="160">
        <f t="shared" si="13"/>
        <v>55555555</v>
      </c>
      <c r="G324" s="394">
        <f t="shared" si="14"/>
        <v>0</v>
      </c>
      <c r="I324" s="395">
        <f>IF(OR(C324="150 Directors advances", C324="120 accounts receivable", C324="720.2 Automobile - Insurance", C324="720.3 Automobile - License", C324="870.4 Rent - Insurance", C324="870.6 Rent - Property Tax", C324="870.7 Rent - Homeoffice", C324="870.9 Rent - Water"),
   0,
   IF(Dashboard!$F$5="Quick",
      IF(OR(C324="190 Automobile",C324="200 computer hardware",C324="210 Computer software",C324="220 Quickbooks software",C324="230 Office equipment",C324="240 Office furniture"),
         E324-(E324/(1+Dashboard!$F$4)),
         0
      ),
      IF(C324="750 Business promotion",
         E324-(E324/(1+4.793/100)),
         E324-(E324/(1+Dashboard!$F$4))
      )
   )
)</f>
        <v>0</v>
      </c>
      <c r="J324" s="40">
        <f>Bank5[[#This Row],[Money in/ (Money out)]]-Bank5[[#This Row],[GST/HST]]</f>
        <v>0</v>
      </c>
      <c r="L324" s="37">
        <f t="shared" si="12"/>
        <v>0</v>
      </c>
    </row>
    <row r="325" spans="4:12" x14ac:dyDescent="0.2">
      <c r="D325" s="393">
        <f>_xlfn.XLOOKUP(C:C,Table1[for Import to Bank Register dropdown],Table1[for Pivot],0,0,1)</f>
        <v>0</v>
      </c>
      <c r="E325" s="422"/>
      <c r="F325" s="160">
        <f t="shared" si="13"/>
        <v>55555555</v>
      </c>
      <c r="G325" s="394">
        <f t="shared" si="14"/>
        <v>0</v>
      </c>
      <c r="I325" s="395">
        <f>IF(OR(C325="150 Directors advances", C325="120 accounts receivable", C325="720.2 Automobile - Insurance", C325="720.3 Automobile - License", C325="870.4 Rent - Insurance", C325="870.6 Rent - Property Tax", C325="870.7 Rent - Homeoffice", C325="870.9 Rent - Water"),
   0,
   IF(Dashboard!$F$5="Quick",
      IF(OR(C325="190 Automobile",C325="200 computer hardware",C325="210 Computer software",C325="220 Quickbooks software",C325="230 Office equipment",C325="240 Office furniture"),
         E325-(E325/(1+Dashboard!$F$4)),
         0
      ),
      IF(C325="750 Business promotion",
         E325-(E325/(1+4.793/100)),
         E325-(E325/(1+Dashboard!$F$4))
      )
   )
)</f>
        <v>0</v>
      </c>
      <c r="J325" s="40">
        <f>Bank5[[#This Row],[Money in/ (Money out)]]-Bank5[[#This Row],[GST/HST]]</f>
        <v>0</v>
      </c>
      <c r="L325" s="37">
        <f t="shared" si="12"/>
        <v>0</v>
      </c>
    </row>
    <row r="326" spans="4:12" x14ac:dyDescent="0.2">
      <c r="D326" s="393">
        <f>_xlfn.XLOOKUP(C:C,Table1[for Import to Bank Register dropdown],Table1[for Pivot],0,0,1)</f>
        <v>0</v>
      </c>
      <c r="E326" s="422"/>
      <c r="F326" s="160">
        <f t="shared" si="13"/>
        <v>55555555</v>
      </c>
      <c r="G326" s="394">
        <f t="shared" si="14"/>
        <v>0</v>
      </c>
      <c r="I326" s="395">
        <f>IF(OR(C326="150 Directors advances", C326="120 accounts receivable", C326="720.2 Automobile - Insurance", C326="720.3 Automobile - License", C326="870.4 Rent - Insurance", C326="870.6 Rent - Property Tax", C326="870.7 Rent - Homeoffice", C326="870.9 Rent - Water"),
   0,
   IF(Dashboard!$F$5="Quick",
      IF(OR(C326="190 Automobile",C326="200 computer hardware",C326="210 Computer software",C326="220 Quickbooks software",C326="230 Office equipment",C326="240 Office furniture"),
         E326-(E326/(1+Dashboard!$F$4)),
         0
      ),
      IF(C326="750 Business promotion",
         E326-(E326/(1+4.793/100)),
         E326-(E326/(1+Dashboard!$F$4))
      )
   )
)</f>
        <v>0</v>
      </c>
      <c r="J326" s="40">
        <f>Bank5[[#This Row],[Money in/ (Money out)]]-Bank5[[#This Row],[GST/HST]]</f>
        <v>0</v>
      </c>
      <c r="L326" s="37">
        <f t="shared" si="12"/>
        <v>0</v>
      </c>
    </row>
    <row r="327" spans="4:12" x14ac:dyDescent="0.2">
      <c r="D327" s="393">
        <f>_xlfn.XLOOKUP(C:C,Table1[for Import to Bank Register dropdown],Table1[for Pivot],0,0,1)</f>
        <v>0</v>
      </c>
      <c r="E327" s="422"/>
      <c r="F327" s="160">
        <f t="shared" si="13"/>
        <v>55555555</v>
      </c>
      <c r="G327" s="394">
        <f t="shared" si="14"/>
        <v>0</v>
      </c>
      <c r="I327" s="395">
        <f>IF(OR(C327="150 Directors advances", C327="120 accounts receivable", C327="720.2 Automobile - Insurance", C327="720.3 Automobile - License", C327="870.4 Rent - Insurance", C327="870.6 Rent - Property Tax", C327="870.7 Rent - Homeoffice", C327="870.9 Rent - Water"),
   0,
   IF(Dashboard!$F$5="Quick",
      IF(OR(C327="190 Automobile",C327="200 computer hardware",C327="210 Computer software",C327="220 Quickbooks software",C327="230 Office equipment",C327="240 Office furniture"),
         E327-(E327/(1+Dashboard!$F$4)),
         0
      ),
      IF(C327="750 Business promotion",
         E327-(E327/(1+4.793/100)),
         E327-(E327/(1+Dashboard!$F$4))
      )
   )
)</f>
        <v>0</v>
      </c>
      <c r="J327" s="40">
        <f>Bank5[[#This Row],[Money in/ (Money out)]]-Bank5[[#This Row],[GST/HST]]</f>
        <v>0</v>
      </c>
      <c r="L327" s="37">
        <f t="shared" ref="L327:L390" si="15">$L$3</f>
        <v>0</v>
      </c>
    </row>
    <row r="328" spans="4:12" x14ac:dyDescent="0.2">
      <c r="D328" s="393">
        <f>_xlfn.XLOOKUP(C:C,Table1[for Import to Bank Register dropdown],Table1[for Pivot],0,0,1)</f>
        <v>0</v>
      </c>
      <c r="E328" s="422"/>
      <c r="F328" s="160">
        <f t="shared" ref="F328:F391" si="16">$E$2</f>
        <v>55555555</v>
      </c>
      <c r="G328" s="394">
        <f t="shared" ref="G328:G391" si="17">G327+E328</f>
        <v>0</v>
      </c>
      <c r="I328" s="395">
        <f>IF(OR(C328="150 Directors advances", C328="120 accounts receivable", C328="720.2 Automobile - Insurance", C328="720.3 Automobile - License", C328="870.4 Rent - Insurance", C328="870.6 Rent - Property Tax", C328="870.7 Rent - Homeoffice", C328="870.9 Rent - Water"),
   0,
   IF(Dashboard!$F$5="Quick",
      IF(OR(C328="190 Automobile",C328="200 computer hardware",C328="210 Computer software",C328="220 Quickbooks software",C328="230 Office equipment",C328="240 Office furniture"),
         E328-(E328/(1+Dashboard!$F$4)),
         0
      ),
      IF(C328="750 Business promotion",
         E328-(E328/(1+4.793/100)),
         E328-(E328/(1+Dashboard!$F$4))
      )
   )
)</f>
        <v>0</v>
      </c>
      <c r="J328" s="40">
        <f>Bank5[[#This Row],[Money in/ (Money out)]]-Bank5[[#This Row],[GST/HST]]</f>
        <v>0</v>
      </c>
      <c r="L328" s="37">
        <f t="shared" si="15"/>
        <v>0</v>
      </c>
    </row>
    <row r="329" spans="4:12" x14ac:dyDescent="0.2">
      <c r="D329" s="393">
        <f>_xlfn.XLOOKUP(C:C,Table1[for Import to Bank Register dropdown],Table1[for Pivot],0,0,1)</f>
        <v>0</v>
      </c>
      <c r="E329" s="422"/>
      <c r="F329" s="160">
        <f t="shared" si="16"/>
        <v>55555555</v>
      </c>
      <c r="G329" s="394">
        <f t="shared" si="17"/>
        <v>0</v>
      </c>
      <c r="I329" s="395">
        <f>IF(OR(C329="150 Directors advances", C329="120 accounts receivable", C329="720.2 Automobile - Insurance", C329="720.3 Automobile - License", C329="870.4 Rent - Insurance", C329="870.6 Rent - Property Tax", C329="870.7 Rent - Homeoffice", C329="870.9 Rent - Water"),
   0,
   IF(Dashboard!$F$5="Quick",
      IF(OR(C329="190 Automobile",C329="200 computer hardware",C329="210 Computer software",C329="220 Quickbooks software",C329="230 Office equipment",C329="240 Office furniture"),
         E329-(E329/(1+Dashboard!$F$4)),
         0
      ),
      IF(C329="750 Business promotion",
         E329-(E329/(1+4.793/100)),
         E329-(E329/(1+Dashboard!$F$4))
      )
   )
)</f>
        <v>0</v>
      </c>
      <c r="J329" s="40">
        <f>Bank5[[#This Row],[Money in/ (Money out)]]-Bank5[[#This Row],[GST/HST]]</f>
        <v>0</v>
      </c>
      <c r="L329" s="37">
        <f t="shared" si="15"/>
        <v>0</v>
      </c>
    </row>
    <row r="330" spans="4:12" x14ac:dyDescent="0.2">
      <c r="D330" s="393">
        <f>_xlfn.XLOOKUP(C:C,Table1[for Import to Bank Register dropdown],Table1[for Pivot],0,0,1)</f>
        <v>0</v>
      </c>
      <c r="E330" s="422"/>
      <c r="F330" s="160">
        <f t="shared" si="16"/>
        <v>55555555</v>
      </c>
      <c r="G330" s="394">
        <f t="shared" si="17"/>
        <v>0</v>
      </c>
      <c r="I330" s="395">
        <f>IF(OR(C330="150 Directors advances", C330="120 accounts receivable", C330="720.2 Automobile - Insurance", C330="720.3 Automobile - License", C330="870.4 Rent - Insurance", C330="870.6 Rent - Property Tax", C330="870.7 Rent - Homeoffice", C330="870.9 Rent - Water"),
   0,
   IF(Dashboard!$F$5="Quick",
      IF(OR(C330="190 Automobile",C330="200 computer hardware",C330="210 Computer software",C330="220 Quickbooks software",C330="230 Office equipment",C330="240 Office furniture"),
         E330-(E330/(1+Dashboard!$F$4)),
         0
      ),
      IF(C330="750 Business promotion",
         E330-(E330/(1+4.793/100)),
         E330-(E330/(1+Dashboard!$F$4))
      )
   )
)</f>
        <v>0</v>
      </c>
      <c r="J330" s="40">
        <f>Bank5[[#This Row],[Money in/ (Money out)]]-Bank5[[#This Row],[GST/HST]]</f>
        <v>0</v>
      </c>
      <c r="L330" s="37">
        <f t="shared" si="15"/>
        <v>0</v>
      </c>
    </row>
    <row r="331" spans="4:12" x14ac:dyDescent="0.2">
      <c r="D331" s="393">
        <f>_xlfn.XLOOKUP(C:C,Table1[for Import to Bank Register dropdown],Table1[for Pivot],0,0,1)</f>
        <v>0</v>
      </c>
      <c r="E331" s="422"/>
      <c r="F331" s="160">
        <f t="shared" si="16"/>
        <v>55555555</v>
      </c>
      <c r="G331" s="394">
        <f t="shared" si="17"/>
        <v>0</v>
      </c>
      <c r="I331" s="395">
        <f>IF(OR(C331="150 Directors advances", C331="120 accounts receivable", C331="720.2 Automobile - Insurance", C331="720.3 Automobile - License", C331="870.4 Rent - Insurance", C331="870.6 Rent - Property Tax", C331="870.7 Rent - Homeoffice", C331="870.9 Rent - Water"),
   0,
   IF(Dashboard!$F$5="Quick",
      IF(OR(C331="190 Automobile",C331="200 computer hardware",C331="210 Computer software",C331="220 Quickbooks software",C331="230 Office equipment",C331="240 Office furniture"),
         E331-(E331/(1+Dashboard!$F$4)),
         0
      ),
      IF(C331="750 Business promotion",
         E331-(E331/(1+4.793/100)),
         E331-(E331/(1+Dashboard!$F$4))
      )
   )
)</f>
        <v>0</v>
      </c>
      <c r="J331" s="40">
        <f>Bank5[[#This Row],[Money in/ (Money out)]]-Bank5[[#This Row],[GST/HST]]</f>
        <v>0</v>
      </c>
      <c r="L331" s="37">
        <f t="shared" si="15"/>
        <v>0</v>
      </c>
    </row>
    <row r="332" spans="4:12" x14ac:dyDescent="0.2">
      <c r="D332" s="393">
        <f>_xlfn.XLOOKUP(C:C,Table1[for Import to Bank Register dropdown],Table1[for Pivot],0,0,1)</f>
        <v>0</v>
      </c>
      <c r="E332" s="422"/>
      <c r="F332" s="160">
        <f t="shared" si="16"/>
        <v>55555555</v>
      </c>
      <c r="G332" s="394">
        <f t="shared" si="17"/>
        <v>0</v>
      </c>
      <c r="I332" s="395">
        <f>IF(OR(C332="150 Directors advances", C332="120 accounts receivable", C332="720.2 Automobile - Insurance", C332="720.3 Automobile - License", C332="870.4 Rent - Insurance", C332="870.6 Rent - Property Tax", C332="870.7 Rent - Homeoffice", C332="870.9 Rent - Water"),
   0,
   IF(Dashboard!$F$5="Quick",
      IF(OR(C332="190 Automobile",C332="200 computer hardware",C332="210 Computer software",C332="220 Quickbooks software",C332="230 Office equipment",C332="240 Office furniture"),
         E332-(E332/(1+Dashboard!$F$4)),
         0
      ),
      IF(C332="750 Business promotion",
         E332-(E332/(1+4.793/100)),
         E332-(E332/(1+Dashboard!$F$4))
      )
   )
)</f>
        <v>0</v>
      </c>
      <c r="J332" s="40">
        <f>Bank5[[#This Row],[Money in/ (Money out)]]-Bank5[[#This Row],[GST/HST]]</f>
        <v>0</v>
      </c>
      <c r="L332" s="37">
        <f t="shared" si="15"/>
        <v>0</v>
      </c>
    </row>
    <row r="333" spans="4:12" x14ac:dyDescent="0.2">
      <c r="D333" s="393">
        <f>_xlfn.XLOOKUP(C:C,Table1[for Import to Bank Register dropdown],Table1[for Pivot],0,0,1)</f>
        <v>0</v>
      </c>
      <c r="E333" s="422"/>
      <c r="F333" s="160">
        <f t="shared" si="16"/>
        <v>55555555</v>
      </c>
      <c r="G333" s="394">
        <f t="shared" si="17"/>
        <v>0</v>
      </c>
      <c r="I333" s="395">
        <f>IF(OR(C333="150 Directors advances", C333="120 accounts receivable", C333="720.2 Automobile - Insurance", C333="720.3 Automobile - License", C333="870.4 Rent - Insurance", C333="870.6 Rent - Property Tax", C333="870.7 Rent - Homeoffice", C333="870.9 Rent - Water"),
   0,
   IF(Dashboard!$F$5="Quick",
      IF(OR(C333="190 Automobile",C333="200 computer hardware",C333="210 Computer software",C333="220 Quickbooks software",C333="230 Office equipment",C333="240 Office furniture"),
         E333-(E333/(1+Dashboard!$F$4)),
         0
      ),
      IF(C333="750 Business promotion",
         E333-(E333/(1+4.793/100)),
         E333-(E333/(1+Dashboard!$F$4))
      )
   )
)</f>
        <v>0</v>
      </c>
      <c r="J333" s="40">
        <f>Bank5[[#This Row],[Money in/ (Money out)]]-Bank5[[#This Row],[GST/HST]]</f>
        <v>0</v>
      </c>
      <c r="L333" s="37">
        <f t="shared" si="15"/>
        <v>0</v>
      </c>
    </row>
    <row r="334" spans="4:12" x14ac:dyDescent="0.2">
      <c r="D334" s="393">
        <f>_xlfn.XLOOKUP(C:C,Table1[for Import to Bank Register dropdown],Table1[for Pivot],0,0,1)</f>
        <v>0</v>
      </c>
      <c r="E334" s="422"/>
      <c r="F334" s="160">
        <f t="shared" si="16"/>
        <v>55555555</v>
      </c>
      <c r="G334" s="394">
        <f t="shared" si="17"/>
        <v>0</v>
      </c>
      <c r="I334" s="395">
        <f>IF(OR(C334="150 Directors advances", C334="120 accounts receivable", C334="720.2 Automobile - Insurance", C334="720.3 Automobile - License", C334="870.4 Rent - Insurance", C334="870.6 Rent - Property Tax", C334="870.7 Rent - Homeoffice", C334="870.9 Rent - Water"),
   0,
   IF(Dashboard!$F$5="Quick",
      IF(OR(C334="190 Automobile",C334="200 computer hardware",C334="210 Computer software",C334="220 Quickbooks software",C334="230 Office equipment",C334="240 Office furniture"),
         E334-(E334/(1+Dashboard!$F$4)),
         0
      ),
      IF(C334="750 Business promotion",
         E334-(E334/(1+4.793/100)),
         E334-(E334/(1+Dashboard!$F$4))
      )
   )
)</f>
        <v>0</v>
      </c>
      <c r="J334" s="40">
        <f>Bank5[[#This Row],[Money in/ (Money out)]]-Bank5[[#This Row],[GST/HST]]</f>
        <v>0</v>
      </c>
      <c r="L334" s="37">
        <f t="shared" si="15"/>
        <v>0</v>
      </c>
    </row>
    <row r="335" spans="4:12" x14ac:dyDescent="0.2">
      <c r="D335" s="393">
        <f>_xlfn.XLOOKUP(C:C,Table1[for Import to Bank Register dropdown],Table1[for Pivot],0,0,1)</f>
        <v>0</v>
      </c>
      <c r="E335" s="422"/>
      <c r="F335" s="160">
        <f t="shared" si="16"/>
        <v>55555555</v>
      </c>
      <c r="G335" s="394">
        <f t="shared" si="17"/>
        <v>0</v>
      </c>
      <c r="I335" s="395">
        <f>IF(OR(C335="150 Directors advances", C335="120 accounts receivable", C335="720.2 Automobile - Insurance", C335="720.3 Automobile - License", C335="870.4 Rent - Insurance", C335="870.6 Rent - Property Tax", C335="870.7 Rent - Homeoffice", C335="870.9 Rent - Water"),
   0,
   IF(Dashboard!$F$5="Quick",
      IF(OR(C335="190 Automobile",C335="200 computer hardware",C335="210 Computer software",C335="220 Quickbooks software",C335="230 Office equipment",C335="240 Office furniture"),
         E335-(E335/(1+Dashboard!$F$4)),
         0
      ),
      IF(C335="750 Business promotion",
         E335-(E335/(1+4.793/100)),
         E335-(E335/(1+Dashboard!$F$4))
      )
   )
)</f>
        <v>0</v>
      </c>
      <c r="J335" s="40">
        <f>Bank5[[#This Row],[Money in/ (Money out)]]-Bank5[[#This Row],[GST/HST]]</f>
        <v>0</v>
      </c>
      <c r="L335" s="37">
        <f t="shared" si="15"/>
        <v>0</v>
      </c>
    </row>
    <row r="336" spans="4:12" x14ac:dyDescent="0.2">
      <c r="D336" s="393">
        <f>_xlfn.XLOOKUP(C:C,Table1[for Import to Bank Register dropdown],Table1[for Pivot],0,0,1)</f>
        <v>0</v>
      </c>
      <c r="E336" s="422"/>
      <c r="F336" s="160">
        <f t="shared" si="16"/>
        <v>55555555</v>
      </c>
      <c r="G336" s="394">
        <f t="shared" si="17"/>
        <v>0</v>
      </c>
      <c r="I336" s="395">
        <f>IF(OR(C336="150 Directors advances", C336="120 accounts receivable", C336="720.2 Automobile - Insurance", C336="720.3 Automobile - License", C336="870.4 Rent - Insurance", C336="870.6 Rent - Property Tax", C336="870.7 Rent - Homeoffice", C336="870.9 Rent - Water"),
   0,
   IF(Dashboard!$F$5="Quick",
      IF(OR(C336="190 Automobile",C336="200 computer hardware",C336="210 Computer software",C336="220 Quickbooks software",C336="230 Office equipment",C336="240 Office furniture"),
         E336-(E336/(1+Dashboard!$F$4)),
         0
      ),
      IF(C336="750 Business promotion",
         E336-(E336/(1+4.793/100)),
         E336-(E336/(1+Dashboard!$F$4))
      )
   )
)</f>
        <v>0</v>
      </c>
      <c r="J336" s="40">
        <f>Bank5[[#This Row],[Money in/ (Money out)]]-Bank5[[#This Row],[GST/HST]]</f>
        <v>0</v>
      </c>
      <c r="L336" s="37">
        <f t="shared" si="15"/>
        <v>0</v>
      </c>
    </row>
    <row r="337" spans="4:12" x14ac:dyDescent="0.2">
      <c r="D337" s="393">
        <f>_xlfn.XLOOKUP(C:C,Table1[for Import to Bank Register dropdown],Table1[for Pivot],0,0,1)</f>
        <v>0</v>
      </c>
      <c r="E337" s="422"/>
      <c r="F337" s="160">
        <f t="shared" si="16"/>
        <v>55555555</v>
      </c>
      <c r="G337" s="394">
        <f t="shared" si="17"/>
        <v>0</v>
      </c>
      <c r="I337" s="395">
        <f>IF(OR(C337="150 Directors advances", C337="120 accounts receivable", C337="720.2 Automobile - Insurance", C337="720.3 Automobile - License", C337="870.4 Rent - Insurance", C337="870.6 Rent - Property Tax", C337="870.7 Rent - Homeoffice", C337="870.9 Rent - Water"),
   0,
   IF(Dashboard!$F$5="Quick",
      IF(OR(C337="190 Automobile",C337="200 computer hardware",C337="210 Computer software",C337="220 Quickbooks software",C337="230 Office equipment",C337="240 Office furniture"),
         E337-(E337/(1+Dashboard!$F$4)),
         0
      ),
      IF(C337="750 Business promotion",
         E337-(E337/(1+4.793/100)),
         E337-(E337/(1+Dashboard!$F$4))
      )
   )
)</f>
        <v>0</v>
      </c>
      <c r="J337" s="40">
        <f>Bank5[[#This Row],[Money in/ (Money out)]]-Bank5[[#This Row],[GST/HST]]</f>
        <v>0</v>
      </c>
      <c r="L337" s="37">
        <f t="shared" si="15"/>
        <v>0</v>
      </c>
    </row>
    <row r="338" spans="4:12" x14ac:dyDescent="0.2">
      <c r="D338" s="393">
        <f>_xlfn.XLOOKUP(C:C,Table1[for Import to Bank Register dropdown],Table1[for Pivot],0,0,1)</f>
        <v>0</v>
      </c>
      <c r="E338" s="422"/>
      <c r="F338" s="160">
        <f t="shared" si="16"/>
        <v>55555555</v>
      </c>
      <c r="G338" s="394">
        <f t="shared" si="17"/>
        <v>0</v>
      </c>
      <c r="I338" s="395">
        <f>IF(OR(C338="150 Directors advances", C338="120 accounts receivable", C338="720.2 Automobile - Insurance", C338="720.3 Automobile - License", C338="870.4 Rent - Insurance", C338="870.6 Rent - Property Tax", C338="870.7 Rent - Homeoffice", C338="870.9 Rent - Water"),
   0,
   IF(Dashboard!$F$5="Quick",
      IF(OR(C338="190 Automobile",C338="200 computer hardware",C338="210 Computer software",C338="220 Quickbooks software",C338="230 Office equipment",C338="240 Office furniture"),
         E338-(E338/(1+Dashboard!$F$4)),
         0
      ),
      IF(C338="750 Business promotion",
         E338-(E338/(1+4.793/100)),
         E338-(E338/(1+Dashboard!$F$4))
      )
   )
)</f>
        <v>0</v>
      </c>
      <c r="J338" s="40">
        <f>Bank5[[#This Row],[Money in/ (Money out)]]-Bank5[[#This Row],[GST/HST]]</f>
        <v>0</v>
      </c>
      <c r="L338" s="37">
        <f t="shared" si="15"/>
        <v>0</v>
      </c>
    </row>
    <row r="339" spans="4:12" x14ac:dyDescent="0.2">
      <c r="D339" s="393">
        <f>_xlfn.XLOOKUP(C:C,Table1[for Import to Bank Register dropdown],Table1[for Pivot],0,0,1)</f>
        <v>0</v>
      </c>
      <c r="E339" s="422"/>
      <c r="F339" s="160">
        <f t="shared" si="16"/>
        <v>55555555</v>
      </c>
      <c r="G339" s="394">
        <f t="shared" si="17"/>
        <v>0</v>
      </c>
      <c r="I339" s="395">
        <f>IF(OR(C339="150 Directors advances", C339="120 accounts receivable", C339="720.2 Automobile - Insurance", C339="720.3 Automobile - License", C339="870.4 Rent - Insurance", C339="870.6 Rent - Property Tax", C339="870.7 Rent - Homeoffice", C339="870.9 Rent - Water"),
   0,
   IF(Dashboard!$F$5="Quick",
      IF(OR(C339="190 Automobile",C339="200 computer hardware",C339="210 Computer software",C339="220 Quickbooks software",C339="230 Office equipment",C339="240 Office furniture"),
         E339-(E339/(1+Dashboard!$F$4)),
         0
      ),
      IF(C339="750 Business promotion",
         E339-(E339/(1+4.793/100)),
         E339-(E339/(1+Dashboard!$F$4))
      )
   )
)</f>
        <v>0</v>
      </c>
      <c r="J339" s="40">
        <f>Bank5[[#This Row],[Money in/ (Money out)]]-Bank5[[#This Row],[GST/HST]]</f>
        <v>0</v>
      </c>
      <c r="L339" s="37">
        <f t="shared" si="15"/>
        <v>0</v>
      </c>
    </row>
    <row r="340" spans="4:12" x14ac:dyDescent="0.2">
      <c r="D340" s="393">
        <f>_xlfn.XLOOKUP(C:C,Table1[for Import to Bank Register dropdown],Table1[for Pivot],0,0,1)</f>
        <v>0</v>
      </c>
      <c r="E340" s="422"/>
      <c r="F340" s="160">
        <f t="shared" si="16"/>
        <v>55555555</v>
      </c>
      <c r="G340" s="394">
        <f t="shared" si="17"/>
        <v>0</v>
      </c>
      <c r="I340" s="395">
        <f>IF(OR(C340="150 Directors advances", C340="120 accounts receivable", C340="720.2 Automobile - Insurance", C340="720.3 Automobile - License", C340="870.4 Rent - Insurance", C340="870.6 Rent - Property Tax", C340="870.7 Rent - Homeoffice", C340="870.9 Rent - Water"),
   0,
   IF(Dashboard!$F$5="Quick",
      IF(OR(C340="190 Automobile",C340="200 computer hardware",C340="210 Computer software",C340="220 Quickbooks software",C340="230 Office equipment",C340="240 Office furniture"),
         E340-(E340/(1+Dashboard!$F$4)),
         0
      ),
      IF(C340="750 Business promotion",
         E340-(E340/(1+4.793/100)),
         E340-(E340/(1+Dashboard!$F$4))
      )
   )
)</f>
        <v>0</v>
      </c>
      <c r="J340" s="40">
        <f>Bank5[[#This Row],[Money in/ (Money out)]]-Bank5[[#This Row],[GST/HST]]</f>
        <v>0</v>
      </c>
      <c r="L340" s="37">
        <f t="shared" si="15"/>
        <v>0</v>
      </c>
    </row>
    <row r="341" spans="4:12" x14ac:dyDescent="0.2">
      <c r="D341" s="393">
        <f>_xlfn.XLOOKUP(C:C,Table1[for Import to Bank Register dropdown],Table1[for Pivot],0,0,1)</f>
        <v>0</v>
      </c>
      <c r="E341" s="422"/>
      <c r="F341" s="160">
        <f t="shared" si="16"/>
        <v>55555555</v>
      </c>
      <c r="G341" s="394">
        <f t="shared" si="17"/>
        <v>0</v>
      </c>
      <c r="I341" s="395">
        <f>IF(OR(C341="150 Directors advances", C341="120 accounts receivable", C341="720.2 Automobile - Insurance", C341="720.3 Automobile - License", C341="870.4 Rent - Insurance", C341="870.6 Rent - Property Tax", C341="870.7 Rent - Homeoffice", C341="870.9 Rent - Water"),
   0,
   IF(Dashboard!$F$5="Quick",
      IF(OR(C341="190 Automobile",C341="200 computer hardware",C341="210 Computer software",C341="220 Quickbooks software",C341="230 Office equipment",C341="240 Office furniture"),
         E341-(E341/(1+Dashboard!$F$4)),
         0
      ),
      IF(C341="750 Business promotion",
         E341-(E341/(1+4.793/100)),
         E341-(E341/(1+Dashboard!$F$4))
      )
   )
)</f>
        <v>0</v>
      </c>
      <c r="J341" s="40">
        <f>Bank5[[#This Row],[Money in/ (Money out)]]-Bank5[[#This Row],[GST/HST]]</f>
        <v>0</v>
      </c>
      <c r="L341" s="37">
        <f t="shared" si="15"/>
        <v>0</v>
      </c>
    </row>
    <row r="342" spans="4:12" x14ac:dyDescent="0.2">
      <c r="D342" s="393">
        <f>_xlfn.XLOOKUP(C:C,Table1[for Import to Bank Register dropdown],Table1[for Pivot],0,0,1)</f>
        <v>0</v>
      </c>
      <c r="E342" s="422"/>
      <c r="F342" s="160">
        <f t="shared" si="16"/>
        <v>55555555</v>
      </c>
      <c r="G342" s="394">
        <f t="shared" si="17"/>
        <v>0</v>
      </c>
      <c r="I342" s="395">
        <f>IF(OR(C342="150 Directors advances", C342="120 accounts receivable", C342="720.2 Automobile - Insurance", C342="720.3 Automobile - License", C342="870.4 Rent - Insurance", C342="870.6 Rent - Property Tax", C342="870.7 Rent - Homeoffice", C342="870.9 Rent - Water"),
   0,
   IF(Dashboard!$F$5="Quick",
      IF(OR(C342="190 Automobile",C342="200 computer hardware",C342="210 Computer software",C342="220 Quickbooks software",C342="230 Office equipment",C342="240 Office furniture"),
         E342-(E342/(1+Dashboard!$F$4)),
         0
      ),
      IF(C342="750 Business promotion",
         E342-(E342/(1+4.793/100)),
         E342-(E342/(1+Dashboard!$F$4))
      )
   )
)</f>
        <v>0</v>
      </c>
      <c r="J342" s="40">
        <f>Bank5[[#This Row],[Money in/ (Money out)]]-Bank5[[#This Row],[GST/HST]]</f>
        <v>0</v>
      </c>
      <c r="L342" s="37">
        <f t="shared" si="15"/>
        <v>0</v>
      </c>
    </row>
    <row r="343" spans="4:12" x14ac:dyDescent="0.2">
      <c r="D343" s="393">
        <f>_xlfn.XLOOKUP(C:C,Table1[for Import to Bank Register dropdown],Table1[for Pivot],0,0,1)</f>
        <v>0</v>
      </c>
      <c r="E343" s="422"/>
      <c r="F343" s="160">
        <f t="shared" si="16"/>
        <v>55555555</v>
      </c>
      <c r="G343" s="394">
        <f t="shared" si="17"/>
        <v>0</v>
      </c>
      <c r="I343" s="395">
        <f>IF(OR(C343="150 Directors advances", C343="120 accounts receivable", C343="720.2 Automobile - Insurance", C343="720.3 Automobile - License", C343="870.4 Rent - Insurance", C343="870.6 Rent - Property Tax", C343="870.7 Rent - Homeoffice", C343="870.9 Rent - Water"),
   0,
   IF(Dashboard!$F$5="Quick",
      IF(OR(C343="190 Automobile",C343="200 computer hardware",C343="210 Computer software",C343="220 Quickbooks software",C343="230 Office equipment",C343="240 Office furniture"),
         E343-(E343/(1+Dashboard!$F$4)),
         0
      ),
      IF(C343="750 Business promotion",
         E343-(E343/(1+4.793/100)),
         E343-(E343/(1+Dashboard!$F$4))
      )
   )
)</f>
        <v>0</v>
      </c>
      <c r="J343" s="40">
        <f>Bank5[[#This Row],[Money in/ (Money out)]]-Bank5[[#This Row],[GST/HST]]</f>
        <v>0</v>
      </c>
      <c r="L343" s="37">
        <f t="shared" si="15"/>
        <v>0</v>
      </c>
    </row>
    <row r="344" spans="4:12" x14ac:dyDescent="0.2">
      <c r="D344" s="393">
        <f>_xlfn.XLOOKUP(C:C,Table1[for Import to Bank Register dropdown],Table1[for Pivot],0,0,1)</f>
        <v>0</v>
      </c>
      <c r="E344" s="422"/>
      <c r="F344" s="160">
        <f t="shared" si="16"/>
        <v>55555555</v>
      </c>
      <c r="G344" s="394">
        <f t="shared" si="17"/>
        <v>0</v>
      </c>
      <c r="I344" s="395">
        <f>IF(OR(C344="150 Directors advances", C344="120 accounts receivable", C344="720.2 Automobile - Insurance", C344="720.3 Automobile - License", C344="870.4 Rent - Insurance", C344="870.6 Rent - Property Tax", C344="870.7 Rent - Homeoffice", C344="870.9 Rent - Water"),
   0,
   IF(Dashboard!$F$5="Quick",
      IF(OR(C344="190 Automobile",C344="200 computer hardware",C344="210 Computer software",C344="220 Quickbooks software",C344="230 Office equipment",C344="240 Office furniture"),
         E344-(E344/(1+Dashboard!$F$4)),
         0
      ),
      IF(C344="750 Business promotion",
         E344-(E344/(1+4.793/100)),
         E344-(E344/(1+Dashboard!$F$4))
      )
   )
)</f>
        <v>0</v>
      </c>
      <c r="J344" s="40">
        <f>Bank5[[#This Row],[Money in/ (Money out)]]-Bank5[[#This Row],[GST/HST]]</f>
        <v>0</v>
      </c>
      <c r="L344" s="37">
        <f t="shared" si="15"/>
        <v>0</v>
      </c>
    </row>
    <row r="345" spans="4:12" x14ac:dyDescent="0.2">
      <c r="D345" s="393">
        <f>_xlfn.XLOOKUP(C:C,Table1[for Import to Bank Register dropdown],Table1[for Pivot],0,0,1)</f>
        <v>0</v>
      </c>
      <c r="E345" s="422"/>
      <c r="F345" s="160">
        <f t="shared" si="16"/>
        <v>55555555</v>
      </c>
      <c r="G345" s="394">
        <f t="shared" si="17"/>
        <v>0</v>
      </c>
      <c r="I345" s="395">
        <f>IF(OR(C345="150 Directors advances", C345="120 accounts receivable", C345="720.2 Automobile - Insurance", C345="720.3 Automobile - License", C345="870.4 Rent - Insurance", C345="870.6 Rent - Property Tax", C345="870.7 Rent - Homeoffice", C345="870.9 Rent - Water"),
   0,
   IF(Dashboard!$F$5="Quick",
      IF(OR(C345="190 Automobile",C345="200 computer hardware",C345="210 Computer software",C345="220 Quickbooks software",C345="230 Office equipment",C345="240 Office furniture"),
         E345-(E345/(1+Dashboard!$F$4)),
         0
      ),
      IF(C345="750 Business promotion",
         E345-(E345/(1+4.793/100)),
         E345-(E345/(1+Dashboard!$F$4))
      )
   )
)</f>
        <v>0</v>
      </c>
      <c r="J345" s="40">
        <f>Bank5[[#This Row],[Money in/ (Money out)]]-Bank5[[#This Row],[GST/HST]]</f>
        <v>0</v>
      </c>
      <c r="L345" s="37">
        <f t="shared" si="15"/>
        <v>0</v>
      </c>
    </row>
    <row r="346" spans="4:12" x14ac:dyDescent="0.2">
      <c r="D346" s="393">
        <f>_xlfn.XLOOKUP(C:C,Table1[for Import to Bank Register dropdown],Table1[for Pivot],0,0,1)</f>
        <v>0</v>
      </c>
      <c r="E346" s="422"/>
      <c r="F346" s="160">
        <f t="shared" si="16"/>
        <v>55555555</v>
      </c>
      <c r="G346" s="394">
        <f t="shared" si="17"/>
        <v>0</v>
      </c>
      <c r="I346" s="395">
        <f>IF(OR(C346="150 Directors advances", C346="120 accounts receivable", C346="720.2 Automobile - Insurance", C346="720.3 Automobile - License", C346="870.4 Rent - Insurance", C346="870.6 Rent - Property Tax", C346="870.7 Rent - Homeoffice", C346="870.9 Rent - Water"),
   0,
   IF(Dashboard!$F$5="Quick",
      IF(OR(C346="190 Automobile",C346="200 computer hardware",C346="210 Computer software",C346="220 Quickbooks software",C346="230 Office equipment",C346="240 Office furniture"),
         E346-(E346/(1+Dashboard!$F$4)),
         0
      ),
      IF(C346="750 Business promotion",
         E346-(E346/(1+4.793/100)),
         E346-(E346/(1+Dashboard!$F$4))
      )
   )
)</f>
        <v>0</v>
      </c>
      <c r="J346" s="40">
        <f>Bank5[[#This Row],[Money in/ (Money out)]]-Bank5[[#This Row],[GST/HST]]</f>
        <v>0</v>
      </c>
      <c r="L346" s="37">
        <f t="shared" si="15"/>
        <v>0</v>
      </c>
    </row>
    <row r="347" spans="4:12" x14ac:dyDescent="0.2">
      <c r="D347" s="393">
        <f>_xlfn.XLOOKUP(C:C,Table1[for Import to Bank Register dropdown],Table1[for Pivot],0,0,1)</f>
        <v>0</v>
      </c>
      <c r="E347" s="422"/>
      <c r="F347" s="160">
        <f t="shared" si="16"/>
        <v>55555555</v>
      </c>
      <c r="G347" s="394">
        <f t="shared" si="17"/>
        <v>0</v>
      </c>
      <c r="I347" s="395">
        <f>IF(OR(C347="150 Directors advances", C347="120 accounts receivable", C347="720.2 Automobile - Insurance", C347="720.3 Automobile - License", C347="870.4 Rent - Insurance", C347="870.6 Rent - Property Tax", C347="870.7 Rent - Homeoffice", C347="870.9 Rent - Water"),
   0,
   IF(Dashboard!$F$5="Quick",
      IF(OR(C347="190 Automobile",C347="200 computer hardware",C347="210 Computer software",C347="220 Quickbooks software",C347="230 Office equipment",C347="240 Office furniture"),
         E347-(E347/(1+Dashboard!$F$4)),
         0
      ),
      IF(C347="750 Business promotion",
         E347-(E347/(1+4.793/100)),
         E347-(E347/(1+Dashboard!$F$4))
      )
   )
)</f>
        <v>0</v>
      </c>
      <c r="J347" s="40">
        <f>Bank5[[#This Row],[Money in/ (Money out)]]-Bank5[[#This Row],[GST/HST]]</f>
        <v>0</v>
      </c>
      <c r="L347" s="37">
        <f t="shared" si="15"/>
        <v>0</v>
      </c>
    </row>
    <row r="348" spans="4:12" x14ac:dyDescent="0.2">
      <c r="D348" s="393">
        <f>_xlfn.XLOOKUP(C:C,Table1[for Import to Bank Register dropdown],Table1[for Pivot],0,0,1)</f>
        <v>0</v>
      </c>
      <c r="E348" s="422"/>
      <c r="F348" s="160">
        <f t="shared" si="16"/>
        <v>55555555</v>
      </c>
      <c r="G348" s="394">
        <f t="shared" si="17"/>
        <v>0</v>
      </c>
      <c r="I348" s="395">
        <f>IF(OR(C348="150 Directors advances", C348="120 accounts receivable", C348="720.2 Automobile - Insurance", C348="720.3 Automobile - License", C348="870.4 Rent - Insurance", C348="870.6 Rent - Property Tax", C348="870.7 Rent - Homeoffice", C348="870.9 Rent - Water"),
   0,
   IF(Dashboard!$F$5="Quick",
      IF(OR(C348="190 Automobile",C348="200 computer hardware",C348="210 Computer software",C348="220 Quickbooks software",C348="230 Office equipment",C348="240 Office furniture"),
         E348-(E348/(1+Dashboard!$F$4)),
         0
      ),
      IF(C348="750 Business promotion",
         E348-(E348/(1+4.793/100)),
         E348-(E348/(1+Dashboard!$F$4))
      )
   )
)</f>
        <v>0</v>
      </c>
      <c r="J348" s="40">
        <f>Bank5[[#This Row],[Money in/ (Money out)]]-Bank5[[#This Row],[GST/HST]]</f>
        <v>0</v>
      </c>
      <c r="L348" s="37">
        <f t="shared" si="15"/>
        <v>0</v>
      </c>
    </row>
    <row r="349" spans="4:12" x14ac:dyDescent="0.2">
      <c r="D349" s="393">
        <f>_xlfn.XLOOKUP(C:C,Table1[for Import to Bank Register dropdown],Table1[for Pivot],0,0,1)</f>
        <v>0</v>
      </c>
      <c r="E349" s="422"/>
      <c r="F349" s="160">
        <f t="shared" si="16"/>
        <v>55555555</v>
      </c>
      <c r="G349" s="394">
        <f t="shared" si="17"/>
        <v>0</v>
      </c>
      <c r="I349" s="395">
        <f>IF(OR(C349="150 Directors advances", C349="120 accounts receivable", C349="720.2 Automobile - Insurance", C349="720.3 Automobile - License", C349="870.4 Rent - Insurance", C349="870.6 Rent - Property Tax", C349="870.7 Rent - Homeoffice", C349="870.9 Rent - Water"),
   0,
   IF(Dashboard!$F$5="Quick",
      IF(OR(C349="190 Automobile",C349="200 computer hardware",C349="210 Computer software",C349="220 Quickbooks software",C349="230 Office equipment",C349="240 Office furniture"),
         E349-(E349/(1+Dashboard!$F$4)),
         0
      ),
      IF(C349="750 Business promotion",
         E349-(E349/(1+4.793/100)),
         E349-(E349/(1+Dashboard!$F$4))
      )
   )
)</f>
        <v>0</v>
      </c>
      <c r="J349" s="40">
        <f>Bank5[[#This Row],[Money in/ (Money out)]]-Bank5[[#This Row],[GST/HST]]</f>
        <v>0</v>
      </c>
      <c r="L349" s="37">
        <f t="shared" si="15"/>
        <v>0</v>
      </c>
    </row>
    <row r="350" spans="4:12" x14ac:dyDescent="0.2">
      <c r="D350" s="393">
        <f>_xlfn.XLOOKUP(C:C,Table1[for Import to Bank Register dropdown],Table1[for Pivot],0,0,1)</f>
        <v>0</v>
      </c>
      <c r="E350" s="422"/>
      <c r="F350" s="160">
        <f t="shared" si="16"/>
        <v>55555555</v>
      </c>
      <c r="G350" s="394">
        <f t="shared" si="17"/>
        <v>0</v>
      </c>
      <c r="I350" s="395">
        <f>IF(OR(C350="150 Directors advances", C350="120 accounts receivable", C350="720.2 Automobile - Insurance", C350="720.3 Automobile - License", C350="870.4 Rent - Insurance", C350="870.6 Rent - Property Tax", C350="870.7 Rent - Homeoffice", C350="870.9 Rent - Water"),
   0,
   IF(Dashboard!$F$5="Quick",
      IF(OR(C350="190 Automobile",C350="200 computer hardware",C350="210 Computer software",C350="220 Quickbooks software",C350="230 Office equipment",C350="240 Office furniture"),
         E350-(E350/(1+Dashboard!$F$4)),
         0
      ),
      IF(C350="750 Business promotion",
         E350-(E350/(1+4.793/100)),
         E350-(E350/(1+Dashboard!$F$4))
      )
   )
)</f>
        <v>0</v>
      </c>
      <c r="J350" s="40">
        <f>Bank5[[#This Row],[Money in/ (Money out)]]-Bank5[[#This Row],[GST/HST]]</f>
        <v>0</v>
      </c>
      <c r="L350" s="37">
        <f t="shared" si="15"/>
        <v>0</v>
      </c>
    </row>
    <row r="351" spans="4:12" x14ac:dyDescent="0.2">
      <c r="D351" s="393">
        <f>_xlfn.XLOOKUP(C:C,Table1[for Import to Bank Register dropdown],Table1[for Pivot],0,0,1)</f>
        <v>0</v>
      </c>
      <c r="E351" s="422"/>
      <c r="F351" s="160">
        <f t="shared" si="16"/>
        <v>55555555</v>
      </c>
      <c r="G351" s="394">
        <f t="shared" si="17"/>
        <v>0</v>
      </c>
      <c r="I351" s="395">
        <f>IF(OR(C351="150 Directors advances", C351="120 accounts receivable", C351="720.2 Automobile - Insurance", C351="720.3 Automobile - License", C351="870.4 Rent - Insurance", C351="870.6 Rent - Property Tax", C351="870.7 Rent - Homeoffice", C351="870.9 Rent - Water"),
   0,
   IF(Dashboard!$F$5="Quick",
      IF(OR(C351="190 Automobile",C351="200 computer hardware",C351="210 Computer software",C351="220 Quickbooks software",C351="230 Office equipment",C351="240 Office furniture"),
         E351-(E351/(1+Dashboard!$F$4)),
         0
      ),
      IF(C351="750 Business promotion",
         E351-(E351/(1+4.793/100)),
         E351-(E351/(1+Dashboard!$F$4))
      )
   )
)</f>
        <v>0</v>
      </c>
      <c r="J351" s="40">
        <f>Bank5[[#This Row],[Money in/ (Money out)]]-Bank5[[#This Row],[GST/HST]]</f>
        <v>0</v>
      </c>
      <c r="L351" s="37">
        <f t="shared" si="15"/>
        <v>0</v>
      </c>
    </row>
    <row r="352" spans="4:12" x14ac:dyDescent="0.2">
      <c r="D352" s="393">
        <f>_xlfn.XLOOKUP(C:C,Table1[for Import to Bank Register dropdown],Table1[for Pivot],0,0,1)</f>
        <v>0</v>
      </c>
      <c r="E352" s="422"/>
      <c r="F352" s="160">
        <f t="shared" si="16"/>
        <v>55555555</v>
      </c>
      <c r="G352" s="394">
        <f t="shared" si="17"/>
        <v>0</v>
      </c>
      <c r="I352" s="395">
        <f>IF(OR(C352="150 Directors advances", C352="120 accounts receivable", C352="720.2 Automobile - Insurance", C352="720.3 Automobile - License", C352="870.4 Rent - Insurance", C352="870.6 Rent - Property Tax", C352="870.7 Rent - Homeoffice", C352="870.9 Rent - Water"),
   0,
   IF(Dashboard!$F$5="Quick",
      IF(OR(C352="190 Automobile",C352="200 computer hardware",C352="210 Computer software",C352="220 Quickbooks software",C352="230 Office equipment",C352="240 Office furniture"),
         E352-(E352/(1+Dashboard!$F$4)),
         0
      ),
      IF(C352="750 Business promotion",
         E352-(E352/(1+4.793/100)),
         E352-(E352/(1+Dashboard!$F$4))
      )
   )
)</f>
        <v>0</v>
      </c>
      <c r="J352" s="40">
        <f>Bank5[[#This Row],[Money in/ (Money out)]]-Bank5[[#This Row],[GST/HST]]</f>
        <v>0</v>
      </c>
      <c r="L352" s="37">
        <f t="shared" si="15"/>
        <v>0</v>
      </c>
    </row>
    <row r="353" spans="4:12" x14ac:dyDescent="0.2">
      <c r="D353" s="393">
        <f>_xlfn.XLOOKUP(C:C,Table1[for Import to Bank Register dropdown],Table1[for Pivot],0,0,1)</f>
        <v>0</v>
      </c>
      <c r="E353" s="422"/>
      <c r="F353" s="160">
        <f t="shared" si="16"/>
        <v>55555555</v>
      </c>
      <c r="G353" s="394">
        <f t="shared" si="17"/>
        <v>0</v>
      </c>
      <c r="I353" s="395">
        <f>IF(OR(C353="150 Directors advances", C353="120 accounts receivable", C353="720.2 Automobile - Insurance", C353="720.3 Automobile - License", C353="870.4 Rent - Insurance", C353="870.6 Rent - Property Tax", C353="870.7 Rent - Homeoffice", C353="870.9 Rent - Water"),
   0,
   IF(Dashboard!$F$5="Quick",
      IF(OR(C353="190 Automobile",C353="200 computer hardware",C353="210 Computer software",C353="220 Quickbooks software",C353="230 Office equipment",C353="240 Office furniture"),
         E353-(E353/(1+Dashboard!$F$4)),
         0
      ),
      IF(C353="750 Business promotion",
         E353-(E353/(1+4.793/100)),
         E353-(E353/(1+Dashboard!$F$4))
      )
   )
)</f>
        <v>0</v>
      </c>
      <c r="J353" s="40">
        <f>Bank5[[#This Row],[Money in/ (Money out)]]-Bank5[[#This Row],[GST/HST]]</f>
        <v>0</v>
      </c>
      <c r="L353" s="37">
        <f t="shared" si="15"/>
        <v>0</v>
      </c>
    </row>
    <row r="354" spans="4:12" x14ac:dyDescent="0.2">
      <c r="D354" s="393">
        <f>_xlfn.XLOOKUP(C:C,Table1[for Import to Bank Register dropdown],Table1[for Pivot],0,0,1)</f>
        <v>0</v>
      </c>
      <c r="E354" s="422"/>
      <c r="F354" s="160">
        <f t="shared" si="16"/>
        <v>55555555</v>
      </c>
      <c r="G354" s="394">
        <f t="shared" si="17"/>
        <v>0</v>
      </c>
      <c r="I354" s="395">
        <f>IF(OR(C354="150 Directors advances", C354="120 accounts receivable", C354="720.2 Automobile - Insurance", C354="720.3 Automobile - License", C354="870.4 Rent - Insurance", C354="870.6 Rent - Property Tax", C354="870.7 Rent - Homeoffice", C354="870.9 Rent - Water"),
   0,
   IF(Dashboard!$F$5="Quick",
      IF(OR(C354="190 Automobile",C354="200 computer hardware",C354="210 Computer software",C354="220 Quickbooks software",C354="230 Office equipment",C354="240 Office furniture"),
         E354-(E354/(1+Dashboard!$F$4)),
         0
      ),
      IF(C354="750 Business promotion",
         E354-(E354/(1+4.793/100)),
         E354-(E354/(1+Dashboard!$F$4))
      )
   )
)</f>
        <v>0</v>
      </c>
      <c r="J354" s="40">
        <f>Bank5[[#This Row],[Money in/ (Money out)]]-Bank5[[#This Row],[GST/HST]]</f>
        <v>0</v>
      </c>
      <c r="L354" s="37">
        <f t="shared" si="15"/>
        <v>0</v>
      </c>
    </row>
    <row r="355" spans="4:12" x14ac:dyDescent="0.2">
      <c r="D355" s="393">
        <f>_xlfn.XLOOKUP(C:C,Table1[for Import to Bank Register dropdown],Table1[for Pivot],0,0,1)</f>
        <v>0</v>
      </c>
      <c r="E355" s="422"/>
      <c r="F355" s="160">
        <f t="shared" si="16"/>
        <v>55555555</v>
      </c>
      <c r="G355" s="394">
        <f t="shared" si="17"/>
        <v>0</v>
      </c>
      <c r="I355" s="395">
        <f>IF(OR(C355="150 Directors advances", C355="120 accounts receivable", C355="720.2 Automobile - Insurance", C355="720.3 Automobile - License", C355="870.4 Rent - Insurance", C355="870.6 Rent - Property Tax", C355="870.7 Rent - Homeoffice", C355="870.9 Rent - Water"),
   0,
   IF(Dashboard!$F$5="Quick",
      IF(OR(C355="190 Automobile",C355="200 computer hardware",C355="210 Computer software",C355="220 Quickbooks software",C355="230 Office equipment",C355="240 Office furniture"),
         E355-(E355/(1+Dashboard!$F$4)),
         0
      ),
      IF(C355="750 Business promotion",
         E355-(E355/(1+4.793/100)),
         E355-(E355/(1+Dashboard!$F$4))
      )
   )
)</f>
        <v>0</v>
      </c>
      <c r="J355" s="40">
        <f>Bank5[[#This Row],[Money in/ (Money out)]]-Bank5[[#This Row],[GST/HST]]</f>
        <v>0</v>
      </c>
      <c r="L355" s="37">
        <f t="shared" si="15"/>
        <v>0</v>
      </c>
    </row>
    <row r="356" spans="4:12" x14ac:dyDescent="0.2">
      <c r="D356" s="393">
        <f>_xlfn.XLOOKUP(C:C,Table1[for Import to Bank Register dropdown],Table1[for Pivot],0,0,1)</f>
        <v>0</v>
      </c>
      <c r="E356" s="422"/>
      <c r="F356" s="160">
        <f t="shared" si="16"/>
        <v>55555555</v>
      </c>
      <c r="G356" s="394">
        <f t="shared" si="17"/>
        <v>0</v>
      </c>
      <c r="I356" s="395">
        <f>IF(OR(C356="150 Directors advances", C356="120 accounts receivable", C356="720.2 Automobile - Insurance", C356="720.3 Automobile - License", C356="870.4 Rent - Insurance", C356="870.6 Rent - Property Tax", C356="870.7 Rent - Homeoffice", C356="870.9 Rent - Water"),
   0,
   IF(Dashboard!$F$5="Quick",
      IF(OR(C356="190 Automobile",C356="200 computer hardware",C356="210 Computer software",C356="220 Quickbooks software",C356="230 Office equipment",C356="240 Office furniture"),
         E356-(E356/(1+Dashboard!$F$4)),
         0
      ),
      IF(C356="750 Business promotion",
         E356-(E356/(1+4.793/100)),
         E356-(E356/(1+Dashboard!$F$4))
      )
   )
)</f>
        <v>0</v>
      </c>
      <c r="J356" s="40">
        <f>Bank5[[#This Row],[Money in/ (Money out)]]-Bank5[[#This Row],[GST/HST]]</f>
        <v>0</v>
      </c>
      <c r="L356" s="37">
        <f t="shared" si="15"/>
        <v>0</v>
      </c>
    </row>
    <row r="357" spans="4:12" x14ac:dyDescent="0.2">
      <c r="D357" s="393">
        <f>_xlfn.XLOOKUP(C:C,Table1[for Import to Bank Register dropdown],Table1[for Pivot],0,0,1)</f>
        <v>0</v>
      </c>
      <c r="E357" s="422"/>
      <c r="F357" s="160">
        <f t="shared" si="16"/>
        <v>55555555</v>
      </c>
      <c r="G357" s="394">
        <f t="shared" si="17"/>
        <v>0</v>
      </c>
      <c r="I357" s="395">
        <f>IF(OR(C357="150 Directors advances", C357="120 accounts receivable", C357="720.2 Automobile - Insurance", C357="720.3 Automobile - License", C357="870.4 Rent - Insurance", C357="870.6 Rent - Property Tax", C357="870.7 Rent - Homeoffice", C357="870.9 Rent - Water"),
   0,
   IF(Dashboard!$F$5="Quick",
      IF(OR(C357="190 Automobile",C357="200 computer hardware",C357="210 Computer software",C357="220 Quickbooks software",C357="230 Office equipment",C357="240 Office furniture"),
         E357-(E357/(1+Dashboard!$F$4)),
         0
      ),
      IF(C357="750 Business promotion",
         E357-(E357/(1+4.793/100)),
         E357-(E357/(1+Dashboard!$F$4))
      )
   )
)</f>
        <v>0</v>
      </c>
      <c r="J357" s="40">
        <f>Bank5[[#This Row],[Money in/ (Money out)]]-Bank5[[#This Row],[GST/HST]]</f>
        <v>0</v>
      </c>
      <c r="L357" s="37">
        <f t="shared" si="15"/>
        <v>0</v>
      </c>
    </row>
    <row r="358" spans="4:12" x14ac:dyDescent="0.2">
      <c r="D358" s="393">
        <f>_xlfn.XLOOKUP(C:C,Table1[for Import to Bank Register dropdown],Table1[for Pivot],0,0,1)</f>
        <v>0</v>
      </c>
      <c r="E358" s="422"/>
      <c r="F358" s="160">
        <f t="shared" si="16"/>
        <v>55555555</v>
      </c>
      <c r="G358" s="394">
        <f t="shared" si="17"/>
        <v>0</v>
      </c>
      <c r="I358" s="395">
        <f>IF(OR(C358="150 Directors advances", C358="120 accounts receivable", C358="720.2 Automobile - Insurance", C358="720.3 Automobile - License", C358="870.4 Rent - Insurance", C358="870.6 Rent - Property Tax", C358="870.7 Rent - Homeoffice", C358="870.9 Rent - Water"),
   0,
   IF(Dashboard!$F$5="Quick",
      IF(OR(C358="190 Automobile",C358="200 computer hardware",C358="210 Computer software",C358="220 Quickbooks software",C358="230 Office equipment",C358="240 Office furniture"),
         E358-(E358/(1+Dashboard!$F$4)),
         0
      ),
      IF(C358="750 Business promotion",
         E358-(E358/(1+4.793/100)),
         E358-(E358/(1+Dashboard!$F$4))
      )
   )
)</f>
        <v>0</v>
      </c>
      <c r="J358" s="40">
        <f>Bank5[[#This Row],[Money in/ (Money out)]]-Bank5[[#This Row],[GST/HST]]</f>
        <v>0</v>
      </c>
      <c r="L358" s="37">
        <f t="shared" si="15"/>
        <v>0</v>
      </c>
    </row>
    <row r="359" spans="4:12" x14ac:dyDescent="0.2">
      <c r="D359" s="393">
        <f>_xlfn.XLOOKUP(C:C,Table1[for Import to Bank Register dropdown],Table1[for Pivot],0,0,1)</f>
        <v>0</v>
      </c>
      <c r="E359" s="422"/>
      <c r="F359" s="160">
        <f t="shared" si="16"/>
        <v>55555555</v>
      </c>
      <c r="G359" s="394">
        <f t="shared" si="17"/>
        <v>0</v>
      </c>
      <c r="I359" s="395">
        <f>IF(OR(C359="150 Directors advances", C359="120 accounts receivable", C359="720.2 Automobile - Insurance", C359="720.3 Automobile - License", C359="870.4 Rent - Insurance", C359="870.6 Rent - Property Tax", C359="870.7 Rent - Homeoffice", C359="870.9 Rent - Water"),
   0,
   IF(Dashboard!$F$5="Quick",
      IF(OR(C359="190 Automobile",C359="200 computer hardware",C359="210 Computer software",C359="220 Quickbooks software",C359="230 Office equipment",C359="240 Office furniture"),
         E359-(E359/(1+Dashboard!$F$4)),
         0
      ),
      IF(C359="750 Business promotion",
         E359-(E359/(1+4.793/100)),
         E359-(E359/(1+Dashboard!$F$4))
      )
   )
)</f>
        <v>0</v>
      </c>
      <c r="J359" s="40">
        <f>Bank5[[#This Row],[Money in/ (Money out)]]-Bank5[[#This Row],[GST/HST]]</f>
        <v>0</v>
      </c>
      <c r="L359" s="37">
        <f t="shared" si="15"/>
        <v>0</v>
      </c>
    </row>
    <row r="360" spans="4:12" x14ac:dyDescent="0.2">
      <c r="D360" s="393">
        <f>_xlfn.XLOOKUP(C:C,Table1[for Import to Bank Register dropdown],Table1[for Pivot],0,0,1)</f>
        <v>0</v>
      </c>
      <c r="E360" s="422"/>
      <c r="F360" s="160">
        <f t="shared" si="16"/>
        <v>55555555</v>
      </c>
      <c r="G360" s="394">
        <f t="shared" si="17"/>
        <v>0</v>
      </c>
      <c r="I360" s="395">
        <f>IF(OR(C360="150 Directors advances", C360="120 accounts receivable", C360="720.2 Automobile - Insurance", C360="720.3 Automobile - License", C360="870.4 Rent - Insurance", C360="870.6 Rent - Property Tax", C360="870.7 Rent - Homeoffice", C360="870.9 Rent - Water"),
   0,
   IF(Dashboard!$F$5="Quick",
      IF(OR(C360="190 Automobile",C360="200 computer hardware",C360="210 Computer software",C360="220 Quickbooks software",C360="230 Office equipment",C360="240 Office furniture"),
         E360-(E360/(1+Dashboard!$F$4)),
         0
      ),
      IF(C360="750 Business promotion",
         E360-(E360/(1+4.793/100)),
         E360-(E360/(1+Dashboard!$F$4))
      )
   )
)</f>
        <v>0</v>
      </c>
      <c r="J360" s="40">
        <f>Bank5[[#This Row],[Money in/ (Money out)]]-Bank5[[#This Row],[GST/HST]]</f>
        <v>0</v>
      </c>
      <c r="L360" s="37">
        <f t="shared" si="15"/>
        <v>0</v>
      </c>
    </row>
    <row r="361" spans="4:12" x14ac:dyDescent="0.2">
      <c r="D361" s="393">
        <f>_xlfn.XLOOKUP(C:C,Table1[for Import to Bank Register dropdown],Table1[for Pivot],0,0,1)</f>
        <v>0</v>
      </c>
      <c r="E361" s="422"/>
      <c r="F361" s="160">
        <f t="shared" si="16"/>
        <v>55555555</v>
      </c>
      <c r="G361" s="394">
        <f t="shared" si="17"/>
        <v>0</v>
      </c>
      <c r="I361" s="395">
        <f>IF(OR(C361="150 Directors advances", C361="120 accounts receivable", C361="720.2 Automobile - Insurance", C361="720.3 Automobile - License", C361="870.4 Rent - Insurance", C361="870.6 Rent - Property Tax", C361="870.7 Rent - Homeoffice", C361="870.9 Rent - Water"),
   0,
   IF(Dashboard!$F$5="Quick",
      IF(OR(C361="190 Automobile",C361="200 computer hardware",C361="210 Computer software",C361="220 Quickbooks software",C361="230 Office equipment",C361="240 Office furniture"),
         E361-(E361/(1+Dashboard!$F$4)),
         0
      ),
      IF(C361="750 Business promotion",
         E361-(E361/(1+4.793/100)),
         E361-(E361/(1+Dashboard!$F$4))
      )
   )
)</f>
        <v>0</v>
      </c>
      <c r="J361" s="40">
        <f>Bank5[[#This Row],[Money in/ (Money out)]]-Bank5[[#This Row],[GST/HST]]</f>
        <v>0</v>
      </c>
      <c r="L361" s="37">
        <f t="shared" si="15"/>
        <v>0</v>
      </c>
    </row>
    <row r="362" spans="4:12" x14ac:dyDescent="0.2">
      <c r="D362" s="393">
        <f>_xlfn.XLOOKUP(C:C,Table1[for Import to Bank Register dropdown],Table1[for Pivot],0,0,1)</f>
        <v>0</v>
      </c>
      <c r="E362" s="422"/>
      <c r="F362" s="160">
        <f t="shared" si="16"/>
        <v>55555555</v>
      </c>
      <c r="G362" s="394">
        <f t="shared" si="17"/>
        <v>0</v>
      </c>
      <c r="I362" s="395">
        <f>IF(OR(C362="150 Directors advances", C362="120 accounts receivable", C362="720.2 Automobile - Insurance", C362="720.3 Automobile - License", C362="870.4 Rent - Insurance", C362="870.6 Rent - Property Tax", C362="870.7 Rent - Homeoffice", C362="870.9 Rent - Water"),
   0,
   IF(Dashboard!$F$5="Quick",
      IF(OR(C362="190 Automobile",C362="200 computer hardware",C362="210 Computer software",C362="220 Quickbooks software",C362="230 Office equipment",C362="240 Office furniture"),
         E362-(E362/(1+Dashboard!$F$4)),
         0
      ),
      IF(C362="750 Business promotion",
         E362-(E362/(1+4.793/100)),
         E362-(E362/(1+Dashboard!$F$4))
      )
   )
)</f>
        <v>0</v>
      </c>
      <c r="J362" s="40">
        <f>Bank5[[#This Row],[Money in/ (Money out)]]-Bank5[[#This Row],[GST/HST]]</f>
        <v>0</v>
      </c>
      <c r="L362" s="37">
        <f t="shared" si="15"/>
        <v>0</v>
      </c>
    </row>
    <row r="363" spans="4:12" x14ac:dyDescent="0.2">
      <c r="D363" s="393">
        <f>_xlfn.XLOOKUP(C:C,Table1[for Import to Bank Register dropdown],Table1[for Pivot],0,0,1)</f>
        <v>0</v>
      </c>
      <c r="E363" s="422"/>
      <c r="F363" s="160">
        <f t="shared" si="16"/>
        <v>55555555</v>
      </c>
      <c r="G363" s="394">
        <f t="shared" si="17"/>
        <v>0</v>
      </c>
      <c r="I363" s="395">
        <f>IF(OR(C363="150 Directors advances", C363="120 accounts receivable", C363="720.2 Automobile - Insurance", C363="720.3 Automobile - License", C363="870.4 Rent - Insurance", C363="870.6 Rent - Property Tax", C363="870.7 Rent - Homeoffice", C363="870.9 Rent - Water"),
   0,
   IF(Dashboard!$F$5="Quick",
      IF(OR(C363="190 Automobile",C363="200 computer hardware",C363="210 Computer software",C363="220 Quickbooks software",C363="230 Office equipment",C363="240 Office furniture"),
         E363-(E363/(1+Dashboard!$F$4)),
         0
      ),
      IF(C363="750 Business promotion",
         E363-(E363/(1+4.793/100)),
         E363-(E363/(1+Dashboard!$F$4))
      )
   )
)</f>
        <v>0</v>
      </c>
      <c r="J363" s="40">
        <f>Bank5[[#This Row],[Money in/ (Money out)]]-Bank5[[#This Row],[GST/HST]]</f>
        <v>0</v>
      </c>
      <c r="L363" s="37">
        <f t="shared" si="15"/>
        <v>0</v>
      </c>
    </row>
    <row r="364" spans="4:12" x14ac:dyDescent="0.2">
      <c r="D364" s="393">
        <f>_xlfn.XLOOKUP(C:C,Table1[for Import to Bank Register dropdown],Table1[for Pivot],0,0,1)</f>
        <v>0</v>
      </c>
      <c r="E364" s="422"/>
      <c r="F364" s="160">
        <f t="shared" si="16"/>
        <v>55555555</v>
      </c>
      <c r="G364" s="394">
        <f t="shared" si="17"/>
        <v>0</v>
      </c>
      <c r="I364" s="395">
        <f>IF(OR(C364="150 Directors advances", C364="120 accounts receivable", C364="720.2 Automobile - Insurance", C364="720.3 Automobile - License", C364="870.4 Rent - Insurance", C364="870.6 Rent - Property Tax", C364="870.7 Rent - Homeoffice", C364="870.9 Rent - Water"),
   0,
   IF(Dashboard!$F$5="Quick",
      IF(OR(C364="190 Automobile",C364="200 computer hardware",C364="210 Computer software",C364="220 Quickbooks software",C364="230 Office equipment",C364="240 Office furniture"),
         E364-(E364/(1+Dashboard!$F$4)),
         0
      ),
      IF(C364="750 Business promotion",
         E364-(E364/(1+4.793/100)),
         E364-(E364/(1+Dashboard!$F$4))
      )
   )
)</f>
        <v>0</v>
      </c>
      <c r="J364" s="40">
        <f>Bank5[[#This Row],[Money in/ (Money out)]]-Bank5[[#This Row],[GST/HST]]</f>
        <v>0</v>
      </c>
      <c r="L364" s="37">
        <f t="shared" si="15"/>
        <v>0</v>
      </c>
    </row>
    <row r="365" spans="4:12" x14ac:dyDescent="0.2">
      <c r="D365" s="393">
        <f>_xlfn.XLOOKUP(C:C,Table1[for Import to Bank Register dropdown],Table1[for Pivot],0,0,1)</f>
        <v>0</v>
      </c>
      <c r="E365" s="422"/>
      <c r="F365" s="160">
        <f t="shared" si="16"/>
        <v>55555555</v>
      </c>
      <c r="G365" s="394">
        <f t="shared" si="17"/>
        <v>0</v>
      </c>
      <c r="I365" s="395">
        <f>IF(OR(C365="150 Directors advances", C365="120 accounts receivable", C365="720.2 Automobile - Insurance", C365="720.3 Automobile - License", C365="870.4 Rent - Insurance", C365="870.6 Rent - Property Tax", C365="870.7 Rent - Homeoffice", C365="870.9 Rent - Water"),
   0,
   IF(Dashboard!$F$5="Quick",
      IF(OR(C365="190 Automobile",C365="200 computer hardware",C365="210 Computer software",C365="220 Quickbooks software",C365="230 Office equipment",C365="240 Office furniture"),
         E365-(E365/(1+Dashboard!$F$4)),
         0
      ),
      IF(C365="750 Business promotion",
         E365-(E365/(1+4.793/100)),
         E365-(E365/(1+Dashboard!$F$4))
      )
   )
)</f>
        <v>0</v>
      </c>
      <c r="J365" s="40">
        <f>Bank5[[#This Row],[Money in/ (Money out)]]-Bank5[[#This Row],[GST/HST]]</f>
        <v>0</v>
      </c>
      <c r="L365" s="37">
        <f t="shared" si="15"/>
        <v>0</v>
      </c>
    </row>
    <row r="366" spans="4:12" x14ac:dyDescent="0.2">
      <c r="D366" s="393">
        <f>_xlfn.XLOOKUP(C:C,Table1[for Import to Bank Register dropdown],Table1[for Pivot],0,0,1)</f>
        <v>0</v>
      </c>
      <c r="E366" s="422"/>
      <c r="F366" s="160">
        <f t="shared" si="16"/>
        <v>55555555</v>
      </c>
      <c r="G366" s="394">
        <f t="shared" si="17"/>
        <v>0</v>
      </c>
      <c r="I366" s="395">
        <f>IF(OR(C366="150 Directors advances", C366="120 accounts receivable", C366="720.2 Automobile - Insurance", C366="720.3 Automobile - License", C366="870.4 Rent - Insurance", C366="870.6 Rent - Property Tax", C366="870.7 Rent - Homeoffice", C366="870.9 Rent - Water"),
   0,
   IF(Dashboard!$F$5="Quick",
      IF(OR(C366="190 Automobile",C366="200 computer hardware",C366="210 Computer software",C366="220 Quickbooks software",C366="230 Office equipment",C366="240 Office furniture"),
         E366-(E366/(1+Dashboard!$F$4)),
         0
      ),
      IF(C366="750 Business promotion",
         E366-(E366/(1+4.793/100)),
         E366-(E366/(1+Dashboard!$F$4))
      )
   )
)</f>
        <v>0</v>
      </c>
      <c r="J366" s="40">
        <f>Bank5[[#This Row],[Money in/ (Money out)]]-Bank5[[#This Row],[GST/HST]]</f>
        <v>0</v>
      </c>
      <c r="L366" s="37">
        <f t="shared" si="15"/>
        <v>0</v>
      </c>
    </row>
    <row r="367" spans="4:12" x14ac:dyDescent="0.2">
      <c r="D367" s="393">
        <f>_xlfn.XLOOKUP(C:C,Table1[for Import to Bank Register dropdown],Table1[for Pivot],0,0,1)</f>
        <v>0</v>
      </c>
      <c r="E367" s="422"/>
      <c r="F367" s="160">
        <f t="shared" si="16"/>
        <v>55555555</v>
      </c>
      <c r="G367" s="394">
        <f t="shared" si="17"/>
        <v>0</v>
      </c>
      <c r="I367" s="395">
        <f>IF(OR(C367="150 Directors advances", C367="120 accounts receivable", C367="720.2 Automobile - Insurance", C367="720.3 Automobile - License", C367="870.4 Rent - Insurance", C367="870.6 Rent - Property Tax", C367="870.7 Rent - Homeoffice", C367="870.9 Rent - Water"),
   0,
   IF(Dashboard!$F$5="Quick",
      IF(OR(C367="190 Automobile",C367="200 computer hardware",C367="210 Computer software",C367="220 Quickbooks software",C367="230 Office equipment",C367="240 Office furniture"),
         E367-(E367/(1+Dashboard!$F$4)),
         0
      ),
      IF(C367="750 Business promotion",
         E367-(E367/(1+4.793/100)),
         E367-(E367/(1+Dashboard!$F$4))
      )
   )
)</f>
        <v>0</v>
      </c>
      <c r="J367" s="40">
        <f>Bank5[[#This Row],[Money in/ (Money out)]]-Bank5[[#This Row],[GST/HST]]</f>
        <v>0</v>
      </c>
      <c r="L367" s="37">
        <f t="shared" si="15"/>
        <v>0</v>
      </c>
    </row>
    <row r="368" spans="4:12" x14ac:dyDescent="0.2">
      <c r="D368" s="393">
        <f>_xlfn.XLOOKUP(C:C,Table1[for Import to Bank Register dropdown],Table1[for Pivot],0,0,1)</f>
        <v>0</v>
      </c>
      <c r="E368" s="422"/>
      <c r="F368" s="160">
        <f t="shared" si="16"/>
        <v>55555555</v>
      </c>
      <c r="G368" s="394">
        <f t="shared" si="17"/>
        <v>0</v>
      </c>
      <c r="I368" s="395">
        <f>IF(OR(C368="150 Directors advances", C368="120 accounts receivable", C368="720.2 Automobile - Insurance", C368="720.3 Automobile - License", C368="870.4 Rent - Insurance", C368="870.6 Rent - Property Tax", C368="870.7 Rent - Homeoffice", C368="870.9 Rent - Water"),
   0,
   IF(Dashboard!$F$5="Quick",
      IF(OR(C368="190 Automobile",C368="200 computer hardware",C368="210 Computer software",C368="220 Quickbooks software",C368="230 Office equipment",C368="240 Office furniture"),
         E368-(E368/(1+Dashboard!$F$4)),
         0
      ),
      IF(C368="750 Business promotion",
         E368-(E368/(1+4.793/100)),
         E368-(E368/(1+Dashboard!$F$4))
      )
   )
)</f>
        <v>0</v>
      </c>
      <c r="J368" s="40">
        <f>Bank5[[#This Row],[Money in/ (Money out)]]-Bank5[[#This Row],[GST/HST]]</f>
        <v>0</v>
      </c>
      <c r="L368" s="37">
        <f t="shared" si="15"/>
        <v>0</v>
      </c>
    </row>
    <row r="369" spans="4:12" x14ac:dyDescent="0.2">
      <c r="D369" s="393">
        <f>_xlfn.XLOOKUP(C:C,Table1[for Import to Bank Register dropdown],Table1[for Pivot],0,0,1)</f>
        <v>0</v>
      </c>
      <c r="E369" s="422"/>
      <c r="F369" s="160">
        <f t="shared" si="16"/>
        <v>55555555</v>
      </c>
      <c r="G369" s="394">
        <f t="shared" si="17"/>
        <v>0</v>
      </c>
      <c r="I369" s="395">
        <f>IF(OR(C369="150 Directors advances", C369="120 accounts receivable", C369="720.2 Automobile - Insurance", C369="720.3 Automobile - License", C369="870.4 Rent - Insurance", C369="870.6 Rent - Property Tax", C369="870.7 Rent - Homeoffice", C369="870.9 Rent - Water"),
   0,
   IF(Dashboard!$F$5="Quick",
      IF(OR(C369="190 Automobile",C369="200 computer hardware",C369="210 Computer software",C369="220 Quickbooks software",C369="230 Office equipment",C369="240 Office furniture"),
         E369-(E369/(1+Dashboard!$F$4)),
         0
      ),
      IF(C369="750 Business promotion",
         E369-(E369/(1+4.793/100)),
         E369-(E369/(1+Dashboard!$F$4))
      )
   )
)</f>
        <v>0</v>
      </c>
      <c r="J369" s="40">
        <f>Bank5[[#This Row],[Money in/ (Money out)]]-Bank5[[#This Row],[GST/HST]]</f>
        <v>0</v>
      </c>
      <c r="L369" s="37">
        <f t="shared" si="15"/>
        <v>0</v>
      </c>
    </row>
    <row r="370" spans="4:12" x14ac:dyDescent="0.2">
      <c r="D370" s="393">
        <f>_xlfn.XLOOKUP(C:C,Table1[for Import to Bank Register dropdown],Table1[for Pivot],0,0,1)</f>
        <v>0</v>
      </c>
      <c r="E370" s="422"/>
      <c r="F370" s="160">
        <f t="shared" si="16"/>
        <v>55555555</v>
      </c>
      <c r="G370" s="394">
        <f t="shared" si="17"/>
        <v>0</v>
      </c>
      <c r="I370" s="395">
        <f>IF(OR(C370="150 Directors advances", C370="120 accounts receivable", C370="720.2 Automobile - Insurance", C370="720.3 Automobile - License", C370="870.4 Rent - Insurance", C370="870.6 Rent - Property Tax", C370="870.7 Rent - Homeoffice", C370="870.9 Rent - Water"),
   0,
   IF(Dashboard!$F$5="Quick",
      IF(OR(C370="190 Automobile",C370="200 computer hardware",C370="210 Computer software",C370="220 Quickbooks software",C370="230 Office equipment",C370="240 Office furniture"),
         E370-(E370/(1+Dashboard!$F$4)),
         0
      ),
      IF(C370="750 Business promotion",
         E370-(E370/(1+4.793/100)),
         E370-(E370/(1+Dashboard!$F$4))
      )
   )
)</f>
        <v>0</v>
      </c>
      <c r="J370" s="40">
        <f>Bank5[[#This Row],[Money in/ (Money out)]]-Bank5[[#This Row],[GST/HST]]</f>
        <v>0</v>
      </c>
      <c r="L370" s="37">
        <f t="shared" si="15"/>
        <v>0</v>
      </c>
    </row>
    <row r="371" spans="4:12" x14ac:dyDescent="0.2">
      <c r="D371" s="393">
        <f>_xlfn.XLOOKUP(C:C,Table1[for Import to Bank Register dropdown],Table1[for Pivot],0,0,1)</f>
        <v>0</v>
      </c>
      <c r="E371" s="422"/>
      <c r="F371" s="160">
        <f t="shared" si="16"/>
        <v>55555555</v>
      </c>
      <c r="G371" s="394">
        <f t="shared" si="17"/>
        <v>0</v>
      </c>
      <c r="I371" s="395">
        <f>IF(OR(C371="150 Directors advances", C371="120 accounts receivable", C371="720.2 Automobile - Insurance", C371="720.3 Automobile - License", C371="870.4 Rent - Insurance", C371="870.6 Rent - Property Tax", C371="870.7 Rent - Homeoffice", C371="870.9 Rent - Water"),
   0,
   IF(Dashboard!$F$5="Quick",
      IF(OR(C371="190 Automobile",C371="200 computer hardware",C371="210 Computer software",C371="220 Quickbooks software",C371="230 Office equipment",C371="240 Office furniture"),
         E371-(E371/(1+Dashboard!$F$4)),
         0
      ),
      IF(C371="750 Business promotion",
         E371-(E371/(1+4.793/100)),
         E371-(E371/(1+Dashboard!$F$4))
      )
   )
)</f>
        <v>0</v>
      </c>
      <c r="J371" s="40">
        <f>Bank5[[#This Row],[Money in/ (Money out)]]-Bank5[[#This Row],[GST/HST]]</f>
        <v>0</v>
      </c>
      <c r="L371" s="37">
        <f t="shared" si="15"/>
        <v>0</v>
      </c>
    </row>
    <row r="372" spans="4:12" x14ac:dyDescent="0.2">
      <c r="D372" s="393">
        <f>_xlfn.XLOOKUP(C:C,Table1[for Import to Bank Register dropdown],Table1[for Pivot],0,0,1)</f>
        <v>0</v>
      </c>
      <c r="E372" s="422"/>
      <c r="F372" s="160">
        <f t="shared" si="16"/>
        <v>55555555</v>
      </c>
      <c r="G372" s="394">
        <f t="shared" si="17"/>
        <v>0</v>
      </c>
      <c r="I372" s="395">
        <f>IF(OR(C372="150 Directors advances", C372="120 accounts receivable", C372="720.2 Automobile - Insurance", C372="720.3 Automobile - License", C372="870.4 Rent - Insurance", C372="870.6 Rent - Property Tax", C372="870.7 Rent - Homeoffice", C372="870.9 Rent - Water"),
   0,
   IF(Dashboard!$F$5="Quick",
      IF(OR(C372="190 Automobile",C372="200 computer hardware",C372="210 Computer software",C372="220 Quickbooks software",C372="230 Office equipment",C372="240 Office furniture"),
         E372-(E372/(1+Dashboard!$F$4)),
         0
      ),
      IF(C372="750 Business promotion",
         E372-(E372/(1+4.793/100)),
         E372-(E372/(1+Dashboard!$F$4))
      )
   )
)</f>
        <v>0</v>
      </c>
      <c r="J372" s="40">
        <f>Bank5[[#This Row],[Money in/ (Money out)]]-Bank5[[#This Row],[GST/HST]]</f>
        <v>0</v>
      </c>
      <c r="L372" s="37">
        <f t="shared" si="15"/>
        <v>0</v>
      </c>
    </row>
    <row r="373" spans="4:12" x14ac:dyDescent="0.2">
      <c r="D373" s="393">
        <f>_xlfn.XLOOKUP(C:C,Table1[for Import to Bank Register dropdown],Table1[for Pivot],0,0,1)</f>
        <v>0</v>
      </c>
      <c r="E373" s="422"/>
      <c r="F373" s="160">
        <f t="shared" si="16"/>
        <v>55555555</v>
      </c>
      <c r="G373" s="394">
        <f t="shared" si="17"/>
        <v>0</v>
      </c>
      <c r="I373" s="395">
        <f>IF(OR(C373="150 Directors advances", C373="120 accounts receivable", C373="720.2 Automobile - Insurance", C373="720.3 Automobile - License", C373="870.4 Rent - Insurance", C373="870.6 Rent - Property Tax", C373="870.7 Rent - Homeoffice", C373="870.9 Rent - Water"),
   0,
   IF(Dashboard!$F$5="Quick",
      IF(OR(C373="190 Automobile",C373="200 computer hardware",C373="210 Computer software",C373="220 Quickbooks software",C373="230 Office equipment",C373="240 Office furniture"),
         E373-(E373/(1+Dashboard!$F$4)),
         0
      ),
      IF(C373="750 Business promotion",
         E373-(E373/(1+4.793/100)),
         E373-(E373/(1+Dashboard!$F$4))
      )
   )
)</f>
        <v>0</v>
      </c>
      <c r="J373" s="40">
        <f>Bank5[[#This Row],[Money in/ (Money out)]]-Bank5[[#This Row],[GST/HST]]</f>
        <v>0</v>
      </c>
      <c r="L373" s="37">
        <f t="shared" si="15"/>
        <v>0</v>
      </c>
    </row>
    <row r="374" spans="4:12" x14ac:dyDescent="0.2">
      <c r="D374" s="393">
        <f>_xlfn.XLOOKUP(C:C,Table1[for Import to Bank Register dropdown],Table1[for Pivot],0,0,1)</f>
        <v>0</v>
      </c>
      <c r="E374" s="422"/>
      <c r="F374" s="160">
        <f t="shared" si="16"/>
        <v>55555555</v>
      </c>
      <c r="G374" s="394">
        <f t="shared" si="17"/>
        <v>0</v>
      </c>
      <c r="I374" s="395">
        <f>IF(OR(C374="150 Directors advances", C374="120 accounts receivable", C374="720.2 Automobile - Insurance", C374="720.3 Automobile - License", C374="870.4 Rent - Insurance", C374="870.6 Rent - Property Tax", C374="870.7 Rent - Homeoffice", C374="870.9 Rent - Water"),
   0,
   IF(Dashboard!$F$5="Quick",
      IF(OR(C374="190 Automobile",C374="200 computer hardware",C374="210 Computer software",C374="220 Quickbooks software",C374="230 Office equipment",C374="240 Office furniture"),
         E374-(E374/(1+Dashboard!$F$4)),
         0
      ),
      IF(C374="750 Business promotion",
         E374-(E374/(1+4.793/100)),
         E374-(E374/(1+Dashboard!$F$4))
      )
   )
)</f>
        <v>0</v>
      </c>
      <c r="J374" s="40">
        <f>Bank5[[#This Row],[Money in/ (Money out)]]-Bank5[[#This Row],[GST/HST]]</f>
        <v>0</v>
      </c>
      <c r="L374" s="37">
        <f t="shared" si="15"/>
        <v>0</v>
      </c>
    </row>
    <row r="375" spans="4:12" x14ac:dyDescent="0.2">
      <c r="D375" s="393">
        <f>_xlfn.XLOOKUP(C:C,Table1[for Import to Bank Register dropdown],Table1[for Pivot],0,0,1)</f>
        <v>0</v>
      </c>
      <c r="E375" s="422"/>
      <c r="F375" s="160">
        <f t="shared" si="16"/>
        <v>55555555</v>
      </c>
      <c r="G375" s="394">
        <f t="shared" si="17"/>
        <v>0</v>
      </c>
      <c r="I375" s="395">
        <f>IF(OR(C375="150 Directors advances", C375="120 accounts receivable", C375="720.2 Automobile - Insurance", C375="720.3 Automobile - License", C375="870.4 Rent - Insurance", C375="870.6 Rent - Property Tax", C375="870.7 Rent - Homeoffice", C375="870.9 Rent - Water"),
   0,
   IF(Dashboard!$F$5="Quick",
      IF(OR(C375="190 Automobile",C375="200 computer hardware",C375="210 Computer software",C375="220 Quickbooks software",C375="230 Office equipment",C375="240 Office furniture"),
         E375-(E375/(1+Dashboard!$F$4)),
         0
      ),
      IF(C375="750 Business promotion",
         E375-(E375/(1+4.793/100)),
         E375-(E375/(1+Dashboard!$F$4))
      )
   )
)</f>
        <v>0</v>
      </c>
      <c r="J375" s="40">
        <f>Bank5[[#This Row],[Money in/ (Money out)]]-Bank5[[#This Row],[GST/HST]]</f>
        <v>0</v>
      </c>
      <c r="L375" s="37">
        <f t="shared" si="15"/>
        <v>0</v>
      </c>
    </row>
    <row r="376" spans="4:12" x14ac:dyDescent="0.2">
      <c r="D376" s="393">
        <f>_xlfn.XLOOKUP(C:C,Table1[for Import to Bank Register dropdown],Table1[for Pivot],0,0,1)</f>
        <v>0</v>
      </c>
      <c r="E376" s="422"/>
      <c r="F376" s="160">
        <f t="shared" si="16"/>
        <v>55555555</v>
      </c>
      <c r="G376" s="394">
        <f t="shared" si="17"/>
        <v>0</v>
      </c>
      <c r="I376" s="395">
        <f>IF(OR(C376="150 Directors advances", C376="120 accounts receivable", C376="720.2 Automobile - Insurance", C376="720.3 Automobile - License", C376="870.4 Rent - Insurance", C376="870.6 Rent - Property Tax", C376="870.7 Rent - Homeoffice", C376="870.9 Rent - Water"),
   0,
   IF(Dashboard!$F$5="Quick",
      IF(OR(C376="190 Automobile",C376="200 computer hardware",C376="210 Computer software",C376="220 Quickbooks software",C376="230 Office equipment",C376="240 Office furniture"),
         E376-(E376/(1+Dashboard!$F$4)),
         0
      ),
      IF(C376="750 Business promotion",
         E376-(E376/(1+4.793/100)),
         E376-(E376/(1+Dashboard!$F$4))
      )
   )
)</f>
        <v>0</v>
      </c>
      <c r="J376" s="40">
        <f>Bank5[[#This Row],[Money in/ (Money out)]]-Bank5[[#This Row],[GST/HST]]</f>
        <v>0</v>
      </c>
      <c r="L376" s="37">
        <f t="shared" si="15"/>
        <v>0</v>
      </c>
    </row>
    <row r="377" spans="4:12" x14ac:dyDescent="0.2">
      <c r="D377" s="393">
        <f>_xlfn.XLOOKUP(C:C,Table1[for Import to Bank Register dropdown],Table1[for Pivot],0,0,1)</f>
        <v>0</v>
      </c>
      <c r="E377" s="422"/>
      <c r="F377" s="160">
        <f t="shared" si="16"/>
        <v>55555555</v>
      </c>
      <c r="G377" s="394">
        <f t="shared" si="17"/>
        <v>0</v>
      </c>
      <c r="I377" s="395">
        <f>IF(OR(C377="150 Directors advances", C377="120 accounts receivable", C377="720.2 Automobile - Insurance", C377="720.3 Automobile - License", C377="870.4 Rent - Insurance", C377="870.6 Rent - Property Tax", C377="870.7 Rent - Homeoffice", C377="870.9 Rent - Water"),
   0,
   IF(Dashboard!$F$5="Quick",
      IF(OR(C377="190 Automobile",C377="200 computer hardware",C377="210 Computer software",C377="220 Quickbooks software",C377="230 Office equipment",C377="240 Office furniture"),
         E377-(E377/(1+Dashboard!$F$4)),
         0
      ),
      IF(C377="750 Business promotion",
         E377-(E377/(1+4.793/100)),
         E377-(E377/(1+Dashboard!$F$4))
      )
   )
)</f>
        <v>0</v>
      </c>
      <c r="J377" s="40">
        <f>Bank5[[#This Row],[Money in/ (Money out)]]-Bank5[[#This Row],[GST/HST]]</f>
        <v>0</v>
      </c>
      <c r="L377" s="37">
        <f t="shared" si="15"/>
        <v>0</v>
      </c>
    </row>
    <row r="378" spans="4:12" x14ac:dyDescent="0.2">
      <c r="D378" s="393">
        <f>_xlfn.XLOOKUP(C:C,Table1[for Import to Bank Register dropdown],Table1[for Pivot],0,0,1)</f>
        <v>0</v>
      </c>
      <c r="E378" s="422"/>
      <c r="F378" s="160">
        <f t="shared" si="16"/>
        <v>55555555</v>
      </c>
      <c r="G378" s="394">
        <f t="shared" si="17"/>
        <v>0</v>
      </c>
      <c r="I378" s="395">
        <f>IF(OR(C378="150 Directors advances", C378="120 accounts receivable", C378="720.2 Automobile - Insurance", C378="720.3 Automobile - License", C378="870.4 Rent - Insurance", C378="870.6 Rent - Property Tax", C378="870.7 Rent - Homeoffice", C378="870.9 Rent - Water"),
   0,
   IF(Dashboard!$F$5="Quick",
      IF(OR(C378="190 Automobile",C378="200 computer hardware",C378="210 Computer software",C378="220 Quickbooks software",C378="230 Office equipment",C378="240 Office furniture"),
         E378-(E378/(1+Dashboard!$F$4)),
         0
      ),
      IF(C378="750 Business promotion",
         E378-(E378/(1+4.793/100)),
         E378-(E378/(1+Dashboard!$F$4))
      )
   )
)</f>
        <v>0</v>
      </c>
      <c r="J378" s="40">
        <f>Bank5[[#This Row],[Money in/ (Money out)]]-Bank5[[#This Row],[GST/HST]]</f>
        <v>0</v>
      </c>
      <c r="L378" s="37">
        <f t="shared" si="15"/>
        <v>0</v>
      </c>
    </row>
    <row r="379" spans="4:12" x14ac:dyDescent="0.2">
      <c r="D379" s="393">
        <f>_xlfn.XLOOKUP(C:C,Table1[for Import to Bank Register dropdown],Table1[for Pivot],0,0,1)</f>
        <v>0</v>
      </c>
      <c r="E379" s="422"/>
      <c r="F379" s="160">
        <f t="shared" si="16"/>
        <v>55555555</v>
      </c>
      <c r="G379" s="394">
        <f t="shared" si="17"/>
        <v>0</v>
      </c>
      <c r="I379" s="395">
        <f>IF(OR(C379="150 Directors advances", C379="120 accounts receivable", C379="720.2 Automobile - Insurance", C379="720.3 Automobile - License", C379="870.4 Rent - Insurance", C379="870.6 Rent - Property Tax", C379="870.7 Rent - Homeoffice", C379="870.9 Rent - Water"),
   0,
   IF(Dashboard!$F$5="Quick",
      IF(OR(C379="190 Automobile",C379="200 computer hardware",C379="210 Computer software",C379="220 Quickbooks software",C379="230 Office equipment",C379="240 Office furniture"),
         E379-(E379/(1+Dashboard!$F$4)),
         0
      ),
      IF(C379="750 Business promotion",
         E379-(E379/(1+4.793/100)),
         E379-(E379/(1+Dashboard!$F$4))
      )
   )
)</f>
        <v>0</v>
      </c>
      <c r="J379" s="40">
        <f>Bank5[[#This Row],[Money in/ (Money out)]]-Bank5[[#This Row],[GST/HST]]</f>
        <v>0</v>
      </c>
      <c r="L379" s="37">
        <f t="shared" si="15"/>
        <v>0</v>
      </c>
    </row>
    <row r="380" spans="4:12" x14ac:dyDescent="0.2">
      <c r="D380" s="393">
        <f>_xlfn.XLOOKUP(C:C,Table1[for Import to Bank Register dropdown],Table1[for Pivot],0,0,1)</f>
        <v>0</v>
      </c>
      <c r="E380" s="422"/>
      <c r="F380" s="160">
        <f t="shared" si="16"/>
        <v>55555555</v>
      </c>
      <c r="G380" s="394">
        <f t="shared" si="17"/>
        <v>0</v>
      </c>
      <c r="I380" s="395">
        <f>IF(OR(C380="150 Directors advances", C380="120 accounts receivable", C380="720.2 Automobile - Insurance", C380="720.3 Automobile - License", C380="870.4 Rent - Insurance", C380="870.6 Rent - Property Tax", C380="870.7 Rent - Homeoffice", C380="870.9 Rent - Water"),
   0,
   IF(Dashboard!$F$5="Quick",
      IF(OR(C380="190 Automobile",C380="200 computer hardware",C380="210 Computer software",C380="220 Quickbooks software",C380="230 Office equipment",C380="240 Office furniture"),
         E380-(E380/(1+Dashboard!$F$4)),
         0
      ),
      IF(C380="750 Business promotion",
         E380-(E380/(1+4.793/100)),
         E380-(E380/(1+Dashboard!$F$4))
      )
   )
)</f>
        <v>0</v>
      </c>
      <c r="J380" s="40">
        <f>Bank5[[#This Row],[Money in/ (Money out)]]-Bank5[[#This Row],[GST/HST]]</f>
        <v>0</v>
      </c>
      <c r="L380" s="37">
        <f t="shared" si="15"/>
        <v>0</v>
      </c>
    </row>
    <row r="381" spans="4:12" x14ac:dyDescent="0.2">
      <c r="D381" s="393">
        <f>_xlfn.XLOOKUP(C:C,Table1[for Import to Bank Register dropdown],Table1[for Pivot],0,0,1)</f>
        <v>0</v>
      </c>
      <c r="E381" s="422"/>
      <c r="F381" s="160">
        <f t="shared" si="16"/>
        <v>55555555</v>
      </c>
      <c r="G381" s="394">
        <f t="shared" si="17"/>
        <v>0</v>
      </c>
      <c r="I381" s="395">
        <f>IF(OR(C381="150 Directors advances", C381="120 accounts receivable", C381="720.2 Automobile - Insurance", C381="720.3 Automobile - License", C381="870.4 Rent - Insurance", C381="870.6 Rent - Property Tax", C381="870.7 Rent - Homeoffice", C381="870.9 Rent - Water"),
   0,
   IF(Dashboard!$F$5="Quick",
      IF(OR(C381="190 Automobile",C381="200 computer hardware",C381="210 Computer software",C381="220 Quickbooks software",C381="230 Office equipment",C381="240 Office furniture"),
         E381-(E381/(1+Dashboard!$F$4)),
         0
      ),
      IF(C381="750 Business promotion",
         E381-(E381/(1+4.793/100)),
         E381-(E381/(1+Dashboard!$F$4))
      )
   )
)</f>
        <v>0</v>
      </c>
      <c r="J381" s="40">
        <f>Bank5[[#This Row],[Money in/ (Money out)]]-Bank5[[#This Row],[GST/HST]]</f>
        <v>0</v>
      </c>
      <c r="L381" s="37">
        <f t="shared" si="15"/>
        <v>0</v>
      </c>
    </row>
    <row r="382" spans="4:12" x14ac:dyDescent="0.2">
      <c r="D382" s="393">
        <f>_xlfn.XLOOKUP(C:C,Table1[for Import to Bank Register dropdown],Table1[for Pivot],0,0,1)</f>
        <v>0</v>
      </c>
      <c r="E382" s="422"/>
      <c r="F382" s="160">
        <f t="shared" si="16"/>
        <v>55555555</v>
      </c>
      <c r="G382" s="394">
        <f t="shared" si="17"/>
        <v>0</v>
      </c>
      <c r="I382" s="395">
        <f>IF(OR(C382="150 Directors advances", C382="120 accounts receivable", C382="720.2 Automobile - Insurance", C382="720.3 Automobile - License", C382="870.4 Rent - Insurance", C382="870.6 Rent - Property Tax", C382="870.7 Rent - Homeoffice", C382="870.9 Rent - Water"),
   0,
   IF(Dashboard!$F$5="Quick",
      IF(OR(C382="190 Automobile",C382="200 computer hardware",C382="210 Computer software",C382="220 Quickbooks software",C382="230 Office equipment",C382="240 Office furniture"),
         E382-(E382/(1+Dashboard!$F$4)),
         0
      ),
      IF(C382="750 Business promotion",
         E382-(E382/(1+4.793/100)),
         E382-(E382/(1+Dashboard!$F$4))
      )
   )
)</f>
        <v>0</v>
      </c>
      <c r="J382" s="40">
        <f>Bank5[[#This Row],[Money in/ (Money out)]]-Bank5[[#This Row],[GST/HST]]</f>
        <v>0</v>
      </c>
      <c r="L382" s="37">
        <f t="shared" si="15"/>
        <v>0</v>
      </c>
    </row>
    <row r="383" spans="4:12" x14ac:dyDescent="0.2">
      <c r="D383" s="393">
        <f>_xlfn.XLOOKUP(C:C,Table1[for Import to Bank Register dropdown],Table1[for Pivot],0,0,1)</f>
        <v>0</v>
      </c>
      <c r="E383" s="422"/>
      <c r="F383" s="160">
        <f t="shared" si="16"/>
        <v>55555555</v>
      </c>
      <c r="G383" s="394">
        <f t="shared" si="17"/>
        <v>0</v>
      </c>
      <c r="I383" s="395">
        <f>IF(OR(C383="150 Directors advances", C383="120 accounts receivable", C383="720.2 Automobile - Insurance", C383="720.3 Automobile - License", C383="870.4 Rent - Insurance", C383="870.6 Rent - Property Tax", C383="870.7 Rent - Homeoffice", C383="870.9 Rent - Water"),
   0,
   IF(Dashboard!$F$5="Quick",
      IF(OR(C383="190 Automobile",C383="200 computer hardware",C383="210 Computer software",C383="220 Quickbooks software",C383="230 Office equipment",C383="240 Office furniture"),
         E383-(E383/(1+Dashboard!$F$4)),
         0
      ),
      IF(C383="750 Business promotion",
         E383-(E383/(1+4.793/100)),
         E383-(E383/(1+Dashboard!$F$4))
      )
   )
)</f>
        <v>0</v>
      </c>
      <c r="J383" s="40">
        <f>Bank5[[#This Row],[Money in/ (Money out)]]-Bank5[[#This Row],[GST/HST]]</f>
        <v>0</v>
      </c>
      <c r="L383" s="37">
        <f t="shared" si="15"/>
        <v>0</v>
      </c>
    </row>
    <row r="384" spans="4:12" x14ac:dyDescent="0.2">
      <c r="D384" s="393">
        <f>_xlfn.XLOOKUP(C:C,Table1[for Import to Bank Register dropdown],Table1[for Pivot],0,0,1)</f>
        <v>0</v>
      </c>
      <c r="E384" s="422"/>
      <c r="F384" s="160">
        <f t="shared" si="16"/>
        <v>55555555</v>
      </c>
      <c r="G384" s="394">
        <f t="shared" si="17"/>
        <v>0</v>
      </c>
      <c r="I384" s="395">
        <f>IF(OR(C384="150 Directors advances", C384="120 accounts receivable", C384="720.2 Automobile - Insurance", C384="720.3 Automobile - License", C384="870.4 Rent - Insurance", C384="870.6 Rent - Property Tax", C384="870.7 Rent - Homeoffice", C384="870.9 Rent - Water"),
   0,
   IF(Dashboard!$F$5="Quick",
      IF(OR(C384="190 Automobile",C384="200 computer hardware",C384="210 Computer software",C384="220 Quickbooks software",C384="230 Office equipment",C384="240 Office furniture"),
         E384-(E384/(1+Dashboard!$F$4)),
         0
      ),
      IF(C384="750 Business promotion",
         E384-(E384/(1+4.793/100)),
         E384-(E384/(1+Dashboard!$F$4))
      )
   )
)</f>
        <v>0</v>
      </c>
      <c r="J384" s="40">
        <f>Bank5[[#This Row],[Money in/ (Money out)]]-Bank5[[#This Row],[GST/HST]]</f>
        <v>0</v>
      </c>
      <c r="L384" s="37">
        <f t="shared" si="15"/>
        <v>0</v>
      </c>
    </row>
    <row r="385" spans="4:12" x14ac:dyDescent="0.2">
      <c r="D385" s="393">
        <f>_xlfn.XLOOKUP(C:C,Table1[for Import to Bank Register dropdown],Table1[for Pivot],0,0,1)</f>
        <v>0</v>
      </c>
      <c r="E385" s="422"/>
      <c r="F385" s="160">
        <f t="shared" si="16"/>
        <v>55555555</v>
      </c>
      <c r="G385" s="394">
        <f t="shared" si="17"/>
        <v>0</v>
      </c>
      <c r="I385" s="395">
        <f>IF(OR(C385="150 Directors advances", C385="120 accounts receivable", C385="720.2 Automobile - Insurance", C385="720.3 Automobile - License", C385="870.4 Rent - Insurance", C385="870.6 Rent - Property Tax", C385="870.7 Rent - Homeoffice", C385="870.9 Rent - Water"),
   0,
   IF(Dashboard!$F$5="Quick",
      IF(OR(C385="190 Automobile",C385="200 computer hardware",C385="210 Computer software",C385="220 Quickbooks software",C385="230 Office equipment",C385="240 Office furniture"),
         E385-(E385/(1+Dashboard!$F$4)),
         0
      ),
      IF(C385="750 Business promotion",
         E385-(E385/(1+4.793/100)),
         E385-(E385/(1+Dashboard!$F$4))
      )
   )
)</f>
        <v>0</v>
      </c>
      <c r="J385" s="40">
        <f>Bank5[[#This Row],[Money in/ (Money out)]]-Bank5[[#This Row],[GST/HST]]</f>
        <v>0</v>
      </c>
      <c r="L385" s="37">
        <f t="shared" si="15"/>
        <v>0</v>
      </c>
    </row>
    <row r="386" spans="4:12" x14ac:dyDescent="0.2">
      <c r="D386" s="393">
        <f>_xlfn.XLOOKUP(C:C,Table1[for Import to Bank Register dropdown],Table1[for Pivot],0,0,1)</f>
        <v>0</v>
      </c>
      <c r="E386" s="422"/>
      <c r="F386" s="160">
        <f t="shared" si="16"/>
        <v>55555555</v>
      </c>
      <c r="G386" s="394">
        <f t="shared" si="17"/>
        <v>0</v>
      </c>
      <c r="I386" s="395">
        <f>IF(OR(C386="150 Directors advances", C386="120 accounts receivable", C386="720.2 Automobile - Insurance", C386="720.3 Automobile - License", C386="870.4 Rent - Insurance", C386="870.6 Rent - Property Tax", C386="870.7 Rent - Homeoffice", C386="870.9 Rent - Water"),
   0,
   IF(Dashboard!$F$5="Quick",
      IF(OR(C386="190 Automobile",C386="200 computer hardware",C386="210 Computer software",C386="220 Quickbooks software",C386="230 Office equipment",C386="240 Office furniture"),
         E386-(E386/(1+Dashboard!$F$4)),
         0
      ),
      IF(C386="750 Business promotion",
         E386-(E386/(1+4.793/100)),
         E386-(E386/(1+Dashboard!$F$4))
      )
   )
)</f>
        <v>0</v>
      </c>
      <c r="J386" s="40">
        <f>Bank5[[#This Row],[Money in/ (Money out)]]-Bank5[[#This Row],[GST/HST]]</f>
        <v>0</v>
      </c>
      <c r="L386" s="37">
        <f t="shared" si="15"/>
        <v>0</v>
      </c>
    </row>
    <row r="387" spans="4:12" x14ac:dyDescent="0.2">
      <c r="D387" s="393">
        <f>_xlfn.XLOOKUP(C:C,Table1[for Import to Bank Register dropdown],Table1[for Pivot],0,0,1)</f>
        <v>0</v>
      </c>
      <c r="E387" s="422"/>
      <c r="F387" s="160">
        <f t="shared" si="16"/>
        <v>55555555</v>
      </c>
      <c r="G387" s="394">
        <f t="shared" si="17"/>
        <v>0</v>
      </c>
      <c r="I387" s="395">
        <f>IF(OR(C387="150 Directors advances", C387="120 accounts receivable", C387="720.2 Automobile - Insurance", C387="720.3 Automobile - License", C387="870.4 Rent - Insurance", C387="870.6 Rent - Property Tax", C387="870.7 Rent - Homeoffice", C387="870.9 Rent - Water"),
   0,
   IF(Dashboard!$F$5="Quick",
      IF(OR(C387="190 Automobile",C387="200 computer hardware",C387="210 Computer software",C387="220 Quickbooks software",C387="230 Office equipment",C387="240 Office furniture"),
         E387-(E387/(1+Dashboard!$F$4)),
         0
      ),
      IF(C387="750 Business promotion",
         E387-(E387/(1+4.793/100)),
         E387-(E387/(1+Dashboard!$F$4))
      )
   )
)</f>
        <v>0</v>
      </c>
      <c r="J387" s="40">
        <f>Bank5[[#This Row],[Money in/ (Money out)]]-Bank5[[#This Row],[GST/HST]]</f>
        <v>0</v>
      </c>
      <c r="L387" s="37">
        <f t="shared" si="15"/>
        <v>0</v>
      </c>
    </row>
    <row r="388" spans="4:12" x14ac:dyDescent="0.2">
      <c r="D388" s="393">
        <f>_xlfn.XLOOKUP(C:C,Table1[for Import to Bank Register dropdown],Table1[for Pivot],0,0,1)</f>
        <v>0</v>
      </c>
      <c r="E388" s="422"/>
      <c r="F388" s="160">
        <f t="shared" si="16"/>
        <v>55555555</v>
      </c>
      <c r="G388" s="394">
        <f t="shared" si="17"/>
        <v>0</v>
      </c>
      <c r="I388" s="395">
        <f>IF(OR(C388="150 Directors advances", C388="120 accounts receivable", C388="720.2 Automobile - Insurance", C388="720.3 Automobile - License", C388="870.4 Rent - Insurance", C388="870.6 Rent - Property Tax", C388="870.7 Rent - Homeoffice", C388="870.9 Rent - Water"),
   0,
   IF(Dashboard!$F$5="Quick",
      IF(OR(C388="190 Automobile",C388="200 computer hardware",C388="210 Computer software",C388="220 Quickbooks software",C388="230 Office equipment",C388="240 Office furniture"),
         E388-(E388/(1+Dashboard!$F$4)),
         0
      ),
      IF(C388="750 Business promotion",
         E388-(E388/(1+4.793/100)),
         E388-(E388/(1+Dashboard!$F$4))
      )
   )
)</f>
        <v>0</v>
      </c>
      <c r="J388" s="40">
        <f>Bank5[[#This Row],[Money in/ (Money out)]]-Bank5[[#This Row],[GST/HST]]</f>
        <v>0</v>
      </c>
      <c r="L388" s="37">
        <f t="shared" si="15"/>
        <v>0</v>
      </c>
    </row>
    <row r="389" spans="4:12" x14ac:dyDescent="0.2">
      <c r="D389" s="393">
        <f>_xlfn.XLOOKUP(C:C,Table1[for Import to Bank Register dropdown],Table1[for Pivot],0,0,1)</f>
        <v>0</v>
      </c>
      <c r="E389" s="422"/>
      <c r="F389" s="160">
        <f t="shared" si="16"/>
        <v>55555555</v>
      </c>
      <c r="G389" s="394">
        <f t="shared" si="17"/>
        <v>0</v>
      </c>
      <c r="I389" s="395">
        <f>IF(OR(C389="150 Directors advances", C389="120 accounts receivable", C389="720.2 Automobile - Insurance", C389="720.3 Automobile - License", C389="870.4 Rent - Insurance", C389="870.6 Rent - Property Tax", C389="870.7 Rent - Homeoffice", C389="870.9 Rent - Water"),
   0,
   IF(Dashboard!$F$5="Quick",
      IF(OR(C389="190 Automobile",C389="200 computer hardware",C389="210 Computer software",C389="220 Quickbooks software",C389="230 Office equipment",C389="240 Office furniture"),
         E389-(E389/(1+Dashboard!$F$4)),
         0
      ),
      IF(C389="750 Business promotion",
         E389-(E389/(1+4.793/100)),
         E389-(E389/(1+Dashboard!$F$4))
      )
   )
)</f>
        <v>0</v>
      </c>
      <c r="J389" s="40">
        <f>Bank5[[#This Row],[Money in/ (Money out)]]-Bank5[[#This Row],[GST/HST]]</f>
        <v>0</v>
      </c>
      <c r="L389" s="37">
        <f t="shared" si="15"/>
        <v>0</v>
      </c>
    </row>
    <row r="390" spans="4:12" x14ac:dyDescent="0.2">
      <c r="D390" s="393">
        <f>_xlfn.XLOOKUP(C:C,Table1[for Import to Bank Register dropdown],Table1[for Pivot],0,0,1)</f>
        <v>0</v>
      </c>
      <c r="E390" s="422"/>
      <c r="F390" s="160">
        <f t="shared" si="16"/>
        <v>55555555</v>
      </c>
      <c r="G390" s="394">
        <f t="shared" si="17"/>
        <v>0</v>
      </c>
      <c r="I390" s="395">
        <f>IF(OR(C390="150 Directors advances", C390="120 accounts receivable", C390="720.2 Automobile - Insurance", C390="720.3 Automobile - License", C390="870.4 Rent - Insurance", C390="870.6 Rent - Property Tax", C390="870.7 Rent - Homeoffice", C390="870.9 Rent - Water"),
   0,
   IF(Dashboard!$F$5="Quick",
      IF(OR(C390="190 Automobile",C390="200 computer hardware",C390="210 Computer software",C390="220 Quickbooks software",C390="230 Office equipment",C390="240 Office furniture"),
         E390-(E390/(1+Dashboard!$F$4)),
         0
      ),
      IF(C390="750 Business promotion",
         E390-(E390/(1+4.793/100)),
         E390-(E390/(1+Dashboard!$F$4))
      )
   )
)</f>
        <v>0</v>
      </c>
      <c r="J390" s="40">
        <f>Bank5[[#This Row],[Money in/ (Money out)]]-Bank5[[#This Row],[GST/HST]]</f>
        <v>0</v>
      </c>
      <c r="L390" s="37">
        <f t="shared" si="15"/>
        <v>0</v>
      </c>
    </row>
    <row r="391" spans="4:12" x14ac:dyDescent="0.2">
      <c r="D391" s="393">
        <f>_xlfn.XLOOKUP(C:C,Table1[for Import to Bank Register dropdown],Table1[for Pivot],0,0,1)</f>
        <v>0</v>
      </c>
      <c r="E391" s="422"/>
      <c r="F391" s="160">
        <f t="shared" si="16"/>
        <v>55555555</v>
      </c>
      <c r="G391" s="394">
        <f t="shared" si="17"/>
        <v>0</v>
      </c>
      <c r="I391" s="395">
        <f>IF(OR(C391="150 Directors advances", C391="120 accounts receivable", C391="720.2 Automobile - Insurance", C391="720.3 Automobile - License", C391="870.4 Rent - Insurance", C391="870.6 Rent - Property Tax", C391="870.7 Rent - Homeoffice", C391="870.9 Rent - Water"),
   0,
   IF(Dashboard!$F$5="Quick",
      IF(OR(C391="190 Automobile",C391="200 computer hardware",C391="210 Computer software",C391="220 Quickbooks software",C391="230 Office equipment",C391="240 Office furniture"),
         E391-(E391/(1+Dashboard!$F$4)),
         0
      ),
      IF(C391="750 Business promotion",
         E391-(E391/(1+4.793/100)),
         E391-(E391/(1+Dashboard!$F$4))
      )
   )
)</f>
        <v>0</v>
      </c>
      <c r="J391" s="40">
        <f>Bank5[[#This Row],[Money in/ (Money out)]]-Bank5[[#This Row],[GST/HST]]</f>
        <v>0</v>
      </c>
      <c r="L391" s="37">
        <f t="shared" ref="L391:L454" si="18">$L$3</f>
        <v>0</v>
      </c>
    </row>
    <row r="392" spans="4:12" x14ac:dyDescent="0.2">
      <c r="D392" s="393">
        <f>_xlfn.XLOOKUP(C:C,Table1[for Import to Bank Register dropdown],Table1[for Pivot],0,0,1)</f>
        <v>0</v>
      </c>
      <c r="E392" s="422"/>
      <c r="F392" s="160">
        <f t="shared" ref="F392:F455" si="19">$E$2</f>
        <v>55555555</v>
      </c>
      <c r="G392" s="394">
        <f t="shared" ref="G392:G455" si="20">G391+E392</f>
        <v>0</v>
      </c>
      <c r="I392" s="395">
        <f>IF(OR(C392="150 Directors advances", C392="120 accounts receivable", C392="720.2 Automobile - Insurance", C392="720.3 Automobile - License", C392="870.4 Rent - Insurance", C392="870.6 Rent - Property Tax", C392="870.7 Rent - Homeoffice", C392="870.9 Rent - Water"),
   0,
   IF(Dashboard!$F$5="Quick",
      IF(OR(C392="190 Automobile",C392="200 computer hardware",C392="210 Computer software",C392="220 Quickbooks software",C392="230 Office equipment",C392="240 Office furniture"),
         E392-(E392/(1+Dashboard!$F$4)),
         0
      ),
      IF(C392="750 Business promotion",
         E392-(E392/(1+4.793/100)),
         E392-(E392/(1+Dashboard!$F$4))
      )
   )
)</f>
        <v>0</v>
      </c>
      <c r="J392" s="40">
        <f>Bank5[[#This Row],[Money in/ (Money out)]]-Bank5[[#This Row],[GST/HST]]</f>
        <v>0</v>
      </c>
      <c r="L392" s="37">
        <f t="shared" si="18"/>
        <v>0</v>
      </c>
    </row>
    <row r="393" spans="4:12" x14ac:dyDescent="0.2">
      <c r="D393" s="393">
        <f>_xlfn.XLOOKUP(C:C,Table1[for Import to Bank Register dropdown],Table1[for Pivot],0,0,1)</f>
        <v>0</v>
      </c>
      <c r="E393" s="422"/>
      <c r="F393" s="160">
        <f t="shared" si="19"/>
        <v>55555555</v>
      </c>
      <c r="G393" s="394">
        <f t="shared" si="20"/>
        <v>0</v>
      </c>
      <c r="I393" s="395">
        <f>IF(OR(C393="150 Directors advances", C393="120 accounts receivable", C393="720.2 Automobile - Insurance", C393="720.3 Automobile - License", C393="870.4 Rent - Insurance", C393="870.6 Rent - Property Tax", C393="870.7 Rent - Homeoffice", C393="870.9 Rent - Water"),
   0,
   IF(Dashboard!$F$5="Quick",
      IF(OR(C393="190 Automobile",C393="200 computer hardware",C393="210 Computer software",C393="220 Quickbooks software",C393="230 Office equipment",C393="240 Office furniture"),
         E393-(E393/(1+Dashboard!$F$4)),
         0
      ),
      IF(C393="750 Business promotion",
         E393-(E393/(1+4.793/100)),
         E393-(E393/(1+Dashboard!$F$4))
      )
   )
)</f>
        <v>0</v>
      </c>
      <c r="J393" s="40">
        <f>Bank5[[#This Row],[Money in/ (Money out)]]-Bank5[[#This Row],[GST/HST]]</f>
        <v>0</v>
      </c>
      <c r="L393" s="37">
        <f t="shared" si="18"/>
        <v>0</v>
      </c>
    </row>
    <row r="394" spans="4:12" x14ac:dyDescent="0.2">
      <c r="D394" s="393">
        <f>_xlfn.XLOOKUP(C:C,Table1[for Import to Bank Register dropdown],Table1[for Pivot],0,0,1)</f>
        <v>0</v>
      </c>
      <c r="E394" s="422"/>
      <c r="F394" s="160">
        <f t="shared" si="19"/>
        <v>55555555</v>
      </c>
      <c r="G394" s="394">
        <f t="shared" si="20"/>
        <v>0</v>
      </c>
      <c r="I394" s="395">
        <f>IF(OR(C394="150 Directors advances", C394="120 accounts receivable", C394="720.2 Automobile - Insurance", C394="720.3 Automobile - License", C394="870.4 Rent - Insurance", C394="870.6 Rent - Property Tax", C394="870.7 Rent - Homeoffice", C394="870.9 Rent - Water"),
   0,
   IF(Dashboard!$F$5="Quick",
      IF(OR(C394="190 Automobile",C394="200 computer hardware",C394="210 Computer software",C394="220 Quickbooks software",C394="230 Office equipment",C394="240 Office furniture"),
         E394-(E394/(1+Dashboard!$F$4)),
         0
      ),
      IF(C394="750 Business promotion",
         E394-(E394/(1+4.793/100)),
         E394-(E394/(1+Dashboard!$F$4))
      )
   )
)</f>
        <v>0</v>
      </c>
      <c r="J394" s="40">
        <f>Bank5[[#This Row],[Money in/ (Money out)]]-Bank5[[#This Row],[GST/HST]]</f>
        <v>0</v>
      </c>
      <c r="L394" s="37">
        <f t="shared" si="18"/>
        <v>0</v>
      </c>
    </row>
    <row r="395" spans="4:12" x14ac:dyDescent="0.2">
      <c r="D395" s="393">
        <f>_xlfn.XLOOKUP(C:C,Table1[for Import to Bank Register dropdown],Table1[for Pivot],0,0,1)</f>
        <v>0</v>
      </c>
      <c r="E395" s="422"/>
      <c r="F395" s="160">
        <f t="shared" si="19"/>
        <v>55555555</v>
      </c>
      <c r="G395" s="394">
        <f t="shared" si="20"/>
        <v>0</v>
      </c>
      <c r="I395" s="395">
        <f>IF(OR(C395="150 Directors advances", C395="120 accounts receivable", C395="720.2 Automobile - Insurance", C395="720.3 Automobile - License", C395="870.4 Rent - Insurance", C395="870.6 Rent - Property Tax", C395="870.7 Rent - Homeoffice", C395="870.9 Rent - Water"),
   0,
   IF(Dashboard!$F$5="Quick",
      IF(OR(C395="190 Automobile",C395="200 computer hardware",C395="210 Computer software",C395="220 Quickbooks software",C395="230 Office equipment",C395="240 Office furniture"),
         E395-(E395/(1+Dashboard!$F$4)),
         0
      ),
      IF(C395="750 Business promotion",
         E395-(E395/(1+4.793/100)),
         E395-(E395/(1+Dashboard!$F$4))
      )
   )
)</f>
        <v>0</v>
      </c>
      <c r="J395" s="40">
        <f>Bank5[[#This Row],[Money in/ (Money out)]]-Bank5[[#This Row],[GST/HST]]</f>
        <v>0</v>
      </c>
      <c r="L395" s="37">
        <f t="shared" si="18"/>
        <v>0</v>
      </c>
    </row>
    <row r="396" spans="4:12" x14ac:dyDescent="0.2">
      <c r="D396" s="393">
        <f>_xlfn.XLOOKUP(C:C,Table1[for Import to Bank Register dropdown],Table1[for Pivot],0,0,1)</f>
        <v>0</v>
      </c>
      <c r="E396" s="422"/>
      <c r="F396" s="160">
        <f t="shared" si="19"/>
        <v>55555555</v>
      </c>
      <c r="G396" s="394">
        <f t="shared" si="20"/>
        <v>0</v>
      </c>
      <c r="I396" s="395">
        <f>IF(OR(C396="150 Directors advances", C396="120 accounts receivable", C396="720.2 Automobile - Insurance", C396="720.3 Automobile - License", C396="870.4 Rent - Insurance", C396="870.6 Rent - Property Tax", C396="870.7 Rent - Homeoffice", C396="870.9 Rent - Water"),
   0,
   IF(Dashboard!$F$5="Quick",
      IF(OR(C396="190 Automobile",C396="200 computer hardware",C396="210 Computer software",C396="220 Quickbooks software",C396="230 Office equipment",C396="240 Office furniture"),
         E396-(E396/(1+Dashboard!$F$4)),
         0
      ),
      IF(C396="750 Business promotion",
         E396-(E396/(1+4.793/100)),
         E396-(E396/(1+Dashboard!$F$4))
      )
   )
)</f>
        <v>0</v>
      </c>
      <c r="J396" s="40">
        <f>Bank5[[#This Row],[Money in/ (Money out)]]-Bank5[[#This Row],[GST/HST]]</f>
        <v>0</v>
      </c>
      <c r="L396" s="37">
        <f t="shared" si="18"/>
        <v>0</v>
      </c>
    </row>
    <row r="397" spans="4:12" x14ac:dyDescent="0.2">
      <c r="D397" s="393">
        <f>_xlfn.XLOOKUP(C:C,Table1[for Import to Bank Register dropdown],Table1[for Pivot],0,0,1)</f>
        <v>0</v>
      </c>
      <c r="E397" s="422"/>
      <c r="F397" s="160">
        <f t="shared" si="19"/>
        <v>55555555</v>
      </c>
      <c r="G397" s="394">
        <f t="shared" si="20"/>
        <v>0</v>
      </c>
      <c r="I397" s="395">
        <f>IF(OR(C397="150 Directors advances", C397="120 accounts receivable", C397="720.2 Automobile - Insurance", C397="720.3 Automobile - License", C397="870.4 Rent - Insurance", C397="870.6 Rent - Property Tax", C397="870.7 Rent - Homeoffice", C397="870.9 Rent - Water"),
   0,
   IF(Dashboard!$F$5="Quick",
      IF(OR(C397="190 Automobile",C397="200 computer hardware",C397="210 Computer software",C397="220 Quickbooks software",C397="230 Office equipment",C397="240 Office furniture"),
         E397-(E397/(1+Dashboard!$F$4)),
         0
      ),
      IF(C397="750 Business promotion",
         E397-(E397/(1+4.793/100)),
         E397-(E397/(1+Dashboard!$F$4))
      )
   )
)</f>
        <v>0</v>
      </c>
      <c r="J397" s="40">
        <f>Bank5[[#This Row],[Money in/ (Money out)]]-Bank5[[#This Row],[GST/HST]]</f>
        <v>0</v>
      </c>
      <c r="L397" s="37">
        <f t="shared" si="18"/>
        <v>0</v>
      </c>
    </row>
    <row r="398" spans="4:12" x14ac:dyDescent="0.2">
      <c r="D398" s="393">
        <f>_xlfn.XLOOKUP(C:C,Table1[for Import to Bank Register dropdown],Table1[for Pivot],0,0,1)</f>
        <v>0</v>
      </c>
      <c r="E398" s="422"/>
      <c r="F398" s="160">
        <f t="shared" si="19"/>
        <v>55555555</v>
      </c>
      <c r="G398" s="394">
        <f t="shared" si="20"/>
        <v>0</v>
      </c>
      <c r="I398" s="395">
        <f>IF(OR(C398="150 Directors advances", C398="120 accounts receivable", C398="720.2 Automobile - Insurance", C398="720.3 Automobile - License", C398="870.4 Rent - Insurance", C398="870.6 Rent - Property Tax", C398="870.7 Rent - Homeoffice", C398="870.9 Rent - Water"),
   0,
   IF(Dashboard!$F$5="Quick",
      IF(OR(C398="190 Automobile",C398="200 computer hardware",C398="210 Computer software",C398="220 Quickbooks software",C398="230 Office equipment",C398="240 Office furniture"),
         E398-(E398/(1+Dashboard!$F$4)),
         0
      ),
      IF(C398="750 Business promotion",
         E398-(E398/(1+4.793/100)),
         E398-(E398/(1+Dashboard!$F$4))
      )
   )
)</f>
        <v>0</v>
      </c>
      <c r="J398" s="40">
        <f>Bank5[[#This Row],[Money in/ (Money out)]]-Bank5[[#This Row],[GST/HST]]</f>
        <v>0</v>
      </c>
      <c r="L398" s="37">
        <f t="shared" si="18"/>
        <v>0</v>
      </c>
    </row>
    <row r="399" spans="4:12" x14ac:dyDescent="0.2">
      <c r="D399" s="393">
        <f>_xlfn.XLOOKUP(C:C,Table1[for Import to Bank Register dropdown],Table1[for Pivot],0,0,1)</f>
        <v>0</v>
      </c>
      <c r="E399" s="422"/>
      <c r="F399" s="160">
        <f t="shared" si="19"/>
        <v>55555555</v>
      </c>
      <c r="G399" s="394">
        <f t="shared" si="20"/>
        <v>0</v>
      </c>
      <c r="I399" s="395">
        <f>IF(OR(C399="150 Directors advances", C399="120 accounts receivable", C399="720.2 Automobile - Insurance", C399="720.3 Automobile - License", C399="870.4 Rent - Insurance", C399="870.6 Rent - Property Tax", C399="870.7 Rent - Homeoffice", C399="870.9 Rent - Water"),
   0,
   IF(Dashboard!$F$5="Quick",
      IF(OR(C399="190 Automobile",C399="200 computer hardware",C399="210 Computer software",C399="220 Quickbooks software",C399="230 Office equipment",C399="240 Office furniture"),
         E399-(E399/(1+Dashboard!$F$4)),
         0
      ),
      IF(C399="750 Business promotion",
         E399-(E399/(1+4.793/100)),
         E399-(E399/(1+Dashboard!$F$4))
      )
   )
)</f>
        <v>0</v>
      </c>
      <c r="J399" s="40">
        <f>Bank5[[#This Row],[Money in/ (Money out)]]-Bank5[[#This Row],[GST/HST]]</f>
        <v>0</v>
      </c>
      <c r="L399" s="37">
        <f t="shared" si="18"/>
        <v>0</v>
      </c>
    </row>
    <row r="400" spans="4:12" x14ac:dyDescent="0.2">
      <c r="D400" s="393">
        <f>_xlfn.XLOOKUP(C:C,Table1[for Import to Bank Register dropdown],Table1[for Pivot],0,0,1)</f>
        <v>0</v>
      </c>
      <c r="E400" s="422"/>
      <c r="F400" s="160">
        <f t="shared" si="19"/>
        <v>55555555</v>
      </c>
      <c r="G400" s="394">
        <f t="shared" si="20"/>
        <v>0</v>
      </c>
      <c r="I400" s="395">
        <f>IF(OR(C400="150 Directors advances", C400="120 accounts receivable", C400="720.2 Automobile - Insurance", C400="720.3 Automobile - License", C400="870.4 Rent - Insurance", C400="870.6 Rent - Property Tax", C400="870.7 Rent - Homeoffice", C400="870.9 Rent - Water"),
   0,
   IF(Dashboard!$F$5="Quick",
      IF(OR(C400="190 Automobile",C400="200 computer hardware",C400="210 Computer software",C400="220 Quickbooks software",C400="230 Office equipment",C400="240 Office furniture"),
         E400-(E400/(1+Dashboard!$F$4)),
         0
      ),
      IF(C400="750 Business promotion",
         E400-(E400/(1+4.793/100)),
         E400-(E400/(1+Dashboard!$F$4))
      )
   )
)</f>
        <v>0</v>
      </c>
      <c r="J400" s="40">
        <f>Bank5[[#This Row],[Money in/ (Money out)]]-Bank5[[#This Row],[GST/HST]]</f>
        <v>0</v>
      </c>
      <c r="L400" s="37">
        <f t="shared" si="18"/>
        <v>0</v>
      </c>
    </row>
    <row r="401" spans="4:12" x14ac:dyDescent="0.2">
      <c r="D401" s="393">
        <f>_xlfn.XLOOKUP(C:C,Table1[for Import to Bank Register dropdown],Table1[for Pivot],0,0,1)</f>
        <v>0</v>
      </c>
      <c r="E401" s="422"/>
      <c r="F401" s="160">
        <f t="shared" si="19"/>
        <v>55555555</v>
      </c>
      <c r="G401" s="394">
        <f t="shared" si="20"/>
        <v>0</v>
      </c>
      <c r="I401" s="395">
        <f>IF(OR(C401="150 Directors advances", C401="120 accounts receivable", C401="720.2 Automobile - Insurance", C401="720.3 Automobile - License", C401="870.4 Rent - Insurance", C401="870.6 Rent - Property Tax", C401="870.7 Rent - Homeoffice", C401="870.9 Rent - Water"),
   0,
   IF(Dashboard!$F$5="Quick",
      IF(OR(C401="190 Automobile",C401="200 computer hardware",C401="210 Computer software",C401="220 Quickbooks software",C401="230 Office equipment",C401="240 Office furniture"),
         E401-(E401/(1+Dashboard!$F$4)),
         0
      ),
      IF(C401="750 Business promotion",
         E401-(E401/(1+4.793/100)),
         E401-(E401/(1+Dashboard!$F$4))
      )
   )
)</f>
        <v>0</v>
      </c>
      <c r="J401" s="40">
        <f>Bank5[[#This Row],[Money in/ (Money out)]]-Bank5[[#This Row],[GST/HST]]</f>
        <v>0</v>
      </c>
      <c r="L401" s="37">
        <f t="shared" si="18"/>
        <v>0</v>
      </c>
    </row>
    <row r="402" spans="4:12" x14ac:dyDescent="0.2">
      <c r="D402" s="393">
        <f>_xlfn.XLOOKUP(C:C,Table1[for Import to Bank Register dropdown],Table1[for Pivot],0,0,1)</f>
        <v>0</v>
      </c>
      <c r="E402" s="422"/>
      <c r="F402" s="160">
        <f t="shared" si="19"/>
        <v>55555555</v>
      </c>
      <c r="G402" s="394">
        <f t="shared" si="20"/>
        <v>0</v>
      </c>
      <c r="I402" s="395">
        <f>IF(OR(C402="150 Directors advances", C402="120 accounts receivable", C402="720.2 Automobile - Insurance", C402="720.3 Automobile - License", C402="870.4 Rent - Insurance", C402="870.6 Rent - Property Tax", C402="870.7 Rent - Homeoffice", C402="870.9 Rent - Water"),
   0,
   IF(Dashboard!$F$5="Quick",
      IF(OR(C402="190 Automobile",C402="200 computer hardware",C402="210 Computer software",C402="220 Quickbooks software",C402="230 Office equipment",C402="240 Office furniture"),
         E402-(E402/(1+Dashboard!$F$4)),
         0
      ),
      IF(C402="750 Business promotion",
         E402-(E402/(1+4.793/100)),
         E402-(E402/(1+Dashboard!$F$4))
      )
   )
)</f>
        <v>0</v>
      </c>
      <c r="J402" s="40">
        <f>Bank5[[#This Row],[Money in/ (Money out)]]-Bank5[[#This Row],[GST/HST]]</f>
        <v>0</v>
      </c>
      <c r="L402" s="37">
        <f t="shared" si="18"/>
        <v>0</v>
      </c>
    </row>
    <row r="403" spans="4:12" x14ac:dyDescent="0.2">
      <c r="D403" s="393">
        <f>_xlfn.XLOOKUP(C:C,Table1[for Import to Bank Register dropdown],Table1[for Pivot],0,0,1)</f>
        <v>0</v>
      </c>
      <c r="E403" s="422"/>
      <c r="F403" s="160">
        <f t="shared" si="19"/>
        <v>55555555</v>
      </c>
      <c r="G403" s="394">
        <f t="shared" si="20"/>
        <v>0</v>
      </c>
      <c r="I403" s="395">
        <f>IF(OR(C403="150 Directors advances", C403="120 accounts receivable", C403="720.2 Automobile - Insurance", C403="720.3 Automobile - License", C403="870.4 Rent - Insurance", C403="870.6 Rent - Property Tax", C403="870.7 Rent - Homeoffice", C403="870.9 Rent - Water"),
   0,
   IF(Dashboard!$F$5="Quick",
      IF(OR(C403="190 Automobile",C403="200 computer hardware",C403="210 Computer software",C403="220 Quickbooks software",C403="230 Office equipment",C403="240 Office furniture"),
         E403-(E403/(1+Dashboard!$F$4)),
         0
      ),
      IF(C403="750 Business promotion",
         E403-(E403/(1+4.793/100)),
         E403-(E403/(1+Dashboard!$F$4))
      )
   )
)</f>
        <v>0</v>
      </c>
      <c r="J403" s="40">
        <f>Bank5[[#This Row],[Money in/ (Money out)]]-Bank5[[#This Row],[GST/HST]]</f>
        <v>0</v>
      </c>
      <c r="L403" s="37">
        <f t="shared" si="18"/>
        <v>0</v>
      </c>
    </row>
    <row r="404" spans="4:12" x14ac:dyDescent="0.2">
      <c r="D404" s="393">
        <f>_xlfn.XLOOKUP(C:C,Table1[for Import to Bank Register dropdown],Table1[for Pivot],0,0,1)</f>
        <v>0</v>
      </c>
      <c r="E404" s="422"/>
      <c r="F404" s="160">
        <f t="shared" si="19"/>
        <v>55555555</v>
      </c>
      <c r="G404" s="394">
        <f t="shared" si="20"/>
        <v>0</v>
      </c>
      <c r="I404" s="395">
        <f>IF(OR(C404="150 Directors advances", C404="120 accounts receivable", C404="720.2 Automobile - Insurance", C404="720.3 Automobile - License", C404="870.4 Rent - Insurance", C404="870.6 Rent - Property Tax", C404="870.7 Rent - Homeoffice", C404="870.9 Rent - Water"),
   0,
   IF(Dashboard!$F$5="Quick",
      IF(OR(C404="190 Automobile",C404="200 computer hardware",C404="210 Computer software",C404="220 Quickbooks software",C404="230 Office equipment",C404="240 Office furniture"),
         E404-(E404/(1+Dashboard!$F$4)),
         0
      ),
      IF(C404="750 Business promotion",
         E404-(E404/(1+4.793/100)),
         E404-(E404/(1+Dashboard!$F$4))
      )
   )
)</f>
        <v>0</v>
      </c>
      <c r="J404" s="40">
        <f>Bank5[[#This Row],[Money in/ (Money out)]]-Bank5[[#This Row],[GST/HST]]</f>
        <v>0</v>
      </c>
      <c r="L404" s="37">
        <f t="shared" si="18"/>
        <v>0</v>
      </c>
    </row>
    <row r="405" spans="4:12" x14ac:dyDescent="0.2">
      <c r="D405" s="393">
        <f>_xlfn.XLOOKUP(C:C,Table1[for Import to Bank Register dropdown],Table1[for Pivot],0,0,1)</f>
        <v>0</v>
      </c>
      <c r="E405" s="422"/>
      <c r="F405" s="160">
        <f t="shared" si="19"/>
        <v>55555555</v>
      </c>
      <c r="G405" s="394">
        <f t="shared" si="20"/>
        <v>0</v>
      </c>
      <c r="I405" s="395">
        <f>IF(OR(C405="150 Directors advances", C405="120 accounts receivable", C405="720.2 Automobile - Insurance", C405="720.3 Automobile - License", C405="870.4 Rent - Insurance", C405="870.6 Rent - Property Tax", C405="870.7 Rent - Homeoffice", C405="870.9 Rent - Water"),
   0,
   IF(Dashboard!$F$5="Quick",
      IF(OR(C405="190 Automobile",C405="200 computer hardware",C405="210 Computer software",C405="220 Quickbooks software",C405="230 Office equipment",C405="240 Office furniture"),
         E405-(E405/(1+Dashboard!$F$4)),
         0
      ),
      IF(C405="750 Business promotion",
         E405-(E405/(1+4.793/100)),
         E405-(E405/(1+Dashboard!$F$4))
      )
   )
)</f>
        <v>0</v>
      </c>
      <c r="J405" s="40">
        <f>Bank5[[#This Row],[Money in/ (Money out)]]-Bank5[[#This Row],[GST/HST]]</f>
        <v>0</v>
      </c>
      <c r="L405" s="37">
        <f t="shared" si="18"/>
        <v>0</v>
      </c>
    </row>
    <row r="406" spans="4:12" x14ac:dyDescent="0.2">
      <c r="D406" s="393">
        <f>_xlfn.XLOOKUP(C:C,Table1[for Import to Bank Register dropdown],Table1[for Pivot],0,0,1)</f>
        <v>0</v>
      </c>
      <c r="E406" s="422"/>
      <c r="F406" s="160">
        <f t="shared" si="19"/>
        <v>55555555</v>
      </c>
      <c r="G406" s="394">
        <f t="shared" si="20"/>
        <v>0</v>
      </c>
      <c r="I406" s="395">
        <f>IF(OR(C406="150 Directors advances", C406="120 accounts receivable", C406="720.2 Automobile - Insurance", C406="720.3 Automobile - License", C406="870.4 Rent - Insurance", C406="870.6 Rent - Property Tax", C406="870.7 Rent - Homeoffice", C406="870.9 Rent - Water"),
   0,
   IF(Dashboard!$F$5="Quick",
      IF(OR(C406="190 Automobile",C406="200 computer hardware",C406="210 Computer software",C406="220 Quickbooks software",C406="230 Office equipment",C406="240 Office furniture"),
         E406-(E406/(1+Dashboard!$F$4)),
         0
      ),
      IF(C406="750 Business promotion",
         E406-(E406/(1+4.793/100)),
         E406-(E406/(1+Dashboard!$F$4))
      )
   )
)</f>
        <v>0</v>
      </c>
      <c r="J406" s="40">
        <f>Bank5[[#This Row],[Money in/ (Money out)]]-Bank5[[#This Row],[GST/HST]]</f>
        <v>0</v>
      </c>
      <c r="L406" s="37">
        <f t="shared" si="18"/>
        <v>0</v>
      </c>
    </row>
    <row r="407" spans="4:12" x14ac:dyDescent="0.2">
      <c r="D407" s="393">
        <f>_xlfn.XLOOKUP(C:C,Table1[for Import to Bank Register dropdown],Table1[for Pivot],0,0,1)</f>
        <v>0</v>
      </c>
      <c r="E407" s="422"/>
      <c r="F407" s="160">
        <f t="shared" si="19"/>
        <v>55555555</v>
      </c>
      <c r="G407" s="394">
        <f t="shared" si="20"/>
        <v>0</v>
      </c>
      <c r="I407" s="395">
        <f>IF(OR(C407="150 Directors advances", C407="120 accounts receivable", C407="720.2 Automobile - Insurance", C407="720.3 Automobile - License", C407="870.4 Rent - Insurance", C407="870.6 Rent - Property Tax", C407="870.7 Rent - Homeoffice", C407="870.9 Rent - Water"),
   0,
   IF(Dashboard!$F$5="Quick",
      IF(OR(C407="190 Automobile",C407="200 computer hardware",C407="210 Computer software",C407="220 Quickbooks software",C407="230 Office equipment",C407="240 Office furniture"),
         E407-(E407/(1+Dashboard!$F$4)),
         0
      ),
      IF(C407="750 Business promotion",
         E407-(E407/(1+4.793/100)),
         E407-(E407/(1+Dashboard!$F$4))
      )
   )
)</f>
        <v>0</v>
      </c>
      <c r="J407" s="40">
        <f>Bank5[[#This Row],[Money in/ (Money out)]]-Bank5[[#This Row],[GST/HST]]</f>
        <v>0</v>
      </c>
      <c r="L407" s="37">
        <f t="shared" si="18"/>
        <v>0</v>
      </c>
    </row>
    <row r="408" spans="4:12" x14ac:dyDescent="0.2">
      <c r="D408" s="393">
        <f>_xlfn.XLOOKUP(C:C,Table1[for Import to Bank Register dropdown],Table1[for Pivot],0,0,1)</f>
        <v>0</v>
      </c>
      <c r="E408" s="422"/>
      <c r="F408" s="160">
        <f t="shared" si="19"/>
        <v>55555555</v>
      </c>
      <c r="G408" s="394">
        <f t="shared" si="20"/>
        <v>0</v>
      </c>
      <c r="I408" s="395">
        <f>IF(OR(C408="150 Directors advances", C408="120 accounts receivable", C408="720.2 Automobile - Insurance", C408="720.3 Automobile - License", C408="870.4 Rent - Insurance", C408="870.6 Rent - Property Tax", C408="870.7 Rent - Homeoffice", C408="870.9 Rent - Water"),
   0,
   IF(Dashboard!$F$5="Quick",
      IF(OR(C408="190 Automobile",C408="200 computer hardware",C408="210 Computer software",C408="220 Quickbooks software",C408="230 Office equipment",C408="240 Office furniture"),
         E408-(E408/(1+Dashboard!$F$4)),
         0
      ),
      IF(C408="750 Business promotion",
         E408-(E408/(1+4.793/100)),
         E408-(E408/(1+Dashboard!$F$4))
      )
   )
)</f>
        <v>0</v>
      </c>
      <c r="J408" s="40">
        <f>Bank5[[#This Row],[Money in/ (Money out)]]-Bank5[[#This Row],[GST/HST]]</f>
        <v>0</v>
      </c>
      <c r="L408" s="37">
        <f t="shared" si="18"/>
        <v>0</v>
      </c>
    </row>
    <row r="409" spans="4:12" x14ac:dyDescent="0.2">
      <c r="D409" s="393">
        <f>_xlfn.XLOOKUP(C:C,Table1[for Import to Bank Register dropdown],Table1[for Pivot],0,0,1)</f>
        <v>0</v>
      </c>
      <c r="E409" s="422"/>
      <c r="F409" s="160">
        <f t="shared" si="19"/>
        <v>55555555</v>
      </c>
      <c r="G409" s="394">
        <f t="shared" si="20"/>
        <v>0</v>
      </c>
      <c r="I409" s="395">
        <f>IF(OR(C409="150 Directors advances", C409="120 accounts receivable", C409="720.2 Automobile - Insurance", C409="720.3 Automobile - License", C409="870.4 Rent - Insurance", C409="870.6 Rent - Property Tax", C409="870.7 Rent - Homeoffice", C409="870.9 Rent - Water"),
   0,
   IF(Dashboard!$F$5="Quick",
      IF(OR(C409="190 Automobile",C409="200 computer hardware",C409="210 Computer software",C409="220 Quickbooks software",C409="230 Office equipment",C409="240 Office furniture"),
         E409-(E409/(1+Dashboard!$F$4)),
         0
      ),
      IF(C409="750 Business promotion",
         E409-(E409/(1+4.793/100)),
         E409-(E409/(1+Dashboard!$F$4))
      )
   )
)</f>
        <v>0</v>
      </c>
      <c r="J409" s="40">
        <f>Bank5[[#This Row],[Money in/ (Money out)]]-Bank5[[#This Row],[GST/HST]]</f>
        <v>0</v>
      </c>
      <c r="L409" s="37">
        <f t="shared" si="18"/>
        <v>0</v>
      </c>
    </row>
    <row r="410" spans="4:12" x14ac:dyDescent="0.2">
      <c r="D410" s="393">
        <f>_xlfn.XLOOKUP(C:C,Table1[for Import to Bank Register dropdown],Table1[for Pivot],0,0,1)</f>
        <v>0</v>
      </c>
      <c r="E410" s="422"/>
      <c r="F410" s="160">
        <f t="shared" si="19"/>
        <v>55555555</v>
      </c>
      <c r="G410" s="394">
        <f t="shared" si="20"/>
        <v>0</v>
      </c>
      <c r="I410" s="395">
        <f>IF(OR(C410="150 Directors advances", C410="120 accounts receivable", C410="720.2 Automobile - Insurance", C410="720.3 Automobile - License", C410="870.4 Rent - Insurance", C410="870.6 Rent - Property Tax", C410="870.7 Rent - Homeoffice", C410="870.9 Rent - Water"),
   0,
   IF(Dashboard!$F$5="Quick",
      IF(OR(C410="190 Automobile",C410="200 computer hardware",C410="210 Computer software",C410="220 Quickbooks software",C410="230 Office equipment",C410="240 Office furniture"),
         E410-(E410/(1+Dashboard!$F$4)),
         0
      ),
      IF(C410="750 Business promotion",
         E410-(E410/(1+4.793/100)),
         E410-(E410/(1+Dashboard!$F$4))
      )
   )
)</f>
        <v>0</v>
      </c>
      <c r="J410" s="40">
        <f>Bank5[[#This Row],[Money in/ (Money out)]]-Bank5[[#This Row],[GST/HST]]</f>
        <v>0</v>
      </c>
      <c r="L410" s="37">
        <f t="shared" si="18"/>
        <v>0</v>
      </c>
    </row>
    <row r="411" spans="4:12" x14ac:dyDescent="0.2">
      <c r="D411" s="393">
        <f>_xlfn.XLOOKUP(C:C,Table1[for Import to Bank Register dropdown],Table1[for Pivot],0,0,1)</f>
        <v>0</v>
      </c>
      <c r="E411" s="422"/>
      <c r="F411" s="160">
        <f t="shared" si="19"/>
        <v>55555555</v>
      </c>
      <c r="G411" s="394">
        <f t="shared" si="20"/>
        <v>0</v>
      </c>
      <c r="I411" s="395">
        <f>IF(OR(C411="150 Directors advances", C411="120 accounts receivable", C411="720.2 Automobile - Insurance", C411="720.3 Automobile - License", C411="870.4 Rent - Insurance", C411="870.6 Rent - Property Tax", C411="870.7 Rent - Homeoffice", C411="870.9 Rent - Water"),
   0,
   IF(Dashboard!$F$5="Quick",
      IF(OR(C411="190 Automobile",C411="200 computer hardware",C411="210 Computer software",C411="220 Quickbooks software",C411="230 Office equipment",C411="240 Office furniture"),
         E411-(E411/(1+Dashboard!$F$4)),
         0
      ),
      IF(C411="750 Business promotion",
         E411-(E411/(1+4.793/100)),
         E411-(E411/(1+Dashboard!$F$4))
      )
   )
)</f>
        <v>0</v>
      </c>
      <c r="J411" s="40">
        <f>Bank5[[#This Row],[Money in/ (Money out)]]-Bank5[[#This Row],[GST/HST]]</f>
        <v>0</v>
      </c>
      <c r="L411" s="37">
        <f t="shared" si="18"/>
        <v>0</v>
      </c>
    </row>
    <row r="412" spans="4:12" x14ac:dyDescent="0.2">
      <c r="D412" s="393">
        <f>_xlfn.XLOOKUP(C:C,Table1[for Import to Bank Register dropdown],Table1[for Pivot],0,0,1)</f>
        <v>0</v>
      </c>
      <c r="E412" s="422"/>
      <c r="F412" s="160">
        <f t="shared" si="19"/>
        <v>55555555</v>
      </c>
      <c r="G412" s="394">
        <f t="shared" si="20"/>
        <v>0</v>
      </c>
      <c r="I412" s="395">
        <f>IF(OR(C412="150 Directors advances", C412="120 accounts receivable", C412="720.2 Automobile - Insurance", C412="720.3 Automobile - License", C412="870.4 Rent - Insurance", C412="870.6 Rent - Property Tax", C412="870.7 Rent - Homeoffice", C412="870.9 Rent - Water"),
   0,
   IF(Dashboard!$F$5="Quick",
      IF(OR(C412="190 Automobile",C412="200 computer hardware",C412="210 Computer software",C412="220 Quickbooks software",C412="230 Office equipment",C412="240 Office furniture"),
         E412-(E412/(1+Dashboard!$F$4)),
         0
      ),
      IF(C412="750 Business promotion",
         E412-(E412/(1+4.793/100)),
         E412-(E412/(1+Dashboard!$F$4))
      )
   )
)</f>
        <v>0</v>
      </c>
      <c r="J412" s="40">
        <f>Bank5[[#This Row],[Money in/ (Money out)]]-Bank5[[#This Row],[GST/HST]]</f>
        <v>0</v>
      </c>
      <c r="L412" s="37">
        <f t="shared" si="18"/>
        <v>0</v>
      </c>
    </row>
    <row r="413" spans="4:12" x14ac:dyDescent="0.2">
      <c r="D413" s="393">
        <f>_xlfn.XLOOKUP(C:C,Table1[for Import to Bank Register dropdown],Table1[for Pivot],0,0,1)</f>
        <v>0</v>
      </c>
      <c r="E413" s="422"/>
      <c r="F413" s="160">
        <f t="shared" si="19"/>
        <v>55555555</v>
      </c>
      <c r="G413" s="394">
        <f t="shared" si="20"/>
        <v>0</v>
      </c>
      <c r="I413" s="395">
        <f>IF(OR(C413="150 Directors advances", C413="120 accounts receivable", C413="720.2 Automobile - Insurance", C413="720.3 Automobile - License", C413="870.4 Rent - Insurance", C413="870.6 Rent - Property Tax", C413="870.7 Rent - Homeoffice", C413="870.9 Rent - Water"),
   0,
   IF(Dashboard!$F$5="Quick",
      IF(OR(C413="190 Automobile",C413="200 computer hardware",C413="210 Computer software",C413="220 Quickbooks software",C413="230 Office equipment",C413="240 Office furniture"),
         E413-(E413/(1+Dashboard!$F$4)),
         0
      ),
      IF(C413="750 Business promotion",
         E413-(E413/(1+4.793/100)),
         E413-(E413/(1+Dashboard!$F$4))
      )
   )
)</f>
        <v>0</v>
      </c>
      <c r="J413" s="40">
        <f>Bank5[[#This Row],[Money in/ (Money out)]]-Bank5[[#This Row],[GST/HST]]</f>
        <v>0</v>
      </c>
      <c r="L413" s="37">
        <f t="shared" si="18"/>
        <v>0</v>
      </c>
    </row>
    <row r="414" spans="4:12" x14ac:dyDescent="0.2">
      <c r="D414" s="393">
        <f>_xlfn.XLOOKUP(C:C,Table1[for Import to Bank Register dropdown],Table1[for Pivot],0,0,1)</f>
        <v>0</v>
      </c>
      <c r="E414" s="422"/>
      <c r="F414" s="160">
        <f t="shared" si="19"/>
        <v>55555555</v>
      </c>
      <c r="G414" s="394">
        <f t="shared" si="20"/>
        <v>0</v>
      </c>
      <c r="I414" s="395">
        <f>IF(OR(C414="150 Directors advances", C414="120 accounts receivable", C414="720.2 Automobile - Insurance", C414="720.3 Automobile - License", C414="870.4 Rent - Insurance", C414="870.6 Rent - Property Tax", C414="870.7 Rent - Homeoffice", C414="870.9 Rent - Water"),
   0,
   IF(Dashboard!$F$5="Quick",
      IF(OR(C414="190 Automobile",C414="200 computer hardware",C414="210 Computer software",C414="220 Quickbooks software",C414="230 Office equipment",C414="240 Office furniture"),
         E414-(E414/(1+Dashboard!$F$4)),
         0
      ),
      IF(C414="750 Business promotion",
         E414-(E414/(1+4.793/100)),
         E414-(E414/(1+Dashboard!$F$4))
      )
   )
)</f>
        <v>0</v>
      </c>
      <c r="J414" s="40">
        <f>Bank5[[#This Row],[Money in/ (Money out)]]-Bank5[[#This Row],[GST/HST]]</f>
        <v>0</v>
      </c>
      <c r="L414" s="37">
        <f t="shared" si="18"/>
        <v>0</v>
      </c>
    </row>
    <row r="415" spans="4:12" x14ac:dyDescent="0.2">
      <c r="D415" s="393">
        <f>_xlfn.XLOOKUP(C:C,Table1[for Import to Bank Register dropdown],Table1[for Pivot],0,0,1)</f>
        <v>0</v>
      </c>
      <c r="E415" s="422"/>
      <c r="F415" s="160">
        <f t="shared" si="19"/>
        <v>55555555</v>
      </c>
      <c r="G415" s="394">
        <f t="shared" si="20"/>
        <v>0</v>
      </c>
      <c r="I415" s="395">
        <f>IF(OR(C415="150 Directors advances", C415="120 accounts receivable", C415="720.2 Automobile - Insurance", C415="720.3 Automobile - License", C415="870.4 Rent - Insurance", C415="870.6 Rent - Property Tax", C415="870.7 Rent - Homeoffice", C415="870.9 Rent - Water"),
   0,
   IF(Dashboard!$F$5="Quick",
      IF(OR(C415="190 Automobile",C415="200 computer hardware",C415="210 Computer software",C415="220 Quickbooks software",C415="230 Office equipment",C415="240 Office furniture"),
         E415-(E415/(1+Dashboard!$F$4)),
         0
      ),
      IF(C415="750 Business promotion",
         E415-(E415/(1+4.793/100)),
         E415-(E415/(1+Dashboard!$F$4))
      )
   )
)</f>
        <v>0</v>
      </c>
      <c r="J415" s="40">
        <f>Bank5[[#This Row],[Money in/ (Money out)]]-Bank5[[#This Row],[GST/HST]]</f>
        <v>0</v>
      </c>
      <c r="L415" s="37">
        <f t="shared" si="18"/>
        <v>0</v>
      </c>
    </row>
    <row r="416" spans="4:12" x14ac:dyDescent="0.2">
      <c r="D416" s="393">
        <f>_xlfn.XLOOKUP(C:C,Table1[for Import to Bank Register dropdown],Table1[for Pivot],0,0,1)</f>
        <v>0</v>
      </c>
      <c r="E416" s="422"/>
      <c r="F416" s="160">
        <f t="shared" si="19"/>
        <v>55555555</v>
      </c>
      <c r="G416" s="394">
        <f t="shared" si="20"/>
        <v>0</v>
      </c>
      <c r="I416" s="395">
        <f>IF(OR(C416="150 Directors advances", C416="120 accounts receivable", C416="720.2 Automobile - Insurance", C416="720.3 Automobile - License", C416="870.4 Rent - Insurance", C416="870.6 Rent - Property Tax", C416="870.7 Rent - Homeoffice", C416="870.9 Rent - Water"),
   0,
   IF(Dashboard!$F$5="Quick",
      IF(OR(C416="190 Automobile",C416="200 computer hardware",C416="210 Computer software",C416="220 Quickbooks software",C416="230 Office equipment",C416="240 Office furniture"),
         E416-(E416/(1+Dashboard!$F$4)),
         0
      ),
      IF(C416="750 Business promotion",
         E416-(E416/(1+4.793/100)),
         E416-(E416/(1+Dashboard!$F$4))
      )
   )
)</f>
        <v>0</v>
      </c>
      <c r="J416" s="40">
        <f>Bank5[[#This Row],[Money in/ (Money out)]]-Bank5[[#This Row],[GST/HST]]</f>
        <v>0</v>
      </c>
      <c r="L416" s="37">
        <f t="shared" si="18"/>
        <v>0</v>
      </c>
    </row>
    <row r="417" spans="4:12" x14ac:dyDescent="0.2">
      <c r="D417" s="393">
        <f>_xlfn.XLOOKUP(C:C,Table1[for Import to Bank Register dropdown],Table1[for Pivot],0,0,1)</f>
        <v>0</v>
      </c>
      <c r="E417" s="422"/>
      <c r="F417" s="160">
        <f t="shared" si="19"/>
        <v>55555555</v>
      </c>
      <c r="G417" s="394">
        <f t="shared" si="20"/>
        <v>0</v>
      </c>
      <c r="I417" s="395">
        <f>IF(OR(C417="150 Directors advances", C417="120 accounts receivable", C417="720.2 Automobile - Insurance", C417="720.3 Automobile - License", C417="870.4 Rent - Insurance", C417="870.6 Rent - Property Tax", C417="870.7 Rent - Homeoffice", C417="870.9 Rent - Water"),
   0,
   IF(Dashboard!$F$5="Quick",
      IF(OR(C417="190 Automobile",C417="200 computer hardware",C417="210 Computer software",C417="220 Quickbooks software",C417="230 Office equipment",C417="240 Office furniture"),
         E417-(E417/(1+Dashboard!$F$4)),
         0
      ),
      IF(C417="750 Business promotion",
         E417-(E417/(1+4.793/100)),
         E417-(E417/(1+Dashboard!$F$4))
      )
   )
)</f>
        <v>0</v>
      </c>
      <c r="J417" s="40">
        <f>Bank5[[#This Row],[Money in/ (Money out)]]-Bank5[[#This Row],[GST/HST]]</f>
        <v>0</v>
      </c>
      <c r="L417" s="37">
        <f t="shared" si="18"/>
        <v>0</v>
      </c>
    </row>
    <row r="418" spans="4:12" x14ac:dyDescent="0.2">
      <c r="D418" s="393">
        <f>_xlfn.XLOOKUP(C:C,Table1[for Import to Bank Register dropdown],Table1[for Pivot],0,0,1)</f>
        <v>0</v>
      </c>
      <c r="E418" s="422"/>
      <c r="F418" s="160">
        <f t="shared" si="19"/>
        <v>55555555</v>
      </c>
      <c r="G418" s="394">
        <f t="shared" si="20"/>
        <v>0</v>
      </c>
      <c r="I418" s="395">
        <f>IF(OR(C418="150 Directors advances", C418="120 accounts receivable", C418="720.2 Automobile - Insurance", C418="720.3 Automobile - License", C418="870.4 Rent - Insurance", C418="870.6 Rent - Property Tax", C418="870.7 Rent - Homeoffice", C418="870.9 Rent - Water"),
   0,
   IF(Dashboard!$F$5="Quick",
      IF(OR(C418="190 Automobile",C418="200 computer hardware",C418="210 Computer software",C418="220 Quickbooks software",C418="230 Office equipment",C418="240 Office furniture"),
         E418-(E418/(1+Dashboard!$F$4)),
         0
      ),
      IF(C418="750 Business promotion",
         E418-(E418/(1+4.793/100)),
         E418-(E418/(1+Dashboard!$F$4))
      )
   )
)</f>
        <v>0</v>
      </c>
      <c r="J418" s="40">
        <f>Bank5[[#This Row],[Money in/ (Money out)]]-Bank5[[#This Row],[GST/HST]]</f>
        <v>0</v>
      </c>
      <c r="L418" s="37">
        <f t="shared" si="18"/>
        <v>0</v>
      </c>
    </row>
    <row r="419" spans="4:12" x14ac:dyDescent="0.2">
      <c r="D419" s="393">
        <f>_xlfn.XLOOKUP(C:C,Table1[for Import to Bank Register dropdown],Table1[for Pivot],0,0,1)</f>
        <v>0</v>
      </c>
      <c r="E419" s="422"/>
      <c r="F419" s="160">
        <f t="shared" si="19"/>
        <v>55555555</v>
      </c>
      <c r="G419" s="394">
        <f t="shared" si="20"/>
        <v>0</v>
      </c>
      <c r="I419" s="395">
        <f>IF(OR(C419="150 Directors advances", C419="120 accounts receivable", C419="720.2 Automobile - Insurance", C419="720.3 Automobile - License", C419="870.4 Rent - Insurance", C419="870.6 Rent - Property Tax", C419="870.7 Rent - Homeoffice", C419="870.9 Rent - Water"),
   0,
   IF(Dashboard!$F$5="Quick",
      IF(OR(C419="190 Automobile",C419="200 computer hardware",C419="210 Computer software",C419="220 Quickbooks software",C419="230 Office equipment",C419="240 Office furniture"),
         E419-(E419/(1+Dashboard!$F$4)),
         0
      ),
      IF(C419="750 Business promotion",
         E419-(E419/(1+4.793/100)),
         E419-(E419/(1+Dashboard!$F$4))
      )
   )
)</f>
        <v>0</v>
      </c>
      <c r="J419" s="40">
        <f>Bank5[[#This Row],[Money in/ (Money out)]]-Bank5[[#This Row],[GST/HST]]</f>
        <v>0</v>
      </c>
      <c r="L419" s="37">
        <f t="shared" si="18"/>
        <v>0</v>
      </c>
    </row>
    <row r="420" spans="4:12" x14ac:dyDescent="0.2">
      <c r="D420" s="393">
        <f>_xlfn.XLOOKUP(C:C,Table1[for Import to Bank Register dropdown],Table1[for Pivot],0,0,1)</f>
        <v>0</v>
      </c>
      <c r="E420" s="422"/>
      <c r="F420" s="160">
        <f t="shared" si="19"/>
        <v>55555555</v>
      </c>
      <c r="G420" s="394">
        <f t="shared" si="20"/>
        <v>0</v>
      </c>
      <c r="I420" s="395">
        <f>IF(OR(C420="150 Directors advances", C420="120 accounts receivable", C420="720.2 Automobile - Insurance", C420="720.3 Automobile - License", C420="870.4 Rent - Insurance", C420="870.6 Rent - Property Tax", C420="870.7 Rent - Homeoffice", C420="870.9 Rent - Water"),
   0,
   IF(Dashboard!$F$5="Quick",
      IF(OR(C420="190 Automobile",C420="200 computer hardware",C420="210 Computer software",C420="220 Quickbooks software",C420="230 Office equipment",C420="240 Office furniture"),
         E420-(E420/(1+Dashboard!$F$4)),
         0
      ),
      IF(C420="750 Business promotion",
         E420-(E420/(1+4.793/100)),
         E420-(E420/(1+Dashboard!$F$4))
      )
   )
)</f>
        <v>0</v>
      </c>
      <c r="J420" s="40">
        <f>Bank5[[#This Row],[Money in/ (Money out)]]-Bank5[[#This Row],[GST/HST]]</f>
        <v>0</v>
      </c>
      <c r="L420" s="37">
        <f t="shared" si="18"/>
        <v>0</v>
      </c>
    </row>
    <row r="421" spans="4:12" x14ac:dyDescent="0.2">
      <c r="D421" s="393">
        <f>_xlfn.XLOOKUP(C:C,Table1[for Import to Bank Register dropdown],Table1[for Pivot],0,0,1)</f>
        <v>0</v>
      </c>
      <c r="E421" s="422"/>
      <c r="F421" s="160">
        <f t="shared" si="19"/>
        <v>55555555</v>
      </c>
      <c r="G421" s="394">
        <f t="shared" si="20"/>
        <v>0</v>
      </c>
      <c r="I421" s="395">
        <f>IF(OR(C421="150 Directors advances", C421="120 accounts receivable", C421="720.2 Automobile - Insurance", C421="720.3 Automobile - License", C421="870.4 Rent - Insurance", C421="870.6 Rent - Property Tax", C421="870.7 Rent - Homeoffice", C421="870.9 Rent - Water"),
   0,
   IF(Dashboard!$F$5="Quick",
      IF(OR(C421="190 Automobile",C421="200 computer hardware",C421="210 Computer software",C421="220 Quickbooks software",C421="230 Office equipment",C421="240 Office furniture"),
         E421-(E421/(1+Dashboard!$F$4)),
         0
      ),
      IF(C421="750 Business promotion",
         E421-(E421/(1+4.793/100)),
         E421-(E421/(1+Dashboard!$F$4))
      )
   )
)</f>
        <v>0</v>
      </c>
      <c r="J421" s="40">
        <f>Bank5[[#This Row],[Money in/ (Money out)]]-Bank5[[#This Row],[GST/HST]]</f>
        <v>0</v>
      </c>
      <c r="L421" s="37">
        <f t="shared" si="18"/>
        <v>0</v>
      </c>
    </row>
    <row r="422" spans="4:12" x14ac:dyDescent="0.2">
      <c r="D422" s="393">
        <f>_xlfn.XLOOKUP(C:C,Table1[for Import to Bank Register dropdown],Table1[for Pivot],0,0,1)</f>
        <v>0</v>
      </c>
      <c r="E422" s="422"/>
      <c r="F422" s="160">
        <f t="shared" si="19"/>
        <v>55555555</v>
      </c>
      <c r="G422" s="394">
        <f t="shared" si="20"/>
        <v>0</v>
      </c>
      <c r="I422" s="395">
        <f>IF(OR(C422="150 Directors advances", C422="120 accounts receivable", C422="720.2 Automobile - Insurance", C422="720.3 Automobile - License", C422="870.4 Rent - Insurance", C422="870.6 Rent - Property Tax", C422="870.7 Rent - Homeoffice", C422="870.9 Rent - Water"),
   0,
   IF(Dashboard!$F$5="Quick",
      IF(OR(C422="190 Automobile",C422="200 computer hardware",C422="210 Computer software",C422="220 Quickbooks software",C422="230 Office equipment",C422="240 Office furniture"),
         E422-(E422/(1+Dashboard!$F$4)),
         0
      ),
      IF(C422="750 Business promotion",
         E422-(E422/(1+4.793/100)),
         E422-(E422/(1+Dashboard!$F$4))
      )
   )
)</f>
        <v>0</v>
      </c>
      <c r="J422" s="40">
        <f>Bank5[[#This Row],[Money in/ (Money out)]]-Bank5[[#This Row],[GST/HST]]</f>
        <v>0</v>
      </c>
      <c r="L422" s="37">
        <f t="shared" si="18"/>
        <v>0</v>
      </c>
    </row>
    <row r="423" spans="4:12" x14ac:dyDescent="0.2">
      <c r="D423" s="393">
        <f>_xlfn.XLOOKUP(C:C,Table1[for Import to Bank Register dropdown],Table1[for Pivot],0,0,1)</f>
        <v>0</v>
      </c>
      <c r="E423" s="422"/>
      <c r="F423" s="160">
        <f t="shared" si="19"/>
        <v>55555555</v>
      </c>
      <c r="G423" s="394">
        <f t="shared" si="20"/>
        <v>0</v>
      </c>
      <c r="I423" s="395">
        <f>IF(OR(C423="150 Directors advances", C423="120 accounts receivable", C423="720.2 Automobile - Insurance", C423="720.3 Automobile - License", C423="870.4 Rent - Insurance", C423="870.6 Rent - Property Tax", C423="870.7 Rent - Homeoffice", C423="870.9 Rent - Water"),
   0,
   IF(Dashboard!$F$5="Quick",
      IF(OR(C423="190 Automobile",C423="200 computer hardware",C423="210 Computer software",C423="220 Quickbooks software",C423="230 Office equipment",C423="240 Office furniture"),
         E423-(E423/(1+Dashboard!$F$4)),
         0
      ),
      IF(C423="750 Business promotion",
         E423-(E423/(1+4.793/100)),
         E423-(E423/(1+Dashboard!$F$4))
      )
   )
)</f>
        <v>0</v>
      </c>
      <c r="J423" s="40">
        <f>Bank5[[#This Row],[Money in/ (Money out)]]-Bank5[[#This Row],[GST/HST]]</f>
        <v>0</v>
      </c>
      <c r="L423" s="37">
        <f t="shared" si="18"/>
        <v>0</v>
      </c>
    </row>
    <row r="424" spans="4:12" x14ac:dyDescent="0.2">
      <c r="D424" s="393">
        <f>_xlfn.XLOOKUP(C:C,Table1[for Import to Bank Register dropdown],Table1[for Pivot],0,0,1)</f>
        <v>0</v>
      </c>
      <c r="E424" s="422"/>
      <c r="F424" s="160">
        <f t="shared" si="19"/>
        <v>55555555</v>
      </c>
      <c r="G424" s="394">
        <f t="shared" si="20"/>
        <v>0</v>
      </c>
      <c r="I424" s="395">
        <f>IF(OR(C424="150 Directors advances", C424="120 accounts receivable", C424="720.2 Automobile - Insurance", C424="720.3 Automobile - License", C424="870.4 Rent - Insurance", C424="870.6 Rent - Property Tax", C424="870.7 Rent - Homeoffice", C424="870.9 Rent - Water"),
   0,
   IF(Dashboard!$F$5="Quick",
      IF(OR(C424="190 Automobile",C424="200 computer hardware",C424="210 Computer software",C424="220 Quickbooks software",C424="230 Office equipment",C424="240 Office furniture"),
         E424-(E424/(1+Dashboard!$F$4)),
         0
      ),
      IF(C424="750 Business promotion",
         E424-(E424/(1+4.793/100)),
         E424-(E424/(1+Dashboard!$F$4))
      )
   )
)</f>
        <v>0</v>
      </c>
      <c r="J424" s="40">
        <f>Bank5[[#This Row],[Money in/ (Money out)]]-Bank5[[#This Row],[GST/HST]]</f>
        <v>0</v>
      </c>
      <c r="L424" s="37">
        <f t="shared" si="18"/>
        <v>0</v>
      </c>
    </row>
    <row r="425" spans="4:12" x14ac:dyDescent="0.2">
      <c r="D425" s="393">
        <f>_xlfn.XLOOKUP(C:C,Table1[for Import to Bank Register dropdown],Table1[for Pivot],0,0,1)</f>
        <v>0</v>
      </c>
      <c r="E425" s="422"/>
      <c r="F425" s="160">
        <f t="shared" si="19"/>
        <v>55555555</v>
      </c>
      <c r="G425" s="394">
        <f t="shared" si="20"/>
        <v>0</v>
      </c>
      <c r="I425" s="395">
        <f>IF(OR(C425="150 Directors advances", C425="120 accounts receivable", C425="720.2 Automobile - Insurance", C425="720.3 Automobile - License", C425="870.4 Rent - Insurance", C425="870.6 Rent - Property Tax", C425="870.7 Rent - Homeoffice", C425="870.9 Rent - Water"),
   0,
   IF(Dashboard!$F$5="Quick",
      IF(OR(C425="190 Automobile",C425="200 computer hardware",C425="210 Computer software",C425="220 Quickbooks software",C425="230 Office equipment",C425="240 Office furniture"),
         E425-(E425/(1+Dashboard!$F$4)),
         0
      ),
      IF(C425="750 Business promotion",
         E425-(E425/(1+4.793/100)),
         E425-(E425/(1+Dashboard!$F$4))
      )
   )
)</f>
        <v>0</v>
      </c>
      <c r="J425" s="40">
        <f>Bank5[[#This Row],[Money in/ (Money out)]]-Bank5[[#This Row],[GST/HST]]</f>
        <v>0</v>
      </c>
      <c r="L425" s="37">
        <f t="shared" si="18"/>
        <v>0</v>
      </c>
    </row>
    <row r="426" spans="4:12" x14ac:dyDescent="0.2">
      <c r="D426" s="393">
        <f>_xlfn.XLOOKUP(C:C,Table1[for Import to Bank Register dropdown],Table1[for Pivot],0,0,1)</f>
        <v>0</v>
      </c>
      <c r="E426" s="422"/>
      <c r="F426" s="160">
        <f t="shared" si="19"/>
        <v>55555555</v>
      </c>
      <c r="G426" s="394">
        <f t="shared" si="20"/>
        <v>0</v>
      </c>
      <c r="I426" s="395">
        <f>IF(OR(C426="150 Directors advances", C426="120 accounts receivable", C426="720.2 Automobile - Insurance", C426="720.3 Automobile - License", C426="870.4 Rent - Insurance", C426="870.6 Rent - Property Tax", C426="870.7 Rent - Homeoffice", C426="870.9 Rent - Water"),
   0,
   IF(Dashboard!$F$5="Quick",
      IF(OR(C426="190 Automobile",C426="200 computer hardware",C426="210 Computer software",C426="220 Quickbooks software",C426="230 Office equipment",C426="240 Office furniture"),
         E426-(E426/(1+Dashboard!$F$4)),
         0
      ),
      IF(C426="750 Business promotion",
         E426-(E426/(1+4.793/100)),
         E426-(E426/(1+Dashboard!$F$4))
      )
   )
)</f>
        <v>0</v>
      </c>
      <c r="J426" s="40">
        <f>Bank5[[#This Row],[Money in/ (Money out)]]-Bank5[[#This Row],[GST/HST]]</f>
        <v>0</v>
      </c>
      <c r="L426" s="37">
        <f t="shared" si="18"/>
        <v>0</v>
      </c>
    </row>
    <row r="427" spans="4:12" x14ac:dyDescent="0.2">
      <c r="D427" s="393">
        <f>_xlfn.XLOOKUP(C:C,Table1[for Import to Bank Register dropdown],Table1[for Pivot],0,0,1)</f>
        <v>0</v>
      </c>
      <c r="E427" s="422"/>
      <c r="F427" s="160">
        <f t="shared" si="19"/>
        <v>55555555</v>
      </c>
      <c r="G427" s="394">
        <f t="shared" si="20"/>
        <v>0</v>
      </c>
      <c r="I427" s="395">
        <f>IF(OR(C427="150 Directors advances", C427="120 accounts receivable", C427="720.2 Automobile - Insurance", C427="720.3 Automobile - License", C427="870.4 Rent - Insurance", C427="870.6 Rent - Property Tax", C427="870.7 Rent - Homeoffice", C427="870.9 Rent - Water"),
   0,
   IF(Dashboard!$F$5="Quick",
      IF(OR(C427="190 Automobile",C427="200 computer hardware",C427="210 Computer software",C427="220 Quickbooks software",C427="230 Office equipment",C427="240 Office furniture"),
         E427-(E427/(1+Dashboard!$F$4)),
         0
      ),
      IF(C427="750 Business promotion",
         E427-(E427/(1+4.793/100)),
         E427-(E427/(1+Dashboard!$F$4))
      )
   )
)</f>
        <v>0</v>
      </c>
      <c r="J427" s="40">
        <f>Bank5[[#This Row],[Money in/ (Money out)]]-Bank5[[#This Row],[GST/HST]]</f>
        <v>0</v>
      </c>
      <c r="L427" s="37">
        <f t="shared" si="18"/>
        <v>0</v>
      </c>
    </row>
    <row r="428" spans="4:12" x14ac:dyDescent="0.2">
      <c r="D428" s="393">
        <f>_xlfn.XLOOKUP(C:C,Table1[for Import to Bank Register dropdown],Table1[for Pivot],0,0,1)</f>
        <v>0</v>
      </c>
      <c r="E428" s="422"/>
      <c r="F428" s="160">
        <f t="shared" si="19"/>
        <v>55555555</v>
      </c>
      <c r="G428" s="394">
        <f t="shared" si="20"/>
        <v>0</v>
      </c>
      <c r="I428" s="395">
        <f>IF(OR(C428="150 Directors advances", C428="120 accounts receivable", C428="720.2 Automobile - Insurance", C428="720.3 Automobile - License", C428="870.4 Rent - Insurance", C428="870.6 Rent - Property Tax", C428="870.7 Rent - Homeoffice", C428="870.9 Rent - Water"),
   0,
   IF(Dashboard!$F$5="Quick",
      IF(OR(C428="190 Automobile",C428="200 computer hardware",C428="210 Computer software",C428="220 Quickbooks software",C428="230 Office equipment",C428="240 Office furniture"),
         E428-(E428/(1+Dashboard!$F$4)),
         0
      ),
      IF(C428="750 Business promotion",
         E428-(E428/(1+4.793/100)),
         E428-(E428/(1+Dashboard!$F$4))
      )
   )
)</f>
        <v>0</v>
      </c>
      <c r="J428" s="40">
        <f>Bank5[[#This Row],[Money in/ (Money out)]]-Bank5[[#This Row],[GST/HST]]</f>
        <v>0</v>
      </c>
      <c r="L428" s="37">
        <f t="shared" si="18"/>
        <v>0</v>
      </c>
    </row>
    <row r="429" spans="4:12" x14ac:dyDescent="0.2">
      <c r="D429" s="393">
        <f>_xlfn.XLOOKUP(C:C,Table1[for Import to Bank Register dropdown],Table1[for Pivot],0,0,1)</f>
        <v>0</v>
      </c>
      <c r="E429" s="422"/>
      <c r="F429" s="160">
        <f t="shared" si="19"/>
        <v>55555555</v>
      </c>
      <c r="G429" s="394">
        <f t="shared" si="20"/>
        <v>0</v>
      </c>
      <c r="I429" s="395">
        <f>IF(OR(C429="150 Directors advances", C429="120 accounts receivable", C429="720.2 Automobile - Insurance", C429="720.3 Automobile - License", C429="870.4 Rent - Insurance", C429="870.6 Rent - Property Tax", C429="870.7 Rent - Homeoffice", C429="870.9 Rent - Water"),
   0,
   IF(Dashboard!$F$5="Quick",
      IF(OR(C429="190 Automobile",C429="200 computer hardware",C429="210 Computer software",C429="220 Quickbooks software",C429="230 Office equipment",C429="240 Office furniture"),
         E429-(E429/(1+Dashboard!$F$4)),
         0
      ),
      IF(C429="750 Business promotion",
         E429-(E429/(1+4.793/100)),
         E429-(E429/(1+Dashboard!$F$4))
      )
   )
)</f>
        <v>0</v>
      </c>
      <c r="J429" s="40">
        <f>Bank5[[#This Row],[Money in/ (Money out)]]-Bank5[[#This Row],[GST/HST]]</f>
        <v>0</v>
      </c>
      <c r="L429" s="37">
        <f t="shared" si="18"/>
        <v>0</v>
      </c>
    </row>
    <row r="430" spans="4:12" x14ac:dyDescent="0.2">
      <c r="D430" s="393">
        <f>_xlfn.XLOOKUP(C:C,Table1[for Import to Bank Register dropdown],Table1[for Pivot],0,0,1)</f>
        <v>0</v>
      </c>
      <c r="E430" s="422"/>
      <c r="F430" s="160">
        <f t="shared" si="19"/>
        <v>55555555</v>
      </c>
      <c r="G430" s="394">
        <f t="shared" si="20"/>
        <v>0</v>
      </c>
      <c r="I430" s="395">
        <f>IF(OR(C430="150 Directors advances", C430="120 accounts receivable", C430="720.2 Automobile - Insurance", C430="720.3 Automobile - License", C430="870.4 Rent - Insurance", C430="870.6 Rent - Property Tax", C430="870.7 Rent - Homeoffice", C430="870.9 Rent - Water"),
   0,
   IF(Dashboard!$F$5="Quick",
      IF(OR(C430="190 Automobile",C430="200 computer hardware",C430="210 Computer software",C430="220 Quickbooks software",C430="230 Office equipment",C430="240 Office furniture"),
         E430-(E430/(1+Dashboard!$F$4)),
         0
      ),
      IF(C430="750 Business promotion",
         E430-(E430/(1+4.793/100)),
         E430-(E430/(1+Dashboard!$F$4))
      )
   )
)</f>
        <v>0</v>
      </c>
      <c r="J430" s="40">
        <f>Bank5[[#This Row],[Money in/ (Money out)]]-Bank5[[#This Row],[GST/HST]]</f>
        <v>0</v>
      </c>
      <c r="L430" s="37">
        <f t="shared" si="18"/>
        <v>0</v>
      </c>
    </row>
    <row r="431" spans="4:12" x14ac:dyDescent="0.2">
      <c r="D431" s="393">
        <f>_xlfn.XLOOKUP(C:C,Table1[for Import to Bank Register dropdown],Table1[for Pivot],0,0,1)</f>
        <v>0</v>
      </c>
      <c r="E431" s="422"/>
      <c r="F431" s="160">
        <f t="shared" si="19"/>
        <v>55555555</v>
      </c>
      <c r="G431" s="394">
        <f t="shared" si="20"/>
        <v>0</v>
      </c>
      <c r="I431" s="395">
        <f>IF(OR(C431="150 Directors advances", C431="120 accounts receivable", C431="720.2 Automobile - Insurance", C431="720.3 Automobile - License", C431="870.4 Rent - Insurance", C431="870.6 Rent - Property Tax", C431="870.7 Rent - Homeoffice", C431="870.9 Rent - Water"),
   0,
   IF(Dashboard!$F$5="Quick",
      IF(OR(C431="190 Automobile",C431="200 computer hardware",C431="210 Computer software",C431="220 Quickbooks software",C431="230 Office equipment",C431="240 Office furniture"),
         E431-(E431/(1+Dashboard!$F$4)),
         0
      ),
      IF(C431="750 Business promotion",
         E431-(E431/(1+4.793/100)),
         E431-(E431/(1+Dashboard!$F$4))
      )
   )
)</f>
        <v>0</v>
      </c>
      <c r="J431" s="40">
        <f>Bank5[[#This Row],[Money in/ (Money out)]]-Bank5[[#This Row],[GST/HST]]</f>
        <v>0</v>
      </c>
      <c r="L431" s="37">
        <f t="shared" si="18"/>
        <v>0</v>
      </c>
    </row>
    <row r="432" spans="4:12" x14ac:dyDescent="0.2">
      <c r="D432" s="393">
        <f>_xlfn.XLOOKUP(C:C,Table1[for Import to Bank Register dropdown],Table1[for Pivot],0,0,1)</f>
        <v>0</v>
      </c>
      <c r="E432" s="422"/>
      <c r="F432" s="160">
        <f t="shared" si="19"/>
        <v>55555555</v>
      </c>
      <c r="G432" s="394">
        <f t="shared" si="20"/>
        <v>0</v>
      </c>
      <c r="I432" s="395">
        <f>IF(OR(C432="150 Directors advances", C432="120 accounts receivable", C432="720.2 Automobile - Insurance", C432="720.3 Automobile - License", C432="870.4 Rent - Insurance", C432="870.6 Rent - Property Tax", C432="870.7 Rent - Homeoffice", C432="870.9 Rent - Water"),
   0,
   IF(Dashboard!$F$5="Quick",
      IF(OR(C432="190 Automobile",C432="200 computer hardware",C432="210 Computer software",C432="220 Quickbooks software",C432="230 Office equipment",C432="240 Office furniture"),
         E432-(E432/(1+Dashboard!$F$4)),
         0
      ),
      IF(C432="750 Business promotion",
         E432-(E432/(1+4.793/100)),
         E432-(E432/(1+Dashboard!$F$4))
      )
   )
)</f>
        <v>0</v>
      </c>
      <c r="J432" s="40">
        <f>Bank5[[#This Row],[Money in/ (Money out)]]-Bank5[[#This Row],[GST/HST]]</f>
        <v>0</v>
      </c>
      <c r="L432" s="37">
        <f t="shared" si="18"/>
        <v>0</v>
      </c>
    </row>
    <row r="433" spans="4:12" x14ac:dyDescent="0.2">
      <c r="D433" s="393">
        <f>_xlfn.XLOOKUP(C:C,Table1[for Import to Bank Register dropdown],Table1[for Pivot],0,0,1)</f>
        <v>0</v>
      </c>
      <c r="E433" s="422"/>
      <c r="F433" s="160">
        <f t="shared" si="19"/>
        <v>55555555</v>
      </c>
      <c r="G433" s="394">
        <f t="shared" si="20"/>
        <v>0</v>
      </c>
      <c r="I433" s="395">
        <f>IF(OR(C433="150 Directors advances", C433="120 accounts receivable", C433="720.2 Automobile - Insurance", C433="720.3 Automobile - License", C433="870.4 Rent - Insurance", C433="870.6 Rent - Property Tax", C433="870.7 Rent - Homeoffice", C433="870.9 Rent - Water"),
   0,
   IF(Dashboard!$F$5="Quick",
      IF(OR(C433="190 Automobile",C433="200 computer hardware",C433="210 Computer software",C433="220 Quickbooks software",C433="230 Office equipment",C433="240 Office furniture"),
         E433-(E433/(1+Dashboard!$F$4)),
         0
      ),
      IF(C433="750 Business promotion",
         E433-(E433/(1+4.793/100)),
         E433-(E433/(1+Dashboard!$F$4))
      )
   )
)</f>
        <v>0</v>
      </c>
      <c r="J433" s="40">
        <f>Bank5[[#This Row],[Money in/ (Money out)]]-Bank5[[#This Row],[GST/HST]]</f>
        <v>0</v>
      </c>
      <c r="L433" s="37">
        <f t="shared" si="18"/>
        <v>0</v>
      </c>
    </row>
    <row r="434" spans="4:12" x14ac:dyDescent="0.2">
      <c r="D434" s="393">
        <f>_xlfn.XLOOKUP(C:C,Table1[for Import to Bank Register dropdown],Table1[for Pivot],0,0,1)</f>
        <v>0</v>
      </c>
      <c r="E434" s="422"/>
      <c r="F434" s="160">
        <f t="shared" si="19"/>
        <v>55555555</v>
      </c>
      <c r="G434" s="394">
        <f t="shared" si="20"/>
        <v>0</v>
      </c>
      <c r="I434" s="395">
        <f>IF(OR(C434="150 Directors advances", C434="120 accounts receivable", C434="720.2 Automobile - Insurance", C434="720.3 Automobile - License", C434="870.4 Rent - Insurance", C434="870.6 Rent - Property Tax", C434="870.7 Rent - Homeoffice", C434="870.9 Rent - Water"),
   0,
   IF(Dashboard!$F$5="Quick",
      IF(OR(C434="190 Automobile",C434="200 computer hardware",C434="210 Computer software",C434="220 Quickbooks software",C434="230 Office equipment",C434="240 Office furniture"),
         E434-(E434/(1+Dashboard!$F$4)),
         0
      ),
      IF(C434="750 Business promotion",
         E434-(E434/(1+4.793/100)),
         E434-(E434/(1+Dashboard!$F$4))
      )
   )
)</f>
        <v>0</v>
      </c>
      <c r="J434" s="40">
        <f>Bank5[[#This Row],[Money in/ (Money out)]]-Bank5[[#This Row],[GST/HST]]</f>
        <v>0</v>
      </c>
      <c r="L434" s="37">
        <f t="shared" si="18"/>
        <v>0</v>
      </c>
    </row>
    <row r="435" spans="4:12" x14ac:dyDescent="0.2">
      <c r="D435" s="393">
        <f>_xlfn.XLOOKUP(C:C,Table1[for Import to Bank Register dropdown],Table1[for Pivot],0,0,1)</f>
        <v>0</v>
      </c>
      <c r="E435" s="422"/>
      <c r="F435" s="160">
        <f t="shared" si="19"/>
        <v>55555555</v>
      </c>
      <c r="G435" s="394">
        <f t="shared" si="20"/>
        <v>0</v>
      </c>
      <c r="I435" s="395">
        <f>IF(OR(C435="150 Directors advances", C435="120 accounts receivable", C435="720.2 Automobile - Insurance", C435="720.3 Automobile - License", C435="870.4 Rent - Insurance", C435="870.6 Rent - Property Tax", C435="870.7 Rent - Homeoffice", C435="870.9 Rent - Water"),
   0,
   IF(Dashboard!$F$5="Quick",
      IF(OR(C435="190 Automobile",C435="200 computer hardware",C435="210 Computer software",C435="220 Quickbooks software",C435="230 Office equipment",C435="240 Office furniture"),
         E435-(E435/(1+Dashboard!$F$4)),
         0
      ),
      IF(C435="750 Business promotion",
         E435-(E435/(1+4.793/100)),
         E435-(E435/(1+Dashboard!$F$4))
      )
   )
)</f>
        <v>0</v>
      </c>
      <c r="J435" s="40">
        <f>Bank5[[#This Row],[Money in/ (Money out)]]-Bank5[[#This Row],[GST/HST]]</f>
        <v>0</v>
      </c>
      <c r="L435" s="37">
        <f t="shared" si="18"/>
        <v>0</v>
      </c>
    </row>
    <row r="436" spans="4:12" x14ac:dyDescent="0.2">
      <c r="D436" s="393">
        <f>_xlfn.XLOOKUP(C:C,Table1[for Import to Bank Register dropdown],Table1[for Pivot],0,0,1)</f>
        <v>0</v>
      </c>
      <c r="E436" s="422"/>
      <c r="F436" s="160">
        <f t="shared" si="19"/>
        <v>55555555</v>
      </c>
      <c r="G436" s="394">
        <f t="shared" si="20"/>
        <v>0</v>
      </c>
      <c r="I436" s="395">
        <f>IF(OR(C436="150 Directors advances", C436="120 accounts receivable", C436="720.2 Automobile - Insurance", C436="720.3 Automobile - License", C436="870.4 Rent - Insurance", C436="870.6 Rent - Property Tax", C436="870.7 Rent - Homeoffice", C436="870.9 Rent - Water"),
   0,
   IF(Dashboard!$F$5="Quick",
      IF(OR(C436="190 Automobile",C436="200 computer hardware",C436="210 Computer software",C436="220 Quickbooks software",C436="230 Office equipment",C436="240 Office furniture"),
         E436-(E436/(1+Dashboard!$F$4)),
         0
      ),
      IF(C436="750 Business promotion",
         E436-(E436/(1+4.793/100)),
         E436-(E436/(1+Dashboard!$F$4))
      )
   )
)</f>
        <v>0</v>
      </c>
      <c r="J436" s="40">
        <f>Bank5[[#This Row],[Money in/ (Money out)]]-Bank5[[#This Row],[GST/HST]]</f>
        <v>0</v>
      </c>
      <c r="L436" s="37">
        <f t="shared" si="18"/>
        <v>0</v>
      </c>
    </row>
    <row r="437" spans="4:12" x14ac:dyDescent="0.2">
      <c r="D437" s="393">
        <f>_xlfn.XLOOKUP(C:C,Table1[for Import to Bank Register dropdown],Table1[for Pivot],0,0,1)</f>
        <v>0</v>
      </c>
      <c r="E437" s="422"/>
      <c r="F437" s="160">
        <f t="shared" si="19"/>
        <v>55555555</v>
      </c>
      <c r="G437" s="394">
        <f t="shared" si="20"/>
        <v>0</v>
      </c>
      <c r="I437" s="395">
        <f>IF(OR(C437="150 Directors advances", C437="120 accounts receivable", C437="720.2 Automobile - Insurance", C437="720.3 Automobile - License", C437="870.4 Rent - Insurance", C437="870.6 Rent - Property Tax", C437="870.7 Rent - Homeoffice", C437="870.9 Rent - Water"),
   0,
   IF(Dashboard!$F$5="Quick",
      IF(OR(C437="190 Automobile",C437="200 computer hardware",C437="210 Computer software",C437="220 Quickbooks software",C437="230 Office equipment",C437="240 Office furniture"),
         E437-(E437/(1+Dashboard!$F$4)),
         0
      ),
      IF(C437="750 Business promotion",
         E437-(E437/(1+4.793/100)),
         E437-(E437/(1+Dashboard!$F$4))
      )
   )
)</f>
        <v>0</v>
      </c>
      <c r="J437" s="40">
        <f>Bank5[[#This Row],[Money in/ (Money out)]]-Bank5[[#This Row],[GST/HST]]</f>
        <v>0</v>
      </c>
      <c r="L437" s="37">
        <f t="shared" si="18"/>
        <v>0</v>
      </c>
    </row>
    <row r="438" spans="4:12" x14ac:dyDescent="0.2">
      <c r="D438" s="393">
        <f>_xlfn.XLOOKUP(C:C,Table1[for Import to Bank Register dropdown],Table1[for Pivot],0,0,1)</f>
        <v>0</v>
      </c>
      <c r="E438" s="422"/>
      <c r="F438" s="160">
        <f t="shared" si="19"/>
        <v>55555555</v>
      </c>
      <c r="G438" s="394">
        <f t="shared" si="20"/>
        <v>0</v>
      </c>
      <c r="I438" s="395">
        <f>IF(OR(C438="150 Directors advances", C438="120 accounts receivable", C438="720.2 Automobile - Insurance", C438="720.3 Automobile - License", C438="870.4 Rent - Insurance", C438="870.6 Rent - Property Tax", C438="870.7 Rent - Homeoffice", C438="870.9 Rent - Water"),
   0,
   IF(Dashboard!$F$5="Quick",
      IF(OR(C438="190 Automobile",C438="200 computer hardware",C438="210 Computer software",C438="220 Quickbooks software",C438="230 Office equipment",C438="240 Office furniture"),
         E438-(E438/(1+Dashboard!$F$4)),
         0
      ),
      IF(C438="750 Business promotion",
         E438-(E438/(1+4.793/100)),
         E438-(E438/(1+Dashboard!$F$4))
      )
   )
)</f>
        <v>0</v>
      </c>
      <c r="J438" s="40">
        <f>Bank5[[#This Row],[Money in/ (Money out)]]-Bank5[[#This Row],[GST/HST]]</f>
        <v>0</v>
      </c>
      <c r="L438" s="37">
        <f t="shared" si="18"/>
        <v>0</v>
      </c>
    </row>
    <row r="439" spans="4:12" x14ac:dyDescent="0.2">
      <c r="D439" s="393">
        <f>_xlfn.XLOOKUP(C:C,Table1[for Import to Bank Register dropdown],Table1[for Pivot],0,0,1)</f>
        <v>0</v>
      </c>
      <c r="E439" s="422"/>
      <c r="F439" s="160">
        <f t="shared" si="19"/>
        <v>55555555</v>
      </c>
      <c r="G439" s="394">
        <f t="shared" si="20"/>
        <v>0</v>
      </c>
      <c r="I439" s="395">
        <f>IF(OR(C439="150 Directors advances", C439="120 accounts receivable", C439="720.2 Automobile - Insurance", C439="720.3 Automobile - License", C439="870.4 Rent - Insurance", C439="870.6 Rent - Property Tax", C439="870.7 Rent - Homeoffice", C439="870.9 Rent - Water"),
   0,
   IF(Dashboard!$F$5="Quick",
      IF(OR(C439="190 Automobile",C439="200 computer hardware",C439="210 Computer software",C439="220 Quickbooks software",C439="230 Office equipment",C439="240 Office furniture"),
         E439-(E439/(1+Dashboard!$F$4)),
         0
      ),
      IF(C439="750 Business promotion",
         E439-(E439/(1+4.793/100)),
         E439-(E439/(1+Dashboard!$F$4))
      )
   )
)</f>
        <v>0</v>
      </c>
      <c r="J439" s="40">
        <f>Bank5[[#This Row],[Money in/ (Money out)]]-Bank5[[#This Row],[GST/HST]]</f>
        <v>0</v>
      </c>
      <c r="L439" s="37">
        <f t="shared" si="18"/>
        <v>0</v>
      </c>
    </row>
    <row r="440" spans="4:12" x14ac:dyDescent="0.2">
      <c r="D440" s="393">
        <f>_xlfn.XLOOKUP(C:C,Table1[for Import to Bank Register dropdown],Table1[for Pivot],0,0,1)</f>
        <v>0</v>
      </c>
      <c r="E440" s="422"/>
      <c r="F440" s="160">
        <f t="shared" si="19"/>
        <v>55555555</v>
      </c>
      <c r="G440" s="394">
        <f t="shared" si="20"/>
        <v>0</v>
      </c>
      <c r="I440" s="395">
        <f>IF(OR(C440="150 Directors advances", C440="120 accounts receivable", C440="720.2 Automobile - Insurance", C440="720.3 Automobile - License", C440="870.4 Rent - Insurance", C440="870.6 Rent - Property Tax", C440="870.7 Rent - Homeoffice", C440="870.9 Rent - Water"),
   0,
   IF(Dashboard!$F$5="Quick",
      IF(OR(C440="190 Automobile",C440="200 computer hardware",C440="210 Computer software",C440="220 Quickbooks software",C440="230 Office equipment",C440="240 Office furniture"),
         E440-(E440/(1+Dashboard!$F$4)),
         0
      ),
      IF(C440="750 Business promotion",
         E440-(E440/(1+4.793/100)),
         E440-(E440/(1+Dashboard!$F$4))
      )
   )
)</f>
        <v>0</v>
      </c>
      <c r="J440" s="40">
        <f>Bank5[[#This Row],[Money in/ (Money out)]]-Bank5[[#This Row],[GST/HST]]</f>
        <v>0</v>
      </c>
      <c r="L440" s="37">
        <f t="shared" si="18"/>
        <v>0</v>
      </c>
    </row>
    <row r="441" spans="4:12" x14ac:dyDescent="0.2">
      <c r="D441" s="393">
        <f>_xlfn.XLOOKUP(C:C,Table1[for Import to Bank Register dropdown],Table1[for Pivot],0,0,1)</f>
        <v>0</v>
      </c>
      <c r="E441" s="422"/>
      <c r="F441" s="160">
        <f t="shared" si="19"/>
        <v>55555555</v>
      </c>
      <c r="G441" s="394">
        <f t="shared" si="20"/>
        <v>0</v>
      </c>
      <c r="I441" s="395">
        <f>IF(OR(C441="150 Directors advances", C441="120 accounts receivable", C441="720.2 Automobile - Insurance", C441="720.3 Automobile - License", C441="870.4 Rent - Insurance", C441="870.6 Rent - Property Tax", C441="870.7 Rent - Homeoffice", C441="870.9 Rent - Water"),
   0,
   IF(Dashboard!$F$5="Quick",
      IF(OR(C441="190 Automobile",C441="200 computer hardware",C441="210 Computer software",C441="220 Quickbooks software",C441="230 Office equipment",C441="240 Office furniture"),
         E441-(E441/(1+Dashboard!$F$4)),
         0
      ),
      IF(C441="750 Business promotion",
         E441-(E441/(1+4.793/100)),
         E441-(E441/(1+Dashboard!$F$4))
      )
   )
)</f>
        <v>0</v>
      </c>
      <c r="J441" s="40">
        <f>Bank5[[#This Row],[Money in/ (Money out)]]-Bank5[[#This Row],[GST/HST]]</f>
        <v>0</v>
      </c>
      <c r="L441" s="37">
        <f t="shared" si="18"/>
        <v>0</v>
      </c>
    </row>
    <row r="442" spans="4:12" x14ac:dyDescent="0.2">
      <c r="D442" s="393">
        <f>_xlfn.XLOOKUP(C:C,Table1[for Import to Bank Register dropdown],Table1[for Pivot],0,0,1)</f>
        <v>0</v>
      </c>
      <c r="E442" s="422"/>
      <c r="F442" s="160">
        <f t="shared" si="19"/>
        <v>55555555</v>
      </c>
      <c r="G442" s="394">
        <f t="shared" si="20"/>
        <v>0</v>
      </c>
      <c r="I442" s="395">
        <f>IF(OR(C442="150 Directors advances", C442="120 accounts receivable", C442="720.2 Automobile - Insurance", C442="720.3 Automobile - License", C442="870.4 Rent - Insurance", C442="870.6 Rent - Property Tax", C442="870.7 Rent - Homeoffice", C442="870.9 Rent - Water"),
   0,
   IF(Dashboard!$F$5="Quick",
      IF(OR(C442="190 Automobile",C442="200 computer hardware",C442="210 Computer software",C442="220 Quickbooks software",C442="230 Office equipment",C442="240 Office furniture"),
         E442-(E442/(1+Dashboard!$F$4)),
         0
      ),
      IF(C442="750 Business promotion",
         E442-(E442/(1+4.793/100)),
         E442-(E442/(1+Dashboard!$F$4))
      )
   )
)</f>
        <v>0</v>
      </c>
      <c r="J442" s="40">
        <f>Bank5[[#This Row],[Money in/ (Money out)]]-Bank5[[#This Row],[GST/HST]]</f>
        <v>0</v>
      </c>
      <c r="L442" s="37">
        <f t="shared" si="18"/>
        <v>0</v>
      </c>
    </row>
    <row r="443" spans="4:12" x14ac:dyDescent="0.2">
      <c r="D443" s="393">
        <f>_xlfn.XLOOKUP(C:C,Table1[for Import to Bank Register dropdown],Table1[for Pivot],0,0,1)</f>
        <v>0</v>
      </c>
      <c r="E443" s="422"/>
      <c r="F443" s="160">
        <f t="shared" si="19"/>
        <v>55555555</v>
      </c>
      <c r="G443" s="394">
        <f t="shared" si="20"/>
        <v>0</v>
      </c>
      <c r="I443" s="395">
        <f>IF(OR(C443="150 Directors advances", C443="120 accounts receivable", C443="720.2 Automobile - Insurance", C443="720.3 Automobile - License", C443="870.4 Rent - Insurance", C443="870.6 Rent - Property Tax", C443="870.7 Rent - Homeoffice", C443="870.9 Rent - Water"),
   0,
   IF(Dashboard!$F$5="Quick",
      IF(OR(C443="190 Automobile",C443="200 computer hardware",C443="210 Computer software",C443="220 Quickbooks software",C443="230 Office equipment",C443="240 Office furniture"),
         E443-(E443/(1+Dashboard!$F$4)),
         0
      ),
      IF(C443="750 Business promotion",
         E443-(E443/(1+4.793/100)),
         E443-(E443/(1+Dashboard!$F$4))
      )
   )
)</f>
        <v>0</v>
      </c>
      <c r="J443" s="40">
        <f>Bank5[[#This Row],[Money in/ (Money out)]]-Bank5[[#This Row],[GST/HST]]</f>
        <v>0</v>
      </c>
      <c r="L443" s="37">
        <f t="shared" si="18"/>
        <v>0</v>
      </c>
    </row>
    <row r="444" spans="4:12" x14ac:dyDescent="0.2">
      <c r="D444" s="393">
        <f>_xlfn.XLOOKUP(C:C,Table1[for Import to Bank Register dropdown],Table1[for Pivot],0,0,1)</f>
        <v>0</v>
      </c>
      <c r="E444" s="422"/>
      <c r="F444" s="160">
        <f t="shared" si="19"/>
        <v>55555555</v>
      </c>
      <c r="G444" s="394">
        <f t="shared" si="20"/>
        <v>0</v>
      </c>
      <c r="I444" s="395">
        <f>IF(OR(C444="150 Directors advances", C444="120 accounts receivable", C444="720.2 Automobile - Insurance", C444="720.3 Automobile - License", C444="870.4 Rent - Insurance", C444="870.6 Rent - Property Tax", C444="870.7 Rent - Homeoffice", C444="870.9 Rent - Water"),
   0,
   IF(Dashboard!$F$5="Quick",
      IF(OR(C444="190 Automobile",C444="200 computer hardware",C444="210 Computer software",C444="220 Quickbooks software",C444="230 Office equipment",C444="240 Office furniture"),
         E444-(E444/(1+Dashboard!$F$4)),
         0
      ),
      IF(C444="750 Business promotion",
         E444-(E444/(1+4.793/100)),
         E444-(E444/(1+Dashboard!$F$4))
      )
   )
)</f>
        <v>0</v>
      </c>
      <c r="J444" s="40">
        <f>Bank5[[#This Row],[Money in/ (Money out)]]-Bank5[[#This Row],[GST/HST]]</f>
        <v>0</v>
      </c>
      <c r="L444" s="37">
        <f t="shared" si="18"/>
        <v>0</v>
      </c>
    </row>
    <row r="445" spans="4:12" x14ac:dyDescent="0.2">
      <c r="D445" s="393">
        <f>_xlfn.XLOOKUP(C:C,Table1[for Import to Bank Register dropdown],Table1[for Pivot],0,0,1)</f>
        <v>0</v>
      </c>
      <c r="E445" s="422"/>
      <c r="F445" s="160">
        <f t="shared" si="19"/>
        <v>55555555</v>
      </c>
      <c r="G445" s="394">
        <f t="shared" si="20"/>
        <v>0</v>
      </c>
      <c r="I445" s="395">
        <f>IF(OR(C445="150 Directors advances", C445="120 accounts receivable", C445="720.2 Automobile - Insurance", C445="720.3 Automobile - License", C445="870.4 Rent - Insurance", C445="870.6 Rent - Property Tax", C445="870.7 Rent - Homeoffice", C445="870.9 Rent - Water"),
   0,
   IF(Dashboard!$F$5="Quick",
      IF(OR(C445="190 Automobile",C445="200 computer hardware",C445="210 Computer software",C445="220 Quickbooks software",C445="230 Office equipment",C445="240 Office furniture"),
         E445-(E445/(1+Dashboard!$F$4)),
         0
      ),
      IF(C445="750 Business promotion",
         E445-(E445/(1+4.793/100)),
         E445-(E445/(1+Dashboard!$F$4))
      )
   )
)</f>
        <v>0</v>
      </c>
      <c r="J445" s="40">
        <f>Bank5[[#This Row],[Money in/ (Money out)]]-Bank5[[#This Row],[GST/HST]]</f>
        <v>0</v>
      </c>
      <c r="L445" s="37">
        <f t="shared" si="18"/>
        <v>0</v>
      </c>
    </row>
    <row r="446" spans="4:12" x14ac:dyDescent="0.2">
      <c r="D446" s="393">
        <f>_xlfn.XLOOKUP(C:C,Table1[for Import to Bank Register dropdown],Table1[for Pivot],0,0,1)</f>
        <v>0</v>
      </c>
      <c r="E446" s="422"/>
      <c r="F446" s="160">
        <f t="shared" si="19"/>
        <v>55555555</v>
      </c>
      <c r="G446" s="394">
        <f t="shared" si="20"/>
        <v>0</v>
      </c>
      <c r="I446" s="395">
        <f>IF(OR(C446="150 Directors advances", C446="120 accounts receivable", C446="720.2 Automobile - Insurance", C446="720.3 Automobile - License", C446="870.4 Rent - Insurance", C446="870.6 Rent - Property Tax", C446="870.7 Rent - Homeoffice", C446="870.9 Rent - Water"),
   0,
   IF(Dashboard!$F$5="Quick",
      IF(OR(C446="190 Automobile",C446="200 computer hardware",C446="210 Computer software",C446="220 Quickbooks software",C446="230 Office equipment",C446="240 Office furniture"),
         E446-(E446/(1+Dashboard!$F$4)),
         0
      ),
      IF(C446="750 Business promotion",
         E446-(E446/(1+4.793/100)),
         E446-(E446/(1+Dashboard!$F$4))
      )
   )
)</f>
        <v>0</v>
      </c>
      <c r="J446" s="40">
        <f>Bank5[[#This Row],[Money in/ (Money out)]]-Bank5[[#This Row],[GST/HST]]</f>
        <v>0</v>
      </c>
      <c r="L446" s="37">
        <f t="shared" si="18"/>
        <v>0</v>
      </c>
    </row>
    <row r="447" spans="4:12" x14ac:dyDescent="0.2">
      <c r="D447" s="393">
        <f>_xlfn.XLOOKUP(C:C,Table1[for Import to Bank Register dropdown],Table1[for Pivot],0,0,1)</f>
        <v>0</v>
      </c>
      <c r="E447" s="422"/>
      <c r="F447" s="160">
        <f t="shared" si="19"/>
        <v>55555555</v>
      </c>
      <c r="G447" s="394">
        <f t="shared" si="20"/>
        <v>0</v>
      </c>
      <c r="I447" s="395">
        <f>IF(OR(C447="150 Directors advances", C447="120 accounts receivable", C447="720.2 Automobile - Insurance", C447="720.3 Automobile - License", C447="870.4 Rent - Insurance", C447="870.6 Rent - Property Tax", C447="870.7 Rent - Homeoffice", C447="870.9 Rent - Water"),
   0,
   IF(Dashboard!$F$5="Quick",
      IF(OR(C447="190 Automobile",C447="200 computer hardware",C447="210 Computer software",C447="220 Quickbooks software",C447="230 Office equipment",C447="240 Office furniture"),
         E447-(E447/(1+Dashboard!$F$4)),
         0
      ),
      IF(C447="750 Business promotion",
         E447-(E447/(1+4.793/100)),
         E447-(E447/(1+Dashboard!$F$4))
      )
   )
)</f>
        <v>0</v>
      </c>
      <c r="J447" s="40">
        <f>Bank5[[#This Row],[Money in/ (Money out)]]-Bank5[[#This Row],[GST/HST]]</f>
        <v>0</v>
      </c>
      <c r="L447" s="37">
        <f t="shared" si="18"/>
        <v>0</v>
      </c>
    </row>
    <row r="448" spans="4:12" x14ac:dyDescent="0.2">
      <c r="D448" s="393">
        <f>_xlfn.XLOOKUP(C:C,Table1[for Import to Bank Register dropdown],Table1[for Pivot],0,0,1)</f>
        <v>0</v>
      </c>
      <c r="E448" s="422"/>
      <c r="F448" s="160">
        <f t="shared" si="19"/>
        <v>55555555</v>
      </c>
      <c r="G448" s="394">
        <f t="shared" si="20"/>
        <v>0</v>
      </c>
      <c r="I448" s="395">
        <f>IF(OR(C448="150 Directors advances", C448="120 accounts receivable", C448="720.2 Automobile - Insurance", C448="720.3 Automobile - License", C448="870.4 Rent - Insurance", C448="870.6 Rent - Property Tax", C448="870.7 Rent - Homeoffice", C448="870.9 Rent - Water"),
   0,
   IF(Dashboard!$F$5="Quick",
      IF(OR(C448="190 Automobile",C448="200 computer hardware",C448="210 Computer software",C448="220 Quickbooks software",C448="230 Office equipment",C448="240 Office furniture"),
         E448-(E448/(1+Dashboard!$F$4)),
         0
      ),
      IF(C448="750 Business promotion",
         E448-(E448/(1+4.793/100)),
         E448-(E448/(1+Dashboard!$F$4))
      )
   )
)</f>
        <v>0</v>
      </c>
      <c r="J448" s="40">
        <f>Bank5[[#This Row],[Money in/ (Money out)]]-Bank5[[#This Row],[GST/HST]]</f>
        <v>0</v>
      </c>
      <c r="L448" s="37">
        <f t="shared" si="18"/>
        <v>0</v>
      </c>
    </row>
    <row r="449" spans="4:12" x14ac:dyDescent="0.2">
      <c r="D449" s="393">
        <f>_xlfn.XLOOKUP(C:C,Table1[for Import to Bank Register dropdown],Table1[for Pivot],0,0,1)</f>
        <v>0</v>
      </c>
      <c r="E449" s="422"/>
      <c r="F449" s="160">
        <f t="shared" si="19"/>
        <v>55555555</v>
      </c>
      <c r="G449" s="394">
        <f t="shared" si="20"/>
        <v>0</v>
      </c>
      <c r="I449" s="395">
        <f>IF(OR(C449="150 Directors advances", C449="120 accounts receivable", C449="720.2 Automobile - Insurance", C449="720.3 Automobile - License", C449="870.4 Rent - Insurance", C449="870.6 Rent - Property Tax", C449="870.7 Rent - Homeoffice", C449="870.9 Rent - Water"),
   0,
   IF(Dashboard!$F$5="Quick",
      IF(OR(C449="190 Automobile",C449="200 computer hardware",C449="210 Computer software",C449="220 Quickbooks software",C449="230 Office equipment",C449="240 Office furniture"),
         E449-(E449/(1+Dashboard!$F$4)),
         0
      ),
      IF(C449="750 Business promotion",
         E449-(E449/(1+4.793/100)),
         E449-(E449/(1+Dashboard!$F$4))
      )
   )
)</f>
        <v>0</v>
      </c>
      <c r="J449" s="40">
        <f>Bank5[[#This Row],[Money in/ (Money out)]]-Bank5[[#This Row],[GST/HST]]</f>
        <v>0</v>
      </c>
      <c r="L449" s="37">
        <f t="shared" si="18"/>
        <v>0</v>
      </c>
    </row>
    <row r="450" spans="4:12" x14ac:dyDescent="0.2">
      <c r="D450" s="393">
        <f>_xlfn.XLOOKUP(C:C,Table1[for Import to Bank Register dropdown],Table1[for Pivot],0,0,1)</f>
        <v>0</v>
      </c>
      <c r="E450" s="422"/>
      <c r="F450" s="160">
        <f t="shared" si="19"/>
        <v>55555555</v>
      </c>
      <c r="G450" s="394">
        <f t="shared" si="20"/>
        <v>0</v>
      </c>
      <c r="I450" s="395">
        <f>IF(OR(C450="150 Directors advances", C450="120 accounts receivable", C450="720.2 Automobile - Insurance", C450="720.3 Automobile - License", C450="870.4 Rent - Insurance", C450="870.6 Rent - Property Tax", C450="870.7 Rent - Homeoffice", C450="870.9 Rent - Water"),
   0,
   IF(Dashboard!$F$5="Quick",
      IF(OR(C450="190 Automobile",C450="200 computer hardware",C450="210 Computer software",C450="220 Quickbooks software",C450="230 Office equipment",C450="240 Office furniture"),
         E450-(E450/(1+Dashboard!$F$4)),
         0
      ),
      IF(C450="750 Business promotion",
         E450-(E450/(1+4.793/100)),
         E450-(E450/(1+Dashboard!$F$4))
      )
   )
)</f>
        <v>0</v>
      </c>
      <c r="J450" s="40">
        <f>Bank5[[#This Row],[Money in/ (Money out)]]-Bank5[[#This Row],[GST/HST]]</f>
        <v>0</v>
      </c>
      <c r="L450" s="37">
        <f t="shared" si="18"/>
        <v>0</v>
      </c>
    </row>
    <row r="451" spans="4:12" x14ac:dyDescent="0.2">
      <c r="D451" s="393">
        <f>_xlfn.XLOOKUP(C:C,Table1[for Import to Bank Register dropdown],Table1[for Pivot],0,0,1)</f>
        <v>0</v>
      </c>
      <c r="E451" s="422"/>
      <c r="F451" s="160">
        <f t="shared" si="19"/>
        <v>55555555</v>
      </c>
      <c r="G451" s="394">
        <f t="shared" si="20"/>
        <v>0</v>
      </c>
      <c r="I451" s="395">
        <f>IF(OR(C451="150 Directors advances", C451="120 accounts receivable", C451="720.2 Automobile - Insurance", C451="720.3 Automobile - License", C451="870.4 Rent - Insurance", C451="870.6 Rent - Property Tax", C451="870.7 Rent - Homeoffice", C451="870.9 Rent - Water"),
   0,
   IF(Dashboard!$F$5="Quick",
      IF(OR(C451="190 Automobile",C451="200 computer hardware",C451="210 Computer software",C451="220 Quickbooks software",C451="230 Office equipment",C451="240 Office furniture"),
         E451-(E451/(1+Dashboard!$F$4)),
         0
      ),
      IF(C451="750 Business promotion",
         E451-(E451/(1+4.793/100)),
         E451-(E451/(1+Dashboard!$F$4))
      )
   )
)</f>
        <v>0</v>
      </c>
      <c r="J451" s="40">
        <f>Bank5[[#This Row],[Money in/ (Money out)]]-Bank5[[#This Row],[GST/HST]]</f>
        <v>0</v>
      </c>
      <c r="L451" s="37">
        <f t="shared" si="18"/>
        <v>0</v>
      </c>
    </row>
    <row r="452" spans="4:12" x14ac:dyDescent="0.2">
      <c r="D452" s="393">
        <f>_xlfn.XLOOKUP(C:C,Table1[for Import to Bank Register dropdown],Table1[for Pivot],0,0,1)</f>
        <v>0</v>
      </c>
      <c r="E452" s="422"/>
      <c r="F452" s="160">
        <f t="shared" si="19"/>
        <v>55555555</v>
      </c>
      <c r="G452" s="394">
        <f t="shared" si="20"/>
        <v>0</v>
      </c>
      <c r="I452" s="395">
        <f>IF(OR(C452="150 Directors advances", C452="120 accounts receivable", C452="720.2 Automobile - Insurance", C452="720.3 Automobile - License", C452="870.4 Rent - Insurance", C452="870.6 Rent - Property Tax", C452="870.7 Rent - Homeoffice", C452="870.9 Rent - Water"),
   0,
   IF(Dashboard!$F$5="Quick",
      IF(OR(C452="190 Automobile",C452="200 computer hardware",C452="210 Computer software",C452="220 Quickbooks software",C452="230 Office equipment",C452="240 Office furniture"),
         E452-(E452/(1+Dashboard!$F$4)),
         0
      ),
      IF(C452="750 Business promotion",
         E452-(E452/(1+4.793/100)),
         E452-(E452/(1+Dashboard!$F$4))
      )
   )
)</f>
        <v>0</v>
      </c>
      <c r="J452" s="40">
        <f>Bank5[[#This Row],[Money in/ (Money out)]]-Bank5[[#This Row],[GST/HST]]</f>
        <v>0</v>
      </c>
      <c r="L452" s="37">
        <f t="shared" si="18"/>
        <v>0</v>
      </c>
    </row>
    <row r="453" spans="4:12" x14ac:dyDescent="0.2">
      <c r="D453" s="393">
        <f>_xlfn.XLOOKUP(C:C,Table1[for Import to Bank Register dropdown],Table1[for Pivot],0,0,1)</f>
        <v>0</v>
      </c>
      <c r="E453" s="422"/>
      <c r="F453" s="160">
        <f t="shared" si="19"/>
        <v>55555555</v>
      </c>
      <c r="G453" s="394">
        <f t="shared" si="20"/>
        <v>0</v>
      </c>
      <c r="I453" s="395">
        <f>IF(OR(C453="150 Directors advances", C453="120 accounts receivable", C453="720.2 Automobile - Insurance", C453="720.3 Automobile - License", C453="870.4 Rent - Insurance", C453="870.6 Rent - Property Tax", C453="870.7 Rent - Homeoffice", C453="870.9 Rent - Water"),
   0,
   IF(Dashboard!$F$5="Quick",
      IF(OR(C453="190 Automobile",C453="200 computer hardware",C453="210 Computer software",C453="220 Quickbooks software",C453="230 Office equipment",C453="240 Office furniture"),
         E453-(E453/(1+Dashboard!$F$4)),
         0
      ),
      IF(C453="750 Business promotion",
         E453-(E453/(1+4.793/100)),
         E453-(E453/(1+Dashboard!$F$4))
      )
   )
)</f>
        <v>0</v>
      </c>
      <c r="J453" s="40">
        <f>Bank5[[#This Row],[Money in/ (Money out)]]-Bank5[[#This Row],[GST/HST]]</f>
        <v>0</v>
      </c>
      <c r="L453" s="37">
        <f t="shared" si="18"/>
        <v>0</v>
      </c>
    </row>
    <row r="454" spans="4:12" x14ac:dyDescent="0.2">
      <c r="D454" s="393">
        <f>_xlfn.XLOOKUP(C:C,Table1[for Import to Bank Register dropdown],Table1[for Pivot],0,0,1)</f>
        <v>0</v>
      </c>
      <c r="E454" s="422"/>
      <c r="F454" s="160">
        <f t="shared" si="19"/>
        <v>55555555</v>
      </c>
      <c r="G454" s="394">
        <f t="shared" si="20"/>
        <v>0</v>
      </c>
      <c r="I454" s="395">
        <f>IF(OR(C454="150 Directors advances", C454="120 accounts receivable", C454="720.2 Automobile - Insurance", C454="720.3 Automobile - License", C454="870.4 Rent - Insurance", C454="870.6 Rent - Property Tax", C454="870.7 Rent - Homeoffice", C454="870.9 Rent - Water"),
   0,
   IF(Dashboard!$F$5="Quick",
      IF(OR(C454="190 Automobile",C454="200 computer hardware",C454="210 Computer software",C454="220 Quickbooks software",C454="230 Office equipment",C454="240 Office furniture"),
         E454-(E454/(1+Dashboard!$F$4)),
         0
      ),
      IF(C454="750 Business promotion",
         E454-(E454/(1+4.793/100)),
         E454-(E454/(1+Dashboard!$F$4))
      )
   )
)</f>
        <v>0</v>
      </c>
      <c r="J454" s="40">
        <f>Bank5[[#This Row],[Money in/ (Money out)]]-Bank5[[#This Row],[GST/HST]]</f>
        <v>0</v>
      </c>
      <c r="L454" s="37">
        <f t="shared" si="18"/>
        <v>0</v>
      </c>
    </row>
    <row r="455" spans="4:12" x14ac:dyDescent="0.2">
      <c r="D455" s="393">
        <f>_xlfn.XLOOKUP(C:C,Table1[for Import to Bank Register dropdown],Table1[for Pivot],0,0,1)</f>
        <v>0</v>
      </c>
      <c r="E455" s="422"/>
      <c r="F455" s="160">
        <f t="shared" si="19"/>
        <v>55555555</v>
      </c>
      <c r="G455" s="394">
        <f t="shared" si="20"/>
        <v>0</v>
      </c>
      <c r="I455" s="395">
        <f>IF(OR(C455="150 Directors advances", C455="120 accounts receivable", C455="720.2 Automobile - Insurance", C455="720.3 Automobile - License", C455="870.4 Rent - Insurance", C455="870.6 Rent - Property Tax", C455="870.7 Rent - Homeoffice", C455="870.9 Rent - Water"),
   0,
   IF(Dashboard!$F$5="Quick",
      IF(OR(C455="190 Automobile",C455="200 computer hardware",C455="210 Computer software",C455="220 Quickbooks software",C455="230 Office equipment",C455="240 Office furniture"),
         E455-(E455/(1+Dashboard!$F$4)),
         0
      ),
      IF(C455="750 Business promotion",
         E455-(E455/(1+4.793/100)),
         E455-(E455/(1+Dashboard!$F$4))
      )
   )
)</f>
        <v>0</v>
      </c>
      <c r="J455" s="40">
        <f>Bank5[[#This Row],[Money in/ (Money out)]]-Bank5[[#This Row],[GST/HST]]</f>
        <v>0</v>
      </c>
      <c r="L455" s="37">
        <f t="shared" ref="L455:L518" si="21">$L$3</f>
        <v>0</v>
      </c>
    </row>
    <row r="456" spans="4:12" x14ac:dyDescent="0.2">
      <c r="D456" s="393">
        <f>_xlfn.XLOOKUP(C:C,Table1[for Import to Bank Register dropdown],Table1[for Pivot],0,0,1)</f>
        <v>0</v>
      </c>
      <c r="E456" s="422"/>
      <c r="F456" s="160">
        <f t="shared" ref="F456:F519" si="22">$E$2</f>
        <v>55555555</v>
      </c>
      <c r="G456" s="394">
        <f t="shared" ref="G456:G519" si="23">G455+E456</f>
        <v>0</v>
      </c>
      <c r="I456" s="395">
        <f>IF(OR(C456="150 Directors advances", C456="120 accounts receivable", C456="720.2 Automobile - Insurance", C456="720.3 Automobile - License", C456="870.4 Rent - Insurance", C456="870.6 Rent - Property Tax", C456="870.7 Rent - Homeoffice", C456="870.9 Rent - Water"),
   0,
   IF(Dashboard!$F$5="Quick",
      IF(OR(C456="190 Automobile",C456="200 computer hardware",C456="210 Computer software",C456="220 Quickbooks software",C456="230 Office equipment",C456="240 Office furniture"),
         E456-(E456/(1+Dashboard!$F$4)),
         0
      ),
      IF(C456="750 Business promotion",
         E456-(E456/(1+4.793/100)),
         E456-(E456/(1+Dashboard!$F$4))
      )
   )
)</f>
        <v>0</v>
      </c>
      <c r="J456" s="40">
        <f>Bank5[[#This Row],[Money in/ (Money out)]]-Bank5[[#This Row],[GST/HST]]</f>
        <v>0</v>
      </c>
      <c r="L456" s="37">
        <f t="shared" si="21"/>
        <v>0</v>
      </c>
    </row>
    <row r="457" spans="4:12" x14ac:dyDescent="0.2">
      <c r="D457" s="393">
        <f>_xlfn.XLOOKUP(C:C,Table1[for Import to Bank Register dropdown],Table1[for Pivot],0,0,1)</f>
        <v>0</v>
      </c>
      <c r="E457" s="422"/>
      <c r="F457" s="160">
        <f t="shared" si="22"/>
        <v>55555555</v>
      </c>
      <c r="G457" s="394">
        <f t="shared" si="23"/>
        <v>0</v>
      </c>
      <c r="I457" s="395">
        <f>IF(OR(C457="150 Directors advances", C457="120 accounts receivable", C457="720.2 Automobile - Insurance", C457="720.3 Automobile - License", C457="870.4 Rent - Insurance", C457="870.6 Rent - Property Tax", C457="870.7 Rent - Homeoffice", C457="870.9 Rent - Water"),
   0,
   IF(Dashboard!$F$5="Quick",
      IF(OR(C457="190 Automobile",C457="200 computer hardware",C457="210 Computer software",C457="220 Quickbooks software",C457="230 Office equipment",C457="240 Office furniture"),
         E457-(E457/(1+Dashboard!$F$4)),
         0
      ),
      IF(C457="750 Business promotion",
         E457-(E457/(1+4.793/100)),
         E457-(E457/(1+Dashboard!$F$4))
      )
   )
)</f>
        <v>0</v>
      </c>
      <c r="J457" s="40">
        <f>Bank5[[#This Row],[Money in/ (Money out)]]-Bank5[[#This Row],[GST/HST]]</f>
        <v>0</v>
      </c>
      <c r="L457" s="37">
        <f t="shared" si="21"/>
        <v>0</v>
      </c>
    </row>
    <row r="458" spans="4:12" x14ac:dyDescent="0.2">
      <c r="D458" s="393">
        <f>_xlfn.XLOOKUP(C:C,Table1[for Import to Bank Register dropdown],Table1[for Pivot],0,0,1)</f>
        <v>0</v>
      </c>
      <c r="E458" s="422"/>
      <c r="F458" s="160">
        <f t="shared" si="22"/>
        <v>55555555</v>
      </c>
      <c r="G458" s="394">
        <f t="shared" si="23"/>
        <v>0</v>
      </c>
      <c r="I458" s="395">
        <f>IF(OR(C458="150 Directors advances", C458="120 accounts receivable", C458="720.2 Automobile - Insurance", C458="720.3 Automobile - License", C458="870.4 Rent - Insurance", C458="870.6 Rent - Property Tax", C458="870.7 Rent - Homeoffice", C458="870.9 Rent - Water"),
   0,
   IF(Dashboard!$F$5="Quick",
      IF(OR(C458="190 Automobile",C458="200 computer hardware",C458="210 Computer software",C458="220 Quickbooks software",C458="230 Office equipment",C458="240 Office furniture"),
         E458-(E458/(1+Dashboard!$F$4)),
         0
      ),
      IF(C458="750 Business promotion",
         E458-(E458/(1+4.793/100)),
         E458-(E458/(1+Dashboard!$F$4))
      )
   )
)</f>
        <v>0</v>
      </c>
      <c r="J458" s="40">
        <f>Bank5[[#This Row],[Money in/ (Money out)]]-Bank5[[#This Row],[GST/HST]]</f>
        <v>0</v>
      </c>
      <c r="L458" s="37">
        <f t="shared" si="21"/>
        <v>0</v>
      </c>
    </row>
    <row r="459" spans="4:12" x14ac:dyDescent="0.2">
      <c r="D459" s="393">
        <f>_xlfn.XLOOKUP(C:C,Table1[for Import to Bank Register dropdown],Table1[for Pivot],0,0,1)</f>
        <v>0</v>
      </c>
      <c r="E459" s="422"/>
      <c r="F459" s="160">
        <f t="shared" si="22"/>
        <v>55555555</v>
      </c>
      <c r="G459" s="394">
        <f t="shared" si="23"/>
        <v>0</v>
      </c>
      <c r="I459" s="395">
        <f>IF(OR(C459="150 Directors advances", C459="120 accounts receivable", C459="720.2 Automobile - Insurance", C459="720.3 Automobile - License", C459="870.4 Rent - Insurance", C459="870.6 Rent - Property Tax", C459="870.7 Rent - Homeoffice", C459="870.9 Rent - Water"),
   0,
   IF(Dashboard!$F$5="Quick",
      IF(OR(C459="190 Automobile",C459="200 computer hardware",C459="210 Computer software",C459="220 Quickbooks software",C459="230 Office equipment",C459="240 Office furniture"),
         E459-(E459/(1+Dashboard!$F$4)),
         0
      ),
      IF(C459="750 Business promotion",
         E459-(E459/(1+4.793/100)),
         E459-(E459/(1+Dashboard!$F$4))
      )
   )
)</f>
        <v>0</v>
      </c>
      <c r="J459" s="40">
        <f>Bank5[[#This Row],[Money in/ (Money out)]]-Bank5[[#This Row],[GST/HST]]</f>
        <v>0</v>
      </c>
      <c r="L459" s="37">
        <f t="shared" si="21"/>
        <v>0</v>
      </c>
    </row>
    <row r="460" spans="4:12" x14ac:dyDescent="0.2">
      <c r="D460" s="393">
        <f>_xlfn.XLOOKUP(C:C,Table1[for Import to Bank Register dropdown],Table1[for Pivot],0,0,1)</f>
        <v>0</v>
      </c>
      <c r="E460" s="422"/>
      <c r="F460" s="160">
        <f t="shared" si="22"/>
        <v>55555555</v>
      </c>
      <c r="G460" s="394">
        <f t="shared" si="23"/>
        <v>0</v>
      </c>
      <c r="I460" s="395">
        <f>IF(OR(C460="150 Directors advances", C460="120 accounts receivable", C460="720.2 Automobile - Insurance", C460="720.3 Automobile - License", C460="870.4 Rent - Insurance", C460="870.6 Rent - Property Tax", C460="870.7 Rent - Homeoffice", C460="870.9 Rent - Water"),
   0,
   IF(Dashboard!$F$5="Quick",
      IF(OR(C460="190 Automobile",C460="200 computer hardware",C460="210 Computer software",C460="220 Quickbooks software",C460="230 Office equipment",C460="240 Office furniture"),
         E460-(E460/(1+Dashboard!$F$4)),
         0
      ),
      IF(C460="750 Business promotion",
         E460-(E460/(1+4.793/100)),
         E460-(E460/(1+Dashboard!$F$4))
      )
   )
)</f>
        <v>0</v>
      </c>
      <c r="J460" s="40">
        <f>Bank5[[#This Row],[Money in/ (Money out)]]-Bank5[[#This Row],[GST/HST]]</f>
        <v>0</v>
      </c>
      <c r="L460" s="37">
        <f t="shared" si="21"/>
        <v>0</v>
      </c>
    </row>
    <row r="461" spans="4:12" x14ac:dyDescent="0.2">
      <c r="D461" s="393">
        <f>_xlfn.XLOOKUP(C:C,Table1[for Import to Bank Register dropdown],Table1[for Pivot],0,0,1)</f>
        <v>0</v>
      </c>
      <c r="E461" s="422"/>
      <c r="F461" s="160">
        <f t="shared" si="22"/>
        <v>55555555</v>
      </c>
      <c r="G461" s="394">
        <f t="shared" si="23"/>
        <v>0</v>
      </c>
      <c r="I461" s="395">
        <f>IF(OR(C461="150 Directors advances", C461="120 accounts receivable", C461="720.2 Automobile - Insurance", C461="720.3 Automobile - License", C461="870.4 Rent - Insurance", C461="870.6 Rent - Property Tax", C461="870.7 Rent - Homeoffice", C461="870.9 Rent - Water"),
   0,
   IF(Dashboard!$F$5="Quick",
      IF(OR(C461="190 Automobile",C461="200 computer hardware",C461="210 Computer software",C461="220 Quickbooks software",C461="230 Office equipment",C461="240 Office furniture"),
         E461-(E461/(1+Dashboard!$F$4)),
         0
      ),
      IF(C461="750 Business promotion",
         E461-(E461/(1+4.793/100)),
         E461-(E461/(1+Dashboard!$F$4))
      )
   )
)</f>
        <v>0</v>
      </c>
      <c r="J461" s="40">
        <f>Bank5[[#This Row],[Money in/ (Money out)]]-Bank5[[#This Row],[GST/HST]]</f>
        <v>0</v>
      </c>
      <c r="L461" s="37">
        <f t="shared" si="21"/>
        <v>0</v>
      </c>
    </row>
    <row r="462" spans="4:12" x14ac:dyDescent="0.2">
      <c r="D462" s="393">
        <f>_xlfn.XLOOKUP(C:C,Table1[for Import to Bank Register dropdown],Table1[for Pivot],0,0,1)</f>
        <v>0</v>
      </c>
      <c r="E462" s="422"/>
      <c r="F462" s="160">
        <f t="shared" si="22"/>
        <v>55555555</v>
      </c>
      <c r="G462" s="394">
        <f t="shared" si="23"/>
        <v>0</v>
      </c>
      <c r="I462" s="395">
        <f>IF(OR(C462="150 Directors advances", C462="120 accounts receivable", C462="720.2 Automobile - Insurance", C462="720.3 Automobile - License", C462="870.4 Rent - Insurance", C462="870.6 Rent - Property Tax", C462="870.7 Rent - Homeoffice", C462="870.9 Rent - Water"),
   0,
   IF(Dashboard!$F$5="Quick",
      IF(OR(C462="190 Automobile",C462="200 computer hardware",C462="210 Computer software",C462="220 Quickbooks software",C462="230 Office equipment",C462="240 Office furniture"),
         E462-(E462/(1+Dashboard!$F$4)),
         0
      ),
      IF(C462="750 Business promotion",
         E462-(E462/(1+4.793/100)),
         E462-(E462/(1+Dashboard!$F$4))
      )
   )
)</f>
        <v>0</v>
      </c>
      <c r="J462" s="40">
        <f>Bank5[[#This Row],[Money in/ (Money out)]]-Bank5[[#This Row],[GST/HST]]</f>
        <v>0</v>
      </c>
      <c r="L462" s="37">
        <f t="shared" si="21"/>
        <v>0</v>
      </c>
    </row>
    <row r="463" spans="4:12" x14ac:dyDescent="0.2">
      <c r="D463" s="393">
        <f>_xlfn.XLOOKUP(C:C,Table1[for Import to Bank Register dropdown],Table1[for Pivot],0,0,1)</f>
        <v>0</v>
      </c>
      <c r="E463" s="422"/>
      <c r="F463" s="160">
        <f t="shared" si="22"/>
        <v>55555555</v>
      </c>
      <c r="G463" s="394">
        <f t="shared" si="23"/>
        <v>0</v>
      </c>
      <c r="I463" s="395">
        <f>IF(OR(C463="150 Directors advances", C463="120 accounts receivable", C463="720.2 Automobile - Insurance", C463="720.3 Automobile - License", C463="870.4 Rent - Insurance", C463="870.6 Rent - Property Tax", C463="870.7 Rent - Homeoffice", C463="870.9 Rent - Water"),
   0,
   IF(Dashboard!$F$5="Quick",
      IF(OR(C463="190 Automobile",C463="200 computer hardware",C463="210 Computer software",C463="220 Quickbooks software",C463="230 Office equipment",C463="240 Office furniture"),
         E463-(E463/(1+Dashboard!$F$4)),
         0
      ),
      IF(C463="750 Business promotion",
         E463-(E463/(1+4.793/100)),
         E463-(E463/(1+Dashboard!$F$4))
      )
   )
)</f>
        <v>0</v>
      </c>
      <c r="J463" s="40">
        <f>Bank5[[#This Row],[Money in/ (Money out)]]-Bank5[[#This Row],[GST/HST]]</f>
        <v>0</v>
      </c>
      <c r="L463" s="37">
        <f t="shared" si="21"/>
        <v>0</v>
      </c>
    </row>
    <row r="464" spans="4:12" x14ac:dyDescent="0.2">
      <c r="D464" s="393">
        <f>_xlfn.XLOOKUP(C:C,Table1[for Import to Bank Register dropdown],Table1[for Pivot],0,0,1)</f>
        <v>0</v>
      </c>
      <c r="E464" s="422"/>
      <c r="F464" s="160">
        <f t="shared" si="22"/>
        <v>55555555</v>
      </c>
      <c r="G464" s="394">
        <f t="shared" si="23"/>
        <v>0</v>
      </c>
      <c r="I464" s="395">
        <f>IF(OR(C464="150 Directors advances", C464="120 accounts receivable", C464="720.2 Automobile - Insurance", C464="720.3 Automobile - License", C464="870.4 Rent - Insurance", C464="870.6 Rent - Property Tax", C464="870.7 Rent - Homeoffice", C464="870.9 Rent - Water"),
   0,
   IF(Dashboard!$F$5="Quick",
      IF(OR(C464="190 Automobile",C464="200 computer hardware",C464="210 Computer software",C464="220 Quickbooks software",C464="230 Office equipment",C464="240 Office furniture"),
         E464-(E464/(1+Dashboard!$F$4)),
         0
      ),
      IF(C464="750 Business promotion",
         E464-(E464/(1+4.793/100)),
         E464-(E464/(1+Dashboard!$F$4))
      )
   )
)</f>
        <v>0</v>
      </c>
      <c r="J464" s="40">
        <f>Bank5[[#This Row],[Money in/ (Money out)]]-Bank5[[#This Row],[GST/HST]]</f>
        <v>0</v>
      </c>
      <c r="L464" s="37">
        <f t="shared" si="21"/>
        <v>0</v>
      </c>
    </row>
    <row r="465" spans="4:12" x14ac:dyDescent="0.2">
      <c r="D465" s="393">
        <f>_xlfn.XLOOKUP(C:C,Table1[for Import to Bank Register dropdown],Table1[for Pivot],0,0,1)</f>
        <v>0</v>
      </c>
      <c r="E465" s="422"/>
      <c r="F465" s="160">
        <f t="shared" si="22"/>
        <v>55555555</v>
      </c>
      <c r="G465" s="394">
        <f t="shared" si="23"/>
        <v>0</v>
      </c>
      <c r="I465" s="395">
        <f>IF(OR(C465="150 Directors advances", C465="120 accounts receivable", C465="720.2 Automobile - Insurance", C465="720.3 Automobile - License", C465="870.4 Rent - Insurance", C465="870.6 Rent - Property Tax", C465="870.7 Rent - Homeoffice", C465="870.9 Rent - Water"),
   0,
   IF(Dashboard!$F$5="Quick",
      IF(OR(C465="190 Automobile",C465="200 computer hardware",C465="210 Computer software",C465="220 Quickbooks software",C465="230 Office equipment",C465="240 Office furniture"),
         E465-(E465/(1+Dashboard!$F$4)),
         0
      ),
      IF(C465="750 Business promotion",
         E465-(E465/(1+4.793/100)),
         E465-(E465/(1+Dashboard!$F$4))
      )
   )
)</f>
        <v>0</v>
      </c>
      <c r="J465" s="40">
        <f>Bank5[[#This Row],[Money in/ (Money out)]]-Bank5[[#This Row],[GST/HST]]</f>
        <v>0</v>
      </c>
      <c r="L465" s="37">
        <f t="shared" si="21"/>
        <v>0</v>
      </c>
    </row>
    <row r="466" spans="4:12" x14ac:dyDescent="0.2">
      <c r="D466" s="393">
        <f>_xlfn.XLOOKUP(C:C,Table1[for Import to Bank Register dropdown],Table1[for Pivot],0,0,1)</f>
        <v>0</v>
      </c>
      <c r="E466" s="422"/>
      <c r="F466" s="160">
        <f t="shared" si="22"/>
        <v>55555555</v>
      </c>
      <c r="G466" s="394">
        <f t="shared" si="23"/>
        <v>0</v>
      </c>
      <c r="I466" s="395">
        <f>IF(OR(C466="150 Directors advances", C466="120 accounts receivable", C466="720.2 Automobile - Insurance", C466="720.3 Automobile - License", C466="870.4 Rent - Insurance", C466="870.6 Rent - Property Tax", C466="870.7 Rent - Homeoffice", C466="870.9 Rent - Water"),
   0,
   IF(Dashboard!$F$5="Quick",
      IF(OR(C466="190 Automobile",C466="200 computer hardware",C466="210 Computer software",C466="220 Quickbooks software",C466="230 Office equipment",C466="240 Office furniture"),
         E466-(E466/(1+Dashboard!$F$4)),
         0
      ),
      IF(C466="750 Business promotion",
         E466-(E466/(1+4.793/100)),
         E466-(E466/(1+Dashboard!$F$4))
      )
   )
)</f>
        <v>0</v>
      </c>
      <c r="J466" s="40">
        <f>Bank5[[#This Row],[Money in/ (Money out)]]-Bank5[[#This Row],[GST/HST]]</f>
        <v>0</v>
      </c>
      <c r="L466" s="37">
        <f t="shared" si="21"/>
        <v>0</v>
      </c>
    </row>
    <row r="467" spans="4:12" x14ac:dyDescent="0.2">
      <c r="D467" s="393">
        <f>_xlfn.XLOOKUP(C:C,Table1[for Import to Bank Register dropdown],Table1[for Pivot],0,0,1)</f>
        <v>0</v>
      </c>
      <c r="E467" s="422"/>
      <c r="F467" s="160">
        <f t="shared" si="22"/>
        <v>55555555</v>
      </c>
      <c r="G467" s="394">
        <f t="shared" si="23"/>
        <v>0</v>
      </c>
      <c r="I467" s="395">
        <f>IF(OR(C467="150 Directors advances", C467="120 accounts receivable", C467="720.2 Automobile - Insurance", C467="720.3 Automobile - License", C467="870.4 Rent - Insurance", C467="870.6 Rent - Property Tax", C467="870.7 Rent - Homeoffice", C467="870.9 Rent - Water"),
   0,
   IF(Dashboard!$F$5="Quick",
      IF(OR(C467="190 Automobile",C467="200 computer hardware",C467="210 Computer software",C467="220 Quickbooks software",C467="230 Office equipment",C467="240 Office furniture"),
         E467-(E467/(1+Dashboard!$F$4)),
         0
      ),
      IF(C467="750 Business promotion",
         E467-(E467/(1+4.793/100)),
         E467-(E467/(1+Dashboard!$F$4))
      )
   )
)</f>
        <v>0</v>
      </c>
      <c r="J467" s="40">
        <f>Bank5[[#This Row],[Money in/ (Money out)]]-Bank5[[#This Row],[GST/HST]]</f>
        <v>0</v>
      </c>
      <c r="L467" s="37">
        <f t="shared" si="21"/>
        <v>0</v>
      </c>
    </row>
    <row r="468" spans="4:12" x14ac:dyDescent="0.2">
      <c r="D468" s="393">
        <f>_xlfn.XLOOKUP(C:C,Table1[for Import to Bank Register dropdown],Table1[for Pivot],0,0,1)</f>
        <v>0</v>
      </c>
      <c r="E468" s="422"/>
      <c r="F468" s="160">
        <f t="shared" si="22"/>
        <v>55555555</v>
      </c>
      <c r="G468" s="394">
        <f t="shared" si="23"/>
        <v>0</v>
      </c>
      <c r="I468" s="395">
        <f>IF(OR(C468="150 Directors advances", C468="120 accounts receivable", C468="720.2 Automobile - Insurance", C468="720.3 Automobile - License", C468="870.4 Rent - Insurance", C468="870.6 Rent - Property Tax", C468="870.7 Rent - Homeoffice", C468="870.9 Rent - Water"),
   0,
   IF(Dashboard!$F$5="Quick",
      IF(OR(C468="190 Automobile",C468="200 computer hardware",C468="210 Computer software",C468="220 Quickbooks software",C468="230 Office equipment",C468="240 Office furniture"),
         E468-(E468/(1+Dashboard!$F$4)),
         0
      ),
      IF(C468="750 Business promotion",
         E468-(E468/(1+4.793/100)),
         E468-(E468/(1+Dashboard!$F$4))
      )
   )
)</f>
        <v>0</v>
      </c>
      <c r="J468" s="40">
        <f>Bank5[[#This Row],[Money in/ (Money out)]]-Bank5[[#This Row],[GST/HST]]</f>
        <v>0</v>
      </c>
      <c r="L468" s="37">
        <f t="shared" si="21"/>
        <v>0</v>
      </c>
    </row>
    <row r="469" spans="4:12" x14ac:dyDescent="0.2">
      <c r="D469" s="393">
        <f>_xlfn.XLOOKUP(C:C,Table1[for Import to Bank Register dropdown],Table1[for Pivot],0,0,1)</f>
        <v>0</v>
      </c>
      <c r="E469" s="422"/>
      <c r="F469" s="160">
        <f t="shared" si="22"/>
        <v>55555555</v>
      </c>
      <c r="G469" s="394">
        <f t="shared" si="23"/>
        <v>0</v>
      </c>
      <c r="I469" s="395">
        <f>IF(OR(C469="150 Directors advances", C469="120 accounts receivable", C469="720.2 Automobile - Insurance", C469="720.3 Automobile - License", C469="870.4 Rent - Insurance", C469="870.6 Rent - Property Tax", C469="870.7 Rent - Homeoffice", C469="870.9 Rent - Water"),
   0,
   IF(Dashboard!$F$5="Quick",
      IF(OR(C469="190 Automobile",C469="200 computer hardware",C469="210 Computer software",C469="220 Quickbooks software",C469="230 Office equipment",C469="240 Office furniture"),
         E469-(E469/(1+Dashboard!$F$4)),
         0
      ),
      IF(C469="750 Business promotion",
         E469-(E469/(1+4.793/100)),
         E469-(E469/(1+Dashboard!$F$4))
      )
   )
)</f>
        <v>0</v>
      </c>
      <c r="J469" s="40">
        <f>Bank5[[#This Row],[Money in/ (Money out)]]-Bank5[[#This Row],[GST/HST]]</f>
        <v>0</v>
      </c>
      <c r="L469" s="37">
        <f t="shared" si="21"/>
        <v>0</v>
      </c>
    </row>
    <row r="470" spans="4:12" x14ac:dyDescent="0.2">
      <c r="D470" s="393">
        <f>_xlfn.XLOOKUP(C:C,Table1[for Import to Bank Register dropdown],Table1[for Pivot],0,0,1)</f>
        <v>0</v>
      </c>
      <c r="E470" s="422"/>
      <c r="F470" s="160">
        <f t="shared" si="22"/>
        <v>55555555</v>
      </c>
      <c r="G470" s="394">
        <f t="shared" si="23"/>
        <v>0</v>
      </c>
      <c r="I470" s="395">
        <f>IF(OR(C470="150 Directors advances", C470="120 accounts receivable", C470="720.2 Automobile - Insurance", C470="720.3 Automobile - License", C470="870.4 Rent - Insurance", C470="870.6 Rent - Property Tax", C470="870.7 Rent - Homeoffice", C470="870.9 Rent - Water"),
   0,
   IF(Dashboard!$F$5="Quick",
      IF(OR(C470="190 Automobile",C470="200 computer hardware",C470="210 Computer software",C470="220 Quickbooks software",C470="230 Office equipment",C470="240 Office furniture"),
         E470-(E470/(1+Dashboard!$F$4)),
         0
      ),
      IF(C470="750 Business promotion",
         E470-(E470/(1+4.793/100)),
         E470-(E470/(1+Dashboard!$F$4))
      )
   )
)</f>
        <v>0</v>
      </c>
      <c r="J470" s="40">
        <f>Bank5[[#This Row],[Money in/ (Money out)]]-Bank5[[#This Row],[GST/HST]]</f>
        <v>0</v>
      </c>
      <c r="L470" s="37">
        <f t="shared" si="21"/>
        <v>0</v>
      </c>
    </row>
    <row r="471" spans="4:12" x14ac:dyDescent="0.2">
      <c r="D471" s="393">
        <f>_xlfn.XLOOKUP(C:C,Table1[for Import to Bank Register dropdown],Table1[for Pivot],0,0,1)</f>
        <v>0</v>
      </c>
      <c r="E471" s="422"/>
      <c r="F471" s="160">
        <f t="shared" si="22"/>
        <v>55555555</v>
      </c>
      <c r="G471" s="394">
        <f t="shared" si="23"/>
        <v>0</v>
      </c>
      <c r="I471" s="395">
        <f>IF(OR(C471="150 Directors advances", C471="120 accounts receivable", C471="720.2 Automobile - Insurance", C471="720.3 Automobile - License", C471="870.4 Rent - Insurance", C471="870.6 Rent - Property Tax", C471="870.7 Rent - Homeoffice", C471="870.9 Rent - Water"),
   0,
   IF(Dashboard!$F$5="Quick",
      IF(OR(C471="190 Automobile",C471="200 computer hardware",C471="210 Computer software",C471="220 Quickbooks software",C471="230 Office equipment",C471="240 Office furniture"),
         E471-(E471/(1+Dashboard!$F$4)),
         0
      ),
      IF(C471="750 Business promotion",
         E471-(E471/(1+4.793/100)),
         E471-(E471/(1+Dashboard!$F$4))
      )
   )
)</f>
        <v>0</v>
      </c>
      <c r="J471" s="40">
        <f>Bank5[[#This Row],[Money in/ (Money out)]]-Bank5[[#This Row],[GST/HST]]</f>
        <v>0</v>
      </c>
      <c r="L471" s="37">
        <f t="shared" si="21"/>
        <v>0</v>
      </c>
    </row>
    <row r="472" spans="4:12" x14ac:dyDescent="0.2">
      <c r="D472" s="393">
        <f>_xlfn.XLOOKUP(C:C,Table1[for Import to Bank Register dropdown],Table1[for Pivot],0,0,1)</f>
        <v>0</v>
      </c>
      <c r="E472" s="422"/>
      <c r="F472" s="160">
        <f t="shared" si="22"/>
        <v>55555555</v>
      </c>
      <c r="G472" s="394">
        <f t="shared" si="23"/>
        <v>0</v>
      </c>
      <c r="I472" s="395">
        <f>IF(OR(C472="150 Directors advances", C472="120 accounts receivable", C472="720.2 Automobile - Insurance", C472="720.3 Automobile - License", C472="870.4 Rent - Insurance", C472="870.6 Rent - Property Tax", C472="870.7 Rent - Homeoffice", C472="870.9 Rent - Water"),
   0,
   IF(Dashboard!$F$5="Quick",
      IF(OR(C472="190 Automobile",C472="200 computer hardware",C472="210 Computer software",C472="220 Quickbooks software",C472="230 Office equipment",C472="240 Office furniture"),
         E472-(E472/(1+Dashboard!$F$4)),
         0
      ),
      IF(C472="750 Business promotion",
         E472-(E472/(1+4.793/100)),
         E472-(E472/(1+Dashboard!$F$4))
      )
   )
)</f>
        <v>0</v>
      </c>
      <c r="J472" s="40">
        <f>Bank5[[#This Row],[Money in/ (Money out)]]-Bank5[[#This Row],[GST/HST]]</f>
        <v>0</v>
      </c>
      <c r="L472" s="37">
        <f t="shared" si="21"/>
        <v>0</v>
      </c>
    </row>
    <row r="473" spans="4:12" x14ac:dyDescent="0.2">
      <c r="D473" s="393">
        <f>_xlfn.XLOOKUP(C:C,Table1[for Import to Bank Register dropdown],Table1[for Pivot],0,0,1)</f>
        <v>0</v>
      </c>
      <c r="E473" s="422"/>
      <c r="F473" s="160">
        <f t="shared" si="22"/>
        <v>55555555</v>
      </c>
      <c r="G473" s="394">
        <f t="shared" si="23"/>
        <v>0</v>
      </c>
      <c r="I473" s="395">
        <f>IF(OR(C473="150 Directors advances", C473="120 accounts receivable", C473="720.2 Automobile - Insurance", C473="720.3 Automobile - License", C473="870.4 Rent - Insurance", C473="870.6 Rent - Property Tax", C473="870.7 Rent - Homeoffice", C473="870.9 Rent - Water"),
   0,
   IF(Dashboard!$F$5="Quick",
      IF(OR(C473="190 Automobile",C473="200 computer hardware",C473="210 Computer software",C473="220 Quickbooks software",C473="230 Office equipment",C473="240 Office furniture"),
         E473-(E473/(1+Dashboard!$F$4)),
         0
      ),
      IF(C473="750 Business promotion",
         E473-(E473/(1+4.793/100)),
         E473-(E473/(1+Dashboard!$F$4))
      )
   )
)</f>
        <v>0</v>
      </c>
      <c r="J473" s="40">
        <f>Bank5[[#This Row],[Money in/ (Money out)]]-Bank5[[#This Row],[GST/HST]]</f>
        <v>0</v>
      </c>
      <c r="L473" s="37">
        <f t="shared" si="21"/>
        <v>0</v>
      </c>
    </row>
    <row r="474" spans="4:12" x14ac:dyDescent="0.2">
      <c r="D474" s="393">
        <f>_xlfn.XLOOKUP(C:C,Table1[for Import to Bank Register dropdown],Table1[for Pivot],0,0,1)</f>
        <v>0</v>
      </c>
      <c r="E474" s="422"/>
      <c r="F474" s="160">
        <f t="shared" si="22"/>
        <v>55555555</v>
      </c>
      <c r="G474" s="394">
        <f t="shared" si="23"/>
        <v>0</v>
      </c>
      <c r="I474" s="395">
        <f>IF(OR(C474="150 Directors advances", C474="120 accounts receivable", C474="720.2 Automobile - Insurance", C474="720.3 Automobile - License", C474="870.4 Rent - Insurance", C474="870.6 Rent - Property Tax", C474="870.7 Rent - Homeoffice", C474="870.9 Rent - Water"),
   0,
   IF(Dashboard!$F$5="Quick",
      IF(OR(C474="190 Automobile",C474="200 computer hardware",C474="210 Computer software",C474="220 Quickbooks software",C474="230 Office equipment",C474="240 Office furniture"),
         E474-(E474/(1+Dashboard!$F$4)),
         0
      ),
      IF(C474="750 Business promotion",
         E474-(E474/(1+4.793/100)),
         E474-(E474/(1+Dashboard!$F$4))
      )
   )
)</f>
        <v>0</v>
      </c>
      <c r="J474" s="40">
        <f>Bank5[[#This Row],[Money in/ (Money out)]]-Bank5[[#This Row],[GST/HST]]</f>
        <v>0</v>
      </c>
      <c r="L474" s="37">
        <f t="shared" si="21"/>
        <v>0</v>
      </c>
    </row>
    <row r="475" spans="4:12" x14ac:dyDescent="0.2">
      <c r="D475" s="393">
        <f>_xlfn.XLOOKUP(C:C,Table1[for Import to Bank Register dropdown],Table1[for Pivot],0,0,1)</f>
        <v>0</v>
      </c>
      <c r="E475" s="422"/>
      <c r="F475" s="160">
        <f t="shared" si="22"/>
        <v>55555555</v>
      </c>
      <c r="G475" s="394">
        <f t="shared" si="23"/>
        <v>0</v>
      </c>
      <c r="I475" s="395">
        <f>IF(OR(C475="150 Directors advances", C475="120 accounts receivable", C475="720.2 Automobile - Insurance", C475="720.3 Automobile - License", C475="870.4 Rent - Insurance", C475="870.6 Rent - Property Tax", C475="870.7 Rent - Homeoffice", C475="870.9 Rent - Water"),
   0,
   IF(Dashboard!$F$5="Quick",
      IF(OR(C475="190 Automobile",C475="200 computer hardware",C475="210 Computer software",C475="220 Quickbooks software",C475="230 Office equipment",C475="240 Office furniture"),
         E475-(E475/(1+Dashboard!$F$4)),
         0
      ),
      IF(C475="750 Business promotion",
         E475-(E475/(1+4.793/100)),
         E475-(E475/(1+Dashboard!$F$4))
      )
   )
)</f>
        <v>0</v>
      </c>
      <c r="J475" s="40">
        <f>Bank5[[#This Row],[Money in/ (Money out)]]-Bank5[[#This Row],[GST/HST]]</f>
        <v>0</v>
      </c>
      <c r="L475" s="37">
        <f t="shared" si="21"/>
        <v>0</v>
      </c>
    </row>
    <row r="476" spans="4:12" x14ac:dyDescent="0.2">
      <c r="D476" s="393">
        <f>_xlfn.XLOOKUP(C:C,Table1[for Import to Bank Register dropdown],Table1[for Pivot],0,0,1)</f>
        <v>0</v>
      </c>
      <c r="E476" s="422"/>
      <c r="F476" s="160">
        <f t="shared" si="22"/>
        <v>55555555</v>
      </c>
      <c r="G476" s="394">
        <f t="shared" si="23"/>
        <v>0</v>
      </c>
      <c r="I476" s="395">
        <f>IF(OR(C476="150 Directors advances", C476="120 accounts receivable", C476="720.2 Automobile - Insurance", C476="720.3 Automobile - License", C476="870.4 Rent - Insurance", C476="870.6 Rent - Property Tax", C476="870.7 Rent - Homeoffice", C476="870.9 Rent - Water"),
   0,
   IF(Dashboard!$F$5="Quick",
      IF(OR(C476="190 Automobile",C476="200 computer hardware",C476="210 Computer software",C476="220 Quickbooks software",C476="230 Office equipment",C476="240 Office furniture"),
         E476-(E476/(1+Dashboard!$F$4)),
         0
      ),
      IF(C476="750 Business promotion",
         E476-(E476/(1+4.793/100)),
         E476-(E476/(1+Dashboard!$F$4))
      )
   )
)</f>
        <v>0</v>
      </c>
      <c r="J476" s="40">
        <f>Bank5[[#This Row],[Money in/ (Money out)]]-Bank5[[#This Row],[GST/HST]]</f>
        <v>0</v>
      </c>
      <c r="L476" s="37">
        <f t="shared" si="21"/>
        <v>0</v>
      </c>
    </row>
    <row r="477" spans="4:12" x14ac:dyDescent="0.2">
      <c r="D477" s="393">
        <f>_xlfn.XLOOKUP(C:C,Table1[for Import to Bank Register dropdown],Table1[for Pivot],0,0,1)</f>
        <v>0</v>
      </c>
      <c r="E477" s="422"/>
      <c r="F477" s="160">
        <f t="shared" si="22"/>
        <v>55555555</v>
      </c>
      <c r="G477" s="394">
        <f t="shared" si="23"/>
        <v>0</v>
      </c>
      <c r="I477" s="395">
        <f>IF(OR(C477="150 Directors advances", C477="120 accounts receivable", C477="720.2 Automobile - Insurance", C477="720.3 Automobile - License", C477="870.4 Rent - Insurance", C477="870.6 Rent - Property Tax", C477="870.7 Rent - Homeoffice", C477="870.9 Rent - Water"),
   0,
   IF(Dashboard!$F$5="Quick",
      IF(OR(C477="190 Automobile",C477="200 computer hardware",C477="210 Computer software",C477="220 Quickbooks software",C477="230 Office equipment",C477="240 Office furniture"),
         E477-(E477/(1+Dashboard!$F$4)),
         0
      ),
      IF(C477="750 Business promotion",
         E477-(E477/(1+4.793/100)),
         E477-(E477/(1+Dashboard!$F$4))
      )
   )
)</f>
        <v>0</v>
      </c>
      <c r="J477" s="40">
        <f>Bank5[[#This Row],[Money in/ (Money out)]]-Bank5[[#This Row],[GST/HST]]</f>
        <v>0</v>
      </c>
      <c r="L477" s="37">
        <f t="shared" si="21"/>
        <v>0</v>
      </c>
    </row>
    <row r="478" spans="4:12" x14ac:dyDescent="0.2">
      <c r="D478" s="393">
        <f>_xlfn.XLOOKUP(C:C,Table1[for Import to Bank Register dropdown],Table1[for Pivot],0,0,1)</f>
        <v>0</v>
      </c>
      <c r="E478" s="422"/>
      <c r="F478" s="160">
        <f t="shared" si="22"/>
        <v>55555555</v>
      </c>
      <c r="G478" s="394">
        <f t="shared" si="23"/>
        <v>0</v>
      </c>
      <c r="I478" s="395">
        <f>IF(OR(C478="150 Directors advances", C478="120 accounts receivable", C478="720.2 Automobile - Insurance", C478="720.3 Automobile - License", C478="870.4 Rent - Insurance", C478="870.6 Rent - Property Tax", C478="870.7 Rent - Homeoffice", C478="870.9 Rent - Water"),
   0,
   IF(Dashboard!$F$5="Quick",
      IF(OR(C478="190 Automobile",C478="200 computer hardware",C478="210 Computer software",C478="220 Quickbooks software",C478="230 Office equipment",C478="240 Office furniture"),
         E478-(E478/(1+Dashboard!$F$4)),
         0
      ),
      IF(C478="750 Business promotion",
         E478-(E478/(1+4.793/100)),
         E478-(E478/(1+Dashboard!$F$4))
      )
   )
)</f>
        <v>0</v>
      </c>
      <c r="J478" s="40">
        <f>Bank5[[#This Row],[Money in/ (Money out)]]-Bank5[[#This Row],[GST/HST]]</f>
        <v>0</v>
      </c>
      <c r="L478" s="37">
        <f t="shared" si="21"/>
        <v>0</v>
      </c>
    </row>
    <row r="479" spans="4:12" x14ac:dyDescent="0.2">
      <c r="D479" s="393">
        <f>_xlfn.XLOOKUP(C:C,Table1[for Import to Bank Register dropdown],Table1[for Pivot],0,0,1)</f>
        <v>0</v>
      </c>
      <c r="E479" s="422"/>
      <c r="F479" s="160">
        <f t="shared" si="22"/>
        <v>55555555</v>
      </c>
      <c r="G479" s="394">
        <f t="shared" si="23"/>
        <v>0</v>
      </c>
      <c r="I479" s="395">
        <f>IF(OR(C479="150 Directors advances", C479="120 accounts receivable", C479="720.2 Automobile - Insurance", C479="720.3 Automobile - License", C479="870.4 Rent - Insurance", C479="870.6 Rent - Property Tax", C479="870.7 Rent - Homeoffice", C479="870.9 Rent - Water"),
   0,
   IF(Dashboard!$F$5="Quick",
      IF(OR(C479="190 Automobile",C479="200 computer hardware",C479="210 Computer software",C479="220 Quickbooks software",C479="230 Office equipment",C479="240 Office furniture"),
         E479-(E479/(1+Dashboard!$F$4)),
         0
      ),
      IF(C479="750 Business promotion",
         E479-(E479/(1+4.793/100)),
         E479-(E479/(1+Dashboard!$F$4))
      )
   )
)</f>
        <v>0</v>
      </c>
      <c r="J479" s="40">
        <f>Bank5[[#This Row],[Money in/ (Money out)]]-Bank5[[#This Row],[GST/HST]]</f>
        <v>0</v>
      </c>
      <c r="L479" s="37">
        <f t="shared" si="21"/>
        <v>0</v>
      </c>
    </row>
    <row r="480" spans="4:12" x14ac:dyDescent="0.2">
      <c r="D480" s="393">
        <f>_xlfn.XLOOKUP(C:C,Table1[for Import to Bank Register dropdown],Table1[for Pivot],0,0,1)</f>
        <v>0</v>
      </c>
      <c r="E480" s="422"/>
      <c r="F480" s="160">
        <f t="shared" si="22"/>
        <v>55555555</v>
      </c>
      <c r="G480" s="394">
        <f t="shared" si="23"/>
        <v>0</v>
      </c>
      <c r="I480" s="395">
        <f>IF(OR(C480="150 Directors advances", C480="120 accounts receivable", C480="720.2 Automobile - Insurance", C480="720.3 Automobile - License", C480="870.4 Rent - Insurance", C480="870.6 Rent - Property Tax", C480="870.7 Rent - Homeoffice", C480="870.9 Rent - Water"),
   0,
   IF(Dashboard!$F$5="Quick",
      IF(OR(C480="190 Automobile",C480="200 computer hardware",C480="210 Computer software",C480="220 Quickbooks software",C480="230 Office equipment",C480="240 Office furniture"),
         E480-(E480/(1+Dashboard!$F$4)),
         0
      ),
      IF(C480="750 Business promotion",
         E480-(E480/(1+4.793/100)),
         E480-(E480/(1+Dashboard!$F$4))
      )
   )
)</f>
        <v>0</v>
      </c>
      <c r="J480" s="40">
        <f>Bank5[[#This Row],[Money in/ (Money out)]]-Bank5[[#This Row],[GST/HST]]</f>
        <v>0</v>
      </c>
      <c r="L480" s="37">
        <f t="shared" si="21"/>
        <v>0</v>
      </c>
    </row>
    <row r="481" spans="4:12" x14ac:dyDescent="0.2">
      <c r="D481" s="393">
        <f>_xlfn.XLOOKUP(C:C,Table1[for Import to Bank Register dropdown],Table1[for Pivot],0,0,1)</f>
        <v>0</v>
      </c>
      <c r="E481" s="422"/>
      <c r="F481" s="160">
        <f t="shared" si="22"/>
        <v>55555555</v>
      </c>
      <c r="G481" s="394">
        <f t="shared" si="23"/>
        <v>0</v>
      </c>
      <c r="I481" s="395">
        <f>IF(OR(C481="150 Directors advances", C481="120 accounts receivable", C481="720.2 Automobile - Insurance", C481="720.3 Automobile - License", C481="870.4 Rent - Insurance", C481="870.6 Rent - Property Tax", C481="870.7 Rent - Homeoffice", C481="870.9 Rent - Water"),
   0,
   IF(Dashboard!$F$5="Quick",
      IF(OR(C481="190 Automobile",C481="200 computer hardware",C481="210 Computer software",C481="220 Quickbooks software",C481="230 Office equipment",C481="240 Office furniture"),
         E481-(E481/(1+Dashboard!$F$4)),
         0
      ),
      IF(C481="750 Business promotion",
         E481-(E481/(1+4.793/100)),
         E481-(E481/(1+Dashboard!$F$4))
      )
   )
)</f>
        <v>0</v>
      </c>
      <c r="J481" s="40">
        <f>Bank5[[#This Row],[Money in/ (Money out)]]-Bank5[[#This Row],[GST/HST]]</f>
        <v>0</v>
      </c>
      <c r="L481" s="37">
        <f t="shared" si="21"/>
        <v>0</v>
      </c>
    </row>
    <row r="482" spans="4:12" x14ac:dyDescent="0.2">
      <c r="D482" s="393">
        <f>_xlfn.XLOOKUP(C:C,Table1[for Import to Bank Register dropdown],Table1[for Pivot],0,0,1)</f>
        <v>0</v>
      </c>
      <c r="E482" s="422"/>
      <c r="F482" s="160">
        <f t="shared" si="22"/>
        <v>55555555</v>
      </c>
      <c r="G482" s="394">
        <f t="shared" si="23"/>
        <v>0</v>
      </c>
      <c r="I482" s="395">
        <f>IF(OR(C482="150 Directors advances", C482="120 accounts receivable", C482="720.2 Automobile - Insurance", C482="720.3 Automobile - License", C482="870.4 Rent - Insurance", C482="870.6 Rent - Property Tax", C482="870.7 Rent - Homeoffice", C482="870.9 Rent - Water"),
   0,
   IF(Dashboard!$F$5="Quick",
      IF(OR(C482="190 Automobile",C482="200 computer hardware",C482="210 Computer software",C482="220 Quickbooks software",C482="230 Office equipment",C482="240 Office furniture"),
         E482-(E482/(1+Dashboard!$F$4)),
         0
      ),
      IF(C482="750 Business promotion",
         E482-(E482/(1+4.793/100)),
         E482-(E482/(1+Dashboard!$F$4))
      )
   )
)</f>
        <v>0</v>
      </c>
      <c r="J482" s="40">
        <f>Bank5[[#This Row],[Money in/ (Money out)]]-Bank5[[#This Row],[GST/HST]]</f>
        <v>0</v>
      </c>
      <c r="L482" s="37">
        <f t="shared" si="21"/>
        <v>0</v>
      </c>
    </row>
    <row r="483" spans="4:12" x14ac:dyDescent="0.2">
      <c r="D483" s="393">
        <f>_xlfn.XLOOKUP(C:C,Table1[for Import to Bank Register dropdown],Table1[for Pivot],0,0,1)</f>
        <v>0</v>
      </c>
      <c r="E483" s="422"/>
      <c r="F483" s="160">
        <f t="shared" si="22"/>
        <v>55555555</v>
      </c>
      <c r="G483" s="394">
        <f t="shared" si="23"/>
        <v>0</v>
      </c>
      <c r="I483" s="395">
        <f>IF(OR(C483="150 Directors advances", C483="120 accounts receivable", C483="720.2 Automobile - Insurance", C483="720.3 Automobile - License", C483="870.4 Rent - Insurance", C483="870.6 Rent - Property Tax", C483="870.7 Rent - Homeoffice", C483="870.9 Rent - Water"),
   0,
   IF(Dashboard!$F$5="Quick",
      IF(OR(C483="190 Automobile",C483="200 computer hardware",C483="210 Computer software",C483="220 Quickbooks software",C483="230 Office equipment",C483="240 Office furniture"),
         E483-(E483/(1+Dashboard!$F$4)),
         0
      ),
      IF(C483="750 Business promotion",
         E483-(E483/(1+4.793/100)),
         E483-(E483/(1+Dashboard!$F$4))
      )
   )
)</f>
        <v>0</v>
      </c>
      <c r="J483" s="40">
        <f>Bank5[[#This Row],[Money in/ (Money out)]]-Bank5[[#This Row],[GST/HST]]</f>
        <v>0</v>
      </c>
      <c r="L483" s="37">
        <f t="shared" si="21"/>
        <v>0</v>
      </c>
    </row>
    <row r="484" spans="4:12" x14ac:dyDescent="0.2">
      <c r="D484" s="393">
        <f>_xlfn.XLOOKUP(C:C,Table1[for Import to Bank Register dropdown],Table1[for Pivot],0,0,1)</f>
        <v>0</v>
      </c>
      <c r="E484" s="422"/>
      <c r="F484" s="160">
        <f t="shared" si="22"/>
        <v>55555555</v>
      </c>
      <c r="G484" s="394">
        <f t="shared" si="23"/>
        <v>0</v>
      </c>
      <c r="I484" s="395">
        <f>IF(OR(C484="150 Directors advances", C484="120 accounts receivable", C484="720.2 Automobile - Insurance", C484="720.3 Automobile - License", C484="870.4 Rent - Insurance", C484="870.6 Rent - Property Tax", C484="870.7 Rent - Homeoffice", C484="870.9 Rent - Water"),
   0,
   IF(Dashboard!$F$5="Quick",
      IF(OR(C484="190 Automobile",C484="200 computer hardware",C484="210 Computer software",C484="220 Quickbooks software",C484="230 Office equipment",C484="240 Office furniture"),
         E484-(E484/(1+Dashboard!$F$4)),
         0
      ),
      IF(C484="750 Business promotion",
         E484-(E484/(1+4.793/100)),
         E484-(E484/(1+Dashboard!$F$4))
      )
   )
)</f>
        <v>0</v>
      </c>
      <c r="J484" s="40">
        <f>Bank5[[#This Row],[Money in/ (Money out)]]-Bank5[[#This Row],[GST/HST]]</f>
        <v>0</v>
      </c>
      <c r="L484" s="37">
        <f t="shared" si="21"/>
        <v>0</v>
      </c>
    </row>
    <row r="485" spans="4:12" x14ac:dyDescent="0.2">
      <c r="D485" s="393">
        <f>_xlfn.XLOOKUP(C:C,Table1[for Import to Bank Register dropdown],Table1[for Pivot],0,0,1)</f>
        <v>0</v>
      </c>
      <c r="E485" s="422"/>
      <c r="F485" s="160">
        <f t="shared" si="22"/>
        <v>55555555</v>
      </c>
      <c r="G485" s="394">
        <f t="shared" si="23"/>
        <v>0</v>
      </c>
      <c r="I485" s="395">
        <f>IF(OR(C485="150 Directors advances", C485="120 accounts receivable", C485="720.2 Automobile - Insurance", C485="720.3 Automobile - License", C485="870.4 Rent - Insurance", C485="870.6 Rent - Property Tax", C485="870.7 Rent - Homeoffice", C485="870.9 Rent - Water"),
   0,
   IF(Dashboard!$F$5="Quick",
      IF(OR(C485="190 Automobile",C485="200 computer hardware",C485="210 Computer software",C485="220 Quickbooks software",C485="230 Office equipment",C485="240 Office furniture"),
         E485-(E485/(1+Dashboard!$F$4)),
         0
      ),
      IF(C485="750 Business promotion",
         E485-(E485/(1+4.793/100)),
         E485-(E485/(1+Dashboard!$F$4))
      )
   )
)</f>
        <v>0</v>
      </c>
      <c r="J485" s="40">
        <f>Bank5[[#This Row],[Money in/ (Money out)]]-Bank5[[#This Row],[GST/HST]]</f>
        <v>0</v>
      </c>
      <c r="L485" s="37">
        <f t="shared" si="21"/>
        <v>0</v>
      </c>
    </row>
    <row r="486" spans="4:12" x14ac:dyDescent="0.2">
      <c r="D486" s="393">
        <f>_xlfn.XLOOKUP(C:C,Table1[for Import to Bank Register dropdown],Table1[for Pivot],0,0,1)</f>
        <v>0</v>
      </c>
      <c r="E486" s="422"/>
      <c r="F486" s="160">
        <f t="shared" si="22"/>
        <v>55555555</v>
      </c>
      <c r="G486" s="394">
        <f t="shared" si="23"/>
        <v>0</v>
      </c>
      <c r="I486" s="395">
        <f>IF(OR(C486="150 Directors advances", C486="120 accounts receivable", C486="720.2 Automobile - Insurance", C486="720.3 Automobile - License", C486="870.4 Rent - Insurance", C486="870.6 Rent - Property Tax", C486="870.7 Rent - Homeoffice", C486="870.9 Rent - Water"),
   0,
   IF(Dashboard!$F$5="Quick",
      IF(OR(C486="190 Automobile",C486="200 computer hardware",C486="210 Computer software",C486="220 Quickbooks software",C486="230 Office equipment",C486="240 Office furniture"),
         E486-(E486/(1+Dashboard!$F$4)),
         0
      ),
      IF(C486="750 Business promotion",
         E486-(E486/(1+4.793/100)),
         E486-(E486/(1+Dashboard!$F$4))
      )
   )
)</f>
        <v>0</v>
      </c>
      <c r="J486" s="40">
        <f>Bank5[[#This Row],[Money in/ (Money out)]]-Bank5[[#This Row],[GST/HST]]</f>
        <v>0</v>
      </c>
      <c r="L486" s="37">
        <f t="shared" si="21"/>
        <v>0</v>
      </c>
    </row>
    <row r="487" spans="4:12" x14ac:dyDescent="0.2">
      <c r="D487" s="393">
        <f>_xlfn.XLOOKUP(C:C,Table1[for Import to Bank Register dropdown],Table1[for Pivot],0,0,1)</f>
        <v>0</v>
      </c>
      <c r="E487" s="422"/>
      <c r="F487" s="160">
        <f t="shared" si="22"/>
        <v>55555555</v>
      </c>
      <c r="G487" s="394">
        <f t="shared" si="23"/>
        <v>0</v>
      </c>
      <c r="I487" s="395">
        <f>IF(OR(C487="150 Directors advances", C487="120 accounts receivable", C487="720.2 Automobile - Insurance", C487="720.3 Automobile - License", C487="870.4 Rent - Insurance", C487="870.6 Rent - Property Tax", C487="870.7 Rent - Homeoffice", C487="870.9 Rent - Water"),
   0,
   IF(Dashboard!$F$5="Quick",
      IF(OR(C487="190 Automobile",C487="200 computer hardware",C487="210 Computer software",C487="220 Quickbooks software",C487="230 Office equipment",C487="240 Office furniture"),
         E487-(E487/(1+Dashboard!$F$4)),
         0
      ),
      IF(C487="750 Business promotion",
         E487-(E487/(1+4.793/100)),
         E487-(E487/(1+Dashboard!$F$4))
      )
   )
)</f>
        <v>0</v>
      </c>
      <c r="J487" s="40">
        <f>Bank5[[#This Row],[Money in/ (Money out)]]-Bank5[[#This Row],[GST/HST]]</f>
        <v>0</v>
      </c>
      <c r="L487" s="37">
        <f t="shared" si="21"/>
        <v>0</v>
      </c>
    </row>
    <row r="488" spans="4:12" x14ac:dyDescent="0.2">
      <c r="D488" s="393">
        <f>_xlfn.XLOOKUP(C:C,Table1[for Import to Bank Register dropdown],Table1[for Pivot],0,0,1)</f>
        <v>0</v>
      </c>
      <c r="E488" s="422"/>
      <c r="F488" s="160">
        <f t="shared" si="22"/>
        <v>55555555</v>
      </c>
      <c r="G488" s="394">
        <f t="shared" si="23"/>
        <v>0</v>
      </c>
      <c r="I488" s="395">
        <f>IF(OR(C488="150 Directors advances", C488="120 accounts receivable", C488="720.2 Automobile - Insurance", C488="720.3 Automobile - License", C488="870.4 Rent - Insurance", C488="870.6 Rent - Property Tax", C488="870.7 Rent - Homeoffice", C488="870.9 Rent - Water"),
   0,
   IF(Dashboard!$F$5="Quick",
      IF(OR(C488="190 Automobile",C488="200 computer hardware",C488="210 Computer software",C488="220 Quickbooks software",C488="230 Office equipment",C488="240 Office furniture"),
         E488-(E488/(1+Dashboard!$F$4)),
         0
      ),
      IF(C488="750 Business promotion",
         E488-(E488/(1+4.793/100)),
         E488-(E488/(1+Dashboard!$F$4))
      )
   )
)</f>
        <v>0</v>
      </c>
      <c r="J488" s="40">
        <f>Bank5[[#This Row],[Money in/ (Money out)]]-Bank5[[#This Row],[GST/HST]]</f>
        <v>0</v>
      </c>
      <c r="L488" s="37">
        <f t="shared" si="21"/>
        <v>0</v>
      </c>
    </row>
    <row r="489" spans="4:12" x14ac:dyDescent="0.2">
      <c r="D489" s="393">
        <f>_xlfn.XLOOKUP(C:C,Table1[for Import to Bank Register dropdown],Table1[for Pivot],0,0,1)</f>
        <v>0</v>
      </c>
      <c r="E489" s="422"/>
      <c r="F489" s="160">
        <f t="shared" si="22"/>
        <v>55555555</v>
      </c>
      <c r="G489" s="394">
        <f t="shared" si="23"/>
        <v>0</v>
      </c>
      <c r="I489" s="395">
        <f>IF(OR(C489="150 Directors advances", C489="120 accounts receivable", C489="720.2 Automobile - Insurance", C489="720.3 Automobile - License", C489="870.4 Rent - Insurance", C489="870.6 Rent - Property Tax", C489="870.7 Rent - Homeoffice", C489="870.9 Rent - Water"),
   0,
   IF(Dashboard!$F$5="Quick",
      IF(OR(C489="190 Automobile",C489="200 computer hardware",C489="210 Computer software",C489="220 Quickbooks software",C489="230 Office equipment",C489="240 Office furniture"),
         E489-(E489/(1+Dashboard!$F$4)),
         0
      ),
      IF(C489="750 Business promotion",
         E489-(E489/(1+4.793/100)),
         E489-(E489/(1+Dashboard!$F$4))
      )
   )
)</f>
        <v>0</v>
      </c>
      <c r="J489" s="40">
        <f>Bank5[[#This Row],[Money in/ (Money out)]]-Bank5[[#This Row],[GST/HST]]</f>
        <v>0</v>
      </c>
      <c r="L489" s="37">
        <f t="shared" si="21"/>
        <v>0</v>
      </c>
    </row>
    <row r="490" spans="4:12" x14ac:dyDescent="0.2">
      <c r="D490" s="393">
        <f>_xlfn.XLOOKUP(C:C,Table1[for Import to Bank Register dropdown],Table1[for Pivot],0,0,1)</f>
        <v>0</v>
      </c>
      <c r="E490" s="422"/>
      <c r="F490" s="160">
        <f t="shared" si="22"/>
        <v>55555555</v>
      </c>
      <c r="G490" s="394">
        <f t="shared" si="23"/>
        <v>0</v>
      </c>
      <c r="I490" s="395">
        <f>IF(OR(C490="150 Directors advances", C490="120 accounts receivable", C490="720.2 Automobile - Insurance", C490="720.3 Automobile - License", C490="870.4 Rent - Insurance", C490="870.6 Rent - Property Tax", C490="870.7 Rent - Homeoffice", C490="870.9 Rent - Water"),
   0,
   IF(Dashboard!$F$5="Quick",
      IF(OR(C490="190 Automobile",C490="200 computer hardware",C490="210 Computer software",C490="220 Quickbooks software",C490="230 Office equipment",C490="240 Office furniture"),
         E490-(E490/(1+Dashboard!$F$4)),
         0
      ),
      IF(C490="750 Business promotion",
         E490-(E490/(1+4.793/100)),
         E490-(E490/(1+Dashboard!$F$4))
      )
   )
)</f>
        <v>0</v>
      </c>
      <c r="J490" s="40">
        <f>Bank5[[#This Row],[Money in/ (Money out)]]-Bank5[[#This Row],[GST/HST]]</f>
        <v>0</v>
      </c>
      <c r="L490" s="37">
        <f t="shared" si="21"/>
        <v>0</v>
      </c>
    </row>
    <row r="491" spans="4:12" x14ac:dyDescent="0.2">
      <c r="D491" s="393">
        <f>_xlfn.XLOOKUP(C:C,Table1[for Import to Bank Register dropdown],Table1[for Pivot],0,0,1)</f>
        <v>0</v>
      </c>
      <c r="E491" s="422"/>
      <c r="F491" s="160">
        <f t="shared" si="22"/>
        <v>55555555</v>
      </c>
      <c r="G491" s="394">
        <f t="shared" si="23"/>
        <v>0</v>
      </c>
      <c r="I491" s="395">
        <f>IF(OR(C491="150 Directors advances", C491="120 accounts receivable", C491="720.2 Automobile - Insurance", C491="720.3 Automobile - License", C491="870.4 Rent - Insurance", C491="870.6 Rent - Property Tax", C491="870.7 Rent - Homeoffice", C491="870.9 Rent - Water"),
   0,
   IF(Dashboard!$F$5="Quick",
      IF(OR(C491="190 Automobile",C491="200 computer hardware",C491="210 Computer software",C491="220 Quickbooks software",C491="230 Office equipment",C491="240 Office furniture"),
         E491-(E491/(1+Dashboard!$F$4)),
         0
      ),
      IF(C491="750 Business promotion",
         E491-(E491/(1+4.793/100)),
         E491-(E491/(1+Dashboard!$F$4))
      )
   )
)</f>
        <v>0</v>
      </c>
      <c r="J491" s="40">
        <f>Bank5[[#This Row],[Money in/ (Money out)]]-Bank5[[#This Row],[GST/HST]]</f>
        <v>0</v>
      </c>
      <c r="L491" s="37">
        <f t="shared" si="21"/>
        <v>0</v>
      </c>
    </row>
    <row r="492" spans="4:12" x14ac:dyDescent="0.2">
      <c r="D492" s="393">
        <f>_xlfn.XLOOKUP(C:C,Table1[for Import to Bank Register dropdown],Table1[for Pivot],0,0,1)</f>
        <v>0</v>
      </c>
      <c r="E492" s="422"/>
      <c r="F492" s="160">
        <f t="shared" si="22"/>
        <v>55555555</v>
      </c>
      <c r="G492" s="394">
        <f t="shared" si="23"/>
        <v>0</v>
      </c>
      <c r="I492" s="395">
        <f>IF(OR(C492="150 Directors advances", C492="120 accounts receivable", C492="720.2 Automobile - Insurance", C492="720.3 Automobile - License", C492="870.4 Rent - Insurance", C492="870.6 Rent - Property Tax", C492="870.7 Rent - Homeoffice", C492="870.9 Rent - Water"),
   0,
   IF(Dashboard!$F$5="Quick",
      IF(OR(C492="190 Automobile",C492="200 computer hardware",C492="210 Computer software",C492="220 Quickbooks software",C492="230 Office equipment",C492="240 Office furniture"),
         E492-(E492/(1+Dashboard!$F$4)),
         0
      ),
      IF(C492="750 Business promotion",
         E492-(E492/(1+4.793/100)),
         E492-(E492/(1+Dashboard!$F$4))
      )
   )
)</f>
        <v>0</v>
      </c>
      <c r="J492" s="40">
        <f>Bank5[[#This Row],[Money in/ (Money out)]]-Bank5[[#This Row],[GST/HST]]</f>
        <v>0</v>
      </c>
      <c r="L492" s="37">
        <f t="shared" si="21"/>
        <v>0</v>
      </c>
    </row>
    <row r="493" spans="4:12" x14ac:dyDescent="0.2">
      <c r="D493" s="393">
        <f>_xlfn.XLOOKUP(C:C,Table1[for Import to Bank Register dropdown],Table1[for Pivot],0,0,1)</f>
        <v>0</v>
      </c>
      <c r="E493" s="422"/>
      <c r="F493" s="160">
        <f t="shared" si="22"/>
        <v>55555555</v>
      </c>
      <c r="G493" s="394">
        <f t="shared" si="23"/>
        <v>0</v>
      </c>
      <c r="I493" s="395">
        <f>IF(OR(C493="150 Directors advances", C493="120 accounts receivable", C493="720.2 Automobile - Insurance", C493="720.3 Automobile - License", C493="870.4 Rent - Insurance", C493="870.6 Rent - Property Tax", C493="870.7 Rent - Homeoffice", C493="870.9 Rent - Water"),
   0,
   IF(Dashboard!$F$5="Quick",
      IF(OR(C493="190 Automobile",C493="200 computer hardware",C493="210 Computer software",C493="220 Quickbooks software",C493="230 Office equipment",C493="240 Office furniture"),
         E493-(E493/(1+Dashboard!$F$4)),
         0
      ),
      IF(C493="750 Business promotion",
         E493-(E493/(1+4.793/100)),
         E493-(E493/(1+Dashboard!$F$4))
      )
   )
)</f>
        <v>0</v>
      </c>
      <c r="J493" s="40">
        <f>Bank5[[#This Row],[Money in/ (Money out)]]-Bank5[[#This Row],[GST/HST]]</f>
        <v>0</v>
      </c>
      <c r="L493" s="37">
        <f t="shared" si="21"/>
        <v>0</v>
      </c>
    </row>
    <row r="494" spans="4:12" x14ac:dyDescent="0.2">
      <c r="D494" s="393">
        <f>_xlfn.XLOOKUP(C:C,Table1[for Import to Bank Register dropdown],Table1[for Pivot],0,0,1)</f>
        <v>0</v>
      </c>
      <c r="E494" s="422"/>
      <c r="F494" s="160">
        <f t="shared" si="22"/>
        <v>55555555</v>
      </c>
      <c r="G494" s="394">
        <f t="shared" si="23"/>
        <v>0</v>
      </c>
      <c r="I494" s="395">
        <f>IF(OR(C494="150 Directors advances", C494="120 accounts receivable", C494="720.2 Automobile - Insurance", C494="720.3 Automobile - License", C494="870.4 Rent - Insurance", C494="870.6 Rent - Property Tax", C494="870.7 Rent - Homeoffice", C494="870.9 Rent - Water"),
   0,
   IF(Dashboard!$F$5="Quick",
      IF(OR(C494="190 Automobile",C494="200 computer hardware",C494="210 Computer software",C494="220 Quickbooks software",C494="230 Office equipment",C494="240 Office furniture"),
         E494-(E494/(1+Dashboard!$F$4)),
         0
      ),
      IF(C494="750 Business promotion",
         E494-(E494/(1+4.793/100)),
         E494-(E494/(1+Dashboard!$F$4))
      )
   )
)</f>
        <v>0</v>
      </c>
      <c r="J494" s="40">
        <f>Bank5[[#This Row],[Money in/ (Money out)]]-Bank5[[#This Row],[GST/HST]]</f>
        <v>0</v>
      </c>
      <c r="L494" s="37">
        <f t="shared" si="21"/>
        <v>0</v>
      </c>
    </row>
    <row r="495" spans="4:12" x14ac:dyDescent="0.2">
      <c r="D495" s="393">
        <f>_xlfn.XLOOKUP(C:C,Table1[for Import to Bank Register dropdown],Table1[for Pivot],0,0,1)</f>
        <v>0</v>
      </c>
      <c r="E495" s="422"/>
      <c r="F495" s="160">
        <f t="shared" si="22"/>
        <v>55555555</v>
      </c>
      <c r="G495" s="394">
        <f t="shared" si="23"/>
        <v>0</v>
      </c>
      <c r="I495" s="395">
        <f>IF(OR(C495="150 Directors advances", C495="120 accounts receivable", C495="720.2 Automobile - Insurance", C495="720.3 Automobile - License", C495="870.4 Rent - Insurance", C495="870.6 Rent - Property Tax", C495="870.7 Rent - Homeoffice", C495="870.9 Rent - Water"),
   0,
   IF(Dashboard!$F$5="Quick",
      IF(OR(C495="190 Automobile",C495="200 computer hardware",C495="210 Computer software",C495="220 Quickbooks software",C495="230 Office equipment",C495="240 Office furniture"),
         E495-(E495/(1+Dashboard!$F$4)),
         0
      ),
      IF(C495="750 Business promotion",
         E495-(E495/(1+4.793/100)),
         E495-(E495/(1+Dashboard!$F$4))
      )
   )
)</f>
        <v>0</v>
      </c>
      <c r="J495" s="40">
        <f>Bank5[[#This Row],[Money in/ (Money out)]]-Bank5[[#This Row],[GST/HST]]</f>
        <v>0</v>
      </c>
      <c r="L495" s="37">
        <f t="shared" si="21"/>
        <v>0</v>
      </c>
    </row>
    <row r="496" spans="4:12" x14ac:dyDescent="0.2">
      <c r="D496" s="393">
        <f>_xlfn.XLOOKUP(C:C,Table1[for Import to Bank Register dropdown],Table1[for Pivot],0,0,1)</f>
        <v>0</v>
      </c>
      <c r="E496" s="422"/>
      <c r="F496" s="160">
        <f t="shared" si="22"/>
        <v>55555555</v>
      </c>
      <c r="G496" s="394">
        <f t="shared" si="23"/>
        <v>0</v>
      </c>
      <c r="I496" s="395">
        <f>IF(OR(C496="150 Directors advances", C496="120 accounts receivable", C496="720.2 Automobile - Insurance", C496="720.3 Automobile - License", C496="870.4 Rent - Insurance", C496="870.6 Rent - Property Tax", C496="870.7 Rent - Homeoffice", C496="870.9 Rent - Water"),
   0,
   IF(Dashboard!$F$5="Quick",
      IF(OR(C496="190 Automobile",C496="200 computer hardware",C496="210 Computer software",C496="220 Quickbooks software",C496="230 Office equipment",C496="240 Office furniture"),
         E496-(E496/(1+Dashboard!$F$4)),
         0
      ),
      IF(C496="750 Business promotion",
         E496-(E496/(1+4.793/100)),
         E496-(E496/(1+Dashboard!$F$4))
      )
   )
)</f>
        <v>0</v>
      </c>
      <c r="J496" s="40">
        <f>Bank5[[#This Row],[Money in/ (Money out)]]-Bank5[[#This Row],[GST/HST]]</f>
        <v>0</v>
      </c>
      <c r="L496" s="37">
        <f t="shared" si="21"/>
        <v>0</v>
      </c>
    </row>
    <row r="497" spans="4:12" x14ac:dyDescent="0.2">
      <c r="D497" s="393">
        <f>_xlfn.XLOOKUP(C:C,Table1[for Import to Bank Register dropdown],Table1[for Pivot],0,0,1)</f>
        <v>0</v>
      </c>
      <c r="E497" s="422"/>
      <c r="F497" s="160">
        <f t="shared" si="22"/>
        <v>55555555</v>
      </c>
      <c r="G497" s="394">
        <f t="shared" si="23"/>
        <v>0</v>
      </c>
      <c r="I497" s="395">
        <f>IF(OR(C497="150 Directors advances", C497="120 accounts receivable", C497="720.2 Automobile - Insurance", C497="720.3 Automobile - License", C497="870.4 Rent - Insurance", C497="870.6 Rent - Property Tax", C497="870.7 Rent - Homeoffice", C497="870.9 Rent - Water"),
   0,
   IF(Dashboard!$F$5="Quick",
      IF(OR(C497="190 Automobile",C497="200 computer hardware",C497="210 Computer software",C497="220 Quickbooks software",C497="230 Office equipment",C497="240 Office furniture"),
         E497-(E497/(1+Dashboard!$F$4)),
         0
      ),
      IF(C497="750 Business promotion",
         E497-(E497/(1+4.793/100)),
         E497-(E497/(1+Dashboard!$F$4))
      )
   )
)</f>
        <v>0</v>
      </c>
      <c r="J497" s="40">
        <f>Bank5[[#This Row],[Money in/ (Money out)]]-Bank5[[#This Row],[GST/HST]]</f>
        <v>0</v>
      </c>
      <c r="L497" s="37">
        <f t="shared" si="21"/>
        <v>0</v>
      </c>
    </row>
    <row r="498" spans="4:12" x14ac:dyDescent="0.2">
      <c r="D498" s="393">
        <f>_xlfn.XLOOKUP(C:C,Table1[for Import to Bank Register dropdown],Table1[for Pivot],0,0,1)</f>
        <v>0</v>
      </c>
      <c r="E498" s="422"/>
      <c r="F498" s="160">
        <f t="shared" si="22"/>
        <v>55555555</v>
      </c>
      <c r="G498" s="394">
        <f t="shared" si="23"/>
        <v>0</v>
      </c>
      <c r="I498" s="395">
        <f>IF(OR(C498="150 Directors advances", C498="120 accounts receivable", C498="720.2 Automobile - Insurance", C498="720.3 Automobile - License", C498="870.4 Rent - Insurance", C498="870.6 Rent - Property Tax", C498="870.7 Rent - Homeoffice", C498="870.9 Rent - Water"),
   0,
   IF(Dashboard!$F$5="Quick",
      IF(OR(C498="190 Automobile",C498="200 computer hardware",C498="210 Computer software",C498="220 Quickbooks software",C498="230 Office equipment",C498="240 Office furniture"),
         E498-(E498/(1+Dashboard!$F$4)),
         0
      ),
      IF(C498="750 Business promotion",
         E498-(E498/(1+4.793/100)),
         E498-(E498/(1+Dashboard!$F$4))
      )
   )
)</f>
        <v>0</v>
      </c>
      <c r="J498" s="40">
        <f>Bank5[[#This Row],[Money in/ (Money out)]]-Bank5[[#This Row],[GST/HST]]</f>
        <v>0</v>
      </c>
      <c r="L498" s="37">
        <f t="shared" si="21"/>
        <v>0</v>
      </c>
    </row>
    <row r="499" spans="4:12" x14ac:dyDescent="0.2">
      <c r="D499" s="393">
        <f>_xlfn.XLOOKUP(C:C,Table1[for Import to Bank Register dropdown],Table1[for Pivot],0,0,1)</f>
        <v>0</v>
      </c>
      <c r="E499" s="422"/>
      <c r="F499" s="160">
        <f t="shared" si="22"/>
        <v>55555555</v>
      </c>
      <c r="G499" s="394">
        <f t="shared" si="23"/>
        <v>0</v>
      </c>
      <c r="I499" s="395">
        <f>IF(OR(C499="150 Directors advances", C499="120 accounts receivable", C499="720.2 Automobile - Insurance", C499="720.3 Automobile - License", C499="870.4 Rent - Insurance", C499="870.6 Rent - Property Tax", C499="870.7 Rent - Homeoffice", C499="870.9 Rent - Water"),
   0,
   IF(Dashboard!$F$5="Quick",
      IF(OR(C499="190 Automobile",C499="200 computer hardware",C499="210 Computer software",C499="220 Quickbooks software",C499="230 Office equipment",C499="240 Office furniture"),
         E499-(E499/(1+Dashboard!$F$4)),
         0
      ),
      IF(C499="750 Business promotion",
         E499-(E499/(1+4.793/100)),
         E499-(E499/(1+Dashboard!$F$4))
      )
   )
)</f>
        <v>0</v>
      </c>
      <c r="J499" s="40">
        <f>Bank5[[#This Row],[Money in/ (Money out)]]-Bank5[[#This Row],[GST/HST]]</f>
        <v>0</v>
      </c>
      <c r="L499" s="37">
        <f t="shared" si="21"/>
        <v>0</v>
      </c>
    </row>
    <row r="500" spans="4:12" x14ac:dyDescent="0.2">
      <c r="D500" s="393">
        <f>_xlfn.XLOOKUP(C:C,Table1[for Import to Bank Register dropdown],Table1[for Pivot],0,0,1)</f>
        <v>0</v>
      </c>
      <c r="E500" s="422"/>
      <c r="F500" s="160">
        <f t="shared" si="22"/>
        <v>55555555</v>
      </c>
      <c r="G500" s="394">
        <f t="shared" si="23"/>
        <v>0</v>
      </c>
      <c r="I500" s="395">
        <f>IF(OR(C500="150 Directors advances", C500="120 accounts receivable", C500="720.2 Automobile - Insurance", C500="720.3 Automobile - License", C500="870.4 Rent - Insurance", C500="870.6 Rent - Property Tax", C500="870.7 Rent - Homeoffice", C500="870.9 Rent - Water"),
   0,
   IF(Dashboard!$F$5="Quick",
      IF(OR(C500="190 Automobile",C500="200 computer hardware",C500="210 Computer software",C500="220 Quickbooks software",C500="230 Office equipment",C500="240 Office furniture"),
         E500-(E500/(1+Dashboard!$F$4)),
         0
      ),
      IF(C500="750 Business promotion",
         E500-(E500/(1+4.793/100)),
         E500-(E500/(1+Dashboard!$F$4))
      )
   )
)</f>
        <v>0</v>
      </c>
      <c r="J500" s="40">
        <f>Bank5[[#This Row],[Money in/ (Money out)]]-Bank5[[#This Row],[GST/HST]]</f>
        <v>0</v>
      </c>
      <c r="L500" s="37">
        <f t="shared" si="21"/>
        <v>0</v>
      </c>
    </row>
    <row r="501" spans="4:12" x14ac:dyDescent="0.2">
      <c r="D501" s="393">
        <f>_xlfn.XLOOKUP(C:C,Table1[for Import to Bank Register dropdown],Table1[for Pivot],0,0,1)</f>
        <v>0</v>
      </c>
      <c r="E501" s="422"/>
      <c r="F501" s="160">
        <f t="shared" si="22"/>
        <v>55555555</v>
      </c>
      <c r="G501" s="394">
        <f t="shared" si="23"/>
        <v>0</v>
      </c>
      <c r="I501" s="395">
        <f>IF(OR(C501="150 Directors advances", C501="120 accounts receivable", C501="720.2 Automobile - Insurance", C501="720.3 Automobile - License", C501="870.4 Rent - Insurance", C501="870.6 Rent - Property Tax", C501="870.7 Rent - Homeoffice", C501="870.9 Rent - Water"),
   0,
   IF(Dashboard!$F$5="Quick",
      IF(OR(C501="190 Automobile",C501="200 computer hardware",C501="210 Computer software",C501="220 Quickbooks software",C501="230 Office equipment",C501="240 Office furniture"),
         E501-(E501/(1+Dashboard!$F$4)),
         0
      ),
      IF(C501="750 Business promotion",
         E501-(E501/(1+4.793/100)),
         E501-(E501/(1+Dashboard!$F$4))
      )
   )
)</f>
        <v>0</v>
      </c>
      <c r="J501" s="40">
        <f>Bank5[[#This Row],[Money in/ (Money out)]]-Bank5[[#This Row],[GST/HST]]</f>
        <v>0</v>
      </c>
      <c r="L501" s="37">
        <f t="shared" si="21"/>
        <v>0</v>
      </c>
    </row>
    <row r="502" spans="4:12" x14ac:dyDescent="0.2">
      <c r="D502" s="393">
        <f>_xlfn.XLOOKUP(C:C,Table1[for Import to Bank Register dropdown],Table1[for Pivot],0,0,1)</f>
        <v>0</v>
      </c>
      <c r="E502" s="422"/>
      <c r="F502" s="160">
        <f t="shared" si="22"/>
        <v>55555555</v>
      </c>
      <c r="G502" s="394">
        <f t="shared" si="23"/>
        <v>0</v>
      </c>
      <c r="I502" s="395">
        <f>IF(OR(C502="150 Directors advances", C502="120 accounts receivable", C502="720.2 Automobile - Insurance", C502="720.3 Automobile - License", C502="870.4 Rent - Insurance", C502="870.6 Rent - Property Tax", C502="870.7 Rent - Homeoffice", C502="870.9 Rent - Water"),
   0,
   IF(Dashboard!$F$5="Quick",
      IF(OR(C502="190 Automobile",C502="200 computer hardware",C502="210 Computer software",C502="220 Quickbooks software",C502="230 Office equipment",C502="240 Office furniture"),
         E502-(E502/(1+Dashboard!$F$4)),
         0
      ),
      IF(C502="750 Business promotion",
         E502-(E502/(1+4.793/100)),
         E502-(E502/(1+Dashboard!$F$4))
      )
   )
)</f>
        <v>0</v>
      </c>
      <c r="J502" s="40">
        <f>Bank5[[#This Row],[Money in/ (Money out)]]-Bank5[[#This Row],[GST/HST]]</f>
        <v>0</v>
      </c>
      <c r="L502" s="37">
        <f t="shared" si="21"/>
        <v>0</v>
      </c>
    </row>
    <row r="503" spans="4:12" x14ac:dyDescent="0.2">
      <c r="D503" s="393">
        <f>_xlfn.XLOOKUP(C:C,Table1[for Import to Bank Register dropdown],Table1[for Pivot],0,0,1)</f>
        <v>0</v>
      </c>
      <c r="E503" s="422"/>
      <c r="F503" s="160">
        <f t="shared" si="22"/>
        <v>55555555</v>
      </c>
      <c r="G503" s="394">
        <f t="shared" si="23"/>
        <v>0</v>
      </c>
      <c r="I503" s="395">
        <f>IF(OR(C503="150 Directors advances", C503="120 accounts receivable", C503="720.2 Automobile - Insurance", C503="720.3 Automobile - License", C503="870.4 Rent - Insurance", C503="870.6 Rent - Property Tax", C503="870.7 Rent - Homeoffice", C503="870.9 Rent - Water"),
   0,
   IF(Dashboard!$F$5="Quick",
      IF(OR(C503="190 Automobile",C503="200 computer hardware",C503="210 Computer software",C503="220 Quickbooks software",C503="230 Office equipment",C503="240 Office furniture"),
         E503-(E503/(1+Dashboard!$F$4)),
         0
      ),
      IF(C503="750 Business promotion",
         E503-(E503/(1+4.793/100)),
         E503-(E503/(1+Dashboard!$F$4))
      )
   )
)</f>
        <v>0</v>
      </c>
      <c r="J503" s="40">
        <f>Bank5[[#This Row],[Money in/ (Money out)]]-Bank5[[#This Row],[GST/HST]]</f>
        <v>0</v>
      </c>
      <c r="L503" s="37">
        <f t="shared" si="21"/>
        <v>0</v>
      </c>
    </row>
    <row r="504" spans="4:12" x14ac:dyDescent="0.2">
      <c r="D504" s="393">
        <f>_xlfn.XLOOKUP(C:C,Table1[for Import to Bank Register dropdown],Table1[for Pivot],0,0,1)</f>
        <v>0</v>
      </c>
      <c r="E504" s="422"/>
      <c r="F504" s="160">
        <f t="shared" si="22"/>
        <v>55555555</v>
      </c>
      <c r="G504" s="394">
        <f t="shared" si="23"/>
        <v>0</v>
      </c>
      <c r="I504" s="395">
        <f>IF(OR(C504="150 Directors advances", C504="120 accounts receivable", C504="720.2 Automobile - Insurance", C504="720.3 Automobile - License", C504="870.4 Rent - Insurance", C504="870.6 Rent - Property Tax", C504="870.7 Rent - Homeoffice", C504="870.9 Rent - Water"),
   0,
   IF(Dashboard!$F$5="Quick",
      IF(OR(C504="190 Automobile",C504="200 computer hardware",C504="210 Computer software",C504="220 Quickbooks software",C504="230 Office equipment",C504="240 Office furniture"),
         E504-(E504/(1+Dashboard!$F$4)),
         0
      ),
      IF(C504="750 Business promotion",
         E504-(E504/(1+4.793/100)),
         E504-(E504/(1+Dashboard!$F$4))
      )
   )
)</f>
        <v>0</v>
      </c>
      <c r="J504" s="40">
        <f>Bank5[[#This Row],[Money in/ (Money out)]]-Bank5[[#This Row],[GST/HST]]</f>
        <v>0</v>
      </c>
      <c r="L504" s="37">
        <f t="shared" si="21"/>
        <v>0</v>
      </c>
    </row>
    <row r="505" spans="4:12" x14ac:dyDescent="0.2">
      <c r="D505" s="393">
        <f>_xlfn.XLOOKUP(C:C,Table1[for Import to Bank Register dropdown],Table1[for Pivot],0,0,1)</f>
        <v>0</v>
      </c>
      <c r="E505" s="422"/>
      <c r="F505" s="160">
        <f t="shared" si="22"/>
        <v>55555555</v>
      </c>
      <c r="G505" s="394">
        <f t="shared" si="23"/>
        <v>0</v>
      </c>
      <c r="I505" s="395">
        <f>IF(OR(C505="150 Directors advances", C505="120 accounts receivable", C505="720.2 Automobile - Insurance", C505="720.3 Automobile - License", C505="870.4 Rent - Insurance", C505="870.6 Rent - Property Tax", C505="870.7 Rent - Homeoffice", C505="870.9 Rent - Water"),
   0,
   IF(Dashboard!$F$5="Quick",
      IF(OR(C505="190 Automobile",C505="200 computer hardware",C505="210 Computer software",C505="220 Quickbooks software",C505="230 Office equipment",C505="240 Office furniture"),
         E505-(E505/(1+Dashboard!$F$4)),
         0
      ),
      IF(C505="750 Business promotion",
         E505-(E505/(1+4.793/100)),
         E505-(E505/(1+Dashboard!$F$4))
      )
   )
)</f>
        <v>0</v>
      </c>
      <c r="J505" s="40">
        <f>Bank5[[#This Row],[Money in/ (Money out)]]-Bank5[[#This Row],[GST/HST]]</f>
        <v>0</v>
      </c>
      <c r="L505" s="37">
        <f t="shared" si="21"/>
        <v>0</v>
      </c>
    </row>
    <row r="506" spans="4:12" x14ac:dyDescent="0.2">
      <c r="D506" s="393">
        <f>_xlfn.XLOOKUP(C:C,Table1[for Import to Bank Register dropdown],Table1[for Pivot],0,0,1)</f>
        <v>0</v>
      </c>
      <c r="E506" s="422"/>
      <c r="F506" s="160">
        <f t="shared" si="22"/>
        <v>55555555</v>
      </c>
      <c r="G506" s="394">
        <f t="shared" si="23"/>
        <v>0</v>
      </c>
      <c r="I506" s="395">
        <f>IF(OR(C506="150 Directors advances", C506="120 accounts receivable", C506="720.2 Automobile - Insurance", C506="720.3 Automobile - License", C506="870.4 Rent - Insurance", C506="870.6 Rent - Property Tax", C506="870.7 Rent - Homeoffice", C506="870.9 Rent - Water"),
   0,
   IF(Dashboard!$F$5="Quick",
      IF(OR(C506="190 Automobile",C506="200 computer hardware",C506="210 Computer software",C506="220 Quickbooks software",C506="230 Office equipment",C506="240 Office furniture"),
         E506-(E506/(1+Dashboard!$F$4)),
         0
      ),
      IF(C506="750 Business promotion",
         E506-(E506/(1+4.793/100)),
         E506-(E506/(1+Dashboard!$F$4))
      )
   )
)</f>
        <v>0</v>
      </c>
      <c r="J506" s="40">
        <f>Bank5[[#This Row],[Money in/ (Money out)]]-Bank5[[#This Row],[GST/HST]]</f>
        <v>0</v>
      </c>
      <c r="L506" s="37">
        <f t="shared" si="21"/>
        <v>0</v>
      </c>
    </row>
    <row r="507" spans="4:12" x14ac:dyDescent="0.2">
      <c r="D507" s="393">
        <f>_xlfn.XLOOKUP(C:C,Table1[for Import to Bank Register dropdown],Table1[for Pivot],0,0,1)</f>
        <v>0</v>
      </c>
      <c r="E507" s="422"/>
      <c r="F507" s="160">
        <f t="shared" si="22"/>
        <v>55555555</v>
      </c>
      <c r="G507" s="394">
        <f t="shared" si="23"/>
        <v>0</v>
      </c>
      <c r="I507" s="395">
        <f>IF(OR(C507="150 Directors advances", C507="120 accounts receivable", C507="720.2 Automobile - Insurance", C507="720.3 Automobile - License", C507="870.4 Rent - Insurance", C507="870.6 Rent - Property Tax", C507="870.7 Rent - Homeoffice", C507="870.9 Rent - Water"),
   0,
   IF(Dashboard!$F$5="Quick",
      IF(OR(C507="190 Automobile",C507="200 computer hardware",C507="210 Computer software",C507="220 Quickbooks software",C507="230 Office equipment",C507="240 Office furniture"),
         E507-(E507/(1+Dashboard!$F$4)),
         0
      ),
      IF(C507="750 Business promotion",
         E507-(E507/(1+4.793/100)),
         E507-(E507/(1+Dashboard!$F$4))
      )
   )
)</f>
        <v>0</v>
      </c>
      <c r="J507" s="40">
        <f>Bank5[[#This Row],[Money in/ (Money out)]]-Bank5[[#This Row],[GST/HST]]</f>
        <v>0</v>
      </c>
      <c r="L507" s="37">
        <f t="shared" si="21"/>
        <v>0</v>
      </c>
    </row>
    <row r="508" spans="4:12" x14ac:dyDescent="0.2">
      <c r="D508" s="393">
        <f>_xlfn.XLOOKUP(C:C,Table1[for Import to Bank Register dropdown],Table1[for Pivot],0,0,1)</f>
        <v>0</v>
      </c>
      <c r="E508" s="422"/>
      <c r="F508" s="160">
        <f t="shared" si="22"/>
        <v>55555555</v>
      </c>
      <c r="G508" s="394">
        <f t="shared" si="23"/>
        <v>0</v>
      </c>
      <c r="I508" s="395">
        <f>IF(OR(C508="150 Directors advances", C508="120 accounts receivable", C508="720.2 Automobile - Insurance", C508="720.3 Automobile - License", C508="870.4 Rent - Insurance", C508="870.6 Rent - Property Tax", C508="870.7 Rent - Homeoffice", C508="870.9 Rent - Water"),
   0,
   IF(Dashboard!$F$5="Quick",
      IF(OR(C508="190 Automobile",C508="200 computer hardware",C508="210 Computer software",C508="220 Quickbooks software",C508="230 Office equipment",C508="240 Office furniture"),
         E508-(E508/(1+Dashboard!$F$4)),
         0
      ),
      IF(C508="750 Business promotion",
         E508-(E508/(1+4.793/100)),
         E508-(E508/(1+Dashboard!$F$4))
      )
   )
)</f>
        <v>0</v>
      </c>
      <c r="J508" s="40">
        <f>Bank5[[#This Row],[Money in/ (Money out)]]-Bank5[[#This Row],[GST/HST]]</f>
        <v>0</v>
      </c>
      <c r="L508" s="37">
        <f t="shared" si="21"/>
        <v>0</v>
      </c>
    </row>
    <row r="509" spans="4:12" x14ac:dyDescent="0.2">
      <c r="D509" s="393">
        <f>_xlfn.XLOOKUP(C:C,Table1[for Import to Bank Register dropdown],Table1[for Pivot],0,0,1)</f>
        <v>0</v>
      </c>
      <c r="E509" s="422"/>
      <c r="F509" s="160">
        <f t="shared" si="22"/>
        <v>55555555</v>
      </c>
      <c r="G509" s="394">
        <f t="shared" si="23"/>
        <v>0</v>
      </c>
      <c r="I509" s="395">
        <f>IF(OR(C509="150 Directors advances", C509="120 accounts receivable", C509="720.2 Automobile - Insurance", C509="720.3 Automobile - License", C509="870.4 Rent - Insurance", C509="870.6 Rent - Property Tax", C509="870.7 Rent - Homeoffice", C509="870.9 Rent - Water"),
   0,
   IF(Dashboard!$F$5="Quick",
      IF(OR(C509="190 Automobile",C509="200 computer hardware",C509="210 Computer software",C509="220 Quickbooks software",C509="230 Office equipment",C509="240 Office furniture"),
         E509-(E509/(1+Dashboard!$F$4)),
         0
      ),
      IF(C509="750 Business promotion",
         E509-(E509/(1+4.793/100)),
         E509-(E509/(1+Dashboard!$F$4))
      )
   )
)</f>
        <v>0</v>
      </c>
      <c r="J509" s="40">
        <f>Bank5[[#This Row],[Money in/ (Money out)]]-Bank5[[#This Row],[GST/HST]]</f>
        <v>0</v>
      </c>
      <c r="L509" s="37">
        <f t="shared" si="21"/>
        <v>0</v>
      </c>
    </row>
    <row r="510" spans="4:12" x14ac:dyDescent="0.2">
      <c r="D510" s="393">
        <f>_xlfn.XLOOKUP(C:C,Table1[for Import to Bank Register dropdown],Table1[for Pivot],0,0,1)</f>
        <v>0</v>
      </c>
      <c r="E510" s="422"/>
      <c r="F510" s="160">
        <f t="shared" si="22"/>
        <v>55555555</v>
      </c>
      <c r="G510" s="394">
        <f t="shared" si="23"/>
        <v>0</v>
      </c>
      <c r="I510" s="395">
        <f>IF(OR(C510="150 Directors advances", C510="120 accounts receivable", C510="720.2 Automobile - Insurance", C510="720.3 Automobile - License", C510="870.4 Rent - Insurance", C510="870.6 Rent - Property Tax", C510="870.7 Rent - Homeoffice", C510="870.9 Rent - Water"),
   0,
   IF(Dashboard!$F$5="Quick",
      IF(OR(C510="190 Automobile",C510="200 computer hardware",C510="210 Computer software",C510="220 Quickbooks software",C510="230 Office equipment",C510="240 Office furniture"),
         E510-(E510/(1+Dashboard!$F$4)),
         0
      ),
      IF(C510="750 Business promotion",
         E510-(E510/(1+4.793/100)),
         E510-(E510/(1+Dashboard!$F$4))
      )
   )
)</f>
        <v>0</v>
      </c>
      <c r="J510" s="40">
        <f>Bank5[[#This Row],[Money in/ (Money out)]]-Bank5[[#This Row],[GST/HST]]</f>
        <v>0</v>
      </c>
      <c r="L510" s="37">
        <f t="shared" si="21"/>
        <v>0</v>
      </c>
    </row>
    <row r="511" spans="4:12" x14ac:dyDescent="0.2">
      <c r="D511" s="393">
        <f>_xlfn.XLOOKUP(C:C,Table1[for Import to Bank Register dropdown],Table1[for Pivot],0,0,1)</f>
        <v>0</v>
      </c>
      <c r="E511" s="422"/>
      <c r="F511" s="160">
        <f t="shared" si="22"/>
        <v>55555555</v>
      </c>
      <c r="G511" s="394">
        <f t="shared" si="23"/>
        <v>0</v>
      </c>
      <c r="I511" s="395">
        <f>IF(OR(C511="150 Directors advances", C511="120 accounts receivable", C511="720.2 Automobile - Insurance", C511="720.3 Automobile - License", C511="870.4 Rent - Insurance", C511="870.6 Rent - Property Tax", C511="870.7 Rent - Homeoffice", C511="870.9 Rent - Water"),
   0,
   IF(Dashboard!$F$5="Quick",
      IF(OR(C511="190 Automobile",C511="200 computer hardware",C511="210 Computer software",C511="220 Quickbooks software",C511="230 Office equipment",C511="240 Office furniture"),
         E511-(E511/(1+Dashboard!$F$4)),
         0
      ),
      IF(C511="750 Business promotion",
         E511-(E511/(1+4.793/100)),
         E511-(E511/(1+Dashboard!$F$4))
      )
   )
)</f>
        <v>0</v>
      </c>
      <c r="J511" s="40">
        <f>Bank5[[#This Row],[Money in/ (Money out)]]-Bank5[[#This Row],[GST/HST]]</f>
        <v>0</v>
      </c>
      <c r="L511" s="37">
        <f t="shared" si="21"/>
        <v>0</v>
      </c>
    </row>
    <row r="512" spans="4:12" x14ac:dyDescent="0.2">
      <c r="D512" s="393">
        <f>_xlfn.XLOOKUP(C:C,Table1[for Import to Bank Register dropdown],Table1[for Pivot],0,0,1)</f>
        <v>0</v>
      </c>
      <c r="E512" s="422"/>
      <c r="F512" s="160">
        <f t="shared" si="22"/>
        <v>55555555</v>
      </c>
      <c r="G512" s="394">
        <f t="shared" si="23"/>
        <v>0</v>
      </c>
      <c r="I512" s="395">
        <f>IF(OR(C512="150 Directors advances", C512="120 accounts receivable", C512="720.2 Automobile - Insurance", C512="720.3 Automobile - License", C512="870.4 Rent - Insurance", C512="870.6 Rent - Property Tax", C512="870.7 Rent - Homeoffice", C512="870.9 Rent - Water"),
   0,
   IF(Dashboard!$F$5="Quick",
      IF(OR(C512="190 Automobile",C512="200 computer hardware",C512="210 Computer software",C512="220 Quickbooks software",C512="230 Office equipment",C512="240 Office furniture"),
         E512-(E512/(1+Dashboard!$F$4)),
         0
      ),
      IF(C512="750 Business promotion",
         E512-(E512/(1+4.793/100)),
         E512-(E512/(1+Dashboard!$F$4))
      )
   )
)</f>
        <v>0</v>
      </c>
      <c r="J512" s="40">
        <f>Bank5[[#This Row],[Money in/ (Money out)]]-Bank5[[#This Row],[GST/HST]]</f>
        <v>0</v>
      </c>
      <c r="L512" s="37">
        <f t="shared" si="21"/>
        <v>0</v>
      </c>
    </row>
    <row r="513" spans="4:12" x14ac:dyDescent="0.2">
      <c r="D513" s="393">
        <f>_xlfn.XLOOKUP(C:C,Table1[for Import to Bank Register dropdown],Table1[for Pivot],0,0,1)</f>
        <v>0</v>
      </c>
      <c r="E513" s="422"/>
      <c r="F513" s="160">
        <f t="shared" si="22"/>
        <v>55555555</v>
      </c>
      <c r="G513" s="394">
        <f t="shared" si="23"/>
        <v>0</v>
      </c>
      <c r="I513" s="395">
        <f>IF(OR(C513="150 Directors advances", C513="120 accounts receivable", C513="720.2 Automobile - Insurance", C513="720.3 Automobile - License", C513="870.4 Rent - Insurance", C513="870.6 Rent - Property Tax", C513="870.7 Rent - Homeoffice", C513="870.9 Rent - Water"),
   0,
   IF(Dashboard!$F$5="Quick",
      IF(OR(C513="190 Automobile",C513="200 computer hardware",C513="210 Computer software",C513="220 Quickbooks software",C513="230 Office equipment",C513="240 Office furniture"),
         E513-(E513/(1+Dashboard!$F$4)),
         0
      ),
      IF(C513="750 Business promotion",
         E513-(E513/(1+4.793/100)),
         E513-(E513/(1+Dashboard!$F$4))
      )
   )
)</f>
        <v>0</v>
      </c>
      <c r="J513" s="40">
        <f>Bank5[[#This Row],[Money in/ (Money out)]]-Bank5[[#This Row],[GST/HST]]</f>
        <v>0</v>
      </c>
      <c r="L513" s="37">
        <f t="shared" si="21"/>
        <v>0</v>
      </c>
    </row>
    <row r="514" spans="4:12" x14ac:dyDescent="0.2">
      <c r="D514" s="393">
        <f>_xlfn.XLOOKUP(C:C,Table1[for Import to Bank Register dropdown],Table1[for Pivot],0,0,1)</f>
        <v>0</v>
      </c>
      <c r="E514" s="422"/>
      <c r="F514" s="160">
        <f t="shared" si="22"/>
        <v>55555555</v>
      </c>
      <c r="G514" s="394">
        <f t="shared" si="23"/>
        <v>0</v>
      </c>
      <c r="I514" s="395">
        <f>IF(OR(C514="150 Directors advances", C514="120 accounts receivable", C514="720.2 Automobile - Insurance", C514="720.3 Automobile - License", C514="870.4 Rent - Insurance", C514="870.6 Rent - Property Tax", C514="870.7 Rent - Homeoffice", C514="870.9 Rent - Water"),
   0,
   IF(Dashboard!$F$5="Quick",
      IF(OR(C514="190 Automobile",C514="200 computer hardware",C514="210 Computer software",C514="220 Quickbooks software",C514="230 Office equipment",C514="240 Office furniture"),
         E514-(E514/(1+Dashboard!$F$4)),
         0
      ),
      IF(C514="750 Business promotion",
         E514-(E514/(1+4.793/100)),
         E514-(E514/(1+Dashboard!$F$4))
      )
   )
)</f>
        <v>0</v>
      </c>
      <c r="J514" s="40">
        <f>Bank5[[#This Row],[Money in/ (Money out)]]-Bank5[[#This Row],[GST/HST]]</f>
        <v>0</v>
      </c>
      <c r="L514" s="37">
        <f t="shared" si="21"/>
        <v>0</v>
      </c>
    </row>
    <row r="515" spans="4:12" x14ac:dyDescent="0.2">
      <c r="D515" s="393">
        <f>_xlfn.XLOOKUP(C:C,Table1[for Import to Bank Register dropdown],Table1[for Pivot],0,0,1)</f>
        <v>0</v>
      </c>
      <c r="E515" s="422"/>
      <c r="F515" s="160">
        <f t="shared" si="22"/>
        <v>55555555</v>
      </c>
      <c r="G515" s="394">
        <f t="shared" si="23"/>
        <v>0</v>
      </c>
      <c r="I515" s="395">
        <f>IF(OR(C515="150 Directors advances", C515="120 accounts receivable", C515="720.2 Automobile - Insurance", C515="720.3 Automobile - License", C515="870.4 Rent - Insurance", C515="870.6 Rent - Property Tax", C515="870.7 Rent - Homeoffice", C515="870.9 Rent - Water"),
   0,
   IF(Dashboard!$F$5="Quick",
      IF(OR(C515="190 Automobile",C515="200 computer hardware",C515="210 Computer software",C515="220 Quickbooks software",C515="230 Office equipment",C515="240 Office furniture"),
         E515-(E515/(1+Dashboard!$F$4)),
         0
      ),
      IF(C515="750 Business promotion",
         E515-(E515/(1+4.793/100)),
         E515-(E515/(1+Dashboard!$F$4))
      )
   )
)</f>
        <v>0</v>
      </c>
      <c r="J515" s="40">
        <f>Bank5[[#This Row],[Money in/ (Money out)]]-Bank5[[#This Row],[GST/HST]]</f>
        <v>0</v>
      </c>
      <c r="L515" s="37">
        <f t="shared" si="21"/>
        <v>0</v>
      </c>
    </row>
    <row r="516" spans="4:12" x14ac:dyDescent="0.2">
      <c r="D516" s="393">
        <f>_xlfn.XLOOKUP(C:C,Table1[for Import to Bank Register dropdown],Table1[for Pivot],0,0,1)</f>
        <v>0</v>
      </c>
      <c r="E516" s="422"/>
      <c r="F516" s="160">
        <f t="shared" si="22"/>
        <v>55555555</v>
      </c>
      <c r="G516" s="394">
        <f t="shared" si="23"/>
        <v>0</v>
      </c>
      <c r="I516" s="395">
        <f>IF(OR(C516="150 Directors advances", C516="120 accounts receivable", C516="720.2 Automobile - Insurance", C516="720.3 Automobile - License", C516="870.4 Rent - Insurance", C516="870.6 Rent - Property Tax", C516="870.7 Rent - Homeoffice", C516="870.9 Rent - Water"),
   0,
   IF(Dashboard!$F$5="Quick",
      IF(OR(C516="190 Automobile",C516="200 computer hardware",C516="210 Computer software",C516="220 Quickbooks software",C516="230 Office equipment",C516="240 Office furniture"),
         E516-(E516/(1+Dashboard!$F$4)),
         0
      ),
      IF(C516="750 Business promotion",
         E516-(E516/(1+4.793/100)),
         E516-(E516/(1+Dashboard!$F$4))
      )
   )
)</f>
        <v>0</v>
      </c>
      <c r="J516" s="40">
        <f>Bank5[[#This Row],[Money in/ (Money out)]]-Bank5[[#This Row],[GST/HST]]</f>
        <v>0</v>
      </c>
      <c r="L516" s="37">
        <f t="shared" si="21"/>
        <v>0</v>
      </c>
    </row>
    <row r="517" spans="4:12" x14ac:dyDescent="0.2">
      <c r="D517" s="393">
        <f>_xlfn.XLOOKUP(C:C,Table1[for Import to Bank Register dropdown],Table1[for Pivot],0,0,1)</f>
        <v>0</v>
      </c>
      <c r="E517" s="422"/>
      <c r="F517" s="160">
        <f t="shared" si="22"/>
        <v>55555555</v>
      </c>
      <c r="G517" s="394">
        <f t="shared" si="23"/>
        <v>0</v>
      </c>
      <c r="I517" s="395">
        <f>IF(OR(C517="150 Directors advances", C517="120 accounts receivable", C517="720.2 Automobile - Insurance", C517="720.3 Automobile - License", C517="870.4 Rent - Insurance", C517="870.6 Rent - Property Tax", C517="870.7 Rent - Homeoffice", C517="870.9 Rent - Water"),
   0,
   IF(Dashboard!$F$5="Quick",
      IF(OR(C517="190 Automobile",C517="200 computer hardware",C517="210 Computer software",C517="220 Quickbooks software",C517="230 Office equipment",C517="240 Office furniture"),
         E517-(E517/(1+Dashboard!$F$4)),
         0
      ),
      IF(C517="750 Business promotion",
         E517-(E517/(1+4.793/100)),
         E517-(E517/(1+Dashboard!$F$4))
      )
   )
)</f>
        <v>0</v>
      </c>
      <c r="J517" s="40">
        <f>Bank5[[#This Row],[Money in/ (Money out)]]-Bank5[[#This Row],[GST/HST]]</f>
        <v>0</v>
      </c>
      <c r="L517" s="37">
        <f t="shared" si="21"/>
        <v>0</v>
      </c>
    </row>
    <row r="518" spans="4:12" x14ac:dyDescent="0.2">
      <c r="D518" s="393">
        <f>_xlfn.XLOOKUP(C:C,Table1[for Import to Bank Register dropdown],Table1[for Pivot],0,0,1)</f>
        <v>0</v>
      </c>
      <c r="E518" s="422"/>
      <c r="F518" s="160">
        <f t="shared" si="22"/>
        <v>55555555</v>
      </c>
      <c r="G518" s="394">
        <f t="shared" si="23"/>
        <v>0</v>
      </c>
      <c r="I518" s="395">
        <f>IF(OR(C518="150 Directors advances", C518="120 accounts receivable", C518="720.2 Automobile - Insurance", C518="720.3 Automobile - License", C518="870.4 Rent - Insurance", C518="870.6 Rent - Property Tax", C518="870.7 Rent - Homeoffice", C518="870.9 Rent - Water"),
   0,
   IF(Dashboard!$F$5="Quick",
      IF(OR(C518="190 Automobile",C518="200 computer hardware",C518="210 Computer software",C518="220 Quickbooks software",C518="230 Office equipment",C518="240 Office furniture"),
         E518-(E518/(1+Dashboard!$F$4)),
         0
      ),
      IF(C518="750 Business promotion",
         E518-(E518/(1+4.793/100)),
         E518-(E518/(1+Dashboard!$F$4))
      )
   )
)</f>
        <v>0</v>
      </c>
      <c r="J518" s="40">
        <f>Bank5[[#This Row],[Money in/ (Money out)]]-Bank5[[#This Row],[GST/HST]]</f>
        <v>0</v>
      </c>
      <c r="L518" s="37">
        <f t="shared" si="21"/>
        <v>0</v>
      </c>
    </row>
    <row r="519" spans="4:12" x14ac:dyDescent="0.2">
      <c r="D519" s="393">
        <f>_xlfn.XLOOKUP(C:C,Table1[for Import to Bank Register dropdown],Table1[for Pivot],0,0,1)</f>
        <v>0</v>
      </c>
      <c r="E519" s="422"/>
      <c r="F519" s="160">
        <f t="shared" si="22"/>
        <v>55555555</v>
      </c>
      <c r="G519" s="394">
        <f t="shared" si="23"/>
        <v>0</v>
      </c>
      <c r="I519" s="395">
        <f>IF(OR(C519="150 Directors advances", C519="120 accounts receivable", C519="720.2 Automobile - Insurance", C519="720.3 Automobile - License", C519="870.4 Rent - Insurance", C519="870.6 Rent - Property Tax", C519="870.7 Rent - Homeoffice", C519="870.9 Rent - Water"),
   0,
   IF(Dashboard!$F$5="Quick",
      IF(OR(C519="190 Automobile",C519="200 computer hardware",C519="210 Computer software",C519="220 Quickbooks software",C519="230 Office equipment",C519="240 Office furniture"),
         E519-(E519/(1+Dashboard!$F$4)),
         0
      ),
      IF(C519="750 Business promotion",
         E519-(E519/(1+4.793/100)),
         E519-(E519/(1+Dashboard!$F$4))
      )
   )
)</f>
        <v>0</v>
      </c>
      <c r="J519" s="40">
        <f>Bank5[[#This Row],[Money in/ (Money out)]]-Bank5[[#This Row],[GST/HST]]</f>
        <v>0</v>
      </c>
      <c r="L519" s="37">
        <f t="shared" ref="L519:L582" si="24">$L$3</f>
        <v>0</v>
      </c>
    </row>
    <row r="520" spans="4:12" x14ac:dyDescent="0.2">
      <c r="D520" s="393">
        <f>_xlfn.XLOOKUP(C:C,Table1[for Import to Bank Register dropdown],Table1[for Pivot],0,0,1)</f>
        <v>0</v>
      </c>
      <c r="E520" s="422"/>
      <c r="F520" s="160">
        <f t="shared" ref="F520:F583" si="25">$E$2</f>
        <v>55555555</v>
      </c>
      <c r="G520" s="394">
        <f t="shared" ref="G520:G583" si="26">G519+E520</f>
        <v>0</v>
      </c>
      <c r="I520" s="395">
        <f>IF(OR(C520="150 Directors advances", C520="120 accounts receivable", C520="720.2 Automobile - Insurance", C520="720.3 Automobile - License", C520="870.4 Rent - Insurance", C520="870.6 Rent - Property Tax", C520="870.7 Rent - Homeoffice", C520="870.9 Rent - Water"),
   0,
   IF(Dashboard!$F$5="Quick",
      IF(OR(C520="190 Automobile",C520="200 computer hardware",C520="210 Computer software",C520="220 Quickbooks software",C520="230 Office equipment",C520="240 Office furniture"),
         E520-(E520/(1+Dashboard!$F$4)),
         0
      ),
      IF(C520="750 Business promotion",
         E520-(E520/(1+4.793/100)),
         E520-(E520/(1+Dashboard!$F$4))
      )
   )
)</f>
        <v>0</v>
      </c>
      <c r="J520" s="40">
        <f>Bank5[[#This Row],[Money in/ (Money out)]]-Bank5[[#This Row],[GST/HST]]</f>
        <v>0</v>
      </c>
      <c r="L520" s="37">
        <f t="shared" si="24"/>
        <v>0</v>
      </c>
    </row>
    <row r="521" spans="4:12" x14ac:dyDescent="0.2">
      <c r="D521" s="393">
        <f>_xlfn.XLOOKUP(C:C,Table1[for Import to Bank Register dropdown],Table1[for Pivot],0,0,1)</f>
        <v>0</v>
      </c>
      <c r="E521" s="422"/>
      <c r="F521" s="160">
        <f t="shared" si="25"/>
        <v>55555555</v>
      </c>
      <c r="G521" s="394">
        <f t="shared" si="26"/>
        <v>0</v>
      </c>
      <c r="I521" s="395">
        <f>IF(OR(C521="150 Directors advances", C521="120 accounts receivable", C521="720.2 Automobile - Insurance", C521="720.3 Automobile - License", C521="870.4 Rent - Insurance", C521="870.6 Rent - Property Tax", C521="870.7 Rent - Homeoffice", C521="870.9 Rent - Water"),
   0,
   IF(Dashboard!$F$5="Quick",
      IF(OR(C521="190 Automobile",C521="200 computer hardware",C521="210 Computer software",C521="220 Quickbooks software",C521="230 Office equipment",C521="240 Office furniture"),
         E521-(E521/(1+Dashboard!$F$4)),
         0
      ),
      IF(C521="750 Business promotion",
         E521-(E521/(1+4.793/100)),
         E521-(E521/(1+Dashboard!$F$4))
      )
   )
)</f>
        <v>0</v>
      </c>
      <c r="J521" s="40">
        <f>Bank5[[#This Row],[Money in/ (Money out)]]-Bank5[[#This Row],[GST/HST]]</f>
        <v>0</v>
      </c>
      <c r="L521" s="37">
        <f t="shared" si="24"/>
        <v>0</v>
      </c>
    </row>
    <row r="522" spans="4:12" x14ac:dyDescent="0.2">
      <c r="D522" s="393">
        <f>_xlfn.XLOOKUP(C:C,Table1[for Import to Bank Register dropdown],Table1[for Pivot],0,0,1)</f>
        <v>0</v>
      </c>
      <c r="E522" s="422"/>
      <c r="F522" s="160">
        <f t="shared" si="25"/>
        <v>55555555</v>
      </c>
      <c r="G522" s="394">
        <f t="shared" si="26"/>
        <v>0</v>
      </c>
      <c r="I522" s="395">
        <f>IF(OR(C522="150 Directors advances", C522="120 accounts receivable", C522="720.2 Automobile - Insurance", C522="720.3 Automobile - License", C522="870.4 Rent - Insurance", C522="870.6 Rent - Property Tax", C522="870.7 Rent - Homeoffice", C522="870.9 Rent - Water"),
   0,
   IF(Dashboard!$F$5="Quick",
      IF(OR(C522="190 Automobile",C522="200 computer hardware",C522="210 Computer software",C522="220 Quickbooks software",C522="230 Office equipment",C522="240 Office furniture"),
         E522-(E522/(1+Dashboard!$F$4)),
         0
      ),
      IF(C522="750 Business promotion",
         E522-(E522/(1+4.793/100)),
         E522-(E522/(1+Dashboard!$F$4))
      )
   )
)</f>
        <v>0</v>
      </c>
      <c r="J522" s="40">
        <f>Bank5[[#This Row],[Money in/ (Money out)]]-Bank5[[#This Row],[GST/HST]]</f>
        <v>0</v>
      </c>
      <c r="L522" s="37">
        <f t="shared" si="24"/>
        <v>0</v>
      </c>
    </row>
    <row r="523" spans="4:12" x14ac:dyDescent="0.2">
      <c r="D523" s="393">
        <f>_xlfn.XLOOKUP(C:C,Table1[for Import to Bank Register dropdown],Table1[for Pivot],0,0,1)</f>
        <v>0</v>
      </c>
      <c r="E523" s="422"/>
      <c r="F523" s="160">
        <f t="shared" si="25"/>
        <v>55555555</v>
      </c>
      <c r="G523" s="394">
        <f t="shared" si="26"/>
        <v>0</v>
      </c>
      <c r="I523" s="395">
        <f>IF(OR(C523="150 Directors advances", C523="120 accounts receivable", C523="720.2 Automobile - Insurance", C523="720.3 Automobile - License", C523="870.4 Rent - Insurance", C523="870.6 Rent - Property Tax", C523="870.7 Rent - Homeoffice", C523="870.9 Rent - Water"),
   0,
   IF(Dashboard!$F$5="Quick",
      IF(OR(C523="190 Automobile",C523="200 computer hardware",C523="210 Computer software",C523="220 Quickbooks software",C523="230 Office equipment",C523="240 Office furniture"),
         E523-(E523/(1+Dashboard!$F$4)),
         0
      ),
      IF(C523="750 Business promotion",
         E523-(E523/(1+4.793/100)),
         E523-(E523/(1+Dashboard!$F$4))
      )
   )
)</f>
        <v>0</v>
      </c>
      <c r="J523" s="40">
        <f>Bank5[[#This Row],[Money in/ (Money out)]]-Bank5[[#This Row],[GST/HST]]</f>
        <v>0</v>
      </c>
      <c r="L523" s="37">
        <f t="shared" si="24"/>
        <v>0</v>
      </c>
    </row>
    <row r="524" spans="4:12" x14ac:dyDescent="0.2">
      <c r="D524" s="393">
        <f>_xlfn.XLOOKUP(C:C,Table1[for Import to Bank Register dropdown],Table1[for Pivot],0,0,1)</f>
        <v>0</v>
      </c>
      <c r="E524" s="422"/>
      <c r="F524" s="160">
        <f t="shared" si="25"/>
        <v>55555555</v>
      </c>
      <c r="G524" s="394">
        <f t="shared" si="26"/>
        <v>0</v>
      </c>
      <c r="I524" s="395">
        <f>IF(OR(C524="150 Directors advances", C524="120 accounts receivable", C524="720.2 Automobile - Insurance", C524="720.3 Automobile - License", C524="870.4 Rent - Insurance", C524="870.6 Rent - Property Tax", C524="870.7 Rent - Homeoffice", C524="870.9 Rent - Water"),
   0,
   IF(Dashboard!$F$5="Quick",
      IF(OR(C524="190 Automobile",C524="200 computer hardware",C524="210 Computer software",C524="220 Quickbooks software",C524="230 Office equipment",C524="240 Office furniture"),
         E524-(E524/(1+Dashboard!$F$4)),
         0
      ),
      IF(C524="750 Business promotion",
         E524-(E524/(1+4.793/100)),
         E524-(E524/(1+Dashboard!$F$4))
      )
   )
)</f>
        <v>0</v>
      </c>
      <c r="J524" s="40">
        <f>Bank5[[#This Row],[Money in/ (Money out)]]-Bank5[[#This Row],[GST/HST]]</f>
        <v>0</v>
      </c>
      <c r="L524" s="37">
        <f t="shared" si="24"/>
        <v>0</v>
      </c>
    </row>
    <row r="525" spans="4:12" x14ac:dyDescent="0.2">
      <c r="D525" s="393">
        <f>_xlfn.XLOOKUP(C:C,Table1[for Import to Bank Register dropdown],Table1[for Pivot],0,0,1)</f>
        <v>0</v>
      </c>
      <c r="E525" s="422"/>
      <c r="F525" s="160">
        <f t="shared" si="25"/>
        <v>55555555</v>
      </c>
      <c r="G525" s="394">
        <f t="shared" si="26"/>
        <v>0</v>
      </c>
      <c r="I525" s="395">
        <f>IF(OR(C525="150 Directors advances", C525="120 accounts receivable", C525="720.2 Automobile - Insurance", C525="720.3 Automobile - License", C525="870.4 Rent - Insurance", C525="870.6 Rent - Property Tax", C525="870.7 Rent - Homeoffice", C525="870.9 Rent - Water"),
   0,
   IF(Dashboard!$F$5="Quick",
      IF(OR(C525="190 Automobile",C525="200 computer hardware",C525="210 Computer software",C525="220 Quickbooks software",C525="230 Office equipment",C525="240 Office furniture"),
         E525-(E525/(1+Dashboard!$F$4)),
         0
      ),
      IF(C525="750 Business promotion",
         E525-(E525/(1+4.793/100)),
         E525-(E525/(1+Dashboard!$F$4))
      )
   )
)</f>
        <v>0</v>
      </c>
      <c r="J525" s="40">
        <f>Bank5[[#This Row],[Money in/ (Money out)]]-Bank5[[#This Row],[GST/HST]]</f>
        <v>0</v>
      </c>
      <c r="L525" s="37">
        <f t="shared" si="24"/>
        <v>0</v>
      </c>
    </row>
    <row r="526" spans="4:12" x14ac:dyDescent="0.2">
      <c r="D526" s="393">
        <f>_xlfn.XLOOKUP(C:C,Table1[for Import to Bank Register dropdown],Table1[for Pivot],0,0,1)</f>
        <v>0</v>
      </c>
      <c r="E526" s="422"/>
      <c r="F526" s="160">
        <f t="shared" si="25"/>
        <v>55555555</v>
      </c>
      <c r="G526" s="394">
        <f t="shared" si="26"/>
        <v>0</v>
      </c>
      <c r="I526" s="395">
        <f>IF(OR(C526="150 Directors advances", C526="120 accounts receivable", C526="720.2 Automobile - Insurance", C526="720.3 Automobile - License", C526="870.4 Rent - Insurance", C526="870.6 Rent - Property Tax", C526="870.7 Rent - Homeoffice", C526="870.9 Rent - Water"),
   0,
   IF(Dashboard!$F$5="Quick",
      IF(OR(C526="190 Automobile",C526="200 computer hardware",C526="210 Computer software",C526="220 Quickbooks software",C526="230 Office equipment",C526="240 Office furniture"),
         E526-(E526/(1+Dashboard!$F$4)),
         0
      ),
      IF(C526="750 Business promotion",
         E526-(E526/(1+4.793/100)),
         E526-(E526/(1+Dashboard!$F$4))
      )
   )
)</f>
        <v>0</v>
      </c>
      <c r="J526" s="40">
        <f>Bank5[[#This Row],[Money in/ (Money out)]]-Bank5[[#This Row],[GST/HST]]</f>
        <v>0</v>
      </c>
      <c r="L526" s="37">
        <f t="shared" si="24"/>
        <v>0</v>
      </c>
    </row>
    <row r="527" spans="4:12" x14ac:dyDescent="0.2">
      <c r="D527" s="393">
        <f>_xlfn.XLOOKUP(C:C,Table1[for Import to Bank Register dropdown],Table1[for Pivot],0,0,1)</f>
        <v>0</v>
      </c>
      <c r="E527" s="422"/>
      <c r="F527" s="160">
        <f t="shared" si="25"/>
        <v>55555555</v>
      </c>
      <c r="G527" s="394">
        <f t="shared" si="26"/>
        <v>0</v>
      </c>
      <c r="I527" s="395">
        <f>IF(OR(C527="150 Directors advances", C527="120 accounts receivable", C527="720.2 Automobile - Insurance", C527="720.3 Automobile - License", C527="870.4 Rent - Insurance", C527="870.6 Rent - Property Tax", C527="870.7 Rent - Homeoffice", C527="870.9 Rent - Water"),
   0,
   IF(Dashboard!$F$5="Quick",
      IF(OR(C527="190 Automobile",C527="200 computer hardware",C527="210 Computer software",C527="220 Quickbooks software",C527="230 Office equipment",C527="240 Office furniture"),
         E527-(E527/(1+Dashboard!$F$4)),
         0
      ),
      IF(C527="750 Business promotion",
         E527-(E527/(1+4.793/100)),
         E527-(E527/(1+Dashboard!$F$4))
      )
   )
)</f>
        <v>0</v>
      </c>
      <c r="J527" s="40">
        <f>Bank5[[#This Row],[Money in/ (Money out)]]-Bank5[[#This Row],[GST/HST]]</f>
        <v>0</v>
      </c>
      <c r="L527" s="37">
        <f t="shared" si="24"/>
        <v>0</v>
      </c>
    </row>
    <row r="528" spans="4:12" x14ac:dyDescent="0.2">
      <c r="D528" s="393">
        <f>_xlfn.XLOOKUP(C:C,Table1[for Import to Bank Register dropdown],Table1[for Pivot],0,0,1)</f>
        <v>0</v>
      </c>
      <c r="E528" s="422"/>
      <c r="F528" s="160">
        <f t="shared" si="25"/>
        <v>55555555</v>
      </c>
      <c r="G528" s="394">
        <f t="shared" si="26"/>
        <v>0</v>
      </c>
      <c r="I528" s="395">
        <f>IF(OR(C528="150 Directors advances", C528="120 accounts receivable", C528="720.2 Automobile - Insurance", C528="720.3 Automobile - License", C528="870.4 Rent - Insurance", C528="870.6 Rent - Property Tax", C528="870.7 Rent - Homeoffice", C528="870.9 Rent - Water"),
   0,
   IF(Dashboard!$F$5="Quick",
      IF(OR(C528="190 Automobile",C528="200 computer hardware",C528="210 Computer software",C528="220 Quickbooks software",C528="230 Office equipment",C528="240 Office furniture"),
         E528-(E528/(1+Dashboard!$F$4)),
         0
      ),
      IF(C528="750 Business promotion",
         E528-(E528/(1+4.793/100)),
         E528-(E528/(1+Dashboard!$F$4))
      )
   )
)</f>
        <v>0</v>
      </c>
      <c r="J528" s="40">
        <f>Bank5[[#This Row],[Money in/ (Money out)]]-Bank5[[#This Row],[GST/HST]]</f>
        <v>0</v>
      </c>
      <c r="L528" s="37">
        <f t="shared" si="24"/>
        <v>0</v>
      </c>
    </row>
    <row r="529" spans="4:12" x14ac:dyDescent="0.2">
      <c r="D529" s="393">
        <f>_xlfn.XLOOKUP(C:C,Table1[for Import to Bank Register dropdown],Table1[for Pivot],0,0,1)</f>
        <v>0</v>
      </c>
      <c r="E529" s="422"/>
      <c r="F529" s="160">
        <f t="shared" si="25"/>
        <v>55555555</v>
      </c>
      <c r="G529" s="394">
        <f t="shared" si="26"/>
        <v>0</v>
      </c>
      <c r="I529" s="395">
        <f>IF(OR(C529="150 Directors advances", C529="120 accounts receivable", C529="720.2 Automobile - Insurance", C529="720.3 Automobile - License", C529="870.4 Rent - Insurance", C529="870.6 Rent - Property Tax", C529="870.7 Rent - Homeoffice", C529="870.9 Rent - Water"),
   0,
   IF(Dashboard!$F$5="Quick",
      IF(OR(C529="190 Automobile",C529="200 computer hardware",C529="210 Computer software",C529="220 Quickbooks software",C529="230 Office equipment",C529="240 Office furniture"),
         E529-(E529/(1+Dashboard!$F$4)),
         0
      ),
      IF(C529="750 Business promotion",
         E529-(E529/(1+4.793/100)),
         E529-(E529/(1+Dashboard!$F$4))
      )
   )
)</f>
        <v>0</v>
      </c>
      <c r="J529" s="40">
        <f>Bank5[[#This Row],[Money in/ (Money out)]]-Bank5[[#This Row],[GST/HST]]</f>
        <v>0</v>
      </c>
      <c r="L529" s="37">
        <f t="shared" si="24"/>
        <v>0</v>
      </c>
    </row>
    <row r="530" spans="4:12" x14ac:dyDescent="0.2">
      <c r="D530" s="393">
        <f>_xlfn.XLOOKUP(C:C,Table1[for Import to Bank Register dropdown],Table1[for Pivot],0,0,1)</f>
        <v>0</v>
      </c>
      <c r="E530" s="422"/>
      <c r="F530" s="160">
        <f t="shared" si="25"/>
        <v>55555555</v>
      </c>
      <c r="G530" s="394">
        <f t="shared" si="26"/>
        <v>0</v>
      </c>
      <c r="I530" s="395">
        <f>IF(OR(C530="150 Directors advances", C530="120 accounts receivable", C530="720.2 Automobile - Insurance", C530="720.3 Automobile - License", C530="870.4 Rent - Insurance", C530="870.6 Rent - Property Tax", C530="870.7 Rent - Homeoffice", C530="870.9 Rent - Water"),
   0,
   IF(Dashboard!$F$5="Quick",
      IF(OR(C530="190 Automobile",C530="200 computer hardware",C530="210 Computer software",C530="220 Quickbooks software",C530="230 Office equipment",C530="240 Office furniture"),
         E530-(E530/(1+Dashboard!$F$4)),
         0
      ),
      IF(C530="750 Business promotion",
         E530-(E530/(1+4.793/100)),
         E530-(E530/(1+Dashboard!$F$4))
      )
   )
)</f>
        <v>0</v>
      </c>
      <c r="J530" s="40">
        <f>Bank5[[#This Row],[Money in/ (Money out)]]-Bank5[[#This Row],[GST/HST]]</f>
        <v>0</v>
      </c>
      <c r="L530" s="37">
        <f t="shared" si="24"/>
        <v>0</v>
      </c>
    </row>
    <row r="531" spans="4:12" x14ac:dyDescent="0.2">
      <c r="D531" s="393">
        <f>_xlfn.XLOOKUP(C:C,Table1[for Import to Bank Register dropdown],Table1[for Pivot],0,0,1)</f>
        <v>0</v>
      </c>
      <c r="E531" s="422"/>
      <c r="F531" s="160">
        <f t="shared" si="25"/>
        <v>55555555</v>
      </c>
      <c r="G531" s="394">
        <f t="shared" si="26"/>
        <v>0</v>
      </c>
      <c r="I531" s="395">
        <f>IF(OR(C531="150 Directors advances", C531="120 accounts receivable", C531="720.2 Automobile - Insurance", C531="720.3 Automobile - License", C531="870.4 Rent - Insurance", C531="870.6 Rent - Property Tax", C531="870.7 Rent - Homeoffice", C531="870.9 Rent - Water"),
   0,
   IF(Dashboard!$F$5="Quick",
      IF(OR(C531="190 Automobile",C531="200 computer hardware",C531="210 Computer software",C531="220 Quickbooks software",C531="230 Office equipment",C531="240 Office furniture"),
         E531-(E531/(1+Dashboard!$F$4)),
         0
      ),
      IF(C531="750 Business promotion",
         E531-(E531/(1+4.793/100)),
         E531-(E531/(1+Dashboard!$F$4))
      )
   )
)</f>
        <v>0</v>
      </c>
      <c r="J531" s="40">
        <f>Bank5[[#This Row],[Money in/ (Money out)]]-Bank5[[#This Row],[GST/HST]]</f>
        <v>0</v>
      </c>
      <c r="L531" s="37">
        <f t="shared" si="24"/>
        <v>0</v>
      </c>
    </row>
    <row r="532" spans="4:12" x14ac:dyDescent="0.2">
      <c r="D532" s="393">
        <f>_xlfn.XLOOKUP(C:C,Table1[for Import to Bank Register dropdown],Table1[for Pivot],0,0,1)</f>
        <v>0</v>
      </c>
      <c r="E532" s="422"/>
      <c r="F532" s="160">
        <f t="shared" si="25"/>
        <v>55555555</v>
      </c>
      <c r="G532" s="394">
        <f t="shared" si="26"/>
        <v>0</v>
      </c>
      <c r="I532" s="395">
        <f>IF(OR(C532="150 Directors advances", C532="120 accounts receivable", C532="720.2 Automobile - Insurance", C532="720.3 Automobile - License", C532="870.4 Rent - Insurance", C532="870.6 Rent - Property Tax", C532="870.7 Rent - Homeoffice", C532="870.9 Rent - Water"),
   0,
   IF(Dashboard!$F$5="Quick",
      IF(OR(C532="190 Automobile",C532="200 computer hardware",C532="210 Computer software",C532="220 Quickbooks software",C532="230 Office equipment",C532="240 Office furniture"),
         E532-(E532/(1+Dashboard!$F$4)),
         0
      ),
      IF(C532="750 Business promotion",
         E532-(E532/(1+4.793/100)),
         E532-(E532/(1+Dashboard!$F$4))
      )
   )
)</f>
        <v>0</v>
      </c>
      <c r="J532" s="40">
        <f>Bank5[[#This Row],[Money in/ (Money out)]]-Bank5[[#This Row],[GST/HST]]</f>
        <v>0</v>
      </c>
      <c r="L532" s="37">
        <f t="shared" si="24"/>
        <v>0</v>
      </c>
    </row>
    <row r="533" spans="4:12" x14ac:dyDescent="0.2">
      <c r="D533" s="393">
        <f>_xlfn.XLOOKUP(C:C,Table1[for Import to Bank Register dropdown],Table1[for Pivot],0,0,1)</f>
        <v>0</v>
      </c>
      <c r="E533" s="422"/>
      <c r="F533" s="160">
        <f t="shared" si="25"/>
        <v>55555555</v>
      </c>
      <c r="G533" s="394">
        <f t="shared" si="26"/>
        <v>0</v>
      </c>
      <c r="I533" s="395">
        <f>IF(OR(C533="150 Directors advances", C533="120 accounts receivable", C533="720.2 Automobile - Insurance", C533="720.3 Automobile - License", C533="870.4 Rent - Insurance", C533="870.6 Rent - Property Tax", C533="870.7 Rent - Homeoffice", C533="870.9 Rent - Water"),
   0,
   IF(Dashboard!$F$5="Quick",
      IF(OR(C533="190 Automobile",C533="200 computer hardware",C533="210 Computer software",C533="220 Quickbooks software",C533="230 Office equipment",C533="240 Office furniture"),
         E533-(E533/(1+Dashboard!$F$4)),
         0
      ),
      IF(C533="750 Business promotion",
         E533-(E533/(1+4.793/100)),
         E533-(E533/(1+Dashboard!$F$4))
      )
   )
)</f>
        <v>0</v>
      </c>
      <c r="J533" s="40">
        <f>Bank5[[#This Row],[Money in/ (Money out)]]-Bank5[[#This Row],[GST/HST]]</f>
        <v>0</v>
      </c>
      <c r="L533" s="37">
        <f t="shared" si="24"/>
        <v>0</v>
      </c>
    </row>
    <row r="534" spans="4:12" x14ac:dyDescent="0.2">
      <c r="D534" s="393">
        <f>_xlfn.XLOOKUP(C:C,Table1[for Import to Bank Register dropdown],Table1[for Pivot],0,0,1)</f>
        <v>0</v>
      </c>
      <c r="E534" s="422"/>
      <c r="F534" s="160">
        <f t="shared" si="25"/>
        <v>55555555</v>
      </c>
      <c r="G534" s="394">
        <f t="shared" si="26"/>
        <v>0</v>
      </c>
      <c r="I534" s="395">
        <f>IF(OR(C534="150 Directors advances", C534="120 accounts receivable", C534="720.2 Automobile - Insurance", C534="720.3 Automobile - License", C534="870.4 Rent - Insurance", C534="870.6 Rent - Property Tax", C534="870.7 Rent - Homeoffice", C534="870.9 Rent - Water"),
   0,
   IF(Dashboard!$F$5="Quick",
      IF(OR(C534="190 Automobile",C534="200 computer hardware",C534="210 Computer software",C534="220 Quickbooks software",C534="230 Office equipment",C534="240 Office furniture"),
         E534-(E534/(1+Dashboard!$F$4)),
         0
      ),
      IF(C534="750 Business promotion",
         E534-(E534/(1+4.793/100)),
         E534-(E534/(1+Dashboard!$F$4))
      )
   )
)</f>
        <v>0</v>
      </c>
      <c r="J534" s="40">
        <f>Bank5[[#This Row],[Money in/ (Money out)]]-Bank5[[#This Row],[GST/HST]]</f>
        <v>0</v>
      </c>
      <c r="L534" s="37">
        <f t="shared" si="24"/>
        <v>0</v>
      </c>
    </row>
    <row r="535" spans="4:12" x14ac:dyDescent="0.2">
      <c r="D535" s="393">
        <f>_xlfn.XLOOKUP(C:C,Table1[for Import to Bank Register dropdown],Table1[for Pivot],0,0,1)</f>
        <v>0</v>
      </c>
      <c r="E535" s="422"/>
      <c r="F535" s="160">
        <f t="shared" si="25"/>
        <v>55555555</v>
      </c>
      <c r="G535" s="394">
        <f t="shared" si="26"/>
        <v>0</v>
      </c>
      <c r="I535" s="395">
        <f>IF(OR(C535="150 Directors advances", C535="120 accounts receivable", C535="720.2 Automobile - Insurance", C535="720.3 Automobile - License", C535="870.4 Rent - Insurance", C535="870.6 Rent - Property Tax", C535="870.7 Rent - Homeoffice", C535="870.9 Rent - Water"),
   0,
   IF(Dashboard!$F$5="Quick",
      IF(OR(C535="190 Automobile",C535="200 computer hardware",C535="210 Computer software",C535="220 Quickbooks software",C535="230 Office equipment",C535="240 Office furniture"),
         E535-(E535/(1+Dashboard!$F$4)),
         0
      ),
      IF(C535="750 Business promotion",
         E535-(E535/(1+4.793/100)),
         E535-(E535/(1+Dashboard!$F$4))
      )
   )
)</f>
        <v>0</v>
      </c>
      <c r="J535" s="40">
        <f>Bank5[[#This Row],[Money in/ (Money out)]]-Bank5[[#This Row],[GST/HST]]</f>
        <v>0</v>
      </c>
      <c r="L535" s="37">
        <f t="shared" si="24"/>
        <v>0</v>
      </c>
    </row>
    <row r="536" spans="4:12" x14ac:dyDescent="0.2">
      <c r="D536" s="393">
        <f>_xlfn.XLOOKUP(C:C,Table1[for Import to Bank Register dropdown],Table1[for Pivot],0,0,1)</f>
        <v>0</v>
      </c>
      <c r="E536" s="422"/>
      <c r="F536" s="160">
        <f t="shared" si="25"/>
        <v>55555555</v>
      </c>
      <c r="G536" s="394">
        <f t="shared" si="26"/>
        <v>0</v>
      </c>
      <c r="I536" s="395">
        <f>IF(OR(C536="150 Directors advances", C536="120 accounts receivable", C536="720.2 Automobile - Insurance", C536="720.3 Automobile - License", C536="870.4 Rent - Insurance", C536="870.6 Rent - Property Tax", C536="870.7 Rent - Homeoffice", C536="870.9 Rent - Water"),
   0,
   IF(Dashboard!$F$5="Quick",
      IF(OR(C536="190 Automobile",C536="200 computer hardware",C536="210 Computer software",C536="220 Quickbooks software",C536="230 Office equipment",C536="240 Office furniture"),
         E536-(E536/(1+Dashboard!$F$4)),
         0
      ),
      IF(C536="750 Business promotion",
         E536-(E536/(1+4.793/100)),
         E536-(E536/(1+Dashboard!$F$4))
      )
   )
)</f>
        <v>0</v>
      </c>
      <c r="J536" s="40">
        <f>Bank5[[#This Row],[Money in/ (Money out)]]-Bank5[[#This Row],[GST/HST]]</f>
        <v>0</v>
      </c>
      <c r="L536" s="37">
        <f t="shared" si="24"/>
        <v>0</v>
      </c>
    </row>
    <row r="537" spans="4:12" x14ac:dyDescent="0.2">
      <c r="D537" s="393">
        <f>_xlfn.XLOOKUP(C:C,Table1[for Import to Bank Register dropdown],Table1[for Pivot],0,0,1)</f>
        <v>0</v>
      </c>
      <c r="E537" s="422"/>
      <c r="F537" s="160">
        <f t="shared" si="25"/>
        <v>55555555</v>
      </c>
      <c r="G537" s="394">
        <f t="shared" si="26"/>
        <v>0</v>
      </c>
      <c r="I537" s="395">
        <f>IF(OR(C537="150 Directors advances", C537="120 accounts receivable", C537="720.2 Automobile - Insurance", C537="720.3 Automobile - License", C537="870.4 Rent - Insurance", C537="870.6 Rent - Property Tax", C537="870.7 Rent - Homeoffice", C537="870.9 Rent - Water"),
   0,
   IF(Dashboard!$F$5="Quick",
      IF(OR(C537="190 Automobile",C537="200 computer hardware",C537="210 Computer software",C537="220 Quickbooks software",C537="230 Office equipment",C537="240 Office furniture"),
         E537-(E537/(1+Dashboard!$F$4)),
         0
      ),
      IF(C537="750 Business promotion",
         E537-(E537/(1+4.793/100)),
         E537-(E537/(1+Dashboard!$F$4))
      )
   )
)</f>
        <v>0</v>
      </c>
      <c r="J537" s="40">
        <f>Bank5[[#This Row],[Money in/ (Money out)]]-Bank5[[#This Row],[GST/HST]]</f>
        <v>0</v>
      </c>
      <c r="L537" s="37">
        <f t="shared" si="24"/>
        <v>0</v>
      </c>
    </row>
    <row r="538" spans="4:12" x14ac:dyDescent="0.2">
      <c r="D538" s="393">
        <f>_xlfn.XLOOKUP(C:C,Table1[for Import to Bank Register dropdown],Table1[for Pivot],0,0,1)</f>
        <v>0</v>
      </c>
      <c r="E538" s="422"/>
      <c r="F538" s="160">
        <f t="shared" si="25"/>
        <v>55555555</v>
      </c>
      <c r="G538" s="394">
        <f t="shared" si="26"/>
        <v>0</v>
      </c>
      <c r="I538" s="395">
        <f>IF(OR(C538="150 Directors advances", C538="120 accounts receivable", C538="720.2 Automobile - Insurance", C538="720.3 Automobile - License", C538="870.4 Rent - Insurance", C538="870.6 Rent - Property Tax", C538="870.7 Rent - Homeoffice", C538="870.9 Rent - Water"),
   0,
   IF(Dashboard!$F$5="Quick",
      IF(OR(C538="190 Automobile",C538="200 computer hardware",C538="210 Computer software",C538="220 Quickbooks software",C538="230 Office equipment",C538="240 Office furniture"),
         E538-(E538/(1+Dashboard!$F$4)),
         0
      ),
      IF(C538="750 Business promotion",
         E538-(E538/(1+4.793/100)),
         E538-(E538/(1+Dashboard!$F$4))
      )
   )
)</f>
        <v>0</v>
      </c>
      <c r="J538" s="40">
        <f>Bank5[[#This Row],[Money in/ (Money out)]]-Bank5[[#This Row],[GST/HST]]</f>
        <v>0</v>
      </c>
      <c r="L538" s="37">
        <f t="shared" si="24"/>
        <v>0</v>
      </c>
    </row>
    <row r="539" spans="4:12" x14ac:dyDescent="0.2">
      <c r="D539" s="393">
        <f>_xlfn.XLOOKUP(C:C,Table1[for Import to Bank Register dropdown],Table1[for Pivot],0,0,1)</f>
        <v>0</v>
      </c>
      <c r="E539" s="422"/>
      <c r="F539" s="160">
        <f t="shared" si="25"/>
        <v>55555555</v>
      </c>
      <c r="G539" s="394">
        <f t="shared" si="26"/>
        <v>0</v>
      </c>
      <c r="I539" s="395">
        <f>IF(OR(C539="150 Directors advances", C539="120 accounts receivable", C539="720.2 Automobile - Insurance", C539="720.3 Automobile - License", C539="870.4 Rent - Insurance", C539="870.6 Rent - Property Tax", C539="870.7 Rent - Homeoffice", C539="870.9 Rent - Water"),
   0,
   IF(Dashboard!$F$5="Quick",
      IF(OR(C539="190 Automobile",C539="200 computer hardware",C539="210 Computer software",C539="220 Quickbooks software",C539="230 Office equipment",C539="240 Office furniture"),
         E539-(E539/(1+Dashboard!$F$4)),
         0
      ),
      IF(C539="750 Business promotion",
         E539-(E539/(1+4.793/100)),
         E539-(E539/(1+Dashboard!$F$4))
      )
   )
)</f>
        <v>0</v>
      </c>
      <c r="J539" s="40">
        <f>Bank5[[#This Row],[Money in/ (Money out)]]-Bank5[[#This Row],[GST/HST]]</f>
        <v>0</v>
      </c>
      <c r="L539" s="37">
        <f t="shared" si="24"/>
        <v>0</v>
      </c>
    </row>
    <row r="540" spans="4:12" x14ac:dyDescent="0.2">
      <c r="D540" s="393">
        <f>_xlfn.XLOOKUP(C:C,Table1[for Import to Bank Register dropdown],Table1[for Pivot],0,0,1)</f>
        <v>0</v>
      </c>
      <c r="E540" s="422"/>
      <c r="F540" s="160">
        <f t="shared" si="25"/>
        <v>55555555</v>
      </c>
      <c r="G540" s="394">
        <f t="shared" si="26"/>
        <v>0</v>
      </c>
      <c r="I540" s="395">
        <f>IF(OR(C540="150 Directors advances", C540="120 accounts receivable", C540="720.2 Automobile - Insurance", C540="720.3 Automobile - License", C540="870.4 Rent - Insurance", C540="870.6 Rent - Property Tax", C540="870.7 Rent - Homeoffice", C540="870.9 Rent - Water"),
   0,
   IF(Dashboard!$F$5="Quick",
      IF(OR(C540="190 Automobile",C540="200 computer hardware",C540="210 Computer software",C540="220 Quickbooks software",C540="230 Office equipment",C540="240 Office furniture"),
         E540-(E540/(1+Dashboard!$F$4)),
         0
      ),
      IF(C540="750 Business promotion",
         E540-(E540/(1+4.793/100)),
         E540-(E540/(1+Dashboard!$F$4))
      )
   )
)</f>
        <v>0</v>
      </c>
      <c r="J540" s="40">
        <f>Bank5[[#This Row],[Money in/ (Money out)]]-Bank5[[#This Row],[GST/HST]]</f>
        <v>0</v>
      </c>
      <c r="L540" s="37">
        <f t="shared" si="24"/>
        <v>0</v>
      </c>
    </row>
    <row r="541" spans="4:12" x14ac:dyDescent="0.2">
      <c r="D541" s="393">
        <f>_xlfn.XLOOKUP(C:C,Table1[for Import to Bank Register dropdown],Table1[for Pivot],0,0,1)</f>
        <v>0</v>
      </c>
      <c r="E541" s="422"/>
      <c r="F541" s="160">
        <f t="shared" si="25"/>
        <v>55555555</v>
      </c>
      <c r="G541" s="394">
        <f t="shared" si="26"/>
        <v>0</v>
      </c>
      <c r="I541" s="395">
        <f>IF(OR(C541="150 Directors advances", C541="120 accounts receivable", C541="720.2 Automobile - Insurance", C541="720.3 Automobile - License", C541="870.4 Rent - Insurance", C541="870.6 Rent - Property Tax", C541="870.7 Rent - Homeoffice", C541="870.9 Rent - Water"),
   0,
   IF(Dashboard!$F$5="Quick",
      IF(OR(C541="190 Automobile",C541="200 computer hardware",C541="210 Computer software",C541="220 Quickbooks software",C541="230 Office equipment",C541="240 Office furniture"),
         E541-(E541/(1+Dashboard!$F$4)),
         0
      ),
      IF(C541="750 Business promotion",
         E541-(E541/(1+4.793/100)),
         E541-(E541/(1+Dashboard!$F$4))
      )
   )
)</f>
        <v>0</v>
      </c>
      <c r="J541" s="40">
        <f>Bank5[[#This Row],[Money in/ (Money out)]]-Bank5[[#This Row],[GST/HST]]</f>
        <v>0</v>
      </c>
      <c r="L541" s="37">
        <f t="shared" si="24"/>
        <v>0</v>
      </c>
    </row>
    <row r="542" spans="4:12" x14ac:dyDescent="0.2">
      <c r="D542" s="393">
        <f>_xlfn.XLOOKUP(C:C,Table1[for Import to Bank Register dropdown],Table1[for Pivot],0,0,1)</f>
        <v>0</v>
      </c>
      <c r="E542" s="422"/>
      <c r="F542" s="160">
        <f t="shared" si="25"/>
        <v>55555555</v>
      </c>
      <c r="G542" s="394">
        <f t="shared" si="26"/>
        <v>0</v>
      </c>
      <c r="I542" s="395">
        <f>IF(OR(C542="150 Directors advances", C542="120 accounts receivable", C542="720.2 Automobile - Insurance", C542="720.3 Automobile - License", C542="870.4 Rent - Insurance", C542="870.6 Rent - Property Tax", C542="870.7 Rent - Homeoffice", C542="870.9 Rent - Water"),
   0,
   IF(Dashboard!$F$5="Quick",
      IF(OR(C542="190 Automobile",C542="200 computer hardware",C542="210 Computer software",C542="220 Quickbooks software",C542="230 Office equipment",C542="240 Office furniture"),
         E542-(E542/(1+Dashboard!$F$4)),
         0
      ),
      IF(C542="750 Business promotion",
         E542-(E542/(1+4.793/100)),
         E542-(E542/(1+Dashboard!$F$4))
      )
   )
)</f>
        <v>0</v>
      </c>
      <c r="J542" s="40">
        <f>Bank5[[#This Row],[Money in/ (Money out)]]-Bank5[[#This Row],[GST/HST]]</f>
        <v>0</v>
      </c>
      <c r="L542" s="37">
        <f t="shared" si="24"/>
        <v>0</v>
      </c>
    </row>
    <row r="543" spans="4:12" x14ac:dyDescent="0.2">
      <c r="D543" s="393">
        <f>_xlfn.XLOOKUP(C:C,Table1[for Import to Bank Register dropdown],Table1[for Pivot],0,0,1)</f>
        <v>0</v>
      </c>
      <c r="E543" s="422"/>
      <c r="F543" s="160">
        <f t="shared" si="25"/>
        <v>55555555</v>
      </c>
      <c r="G543" s="394">
        <f t="shared" si="26"/>
        <v>0</v>
      </c>
      <c r="I543" s="395">
        <f>IF(OR(C543="150 Directors advances", C543="120 accounts receivable", C543="720.2 Automobile - Insurance", C543="720.3 Automobile - License", C543="870.4 Rent - Insurance", C543="870.6 Rent - Property Tax", C543="870.7 Rent - Homeoffice", C543="870.9 Rent - Water"),
   0,
   IF(Dashboard!$F$5="Quick",
      IF(OR(C543="190 Automobile",C543="200 computer hardware",C543="210 Computer software",C543="220 Quickbooks software",C543="230 Office equipment",C543="240 Office furniture"),
         E543-(E543/(1+Dashboard!$F$4)),
         0
      ),
      IF(C543="750 Business promotion",
         E543-(E543/(1+4.793/100)),
         E543-(E543/(1+Dashboard!$F$4))
      )
   )
)</f>
        <v>0</v>
      </c>
      <c r="J543" s="40">
        <f>Bank5[[#This Row],[Money in/ (Money out)]]-Bank5[[#This Row],[GST/HST]]</f>
        <v>0</v>
      </c>
      <c r="L543" s="37">
        <f t="shared" si="24"/>
        <v>0</v>
      </c>
    </row>
    <row r="544" spans="4:12" x14ac:dyDescent="0.2">
      <c r="D544" s="393">
        <f>_xlfn.XLOOKUP(C:C,Table1[for Import to Bank Register dropdown],Table1[for Pivot],0,0,1)</f>
        <v>0</v>
      </c>
      <c r="E544" s="422"/>
      <c r="F544" s="160">
        <f t="shared" si="25"/>
        <v>55555555</v>
      </c>
      <c r="G544" s="394">
        <f t="shared" si="26"/>
        <v>0</v>
      </c>
      <c r="I544" s="395">
        <f>IF(OR(C544="150 Directors advances", C544="120 accounts receivable", C544="720.2 Automobile - Insurance", C544="720.3 Automobile - License", C544="870.4 Rent - Insurance", C544="870.6 Rent - Property Tax", C544="870.7 Rent - Homeoffice", C544="870.9 Rent - Water"),
   0,
   IF(Dashboard!$F$5="Quick",
      IF(OR(C544="190 Automobile",C544="200 computer hardware",C544="210 Computer software",C544="220 Quickbooks software",C544="230 Office equipment",C544="240 Office furniture"),
         E544-(E544/(1+Dashboard!$F$4)),
         0
      ),
      IF(C544="750 Business promotion",
         E544-(E544/(1+4.793/100)),
         E544-(E544/(1+Dashboard!$F$4))
      )
   )
)</f>
        <v>0</v>
      </c>
      <c r="J544" s="40">
        <f>Bank5[[#This Row],[Money in/ (Money out)]]-Bank5[[#This Row],[GST/HST]]</f>
        <v>0</v>
      </c>
      <c r="L544" s="37">
        <f t="shared" si="24"/>
        <v>0</v>
      </c>
    </row>
    <row r="545" spans="4:12" x14ac:dyDescent="0.2">
      <c r="D545" s="393">
        <f>_xlfn.XLOOKUP(C:C,Table1[for Import to Bank Register dropdown],Table1[for Pivot],0,0,1)</f>
        <v>0</v>
      </c>
      <c r="E545" s="422"/>
      <c r="F545" s="160">
        <f t="shared" si="25"/>
        <v>55555555</v>
      </c>
      <c r="G545" s="394">
        <f t="shared" si="26"/>
        <v>0</v>
      </c>
      <c r="I545" s="395">
        <f>IF(OR(C545="150 Directors advances", C545="120 accounts receivable", C545="720.2 Automobile - Insurance", C545="720.3 Automobile - License", C545="870.4 Rent - Insurance", C545="870.6 Rent - Property Tax", C545="870.7 Rent - Homeoffice", C545="870.9 Rent - Water"),
   0,
   IF(Dashboard!$F$5="Quick",
      IF(OR(C545="190 Automobile",C545="200 computer hardware",C545="210 Computer software",C545="220 Quickbooks software",C545="230 Office equipment",C545="240 Office furniture"),
         E545-(E545/(1+Dashboard!$F$4)),
         0
      ),
      IF(C545="750 Business promotion",
         E545-(E545/(1+4.793/100)),
         E545-(E545/(1+Dashboard!$F$4))
      )
   )
)</f>
        <v>0</v>
      </c>
      <c r="J545" s="40">
        <f>Bank5[[#This Row],[Money in/ (Money out)]]-Bank5[[#This Row],[GST/HST]]</f>
        <v>0</v>
      </c>
      <c r="L545" s="37">
        <f t="shared" si="24"/>
        <v>0</v>
      </c>
    </row>
    <row r="546" spans="4:12" x14ac:dyDescent="0.2">
      <c r="D546" s="393">
        <f>_xlfn.XLOOKUP(C:C,Table1[for Import to Bank Register dropdown],Table1[for Pivot],0,0,1)</f>
        <v>0</v>
      </c>
      <c r="E546" s="422"/>
      <c r="F546" s="160">
        <f t="shared" si="25"/>
        <v>55555555</v>
      </c>
      <c r="G546" s="394">
        <f t="shared" si="26"/>
        <v>0</v>
      </c>
      <c r="I546" s="395">
        <f>IF(OR(C546="150 Directors advances", C546="120 accounts receivable", C546="720.2 Automobile - Insurance", C546="720.3 Automobile - License", C546="870.4 Rent - Insurance", C546="870.6 Rent - Property Tax", C546="870.7 Rent - Homeoffice", C546="870.9 Rent - Water"),
   0,
   IF(Dashboard!$F$5="Quick",
      IF(OR(C546="190 Automobile",C546="200 computer hardware",C546="210 Computer software",C546="220 Quickbooks software",C546="230 Office equipment",C546="240 Office furniture"),
         E546-(E546/(1+Dashboard!$F$4)),
         0
      ),
      IF(C546="750 Business promotion",
         E546-(E546/(1+4.793/100)),
         E546-(E546/(1+Dashboard!$F$4))
      )
   )
)</f>
        <v>0</v>
      </c>
      <c r="J546" s="40">
        <f>Bank5[[#This Row],[Money in/ (Money out)]]-Bank5[[#This Row],[GST/HST]]</f>
        <v>0</v>
      </c>
      <c r="L546" s="37">
        <f t="shared" si="24"/>
        <v>0</v>
      </c>
    </row>
    <row r="547" spans="4:12" x14ac:dyDescent="0.2">
      <c r="D547" s="393">
        <f>_xlfn.XLOOKUP(C:C,Table1[for Import to Bank Register dropdown],Table1[for Pivot],0,0,1)</f>
        <v>0</v>
      </c>
      <c r="E547" s="422"/>
      <c r="F547" s="160">
        <f t="shared" si="25"/>
        <v>55555555</v>
      </c>
      <c r="G547" s="394">
        <f t="shared" si="26"/>
        <v>0</v>
      </c>
      <c r="I547" s="395">
        <f>IF(OR(C547="150 Directors advances", C547="120 accounts receivable", C547="720.2 Automobile - Insurance", C547="720.3 Automobile - License", C547="870.4 Rent - Insurance", C547="870.6 Rent - Property Tax", C547="870.7 Rent - Homeoffice", C547="870.9 Rent - Water"),
   0,
   IF(Dashboard!$F$5="Quick",
      IF(OR(C547="190 Automobile",C547="200 computer hardware",C547="210 Computer software",C547="220 Quickbooks software",C547="230 Office equipment",C547="240 Office furniture"),
         E547-(E547/(1+Dashboard!$F$4)),
         0
      ),
      IF(C547="750 Business promotion",
         E547-(E547/(1+4.793/100)),
         E547-(E547/(1+Dashboard!$F$4))
      )
   )
)</f>
        <v>0</v>
      </c>
      <c r="J547" s="40">
        <f>Bank5[[#This Row],[Money in/ (Money out)]]-Bank5[[#This Row],[GST/HST]]</f>
        <v>0</v>
      </c>
      <c r="L547" s="37">
        <f t="shared" si="24"/>
        <v>0</v>
      </c>
    </row>
    <row r="548" spans="4:12" x14ac:dyDescent="0.2">
      <c r="D548" s="393">
        <f>_xlfn.XLOOKUP(C:C,Table1[for Import to Bank Register dropdown],Table1[for Pivot],0,0,1)</f>
        <v>0</v>
      </c>
      <c r="E548" s="422"/>
      <c r="F548" s="160">
        <f t="shared" si="25"/>
        <v>55555555</v>
      </c>
      <c r="G548" s="394">
        <f t="shared" si="26"/>
        <v>0</v>
      </c>
      <c r="I548" s="395">
        <f>IF(OR(C548="150 Directors advances", C548="120 accounts receivable", C548="720.2 Automobile - Insurance", C548="720.3 Automobile - License", C548="870.4 Rent - Insurance", C548="870.6 Rent - Property Tax", C548="870.7 Rent - Homeoffice", C548="870.9 Rent - Water"),
   0,
   IF(Dashboard!$F$5="Quick",
      IF(OR(C548="190 Automobile",C548="200 computer hardware",C548="210 Computer software",C548="220 Quickbooks software",C548="230 Office equipment",C548="240 Office furniture"),
         E548-(E548/(1+Dashboard!$F$4)),
         0
      ),
      IF(C548="750 Business promotion",
         E548-(E548/(1+4.793/100)),
         E548-(E548/(1+Dashboard!$F$4))
      )
   )
)</f>
        <v>0</v>
      </c>
      <c r="J548" s="40">
        <f>Bank5[[#This Row],[Money in/ (Money out)]]-Bank5[[#This Row],[GST/HST]]</f>
        <v>0</v>
      </c>
      <c r="L548" s="37">
        <f t="shared" si="24"/>
        <v>0</v>
      </c>
    </row>
    <row r="549" spans="4:12" x14ac:dyDescent="0.2">
      <c r="D549" s="393">
        <f>_xlfn.XLOOKUP(C:C,Table1[for Import to Bank Register dropdown],Table1[for Pivot],0,0,1)</f>
        <v>0</v>
      </c>
      <c r="E549" s="422"/>
      <c r="F549" s="160">
        <f t="shared" si="25"/>
        <v>55555555</v>
      </c>
      <c r="G549" s="394">
        <f t="shared" si="26"/>
        <v>0</v>
      </c>
      <c r="I549" s="395">
        <f>IF(OR(C549="150 Directors advances", C549="120 accounts receivable", C549="720.2 Automobile - Insurance", C549="720.3 Automobile - License", C549="870.4 Rent - Insurance", C549="870.6 Rent - Property Tax", C549="870.7 Rent - Homeoffice", C549="870.9 Rent - Water"),
   0,
   IF(Dashboard!$F$5="Quick",
      IF(OR(C549="190 Automobile",C549="200 computer hardware",C549="210 Computer software",C549="220 Quickbooks software",C549="230 Office equipment",C549="240 Office furniture"),
         E549-(E549/(1+Dashboard!$F$4)),
         0
      ),
      IF(C549="750 Business promotion",
         E549-(E549/(1+4.793/100)),
         E549-(E549/(1+Dashboard!$F$4))
      )
   )
)</f>
        <v>0</v>
      </c>
      <c r="J549" s="40">
        <f>Bank5[[#This Row],[Money in/ (Money out)]]-Bank5[[#This Row],[GST/HST]]</f>
        <v>0</v>
      </c>
      <c r="L549" s="37">
        <f t="shared" si="24"/>
        <v>0</v>
      </c>
    </row>
    <row r="550" spans="4:12" x14ac:dyDescent="0.2">
      <c r="D550" s="393">
        <f>_xlfn.XLOOKUP(C:C,Table1[for Import to Bank Register dropdown],Table1[for Pivot],0,0,1)</f>
        <v>0</v>
      </c>
      <c r="E550" s="422"/>
      <c r="F550" s="160">
        <f t="shared" si="25"/>
        <v>55555555</v>
      </c>
      <c r="G550" s="394">
        <f t="shared" si="26"/>
        <v>0</v>
      </c>
      <c r="I550" s="395">
        <f>IF(OR(C550="150 Directors advances", C550="120 accounts receivable", C550="720.2 Automobile - Insurance", C550="720.3 Automobile - License", C550="870.4 Rent - Insurance", C550="870.6 Rent - Property Tax", C550="870.7 Rent - Homeoffice", C550="870.9 Rent - Water"),
   0,
   IF(Dashboard!$F$5="Quick",
      IF(OR(C550="190 Automobile",C550="200 computer hardware",C550="210 Computer software",C550="220 Quickbooks software",C550="230 Office equipment",C550="240 Office furniture"),
         E550-(E550/(1+Dashboard!$F$4)),
         0
      ),
      IF(C550="750 Business promotion",
         E550-(E550/(1+4.793/100)),
         E550-(E550/(1+Dashboard!$F$4))
      )
   )
)</f>
        <v>0</v>
      </c>
      <c r="J550" s="40">
        <f>Bank5[[#This Row],[Money in/ (Money out)]]-Bank5[[#This Row],[GST/HST]]</f>
        <v>0</v>
      </c>
      <c r="L550" s="37">
        <f t="shared" si="24"/>
        <v>0</v>
      </c>
    </row>
    <row r="551" spans="4:12" x14ac:dyDescent="0.2">
      <c r="D551" s="393">
        <f>_xlfn.XLOOKUP(C:C,Table1[for Import to Bank Register dropdown],Table1[for Pivot],0,0,1)</f>
        <v>0</v>
      </c>
      <c r="E551" s="422"/>
      <c r="F551" s="160">
        <f t="shared" si="25"/>
        <v>55555555</v>
      </c>
      <c r="G551" s="394">
        <f t="shared" si="26"/>
        <v>0</v>
      </c>
      <c r="I551" s="395">
        <f>IF(OR(C551="150 Directors advances", C551="120 accounts receivable", C551="720.2 Automobile - Insurance", C551="720.3 Automobile - License", C551="870.4 Rent - Insurance", C551="870.6 Rent - Property Tax", C551="870.7 Rent - Homeoffice", C551="870.9 Rent - Water"),
   0,
   IF(Dashboard!$F$5="Quick",
      IF(OR(C551="190 Automobile",C551="200 computer hardware",C551="210 Computer software",C551="220 Quickbooks software",C551="230 Office equipment",C551="240 Office furniture"),
         E551-(E551/(1+Dashboard!$F$4)),
         0
      ),
      IF(C551="750 Business promotion",
         E551-(E551/(1+4.793/100)),
         E551-(E551/(1+Dashboard!$F$4))
      )
   )
)</f>
        <v>0</v>
      </c>
      <c r="J551" s="40">
        <f>Bank5[[#This Row],[Money in/ (Money out)]]-Bank5[[#This Row],[GST/HST]]</f>
        <v>0</v>
      </c>
      <c r="L551" s="37">
        <f t="shared" si="24"/>
        <v>0</v>
      </c>
    </row>
    <row r="552" spans="4:12" x14ac:dyDescent="0.2">
      <c r="D552" s="393">
        <f>_xlfn.XLOOKUP(C:C,Table1[for Import to Bank Register dropdown],Table1[for Pivot],0,0,1)</f>
        <v>0</v>
      </c>
      <c r="E552" s="422"/>
      <c r="F552" s="160">
        <f t="shared" si="25"/>
        <v>55555555</v>
      </c>
      <c r="G552" s="394">
        <f t="shared" si="26"/>
        <v>0</v>
      </c>
      <c r="I552" s="395">
        <f>IF(OR(C552="150 Directors advances", C552="120 accounts receivable", C552="720.2 Automobile - Insurance", C552="720.3 Automobile - License", C552="870.4 Rent - Insurance", C552="870.6 Rent - Property Tax", C552="870.7 Rent - Homeoffice", C552="870.9 Rent - Water"),
   0,
   IF(Dashboard!$F$5="Quick",
      IF(OR(C552="190 Automobile",C552="200 computer hardware",C552="210 Computer software",C552="220 Quickbooks software",C552="230 Office equipment",C552="240 Office furniture"),
         E552-(E552/(1+Dashboard!$F$4)),
         0
      ),
      IF(C552="750 Business promotion",
         E552-(E552/(1+4.793/100)),
         E552-(E552/(1+Dashboard!$F$4))
      )
   )
)</f>
        <v>0</v>
      </c>
      <c r="J552" s="40">
        <f>Bank5[[#This Row],[Money in/ (Money out)]]-Bank5[[#This Row],[GST/HST]]</f>
        <v>0</v>
      </c>
      <c r="L552" s="37">
        <f t="shared" si="24"/>
        <v>0</v>
      </c>
    </row>
    <row r="553" spans="4:12" x14ac:dyDescent="0.2">
      <c r="D553" s="393">
        <f>_xlfn.XLOOKUP(C:C,Table1[for Import to Bank Register dropdown],Table1[for Pivot],0,0,1)</f>
        <v>0</v>
      </c>
      <c r="E553" s="422"/>
      <c r="F553" s="160">
        <f t="shared" si="25"/>
        <v>55555555</v>
      </c>
      <c r="G553" s="394">
        <f t="shared" si="26"/>
        <v>0</v>
      </c>
      <c r="I553" s="395">
        <f>IF(OR(C553="150 Directors advances", C553="120 accounts receivable", C553="720.2 Automobile - Insurance", C553="720.3 Automobile - License", C553="870.4 Rent - Insurance", C553="870.6 Rent - Property Tax", C553="870.7 Rent - Homeoffice", C553="870.9 Rent - Water"),
   0,
   IF(Dashboard!$F$5="Quick",
      IF(OR(C553="190 Automobile",C553="200 computer hardware",C553="210 Computer software",C553="220 Quickbooks software",C553="230 Office equipment",C553="240 Office furniture"),
         E553-(E553/(1+Dashboard!$F$4)),
         0
      ),
      IF(C553="750 Business promotion",
         E553-(E553/(1+4.793/100)),
         E553-(E553/(1+Dashboard!$F$4))
      )
   )
)</f>
        <v>0</v>
      </c>
      <c r="J553" s="40">
        <f>Bank5[[#This Row],[Money in/ (Money out)]]-Bank5[[#This Row],[GST/HST]]</f>
        <v>0</v>
      </c>
      <c r="L553" s="37">
        <f t="shared" si="24"/>
        <v>0</v>
      </c>
    </row>
    <row r="554" spans="4:12" x14ac:dyDescent="0.2">
      <c r="D554" s="393">
        <f>_xlfn.XLOOKUP(C:C,Table1[for Import to Bank Register dropdown],Table1[for Pivot],0,0,1)</f>
        <v>0</v>
      </c>
      <c r="E554" s="422"/>
      <c r="F554" s="160">
        <f t="shared" si="25"/>
        <v>55555555</v>
      </c>
      <c r="G554" s="394">
        <f t="shared" si="26"/>
        <v>0</v>
      </c>
      <c r="I554" s="395">
        <f>IF(OR(C554="150 Directors advances", C554="120 accounts receivable", C554="720.2 Automobile - Insurance", C554="720.3 Automobile - License", C554="870.4 Rent - Insurance", C554="870.6 Rent - Property Tax", C554="870.7 Rent - Homeoffice", C554="870.9 Rent - Water"),
   0,
   IF(Dashboard!$F$5="Quick",
      IF(OR(C554="190 Automobile",C554="200 computer hardware",C554="210 Computer software",C554="220 Quickbooks software",C554="230 Office equipment",C554="240 Office furniture"),
         E554-(E554/(1+Dashboard!$F$4)),
         0
      ),
      IF(C554="750 Business promotion",
         E554-(E554/(1+4.793/100)),
         E554-(E554/(1+Dashboard!$F$4))
      )
   )
)</f>
        <v>0</v>
      </c>
      <c r="J554" s="40">
        <f>Bank5[[#This Row],[Money in/ (Money out)]]-Bank5[[#This Row],[GST/HST]]</f>
        <v>0</v>
      </c>
      <c r="L554" s="37">
        <f t="shared" si="24"/>
        <v>0</v>
      </c>
    </row>
    <row r="555" spans="4:12" x14ac:dyDescent="0.2">
      <c r="D555" s="393">
        <f>_xlfn.XLOOKUP(C:C,Table1[for Import to Bank Register dropdown],Table1[for Pivot],0,0,1)</f>
        <v>0</v>
      </c>
      <c r="E555" s="422"/>
      <c r="F555" s="160">
        <f t="shared" si="25"/>
        <v>55555555</v>
      </c>
      <c r="G555" s="394">
        <f t="shared" si="26"/>
        <v>0</v>
      </c>
      <c r="I555" s="395">
        <f>IF(OR(C555="150 Directors advances", C555="120 accounts receivable", C555="720.2 Automobile - Insurance", C555="720.3 Automobile - License", C555="870.4 Rent - Insurance", C555="870.6 Rent - Property Tax", C555="870.7 Rent - Homeoffice", C555="870.9 Rent - Water"),
   0,
   IF(Dashboard!$F$5="Quick",
      IF(OR(C555="190 Automobile",C555="200 computer hardware",C555="210 Computer software",C555="220 Quickbooks software",C555="230 Office equipment",C555="240 Office furniture"),
         E555-(E555/(1+Dashboard!$F$4)),
         0
      ),
      IF(C555="750 Business promotion",
         E555-(E555/(1+4.793/100)),
         E555-(E555/(1+Dashboard!$F$4))
      )
   )
)</f>
        <v>0</v>
      </c>
      <c r="J555" s="40">
        <f>Bank5[[#This Row],[Money in/ (Money out)]]-Bank5[[#This Row],[GST/HST]]</f>
        <v>0</v>
      </c>
      <c r="L555" s="37">
        <f t="shared" si="24"/>
        <v>0</v>
      </c>
    </row>
    <row r="556" spans="4:12" x14ac:dyDescent="0.2">
      <c r="D556" s="393">
        <f>_xlfn.XLOOKUP(C:C,Table1[for Import to Bank Register dropdown],Table1[for Pivot],0,0,1)</f>
        <v>0</v>
      </c>
      <c r="E556" s="422"/>
      <c r="F556" s="160">
        <f t="shared" si="25"/>
        <v>55555555</v>
      </c>
      <c r="G556" s="394">
        <f t="shared" si="26"/>
        <v>0</v>
      </c>
      <c r="I556" s="395">
        <f>IF(OR(C556="150 Directors advances", C556="120 accounts receivable", C556="720.2 Automobile - Insurance", C556="720.3 Automobile - License", C556="870.4 Rent - Insurance", C556="870.6 Rent - Property Tax", C556="870.7 Rent - Homeoffice", C556="870.9 Rent - Water"),
   0,
   IF(Dashboard!$F$5="Quick",
      IF(OR(C556="190 Automobile",C556="200 computer hardware",C556="210 Computer software",C556="220 Quickbooks software",C556="230 Office equipment",C556="240 Office furniture"),
         E556-(E556/(1+Dashboard!$F$4)),
         0
      ),
      IF(C556="750 Business promotion",
         E556-(E556/(1+4.793/100)),
         E556-(E556/(1+Dashboard!$F$4))
      )
   )
)</f>
        <v>0</v>
      </c>
      <c r="J556" s="40">
        <f>Bank5[[#This Row],[Money in/ (Money out)]]-Bank5[[#This Row],[GST/HST]]</f>
        <v>0</v>
      </c>
      <c r="L556" s="37">
        <f t="shared" si="24"/>
        <v>0</v>
      </c>
    </row>
    <row r="557" spans="4:12" x14ac:dyDescent="0.2">
      <c r="D557" s="393">
        <f>_xlfn.XLOOKUP(C:C,Table1[for Import to Bank Register dropdown],Table1[for Pivot],0,0,1)</f>
        <v>0</v>
      </c>
      <c r="E557" s="422"/>
      <c r="F557" s="160">
        <f t="shared" si="25"/>
        <v>55555555</v>
      </c>
      <c r="G557" s="394">
        <f t="shared" si="26"/>
        <v>0</v>
      </c>
      <c r="I557" s="395">
        <f>IF(OR(C557="150 Directors advances", C557="120 accounts receivable", C557="720.2 Automobile - Insurance", C557="720.3 Automobile - License", C557="870.4 Rent - Insurance", C557="870.6 Rent - Property Tax", C557="870.7 Rent - Homeoffice", C557="870.9 Rent - Water"),
   0,
   IF(Dashboard!$F$5="Quick",
      IF(OR(C557="190 Automobile",C557="200 computer hardware",C557="210 Computer software",C557="220 Quickbooks software",C557="230 Office equipment",C557="240 Office furniture"),
         E557-(E557/(1+Dashboard!$F$4)),
         0
      ),
      IF(C557="750 Business promotion",
         E557-(E557/(1+4.793/100)),
         E557-(E557/(1+Dashboard!$F$4))
      )
   )
)</f>
        <v>0</v>
      </c>
      <c r="J557" s="40">
        <f>Bank5[[#This Row],[Money in/ (Money out)]]-Bank5[[#This Row],[GST/HST]]</f>
        <v>0</v>
      </c>
      <c r="L557" s="37">
        <f t="shared" si="24"/>
        <v>0</v>
      </c>
    </row>
    <row r="558" spans="4:12" x14ac:dyDescent="0.2">
      <c r="D558" s="393">
        <f>_xlfn.XLOOKUP(C:C,Table1[for Import to Bank Register dropdown],Table1[for Pivot],0,0,1)</f>
        <v>0</v>
      </c>
      <c r="E558" s="422"/>
      <c r="F558" s="160">
        <f t="shared" si="25"/>
        <v>55555555</v>
      </c>
      <c r="G558" s="394">
        <f t="shared" si="26"/>
        <v>0</v>
      </c>
      <c r="I558" s="395">
        <f>IF(OR(C558="150 Directors advances", C558="120 accounts receivable", C558="720.2 Automobile - Insurance", C558="720.3 Automobile - License", C558="870.4 Rent - Insurance", C558="870.6 Rent - Property Tax", C558="870.7 Rent - Homeoffice", C558="870.9 Rent - Water"),
   0,
   IF(Dashboard!$F$5="Quick",
      IF(OR(C558="190 Automobile",C558="200 computer hardware",C558="210 Computer software",C558="220 Quickbooks software",C558="230 Office equipment",C558="240 Office furniture"),
         E558-(E558/(1+Dashboard!$F$4)),
         0
      ),
      IF(C558="750 Business promotion",
         E558-(E558/(1+4.793/100)),
         E558-(E558/(1+Dashboard!$F$4))
      )
   )
)</f>
        <v>0</v>
      </c>
      <c r="J558" s="40">
        <f>Bank5[[#This Row],[Money in/ (Money out)]]-Bank5[[#This Row],[GST/HST]]</f>
        <v>0</v>
      </c>
      <c r="L558" s="37">
        <f t="shared" si="24"/>
        <v>0</v>
      </c>
    </row>
    <row r="559" spans="4:12" x14ac:dyDescent="0.2">
      <c r="D559" s="393">
        <f>_xlfn.XLOOKUP(C:C,Table1[for Import to Bank Register dropdown],Table1[for Pivot],0,0,1)</f>
        <v>0</v>
      </c>
      <c r="E559" s="422"/>
      <c r="F559" s="160">
        <f t="shared" si="25"/>
        <v>55555555</v>
      </c>
      <c r="G559" s="394">
        <f t="shared" si="26"/>
        <v>0</v>
      </c>
      <c r="I559" s="395">
        <f>IF(OR(C559="150 Directors advances", C559="120 accounts receivable", C559="720.2 Automobile - Insurance", C559="720.3 Automobile - License", C559="870.4 Rent - Insurance", C559="870.6 Rent - Property Tax", C559="870.7 Rent - Homeoffice", C559="870.9 Rent - Water"),
   0,
   IF(Dashboard!$F$5="Quick",
      IF(OR(C559="190 Automobile",C559="200 computer hardware",C559="210 Computer software",C559="220 Quickbooks software",C559="230 Office equipment",C559="240 Office furniture"),
         E559-(E559/(1+Dashboard!$F$4)),
         0
      ),
      IF(C559="750 Business promotion",
         E559-(E559/(1+4.793/100)),
         E559-(E559/(1+Dashboard!$F$4))
      )
   )
)</f>
        <v>0</v>
      </c>
      <c r="J559" s="40">
        <f>Bank5[[#This Row],[Money in/ (Money out)]]-Bank5[[#This Row],[GST/HST]]</f>
        <v>0</v>
      </c>
      <c r="L559" s="37">
        <f t="shared" si="24"/>
        <v>0</v>
      </c>
    </row>
    <row r="560" spans="4:12" x14ac:dyDescent="0.2">
      <c r="D560" s="393">
        <f>_xlfn.XLOOKUP(C:C,Table1[for Import to Bank Register dropdown],Table1[for Pivot],0,0,1)</f>
        <v>0</v>
      </c>
      <c r="E560" s="422"/>
      <c r="F560" s="160">
        <f t="shared" si="25"/>
        <v>55555555</v>
      </c>
      <c r="G560" s="394">
        <f t="shared" si="26"/>
        <v>0</v>
      </c>
      <c r="I560" s="395">
        <f>IF(OR(C560="150 Directors advances", C560="120 accounts receivable", C560="720.2 Automobile - Insurance", C560="720.3 Automobile - License", C560="870.4 Rent - Insurance", C560="870.6 Rent - Property Tax", C560="870.7 Rent - Homeoffice", C560="870.9 Rent - Water"),
   0,
   IF(Dashboard!$F$5="Quick",
      IF(OR(C560="190 Automobile",C560="200 computer hardware",C560="210 Computer software",C560="220 Quickbooks software",C560="230 Office equipment",C560="240 Office furniture"),
         E560-(E560/(1+Dashboard!$F$4)),
         0
      ),
      IF(C560="750 Business promotion",
         E560-(E560/(1+4.793/100)),
         E560-(E560/(1+Dashboard!$F$4))
      )
   )
)</f>
        <v>0</v>
      </c>
      <c r="J560" s="40">
        <f>Bank5[[#This Row],[Money in/ (Money out)]]-Bank5[[#This Row],[GST/HST]]</f>
        <v>0</v>
      </c>
      <c r="L560" s="37">
        <f t="shared" si="24"/>
        <v>0</v>
      </c>
    </row>
    <row r="561" spans="4:12" x14ac:dyDescent="0.2">
      <c r="D561" s="393">
        <f>_xlfn.XLOOKUP(C:C,Table1[for Import to Bank Register dropdown],Table1[for Pivot],0,0,1)</f>
        <v>0</v>
      </c>
      <c r="E561" s="422"/>
      <c r="F561" s="160">
        <f t="shared" si="25"/>
        <v>55555555</v>
      </c>
      <c r="G561" s="394">
        <f t="shared" si="26"/>
        <v>0</v>
      </c>
      <c r="I561" s="395">
        <f>IF(OR(C561="150 Directors advances", C561="120 accounts receivable", C561="720.2 Automobile - Insurance", C561="720.3 Automobile - License", C561="870.4 Rent - Insurance", C561="870.6 Rent - Property Tax", C561="870.7 Rent - Homeoffice", C561="870.9 Rent - Water"),
   0,
   IF(Dashboard!$F$5="Quick",
      IF(OR(C561="190 Automobile",C561="200 computer hardware",C561="210 Computer software",C561="220 Quickbooks software",C561="230 Office equipment",C561="240 Office furniture"),
         E561-(E561/(1+Dashboard!$F$4)),
         0
      ),
      IF(C561="750 Business promotion",
         E561-(E561/(1+4.793/100)),
         E561-(E561/(1+Dashboard!$F$4))
      )
   )
)</f>
        <v>0</v>
      </c>
      <c r="J561" s="40">
        <f>Bank5[[#This Row],[Money in/ (Money out)]]-Bank5[[#This Row],[GST/HST]]</f>
        <v>0</v>
      </c>
      <c r="L561" s="37">
        <f t="shared" si="24"/>
        <v>0</v>
      </c>
    </row>
    <row r="562" spans="4:12" x14ac:dyDescent="0.2">
      <c r="D562" s="393">
        <f>_xlfn.XLOOKUP(C:C,Table1[for Import to Bank Register dropdown],Table1[for Pivot],0,0,1)</f>
        <v>0</v>
      </c>
      <c r="E562" s="422"/>
      <c r="F562" s="160">
        <f t="shared" si="25"/>
        <v>55555555</v>
      </c>
      <c r="G562" s="394">
        <f t="shared" si="26"/>
        <v>0</v>
      </c>
      <c r="I562" s="395">
        <f>IF(OR(C562="150 Directors advances", C562="120 accounts receivable", C562="720.2 Automobile - Insurance", C562="720.3 Automobile - License", C562="870.4 Rent - Insurance", C562="870.6 Rent - Property Tax", C562="870.7 Rent - Homeoffice", C562="870.9 Rent - Water"),
   0,
   IF(Dashboard!$F$5="Quick",
      IF(OR(C562="190 Automobile",C562="200 computer hardware",C562="210 Computer software",C562="220 Quickbooks software",C562="230 Office equipment",C562="240 Office furniture"),
         E562-(E562/(1+Dashboard!$F$4)),
         0
      ),
      IF(C562="750 Business promotion",
         E562-(E562/(1+4.793/100)),
         E562-(E562/(1+Dashboard!$F$4))
      )
   )
)</f>
        <v>0</v>
      </c>
      <c r="J562" s="40">
        <f>Bank5[[#This Row],[Money in/ (Money out)]]-Bank5[[#This Row],[GST/HST]]</f>
        <v>0</v>
      </c>
      <c r="L562" s="37">
        <f t="shared" si="24"/>
        <v>0</v>
      </c>
    </row>
    <row r="563" spans="4:12" x14ac:dyDescent="0.2">
      <c r="D563" s="393">
        <f>_xlfn.XLOOKUP(C:C,Table1[for Import to Bank Register dropdown],Table1[for Pivot],0,0,1)</f>
        <v>0</v>
      </c>
      <c r="E563" s="422"/>
      <c r="F563" s="160">
        <f t="shared" si="25"/>
        <v>55555555</v>
      </c>
      <c r="G563" s="394">
        <f t="shared" si="26"/>
        <v>0</v>
      </c>
      <c r="I563" s="395">
        <f>IF(OR(C563="150 Directors advances", C563="120 accounts receivable", C563="720.2 Automobile - Insurance", C563="720.3 Automobile - License", C563="870.4 Rent - Insurance", C563="870.6 Rent - Property Tax", C563="870.7 Rent - Homeoffice", C563="870.9 Rent - Water"),
   0,
   IF(Dashboard!$F$5="Quick",
      IF(OR(C563="190 Automobile",C563="200 computer hardware",C563="210 Computer software",C563="220 Quickbooks software",C563="230 Office equipment",C563="240 Office furniture"),
         E563-(E563/(1+Dashboard!$F$4)),
         0
      ),
      IF(C563="750 Business promotion",
         E563-(E563/(1+4.793/100)),
         E563-(E563/(1+Dashboard!$F$4))
      )
   )
)</f>
        <v>0</v>
      </c>
      <c r="J563" s="40">
        <f>Bank5[[#This Row],[Money in/ (Money out)]]-Bank5[[#This Row],[GST/HST]]</f>
        <v>0</v>
      </c>
      <c r="L563" s="37">
        <f t="shared" si="24"/>
        <v>0</v>
      </c>
    </row>
    <row r="564" spans="4:12" x14ac:dyDescent="0.2">
      <c r="D564" s="393">
        <f>_xlfn.XLOOKUP(C:C,Table1[for Import to Bank Register dropdown],Table1[for Pivot],0,0,1)</f>
        <v>0</v>
      </c>
      <c r="E564" s="422"/>
      <c r="F564" s="160">
        <f t="shared" si="25"/>
        <v>55555555</v>
      </c>
      <c r="G564" s="394">
        <f t="shared" si="26"/>
        <v>0</v>
      </c>
      <c r="I564" s="395">
        <f>IF(OR(C564="150 Directors advances", C564="120 accounts receivable", C564="720.2 Automobile - Insurance", C564="720.3 Automobile - License", C564="870.4 Rent - Insurance", C564="870.6 Rent - Property Tax", C564="870.7 Rent - Homeoffice", C564="870.9 Rent - Water"),
   0,
   IF(Dashboard!$F$5="Quick",
      IF(OR(C564="190 Automobile",C564="200 computer hardware",C564="210 Computer software",C564="220 Quickbooks software",C564="230 Office equipment",C564="240 Office furniture"),
         E564-(E564/(1+Dashboard!$F$4)),
         0
      ),
      IF(C564="750 Business promotion",
         E564-(E564/(1+4.793/100)),
         E564-(E564/(1+Dashboard!$F$4))
      )
   )
)</f>
        <v>0</v>
      </c>
      <c r="J564" s="40">
        <f>Bank5[[#This Row],[Money in/ (Money out)]]-Bank5[[#This Row],[GST/HST]]</f>
        <v>0</v>
      </c>
      <c r="L564" s="37">
        <f t="shared" si="24"/>
        <v>0</v>
      </c>
    </row>
    <row r="565" spans="4:12" x14ac:dyDescent="0.2">
      <c r="D565" s="393">
        <f>_xlfn.XLOOKUP(C:C,Table1[for Import to Bank Register dropdown],Table1[for Pivot],0,0,1)</f>
        <v>0</v>
      </c>
      <c r="E565" s="422"/>
      <c r="F565" s="160">
        <f t="shared" si="25"/>
        <v>55555555</v>
      </c>
      <c r="G565" s="394">
        <f t="shared" si="26"/>
        <v>0</v>
      </c>
      <c r="I565" s="395">
        <f>IF(OR(C565="150 Directors advances", C565="120 accounts receivable", C565="720.2 Automobile - Insurance", C565="720.3 Automobile - License", C565="870.4 Rent - Insurance", C565="870.6 Rent - Property Tax", C565="870.7 Rent - Homeoffice", C565="870.9 Rent - Water"),
   0,
   IF(Dashboard!$F$5="Quick",
      IF(OR(C565="190 Automobile",C565="200 computer hardware",C565="210 Computer software",C565="220 Quickbooks software",C565="230 Office equipment",C565="240 Office furniture"),
         E565-(E565/(1+Dashboard!$F$4)),
         0
      ),
      IF(C565="750 Business promotion",
         E565-(E565/(1+4.793/100)),
         E565-(E565/(1+Dashboard!$F$4))
      )
   )
)</f>
        <v>0</v>
      </c>
      <c r="J565" s="40">
        <f>Bank5[[#This Row],[Money in/ (Money out)]]-Bank5[[#This Row],[GST/HST]]</f>
        <v>0</v>
      </c>
      <c r="L565" s="37">
        <f t="shared" si="24"/>
        <v>0</v>
      </c>
    </row>
    <row r="566" spans="4:12" x14ac:dyDescent="0.2">
      <c r="D566" s="393">
        <f>_xlfn.XLOOKUP(C:C,Table1[for Import to Bank Register dropdown],Table1[for Pivot],0,0,1)</f>
        <v>0</v>
      </c>
      <c r="E566" s="422"/>
      <c r="F566" s="160">
        <f t="shared" si="25"/>
        <v>55555555</v>
      </c>
      <c r="G566" s="394">
        <f t="shared" si="26"/>
        <v>0</v>
      </c>
      <c r="I566" s="395">
        <f>IF(OR(C566="150 Directors advances", C566="120 accounts receivable", C566="720.2 Automobile - Insurance", C566="720.3 Automobile - License", C566="870.4 Rent - Insurance", C566="870.6 Rent - Property Tax", C566="870.7 Rent - Homeoffice", C566="870.9 Rent - Water"),
   0,
   IF(Dashboard!$F$5="Quick",
      IF(OR(C566="190 Automobile",C566="200 computer hardware",C566="210 Computer software",C566="220 Quickbooks software",C566="230 Office equipment",C566="240 Office furniture"),
         E566-(E566/(1+Dashboard!$F$4)),
         0
      ),
      IF(C566="750 Business promotion",
         E566-(E566/(1+4.793/100)),
         E566-(E566/(1+Dashboard!$F$4))
      )
   )
)</f>
        <v>0</v>
      </c>
      <c r="J566" s="40">
        <f>Bank5[[#This Row],[Money in/ (Money out)]]-Bank5[[#This Row],[GST/HST]]</f>
        <v>0</v>
      </c>
      <c r="L566" s="37">
        <f t="shared" si="24"/>
        <v>0</v>
      </c>
    </row>
    <row r="567" spans="4:12" x14ac:dyDescent="0.2">
      <c r="D567" s="393">
        <f>_xlfn.XLOOKUP(C:C,Table1[for Import to Bank Register dropdown],Table1[for Pivot],0,0,1)</f>
        <v>0</v>
      </c>
      <c r="E567" s="422"/>
      <c r="F567" s="160">
        <f t="shared" si="25"/>
        <v>55555555</v>
      </c>
      <c r="G567" s="394">
        <f t="shared" si="26"/>
        <v>0</v>
      </c>
      <c r="I567" s="395">
        <f>IF(OR(C567="150 Directors advances", C567="120 accounts receivable", C567="720.2 Automobile - Insurance", C567="720.3 Automobile - License", C567="870.4 Rent - Insurance", C567="870.6 Rent - Property Tax", C567="870.7 Rent - Homeoffice", C567="870.9 Rent - Water"),
   0,
   IF(Dashboard!$F$5="Quick",
      IF(OR(C567="190 Automobile",C567="200 computer hardware",C567="210 Computer software",C567="220 Quickbooks software",C567="230 Office equipment",C567="240 Office furniture"),
         E567-(E567/(1+Dashboard!$F$4)),
         0
      ),
      IF(C567="750 Business promotion",
         E567-(E567/(1+4.793/100)),
         E567-(E567/(1+Dashboard!$F$4))
      )
   )
)</f>
        <v>0</v>
      </c>
      <c r="J567" s="40">
        <f>Bank5[[#This Row],[Money in/ (Money out)]]-Bank5[[#This Row],[GST/HST]]</f>
        <v>0</v>
      </c>
      <c r="L567" s="37">
        <f t="shared" si="24"/>
        <v>0</v>
      </c>
    </row>
    <row r="568" spans="4:12" x14ac:dyDescent="0.2">
      <c r="D568" s="393">
        <f>_xlfn.XLOOKUP(C:C,Table1[for Import to Bank Register dropdown],Table1[for Pivot],0,0,1)</f>
        <v>0</v>
      </c>
      <c r="E568" s="422"/>
      <c r="F568" s="160">
        <f t="shared" si="25"/>
        <v>55555555</v>
      </c>
      <c r="G568" s="394">
        <f t="shared" si="26"/>
        <v>0</v>
      </c>
      <c r="I568" s="395">
        <f>IF(OR(C568="150 Directors advances", C568="120 accounts receivable", C568="720.2 Automobile - Insurance", C568="720.3 Automobile - License", C568="870.4 Rent - Insurance", C568="870.6 Rent - Property Tax", C568="870.7 Rent - Homeoffice", C568="870.9 Rent - Water"),
   0,
   IF(Dashboard!$F$5="Quick",
      IF(OR(C568="190 Automobile",C568="200 computer hardware",C568="210 Computer software",C568="220 Quickbooks software",C568="230 Office equipment",C568="240 Office furniture"),
         E568-(E568/(1+Dashboard!$F$4)),
         0
      ),
      IF(C568="750 Business promotion",
         E568-(E568/(1+4.793/100)),
         E568-(E568/(1+Dashboard!$F$4))
      )
   )
)</f>
        <v>0</v>
      </c>
      <c r="J568" s="40">
        <f>Bank5[[#This Row],[Money in/ (Money out)]]-Bank5[[#This Row],[GST/HST]]</f>
        <v>0</v>
      </c>
      <c r="L568" s="37">
        <f t="shared" si="24"/>
        <v>0</v>
      </c>
    </row>
    <row r="569" spans="4:12" x14ac:dyDescent="0.2">
      <c r="D569" s="393">
        <f>_xlfn.XLOOKUP(C:C,Table1[for Import to Bank Register dropdown],Table1[for Pivot],0,0,1)</f>
        <v>0</v>
      </c>
      <c r="E569" s="422"/>
      <c r="F569" s="160">
        <f t="shared" si="25"/>
        <v>55555555</v>
      </c>
      <c r="G569" s="394">
        <f t="shared" si="26"/>
        <v>0</v>
      </c>
      <c r="I569" s="395">
        <f>IF(OR(C569="150 Directors advances", C569="120 accounts receivable", C569="720.2 Automobile - Insurance", C569="720.3 Automobile - License", C569="870.4 Rent - Insurance", C569="870.6 Rent - Property Tax", C569="870.7 Rent - Homeoffice", C569="870.9 Rent - Water"),
   0,
   IF(Dashboard!$F$5="Quick",
      IF(OR(C569="190 Automobile",C569="200 computer hardware",C569="210 Computer software",C569="220 Quickbooks software",C569="230 Office equipment",C569="240 Office furniture"),
         E569-(E569/(1+Dashboard!$F$4)),
         0
      ),
      IF(C569="750 Business promotion",
         E569-(E569/(1+4.793/100)),
         E569-(E569/(1+Dashboard!$F$4))
      )
   )
)</f>
        <v>0</v>
      </c>
      <c r="J569" s="40">
        <f>Bank5[[#This Row],[Money in/ (Money out)]]-Bank5[[#This Row],[GST/HST]]</f>
        <v>0</v>
      </c>
      <c r="L569" s="37">
        <f t="shared" si="24"/>
        <v>0</v>
      </c>
    </row>
    <row r="570" spans="4:12" x14ac:dyDescent="0.2">
      <c r="D570" s="393">
        <f>_xlfn.XLOOKUP(C:C,Table1[for Import to Bank Register dropdown],Table1[for Pivot],0,0,1)</f>
        <v>0</v>
      </c>
      <c r="E570" s="422"/>
      <c r="F570" s="160">
        <f t="shared" si="25"/>
        <v>55555555</v>
      </c>
      <c r="G570" s="394">
        <f t="shared" si="26"/>
        <v>0</v>
      </c>
      <c r="I570" s="395">
        <f>IF(OR(C570="150 Directors advances", C570="120 accounts receivable", C570="720.2 Automobile - Insurance", C570="720.3 Automobile - License", C570="870.4 Rent - Insurance", C570="870.6 Rent - Property Tax", C570="870.7 Rent - Homeoffice", C570="870.9 Rent - Water"),
   0,
   IF(Dashboard!$F$5="Quick",
      IF(OR(C570="190 Automobile",C570="200 computer hardware",C570="210 Computer software",C570="220 Quickbooks software",C570="230 Office equipment",C570="240 Office furniture"),
         E570-(E570/(1+Dashboard!$F$4)),
         0
      ),
      IF(C570="750 Business promotion",
         E570-(E570/(1+4.793/100)),
         E570-(E570/(1+Dashboard!$F$4))
      )
   )
)</f>
        <v>0</v>
      </c>
      <c r="J570" s="40">
        <f>Bank5[[#This Row],[Money in/ (Money out)]]-Bank5[[#This Row],[GST/HST]]</f>
        <v>0</v>
      </c>
      <c r="L570" s="37">
        <f t="shared" si="24"/>
        <v>0</v>
      </c>
    </row>
    <row r="571" spans="4:12" x14ac:dyDescent="0.2">
      <c r="D571" s="393">
        <f>_xlfn.XLOOKUP(C:C,Table1[for Import to Bank Register dropdown],Table1[for Pivot],0,0,1)</f>
        <v>0</v>
      </c>
      <c r="E571" s="422"/>
      <c r="F571" s="160">
        <f t="shared" si="25"/>
        <v>55555555</v>
      </c>
      <c r="G571" s="394">
        <f t="shared" si="26"/>
        <v>0</v>
      </c>
      <c r="I571" s="395">
        <f>IF(OR(C571="150 Directors advances", C571="120 accounts receivable", C571="720.2 Automobile - Insurance", C571="720.3 Automobile - License", C571="870.4 Rent - Insurance", C571="870.6 Rent - Property Tax", C571="870.7 Rent - Homeoffice", C571="870.9 Rent - Water"),
   0,
   IF(Dashboard!$F$5="Quick",
      IF(OR(C571="190 Automobile",C571="200 computer hardware",C571="210 Computer software",C571="220 Quickbooks software",C571="230 Office equipment",C571="240 Office furniture"),
         E571-(E571/(1+Dashboard!$F$4)),
         0
      ),
      IF(C571="750 Business promotion",
         E571-(E571/(1+4.793/100)),
         E571-(E571/(1+Dashboard!$F$4))
      )
   )
)</f>
        <v>0</v>
      </c>
      <c r="J571" s="40">
        <f>Bank5[[#This Row],[Money in/ (Money out)]]-Bank5[[#This Row],[GST/HST]]</f>
        <v>0</v>
      </c>
      <c r="L571" s="37">
        <f t="shared" si="24"/>
        <v>0</v>
      </c>
    </row>
    <row r="572" spans="4:12" x14ac:dyDescent="0.2">
      <c r="D572" s="393">
        <f>_xlfn.XLOOKUP(C:C,Table1[for Import to Bank Register dropdown],Table1[for Pivot],0,0,1)</f>
        <v>0</v>
      </c>
      <c r="E572" s="422"/>
      <c r="F572" s="160">
        <f t="shared" si="25"/>
        <v>55555555</v>
      </c>
      <c r="G572" s="394">
        <f t="shared" si="26"/>
        <v>0</v>
      </c>
      <c r="I572" s="395">
        <f>IF(OR(C572="150 Directors advances", C572="120 accounts receivable", C572="720.2 Automobile - Insurance", C572="720.3 Automobile - License", C572="870.4 Rent - Insurance", C572="870.6 Rent - Property Tax", C572="870.7 Rent - Homeoffice", C572="870.9 Rent - Water"),
   0,
   IF(Dashboard!$F$5="Quick",
      IF(OR(C572="190 Automobile",C572="200 computer hardware",C572="210 Computer software",C572="220 Quickbooks software",C572="230 Office equipment",C572="240 Office furniture"),
         E572-(E572/(1+Dashboard!$F$4)),
         0
      ),
      IF(C572="750 Business promotion",
         E572-(E572/(1+4.793/100)),
         E572-(E572/(1+Dashboard!$F$4))
      )
   )
)</f>
        <v>0</v>
      </c>
      <c r="J572" s="40">
        <f>Bank5[[#This Row],[Money in/ (Money out)]]-Bank5[[#This Row],[GST/HST]]</f>
        <v>0</v>
      </c>
      <c r="L572" s="37">
        <f t="shared" si="24"/>
        <v>0</v>
      </c>
    </row>
    <row r="573" spans="4:12" x14ac:dyDescent="0.2">
      <c r="D573" s="393">
        <f>_xlfn.XLOOKUP(C:C,Table1[for Import to Bank Register dropdown],Table1[for Pivot],0,0,1)</f>
        <v>0</v>
      </c>
      <c r="E573" s="422"/>
      <c r="F573" s="160">
        <f t="shared" si="25"/>
        <v>55555555</v>
      </c>
      <c r="G573" s="394">
        <f t="shared" si="26"/>
        <v>0</v>
      </c>
      <c r="I573" s="395">
        <f>IF(OR(C573="150 Directors advances", C573="120 accounts receivable", C573="720.2 Automobile - Insurance", C573="720.3 Automobile - License", C573="870.4 Rent - Insurance", C573="870.6 Rent - Property Tax", C573="870.7 Rent - Homeoffice", C573="870.9 Rent - Water"),
   0,
   IF(Dashboard!$F$5="Quick",
      IF(OR(C573="190 Automobile",C573="200 computer hardware",C573="210 Computer software",C573="220 Quickbooks software",C573="230 Office equipment",C573="240 Office furniture"),
         E573-(E573/(1+Dashboard!$F$4)),
         0
      ),
      IF(C573="750 Business promotion",
         E573-(E573/(1+4.793/100)),
         E573-(E573/(1+Dashboard!$F$4))
      )
   )
)</f>
        <v>0</v>
      </c>
      <c r="J573" s="40">
        <f>Bank5[[#This Row],[Money in/ (Money out)]]-Bank5[[#This Row],[GST/HST]]</f>
        <v>0</v>
      </c>
      <c r="L573" s="37">
        <f t="shared" si="24"/>
        <v>0</v>
      </c>
    </row>
    <row r="574" spans="4:12" x14ac:dyDescent="0.2">
      <c r="D574" s="393">
        <f>_xlfn.XLOOKUP(C:C,Table1[for Import to Bank Register dropdown],Table1[for Pivot],0,0,1)</f>
        <v>0</v>
      </c>
      <c r="E574" s="422"/>
      <c r="F574" s="160">
        <f t="shared" si="25"/>
        <v>55555555</v>
      </c>
      <c r="G574" s="394">
        <f t="shared" si="26"/>
        <v>0</v>
      </c>
      <c r="I574" s="395">
        <f>IF(OR(C574="150 Directors advances", C574="120 accounts receivable", C574="720.2 Automobile - Insurance", C574="720.3 Automobile - License", C574="870.4 Rent - Insurance", C574="870.6 Rent - Property Tax", C574="870.7 Rent - Homeoffice", C574="870.9 Rent - Water"),
   0,
   IF(Dashboard!$F$5="Quick",
      IF(OR(C574="190 Automobile",C574="200 computer hardware",C574="210 Computer software",C574="220 Quickbooks software",C574="230 Office equipment",C574="240 Office furniture"),
         E574-(E574/(1+Dashboard!$F$4)),
         0
      ),
      IF(C574="750 Business promotion",
         E574-(E574/(1+4.793/100)),
         E574-(E574/(1+Dashboard!$F$4))
      )
   )
)</f>
        <v>0</v>
      </c>
      <c r="J574" s="40">
        <f>Bank5[[#This Row],[Money in/ (Money out)]]-Bank5[[#This Row],[GST/HST]]</f>
        <v>0</v>
      </c>
      <c r="L574" s="37">
        <f t="shared" si="24"/>
        <v>0</v>
      </c>
    </row>
    <row r="575" spans="4:12" x14ac:dyDescent="0.2">
      <c r="D575" s="393">
        <f>_xlfn.XLOOKUP(C:C,Table1[for Import to Bank Register dropdown],Table1[for Pivot],0,0,1)</f>
        <v>0</v>
      </c>
      <c r="E575" s="422"/>
      <c r="F575" s="160">
        <f t="shared" si="25"/>
        <v>55555555</v>
      </c>
      <c r="G575" s="394">
        <f t="shared" si="26"/>
        <v>0</v>
      </c>
      <c r="I575" s="395">
        <f>IF(OR(C575="150 Directors advances", C575="120 accounts receivable", C575="720.2 Automobile - Insurance", C575="720.3 Automobile - License", C575="870.4 Rent - Insurance", C575="870.6 Rent - Property Tax", C575="870.7 Rent - Homeoffice", C575="870.9 Rent - Water"),
   0,
   IF(Dashboard!$F$5="Quick",
      IF(OR(C575="190 Automobile",C575="200 computer hardware",C575="210 Computer software",C575="220 Quickbooks software",C575="230 Office equipment",C575="240 Office furniture"),
         E575-(E575/(1+Dashboard!$F$4)),
         0
      ),
      IF(C575="750 Business promotion",
         E575-(E575/(1+4.793/100)),
         E575-(E575/(1+Dashboard!$F$4))
      )
   )
)</f>
        <v>0</v>
      </c>
      <c r="J575" s="40">
        <f>Bank5[[#This Row],[Money in/ (Money out)]]-Bank5[[#This Row],[GST/HST]]</f>
        <v>0</v>
      </c>
      <c r="L575" s="37">
        <f t="shared" si="24"/>
        <v>0</v>
      </c>
    </row>
    <row r="576" spans="4:12" x14ac:dyDescent="0.2">
      <c r="D576" s="393">
        <f>_xlfn.XLOOKUP(C:C,Table1[for Import to Bank Register dropdown],Table1[for Pivot],0,0,1)</f>
        <v>0</v>
      </c>
      <c r="E576" s="422"/>
      <c r="F576" s="160">
        <f t="shared" si="25"/>
        <v>55555555</v>
      </c>
      <c r="G576" s="394">
        <f t="shared" si="26"/>
        <v>0</v>
      </c>
      <c r="I576" s="395">
        <f>IF(OR(C576="150 Directors advances", C576="120 accounts receivable", C576="720.2 Automobile - Insurance", C576="720.3 Automobile - License", C576="870.4 Rent - Insurance", C576="870.6 Rent - Property Tax", C576="870.7 Rent - Homeoffice", C576="870.9 Rent - Water"),
   0,
   IF(Dashboard!$F$5="Quick",
      IF(OR(C576="190 Automobile",C576="200 computer hardware",C576="210 Computer software",C576="220 Quickbooks software",C576="230 Office equipment",C576="240 Office furniture"),
         E576-(E576/(1+Dashboard!$F$4)),
         0
      ),
      IF(C576="750 Business promotion",
         E576-(E576/(1+4.793/100)),
         E576-(E576/(1+Dashboard!$F$4))
      )
   )
)</f>
        <v>0</v>
      </c>
      <c r="J576" s="40">
        <f>Bank5[[#This Row],[Money in/ (Money out)]]-Bank5[[#This Row],[GST/HST]]</f>
        <v>0</v>
      </c>
      <c r="L576" s="37">
        <f t="shared" si="24"/>
        <v>0</v>
      </c>
    </row>
    <row r="577" spans="4:12" x14ac:dyDescent="0.2">
      <c r="D577" s="393">
        <f>_xlfn.XLOOKUP(C:C,Table1[for Import to Bank Register dropdown],Table1[for Pivot],0,0,1)</f>
        <v>0</v>
      </c>
      <c r="E577" s="422"/>
      <c r="F577" s="160">
        <f t="shared" si="25"/>
        <v>55555555</v>
      </c>
      <c r="G577" s="394">
        <f t="shared" si="26"/>
        <v>0</v>
      </c>
      <c r="I577" s="395">
        <f>IF(OR(C577="150 Directors advances", C577="120 accounts receivable", C577="720.2 Automobile - Insurance", C577="720.3 Automobile - License", C577="870.4 Rent - Insurance", C577="870.6 Rent - Property Tax", C577="870.7 Rent - Homeoffice", C577="870.9 Rent - Water"),
   0,
   IF(Dashboard!$F$5="Quick",
      IF(OR(C577="190 Automobile",C577="200 computer hardware",C577="210 Computer software",C577="220 Quickbooks software",C577="230 Office equipment",C577="240 Office furniture"),
         E577-(E577/(1+Dashboard!$F$4)),
         0
      ),
      IF(C577="750 Business promotion",
         E577-(E577/(1+4.793/100)),
         E577-(E577/(1+Dashboard!$F$4))
      )
   )
)</f>
        <v>0</v>
      </c>
      <c r="J577" s="40">
        <f>Bank5[[#This Row],[Money in/ (Money out)]]-Bank5[[#This Row],[GST/HST]]</f>
        <v>0</v>
      </c>
      <c r="L577" s="37">
        <f t="shared" si="24"/>
        <v>0</v>
      </c>
    </row>
    <row r="578" spans="4:12" x14ac:dyDescent="0.2">
      <c r="D578" s="393">
        <f>_xlfn.XLOOKUP(C:C,Table1[for Import to Bank Register dropdown],Table1[for Pivot],0,0,1)</f>
        <v>0</v>
      </c>
      <c r="E578" s="422"/>
      <c r="F578" s="160">
        <f t="shared" si="25"/>
        <v>55555555</v>
      </c>
      <c r="G578" s="394">
        <f t="shared" si="26"/>
        <v>0</v>
      </c>
      <c r="I578" s="395">
        <f>IF(OR(C578="150 Directors advances", C578="120 accounts receivable", C578="720.2 Automobile - Insurance", C578="720.3 Automobile - License", C578="870.4 Rent - Insurance", C578="870.6 Rent - Property Tax", C578="870.7 Rent - Homeoffice", C578="870.9 Rent - Water"),
   0,
   IF(Dashboard!$F$5="Quick",
      IF(OR(C578="190 Automobile",C578="200 computer hardware",C578="210 Computer software",C578="220 Quickbooks software",C578="230 Office equipment",C578="240 Office furniture"),
         E578-(E578/(1+Dashboard!$F$4)),
         0
      ),
      IF(C578="750 Business promotion",
         E578-(E578/(1+4.793/100)),
         E578-(E578/(1+Dashboard!$F$4))
      )
   )
)</f>
        <v>0</v>
      </c>
      <c r="J578" s="40">
        <f>Bank5[[#This Row],[Money in/ (Money out)]]-Bank5[[#This Row],[GST/HST]]</f>
        <v>0</v>
      </c>
      <c r="L578" s="37">
        <f t="shared" si="24"/>
        <v>0</v>
      </c>
    </row>
    <row r="579" spans="4:12" x14ac:dyDescent="0.2">
      <c r="D579" s="393">
        <f>_xlfn.XLOOKUP(C:C,Table1[for Import to Bank Register dropdown],Table1[for Pivot],0,0,1)</f>
        <v>0</v>
      </c>
      <c r="E579" s="422"/>
      <c r="F579" s="160">
        <f t="shared" si="25"/>
        <v>55555555</v>
      </c>
      <c r="G579" s="394">
        <f t="shared" si="26"/>
        <v>0</v>
      </c>
      <c r="I579" s="395">
        <f>IF(OR(C579="150 Directors advances", C579="120 accounts receivable", C579="720.2 Automobile - Insurance", C579="720.3 Automobile - License", C579="870.4 Rent - Insurance", C579="870.6 Rent - Property Tax", C579="870.7 Rent - Homeoffice", C579="870.9 Rent - Water"),
   0,
   IF(Dashboard!$F$5="Quick",
      IF(OR(C579="190 Automobile",C579="200 computer hardware",C579="210 Computer software",C579="220 Quickbooks software",C579="230 Office equipment",C579="240 Office furniture"),
         E579-(E579/(1+Dashboard!$F$4)),
         0
      ),
      IF(C579="750 Business promotion",
         E579-(E579/(1+4.793/100)),
         E579-(E579/(1+Dashboard!$F$4))
      )
   )
)</f>
        <v>0</v>
      </c>
      <c r="J579" s="40">
        <f>Bank5[[#This Row],[Money in/ (Money out)]]-Bank5[[#This Row],[GST/HST]]</f>
        <v>0</v>
      </c>
      <c r="L579" s="37">
        <f t="shared" si="24"/>
        <v>0</v>
      </c>
    </row>
    <row r="580" spans="4:12" x14ac:dyDescent="0.2">
      <c r="D580" s="393">
        <f>_xlfn.XLOOKUP(C:C,Table1[for Import to Bank Register dropdown],Table1[for Pivot],0,0,1)</f>
        <v>0</v>
      </c>
      <c r="E580" s="422"/>
      <c r="F580" s="160">
        <f t="shared" si="25"/>
        <v>55555555</v>
      </c>
      <c r="G580" s="394">
        <f t="shared" si="26"/>
        <v>0</v>
      </c>
      <c r="I580" s="395">
        <f>IF(OR(C580="150 Directors advances", C580="120 accounts receivable", C580="720.2 Automobile - Insurance", C580="720.3 Automobile - License", C580="870.4 Rent - Insurance", C580="870.6 Rent - Property Tax", C580="870.7 Rent - Homeoffice", C580="870.9 Rent - Water"),
   0,
   IF(Dashboard!$F$5="Quick",
      IF(OR(C580="190 Automobile",C580="200 computer hardware",C580="210 Computer software",C580="220 Quickbooks software",C580="230 Office equipment",C580="240 Office furniture"),
         E580-(E580/(1+Dashboard!$F$4)),
         0
      ),
      IF(C580="750 Business promotion",
         E580-(E580/(1+4.793/100)),
         E580-(E580/(1+Dashboard!$F$4))
      )
   )
)</f>
        <v>0</v>
      </c>
      <c r="J580" s="40">
        <f>Bank5[[#This Row],[Money in/ (Money out)]]-Bank5[[#This Row],[GST/HST]]</f>
        <v>0</v>
      </c>
      <c r="L580" s="37">
        <f t="shared" si="24"/>
        <v>0</v>
      </c>
    </row>
    <row r="581" spans="4:12" x14ac:dyDescent="0.2">
      <c r="D581" s="393">
        <f>_xlfn.XLOOKUP(C:C,Table1[for Import to Bank Register dropdown],Table1[for Pivot],0,0,1)</f>
        <v>0</v>
      </c>
      <c r="E581" s="422"/>
      <c r="F581" s="160">
        <f t="shared" si="25"/>
        <v>55555555</v>
      </c>
      <c r="G581" s="394">
        <f t="shared" si="26"/>
        <v>0</v>
      </c>
      <c r="I581" s="395">
        <f>IF(OR(C581="150 Directors advances", C581="120 accounts receivable", C581="720.2 Automobile - Insurance", C581="720.3 Automobile - License", C581="870.4 Rent - Insurance", C581="870.6 Rent - Property Tax", C581="870.7 Rent - Homeoffice", C581="870.9 Rent - Water"),
   0,
   IF(Dashboard!$F$5="Quick",
      IF(OR(C581="190 Automobile",C581="200 computer hardware",C581="210 Computer software",C581="220 Quickbooks software",C581="230 Office equipment",C581="240 Office furniture"),
         E581-(E581/(1+Dashboard!$F$4)),
         0
      ),
      IF(C581="750 Business promotion",
         E581-(E581/(1+4.793/100)),
         E581-(E581/(1+Dashboard!$F$4))
      )
   )
)</f>
        <v>0</v>
      </c>
      <c r="J581" s="40">
        <f>Bank5[[#This Row],[Money in/ (Money out)]]-Bank5[[#This Row],[GST/HST]]</f>
        <v>0</v>
      </c>
      <c r="L581" s="37">
        <f t="shared" si="24"/>
        <v>0</v>
      </c>
    </row>
    <row r="582" spans="4:12" x14ac:dyDescent="0.2">
      <c r="D582" s="393">
        <f>_xlfn.XLOOKUP(C:C,Table1[for Import to Bank Register dropdown],Table1[for Pivot],0,0,1)</f>
        <v>0</v>
      </c>
      <c r="E582" s="422"/>
      <c r="F582" s="160">
        <f t="shared" si="25"/>
        <v>55555555</v>
      </c>
      <c r="G582" s="394">
        <f t="shared" si="26"/>
        <v>0</v>
      </c>
      <c r="I582" s="395">
        <f>IF(OR(C582="150 Directors advances", C582="120 accounts receivable", C582="720.2 Automobile - Insurance", C582="720.3 Automobile - License", C582="870.4 Rent - Insurance", C582="870.6 Rent - Property Tax", C582="870.7 Rent - Homeoffice", C582="870.9 Rent - Water"),
   0,
   IF(Dashboard!$F$5="Quick",
      IF(OR(C582="190 Automobile",C582="200 computer hardware",C582="210 Computer software",C582="220 Quickbooks software",C582="230 Office equipment",C582="240 Office furniture"),
         E582-(E582/(1+Dashboard!$F$4)),
         0
      ),
      IF(C582="750 Business promotion",
         E582-(E582/(1+4.793/100)),
         E582-(E582/(1+Dashboard!$F$4))
      )
   )
)</f>
        <v>0</v>
      </c>
      <c r="J582" s="40">
        <f>Bank5[[#This Row],[Money in/ (Money out)]]-Bank5[[#This Row],[GST/HST]]</f>
        <v>0</v>
      </c>
      <c r="L582" s="37">
        <f t="shared" si="24"/>
        <v>0</v>
      </c>
    </row>
    <row r="583" spans="4:12" x14ac:dyDescent="0.2">
      <c r="D583" s="393">
        <f>_xlfn.XLOOKUP(C:C,Table1[for Import to Bank Register dropdown],Table1[for Pivot],0,0,1)</f>
        <v>0</v>
      </c>
      <c r="E583" s="422"/>
      <c r="F583" s="160">
        <f t="shared" si="25"/>
        <v>55555555</v>
      </c>
      <c r="G583" s="394">
        <f t="shared" si="26"/>
        <v>0</v>
      </c>
      <c r="I583" s="395">
        <f>IF(OR(C583="150 Directors advances", C583="120 accounts receivable", C583="720.2 Automobile - Insurance", C583="720.3 Automobile - License", C583="870.4 Rent - Insurance", C583="870.6 Rent - Property Tax", C583="870.7 Rent - Homeoffice", C583="870.9 Rent - Water"),
   0,
   IF(Dashboard!$F$5="Quick",
      IF(OR(C583="190 Automobile",C583="200 computer hardware",C583="210 Computer software",C583="220 Quickbooks software",C583="230 Office equipment",C583="240 Office furniture"),
         E583-(E583/(1+Dashboard!$F$4)),
         0
      ),
      IF(C583="750 Business promotion",
         E583-(E583/(1+4.793/100)),
         E583-(E583/(1+Dashboard!$F$4))
      )
   )
)</f>
        <v>0</v>
      </c>
      <c r="J583" s="40">
        <f>Bank5[[#This Row],[Money in/ (Money out)]]-Bank5[[#This Row],[GST/HST]]</f>
        <v>0</v>
      </c>
      <c r="L583" s="37">
        <f t="shared" ref="L583:L646" si="27">$L$3</f>
        <v>0</v>
      </c>
    </row>
    <row r="584" spans="4:12" x14ac:dyDescent="0.2">
      <c r="D584" s="393">
        <f>_xlfn.XLOOKUP(C:C,Table1[for Import to Bank Register dropdown],Table1[for Pivot],0,0,1)</f>
        <v>0</v>
      </c>
      <c r="E584" s="422"/>
      <c r="F584" s="160">
        <f t="shared" ref="F584:F647" si="28">$E$2</f>
        <v>55555555</v>
      </c>
      <c r="G584" s="394">
        <f t="shared" ref="G584:G647" si="29">G583+E584</f>
        <v>0</v>
      </c>
      <c r="I584" s="395">
        <f>IF(OR(C584="150 Directors advances", C584="120 accounts receivable", C584="720.2 Automobile - Insurance", C584="720.3 Automobile - License", C584="870.4 Rent - Insurance", C584="870.6 Rent - Property Tax", C584="870.7 Rent - Homeoffice", C584="870.9 Rent - Water"),
   0,
   IF(Dashboard!$F$5="Quick",
      IF(OR(C584="190 Automobile",C584="200 computer hardware",C584="210 Computer software",C584="220 Quickbooks software",C584="230 Office equipment",C584="240 Office furniture"),
         E584-(E584/(1+Dashboard!$F$4)),
         0
      ),
      IF(C584="750 Business promotion",
         E584-(E584/(1+4.793/100)),
         E584-(E584/(1+Dashboard!$F$4))
      )
   )
)</f>
        <v>0</v>
      </c>
      <c r="J584" s="40">
        <f>Bank5[[#This Row],[Money in/ (Money out)]]-Bank5[[#This Row],[GST/HST]]</f>
        <v>0</v>
      </c>
      <c r="L584" s="37">
        <f t="shared" si="27"/>
        <v>0</v>
      </c>
    </row>
    <row r="585" spans="4:12" x14ac:dyDescent="0.2">
      <c r="D585" s="393">
        <f>_xlfn.XLOOKUP(C:C,Table1[for Import to Bank Register dropdown],Table1[for Pivot],0,0,1)</f>
        <v>0</v>
      </c>
      <c r="E585" s="422"/>
      <c r="F585" s="160">
        <f t="shared" si="28"/>
        <v>55555555</v>
      </c>
      <c r="G585" s="394">
        <f t="shared" si="29"/>
        <v>0</v>
      </c>
      <c r="I585" s="395">
        <f>IF(OR(C585="150 Directors advances", C585="120 accounts receivable", C585="720.2 Automobile - Insurance", C585="720.3 Automobile - License", C585="870.4 Rent - Insurance", C585="870.6 Rent - Property Tax", C585="870.7 Rent - Homeoffice", C585="870.9 Rent - Water"),
   0,
   IF(Dashboard!$F$5="Quick",
      IF(OR(C585="190 Automobile",C585="200 computer hardware",C585="210 Computer software",C585="220 Quickbooks software",C585="230 Office equipment",C585="240 Office furniture"),
         E585-(E585/(1+Dashboard!$F$4)),
         0
      ),
      IF(C585="750 Business promotion",
         E585-(E585/(1+4.793/100)),
         E585-(E585/(1+Dashboard!$F$4))
      )
   )
)</f>
        <v>0</v>
      </c>
      <c r="J585" s="40">
        <f>Bank5[[#This Row],[Money in/ (Money out)]]-Bank5[[#This Row],[GST/HST]]</f>
        <v>0</v>
      </c>
      <c r="L585" s="37">
        <f t="shared" si="27"/>
        <v>0</v>
      </c>
    </row>
    <row r="586" spans="4:12" x14ac:dyDescent="0.2">
      <c r="D586" s="393">
        <f>_xlfn.XLOOKUP(C:C,Table1[for Import to Bank Register dropdown],Table1[for Pivot],0,0,1)</f>
        <v>0</v>
      </c>
      <c r="E586" s="422"/>
      <c r="F586" s="160">
        <f t="shared" si="28"/>
        <v>55555555</v>
      </c>
      <c r="G586" s="394">
        <f t="shared" si="29"/>
        <v>0</v>
      </c>
      <c r="I586" s="395">
        <f>IF(OR(C586="150 Directors advances", C586="120 accounts receivable", C586="720.2 Automobile - Insurance", C586="720.3 Automobile - License", C586="870.4 Rent - Insurance", C586="870.6 Rent - Property Tax", C586="870.7 Rent - Homeoffice", C586="870.9 Rent - Water"),
   0,
   IF(Dashboard!$F$5="Quick",
      IF(OR(C586="190 Automobile",C586="200 computer hardware",C586="210 Computer software",C586="220 Quickbooks software",C586="230 Office equipment",C586="240 Office furniture"),
         E586-(E586/(1+Dashboard!$F$4)),
         0
      ),
      IF(C586="750 Business promotion",
         E586-(E586/(1+4.793/100)),
         E586-(E586/(1+Dashboard!$F$4))
      )
   )
)</f>
        <v>0</v>
      </c>
      <c r="J586" s="40">
        <f>Bank5[[#This Row],[Money in/ (Money out)]]-Bank5[[#This Row],[GST/HST]]</f>
        <v>0</v>
      </c>
      <c r="L586" s="37">
        <f t="shared" si="27"/>
        <v>0</v>
      </c>
    </row>
    <row r="587" spans="4:12" x14ac:dyDescent="0.2">
      <c r="D587" s="393">
        <f>_xlfn.XLOOKUP(C:C,Table1[for Import to Bank Register dropdown],Table1[for Pivot],0,0,1)</f>
        <v>0</v>
      </c>
      <c r="E587" s="422"/>
      <c r="F587" s="160">
        <f t="shared" si="28"/>
        <v>55555555</v>
      </c>
      <c r="G587" s="394">
        <f t="shared" si="29"/>
        <v>0</v>
      </c>
      <c r="I587" s="395">
        <f>IF(OR(C587="150 Directors advances", C587="120 accounts receivable", C587="720.2 Automobile - Insurance", C587="720.3 Automobile - License", C587="870.4 Rent - Insurance", C587="870.6 Rent - Property Tax", C587="870.7 Rent - Homeoffice", C587="870.9 Rent - Water"),
   0,
   IF(Dashboard!$F$5="Quick",
      IF(OR(C587="190 Automobile",C587="200 computer hardware",C587="210 Computer software",C587="220 Quickbooks software",C587="230 Office equipment",C587="240 Office furniture"),
         E587-(E587/(1+Dashboard!$F$4)),
         0
      ),
      IF(C587="750 Business promotion",
         E587-(E587/(1+4.793/100)),
         E587-(E587/(1+Dashboard!$F$4))
      )
   )
)</f>
        <v>0</v>
      </c>
      <c r="J587" s="40">
        <f>Bank5[[#This Row],[Money in/ (Money out)]]-Bank5[[#This Row],[GST/HST]]</f>
        <v>0</v>
      </c>
      <c r="L587" s="37">
        <f t="shared" si="27"/>
        <v>0</v>
      </c>
    </row>
    <row r="588" spans="4:12" x14ac:dyDescent="0.2">
      <c r="D588" s="393">
        <f>_xlfn.XLOOKUP(C:C,Table1[for Import to Bank Register dropdown],Table1[for Pivot],0,0,1)</f>
        <v>0</v>
      </c>
      <c r="E588" s="422"/>
      <c r="F588" s="160">
        <f t="shared" si="28"/>
        <v>55555555</v>
      </c>
      <c r="G588" s="394">
        <f t="shared" si="29"/>
        <v>0</v>
      </c>
      <c r="I588" s="395">
        <f>IF(OR(C588="150 Directors advances", C588="120 accounts receivable", C588="720.2 Automobile - Insurance", C588="720.3 Automobile - License", C588="870.4 Rent - Insurance", C588="870.6 Rent - Property Tax", C588="870.7 Rent - Homeoffice", C588="870.9 Rent - Water"),
   0,
   IF(Dashboard!$F$5="Quick",
      IF(OR(C588="190 Automobile",C588="200 computer hardware",C588="210 Computer software",C588="220 Quickbooks software",C588="230 Office equipment",C588="240 Office furniture"),
         E588-(E588/(1+Dashboard!$F$4)),
         0
      ),
      IF(C588="750 Business promotion",
         E588-(E588/(1+4.793/100)),
         E588-(E588/(1+Dashboard!$F$4))
      )
   )
)</f>
        <v>0</v>
      </c>
      <c r="J588" s="40">
        <f>Bank5[[#This Row],[Money in/ (Money out)]]-Bank5[[#This Row],[GST/HST]]</f>
        <v>0</v>
      </c>
      <c r="L588" s="37">
        <f t="shared" si="27"/>
        <v>0</v>
      </c>
    </row>
    <row r="589" spans="4:12" x14ac:dyDescent="0.2">
      <c r="D589" s="393">
        <f>_xlfn.XLOOKUP(C:C,Table1[for Import to Bank Register dropdown],Table1[for Pivot],0,0,1)</f>
        <v>0</v>
      </c>
      <c r="E589" s="422"/>
      <c r="F589" s="160">
        <f t="shared" si="28"/>
        <v>55555555</v>
      </c>
      <c r="G589" s="394">
        <f t="shared" si="29"/>
        <v>0</v>
      </c>
      <c r="I589" s="395">
        <f>IF(OR(C589="150 Directors advances", C589="120 accounts receivable", C589="720.2 Automobile - Insurance", C589="720.3 Automobile - License", C589="870.4 Rent - Insurance", C589="870.6 Rent - Property Tax", C589="870.7 Rent - Homeoffice", C589="870.9 Rent - Water"),
   0,
   IF(Dashboard!$F$5="Quick",
      IF(OR(C589="190 Automobile",C589="200 computer hardware",C589="210 Computer software",C589="220 Quickbooks software",C589="230 Office equipment",C589="240 Office furniture"),
         E589-(E589/(1+Dashboard!$F$4)),
         0
      ),
      IF(C589="750 Business promotion",
         E589-(E589/(1+4.793/100)),
         E589-(E589/(1+Dashboard!$F$4))
      )
   )
)</f>
        <v>0</v>
      </c>
      <c r="J589" s="40">
        <f>Bank5[[#This Row],[Money in/ (Money out)]]-Bank5[[#This Row],[GST/HST]]</f>
        <v>0</v>
      </c>
      <c r="L589" s="37">
        <f t="shared" si="27"/>
        <v>0</v>
      </c>
    </row>
    <row r="590" spans="4:12" x14ac:dyDescent="0.2">
      <c r="D590" s="393">
        <f>_xlfn.XLOOKUP(C:C,Table1[for Import to Bank Register dropdown],Table1[for Pivot],0,0,1)</f>
        <v>0</v>
      </c>
      <c r="E590" s="422"/>
      <c r="F590" s="160">
        <f t="shared" si="28"/>
        <v>55555555</v>
      </c>
      <c r="G590" s="394">
        <f t="shared" si="29"/>
        <v>0</v>
      </c>
      <c r="I590" s="395">
        <f>IF(OR(C590="150 Directors advances", C590="120 accounts receivable", C590="720.2 Automobile - Insurance", C590="720.3 Automobile - License", C590="870.4 Rent - Insurance", C590="870.6 Rent - Property Tax", C590="870.7 Rent - Homeoffice", C590="870.9 Rent - Water"),
   0,
   IF(Dashboard!$F$5="Quick",
      IF(OR(C590="190 Automobile",C590="200 computer hardware",C590="210 Computer software",C590="220 Quickbooks software",C590="230 Office equipment",C590="240 Office furniture"),
         E590-(E590/(1+Dashboard!$F$4)),
         0
      ),
      IF(C590="750 Business promotion",
         E590-(E590/(1+4.793/100)),
         E590-(E590/(1+Dashboard!$F$4))
      )
   )
)</f>
        <v>0</v>
      </c>
      <c r="J590" s="40">
        <f>Bank5[[#This Row],[Money in/ (Money out)]]-Bank5[[#This Row],[GST/HST]]</f>
        <v>0</v>
      </c>
      <c r="L590" s="37">
        <f t="shared" si="27"/>
        <v>0</v>
      </c>
    </row>
    <row r="591" spans="4:12" x14ac:dyDescent="0.2">
      <c r="D591" s="393">
        <f>_xlfn.XLOOKUP(C:C,Table1[for Import to Bank Register dropdown],Table1[for Pivot],0,0,1)</f>
        <v>0</v>
      </c>
      <c r="E591" s="422"/>
      <c r="F591" s="160">
        <f t="shared" si="28"/>
        <v>55555555</v>
      </c>
      <c r="G591" s="394">
        <f t="shared" si="29"/>
        <v>0</v>
      </c>
      <c r="I591" s="395">
        <f>IF(OR(C591="150 Directors advances", C591="120 accounts receivable", C591="720.2 Automobile - Insurance", C591="720.3 Automobile - License", C591="870.4 Rent - Insurance", C591="870.6 Rent - Property Tax", C591="870.7 Rent - Homeoffice", C591="870.9 Rent - Water"),
   0,
   IF(Dashboard!$F$5="Quick",
      IF(OR(C591="190 Automobile",C591="200 computer hardware",C591="210 Computer software",C591="220 Quickbooks software",C591="230 Office equipment",C591="240 Office furniture"),
         E591-(E591/(1+Dashboard!$F$4)),
         0
      ),
      IF(C591="750 Business promotion",
         E591-(E591/(1+4.793/100)),
         E591-(E591/(1+Dashboard!$F$4))
      )
   )
)</f>
        <v>0</v>
      </c>
      <c r="J591" s="40">
        <f>Bank5[[#This Row],[Money in/ (Money out)]]-Bank5[[#This Row],[GST/HST]]</f>
        <v>0</v>
      </c>
      <c r="L591" s="37">
        <f t="shared" si="27"/>
        <v>0</v>
      </c>
    </row>
    <row r="592" spans="4:12" x14ac:dyDescent="0.2">
      <c r="D592" s="393">
        <f>_xlfn.XLOOKUP(C:C,Table1[for Import to Bank Register dropdown],Table1[for Pivot],0,0,1)</f>
        <v>0</v>
      </c>
      <c r="E592" s="422"/>
      <c r="F592" s="160">
        <f t="shared" si="28"/>
        <v>55555555</v>
      </c>
      <c r="G592" s="394">
        <f t="shared" si="29"/>
        <v>0</v>
      </c>
      <c r="I592" s="395">
        <f>IF(OR(C592="150 Directors advances", C592="120 accounts receivable", C592="720.2 Automobile - Insurance", C592="720.3 Automobile - License", C592="870.4 Rent - Insurance", C592="870.6 Rent - Property Tax", C592="870.7 Rent - Homeoffice", C592="870.9 Rent - Water"),
   0,
   IF(Dashboard!$F$5="Quick",
      IF(OR(C592="190 Automobile",C592="200 computer hardware",C592="210 Computer software",C592="220 Quickbooks software",C592="230 Office equipment",C592="240 Office furniture"),
         E592-(E592/(1+Dashboard!$F$4)),
         0
      ),
      IF(C592="750 Business promotion",
         E592-(E592/(1+4.793/100)),
         E592-(E592/(1+Dashboard!$F$4))
      )
   )
)</f>
        <v>0</v>
      </c>
      <c r="J592" s="40">
        <f>Bank5[[#This Row],[Money in/ (Money out)]]-Bank5[[#This Row],[GST/HST]]</f>
        <v>0</v>
      </c>
      <c r="L592" s="37">
        <f t="shared" si="27"/>
        <v>0</v>
      </c>
    </row>
    <row r="593" spans="4:12" x14ac:dyDescent="0.2">
      <c r="D593" s="393">
        <f>_xlfn.XLOOKUP(C:C,Table1[for Import to Bank Register dropdown],Table1[for Pivot],0,0,1)</f>
        <v>0</v>
      </c>
      <c r="E593" s="422"/>
      <c r="F593" s="160">
        <f t="shared" si="28"/>
        <v>55555555</v>
      </c>
      <c r="G593" s="394">
        <f t="shared" si="29"/>
        <v>0</v>
      </c>
      <c r="I593" s="395">
        <f>IF(OR(C593="150 Directors advances", C593="120 accounts receivable", C593="720.2 Automobile - Insurance", C593="720.3 Automobile - License", C593="870.4 Rent - Insurance", C593="870.6 Rent - Property Tax", C593="870.7 Rent - Homeoffice", C593="870.9 Rent - Water"),
   0,
   IF(Dashboard!$F$5="Quick",
      IF(OR(C593="190 Automobile",C593="200 computer hardware",C593="210 Computer software",C593="220 Quickbooks software",C593="230 Office equipment",C593="240 Office furniture"),
         E593-(E593/(1+Dashboard!$F$4)),
         0
      ),
      IF(C593="750 Business promotion",
         E593-(E593/(1+4.793/100)),
         E593-(E593/(1+Dashboard!$F$4))
      )
   )
)</f>
        <v>0</v>
      </c>
      <c r="J593" s="40">
        <f>Bank5[[#This Row],[Money in/ (Money out)]]-Bank5[[#This Row],[GST/HST]]</f>
        <v>0</v>
      </c>
      <c r="L593" s="37">
        <f t="shared" si="27"/>
        <v>0</v>
      </c>
    </row>
    <row r="594" spans="4:12" x14ac:dyDescent="0.2">
      <c r="D594" s="393">
        <f>_xlfn.XLOOKUP(C:C,Table1[for Import to Bank Register dropdown],Table1[for Pivot],0,0,1)</f>
        <v>0</v>
      </c>
      <c r="E594" s="422"/>
      <c r="F594" s="160">
        <f t="shared" si="28"/>
        <v>55555555</v>
      </c>
      <c r="G594" s="394">
        <f t="shared" si="29"/>
        <v>0</v>
      </c>
      <c r="I594" s="395">
        <f>IF(OR(C594="150 Directors advances", C594="120 accounts receivable", C594="720.2 Automobile - Insurance", C594="720.3 Automobile - License", C594="870.4 Rent - Insurance", C594="870.6 Rent - Property Tax", C594="870.7 Rent - Homeoffice", C594="870.9 Rent - Water"),
   0,
   IF(Dashboard!$F$5="Quick",
      IF(OR(C594="190 Automobile",C594="200 computer hardware",C594="210 Computer software",C594="220 Quickbooks software",C594="230 Office equipment",C594="240 Office furniture"),
         E594-(E594/(1+Dashboard!$F$4)),
         0
      ),
      IF(C594="750 Business promotion",
         E594-(E594/(1+4.793/100)),
         E594-(E594/(1+Dashboard!$F$4))
      )
   )
)</f>
        <v>0</v>
      </c>
      <c r="J594" s="40">
        <f>Bank5[[#This Row],[Money in/ (Money out)]]-Bank5[[#This Row],[GST/HST]]</f>
        <v>0</v>
      </c>
      <c r="L594" s="37">
        <f t="shared" si="27"/>
        <v>0</v>
      </c>
    </row>
    <row r="595" spans="4:12" x14ac:dyDescent="0.2">
      <c r="D595" s="393">
        <f>_xlfn.XLOOKUP(C:C,Table1[for Import to Bank Register dropdown],Table1[for Pivot],0,0,1)</f>
        <v>0</v>
      </c>
      <c r="E595" s="422"/>
      <c r="F595" s="160">
        <f t="shared" si="28"/>
        <v>55555555</v>
      </c>
      <c r="G595" s="394">
        <f t="shared" si="29"/>
        <v>0</v>
      </c>
      <c r="I595" s="395">
        <f>IF(OR(C595="150 Directors advances", C595="120 accounts receivable", C595="720.2 Automobile - Insurance", C595="720.3 Automobile - License", C595="870.4 Rent - Insurance", C595="870.6 Rent - Property Tax", C595="870.7 Rent - Homeoffice", C595="870.9 Rent - Water"),
   0,
   IF(Dashboard!$F$5="Quick",
      IF(OR(C595="190 Automobile",C595="200 computer hardware",C595="210 Computer software",C595="220 Quickbooks software",C595="230 Office equipment",C595="240 Office furniture"),
         E595-(E595/(1+Dashboard!$F$4)),
         0
      ),
      IF(C595="750 Business promotion",
         E595-(E595/(1+4.793/100)),
         E595-(E595/(1+Dashboard!$F$4))
      )
   )
)</f>
        <v>0</v>
      </c>
      <c r="J595" s="40">
        <f>Bank5[[#This Row],[Money in/ (Money out)]]-Bank5[[#This Row],[GST/HST]]</f>
        <v>0</v>
      </c>
      <c r="L595" s="37">
        <f t="shared" si="27"/>
        <v>0</v>
      </c>
    </row>
    <row r="596" spans="4:12" x14ac:dyDescent="0.2">
      <c r="D596" s="393">
        <f>_xlfn.XLOOKUP(C:C,Table1[for Import to Bank Register dropdown],Table1[for Pivot],0,0,1)</f>
        <v>0</v>
      </c>
      <c r="E596" s="422"/>
      <c r="F596" s="160">
        <f t="shared" si="28"/>
        <v>55555555</v>
      </c>
      <c r="G596" s="394">
        <f t="shared" si="29"/>
        <v>0</v>
      </c>
      <c r="I596" s="395">
        <f>IF(OR(C596="150 Directors advances", C596="120 accounts receivable", C596="720.2 Automobile - Insurance", C596="720.3 Automobile - License", C596="870.4 Rent - Insurance", C596="870.6 Rent - Property Tax", C596="870.7 Rent - Homeoffice", C596="870.9 Rent - Water"),
   0,
   IF(Dashboard!$F$5="Quick",
      IF(OR(C596="190 Automobile",C596="200 computer hardware",C596="210 Computer software",C596="220 Quickbooks software",C596="230 Office equipment",C596="240 Office furniture"),
         E596-(E596/(1+Dashboard!$F$4)),
         0
      ),
      IF(C596="750 Business promotion",
         E596-(E596/(1+4.793/100)),
         E596-(E596/(1+Dashboard!$F$4))
      )
   )
)</f>
        <v>0</v>
      </c>
      <c r="J596" s="40">
        <f>Bank5[[#This Row],[Money in/ (Money out)]]-Bank5[[#This Row],[GST/HST]]</f>
        <v>0</v>
      </c>
      <c r="L596" s="37">
        <f t="shared" si="27"/>
        <v>0</v>
      </c>
    </row>
    <row r="597" spans="4:12" x14ac:dyDescent="0.2">
      <c r="D597" s="393">
        <f>_xlfn.XLOOKUP(C:C,Table1[for Import to Bank Register dropdown],Table1[for Pivot],0,0,1)</f>
        <v>0</v>
      </c>
      <c r="E597" s="422"/>
      <c r="F597" s="160">
        <f t="shared" si="28"/>
        <v>55555555</v>
      </c>
      <c r="G597" s="394">
        <f t="shared" si="29"/>
        <v>0</v>
      </c>
      <c r="I597" s="395">
        <f>IF(OR(C597="150 Directors advances", C597="120 accounts receivable", C597="720.2 Automobile - Insurance", C597="720.3 Automobile - License", C597="870.4 Rent - Insurance", C597="870.6 Rent - Property Tax", C597="870.7 Rent - Homeoffice", C597="870.9 Rent - Water"),
   0,
   IF(Dashboard!$F$5="Quick",
      IF(OR(C597="190 Automobile",C597="200 computer hardware",C597="210 Computer software",C597="220 Quickbooks software",C597="230 Office equipment",C597="240 Office furniture"),
         E597-(E597/(1+Dashboard!$F$4)),
         0
      ),
      IF(C597="750 Business promotion",
         E597-(E597/(1+4.793/100)),
         E597-(E597/(1+Dashboard!$F$4))
      )
   )
)</f>
        <v>0</v>
      </c>
      <c r="J597" s="40">
        <f>Bank5[[#This Row],[Money in/ (Money out)]]-Bank5[[#This Row],[GST/HST]]</f>
        <v>0</v>
      </c>
      <c r="L597" s="37">
        <f t="shared" si="27"/>
        <v>0</v>
      </c>
    </row>
    <row r="598" spans="4:12" x14ac:dyDescent="0.2">
      <c r="D598" s="393">
        <f>_xlfn.XLOOKUP(C:C,Table1[for Import to Bank Register dropdown],Table1[for Pivot],0,0,1)</f>
        <v>0</v>
      </c>
      <c r="E598" s="422"/>
      <c r="F598" s="160">
        <f t="shared" si="28"/>
        <v>55555555</v>
      </c>
      <c r="G598" s="394">
        <f t="shared" si="29"/>
        <v>0</v>
      </c>
      <c r="I598" s="395">
        <f>IF(OR(C598="150 Directors advances", C598="120 accounts receivable", C598="720.2 Automobile - Insurance", C598="720.3 Automobile - License", C598="870.4 Rent - Insurance", C598="870.6 Rent - Property Tax", C598="870.7 Rent - Homeoffice", C598="870.9 Rent - Water"),
   0,
   IF(Dashboard!$F$5="Quick",
      IF(OR(C598="190 Automobile",C598="200 computer hardware",C598="210 Computer software",C598="220 Quickbooks software",C598="230 Office equipment",C598="240 Office furniture"),
         E598-(E598/(1+Dashboard!$F$4)),
         0
      ),
      IF(C598="750 Business promotion",
         E598-(E598/(1+4.793/100)),
         E598-(E598/(1+Dashboard!$F$4))
      )
   )
)</f>
        <v>0</v>
      </c>
      <c r="J598" s="40">
        <f>Bank5[[#This Row],[Money in/ (Money out)]]-Bank5[[#This Row],[GST/HST]]</f>
        <v>0</v>
      </c>
      <c r="L598" s="37">
        <f t="shared" si="27"/>
        <v>0</v>
      </c>
    </row>
    <row r="599" spans="4:12" x14ac:dyDescent="0.2">
      <c r="D599" s="393">
        <f>_xlfn.XLOOKUP(C:C,Table1[for Import to Bank Register dropdown],Table1[for Pivot],0,0,1)</f>
        <v>0</v>
      </c>
      <c r="E599" s="422"/>
      <c r="F599" s="160">
        <f t="shared" si="28"/>
        <v>55555555</v>
      </c>
      <c r="G599" s="394">
        <f t="shared" si="29"/>
        <v>0</v>
      </c>
      <c r="I599" s="395">
        <f>IF(OR(C599="150 Directors advances", C599="120 accounts receivable", C599="720.2 Automobile - Insurance", C599="720.3 Automobile - License", C599="870.4 Rent - Insurance", C599="870.6 Rent - Property Tax", C599="870.7 Rent - Homeoffice", C599="870.9 Rent - Water"),
   0,
   IF(Dashboard!$F$5="Quick",
      IF(OR(C599="190 Automobile",C599="200 computer hardware",C599="210 Computer software",C599="220 Quickbooks software",C599="230 Office equipment",C599="240 Office furniture"),
         E599-(E599/(1+Dashboard!$F$4)),
         0
      ),
      IF(C599="750 Business promotion",
         E599-(E599/(1+4.793/100)),
         E599-(E599/(1+Dashboard!$F$4))
      )
   )
)</f>
        <v>0</v>
      </c>
      <c r="J599" s="40">
        <f>Bank5[[#This Row],[Money in/ (Money out)]]-Bank5[[#This Row],[GST/HST]]</f>
        <v>0</v>
      </c>
      <c r="L599" s="37">
        <f t="shared" si="27"/>
        <v>0</v>
      </c>
    </row>
    <row r="600" spans="4:12" x14ac:dyDescent="0.2">
      <c r="D600" s="393">
        <f>_xlfn.XLOOKUP(C:C,Table1[for Import to Bank Register dropdown],Table1[for Pivot],0,0,1)</f>
        <v>0</v>
      </c>
      <c r="E600" s="422"/>
      <c r="F600" s="160">
        <f t="shared" si="28"/>
        <v>55555555</v>
      </c>
      <c r="G600" s="394">
        <f t="shared" si="29"/>
        <v>0</v>
      </c>
      <c r="I600" s="395">
        <f>IF(OR(C600="150 Directors advances", C600="120 accounts receivable", C600="720.2 Automobile - Insurance", C600="720.3 Automobile - License", C600="870.4 Rent - Insurance", C600="870.6 Rent - Property Tax", C600="870.7 Rent - Homeoffice", C600="870.9 Rent - Water"),
   0,
   IF(Dashboard!$F$5="Quick",
      IF(OR(C600="190 Automobile",C600="200 computer hardware",C600="210 Computer software",C600="220 Quickbooks software",C600="230 Office equipment",C600="240 Office furniture"),
         E600-(E600/(1+Dashboard!$F$4)),
         0
      ),
      IF(C600="750 Business promotion",
         E600-(E600/(1+4.793/100)),
         E600-(E600/(1+Dashboard!$F$4))
      )
   )
)</f>
        <v>0</v>
      </c>
      <c r="J600" s="40">
        <f>Bank5[[#This Row],[Money in/ (Money out)]]-Bank5[[#This Row],[GST/HST]]</f>
        <v>0</v>
      </c>
      <c r="L600" s="37">
        <f t="shared" si="27"/>
        <v>0</v>
      </c>
    </row>
    <row r="601" spans="4:12" x14ac:dyDescent="0.2">
      <c r="D601" s="393">
        <f>_xlfn.XLOOKUP(C:C,Table1[for Import to Bank Register dropdown],Table1[for Pivot],0,0,1)</f>
        <v>0</v>
      </c>
      <c r="E601" s="422"/>
      <c r="F601" s="160">
        <f t="shared" si="28"/>
        <v>55555555</v>
      </c>
      <c r="G601" s="394">
        <f t="shared" si="29"/>
        <v>0</v>
      </c>
      <c r="I601" s="395">
        <f>IF(OR(C601="150 Directors advances", C601="120 accounts receivable", C601="720.2 Automobile - Insurance", C601="720.3 Automobile - License", C601="870.4 Rent - Insurance", C601="870.6 Rent - Property Tax", C601="870.7 Rent - Homeoffice", C601="870.9 Rent - Water"),
   0,
   IF(Dashboard!$F$5="Quick",
      IF(OR(C601="190 Automobile",C601="200 computer hardware",C601="210 Computer software",C601="220 Quickbooks software",C601="230 Office equipment",C601="240 Office furniture"),
         E601-(E601/(1+Dashboard!$F$4)),
         0
      ),
      IF(C601="750 Business promotion",
         E601-(E601/(1+4.793/100)),
         E601-(E601/(1+Dashboard!$F$4))
      )
   )
)</f>
        <v>0</v>
      </c>
      <c r="J601" s="40">
        <f>Bank5[[#This Row],[Money in/ (Money out)]]-Bank5[[#This Row],[GST/HST]]</f>
        <v>0</v>
      </c>
      <c r="L601" s="37">
        <f t="shared" si="27"/>
        <v>0</v>
      </c>
    </row>
    <row r="602" spans="4:12" x14ac:dyDescent="0.2">
      <c r="D602" s="393">
        <f>_xlfn.XLOOKUP(C:C,Table1[for Import to Bank Register dropdown],Table1[for Pivot],0,0,1)</f>
        <v>0</v>
      </c>
      <c r="E602" s="422"/>
      <c r="F602" s="160">
        <f t="shared" si="28"/>
        <v>55555555</v>
      </c>
      <c r="G602" s="394">
        <f t="shared" si="29"/>
        <v>0</v>
      </c>
      <c r="I602" s="395">
        <f>IF(OR(C602="150 Directors advances", C602="120 accounts receivable", C602="720.2 Automobile - Insurance", C602="720.3 Automobile - License", C602="870.4 Rent - Insurance", C602="870.6 Rent - Property Tax", C602="870.7 Rent - Homeoffice", C602="870.9 Rent - Water"),
   0,
   IF(Dashboard!$F$5="Quick",
      IF(OR(C602="190 Automobile",C602="200 computer hardware",C602="210 Computer software",C602="220 Quickbooks software",C602="230 Office equipment",C602="240 Office furniture"),
         E602-(E602/(1+Dashboard!$F$4)),
         0
      ),
      IF(C602="750 Business promotion",
         E602-(E602/(1+4.793/100)),
         E602-(E602/(1+Dashboard!$F$4))
      )
   )
)</f>
        <v>0</v>
      </c>
      <c r="J602" s="40">
        <f>Bank5[[#This Row],[Money in/ (Money out)]]-Bank5[[#This Row],[GST/HST]]</f>
        <v>0</v>
      </c>
      <c r="L602" s="37">
        <f t="shared" si="27"/>
        <v>0</v>
      </c>
    </row>
    <row r="603" spans="4:12" x14ac:dyDescent="0.2">
      <c r="D603" s="393">
        <f>_xlfn.XLOOKUP(C:C,Table1[for Import to Bank Register dropdown],Table1[for Pivot],0,0,1)</f>
        <v>0</v>
      </c>
      <c r="E603" s="422"/>
      <c r="F603" s="160">
        <f t="shared" si="28"/>
        <v>55555555</v>
      </c>
      <c r="G603" s="394">
        <f t="shared" si="29"/>
        <v>0</v>
      </c>
      <c r="I603" s="395">
        <f>IF(OR(C603="150 Directors advances", C603="120 accounts receivable", C603="720.2 Automobile - Insurance", C603="720.3 Automobile - License", C603="870.4 Rent - Insurance", C603="870.6 Rent - Property Tax", C603="870.7 Rent - Homeoffice", C603="870.9 Rent - Water"),
   0,
   IF(Dashboard!$F$5="Quick",
      IF(OR(C603="190 Automobile",C603="200 computer hardware",C603="210 Computer software",C603="220 Quickbooks software",C603="230 Office equipment",C603="240 Office furniture"),
         E603-(E603/(1+Dashboard!$F$4)),
         0
      ),
      IF(C603="750 Business promotion",
         E603-(E603/(1+4.793/100)),
         E603-(E603/(1+Dashboard!$F$4))
      )
   )
)</f>
        <v>0</v>
      </c>
      <c r="J603" s="40">
        <f>Bank5[[#This Row],[Money in/ (Money out)]]-Bank5[[#This Row],[GST/HST]]</f>
        <v>0</v>
      </c>
      <c r="L603" s="37">
        <f t="shared" si="27"/>
        <v>0</v>
      </c>
    </row>
    <row r="604" spans="4:12" x14ac:dyDescent="0.2">
      <c r="D604" s="393">
        <f>_xlfn.XLOOKUP(C:C,Table1[for Import to Bank Register dropdown],Table1[for Pivot],0,0,1)</f>
        <v>0</v>
      </c>
      <c r="E604" s="422"/>
      <c r="F604" s="160">
        <f t="shared" si="28"/>
        <v>55555555</v>
      </c>
      <c r="G604" s="394">
        <f t="shared" si="29"/>
        <v>0</v>
      </c>
      <c r="I604" s="395">
        <f>IF(OR(C604="150 Directors advances", C604="120 accounts receivable", C604="720.2 Automobile - Insurance", C604="720.3 Automobile - License", C604="870.4 Rent - Insurance", C604="870.6 Rent - Property Tax", C604="870.7 Rent - Homeoffice", C604="870.9 Rent - Water"),
   0,
   IF(Dashboard!$F$5="Quick",
      IF(OR(C604="190 Automobile",C604="200 computer hardware",C604="210 Computer software",C604="220 Quickbooks software",C604="230 Office equipment",C604="240 Office furniture"),
         E604-(E604/(1+Dashboard!$F$4)),
         0
      ),
      IF(C604="750 Business promotion",
         E604-(E604/(1+4.793/100)),
         E604-(E604/(1+Dashboard!$F$4))
      )
   )
)</f>
        <v>0</v>
      </c>
      <c r="J604" s="40">
        <f>Bank5[[#This Row],[Money in/ (Money out)]]-Bank5[[#This Row],[GST/HST]]</f>
        <v>0</v>
      </c>
      <c r="L604" s="37">
        <f t="shared" si="27"/>
        <v>0</v>
      </c>
    </row>
    <row r="605" spans="4:12" x14ac:dyDescent="0.2">
      <c r="D605" s="393">
        <f>_xlfn.XLOOKUP(C:C,Table1[for Import to Bank Register dropdown],Table1[for Pivot],0,0,1)</f>
        <v>0</v>
      </c>
      <c r="E605" s="422"/>
      <c r="F605" s="160">
        <f t="shared" si="28"/>
        <v>55555555</v>
      </c>
      <c r="G605" s="394">
        <f t="shared" si="29"/>
        <v>0</v>
      </c>
      <c r="I605" s="395">
        <f>IF(OR(C605="150 Directors advances", C605="120 accounts receivable", C605="720.2 Automobile - Insurance", C605="720.3 Automobile - License", C605="870.4 Rent - Insurance", C605="870.6 Rent - Property Tax", C605="870.7 Rent - Homeoffice", C605="870.9 Rent - Water"),
   0,
   IF(Dashboard!$F$5="Quick",
      IF(OR(C605="190 Automobile",C605="200 computer hardware",C605="210 Computer software",C605="220 Quickbooks software",C605="230 Office equipment",C605="240 Office furniture"),
         E605-(E605/(1+Dashboard!$F$4)),
         0
      ),
      IF(C605="750 Business promotion",
         E605-(E605/(1+4.793/100)),
         E605-(E605/(1+Dashboard!$F$4))
      )
   )
)</f>
        <v>0</v>
      </c>
      <c r="J605" s="40">
        <f>Bank5[[#This Row],[Money in/ (Money out)]]-Bank5[[#This Row],[GST/HST]]</f>
        <v>0</v>
      </c>
      <c r="L605" s="37">
        <f t="shared" si="27"/>
        <v>0</v>
      </c>
    </row>
    <row r="606" spans="4:12" x14ac:dyDescent="0.2">
      <c r="D606" s="393">
        <f>_xlfn.XLOOKUP(C:C,Table1[for Import to Bank Register dropdown],Table1[for Pivot],0,0,1)</f>
        <v>0</v>
      </c>
      <c r="E606" s="422"/>
      <c r="F606" s="160">
        <f t="shared" si="28"/>
        <v>55555555</v>
      </c>
      <c r="G606" s="394">
        <f t="shared" si="29"/>
        <v>0</v>
      </c>
      <c r="I606" s="395">
        <f>IF(OR(C606="150 Directors advances", C606="120 accounts receivable", C606="720.2 Automobile - Insurance", C606="720.3 Automobile - License", C606="870.4 Rent - Insurance", C606="870.6 Rent - Property Tax", C606="870.7 Rent - Homeoffice", C606="870.9 Rent - Water"),
   0,
   IF(Dashboard!$F$5="Quick",
      IF(OR(C606="190 Automobile",C606="200 computer hardware",C606="210 Computer software",C606="220 Quickbooks software",C606="230 Office equipment",C606="240 Office furniture"),
         E606-(E606/(1+Dashboard!$F$4)),
         0
      ),
      IF(C606="750 Business promotion",
         E606-(E606/(1+4.793/100)),
         E606-(E606/(1+Dashboard!$F$4))
      )
   )
)</f>
        <v>0</v>
      </c>
      <c r="J606" s="40">
        <f>Bank5[[#This Row],[Money in/ (Money out)]]-Bank5[[#This Row],[GST/HST]]</f>
        <v>0</v>
      </c>
      <c r="L606" s="37">
        <f t="shared" si="27"/>
        <v>0</v>
      </c>
    </row>
    <row r="607" spans="4:12" x14ac:dyDescent="0.2">
      <c r="D607" s="393">
        <f>_xlfn.XLOOKUP(C:C,Table1[for Import to Bank Register dropdown],Table1[for Pivot],0,0,1)</f>
        <v>0</v>
      </c>
      <c r="E607" s="422"/>
      <c r="F607" s="160">
        <f t="shared" si="28"/>
        <v>55555555</v>
      </c>
      <c r="G607" s="394">
        <f t="shared" si="29"/>
        <v>0</v>
      </c>
      <c r="I607" s="395">
        <f>IF(OR(C607="150 Directors advances", C607="120 accounts receivable", C607="720.2 Automobile - Insurance", C607="720.3 Automobile - License", C607="870.4 Rent - Insurance", C607="870.6 Rent - Property Tax", C607="870.7 Rent - Homeoffice", C607="870.9 Rent - Water"),
   0,
   IF(Dashboard!$F$5="Quick",
      IF(OR(C607="190 Automobile",C607="200 computer hardware",C607="210 Computer software",C607="220 Quickbooks software",C607="230 Office equipment",C607="240 Office furniture"),
         E607-(E607/(1+Dashboard!$F$4)),
         0
      ),
      IF(C607="750 Business promotion",
         E607-(E607/(1+4.793/100)),
         E607-(E607/(1+Dashboard!$F$4))
      )
   )
)</f>
        <v>0</v>
      </c>
      <c r="J607" s="40">
        <f>Bank5[[#This Row],[Money in/ (Money out)]]-Bank5[[#This Row],[GST/HST]]</f>
        <v>0</v>
      </c>
      <c r="L607" s="37">
        <f t="shared" si="27"/>
        <v>0</v>
      </c>
    </row>
    <row r="608" spans="4:12" x14ac:dyDescent="0.2">
      <c r="D608" s="393">
        <f>_xlfn.XLOOKUP(C:C,Table1[for Import to Bank Register dropdown],Table1[for Pivot],0,0,1)</f>
        <v>0</v>
      </c>
      <c r="E608" s="422"/>
      <c r="F608" s="160">
        <f t="shared" si="28"/>
        <v>55555555</v>
      </c>
      <c r="G608" s="394">
        <f t="shared" si="29"/>
        <v>0</v>
      </c>
      <c r="I608" s="395">
        <f>IF(OR(C608="150 Directors advances", C608="120 accounts receivable", C608="720.2 Automobile - Insurance", C608="720.3 Automobile - License", C608="870.4 Rent - Insurance", C608="870.6 Rent - Property Tax", C608="870.7 Rent - Homeoffice", C608="870.9 Rent - Water"),
   0,
   IF(Dashboard!$F$5="Quick",
      IF(OR(C608="190 Automobile",C608="200 computer hardware",C608="210 Computer software",C608="220 Quickbooks software",C608="230 Office equipment",C608="240 Office furniture"),
         E608-(E608/(1+Dashboard!$F$4)),
         0
      ),
      IF(C608="750 Business promotion",
         E608-(E608/(1+4.793/100)),
         E608-(E608/(1+Dashboard!$F$4))
      )
   )
)</f>
        <v>0</v>
      </c>
      <c r="J608" s="40">
        <f>Bank5[[#This Row],[Money in/ (Money out)]]-Bank5[[#This Row],[GST/HST]]</f>
        <v>0</v>
      </c>
      <c r="L608" s="37">
        <f t="shared" si="27"/>
        <v>0</v>
      </c>
    </row>
    <row r="609" spans="4:12" x14ac:dyDescent="0.2">
      <c r="D609" s="393">
        <f>_xlfn.XLOOKUP(C:C,Table1[for Import to Bank Register dropdown],Table1[for Pivot],0,0,1)</f>
        <v>0</v>
      </c>
      <c r="E609" s="422"/>
      <c r="F609" s="160">
        <f t="shared" si="28"/>
        <v>55555555</v>
      </c>
      <c r="G609" s="394">
        <f t="shared" si="29"/>
        <v>0</v>
      </c>
      <c r="I609" s="395">
        <f>IF(OR(C609="150 Directors advances", C609="120 accounts receivable", C609="720.2 Automobile - Insurance", C609="720.3 Automobile - License", C609="870.4 Rent - Insurance", C609="870.6 Rent - Property Tax", C609="870.7 Rent - Homeoffice", C609="870.9 Rent - Water"),
   0,
   IF(Dashboard!$F$5="Quick",
      IF(OR(C609="190 Automobile",C609="200 computer hardware",C609="210 Computer software",C609="220 Quickbooks software",C609="230 Office equipment",C609="240 Office furniture"),
         E609-(E609/(1+Dashboard!$F$4)),
         0
      ),
      IF(C609="750 Business promotion",
         E609-(E609/(1+4.793/100)),
         E609-(E609/(1+Dashboard!$F$4))
      )
   )
)</f>
        <v>0</v>
      </c>
      <c r="J609" s="40">
        <f>Bank5[[#This Row],[Money in/ (Money out)]]-Bank5[[#This Row],[GST/HST]]</f>
        <v>0</v>
      </c>
      <c r="L609" s="37">
        <f t="shared" si="27"/>
        <v>0</v>
      </c>
    </row>
    <row r="610" spans="4:12" x14ac:dyDescent="0.2">
      <c r="D610" s="393">
        <f>_xlfn.XLOOKUP(C:C,Table1[for Import to Bank Register dropdown],Table1[for Pivot],0,0,1)</f>
        <v>0</v>
      </c>
      <c r="E610" s="422"/>
      <c r="F610" s="160">
        <f t="shared" si="28"/>
        <v>55555555</v>
      </c>
      <c r="G610" s="394">
        <f t="shared" si="29"/>
        <v>0</v>
      </c>
      <c r="I610" s="395">
        <f>IF(OR(C610="150 Directors advances", C610="120 accounts receivable", C610="720.2 Automobile - Insurance", C610="720.3 Automobile - License", C610="870.4 Rent - Insurance", C610="870.6 Rent - Property Tax", C610="870.7 Rent - Homeoffice", C610="870.9 Rent - Water"),
   0,
   IF(Dashboard!$F$5="Quick",
      IF(OR(C610="190 Automobile",C610="200 computer hardware",C610="210 Computer software",C610="220 Quickbooks software",C610="230 Office equipment",C610="240 Office furniture"),
         E610-(E610/(1+Dashboard!$F$4)),
         0
      ),
      IF(C610="750 Business promotion",
         E610-(E610/(1+4.793/100)),
         E610-(E610/(1+Dashboard!$F$4))
      )
   )
)</f>
        <v>0</v>
      </c>
      <c r="J610" s="40">
        <f>Bank5[[#This Row],[Money in/ (Money out)]]-Bank5[[#This Row],[GST/HST]]</f>
        <v>0</v>
      </c>
      <c r="L610" s="37">
        <f t="shared" si="27"/>
        <v>0</v>
      </c>
    </row>
    <row r="611" spans="4:12" x14ac:dyDescent="0.2">
      <c r="D611" s="393">
        <f>_xlfn.XLOOKUP(C:C,Table1[for Import to Bank Register dropdown],Table1[for Pivot],0,0,1)</f>
        <v>0</v>
      </c>
      <c r="E611" s="422"/>
      <c r="F611" s="160">
        <f t="shared" si="28"/>
        <v>55555555</v>
      </c>
      <c r="G611" s="394">
        <f t="shared" si="29"/>
        <v>0</v>
      </c>
      <c r="I611" s="395">
        <f>IF(OR(C611="150 Directors advances", C611="120 accounts receivable", C611="720.2 Automobile - Insurance", C611="720.3 Automobile - License", C611="870.4 Rent - Insurance", C611="870.6 Rent - Property Tax", C611="870.7 Rent - Homeoffice", C611="870.9 Rent - Water"),
   0,
   IF(Dashboard!$F$5="Quick",
      IF(OR(C611="190 Automobile",C611="200 computer hardware",C611="210 Computer software",C611="220 Quickbooks software",C611="230 Office equipment",C611="240 Office furniture"),
         E611-(E611/(1+Dashboard!$F$4)),
         0
      ),
      IF(C611="750 Business promotion",
         E611-(E611/(1+4.793/100)),
         E611-(E611/(1+Dashboard!$F$4))
      )
   )
)</f>
        <v>0</v>
      </c>
      <c r="J611" s="40">
        <f>Bank5[[#This Row],[Money in/ (Money out)]]-Bank5[[#This Row],[GST/HST]]</f>
        <v>0</v>
      </c>
      <c r="L611" s="37">
        <f t="shared" si="27"/>
        <v>0</v>
      </c>
    </row>
    <row r="612" spans="4:12" x14ac:dyDescent="0.2">
      <c r="D612" s="393">
        <f>_xlfn.XLOOKUP(C:C,Table1[for Import to Bank Register dropdown],Table1[for Pivot],0,0,1)</f>
        <v>0</v>
      </c>
      <c r="E612" s="422"/>
      <c r="F612" s="160">
        <f t="shared" si="28"/>
        <v>55555555</v>
      </c>
      <c r="G612" s="394">
        <f t="shared" si="29"/>
        <v>0</v>
      </c>
      <c r="I612" s="395">
        <f>IF(OR(C612="150 Directors advances", C612="120 accounts receivable", C612="720.2 Automobile - Insurance", C612="720.3 Automobile - License", C612="870.4 Rent - Insurance", C612="870.6 Rent - Property Tax", C612="870.7 Rent - Homeoffice", C612="870.9 Rent - Water"),
   0,
   IF(Dashboard!$F$5="Quick",
      IF(OR(C612="190 Automobile",C612="200 computer hardware",C612="210 Computer software",C612="220 Quickbooks software",C612="230 Office equipment",C612="240 Office furniture"),
         E612-(E612/(1+Dashboard!$F$4)),
         0
      ),
      IF(C612="750 Business promotion",
         E612-(E612/(1+4.793/100)),
         E612-(E612/(1+Dashboard!$F$4))
      )
   )
)</f>
        <v>0</v>
      </c>
      <c r="J612" s="40">
        <f>Bank5[[#This Row],[Money in/ (Money out)]]-Bank5[[#This Row],[GST/HST]]</f>
        <v>0</v>
      </c>
      <c r="L612" s="37">
        <f t="shared" si="27"/>
        <v>0</v>
      </c>
    </row>
    <row r="613" spans="4:12" x14ac:dyDescent="0.2">
      <c r="D613" s="393">
        <f>_xlfn.XLOOKUP(C:C,Table1[for Import to Bank Register dropdown],Table1[for Pivot],0,0,1)</f>
        <v>0</v>
      </c>
      <c r="E613" s="422"/>
      <c r="F613" s="160">
        <f t="shared" si="28"/>
        <v>55555555</v>
      </c>
      <c r="G613" s="394">
        <f t="shared" si="29"/>
        <v>0</v>
      </c>
      <c r="I613" s="395">
        <f>IF(OR(C613="150 Directors advances", C613="120 accounts receivable", C613="720.2 Automobile - Insurance", C613="720.3 Automobile - License", C613="870.4 Rent - Insurance", C613="870.6 Rent - Property Tax", C613="870.7 Rent - Homeoffice", C613="870.9 Rent - Water"),
   0,
   IF(Dashboard!$F$5="Quick",
      IF(OR(C613="190 Automobile",C613="200 computer hardware",C613="210 Computer software",C613="220 Quickbooks software",C613="230 Office equipment",C613="240 Office furniture"),
         E613-(E613/(1+Dashboard!$F$4)),
         0
      ),
      IF(C613="750 Business promotion",
         E613-(E613/(1+4.793/100)),
         E613-(E613/(1+Dashboard!$F$4))
      )
   )
)</f>
        <v>0</v>
      </c>
      <c r="J613" s="40">
        <f>Bank5[[#This Row],[Money in/ (Money out)]]-Bank5[[#This Row],[GST/HST]]</f>
        <v>0</v>
      </c>
      <c r="L613" s="37">
        <f t="shared" si="27"/>
        <v>0</v>
      </c>
    </row>
    <row r="614" spans="4:12" x14ac:dyDescent="0.2">
      <c r="D614" s="393">
        <f>_xlfn.XLOOKUP(C:C,Table1[for Import to Bank Register dropdown],Table1[for Pivot],0,0,1)</f>
        <v>0</v>
      </c>
      <c r="E614" s="422"/>
      <c r="F614" s="160">
        <f t="shared" si="28"/>
        <v>55555555</v>
      </c>
      <c r="G614" s="394">
        <f t="shared" si="29"/>
        <v>0</v>
      </c>
      <c r="I614" s="395">
        <f>IF(OR(C614="150 Directors advances", C614="120 accounts receivable", C614="720.2 Automobile - Insurance", C614="720.3 Automobile - License", C614="870.4 Rent - Insurance", C614="870.6 Rent - Property Tax", C614="870.7 Rent - Homeoffice", C614="870.9 Rent - Water"),
   0,
   IF(Dashboard!$F$5="Quick",
      IF(OR(C614="190 Automobile",C614="200 computer hardware",C614="210 Computer software",C614="220 Quickbooks software",C614="230 Office equipment",C614="240 Office furniture"),
         E614-(E614/(1+Dashboard!$F$4)),
         0
      ),
      IF(C614="750 Business promotion",
         E614-(E614/(1+4.793/100)),
         E614-(E614/(1+Dashboard!$F$4))
      )
   )
)</f>
        <v>0</v>
      </c>
      <c r="J614" s="40">
        <f>Bank5[[#This Row],[Money in/ (Money out)]]-Bank5[[#This Row],[GST/HST]]</f>
        <v>0</v>
      </c>
      <c r="L614" s="37">
        <f t="shared" si="27"/>
        <v>0</v>
      </c>
    </row>
    <row r="615" spans="4:12" x14ac:dyDescent="0.2">
      <c r="D615" s="393">
        <f>_xlfn.XLOOKUP(C:C,Table1[for Import to Bank Register dropdown],Table1[for Pivot],0,0,1)</f>
        <v>0</v>
      </c>
      <c r="E615" s="422"/>
      <c r="F615" s="160">
        <f t="shared" si="28"/>
        <v>55555555</v>
      </c>
      <c r="G615" s="394">
        <f t="shared" si="29"/>
        <v>0</v>
      </c>
      <c r="I615" s="395">
        <f>IF(OR(C615="150 Directors advances", C615="120 accounts receivable", C615="720.2 Automobile - Insurance", C615="720.3 Automobile - License", C615="870.4 Rent - Insurance", C615="870.6 Rent - Property Tax", C615="870.7 Rent - Homeoffice", C615="870.9 Rent - Water"),
   0,
   IF(Dashboard!$F$5="Quick",
      IF(OR(C615="190 Automobile",C615="200 computer hardware",C615="210 Computer software",C615="220 Quickbooks software",C615="230 Office equipment",C615="240 Office furniture"),
         E615-(E615/(1+Dashboard!$F$4)),
         0
      ),
      IF(C615="750 Business promotion",
         E615-(E615/(1+4.793/100)),
         E615-(E615/(1+Dashboard!$F$4))
      )
   )
)</f>
        <v>0</v>
      </c>
      <c r="J615" s="40">
        <f>Bank5[[#This Row],[Money in/ (Money out)]]-Bank5[[#This Row],[GST/HST]]</f>
        <v>0</v>
      </c>
      <c r="L615" s="37">
        <f t="shared" si="27"/>
        <v>0</v>
      </c>
    </row>
    <row r="616" spans="4:12" x14ac:dyDescent="0.2">
      <c r="D616" s="393">
        <f>_xlfn.XLOOKUP(C:C,Table1[for Import to Bank Register dropdown],Table1[for Pivot],0,0,1)</f>
        <v>0</v>
      </c>
      <c r="E616" s="422"/>
      <c r="F616" s="160">
        <f t="shared" si="28"/>
        <v>55555555</v>
      </c>
      <c r="G616" s="394">
        <f t="shared" si="29"/>
        <v>0</v>
      </c>
      <c r="I616" s="395">
        <f>IF(OR(C616="150 Directors advances", C616="120 accounts receivable", C616="720.2 Automobile - Insurance", C616="720.3 Automobile - License", C616="870.4 Rent - Insurance", C616="870.6 Rent - Property Tax", C616="870.7 Rent - Homeoffice", C616="870.9 Rent - Water"),
   0,
   IF(Dashboard!$F$5="Quick",
      IF(OR(C616="190 Automobile",C616="200 computer hardware",C616="210 Computer software",C616="220 Quickbooks software",C616="230 Office equipment",C616="240 Office furniture"),
         E616-(E616/(1+Dashboard!$F$4)),
         0
      ),
      IF(C616="750 Business promotion",
         E616-(E616/(1+4.793/100)),
         E616-(E616/(1+Dashboard!$F$4))
      )
   )
)</f>
        <v>0</v>
      </c>
      <c r="J616" s="40">
        <f>Bank5[[#This Row],[Money in/ (Money out)]]-Bank5[[#This Row],[GST/HST]]</f>
        <v>0</v>
      </c>
      <c r="L616" s="37">
        <f t="shared" si="27"/>
        <v>0</v>
      </c>
    </row>
    <row r="617" spans="4:12" x14ac:dyDescent="0.2">
      <c r="D617" s="393">
        <f>_xlfn.XLOOKUP(C:C,Table1[for Import to Bank Register dropdown],Table1[for Pivot],0,0,1)</f>
        <v>0</v>
      </c>
      <c r="E617" s="422"/>
      <c r="F617" s="160">
        <f t="shared" si="28"/>
        <v>55555555</v>
      </c>
      <c r="G617" s="394">
        <f t="shared" si="29"/>
        <v>0</v>
      </c>
      <c r="I617" s="395">
        <f>IF(OR(C617="150 Directors advances", C617="120 accounts receivable", C617="720.2 Automobile - Insurance", C617="720.3 Automobile - License", C617="870.4 Rent - Insurance", C617="870.6 Rent - Property Tax", C617="870.7 Rent - Homeoffice", C617="870.9 Rent - Water"),
   0,
   IF(Dashboard!$F$5="Quick",
      IF(OR(C617="190 Automobile",C617="200 computer hardware",C617="210 Computer software",C617="220 Quickbooks software",C617="230 Office equipment",C617="240 Office furniture"),
         E617-(E617/(1+Dashboard!$F$4)),
         0
      ),
      IF(C617="750 Business promotion",
         E617-(E617/(1+4.793/100)),
         E617-(E617/(1+Dashboard!$F$4))
      )
   )
)</f>
        <v>0</v>
      </c>
      <c r="J617" s="40">
        <f>Bank5[[#This Row],[Money in/ (Money out)]]-Bank5[[#This Row],[GST/HST]]</f>
        <v>0</v>
      </c>
      <c r="L617" s="37">
        <f t="shared" si="27"/>
        <v>0</v>
      </c>
    </row>
    <row r="618" spans="4:12" x14ac:dyDescent="0.2">
      <c r="D618" s="393">
        <f>_xlfn.XLOOKUP(C:C,Table1[for Import to Bank Register dropdown],Table1[for Pivot],0,0,1)</f>
        <v>0</v>
      </c>
      <c r="E618" s="422"/>
      <c r="F618" s="160">
        <f t="shared" si="28"/>
        <v>55555555</v>
      </c>
      <c r="G618" s="394">
        <f t="shared" si="29"/>
        <v>0</v>
      </c>
      <c r="I618" s="395">
        <f>IF(OR(C618="150 Directors advances", C618="120 accounts receivable", C618="720.2 Automobile - Insurance", C618="720.3 Automobile - License", C618="870.4 Rent - Insurance", C618="870.6 Rent - Property Tax", C618="870.7 Rent - Homeoffice", C618="870.9 Rent - Water"),
   0,
   IF(Dashboard!$F$5="Quick",
      IF(OR(C618="190 Automobile",C618="200 computer hardware",C618="210 Computer software",C618="220 Quickbooks software",C618="230 Office equipment",C618="240 Office furniture"),
         E618-(E618/(1+Dashboard!$F$4)),
         0
      ),
      IF(C618="750 Business promotion",
         E618-(E618/(1+4.793/100)),
         E618-(E618/(1+Dashboard!$F$4))
      )
   )
)</f>
        <v>0</v>
      </c>
      <c r="J618" s="40">
        <f>Bank5[[#This Row],[Money in/ (Money out)]]-Bank5[[#This Row],[GST/HST]]</f>
        <v>0</v>
      </c>
      <c r="L618" s="37">
        <f t="shared" si="27"/>
        <v>0</v>
      </c>
    </row>
    <row r="619" spans="4:12" x14ac:dyDescent="0.2">
      <c r="D619" s="393">
        <f>_xlfn.XLOOKUP(C:C,Table1[for Import to Bank Register dropdown],Table1[for Pivot],0,0,1)</f>
        <v>0</v>
      </c>
      <c r="E619" s="422"/>
      <c r="F619" s="160">
        <f t="shared" si="28"/>
        <v>55555555</v>
      </c>
      <c r="G619" s="394">
        <f t="shared" si="29"/>
        <v>0</v>
      </c>
      <c r="I619" s="395">
        <f>IF(OR(C619="150 Directors advances", C619="120 accounts receivable", C619="720.2 Automobile - Insurance", C619="720.3 Automobile - License", C619="870.4 Rent - Insurance", C619="870.6 Rent - Property Tax", C619="870.7 Rent - Homeoffice", C619="870.9 Rent - Water"),
   0,
   IF(Dashboard!$F$5="Quick",
      IF(OR(C619="190 Automobile",C619="200 computer hardware",C619="210 Computer software",C619="220 Quickbooks software",C619="230 Office equipment",C619="240 Office furniture"),
         E619-(E619/(1+Dashboard!$F$4)),
         0
      ),
      IF(C619="750 Business promotion",
         E619-(E619/(1+4.793/100)),
         E619-(E619/(1+Dashboard!$F$4))
      )
   )
)</f>
        <v>0</v>
      </c>
      <c r="J619" s="40">
        <f>Bank5[[#This Row],[Money in/ (Money out)]]-Bank5[[#This Row],[GST/HST]]</f>
        <v>0</v>
      </c>
      <c r="L619" s="37">
        <f t="shared" si="27"/>
        <v>0</v>
      </c>
    </row>
    <row r="620" spans="4:12" x14ac:dyDescent="0.2">
      <c r="D620" s="393">
        <f>_xlfn.XLOOKUP(C:C,Table1[for Import to Bank Register dropdown],Table1[for Pivot],0,0,1)</f>
        <v>0</v>
      </c>
      <c r="E620" s="422"/>
      <c r="F620" s="160">
        <f t="shared" si="28"/>
        <v>55555555</v>
      </c>
      <c r="G620" s="394">
        <f t="shared" si="29"/>
        <v>0</v>
      </c>
      <c r="I620" s="395">
        <f>IF(OR(C620="150 Directors advances", C620="120 accounts receivable", C620="720.2 Automobile - Insurance", C620="720.3 Automobile - License", C620="870.4 Rent - Insurance", C620="870.6 Rent - Property Tax", C620="870.7 Rent - Homeoffice", C620="870.9 Rent - Water"),
   0,
   IF(Dashboard!$F$5="Quick",
      IF(OR(C620="190 Automobile",C620="200 computer hardware",C620="210 Computer software",C620="220 Quickbooks software",C620="230 Office equipment",C620="240 Office furniture"),
         E620-(E620/(1+Dashboard!$F$4)),
         0
      ),
      IF(C620="750 Business promotion",
         E620-(E620/(1+4.793/100)),
         E620-(E620/(1+Dashboard!$F$4))
      )
   )
)</f>
        <v>0</v>
      </c>
      <c r="J620" s="40">
        <f>Bank5[[#This Row],[Money in/ (Money out)]]-Bank5[[#This Row],[GST/HST]]</f>
        <v>0</v>
      </c>
      <c r="L620" s="37">
        <f t="shared" si="27"/>
        <v>0</v>
      </c>
    </row>
    <row r="621" spans="4:12" x14ac:dyDescent="0.2">
      <c r="D621" s="393">
        <f>_xlfn.XLOOKUP(C:C,Table1[for Import to Bank Register dropdown],Table1[for Pivot],0,0,1)</f>
        <v>0</v>
      </c>
      <c r="E621" s="422"/>
      <c r="F621" s="160">
        <f t="shared" si="28"/>
        <v>55555555</v>
      </c>
      <c r="G621" s="394">
        <f t="shared" si="29"/>
        <v>0</v>
      </c>
      <c r="I621" s="395">
        <f>IF(OR(C621="150 Directors advances", C621="120 accounts receivable", C621="720.2 Automobile - Insurance", C621="720.3 Automobile - License", C621="870.4 Rent - Insurance", C621="870.6 Rent - Property Tax", C621="870.7 Rent - Homeoffice", C621="870.9 Rent - Water"),
   0,
   IF(Dashboard!$F$5="Quick",
      IF(OR(C621="190 Automobile",C621="200 computer hardware",C621="210 Computer software",C621="220 Quickbooks software",C621="230 Office equipment",C621="240 Office furniture"),
         E621-(E621/(1+Dashboard!$F$4)),
         0
      ),
      IF(C621="750 Business promotion",
         E621-(E621/(1+4.793/100)),
         E621-(E621/(1+Dashboard!$F$4))
      )
   )
)</f>
        <v>0</v>
      </c>
      <c r="J621" s="40">
        <f>Bank5[[#This Row],[Money in/ (Money out)]]-Bank5[[#This Row],[GST/HST]]</f>
        <v>0</v>
      </c>
      <c r="L621" s="37">
        <f t="shared" si="27"/>
        <v>0</v>
      </c>
    </row>
    <row r="622" spans="4:12" x14ac:dyDescent="0.2">
      <c r="D622" s="393">
        <f>_xlfn.XLOOKUP(C:C,Table1[for Import to Bank Register dropdown],Table1[for Pivot],0,0,1)</f>
        <v>0</v>
      </c>
      <c r="E622" s="422"/>
      <c r="F622" s="160">
        <f t="shared" si="28"/>
        <v>55555555</v>
      </c>
      <c r="G622" s="394">
        <f t="shared" si="29"/>
        <v>0</v>
      </c>
      <c r="I622" s="395">
        <f>IF(OR(C622="150 Directors advances", C622="120 accounts receivable", C622="720.2 Automobile - Insurance", C622="720.3 Automobile - License", C622="870.4 Rent - Insurance", C622="870.6 Rent - Property Tax", C622="870.7 Rent - Homeoffice", C622="870.9 Rent - Water"),
   0,
   IF(Dashboard!$F$5="Quick",
      IF(OR(C622="190 Automobile",C622="200 computer hardware",C622="210 Computer software",C622="220 Quickbooks software",C622="230 Office equipment",C622="240 Office furniture"),
         E622-(E622/(1+Dashboard!$F$4)),
         0
      ),
      IF(C622="750 Business promotion",
         E622-(E622/(1+4.793/100)),
         E622-(E622/(1+Dashboard!$F$4))
      )
   )
)</f>
        <v>0</v>
      </c>
      <c r="J622" s="40">
        <f>Bank5[[#This Row],[Money in/ (Money out)]]-Bank5[[#This Row],[GST/HST]]</f>
        <v>0</v>
      </c>
      <c r="L622" s="37">
        <f t="shared" si="27"/>
        <v>0</v>
      </c>
    </row>
    <row r="623" spans="4:12" x14ac:dyDescent="0.2">
      <c r="D623" s="393">
        <f>_xlfn.XLOOKUP(C:C,Table1[for Import to Bank Register dropdown],Table1[for Pivot],0,0,1)</f>
        <v>0</v>
      </c>
      <c r="E623" s="422"/>
      <c r="F623" s="160">
        <f t="shared" si="28"/>
        <v>55555555</v>
      </c>
      <c r="G623" s="394">
        <f t="shared" si="29"/>
        <v>0</v>
      </c>
      <c r="I623" s="395">
        <f>IF(OR(C623="150 Directors advances", C623="120 accounts receivable", C623="720.2 Automobile - Insurance", C623="720.3 Automobile - License", C623="870.4 Rent - Insurance", C623="870.6 Rent - Property Tax", C623="870.7 Rent - Homeoffice", C623="870.9 Rent - Water"),
   0,
   IF(Dashboard!$F$5="Quick",
      IF(OR(C623="190 Automobile",C623="200 computer hardware",C623="210 Computer software",C623="220 Quickbooks software",C623="230 Office equipment",C623="240 Office furniture"),
         E623-(E623/(1+Dashboard!$F$4)),
         0
      ),
      IF(C623="750 Business promotion",
         E623-(E623/(1+4.793/100)),
         E623-(E623/(1+Dashboard!$F$4))
      )
   )
)</f>
        <v>0</v>
      </c>
      <c r="J623" s="40">
        <f>Bank5[[#This Row],[Money in/ (Money out)]]-Bank5[[#This Row],[GST/HST]]</f>
        <v>0</v>
      </c>
      <c r="L623" s="37">
        <f t="shared" si="27"/>
        <v>0</v>
      </c>
    </row>
    <row r="624" spans="4:12" x14ac:dyDescent="0.2">
      <c r="D624" s="393">
        <f>_xlfn.XLOOKUP(C:C,Table1[for Import to Bank Register dropdown],Table1[for Pivot],0,0,1)</f>
        <v>0</v>
      </c>
      <c r="E624" s="422"/>
      <c r="F624" s="160">
        <f t="shared" si="28"/>
        <v>55555555</v>
      </c>
      <c r="G624" s="394">
        <f t="shared" si="29"/>
        <v>0</v>
      </c>
      <c r="I624" s="395">
        <f>IF(OR(C624="150 Directors advances", C624="120 accounts receivable", C624="720.2 Automobile - Insurance", C624="720.3 Automobile - License", C624="870.4 Rent - Insurance", C624="870.6 Rent - Property Tax", C624="870.7 Rent - Homeoffice", C624="870.9 Rent - Water"),
   0,
   IF(Dashboard!$F$5="Quick",
      IF(OR(C624="190 Automobile",C624="200 computer hardware",C624="210 Computer software",C624="220 Quickbooks software",C624="230 Office equipment",C624="240 Office furniture"),
         E624-(E624/(1+Dashboard!$F$4)),
         0
      ),
      IF(C624="750 Business promotion",
         E624-(E624/(1+4.793/100)),
         E624-(E624/(1+Dashboard!$F$4))
      )
   )
)</f>
        <v>0</v>
      </c>
      <c r="J624" s="40">
        <f>Bank5[[#This Row],[Money in/ (Money out)]]-Bank5[[#This Row],[GST/HST]]</f>
        <v>0</v>
      </c>
      <c r="L624" s="37">
        <f t="shared" si="27"/>
        <v>0</v>
      </c>
    </row>
    <row r="625" spans="4:12" x14ac:dyDescent="0.2">
      <c r="D625" s="393">
        <f>_xlfn.XLOOKUP(C:C,Table1[for Import to Bank Register dropdown],Table1[for Pivot],0,0,1)</f>
        <v>0</v>
      </c>
      <c r="E625" s="422"/>
      <c r="F625" s="160">
        <f t="shared" si="28"/>
        <v>55555555</v>
      </c>
      <c r="G625" s="394">
        <f t="shared" si="29"/>
        <v>0</v>
      </c>
      <c r="I625" s="395">
        <f>IF(OR(C625="150 Directors advances", C625="120 accounts receivable", C625="720.2 Automobile - Insurance", C625="720.3 Automobile - License", C625="870.4 Rent - Insurance", C625="870.6 Rent - Property Tax", C625="870.7 Rent - Homeoffice", C625="870.9 Rent - Water"),
   0,
   IF(Dashboard!$F$5="Quick",
      IF(OR(C625="190 Automobile",C625="200 computer hardware",C625="210 Computer software",C625="220 Quickbooks software",C625="230 Office equipment",C625="240 Office furniture"),
         E625-(E625/(1+Dashboard!$F$4)),
         0
      ),
      IF(C625="750 Business promotion",
         E625-(E625/(1+4.793/100)),
         E625-(E625/(1+Dashboard!$F$4))
      )
   )
)</f>
        <v>0</v>
      </c>
      <c r="J625" s="40">
        <f>Bank5[[#This Row],[Money in/ (Money out)]]-Bank5[[#This Row],[GST/HST]]</f>
        <v>0</v>
      </c>
      <c r="L625" s="37">
        <f t="shared" si="27"/>
        <v>0</v>
      </c>
    </row>
    <row r="626" spans="4:12" x14ac:dyDescent="0.2">
      <c r="D626" s="393">
        <f>_xlfn.XLOOKUP(C:C,Table1[for Import to Bank Register dropdown],Table1[for Pivot],0,0,1)</f>
        <v>0</v>
      </c>
      <c r="E626" s="422"/>
      <c r="F626" s="160">
        <f t="shared" si="28"/>
        <v>55555555</v>
      </c>
      <c r="G626" s="394">
        <f t="shared" si="29"/>
        <v>0</v>
      </c>
      <c r="I626" s="395">
        <f>IF(OR(C626="150 Directors advances", C626="120 accounts receivable", C626="720.2 Automobile - Insurance", C626="720.3 Automobile - License", C626="870.4 Rent - Insurance", C626="870.6 Rent - Property Tax", C626="870.7 Rent - Homeoffice", C626="870.9 Rent - Water"),
   0,
   IF(Dashboard!$F$5="Quick",
      IF(OR(C626="190 Automobile",C626="200 computer hardware",C626="210 Computer software",C626="220 Quickbooks software",C626="230 Office equipment",C626="240 Office furniture"),
         E626-(E626/(1+Dashboard!$F$4)),
         0
      ),
      IF(C626="750 Business promotion",
         E626-(E626/(1+4.793/100)),
         E626-(E626/(1+Dashboard!$F$4))
      )
   )
)</f>
        <v>0</v>
      </c>
      <c r="J626" s="40">
        <f>Bank5[[#This Row],[Money in/ (Money out)]]-Bank5[[#This Row],[GST/HST]]</f>
        <v>0</v>
      </c>
      <c r="L626" s="37">
        <f t="shared" si="27"/>
        <v>0</v>
      </c>
    </row>
    <row r="627" spans="4:12" x14ac:dyDescent="0.2">
      <c r="D627" s="393">
        <f>_xlfn.XLOOKUP(C:C,Table1[for Import to Bank Register dropdown],Table1[for Pivot],0,0,1)</f>
        <v>0</v>
      </c>
      <c r="E627" s="422"/>
      <c r="F627" s="160">
        <f t="shared" si="28"/>
        <v>55555555</v>
      </c>
      <c r="G627" s="394">
        <f t="shared" si="29"/>
        <v>0</v>
      </c>
      <c r="I627" s="395">
        <f>IF(OR(C627="150 Directors advances", C627="120 accounts receivable", C627="720.2 Automobile - Insurance", C627="720.3 Automobile - License", C627="870.4 Rent - Insurance", C627="870.6 Rent - Property Tax", C627="870.7 Rent - Homeoffice", C627="870.9 Rent - Water"),
   0,
   IF(Dashboard!$F$5="Quick",
      IF(OR(C627="190 Automobile",C627="200 computer hardware",C627="210 Computer software",C627="220 Quickbooks software",C627="230 Office equipment",C627="240 Office furniture"),
         E627-(E627/(1+Dashboard!$F$4)),
         0
      ),
      IF(C627="750 Business promotion",
         E627-(E627/(1+4.793/100)),
         E627-(E627/(1+Dashboard!$F$4))
      )
   )
)</f>
        <v>0</v>
      </c>
      <c r="J627" s="40">
        <f>Bank5[[#This Row],[Money in/ (Money out)]]-Bank5[[#This Row],[GST/HST]]</f>
        <v>0</v>
      </c>
      <c r="L627" s="37">
        <f t="shared" si="27"/>
        <v>0</v>
      </c>
    </row>
    <row r="628" spans="4:12" x14ac:dyDescent="0.2">
      <c r="D628" s="393">
        <f>_xlfn.XLOOKUP(C:C,Table1[for Import to Bank Register dropdown],Table1[for Pivot],0,0,1)</f>
        <v>0</v>
      </c>
      <c r="E628" s="422"/>
      <c r="F628" s="160">
        <f t="shared" si="28"/>
        <v>55555555</v>
      </c>
      <c r="G628" s="394">
        <f t="shared" si="29"/>
        <v>0</v>
      </c>
      <c r="I628" s="395">
        <f>IF(OR(C628="150 Directors advances", C628="120 accounts receivable", C628="720.2 Automobile - Insurance", C628="720.3 Automobile - License", C628="870.4 Rent - Insurance", C628="870.6 Rent - Property Tax", C628="870.7 Rent - Homeoffice", C628="870.9 Rent - Water"),
   0,
   IF(Dashboard!$F$5="Quick",
      IF(OR(C628="190 Automobile",C628="200 computer hardware",C628="210 Computer software",C628="220 Quickbooks software",C628="230 Office equipment",C628="240 Office furniture"),
         E628-(E628/(1+Dashboard!$F$4)),
         0
      ),
      IF(C628="750 Business promotion",
         E628-(E628/(1+4.793/100)),
         E628-(E628/(1+Dashboard!$F$4))
      )
   )
)</f>
        <v>0</v>
      </c>
      <c r="J628" s="40">
        <f>Bank5[[#This Row],[Money in/ (Money out)]]-Bank5[[#This Row],[GST/HST]]</f>
        <v>0</v>
      </c>
      <c r="L628" s="37">
        <f t="shared" si="27"/>
        <v>0</v>
      </c>
    </row>
    <row r="629" spans="4:12" x14ac:dyDescent="0.2">
      <c r="D629" s="393">
        <f>_xlfn.XLOOKUP(C:C,Table1[for Import to Bank Register dropdown],Table1[for Pivot],0,0,1)</f>
        <v>0</v>
      </c>
      <c r="E629" s="422"/>
      <c r="F629" s="160">
        <f t="shared" si="28"/>
        <v>55555555</v>
      </c>
      <c r="G629" s="394">
        <f t="shared" si="29"/>
        <v>0</v>
      </c>
      <c r="I629" s="395">
        <f>IF(OR(C629="150 Directors advances", C629="120 accounts receivable", C629="720.2 Automobile - Insurance", C629="720.3 Automobile - License", C629="870.4 Rent - Insurance", C629="870.6 Rent - Property Tax", C629="870.7 Rent - Homeoffice", C629="870.9 Rent - Water"),
   0,
   IF(Dashboard!$F$5="Quick",
      IF(OR(C629="190 Automobile",C629="200 computer hardware",C629="210 Computer software",C629="220 Quickbooks software",C629="230 Office equipment",C629="240 Office furniture"),
         E629-(E629/(1+Dashboard!$F$4)),
         0
      ),
      IF(C629="750 Business promotion",
         E629-(E629/(1+4.793/100)),
         E629-(E629/(1+Dashboard!$F$4))
      )
   )
)</f>
        <v>0</v>
      </c>
      <c r="J629" s="40">
        <f>Bank5[[#This Row],[Money in/ (Money out)]]-Bank5[[#This Row],[GST/HST]]</f>
        <v>0</v>
      </c>
      <c r="L629" s="37">
        <f t="shared" si="27"/>
        <v>0</v>
      </c>
    </row>
    <row r="630" spans="4:12" x14ac:dyDescent="0.2">
      <c r="D630" s="393">
        <f>_xlfn.XLOOKUP(C:C,Table1[for Import to Bank Register dropdown],Table1[for Pivot],0,0,1)</f>
        <v>0</v>
      </c>
      <c r="E630" s="422"/>
      <c r="F630" s="160">
        <f t="shared" si="28"/>
        <v>55555555</v>
      </c>
      <c r="G630" s="394">
        <f t="shared" si="29"/>
        <v>0</v>
      </c>
      <c r="I630" s="395">
        <f>IF(OR(C630="150 Directors advances", C630="120 accounts receivable", C630="720.2 Automobile - Insurance", C630="720.3 Automobile - License", C630="870.4 Rent - Insurance", C630="870.6 Rent - Property Tax", C630="870.7 Rent - Homeoffice", C630="870.9 Rent - Water"),
   0,
   IF(Dashboard!$F$5="Quick",
      IF(OR(C630="190 Automobile",C630="200 computer hardware",C630="210 Computer software",C630="220 Quickbooks software",C630="230 Office equipment",C630="240 Office furniture"),
         E630-(E630/(1+Dashboard!$F$4)),
         0
      ),
      IF(C630="750 Business promotion",
         E630-(E630/(1+4.793/100)),
         E630-(E630/(1+Dashboard!$F$4))
      )
   )
)</f>
        <v>0</v>
      </c>
      <c r="J630" s="40">
        <f>Bank5[[#This Row],[Money in/ (Money out)]]-Bank5[[#This Row],[GST/HST]]</f>
        <v>0</v>
      </c>
      <c r="L630" s="37">
        <f t="shared" si="27"/>
        <v>0</v>
      </c>
    </row>
    <row r="631" spans="4:12" x14ac:dyDescent="0.2">
      <c r="D631" s="393">
        <f>_xlfn.XLOOKUP(C:C,Table1[for Import to Bank Register dropdown],Table1[for Pivot],0,0,1)</f>
        <v>0</v>
      </c>
      <c r="E631" s="422"/>
      <c r="F631" s="160">
        <f t="shared" si="28"/>
        <v>55555555</v>
      </c>
      <c r="G631" s="394">
        <f t="shared" si="29"/>
        <v>0</v>
      </c>
      <c r="I631" s="395">
        <f>IF(OR(C631="150 Directors advances", C631="120 accounts receivable", C631="720.2 Automobile - Insurance", C631="720.3 Automobile - License", C631="870.4 Rent - Insurance", C631="870.6 Rent - Property Tax", C631="870.7 Rent - Homeoffice", C631="870.9 Rent - Water"),
   0,
   IF(Dashboard!$F$5="Quick",
      IF(OR(C631="190 Automobile",C631="200 computer hardware",C631="210 Computer software",C631="220 Quickbooks software",C631="230 Office equipment",C631="240 Office furniture"),
         E631-(E631/(1+Dashboard!$F$4)),
         0
      ),
      IF(C631="750 Business promotion",
         E631-(E631/(1+4.793/100)),
         E631-(E631/(1+Dashboard!$F$4))
      )
   )
)</f>
        <v>0</v>
      </c>
      <c r="J631" s="40">
        <f>Bank5[[#This Row],[Money in/ (Money out)]]-Bank5[[#This Row],[GST/HST]]</f>
        <v>0</v>
      </c>
      <c r="L631" s="37">
        <f t="shared" si="27"/>
        <v>0</v>
      </c>
    </row>
    <row r="632" spans="4:12" x14ac:dyDescent="0.2">
      <c r="D632" s="393">
        <f>_xlfn.XLOOKUP(C:C,Table1[for Import to Bank Register dropdown],Table1[for Pivot],0,0,1)</f>
        <v>0</v>
      </c>
      <c r="E632" s="422"/>
      <c r="F632" s="160">
        <f t="shared" si="28"/>
        <v>55555555</v>
      </c>
      <c r="G632" s="394">
        <f t="shared" si="29"/>
        <v>0</v>
      </c>
      <c r="I632" s="395">
        <f>IF(OR(C632="150 Directors advances", C632="120 accounts receivable", C632="720.2 Automobile - Insurance", C632="720.3 Automobile - License", C632="870.4 Rent - Insurance", C632="870.6 Rent - Property Tax", C632="870.7 Rent - Homeoffice", C632="870.9 Rent - Water"),
   0,
   IF(Dashboard!$F$5="Quick",
      IF(OR(C632="190 Automobile",C632="200 computer hardware",C632="210 Computer software",C632="220 Quickbooks software",C632="230 Office equipment",C632="240 Office furniture"),
         E632-(E632/(1+Dashboard!$F$4)),
         0
      ),
      IF(C632="750 Business promotion",
         E632-(E632/(1+4.793/100)),
         E632-(E632/(1+Dashboard!$F$4))
      )
   )
)</f>
        <v>0</v>
      </c>
      <c r="J632" s="40">
        <f>Bank5[[#This Row],[Money in/ (Money out)]]-Bank5[[#This Row],[GST/HST]]</f>
        <v>0</v>
      </c>
      <c r="L632" s="37">
        <f t="shared" si="27"/>
        <v>0</v>
      </c>
    </row>
    <row r="633" spans="4:12" x14ac:dyDescent="0.2">
      <c r="D633" s="393">
        <f>_xlfn.XLOOKUP(C:C,Table1[for Import to Bank Register dropdown],Table1[for Pivot],0,0,1)</f>
        <v>0</v>
      </c>
      <c r="E633" s="422"/>
      <c r="F633" s="160">
        <f t="shared" si="28"/>
        <v>55555555</v>
      </c>
      <c r="G633" s="394">
        <f t="shared" si="29"/>
        <v>0</v>
      </c>
      <c r="I633" s="395">
        <f>IF(OR(C633="150 Directors advances", C633="120 accounts receivable", C633="720.2 Automobile - Insurance", C633="720.3 Automobile - License", C633="870.4 Rent - Insurance", C633="870.6 Rent - Property Tax", C633="870.7 Rent - Homeoffice", C633="870.9 Rent - Water"),
   0,
   IF(Dashboard!$F$5="Quick",
      IF(OR(C633="190 Automobile",C633="200 computer hardware",C633="210 Computer software",C633="220 Quickbooks software",C633="230 Office equipment",C633="240 Office furniture"),
         E633-(E633/(1+Dashboard!$F$4)),
         0
      ),
      IF(C633="750 Business promotion",
         E633-(E633/(1+4.793/100)),
         E633-(E633/(1+Dashboard!$F$4))
      )
   )
)</f>
        <v>0</v>
      </c>
      <c r="J633" s="40">
        <f>Bank5[[#This Row],[Money in/ (Money out)]]-Bank5[[#This Row],[GST/HST]]</f>
        <v>0</v>
      </c>
      <c r="L633" s="37">
        <f t="shared" si="27"/>
        <v>0</v>
      </c>
    </row>
    <row r="634" spans="4:12" x14ac:dyDescent="0.2">
      <c r="D634" s="393">
        <f>_xlfn.XLOOKUP(C:C,Table1[for Import to Bank Register dropdown],Table1[for Pivot],0,0,1)</f>
        <v>0</v>
      </c>
      <c r="E634" s="422"/>
      <c r="F634" s="160">
        <f t="shared" si="28"/>
        <v>55555555</v>
      </c>
      <c r="G634" s="394">
        <f t="shared" si="29"/>
        <v>0</v>
      </c>
      <c r="I634" s="395">
        <f>IF(OR(C634="150 Directors advances", C634="120 accounts receivable", C634="720.2 Automobile - Insurance", C634="720.3 Automobile - License", C634="870.4 Rent - Insurance", C634="870.6 Rent - Property Tax", C634="870.7 Rent - Homeoffice", C634="870.9 Rent - Water"),
   0,
   IF(Dashboard!$F$5="Quick",
      IF(OR(C634="190 Automobile",C634="200 computer hardware",C634="210 Computer software",C634="220 Quickbooks software",C634="230 Office equipment",C634="240 Office furniture"),
         E634-(E634/(1+Dashboard!$F$4)),
         0
      ),
      IF(C634="750 Business promotion",
         E634-(E634/(1+4.793/100)),
         E634-(E634/(1+Dashboard!$F$4))
      )
   )
)</f>
        <v>0</v>
      </c>
      <c r="J634" s="40">
        <f>Bank5[[#This Row],[Money in/ (Money out)]]-Bank5[[#This Row],[GST/HST]]</f>
        <v>0</v>
      </c>
      <c r="L634" s="37">
        <f t="shared" si="27"/>
        <v>0</v>
      </c>
    </row>
    <row r="635" spans="4:12" x14ac:dyDescent="0.2">
      <c r="D635" s="393">
        <f>_xlfn.XLOOKUP(C:C,Table1[for Import to Bank Register dropdown],Table1[for Pivot],0,0,1)</f>
        <v>0</v>
      </c>
      <c r="E635" s="422"/>
      <c r="F635" s="160">
        <f t="shared" si="28"/>
        <v>55555555</v>
      </c>
      <c r="G635" s="394">
        <f t="shared" si="29"/>
        <v>0</v>
      </c>
      <c r="I635" s="395">
        <f>IF(OR(C635="150 Directors advances", C635="120 accounts receivable", C635="720.2 Automobile - Insurance", C635="720.3 Automobile - License", C635="870.4 Rent - Insurance", C635="870.6 Rent - Property Tax", C635="870.7 Rent - Homeoffice", C635="870.9 Rent - Water"),
   0,
   IF(Dashboard!$F$5="Quick",
      IF(OR(C635="190 Automobile",C635="200 computer hardware",C635="210 Computer software",C635="220 Quickbooks software",C635="230 Office equipment",C635="240 Office furniture"),
         E635-(E635/(1+Dashboard!$F$4)),
         0
      ),
      IF(C635="750 Business promotion",
         E635-(E635/(1+4.793/100)),
         E635-(E635/(1+Dashboard!$F$4))
      )
   )
)</f>
        <v>0</v>
      </c>
      <c r="J635" s="40">
        <f>Bank5[[#This Row],[Money in/ (Money out)]]-Bank5[[#This Row],[GST/HST]]</f>
        <v>0</v>
      </c>
      <c r="L635" s="37">
        <f t="shared" si="27"/>
        <v>0</v>
      </c>
    </row>
    <row r="636" spans="4:12" x14ac:dyDescent="0.2">
      <c r="D636" s="393">
        <f>_xlfn.XLOOKUP(C:C,Table1[for Import to Bank Register dropdown],Table1[for Pivot],0,0,1)</f>
        <v>0</v>
      </c>
      <c r="E636" s="422"/>
      <c r="F636" s="160">
        <f t="shared" si="28"/>
        <v>55555555</v>
      </c>
      <c r="G636" s="394">
        <f t="shared" si="29"/>
        <v>0</v>
      </c>
      <c r="I636" s="395">
        <f>IF(OR(C636="150 Directors advances", C636="120 accounts receivable", C636="720.2 Automobile - Insurance", C636="720.3 Automobile - License", C636="870.4 Rent - Insurance", C636="870.6 Rent - Property Tax", C636="870.7 Rent - Homeoffice", C636="870.9 Rent - Water"),
   0,
   IF(Dashboard!$F$5="Quick",
      IF(OR(C636="190 Automobile",C636="200 computer hardware",C636="210 Computer software",C636="220 Quickbooks software",C636="230 Office equipment",C636="240 Office furniture"),
         E636-(E636/(1+Dashboard!$F$4)),
         0
      ),
      IF(C636="750 Business promotion",
         E636-(E636/(1+4.793/100)),
         E636-(E636/(1+Dashboard!$F$4))
      )
   )
)</f>
        <v>0</v>
      </c>
      <c r="J636" s="40">
        <f>Bank5[[#This Row],[Money in/ (Money out)]]-Bank5[[#This Row],[GST/HST]]</f>
        <v>0</v>
      </c>
      <c r="L636" s="37">
        <f t="shared" si="27"/>
        <v>0</v>
      </c>
    </row>
    <row r="637" spans="4:12" x14ac:dyDescent="0.2">
      <c r="D637" s="393">
        <f>_xlfn.XLOOKUP(C:C,Table1[for Import to Bank Register dropdown],Table1[for Pivot],0,0,1)</f>
        <v>0</v>
      </c>
      <c r="E637" s="422"/>
      <c r="F637" s="160">
        <f t="shared" si="28"/>
        <v>55555555</v>
      </c>
      <c r="G637" s="394">
        <f t="shared" si="29"/>
        <v>0</v>
      </c>
      <c r="I637" s="395">
        <f>IF(OR(C637="150 Directors advances", C637="120 accounts receivable", C637="720.2 Automobile - Insurance", C637="720.3 Automobile - License", C637="870.4 Rent - Insurance", C637="870.6 Rent - Property Tax", C637="870.7 Rent - Homeoffice", C637="870.9 Rent - Water"),
   0,
   IF(Dashboard!$F$5="Quick",
      IF(OR(C637="190 Automobile",C637="200 computer hardware",C637="210 Computer software",C637="220 Quickbooks software",C637="230 Office equipment",C637="240 Office furniture"),
         E637-(E637/(1+Dashboard!$F$4)),
         0
      ),
      IF(C637="750 Business promotion",
         E637-(E637/(1+4.793/100)),
         E637-(E637/(1+Dashboard!$F$4))
      )
   )
)</f>
        <v>0</v>
      </c>
      <c r="J637" s="40">
        <f>Bank5[[#This Row],[Money in/ (Money out)]]-Bank5[[#This Row],[GST/HST]]</f>
        <v>0</v>
      </c>
      <c r="L637" s="37">
        <f t="shared" si="27"/>
        <v>0</v>
      </c>
    </row>
    <row r="638" spans="4:12" x14ac:dyDescent="0.2">
      <c r="D638" s="393">
        <f>_xlfn.XLOOKUP(C:C,Table1[for Import to Bank Register dropdown],Table1[for Pivot],0,0,1)</f>
        <v>0</v>
      </c>
      <c r="E638" s="422"/>
      <c r="F638" s="160">
        <f t="shared" si="28"/>
        <v>55555555</v>
      </c>
      <c r="G638" s="394">
        <f t="shared" si="29"/>
        <v>0</v>
      </c>
      <c r="I638" s="395">
        <f>IF(OR(C638="150 Directors advances", C638="120 accounts receivable", C638="720.2 Automobile - Insurance", C638="720.3 Automobile - License", C638="870.4 Rent - Insurance", C638="870.6 Rent - Property Tax", C638="870.7 Rent - Homeoffice", C638="870.9 Rent - Water"),
   0,
   IF(Dashboard!$F$5="Quick",
      IF(OR(C638="190 Automobile",C638="200 computer hardware",C638="210 Computer software",C638="220 Quickbooks software",C638="230 Office equipment",C638="240 Office furniture"),
         E638-(E638/(1+Dashboard!$F$4)),
         0
      ),
      IF(C638="750 Business promotion",
         E638-(E638/(1+4.793/100)),
         E638-(E638/(1+Dashboard!$F$4))
      )
   )
)</f>
        <v>0</v>
      </c>
      <c r="J638" s="40">
        <f>Bank5[[#This Row],[Money in/ (Money out)]]-Bank5[[#This Row],[GST/HST]]</f>
        <v>0</v>
      </c>
      <c r="L638" s="37">
        <f t="shared" si="27"/>
        <v>0</v>
      </c>
    </row>
    <row r="639" spans="4:12" x14ac:dyDescent="0.2">
      <c r="D639" s="393">
        <f>_xlfn.XLOOKUP(C:C,Table1[for Import to Bank Register dropdown],Table1[for Pivot],0,0,1)</f>
        <v>0</v>
      </c>
      <c r="E639" s="422"/>
      <c r="F639" s="160">
        <f t="shared" si="28"/>
        <v>55555555</v>
      </c>
      <c r="G639" s="394">
        <f t="shared" si="29"/>
        <v>0</v>
      </c>
      <c r="I639" s="395">
        <f>IF(OR(C639="150 Directors advances", C639="120 accounts receivable", C639="720.2 Automobile - Insurance", C639="720.3 Automobile - License", C639="870.4 Rent - Insurance", C639="870.6 Rent - Property Tax", C639="870.7 Rent - Homeoffice", C639="870.9 Rent - Water"),
   0,
   IF(Dashboard!$F$5="Quick",
      IF(OR(C639="190 Automobile",C639="200 computer hardware",C639="210 Computer software",C639="220 Quickbooks software",C639="230 Office equipment",C639="240 Office furniture"),
         E639-(E639/(1+Dashboard!$F$4)),
         0
      ),
      IF(C639="750 Business promotion",
         E639-(E639/(1+4.793/100)),
         E639-(E639/(1+Dashboard!$F$4))
      )
   )
)</f>
        <v>0</v>
      </c>
      <c r="J639" s="40">
        <f>Bank5[[#This Row],[Money in/ (Money out)]]-Bank5[[#This Row],[GST/HST]]</f>
        <v>0</v>
      </c>
      <c r="L639" s="37">
        <f t="shared" si="27"/>
        <v>0</v>
      </c>
    </row>
    <row r="640" spans="4:12" x14ac:dyDescent="0.2">
      <c r="D640" s="393">
        <f>_xlfn.XLOOKUP(C:C,Table1[for Import to Bank Register dropdown],Table1[for Pivot],0,0,1)</f>
        <v>0</v>
      </c>
      <c r="E640" s="422"/>
      <c r="F640" s="160">
        <f t="shared" si="28"/>
        <v>55555555</v>
      </c>
      <c r="G640" s="394">
        <f t="shared" si="29"/>
        <v>0</v>
      </c>
      <c r="I640" s="395">
        <f>IF(OR(C640="150 Directors advances", C640="120 accounts receivable", C640="720.2 Automobile - Insurance", C640="720.3 Automobile - License", C640="870.4 Rent - Insurance", C640="870.6 Rent - Property Tax", C640="870.7 Rent - Homeoffice", C640="870.9 Rent - Water"),
   0,
   IF(Dashboard!$F$5="Quick",
      IF(OR(C640="190 Automobile",C640="200 computer hardware",C640="210 Computer software",C640="220 Quickbooks software",C640="230 Office equipment",C640="240 Office furniture"),
         E640-(E640/(1+Dashboard!$F$4)),
         0
      ),
      IF(C640="750 Business promotion",
         E640-(E640/(1+4.793/100)),
         E640-(E640/(1+Dashboard!$F$4))
      )
   )
)</f>
        <v>0</v>
      </c>
      <c r="J640" s="40">
        <f>Bank5[[#This Row],[Money in/ (Money out)]]-Bank5[[#This Row],[GST/HST]]</f>
        <v>0</v>
      </c>
      <c r="L640" s="37">
        <f t="shared" si="27"/>
        <v>0</v>
      </c>
    </row>
    <row r="641" spans="4:12" x14ac:dyDescent="0.2">
      <c r="D641" s="393">
        <f>_xlfn.XLOOKUP(C:C,Table1[for Import to Bank Register dropdown],Table1[for Pivot],0,0,1)</f>
        <v>0</v>
      </c>
      <c r="E641" s="422"/>
      <c r="F641" s="160">
        <f t="shared" si="28"/>
        <v>55555555</v>
      </c>
      <c r="G641" s="394">
        <f t="shared" si="29"/>
        <v>0</v>
      </c>
      <c r="I641" s="395">
        <f>IF(OR(C641="150 Directors advances", C641="120 accounts receivable", C641="720.2 Automobile - Insurance", C641="720.3 Automobile - License", C641="870.4 Rent - Insurance", C641="870.6 Rent - Property Tax", C641="870.7 Rent - Homeoffice", C641="870.9 Rent - Water"),
   0,
   IF(Dashboard!$F$5="Quick",
      IF(OR(C641="190 Automobile",C641="200 computer hardware",C641="210 Computer software",C641="220 Quickbooks software",C641="230 Office equipment",C641="240 Office furniture"),
         E641-(E641/(1+Dashboard!$F$4)),
         0
      ),
      IF(C641="750 Business promotion",
         E641-(E641/(1+4.793/100)),
         E641-(E641/(1+Dashboard!$F$4))
      )
   )
)</f>
        <v>0</v>
      </c>
      <c r="J641" s="40">
        <f>Bank5[[#This Row],[Money in/ (Money out)]]-Bank5[[#This Row],[GST/HST]]</f>
        <v>0</v>
      </c>
      <c r="L641" s="37">
        <f t="shared" si="27"/>
        <v>0</v>
      </c>
    </row>
    <row r="642" spans="4:12" x14ac:dyDescent="0.2">
      <c r="D642" s="393">
        <f>_xlfn.XLOOKUP(C:C,Table1[for Import to Bank Register dropdown],Table1[for Pivot],0,0,1)</f>
        <v>0</v>
      </c>
      <c r="E642" s="422"/>
      <c r="F642" s="160">
        <f t="shared" si="28"/>
        <v>55555555</v>
      </c>
      <c r="G642" s="394">
        <f t="shared" si="29"/>
        <v>0</v>
      </c>
      <c r="I642" s="395">
        <f>IF(OR(C642="150 Directors advances", C642="120 accounts receivable", C642="720.2 Automobile - Insurance", C642="720.3 Automobile - License", C642="870.4 Rent - Insurance", C642="870.6 Rent - Property Tax", C642="870.7 Rent - Homeoffice", C642="870.9 Rent - Water"),
   0,
   IF(Dashboard!$F$5="Quick",
      IF(OR(C642="190 Automobile",C642="200 computer hardware",C642="210 Computer software",C642="220 Quickbooks software",C642="230 Office equipment",C642="240 Office furniture"),
         E642-(E642/(1+Dashboard!$F$4)),
         0
      ),
      IF(C642="750 Business promotion",
         E642-(E642/(1+4.793/100)),
         E642-(E642/(1+Dashboard!$F$4))
      )
   )
)</f>
        <v>0</v>
      </c>
      <c r="J642" s="40">
        <f>Bank5[[#This Row],[Money in/ (Money out)]]-Bank5[[#This Row],[GST/HST]]</f>
        <v>0</v>
      </c>
      <c r="L642" s="37">
        <f t="shared" si="27"/>
        <v>0</v>
      </c>
    </row>
    <row r="643" spans="4:12" x14ac:dyDescent="0.2">
      <c r="D643" s="393">
        <f>_xlfn.XLOOKUP(C:C,Table1[for Import to Bank Register dropdown],Table1[for Pivot],0,0,1)</f>
        <v>0</v>
      </c>
      <c r="E643" s="422"/>
      <c r="F643" s="160">
        <f t="shared" si="28"/>
        <v>55555555</v>
      </c>
      <c r="G643" s="394">
        <f t="shared" si="29"/>
        <v>0</v>
      </c>
      <c r="I643" s="395">
        <f>IF(OR(C643="150 Directors advances", C643="120 accounts receivable", C643="720.2 Automobile - Insurance", C643="720.3 Automobile - License", C643="870.4 Rent - Insurance", C643="870.6 Rent - Property Tax", C643="870.7 Rent - Homeoffice", C643="870.9 Rent - Water"),
   0,
   IF(Dashboard!$F$5="Quick",
      IF(OR(C643="190 Automobile",C643="200 computer hardware",C643="210 Computer software",C643="220 Quickbooks software",C643="230 Office equipment",C643="240 Office furniture"),
         E643-(E643/(1+Dashboard!$F$4)),
         0
      ),
      IF(C643="750 Business promotion",
         E643-(E643/(1+4.793/100)),
         E643-(E643/(1+Dashboard!$F$4))
      )
   )
)</f>
        <v>0</v>
      </c>
      <c r="J643" s="40">
        <f>Bank5[[#This Row],[Money in/ (Money out)]]-Bank5[[#This Row],[GST/HST]]</f>
        <v>0</v>
      </c>
      <c r="L643" s="37">
        <f t="shared" si="27"/>
        <v>0</v>
      </c>
    </row>
    <row r="644" spans="4:12" x14ac:dyDescent="0.2">
      <c r="D644" s="393">
        <f>_xlfn.XLOOKUP(C:C,Table1[for Import to Bank Register dropdown],Table1[for Pivot],0,0,1)</f>
        <v>0</v>
      </c>
      <c r="E644" s="422"/>
      <c r="F644" s="160">
        <f t="shared" si="28"/>
        <v>55555555</v>
      </c>
      <c r="G644" s="394">
        <f t="shared" si="29"/>
        <v>0</v>
      </c>
      <c r="I644" s="395">
        <f>IF(OR(C644="150 Directors advances", C644="120 accounts receivable", C644="720.2 Automobile - Insurance", C644="720.3 Automobile - License", C644="870.4 Rent - Insurance", C644="870.6 Rent - Property Tax", C644="870.7 Rent - Homeoffice", C644="870.9 Rent - Water"),
   0,
   IF(Dashboard!$F$5="Quick",
      IF(OR(C644="190 Automobile",C644="200 computer hardware",C644="210 Computer software",C644="220 Quickbooks software",C644="230 Office equipment",C644="240 Office furniture"),
         E644-(E644/(1+Dashboard!$F$4)),
         0
      ),
      IF(C644="750 Business promotion",
         E644-(E644/(1+4.793/100)),
         E644-(E644/(1+Dashboard!$F$4))
      )
   )
)</f>
        <v>0</v>
      </c>
      <c r="J644" s="40">
        <f>Bank5[[#This Row],[Money in/ (Money out)]]-Bank5[[#This Row],[GST/HST]]</f>
        <v>0</v>
      </c>
      <c r="L644" s="37">
        <f t="shared" si="27"/>
        <v>0</v>
      </c>
    </row>
    <row r="645" spans="4:12" x14ac:dyDescent="0.2">
      <c r="D645" s="393">
        <f>_xlfn.XLOOKUP(C:C,Table1[for Import to Bank Register dropdown],Table1[for Pivot],0,0,1)</f>
        <v>0</v>
      </c>
      <c r="E645" s="422"/>
      <c r="F645" s="160">
        <f t="shared" si="28"/>
        <v>55555555</v>
      </c>
      <c r="G645" s="394">
        <f t="shared" si="29"/>
        <v>0</v>
      </c>
      <c r="I645" s="395">
        <f>IF(OR(C645="150 Directors advances", C645="120 accounts receivable", C645="720.2 Automobile - Insurance", C645="720.3 Automobile - License", C645="870.4 Rent - Insurance", C645="870.6 Rent - Property Tax", C645="870.7 Rent - Homeoffice", C645="870.9 Rent - Water"),
   0,
   IF(Dashboard!$F$5="Quick",
      IF(OR(C645="190 Automobile",C645="200 computer hardware",C645="210 Computer software",C645="220 Quickbooks software",C645="230 Office equipment",C645="240 Office furniture"),
         E645-(E645/(1+Dashboard!$F$4)),
         0
      ),
      IF(C645="750 Business promotion",
         E645-(E645/(1+4.793/100)),
         E645-(E645/(1+Dashboard!$F$4))
      )
   )
)</f>
        <v>0</v>
      </c>
      <c r="J645" s="40">
        <f>Bank5[[#This Row],[Money in/ (Money out)]]-Bank5[[#This Row],[GST/HST]]</f>
        <v>0</v>
      </c>
      <c r="L645" s="37">
        <f t="shared" si="27"/>
        <v>0</v>
      </c>
    </row>
    <row r="646" spans="4:12" x14ac:dyDescent="0.2">
      <c r="D646" s="393">
        <f>_xlfn.XLOOKUP(C:C,Table1[for Import to Bank Register dropdown],Table1[for Pivot],0,0,1)</f>
        <v>0</v>
      </c>
      <c r="E646" s="422"/>
      <c r="F646" s="160">
        <f t="shared" si="28"/>
        <v>55555555</v>
      </c>
      <c r="G646" s="394">
        <f t="shared" si="29"/>
        <v>0</v>
      </c>
      <c r="I646" s="395">
        <f>IF(OR(C646="150 Directors advances", C646="120 accounts receivable", C646="720.2 Automobile - Insurance", C646="720.3 Automobile - License", C646="870.4 Rent - Insurance", C646="870.6 Rent - Property Tax", C646="870.7 Rent - Homeoffice", C646="870.9 Rent - Water"),
   0,
   IF(Dashboard!$F$5="Quick",
      IF(OR(C646="190 Automobile",C646="200 computer hardware",C646="210 Computer software",C646="220 Quickbooks software",C646="230 Office equipment",C646="240 Office furniture"),
         E646-(E646/(1+Dashboard!$F$4)),
         0
      ),
      IF(C646="750 Business promotion",
         E646-(E646/(1+4.793/100)),
         E646-(E646/(1+Dashboard!$F$4))
      )
   )
)</f>
        <v>0</v>
      </c>
      <c r="J646" s="40">
        <f>Bank5[[#This Row],[Money in/ (Money out)]]-Bank5[[#This Row],[GST/HST]]</f>
        <v>0</v>
      </c>
      <c r="L646" s="37">
        <f t="shared" si="27"/>
        <v>0</v>
      </c>
    </row>
    <row r="647" spans="4:12" x14ac:dyDescent="0.2">
      <c r="D647" s="393">
        <f>_xlfn.XLOOKUP(C:C,Table1[for Import to Bank Register dropdown],Table1[for Pivot],0,0,1)</f>
        <v>0</v>
      </c>
      <c r="E647" s="422"/>
      <c r="F647" s="160">
        <f t="shared" si="28"/>
        <v>55555555</v>
      </c>
      <c r="G647" s="394">
        <f t="shared" si="29"/>
        <v>0</v>
      </c>
      <c r="I647" s="395">
        <f>IF(OR(C647="150 Directors advances", C647="120 accounts receivable", C647="720.2 Automobile - Insurance", C647="720.3 Automobile - License", C647="870.4 Rent - Insurance", C647="870.6 Rent - Property Tax", C647="870.7 Rent - Homeoffice", C647="870.9 Rent - Water"),
   0,
   IF(Dashboard!$F$5="Quick",
      IF(OR(C647="190 Automobile",C647="200 computer hardware",C647="210 Computer software",C647="220 Quickbooks software",C647="230 Office equipment",C647="240 Office furniture"),
         E647-(E647/(1+Dashboard!$F$4)),
         0
      ),
      IF(C647="750 Business promotion",
         E647-(E647/(1+4.793/100)),
         E647-(E647/(1+Dashboard!$F$4))
      )
   )
)</f>
        <v>0</v>
      </c>
      <c r="J647" s="40">
        <f>Bank5[[#This Row],[Money in/ (Money out)]]-Bank5[[#This Row],[GST/HST]]</f>
        <v>0</v>
      </c>
      <c r="L647" s="37">
        <f t="shared" ref="L647:L710" si="30">$L$3</f>
        <v>0</v>
      </c>
    </row>
    <row r="648" spans="4:12" x14ac:dyDescent="0.2">
      <c r="D648" s="393">
        <f>_xlfn.XLOOKUP(C:C,Table1[for Import to Bank Register dropdown],Table1[for Pivot],0,0,1)</f>
        <v>0</v>
      </c>
      <c r="E648" s="422"/>
      <c r="F648" s="160">
        <f t="shared" ref="F648:F711" si="31">$E$2</f>
        <v>55555555</v>
      </c>
      <c r="G648" s="394">
        <f t="shared" ref="G648:G711" si="32">G647+E648</f>
        <v>0</v>
      </c>
      <c r="I648" s="395">
        <f>IF(OR(C648="150 Directors advances", C648="120 accounts receivable", C648="720.2 Automobile - Insurance", C648="720.3 Automobile - License", C648="870.4 Rent - Insurance", C648="870.6 Rent - Property Tax", C648="870.7 Rent - Homeoffice", C648="870.9 Rent - Water"),
   0,
   IF(Dashboard!$F$5="Quick",
      IF(OR(C648="190 Automobile",C648="200 computer hardware",C648="210 Computer software",C648="220 Quickbooks software",C648="230 Office equipment",C648="240 Office furniture"),
         E648-(E648/(1+Dashboard!$F$4)),
         0
      ),
      IF(C648="750 Business promotion",
         E648-(E648/(1+4.793/100)),
         E648-(E648/(1+Dashboard!$F$4))
      )
   )
)</f>
        <v>0</v>
      </c>
      <c r="J648" s="40">
        <f>Bank5[[#This Row],[Money in/ (Money out)]]-Bank5[[#This Row],[GST/HST]]</f>
        <v>0</v>
      </c>
      <c r="L648" s="37">
        <f t="shared" si="30"/>
        <v>0</v>
      </c>
    </row>
    <row r="649" spans="4:12" x14ac:dyDescent="0.2">
      <c r="D649" s="393">
        <f>_xlfn.XLOOKUP(C:C,Table1[for Import to Bank Register dropdown],Table1[for Pivot],0,0,1)</f>
        <v>0</v>
      </c>
      <c r="E649" s="422"/>
      <c r="F649" s="160">
        <f t="shared" si="31"/>
        <v>55555555</v>
      </c>
      <c r="G649" s="394">
        <f t="shared" si="32"/>
        <v>0</v>
      </c>
      <c r="I649" s="395">
        <f>IF(OR(C649="150 Directors advances", C649="120 accounts receivable", C649="720.2 Automobile - Insurance", C649="720.3 Automobile - License", C649="870.4 Rent - Insurance", C649="870.6 Rent - Property Tax", C649="870.7 Rent - Homeoffice", C649="870.9 Rent - Water"),
   0,
   IF(Dashboard!$F$5="Quick",
      IF(OR(C649="190 Automobile",C649="200 computer hardware",C649="210 Computer software",C649="220 Quickbooks software",C649="230 Office equipment",C649="240 Office furniture"),
         E649-(E649/(1+Dashboard!$F$4)),
         0
      ),
      IF(C649="750 Business promotion",
         E649-(E649/(1+4.793/100)),
         E649-(E649/(1+Dashboard!$F$4))
      )
   )
)</f>
        <v>0</v>
      </c>
      <c r="J649" s="40">
        <f>Bank5[[#This Row],[Money in/ (Money out)]]-Bank5[[#This Row],[GST/HST]]</f>
        <v>0</v>
      </c>
      <c r="L649" s="37">
        <f t="shared" si="30"/>
        <v>0</v>
      </c>
    </row>
    <row r="650" spans="4:12" x14ac:dyDescent="0.2">
      <c r="D650" s="393">
        <f>_xlfn.XLOOKUP(C:C,Table1[for Import to Bank Register dropdown],Table1[for Pivot],0,0,1)</f>
        <v>0</v>
      </c>
      <c r="E650" s="422"/>
      <c r="F650" s="160">
        <f t="shared" si="31"/>
        <v>55555555</v>
      </c>
      <c r="G650" s="394">
        <f t="shared" si="32"/>
        <v>0</v>
      </c>
      <c r="I650" s="395">
        <f>IF(OR(C650="150 Directors advances", C650="120 accounts receivable", C650="720.2 Automobile - Insurance", C650="720.3 Automobile - License", C650="870.4 Rent - Insurance", C650="870.6 Rent - Property Tax", C650="870.7 Rent - Homeoffice", C650="870.9 Rent - Water"),
   0,
   IF(Dashboard!$F$5="Quick",
      IF(OR(C650="190 Automobile",C650="200 computer hardware",C650="210 Computer software",C650="220 Quickbooks software",C650="230 Office equipment",C650="240 Office furniture"),
         E650-(E650/(1+Dashboard!$F$4)),
         0
      ),
      IF(C650="750 Business promotion",
         E650-(E650/(1+4.793/100)),
         E650-(E650/(1+Dashboard!$F$4))
      )
   )
)</f>
        <v>0</v>
      </c>
      <c r="J650" s="40">
        <f>Bank5[[#This Row],[Money in/ (Money out)]]-Bank5[[#This Row],[GST/HST]]</f>
        <v>0</v>
      </c>
      <c r="L650" s="37">
        <f t="shared" si="30"/>
        <v>0</v>
      </c>
    </row>
    <row r="651" spans="4:12" x14ac:dyDescent="0.2">
      <c r="D651" s="393">
        <f>_xlfn.XLOOKUP(C:C,Table1[for Import to Bank Register dropdown],Table1[for Pivot],0,0,1)</f>
        <v>0</v>
      </c>
      <c r="E651" s="422"/>
      <c r="F651" s="160">
        <f t="shared" si="31"/>
        <v>55555555</v>
      </c>
      <c r="G651" s="394">
        <f t="shared" si="32"/>
        <v>0</v>
      </c>
      <c r="I651" s="395">
        <f>IF(OR(C651="150 Directors advances", C651="120 accounts receivable", C651="720.2 Automobile - Insurance", C651="720.3 Automobile - License", C651="870.4 Rent - Insurance", C651="870.6 Rent - Property Tax", C651="870.7 Rent - Homeoffice", C651="870.9 Rent - Water"),
   0,
   IF(Dashboard!$F$5="Quick",
      IF(OR(C651="190 Automobile",C651="200 computer hardware",C651="210 Computer software",C651="220 Quickbooks software",C651="230 Office equipment",C651="240 Office furniture"),
         E651-(E651/(1+Dashboard!$F$4)),
         0
      ),
      IF(C651="750 Business promotion",
         E651-(E651/(1+4.793/100)),
         E651-(E651/(1+Dashboard!$F$4))
      )
   )
)</f>
        <v>0</v>
      </c>
      <c r="J651" s="40">
        <f>Bank5[[#This Row],[Money in/ (Money out)]]-Bank5[[#This Row],[GST/HST]]</f>
        <v>0</v>
      </c>
      <c r="L651" s="37">
        <f t="shared" si="30"/>
        <v>0</v>
      </c>
    </row>
    <row r="652" spans="4:12" x14ac:dyDescent="0.2">
      <c r="D652" s="393">
        <f>_xlfn.XLOOKUP(C:C,Table1[for Import to Bank Register dropdown],Table1[for Pivot],0,0,1)</f>
        <v>0</v>
      </c>
      <c r="E652" s="422"/>
      <c r="F652" s="160">
        <f t="shared" si="31"/>
        <v>55555555</v>
      </c>
      <c r="G652" s="394">
        <f t="shared" si="32"/>
        <v>0</v>
      </c>
      <c r="I652" s="395">
        <f>IF(OR(C652="150 Directors advances", C652="120 accounts receivable", C652="720.2 Automobile - Insurance", C652="720.3 Automobile - License", C652="870.4 Rent - Insurance", C652="870.6 Rent - Property Tax", C652="870.7 Rent - Homeoffice", C652="870.9 Rent - Water"),
   0,
   IF(Dashboard!$F$5="Quick",
      IF(OR(C652="190 Automobile",C652="200 computer hardware",C652="210 Computer software",C652="220 Quickbooks software",C652="230 Office equipment",C652="240 Office furniture"),
         E652-(E652/(1+Dashboard!$F$4)),
         0
      ),
      IF(C652="750 Business promotion",
         E652-(E652/(1+4.793/100)),
         E652-(E652/(1+Dashboard!$F$4))
      )
   )
)</f>
        <v>0</v>
      </c>
      <c r="J652" s="40">
        <f>Bank5[[#This Row],[Money in/ (Money out)]]-Bank5[[#This Row],[GST/HST]]</f>
        <v>0</v>
      </c>
      <c r="L652" s="37">
        <f t="shared" si="30"/>
        <v>0</v>
      </c>
    </row>
    <row r="653" spans="4:12" x14ac:dyDescent="0.2">
      <c r="D653" s="393">
        <f>_xlfn.XLOOKUP(C:C,Table1[for Import to Bank Register dropdown],Table1[for Pivot],0,0,1)</f>
        <v>0</v>
      </c>
      <c r="E653" s="422"/>
      <c r="F653" s="160">
        <f t="shared" si="31"/>
        <v>55555555</v>
      </c>
      <c r="G653" s="394">
        <f t="shared" si="32"/>
        <v>0</v>
      </c>
      <c r="I653" s="395">
        <f>IF(OR(C653="150 Directors advances", C653="120 accounts receivable", C653="720.2 Automobile - Insurance", C653="720.3 Automobile - License", C653="870.4 Rent - Insurance", C653="870.6 Rent - Property Tax", C653="870.7 Rent - Homeoffice", C653="870.9 Rent - Water"),
   0,
   IF(Dashboard!$F$5="Quick",
      IF(OR(C653="190 Automobile",C653="200 computer hardware",C653="210 Computer software",C653="220 Quickbooks software",C653="230 Office equipment",C653="240 Office furniture"),
         E653-(E653/(1+Dashboard!$F$4)),
         0
      ),
      IF(C653="750 Business promotion",
         E653-(E653/(1+4.793/100)),
         E653-(E653/(1+Dashboard!$F$4))
      )
   )
)</f>
        <v>0</v>
      </c>
      <c r="J653" s="40">
        <f>Bank5[[#This Row],[Money in/ (Money out)]]-Bank5[[#This Row],[GST/HST]]</f>
        <v>0</v>
      </c>
      <c r="L653" s="37">
        <f t="shared" si="30"/>
        <v>0</v>
      </c>
    </row>
    <row r="654" spans="4:12" x14ac:dyDescent="0.2">
      <c r="D654" s="393">
        <f>_xlfn.XLOOKUP(C:C,Table1[for Import to Bank Register dropdown],Table1[for Pivot],0,0,1)</f>
        <v>0</v>
      </c>
      <c r="E654" s="422"/>
      <c r="F654" s="160">
        <f t="shared" si="31"/>
        <v>55555555</v>
      </c>
      <c r="G654" s="394">
        <f t="shared" si="32"/>
        <v>0</v>
      </c>
      <c r="I654" s="395">
        <f>IF(OR(C654="150 Directors advances", C654="120 accounts receivable", C654="720.2 Automobile - Insurance", C654="720.3 Automobile - License", C654="870.4 Rent - Insurance", C654="870.6 Rent - Property Tax", C654="870.7 Rent - Homeoffice", C654="870.9 Rent - Water"),
   0,
   IF(Dashboard!$F$5="Quick",
      IF(OR(C654="190 Automobile",C654="200 computer hardware",C654="210 Computer software",C654="220 Quickbooks software",C654="230 Office equipment",C654="240 Office furniture"),
         E654-(E654/(1+Dashboard!$F$4)),
         0
      ),
      IF(C654="750 Business promotion",
         E654-(E654/(1+4.793/100)),
         E654-(E654/(1+Dashboard!$F$4))
      )
   )
)</f>
        <v>0</v>
      </c>
      <c r="J654" s="40">
        <f>Bank5[[#This Row],[Money in/ (Money out)]]-Bank5[[#This Row],[GST/HST]]</f>
        <v>0</v>
      </c>
      <c r="L654" s="37">
        <f t="shared" si="30"/>
        <v>0</v>
      </c>
    </row>
    <row r="655" spans="4:12" x14ac:dyDescent="0.2">
      <c r="D655" s="393">
        <f>_xlfn.XLOOKUP(C:C,Table1[for Import to Bank Register dropdown],Table1[for Pivot],0,0,1)</f>
        <v>0</v>
      </c>
      <c r="E655" s="422"/>
      <c r="F655" s="160">
        <f t="shared" si="31"/>
        <v>55555555</v>
      </c>
      <c r="G655" s="394">
        <f t="shared" si="32"/>
        <v>0</v>
      </c>
      <c r="I655" s="395">
        <f>IF(OR(C655="150 Directors advances", C655="120 accounts receivable", C655="720.2 Automobile - Insurance", C655="720.3 Automobile - License", C655="870.4 Rent - Insurance", C655="870.6 Rent - Property Tax", C655="870.7 Rent - Homeoffice", C655="870.9 Rent - Water"),
   0,
   IF(Dashboard!$F$5="Quick",
      IF(OR(C655="190 Automobile",C655="200 computer hardware",C655="210 Computer software",C655="220 Quickbooks software",C655="230 Office equipment",C655="240 Office furniture"),
         E655-(E655/(1+Dashboard!$F$4)),
         0
      ),
      IF(C655="750 Business promotion",
         E655-(E655/(1+4.793/100)),
         E655-(E655/(1+Dashboard!$F$4))
      )
   )
)</f>
        <v>0</v>
      </c>
      <c r="J655" s="40">
        <f>Bank5[[#This Row],[Money in/ (Money out)]]-Bank5[[#This Row],[GST/HST]]</f>
        <v>0</v>
      </c>
      <c r="L655" s="37">
        <f t="shared" si="30"/>
        <v>0</v>
      </c>
    </row>
    <row r="656" spans="4:12" x14ac:dyDescent="0.2">
      <c r="D656" s="393">
        <f>_xlfn.XLOOKUP(C:C,Table1[for Import to Bank Register dropdown],Table1[for Pivot],0,0,1)</f>
        <v>0</v>
      </c>
      <c r="E656" s="422"/>
      <c r="F656" s="160">
        <f t="shared" si="31"/>
        <v>55555555</v>
      </c>
      <c r="G656" s="394">
        <f t="shared" si="32"/>
        <v>0</v>
      </c>
      <c r="I656" s="395">
        <f>IF(OR(C656="150 Directors advances", C656="120 accounts receivable", C656="720.2 Automobile - Insurance", C656="720.3 Automobile - License", C656="870.4 Rent - Insurance", C656="870.6 Rent - Property Tax", C656="870.7 Rent - Homeoffice", C656="870.9 Rent - Water"),
   0,
   IF(Dashboard!$F$5="Quick",
      IF(OR(C656="190 Automobile",C656="200 computer hardware",C656="210 Computer software",C656="220 Quickbooks software",C656="230 Office equipment",C656="240 Office furniture"),
         E656-(E656/(1+Dashboard!$F$4)),
         0
      ),
      IF(C656="750 Business promotion",
         E656-(E656/(1+4.793/100)),
         E656-(E656/(1+Dashboard!$F$4))
      )
   )
)</f>
        <v>0</v>
      </c>
      <c r="J656" s="40">
        <f>Bank5[[#This Row],[Money in/ (Money out)]]-Bank5[[#This Row],[GST/HST]]</f>
        <v>0</v>
      </c>
      <c r="L656" s="37">
        <f t="shared" si="30"/>
        <v>0</v>
      </c>
    </row>
    <row r="657" spans="4:12" x14ac:dyDescent="0.2">
      <c r="D657" s="393">
        <f>_xlfn.XLOOKUP(C:C,Table1[for Import to Bank Register dropdown],Table1[for Pivot],0,0,1)</f>
        <v>0</v>
      </c>
      <c r="E657" s="422"/>
      <c r="F657" s="160">
        <f t="shared" si="31"/>
        <v>55555555</v>
      </c>
      <c r="G657" s="394">
        <f t="shared" si="32"/>
        <v>0</v>
      </c>
      <c r="I657" s="395">
        <f>IF(OR(C657="150 Directors advances", C657="120 accounts receivable", C657="720.2 Automobile - Insurance", C657="720.3 Automobile - License", C657="870.4 Rent - Insurance", C657="870.6 Rent - Property Tax", C657="870.7 Rent - Homeoffice", C657="870.9 Rent - Water"),
   0,
   IF(Dashboard!$F$5="Quick",
      IF(OR(C657="190 Automobile",C657="200 computer hardware",C657="210 Computer software",C657="220 Quickbooks software",C657="230 Office equipment",C657="240 Office furniture"),
         E657-(E657/(1+Dashboard!$F$4)),
         0
      ),
      IF(C657="750 Business promotion",
         E657-(E657/(1+4.793/100)),
         E657-(E657/(1+Dashboard!$F$4))
      )
   )
)</f>
        <v>0</v>
      </c>
      <c r="J657" s="40">
        <f>Bank5[[#This Row],[Money in/ (Money out)]]-Bank5[[#This Row],[GST/HST]]</f>
        <v>0</v>
      </c>
      <c r="L657" s="37">
        <f t="shared" si="30"/>
        <v>0</v>
      </c>
    </row>
    <row r="658" spans="4:12" x14ac:dyDescent="0.2">
      <c r="D658" s="393">
        <f>_xlfn.XLOOKUP(C:C,Table1[for Import to Bank Register dropdown],Table1[for Pivot],0,0,1)</f>
        <v>0</v>
      </c>
      <c r="E658" s="422"/>
      <c r="F658" s="160">
        <f t="shared" si="31"/>
        <v>55555555</v>
      </c>
      <c r="G658" s="394">
        <f t="shared" si="32"/>
        <v>0</v>
      </c>
      <c r="I658" s="395">
        <f>IF(OR(C658="150 Directors advances", C658="120 accounts receivable", C658="720.2 Automobile - Insurance", C658="720.3 Automobile - License", C658="870.4 Rent - Insurance", C658="870.6 Rent - Property Tax", C658="870.7 Rent - Homeoffice", C658="870.9 Rent - Water"),
   0,
   IF(Dashboard!$F$5="Quick",
      IF(OR(C658="190 Automobile",C658="200 computer hardware",C658="210 Computer software",C658="220 Quickbooks software",C658="230 Office equipment",C658="240 Office furniture"),
         E658-(E658/(1+Dashboard!$F$4)),
         0
      ),
      IF(C658="750 Business promotion",
         E658-(E658/(1+4.793/100)),
         E658-(E658/(1+Dashboard!$F$4))
      )
   )
)</f>
        <v>0</v>
      </c>
      <c r="J658" s="40">
        <f>Bank5[[#This Row],[Money in/ (Money out)]]-Bank5[[#This Row],[GST/HST]]</f>
        <v>0</v>
      </c>
      <c r="L658" s="37">
        <f t="shared" si="30"/>
        <v>0</v>
      </c>
    </row>
    <row r="659" spans="4:12" x14ac:dyDescent="0.2">
      <c r="D659" s="393">
        <f>_xlfn.XLOOKUP(C:C,Table1[for Import to Bank Register dropdown],Table1[for Pivot],0,0,1)</f>
        <v>0</v>
      </c>
      <c r="E659" s="422"/>
      <c r="F659" s="160">
        <f t="shared" si="31"/>
        <v>55555555</v>
      </c>
      <c r="G659" s="394">
        <f t="shared" si="32"/>
        <v>0</v>
      </c>
      <c r="I659" s="395">
        <f>IF(OR(C659="150 Directors advances", C659="120 accounts receivable", C659="720.2 Automobile - Insurance", C659="720.3 Automobile - License", C659="870.4 Rent - Insurance", C659="870.6 Rent - Property Tax", C659="870.7 Rent - Homeoffice", C659="870.9 Rent - Water"),
   0,
   IF(Dashboard!$F$5="Quick",
      IF(OR(C659="190 Automobile",C659="200 computer hardware",C659="210 Computer software",C659="220 Quickbooks software",C659="230 Office equipment",C659="240 Office furniture"),
         E659-(E659/(1+Dashboard!$F$4)),
         0
      ),
      IF(C659="750 Business promotion",
         E659-(E659/(1+4.793/100)),
         E659-(E659/(1+Dashboard!$F$4))
      )
   )
)</f>
        <v>0</v>
      </c>
      <c r="J659" s="40">
        <f>Bank5[[#This Row],[Money in/ (Money out)]]-Bank5[[#This Row],[GST/HST]]</f>
        <v>0</v>
      </c>
      <c r="L659" s="37">
        <f t="shared" si="30"/>
        <v>0</v>
      </c>
    </row>
    <row r="660" spans="4:12" x14ac:dyDescent="0.2">
      <c r="D660" s="393">
        <f>_xlfn.XLOOKUP(C:C,Table1[for Import to Bank Register dropdown],Table1[for Pivot],0,0,1)</f>
        <v>0</v>
      </c>
      <c r="E660" s="422"/>
      <c r="F660" s="160">
        <f t="shared" si="31"/>
        <v>55555555</v>
      </c>
      <c r="G660" s="394">
        <f t="shared" si="32"/>
        <v>0</v>
      </c>
      <c r="I660" s="395">
        <f>IF(OR(C660="150 Directors advances", C660="120 accounts receivable", C660="720.2 Automobile - Insurance", C660="720.3 Automobile - License", C660="870.4 Rent - Insurance", C660="870.6 Rent - Property Tax", C660="870.7 Rent - Homeoffice", C660="870.9 Rent - Water"),
   0,
   IF(Dashboard!$F$5="Quick",
      IF(OR(C660="190 Automobile",C660="200 computer hardware",C660="210 Computer software",C660="220 Quickbooks software",C660="230 Office equipment",C660="240 Office furniture"),
         E660-(E660/(1+Dashboard!$F$4)),
         0
      ),
      IF(C660="750 Business promotion",
         E660-(E660/(1+4.793/100)),
         E660-(E660/(1+Dashboard!$F$4))
      )
   )
)</f>
        <v>0</v>
      </c>
      <c r="J660" s="40">
        <f>Bank5[[#This Row],[Money in/ (Money out)]]-Bank5[[#This Row],[GST/HST]]</f>
        <v>0</v>
      </c>
      <c r="L660" s="37">
        <f t="shared" si="30"/>
        <v>0</v>
      </c>
    </row>
    <row r="661" spans="4:12" x14ac:dyDescent="0.2">
      <c r="D661" s="393">
        <f>_xlfn.XLOOKUP(C:C,Table1[for Import to Bank Register dropdown],Table1[for Pivot],0,0,1)</f>
        <v>0</v>
      </c>
      <c r="E661" s="422"/>
      <c r="F661" s="160">
        <f t="shared" si="31"/>
        <v>55555555</v>
      </c>
      <c r="G661" s="394">
        <f t="shared" si="32"/>
        <v>0</v>
      </c>
      <c r="I661" s="395">
        <f>IF(OR(C661="150 Directors advances", C661="120 accounts receivable", C661="720.2 Automobile - Insurance", C661="720.3 Automobile - License", C661="870.4 Rent - Insurance", C661="870.6 Rent - Property Tax", C661="870.7 Rent - Homeoffice", C661="870.9 Rent - Water"),
   0,
   IF(Dashboard!$F$5="Quick",
      IF(OR(C661="190 Automobile",C661="200 computer hardware",C661="210 Computer software",C661="220 Quickbooks software",C661="230 Office equipment",C661="240 Office furniture"),
         E661-(E661/(1+Dashboard!$F$4)),
         0
      ),
      IF(C661="750 Business promotion",
         E661-(E661/(1+4.793/100)),
         E661-(E661/(1+Dashboard!$F$4))
      )
   )
)</f>
        <v>0</v>
      </c>
      <c r="J661" s="40">
        <f>Bank5[[#This Row],[Money in/ (Money out)]]-Bank5[[#This Row],[GST/HST]]</f>
        <v>0</v>
      </c>
      <c r="L661" s="37">
        <f t="shared" si="30"/>
        <v>0</v>
      </c>
    </row>
    <row r="662" spans="4:12" x14ac:dyDescent="0.2">
      <c r="D662" s="393">
        <f>_xlfn.XLOOKUP(C:C,Table1[for Import to Bank Register dropdown],Table1[for Pivot],0,0,1)</f>
        <v>0</v>
      </c>
      <c r="E662" s="422"/>
      <c r="F662" s="160">
        <f t="shared" si="31"/>
        <v>55555555</v>
      </c>
      <c r="G662" s="394">
        <f t="shared" si="32"/>
        <v>0</v>
      </c>
      <c r="I662" s="395">
        <f>IF(OR(C662="150 Directors advances", C662="120 accounts receivable", C662="720.2 Automobile - Insurance", C662="720.3 Automobile - License", C662="870.4 Rent - Insurance", C662="870.6 Rent - Property Tax", C662="870.7 Rent - Homeoffice", C662="870.9 Rent - Water"),
   0,
   IF(Dashboard!$F$5="Quick",
      IF(OR(C662="190 Automobile",C662="200 computer hardware",C662="210 Computer software",C662="220 Quickbooks software",C662="230 Office equipment",C662="240 Office furniture"),
         E662-(E662/(1+Dashboard!$F$4)),
         0
      ),
      IF(C662="750 Business promotion",
         E662-(E662/(1+4.793/100)),
         E662-(E662/(1+Dashboard!$F$4))
      )
   )
)</f>
        <v>0</v>
      </c>
      <c r="J662" s="40">
        <f>Bank5[[#This Row],[Money in/ (Money out)]]-Bank5[[#This Row],[GST/HST]]</f>
        <v>0</v>
      </c>
      <c r="L662" s="37">
        <f t="shared" si="30"/>
        <v>0</v>
      </c>
    </row>
    <row r="663" spans="4:12" x14ac:dyDescent="0.2">
      <c r="D663" s="393">
        <f>_xlfn.XLOOKUP(C:C,Table1[for Import to Bank Register dropdown],Table1[for Pivot],0,0,1)</f>
        <v>0</v>
      </c>
      <c r="E663" s="422"/>
      <c r="F663" s="160">
        <f t="shared" si="31"/>
        <v>55555555</v>
      </c>
      <c r="G663" s="394">
        <f t="shared" si="32"/>
        <v>0</v>
      </c>
      <c r="I663" s="395">
        <f>IF(OR(C663="150 Directors advances", C663="120 accounts receivable", C663="720.2 Automobile - Insurance", C663="720.3 Automobile - License", C663="870.4 Rent - Insurance", C663="870.6 Rent - Property Tax", C663="870.7 Rent - Homeoffice", C663="870.9 Rent - Water"),
   0,
   IF(Dashboard!$F$5="Quick",
      IF(OR(C663="190 Automobile",C663="200 computer hardware",C663="210 Computer software",C663="220 Quickbooks software",C663="230 Office equipment",C663="240 Office furniture"),
         E663-(E663/(1+Dashboard!$F$4)),
         0
      ),
      IF(C663="750 Business promotion",
         E663-(E663/(1+4.793/100)),
         E663-(E663/(1+Dashboard!$F$4))
      )
   )
)</f>
        <v>0</v>
      </c>
      <c r="J663" s="40">
        <f>Bank5[[#This Row],[Money in/ (Money out)]]-Bank5[[#This Row],[GST/HST]]</f>
        <v>0</v>
      </c>
      <c r="L663" s="37">
        <f t="shared" si="30"/>
        <v>0</v>
      </c>
    </row>
    <row r="664" spans="4:12" x14ac:dyDescent="0.2">
      <c r="D664" s="393">
        <f>_xlfn.XLOOKUP(C:C,Table1[for Import to Bank Register dropdown],Table1[for Pivot],0,0,1)</f>
        <v>0</v>
      </c>
      <c r="E664" s="422"/>
      <c r="F664" s="160">
        <f t="shared" si="31"/>
        <v>55555555</v>
      </c>
      <c r="G664" s="394">
        <f t="shared" si="32"/>
        <v>0</v>
      </c>
      <c r="I664" s="395">
        <f>IF(OR(C664="150 Directors advances", C664="120 accounts receivable", C664="720.2 Automobile - Insurance", C664="720.3 Automobile - License", C664="870.4 Rent - Insurance", C664="870.6 Rent - Property Tax", C664="870.7 Rent - Homeoffice", C664="870.9 Rent - Water"),
   0,
   IF(Dashboard!$F$5="Quick",
      IF(OR(C664="190 Automobile",C664="200 computer hardware",C664="210 Computer software",C664="220 Quickbooks software",C664="230 Office equipment",C664="240 Office furniture"),
         E664-(E664/(1+Dashboard!$F$4)),
         0
      ),
      IF(C664="750 Business promotion",
         E664-(E664/(1+4.793/100)),
         E664-(E664/(1+Dashboard!$F$4))
      )
   )
)</f>
        <v>0</v>
      </c>
      <c r="J664" s="40">
        <f>Bank5[[#This Row],[Money in/ (Money out)]]-Bank5[[#This Row],[GST/HST]]</f>
        <v>0</v>
      </c>
      <c r="L664" s="37">
        <f t="shared" si="30"/>
        <v>0</v>
      </c>
    </row>
    <row r="665" spans="4:12" x14ac:dyDescent="0.2">
      <c r="D665" s="393">
        <f>_xlfn.XLOOKUP(C:C,Table1[for Import to Bank Register dropdown],Table1[for Pivot],0,0,1)</f>
        <v>0</v>
      </c>
      <c r="E665" s="422"/>
      <c r="F665" s="160">
        <f t="shared" si="31"/>
        <v>55555555</v>
      </c>
      <c r="G665" s="394">
        <f t="shared" si="32"/>
        <v>0</v>
      </c>
      <c r="I665" s="395">
        <f>IF(OR(C665="150 Directors advances", C665="120 accounts receivable", C665="720.2 Automobile - Insurance", C665="720.3 Automobile - License", C665="870.4 Rent - Insurance", C665="870.6 Rent - Property Tax", C665="870.7 Rent - Homeoffice", C665="870.9 Rent - Water"),
   0,
   IF(Dashboard!$F$5="Quick",
      IF(OR(C665="190 Automobile",C665="200 computer hardware",C665="210 Computer software",C665="220 Quickbooks software",C665="230 Office equipment",C665="240 Office furniture"),
         E665-(E665/(1+Dashboard!$F$4)),
         0
      ),
      IF(C665="750 Business promotion",
         E665-(E665/(1+4.793/100)),
         E665-(E665/(1+Dashboard!$F$4))
      )
   )
)</f>
        <v>0</v>
      </c>
      <c r="J665" s="40">
        <f>Bank5[[#This Row],[Money in/ (Money out)]]-Bank5[[#This Row],[GST/HST]]</f>
        <v>0</v>
      </c>
      <c r="L665" s="37">
        <f t="shared" si="30"/>
        <v>0</v>
      </c>
    </row>
    <row r="666" spans="4:12" x14ac:dyDescent="0.2">
      <c r="D666" s="393">
        <f>_xlfn.XLOOKUP(C:C,Table1[for Import to Bank Register dropdown],Table1[for Pivot],0,0,1)</f>
        <v>0</v>
      </c>
      <c r="E666" s="422"/>
      <c r="F666" s="160">
        <f t="shared" si="31"/>
        <v>55555555</v>
      </c>
      <c r="G666" s="394">
        <f t="shared" si="32"/>
        <v>0</v>
      </c>
      <c r="I666" s="395">
        <f>IF(OR(C666="150 Directors advances", C666="120 accounts receivable", C666="720.2 Automobile - Insurance", C666="720.3 Automobile - License", C666="870.4 Rent - Insurance", C666="870.6 Rent - Property Tax", C666="870.7 Rent - Homeoffice", C666="870.9 Rent - Water"),
   0,
   IF(Dashboard!$F$5="Quick",
      IF(OR(C666="190 Automobile",C666="200 computer hardware",C666="210 Computer software",C666="220 Quickbooks software",C666="230 Office equipment",C666="240 Office furniture"),
         E666-(E666/(1+Dashboard!$F$4)),
         0
      ),
      IF(C666="750 Business promotion",
         E666-(E666/(1+4.793/100)),
         E666-(E666/(1+Dashboard!$F$4))
      )
   )
)</f>
        <v>0</v>
      </c>
      <c r="J666" s="40">
        <f>Bank5[[#This Row],[Money in/ (Money out)]]-Bank5[[#This Row],[GST/HST]]</f>
        <v>0</v>
      </c>
      <c r="L666" s="37">
        <f t="shared" si="30"/>
        <v>0</v>
      </c>
    </row>
    <row r="667" spans="4:12" x14ac:dyDescent="0.2">
      <c r="D667" s="393">
        <f>_xlfn.XLOOKUP(C:C,Table1[for Import to Bank Register dropdown],Table1[for Pivot],0,0,1)</f>
        <v>0</v>
      </c>
      <c r="E667" s="422"/>
      <c r="F667" s="160">
        <f t="shared" si="31"/>
        <v>55555555</v>
      </c>
      <c r="G667" s="394">
        <f t="shared" si="32"/>
        <v>0</v>
      </c>
      <c r="I667" s="395">
        <f>IF(OR(C667="150 Directors advances", C667="120 accounts receivable", C667="720.2 Automobile - Insurance", C667="720.3 Automobile - License", C667="870.4 Rent - Insurance", C667="870.6 Rent - Property Tax", C667="870.7 Rent - Homeoffice", C667="870.9 Rent - Water"),
   0,
   IF(Dashboard!$F$5="Quick",
      IF(OR(C667="190 Automobile",C667="200 computer hardware",C667="210 Computer software",C667="220 Quickbooks software",C667="230 Office equipment",C667="240 Office furniture"),
         E667-(E667/(1+Dashboard!$F$4)),
         0
      ),
      IF(C667="750 Business promotion",
         E667-(E667/(1+4.793/100)),
         E667-(E667/(1+Dashboard!$F$4))
      )
   )
)</f>
        <v>0</v>
      </c>
      <c r="J667" s="40">
        <f>Bank5[[#This Row],[Money in/ (Money out)]]-Bank5[[#This Row],[GST/HST]]</f>
        <v>0</v>
      </c>
      <c r="L667" s="37">
        <f t="shared" si="30"/>
        <v>0</v>
      </c>
    </row>
    <row r="668" spans="4:12" x14ac:dyDescent="0.2">
      <c r="D668" s="393">
        <f>_xlfn.XLOOKUP(C:C,Table1[for Import to Bank Register dropdown],Table1[for Pivot],0,0,1)</f>
        <v>0</v>
      </c>
      <c r="E668" s="422"/>
      <c r="F668" s="160">
        <f t="shared" si="31"/>
        <v>55555555</v>
      </c>
      <c r="G668" s="394">
        <f t="shared" si="32"/>
        <v>0</v>
      </c>
      <c r="I668" s="395">
        <f>IF(OR(C668="150 Directors advances", C668="120 accounts receivable", C668="720.2 Automobile - Insurance", C668="720.3 Automobile - License", C668="870.4 Rent - Insurance", C668="870.6 Rent - Property Tax", C668="870.7 Rent - Homeoffice", C668="870.9 Rent - Water"),
   0,
   IF(Dashboard!$F$5="Quick",
      IF(OR(C668="190 Automobile",C668="200 computer hardware",C668="210 Computer software",C668="220 Quickbooks software",C668="230 Office equipment",C668="240 Office furniture"),
         E668-(E668/(1+Dashboard!$F$4)),
         0
      ),
      IF(C668="750 Business promotion",
         E668-(E668/(1+4.793/100)),
         E668-(E668/(1+Dashboard!$F$4))
      )
   )
)</f>
        <v>0</v>
      </c>
      <c r="J668" s="40">
        <f>Bank5[[#This Row],[Money in/ (Money out)]]-Bank5[[#This Row],[GST/HST]]</f>
        <v>0</v>
      </c>
      <c r="L668" s="37">
        <f t="shared" si="30"/>
        <v>0</v>
      </c>
    </row>
    <row r="669" spans="4:12" x14ac:dyDescent="0.2">
      <c r="D669" s="393">
        <f>_xlfn.XLOOKUP(C:C,Table1[for Import to Bank Register dropdown],Table1[for Pivot],0,0,1)</f>
        <v>0</v>
      </c>
      <c r="E669" s="422"/>
      <c r="F669" s="160">
        <f t="shared" si="31"/>
        <v>55555555</v>
      </c>
      <c r="G669" s="394">
        <f t="shared" si="32"/>
        <v>0</v>
      </c>
      <c r="I669" s="395">
        <f>IF(OR(C669="150 Directors advances", C669="120 accounts receivable", C669="720.2 Automobile - Insurance", C669="720.3 Automobile - License", C669="870.4 Rent - Insurance", C669="870.6 Rent - Property Tax", C669="870.7 Rent - Homeoffice", C669="870.9 Rent - Water"),
   0,
   IF(Dashboard!$F$5="Quick",
      IF(OR(C669="190 Automobile",C669="200 computer hardware",C669="210 Computer software",C669="220 Quickbooks software",C669="230 Office equipment",C669="240 Office furniture"),
         E669-(E669/(1+Dashboard!$F$4)),
         0
      ),
      IF(C669="750 Business promotion",
         E669-(E669/(1+4.793/100)),
         E669-(E669/(1+Dashboard!$F$4))
      )
   )
)</f>
        <v>0</v>
      </c>
      <c r="J669" s="40">
        <f>Bank5[[#This Row],[Money in/ (Money out)]]-Bank5[[#This Row],[GST/HST]]</f>
        <v>0</v>
      </c>
      <c r="L669" s="37">
        <f t="shared" si="30"/>
        <v>0</v>
      </c>
    </row>
    <row r="670" spans="4:12" x14ac:dyDescent="0.2">
      <c r="D670" s="393">
        <f>_xlfn.XLOOKUP(C:C,Table1[for Import to Bank Register dropdown],Table1[for Pivot],0,0,1)</f>
        <v>0</v>
      </c>
      <c r="E670" s="422"/>
      <c r="F670" s="160">
        <f t="shared" si="31"/>
        <v>55555555</v>
      </c>
      <c r="G670" s="394">
        <f t="shared" si="32"/>
        <v>0</v>
      </c>
      <c r="I670" s="395">
        <f>IF(OR(C670="150 Directors advances", C670="120 accounts receivable", C670="720.2 Automobile - Insurance", C670="720.3 Automobile - License", C670="870.4 Rent - Insurance", C670="870.6 Rent - Property Tax", C670="870.7 Rent - Homeoffice", C670="870.9 Rent - Water"),
   0,
   IF(Dashboard!$F$5="Quick",
      IF(OR(C670="190 Automobile",C670="200 computer hardware",C670="210 Computer software",C670="220 Quickbooks software",C670="230 Office equipment",C670="240 Office furniture"),
         E670-(E670/(1+Dashboard!$F$4)),
         0
      ),
      IF(C670="750 Business promotion",
         E670-(E670/(1+4.793/100)),
         E670-(E670/(1+Dashboard!$F$4))
      )
   )
)</f>
        <v>0</v>
      </c>
      <c r="J670" s="40">
        <f>Bank5[[#This Row],[Money in/ (Money out)]]-Bank5[[#This Row],[GST/HST]]</f>
        <v>0</v>
      </c>
      <c r="L670" s="37">
        <f t="shared" si="30"/>
        <v>0</v>
      </c>
    </row>
    <row r="671" spans="4:12" x14ac:dyDescent="0.2">
      <c r="D671" s="393">
        <f>_xlfn.XLOOKUP(C:C,Table1[for Import to Bank Register dropdown],Table1[for Pivot],0,0,1)</f>
        <v>0</v>
      </c>
      <c r="E671" s="422"/>
      <c r="F671" s="160">
        <f t="shared" si="31"/>
        <v>55555555</v>
      </c>
      <c r="G671" s="394">
        <f t="shared" si="32"/>
        <v>0</v>
      </c>
      <c r="I671" s="395">
        <f>IF(OR(C671="150 Directors advances", C671="120 accounts receivable", C671="720.2 Automobile - Insurance", C671="720.3 Automobile - License", C671="870.4 Rent - Insurance", C671="870.6 Rent - Property Tax", C671="870.7 Rent - Homeoffice", C671="870.9 Rent - Water"),
   0,
   IF(Dashboard!$F$5="Quick",
      IF(OR(C671="190 Automobile",C671="200 computer hardware",C671="210 Computer software",C671="220 Quickbooks software",C671="230 Office equipment",C671="240 Office furniture"),
         E671-(E671/(1+Dashboard!$F$4)),
         0
      ),
      IF(C671="750 Business promotion",
         E671-(E671/(1+4.793/100)),
         E671-(E671/(1+Dashboard!$F$4))
      )
   )
)</f>
        <v>0</v>
      </c>
      <c r="J671" s="40">
        <f>Bank5[[#This Row],[Money in/ (Money out)]]-Bank5[[#This Row],[GST/HST]]</f>
        <v>0</v>
      </c>
      <c r="L671" s="37">
        <f t="shared" si="30"/>
        <v>0</v>
      </c>
    </row>
    <row r="672" spans="4:12" x14ac:dyDescent="0.2">
      <c r="D672" s="393">
        <f>_xlfn.XLOOKUP(C:C,Table1[for Import to Bank Register dropdown],Table1[for Pivot],0,0,1)</f>
        <v>0</v>
      </c>
      <c r="E672" s="422"/>
      <c r="F672" s="160">
        <f t="shared" si="31"/>
        <v>55555555</v>
      </c>
      <c r="G672" s="394">
        <f t="shared" si="32"/>
        <v>0</v>
      </c>
      <c r="I672" s="395">
        <f>IF(OR(C672="150 Directors advances", C672="120 accounts receivable", C672="720.2 Automobile - Insurance", C672="720.3 Automobile - License", C672="870.4 Rent - Insurance", C672="870.6 Rent - Property Tax", C672="870.7 Rent - Homeoffice", C672="870.9 Rent - Water"),
   0,
   IF(Dashboard!$F$5="Quick",
      IF(OR(C672="190 Automobile",C672="200 computer hardware",C672="210 Computer software",C672="220 Quickbooks software",C672="230 Office equipment",C672="240 Office furniture"),
         E672-(E672/(1+Dashboard!$F$4)),
         0
      ),
      IF(C672="750 Business promotion",
         E672-(E672/(1+4.793/100)),
         E672-(E672/(1+Dashboard!$F$4))
      )
   )
)</f>
        <v>0</v>
      </c>
      <c r="J672" s="40">
        <f>Bank5[[#This Row],[Money in/ (Money out)]]-Bank5[[#This Row],[GST/HST]]</f>
        <v>0</v>
      </c>
      <c r="L672" s="37">
        <f t="shared" si="30"/>
        <v>0</v>
      </c>
    </row>
    <row r="673" spans="4:12" x14ac:dyDescent="0.2">
      <c r="D673" s="393">
        <f>_xlfn.XLOOKUP(C:C,Table1[for Import to Bank Register dropdown],Table1[for Pivot],0,0,1)</f>
        <v>0</v>
      </c>
      <c r="E673" s="422"/>
      <c r="F673" s="160">
        <f t="shared" si="31"/>
        <v>55555555</v>
      </c>
      <c r="G673" s="394">
        <f t="shared" si="32"/>
        <v>0</v>
      </c>
      <c r="I673" s="395">
        <f>IF(OR(C673="150 Directors advances", C673="120 accounts receivable", C673="720.2 Automobile - Insurance", C673="720.3 Automobile - License", C673="870.4 Rent - Insurance", C673="870.6 Rent - Property Tax", C673="870.7 Rent - Homeoffice", C673="870.9 Rent - Water"),
   0,
   IF(Dashboard!$F$5="Quick",
      IF(OR(C673="190 Automobile",C673="200 computer hardware",C673="210 Computer software",C673="220 Quickbooks software",C673="230 Office equipment",C673="240 Office furniture"),
         E673-(E673/(1+Dashboard!$F$4)),
         0
      ),
      IF(C673="750 Business promotion",
         E673-(E673/(1+4.793/100)),
         E673-(E673/(1+Dashboard!$F$4))
      )
   )
)</f>
        <v>0</v>
      </c>
      <c r="J673" s="40">
        <f>Bank5[[#This Row],[Money in/ (Money out)]]-Bank5[[#This Row],[GST/HST]]</f>
        <v>0</v>
      </c>
      <c r="L673" s="37">
        <f t="shared" si="30"/>
        <v>0</v>
      </c>
    </row>
    <row r="674" spans="4:12" x14ac:dyDescent="0.2">
      <c r="D674" s="393">
        <f>_xlfn.XLOOKUP(C:C,Table1[for Import to Bank Register dropdown],Table1[for Pivot],0,0,1)</f>
        <v>0</v>
      </c>
      <c r="E674" s="422"/>
      <c r="F674" s="160">
        <f t="shared" si="31"/>
        <v>55555555</v>
      </c>
      <c r="G674" s="394">
        <f t="shared" si="32"/>
        <v>0</v>
      </c>
      <c r="I674" s="395">
        <f>IF(OR(C674="150 Directors advances", C674="120 accounts receivable", C674="720.2 Automobile - Insurance", C674="720.3 Automobile - License", C674="870.4 Rent - Insurance", C674="870.6 Rent - Property Tax", C674="870.7 Rent - Homeoffice", C674="870.9 Rent - Water"),
   0,
   IF(Dashboard!$F$5="Quick",
      IF(OR(C674="190 Automobile",C674="200 computer hardware",C674="210 Computer software",C674="220 Quickbooks software",C674="230 Office equipment",C674="240 Office furniture"),
         E674-(E674/(1+Dashboard!$F$4)),
         0
      ),
      IF(C674="750 Business promotion",
         E674-(E674/(1+4.793/100)),
         E674-(E674/(1+Dashboard!$F$4))
      )
   )
)</f>
        <v>0</v>
      </c>
      <c r="J674" s="40">
        <f>Bank5[[#This Row],[Money in/ (Money out)]]-Bank5[[#This Row],[GST/HST]]</f>
        <v>0</v>
      </c>
      <c r="L674" s="37">
        <f t="shared" si="30"/>
        <v>0</v>
      </c>
    </row>
    <row r="675" spans="4:12" x14ac:dyDescent="0.2">
      <c r="D675" s="393">
        <f>_xlfn.XLOOKUP(C:C,Table1[for Import to Bank Register dropdown],Table1[for Pivot],0,0,1)</f>
        <v>0</v>
      </c>
      <c r="E675" s="422"/>
      <c r="F675" s="160">
        <f t="shared" si="31"/>
        <v>55555555</v>
      </c>
      <c r="G675" s="394">
        <f t="shared" si="32"/>
        <v>0</v>
      </c>
      <c r="I675" s="395">
        <f>IF(OR(C675="150 Directors advances", C675="120 accounts receivable", C675="720.2 Automobile - Insurance", C675="720.3 Automobile - License", C675="870.4 Rent - Insurance", C675="870.6 Rent - Property Tax", C675="870.7 Rent - Homeoffice", C675="870.9 Rent - Water"),
   0,
   IF(Dashboard!$F$5="Quick",
      IF(OR(C675="190 Automobile",C675="200 computer hardware",C675="210 Computer software",C675="220 Quickbooks software",C675="230 Office equipment",C675="240 Office furniture"),
         E675-(E675/(1+Dashboard!$F$4)),
         0
      ),
      IF(C675="750 Business promotion",
         E675-(E675/(1+4.793/100)),
         E675-(E675/(1+Dashboard!$F$4))
      )
   )
)</f>
        <v>0</v>
      </c>
      <c r="J675" s="40">
        <f>Bank5[[#This Row],[Money in/ (Money out)]]-Bank5[[#This Row],[GST/HST]]</f>
        <v>0</v>
      </c>
      <c r="L675" s="37">
        <f t="shared" si="30"/>
        <v>0</v>
      </c>
    </row>
    <row r="676" spans="4:12" x14ac:dyDescent="0.2">
      <c r="D676" s="393">
        <f>_xlfn.XLOOKUP(C:C,Table1[for Import to Bank Register dropdown],Table1[for Pivot],0,0,1)</f>
        <v>0</v>
      </c>
      <c r="E676" s="422"/>
      <c r="F676" s="160">
        <f t="shared" si="31"/>
        <v>55555555</v>
      </c>
      <c r="G676" s="394">
        <f t="shared" si="32"/>
        <v>0</v>
      </c>
      <c r="I676" s="395">
        <f>IF(OR(C676="150 Directors advances", C676="120 accounts receivable", C676="720.2 Automobile - Insurance", C676="720.3 Automobile - License", C676="870.4 Rent - Insurance", C676="870.6 Rent - Property Tax", C676="870.7 Rent - Homeoffice", C676="870.9 Rent - Water"),
   0,
   IF(Dashboard!$F$5="Quick",
      IF(OR(C676="190 Automobile",C676="200 computer hardware",C676="210 Computer software",C676="220 Quickbooks software",C676="230 Office equipment",C676="240 Office furniture"),
         E676-(E676/(1+Dashboard!$F$4)),
         0
      ),
      IF(C676="750 Business promotion",
         E676-(E676/(1+4.793/100)),
         E676-(E676/(1+Dashboard!$F$4))
      )
   )
)</f>
        <v>0</v>
      </c>
      <c r="J676" s="40">
        <f>Bank5[[#This Row],[Money in/ (Money out)]]-Bank5[[#This Row],[GST/HST]]</f>
        <v>0</v>
      </c>
      <c r="L676" s="37">
        <f t="shared" si="30"/>
        <v>0</v>
      </c>
    </row>
    <row r="677" spans="4:12" x14ac:dyDescent="0.2">
      <c r="D677" s="393">
        <f>_xlfn.XLOOKUP(C:C,Table1[for Import to Bank Register dropdown],Table1[for Pivot],0,0,1)</f>
        <v>0</v>
      </c>
      <c r="E677" s="422"/>
      <c r="F677" s="160">
        <f t="shared" si="31"/>
        <v>55555555</v>
      </c>
      <c r="G677" s="394">
        <f t="shared" si="32"/>
        <v>0</v>
      </c>
      <c r="I677" s="395">
        <f>IF(OR(C677="150 Directors advances", C677="120 accounts receivable", C677="720.2 Automobile - Insurance", C677="720.3 Automobile - License", C677="870.4 Rent - Insurance", C677="870.6 Rent - Property Tax", C677="870.7 Rent - Homeoffice", C677="870.9 Rent - Water"),
   0,
   IF(Dashboard!$F$5="Quick",
      IF(OR(C677="190 Automobile",C677="200 computer hardware",C677="210 Computer software",C677="220 Quickbooks software",C677="230 Office equipment",C677="240 Office furniture"),
         E677-(E677/(1+Dashboard!$F$4)),
         0
      ),
      IF(C677="750 Business promotion",
         E677-(E677/(1+4.793/100)),
         E677-(E677/(1+Dashboard!$F$4))
      )
   )
)</f>
        <v>0</v>
      </c>
      <c r="J677" s="40">
        <f>Bank5[[#This Row],[Money in/ (Money out)]]-Bank5[[#This Row],[GST/HST]]</f>
        <v>0</v>
      </c>
      <c r="L677" s="37">
        <f t="shared" si="30"/>
        <v>0</v>
      </c>
    </row>
    <row r="678" spans="4:12" x14ac:dyDescent="0.2">
      <c r="D678" s="393">
        <f>_xlfn.XLOOKUP(C:C,Table1[for Import to Bank Register dropdown],Table1[for Pivot],0,0,1)</f>
        <v>0</v>
      </c>
      <c r="E678" s="422"/>
      <c r="F678" s="160">
        <f t="shared" si="31"/>
        <v>55555555</v>
      </c>
      <c r="G678" s="394">
        <f t="shared" si="32"/>
        <v>0</v>
      </c>
      <c r="I678" s="395">
        <f>IF(OR(C678="150 Directors advances", C678="120 accounts receivable", C678="720.2 Automobile - Insurance", C678="720.3 Automobile - License", C678="870.4 Rent - Insurance", C678="870.6 Rent - Property Tax", C678="870.7 Rent - Homeoffice", C678="870.9 Rent - Water"),
   0,
   IF(Dashboard!$F$5="Quick",
      IF(OR(C678="190 Automobile",C678="200 computer hardware",C678="210 Computer software",C678="220 Quickbooks software",C678="230 Office equipment",C678="240 Office furniture"),
         E678-(E678/(1+Dashboard!$F$4)),
         0
      ),
      IF(C678="750 Business promotion",
         E678-(E678/(1+4.793/100)),
         E678-(E678/(1+Dashboard!$F$4))
      )
   )
)</f>
        <v>0</v>
      </c>
      <c r="J678" s="40">
        <f>Bank5[[#This Row],[Money in/ (Money out)]]-Bank5[[#This Row],[GST/HST]]</f>
        <v>0</v>
      </c>
      <c r="L678" s="37">
        <f t="shared" si="30"/>
        <v>0</v>
      </c>
    </row>
    <row r="679" spans="4:12" x14ac:dyDescent="0.2">
      <c r="D679" s="393">
        <f>_xlfn.XLOOKUP(C:C,Table1[for Import to Bank Register dropdown],Table1[for Pivot],0,0,1)</f>
        <v>0</v>
      </c>
      <c r="E679" s="422"/>
      <c r="F679" s="160">
        <f t="shared" si="31"/>
        <v>55555555</v>
      </c>
      <c r="G679" s="394">
        <f t="shared" si="32"/>
        <v>0</v>
      </c>
      <c r="I679" s="395">
        <f>IF(OR(C679="150 Directors advances", C679="120 accounts receivable", C679="720.2 Automobile - Insurance", C679="720.3 Automobile - License", C679="870.4 Rent - Insurance", C679="870.6 Rent - Property Tax", C679="870.7 Rent - Homeoffice", C679="870.9 Rent - Water"),
   0,
   IF(Dashboard!$F$5="Quick",
      IF(OR(C679="190 Automobile",C679="200 computer hardware",C679="210 Computer software",C679="220 Quickbooks software",C679="230 Office equipment",C679="240 Office furniture"),
         E679-(E679/(1+Dashboard!$F$4)),
         0
      ),
      IF(C679="750 Business promotion",
         E679-(E679/(1+4.793/100)),
         E679-(E679/(1+Dashboard!$F$4))
      )
   )
)</f>
        <v>0</v>
      </c>
      <c r="J679" s="40">
        <f>Bank5[[#This Row],[Money in/ (Money out)]]-Bank5[[#This Row],[GST/HST]]</f>
        <v>0</v>
      </c>
      <c r="L679" s="37">
        <f t="shared" si="30"/>
        <v>0</v>
      </c>
    </row>
    <row r="680" spans="4:12" x14ac:dyDescent="0.2">
      <c r="D680" s="393">
        <f>_xlfn.XLOOKUP(C:C,Table1[for Import to Bank Register dropdown],Table1[for Pivot],0,0,1)</f>
        <v>0</v>
      </c>
      <c r="E680" s="422"/>
      <c r="F680" s="160">
        <f t="shared" si="31"/>
        <v>55555555</v>
      </c>
      <c r="G680" s="394">
        <f t="shared" si="32"/>
        <v>0</v>
      </c>
      <c r="I680" s="395">
        <f>IF(OR(C680="150 Directors advances", C680="120 accounts receivable", C680="720.2 Automobile - Insurance", C680="720.3 Automobile - License", C680="870.4 Rent - Insurance", C680="870.6 Rent - Property Tax", C680="870.7 Rent - Homeoffice", C680="870.9 Rent - Water"),
   0,
   IF(Dashboard!$F$5="Quick",
      IF(OR(C680="190 Automobile",C680="200 computer hardware",C680="210 Computer software",C680="220 Quickbooks software",C680="230 Office equipment",C680="240 Office furniture"),
         E680-(E680/(1+Dashboard!$F$4)),
         0
      ),
      IF(C680="750 Business promotion",
         E680-(E680/(1+4.793/100)),
         E680-(E680/(1+Dashboard!$F$4))
      )
   )
)</f>
        <v>0</v>
      </c>
      <c r="J680" s="40">
        <f>Bank5[[#This Row],[Money in/ (Money out)]]-Bank5[[#This Row],[GST/HST]]</f>
        <v>0</v>
      </c>
      <c r="L680" s="37">
        <f t="shared" si="30"/>
        <v>0</v>
      </c>
    </row>
    <row r="681" spans="4:12" x14ac:dyDescent="0.2">
      <c r="D681" s="393">
        <f>_xlfn.XLOOKUP(C:C,Table1[for Import to Bank Register dropdown],Table1[for Pivot],0,0,1)</f>
        <v>0</v>
      </c>
      <c r="E681" s="422"/>
      <c r="F681" s="160">
        <f t="shared" si="31"/>
        <v>55555555</v>
      </c>
      <c r="G681" s="394">
        <f t="shared" si="32"/>
        <v>0</v>
      </c>
      <c r="I681" s="395">
        <f>IF(OR(C681="150 Directors advances", C681="120 accounts receivable", C681="720.2 Automobile - Insurance", C681="720.3 Automobile - License", C681="870.4 Rent - Insurance", C681="870.6 Rent - Property Tax", C681="870.7 Rent - Homeoffice", C681="870.9 Rent - Water"),
   0,
   IF(Dashboard!$F$5="Quick",
      IF(OR(C681="190 Automobile",C681="200 computer hardware",C681="210 Computer software",C681="220 Quickbooks software",C681="230 Office equipment",C681="240 Office furniture"),
         E681-(E681/(1+Dashboard!$F$4)),
         0
      ),
      IF(C681="750 Business promotion",
         E681-(E681/(1+4.793/100)),
         E681-(E681/(1+Dashboard!$F$4))
      )
   )
)</f>
        <v>0</v>
      </c>
      <c r="J681" s="40">
        <f>Bank5[[#This Row],[Money in/ (Money out)]]-Bank5[[#This Row],[GST/HST]]</f>
        <v>0</v>
      </c>
      <c r="L681" s="37">
        <f t="shared" si="30"/>
        <v>0</v>
      </c>
    </row>
    <row r="682" spans="4:12" x14ac:dyDescent="0.2">
      <c r="D682" s="393">
        <f>_xlfn.XLOOKUP(C:C,Table1[for Import to Bank Register dropdown],Table1[for Pivot],0,0,1)</f>
        <v>0</v>
      </c>
      <c r="E682" s="422"/>
      <c r="F682" s="160">
        <f t="shared" si="31"/>
        <v>55555555</v>
      </c>
      <c r="G682" s="394">
        <f t="shared" si="32"/>
        <v>0</v>
      </c>
      <c r="I682" s="395">
        <f>IF(OR(C682="150 Directors advances", C682="120 accounts receivable", C682="720.2 Automobile - Insurance", C682="720.3 Automobile - License", C682="870.4 Rent - Insurance", C682="870.6 Rent - Property Tax", C682="870.7 Rent - Homeoffice", C682="870.9 Rent - Water"),
   0,
   IF(Dashboard!$F$5="Quick",
      IF(OR(C682="190 Automobile",C682="200 computer hardware",C682="210 Computer software",C682="220 Quickbooks software",C682="230 Office equipment",C682="240 Office furniture"),
         E682-(E682/(1+Dashboard!$F$4)),
         0
      ),
      IF(C682="750 Business promotion",
         E682-(E682/(1+4.793/100)),
         E682-(E682/(1+Dashboard!$F$4))
      )
   )
)</f>
        <v>0</v>
      </c>
      <c r="J682" s="40">
        <f>Bank5[[#This Row],[Money in/ (Money out)]]-Bank5[[#This Row],[GST/HST]]</f>
        <v>0</v>
      </c>
      <c r="L682" s="37">
        <f t="shared" si="30"/>
        <v>0</v>
      </c>
    </row>
    <row r="683" spans="4:12" x14ac:dyDescent="0.2">
      <c r="D683" s="393">
        <f>_xlfn.XLOOKUP(C:C,Table1[for Import to Bank Register dropdown],Table1[for Pivot],0,0,1)</f>
        <v>0</v>
      </c>
      <c r="E683" s="422"/>
      <c r="F683" s="160">
        <f t="shared" si="31"/>
        <v>55555555</v>
      </c>
      <c r="G683" s="394">
        <f t="shared" si="32"/>
        <v>0</v>
      </c>
      <c r="I683" s="395">
        <f>IF(OR(C683="150 Directors advances", C683="120 accounts receivable", C683="720.2 Automobile - Insurance", C683="720.3 Automobile - License", C683="870.4 Rent - Insurance", C683="870.6 Rent - Property Tax", C683="870.7 Rent - Homeoffice", C683="870.9 Rent - Water"),
   0,
   IF(Dashboard!$F$5="Quick",
      IF(OR(C683="190 Automobile",C683="200 computer hardware",C683="210 Computer software",C683="220 Quickbooks software",C683="230 Office equipment",C683="240 Office furniture"),
         E683-(E683/(1+Dashboard!$F$4)),
         0
      ),
      IF(C683="750 Business promotion",
         E683-(E683/(1+4.793/100)),
         E683-(E683/(1+Dashboard!$F$4))
      )
   )
)</f>
        <v>0</v>
      </c>
      <c r="J683" s="40">
        <f>Bank5[[#This Row],[Money in/ (Money out)]]-Bank5[[#This Row],[GST/HST]]</f>
        <v>0</v>
      </c>
      <c r="L683" s="37">
        <f t="shared" si="30"/>
        <v>0</v>
      </c>
    </row>
    <row r="684" spans="4:12" x14ac:dyDescent="0.2">
      <c r="D684" s="393">
        <f>_xlfn.XLOOKUP(C:C,Table1[for Import to Bank Register dropdown],Table1[for Pivot],0,0,1)</f>
        <v>0</v>
      </c>
      <c r="E684" s="422"/>
      <c r="F684" s="160">
        <f t="shared" si="31"/>
        <v>55555555</v>
      </c>
      <c r="G684" s="394">
        <f t="shared" si="32"/>
        <v>0</v>
      </c>
      <c r="I684" s="395">
        <f>IF(OR(C684="150 Directors advances", C684="120 accounts receivable", C684="720.2 Automobile - Insurance", C684="720.3 Automobile - License", C684="870.4 Rent - Insurance", C684="870.6 Rent - Property Tax", C684="870.7 Rent - Homeoffice", C684="870.9 Rent - Water"),
   0,
   IF(Dashboard!$F$5="Quick",
      IF(OR(C684="190 Automobile",C684="200 computer hardware",C684="210 Computer software",C684="220 Quickbooks software",C684="230 Office equipment",C684="240 Office furniture"),
         E684-(E684/(1+Dashboard!$F$4)),
         0
      ),
      IF(C684="750 Business promotion",
         E684-(E684/(1+4.793/100)),
         E684-(E684/(1+Dashboard!$F$4))
      )
   )
)</f>
        <v>0</v>
      </c>
      <c r="J684" s="40">
        <f>Bank5[[#This Row],[Money in/ (Money out)]]-Bank5[[#This Row],[GST/HST]]</f>
        <v>0</v>
      </c>
      <c r="L684" s="37">
        <f t="shared" si="30"/>
        <v>0</v>
      </c>
    </row>
    <row r="685" spans="4:12" x14ac:dyDescent="0.2">
      <c r="D685" s="393">
        <f>_xlfn.XLOOKUP(C:C,Table1[for Import to Bank Register dropdown],Table1[for Pivot],0,0,1)</f>
        <v>0</v>
      </c>
      <c r="E685" s="422"/>
      <c r="F685" s="160">
        <f t="shared" si="31"/>
        <v>55555555</v>
      </c>
      <c r="G685" s="394">
        <f t="shared" si="32"/>
        <v>0</v>
      </c>
      <c r="I685" s="395">
        <f>IF(OR(C685="150 Directors advances", C685="120 accounts receivable", C685="720.2 Automobile - Insurance", C685="720.3 Automobile - License", C685="870.4 Rent - Insurance", C685="870.6 Rent - Property Tax", C685="870.7 Rent - Homeoffice", C685="870.9 Rent - Water"),
   0,
   IF(Dashboard!$F$5="Quick",
      IF(OR(C685="190 Automobile",C685="200 computer hardware",C685="210 Computer software",C685="220 Quickbooks software",C685="230 Office equipment",C685="240 Office furniture"),
         E685-(E685/(1+Dashboard!$F$4)),
         0
      ),
      IF(C685="750 Business promotion",
         E685-(E685/(1+4.793/100)),
         E685-(E685/(1+Dashboard!$F$4))
      )
   )
)</f>
        <v>0</v>
      </c>
      <c r="J685" s="40">
        <f>Bank5[[#This Row],[Money in/ (Money out)]]-Bank5[[#This Row],[GST/HST]]</f>
        <v>0</v>
      </c>
      <c r="L685" s="37">
        <f t="shared" si="30"/>
        <v>0</v>
      </c>
    </row>
    <row r="686" spans="4:12" x14ac:dyDescent="0.2">
      <c r="D686" s="393">
        <f>_xlfn.XLOOKUP(C:C,Table1[for Import to Bank Register dropdown],Table1[for Pivot],0,0,1)</f>
        <v>0</v>
      </c>
      <c r="E686" s="422"/>
      <c r="F686" s="160">
        <f t="shared" si="31"/>
        <v>55555555</v>
      </c>
      <c r="G686" s="394">
        <f t="shared" si="32"/>
        <v>0</v>
      </c>
      <c r="I686" s="395">
        <f>IF(OR(C686="150 Directors advances", C686="120 accounts receivable", C686="720.2 Automobile - Insurance", C686="720.3 Automobile - License", C686="870.4 Rent - Insurance", C686="870.6 Rent - Property Tax", C686="870.7 Rent - Homeoffice", C686="870.9 Rent - Water"),
   0,
   IF(Dashboard!$F$5="Quick",
      IF(OR(C686="190 Automobile",C686="200 computer hardware",C686="210 Computer software",C686="220 Quickbooks software",C686="230 Office equipment",C686="240 Office furniture"),
         E686-(E686/(1+Dashboard!$F$4)),
         0
      ),
      IF(C686="750 Business promotion",
         E686-(E686/(1+4.793/100)),
         E686-(E686/(1+Dashboard!$F$4))
      )
   )
)</f>
        <v>0</v>
      </c>
      <c r="J686" s="40">
        <f>Bank5[[#This Row],[Money in/ (Money out)]]-Bank5[[#This Row],[GST/HST]]</f>
        <v>0</v>
      </c>
      <c r="L686" s="37">
        <f t="shared" si="30"/>
        <v>0</v>
      </c>
    </row>
    <row r="687" spans="4:12" x14ac:dyDescent="0.2">
      <c r="D687" s="393">
        <f>_xlfn.XLOOKUP(C:C,Table1[for Import to Bank Register dropdown],Table1[for Pivot],0,0,1)</f>
        <v>0</v>
      </c>
      <c r="E687" s="422"/>
      <c r="F687" s="160">
        <f t="shared" si="31"/>
        <v>55555555</v>
      </c>
      <c r="G687" s="394">
        <f t="shared" si="32"/>
        <v>0</v>
      </c>
      <c r="I687" s="395">
        <f>IF(OR(C687="150 Directors advances", C687="120 accounts receivable", C687="720.2 Automobile - Insurance", C687="720.3 Automobile - License", C687="870.4 Rent - Insurance", C687="870.6 Rent - Property Tax", C687="870.7 Rent - Homeoffice", C687="870.9 Rent - Water"),
   0,
   IF(Dashboard!$F$5="Quick",
      IF(OR(C687="190 Automobile",C687="200 computer hardware",C687="210 Computer software",C687="220 Quickbooks software",C687="230 Office equipment",C687="240 Office furniture"),
         E687-(E687/(1+Dashboard!$F$4)),
         0
      ),
      IF(C687="750 Business promotion",
         E687-(E687/(1+4.793/100)),
         E687-(E687/(1+Dashboard!$F$4))
      )
   )
)</f>
        <v>0</v>
      </c>
      <c r="J687" s="40">
        <f>Bank5[[#This Row],[Money in/ (Money out)]]-Bank5[[#This Row],[GST/HST]]</f>
        <v>0</v>
      </c>
      <c r="L687" s="37">
        <f t="shared" si="30"/>
        <v>0</v>
      </c>
    </row>
    <row r="688" spans="4:12" x14ac:dyDescent="0.2">
      <c r="D688" s="393">
        <f>_xlfn.XLOOKUP(C:C,Table1[for Import to Bank Register dropdown],Table1[for Pivot],0,0,1)</f>
        <v>0</v>
      </c>
      <c r="E688" s="422"/>
      <c r="F688" s="160">
        <f t="shared" si="31"/>
        <v>55555555</v>
      </c>
      <c r="G688" s="394">
        <f t="shared" si="32"/>
        <v>0</v>
      </c>
      <c r="I688" s="395">
        <f>IF(OR(C688="150 Directors advances", C688="120 accounts receivable", C688="720.2 Automobile - Insurance", C688="720.3 Automobile - License", C688="870.4 Rent - Insurance", C688="870.6 Rent - Property Tax", C688="870.7 Rent - Homeoffice", C688="870.9 Rent - Water"),
   0,
   IF(Dashboard!$F$5="Quick",
      IF(OR(C688="190 Automobile",C688="200 computer hardware",C688="210 Computer software",C688="220 Quickbooks software",C688="230 Office equipment",C688="240 Office furniture"),
         E688-(E688/(1+Dashboard!$F$4)),
         0
      ),
      IF(C688="750 Business promotion",
         E688-(E688/(1+4.793/100)),
         E688-(E688/(1+Dashboard!$F$4))
      )
   )
)</f>
        <v>0</v>
      </c>
      <c r="J688" s="40">
        <f>Bank5[[#This Row],[Money in/ (Money out)]]-Bank5[[#This Row],[GST/HST]]</f>
        <v>0</v>
      </c>
      <c r="L688" s="37">
        <f t="shared" si="30"/>
        <v>0</v>
      </c>
    </row>
    <row r="689" spans="4:12" x14ac:dyDescent="0.2">
      <c r="D689" s="393">
        <f>_xlfn.XLOOKUP(C:C,Table1[for Import to Bank Register dropdown],Table1[for Pivot],0,0,1)</f>
        <v>0</v>
      </c>
      <c r="E689" s="422"/>
      <c r="F689" s="160">
        <f t="shared" si="31"/>
        <v>55555555</v>
      </c>
      <c r="G689" s="394">
        <f t="shared" si="32"/>
        <v>0</v>
      </c>
      <c r="I689" s="395">
        <f>IF(OR(C689="150 Directors advances", C689="120 accounts receivable", C689="720.2 Automobile - Insurance", C689="720.3 Automobile - License", C689="870.4 Rent - Insurance", C689="870.6 Rent - Property Tax", C689="870.7 Rent - Homeoffice", C689="870.9 Rent - Water"),
   0,
   IF(Dashboard!$F$5="Quick",
      IF(OR(C689="190 Automobile",C689="200 computer hardware",C689="210 Computer software",C689="220 Quickbooks software",C689="230 Office equipment",C689="240 Office furniture"),
         E689-(E689/(1+Dashboard!$F$4)),
         0
      ),
      IF(C689="750 Business promotion",
         E689-(E689/(1+4.793/100)),
         E689-(E689/(1+Dashboard!$F$4))
      )
   )
)</f>
        <v>0</v>
      </c>
      <c r="J689" s="40">
        <f>Bank5[[#This Row],[Money in/ (Money out)]]-Bank5[[#This Row],[GST/HST]]</f>
        <v>0</v>
      </c>
      <c r="L689" s="37">
        <f t="shared" si="30"/>
        <v>0</v>
      </c>
    </row>
    <row r="690" spans="4:12" x14ac:dyDescent="0.2">
      <c r="D690" s="393">
        <f>_xlfn.XLOOKUP(C:C,Table1[for Import to Bank Register dropdown],Table1[for Pivot],0,0,1)</f>
        <v>0</v>
      </c>
      <c r="E690" s="422"/>
      <c r="F690" s="160">
        <f t="shared" si="31"/>
        <v>55555555</v>
      </c>
      <c r="G690" s="394">
        <f t="shared" si="32"/>
        <v>0</v>
      </c>
      <c r="I690" s="395">
        <f>IF(OR(C690="150 Directors advances", C690="120 accounts receivable", C690="720.2 Automobile - Insurance", C690="720.3 Automobile - License", C690="870.4 Rent - Insurance", C690="870.6 Rent - Property Tax", C690="870.7 Rent - Homeoffice", C690="870.9 Rent - Water"),
   0,
   IF(Dashboard!$F$5="Quick",
      IF(OR(C690="190 Automobile",C690="200 computer hardware",C690="210 Computer software",C690="220 Quickbooks software",C690="230 Office equipment",C690="240 Office furniture"),
         E690-(E690/(1+Dashboard!$F$4)),
         0
      ),
      IF(C690="750 Business promotion",
         E690-(E690/(1+4.793/100)),
         E690-(E690/(1+Dashboard!$F$4))
      )
   )
)</f>
        <v>0</v>
      </c>
      <c r="J690" s="40">
        <f>Bank5[[#This Row],[Money in/ (Money out)]]-Bank5[[#This Row],[GST/HST]]</f>
        <v>0</v>
      </c>
      <c r="L690" s="37">
        <f t="shared" si="30"/>
        <v>0</v>
      </c>
    </row>
    <row r="691" spans="4:12" x14ac:dyDescent="0.2">
      <c r="D691" s="393">
        <f>_xlfn.XLOOKUP(C:C,Table1[for Import to Bank Register dropdown],Table1[for Pivot],0,0,1)</f>
        <v>0</v>
      </c>
      <c r="E691" s="422"/>
      <c r="F691" s="160">
        <f t="shared" si="31"/>
        <v>55555555</v>
      </c>
      <c r="G691" s="394">
        <f t="shared" si="32"/>
        <v>0</v>
      </c>
      <c r="I691" s="395">
        <f>IF(OR(C691="150 Directors advances", C691="120 accounts receivable", C691="720.2 Automobile - Insurance", C691="720.3 Automobile - License", C691="870.4 Rent - Insurance", C691="870.6 Rent - Property Tax", C691="870.7 Rent - Homeoffice", C691="870.9 Rent - Water"),
   0,
   IF(Dashboard!$F$5="Quick",
      IF(OR(C691="190 Automobile",C691="200 computer hardware",C691="210 Computer software",C691="220 Quickbooks software",C691="230 Office equipment",C691="240 Office furniture"),
         E691-(E691/(1+Dashboard!$F$4)),
         0
      ),
      IF(C691="750 Business promotion",
         E691-(E691/(1+4.793/100)),
         E691-(E691/(1+Dashboard!$F$4))
      )
   )
)</f>
        <v>0</v>
      </c>
      <c r="J691" s="40">
        <f>Bank5[[#This Row],[Money in/ (Money out)]]-Bank5[[#This Row],[GST/HST]]</f>
        <v>0</v>
      </c>
      <c r="L691" s="37">
        <f t="shared" si="30"/>
        <v>0</v>
      </c>
    </row>
    <row r="692" spans="4:12" x14ac:dyDescent="0.2">
      <c r="D692" s="393">
        <f>_xlfn.XLOOKUP(C:C,Table1[for Import to Bank Register dropdown],Table1[for Pivot],0,0,1)</f>
        <v>0</v>
      </c>
      <c r="E692" s="422"/>
      <c r="F692" s="160">
        <f t="shared" si="31"/>
        <v>55555555</v>
      </c>
      <c r="G692" s="394">
        <f t="shared" si="32"/>
        <v>0</v>
      </c>
      <c r="I692" s="395">
        <f>IF(OR(C692="150 Directors advances", C692="120 accounts receivable", C692="720.2 Automobile - Insurance", C692="720.3 Automobile - License", C692="870.4 Rent - Insurance", C692="870.6 Rent - Property Tax", C692="870.7 Rent - Homeoffice", C692="870.9 Rent - Water"),
   0,
   IF(Dashboard!$F$5="Quick",
      IF(OR(C692="190 Automobile",C692="200 computer hardware",C692="210 Computer software",C692="220 Quickbooks software",C692="230 Office equipment",C692="240 Office furniture"),
         E692-(E692/(1+Dashboard!$F$4)),
         0
      ),
      IF(C692="750 Business promotion",
         E692-(E692/(1+4.793/100)),
         E692-(E692/(1+Dashboard!$F$4))
      )
   )
)</f>
        <v>0</v>
      </c>
      <c r="J692" s="40">
        <f>Bank5[[#This Row],[Money in/ (Money out)]]-Bank5[[#This Row],[GST/HST]]</f>
        <v>0</v>
      </c>
      <c r="L692" s="37">
        <f t="shared" si="30"/>
        <v>0</v>
      </c>
    </row>
    <row r="693" spans="4:12" x14ac:dyDescent="0.2">
      <c r="D693" s="393">
        <f>_xlfn.XLOOKUP(C:C,Table1[for Import to Bank Register dropdown],Table1[for Pivot],0,0,1)</f>
        <v>0</v>
      </c>
      <c r="E693" s="422"/>
      <c r="F693" s="160">
        <f t="shared" si="31"/>
        <v>55555555</v>
      </c>
      <c r="G693" s="394">
        <f t="shared" si="32"/>
        <v>0</v>
      </c>
      <c r="I693" s="395">
        <f>IF(OR(C693="150 Directors advances", C693="120 accounts receivable", C693="720.2 Automobile - Insurance", C693="720.3 Automobile - License", C693="870.4 Rent - Insurance", C693="870.6 Rent - Property Tax", C693="870.7 Rent - Homeoffice", C693="870.9 Rent - Water"),
   0,
   IF(Dashboard!$F$5="Quick",
      IF(OR(C693="190 Automobile",C693="200 computer hardware",C693="210 Computer software",C693="220 Quickbooks software",C693="230 Office equipment",C693="240 Office furniture"),
         E693-(E693/(1+Dashboard!$F$4)),
         0
      ),
      IF(C693="750 Business promotion",
         E693-(E693/(1+4.793/100)),
         E693-(E693/(1+Dashboard!$F$4))
      )
   )
)</f>
        <v>0</v>
      </c>
      <c r="J693" s="40">
        <f>Bank5[[#This Row],[Money in/ (Money out)]]-Bank5[[#This Row],[GST/HST]]</f>
        <v>0</v>
      </c>
      <c r="L693" s="37">
        <f t="shared" si="30"/>
        <v>0</v>
      </c>
    </row>
    <row r="694" spans="4:12" x14ac:dyDescent="0.2">
      <c r="D694" s="393">
        <f>_xlfn.XLOOKUP(C:C,Table1[for Import to Bank Register dropdown],Table1[for Pivot],0,0,1)</f>
        <v>0</v>
      </c>
      <c r="E694" s="422"/>
      <c r="F694" s="160">
        <f t="shared" si="31"/>
        <v>55555555</v>
      </c>
      <c r="G694" s="394">
        <f t="shared" si="32"/>
        <v>0</v>
      </c>
      <c r="I694" s="395">
        <f>IF(OR(C694="150 Directors advances", C694="120 accounts receivable", C694="720.2 Automobile - Insurance", C694="720.3 Automobile - License", C694="870.4 Rent - Insurance", C694="870.6 Rent - Property Tax", C694="870.7 Rent - Homeoffice", C694="870.9 Rent - Water"),
   0,
   IF(Dashboard!$F$5="Quick",
      IF(OR(C694="190 Automobile",C694="200 computer hardware",C694="210 Computer software",C694="220 Quickbooks software",C694="230 Office equipment",C694="240 Office furniture"),
         E694-(E694/(1+Dashboard!$F$4)),
         0
      ),
      IF(C694="750 Business promotion",
         E694-(E694/(1+4.793/100)),
         E694-(E694/(1+Dashboard!$F$4))
      )
   )
)</f>
        <v>0</v>
      </c>
      <c r="J694" s="40">
        <f>Bank5[[#This Row],[Money in/ (Money out)]]-Bank5[[#This Row],[GST/HST]]</f>
        <v>0</v>
      </c>
      <c r="L694" s="37">
        <f t="shared" si="30"/>
        <v>0</v>
      </c>
    </row>
    <row r="695" spans="4:12" x14ac:dyDescent="0.2">
      <c r="D695" s="393">
        <f>_xlfn.XLOOKUP(C:C,Table1[for Import to Bank Register dropdown],Table1[for Pivot],0,0,1)</f>
        <v>0</v>
      </c>
      <c r="E695" s="422"/>
      <c r="F695" s="160">
        <f t="shared" si="31"/>
        <v>55555555</v>
      </c>
      <c r="G695" s="394">
        <f t="shared" si="32"/>
        <v>0</v>
      </c>
      <c r="I695" s="395">
        <f>IF(OR(C695="150 Directors advances", C695="120 accounts receivable", C695="720.2 Automobile - Insurance", C695="720.3 Automobile - License", C695="870.4 Rent - Insurance", C695="870.6 Rent - Property Tax", C695="870.7 Rent - Homeoffice", C695="870.9 Rent - Water"),
   0,
   IF(Dashboard!$F$5="Quick",
      IF(OR(C695="190 Automobile",C695="200 computer hardware",C695="210 Computer software",C695="220 Quickbooks software",C695="230 Office equipment",C695="240 Office furniture"),
         E695-(E695/(1+Dashboard!$F$4)),
         0
      ),
      IF(C695="750 Business promotion",
         E695-(E695/(1+4.793/100)),
         E695-(E695/(1+Dashboard!$F$4))
      )
   )
)</f>
        <v>0</v>
      </c>
      <c r="J695" s="40">
        <f>Bank5[[#This Row],[Money in/ (Money out)]]-Bank5[[#This Row],[GST/HST]]</f>
        <v>0</v>
      </c>
      <c r="L695" s="37">
        <f t="shared" si="30"/>
        <v>0</v>
      </c>
    </row>
    <row r="696" spans="4:12" x14ac:dyDescent="0.2">
      <c r="D696" s="393">
        <f>_xlfn.XLOOKUP(C:C,Table1[for Import to Bank Register dropdown],Table1[for Pivot],0,0,1)</f>
        <v>0</v>
      </c>
      <c r="E696" s="422"/>
      <c r="F696" s="160">
        <f t="shared" si="31"/>
        <v>55555555</v>
      </c>
      <c r="G696" s="394">
        <f t="shared" si="32"/>
        <v>0</v>
      </c>
      <c r="I696" s="395">
        <f>IF(OR(C696="150 Directors advances", C696="120 accounts receivable", C696="720.2 Automobile - Insurance", C696="720.3 Automobile - License", C696="870.4 Rent - Insurance", C696="870.6 Rent - Property Tax", C696="870.7 Rent - Homeoffice", C696="870.9 Rent - Water"),
   0,
   IF(Dashboard!$F$5="Quick",
      IF(OR(C696="190 Automobile",C696="200 computer hardware",C696="210 Computer software",C696="220 Quickbooks software",C696="230 Office equipment",C696="240 Office furniture"),
         E696-(E696/(1+Dashboard!$F$4)),
         0
      ),
      IF(C696="750 Business promotion",
         E696-(E696/(1+4.793/100)),
         E696-(E696/(1+Dashboard!$F$4))
      )
   )
)</f>
        <v>0</v>
      </c>
      <c r="J696" s="40">
        <f>Bank5[[#This Row],[Money in/ (Money out)]]-Bank5[[#This Row],[GST/HST]]</f>
        <v>0</v>
      </c>
      <c r="L696" s="37">
        <f t="shared" si="30"/>
        <v>0</v>
      </c>
    </row>
    <row r="697" spans="4:12" x14ac:dyDescent="0.2">
      <c r="D697" s="393">
        <f>_xlfn.XLOOKUP(C:C,Table1[for Import to Bank Register dropdown],Table1[for Pivot],0,0,1)</f>
        <v>0</v>
      </c>
      <c r="E697" s="422"/>
      <c r="F697" s="160">
        <f t="shared" si="31"/>
        <v>55555555</v>
      </c>
      <c r="G697" s="394">
        <f t="shared" si="32"/>
        <v>0</v>
      </c>
      <c r="I697" s="395">
        <f>IF(OR(C697="150 Directors advances", C697="120 accounts receivable", C697="720.2 Automobile - Insurance", C697="720.3 Automobile - License", C697="870.4 Rent - Insurance", C697="870.6 Rent - Property Tax", C697="870.7 Rent - Homeoffice", C697="870.9 Rent - Water"),
   0,
   IF(Dashboard!$F$5="Quick",
      IF(OR(C697="190 Automobile",C697="200 computer hardware",C697="210 Computer software",C697="220 Quickbooks software",C697="230 Office equipment",C697="240 Office furniture"),
         E697-(E697/(1+Dashboard!$F$4)),
         0
      ),
      IF(C697="750 Business promotion",
         E697-(E697/(1+4.793/100)),
         E697-(E697/(1+Dashboard!$F$4))
      )
   )
)</f>
        <v>0</v>
      </c>
      <c r="J697" s="40">
        <f>Bank5[[#This Row],[Money in/ (Money out)]]-Bank5[[#This Row],[GST/HST]]</f>
        <v>0</v>
      </c>
      <c r="L697" s="37">
        <f t="shared" si="30"/>
        <v>0</v>
      </c>
    </row>
    <row r="698" spans="4:12" x14ac:dyDescent="0.2">
      <c r="D698" s="393">
        <f>_xlfn.XLOOKUP(C:C,Table1[for Import to Bank Register dropdown],Table1[for Pivot],0,0,1)</f>
        <v>0</v>
      </c>
      <c r="E698" s="422"/>
      <c r="F698" s="160">
        <f t="shared" si="31"/>
        <v>55555555</v>
      </c>
      <c r="G698" s="394">
        <f t="shared" si="32"/>
        <v>0</v>
      </c>
      <c r="I698" s="395">
        <f>IF(OR(C698="150 Directors advances", C698="120 accounts receivable", C698="720.2 Automobile - Insurance", C698="720.3 Automobile - License", C698="870.4 Rent - Insurance", C698="870.6 Rent - Property Tax", C698="870.7 Rent - Homeoffice", C698="870.9 Rent - Water"),
   0,
   IF(Dashboard!$F$5="Quick",
      IF(OR(C698="190 Automobile",C698="200 computer hardware",C698="210 Computer software",C698="220 Quickbooks software",C698="230 Office equipment",C698="240 Office furniture"),
         E698-(E698/(1+Dashboard!$F$4)),
         0
      ),
      IF(C698="750 Business promotion",
         E698-(E698/(1+4.793/100)),
         E698-(E698/(1+Dashboard!$F$4))
      )
   )
)</f>
        <v>0</v>
      </c>
      <c r="J698" s="40">
        <f>Bank5[[#This Row],[Money in/ (Money out)]]-Bank5[[#This Row],[GST/HST]]</f>
        <v>0</v>
      </c>
      <c r="L698" s="37">
        <f t="shared" si="30"/>
        <v>0</v>
      </c>
    </row>
    <row r="699" spans="4:12" x14ac:dyDescent="0.2">
      <c r="D699" s="393">
        <f>_xlfn.XLOOKUP(C:C,Table1[for Import to Bank Register dropdown],Table1[for Pivot],0,0,1)</f>
        <v>0</v>
      </c>
      <c r="E699" s="422"/>
      <c r="F699" s="160">
        <f t="shared" si="31"/>
        <v>55555555</v>
      </c>
      <c r="G699" s="394">
        <f t="shared" si="32"/>
        <v>0</v>
      </c>
      <c r="I699" s="395">
        <f>IF(OR(C699="150 Directors advances", C699="120 accounts receivable", C699="720.2 Automobile - Insurance", C699="720.3 Automobile - License", C699="870.4 Rent - Insurance", C699="870.6 Rent - Property Tax", C699="870.7 Rent - Homeoffice", C699="870.9 Rent - Water"),
   0,
   IF(Dashboard!$F$5="Quick",
      IF(OR(C699="190 Automobile",C699="200 computer hardware",C699="210 Computer software",C699="220 Quickbooks software",C699="230 Office equipment",C699="240 Office furniture"),
         E699-(E699/(1+Dashboard!$F$4)),
         0
      ),
      IF(C699="750 Business promotion",
         E699-(E699/(1+4.793/100)),
         E699-(E699/(1+Dashboard!$F$4))
      )
   )
)</f>
        <v>0</v>
      </c>
      <c r="J699" s="40">
        <f>Bank5[[#This Row],[Money in/ (Money out)]]-Bank5[[#This Row],[GST/HST]]</f>
        <v>0</v>
      </c>
      <c r="L699" s="37">
        <f t="shared" si="30"/>
        <v>0</v>
      </c>
    </row>
    <row r="700" spans="4:12" x14ac:dyDescent="0.2">
      <c r="D700" s="393">
        <f>_xlfn.XLOOKUP(C:C,Table1[for Import to Bank Register dropdown],Table1[for Pivot],0,0,1)</f>
        <v>0</v>
      </c>
      <c r="E700" s="422"/>
      <c r="F700" s="160">
        <f t="shared" si="31"/>
        <v>55555555</v>
      </c>
      <c r="G700" s="394">
        <f t="shared" si="32"/>
        <v>0</v>
      </c>
      <c r="I700" s="395">
        <f>IF(OR(C700="150 Directors advances", C700="120 accounts receivable", C700="720.2 Automobile - Insurance", C700="720.3 Automobile - License", C700="870.4 Rent - Insurance", C700="870.6 Rent - Property Tax", C700="870.7 Rent - Homeoffice", C700="870.9 Rent - Water"),
   0,
   IF(Dashboard!$F$5="Quick",
      IF(OR(C700="190 Automobile",C700="200 computer hardware",C700="210 Computer software",C700="220 Quickbooks software",C700="230 Office equipment",C700="240 Office furniture"),
         E700-(E700/(1+Dashboard!$F$4)),
         0
      ),
      IF(C700="750 Business promotion",
         E700-(E700/(1+4.793/100)),
         E700-(E700/(1+Dashboard!$F$4))
      )
   )
)</f>
        <v>0</v>
      </c>
      <c r="J700" s="40">
        <f>Bank5[[#This Row],[Money in/ (Money out)]]-Bank5[[#This Row],[GST/HST]]</f>
        <v>0</v>
      </c>
      <c r="L700" s="37">
        <f t="shared" si="30"/>
        <v>0</v>
      </c>
    </row>
    <row r="701" spans="4:12" x14ac:dyDescent="0.2">
      <c r="D701" s="393">
        <f>_xlfn.XLOOKUP(C:C,Table1[for Import to Bank Register dropdown],Table1[for Pivot],0,0,1)</f>
        <v>0</v>
      </c>
      <c r="E701" s="422"/>
      <c r="F701" s="160">
        <f t="shared" si="31"/>
        <v>55555555</v>
      </c>
      <c r="G701" s="394">
        <f t="shared" si="32"/>
        <v>0</v>
      </c>
      <c r="I701" s="395">
        <f>IF(OR(C701="150 Directors advances", C701="120 accounts receivable", C701="720.2 Automobile - Insurance", C701="720.3 Automobile - License", C701="870.4 Rent - Insurance", C701="870.6 Rent - Property Tax", C701="870.7 Rent - Homeoffice", C701="870.9 Rent - Water"),
   0,
   IF(Dashboard!$F$5="Quick",
      IF(OR(C701="190 Automobile",C701="200 computer hardware",C701="210 Computer software",C701="220 Quickbooks software",C701="230 Office equipment",C701="240 Office furniture"),
         E701-(E701/(1+Dashboard!$F$4)),
         0
      ),
      IF(C701="750 Business promotion",
         E701-(E701/(1+4.793/100)),
         E701-(E701/(1+Dashboard!$F$4))
      )
   )
)</f>
        <v>0</v>
      </c>
      <c r="J701" s="40">
        <f>Bank5[[#This Row],[Money in/ (Money out)]]-Bank5[[#This Row],[GST/HST]]</f>
        <v>0</v>
      </c>
      <c r="L701" s="37">
        <f t="shared" si="30"/>
        <v>0</v>
      </c>
    </row>
    <row r="702" spans="4:12" x14ac:dyDescent="0.2">
      <c r="D702" s="393">
        <f>_xlfn.XLOOKUP(C:C,Table1[for Import to Bank Register dropdown],Table1[for Pivot],0,0,1)</f>
        <v>0</v>
      </c>
      <c r="E702" s="422"/>
      <c r="F702" s="160">
        <f t="shared" si="31"/>
        <v>55555555</v>
      </c>
      <c r="G702" s="394">
        <f t="shared" si="32"/>
        <v>0</v>
      </c>
      <c r="I702" s="395">
        <f>IF(OR(C702="150 Directors advances", C702="120 accounts receivable", C702="720.2 Automobile - Insurance", C702="720.3 Automobile - License", C702="870.4 Rent - Insurance", C702="870.6 Rent - Property Tax", C702="870.7 Rent - Homeoffice", C702="870.9 Rent - Water"),
   0,
   IF(Dashboard!$F$5="Quick",
      IF(OR(C702="190 Automobile",C702="200 computer hardware",C702="210 Computer software",C702="220 Quickbooks software",C702="230 Office equipment",C702="240 Office furniture"),
         E702-(E702/(1+Dashboard!$F$4)),
         0
      ),
      IF(C702="750 Business promotion",
         E702-(E702/(1+4.793/100)),
         E702-(E702/(1+Dashboard!$F$4))
      )
   )
)</f>
        <v>0</v>
      </c>
      <c r="J702" s="40">
        <f>Bank5[[#This Row],[Money in/ (Money out)]]-Bank5[[#This Row],[GST/HST]]</f>
        <v>0</v>
      </c>
      <c r="L702" s="37">
        <f t="shared" si="30"/>
        <v>0</v>
      </c>
    </row>
    <row r="703" spans="4:12" x14ac:dyDescent="0.2">
      <c r="D703" s="393">
        <f>_xlfn.XLOOKUP(C:C,Table1[for Import to Bank Register dropdown],Table1[for Pivot],0,0,1)</f>
        <v>0</v>
      </c>
      <c r="E703" s="422"/>
      <c r="F703" s="160">
        <f t="shared" si="31"/>
        <v>55555555</v>
      </c>
      <c r="G703" s="394">
        <f t="shared" si="32"/>
        <v>0</v>
      </c>
      <c r="I703" s="395">
        <f>IF(OR(C703="150 Directors advances", C703="120 accounts receivable", C703="720.2 Automobile - Insurance", C703="720.3 Automobile - License", C703="870.4 Rent - Insurance", C703="870.6 Rent - Property Tax", C703="870.7 Rent - Homeoffice", C703="870.9 Rent - Water"),
   0,
   IF(Dashboard!$F$5="Quick",
      IF(OR(C703="190 Automobile",C703="200 computer hardware",C703="210 Computer software",C703="220 Quickbooks software",C703="230 Office equipment",C703="240 Office furniture"),
         E703-(E703/(1+Dashboard!$F$4)),
         0
      ),
      IF(C703="750 Business promotion",
         E703-(E703/(1+4.793/100)),
         E703-(E703/(1+Dashboard!$F$4))
      )
   )
)</f>
        <v>0</v>
      </c>
      <c r="J703" s="40">
        <f>Bank5[[#This Row],[Money in/ (Money out)]]-Bank5[[#This Row],[GST/HST]]</f>
        <v>0</v>
      </c>
      <c r="L703" s="37">
        <f t="shared" si="30"/>
        <v>0</v>
      </c>
    </row>
    <row r="704" spans="4:12" x14ac:dyDescent="0.2">
      <c r="D704" s="393">
        <f>_xlfn.XLOOKUP(C:C,Table1[for Import to Bank Register dropdown],Table1[for Pivot],0,0,1)</f>
        <v>0</v>
      </c>
      <c r="E704" s="422"/>
      <c r="F704" s="160">
        <f t="shared" si="31"/>
        <v>55555555</v>
      </c>
      <c r="G704" s="394">
        <f t="shared" si="32"/>
        <v>0</v>
      </c>
      <c r="I704" s="395">
        <f>IF(OR(C704="150 Directors advances", C704="120 accounts receivable", C704="720.2 Automobile - Insurance", C704="720.3 Automobile - License", C704="870.4 Rent - Insurance", C704="870.6 Rent - Property Tax", C704="870.7 Rent - Homeoffice", C704="870.9 Rent - Water"),
   0,
   IF(Dashboard!$F$5="Quick",
      IF(OR(C704="190 Automobile",C704="200 computer hardware",C704="210 Computer software",C704="220 Quickbooks software",C704="230 Office equipment",C704="240 Office furniture"),
         E704-(E704/(1+Dashboard!$F$4)),
         0
      ),
      IF(C704="750 Business promotion",
         E704-(E704/(1+4.793/100)),
         E704-(E704/(1+Dashboard!$F$4))
      )
   )
)</f>
        <v>0</v>
      </c>
      <c r="J704" s="40">
        <f>Bank5[[#This Row],[Money in/ (Money out)]]-Bank5[[#This Row],[GST/HST]]</f>
        <v>0</v>
      </c>
      <c r="L704" s="37">
        <f t="shared" si="30"/>
        <v>0</v>
      </c>
    </row>
    <row r="705" spans="4:12" x14ac:dyDescent="0.2">
      <c r="D705" s="393">
        <f>_xlfn.XLOOKUP(C:C,Table1[for Import to Bank Register dropdown],Table1[for Pivot],0,0,1)</f>
        <v>0</v>
      </c>
      <c r="E705" s="422"/>
      <c r="F705" s="160">
        <f t="shared" si="31"/>
        <v>55555555</v>
      </c>
      <c r="G705" s="394">
        <f t="shared" si="32"/>
        <v>0</v>
      </c>
      <c r="I705" s="395">
        <f>IF(OR(C705="150 Directors advances", C705="120 accounts receivable", C705="720.2 Automobile - Insurance", C705="720.3 Automobile - License", C705="870.4 Rent - Insurance", C705="870.6 Rent - Property Tax", C705="870.7 Rent - Homeoffice", C705="870.9 Rent - Water"),
   0,
   IF(Dashboard!$F$5="Quick",
      IF(OR(C705="190 Automobile",C705="200 computer hardware",C705="210 Computer software",C705="220 Quickbooks software",C705="230 Office equipment",C705="240 Office furniture"),
         E705-(E705/(1+Dashboard!$F$4)),
         0
      ),
      IF(C705="750 Business promotion",
         E705-(E705/(1+4.793/100)),
         E705-(E705/(1+Dashboard!$F$4))
      )
   )
)</f>
        <v>0</v>
      </c>
      <c r="J705" s="40">
        <f>Bank5[[#This Row],[Money in/ (Money out)]]-Bank5[[#This Row],[GST/HST]]</f>
        <v>0</v>
      </c>
      <c r="L705" s="37">
        <f t="shared" si="30"/>
        <v>0</v>
      </c>
    </row>
    <row r="706" spans="4:12" x14ac:dyDescent="0.2">
      <c r="D706" s="393">
        <f>_xlfn.XLOOKUP(C:C,Table1[for Import to Bank Register dropdown],Table1[for Pivot],0,0,1)</f>
        <v>0</v>
      </c>
      <c r="E706" s="422"/>
      <c r="F706" s="160">
        <f t="shared" si="31"/>
        <v>55555555</v>
      </c>
      <c r="G706" s="394">
        <f t="shared" si="32"/>
        <v>0</v>
      </c>
      <c r="I706" s="395">
        <f>IF(OR(C706="150 Directors advances", C706="120 accounts receivable", C706="720.2 Automobile - Insurance", C706="720.3 Automobile - License", C706="870.4 Rent - Insurance", C706="870.6 Rent - Property Tax", C706="870.7 Rent - Homeoffice", C706="870.9 Rent - Water"),
   0,
   IF(Dashboard!$F$5="Quick",
      IF(OR(C706="190 Automobile",C706="200 computer hardware",C706="210 Computer software",C706="220 Quickbooks software",C706="230 Office equipment",C706="240 Office furniture"),
         E706-(E706/(1+Dashboard!$F$4)),
         0
      ),
      IF(C706="750 Business promotion",
         E706-(E706/(1+4.793/100)),
         E706-(E706/(1+Dashboard!$F$4))
      )
   )
)</f>
        <v>0</v>
      </c>
      <c r="J706" s="40">
        <f>Bank5[[#This Row],[Money in/ (Money out)]]-Bank5[[#This Row],[GST/HST]]</f>
        <v>0</v>
      </c>
      <c r="L706" s="37">
        <f t="shared" si="30"/>
        <v>0</v>
      </c>
    </row>
    <row r="707" spans="4:12" x14ac:dyDescent="0.2">
      <c r="D707" s="393">
        <f>_xlfn.XLOOKUP(C:C,Table1[for Import to Bank Register dropdown],Table1[for Pivot],0,0,1)</f>
        <v>0</v>
      </c>
      <c r="E707" s="422"/>
      <c r="F707" s="160">
        <f t="shared" si="31"/>
        <v>55555555</v>
      </c>
      <c r="G707" s="394">
        <f t="shared" si="32"/>
        <v>0</v>
      </c>
      <c r="I707" s="395">
        <f>IF(OR(C707="150 Directors advances", C707="120 accounts receivable", C707="720.2 Automobile - Insurance", C707="720.3 Automobile - License", C707="870.4 Rent - Insurance", C707="870.6 Rent - Property Tax", C707="870.7 Rent - Homeoffice", C707="870.9 Rent - Water"),
   0,
   IF(Dashboard!$F$5="Quick",
      IF(OR(C707="190 Automobile",C707="200 computer hardware",C707="210 Computer software",C707="220 Quickbooks software",C707="230 Office equipment",C707="240 Office furniture"),
         E707-(E707/(1+Dashboard!$F$4)),
         0
      ),
      IF(C707="750 Business promotion",
         E707-(E707/(1+4.793/100)),
         E707-(E707/(1+Dashboard!$F$4))
      )
   )
)</f>
        <v>0</v>
      </c>
      <c r="J707" s="40">
        <f>Bank5[[#This Row],[Money in/ (Money out)]]-Bank5[[#This Row],[GST/HST]]</f>
        <v>0</v>
      </c>
      <c r="L707" s="37">
        <f t="shared" si="30"/>
        <v>0</v>
      </c>
    </row>
    <row r="708" spans="4:12" x14ac:dyDescent="0.2">
      <c r="D708" s="393">
        <f>_xlfn.XLOOKUP(C:C,Table1[for Import to Bank Register dropdown],Table1[for Pivot],0,0,1)</f>
        <v>0</v>
      </c>
      <c r="E708" s="422"/>
      <c r="F708" s="160">
        <f t="shared" si="31"/>
        <v>55555555</v>
      </c>
      <c r="G708" s="394">
        <f t="shared" si="32"/>
        <v>0</v>
      </c>
      <c r="I708" s="395">
        <f>IF(OR(C708="150 Directors advances", C708="120 accounts receivable", C708="720.2 Automobile - Insurance", C708="720.3 Automobile - License", C708="870.4 Rent - Insurance", C708="870.6 Rent - Property Tax", C708="870.7 Rent - Homeoffice", C708="870.9 Rent - Water"),
   0,
   IF(Dashboard!$F$5="Quick",
      IF(OR(C708="190 Automobile",C708="200 computer hardware",C708="210 Computer software",C708="220 Quickbooks software",C708="230 Office equipment",C708="240 Office furniture"),
         E708-(E708/(1+Dashboard!$F$4)),
         0
      ),
      IF(C708="750 Business promotion",
         E708-(E708/(1+4.793/100)),
         E708-(E708/(1+Dashboard!$F$4))
      )
   )
)</f>
        <v>0</v>
      </c>
      <c r="J708" s="40">
        <f>Bank5[[#This Row],[Money in/ (Money out)]]-Bank5[[#This Row],[GST/HST]]</f>
        <v>0</v>
      </c>
      <c r="L708" s="37">
        <f t="shared" si="30"/>
        <v>0</v>
      </c>
    </row>
    <row r="709" spans="4:12" x14ac:dyDescent="0.2">
      <c r="D709" s="393">
        <f>_xlfn.XLOOKUP(C:C,Table1[for Import to Bank Register dropdown],Table1[for Pivot],0,0,1)</f>
        <v>0</v>
      </c>
      <c r="E709" s="422"/>
      <c r="F709" s="160">
        <f t="shared" si="31"/>
        <v>55555555</v>
      </c>
      <c r="G709" s="394">
        <f t="shared" si="32"/>
        <v>0</v>
      </c>
      <c r="I709" s="395">
        <f>IF(OR(C709="150 Directors advances", C709="120 accounts receivable", C709="720.2 Automobile - Insurance", C709="720.3 Automobile - License", C709="870.4 Rent - Insurance", C709="870.6 Rent - Property Tax", C709="870.7 Rent - Homeoffice", C709="870.9 Rent - Water"),
   0,
   IF(Dashboard!$F$5="Quick",
      IF(OR(C709="190 Automobile",C709="200 computer hardware",C709="210 Computer software",C709="220 Quickbooks software",C709="230 Office equipment",C709="240 Office furniture"),
         E709-(E709/(1+Dashboard!$F$4)),
         0
      ),
      IF(C709="750 Business promotion",
         E709-(E709/(1+4.793/100)),
         E709-(E709/(1+Dashboard!$F$4))
      )
   )
)</f>
        <v>0</v>
      </c>
      <c r="J709" s="40">
        <f>Bank5[[#This Row],[Money in/ (Money out)]]-Bank5[[#This Row],[GST/HST]]</f>
        <v>0</v>
      </c>
      <c r="L709" s="37">
        <f t="shared" si="30"/>
        <v>0</v>
      </c>
    </row>
    <row r="710" spans="4:12" x14ac:dyDescent="0.2">
      <c r="D710" s="393">
        <f>_xlfn.XLOOKUP(C:C,Table1[for Import to Bank Register dropdown],Table1[for Pivot],0,0,1)</f>
        <v>0</v>
      </c>
      <c r="E710" s="422"/>
      <c r="F710" s="160">
        <f t="shared" si="31"/>
        <v>55555555</v>
      </c>
      <c r="G710" s="394">
        <f t="shared" si="32"/>
        <v>0</v>
      </c>
      <c r="I710" s="395">
        <f>IF(OR(C710="150 Directors advances", C710="120 accounts receivable", C710="720.2 Automobile - Insurance", C710="720.3 Automobile - License", C710="870.4 Rent - Insurance", C710="870.6 Rent - Property Tax", C710="870.7 Rent - Homeoffice", C710="870.9 Rent - Water"),
   0,
   IF(Dashboard!$F$5="Quick",
      IF(OR(C710="190 Automobile",C710="200 computer hardware",C710="210 Computer software",C710="220 Quickbooks software",C710="230 Office equipment",C710="240 Office furniture"),
         E710-(E710/(1+Dashboard!$F$4)),
         0
      ),
      IF(C710="750 Business promotion",
         E710-(E710/(1+4.793/100)),
         E710-(E710/(1+Dashboard!$F$4))
      )
   )
)</f>
        <v>0</v>
      </c>
      <c r="J710" s="40">
        <f>Bank5[[#This Row],[Money in/ (Money out)]]-Bank5[[#This Row],[GST/HST]]</f>
        <v>0</v>
      </c>
      <c r="L710" s="37">
        <f t="shared" si="30"/>
        <v>0</v>
      </c>
    </row>
    <row r="711" spans="4:12" x14ac:dyDescent="0.2">
      <c r="D711" s="393">
        <f>_xlfn.XLOOKUP(C:C,Table1[for Import to Bank Register dropdown],Table1[for Pivot],0,0,1)</f>
        <v>0</v>
      </c>
      <c r="E711" s="422"/>
      <c r="F711" s="160">
        <f t="shared" si="31"/>
        <v>55555555</v>
      </c>
      <c r="G711" s="394">
        <f t="shared" si="32"/>
        <v>0</v>
      </c>
      <c r="I711" s="395">
        <f>IF(OR(C711="150 Directors advances", C711="120 accounts receivable", C711="720.2 Automobile - Insurance", C711="720.3 Automobile - License", C711="870.4 Rent - Insurance", C711="870.6 Rent - Property Tax", C711="870.7 Rent - Homeoffice", C711="870.9 Rent - Water"),
   0,
   IF(Dashboard!$F$5="Quick",
      IF(OR(C711="190 Automobile",C711="200 computer hardware",C711="210 Computer software",C711="220 Quickbooks software",C711="230 Office equipment",C711="240 Office furniture"),
         E711-(E711/(1+Dashboard!$F$4)),
         0
      ),
      IF(C711="750 Business promotion",
         E711-(E711/(1+4.793/100)),
         E711-(E711/(1+Dashboard!$F$4))
      )
   )
)</f>
        <v>0</v>
      </c>
      <c r="J711" s="40">
        <f>Bank5[[#This Row],[Money in/ (Money out)]]-Bank5[[#This Row],[GST/HST]]</f>
        <v>0</v>
      </c>
      <c r="L711" s="37">
        <f t="shared" ref="L711:L774" si="33">$L$3</f>
        <v>0</v>
      </c>
    </row>
    <row r="712" spans="4:12" x14ac:dyDescent="0.2">
      <c r="D712" s="393">
        <f>_xlfn.XLOOKUP(C:C,Table1[for Import to Bank Register dropdown],Table1[for Pivot],0,0,1)</f>
        <v>0</v>
      </c>
      <c r="E712" s="422"/>
      <c r="F712" s="160">
        <f t="shared" ref="F712:F775" si="34">$E$2</f>
        <v>55555555</v>
      </c>
      <c r="G712" s="394">
        <f t="shared" ref="G712:G775" si="35">G711+E712</f>
        <v>0</v>
      </c>
      <c r="I712" s="395">
        <f>IF(OR(C712="150 Directors advances", C712="120 accounts receivable", C712="720.2 Automobile - Insurance", C712="720.3 Automobile - License", C712="870.4 Rent - Insurance", C712="870.6 Rent - Property Tax", C712="870.7 Rent - Homeoffice", C712="870.9 Rent - Water"),
   0,
   IF(Dashboard!$F$5="Quick",
      IF(OR(C712="190 Automobile",C712="200 computer hardware",C712="210 Computer software",C712="220 Quickbooks software",C712="230 Office equipment",C712="240 Office furniture"),
         E712-(E712/(1+Dashboard!$F$4)),
         0
      ),
      IF(C712="750 Business promotion",
         E712-(E712/(1+4.793/100)),
         E712-(E712/(1+Dashboard!$F$4))
      )
   )
)</f>
        <v>0</v>
      </c>
      <c r="J712" s="40">
        <f>Bank5[[#This Row],[Money in/ (Money out)]]-Bank5[[#This Row],[GST/HST]]</f>
        <v>0</v>
      </c>
      <c r="L712" s="37">
        <f t="shared" si="33"/>
        <v>0</v>
      </c>
    </row>
    <row r="713" spans="4:12" x14ac:dyDescent="0.2">
      <c r="D713" s="393">
        <f>_xlfn.XLOOKUP(C:C,Table1[for Import to Bank Register dropdown],Table1[for Pivot],0,0,1)</f>
        <v>0</v>
      </c>
      <c r="E713" s="422"/>
      <c r="F713" s="160">
        <f t="shared" si="34"/>
        <v>55555555</v>
      </c>
      <c r="G713" s="394">
        <f t="shared" si="35"/>
        <v>0</v>
      </c>
      <c r="I713" s="395">
        <f>IF(OR(C713="150 Directors advances", C713="120 accounts receivable", C713="720.2 Automobile - Insurance", C713="720.3 Automobile - License", C713="870.4 Rent - Insurance", C713="870.6 Rent - Property Tax", C713="870.7 Rent - Homeoffice", C713="870.9 Rent - Water"),
   0,
   IF(Dashboard!$F$5="Quick",
      IF(OR(C713="190 Automobile",C713="200 computer hardware",C713="210 Computer software",C713="220 Quickbooks software",C713="230 Office equipment",C713="240 Office furniture"),
         E713-(E713/(1+Dashboard!$F$4)),
         0
      ),
      IF(C713="750 Business promotion",
         E713-(E713/(1+4.793/100)),
         E713-(E713/(1+Dashboard!$F$4))
      )
   )
)</f>
        <v>0</v>
      </c>
      <c r="J713" s="40">
        <f>Bank5[[#This Row],[Money in/ (Money out)]]-Bank5[[#This Row],[GST/HST]]</f>
        <v>0</v>
      </c>
      <c r="L713" s="37">
        <f t="shared" si="33"/>
        <v>0</v>
      </c>
    </row>
    <row r="714" spans="4:12" x14ac:dyDescent="0.2">
      <c r="D714" s="393">
        <f>_xlfn.XLOOKUP(C:C,Table1[for Import to Bank Register dropdown],Table1[for Pivot],0,0,1)</f>
        <v>0</v>
      </c>
      <c r="E714" s="422"/>
      <c r="F714" s="160">
        <f t="shared" si="34"/>
        <v>55555555</v>
      </c>
      <c r="G714" s="394">
        <f t="shared" si="35"/>
        <v>0</v>
      </c>
      <c r="I714" s="395">
        <f>IF(OR(C714="150 Directors advances", C714="120 accounts receivable", C714="720.2 Automobile - Insurance", C714="720.3 Automobile - License", C714="870.4 Rent - Insurance", C714="870.6 Rent - Property Tax", C714="870.7 Rent - Homeoffice", C714="870.9 Rent - Water"),
   0,
   IF(Dashboard!$F$5="Quick",
      IF(OR(C714="190 Automobile",C714="200 computer hardware",C714="210 Computer software",C714="220 Quickbooks software",C714="230 Office equipment",C714="240 Office furniture"),
         E714-(E714/(1+Dashboard!$F$4)),
         0
      ),
      IF(C714="750 Business promotion",
         E714-(E714/(1+4.793/100)),
         E714-(E714/(1+Dashboard!$F$4))
      )
   )
)</f>
        <v>0</v>
      </c>
      <c r="J714" s="40">
        <f>Bank5[[#This Row],[Money in/ (Money out)]]-Bank5[[#This Row],[GST/HST]]</f>
        <v>0</v>
      </c>
      <c r="L714" s="37">
        <f t="shared" si="33"/>
        <v>0</v>
      </c>
    </row>
    <row r="715" spans="4:12" x14ac:dyDescent="0.2">
      <c r="D715" s="393">
        <f>_xlfn.XLOOKUP(C:C,Table1[for Import to Bank Register dropdown],Table1[for Pivot],0,0,1)</f>
        <v>0</v>
      </c>
      <c r="E715" s="422"/>
      <c r="F715" s="160">
        <f t="shared" si="34"/>
        <v>55555555</v>
      </c>
      <c r="G715" s="394">
        <f t="shared" si="35"/>
        <v>0</v>
      </c>
      <c r="I715" s="395">
        <f>IF(OR(C715="150 Directors advances", C715="120 accounts receivable", C715="720.2 Automobile - Insurance", C715="720.3 Automobile - License", C715="870.4 Rent - Insurance", C715="870.6 Rent - Property Tax", C715="870.7 Rent - Homeoffice", C715="870.9 Rent - Water"),
   0,
   IF(Dashboard!$F$5="Quick",
      IF(OR(C715="190 Automobile",C715="200 computer hardware",C715="210 Computer software",C715="220 Quickbooks software",C715="230 Office equipment",C715="240 Office furniture"),
         E715-(E715/(1+Dashboard!$F$4)),
         0
      ),
      IF(C715="750 Business promotion",
         E715-(E715/(1+4.793/100)),
         E715-(E715/(1+Dashboard!$F$4))
      )
   )
)</f>
        <v>0</v>
      </c>
      <c r="J715" s="40">
        <f>Bank5[[#This Row],[Money in/ (Money out)]]-Bank5[[#This Row],[GST/HST]]</f>
        <v>0</v>
      </c>
      <c r="L715" s="37">
        <f t="shared" si="33"/>
        <v>0</v>
      </c>
    </row>
    <row r="716" spans="4:12" x14ac:dyDescent="0.2">
      <c r="D716" s="393">
        <f>_xlfn.XLOOKUP(C:C,Table1[for Import to Bank Register dropdown],Table1[for Pivot],0,0,1)</f>
        <v>0</v>
      </c>
      <c r="E716" s="422"/>
      <c r="F716" s="160">
        <f t="shared" si="34"/>
        <v>55555555</v>
      </c>
      <c r="G716" s="394">
        <f t="shared" si="35"/>
        <v>0</v>
      </c>
      <c r="I716" s="395">
        <f>IF(OR(C716="150 Directors advances", C716="120 accounts receivable", C716="720.2 Automobile - Insurance", C716="720.3 Automobile - License", C716="870.4 Rent - Insurance", C716="870.6 Rent - Property Tax", C716="870.7 Rent - Homeoffice", C716="870.9 Rent - Water"),
   0,
   IF(Dashboard!$F$5="Quick",
      IF(OR(C716="190 Automobile",C716="200 computer hardware",C716="210 Computer software",C716="220 Quickbooks software",C716="230 Office equipment",C716="240 Office furniture"),
         E716-(E716/(1+Dashboard!$F$4)),
         0
      ),
      IF(C716="750 Business promotion",
         E716-(E716/(1+4.793/100)),
         E716-(E716/(1+Dashboard!$F$4))
      )
   )
)</f>
        <v>0</v>
      </c>
      <c r="J716" s="40">
        <f>Bank5[[#This Row],[Money in/ (Money out)]]-Bank5[[#This Row],[GST/HST]]</f>
        <v>0</v>
      </c>
      <c r="L716" s="37">
        <f t="shared" si="33"/>
        <v>0</v>
      </c>
    </row>
    <row r="717" spans="4:12" x14ac:dyDescent="0.2">
      <c r="D717" s="393">
        <f>_xlfn.XLOOKUP(C:C,Table1[for Import to Bank Register dropdown],Table1[for Pivot],0,0,1)</f>
        <v>0</v>
      </c>
      <c r="E717" s="422"/>
      <c r="F717" s="160">
        <f t="shared" si="34"/>
        <v>55555555</v>
      </c>
      <c r="G717" s="394">
        <f t="shared" si="35"/>
        <v>0</v>
      </c>
      <c r="I717" s="395">
        <f>IF(OR(C717="150 Directors advances", C717="120 accounts receivable", C717="720.2 Automobile - Insurance", C717="720.3 Automobile - License", C717="870.4 Rent - Insurance", C717="870.6 Rent - Property Tax", C717="870.7 Rent - Homeoffice", C717="870.9 Rent - Water"),
   0,
   IF(Dashboard!$F$5="Quick",
      IF(OR(C717="190 Automobile",C717="200 computer hardware",C717="210 Computer software",C717="220 Quickbooks software",C717="230 Office equipment",C717="240 Office furniture"),
         E717-(E717/(1+Dashboard!$F$4)),
         0
      ),
      IF(C717="750 Business promotion",
         E717-(E717/(1+4.793/100)),
         E717-(E717/(1+Dashboard!$F$4))
      )
   )
)</f>
        <v>0</v>
      </c>
      <c r="J717" s="40">
        <f>Bank5[[#This Row],[Money in/ (Money out)]]-Bank5[[#This Row],[GST/HST]]</f>
        <v>0</v>
      </c>
      <c r="L717" s="37">
        <f t="shared" si="33"/>
        <v>0</v>
      </c>
    </row>
    <row r="718" spans="4:12" x14ac:dyDescent="0.2">
      <c r="D718" s="393">
        <f>_xlfn.XLOOKUP(C:C,Table1[for Import to Bank Register dropdown],Table1[for Pivot],0,0,1)</f>
        <v>0</v>
      </c>
      <c r="E718" s="422"/>
      <c r="F718" s="160">
        <f t="shared" si="34"/>
        <v>55555555</v>
      </c>
      <c r="G718" s="394">
        <f t="shared" si="35"/>
        <v>0</v>
      </c>
      <c r="I718" s="395">
        <f>IF(OR(C718="150 Directors advances", C718="120 accounts receivable", C718="720.2 Automobile - Insurance", C718="720.3 Automobile - License", C718="870.4 Rent - Insurance", C718="870.6 Rent - Property Tax", C718="870.7 Rent - Homeoffice", C718="870.9 Rent - Water"),
   0,
   IF(Dashboard!$F$5="Quick",
      IF(OR(C718="190 Automobile",C718="200 computer hardware",C718="210 Computer software",C718="220 Quickbooks software",C718="230 Office equipment",C718="240 Office furniture"),
         E718-(E718/(1+Dashboard!$F$4)),
         0
      ),
      IF(C718="750 Business promotion",
         E718-(E718/(1+4.793/100)),
         E718-(E718/(1+Dashboard!$F$4))
      )
   )
)</f>
        <v>0</v>
      </c>
      <c r="J718" s="40">
        <f>Bank5[[#This Row],[Money in/ (Money out)]]-Bank5[[#This Row],[GST/HST]]</f>
        <v>0</v>
      </c>
      <c r="L718" s="37">
        <f t="shared" si="33"/>
        <v>0</v>
      </c>
    </row>
    <row r="719" spans="4:12" x14ac:dyDescent="0.2">
      <c r="D719" s="393">
        <f>_xlfn.XLOOKUP(C:C,Table1[for Import to Bank Register dropdown],Table1[for Pivot],0,0,1)</f>
        <v>0</v>
      </c>
      <c r="E719" s="422"/>
      <c r="F719" s="160">
        <f t="shared" si="34"/>
        <v>55555555</v>
      </c>
      <c r="G719" s="394">
        <f t="shared" si="35"/>
        <v>0</v>
      </c>
      <c r="I719" s="395">
        <f>IF(OR(C719="150 Directors advances", C719="120 accounts receivable", C719="720.2 Automobile - Insurance", C719="720.3 Automobile - License", C719="870.4 Rent - Insurance", C719="870.6 Rent - Property Tax", C719="870.7 Rent - Homeoffice", C719="870.9 Rent - Water"),
   0,
   IF(Dashboard!$F$5="Quick",
      IF(OR(C719="190 Automobile",C719="200 computer hardware",C719="210 Computer software",C719="220 Quickbooks software",C719="230 Office equipment",C719="240 Office furniture"),
         E719-(E719/(1+Dashboard!$F$4)),
         0
      ),
      IF(C719="750 Business promotion",
         E719-(E719/(1+4.793/100)),
         E719-(E719/(1+Dashboard!$F$4))
      )
   )
)</f>
        <v>0</v>
      </c>
      <c r="J719" s="40">
        <f>Bank5[[#This Row],[Money in/ (Money out)]]-Bank5[[#This Row],[GST/HST]]</f>
        <v>0</v>
      </c>
      <c r="L719" s="37">
        <f t="shared" si="33"/>
        <v>0</v>
      </c>
    </row>
    <row r="720" spans="4:12" x14ac:dyDescent="0.2">
      <c r="D720" s="393">
        <f>_xlfn.XLOOKUP(C:C,Table1[for Import to Bank Register dropdown],Table1[for Pivot],0,0,1)</f>
        <v>0</v>
      </c>
      <c r="E720" s="422"/>
      <c r="F720" s="160">
        <f t="shared" si="34"/>
        <v>55555555</v>
      </c>
      <c r="G720" s="394">
        <f t="shared" si="35"/>
        <v>0</v>
      </c>
      <c r="I720" s="395">
        <f>IF(OR(C720="150 Directors advances", C720="120 accounts receivable", C720="720.2 Automobile - Insurance", C720="720.3 Automobile - License", C720="870.4 Rent - Insurance", C720="870.6 Rent - Property Tax", C720="870.7 Rent - Homeoffice", C720="870.9 Rent - Water"),
   0,
   IF(Dashboard!$F$5="Quick",
      IF(OR(C720="190 Automobile",C720="200 computer hardware",C720="210 Computer software",C720="220 Quickbooks software",C720="230 Office equipment",C720="240 Office furniture"),
         E720-(E720/(1+Dashboard!$F$4)),
         0
      ),
      IF(C720="750 Business promotion",
         E720-(E720/(1+4.793/100)),
         E720-(E720/(1+Dashboard!$F$4))
      )
   )
)</f>
        <v>0</v>
      </c>
      <c r="J720" s="40">
        <f>Bank5[[#This Row],[Money in/ (Money out)]]-Bank5[[#This Row],[GST/HST]]</f>
        <v>0</v>
      </c>
      <c r="L720" s="37">
        <f t="shared" si="33"/>
        <v>0</v>
      </c>
    </row>
    <row r="721" spans="4:12" x14ac:dyDescent="0.2">
      <c r="D721" s="393">
        <f>_xlfn.XLOOKUP(C:C,Table1[for Import to Bank Register dropdown],Table1[for Pivot],0,0,1)</f>
        <v>0</v>
      </c>
      <c r="E721" s="422"/>
      <c r="F721" s="160">
        <f t="shared" si="34"/>
        <v>55555555</v>
      </c>
      <c r="G721" s="394">
        <f t="shared" si="35"/>
        <v>0</v>
      </c>
      <c r="I721" s="395">
        <f>IF(OR(C721="150 Directors advances", C721="120 accounts receivable", C721="720.2 Automobile - Insurance", C721="720.3 Automobile - License", C721="870.4 Rent - Insurance", C721="870.6 Rent - Property Tax", C721="870.7 Rent - Homeoffice", C721="870.9 Rent - Water"),
   0,
   IF(Dashboard!$F$5="Quick",
      IF(OR(C721="190 Automobile",C721="200 computer hardware",C721="210 Computer software",C721="220 Quickbooks software",C721="230 Office equipment",C721="240 Office furniture"),
         E721-(E721/(1+Dashboard!$F$4)),
         0
      ),
      IF(C721="750 Business promotion",
         E721-(E721/(1+4.793/100)),
         E721-(E721/(1+Dashboard!$F$4))
      )
   )
)</f>
        <v>0</v>
      </c>
      <c r="J721" s="40">
        <f>Bank5[[#This Row],[Money in/ (Money out)]]-Bank5[[#This Row],[GST/HST]]</f>
        <v>0</v>
      </c>
      <c r="L721" s="37">
        <f t="shared" si="33"/>
        <v>0</v>
      </c>
    </row>
    <row r="722" spans="4:12" x14ac:dyDescent="0.2">
      <c r="D722" s="393">
        <f>_xlfn.XLOOKUP(C:C,Table1[for Import to Bank Register dropdown],Table1[for Pivot],0,0,1)</f>
        <v>0</v>
      </c>
      <c r="E722" s="422"/>
      <c r="F722" s="160">
        <f t="shared" si="34"/>
        <v>55555555</v>
      </c>
      <c r="G722" s="394">
        <f t="shared" si="35"/>
        <v>0</v>
      </c>
      <c r="I722" s="395">
        <f>IF(OR(C722="150 Directors advances", C722="120 accounts receivable", C722="720.2 Automobile - Insurance", C722="720.3 Automobile - License", C722="870.4 Rent - Insurance", C722="870.6 Rent - Property Tax", C722="870.7 Rent - Homeoffice", C722="870.9 Rent - Water"),
   0,
   IF(Dashboard!$F$5="Quick",
      IF(OR(C722="190 Automobile",C722="200 computer hardware",C722="210 Computer software",C722="220 Quickbooks software",C722="230 Office equipment",C722="240 Office furniture"),
         E722-(E722/(1+Dashboard!$F$4)),
         0
      ),
      IF(C722="750 Business promotion",
         E722-(E722/(1+4.793/100)),
         E722-(E722/(1+Dashboard!$F$4))
      )
   )
)</f>
        <v>0</v>
      </c>
      <c r="J722" s="40">
        <f>Bank5[[#This Row],[Money in/ (Money out)]]-Bank5[[#This Row],[GST/HST]]</f>
        <v>0</v>
      </c>
      <c r="L722" s="37">
        <f t="shared" si="33"/>
        <v>0</v>
      </c>
    </row>
    <row r="723" spans="4:12" x14ac:dyDescent="0.2">
      <c r="D723" s="393">
        <f>_xlfn.XLOOKUP(C:C,Table1[for Import to Bank Register dropdown],Table1[for Pivot],0,0,1)</f>
        <v>0</v>
      </c>
      <c r="E723" s="422"/>
      <c r="F723" s="160">
        <f t="shared" si="34"/>
        <v>55555555</v>
      </c>
      <c r="G723" s="394">
        <f t="shared" si="35"/>
        <v>0</v>
      </c>
      <c r="I723" s="395">
        <f>IF(OR(C723="150 Directors advances", C723="120 accounts receivable", C723="720.2 Automobile - Insurance", C723="720.3 Automobile - License", C723="870.4 Rent - Insurance", C723="870.6 Rent - Property Tax", C723="870.7 Rent - Homeoffice", C723="870.9 Rent - Water"),
   0,
   IF(Dashboard!$F$5="Quick",
      IF(OR(C723="190 Automobile",C723="200 computer hardware",C723="210 Computer software",C723="220 Quickbooks software",C723="230 Office equipment",C723="240 Office furniture"),
         E723-(E723/(1+Dashboard!$F$4)),
         0
      ),
      IF(C723="750 Business promotion",
         E723-(E723/(1+4.793/100)),
         E723-(E723/(1+Dashboard!$F$4))
      )
   )
)</f>
        <v>0</v>
      </c>
      <c r="J723" s="40">
        <f>Bank5[[#This Row],[Money in/ (Money out)]]-Bank5[[#This Row],[GST/HST]]</f>
        <v>0</v>
      </c>
      <c r="L723" s="37">
        <f t="shared" si="33"/>
        <v>0</v>
      </c>
    </row>
    <row r="724" spans="4:12" x14ac:dyDescent="0.2">
      <c r="D724" s="393">
        <f>_xlfn.XLOOKUP(C:C,Table1[for Import to Bank Register dropdown],Table1[for Pivot],0,0,1)</f>
        <v>0</v>
      </c>
      <c r="E724" s="422"/>
      <c r="F724" s="160">
        <f t="shared" si="34"/>
        <v>55555555</v>
      </c>
      <c r="G724" s="394">
        <f t="shared" si="35"/>
        <v>0</v>
      </c>
      <c r="I724" s="395">
        <f>IF(OR(C724="150 Directors advances", C724="120 accounts receivable", C724="720.2 Automobile - Insurance", C724="720.3 Automobile - License", C724="870.4 Rent - Insurance", C724="870.6 Rent - Property Tax", C724="870.7 Rent - Homeoffice", C724="870.9 Rent - Water"),
   0,
   IF(Dashboard!$F$5="Quick",
      IF(OR(C724="190 Automobile",C724="200 computer hardware",C724="210 Computer software",C724="220 Quickbooks software",C724="230 Office equipment",C724="240 Office furniture"),
         E724-(E724/(1+Dashboard!$F$4)),
         0
      ),
      IF(C724="750 Business promotion",
         E724-(E724/(1+4.793/100)),
         E724-(E724/(1+Dashboard!$F$4))
      )
   )
)</f>
        <v>0</v>
      </c>
      <c r="J724" s="40">
        <f>Bank5[[#This Row],[Money in/ (Money out)]]-Bank5[[#This Row],[GST/HST]]</f>
        <v>0</v>
      </c>
      <c r="L724" s="37">
        <f t="shared" si="33"/>
        <v>0</v>
      </c>
    </row>
    <row r="725" spans="4:12" x14ac:dyDescent="0.2">
      <c r="D725" s="393">
        <f>_xlfn.XLOOKUP(C:C,Table1[for Import to Bank Register dropdown],Table1[for Pivot],0,0,1)</f>
        <v>0</v>
      </c>
      <c r="E725" s="422"/>
      <c r="F725" s="160">
        <f t="shared" si="34"/>
        <v>55555555</v>
      </c>
      <c r="G725" s="394">
        <f t="shared" si="35"/>
        <v>0</v>
      </c>
      <c r="I725" s="395">
        <f>IF(OR(C725="150 Directors advances", C725="120 accounts receivable", C725="720.2 Automobile - Insurance", C725="720.3 Automobile - License", C725="870.4 Rent - Insurance", C725="870.6 Rent - Property Tax", C725="870.7 Rent - Homeoffice", C725="870.9 Rent - Water"),
   0,
   IF(Dashboard!$F$5="Quick",
      IF(OR(C725="190 Automobile",C725="200 computer hardware",C725="210 Computer software",C725="220 Quickbooks software",C725="230 Office equipment",C725="240 Office furniture"),
         E725-(E725/(1+Dashboard!$F$4)),
         0
      ),
      IF(C725="750 Business promotion",
         E725-(E725/(1+4.793/100)),
         E725-(E725/(1+Dashboard!$F$4))
      )
   )
)</f>
        <v>0</v>
      </c>
      <c r="J725" s="40">
        <f>Bank5[[#This Row],[Money in/ (Money out)]]-Bank5[[#This Row],[GST/HST]]</f>
        <v>0</v>
      </c>
      <c r="L725" s="37">
        <f t="shared" si="33"/>
        <v>0</v>
      </c>
    </row>
    <row r="726" spans="4:12" x14ac:dyDescent="0.2">
      <c r="D726" s="393">
        <f>_xlfn.XLOOKUP(C:C,Table1[for Import to Bank Register dropdown],Table1[for Pivot],0,0,1)</f>
        <v>0</v>
      </c>
      <c r="E726" s="422"/>
      <c r="F726" s="160">
        <f t="shared" si="34"/>
        <v>55555555</v>
      </c>
      <c r="G726" s="394">
        <f t="shared" si="35"/>
        <v>0</v>
      </c>
      <c r="I726" s="395">
        <f>IF(OR(C726="150 Directors advances", C726="120 accounts receivable", C726="720.2 Automobile - Insurance", C726="720.3 Automobile - License", C726="870.4 Rent - Insurance", C726="870.6 Rent - Property Tax", C726="870.7 Rent - Homeoffice", C726="870.9 Rent - Water"),
   0,
   IF(Dashboard!$F$5="Quick",
      IF(OR(C726="190 Automobile",C726="200 computer hardware",C726="210 Computer software",C726="220 Quickbooks software",C726="230 Office equipment",C726="240 Office furniture"),
         E726-(E726/(1+Dashboard!$F$4)),
         0
      ),
      IF(C726="750 Business promotion",
         E726-(E726/(1+4.793/100)),
         E726-(E726/(1+Dashboard!$F$4))
      )
   )
)</f>
        <v>0</v>
      </c>
      <c r="J726" s="40">
        <f>Bank5[[#This Row],[Money in/ (Money out)]]-Bank5[[#This Row],[GST/HST]]</f>
        <v>0</v>
      </c>
      <c r="L726" s="37">
        <f t="shared" si="33"/>
        <v>0</v>
      </c>
    </row>
    <row r="727" spans="4:12" x14ac:dyDescent="0.2">
      <c r="D727" s="393">
        <f>_xlfn.XLOOKUP(C:C,Table1[for Import to Bank Register dropdown],Table1[for Pivot],0,0,1)</f>
        <v>0</v>
      </c>
      <c r="E727" s="422"/>
      <c r="F727" s="160">
        <f t="shared" si="34"/>
        <v>55555555</v>
      </c>
      <c r="G727" s="394">
        <f t="shared" si="35"/>
        <v>0</v>
      </c>
      <c r="I727" s="395">
        <f>IF(OR(C727="150 Directors advances", C727="120 accounts receivable", C727="720.2 Automobile - Insurance", C727="720.3 Automobile - License", C727="870.4 Rent - Insurance", C727="870.6 Rent - Property Tax", C727="870.7 Rent - Homeoffice", C727="870.9 Rent - Water"),
   0,
   IF(Dashboard!$F$5="Quick",
      IF(OR(C727="190 Automobile",C727="200 computer hardware",C727="210 Computer software",C727="220 Quickbooks software",C727="230 Office equipment",C727="240 Office furniture"),
         E727-(E727/(1+Dashboard!$F$4)),
         0
      ),
      IF(C727="750 Business promotion",
         E727-(E727/(1+4.793/100)),
         E727-(E727/(1+Dashboard!$F$4))
      )
   )
)</f>
        <v>0</v>
      </c>
      <c r="J727" s="40">
        <f>Bank5[[#This Row],[Money in/ (Money out)]]-Bank5[[#This Row],[GST/HST]]</f>
        <v>0</v>
      </c>
      <c r="L727" s="37">
        <f t="shared" si="33"/>
        <v>0</v>
      </c>
    </row>
    <row r="728" spans="4:12" x14ac:dyDescent="0.2">
      <c r="D728" s="393">
        <f>_xlfn.XLOOKUP(C:C,Table1[for Import to Bank Register dropdown],Table1[for Pivot],0,0,1)</f>
        <v>0</v>
      </c>
      <c r="E728" s="422"/>
      <c r="F728" s="160">
        <f t="shared" si="34"/>
        <v>55555555</v>
      </c>
      <c r="G728" s="394">
        <f t="shared" si="35"/>
        <v>0</v>
      </c>
      <c r="I728" s="395">
        <f>IF(OR(C728="150 Directors advances", C728="120 accounts receivable", C728="720.2 Automobile - Insurance", C728="720.3 Automobile - License", C728="870.4 Rent - Insurance", C728="870.6 Rent - Property Tax", C728="870.7 Rent - Homeoffice", C728="870.9 Rent - Water"),
   0,
   IF(Dashboard!$F$5="Quick",
      IF(OR(C728="190 Automobile",C728="200 computer hardware",C728="210 Computer software",C728="220 Quickbooks software",C728="230 Office equipment",C728="240 Office furniture"),
         E728-(E728/(1+Dashboard!$F$4)),
         0
      ),
      IF(C728="750 Business promotion",
         E728-(E728/(1+4.793/100)),
         E728-(E728/(1+Dashboard!$F$4))
      )
   )
)</f>
        <v>0</v>
      </c>
      <c r="J728" s="40">
        <f>Bank5[[#This Row],[Money in/ (Money out)]]-Bank5[[#This Row],[GST/HST]]</f>
        <v>0</v>
      </c>
      <c r="L728" s="37">
        <f t="shared" si="33"/>
        <v>0</v>
      </c>
    </row>
    <row r="729" spans="4:12" x14ac:dyDescent="0.2">
      <c r="D729" s="393">
        <f>_xlfn.XLOOKUP(C:C,Table1[for Import to Bank Register dropdown],Table1[for Pivot],0,0,1)</f>
        <v>0</v>
      </c>
      <c r="E729" s="422"/>
      <c r="F729" s="160">
        <f t="shared" si="34"/>
        <v>55555555</v>
      </c>
      <c r="G729" s="394">
        <f t="shared" si="35"/>
        <v>0</v>
      </c>
      <c r="I729" s="395">
        <f>IF(OR(C729="150 Directors advances", C729="120 accounts receivable", C729="720.2 Automobile - Insurance", C729="720.3 Automobile - License", C729="870.4 Rent - Insurance", C729="870.6 Rent - Property Tax", C729="870.7 Rent - Homeoffice", C729="870.9 Rent - Water"),
   0,
   IF(Dashboard!$F$5="Quick",
      IF(OR(C729="190 Automobile",C729="200 computer hardware",C729="210 Computer software",C729="220 Quickbooks software",C729="230 Office equipment",C729="240 Office furniture"),
         E729-(E729/(1+Dashboard!$F$4)),
         0
      ),
      IF(C729="750 Business promotion",
         E729-(E729/(1+4.793/100)),
         E729-(E729/(1+Dashboard!$F$4))
      )
   )
)</f>
        <v>0</v>
      </c>
      <c r="J729" s="40">
        <f>Bank5[[#This Row],[Money in/ (Money out)]]-Bank5[[#This Row],[GST/HST]]</f>
        <v>0</v>
      </c>
      <c r="L729" s="37">
        <f t="shared" si="33"/>
        <v>0</v>
      </c>
    </row>
    <row r="730" spans="4:12" x14ac:dyDescent="0.2">
      <c r="D730" s="393">
        <f>_xlfn.XLOOKUP(C:C,Table1[for Import to Bank Register dropdown],Table1[for Pivot],0,0,1)</f>
        <v>0</v>
      </c>
      <c r="E730" s="422"/>
      <c r="F730" s="160">
        <f t="shared" si="34"/>
        <v>55555555</v>
      </c>
      <c r="G730" s="394">
        <f t="shared" si="35"/>
        <v>0</v>
      </c>
      <c r="I730" s="395">
        <f>IF(OR(C730="150 Directors advances", C730="120 accounts receivable", C730="720.2 Automobile - Insurance", C730="720.3 Automobile - License", C730="870.4 Rent - Insurance", C730="870.6 Rent - Property Tax", C730="870.7 Rent - Homeoffice", C730="870.9 Rent - Water"),
   0,
   IF(Dashboard!$F$5="Quick",
      IF(OR(C730="190 Automobile",C730="200 computer hardware",C730="210 Computer software",C730="220 Quickbooks software",C730="230 Office equipment",C730="240 Office furniture"),
         E730-(E730/(1+Dashboard!$F$4)),
         0
      ),
      IF(C730="750 Business promotion",
         E730-(E730/(1+4.793/100)),
         E730-(E730/(1+Dashboard!$F$4))
      )
   )
)</f>
        <v>0</v>
      </c>
      <c r="J730" s="40">
        <f>Bank5[[#This Row],[Money in/ (Money out)]]-Bank5[[#This Row],[GST/HST]]</f>
        <v>0</v>
      </c>
      <c r="L730" s="37">
        <f t="shared" si="33"/>
        <v>0</v>
      </c>
    </row>
    <row r="731" spans="4:12" x14ac:dyDescent="0.2">
      <c r="D731" s="393">
        <f>_xlfn.XLOOKUP(C:C,Table1[for Import to Bank Register dropdown],Table1[for Pivot],0,0,1)</f>
        <v>0</v>
      </c>
      <c r="E731" s="422"/>
      <c r="F731" s="160">
        <f t="shared" si="34"/>
        <v>55555555</v>
      </c>
      <c r="G731" s="394">
        <f t="shared" si="35"/>
        <v>0</v>
      </c>
      <c r="I731" s="395">
        <f>IF(OR(C731="150 Directors advances", C731="120 accounts receivable", C731="720.2 Automobile - Insurance", C731="720.3 Automobile - License", C731="870.4 Rent - Insurance", C731="870.6 Rent - Property Tax", C731="870.7 Rent - Homeoffice", C731="870.9 Rent - Water"),
   0,
   IF(Dashboard!$F$5="Quick",
      IF(OR(C731="190 Automobile",C731="200 computer hardware",C731="210 Computer software",C731="220 Quickbooks software",C731="230 Office equipment",C731="240 Office furniture"),
         E731-(E731/(1+Dashboard!$F$4)),
         0
      ),
      IF(C731="750 Business promotion",
         E731-(E731/(1+4.793/100)),
         E731-(E731/(1+Dashboard!$F$4))
      )
   )
)</f>
        <v>0</v>
      </c>
      <c r="J731" s="40">
        <f>Bank5[[#This Row],[Money in/ (Money out)]]-Bank5[[#This Row],[GST/HST]]</f>
        <v>0</v>
      </c>
      <c r="L731" s="37">
        <f t="shared" si="33"/>
        <v>0</v>
      </c>
    </row>
    <row r="732" spans="4:12" x14ac:dyDescent="0.2">
      <c r="D732" s="393">
        <f>_xlfn.XLOOKUP(C:C,Table1[for Import to Bank Register dropdown],Table1[for Pivot],0,0,1)</f>
        <v>0</v>
      </c>
      <c r="E732" s="422"/>
      <c r="F732" s="160">
        <f t="shared" si="34"/>
        <v>55555555</v>
      </c>
      <c r="G732" s="394">
        <f t="shared" si="35"/>
        <v>0</v>
      </c>
      <c r="I732" s="395">
        <f>IF(OR(C732="150 Directors advances", C732="120 accounts receivable", C732="720.2 Automobile - Insurance", C732="720.3 Automobile - License", C732="870.4 Rent - Insurance", C732="870.6 Rent - Property Tax", C732="870.7 Rent - Homeoffice", C732="870.9 Rent - Water"),
   0,
   IF(Dashboard!$F$5="Quick",
      IF(OR(C732="190 Automobile",C732="200 computer hardware",C732="210 Computer software",C732="220 Quickbooks software",C732="230 Office equipment",C732="240 Office furniture"),
         E732-(E732/(1+Dashboard!$F$4)),
         0
      ),
      IF(C732="750 Business promotion",
         E732-(E732/(1+4.793/100)),
         E732-(E732/(1+Dashboard!$F$4))
      )
   )
)</f>
        <v>0</v>
      </c>
      <c r="J732" s="40">
        <f>Bank5[[#This Row],[Money in/ (Money out)]]-Bank5[[#This Row],[GST/HST]]</f>
        <v>0</v>
      </c>
      <c r="L732" s="37">
        <f t="shared" si="33"/>
        <v>0</v>
      </c>
    </row>
    <row r="733" spans="4:12" x14ac:dyDescent="0.2">
      <c r="D733" s="393">
        <f>_xlfn.XLOOKUP(C:C,Table1[for Import to Bank Register dropdown],Table1[for Pivot],0,0,1)</f>
        <v>0</v>
      </c>
      <c r="E733" s="422"/>
      <c r="F733" s="160">
        <f t="shared" si="34"/>
        <v>55555555</v>
      </c>
      <c r="G733" s="394">
        <f t="shared" si="35"/>
        <v>0</v>
      </c>
      <c r="I733" s="395">
        <f>IF(OR(C733="150 Directors advances", C733="120 accounts receivable", C733="720.2 Automobile - Insurance", C733="720.3 Automobile - License", C733="870.4 Rent - Insurance", C733="870.6 Rent - Property Tax", C733="870.7 Rent - Homeoffice", C733="870.9 Rent - Water"),
   0,
   IF(Dashboard!$F$5="Quick",
      IF(OR(C733="190 Automobile",C733="200 computer hardware",C733="210 Computer software",C733="220 Quickbooks software",C733="230 Office equipment",C733="240 Office furniture"),
         E733-(E733/(1+Dashboard!$F$4)),
         0
      ),
      IF(C733="750 Business promotion",
         E733-(E733/(1+4.793/100)),
         E733-(E733/(1+Dashboard!$F$4))
      )
   )
)</f>
        <v>0</v>
      </c>
      <c r="J733" s="40">
        <f>Bank5[[#This Row],[Money in/ (Money out)]]-Bank5[[#This Row],[GST/HST]]</f>
        <v>0</v>
      </c>
      <c r="L733" s="37">
        <f t="shared" si="33"/>
        <v>0</v>
      </c>
    </row>
    <row r="734" spans="4:12" x14ac:dyDescent="0.2">
      <c r="D734" s="393">
        <f>_xlfn.XLOOKUP(C:C,Table1[for Import to Bank Register dropdown],Table1[for Pivot],0,0,1)</f>
        <v>0</v>
      </c>
      <c r="E734" s="422"/>
      <c r="F734" s="160">
        <f t="shared" si="34"/>
        <v>55555555</v>
      </c>
      <c r="G734" s="394">
        <f t="shared" si="35"/>
        <v>0</v>
      </c>
      <c r="I734" s="395">
        <f>IF(OR(C734="150 Directors advances", C734="120 accounts receivable", C734="720.2 Automobile - Insurance", C734="720.3 Automobile - License", C734="870.4 Rent - Insurance", C734="870.6 Rent - Property Tax", C734="870.7 Rent - Homeoffice", C734="870.9 Rent - Water"),
   0,
   IF(Dashboard!$F$5="Quick",
      IF(OR(C734="190 Automobile",C734="200 computer hardware",C734="210 Computer software",C734="220 Quickbooks software",C734="230 Office equipment",C734="240 Office furniture"),
         E734-(E734/(1+Dashboard!$F$4)),
         0
      ),
      IF(C734="750 Business promotion",
         E734-(E734/(1+4.793/100)),
         E734-(E734/(1+Dashboard!$F$4))
      )
   )
)</f>
        <v>0</v>
      </c>
      <c r="J734" s="40">
        <f>Bank5[[#This Row],[Money in/ (Money out)]]-Bank5[[#This Row],[GST/HST]]</f>
        <v>0</v>
      </c>
      <c r="L734" s="37">
        <f t="shared" si="33"/>
        <v>0</v>
      </c>
    </row>
    <row r="735" spans="4:12" x14ac:dyDescent="0.2">
      <c r="D735" s="393">
        <f>_xlfn.XLOOKUP(C:C,Table1[for Import to Bank Register dropdown],Table1[for Pivot],0,0,1)</f>
        <v>0</v>
      </c>
      <c r="E735" s="422"/>
      <c r="F735" s="160">
        <f t="shared" si="34"/>
        <v>55555555</v>
      </c>
      <c r="G735" s="394">
        <f t="shared" si="35"/>
        <v>0</v>
      </c>
      <c r="I735" s="395">
        <f>IF(OR(C735="150 Directors advances", C735="120 accounts receivable", C735="720.2 Automobile - Insurance", C735="720.3 Automobile - License", C735="870.4 Rent - Insurance", C735="870.6 Rent - Property Tax", C735="870.7 Rent - Homeoffice", C735="870.9 Rent - Water"),
   0,
   IF(Dashboard!$F$5="Quick",
      IF(OR(C735="190 Automobile",C735="200 computer hardware",C735="210 Computer software",C735="220 Quickbooks software",C735="230 Office equipment",C735="240 Office furniture"),
         E735-(E735/(1+Dashboard!$F$4)),
         0
      ),
      IF(C735="750 Business promotion",
         E735-(E735/(1+4.793/100)),
         E735-(E735/(1+Dashboard!$F$4))
      )
   )
)</f>
        <v>0</v>
      </c>
      <c r="J735" s="40">
        <f>Bank5[[#This Row],[Money in/ (Money out)]]-Bank5[[#This Row],[GST/HST]]</f>
        <v>0</v>
      </c>
      <c r="L735" s="37">
        <f t="shared" si="33"/>
        <v>0</v>
      </c>
    </row>
    <row r="736" spans="4:12" x14ac:dyDescent="0.2">
      <c r="D736" s="393">
        <f>_xlfn.XLOOKUP(C:C,Table1[for Import to Bank Register dropdown],Table1[for Pivot],0,0,1)</f>
        <v>0</v>
      </c>
      <c r="E736" s="422"/>
      <c r="F736" s="160">
        <f t="shared" si="34"/>
        <v>55555555</v>
      </c>
      <c r="G736" s="394">
        <f t="shared" si="35"/>
        <v>0</v>
      </c>
      <c r="I736" s="395">
        <f>IF(OR(C736="150 Directors advances", C736="120 accounts receivable", C736="720.2 Automobile - Insurance", C736="720.3 Automobile - License", C736="870.4 Rent - Insurance", C736="870.6 Rent - Property Tax", C736="870.7 Rent - Homeoffice", C736="870.9 Rent - Water"),
   0,
   IF(Dashboard!$F$5="Quick",
      IF(OR(C736="190 Automobile",C736="200 computer hardware",C736="210 Computer software",C736="220 Quickbooks software",C736="230 Office equipment",C736="240 Office furniture"),
         E736-(E736/(1+Dashboard!$F$4)),
         0
      ),
      IF(C736="750 Business promotion",
         E736-(E736/(1+4.793/100)),
         E736-(E736/(1+Dashboard!$F$4))
      )
   )
)</f>
        <v>0</v>
      </c>
      <c r="J736" s="40">
        <f>Bank5[[#This Row],[Money in/ (Money out)]]-Bank5[[#This Row],[GST/HST]]</f>
        <v>0</v>
      </c>
      <c r="L736" s="37">
        <f t="shared" si="33"/>
        <v>0</v>
      </c>
    </row>
    <row r="737" spans="4:12" x14ac:dyDescent="0.2">
      <c r="D737" s="393">
        <f>_xlfn.XLOOKUP(C:C,Table1[for Import to Bank Register dropdown],Table1[for Pivot],0,0,1)</f>
        <v>0</v>
      </c>
      <c r="E737" s="422"/>
      <c r="F737" s="160">
        <f t="shared" si="34"/>
        <v>55555555</v>
      </c>
      <c r="G737" s="394">
        <f t="shared" si="35"/>
        <v>0</v>
      </c>
      <c r="I737" s="395">
        <f>IF(OR(C737="150 Directors advances", C737="120 accounts receivable", C737="720.2 Automobile - Insurance", C737="720.3 Automobile - License", C737="870.4 Rent - Insurance", C737="870.6 Rent - Property Tax", C737="870.7 Rent - Homeoffice", C737="870.9 Rent - Water"),
   0,
   IF(Dashboard!$F$5="Quick",
      IF(OR(C737="190 Automobile",C737="200 computer hardware",C737="210 Computer software",C737="220 Quickbooks software",C737="230 Office equipment",C737="240 Office furniture"),
         E737-(E737/(1+Dashboard!$F$4)),
         0
      ),
      IF(C737="750 Business promotion",
         E737-(E737/(1+4.793/100)),
         E737-(E737/(1+Dashboard!$F$4))
      )
   )
)</f>
        <v>0</v>
      </c>
      <c r="J737" s="40">
        <f>Bank5[[#This Row],[Money in/ (Money out)]]-Bank5[[#This Row],[GST/HST]]</f>
        <v>0</v>
      </c>
      <c r="L737" s="37">
        <f t="shared" si="33"/>
        <v>0</v>
      </c>
    </row>
    <row r="738" spans="4:12" x14ac:dyDescent="0.2">
      <c r="D738" s="393">
        <f>_xlfn.XLOOKUP(C:C,Table1[for Import to Bank Register dropdown],Table1[for Pivot],0,0,1)</f>
        <v>0</v>
      </c>
      <c r="E738" s="422"/>
      <c r="F738" s="160">
        <f t="shared" si="34"/>
        <v>55555555</v>
      </c>
      <c r="G738" s="394">
        <f t="shared" si="35"/>
        <v>0</v>
      </c>
      <c r="I738" s="395">
        <f>IF(OR(C738="150 Directors advances", C738="120 accounts receivable", C738="720.2 Automobile - Insurance", C738="720.3 Automobile - License", C738="870.4 Rent - Insurance", C738="870.6 Rent - Property Tax", C738="870.7 Rent - Homeoffice", C738="870.9 Rent - Water"),
   0,
   IF(Dashboard!$F$5="Quick",
      IF(OR(C738="190 Automobile",C738="200 computer hardware",C738="210 Computer software",C738="220 Quickbooks software",C738="230 Office equipment",C738="240 Office furniture"),
         E738-(E738/(1+Dashboard!$F$4)),
         0
      ),
      IF(C738="750 Business promotion",
         E738-(E738/(1+4.793/100)),
         E738-(E738/(1+Dashboard!$F$4))
      )
   )
)</f>
        <v>0</v>
      </c>
      <c r="J738" s="40">
        <f>Bank5[[#This Row],[Money in/ (Money out)]]-Bank5[[#This Row],[GST/HST]]</f>
        <v>0</v>
      </c>
      <c r="L738" s="37">
        <f t="shared" si="33"/>
        <v>0</v>
      </c>
    </row>
    <row r="739" spans="4:12" x14ac:dyDescent="0.2">
      <c r="D739" s="393">
        <f>_xlfn.XLOOKUP(C:C,Table1[for Import to Bank Register dropdown],Table1[for Pivot],0,0,1)</f>
        <v>0</v>
      </c>
      <c r="E739" s="422"/>
      <c r="F739" s="160">
        <f t="shared" si="34"/>
        <v>55555555</v>
      </c>
      <c r="G739" s="394">
        <f t="shared" si="35"/>
        <v>0</v>
      </c>
      <c r="I739" s="395">
        <f>IF(OR(C739="150 Directors advances", C739="120 accounts receivable", C739="720.2 Automobile - Insurance", C739="720.3 Automobile - License", C739="870.4 Rent - Insurance", C739="870.6 Rent - Property Tax", C739="870.7 Rent - Homeoffice", C739="870.9 Rent - Water"),
   0,
   IF(Dashboard!$F$5="Quick",
      IF(OR(C739="190 Automobile",C739="200 computer hardware",C739="210 Computer software",C739="220 Quickbooks software",C739="230 Office equipment",C739="240 Office furniture"),
         E739-(E739/(1+Dashboard!$F$4)),
         0
      ),
      IF(C739="750 Business promotion",
         E739-(E739/(1+4.793/100)),
         E739-(E739/(1+Dashboard!$F$4))
      )
   )
)</f>
        <v>0</v>
      </c>
      <c r="J739" s="40">
        <f>Bank5[[#This Row],[Money in/ (Money out)]]-Bank5[[#This Row],[GST/HST]]</f>
        <v>0</v>
      </c>
      <c r="L739" s="37">
        <f t="shared" si="33"/>
        <v>0</v>
      </c>
    </row>
    <row r="740" spans="4:12" x14ac:dyDescent="0.2">
      <c r="D740" s="393">
        <f>_xlfn.XLOOKUP(C:C,Table1[for Import to Bank Register dropdown],Table1[for Pivot],0,0,1)</f>
        <v>0</v>
      </c>
      <c r="E740" s="422"/>
      <c r="F740" s="160">
        <f t="shared" si="34"/>
        <v>55555555</v>
      </c>
      <c r="G740" s="394">
        <f t="shared" si="35"/>
        <v>0</v>
      </c>
      <c r="I740" s="395">
        <f>IF(OR(C740="150 Directors advances", C740="120 accounts receivable", C740="720.2 Automobile - Insurance", C740="720.3 Automobile - License", C740="870.4 Rent - Insurance", C740="870.6 Rent - Property Tax", C740="870.7 Rent - Homeoffice", C740="870.9 Rent - Water"),
   0,
   IF(Dashboard!$F$5="Quick",
      IF(OR(C740="190 Automobile",C740="200 computer hardware",C740="210 Computer software",C740="220 Quickbooks software",C740="230 Office equipment",C740="240 Office furniture"),
         E740-(E740/(1+Dashboard!$F$4)),
         0
      ),
      IF(C740="750 Business promotion",
         E740-(E740/(1+4.793/100)),
         E740-(E740/(1+Dashboard!$F$4))
      )
   )
)</f>
        <v>0</v>
      </c>
      <c r="J740" s="40">
        <f>Bank5[[#This Row],[Money in/ (Money out)]]-Bank5[[#This Row],[GST/HST]]</f>
        <v>0</v>
      </c>
      <c r="L740" s="37">
        <f t="shared" si="33"/>
        <v>0</v>
      </c>
    </row>
    <row r="741" spans="4:12" x14ac:dyDescent="0.2">
      <c r="D741" s="393">
        <f>_xlfn.XLOOKUP(C:C,Table1[for Import to Bank Register dropdown],Table1[for Pivot],0,0,1)</f>
        <v>0</v>
      </c>
      <c r="E741" s="422"/>
      <c r="F741" s="160">
        <f t="shared" si="34"/>
        <v>55555555</v>
      </c>
      <c r="G741" s="394">
        <f t="shared" si="35"/>
        <v>0</v>
      </c>
      <c r="I741" s="395">
        <f>IF(OR(C741="150 Directors advances", C741="120 accounts receivable", C741="720.2 Automobile - Insurance", C741="720.3 Automobile - License", C741="870.4 Rent - Insurance", C741="870.6 Rent - Property Tax", C741="870.7 Rent - Homeoffice", C741="870.9 Rent - Water"),
   0,
   IF(Dashboard!$F$5="Quick",
      IF(OR(C741="190 Automobile",C741="200 computer hardware",C741="210 Computer software",C741="220 Quickbooks software",C741="230 Office equipment",C741="240 Office furniture"),
         E741-(E741/(1+Dashboard!$F$4)),
         0
      ),
      IF(C741="750 Business promotion",
         E741-(E741/(1+4.793/100)),
         E741-(E741/(1+Dashboard!$F$4))
      )
   )
)</f>
        <v>0</v>
      </c>
      <c r="J741" s="40">
        <f>Bank5[[#This Row],[Money in/ (Money out)]]-Bank5[[#This Row],[GST/HST]]</f>
        <v>0</v>
      </c>
      <c r="L741" s="37">
        <f t="shared" si="33"/>
        <v>0</v>
      </c>
    </row>
    <row r="742" spans="4:12" x14ac:dyDescent="0.2">
      <c r="D742" s="393">
        <f>_xlfn.XLOOKUP(C:C,Table1[for Import to Bank Register dropdown],Table1[for Pivot],0,0,1)</f>
        <v>0</v>
      </c>
      <c r="E742" s="422"/>
      <c r="F742" s="160">
        <f t="shared" si="34"/>
        <v>55555555</v>
      </c>
      <c r="G742" s="394">
        <f t="shared" si="35"/>
        <v>0</v>
      </c>
      <c r="I742" s="395">
        <f>IF(OR(C742="150 Directors advances", C742="120 accounts receivable", C742="720.2 Automobile - Insurance", C742="720.3 Automobile - License", C742="870.4 Rent - Insurance", C742="870.6 Rent - Property Tax", C742="870.7 Rent - Homeoffice", C742="870.9 Rent - Water"),
   0,
   IF(Dashboard!$F$5="Quick",
      IF(OR(C742="190 Automobile",C742="200 computer hardware",C742="210 Computer software",C742="220 Quickbooks software",C742="230 Office equipment",C742="240 Office furniture"),
         E742-(E742/(1+Dashboard!$F$4)),
         0
      ),
      IF(C742="750 Business promotion",
         E742-(E742/(1+4.793/100)),
         E742-(E742/(1+Dashboard!$F$4))
      )
   )
)</f>
        <v>0</v>
      </c>
      <c r="J742" s="40">
        <f>Bank5[[#This Row],[Money in/ (Money out)]]-Bank5[[#This Row],[GST/HST]]</f>
        <v>0</v>
      </c>
      <c r="L742" s="37">
        <f t="shared" si="33"/>
        <v>0</v>
      </c>
    </row>
    <row r="743" spans="4:12" x14ac:dyDescent="0.2">
      <c r="D743" s="393">
        <f>_xlfn.XLOOKUP(C:C,Table1[for Import to Bank Register dropdown],Table1[for Pivot],0,0,1)</f>
        <v>0</v>
      </c>
      <c r="E743" s="422"/>
      <c r="F743" s="160">
        <f t="shared" si="34"/>
        <v>55555555</v>
      </c>
      <c r="G743" s="394">
        <f t="shared" si="35"/>
        <v>0</v>
      </c>
      <c r="I743" s="395">
        <f>IF(OR(C743="150 Directors advances", C743="120 accounts receivable", C743="720.2 Automobile - Insurance", C743="720.3 Automobile - License", C743="870.4 Rent - Insurance", C743="870.6 Rent - Property Tax", C743="870.7 Rent - Homeoffice", C743="870.9 Rent - Water"),
   0,
   IF(Dashboard!$F$5="Quick",
      IF(OR(C743="190 Automobile",C743="200 computer hardware",C743="210 Computer software",C743="220 Quickbooks software",C743="230 Office equipment",C743="240 Office furniture"),
         E743-(E743/(1+Dashboard!$F$4)),
         0
      ),
      IF(C743="750 Business promotion",
         E743-(E743/(1+4.793/100)),
         E743-(E743/(1+Dashboard!$F$4))
      )
   )
)</f>
        <v>0</v>
      </c>
      <c r="J743" s="40">
        <f>Bank5[[#This Row],[Money in/ (Money out)]]-Bank5[[#This Row],[GST/HST]]</f>
        <v>0</v>
      </c>
      <c r="L743" s="37">
        <f t="shared" si="33"/>
        <v>0</v>
      </c>
    </row>
    <row r="744" spans="4:12" x14ac:dyDescent="0.2">
      <c r="D744" s="393">
        <f>_xlfn.XLOOKUP(C:C,Table1[for Import to Bank Register dropdown],Table1[for Pivot],0,0,1)</f>
        <v>0</v>
      </c>
      <c r="E744" s="422"/>
      <c r="F744" s="160">
        <f t="shared" si="34"/>
        <v>55555555</v>
      </c>
      <c r="G744" s="394">
        <f t="shared" si="35"/>
        <v>0</v>
      </c>
      <c r="I744" s="395">
        <f>IF(OR(C744="150 Directors advances", C744="120 accounts receivable", C744="720.2 Automobile - Insurance", C744="720.3 Automobile - License", C744="870.4 Rent - Insurance", C744="870.6 Rent - Property Tax", C744="870.7 Rent - Homeoffice", C744="870.9 Rent - Water"),
   0,
   IF(Dashboard!$F$5="Quick",
      IF(OR(C744="190 Automobile",C744="200 computer hardware",C744="210 Computer software",C744="220 Quickbooks software",C744="230 Office equipment",C744="240 Office furniture"),
         E744-(E744/(1+Dashboard!$F$4)),
         0
      ),
      IF(C744="750 Business promotion",
         E744-(E744/(1+4.793/100)),
         E744-(E744/(1+Dashboard!$F$4))
      )
   )
)</f>
        <v>0</v>
      </c>
      <c r="J744" s="40">
        <f>Bank5[[#This Row],[Money in/ (Money out)]]-Bank5[[#This Row],[GST/HST]]</f>
        <v>0</v>
      </c>
      <c r="L744" s="37">
        <f t="shared" si="33"/>
        <v>0</v>
      </c>
    </row>
    <row r="745" spans="4:12" x14ac:dyDescent="0.2">
      <c r="D745" s="393">
        <f>_xlfn.XLOOKUP(C:C,Table1[for Import to Bank Register dropdown],Table1[for Pivot],0,0,1)</f>
        <v>0</v>
      </c>
      <c r="E745" s="422"/>
      <c r="F745" s="160">
        <f t="shared" si="34"/>
        <v>55555555</v>
      </c>
      <c r="G745" s="394">
        <f t="shared" si="35"/>
        <v>0</v>
      </c>
      <c r="I745" s="395">
        <f>IF(OR(C745="150 Directors advances", C745="120 accounts receivable", C745="720.2 Automobile - Insurance", C745="720.3 Automobile - License", C745="870.4 Rent - Insurance", C745="870.6 Rent - Property Tax", C745="870.7 Rent - Homeoffice", C745="870.9 Rent - Water"),
   0,
   IF(Dashboard!$F$5="Quick",
      IF(OR(C745="190 Automobile",C745="200 computer hardware",C745="210 Computer software",C745="220 Quickbooks software",C745="230 Office equipment",C745="240 Office furniture"),
         E745-(E745/(1+Dashboard!$F$4)),
         0
      ),
      IF(C745="750 Business promotion",
         E745-(E745/(1+4.793/100)),
         E745-(E745/(1+Dashboard!$F$4))
      )
   )
)</f>
        <v>0</v>
      </c>
      <c r="J745" s="40">
        <f>Bank5[[#This Row],[Money in/ (Money out)]]-Bank5[[#This Row],[GST/HST]]</f>
        <v>0</v>
      </c>
      <c r="L745" s="37">
        <f t="shared" si="33"/>
        <v>0</v>
      </c>
    </row>
    <row r="746" spans="4:12" x14ac:dyDescent="0.2">
      <c r="D746" s="393">
        <f>_xlfn.XLOOKUP(C:C,Table1[for Import to Bank Register dropdown],Table1[for Pivot],0,0,1)</f>
        <v>0</v>
      </c>
      <c r="E746" s="422"/>
      <c r="F746" s="160">
        <f t="shared" si="34"/>
        <v>55555555</v>
      </c>
      <c r="G746" s="394">
        <f t="shared" si="35"/>
        <v>0</v>
      </c>
      <c r="I746" s="395">
        <f>IF(OR(C746="150 Directors advances", C746="120 accounts receivable", C746="720.2 Automobile - Insurance", C746="720.3 Automobile - License", C746="870.4 Rent - Insurance", C746="870.6 Rent - Property Tax", C746="870.7 Rent - Homeoffice", C746="870.9 Rent - Water"),
   0,
   IF(Dashboard!$F$5="Quick",
      IF(OR(C746="190 Automobile",C746="200 computer hardware",C746="210 Computer software",C746="220 Quickbooks software",C746="230 Office equipment",C746="240 Office furniture"),
         E746-(E746/(1+Dashboard!$F$4)),
         0
      ),
      IF(C746="750 Business promotion",
         E746-(E746/(1+4.793/100)),
         E746-(E746/(1+Dashboard!$F$4))
      )
   )
)</f>
        <v>0</v>
      </c>
      <c r="J746" s="40">
        <f>Bank5[[#This Row],[Money in/ (Money out)]]-Bank5[[#This Row],[GST/HST]]</f>
        <v>0</v>
      </c>
      <c r="L746" s="37">
        <f t="shared" si="33"/>
        <v>0</v>
      </c>
    </row>
    <row r="747" spans="4:12" x14ac:dyDescent="0.2">
      <c r="D747" s="393">
        <f>_xlfn.XLOOKUP(C:C,Table1[for Import to Bank Register dropdown],Table1[for Pivot],0,0,1)</f>
        <v>0</v>
      </c>
      <c r="E747" s="422"/>
      <c r="F747" s="160">
        <f t="shared" si="34"/>
        <v>55555555</v>
      </c>
      <c r="G747" s="394">
        <f t="shared" si="35"/>
        <v>0</v>
      </c>
      <c r="I747" s="395">
        <f>IF(OR(C747="150 Directors advances", C747="120 accounts receivable", C747="720.2 Automobile - Insurance", C747="720.3 Automobile - License", C747="870.4 Rent - Insurance", C747="870.6 Rent - Property Tax", C747="870.7 Rent - Homeoffice", C747="870.9 Rent - Water"),
   0,
   IF(Dashboard!$F$5="Quick",
      IF(OR(C747="190 Automobile",C747="200 computer hardware",C747="210 Computer software",C747="220 Quickbooks software",C747="230 Office equipment",C747="240 Office furniture"),
         E747-(E747/(1+Dashboard!$F$4)),
         0
      ),
      IF(C747="750 Business promotion",
         E747-(E747/(1+4.793/100)),
         E747-(E747/(1+Dashboard!$F$4))
      )
   )
)</f>
        <v>0</v>
      </c>
      <c r="J747" s="40">
        <f>Bank5[[#This Row],[Money in/ (Money out)]]-Bank5[[#This Row],[GST/HST]]</f>
        <v>0</v>
      </c>
      <c r="L747" s="37">
        <f t="shared" si="33"/>
        <v>0</v>
      </c>
    </row>
    <row r="748" spans="4:12" x14ac:dyDescent="0.2">
      <c r="D748" s="393">
        <f>_xlfn.XLOOKUP(C:C,Table1[for Import to Bank Register dropdown],Table1[for Pivot],0,0,1)</f>
        <v>0</v>
      </c>
      <c r="E748" s="422"/>
      <c r="F748" s="160">
        <f t="shared" si="34"/>
        <v>55555555</v>
      </c>
      <c r="G748" s="394">
        <f t="shared" si="35"/>
        <v>0</v>
      </c>
      <c r="I748" s="395">
        <f>IF(OR(C748="150 Directors advances", C748="120 accounts receivable", C748="720.2 Automobile - Insurance", C748="720.3 Automobile - License", C748="870.4 Rent - Insurance", C748="870.6 Rent - Property Tax", C748="870.7 Rent - Homeoffice", C748="870.9 Rent - Water"),
   0,
   IF(Dashboard!$F$5="Quick",
      IF(OR(C748="190 Automobile",C748="200 computer hardware",C748="210 Computer software",C748="220 Quickbooks software",C748="230 Office equipment",C748="240 Office furniture"),
         E748-(E748/(1+Dashboard!$F$4)),
         0
      ),
      IF(C748="750 Business promotion",
         E748-(E748/(1+4.793/100)),
         E748-(E748/(1+Dashboard!$F$4))
      )
   )
)</f>
        <v>0</v>
      </c>
      <c r="J748" s="40">
        <f>Bank5[[#This Row],[Money in/ (Money out)]]-Bank5[[#This Row],[GST/HST]]</f>
        <v>0</v>
      </c>
      <c r="L748" s="37">
        <f t="shared" si="33"/>
        <v>0</v>
      </c>
    </row>
    <row r="749" spans="4:12" x14ac:dyDescent="0.2">
      <c r="D749" s="393">
        <f>_xlfn.XLOOKUP(C:C,Table1[for Import to Bank Register dropdown],Table1[for Pivot],0,0,1)</f>
        <v>0</v>
      </c>
      <c r="E749" s="422"/>
      <c r="F749" s="160">
        <f t="shared" si="34"/>
        <v>55555555</v>
      </c>
      <c r="G749" s="394">
        <f t="shared" si="35"/>
        <v>0</v>
      </c>
      <c r="I749" s="395">
        <f>IF(OR(C749="150 Directors advances", C749="120 accounts receivable", C749="720.2 Automobile - Insurance", C749="720.3 Automobile - License", C749="870.4 Rent - Insurance", C749="870.6 Rent - Property Tax", C749="870.7 Rent - Homeoffice", C749="870.9 Rent - Water"),
   0,
   IF(Dashboard!$F$5="Quick",
      IF(OR(C749="190 Automobile",C749="200 computer hardware",C749="210 Computer software",C749="220 Quickbooks software",C749="230 Office equipment",C749="240 Office furniture"),
         E749-(E749/(1+Dashboard!$F$4)),
         0
      ),
      IF(C749="750 Business promotion",
         E749-(E749/(1+4.793/100)),
         E749-(E749/(1+Dashboard!$F$4))
      )
   )
)</f>
        <v>0</v>
      </c>
      <c r="J749" s="40">
        <f>Bank5[[#This Row],[Money in/ (Money out)]]-Bank5[[#This Row],[GST/HST]]</f>
        <v>0</v>
      </c>
      <c r="L749" s="37">
        <f t="shared" si="33"/>
        <v>0</v>
      </c>
    </row>
    <row r="750" spans="4:12" x14ac:dyDescent="0.2">
      <c r="D750" s="393">
        <f>_xlfn.XLOOKUP(C:C,Table1[for Import to Bank Register dropdown],Table1[for Pivot],0,0,1)</f>
        <v>0</v>
      </c>
      <c r="E750" s="422"/>
      <c r="F750" s="160">
        <f t="shared" si="34"/>
        <v>55555555</v>
      </c>
      <c r="G750" s="394">
        <f t="shared" si="35"/>
        <v>0</v>
      </c>
      <c r="I750" s="395">
        <f>IF(OR(C750="150 Directors advances", C750="120 accounts receivable", C750="720.2 Automobile - Insurance", C750="720.3 Automobile - License", C750="870.4 Rent - Insurance", C750="870.6 Rent - Property Tax", C750="870.7 Rent - Homeoffice", C750="870.9 Rent - Water"),
   0,
   IF(Dashboard!$F$5="Quick",
      IF(OR(C750="190 Automobile",C750="200 computer hardware",C750="210 Computer software",C750="220 Quickbooks software",C750="230 Office equipment",C750="240 Office furniture"),
         E750-(E750/(1+Dashboard!$F$4)),
         0
      ),
      IF(C750="750 Business promotion",
         E750-(E750/(1+4.793/100)),
         E750-(E750/(1+Dashboard!$F$4))
      )
   )
)</f>
        <v>0</v>
      </c>
      <c r="J750" s="40">
        <f>Bank5[[#This Row],[Money in/ (Money out)]]-Bank5[[#This Row],[GST/HST]]</f>
        <v>0</v>
      </c>
      <c r="L750" s="37">
        <f t="shared" si="33"/>
        <v>0</v>
      </c>
    </row>
    <row r="751" spans="4:12" x14ac:dyDescent="0.2">
      <c r="D751" s="393">
        <f>_xlfn.XLOOKUP(C:C,Table1[for Import to Bank Register dropdown],Table1[for Pivot],0,0,1)</f>
        <v>0</v>
      </c>
      <c r="E751" s="422"/>
      <c r="F751" s="160">
        <f t="shared" si="34"/>
        <v>55555555</v>
      </c>
      <c r="G751" s="394">
        <f t="shared" si="35"/>
        <v>0</v>
      </c>
      <c r="I751" s="395">
        <f>IF(OR(C751="150 Directors advances", C751="120 accounts receivable", C751="720.2 Automobile - Insurance", C751="720.3 Automobile - License", C751="870.4 Rent - Insurance", C751="870.6 Rent - Property Tax", C751="870.7 Rent - Homeoffice", C751="870.9 Rent - Water"),
   0,
   IF(Dashboard!$F$5="Quick",
      IF(OR(C751="190 Automobile",C751="200 computer hardware",C751="210 Computer software",C751="220 Quickbooks software",C751="230 Office equipment",C751="240 Office furniture"),
         E751-(E751/(1+Dashboard!$F$4)),
         0
      ),
      IF(C751="750 Business promotion",
         E751-(E751/(1+4.793/100)),
         E751-(E751/(1+Dashboard!$F$4))
      )
   )
)</f>
        <v>0</v>
      </c>
      <c r="J751" s="40">
        <f>Bank5[[#This Row],[Money in/ (Money out)]]-Bank5[[#This Row],[GST/HST]]</f>
        <v>0</v>
      </c>
      <c r="L751" s="37">
        <f t="shared" si="33"/>
        <v>0</v>
      </c>
    </row>
    <row r="752" spans="4:12" x14ac:dyDescent="0.2">
      <c r="D752" s="393">
        <f>_xlfn.XLOOKUP(C:C,Table1[for Import to Bank Register dropdown],Table1[for Pivot],0,0,1)</f>
        <v>0</v>
      </c>
      <c r="E752" s="422"/>
      <c r="F752" s="160">
        <f t="shared" si="34"/>
        <v>55555555</v>
      </c>
      <c r="G752" s="394">
        <f t="shared" si="35"/>
        <v>0</v>
      </c>
      <c r="I752" s="395">
        <f>IF(OR(C752="150 Directors advances", C752="120 accounts receivable", C752="720.2 Automobile - Insurance", C752="720.3 Automobile - License", C752="870.4 Rent - Insurance", C752="870.6 Rent - Property Tax", C752="870.7 Rent - Homeoffice", C752="870.9 Rent - Water"),
   0,
   IF(Dashboard!$F$5="Quick",
      IF(OR(C752="190 Automobile",C752="200 computer hardware",C752="210 Computer software",C752="220 Quickbooks software",C752="230 Office equipment",C752="240 Office furniture"),
         E752-(E752/(1+Dashboard!$F$4)),
         0
      ),
      IF(C752="750 Business promotion",
         E752-(E752/(1+4.793/100)),
         E752-(E752/(1+Dashboard!$F$4))
      )
   )
)</f>
        <v>0</v>
      </c>
      <c r="J752" s="40">
        <f>Bank5[[#This Row],[Money in/ (Money out)]]-Bank5[[#This Row],[GST/HST]]</f>
        <v>0</v>
      </c>
      <c r="L752" s="37">
        <f t="shared" si="33"/>
        <v>0</v>
      </c>
    </row>
    <row r="753" spans="4:12" x14ac:dyDescent="0.2">
      <c r="D753" s="393">
        <f>_xlfn.XLOOKUP(C:C,Table1[for Import to Bank Register dropdown],Table1[for Pivot],0,0,1)</f>
        <v>0</v>
      </c>
      <c r="E753" s="422"/>
      <c r="F753" s="160">
        <f t="shared" si="34"/>
        <v>55555555</v>
      </c>
      <c r="G753" s="394">
        <f t="shared" si="35"/>
        <v>0</v>
      </c>
      <c r="I753" s="395">
        <f>IF(OR(C753="150 Directors advances", C753="120 accounts receivable", C753="720.2 Automobile - Insurance", C753="720.3 Automobile - License", C753="870.4 Rent - Insurance", C753="870.6 Rent - Property Tax", C753="870.7 Rent - Homeoffice", C753="870.9 Rent - Water"),
   0,
   IF(Dashboard!$F$5="Quick",
      IF(OR(C753="190 Automobile",C753="200 computer hardware",C753="210 Computer software",C753="220 Quickbooks software",C753="230 Office equipment",C753="240 Office furniture"),
         E753-(E753/(1+Dashboard!$F$4)),
         0
      ),
      IF(C753="750 Business promotion",
         E753-(E753/(1+4.793/100)),
         E753-(E753/(1+Dashboard!$F$4))
      )
   )
)</f>
        <v>0</v>
      </c>
      <c r="J753" s="40">
        <f>Bank5[[#This Row],[Money in/ (Money out)]]-Bank5[[#This Row],[GST/HST]]</f>
        <v>0</v>
      </c>
      <c r="L753" s="37">
        <f t="shared" si="33"/>
        <v>0</v>
      </c>
    </row>
    <row r="754" spans="4:12" x14ac:dyDescent="0.2">
      <c r="D754" s="393">
        <f>_xlfn.XLOOKUP(C:C,Table1[for Import to Bank Register dropdown],Table1[for Pivot],0,0,1)</f>
        <v>0</v>
      </c>
      <c r="E754" s="422"/>
      <c r="F754" s="160">
        <f t="shared" si="34"/>
        <v>55555555</v>
      </c>
      <c r="G754" s="394">
        <f t="shared" si="35"/>
        <v>0</v>
      </c>
      <c r="I754" s="395">
        <f>IF(OR(C754="150 Directors advances", C754="120 accounts receivable", C754="720.2 Automobile - Insurance", C754="720.3 Automobile - License", C754="870.4 Rent - Insurance", C754="870.6 Rent - Property Tax", C754="870.7 Rent - Homeoffice", C754="870.9 Rent - Water"),
   0,
   IF(Dashboard!$F$5="Quick",
      IF(OR(C754="190 Automobile",C754="200 computer hardware",C754="210 Computer software",C754="220 Quickbooks software",C754="230 Office equipment",C754="240 Office furniture"),
         E754-(E754/(1+Dashboard!$F$4)),
         0
      ),
      IF(C754="750 Business promotion",
         E754-(E754/(1+4.793/100)),
         E754-(E754/(1+Dashboard!$F$4))
      )
   )
)</f>
        <v>0</v>
      </c>
      <c r="J754" s="40">
        <f>Bank5[[#This Row],[Money in/ (Money out)]]-Bank5[[#This Row],[GST/HST]]</f>
        <v>0</v>
      </c>
      <c r="L754" s="37">
        <f t="shared" si="33"/>
        <v>0</v>
      </c>
    </row>
    <row r="755" spans="4:12" x14ac:dyDescent="0.2">
      <c r="D755" s="393">
        <f>_xlfn.XLOOKUP(C:C,Table1[for Import to Bank Register dropdown],Table1[for Pivot],0,0,1)</f>
        <v>0</v>
      </c>
      <c r="E755" s="422"/>
      <c r="F755" s="160">
        <f t="shared" si="34"/>
        <v>55555555</v>
      </c>
      <c r="G755" s="394">
        <f t="shared" si="35"/>
        <v>0</v>
      </c>
      <c r="I755" s="395">
        <f>IF(OR(C755="150 Directors advances", C755="120 accounts receivable", C755="720.2 Automobile - Insurance", C755="720.3 Automobile - License", C755="870.4 Rent - Insurance", C755="870.6 Rent - Property Tax", C755="870.7 Rent - Homeoffice", C755="870.9 Rent - Water"),
   0,
   IF(Dashboard!$F$5="Quick",
      IF(OR(C755="190 Automobile",C755="200 computer hardware",C755="210 Computer software",C755="220 Quickbooks software",C755="230 Office equipment",C755="240 Office furniture"),
         E755-(E755/(1+Dashboard!$F$4)),
         0
      ),
      IF(C755="750 Business promotion",
         E755-(E755/(1+4.793/100)),
         E755-(E755/(1+Dashboard!$F$4))
      )
   )
)</f>
        <v>0</v>
      </c>
      <c r="J755" s="40">
        <f>Bank5[[#This Row],[Money in/ (Money out)]]-Bank5[[#This Row],[GST/HST]]</f>
        <v>0</v>
      </c>
      <c r="L755" s="37">
        <f t="shared" si="33"/>
        <v>0</v>
      </c>
    </row>
    <row r="756" spans="4:12" x14ac:dyDescent="0.2">
      <c r="D756" s="393">
        <f>_xlfn.XLOOKUP(C:C,Table1[for Import to Bank Register dropdown],Table1[for Pivot],0,0,1)</f>
        <v>0</v>
      </c>
      <c r="E756" s="422"/>
      <c r="F756" s="160">
        <f t="shared" si="34"/>
        <v>55555555</v>
      </c>
      <c r="G756" s="394">
        <f t="shared" si="35"/>
        <v>0</v>
      </c>
      <c r="I756" s="395">
        <f>IF(OR(C756="150 Directors advances", C756="120 accounts receivable", C756="720.2 Automobile - Insurance", C756="720.3 Automobile - License", C756="870.4 Rent - Insurance", C756="870.6 Rent - Property Tax", C756="870.7 Rent - Homeoffice", C756="870.9 Rent - Water"),
   0,
   IF(Dashboard!$F$5="Quick",
      IF(OR(C756="190 Automobile",C756="200 computer hardware",C756="210 Computer software",C756="220 Quickbooks software",C756="230 Office equipment",C756="240 Office furniture"),
         E756-(E756/(1+Dashboard!$F$4)),
         0
      ),
      IF(C756="750 Business promotion",
         E756-(E756/(1+4.793/100)),
         E756-(E756/(1+Dashboard!$F$4))
      )
   )
)</f>
        <v>0</v>
      </c>
      <c r="J756" s="40">
        <f>Bank5[[#This Row],[Money in/ (Money out)]]-Bank5[[#This Row],[GST/HST]]</f>
        <v>0</v>
      </c>
      <c r="L756" s="37">
        <f t="shared" si="33"/>
        <v>0</v>
      </c>
    </row>
    <row r="757" spans="4:12" x14ac:dyDescent="0.2">
      <c r="D757" s="393">
        <f>_xlfn.XLOOKUP(C:C,Table1[for Import to Bank Register dropdown],Table1[for Pivot],0,0,1)</f>
        <v>0</v>
      </c>
      <c r="E757" s="422"/>
      <c r="F757" s="160">
        <f t="shared" si="34"/>
        <v>55555555</v>
      </c>
      <c r="G757" s="394">
        <f t="shared" si="35"/>
        <v>0</v>
      </c>
      <c r="I757" s="395">
        <f>IF(OR(C757="150 Directors advances", C757="120 accounts receivable", C757="720.2 Automobile - Insurance", C757="720.3 Automobile - License", C757="870.4 Rent - Insurance", C757="870.6 Rent - Property Tax", C757="870.7 Rent - Homeoffice", C757="870.9 Rent - Water"),
   0,
   IF(Dashboard!$F$5="Quick",
      IF(OR(C757="190 Automobile",C757="200 computer hardware",C757="210 Computer software",C757="220 Quickbooks software",C757="230 Office equipment",C757="240 Office furniture"),
         E757-(E757/(1+Dashboard!$F$4)),
         0
      ),
      IF(C757="750 Business promotion",
         E757-(E757/(1+4.793/100)),
         E757-(E757/(1+Dashboard!$F$4))
      )
   )
)</f>
        <v>0</v>
      </c>
      <c r="J757" s="40">
        <f>Bank5[[#This Row],[Money in/ (Money out)]]-Bank5[[#This Row],[GST/HST]]</f>
        <v>0</v>
      </c>
      <c r="L757" s="37">
        <f t="shared" si="33"/>
        <v>0</v>
      </c>
    </row>
    <row r="758" spans="4:12" x14ac:dyDescent="0.2">
      <c r="D758" s="393">
        <f>_xlfn.XLOOKUP(C:C,Table1[for Import to Bank Register dropdown],Table1[for Pivot],0,0,1)</f>
        <v>0</v>
      </c>
      <c r="E758" s="422"/>
      <c r="F758" s="160">
        <f t="shared" si="34"/>
        <v>55555555</v>
      </c>
      <c r="G758" s="394">
        <f t="shared" si="35"/>
        <v>0</v>
      </c>
      <c r="I758" s="395">
        <f>IF(OR(C758="150 Directors advances", C758="120 accounts receivable", C758="720.2 Automobile - Insurance", C758="720.3 Automobile - License", C758="870.4 Rent - Insurance", C758="870.6 Rent - Property Tax", C758="870.7 Rent - Homeoffice", C758="870.9 Rent - Water"),
   0,
   IF(Dashboard!$F$5="Quick",
      IF(OR(C758="190 Automobile",C758="200 computer hardware",C758="210 Computer software",C758="220 Quickbooks software",C758="230 Office equipment",C758="240 Office furniture"),
         E758-(E758/(1+Dashboard!$F$4)),
         0
      ),
      IF(C758="750 Business promotion",
         E758-(E758/(1+4.793/100)),
         E758-(E758/(1+Dashboard!$F$4))
      )
   )
)</f>
        <v>0</v>
      </c>
      <c r="J758" s="40">
        <f>Bank5[[#This Row],[Money in/ (Money out)]]-Bank5[[#This Row],[GST/HST]]</f>
        <v>0</v>
      </c>
      <c r="L758" s="37">
        <f t="shared" si="33"/>
        <v>0</v>
      </c>
    </row>
    <row r="759" spans="4:12" x14ac:dyDescent="0.2">
      <c r="D759" s="393">
        <f>_xlfn.XLOOKUP(C:C,Table1[for Import to Bank Register dropdown],Table1[for Pivot],0,0,1)</f>
        <v>0</v>
      </c>
      <c r="E759" s="422"/>
      <c r="F759" s="160">
        <f t="shared" si="34"/>
        <v>55555555</v>
      </c>
      <c r="G759" s="394">
        <f t="shared" si="35"/>
        <v>0</v>
      </c>
      <c r="I759" s="395">
        <f>IF(OR(C759="150 Directors advances", C759="120 accounts receivable", C759="720.2 Automobile - Insurance", C759="720.3 Automobile - License", C759="870.4 Rent - Insurance", C759="870.6 Rent - Property Tax", C759="870.7 Rent - Homeoffice", C759="870.9 Rent - Water"),
   0,
   IF(Dashboard!$F$5="Quick",
      IF(OR(C759="190 Automobile",C759="200 computer hardware",C759="210 Computer software",C759="220 Quickbooks software",C759="230 Office equipment",C759="240 Office furniture"),
         E759-(E759/(1+Dashboard!$F$4)),
         0
      ),
      IF(C759="750 Business promotion",
         E759-(E759/(1+4.793/100)),
         E759-(E759/(1+Dashboard!$F$4))
      )
   )
)</f>
        <v>0</v>
      </c>
      <c r="J759" s="40">
        <f>Bank5[[#This Row],[Money in/ (Money out)]]-Bank5[[#This Row],[GST/HST]]</f>
        <v>0</v>
      </c>
      <c r="L759" s="37">
        <f t="shared" si="33"/>
        <v>0</v>
      </c>
    </row>
    <row r="760" spans="4:12" x14ac:dyDescent="0.2">
      <c r="D760" s="393">
        <f>_xlfn.XLOOKUP(C:C,Table1[for Import to Bank Register dropdown],Table1[for Pivot],0,0,1)</f>
        <v>0</v>
      </c>
      <c r="E760" s="422"/>
      <c r="F760" s="160">
        <f t="shared" si="34"/>
        <v>55555555</v>
      </c>
      <c r="G760" s="394">
        <f t="shared" si="35"/>
        <v>0</v>
      </c>
      <c r="I760" s="395">
        <f>IF(OR(C760="150 Directors advances", C760="120 accounts receivable", C760="720.2 Automobile - Insurance", C760="720.3 Automobile - License", C760="870.4 Rent - Insurance", C760="870.6 Rent - Property Tax", C760="870.7 Rent - Homeoffice", C760="870.9 Rent - Water"),
   0,
   IF(Dashboard!$F$5="Quick",
      IF(OR(C760="190 Automobile",C760="200 computer hardware",C760="210 Computer software",C760="220 Quickbooks software",C760="230 Office equipment",C760="240 Office furniture"),
         E760-(E760/(1+Dashboard!$F$4)),
         0
      ),
      IF(C760="750 Business promotion",
         E760-(E760/(1+4.793/100)),
         E760-(E760/(1+Dashboard!$F$4))
      )
   )
)</f>
        <v>0</v>
      </c>
      <c r="J760" s="40">
        <f>Bank5[[#This Row],[Money in/ (Money out)]]-Bank5[[#This Row],[GST/HST]]</f>
        <v>0</v>
      </c>
      <c r="L760" s="37">
        <f t="shared" si="33"/>
        <v>0</v>
      </c>
    </row>
    <row r="761" spans="4:12" x14ac:dyDescent="0.2">
      <c r="D761" s="393">
        <f>_xlfn.XLOOKUP(C:C,Table1[for Import to Bank Register dropdown],Table1[for Pivot],0,0,1)</f>
        <v>0</v>
      </c>
      <c r="E761" s="422"/>
      <c r="F761" s="160">
        <f t="shared" si="34"/>
        <v>55555555</v>
      </c>
      <c r="G761" s="394">
        <f t="shared" si="35"/>
        <v>0</v>
      </c>
      <c r="I761" s="395">
        <f>IF(OR(C761="150 Directors advances", C761="120 accounts receivable", C761="720.2 Automobile - Insurance", C761="720.3 Automobile - License", C761="870.4 Rent - Insurance", C761="870.6 Rent - Property Tax", C761="870.7 Rent - Homeoffice", C761="870.9 Rent - Water"),
   0,
   IF(Dashboard!$F$5="Quick",
      IF(OR(C761="190 Automobile",C761="200 computer hardware",C761="210 Computer software",C761="220 Quickbooks software",C761="230 Office equipment",C761="240 Office furniture"),
         E761-(E761/(1+Dashboard!$F$4)),
         0
      ),
      IF(C761="750 Business promotion",
         E761-(E761/(1+4.793/100)),
         E761-(E761/(1+Dashboard!$F$4))
      )
   )
)</f>
        <v>0</v>
      </c>
      <c r="J761" s="40">
        <f>Bank5[[#This Row],[Money in/ (Money out)]]-Bank5[[#This Row],[GST/HST]]</f>
        <v>0</v>
      </c>
      <c r="L761" s="37">
        <f t="shared" si="33"/>
        <v>0</v>
      </c>
    </row>
    <row r="762" spans="4:12" x14ac:dyDescent="0.2">
      <c r="D762" s="393">
        <f>_xlfn.XLOOKUP(C:C,Table1[for Import to Bank Register dropdown],Table1[for Pivot],0,0,1)</f>
        <v>0</v>
      </c>
      <c r="E762" s="422"/>
      <c r="F762" s="160">
        <f t="shared" si="34"/>
        <v>55555555</v>
      </c>
      <c r="G762" s="394">
        <f t="shared" si="35"/>
        <v>0</v>
      </c>
      <c r="I762" s="395">
        <f>IF(OR(C762="150 Directors advances", C762="120 accounts receivable", C762="720.2 Automobile - Insurance", C762="720.3 Automobile - License", C762="870.4 Rent - Insurance", C762="870.6 Rent - Property Tax", C762="870.7 Rent - Homeoffice", C762="870.9 Rent - Water"),
   0,
   IF(Dashboard!$F$5="Quick",
      IF(OR(C762="190 Automobile",C762="200 computer hardware",C762="210 Computer software",C762="220 Quickbooks software",C762="230 Office equipment",C762="240 Office furniture"),
         E762-(E762/(1+Dashboard!$F$4)),
         0
      ),
      IF(C762="750 Business promotion",
         E762-(E762/(1+4.793/100)),
         E762-(E762/(1+Dashboard!$F$4))
      )
   )
)</f>
        <v>0</v>
      </c>
      <c r="J762" s="40">
        <f>Bank5[[#This Row],[Money in/ (Money out)]]-Bank5[[#This Row],[GST/HST]]</f>
        <v>0</v>
      </c>
      <c r="L762" s="37">
        <f t="shared" si="33"/>
        <v>0</v>
      </c>
    </row>
    <row r="763" spans="4:12" x14ac:dyDescent="0.2">
      <c r="D763" s="393">
        <f>_xlfn.XLOOKUP(C:C,Table1[for Import to Bank Register dropdown],Table1[for Pivot],0,0,1)</f>
        <v>0</v>
      </c>
      <c r="E763" s="422"/>
      <c r="F763" s="160">
        <f t="shared" si="34"/>
        <v>55555555</v>
      </c>
      <c r="G763" s="394">
        <f t="shared" si="35"/>
        <v>0</v>
      </c>
      <c r="I763" s="395">
        <f>IF(OR(C763="150 Directors advances", C763="120 accounts receivable", C763="720.2 Automobile - Insurance", C763="720.3 Automobile - License", C763="870.4 Rent - Insurance", C763="870.6 Rent - Property Tax", C763="870.7 Rent - Homeoffice", C763="870.9 Rent - Water"),
   0,
   IF(Dashboard!$F$5="Quick",
      IF(OR(C763="190 Automobile",C763="200 computer hardware",C763="210 Computer software",C763="220 Quickbooks software",C763="230 Office equipment",C763="240 Office furniture"),
         E763-(E763/(1+Dashboard!$F$4)),
         0
      ),
      IF(C763="750 Business promotion",
         E763-(E763/(1+4.793/100)),
         E763-(E763/(1+Dashboard!$F$4))
      )
   )
)</f>
        <v>0</v>
      </c>
      <c r="J763" s="40">
        <f>Bank5[[#This Row],[Money in/ (Money out)]]-Bank5[[#This Row],[GST/HST]]</f>
        <v>0</v>
      </c>
      <c r="L763" s="37">
        <f t="shared" si="33"/>
        <v>0</v>
      </c>
    </row>
    <row r="764" spans="4:12" x14ac:dyDescent="0.2">
      <c r="D764" s="393">
        <f>_xlfn.XLOOKUP(C:C,Table1[for Import to Bank Register dropdown],Table1[for Pivot],0,0,1)</f>
        <v>0</v>
      </c>
      <c r="E764" s="422"/>
      <c r="F764" s="160">
        <f t="shared" si="34"/>
        <v>55555555</v>
      </c>
      <c r="G764" s="394">
        <f t="shared" si="35"/>
        <v>0</v>
      </c>
      <c r="I764" s="395">
        <f>IF(OR(C764="150 Directors advances", C764="120 accounts receivable", C764="720.2 Automobile - Insurance", C764="720.3 Automobile - License", C764="870.4 Rent - Insurance", C764="870.6 Rent - Property Tax", C764="870.7 Rent - Homeoffice", C764="870.9 Rent - Water"),
   0,
   IF(Dashboard!$F$5="Quick",
      IF(OR(C764="190 Automobile",C764="200 computer hardware",C764="210 Computer software",C764="220 Quickbooks software",C764="230 Office equipment",C764="240 Office furniture"),
         E764-(E764/(1+Dashboard!$F$4)),
         0
      ),
      IF(C764="750 Business promotion",
         E764-(E764/(1+4.793/100)),
         E764-(E764/(1+Dashboard!$F$4))
      )
   )
)</f>
        <v>0</v>
      </c>
      <c r="J764" s="40">
        <f>Bank5[[#This Row],[Money in/ (Money out)]]-Bank5[[#This Row],[GST/HST]]</f>
        <v>0</v>
      </c>
      <c r="L764" s="37">
        <f t="shared" si="33"/>
        <v>0</v>
      </c>
    </row>
    <row r="765" spans="4:12" x14ac:dyDescent="0.2">
      <c r="D765" s="393">
        <f>_xlfn.XLOOKUP(C:C,Table1[for Import to Bank Register dropdown],Table1[for Pivot],0,0,1)</f>
        <v>0</v>
      </c>
      <c r="E765" s="422"/>
      <c r="F765" s="160">
        <f t="shared" si="34"/>
        <v>55555555</v>
      </c>
      <c r="G765" s="394">
        <f t="shared" si="35"/>
        <v>0</v>
      </c>
      <c r="I765" s="395">
        <f>IF(OR(C765="150 Directors advances", C765="120 accounts receivable", C765="720.2 Automobile - Insurance", C765="720.3 Automobile - License", C765="870.4 Rent - Insurance", C765="870.6 Rent - Property Tax", C765="870.7 Rent - Homeoffice", C765="870.9 Rent - Water"),
   0,
   IF(Dashboard!$F$5="Quick",
      IF(OR(C765="190 Automobile",C765="200 computer hardware",C765="210 Computer software",C765="220 Quickbooks software",C765="230 Office equipment",C765="240 Office furniture"),
         E765-(E765/(1+Dashboard!$F$4)),
         0
      ),
      IF(C765="750 Business promotion",
         E765-(E765/(1+4.793/100)),
         E765-(E765/(1+Dashboard!$F$4))
      )
   )
)</f>
        <v>0</v>
      </c>
      <c r="J765" s="40">
        <f>Bank5[[#This Row],[Money in/ (Money out)]]-Bank5[[#This Row],[GST/HST]]</f>
        <v>0</v>
      </c>
      <c r="L765" s="37">
        <f t="shared" si="33"/>
        <v>0</v>
      </c>
    </row>
    <row r="766" spans="4:12" x14ac:dyDescent="0.2">
      <c r="D766" s="393">
        <f>_xlfn.XLOOKUP(C:C,Table1[for Import to Bank Register dropdown],Table1[for Pivot],0,0,1)</f>
        <v>0</v>
      </c>
      <c r="E766" s="422"/>
      <c r="F766" s="160">
        <f t="shared" si="34"/>
        <v>55555555</v>
      </c>
      <c r="G766" s="394">
        <f t="shared" si="35"/>
        <v>0</v>
      </c>
      <c r="I766" s="395">
        <f>IF(OR(C766="150 Directors advances", C766="120 accounts receivable", C766="720.2 Automobile - Insurance", C766="720.3 Automobile - License", C766="870.4 Rent - Insurance", C766="870.6 Rent - Property Tax", C766="870.7 Rent - Homeoffice", C766="870.9 Rent - Water"),
   0,
   IF(Dashboard!$F$5="Quick",
      IF(OR(C766="190 Automobile",C766="200 computer hardware",C766="210 Computer software",C766="220 Quickbooks software",C766="230 Office equipment",C766="240 Office furniture"),
         E766-(E766/(1+Dashboard!$F$4)),
         0
      ),
      IF(C766="750 Business promotion",
         E766-(E766/(1+4.793/100)),
         E766-(E766/(1+Dashboard!$F$4))
      )
   )
)</f>
        <v>0</v>
      </c>
      <c r="J766" s="40">
        <f>Bank5[[#This Row],[Money in/ (Money out)]]-Bank5[[#This Row],[GST/HST]]</f>
        <v>0</v>
      </c>
      <c r="L766" s="37">
        <f t="shared" si="33"/>
        <v>0</v>
      </c>
    </row>
    <row r="767" spans="4:12" x14ac:dyDescent="0.2">
      <c r="D767" s="393">
        <f>_xlfn.XLOOKUP(C:C,Table1[for Import to Bank Register dropdown],Table1[for Pivot],0,0,1)</f>
        <v>0</v>
      </c>
      <c r="E767" s="422"/>
      <c r="F767" s="160">
        <f t="shared" si="34"/>
        <v>55555555</v>
      </c>
      <c r="G767" s="394">
        <f t="shared" si="35"/>
        <v>0</v>
      </c>
      <c r="I767" s="395">
        <f>IF(OR(C767="150 Directors advances", C767="120 accounts receivable", C767="720.2 Automobile - Insurance", C767="720.3 Automobile - License", C767="870.4 Rent - Insurance", C767="870.6 Rent - Property Tax", C767="870.7 Rent - Homeoffice", C767="870.9 Rent - Water"),
   0,
   IF(Dashboard!$F$5="Quick",
      IF(OR(C767="190 Automobile",C767="200 computer hardware",C767="210 Computer software",C767="220 Quickbooks software",C767="230 Office equipment",C767="240 Office furniture"),
         E767-(E767/(1+Dashboard!$F$4)),
         0
      ),
      IF(C767="750 Business promotion",
         E767-(E767/(1+4.793/100)),
         E767-(E767/(1+Dashboard!$F$4))
      )
   )
)</f>
        <v>0</v>
      </c>
      <c r="J767" s="40">
        <f>Bank5[[#This Row],[Money in/ (Money out)]]-Bank5[[#This Row],[GST/HST]]</f>
        <v>0</v>
      </c>
      <c r="L767" s="37">
        <f t="shared" si="33"/>
        <v>0</v>
      </c>
    </row>
    <row r="768" spans="4:12" x14ac:dyDescent="0.2">
      <c r="D768" s="393">
        <f>_xlfn.XLOOKUP(C:C,Table1[for Import to Bank Register dropdown],Table1[for Pivot],0,0,1)</f>
        <v>0</v>
      </c>
      <c r="E768" s="422"/>
      <c r="F768" s="160">
        <f t="shared" si="34"/>
        <v>55555555</v>
      </c>
      <c r="G768" s="394">
        <f t="shared" si="35"/>
        <v>0</v>
      </c>
      <c r="I768" s="395">
        <f>IF(OR(C768="150 Directors advances", C768="120 accounts receivable", C768="720.2 Automobile - Insurance", C768="720.3 Automobile - License", C768="870.4 Rent - Insurance", C768="870.6 Rent - Property Tax", C768="870.7 Rent - Homeoffice", C768="870.9 Rent - Water"),
   0,
   IF(Dashboard!$F$5="Quick",
      IF(OR(C768="190 Automobile",C768="200 computer hardware",C768="210 Computer software",C768="220 Quickbooks software",C768="230 Office equipment",C768="240 Office furniture"),
         E768-(E768/(1+Dashboard!$F$4)),
         0
      ),
      IF(C768="750 Business promotion",
         E768-(E768/(1+4.793/100)),
         E768-(E768/(1+Dashboard!$F$4))
      )
   )
)</f>
        <v>0</v>
      </c>
      <c r="J768" s="40">
        <f>Bank5[[#This Row],[Money in/ (Money out)]]-Bank5[[#This Row],[GST/HST]]</f>
        <v>0</v>
      </c>
      <c r="L768" s="37">
        <f t="shared" si="33"/>
        <v>0</v>
      </c>
    </row>
    <row r="769" spans="4:12" x14ac:dyDescent="0.2">
      <c r="D769" s="393">
        <f>_xlfn.XLOOKUP(C:C,Table1[for Import to Bank Register dropdown],Table1[for Pivot],0,0,1)</f>
        <v>0</v>
      </c>
      <c r="E769" s="422"/>
      <c r="F769" s="160">
        <f t="shared" si="34"/>
        <v>55555555</v>
      </c>
      <c r="G769" s="394">
        <f t="shared" si="35"/>
        <v>0</v>
      </c>
      <c r="I769" s="395">
        <f>IF(OR(C769="150 Directors advances", C769="120 accounts receivable", C769="720.2 Automobile - Insurance", C769="720.3 Automobile - License", C769="870.4 Rent - Insurance", C769="870.6 Rent - Property Tax", C769="870.7 Rent - Homeoffice", C769="870.9 Rent - Water"),
   0,
   IF(Dashboard!$F$5="Quick",
      IF(OR(C769="190 Automobile",C769="200 computer hardware",C769="210 Computer software",C769="220 Quickbooks software",C769="230 Office equipment",C769="240 Office furniture"),
         E769-(E769/(1+Dashboard!$F$4)),
         0
      ),
      IF(C769="750 Business promotion",
         E769-(E769/(1+4.793/100)),
         E769-(E769/(1+Dashboard!$F$4))
      )
   )
)</f>
        <v>0</v>
      </c>
      <c r="J769" s="40">
        <f>Bank5[[#This Row],[Money in/ (Money out)]]-Bank5[[#This Row],[GST/HST]]</f>
        <v>0</v>
      </c>
      <c r="L769" s="37">
        <f t="shared" si="33"/>
        <v>0</v>
      </c>
    </row>
    <row r="770" spans="4:12" x14ac:dyDescent="0.2">
      <c r="D770" s="393">
        <f>_xlfn.XLOOKUP(C:C,Table1[for Import to Bank Register dropdown],Table1[for Pivot],0,0,1)</f>
        <v>0</v>
      </c>
      <c r="E770" s="422"/>
      <c r="F770" s="160">
        <f t="shared" si="34"/>
        <v>55555555</v>
      </c>
      <c r="G770" s="394">
        <f t="shared" si="35"/>
        <v>0</v>
      </c>
      <c r="I770" s="395">
        <f>IF(OR(C770="150 Directors advances", C770="120 accounts receivable", C770="720.2 Automobile - Insurance", C770="720.3 Automobile - License", C770="870.4 Rent - Insurance", C770="870.6 Rent - Property Tax", C770="870.7 Rent - Homeoffice", C770="870.9 Rent - Water"),
   0,
   IF(Dashboard!$F$5="Quick",
      IF(OR(C770="190 Automobile",C770="200 computer hardware",C770="210 Computer software",C770="220 Quickbooks software",C770="230 Office equipment",C770="240 Office furniture"),
         E770-(E770/(1+Dashboard!$F$4)),
         0
      ),
      IF(C770="750 Business promotion",
         E770-(E770/(1+4.793/100)),
         E770-(E770/(1+Dashboard!$F$4))
      )
   )
)</f>
        <v>0</v>
      </c>
      <c r="J770" s="40">
        <f>Bank5[[#This Row],[Money in/ (Money out)]]-Bank5[[#This Row],[GST/HST]]</f>
        <v>0</v>
      </c>
      <c r="L770" s="37">
        <f t="shared" si="33"/>
        <v>0</v>
      </c>
    </row>
    <row r="771" spans="4:12" x14ac:dyDescent="0.2">
      <c r="D771" s="393">
        <f>_xlfn.XLOOKUP(C:C,Table1[for Import to Bank Register dropdown],Table1[for Pivot],0,0,1)</f>
        <v>0</v>
      </c>
      <c r="E771" s="422"/>
      <c r="F771" s="160">
        <f t="shared" si="34"/>
        <v>55555555</v>
      </c>
      <c r="G771" s="394">
        <f t="shared" si="35"/>
        <v>0</v>
      </c>
      <c r="I771" s="395">
        <f>IF(OR(C771="150 Directors advances", C771="120 accounts receivable", C771="720.2 Automobile - Insurance", C771="720.3 Automobile - License", C771="870.4 Rent - Insurance", C771="870.6 Rent - Property Tax", C771="870.7 Rent - Homeoffice", C771="870.9 Rent - Water"),
   0,
   IF(Dashboard!$F$5="Quick",
      IF(OR(C771="190 Automobile",C771="200 computer hardware",C771="210 Computer software",C771="220 Quickbooks software",C771="230 Office equipment",C771="240 Office furniture"),
         E771-(E771/(1+Dashboard!$F$4)),
         0
      ),
      IF(C771="750 Business promotion",
         E771-(E771/(1+4.793/100)),
         E771-(E771/(1+Dashboard!$F$4))
      )
   )
)</f>
        <v>0</v>
      </c>
      <c r="J771" s="40">
        <f>Bank5[[#This Row],[Money in/ (Money out)]]-Bank5[[#This Row],[GST/HST]]</f>
        <v>0</v>
      </c>
      <c r="L771" s="37">
        <f t="shared" si="33"/>
        <v>0</v>
      </c>
    </row>
    <row r="772" spans="4:12" x14ac:dyDescent="0.2">
      <c r="D772" s="393">
        <f>_xlfn.XLOOKUP(C:C,Table1[for Import to Bank Register dropdown],Table1[for Pivot],0,0,1)</f>
        <v>0</v>
      </c>
      <c r="E772" s="422"/>
      <c r="F772" s="160">
        <f t="shared" si="34"/>
        <v>55555555</v>
      </c>
      <c r="G772" s="394">
        <f t="shared" si="35"/>
        <v>0</v>
      </c>
      <c r="I772" s="395">
        <f>IF(OR(C772="150 Directors advances", C772="120 accounts receivable", C772="720.2 Automobile - Insurance", C772="720.3 Automobile - License", C772="870.4 Rent - Insurance", C772="870.6 Rent - Property Tax", C772="870.7 Rent - Homeoffice", C772="870.9 Rent - Water"),
   0,
   IF(Dashboard!$F$5="Quick",
      IF(OR(C772="190 Automobile",C772="200 computer hardware",C772="210 Computer software",C772="220 Quickbooks software",C772="230 Office equipment",C772="240 Office furniture"),
         E772-(E772/(1+Dashboard!$F$4)),
         0
      ),
      IF(C772="750 Business promotion",
         E772-(E772/(1+4.793/100)),
         E772-(E772/(1+Dashboard!$F$4))
      )
   )
)</f>
        <v>0</v>
      </c>
      <c r="J772" s="40">
        <f>Bank5[[#This Row],[Money in/ (Money out)]]-Bank5[[#This Row],[GST/HST]]</f>
        <v>0</v>
      </c>
      <c r="L772" s="37">
        <f t="shared" si="33"/>
        <v>0</v>
      </c>
    </row>
    <row r="773" spans="4:12" x14ac:dyDescent="0.2">
      <c r="D773" s="393">
        <f>_xlfn.XLOOKUP(C:C,Table1[for Import to Bank Register dropdown],Table1[for Pivot],0,0,1)</f>
        <v>0</v>
      </c>
      <c r="E773" s="422"/>
      <c r="F773" s="160">
        <f t="shared" si="34"/>
        <v>55555555</v>
      </c>
      <c r="G773" s="394">
        <f t="shared" si="35"/>
        <v>0</v>
      </c>
      <c r="I773" s="395">
        <f>IF(OR(C773="150 Directors advances", C773="120 accounts receivable", C773="720.2 Automobile - Insurance", C773="720.3 Automobile - License", C773="870.4 Rent - Insurance", C773="870.6 Rent - Property Tax", C773="870.7 Rent - Homeoffice", C773="870.9 Rent - Water"),
   0,
   IF(Dashboard!$F$5="Quick",
      IF(OR(C773="190 Automobile",C773="200 computer hardware",C773="210 Computer software",C773="220 Quickbooks software",C773="230 Office equipment",C773="240 Office furniture"),
         E773-(E773/(1+Dashboard!$F$4)),
         0
      ),
      IF(C773="750 Business promotion",
         E773-(E773/(1+4.793/100)),
         E773-(E773/(1+Dashboard!$F$4))
      )
   )
)</f>
        <v>0</v>
      </c>
      <c r="J773" s="40">
        <f>Bank5[[#This Row],[Money in/ (Money out)]]-Bank5[[#This Row],[GST/HST]]</f>
        <v>0</v>
      </c>
      <c r="L773" s="37">
        <f t="shared" si="33"/>
        <v>0</v>
      </c>
    </row>
    <row r="774" spans="4:12" x14ac:dyDescent="0.2">
      <c r="D774" s="393">
        <f>_xlfn.XLOOKUP(C:C,Table1[for Import to Bank Register dropdown],Table1[for Pivot],0,0,1)</f>
        <v>0</v>
      </c>
      <c r="E774" s="422"/>
      <c r="F774" s="160">
        <f t="shared" si="34"/>
        <v>55555555</v>
      </c>
      <c r="G774" s="394">
        <f t="shared" si="35"/>
        <v>0</v>
      </c>
      <c r="I774" s="395">
        <f>IF(OR(C774="150 Directors advances", C774="120 accounts receivable", C774="720.2 Automobile - Insurance", C774="720.3 Automobile - License", C774="870.4 Rent - Insurance", C774="870.6 Rent - Property Tax", C774="870.7 Rent - Homeoffice", C774="870.9 Rent - Water"),
   0,
   IF(Dashboard!$F$5="Quick",
      IF(OR(C774="190 Automobile",C774="200 computer hardware",C774="210 Computer software",C774="220 Quickbooks software",C774="230 Office equipment",C774="240 Office furniture"),
         E774-(E774/(1+Dashboard!$F$4)),
         0
      ),
      IF(C774="750 Business promotion",
         E774-(E774/(1+4.793/100)),
         E774-(E774/(1+Dashboard!$F$4))
      )
   )
)</f>
        <v>0</v>
      </c>
      <c r="J774" s="40">
        <f>Bank5[[#This Row],[Money in/ (Money out)]]-Bank5[[#This Row],[GST/HST]]</f>
        <v>0</v>
      </c>
      <c r="L774" s="37">
        <f t="shared" si="33"/>
        <v>0</v>
      </c>
    </row>
    <row r="775" spans="4:12" x14ac:dyDescent="0.2">
      <c r="D775" s="393">
        <f>_xlfn.XLOOKUP(C:C,Table1[for Import to Bank Register dropdown],Table1[for Pivot],0,0,1)</f>
        <v>0</v>
      </c>
      <c r="E775" s="422"/>
      <c r="F775" s="160">
        <f t="shared" si="34"/>
        <v>55555555</v>
      </c>
      <c r="G775" s="394">
        <f t="shared" si="35"/>
        <v>0</v>
      </c>
      <c r="I775" s="395">
        <f>IF(OR(C775="150 Directors advances", C775="120 accounts receivable", C775="720.2 Automobile - Insurance", C775="720.3 Automobile - License", C775="870.4 Rent - Insurance", C775="870.6 Rent - Property Tax", C775="870.7 Rent - Homeoffice", C775="870.9 Rent - Water"),
   0,
   IF(Dashboard!$F$5="Quick",
      IF(OR(C775="190 Automobile",C775="200 computer hardware",C775="210 Computer software",C775="220 Quickbooks software",C775="230 Office equipment",C775="240 Office furniture"),
         E775-(E775/(1+Dashboard!$F$4)),
         0
      ),
      IF(C775="750 Business promotion",
         E775-(E775/(1+4.793/100)),
         E775-(E775/(1+Dashboard!$F$4))
      )
   )
)</f>
        <v>0</v>
      </c>
      <c r="J775" s="40">
        <f>Bank5[[#This Row],[Money in/ (Money out)]]-Bank5[[#This Row],[GST/HST]]</f>
        <v>0</v>
      </c>
      <c r="L775" s="37">
        <f t="shared" ref="L775:L838" si="36">$L$3</f>
        <v>0</v>
      </c>
    </row>
    <row r="776" spans="4:12" x14ac:dyDescent="0.2">
      <c r="D776" s="393">
        <f>_xlfn.XLOOKUP(C:C,Table1[for Import to Bank Register dropdown],Table1[for Pivot],0,0,1)</f>
        <v>0</v>
      </c>
      <c r="E776" s="422"/>
      <c r="F776" s="160">
        <f t="shared" ref="F776:F839" si="37">$E$2</f>
        <v>55555555</v>
      </c>
      <c r="G776" s="394">
        <f t="shared" ref="G776:G839" si="38">G775+E776</f>
        <v>0</v>
      </c>
      <c r="I776" s="395">
        <f>IF(OR(C776="150 Directors advances", C776="120 accounts receivable", C776="720.2 Automobile - Insurance", C776="720.3 Automobile - License", C776="870.4 Rent - Insurance", C776="870.6 Rent - Property Tax", C776="870.7 Rent - Homeoffice", C776="870.9 Rent - Water"),
   0,
   IF(Dashboard!$F$5="Quick",
      IF(OR(C776="190 Automobile",C776="200 computer hardware",C776="210 Computer software",C776="220 Quickbooks software",C776="230 Office equipment",C776="240 Office furniture"),
         E776-(E776/(1+Dashboard!$F$4)),
         0
      ),
      IF(C776="750 Business promotion",
         E776-(E776/(1+4.793/100)),
         E776-(E776/(1+Dashboard!$F$4))
      )
   )
)</f>
        <v>0</v>
      </c>
      <c r="J776" s="40">
        <f>Bank5[[#This Row],[Money in/ (Money out)]]-Bank5[[#This Row],[GST/HST]]</f>
        <v>0</v>
      </c>
      <c r="L776" s="37">
        <f t="shared" si="36"/>
        <v>0</v>
      </c>
    </row>
    <row r="777" spans="4:12" x14ac:dyDescent="0.2">
      <c r="D777" s="393">
        <f>_xlfn.XLOOKUP(C:C,Table1[for Import to Bank Register dropdown],Table1[for Pivot],0,0,1)</f>
        <v>0</v>
      </c>
      <c r="E777" s="422"/>
      <c r="F777" s="160">
        <f t="shared" si="37"/>
        <v>55555555</v>
      </c>
      <c r="G777" s="394">
        <f t="shared" si="38"/>
        <v>0</v>
      </c>
      <c r="I777" s="395">
        <f>IF(OR(C777="150 Directors advances", C777="120 accounts receivable", C777="720.2 Automobile - Insurance", C777="720.3 Automobile - License", C777="870.4 Rent - Insurance", C777="870.6 Rent - Property Tax", C777="870.7 Rent - Homeoffice", C777="870.9 Rent - Water"),
   0,
   IF(Dashboard!$F$5="Quick",
      IF(OR(C777="190 Automobile",C777="200 computer hardware",C777="210 Computer software",C777="220 Quickbooks software",C777="230 Office equipment",C777="240 Office furniture"),
         E777-(E777/(1+Dashboard!$F$4)),
         0
      ),
      IF(C777="750 Business promotion",
         E777-(E777/(1+4.793/100)),
         E777-(E777/(1+Dashboard!$F$4))
      )
   )
)</f>
        <v>0</v>
      </c>
      <c r="J777" s="40">
        <f>Bank5[[#This Row],[Money in/ (Money out)]]-Bank5[[#This Row],[GST/HST]]</f>
        <v>0</v>
      </c>
      <c r="L777" s="37">
        <f t="shared" si="36"/>
        <v>0</v>
      </c>
    </row>
    <row r="778" spans="4:12" x14ac:dyDescent="0.2">
      <c r="D778" s="393">
        <f>_xlfn.XLOOKUP(C:C,Table1[for Import to Bank Register dropdown],Table1[for Pivot],0,0,1)</f>
        <v>0</v>
      </c>
      <c r="E778" s="422"/>
      <c r="F778" s="160">
        <f t="shared" si="37"/>
        <v>55555555</v>
      </c>
      <c r="G778" s="394">
        <f t="shared" si="38"/>
        <v>0</v>
      </c>
      <c r="I778" s="395">
        <f>IF(OR(C778="150 Directors advances", C778="120 accounts receivable", C778="720.2 Automobile - Insurance", C778="720.3 Automobile - License", C778="870.4 Rent - Insurance", C778="870.6 Rent - Property Tax", C778="870.7 Rent - Homeoffice", C778="870.9 Rent - Water"),
   0,
   IF(Dashboard!$F$5="Quick",
      IF(OR(C778="190 Automobile",C778="200 computer hardware",C778="210 Computer software",C778="220 Quickbooks software",C778="230 Office equipment",C778="240 Office furniture"),
         E778-(E778/(1+Dashboard!$F$4)),
         0
      ),
      IF(C778="750 Business promotion",
         E778-(E778/(1+4.793/100)),
         E778-(E778/(1+Dashboard!$F$4))
      )
   )
)</f>
        <v>0</v>
      </c>
      <c r="J778" s="40">
        <f>Bank5[[#This Row],[Money in/ (Money out)]]-Bank5[[#This Row],[GST/HST]]</f>
        <v>0</v>
      </c>
      <c r="L778" s="37">
        <f t="shared" si="36"/>
        <v>0</v>
      </c>
    </row>
    <row r="779" spans="4:12" x14ac:dyDescent="0.2">
      <c r="D779" s="393">
        <f>_xlfn.XLOOKUP(C:C,Table1[for Import to Bank Register dropdown],Table1[for Pivot],0,0,1)</f>
        <v>0</v>
      </c>
      <c r="E779" s="422"/>
      <c r="F779" s="160">
        <f t="shared" si="37"/>
        <v>55555555</v>
      </c>
      <c r="G779" s="394">
        <f t="shared" si="38"/>
        <v>0</v>
      </c>
      <c r="I779" s="395">
        <f>IF(OR(C779="150 Directors advances", C779="120 accounts receivable", C779="720.2 Automobile - Insurance", C779="720.3 Automobile - License", C779="870.4 Rent - Insurance", C779="870.6 Rent - Property Tax", C779="870.7 Rent - Homeoffice", C779="870.9 Rent - Water"),
   0,
   IF(Dashboard!$F$5="Quick",
      IF(OR(C779="190 Automobile",C779="200 computer hardware",C779="210 Computer software",C779="220 Quickbooks software",C779="230 Office equipment",C779="240 Office furniture"),
         E779-(E779/(1+Dashboard!$F$4)),
         0
      ),
      IF(C779="750 Business promotion",
         E779-(E779/(1+4.793/100)),
         E779-(E779/(1+Dashboard!$F$4))
      )
   )
)</f>
        <v>0</v>
      </c>
      <c r="J779" s="40">
        <f>Bank5[[#This Row],[Money in/ (Money out)]]-Bank5[[#This Row],[GST/HST]]</f>
        <v>0</v>
      </c>
      <c r="L779" s="37">
        <f t="shared" si="36"/>
        <v>0</v>
      </c>
    </row>
    <row r="780" spans="4:12" x14ac:dyDescent="0.2">
      <c r="D780" s="393">
        <f>_xlfn.XLOOKUP(C:C,Table1[for Import to Bank Register dropdown],Table1[for Pivot],0,0,1)</f>
        <v>0</v>
      </c>
      <c r="E780" s="422"/>
      <c r="F780" s="160">
        <f t="shared" si="37"/>
        <v>55555555</v>
      </c>
      <c r="G780" s="394">
        <f t="shared" si="38"/>
        <v>0</v>
      </c>
      <c r="I780" s="395">
        <f>IF(OR(C780="150 Directors advances", C780="120 accounts receivable", C780="720.2 Automobile - Insurance", C780="720.3 Automobile - License", C780="870.4 Rent - Insurance", C780="870.6 Rent - Property Tax", C780="870.7 Rent - Homeoffice", C780="870.9 Rent - Water"),
   0,
   IF(Dashboard!$F$5="Quick",
      IF(OR(C780="190 Automobile",C780="200 computer hardware",C780="210 Computer software",C780="220 Quickbooks software",C780="230 Office equipment",C780="240 Office furniture"),
         E780-(E780/(1+Dashboard!$F$4)),
         0
      ),
      IF(C780="750 Business promotion",
         E780-(E780/(1+4.793/100)),
         E780-(E780/(1+Dashboard!$F$4))
      )
   )
)</f>
        <v>0</v>
      </c>
      <c r="J780" s="40">
        <f>Bank5[[#This Row],[Money in/ (Money out)]]-Bank5[[#This Row],[GST/HST]]</f>
        <v>0</v>
      </c>
      <c r="L780" s="37">
        <f t="shared" si="36"/>
        <v>0</v>
      </c>
    </row>
    <row r="781" spans="4:12" x14ac:dyDescent="0.2">
      <c r="D781" s="393">
        <f>_xlfn.XLOOKUP(C:C,Table1[for Import to Bank Register dropdown],Table1[for Pivot],0,0,1)</f>
        <v>0</v>
      </c>
      <c r="E781" s="422"/>
      <c r="F781" s="160">
        <f t="shared" si="37"/>
        <v>55555555</v>
      </c>
      <c r="G781" s="394">
        <f t="shared" si="38"/>
        <v>0</v>
      </c>
      <c r="I781" s="395">
        <f>IF(OR(C781="150 Directors advances", C781="120 accounts receivable", C781="720.2 Automobile - Insurance", C781="720.3 Automobile - License", C781="870.4 Rent - Insurance", C781="870.6 Rent - Property Tax", C781="870.7 Rent - Homeoffice", C781="870.9 Rent - Water"),
   0,
   IF(Dashboard!$F$5="Quick",
      IF(OR(C781="190 Automobile",C781="200 computer hardware",C781="210 Computer software",C781="220 Quickbooks software",C781="230 Office equipment",C781="240 Office furniture"),
         E781-(E781/(1+Dashboard!$F$4)),
         0
      ),
      IF(C781="750 Business promotion",
         E781-(E781/(1+4.793/100)),
         E781-(E781/(1+Dashboard!$F$4))
      )
   )
)</f>
        <v>0</v>
      </c>
      <c r="J781" s="40">
        <f>Bank5[[#This Row],[Money in/ (Money out)]]-Bank5[[#This Row],[GST/HST]]</f>
        <v>0</v>
      </c>
      <c r="L781" s="37">
        <f t="shared" si="36"/>
        <v>0</v>
      </c>
    </row>
    <row r="782" spans="4:12" x14ac:dyDescent="0.2">
      <c r="D782" s="393">
        <f>_xlfn.XLOOKUP(C:C,Table1[for Import to Bank Register dropdown],Table1[for Pivot],0,0,1)</f>
        <v>0</v>
      </c>
      <c r="E782" s="422"/>
      <c r="F782" s="160">
        <f t="shared" si="37"/>
        <v>55555555</v>
      </c>
      <c r="G782" s="394">
        <f t="shared" si="38"/>
        <v>0</v>
      </c>
      <c r="I782" s="395">
        <f>IF(OR(C782="150 Directors advances", C782="120 accounts receivable", C782="720.2 Automobile - Insurance", C782="720.3 Automobile - License", C782="870.4 Rent - Insurance", C782="870.6 Rent - Property Tax", C782="870.7 Rent - Homeoffice", C782="870.9 Rent - Water"),
   0,
   IF(Dashboard!$F$5="Quick",
      IF(OR(C782="190 Automobile",C782="200 computer hardware",C782="210 Computer software",C782="220 Quickbooks software",C782="230 Office equipment",C782="240 Office furniture"),
         E782-(E782/(1+Dashboard!$F$4)),
         0
      ),
      IF(C782="750 Business promotion",
         E782-(E782/(1+4.793/100)),
         E782-(E782/(1+Dashboard!$F$4))
      )
   )
)</f>
        <v>0</v>
      </c>
      <c r="J782" s="40">
        <f>Bank5[[#This Row],[Money in/ (Money out)]]-Bank5[[#This Row],[GST/HST]]</f>
        <v>0</v>
      </c>
      <c r="L782" s="37">
        <f t="shared" si="36"/>
        <v>0</v>
      </c>
    </row>
    <row r="783" spans="4:12" x14ac:dyDescent="0.2">
      <c r="D783" s="393">
        <f>_xlfn.XLOOKUP(C:C,Table1[for Import to Bank Register dropdown],Table1[for Pivot],0,0,1)</f>
        <v>0</v>
      </c>
      <c r="E783" s="422"/>
      <c r="F783" s="160">
        <f t="shared" si="37"/>
        <v>55555555</v>
      </c>
      <c r="G783" s="394">
        <f t="shared" si="38"/>
        <v>0</v>
      </c>
      <c r="I783" s="395">
        <f>IF(OR(C783="150 Directors advances", C783="120 accounts receivable", C783="720.2 Automobile - Insurance", C783="720.3 Automobile - License", C783="870.4 Rent - Insurance", C783="870.6 Rent - Property Tax", C783="870.7 Rent - Homeoffice", C783="870.9 Rent - Water"),
   0,
   IF(Dashboard!$F$5="Quick",
      IF(OR(C783="190 Automobile",C783="200 computer hardware",C783="210 Computer software",C783="220 Quickbooks software",C783="230 Office equipment",C783="240 Office furniture"),
         E783-(E783/(1+Dashboard!$F$4)),
         0
      ),
      IF(C783="750 Business promotion",
         E783-(E783/(1+4.793/100)),
         E783-(E783/(1+Dashboard!$F$4))
      )
   )
)</f>
        <v>0</v>
      </c>
      <c r="J783" s="40">
        <f>Bank5[[#This Row],[Money in/ (Money out)]]-Bank5[[#This Row],[GST/HST]]</f>
        <v>0</v>
      </c>
      <c r="L783" s="37">
        <f t="shared" si="36"/>
        <v>0</v>
      </c>
    </row>
    <row r="784" spans="4:12" x14ac:dyDescent="0.2">
      <c r="D784" s="393">
        <f>_xlfn.XLOOKUP(C:C,Table1[for Import to Bank Register dropdown],Table1[for Pivot],0,0,1)</f>
        <v>0</v>
      </c>
      <c r="E784" s="422"/>
      <c r="F784" s="160">
        <f t="shared" si="37"/>
        <v>55555555</v>
      </c>
      <c r="G784" s="394">
        <f t="shared" si="38"/>
        <v>0</v>
      </c>
      <c r="I784" s="395">
        <f>IF(OR(C784="150 Directors advances", C784="120 accounts receivable", C784="720.2 Automobile - Insurance", C784="720.3 Automobile - License", C784="870.4 Rent - Insurance", C784="870.6 Rent - Property Tax", C784="870.7 Rent - Homeoffice", C784="870.9 Rent - Water"),
   0,
   IF(Dashboard!$F$5="Quick",
      IF(OR(C784="190 Automobile",C784="200 computer hardware",C784="210 Computer software",C784="220 Quickbooks software",C784="230 Office equipment",C784="240 Office furniture"),
         E784-(E784/(1+Dashboard!$F$4)),
         0
      ),
      IF(C784="750 Business promotion",
         E784-(E784/(1+4.793/100)),
         E784-(E784/(1+Dashboard!$F$4))
      )
   )
)</f>
        <v>0</v>
      </c>
      <c r="J784" s="40">
        <f>Bank5[[#This Row],[Money in/ (Money out)]]-Bank5[[#This Row],[GST/HST]]</f>
        <v>0</v>
      </c>
      <c r="L784" s="37">
        <f t="shared" si="36"/>
        <v>0</v>
      </c>
    </row>
    <row r="785" spans="4:12" x14ac:dyDescent="0.2">
      <c r="D785" s="393">
        <f>_xlfn.XLOOKUP(C:C,Table1[for Import to Bank Register dropdown],Table1[for Pivot],0,0,1)</f>
        <v>0</v>
      </c>
      <c r="E785" s="422"/>
      <c r="F785" s="160">
        <f t="shared" si="37"/>
        <v>55555555</v>
      </c>
      <c r="G785" s="394">
        <f t="shared" si="38"/>
        <v>0</v>
      </c>
      <c r="I785" s="395">
        <f>IF(OR(C785="150 Directors advances", C785="120 accounts receivable", C785="720.2 Automobile - Insurance", C785="720.3 Automobile - License", C785="870.4 Rent - Insurance", C785="870.6 Rent - Property Tax", C785="870.7 Rent - Homeoffice", C785="870.9 Rent - Water"),
   0,
   IF(Dashboard!$F$5="Quick",
      IF(OR(C785="190 Automobile",C785="200 computer hardware",C785="210 Computer software",C785="220 Quickbooks software",C785="230 Office equipment",C785="240 Office furniture"),
         E785-(E785/(1+Dashboard!$F$4)),
         0
      ),
      IF(C785="750 Business promotion",
         E785-(E785/(1+4.793/100)),
         E785-(E785/(1+Dashboard!$F$4))
      )
   )
)</f>
        <v>0</v>
      </c>
      <c r="J785" s="40">
        <f>Bank5[[#This Row],[Money in/ (Money out)]]-Bank5[[#This Row],[GST/HST]]</f>
        <v>0</v>
      </c>
      <c r="L785" s="37">
        <f t="shared" si="36"/>
        <v>0</v>
      </c>
    </row>
    <row r="786" spans="4:12" x14ac:dyDescent="0.2">
      <c r="D786" s="393">
        <f>_xlfn.XLOOKUP(C:C,Table1[for Import to Bank Register dropdown],Table1[for Pivot],0,0,1)</f>
        <v>0</v>
      </c>
      <c r="E786" s="422"/>
      <c r="F786" s="160">
        <f t="shared" si="37"/>
        <v>55555555</v>
      </c>
      <c r="G786" s="394">
        <f t="shared" si="38"/>
        <v>0</v>
      </c>
      <c r="I786" s="395">
        <f>IF(OR(C786="150 Directors advances", C786="120 accounts receivable", C786="720.2 Automobile - Insurance", C786="720.3 Automobile - License", C786="870.4 Rent - Insurance", C786="870.6 Rent - Property Tax", C786="870.7 Rent - Homeoffice", C786="870.9 Rent - Water"),
   0,
   IF(Dashboard!$F$5="Quick",
      IF(OR(C786="190 Automobile",C786="200 computer hardware",C786="210 Computer software",C786="220 Quickbooks software",C786="230 Office equipment",C786="240 Office furniture"),
         E786-(E786/(1+Dashboard!$F$4)),
         0
      ),
      IF(C786="750 Business promotion",
         E786-(E786/(1+4.793/100)),
         E786-(E786/(1+Dashboard!$F$4))
      )
   )
)</f>
        <v>0</v>
      </c>
      <c r="J786" s="40">
        <f>Bank5[[#This Row],[Money in/ (Money out)]]-Bank5[[#This Row],[GST/HST]]</f>
        <v>0</v>
      </c>
      <c r="L786" s="37">
        <f t="shared" si="36"/>
        <v>0</v>
      </c>
    </row>
    <row r="787" spans="4:12" x14ac:dyDescent="0.2">
      <c r="D787" s="393">
        <f>_xlfn.XLOOKUP(C:C,Table1[for Import to Bank Register dropdown],Table1[for Pivot],0,0,1)</f>
        <v>0</v>
      </c>
      <c r="E787" s="422"/>
      <c r="F787" s="160">
        <f t="shared" si="37"/>
        <v>55555555</v>
      </c>
      <c r="G787" s="394">
        <f t="shared" si="38"/>
        <v>0</v>
      </c>
      <c r="I787" s="395">
        <f>IF(OR(C787="150 Directors advances", C787="120 accounts receivable", C787="720.2 Automobile - Insurance", C787="720.3 Automobile - License", C787="870.4 Rent - Insurance", C787="870.6 Rent - Property Tax", C787="870.7 Rent - Homeoffice", C787="870.9 Rent - Water"),
   0,
   IF(Dashboard!$F$5="Quick",
      IF(OR(C787="190 Automobile",C787="200 computer hardware",C787="210 Computer software",C787="220 Quickbooks software",C787="230 Office equipment",C787="240 Office furniture"),
         E787-(E787/(1+Dashboard!$F$4)),
         0
      ),
      IF(C787="750 Business promotion",
         E787-(E787/(1+4.793/100)),
         E787-(E787/(1+Dashboard!$F$4))
      )
   )
)</f>
        <v>0</v>
      </c>
      <c r="J787" s="40">
        <f>Bank5[[#This Row],[Money in/ (Money out)]]-Bank5[[#This Row],[GST/HST]]</f>
        <v>0</v>
      </c>
      <c r="L787" s="37">
        <f t="shared" si="36"/>
        <v>0</v>
      </c>
    </row>
    <row r="788" spans="4:12" x14ac:dyDescent="0.2">
      <c r="D788" s="393">
        <f>_xlfn.XLOOKUP(C:C,Table1[for Import to Bank Register dropdown],Table1[for Pivot],0,0,1)</f>
        <v>0</v>
      </c>
      <c r="E788" s="422"/>
      <c r="F788" s="160">
        <f t="shared" si="37"/>
        <v>55555555</v>
      </c>
      <c r="G788" s="394">
        <f t="shared" si="38"/>
        <v>0</v>
      </c>
      <c r="I788" s="395">
        <f>IF(OR(C788="150 Directors advances", C788="120 accounts receivable", C788="720.2 Automobile - Insurance", C788="720.3 Automobile - License", C788="870.4 Rent - Insurance", C788="870.6 Rent - Property Tax", C788="870.7 Rent - Homeoffice", C788="870.9 Rent - Water"),
   0,
   IF(Dashboard!$F$5="Quick",
      IF(OR(C788="190 Automobile",C788="200 computer hardware",C788="210 Computer software",C788="220 Quickbooks software",C788="230 Office equipment",C788="240 Office furniture"),
         E788-(E788/(1+Dashboard!$F$4)),
         0
      ),
      IF(C788="750 Business promotion",
         E788-(E788/(1+4.793/100)),
         E788-(E788/(1+Dashboard!$F$4))
      )
   )
)</f>
        <v>0</v>
      </c>
      <c r="J788" s="40">
        <f>Bank5[[#This Row],[Money in/ (Money out)]]-Bank5[[#This Row],[GST/HST]]</f>
        <v>0</v>
      </c>
      <c r="L788" s="37">
        <f t="shared" si="36"/>
        <v>0</v>
      </c>
    </row>
    <row r="789" spans="4:12" x14ac:dyDescent="0.2">
      <c r="D789" s="393">
        <f>_xlfn.XLOOKUP(C:C,Table1[for Import to Bank Register dropdown],Table1[for Pivot],0,0,1)</f>
        <v>0</v>
      </c>
      <c r="E789" s="422"/>
      <c r="F789" s="160">
        <f t="shared" si="37"/>
        <v>55555555</v>
      </c>
      <c r="G789" s="394">
        <f t="shared" si="38"/>
        <v>0</v>
      </c>
      <c r="I789" s="395">
        <f>IF(OR(C789="150 Directors advances", C789="120 accounts receivable", C789="720.2 Automobile - Insurance", C789="720.3 Automobile - License", C789="870.4 Rent - Insurance", C789="870.6 Rent - Property Tax", C789="870.7 Rent - Homeoffice", C789="870.9 Rent - Water"),
   0,
   IF(Dashboard!$F$5="Quick",
      IF(OR(C789="190 Automobile",C789="200 computer hardware",C789="210 Computer software",C789="220 Quickbooks software",C789="230 Office equipment",C789="240 Office furniture"),
         E789-(E789/(1+Dashboard!$F$4)),
         0
      ),
      IF(C789="750 Business promotion",
         E789-(E789/(1+4.793/100)),
         E789-(E789/(1+Dashboard!$F$4))
      )
   )
)</f>
        <v>0</v>
      </c>
      <c r="J789" s="40">
        <f>Bank5[[#This Row],[Money in/ (Money out)]]-Bank5[[#This Row],[GST/HST]]</f>
        <v>0</v>
      </c>
      <c r="L789" s="37">
        <f t="shared" si="36"/>
        <v>0</v>
      </c>
    </row>
    <row r="790" spans="4:12" x14ac:dyDescent="0.2">
      <c r="D790" s="393">
        <f>_xlfn.XLOOKUP(C:C,Table1[for Import to Bank Register dropdown],Table1[for Pivot],0,0,1)</f>
        <v>0</v>
      </c>
      <c r="E790" s="422"/>
      <c r="F790" s="160">
        <f t="shared" si="37"/>
        <v>55555555</v>
      </c>
      <c r="G790" s="394">
        <f t="shared" si="38"/>
        <v>0</v>
      </c>
      <c r="I790" s="395">
        <f>IF(OR(C790="150 Directors advances", C790="120 accounts receivable", C790="720.2 Automobile - Insurance", C790="720.3 Automobile - License", C790="870.4 Rent - Insurance", C790="870.6 Rent - Property Tax", C790="870.7 Rent - Homeoffice", C790="870.9 Rent - Water"),
   0,
   IF(Dashboard!$F$5="Quick",
      IF(OR(C790="190 Automobile",C790="200 computer hardware",C790="210 Computer software",C790="220 Quickbooks software",C790="230 Office equipment",C790="240 Office furniture"),
         E790-(E790/(1+Dashboard!$F$4)),
         0
      ),
      IF(C790="750 Business promotion",
         E790-(E790/(1+4.793/100)),
         E790-(E790/(1+Dashboard!$F$4))
      )
   )
)</f>
        <v>0</v>
      </c>
      <c r="J790" s="40">
        <f>Bank5[[#This Row],[Money in/ (Money out)]]-Bank5[[#This Row],[GST/HST]]</f>
        <v>0</v>
      </c>
      <c r="L790" s="37">
        <f t="shared" si="36"/>
        <v>0</v>
      </c>
    </row>
    <row r="791" spans="4:12" x14ac:dyDescent="0.2">
      <c r="D791" s="393">
        <f>_xlfn.XLOOKUP(C:C,Table1[for Import to Bank Register dropdown],Table1[for Pivot],0,0,1)</f>
        <v>0</v>
      </c>
      <c r="E791" s="422"/>
      <c r="F791" s="160">
        <f t="shared" si="37"/>
        <v>55555555</v>
      </c>
      <c r="G791" s="394">
        <f t="shared" si="38"/>
        <v>0</v>
      </c>
      <c r="I791" s="395">
        <f>IF(OR(C791="150 Directors advances", C791="120 accounts receivable", C791="720.2 Automobile - Insurance", C791="720.3 Automobile - License", C791="870.4 Rent - Insurance", C791="870.6 Rent - Property Tax", C791="870.7 Rent - Homeoffice", C791="870.9 Rent - Water"),
   0,
   IF(Dashboard!$F$5="Quick",
      IF(OR(C791="190 Automobile",C791="200 computer hardware",C791="210 Computer software",C791="220 Quickbooks software",C791="230 Office equipment",C791="240 Office furniture"),
         E791-(E791/(1+Dashboard!$F$4)),
         0
      ),
      IF(C791="750 Business promotion",
         E791-(E791/(1+4.793/100)),
         E791-(E791/(1+Dashboard!$F$4))
      )
   )
)</f>
        <v>0</v>
      </c>
      <c r="J791" s="40">
        <f>Bank5[[#This Row],[Money in/ (Money out)]]-Bank5[[#This Row],[GST/HST]]</f>
        <v>0</v>
      </c>
      <c r="L791" s="37">
        <f t="shared" si="36"/>
        <v>0</v>
      </c>
    </row>
    <row r="792" spans="4:12" x14ac:dyDescent="0.2">
      <c r="D792" s="393">
        <f>_xlfn.XLOOKUP(C:C,Table1[for Import to Bank Register dropdown],Table1[for Pivot],0,0,1)</f>
        <v>0</v>
      </c>
      <c r="E792" s="422"/>
      <c r="F792" s="160">
        <f t="shared" si="37"/>
        <v>55555555</v>
      </c>
      <c r="G792" s="394">
        <f t="shared" si="38"/>
        <v>0</v>
      </c>
      <c r="I792" s="395">
        <f>IF(OR(C792="150 Directors advances", C792="120 accounts receivable", C792="720.2 Automobile - Insurance", C792="720.3 Automobile - License", C792="870.4 Rent - Insurance", C792="870.6 Rent - Property Tax", C792="870.7 Rent - Homeoffice", C792="870.9 Rent - Water"),
   0,
   IF(Dashboard!$F$5="Quick",
      IF(OR(C792="190 Automobile",C792="200 computer hardware",C792="210 Computer software",C792="220 Quickbooks software",C792="230 Office equipment",C792="240 Office furniture"),
         E792-(E792/(1+Dashboard!$F$4)),
         0
      ),
      IF(C792="750 Business promotion",
         E792-(E792/(1+4.793/100)),
         E792-(E792/(1+Dashboard!$F$4))
      )
   )
)</f>
        <v>0</v>
      </c>
      <c r="J792" s="40">
        <f>Bank5[[#This Row],[Money in/ (Money out)]]-Bank5[[#This Row],[GST/HST]]</f>
        <v>0</v>
      </c>
      <c r="L792" s="37">
        <f t="shared" si="36"/>
        <v>0</v>
      </c>
    </row>
    <row r="793" spans="4:12" x14ac:dyDescent="0.2">
      <c r="D793" s="393">
        <f>_xlfn.XLOOKUP(C:C,Table1[for Import to Bank Register dropdown],Table1[for Pivot],0,0,1)</f>
        <v>0</v>
      </c>
      <c r="E793" s="422"/>
      <c r="F793" s="160">
        <f t="shared" si="37"/>
        <v>55555555</v>
      </c>
      <c r="G793" s="394">
        <f t="shared" si="38"/>
        <v>0</v>
      </c>
      <c r="I793" s="395">
        <f>IF(OR(C793="150 Directors advances", C793="120 accounts receivable", C793="720.2 Automobile - Insurance", C793="720.3 Automobile - License", C793="870.4 Rent - Insurance", C793="870.6 Rent - Property Tax", C793="870.7 Rent - Homeoffice", C793="870.9 Rent - Water"),
   0,
   IF(Dashboard!$F$5="Quick",
      IF(OR(C793="190 Automobile",C793="200 computer hardware",C793="210 Computer software",C793="220 Quickbooks software",C793="230 Office equipment",C793="240 Office furniture"),
         E793-(E793/(1+Dashboard!$F$4)),
         0
      ),
      IF(C793="750 Business promotion",
         E793-(E793/(1+4.793/100)),
         E793-(E793/(1+Dashboard!$F$4))
      )
   )
)</f>
        <v>0</v>
      </c>
      <c r="J793" s="40">
        <f>Bank5[[#This Row],[Money in/ (Money out)]]-Bank5[[#This Row],[GST/HST]]</f>
        <v>0</v>
      </c>
      <c r="L793" s="37">
        <f t="shared" si="36"/>
        <v>0</v>
      </c>
    </row>
    <row r="794" spans="4:12" x14ac:dyDescent="0.2">
      <c r="D794" s="393">
        <f>_xlfn.XLOOKUP(C:C,Table1[for Import to Bank Register dropdown],Table1[for Pivot],0,0,1)</f>
        <v>0</v>
      </c>
      <c r="E794" s="422"/>
      <c r="F794" s="160">
        <f t="shared" si="37"/>
        <v>55555555</v>
      </c>
      <c r="G794" s="394">
        <f t="shared" si="38"/>
        <v>0</v>
      </c>
      <c r="I794" s="395">
        <f>IF(OR(C794="150 Directors advances", C794="120 accounts receivable", C794="720.2 Automobile - Insurance", C794="720.3 Automobile - License", C794="870.4 Rent - Insurance", C794="870.6 Rent - Property Tax", C794="870.7 Rent - Homeoffice", C794="870.9 Rent - Water"),
   0,
   IF(Dashboard!$F$5="Quick",
      IF(OR(C794="190 Automobile",C794="200 computer hardware",C794="210 Computer software",C794="220 Quickbooks software",C794="230 Office equipment",C794="240 Office furniture"),
         E794-(E794/(1+Dashboard!$F$4)),
         0
      ),
      IF(C794="750 Business promotion",
         E794-(E794/(1+4.793/100)),
         E794-(E794/(1+Dashboard!$F$4))
      )
   )
)</f>
        <v>0</v>
      </c>
      <c r="J794" s="40">
        <f>Bank5[[#This Row],[Money in/ (Money out)]]-Bank5[[#This Row],[GST/HST]]</f>
        <v>0</v>
      </c>
      <c r="L794" s="37">
        <f t="shared" si="36"/>
        <v>0</v>
      </c>
    </row>
    <row r="795" spans="4:12" x14ac:dyDescent="0.2">
      <c r="D795" s="393">
        <f>_xlfn.XLOOKUP(C:C,Table1[for Import to Bank Register dropdown],Table1[for Pivot],0,0,1)</f>
        <v>0</v>
      </c>
      <c r="E795" s="422"/>
      <c r="F795" s="160">
        <f t="shared" si="37"/>
        <v>55555555</v>
      </c>
      <c r="G795" s="394">
        <f t="shared" si="38"/>
        <v>0</v>
      </c>
      <c r="I795" s="395">
        <f>IF(OR(C795="150 Directors advances", C795="120 accounts receivable", C795="720.2 Automobile - Insurance", C795="720.3 Automobile - License", C795="870.4 Rent - Insurance", C795="870.6 Rent - Property Tax", C795="870.7 Rent - Homeoffice", C795="870.9 Rent - Water"),
   0,
   IF(Dashboard!$F$5="Quick",
      IF(OR(C795="190 Automobile",C795="200 computer hardware",C795="210 Computer software",C795="220 Quickbooks software",C795="230 Office equipment",C795="240 Office furniture"),
         E795-(E795/(1+Dashboard!$F$4)),
         0
      ),
      IF(C795="750 Business promotion",
         E795-(E795/(1+4.793/100)),
         E795-(E795/(1+Dashboard!$F$4))
      )
   )
)</f>
        <v>0</v>
      </c>
      <c r="J795" s="40">
        <f>Bank5[[#This Row],[Money in/ (Money out)]]-Bank5[[#This Row],[GST/HST]]</f>
        <v>0</v>
      </c>
      <c r="L795" s="37">
        <f t="shared" si="36"/>
        <v>0</v>
      </c>
    </row>
    <row r="796" spans="4:12" x14ac:dyDescent="0.2">
      <c r="D796" s="393">
        <f>_xlfn.XLOOKUP(C:C,Table1[for Import to Bank Register dropdown],Table1[for Pivot],0,0,1)</f>
        <v>0</v>
      </c>
      <c r="E796" s="422"/>
      <c r="F796" s="160">
        <f t="shared" si="37"/>
        <v>55555555</v>
      </c>
      <c r="G796" s="394">
        <f t="shared" si="38"/>
        <v>0</v>
      </c>
      <c r="I796" s="395">
        <f>IF(OR(C796="150 Directors advances", C796="120 accounts receivable", C796="720.2 Automobile - Insurance", C796="720.3 Automobile - License", C796="870.4 Rent - Insurance", C796="870.6 Rent - Property Tax", C796="870.7 Rent - Homeoffice", C796="870.9 Rent - Water"),
   0,
   IF(Dashboard!$F$5="Quick",
      IF(OR(C796="190 Automobile",C796="200 computer hardware",C796="210 Computer software",C796="220 Quickbooks software",C796="230 Office equipment",C796="240 Office furniture"),
         E796-(E796/(1+Dashboard!$F$4)),
         0
      ),
      IF(C796="750 Business promotion",
         E796-(E796/(1+4.793/100)),
         E796-(E796/(1+Dashboard!$F$4))
      )
   )
)</f>
        <v>0</v>
      </c>
      <c r="J796" s="40">
        <f>Bank5[[#This Row],[Money in/ (Money out)]]-Bank5[[#This Row],[GST/HST]]</f>
        <v>0</v>
      </c>
      <c r="L796" s="37">
        <f t="shared" si="36"/>
        <v>0</v>
      </c>
    </row>
    <row r="797" spans="4:12" x14ac:dyDescent="0.2">
      <c r="D797" s="393">
        <f>_xlfn.XLOOKUP(C:C,Table1[for Import to Bank Register dropdown],Table1[for Pivot],0,0,1)</f>
        <v>0</v>
      </c>
      <c r="E797" s="422"/>
      <c r="F797" s="160">
        <f t="shared" si="37"/>
        <v>55555555</v>
      </c>
      <c r="G797" s="394">
        <f t="shared" si="38"/>
        <v>0</v>
      </c>
      <c r="I797" s="395">
        <f>IF(OR(C797="150 Directors advances", C797="120 accounts receivable", C797="720.2 Automobile - Insurance", C797="720.3 Automobile - License", C797="870.4 Rent - Insurance", C797="870.6 Rent - Property Tax", C797="870.7 Rent - Homeoffice", C797="870.9 Rent - Water"),
   0,
   IF(Dashboard!$F$5="Quick",
      IF(OR(C797="190 Automobile",C797="200 computer hardware",C797="210 Computer software",C797="220 Quickbooks software",C797="230 Office equipment",C797="240 Office furniture"),
         E797-(E797/(1+Dashboard!$F$4)),
         0
      ),
      IF(C797="750 Business promotion",
         E797-(E797/(1+4.793/100)),
         E797-(E797/(1+Dashboard!$F$4))
      )
   )
)</f>
        <v>0</v>
      </c>
      <c r="J797" s="40">
        <f>Bank5[[#This Row],[Money in/ (Money out)]]-Bank5[[#This Row],[GST/HST]]</f>
        <v>0</v>
      </c>
      <c r="L797" s="37">
        <f t="shared" si="36"/>
        <v>0</v>
      </c>
    </row>
    <row r="798" spans="4:12" x14ac:dyDescent="0.2">
      <c r="D798" s="393">
        <f>_xlfn.XLOOKUP(C:C,Table1[for Import to Bank Register dropdown],Table1[for Pivot],0,0,1)</f>
        <v>0</v>
      </c>
      <c r="E798" s="422"/>
      <c r="F798" s="160">
        <f t="shared" si="37"/>
        <v>55555555</v>
      </c>
      <c r="G798" s="394">
        <f t="shared" si="38"/>
        <v>0</v>
      </c>
      <c r="I798" s="395">
        <f>IF(OR(C798="150 Directors advances", C798="120 accounts receivable", C798="720.2 Automobile - Insurance", C798="720.3 Automobile - License", C798="870.4 Rent - Insurance", C798="870.6 Rent - Property Tax", C798="870.7 Rent - Homeoffice", C798="870.9 Rent - Water"),
   0,
   IF(Dashboard!$F$5="Quick",
      IF(OR(C798="190 Automobile",C798="200 computer hardware",C798="210 Computer software",C798="220 Quickbooks software",C798="230 Office equipment",C798="240 Office furniture"),
         E798-(E798/(1+Dashboard!$F$4)),
         0
      ),
      IF(C798="750 Business promotion",
         E798-(E798/(1+4.793/100)),
         E798-(E798/(1+Dashboard!$F$4))
      )
   )
)</f>
        <v>0</v>
      </c>
      <c r="J798" s="40">
        <f>Bank5[[#This Row],[Money in/ (Money out)]]-Bank5[[#This Row],[GST/HST]]</f>
        <v>0</v>
      </c>
      <c r="L798" s="37">
        <f t="shared" si="36"/>
        <v>0</v>
      </c>
    </row>
    <row r="799" spans="4:12" x14ac:dyDescent="0.2">
      <c r="D799" s="393">
        <f>_xlfn.XLOOKUP(C:C,Table1[for Import to Bank Register dropdown],Table1[for Pivot],0,0,1)</f>
        <v>0</v>
      </c>
      <c r="E799" s="422"/>
      <c r="F799" s="160">
        <f t="shared" si="37"/>
        <v>55555555</v>
      </c>
      <c r="G799" s="394">
        <f t="shared" si="38"/>
        <v>0</v>
      </c>
      <c r="I799" s="395">
        <f>IF(OR(C799="150 Directors advances", C799="120 accounts receivable", C799="720.2 Automobile - Insurance", C799="720.3 Automobile - License", C799="870.4 Rent - Insurance", C799="870.6 Rent - Property Tax", C799="870.7 Rent - Homeoffice", C799="870.9 Rent - Water"),
   0,
   IF(Dashboard!$F$5="Quick",
      IF(OR(C799="190 Automobile",C799="200 computer hardware",C799="210 Computer software",C799="220 Quickbooks software",C799="230 Office equipment",C799="240 Office furniture"),
         E799-(E799/(1+Dashboard!$F$4)),
         0
      ),
      IF(C799="750 Business promotion",
         E799-(E799/(1+4.793/100)),
         E799-(E799/(1+Dashboard!$F$4))
      )
   )
)</f>
        <v>0</v>
      </c>
      <c r="J799" s="40">
        <f>Bank5[[#This Row],[Money in/ (Money out)]]-Bank5[[#This Row],[GST/HST]]</f>
        <v>0</v>
      </c>
      <c r="L799" s="37">
        <f t="shared" si="36"/>
        <v>0</v>
      </c>
    </row>
    <row r="800" spans="4:12" x14ac:dyDescent="0.2">
      <c r="D800" s="393">
        <f>_xlfn.XLOOKUP(C:C,Table1[for Import to Bank Register dropdown],Table1[for Pivot],0,0,1)</f>
        <v>0</v>
      </c>
      <c r="E800" s="422"/>
      <c r="F800" s="160">
        <f t="shared" si="37"/>
        <v>55555555</v>
      </c>
      <c r="G800" s="394">
        <f t="shared" si="38"/>
        <v>0</v>
      </c>
      <c r="I800" s="395">
        <f>IF(OR(C800="150 Directors advances", C800="120 accounts receivable", C800="720.2 Automobile - Insurance", C800="720.3 Automobile - License", C800="870.4 Rent - Insurance", C800="870.6 Rent - Property Tax", C800="870.7 Rent - Homeoffice", C800="870.9 Rent - Water"),
   0,
   IF(Dashboard!$F$5="Quick",
      IF(OR(C800="190 Automobile",C800="200 computer hardware",C800="210 Computer software",C800="220 Quickbooks software",C800="230 Office equipment",C800="240 Office furniture"),
         E800-(E800/(1+Dashboard!$F$4)),
         0
      ),
      IF(C800="750 Business promotion",
         E800-(E800/(1+4.793/100)),
         E800-(E800/(1+Dashboard!$F$4))
      )
   )
)</f>
        <v>0</v>
      </c>
      <c r="J800" s="40">
        <f>Bank5[[#This Row],[Money in/ (Money out)]]-Bank5[[#This Row],[GST/HST]]</f>
        <v>0</v>
      </c>
      <c r="L800" s="37">
        <f t="shared" si="36"/>
        <v>0</v>
      </c>
    </row>
    <row r="801" spans="4:12" x14ac:dyDescent="0.2">
      <c r="D801" s="393">
        <f>_xlfn.XLOOKUP(C:C,Table1[for Import to Bank Register dropdown],Table1[for Pivot],0,0,1)</f>
        <v>0</v>
      </c>
      <c r="E801" s="422"/>
      <c r="F801" s="160">
        <f t="shared" si="37"/>
        <v>55555555</v>
      </c>
      <c r="G801" s="394">
        <f t="shared" si="38"/>
        <v>0</v>
      </c>
      <c r="I801" s="395">
        <f>IF(OR(C801="150 Directors advances", C801="120 accounts receivable", C801="720.2 Automobile - Insurance", C801="720.3 Automobile - License", C801="870.4 Rent - Insurance", C801="870.6 Rent - Property Tax", C801="870.7 Rent - Homeoffice", C801="870.9 Rent - Water"),
   0,
   IF(Dashboard!$F$5="Quick",
      IF(OR(C801="190 Automobile",C801="200 computer hardware",C801="210 Computer software",C801="220 Quickbooks software",C801="230 Office equipment",C801="240 Office furniture"),
         E801-(E801/(1+Dashboard!$F$4)),
         0
      ),
      IF(C801="750 Business promotion",
         E801-(E801/(1+4.793/100)),
         E801-(E801/(1+Dashboard!$F$4))
      )
   )
)</f>
        <v>0</v>
      </c>
      <c r="J801" s="40">
        <f>Bank5[[#This Row],[Money in/ (Money out)]]-Bank5[[#This Row],[GST/HST]]</f>
        <v>0</v>
      </c>
      <c r="L801" s="37">
        <f t="shared" si="36"/>
        <v>0</v>
      </c>
    </row>
    <row r="802" spans="4:12" x14ac:dyDescent="0.2">
      <c r="D802" s="393">
        <f>_xlfn.XLOOKUP(C:C,Table1[for Import to Bank Register dropdown],Table1[for Pivot],0,0,1)</f>
        <v>0</v>
      </c>
      <c r="E802" s="422"/>
      <c r="F802" s="160">
        <f t="shared" si="37"/>
        <v>55555555</v>
      </c>
      <c r="G802" s="394">
        <f t="shared" si="38"/>
        <v>0</v>
      </c>
      <c r="I802" s="395">
        <f>IF(OR(C802="150 Directors advances", C802="120 accounts receivable", C802="720.2 Automobile - Insurance", C802="720.3 Automobile - License", C802="870.4 Rent - Insurance", C802="870.6 Rent - Property Tax", C802="870.7 Rent - Homeoffice", C802="870.9 Rent - Water"),
   0,
   IF(Dashboard!$F$5="Quick",
      IF(OR(C802="190 Automobile",C802="200 computer hardware",C802="210 Computer software",C802="220 Quickbooks software",C802="230 Office equipment",C802="240 Office furniture"),
         E802-(E802/(1+Dashboard!$F$4)),
         0
      ),
      IF(C802="750 Business promotion",
         E802-(E802/(1+4.793/100)),
         E802-(E802/(1+Dashboard!$F$4))
      )
   )
)</f>
        <v>0</v>
      </c>
      <c r="J802" s="40">
        <f>Bank5[[#This Row],[Money in/ (Money out)]]-Bank5[[#This Row],[GST/HST]]</f>
        <v>0</v>
      </c>
      <c r="L802" s="37">
        <f t="shared" si="36"/>
        <v>0</v>
      </c>
    </row>
    <row r="803" spans="4:12" x14ac:dyDescent="0.2">
      <c r="D803" s="393">
        <f>_xlfn.XLOOKUP(C:C,Table1[for Import to Bank Register dropdown],Table1[for Pivot],0,0,1)</f>
        <v>0</v>
      </c>
      <c r="E803" s="422"/>
      <c r="F803" s="160">
        <f t="shared" si="37"/>
        <v>55555555</v>
      </c>
      <c r="G803" s="394">
        <f t="shared" si="38"/>
        <v>0</v>
      </c>
      <c r="I803" s="395">
        <f>IF(OR(C803="150 Directors advances", C803="120 accounts receivable", C803="720.2 Automobile - Insurance", C803="720.3 Automobile - License", C803="870.4 Rent - Insurance", C803="870.6 Rent - Property Tax", C803="870.7 Rent - Homeoffice", C803="870.9 Rent - Water"),
   0,
   IF(Dashboard!$F$5="Quick",
      IF(OR(C803="190 Automobile",C803="200 computer hardware",C803="210 Computer software",C803="220 Quickbooks software",C803="230 Office equipment",C803="240 Office furniture"),
         E803-(E803/(1+Dashboard!$F$4)),
         0
      ),
      IF(C803="750 Business promotion",
         E803-(E803/(1+4.793/100)),
         E803-(E803/(1+Dashboard!$F$4))
      )
   )
)</f>
        <v>0</v>
      </c>
      <c r="J803" s="40">
        <f>Bank5[[#This Row],[Money in/ (Money out)]]-Bank5[[#This Row],[GST/HST]]</f>
        <v>0</v>
      </c>
      <c r="L803" s="37">
        <f t="shared" si="36"/>
        <v>0</v>
      </c>
    </row>
    <row r="804" spans="4:12" x14ac:dyDescent="0.2">
      <c r="D804" s="393">
        <f>_xlfn.XLOOKUP(C:C,Table1[for Import to Bank Register dropdown],Table1[for Pivot],0,0,1)</f>
        <v>0</v>
      </c>
      <c r="E804" s="422"/>
      <c r="F804" s="160">
        <f t="shared" si="37"/>
        <v>55555555</v>
      </c>
      <c r="G804" s="394">
        <f t="shared" si="38"/>
        <v>0</v>
      </c>
      <c r="I804" s="395">
        <f>IF(OR(C804="150 Directors advances", C804="120 accounts receivable", C804="720.2 Automobile - Insurance", C804="720.3 Automobile - License", C804="870.4 Rent - Insurance", C804="870.6 Rent - Property Tax", C804="870.7 Rent - Homeoffice", C804="870.9 Rent - Water"),
   0,
   IF(Dashboard!$F$5="Quick",
      IF(OR(C804="190 Automobile",C804="200 computer hardware",C804="210 Computer software",C804="220 Quickbooks software",C804="230 Office equipment",C804="240 Office furniture"),
         E804-(E804/(1+Dashboard!$F$4)),
         0
      ),
      IF(C804="750 Business promotion",
         E804-(E804/(1+4.793/100)),
         E804-(E804/(1+Dashboard!$F$4))
      )
   )
)</f>
        <v>0</v>
      </c>
      <c r="J804" s="40">
        <f>Bank5[[#This Row],[Money in/ (Money out)]]-Bank5[[#This Row],[GST/HST]]</f>
        <v>0</v>
      </c>
      <c r="L804" s="37">
        <f t="shared" si="36"/>
        <v>0</v>
      </c>
    </row>
    <row r="805" spans="4:12" x14ac:dyDescent="0.2">
      <c r="D805" s="393">
        <f>_xlfn.XLOOKUP(C:C,Table1[for Import to Bank Register dropdown],Table1[for Pivot],0,0,1)</f>
        <v>0</v>
      </c>
      <c r="E805" s="422"/>
      <c r="F805" s="160">
        <f t="shared" si="37"/>
        <v>55555555</v>
      </c>
      <c r="G805" s="394">
        <f t="shared" si="38"/>
        <v>0</v>
      </c>
      <c r="I805" s="395">
        <f>IF(OR(C805="150 Directors advances", C805="120 accounts receivable", C805="720.2 Automobile - Insurance", C805="720.3 Automobile - License", C805="870.4 Rent - Insurance", C805="870.6 Rent - Property Tax", C805="870.7 Rent - Homeoffice", C805="870.9 Rent - Water"),
   0,
   IF(Dashboard!$F$5="Quick",
      IF(OR(C805="190 Automobile",C805="200 computer hardware",C805="210 Computer software",C805="220 Quickbooks software",C805="230 Office equipment",C805="240 Office furniture"),
         E805-(E805/(1+Dashboard!$F$4)),
         0
      ),
      IF(C805="750 Business promotion",
         E805-(E805/(1+4.793/100)),
         E805-(E805/(1+Dashboard!$F$4))
      )
   )
)</f>
        <v>0</v>
      </c>
      <c r="J805" s="40">
        <f>Bank5[[#This Row],[Money in/ (Money out)]]-Bank5[[#This Row],[GST/HST]]</f>
        <v>0</v>
      </c>
      <c r="L805" s="37">
        <f t="shared" si="36"/>
        <v>0</v>
      </c>
    </row>
    <row r="806" spans="4:12" x14ac:dyDescent="0.2">
      <c r="D806" s="393">
        <f>_xlfn.XLOOKUP(C:C,Table1[for Import to Bank Register dropdown],Table1[for Pivot],0,0,1)</f>
        <v>0</v>
      </c>
      <c r="E806" s="422"/>
      <c r="F806" s="160">
        <f t="shared" si="37"/>
        <v>55555555</v>
      </c>
      <c r="G806" s="394">
        <f t="shared" si="38"/>
        <v>0</v>
      </c>
      <c r="I806" s="395">
        <f>IF(OR(C806="150 Directors advances", C806="120 accounts receivable", C806="720.2 Automobile - Insurance", C806="720.3 Automobile - License", C806="870.4 Rent - Insurance", C806="870.6 Rent - Property Tax", C806="870.7 Rent - Homeoffice", C806="870.9 Rent - Water"),
   0,
   IF(Dashboard!$F$5="Quick",
      IF(OR(C806="190 Automobile",C806="200 computer hardware",C806="210 Computer software",C806="220 Quickbooks software",C806="230 Office equipment",C806="240 Office furniture"),
         E806-(E806/(1+Dashboard!$F$4)),
         0
      ),
      IF(C806="750 Business promotion",
         E806-(E806/(1+4.793/100)),
         E806-(E806/(1+Dashboard!$F$4))
      )
   )
)</f>
        <v>0</v>
      </c>
      <c r="J806" s="40">
        <f>Bank5[[#This Row],[Money in/ (Money out)]]-Bank5[[#This Row],[GST/HST]]</f>
        <v>0</v>
      </c>
      <c r="L806" s="37">
        <f t="shared" si="36"/>
        <v>0</v>
      </c>
    </row>
    <row r="807" spans="4:12" x14ac:dyDescent="0.2">
      <c r="D807" s="393">
        <f>_xlfn.XLOOKUP(C:C,Table1[for Import to Bank Register dropdown],Table1[for Pivot],0,0,1)</f>
        <v>0</v>
      </c>
      <c r="E807" s="422"/>
      <c r="F807" s="160">
        <f t="shared" si="37"/>
        <v>55555555</v>
      </c>
      <c r="G807" s="394">
        <f t="shared" si="38"/>
        <v>0</v>
      </c>
      <c r="I807" s="395">
        <f>IF(OR(C807="150 Directors advances", C807="120 accounts receivable", C807="720.2 Automobile - Insurance", C807="720.3 Automobile - License", C807="870.4 Rent - Insurance", C807="870.6 Rent - Property Tax", C807="870.7 Rent - Homeoffice", C807="870.9 Rent - Water"),
   0,
   IF(Dashboard!$F$5="Quick",
      IF(OR(C807="190 Automobile",C807="200 computer hardware",C807="210 Computer software",C807="220 Quickbooks software",C807="230 Office equipment",C807="240 Office furniture"),
         E807-(E807/(1+Dashboard!$F$4)),
         0
      ),
      IF(C807="750 Business promotion",
         E807-(E807/(1+4.793/100)),
         E807-(E807/(1+Dashboard!$F$4))
      )
   )
)</f>
        <v>0</v>
      </c>
      <c r="J807" s="40">
        <f>Bank5[[#This Row],[Money in/ (Money out)]]-Bank5[[#This Row],[GST/HST]]</f>
        <v>0</v>
      </c>
      <c r="L807" s="37">
        <f t="shared" si="36"/>
        <v>0</v>
      </c>
    </row>
    <row r="808" spans="4:12" x14ac:dyDescent="0.2">
      <c r="D808" s="393">
        <f>_xlfn.XLOOKUP(C:C,Table1[for Import to Bank Register dropdown],Table1[for Pivot],0,0,1)</f>
        <v>0</v>
      </c>
      <c r="E808" s="422"/>
      <c r="F808" s="160">
        <f t="shared" si="37"/>
        <v>55555555</v>
      </c>
      <c r="G808" s="394">
        <f t="shared" si="38"/>
        <v>0</v>
      </c>
      <c r="I808" s="395">
        <f>IF(OR(C808="150 Directors advances", C808="120 accounts receivable", C808="720.2 Automobile - Insurance", C808="720.3 Automobile - License", C808="870.4 Rent - Insurance", C808="870.6 Rent - Property Tax", C808="870.7 Rent - Homeoffice", C808="870.9 Rent - Water"),
   0,
   IF(Dashboard!$F$5="Quick",
      IF(OR(C808="190 Automobile",C808="200 computer hardware",C808="210 Computer software",C808="220 Quickbooks software",C808="230 Office equipment",C808="240 Office furniture"),
         E808-(E808/(1+Dashboard!$F$4)),
         0
      ),
      IF(C808="750 Business promotion",
         E808-(E808/(1+4.793/100)),
         E808-(E808/(1+Dashboard!$F$4))
      )
   )
)</f>
        <v>0</v>
      </c>
      <c r="J808" s="40">
        <f>Bank5[[#This Row],[Money in/ (Money out)]]-Bank5[[#This Row],[GST/HST]]</f>
        <v>0</v>
      </c>
      <c r="L808" s="37">
        <f t="shared" si="36"/>
        <v>0</v>
      </c>
    </row>
    <row r="809" spans="4:12" x14ac:dyDescent="0.2">
      <c r="D809" s="393">
        <f>_xlfn.XLOOKUP(C:C,Table1[for Import to Bank Register dropdown],Table1[for Pivot],0,0,1)</f>
        <v>0</v>
      </c>
      <c r="E809" s="422"/>
      <c r="F809" s="160">
        <f t="shared" si="37"/>
        <v>55555555</v>
      </c>
      <c r="G809" s="394">
        <f t="shared" si="38"/>
        <v>0</v>
      </c>
      <c r="I809" s="395">
        <f>IF(OR(C809="150 Directors advances", C809="120 accounts receivable", C809="720.2 Automobile - Insurance", C809="720.3 Automobile - License", C809="870.4 Rent - Insurance", C809="870.6 Rent - Property Tax", C809="870.7 Rent - Homeoffice", C809="870.9 Rent - Water"),
   0,
   IF(Dashboard!$F$5="Quick",
      IF(OR(C809="190 Automobile",C809="200 computer hardware",C809="210 Computer software",C809="220 Quickbooks software",C809="230 Office equipment",C809="240 Office furniture"),
         E809-(E809/(1+Dashboard!$F$4)),
         0
      ),
      IF(C809="750 Business promotion",
         E809-(E809/(1+4.793/100)),
         E809-(E809/(1+Dashboard!$F$4))
      )
   )
)</f>
        <v>0</v>
      </c>
      <c r="J809" s="40">
        <f>Bank5[[#This Row],[Money in/ (Money out)]]-Bank5[[#This Row],[GST/HST]]</f>
        <v>0</v>
      </c>
      <c r="L809" s="37">
        <f t="shared" si="36"/>
        <v>0</v>
      </c>
    </row>
    <row r="810" spans="4:12" x14ac:dyDescent="0.2">
      <c r="D810" s="393">
        <f>_xlfn.XLOOKUP(C:C,Table1[for Import to Bank Register dropdown],Table1[for Pivot],0,0,1)</f>
        <v>0</v>
      </c>
      <c r="E810" s="422"/>
      <c r="F810" s="160">
        <f t="shared" si="37"/>
        <v>55555555</v>
      </c>
      <c r="G810" s="394">
        <f t="shared" si="38"/>
        <v>0</v>
      </c>
      <c r="I810" s="395">
        <f>IF(OR(C810="150 Directors advances", C810="120 accounts receivable", C810="720.2 Automobile - Insurance", C810="720.3 Automobile - License", C810="870.4 Rent - Insurance", C810="870.6 Rent - Property Tax", C810="870.7 Rent - Homeoffice", C810="870.9 Rent - Water"),
   0,
   IF(Dashboard!$F$5="Quick",
      IF(OR(C810="190 Automobile",C810="200 computer hardware",C810="210 Computer software",C810="220 Quickbooks software",C810="230 Office equipment",C810="240 Office furniture"),
         E810-(E810/(1+Dashboard!$F$4)),
         0
      ),
      IF(C810="750 Business promotion",
         E810-(E810/(1+4.793/100)),
         E810-(E810/(1+Dashboard!$F$4))
      )
   )
)</f>
        <v>0</v>
      </c>
      <c r="J810" s="40">
        <f>Bank5[[#This Row],[Money in/ (Money out)]]-Bank5[[#This Row],[GST/HST]]</f>
        <v>0</v>
      </c>
      <c r="L810" s="37">
        <f t="shared" si="36"/>
        <v>0</v>
      </c>
    </row>
    <row r="811" spans="4:12" x14ac:dyDescent="0.2">
      <c r="D811" s="393">
        <f>_xlfn.XLOOKUP(C:C,Table1[for Import to Bank Register dropdown],Table1[for Pivot],0,0,1)</f>
        <v>0</v>
      </c>
      <c r="E811" s="422"/>
      <c r="F811" s="160">
        <f t="shared" si="37"/>
        <v>55555555</v>
      </c>
      <c r="G811" s="394">
        <f t="shared" si="38"/>
        <v>0</v>
      </c>
      <c r="I811" s="395">
        <f>IF(OR(C811="150 Directors advances", C811="120 accounts receivable", C811="720.2 Automobile - Insurance", C811="720.3 Automobile - License", C811="870.4 Rent - Insurance", C811="870.6 Rent - Property Tax", C811="870.7 Rent - Homeoffice", C811="870.9 Rent - Water"),
   0,
   IF(Dashboard!$F$5="Quick",
      IF(OR(C811="190 Automobile",C811="200 computer hardware",C811="210 Computer software",C811="220 Quickbooks software",C811="230 Office equipment",C811="240 Office furniture"),
         E811-(E811/(1+Dashboard!$F$4)),
         0
      ),
      IF(C811="750 Business promotion",
         E811-(E811/(1+4.793/100)),
         E811-(E811/(1+Dashboard!$F$4))
      )
   )
)</f>
        <v>0</v>
      </c>
      <c r="J811" s="40">
        <f>Bank5[[#This Row],[Money in/ (Money out)]]-Bank5[[#This Row],[GST/HST]]</f>
        <v>0</v>
      </c>
      <c r="L811" s="37">
        <f t="shared" si="36"/>
        <v>0</v>
      </c>
    </row>
    <row r="812" spans="4:12" x14ac:dyDescent="0.2">
      <c r="D812" s="393">
        <f>_xlfn.XLOOKUP(C:C,Table1[for Import to Bank Register dropdown],Table1[for Pivot],0,0,1)</f>
        <v>0</v>
      </c>
      <c r="E812" s="422"/>
      <c r="F812" s="160">
        <f t="shared" si="37"/>
        <v>55555555</v>
      </c>
      <c r="G812" s="394">
        <f t="shared" si="38"/>
        <v>0</v>
      </c>
      <c r="I812" s="395">
        <f>IF(OR(C812="150 Directors advances", C812="120 accounts receivable", C812="720.2 Automobile - Insurance", C812="720.3 Automobile - License", C812="870.4 Rent - Insurance", C812="870.6 Rent - Property Tax", C812="870.7 Rent - Homeoffice", C812="870.9 Rent - Water"),
   0,
   IF(Dashboard!$F$5="Quick",
      IF(OR(C812="190 Automobile",C812="200 computer hardware",C812="210 Computer software",C812="220 Quickbooks software",C812="230 Office equipment",C812="240 Office furniture"),
         E812-(E812/(1+Dashboard!$F$4)),
         0
      ),
      IF(C812="750 Business promotion",
         E812-(E812/(1+4.793/100)),
         E812-(E812/(1+Dashboard!$F$4))
      )
   )
)</f>
        <v>0</v>
      </c>
      <c r="J812" s="40">
        <f>Bank5[[#This Row],[Money in/ (Money out)]]-Bank5[[#This Row],[GST/HST]]</f>
        <v>0</v>
      </c>
      <c r="L812" s="37">
        <f t="shared" si="36"/>
        <v>0</v>
      </c>
    </row>
    <row r="813" spans="4:12" x14ac:dyDescent="0.2">
      <c r="D813" s="393">
        <f>_xlfn.XLOOKUP(C:C,Table1[for Import to Bank Register dropdown],Table1[for Pivot],0,0,1)</f>
        <v>0</v>
      </c>
      <c r="E813" s="422"/>
      <c r="F813" s="160">
        <f t="shared" si="37"/>
        <v>55555555</v>
      </c>
      <c r="G813" s="394">
        <f t="shared" si="38"/>
        <v>0</v>
      </c>
      <c r="I813" s="395">
        <f>IF(OR(C813="150 Directors advances", C813="120 accounts receivable", C813="720.2 Automobile - Insurance", C813="720.3 Automobile - License", C813="870.4 Rent - Insurance", C813="870.6 Rent - Property Tax", C813="870.7 Rent - Homeoffice", C813="870.9 Rent - Water"),
   0,
   IF(Dashboard!$F$5="Quick",
      IF(OR(C813="190 Automobile",C813="200 computer hardware",C813="210 Computer software",C813="220 Quickbooks software",C813="230 Office equipment",C813="240 Office furniture"),
         E813-(E813/(1+Dashboard!$F$4)),
         0
      ),
      IF(C813="750 Business promotion",
         E813-(E813/(1+4.793/100)),
         E813-(E813/(1+Dashboard!$F$4))
      )
   )
)</f>
        <v>0</v>
      </c>
      <c r="J813" s="40">
        <f>Bank5[[#This Row],[Money in/ (Money out)]]-Bank5[[#This Row],[GST/HST]]</f>
        <v>0</v>
      </c>
      <c r="L813" s="37">
        <f t="shared" si="36"/>
        <v>0</v>
      </c>
    </row>
    <row r="814" spans="4:12" x14ac:dyDescent="0.2">
      <c r="D814" s="393">
        <f>_xlfn.XLOOKUP(C:C,Table1[for Import to Bank Register dropdown],Table1[for Pivot],0,0,1)</f>
        <v>0</v>
      </c>
      <c r="E814" s="422"/>
      <c r="F814" s="160">
        <f t="shared" si="37"/>
        <v>55555555</v>
      </c>
      <c r="G814" s="394">
        <f t="shared" si="38"/>
        <v>0</v>
      </c>
      <c r="I814" s="395">
        <f>IF(OR(C814="150 Directors advances", C814="120 accounts receivable", C814="720.2 Automobile - Insurance", C814="720.3 Automobile - License", C814="870.4 Rent - Insurance", C814="870.6 Rent - Property Tax", C814="870.7 Rent - Homeoffice", C814="870.9 Rent - Water"),
   0,
   IF(Dashboard!$F$5="Quick",
      IF(OR(C814="190 Automobile",C814="200 computer hardware",C814="210 Computer software",C814="220 Quickbooks software",C814="230 Office equipment",C814="240 Office furniture"),
         E814-(E814/(1+Dashboard!$F$4)),
         0
      ),
      IF(C814="750 Business promotion",
         E814-(E814/(1+4.793/100)),
         E814-(E814/(1+Dashboard!$F$4))
      )
   )
)</f>
        <v>0</v>
      </c>
      <c r="J814" s="40">
        <f>Bank5[[#This Row],[Money in/ (Money out)]]-Bank5[[#This Row],[GST/HST]]</f>
        <v>0</v>
      </c>
      <c r="L814" s="37">
        <f t="shared" si="36"/>
        <v>0</v>
      </c>
    </row>
    <row r="815" spans="4:12" x14ac:dyDescent="0.2">
      <c r="D815" s="393">
        <f>_xlfn.XLOOKUP(C:C,Table1[for Import to Bank Register dropdown],Table1[for Pivot],0,0,1)</f>
        <v>0</v>
      </c>
      <c r="E815" s="422"/>
      <c r="F815" s="160">
        <f t="shared" si="37"/>
        <v>55555555</v>
      </c>
      <c r="G815" s="394">
        <f t="shared" si="38"/>
        <v>0</v>
      </c>
      <c r="I815" s="395">
        <f>IF(OR(C815="150 Directors advances", C815="120 accounts receivable", C815="720.2 Automobile - Insurance", C815="720.3 Automobile - License", C815="870.4 Rent - Insurance", C815="870.6 Rent - Property Tax", C815="870.7 Rent - Homeoffice", C815="870.9 Rent - Water"),
   0,
   IF(Dashboard!$F$5="Quick",
      IF(OR(C815="190 Automobile",C815="200 computer hardware",C815="210 Computer software",C815="220 Quickbooks software",C815="230 Office equipment",C815="240 Office furniture"),
         E815-(E815/(1+Dashboard!$F$4)),
         0
      ),
      IF(C815="750 Business promotion",
         E815-(E815/(1+4.793/100)),
         E815-(E815/(1+Dashboard!$F$4))
      )
   )
)</f>
        <v>0</v>
      </c>
      <c r="J815" s="40">
        <f>Bank5[[#This Row],[Money in/ (Money out)]]-Bank5[[#This Row],[GST/HST]]</f>
        <v>0</v>
      </c>
      <c r="L815" s="37">
        <f t="shared" si="36"/>
        <v>0</v>
      </c>
    </row>
    <row r="816" spans="4:12" x14ac:dyDescent="0.2">
      <c r="D816" s="393">
        <f>_xlfn.XLOOKUP(C:C,Table1[for Import to Bank Register dropdown],Table1[for Pivot],0,0,1)</f>
        <v>0</v>
      </c>
      <c r="E816" s="422"/>
      <c r="F816" s="160">
        <f t="shared" si="37"/>
        <v>55555555</v>
      </c>
      <c r="G816" s="394">
        <f t="shared" si="38"/>
        <v>0</v>
      </c>
      <c r="I816" s="395">
        <f>IF(OR(C816="150 Directors advances", C816="120 accounts receivable", C816="720.2 Automobile - Insurance", C816="720.3 Automobile - License", C816="870.4 Rent - Insurance", C816="870.6 Rent - Property Tax", C816="870.7 Rent - Homeoffice", C816="870.9 Rent - Water"),
   0,
   IF(Dashboard!$F$5="Quick",
      IF(OR(C816="190 Automobile",C816="200 computer hardware",C816="210 Computer software",C816="220 Quickbooks software",C816="230 Office equipment",C816="240 Office furniture"),
         E816-(E816/(1+Dashboard!$F$4)),
         0
      ),
      IF(C816="750 Business promotion",
         E816-(E816/(1+4.793/100)),
         E816-(E816/(1+Dashboard!$F$4))
      )
   )
)</f>
        <v>0</v>
      </c>
      <c r="J816" s="40">
        <f>Bank5[[#This Row],[Money in/ (Money out)]]-Bank5[[#This Row],[GST/HST]]</f>
        <v>0</v>
      </c>
      <c r="L816" s="37">
        <f t="shared" si="36"/>
        <v>0</v>
      </c>
    </row>
    <row r="817" spans="4:12" x14ac:dyDescent="0.2">
      <c r="D817" s="393">
        <f>_xlfn.XLOOKUP(C:C,Table1[for Import to Bank Register dropdown],Table1[for Pivot],0,0,1)</f>
        <v>0</v>
      </c>
      <c r="E817" s="422"/>
      <c r="F817" s="160">
        <f t="shared" si="37"/>
        <v>55555555</v>
      </c>
      <c r="G817" s="394">
        <f t="shared" si="38"/>
        <v>0</v>
      </c>
      <c r="I817" s="395">
        <f>IF(OR(C817="150 Directors advances", C817="120 accounts receivable", C817="720.2 Automobile - Insurance", C817="720.3 Automobile - License", C817="870.4 Rent - Insurance", C817="870.6 Rent - Property Tax", C817="870.7 Rent - Homeoffice", C817="870.9 Rent - Water"),
   0,
   IF(Dashboard!$F$5="Quick",
      IF(OR(C817="190 Automobile",C817="200 computer hardware",C817="210 Computer software",C817="220 Quickbooks software",C817="230 Office equipment",C817="240 Office furniture"),
         E817-(E817/(1+Dashboard!$F$4)),
         0
      ),
      IF(C817="750 Business promotion",
         E817-(E817/(1+4.793/100)),
         E817-(E817/(1+Dashboard!$F$4))
      )
   )
)</f>
        <v>0</v>
      </c>
      <c r="J817" s="40">
        <f>Bank5[[#This Row],[Money in/ (Money out)]]-Bank5[[#This Row],[GST/HST]]</f>
        <v>0</v>
      </c>
      <c r="L817" s="37">
        <f t="shared" si="36"/>
        <v>0</v>
      </c>
    </row>
    <row r="818" spans="4:12" x14ac:dyDescent="0.2">
      <c r="D818" s="393">
        <f>_xlfn.XLOOKUP(C:C,Table1[for Import to Bank Register dropdown],Table1[for Pivot],0,0,1)</f>
        <v>0</v>
      </c>
      <c r="E818" s="422"/>
      <c r="F818" s="160">
        <f t="shared" si="37"/>
        <v>55555555</v>
      </c>
      <c r="G818" s="394">
        <f t="shared" si="38"/>
        <v>0</v>
      </c>
      <c r="I818" s="395">
        <f>IF(OR(C818="150 Directors advances", C818="120 accounts receivable", C818="720.2 Automobile - Insurance", C818="720.3 Automobile - License", C818="870.4 Rent - Insurance", C818="870.6 Rent - Property Tax", C818="870.7 Rent - Homeoffice", C818="870.9 Rent - Water"),
   0,
   IF(Dashboard!$F$5="Quick",
      IF(OR(C818="190 Automobile",C818="200 computer hardware",C818="210 Computer software",C818="220 Quickbooks software",C818="230 Office equipment",C818="240 Office furniture"),
         E818-(E818/(1+Dashboard!$F$4)),
         0
      ),
      IF(C818="750 Business promotion",
         E818-(E818/(1+4.793/100)),
         E818-(E818/(1+Dashboard!$F$4))
      )
   )
)</f>
        <v>0</v>
      </c>
      <c r="J818" s="40">
        <f>Bank5[[#This Row],[Money in/ (Money out)]]-Bank5[[#This Row],[GST/HST]]</f>
        <v>0</v>
      </c>
      <c r="L818" s="37">
        <f t="shared" si="36"/>
        <v>0</v>
      </c>
    </row>
    <row r="819" spans="4:12" x14ac:dyDescent="0.2">
      <c r="D819" s="393">
        <f>_xlfn.XLOOKUP(C:C,Table1[for Import to Bank Register dropdown],Table1[for Pivot],0,0,1)</f>
        <v>0</v>
      </c>
      <c r="E819" s="422"/>
      <c r="F819" s="160">
        <f t="shared" si="37"/>
        <v>55555555</v>
      </c>
      <c r="G819" s="394">
        <f t="shared" si="38"/>
        <v>0</v>
      </c>
      <c r="I819" s="395">
        <f>IF(OR(C819="150 Directors advances", C819="120 accounts receivable", C819="720.2 Automobile - Insurance", C819="720.3 Automobile - License", C819="870.4 Rent - Insurance", C819="870.6 Rent - Property Tax", C819="870.7 Rent - Homeoffice", C819="870.9 Rent - Water"),
   0,
   IF(Dashboard!$F$5="Quick",
      IF(OR(C819="190 Automobile",C819="200 computer hardware",C819="210 Computer software",C819="220 Quickbooks software",C819="230 Office equipment",C819="240 Office furniture"),
         E819-(E819/(1+Dashboard!$F$4)),
         0
      ),
      IF(C819="750 Business promotion",
         E819-(E819/(1+4.793/100)),
         E819-(E819/(1+Dashboard!$F$4))
      )
   )
)</f>
        <v>0</v>
      </c>
      <c r="J819" s="40">
        <f>Bank5[[#This Row],[Money in/ (Money out)]]-Bank5[[#This Row],[GST/HST]]</f>
        <v>0</v>
      </c>
      <c r="L819" s="37">
        <f t="shared" si="36"/>
        <v>0</v>
      </c>
    </row>
    <row r="820" spans="4:12" x14ac:dyDescent="0.2">
      <c r="D820" s="393">
        <f>_xlfn.XLOOKUP(C:C,Table1[for Import to Bank Register dropdown],Table1[for Pivot],0,0,1)</f>
        <v>0</v>
      </c>
      <c r="E820" s="422"/>
      <c r="F820" s="160">
        <f t="shared" si="37"/>
        <v>55555555</v>
      </c>
      <c r="G820" s="394">
        <f t="shared" si="38"/>
        <v>0</v>
      </c>
      <c r="I820" s="395">
        <f>IF(OR(C820="150 Directors advances", C820="120 accounts receivable", C820="720.2 Automobile - Insurance", C820="720.3 Automobile - License", C820="870.4 Rent - Insurance", C820="870.6 Rent - Property Tax", C820="870.7 Rent - Homeoffice", C820="870.9 Rent - Water"),
   0,
   IF(Dashboard!$F$5="Quick",
      IF(OR(C820="190 Automobile",C820="200 computer hardware",C820="210 Computer software",C820="220 Quickbooks software",C820="230 Office equipment",C820="240 Office furniture"),
         E820-(E820/(1+Dashboard!$F$4)),
         0
      ),
      IF(C820="750 Business promotion",
         E820-(E820/(1+4.793/100)),
         E820-(E820/(1+Dashboard!$F$4))
      )
   )
)</f>
        <v>0</v>
      </c>
      <c r="J820" s="40">
        <f>Bank5[[#This Row],[Money in/ (Money out)]]-Bank5[[#This Row],[GST/HST]]</f>
        <v>0</v>
      </c>
      <c r="L820" s="37">
        <f t="shared" si="36"/>
        <v>0</v>
      </c>
    </row>
    <row r="821" spans="4:12" x14ac:dyDescent="0.2">
      <c r="D821" s="393">
        <f>_xlfn.XLOOKUP(C:C,Table1[for Import to Bank Register dropdown],Table1[for Pivot],0,0,1)</f>
        <v>0</v>
      </c>
      <c r="E821" s="422"/>
      <c r="F821" s="160">
        <f t="shared" si="37"/>
        <v>55555555</v>
      </c>
      <c r="G821" s="394">
        <f t="shared" si="38"/>
        <v>0</v>
      </c>
      <c r="I821" s="395">
        <f>IF(OR(C821="150 Directors advances", C821="120 accounts receivable", C821="720.2 Automobile - Insurance", C821="720.3 Automobile - License", C821="870.4 Rent - Insurance", C821="870.6 Rent - Property Tax", C821="870.7 Rent - Homeoffice", C821="870.9 Rent - Water"),
   0,
   IF(Dashboard!$F$5="Quick",
      IF(OR(C821="190 Automobile",C821="200 computer hardware",C821="210 Computer software",C821="220 Quickbooks software",C821="230 Office equipment",C821="240 Office furniture"),
         E821-(E821/(1+Dashboard!$F$4)),
         0
      ),
      IF(C821="750 Business promotion",
         E821-(E821/(1+4.793/100)),
         E821-(E821/(1+Dashboard!$F$4))
      )
   )
)</f>
        <v>0</v>
      </c>
      <c r="J821" s="40">
        <f>Bank5[[#This Row],[Money in/ (Money out)]]-Bank5[[#This Row],[GST/HST]]</f>
        <v>0</v>
      </c>
      <c r="L821" s="37">
        <f t="shared" si="36"/>
        <v>0</v>
      </c>
    </row>
    <row r="822" spans="4:12" x14ac:dyDescent="0.2">
      <c r="D822" s="393">
        <f>_xlfn.XLOOKUP(C:C,Table1[for Import to Bank Register dropdown],Table1[for Pivot],0,0,1)</f>
        <v>0</v>
      </c>
      <c r="E822" s="422"/>
      <c r="F822" s="160">
        <f t="shared" si="37"/>
        <v>55555555</v>
      </c>
      <c r="G822" s="394">
        <f t="shared" si="38"/>
        <v>0</v>
      </c>
      <c r="I822" s="395">
        <f>IF(OR(C822="150 Directors advances", C822="120 accounts receivable", C822="720.2 Automobile - Insurance", C822="720.3 Automobile - License", C822="870.4 Rent - Insurance", C822="870.6 Rent - Property Tax", C822="870.7 Rent - Homeoffice", C822="870.9 Rent - Water"),
   0,
   IF(Dashboard!$F$5="Quick",
      IF(OR(C822="190 Automobile",C822="200 computer hardware",C822="210 Computer software",C822="220 Quickbooks software",C822="230 Office equipment",C822="240 Office furniture"),
         E822-(E822/(1+Dashboard!$F$4)),
         0
      ),
      IF(C822="750 Business promotion",
         E822-(E822/(1+4.793/100)),
         E822-(E822/(1+Dashboard!$F$4))
      )
   )
)</f>
        <v>0</v>
      </c>
      <c r="J822" s="40">
        <f>Bank5[[#This Row],[Money in/ (Money out)]]-Bank5[[#This Row],[GST/HST]]</f>
        <v>0</v>
      </c>
      <c r="L822" s="37">
        <f t="shared" si="36"/>
        <v>0</v>
      </c>
    </row>
    <row r="823" spans="4:12" x14ac:dyDescent="0.2">
      <c r="D823" s="393">
        <f>_xlfn.XLOOKUP(C:C,Table1[for Import to Bank Register dropdown],Table1[for Pivot],0,0,1)</f>
        <v>0</v>
      </c>
      <c r="E823" s="422"/>
      <c r="F823" s="160">
        <f t="shared" si="37"/>
        <v>55555555</v>
      </c>
      <c r="G823" s="394">
        <f t="shared" si="38"/>
        <v>0</v>
      </c>
      <c r="I823" s="395">
        <f>IF(OR(C823="150 Directors advances", C823="120 accounts receivable", C823="720.2 Automobile - Insurance", C823="720.3 Automobile - License", C823="870.4 Rent - Insurance", C823="870.6 Rent - Property Tax", C823="870.7 Rent - Homeoffice", C823="870.9 Rent - Water"),
   0,
   IF(Dashboard!$F$5="Quick",
      IF(OR(C823="190 Automobile",C823="200 computer hardware",C823="210 Computer software",C823="220 Quickbooks software",C823="230 Office equipment",C823="240 Office furniture"),
         E823-(E823/(1+Dashboard!$F$4)),
         0
      ),
      IF(C823="750 Business promotion",
         E823-(E823/(1+4.793/100)),
         E823-(E823/(1+Dashboard!$F$4))
      )
   )
)</f>
        <v>0</v>
      </c>
      <c r="J823" s="40">
        <f>Bank5[[#This Row],[Money in/ (Money out)]]-Bank5[[#This Row],[GST/HST]]</f>
        <v>0</v>
      </c>
      <c r="L823" s="37">
        <f t="shared" si="36"/>
        <v>0</v>
      </c>
    </row>
    <row r="824" spans="4:12" x14ac:dyDescent="0.2">
      <c r="D824" s="393">
        <f>_xlfn.XLOOKUP(C:C,Table1[for Import to Bank Register dropdown],Table1[for Pivot],0,0,1)</f>
        <v>0</v>
      </c>
      <c r="E824" s="422"/>
      <c r="F824" s="160">
        <f t="shared" si="37"/>
        <v>55555555</v>
      </c>
      <c r="G824" s="394">
        <f t="shared" si="38"/>
        <v>0</v>
      </c>
      <c r="I824" s="395">
        <f>IF(OR(C824="150 Directors advances", C824="120 accounts receivable", C824="720.2 Automobile - Insurance", C824="720.3 Automobile - License", C824="870.4 Rent - Insurance", C824="870.6 Rent - Property Tax", C824="870.7 Rent - Homeoffice", C824="870.9 Rent - Water"),
   0,
   IF(Dashboard!$F$5="Quick",
      IF(OR(C824="190 Automobile",C824="200 computer hardware",C824="210 Computer software",C824="220 Quickbooks software",C824="230 Office equipment",C824="240 Office furniture"),
         E824-(E824/(1+Dashboard!$F$4)),
         0
      ),
      IF(C824="750 Business promotion",
         E824-(E824/(1+4.793/100)),
         E824-(E824/(1+Dashboard!$F$4))
      )
   )
)</f>
        <v>0</v>
      </c>
      <c r="J824" s="40">
        <f>Bank5[[#This Row],[Money in/ (Money out)]]-Bank5[[#This Row],[GST/HST]]</f>
        <v>0</v>
      </c>
      <c r="L824" s="37">
        <f t="shared" si="36"/>
        <v>0</v>
      </c>
    </row>
    <row r="825" spans="4:12" x14ac:dyDescent="0.2">
      <c r="D825" s="393">
        <f>_xlfn.XLOOKUP(C:C,Table1[for Import to Bank Register dropdown],Table1[for Pivot],0,0,1)</f>
        <v>0</v>
      </c>
      <c r="E825" s="422"/>
      <c r="F825" s="160">
        <f t="shared" si="37"/>
        <v>55555555</v>
      </c>
      <c r="G825" s="394">
        <f t="shared" si="38"/>
        <v>0</v>
      </c>
      <c r="I825" s="395">
        <f>IF(OR(C825="150 Directors advances", C825="120 accounts receivable", C825="720.2 Automobile - Insurance", C825="720.3 Automobile - License", C825="870.4 Rent - Insurance", C825="870.6 Rent - Property Tax", C825="870.7 Rent - Homeoffice", C825="870.9 Rent - Water"),
   0,
   IF(Dashboard!$F$5="Quick",
      IF(OR(C825="190 Automobile",C825="200 computer hardware",C825="210 Computer software",C825="220 Quickbooks software",C825="230 Office equipment",C825="240 Office furniture"),
         E825-(E825/(1+Dashboard!$F$4)),
         0
      ),
      IF(C825="750 Business promotion",
         E825-(E825/(1+4.793/100)),
         E825-(E825/(1+Dashboard!$F$4))
      )
   )
)</f>
        <v>0</v>
      </c>
      <c r="J825" s="40">
        <f>Bank5[[#This Row],[Money in/ (Money out)]]-Bank5[[#This Row],[GST/HST]]</f>
        <v>0</v>
      </c>
      <c r="L825" s="37">
        <f t="shared" si="36"/>
        <v>0</v>
      </c>
    </row>
    <row r="826" spans="4:12" x14ac:dyDescent="0.2">
      <c r="D826" s="393">
        <f>_xlfn.XLOOKUP(C:C,Table1[for Import to Bank Register dropdown],Table1[for Pivot],0,0,1)</f>
        <v>0</v>
      </c>
      <c r="E826" s="422"/>
      <c r="F826" s="160">
        <f t="shared" si="37"/>
        <v>55555555</v>
      </c>
      <c r="G826" s="394">
        <f t="shared" si="38"/>
        <v>0</v>
      </c>
      <c r="I826" s="395">
        <f>IF(OR(C826="150 Directors advances", C826="120 accounts receivable", C826="720.2 Automobile - Insurance", C826="720.3 Automobile - License", C826="870.4 Rent - Insurance", C826="870.6 Rent - Property Tax", C826="870.7 Rent - Homeoffice", C826="870.9 Rent - Water"),
   0,
   IF(Dashboard!$F$5="Quick",
      IF(OR(C826="190 Automobile",C826="200 computer hardware",C826="210 Computer software",C826="220 Quickbooks software",C826="230 Office equipment",C826="240 Office furniture"),
         E826-(E826/(1+Dashboard!$F$4)),
         0
      ),
      IF(C826="750 Business promotion",
         E826-(E826/(1+4.793/100)),
         E826-(E826/(1+Dashboard!$F$4))
      )
   )
)</f>
        <v>0</v>
      </c>
      <c r="J826" s="40">
        <f>Bank5[[#This Row],[Money in/ (Money out)]]-Bank5[[#This Row],[GST/HST]]</f>
        <v>0</v>
      </c>
      <c r="L826" s="37">
        <f t="shared" si="36"/>
        <v>0</v>
      </c>
    </row>
    <row r="827" spans="4:12" x14ac:dyDescent="0.2">
      <c r="D827" s="393">
        <f>_xlfn.XLOOKUP(C:C,Table1[for Import to Bank Register dropdown],Table1[for Pivot],0,0,1)</f>
        <v>0</v>
      </c>
      <c r="E827" s="422"/>
      <c r="F827" s="160">
        <f t="shared" si="37"/>
        <v>55555555</v>
      </c>
      <c r="G827" s="394">
        <f t="shared" si="38"/>
        <v>0</v>
      </c>
      <c r="I827" s="395">
        <f>IF(OR(C827="150 Directors advances", C827="120 accounts receivable", C827="720.2 Automobile - Insurance", C827="720.3 Automobile - License", C827="870.4 Rent - Insurance", C827="870.6 Rent - Property Tax", C827="870.7 Rent - Homeoffice", C827="870.9 Rent - Water"),
   0,
   IF(Dashboard!$F$5="Quick",
      IF(OR(C827="190 Automobile",C827="200 computer hardware",C827="210 Computer software",C827="220 Quickbooks software",C827="230 Office equipment",C827="240 Office furniture"),
         E827-(E827/(1+Dashboard!$F$4)),
         0
      ),
      IF(C827="750 Business promotion",
         E827-(E827/(1+4.793/100)),
         E827-(E827/(1+Dashboard!$F$4))
      )
   )
)</f>
        <v>0</v>
      </c>
      <c r="J827" s="40">
        <f>Bank5[[#This Row],[Money in/ (Money out)]]-Bank5[[#This Row],[GST/HST]]</f>
        <v>0</v>
      </c>
      <c r="L827" s="37">
        <f t="shared" si="36"/>
        <v>0</v>
      </c>
    </row>
    <row r="828" spans="4:12" x14ac:dyDescent="0.2">
      <c r="D828" s="393">
        <f>_xlfn.XLOOKUP(C:C,Table1[for Import to Bank Register dropdown],Table1[for Pivot],0,0,1)</f>
        <v>0</v>
      </c>
      <c r="E828" s="422"/>
      <c r="F828" s="160">
        <f t="shared" si="37"/>
        <v>55555555</v>
      </c>
      <c r="G828" s="394">
        <f t="shared" si="38"/>
        <v>0</v>
      </c>
      <c r="I828" s="395">
        <f>IF(OR(C828="150 Directors advances", C828="120 accounts receivable", C828="720.2 Automobile - Insurance", C828="720.3 Automobile - License", C828="870.4 Rent - Insurance", C828="870.6 Rent - Property Tax", C828="870.7 Rent - Homeoffice", C828="870.9 Rent - Water"),
   0,
   IF(Dashboard!$F$5="Quick",
      IF(OR(C828="190 Automobile",C828="200 computer hardware",C828="210 Computer software",C828="220 Quickbooks software",C828="230 Office equipment",C828="240 Office furniture"),
         E828-(E828/(1+Dashboard!$F$4)),
         0
      ),
      IF(C828="750 Business promotion",
         E828-(E828/(1+4.793/100)),
         E828-(E828/(1+Dashboard!$F$4))
      )
   )
)</f>
        <v>0</v>
      </c>
      <c r="J828" s="40">
        <f>Bank5[[#This Row],[Money in/ (Money out)]]-Bank5[[#This Row],[GST/HST]]</f>
        <v>0</v>
      </c>
      <c r="L828" s="37">
        <f t="shared" si="36"/>
        <v>0</v>
      </c>
    </row>
    <row r="829" spans="4:12" x14ac:dyDescent="0.2">
      <c r="D829" s="393">
        <f>_xlfn.XLOOKUP(C:C,Table1[for Import to Bank Register dropdown],Table1[for Pivot],0,0,1)</f>
        <v>0</v>
      </c>
      <c r="E829" s="422"/>
      <c r="F829" s="160">
        <f t="shared" si="37"/>
        <v>55555555</v>
      </c>
      <c r="G829" s="394">
        <f t="shared" si="38"/>
        <v>0</v>
      </c>
      <c r="I829" s="395">
        <f>IF(OR(C829="150 Directors advances", C829="120 accounts receivable", C829="720.2 Automobile - Insurance", C829="720.3 Automobile - License", C829="870.4 Rent - Insurance", C829="870.6 Rent - Property Tax", C829="870.7 Rent - Homeoffice", C829="870.9 Rent - Water"),
   0,
   IF(Dashboard!$F$5="Quick",
      IF(OR(C829="190 Automobile",C829="200 computer hardware",C829="210 Computer software",C829="220 Quickbooks software",C829="230 Office equipment",C829="240 Office furniture"),
         E829-(E829/(1+Dashboard!$F$4)),
         0
      ),
      IF(C829="750 Business promotion",
         E829-(E829/(1+4.793/100)),
         E829-(E829/(1+Dashboard!$F$4))
      )
   )
)</f>
        <v>0</v>
      </c>
      <c r="J829" s="40">
        <f>Bank5[[#This Row],[Money in/ (Money out)]]-Bank5[[#This Row],[GST/HST]]</f>
        <v>0</v>
      </c>
      <c r="L829" s="37">
        <f t="shared" si="36"/>
        <v>0</v>
      </c>
    </row>
    <row r="830" spans="4:12" x14ac:dyDescent="0.2">
      <c r="D830" s="393">
        <f>_xlfn.XLOOKUP(C:C,Table1[for Import to Bank Register dropdown],Table1[for Pivot],0,0,1)</f>
        <v>0</v>
      </c>
      <c r="E830" s="422"/>
      <c r="F830" s="160">
        <f t="shared" si="37"/>
        <v>55555555</v>
      </c>
      <c r="G830" s="394">
        <f t="shared" si="38"/>
        <v>0</v>
      </c>
      <c r="I830" s="395">
        <f>IF(OR(C830="150 Directors advances", C830="120 accounts receivable", C830="720.2 Automobile - Insurance", C830="720.3 Automobile - License", C830="870.4 Rent - Insurance", C830="870.6 Rent - Property Tax", C830="870.7 Rent - Homeoffice", C830="870.9 Rent - Water"),
   0,
   IF(Dashboard!$F$5="Quick",
      IF(OR(C830="190 Automobile",C830="200 computer hardware",C830="210 Computer software",C830="220 Quickbooks software",C830="230 Office equipment",C830="240 Office furniture"),
         E830-(E830/(1+Dashboard!$F$4)),
         0
      ),
      IF(C830="750 Business promotion",
         E830-(E830/(1+4.793/100)),
         E830-(E830/(1+Dashboard!$F$4))
      )
   )
)</f>
        <v>0</v>
      </c>
      <c r="J830" s="40">
        <f>Bank5[[#This Row],[Money in/ (Money out)]]-Bank5[[#This Row],[GST/HST]]</f>
        <v>0</v>
      </c>
      <c r="L830" s="37">
        <f t="shared" si="36"/>
        <v>0</v>
      </c>
    </row>
    <row r="831" spans="4:12" x14ac:dyDescent="0.2">
      <c r="D831" s="393">
        <f>_xlfn.XLOOKUP(C:C,Table1[for Import to Bank Register dropdown],Table1[for Pivot],0,0,1)</f>
        <v>0</v>
      </c>
      <c r="E831" s="422"/>
      <c r="F831" s="160">
        <f t="shared" si="37"/>
        <v>55555555</v>
      </c>
      <c r="G831" s="394">
        <f t="shared" si="38"/>
        <v>0</v>
      </c>
      <c r="I831" s="395">
        <f>IF(OR(C831="150 Directors advances", C831="120 accounts receivable", C831="720.2 Automobile - Insurance", C831="720.3 Automobile - License", C831="870.4 Rent - Insurance", C831="870.6 Rent - Property Tax", C831="870.7 Rent - Homeoffice", C831="870.9 Rent - Water"),
   0,
   IF(Dashboard!$F$5="Quick",
      IF(OR(C831="190 Automobile",C831="200 computer hardware",C831="210 Computer software",C831="220 Quickbooks software",C831="230 Office equipment",C831="240 Office furniture"),
         E831-(E831/(1+Dashboard!$F$4)),
         0
      ),
      IF(C831="750 Business promotion",
         E831-(E831/(1+4.793/100)),
         E831-(E831/(1+Dashboard!$F$4))
      )
   )
)</f>
        <v>0</v>
      </c>
      <c r="J831" s="40">
        <f>Bank5[[#This Row],[Money in/ (Money out)]]-Bank5[[#This Row],[GST/HST]]</f>
        <v>0</v>
      </c>
      <c r="L831" s="37">
        <f t="shared" si="36"/>
        <v>0</v>
      </c>
    </row>
    <row r="832" spans="4:12" x14ac:dyDescent="0.2">
      <c r="D832" s="393">
        <f>_xlfn.XLOOKUP(C:C,Table1[for Import to Bank Register dropdown],Table1[for Pivot],0,0,1)</f>
        <v>0</v>
      </c>
      <c r="E832" s="422"/>
      <c r="F832" s="160">
        <f t="shared" si="37"/>
        <v>55555555</v>
      </c>
      <c r="G832" s="394">
        <f t="shared" si="38"/>
        <v>0</v>
      </c>
      <c r="I832" s="395">
        <f>IF(OR(C832="150 Directors advances", C832="120 accounts receivable", C832="720.2 Automobile - Insurance", C832="720.3 Automobile - License", C832="870.4 Rent - Insurance", C832="870.6 Rent - Property Tax", C832="870.7 Rent - Homeoffice", C832="870.9 Rent - Water"),
   0,
   IF(Dashboard!$F$5="Quick",
      IF(OR(C832="190 Automobile",C832="200 computer hardware",C832="210 Computer software",C832="220 Quickbooks software",C832="230 Office equipment",C832="240 Office furniture"),
         E832-(E832/(1+Dashboard!$F$4)),
         0
      ),
      IF(C832="750 Business promotion",
         E832-(E832/(1+4.793/100)),
         E832-(E832/(1+Dashboard!$F$4))
      )
   )
)</f>
        <v>0</v>
      </c>
      <c r="J832" s="40">
        <f>Bank5[[#This Row],[Money in/ (Money out)]]-Bank5[[#This Row],[GST/HST]]</f>
        <v>0</v>
      </c>
      <c r="L832" s="37">
        <f t="shared" si="36"/>
        <v>0</v>
      </c>
    </row>
    <row r="833" spans="4:12" x14ac:dyDescent="0.2">
      <c r="D833" s="393">
        <f>_xlfn.XLOOKUP(C:C,Table1[for Import to Bank Register dropdown],Table1[for Pivot],0,0,1)</f>
        <v>0</v>
      </c>
      <c r="E833" s="422"/>
      <c r="F833" s="160">
        <f t="shared" si="37"/>
        <v>55555555</v>
      </c>
      <c r="G833" s="394">
        <f t="shared" si="38"/>
        <v>0</v>
      </c>
      <c r="I833" s="395">
        <f>IF(OR(C833="150 Directors advances", C833="120 accounts receivable", C833="720.2 Automobile - Insurance", C833="720.3 Automobile - License", C833="870.4 Rent - Insurance", C833="870.6 Rent - Property Tax", C833="870.7 Rent - Homeoffice", C833="870.9 Rent - Water"),
   0,
   IF(Dashboard!$F$5="Quick",
      IF(OR(C833="190 Automobile",C833="200 computer hardware",C833="210 Computer software",C833="220 Quickbooks software",C833="230 Office equipment",C833="240 Office furniture"),
         E833-(E833/(1+Dashboard!$F$4)),
         0
      ),
      IF(C833="750 Business promotion",
         E833-(E833/(1+4.793/100)),
         E833-(E833/(1+Dashboard!$F$4))
      )
   )
)</f>
        <v>0</v>
      </c>
      <c r="J833" s="40">
        <f>Bank5[[#This Row],[Money in/ (Money out)]]-Bank5[[#This Row],[GST/HST]]</f>
        <v>0</v>
      </c>
      <c r="L833" s="37">
        <f t="shared" si="36"/>
        <v>0</v>
      </c>
    </row>
    <row r="834" spans="4:12" x14ac:dyDescent="0.2">
      <c r="D834" s="393">
        <f>_xlfn.XLOOKUP(C:C,Table1[for Import to Bank Register dropdown],Table1[for Pivot],0,0,1)</f>
        <v>0</v>
      </c>
      <c r="E834" s="422"/>
      <c r="F834" s="160">
        <f t="shared" si="37"/>
        <v>55555555</v>
      </c>
      <c r="G834" s="394">
        <f t="shared" si="38"/>
        <v>0</v>
      </c>
      <c r="I834" s="395">
        <f>IF(OR(C834="150 Directors advances", C834="120 accounts receivable", C834="720.2 Automobile - Insurance", C834="720.3 Automobile - License", C834="870.4 Rent - Insurance", C834="870.6 Rent - Property Tax", C834="870.7 Rent - Homeoffice", C834="870.9 Rent - Water"),
   0,
   IF(Dashboard!$F$5="Quick",
      IF(OR(C834="190 Automobile",C834="200 computer hardware",C834="210 Computer software",C834="220 Quickbooks software",C834="230 Office equipment",C834="240 Office furniture"),
         E834-(E834/(1+Dashboard!$F$4)),
         0
      ),
      IF(C834="750 Business promotion",
         E834-(E834/(1+4.793/100)),
         E834-(E834/(1+Dashboard!$F$4))
      )
   )
)</f>
        <v>0</v>
      </c>
      <c r="J834" s="40">
        <f>Bank5[[#This Row],[Money in/ (Money out)]]-Bank5[[#This Row],[GST/HST]]</f>
        <v>0</v>
      </c>
      <c r="L834" s="37">
        <f t="shared" si="36"/>
        <v>0</v>
      </c>
    </row>
    <row r="835" spans="4:12" x14ac:dyDescent="0.2">
      <c r="D835" s="393">
        <f>_xlfn.XLOOKUP(C:C,Table1[for Import to Bank Register dropdown],Table1[for Pivot],0,0,1)</f>
        <v>0</v>
      </c>
      <c r="E835" s="422"/>
      <c r="F835" s="160">
        <f t="shared" si="37"/>
        <v>55555555</v>
      </c>
      <c r="G835" s="394">
        <f t="shared" si="38"/>
        <v>0</v>
      </c>
      <c r="I835" s="395">
        <f>IF(OR(C835="150 Directors advances", C835="120 accounts receivable", C835="720.2 Automobile - Insurance", C835="720.3 Automobile - License", C835="870.4 Rent - Insurance", C835="870.6 Rent - Property Tax", C835="870.7 Rent - Homeoffice", C835="870.9 Rent - Water"),
   0,
   IF(Dashboard!$F$5="Quick",
      IF(OR(C835="190 Automobile",C835="200 computer hardware",C835="210 Computer software",C835="220 Quickbooks software",C835="230 Office equipment",C835="240 Office furniture"),
         E835-(E835/(1+Dashboard!$F$4)),
         0
      ),
      IF(C835="750 Business promotion",
         E835-(E835/(1+4.793/100)),
         E835-(E835/(1+Dashboard!$F$4))
      )
   )
)</f>
        <v>0</v>
      </c>
      <c r="J835" s="40">
        <f>Bank5[[#This Row],[Money in/ (Money out)]]-Bank5[[#This Row],[GST/HST]]</f>
        <v>0</v>
      </c>
      <c r="L835" s="37">
        <f t="shared" si="36"/>
        <v>0</v>
      </c>
    </row>
    <row r="836" spans="4:12" x14ac:dyDescent="0.2">
      <c r="D836" s="393">
        <f>_xlfn.XLOOKUP(C:C,Table1[for Import to Bank Register dropdown],Table1[for Pivot],0,0,1)</f>
        <v>0</v>
      </c>
      <c r="E836" s="422"/>
      <c r="F836" s="160">
        <f t="shared" si="37"/>
        <v>55555555</v>
      </c>
      <c r="G836" s="394">
        <f t="shared" si="38"/>
        <v>0</v>
      </c>
      <c r="I836" s="395">
        <f>IF(OR(C836="150 Directors advances", C836="120 accounts receivable", C836="720.2 Automobile - Insurance", C836="720.3 Automobile - License", C836="870.4 Rent - Insurance", C836="870.6 Rent - Property Tax", C836="870.7 Rent - Homeoffice", C836="870.9 Rent - Water"),
   0,
   IF(Dashboard!$F$5="Quick",
      IF(OR(C836="190 Automobile",C836="200 computer hardware",C836="210 Computer software",C836="220 Quickbooks software",C836="230 Office equipment",C836="240 Office furniture"),
         E836-(E836/(1+Dashboard!$F$4)),
         0
      ),
      IF(C836="750 Business promotion",
         E836-(E836/(1+4.793/100)),
         E836-(E836/(1+Dashboard!$F$4))
      )
   )
)</f>
        <v>0</v>
      </c>
      <c r="J836" s="40">
        <f>Bank5[[#This Row],[Money in/ (Money out)]]-Bank5[[#This Row],[GST/HST]]</f>
        <v>0</v>
      </c>
      <c r="L836" s="37">
        <f t="shared" si="36"/>
        <v>0</v>
      </c>
    </row>
    <row r="837" spans="4:12" x14ac:dyDescent="0.2">
      <c r="D837" s="393">
        <f>_xlfn.XLOOKUP(C:C,Table1[for Import to Bank Register dropdown],Table1[for Pivot],0,0,1)</f>
        <v>0</v>
      </c>
      <c r="E837" s="422"/>
      <c r="F837" s="160">
        <f t="shared" si="37"/>
        <v>55555555</v>
      </c>
      <c r="G837" s="394">
        <f t="shared" si="38"/>
        <v>0</v>
      </c>
      <c r="I837" s="395">
        <f>IF(OR(C837="150 Directors advances", C837="120 accounts receivable", C837="720.2 Automobile - Insurance", C837="720.3 Automobile - License", C837="870.4 Rent - Insurance", C837="870.6 Rent - Property Tax", C837="870.7 Rent - Homeoffice", C837="870.9 Rent - Water"),
   0,
   IF(Dashboard!$F$5="Quick",
      IF(OR(C837="190 Automobile",C837="200 computer hardware",C837="210 Computer software",C837="220 Quickbooks software",C837="230 Office equipment",C837="240 Office furniture"),
         E837-(E837/(1+Dashboard!$F$4)),
         0
      ),
      IF(C837="750 Business promotion",
         E837-(E837/(1+4.793/100)),
         E837-(E837/(1+Dashboard!$F$4))
      )
   )
)</f>
        <v>0</v>
      </c>
      <c r="J837" s="40">
        <f>Bank5[[#This Row],[Money in/ (Money out)]]-Bank5[[#This Row],[GST/HST]]</f>
        <v>0</v>
      </c>
      <c r="L837" s="37">
        <f t="shared" si="36"/>
        <v>0</v>
      </c>
    </row>
    <row r="838" spans="4:12" x14ac:dyDescent="0.2">
      <c r="D838" s="393">
        <f>_xlfn.XLOOKUP(C:C,Table1[for Import to Bank Register dropdown],Table1[for Pivot],0,0,1)</f>
        <v>0</v>
      </c>
      <c r="E838" s="422"/>
      <c r="F838" s="160">
        <f t="shared" si="37"/>
        <v>55555555</v>
      </c>
      <c r="G838" s="394">
        <f t="shared" si="38"/>
        <v>0</v>
      </c>
      <c r="I838" s="395">
        <f>IF(OR(C838="150 Directors advances", C838="120 accounts receivable", C838="720.2 Automobile - Insurance", C838="720.3 Automobile - License", C838="870.4 Rent - Insurance", C838="870.6 Rent - Property Tax", C838="870.7 Rent - Homeoffice", C838="870.9 Rent - Water"),
   0,
   IF(Dashboard!$F$5="Quick",
      IF(OR(C838="190 Automobile",C838="200 computer hardware",C838="210 Computer software",C838="220 Quickbooks software",C838="230 Office equipment",C838="240 Office furniture"),
         E838-(E838/(1+Dashboard!$F$4)),
         0
      ),
      IF(C838="750 Business promotion",
         E838-(E838/(1+4.793/100)),
         E838-(E838/(1+Dashboard!$F$4))
      )
   )
)</f>
        <v>0</v>
      </c>
      <c r="J838" s="40">
        <f>Bank5[[#This Row],[Money in/ (Money out)]]-Bank5[[#This Row],[GST/HST]]</f>
        <v>0</v>
      </c>
      <c r="L838" s="37">
        <f t="shared" si="36"/>
        <v>0</v>
      </c>
    </row>
    <row r="839" spans="4:12" x14ac:dyDescent="0.2">
      <c r="D839" s="393">
        <f>_xlfn.XLOOKUP(C:C,Table1[for Import to Bank Register dropdown],Table1[for Pivot],0,0,1)</f>
        <v>0</v>
      </c>
      <c r="E839" s="422"/>
      <c r="F839" s="160">
        <f t="shared" si="37"/>
        <v>55555555</v>
      </c>
      <c r="G839" s="394">
        <f t="shared" si="38"/>
        <v>0</v>
      </c>
      <c r="I839" s="395">
        <f>IF(OR(C839="150 Directors advances", C839="120 accounts receivable", C839="720.2 Automobile - Insurance", C839="720.3 Automobile - License", C839="870.4 Rent - Insurance", C839="870.6 Rent - Property Tax", C839="870.7 Rent - Homeoffice", C839="870.9 Rent - Water"),
   0,
   IF(Dashboard!$F$5="Quick",
      IF(OR(C839="190 Automobile",C839="200 computer hardware",C839="210 Computer software",C839="220 Quickbooks software",C839="230 Office equipment",C839="240 Office furniture"),
         E839-(E839/(1+Dashboard!$F$4)),
         0
      ),
      IF(C839="750 Business promotion",
         E839-(E839/(1+4.793/100)),
         E839-(E839/(1+Dashboard!$F$4))
      )
   )
)</f>
        <v>0</v>
      </c>
      <c r="J839" s="40">
        <f>Bank5[[#This Row],[Money in/ (Money out)]]-Bank5[[#This Row],[GST/HST]]</f>
        <v>0</v>
      </c>
      <c r="L839" s="37">
        <f t="shared" ref="L839:L902" si="39">$L$3</f>
        <v>0</v>
      </c>
    </row>
    <row r="840" spans="4:12" x14ac:dyDescent="0.2">
      <c r="D840" s="393">
        <f>_xlfn.XLOOKUP(C:C,Table1[for Import to Bank Register dropdown],Table1[for Pivot],0,0,1)</f>
        <v>0</v>
      </c>
      <c r="E840" s="422"/>
      <c r="F840" s="160">
        <f t="shared" ref="F840:F903" si="40">$E$2</f>
        <v>55555555</v>
      </c>
      <c r="G840" s="394">
        <f t="shared" ref="G840:G903" si="41">G839+E840</f>
        <v>0</v>
      </c>
      <c r="I840" s="395">
        <f>IF(OR(C840="150 Directors advances", C840="120 accounts receivable", C840="720.2 Automobile - Insurance", C840="720.3 Automobile - License", C840="870.4 Rent - Insurance", C840="870.6 Rent - Property Tax", C840="870.7 Rent - Homeoffice", C840="870.9 Rent - Water"),
   0,
   IF(Dashboard!$F$5="Quick",
      IF(OR(C840="190 Automobile",C840="200 computer hardware",C840="210 Computer software",C840="220 Quickbooks software",C840="230 Office equipment",C840="240 Office furniture"),
         E840-(E840/(1+Dashboard!$F$4)),
         0
      ),
      IF(C840="750 Business promotion",
         E840-(E840/(1+4.793/100)),
         E840-(E840/(1+Dashboard!$F$4))
      )
   )
)</f>
        <v>0</v>
      </c>
      <c r="J840" s="40">
        <f>Bank5[[#This Row],[Money in/ (Money out)]]-Bank5[[#This Row],[GST/HST]]</f>
        <v>0</v>
      </c>
      <c r="L840" s="37">
        <f t="shared" si="39"/>
        <v>0</v>
      </c>
    </row>
    <row r="841" spans="4:12" x14ac:dyDescent="0.2">
      <c r="D841" s="393">
        <f>_xlfn.XLOOKUP(C:C,Table1[for Import to Bank Register dropdown],Table1[for Pivot],0,0,1)</f>
        <v>0</v>
      </c>
      <c r="E841" s="422"/>
      <c r="F841" s="160">
        <f t="shared" si="40"/>
        <v>55555555</v>
      </c>
      <c r="G841" s="394">
        <f t="shared" si="41"/>
        <v>0</v>
      </c>
      <c r="I841" s="395">
        <f>IF(OR(C841="150 Directors advances", C841="120 accounts receivable", C841="720.2 Automobile - Insurance", C841="720.3 Automobile - License", C841="870.4 Rent - Insurance", C841="870.6 Rent - Property Tax", C841="870.7 Rent - Homeoffice", C841="870.9 Rent - Water"),
   0,
   IF(Dashboard!$F$5="Quick",
      IF(OR(C841="190 Automobile",C841="200 computer hardware",C841="210 Computer software",C841="220 Quickbooks software",C841="230 Office equipment",C841="240 Office furniture"),
         E841-(E841/(1+Dashboard!$F$4)),
         0
      ),
      IF(C841="750 Business promotion",
         E841-(E841/(1+4.793/100)),
         E841-(E841/(1+Dashboard!$F$4))
      )
   )
)</f>
        <v>0</v>
      </c>
      <c r="J841" s="40">
        <f>Bank5[[#This Row],[Money in/ (Money out)]]-Bank5[[#This Row],[GST/HST]]</f>
        <v>0</v>
      </c>
      <c r="L841" s="37">
        <f t="shared" si="39"/>
        <v>0</v>
      </c>
    </row>
    <row r="842" spans="4:12" x14ac:dyDescent="0.2">
      <c r="D842" s="393">
        <f>_xlfn.XLOOKUP(C:C,Table1[for Import to Bank Register dropdown],Table1[for Pivot],0,0,1)</f>
        <v>0</v>
      </c>
      <c r="E842" s="422"/>
      <c r="F842" s="160">
        <f t="shared" si="40"/>
        <v>55555555</v>
      </c>
      <c r="G842" s="394">
        <f t="shared" si="41"/>
        <v>0</v>
      </c>
      <c r="I842" s="395">
        <f>IF(OR(C842="150 Directors advances", C842="120 accounts receivable", C842="720.2 Automobile - Insurance", C842="720.3 Automobile - License", C842="870.4 Rent - Insurance", C842="870.6 Rent - Property Tax", C842="870.7 Rent - Homeoffice", C842="870.9 Rent - Water"),
   0,
   IF(Dashboard!$F$5="Quick",
      IF(OR(C842="190 Automobile",C842="200 computer hardware",C842="210 Computer software",C842="220 Quickbooks software",C842="230 Office equipment",C842="240 Office furniture"),
         E842-(E842/(1+Dashboard!$F$4)),
         0
      ),
      IF(C842="750 Business promotion",
         E842-(E842/(1+4.793/100)),
         E842-(E842/(1+Dashboard!$F$4))
      )
   )
)</f>
        <v>0</v>
      </c>
      <c r="J842" s="40">
        <f>Bank5[[#This Row],[Money in/ (Money out)]]-Bank5[[#This Row],[GST/HST]]</f>
        <v>0</v>
      </c>
      <c r="L842" s="37">
        <f t="shared" si="39"/>
        <v>0</v>
      </c>
    </row>
    <row r="843" spans="4:12" x14ac:dyDescent="0.2">
      <c r="D843" s="393">
        <f>_xlfn.XLOOKUP(C:C,Table1[for Import to Bank Register dropdown],Table1[for Pivot],0,0,1)</f>
        <v>0</v>
      </c>
      <c r="E843" s="422"/>
      <c r="F843" s="160">
        <f t="shared" si="40"/>
        <v>55555555</v>
      </c>
      <c r="G843" s="394">
        <f t="shared" si="41"/>
        <v>0</v>
      </c>
      <c r="I843" s="395">
        <f>IF(OR(C843="150 Directors advances", C843="120 accounts receivable", C843="720.2 Automobile - Insurance", C843="720.3 Automobile - License", C843="870.4 Rent - Insurance", C843="870.6 Rent - Property Tax", C843="870.7 Rent - Homeoffice", C843="870.9 Rent - Water"),
   0,
   IF(Dashboard!$F$5="Quick",
      IF(OR(C843="190 Automobile",C843="200 computer hardware",C843="210 Computer software",C843="220 Quickbooks software",C843="230 Office equipment",C843="240 Office furniture"),
         E843-(E843/(1+Dashboard!$F$4)),
         0
      ),
      IF(C843="750 Business promotion",
         E843-(E843/(1+4.793/100)),
         E843-(E843/(1+Dashboard!$F$4))
      )
   )
)</f>
        <v>0</v>
      </c>
      <c r="J843" s="40">
        <f>Bank5[[#This Row],[Money in/ (Money out)]]-Bank5[[#This Row],[GST/HST]]</f>
        <v>0</v>
      </c>
      <c r="L843" s="37">
        <f t="shared" si="39"/>
        <v>0</v>
      </c>
    </row>
    <row r="844" spans="4:12" x14ac:dyDescent="0.2">
      <c r="D844" s="393">
        <f>_xlfn.XLOOKUP(C:C,Table1[for Import to Bank Register dropdown],Table1[for Pivot],0,0,1)</f>
        <v>0</v>
      </c>
      <c r="E844" s="422"/>
      <c r="F844" s="160">
        <f t="shared" si="40"/>
        <v>55555555</v>
      </c>
      <c r="G844" s="394">
        <f t="shared" si="41"/>
        <v>0</v>
      </c>
      <c r="I844" s="395">
        <f>IF(OR(C844="150 Directors advances", C844="120 accounts receivable", C844="720.2 Automobile - Insurance", C844="720.3 Automobile - License", C844="870.4 Rent - Insurance", C844="870.6 Rent - Property Tax", C844="870.7 Rent - Homeoffice", C844="870.9 Rent - Water"),
   0,
   IF(Dashboard!$F$5="Quick",
      IF(OR(C844="190 Automobile",C844="200 computer hardware",C844="210 Computer software",C844="220 Quickbooks software",C844="230 Office equipment",C844="240 Office furniture"),
         E844-(E844/(1+Dashboard!$F$4)),
         0
      ),
      IF(C844="750 Business promotion",
         E844-(E844/(1+4.793/100)),
         E844-(E844/(1+Dashboard!$F$4))
      )
   )
)</f>
        <v>0</v>
      </c>
      <c r="J844" s="40">
        <f>Bank5[[#This Row],[Money in/ (Money out)]]-Bank5[[#This Row],[GST/HST]]</f>
        <v>0</v>
      </c>
      <c r="L844" s="37">
        <f t="shared" si="39"/>
        <v>0</v>
      </c>
    </row>
    <row r="845" spans="4:12" x14ac:dyDescent="0.2">
      <c r="D845" s="393">
        <f>_xlfn.XLOOKUP(C:C,Table1[for Import to Bank Register dropdown],Table1[for Pivot],0,0,1)</f>
        <v>0</v>
      </c>
      <c r="E845" s="422"/>
      <c r="F845" s="160">
        <f t="shared" si="40"/>
        <v>55555555</v>
      </c>
      <c r="G845" s="394">
        <f t="shared" si="41"/>
        <v>0</v>
      </c>
      <c r="I845" s="395">
        <f>IF(OR(C845="150 Directors advances", C845="120 accounts receivable", C845="720.2 Automobile - Insurance", C845="720.3 Automobile - License", C845="870.4 Rent - Insurance", C845="870.6 Rent - Property Tax", C845="870.7 Rent - Homeoffice", C845="870.9 Rent - Water"),
   0,
   IF(Dashboard!$F$5="Quick",
      IF(OR(C845="190 Automobile",C845="200 computer hardware",C845="210 Computer software",C845="220 Quickbooks software",C845="230 Office equipment",C845="240 Office furniture"),
         E845-(E845/(1+Dashboard!$F$4)),
         0
      ),
      IF(C845="750 Business promotion",
         E845-(E845/(1+4.793/100)),
         E845-(E845/(1+Dashboard!$F$4))
      )
   )
)</f>
        <v>0</v>
      </c>
      <c r="J845" s="40">
        <f>Bank5[[#This Row],[Money in/ (Money out)]]-Bank5[[#This Row],[GST/HST]]</f>
        <v>0</v>
      </c>
      <c r="L845" s="37">
        <f t="shared" si="39"/>
        <v>0</v>
      </c>
    </row>
    <row r="846" spans="4:12" x14ac:dyDescent="0.2">
      <c r="D846" s="393">
        <f>_xlfn.XLOOKUP(C:C,Table1[for Import to Bank Register dropdown],Table1[for Pivot],0,0,1)</f>
        <v>0</v>
      </c>
      <c r="E846" s="422"/>
      <c r="F846" s="160">
        <f t="shared" si="40"/>
        <v>55555555</v>
      </c>
      <c r="G846" s="394">
        <f t="shared" si="41"/>
        <v>0</v>
      </c>
      <c r="I846" s="395">
        <f>IF(OR(C846="150 Directors advances", C846="120 accounts receivable", C846="720.2 Automobile - Insurance", C846="720.3 Automobile - License", C846="870.4 Rent - Insurance", C846="870.6 Rent - Property Tax", C846="870.7 Rent - Homeoffice", C846="870.9 Rent - Water"),
   0,
   IF(Dashboard!$F$5="Quick",
      IF(OR(C846="190 Automobile",C846="200 computer hardware",C846="210 Computer software",C846="220 Quickbooks software",C846="230 Office equipment",C846="240 Office furniture"),
         E846-(E846/(1+Dashboard!$F$4)),
         0
      ),
      IF(C846="750 Business promotion",
         E846-(E846/(1+4.793/100)),
         E846-(E846/(1+Dashboard!$F$4))
      )
   )
)</f>
        <v>0</v>
      </c>
      <c r="J846" s="40">
        <f>Bank5[[#This Row],[Money in/ (Money out)]]-Bank5[[#This Row],[GST/HST]]</f>
        <v>0</v>
      </c>
      <c r="L846" s="37">
        <f t="shared" si="39"/>
        <v>0</v>
      </c>
    </row>
    <row r="847" spans="4:12" x14ac:dyDescent="0.2">
      <c r="D847" s="393">
        <f>_xlfn.XLOOKUP(C:C,Table1[for Import to Bank Register dropdown],Table1[for Pivot],0,0,1)</f>
        <v>0</v>
      </c>
      <c r="E847" s="422"/>
      <c r="F847" s="160">
        <f t="shared" si="40"/>
        <v>55555555</v>
      </c>
      <c r="G847" s="394">
        <f t="shared" si="41"/>
        <v>0</v>
      </c>
      <c r="I847" s="395">
        <f>IF(OR(C847="150 Directors advances", C847="120 accounts receivable", C847="720.2 Automobile - Insurance", C847="720.3 Automobile - License", C847="870.4 Rent - Insurance", C847="870.6 Rent - Property Tax", C847="870.7 Rent - Homeoffice", C847="870.9 Rent - Water"),
   0,
   IF(Dashboard!$F$5="Quick",
      IF(OR(C847="190 Automobile",C847="200 computer hardware",C847="210 Computer software",C847="220 Quickbooks software",C847="230 Office equipment",C847="240 Office furniture"),
         E847-(E847/(1+Dashboard!$F$4)),
         0
      ),
      IF(C847="750 Business promotion",
         E847-(E847/(1+4.793/100)),
         E847-(E847/(1+Dashboard!$F$4))
      )
   )
)</f>
        <v>0</v>
      </c>
      <c r="J847" s="40">
        <f>Bank5[[#This Row],[Money in/ (Money out)]]-Bank5[[#This Row],[GST/HST]]</f>
        <v>0</v>
      </c>
      <c r="L847" s="37">
        <f t="shared" si="39"/>
        <v>0</v>
      </c>
    </row>
    <row r="848" spans="4:12" x14ac:dyDescent="0.2">
      <c r="D848" s="393">
        <f>_xlfn.XLOOKUP(C:C,Table1[for Import to Bank Register dropdown],Table1[for Pivot],0,0,1)</f>
        <v>0</v>
      </c>
      <c r="E848" s="422"/>
      <c r="F848" s="160">
        <f t="shared" si="40"/>
        <v>55555555</v>
      </c>
      <c r="G848" s="394">
        <f t="shared" si="41"/>
        <v>0</v>
      </c>
      <c r="I848" s="395">
        <f>IF(OR(C848="150 Directors advances", C848="120 accounts receivable", C848="720.2 Automobile - Insurance", C848="720.3 Automobile - License", C848="870.4 Rent - Insurance", C848="870.6 Rent - Property Tax", C848="870.7 Rent - Homeoffice", C848="870.9 Rent - Water"),
   0,
   IF(Dashboard!$F$5="Quick",
      IF(OR(C848="190 Automobile",C848="200 computer hardware",C848="210 Computer software",C848="220 Quickbooks software",C848="230 Office equipment",C848="240 Office furniture"),
         E848-(E848/(1+Dashboard!$F$4)),
         0
      ),
      IF(C848="750 Business promotion",
         E848-(E848/(1+4.793/100)),
         E848-(E848/(1+Dashboard!$F$4))
      )
   )
)</f>
        <v>0</v>
      </c>
      <c r="J848" s="40">
        <f>Bank5[[#This Row],[Money in/ (Money out)]]-Bank5[[#This Row],[GST/HST]]</f>
        <v>0</v>
      </c>
      <c r="L848" s="37">
        <f t="shared" si="39"/>
        <v>0</v>
      </c>
    </row>
    <row r="849" spans="4:12" x14ac:dyDescent="0.2">
      <c r="D849" s="393">
        <f>_xlfn.XLOOKUP(C:C,Table1[for Import to Bank Register dropdown],Table1[for Pivot],0,0,1)</f>
        <v>0</v>
      </c>
      <c r="E849" s="422"/>
      <c r="F849" s="160">
        <f t="shared" si="40"/>
        <v>55555555</v>
      </c>
      <c r="G849" s="394">
        <f t="shared" si="41"/>
        <v>0</v>
      </c>
      <c r="I849" s="395">
        <f>IF(OR(C849="150 Directors advances", C849="120 accounts receivable", C849="720.2 Automobile - Insurance", C849="720.3 Automobile - License", C849="870.4 Rent - Insurance", C849="870.6 Rent - Property Tax", C849="870.7 Rent - Homeoffice", C849="870.9 Rent - Water"),
   0,
   IF(Dashboard!$F$5="Quick",
      IF(OR(C849="190 Automobile",C849="200 computer hardware",C849="210 Computer software",C849="220 Quickbooks software",C849="230 Office equipment",C849="240 Office furniture"),
         E849-(E849/(1+Dashboard!$F$4)),
         0
      ),
      IF(C849="750 Business promotion",
         E849-(E849/(1+4.793/100)),
         E849-(E849/(1+Dashboard!$F$4))
      )
   )
)</f>
        <v>0</v>
      </c>
      <c r="J849" s="40">
        <f>Bank5[[#This Row],[Money in/ (Money out)]]-Bank5[[#This Row],[GST/HST]]</f>
        <v>0</v>
      </c>
      <c r="L849" s="37">
        <f t="shared" si="39"/>
        <v>0</v>
      </c>
    </row>
    <row r="850" spans="4:12" x14ac:dyDescent="0.2">
      <c r="D850" s="393">
        <f>_xlfn.XLOOKUP(C:C,Table1[for Import to Bank Register dropdown],Table1[for Pivot],0,0,1)</f>
        <v>0</v>
      </c>
      <c r="E850" s="422"/>
      <c r="F850" s="160">
        <f t="shared" si="40"/>
        <v>55555555</v>
      </c>
      <c r="G850" s="394">
        <f t="shared" si="41"/>
        <v>0</v>
      </c>
      <c r="I850" s="395">
        <f>IF(OR(C850="150 Directors advances", C850="120 accounts receivable", C850="720.2 Automobile - Insurance", C850="720.3 Automobile - License", C850="870.4 Rent - Insurance", C850="870.6 Rent - Property Tax", C850="870.7 Rent - Homeoffice", C850="870.9 Rent - Water"),
   0,
   IF(Dashboard!$F$5="Quick",
      IF(OR(C850="190 Automobile",C850="200 computer hardware",C850="210 Computer software",C850="220 Quickbooks software",C850="230 Office equipment",C850="240 Office furniture"),
         E850-(E850/(1+Dashboard!$F$4)),
         0
      ),
      IF(C850="750 Business promotion",
         E850-(E850/(1+4.793/100)),
         E850-(E850/(1+Dashboard!$F$4))
      )
   )
)</f>
        <v>0</v>
      </c>
      <c r="J850" s="40">
        <f>Bank5[[#This Row],[Money in/ (Money out)]]-Bank5[[#This Row],[GST/HST]]</f>
        <v>0</v>
      </c>
      <c r="L850" s="37">
        <f t="shared" si="39"/>
        <v>0</v>
      </c>
    </row>
    <row r="851" spans="4:12" x14ac:dyDescent="0.2">
      <c r="D851" s="393">
        <f>_xlfn.XLOOKUP(C:C,Table1[for Import to Bank Register dropdown],Table1[for Pivot],0,0,1)</f>
        <v>0</v>
      </c>
      <c r="E851" s="422"/>
      <c r="F851" s="160">
        <f t="shared" si="40"/>
        <v>55555555</v>
      </c>
      <c r="G851" s="394">
        <f t="shared" si="41"/>
        <v>0</v>
      </c>
      <c r="I851" s="395">
        <f>IF(OR(C851="150 Directors advances", C851="120 accounts receivable", C851="720.2 Automobile - Insurance", C851="720.3 Automobile - License", C851="870.4 Rent - Insurance", C851="870.6 Rent - Property Tax", C851="870.7 Rent - Homeoffice", C851="870.9 Rent - Water"),
   0,
   IF(Dashboard!$F$5="Quick",
      IF(OR(C851="190 Automobile",C851="200 computer hardware",C851="210 Computer software",C851="220 Quickbooks software",C851="230 Office equipment",C851="240 Office furniture"),
         E851-(E851/(1+Dashboard!$F$4)),
         0
      ),
      IF(C851="750 Business promotion",
         E851-(E851/(1+4.793/100)),
         E851-(E851/(1+Dashboard!$F$4))
      )
   )
)</f>
        <v>0</v>
      </c>
      <c r="J851" s="40">
        <f>Bank5[[#This Row],[Money in/ (Money out)]]-Bank5[[#This Row],[GST/HST]]</f>
        <v>0</v>
      </c>
      <c r="L851" s="37">
        <f t="shared" si="39"/>
        <v>0</v>
      </c>
    </row>
    <row r="852" spans="4:12" x14ac:dyDescent="0.2">
      <c r="D852" s="393">
        <f>_xlfn.XLOOKUP(C:C,Table1[for Import to Bank Register dropdown],Table1[for Pivot],0,0,1)</f>
        <v>0</v>
      </c>
      <c r="E852" s="422"/>
      <c r="F852" s="160">
        <f t="shared" si="40"/>
        <v>55555555</v>
      </c>
      <c r="G852" s="394">
        <f t="shared" si="41"/>
        <v>0</v>
      </c>
      <c r="I852" s="395">
        <f>IF(OR(C852="150 Directors advances", C852="120 accounts receivable", C852="720.2 Automobile - Insurance", C852="720.3 Automobile - License", C852="870.4 Rent - Insurance", C852="870.6 Rent - Property Tax", C852="870.7 Rent - Homeoffice", C852="870.9 Rent - Water"),
   0,
   IF(Dashboard!$F$5="Quick",
      IF(OR(C852="190 Automobile",C852="200 computer hardware",C852="210 Computer software",C852="220 Quickbooks software",C852="230 Office equipment",C852="240 Office furniture"),
         E852-(E852/(1+Dashboard!$F$4)),
         0
      ),
      IF(C852="750 Business promotion",
         E852-(E852/(1+4.793/100)),
         E852-(E852/(1+Dashboard!$F$4))
      )
   )
)</f>
        <v>0</v>
      </c>
      <c r="J852" s="40">
        <f>Bank5[[#This Row],[Money in/ (Money out)]]-Bank5[[#This Row],[GST/HST]]</f>
        <v>0</v>
      </c>
      <c r="L852" s="37">
        <f t="shared" si="39"/>
        <v>0</v>
      </c>
    </row>
    <row r="853" spans="4:12" x14ac:dyDescent="0.2">
      <c r="D853" s="393">
        <f>_xlfn.XLOOKUP(C:C,Table1[for Import to Bank Register dropdown],Table1[for Pivot],0,0,1)</f>
        <v>0</v>
      </c>
      <c r="E853" s="422"/>
      <c r="F853" s="160">
        <f t="shared" si="40"/>
        <v>55555555</v>
      </c>
      <c r="G853" s="394">
        <f t="shared" si="41"/>
        <v>0</v>
      </c>
      <c r="I853" s="395">
        <f>IF(OR(C853="150 Directors advances", C853="120 accounts receivable", C853="720.2 Automobile - Insurance", C853="720.3 Automobile - License", C853="870.4 Rent - Insurance", C853="870.6 Rent - Property Tax", C853="870.7 Rent - Homeoffice", C853="870.9 Rent - Water"),
   0,
   IF(Dashboard!$F$5="Quick",
      IF(OR(C853="190 Automobile",C853="200 computer hardware",C853="210 Computer software",C853="220 Quickbooks software",C853="230 Office equipment",C853="240 Office furniture"),
         E853-(E853/(1+Dashboard!$F$4)),
         0
      ),
      IF(C853="750 Business promotion",
         E853-(E853/(1+4.793/100)),
         E853-(E853/(1+Dashboard!$F$4))
      )
   )
)</f>
        <v>0</v>
      </c>
      <c r="J853" s="40">
        <f>Bank5[[#This Row],[Money in/ (Money out)]]-Bank5[[#This Row],[GST/HST]]</f>
        <v>0</v>
      </c>
      <c r="L853" s="37">
        <f t="shared" si="39"/>
        <v>0</v>
      </c>
    </row>
    <row r="854" spans="4:12" x14ac:dyDescent="0.2">
      <c r="D854" s="393">
        <f>_xlfn.XLOOKUP(C:C,Table1[for Import to Bank Register dropdown],Table1[for Pivot],0,0,1)</f>
        <v>0</v>
      </c>
      <c r="E854" s="422"/>
      <c r="F854" s="160">
        <f t="shared" si="40"/>
        <v>55555555</v>
      </c>
      <c r="G854" s="394">
        <f t="shared" si="41"/>
        <v>0</v>
      </c>
      <c r="I854" s="395">
        <f>IF(OR(C854="150 Directors advances", C854="120 accounts receivable", C854="720.2 Automobile - Insurance", C854="720.3 Automobile - License", C854="870.4 Rent - Insurance", C854="870.6 Rent - Property Tax", C854="870.7 Rent - Homeoffice", C854="870.9 Rent - Water"),
   0,
   IF(Dashboard!$F$5="Quick",
      IF(OR(C854="190 Automobile",C854="200 computer hardware",C854="210 Computer software",C854="220 Quickbooks software",C854="230 Office equipment",C854="240 Office furniture"),
         E854-(E854/(1+Dashboard!$F$4)),
         0
      ),
      IF(C854="750 Business promotion",
         E854-(E854/(1+4.793/100)),
         E854-(E854/(1+Dashboard!$F$4))
      )
   )
)</f>
        <v>0</v>
      </c>
      <c r="J854" s="40">
        <f>Bank5[[#This Row],[Money in/ (Money out)]]-Bank5[[#This Row],[GST/HST]]</f>
        <v>0</v>
      </c>
      <c r="L854" s="37">
        <f t="shared" si="39"/>
        <v>0</v>
      </c>
    </row>
    <row r="855" spans="4:12" x14ac:dyDescent="0.2">
      <c r="D855" s="393">
        <f>_xlfn.XLOOKUP(C:C,Table1[for Import to Bank Register dropdown],Table1[for Pivot],0,0,1)</f>
        <v>0</v>
      </c>
      <c r="E855" s="422"/>
      <c r="F855" s="160">
        <f t="shared" si="40"/>
        <v>55555555</v>
      </c>
      <c r="G855" s="394">
        <f t="shared" si="41"/>
        <v>0</v>
      </c>
      <c r="I855" s="395">
        <f>IF(OR(C855="150 Directors advances", C855="120 accounts receivable", C855="720.2 Automobile - Insurance", C855="720.3 Automobile - License", C855="870.4 Rent - Insurance", C855="870.6 Rent - Property Tax", C855="870.7 Rent - Homeoffice", C855="870.9 Rent - Water"),
   0,
   IF(Dashboard!$F$5="Quick",
      IF(OR(C855="190 Automobile",C855="200 computer hardware",C855="210 Computer software",C855="220 Quickbooks software",C855="230 Office equipment",C855="240 Office furniture"),
         E855-(E855/(1+Dashboard!$F$4)),
         0
      ),
      IF(C855="750 Business promotion",
         E855-(E855/(1+4.793/100)),
         E855-(E855/(1+Dashboard!$F$4))
      )
   )
)</f>
        <v>0</v>
      </c>
      <c r="J855" s="40">
        <f>Bank5[[#This Row],[Money in/ (Money out)]]-Bank5[[#This Row],[GST/HST]]</f>
        <v>0</v>
      </c>
      <c r="L855" s="37">
        <f t="shared" si="39"/>
        <v>0</v>
      </c>
    </row>
    <row r="856" spans="4:12" x14ac:dyDescent="0.2">
      <c r="D856" s="393">
        <f>_xlfn.XLOOKUP(C:C,Table1[for Import to Bank Register dropdown],Table1[for Pivot],0,0,1)</f>
        <v>0</v>
      </c>
      <c r="E856" s="422"/>
      <c r="F856" s="160">
        <f t="shared" si="40"/>
        <v>55555555</v>
      </c>
      <c r="G856" s="394">
        <f t="shared" si="41"/>
        <v>0</v>
      </c>
      <c r="I856" s="395">
        <f>IF(OR(C856="150 Directors advances", C856="120 accounts receivable", C856="720.2 Automobile - Insurance", C856="720.3 Automobile - License", C856="870.4 Rent - Insurance", C856="870.6 Rent - Property Tax", C856="870.7 Rent - Homeoffice", C856="870.9 Rent - Water"),
   0,
   IF(Dashboard!$F$5="Quick",
      IF(OR(C856="190 Automobile",C856="200 computer hardware",C856="210 Computer software",C856="220 Quickbooks software",C856="230 Office equipment",C856="240 Office furniture"),
         E856-(E856/(1+Dashboard!$F$4)),
         0
      ),
      IF(C856="750 Business promotion",
         E856-(E856/(1+4.793/100)),
         E856-(E856/(1+Dashboard!$F$4))
      )
   )
)</f>
        <v>0</v>
      </c>
      <c r="J856" s="40">
        <f>Bank5[[#This Row],[Money in/ (Money out)]]-Bank5[[#This Row],[GST/HST]]</f>
        <v>0</v>
      </c>
      <c r="L856" s="37">
        <f t="shared" si="39"/>
        <v>0</v>
      </c>
    </row>
    <row r="857" spans="4:12" x14ac:dyDescent="0.2">
      <c r="D857" s="393">
        <f>_xlfn.XLOOKUP(C:C,Table1[for Import to Bank Register dropdown],Table1[for Pivot],0,0,1)</f>
        <v>0</v>
      </c>
      <c r="E857" s="422"/>
      <c r="F857" s="160">
        <f t="shared" si="40"/>
        <v>55555555</v>
      </c>
      <c r="G857" s="394">
        <f t="shared" si="41"/>
        <v>0</v>
      </c>
      <c r="I857" s="395">
        <f>IF(OR(C857="150 Directors advances", C857="120 accounts receivable", C857="720.2 Automobile - Insurance", C857="720.3 Automobile - License", C857="870.4 Rent - Insurance", C857="870.6 Rent - Property Tax", C857="870.7 Rent - Homeoffice", C857="870.9 Rent - Water"),
   0,
   IF(Dashboard!$F$5="Quick",
      IF(OR(C857="190 Automobile",C857="200 computer hardware",C857="210 Computer software",C857="220 Quickbooks software",C857="230 Office equipment",C857="240 Office furniture"),
         E857-(E857/(1+Dashboard!$F$4)),
         0
      ),
      IF(C857="750 Business promotion",
         E857-(E857/(1+4.793/100)),
         E857-(E857/(1+Dashboard!$F$4))
      )
   )
)</f>
        <v>0</v>
      </c>
      <c r="J857" s="40">
        <f>Bank5[[#This Row],[Money in/ (Money out)]]-Bank5[[#This Row],[GST/HST]]</f>
        <v>0</v>
      </c>
      <c r="L857" s="37">
        <f t="shared" si="39"/>
        <v>0</v>
      </c>
    </row>
    <row r="858" spans="4:12" x14ac:dyDescent="0.2">
      <c r="D858" s="393">
        <f>_xlfn.XLOOKUP(C:C,Table1[for Import to Bank Register dropdown],Table1[for Pivot],0,0,1)</f>
        <v>0</v>
      </c>
      <c r="E858" s="422"/>
      <c r="F858" s="160">
        <f t="shared" si="40"/>
        <v>55555555</v>
      </c>
      <c r="G858" s="394">
        <f t="shared" si="41"/>
        <v>0</v>
      </c>
      <c r="I858" s="395">
        <f>IF(OR(C858="150 Directors advances", C858="120 accounts receivable", C858="720.2 Automobile - Insurance", C858="720.3 Automobile - License", C858="870.4 Rent - Insurance", C858="870.6 Rent - Property Tax", C858="870.7 Rent - Homeoffice", C858="870.9 Rent - Water"),
   0,
   IF(Dashboard!$F$5="Quick",
      IF(OR(C858="190 Automobile",C858="200 computer hardware",C858="210 Computer software",C858="220 Quickbooks software",C858="230 Office equipment",C858="240 Office furniture"),
         E858-(E858/(1+Dashboard!$F$4)),
         0
      ),
      IF(C858="750 Business promotion",
         E858-(E858/(1+4.793/100)),
         E858-(E858/(1+Dashboard!$F$4))
      )
   )
)</f>
        <v>0</v>
      </c>
      <c r="J858" s="40">
        <f>Bank5[[#This Row],[Money in/ (Money out)]]-Bank5[[#This Row],[GST/HST]]</f>
        <v>0</v>
      </c>
      <c r="L858" s="37">
        <f t="shared" si="39"/>
        <v>0</v>
      </c>
    </row>
    <row r="859" spans="4:12" x14ac:dyDescent="0.2">
      <c r="D859" s="393">
        <f>_xlfn.XLOOKUP(C:C,Table1[for Import to Bank Register dropdown],Table1[for Pivot],0,0,1)</f>
        <v>0</v>
      </c>
      <c r="E859" s="422"/>
      <c r="F859" s="160">
        <f t="shared" si="40"/>
        <v>55555555</v>
      </c>
      <c r="G859" s="394">
        <f t="shared" si="41"/>
        <v>0</v>
      </c>
      <c r="I859" s="395">
        <f>IF(OR(C859="150 Directors advances", C859="120 accounts receivable", C859="720.2 Automobile - Insurance", C859="720.3 Automobile - License", C859="870.4 Rent - Insurance", C859="870.6 Rent - Property Tax", C859="870.7 Rent - Homeoffice", C859="870.9 Rent - Water"),
   0,
   IF(Dashboard!$F$5="Quick",
      IF(OR(C859="190 Automobile",C859="200 computer hardware",C859="210 Computer software",C859="220 Quickbooks software",C859="230 Office equipment",C859="240 Office furniture"),
         E859-(E859/(1+Dashboard!$F$4)),
         0
      ),
      IF(C859="750 Business promotion",
         E859-(E859/(1+4.793/100)),
         E859-(E859/(1+Dashboard!$F$4))
      )
   )
)</f>
        <v>0</v>
      </c>
      <c r="J859" s="40">
        <f>Bank5[[#This Row],[Money in/ (Money out)]]-Bank5[[#This Row],[GST/HST]]</f>
        <v>0</v>
      </c>
      <c r="L859" s="37">
        <f t="shared" si="39"/>
        <v>0</v>
      </c>
    </row>
    <row r="860" spans="4:12" x14ac:dyDescent="0.2">
      <c r="D860" s="393">
        <f>_xlfn.XLOOKUP(C:C,Table1[for Import to Bank Register dropdown],Table1[for Pivot],0,0,1)</f>
        <v>0</v>
      </c>
      <c r="E860" s="422"/>
      <c r="F860" s="160">
        <f t="shared" si="40"/>
        <v>55555555</v>
      </c>
      <c r="G860" s="394">
        <f t="shared" si="41"/>
        <v>0</v>
      </c>
      <c r="I860" s="395">
        <f>IF(OR(C860="150 Directors advances", C860="120 accounts receivable", C860="720.2 Automobile - Insurance", C860="720.3 Automobile - License", C860="870.4 Rent - Insurance", C860="870.6 Rent - Property Tax", C860="870.7 Rent - Homeoffice", C860="870.9 Rent - Water"),
   0,
   IF(Dashboard!$F$5="Quick",
      IF(OR(C860="190 Automobile",C860="200 computer hardware",C860="210 Computer software",C860="220 Quickbooks software",C860="230 Office equipment",C860="240 Office furniture"),
         E860-(E860/(1+Dashboard!$F$4)),
         0
      ),
      IF(C860="750 Business promotion",
         E860-(E860/(1+4.793/100)),
         E860-(E860/(1+Dashboard!$F$4))
      )
   )
)</f>
        <v>0</v>
      </c>
      <c r="J860" s="40">
        <f>Bank5[[#This Row],[Money in/ (Money out)]]-Bank5[[#This Row],[GST/HST]]</f>
        <v>0</v>
      </c>
      <c r="L860" s="37">
        <f t="shared" si="39"/>
        <v>0</v>
      </c>
    </row>
    <row r="861" spans="4:12" x14ac:dyDescent="0.2">
      <c r="D861" s="393">
        <f>_xlfn.XLOOKUP(C:C,Table1[for Import to Bank Register dropdown],Table1[for Pivot],0,0,1)</f>
        <v>0</v>
      </c>
      <c r="E861" s="422"/>
      <c r="F861" s="160">
        <f t="shared" si="40"/>
        <v>55555555</v>
      </c>
      <c r="G861" s="394">
        <f t="shared" si="41"/>
        <v>0</v>
      </c>
      <c r="I861" s="395">
        <f>IF(OR(C861="150 Directors advances", C861="120 accounts receivable", C861="720.2 Automobile - Insurance", C861="720.3 Automobile - License", C861="870.4 Rent - Insurance", C861="870.6 Rent - Property Tax", C861="870.7 Rent - Homeoffice", C861="870.9 Rent - Water"),
   0,
   IF(Dashboard!$F$5="Quick",
      IF(OR(C861="190 Automobile",C861="200 computer hardware",C861="210 Computer software",C861="220 Quickbooks software",C861="230 Office equipment",C861="240 Office furniture"),
         E861-(E861/(1+Dashboard!$F$4)),
         0
      ),
      IF(C861="750 Business promotion",
         E861-(E861/(1+4.793/100)),
         E861-(E861/(1+Dashboard!$F$4))
      )
   )
)</f>
        <v>0</v>
      </c>
      <c r="J861" s="40">
        <f>Bank5[[#This Row],[Money in/ (Money out)]]-Bank5[[#This Row],[GST/HST]]</f>
        <v>0</v>
      </c>
      <c r="L861" s="37">
        <f t="shared" si="39"/>
        <v>0</v>
      </c>
    </row>
    <row r="862" spans="4:12" x14ac:dyDescent="0.2">
      <c r="D862" s="393">
        <f>_xlfn.XLOOKUP(C:C,Table1[for Import to Bank Register dropdown],Table1[for Pivot],0,0,1)</f>
        <v>0</v>
      </c>
      <c r="E862" s="422"/>
      <c r="F862" s="160">
        <f t="shared" si="40"/>
        <v>55555555</v>
      </c>
      <c r="G862" s="394">
        <f t="shared" si="41"/>
        <v>0</v>
      </c>
      <c r="I862" s="395">
        <f>IF(OR(C862="150 Directors advances", C862="120 accounts receivable", C862="720.2 Automobile - Insurance", C862="720.3 Automobile - License", C862="870.4 Rent - Insurance", C862="870.6 Rent - Property Tax", C862="870.7 Rent - Homeoffice", C862="870.9 Rent - Water"),
   0,
   IF(Dashboard!$F$5="Quick",
      IF(OR(C862="190 Automobile",C862="200 computer hardware",C862="210 Computer software",C862="220 Quickbooks software",C862="230 Office equipment",C862="240 Office furniture"),
         E862-(E862/(1+Dashboard!$F$4)),
         0
      ),
      IF(C862="750 Business promotion",
         E862-(E862/(1+4.793/100)),
         E862-(E862/(1+Dashboard!$F$4))
      )
   )
)</f>
        <v>0</v>
      </c>
      <c r="J862" s="40">
        <f>Bank5[[#This Row],[Money in/ (Money out)]]-Bank5[[#This Row],[GST/HST]]</f>
        <v>0</v>
      </c>
      <c r="L862" s="37">
        <f t="shared" si="39"/>
        <v>0</v>
      </c>
    </row>
    <row r="863" spans="4:12" x14ac:dyDescent="0.2">
      <c r="D863" s="393">
        <f>_xlfn.XLOOKUP(C:C,Table1[for Import to Bank Register dropdown],Table1[for Pivot],0,0,1)</f>
        <v>0</v>
      </c>
      <c r="E863" s="422"/>
      <c r="F863" s="160">
        <f t="shared" si="40"/>
        <v>55555555</v>
      </c>
      <c r="G863" s="394">
        <f t="shared" si="41"/>
        <v>0</v>
      </c>
      <c r="I863" s="395">
        <f>IF(OR(C863="150 Directors advances", C863="120 accounts receivable", C863="720.2 Automobile - Insurance", C863="720.3 Automobile - License", C863="870.4 Rent - Insurance", C863="870.6 Rent - Property Tax", C863="870.7 Rent - Homeoffice", C863="870.9 Rent - Water"),
   0,
   IF(Dashboard!$F$5="Quick",
      IF(OR(C863="190 Automobile",C863="200 computer hardware",C863="210 Computer software",C863="220 Quickbooks software",C863="230 Office equipment",C863="240 Office furniture"),
         E863-(E863/(1+Dashboard!$F$4)),
         0
      ),
      IF(C863="750 Business promotion",
         E863-(E863/(1+4.793/100)),
         E863-(E863/(1+Dashboard!$F$4))
      )
   )
)</f>
        <v>0</v>
      </c>
      <c r="J863" s="40">
        <f>Bank5[[#This Row],[Money in/ (Money out)]]-Bank5[[#This Row],[GST/HST]]</f>
        <v>0</v>
      </c>
      <c r="L863" s="37">
        <f t="shared" si="39"/>
        <v>0</v>
      </c>
    </row>
    <row r="864" spans="4:12" x14ac:dyDescent="0.2">
      <c r="D864" s="393">
        <f>_xlfn.XLOOKUP(C:C,Table1[for Import to Bank Register dropdown],Table1[for Pivot],0,0,1)</f>
        <v>0</v>
      </c>
      <c r="E864" s="422"/>
      <c r="F864" s="160">
        <f t="shared" si="40"/>
        <v>55555555</v>
      </c>
      <c r="G864" s="394">
        <f t="shared" si="41"/>
        <v>0</v>
      </c>
      <c r="I864" s="395">
        <f>IF(OR(C864="150 Directors advances", C864="120 accounts receivable", C864="720.2 Automobile - Insurance", C864="720.3 Automobile - License", C864="870.4 Rent - Insurance", C864="870.6 Rent - Property Tax", C864="870.7 Rent - Homeoffice", C864="870.9 Rent - Water"),
   0,
   IF(Dashboard!$F$5="Quick",
      IF(OR(C864="190 Automobile",C864="200 computer hardware",C864="210 Computer software",C864="220 Quickbooks software",C864="230 Office equipment",C864="240 Office furniture"),
         E864-(E864/(1+Dashboard!$F$4)),
         0
      ),
      IF(C864="750 Business promotion",
         E864-(E864/(1+4.793/100)),
         E864-(E864/(1+Dashboard!$F$4))
      )
   )
)</f>
        <v>0</v>
      </c>
      <c r="J864" s="40">
        <f>Bank5[[#This Row],[Money in/ (Money out)]]-Bank5[[#This Row],[GST/HST]]</f>
        <v>0</v>
      </c>
      <c r="L864" s="37">
        <f t="shared" si="39"/>
        <v>0</v>
      </c>
    </row>
    <row r="865" spans="4:12" x14ac:dyDescent="0.2">
      <c r="D865" s="393">
        <f>_xlfn.XLOOKUP(C:C,Table1[for Import to Bank Register dropdown],Table1[for Pivot],0,0,1)</f>
        <v>0</v>
      </c>
      <c r="E865" s="422"/>
      <c r="F865" s="160">
        <f t="shared" si="40"/>
        <v>55555555</v>
      </c>
      <c r="G865" s="394">
        <f t="shared" si="41"/>
        <v>0</v>
      </c>
      <c r="I865" s="395">
        <f>IF(OR(C865="150 Directors advances", C865="120 accounts receivable", C865="720.2 Automobile - Insurance", C865="720.3 Automobile - License", C865="870.4 Rent - Insurance", C865="870.6 Rent - Property Tax", C865="870.7 Rent - Homeoffice", C865="870.9 Rent - Water"),
   0,
   IF(Dashboard!$F$5="Quick",
      IF(OR(C865="190 Automobile",C865="200 computer hardware",C865="210 Computer software",C865="220 Quickbooks software",C865="230 Office equipment",C865="240 Office furniture"),
         E865-(E865/(1+Dashboard!$F$4)),
         0
      ),
      IF(C865="750 Business promotion",
         E865-(E865/(1+4.793/100)),
         E865-(E865/(1+Dashboard!$F$4))
      )
   )
)</f>
        <v>0</v>
      </c>
      <c r="J865" s="40">
        <f>Bank5[[#This Row],[Money in/ (Money out)]]-Bank5[[#This Row],[GST/HST]]</f>
        <v>0</v>
      </c>
      <c r="L865" s="37">
        <f t="shared" si="39"/>
        <v>0</v>
      </c>
    </row>
    <row r="866" spans="4:12" x14ac:dyDescent="0.2">
      <c r="D866" s="393">
        <f>_xlfn.XLOOKUP(C:C,Table1[for Import to Bank Register dropdown],Table1[for Pivot],0,0,1)</f>
        <v>0</v>
      </c>
      <c r="E866" s="422"/>
      <c r="F866" s="160">
        <f t="shared" si="40"/>
        <v>55555555</v>
      </c>
      <c r="G866" s="394">
        <f t="shared" si="41"/>
        <v>0</v>
      </c>
      <c r="I866" s="395">
        <f>IF(OR(C866="150 Directors advances", C866="120 accounts receivable", C866="720.2 Automobile - Insurance", C866="720.3 Automobile - License", C866="870.4 Rent - Insurance", C866="870.6 Rent - Property Tax", C866="870.7 Rent - Homeoffice", C866="870.9 Rent - Water"),
   0,
   IF(Dashboard!$F$5="Quick",
      IF(OR(C866="190 Automobile",C866="200 computer hardware",C866="210 Computer software",C866="220 Quickbooks software",C866="230 Office equipment",C866="240 Office furniture"),
         E866-(E866/(1+Dashboard!$F$4)),
         0
      ),
      IF(C866="750 Business promotion",
         E866-(E866/(1+4.793/100)),
         E866-(E866/(1+Dashboard!$F$4))
      )
   )
)</f>
        <v>0</v>
      </c>
      <c r="J866" s="40">
        <f>Bank5[[#This Row],[Money in/ (Money out)]]-Bank5[[#This Row],[GST/HST]]</f>
        <v>0</v>
      </c>
      <c r="L866" s="37">
        <f t="shared" si="39"/>
        <v>0</v>
      </c>
    </row>
    <row r="867" spans="4:12" x14ac:dyDescent="0.2">
      <c r="D867" s="393">
        <f>_xlfn.XLOOKUP(C:C,Table1[for Import to Bank Register dropdown],Table1[for Pivot],0,0,1)</f>
        <v>0</v>
      </c>
      <c r="E867" s="422"/>
      <c r="F867" s="160">
        <f t="shared" si="40"/>
        <v>55555555</v>
      </c>
      <c r="G867" s="394">
        <f t="shared" si="41"/>
        <v>0</v>
      </c>
      <c r="I867" s="395">
        <f>IF(OR(C867="150 Directors advances", C867="120 accounts receivable", C867="720.2 Automobile - Insurance", C867="720.3 Automobile - License", C867="870.4 Rent - Insurance", C867="870.6 Rent - Property Tax", C867="870.7 Rent - Homeoffice", C867="870.9 Rent - Water"),
   0,
   IF(Dashboard!$F$5="Quick",
      IF(OR(C867="190 Automobile",C867="200 computer hardware",C867="210 Computer software",C867="220 Quickbooks software",C867="230 Office equipment",C867="240 Office furniture"),
         E867-(E867/(1+Dashboard!$F$4)),
         0
      ),
      IF(C867="750 Business promotion",
         E867-(E867/(1+4.793/100)),
         E867-(E867/(1+Dashboard!$F$4))
      )
   )
)</f>
        <v>0</v>
      </c>
      <c r="J867" s="40">
        <f>Bank5[[#This Row],[Money in/ (Money out)]]-Bank5[[#This Row],[GST/HST]]</f>
        <v>0</v>
      </c>
      <c r="L867" s="37">
        <f t="shared" si="39"/>
        <v>0</v>
      </c>
    </row>
    <row r="868" spans="4:12" x14ac:dyDescent="0.2">
      <c r="D868" s="393">
        <f>_xlfn.XLOOKUP(C:C,Table1[for Import to Bank Register dropdown],Table1[for Pivot],0,0,1)</f>
        <v>0</v>
      </c>
      <c r="E868" s="422"/>
      <c r="F868" s="160">
        <f t="shared" si="40"/>
        <v>55555555</v>
      </c>
      <c r="G868" s="394">
        <f t="shared" si="41"/>
        <v>0</v>
      </c>
      <c r="I868" s="395">
        <f>IF(OR(C868="150 Directors advances", C868="120 accounts receivable", C868="720.2 Automobile - Insurance", C868="720.3 Automobile - License", C868="870.4 Rent - Insurance", C868="870.6 Rent - Property Tax", C868="870.7 Rent - Homeoffice", C868="870.9 Rent - Water"),
   0,
   IF(Dashboard!$F$5="Quick",
      IF(OR(C868="190 Automobile",C868="200 computer hardware",C868="210 Computer software",C868="220 Quickbooks software",C868="230 Office equipment",C868="240 Office furniture"),
         E868-(E868/(1+Dashboard!$F$4)),
         0
      ),
      IF(C868="750 Business promotion",
         E868-(E868/(1+4.793/100)),
         E868-(E868/(1+Dashboard!$F$4))
      )
   )
)</f>
        <v>0</v>
      </c>
      <c r="J868" s="40">
        <f>Bank5[[#This Row],[Money in/ (Money out)]]-Bank5[[#This Row],[GST/HST]]</f>
        <v>0</v>
      </c>
      <c r="L868" s="37">
        <f t="shared" si="39"/>
        <v>0</v>
      </c>
    </row>
    <row r="869" spans="4:12" x14ac:dyDescent="0.2">
      <c r="D869" s="393">
        <f>_xlfn.XLOOKUP(C:C,Table1[for Import to Bank Register dropdown],Table1[for Pivot],0,0,1)</f>
        <v>0</v>
      </c>
      <c r="E869" s="422"/>
      <c r="F869" s="160">
        <f t="shared" si="40"/>
        <v>55555555</v>
      </c>
      <c r="G869" s="394">
        <f t="shared" si="41"/>
        <v>0</v>
      </c>
      <c r="I869" s="395">
        <f>IF(OR(C869="150 Directors advances", C869="120 accounts receivable", C869="720.2 Automobile - Insurance", C869="720.3 Automobile - License", C869="870.4 Rent - Insurance", C869="870.6 Rent - Property Tax", C869="870.7 Rent - Homeoffice", C869="870.9 Rent - Water"),
   0,
   IF(Dashboard!$F$5="Quick",
      IF(OR(C869="190 Automobile",C869="200 computer hardware",C869="210 Computer software",C869="220 Quickbooks software",C869="230 Office equipment",C869="240 Office furniture"),
         E869-(E869/(1+Dashboard!$F$4)),
         0
      ),
      IF(C869="750 Business promotion",
         E869-(E869/(1+4.793/100)),
         E869-(E869/(1+Dashboard!$F$4))
      )
   )
)</f>
        <v>0</v>
      </c>
      <c r="J869" s="40">
        <f>Bank5[[#This Row],[Money in/ (Money out)]]-Bank5[[#This Row],[GST/HST]]</f>
        <v>0</v>
      </c>
      <c r="L869" s="37">
        <f t="shared" si="39"/>
        <v>0</v>
      </c>
    </row>
    <row r="870" spans="4:12" x14ac:dyDescent="0.2">
      <c r="D870" s="393">
        <f>_xlfn.XLOOKUP(C:C,Table1[for Import to Bank Register dropdown],Table1[for Pivot],0,0,1)</f>
        <v>0</v>
      </c>
      <c r="E870" s="422"/>
      <c r="F870" s="160">
        <f t="shared" si="40"/>
        <v>55555555</v>
      </c>
      <c r="G870" s="394">
        <f t="shared" si="41"/>
        <v>0</v>
      </c>
      <c r="I870" s="395">
        <f>IF(OR(C870="150 Directors advances", C870="120 accounts receivable", C870="720.2 Automobile - Insurance", C870="720.3 Automobile - License", C870="870.4 Rent - Insurance", C870="870.6 Rent - Property Tax", C870="870.7 Rent - Homeoffice", C870="870.9 Rent - Water"),
   0,
   IF(Dashboard!$F$5="Quick",
      IF(OR(C870="190 Automobile",C870="200 computer hardware",C870="210 Computer software",C870="220 Quickbooks software",C870="230 Office equipment",C870="240 Office furniture"),
         E870-(E870/(1+Dashboard!$F$4)),
         0
      ),
      IF(C870="750 Business promotion",
         E870-(E870/(1+4.793/100)),
         E870-(E870/(1+Dashboard!$F$4))
      )
   )
)</f>
        <v>0</v>
      </c>
      <c r="J870" s="40">
        <f>Bank5[[#This Row],[Money in/ (Money out)]]-Bank5[[#This Row],[GST/HST]]</f>
        <v>0</v>
      </c>
      <c r="L870" s="37">
        <f t="shared" si="39"/>
        <v>0</v>
      </c>
    </row>
    <row r="871" spans="4:12" x14ac:dyDescent="0.2">
      <c r="D871" s="393">
        <f>_xlfn.XLOOKUP(C:C,Table1[for Import to Bank Register dropdown],Table1[for Pivot],0,0,1)</f>
        <v>0</v>
      </c>
      <c r="E871" s="422"/>
      <c r="F871" s="160">
        <f t="shared" si="40"/>
        <v>55555555</v>
      </c>
      <c r="G871" s="394">
        <f t="shared" si="41"/>
        <v>0</v>
      </c>
      <c r="I871" s="395">
        <f>IF(OR(C871="150 Directors advances", C871="120 accounts receivable", C871="720.2 Automobile - Insurance", C871="720.3 Automobile - License", C871="870.4 Rent - Insurance", C871="870.6 Rent - Property Tax", C871="870.7 Rent - Homeoffice", C871="870.9 Rent - Water"),
   0,
   IF(Dashboard!$F$5="Quick",
      IF(OR(C871="190 Automobile",C871="200 computer hardware",C871="210 Computer software",C871="220 Quickbooks software",C871="230 Office equipment",C871="240 Office furniture"),
         E871-(E871/(1+Dashboard!$F$4)),
         0
      ),
      IF(C871="750 Business promotion",
         E871-(E871/(1+4.793/100)),
         E871-(E871/(1+Dashboard!$F$4))
      )
   )
)</f>
        <v>0</v>
      </c>
      <c r="J871" s="40">
        <f>Bank5[[#This Row],[Money in/ (Money out)]]-Bank5[[#This Row],[GST/HST]]</f>
        <v>0</v>
      </c>
      <c r="L871" s="37">
        <f t="shared" si="39"/>
        <v>0</v>
      </c>
    </row>
    <row r="872" spans="4:12" x14ac:dyDescent="0.2">
      <c r="D872" s="393">
        <f>_xlfn.XLOOKUP(C:C,Table1[for Import to Bank Register dropdown],Table1[for Pivot],0,0,1)</f>
        <v>0</v>
      </c>
      <c r="E872" s="422"/>
      <c r="F872" s="160">
        <f t="shared" si="40"/>
        <v>55555555</v>
      </c>
      <c r="G872" s="394">
        <f t="shared" si="41"/>
        <v>0</v>
      </c>
      <c r="I872" s="395">
        <f>IF(OR(C872="150 Directors advances", C872="120 accounts receivable", C872="720.2 Automobile - Insurance", C872="720.3 Automobile - License", C872="870.4 Rent - Insurance", C872="870.6 Rent - Property Tax", C872="870.7 Rent - Homeoffice", C872="870.9 Rent - Water"),
   0,
   IF(Dashboard!$F$5="Quick",
      IF(OR(C872="190 Automobile",C872="200 computer hardware",C872="210 Computer software",C872="220 Quickbooks software",C872="230 Office equipment",C872="240 Office furniture"),
         E872-(E872/(1+Dashboard!$F$4)),
         0
      ),
      IF(C872="750 Business promotion",
         E872-(E872/(1+4.793/100)),
         E872-(E872/(1+Dashboard!$F$4))
      )
   )
)</f>
        <v>0</v>
      </c>
      <c r="J872" s="40">
        <f>Bank5[[#This Row],[Money in/ (Money out)]]-Bank5[[#This Row],[GST/HST]]</f>
        <v>0</v>
      </c>
      <c r="L872" s="37">
        <f t="shared" si="39"/>
        <v>0</v>
      </c>
    </row>
    <row r="873" spans="4:12" x14ac:dyDescent="0.2">
      <c r="D873" s="393">
        <f>_xlfn.XLOOKUP(C:C,Table1[for Import to Bank Register dropdown],Table1[for Pivot],0,0,1)</f>
        <v>0</v>
      </c>
      <c r="E873" s="422"/>
      <c r="F873" s="160">
        <f t="shared" si="40"/>
        <v>55555555</v>
      </c>
      <c r="G873" s="394">
        <f t="shared" si="41"/>
        <v>0</v>
      </c>
      <c r="I873" s="395">
        <f>IF(OR(C873="150 Directors advances", C873="120 accounts receivable", C873="720.2 Automobile - Insurance", C873="720.3 Automobile - License", C873="870.4 Rent - Insurance", C873="870.6 Rent - Property Tax", C873="870.7 Rent - Homeoffice", C873="870.9 Rent - Water"),
   0,
   IF(Dashboard!$F$5="Quick",
      IF(OR(C873="190 Automobile",C873="200 computer hardware",C873="210 Computer software",C873="220 Quickbooks software",C873="230 Office equipment",C873="240 Office furniture"),
         E873-(E873/(1+Dashboard!$F$4)),
         0
      ),
      IF(C873="750 Business promotion",
         E873-(E873/(1+4.793/100)),
         E873-(E873/(1+Dashboard!$F$4))
      )
   )
)</f>
        <v>0</v>
      </c>
      <c r="J873" s="40">
        <f>Bank5[[#This Row],[Money in/ (Money out)]]-Bank5[[#This Row],[GST/HST]]</f>
        <v>0</v>
      </c>
      <c r="L873" s="37">
        <f t="shared" si="39"/>
        <v>0</v>
      </c>
    </row>
    <row r="874" spans="4:12" x14ac:dyDescent="0.2">
      <c r="D874" s="393">
        <f>_xlfn.XLOOKUP(C:C,Table1[for Import to Bank Register dropdown],Table1[for Pivot],0,0,1)</f>
        <v>0</v>
      </c>
      <c r="E874" s="422"/>
      <c r="F874" s="160">
        <f t="shared" si="40"/>
        <v>55555555</v>
      </c>
      <c r="G874" s="394">
        <f t="shared" si="41"/>
        <v>0</v>
      </c>
      <c r="I874" s="395">
        <f>IF(OR(C874="150 Directors advances", C874="120 accounts receivable", C874="720.2 Automobile - Insurance", C874="720.3 Automobile - License", C874="870.4 Rent - Insurance", C874="870.6 Rent - Property Tax", C874="870.7 Rent - Homeoffice", C874="870.9 Rent - Water"),
   0,
   IF(Dashboard!$F$5="Quick",
      IF(OR(C874="190 Automobile",C874="200 computer hardware",C874="210 Computer software",C874="220 Quickbooks software",C874="230 Office equipment",C874="240 Office furniture"),
         E874-(E874/(1+Dashboard!$F$4)),
         0
      ),
      IF(C874="750 Business promotion",
         E874-(E874/(1+4.793/100)),
         E874-(E874/(1+Dashboard!$F$4))
      )
   )
)</f>
        <v>0</v>
      </c>
      <c r="J874" s="40">
        <f>Bank5[[#This Row],[Money in/ (Money out)]]-Bank5[[#This Row],[GST/HST]]</f>
        <v>0</v>
      </c>
      <c r="L874" s="37">
        <f t="shared" si="39"/>
        <v>0</v>
      </c>
    </row>
    <row r="875" spans="4:12" x14ac:dyDescent="0.2">
      <c r="D875" s="393">
        <f>_xlfn.XLOOKUP(C:C,Table1[for Import to Bank Register dropdown],Table1[for Pivot],0,0,1)</f>
        <v>0</v>
      </c>
      <c r="E875" s="422"/>
      <c r="F875" s="160">
        <f t="shared" si="40"/>
        <v>55555555</v>
      </c>
      <c r="G875" s="394">
        <f t="shared" si="41"/>
        <v>0</v>
      </c>
      <c r="I875" s="395">
        <f>IF(OR(C875="150 Directors advances", C875="120 accounts receivable", C875="720.2 Automobile - Insurance", C875="720.3 Automobile - License", C875="870.4 Rent - Insurance", C875="870.6 Rent - Property Tax", C875="870.7 Rent - Homeoffice", C875="870.9 Rent - Water"),
   0,
   IF(Dashboard!$F$5="Quick",
      IF(OR(C875="190 Automobile",C875="200 computer hardware",C875="210 Computer software",C875="220 Quickbooks software",C875="230 Office equipment",C875="240 Office furniture"),
         E875-(E875/(1+Dashboard!$F$4)),
         0
      ),
      IF(C875="750 Business promotion",
         E875-(E875/(1+4.793/100)),
         E875-(E875/(1+Dashboard!$F$4))
      )
   )
)</f>
        <v>0</v>
      </c>
      <c r="J875" s="40">
        <f>Bank5[[#This Row],[Money in/ (Money out)]]-Bank5[[#This Row],[GST/HST]]</f>
        <v>0</v>
      </c>
      <c r="L875" s="37">
        <f t="shared" si="39"/>
        <v>0</v>
      </c>
    </row>
    <row r="876" spans="4:12" x14ac:dyDescent="0.2">
      <c r="D876" s="393">
        <f>_xlfn.XLOOKUP(C:C,Table1[for Import to Bank Register dropdown],Table1[for Pivot],0,0,1)</f>
        <v>0</v>
      </c>
      <c r="E876" s="422"/>
      <c r="F876" s="160">
        <f t="shared" si="40"/>
        <v>55555555</v>
      </c>
      <c r="G876" s="394">
        <f t="shared" si="41"/>
        <v>0</v>
      </c>
      <c r="I876" s="395">
        <f>IF(OR(C876="150 Directors advances", C876="120 accounts receivable", C876="720.2 Automobile - Insurance", C876="720.3 Automobile - License", C876="870.4 Rent - Insurance", C876="870.6 Rent - Property Tax", C876="870.7 Rent - Homeoffice", C876="870.9 Rent - Water"),
   0,
   IF(Dashboard!$F$5="Quick",
      IF(OR(C876="190 Automobile",C876="200 computer hardware",C876="210 Computer software",C876="220 Quickbooks software",C876="230 Office equipment",C876="240 Office furniture"),
         E876-(E876/(1+Dashboard!$F$4)),
         0
      ),
      IF(C876="750 Business promotion",
         E876-(E876/(1+4.793/100)),
         E876-(E876/(1+Dashboard!$F$4))
      )
   )
)</f>
        <v>0</v>
      </c>
      <c r="J876" s="40">
        <f>Bank5[[#This Row],[Money in/ (Money out)]]-Bank5[[#This Row],[GST/HST]]</f>
        <v>0</v>
      </c>
      <c r="L876" s="37">
        <f t="shared" si="39"/>
        <v>0</v>
      </c>
    </row>
    <row r="877" spans="4:12" x14ac:dyDescent="0.2">
      <c r="D877" s="393">
        <f>_xlfn.XLOOKUP(C:C,Table1[for Import to Bank Register dropdown],Table1[for Pivot],0,0,1)</f>
        <v>0</v>
      </c>
      <c r="E877" s="422"/>
      <c r="F877" s="160">
        <f t="shared" si="40"/>
        <v>55555555</v>
      </c>
      <c r="G877" s="394">
        <f t="shared" si="41"/>
        <v>0</v>
      </c>
      <c r="I877" s="395">
        <f>IF(OR(C877="150 Directors advances", C877="120 accounts receivable", C877="720.2 Automobile - Insurance", C877="720.3 Automobile - License", C877="870.4 Rent - Insurance", C877="870.6 Rent - Property Tax", C877="870.7 Rent - Homeoffice", C877="870.9 Rent - Water"),
   0,
   IF(Dashboard!$F$5="Quick",
      IF(OR(C877="190 Automobile",C877="200 computer hardware",C877="210 Computer software",C877="220 Quickbooks software",C877="230 Office equipment",C877="240 Office furniture"),
         E877-(E877/(1+Dashboard!$F$4)),
         0
      ),
      IF(C877="750 Business promotion",
         E877-(E877/(1+4.793/100)),
         E877-(E877/(1+Dashboard!$F$4))
      )
   )
)</f>
        <v>0</v>
      </c>
      <c r="J877" s="40">
        <f>Bank5[[#This Row],[Money in/ (Money out)]]-Bank5[[#This Row],[GST/HST]]</f>
        <v>0</v>
      </c>
      <c r="L877" s="37">
        <f t="shared" si="39"/>
        <v>0</v>
      </c>
    </row>
    <row r="878" spans="4:12" x14ac:dyDescent="0.2">
      <c r="D878" s="393">
        <f>_xlfn.XLOOKUP(C:C,Table1[for Import to Bank Register dropdown],Table1[for Pivot],0,0,1)</f>
        <v>0</v>
      </c>
      <c r="E878" s="422"/>
      <c r="F878" s="160">
        <f t="shared" si="40"/>
        <v>55555555</v>
      </c>
      <c r="G878" s="394">
        <f t="shared" si="41"/>
        <v>0</v>
      </c>
      <c r="I878" s="395">
        <f>IF(OR(C878="150 Directors advances", C878="120 accounts receivable", C878="720.2 Automobile - Insurance", C878="720.3 Automobile - License", C878="870.4 Rent - Insurance", C878="870.6 Rent - Property Tax", C878="870.7 Rent - Homeoffice", C878="870.9 Rent - Water"),
   0,
   IF(Dashboard!$F$5="Quick",
      IF(OR(C878="190 Automobile",C878="200 computer hardware",C878="210 Computer software",C878="220 Quickbooks software",C878="230 Office equipment",C878="240 Office furniture"),
         E878-(E878/(1+Dashboard!$F$4)),
         0
      ),
      IF(C878="750 Business promotion",
         E878-(E878/(1+4.793/100)),
         E878-(E878/(1+Dashboard!$F$4))
      )
   )
)</f>
        <v>0</v>
      </c>
      <c r="J878" s="40">
        <f>Bank5[[#This Row],[Money in/ (Money out)]]-Bank5[[#This Row],[GST/HST]]</f>
        <v>0</v>
      </c>
      <c r="L878" s="37">
        <f t="shared" si="39"/>
        <v>0</v>
      </c>
    </row>
    <row r="879" spans="4:12" x14ac:dyDescent="0.2">
      <c r="D879" s="393">
        <f>_xlfn.XLOOKUP(C:C,Table1[for Import to Bank Register dropdown],Table1[for Pivot],0,0,1)</f>
        <v>0</v>
      </c>
      <c r="E879" s="422"/>
      <c r="F879" s="160">
        <f t="shared" si="40"/>
        <v>55555555</v>
      </c>
      <c r="G879" s="394">
        <f t="shared" si="41"/>
        <v>0</v>
      </c>
      <c r="I879" s="395">
        <f>IF(OR(C879="150 Directors advances", C879="120 accounts receivable", C879="720.2 Automobile - Insurance", C879="720.3 Automobile - License", C879="870.4 Rent - Insurance", C879="870.6 Rent - Property Tax", C879="870.7 Rent - Homeoffice", C879="870.9 Rent - Water"),
   0,
   IF(Dashboard!$F$5="Quick",
      IF(OR(C879="190 Automobile",C879="200 computer hardware",C879="210 Computer software",C879="220 Quickbooks software",C879="230 Office equipment",C879="240 Office furniture"),
         E879-(E879/(1+Dashboard!$F$4)),
         0
      ),
      IF(C879="750 Business promotion",
         E879-(E879/(1+4.793/100)),
         E879-(E879/(1+Dashboard!$F$4))
      )
   )
)</f>
        <v>0</v>
      </c>
      <c r="J879" s="40">
        <f>Bank5[[#This Row],[Money in/ (Money out)]]-Bank5[[#This Row],[GST/HST]]</f>
        <v>0</v>
      </c>
      <c r="L879" s="37">
        <f t="shared" si="39"/>
        <v>0</v>
      </c>
    </row>
    <row r="880" spans="4:12" x14ac:dyDescent="0.2">
      <c r="D880" s="393">
        <f>_xlfn.XLOOKUP(C:C,Table1[for Import to Bank Register dropdown],Table1[for Pivot],0,0,1)</f>
        <v>0</v>
      </c>
      <c r="E880" s="422"/>
      <c r="F880" s="160">
        <f t="shared" si="40"/>
        <v>55555555</v>
      </c>
      <c r="G880" s="394">
        <f t="shared" si="41"/>
        <v>0</v>
      </c>
      <c r="I880" s="395">
        <f>IF(OR(C880="150 Directors advances", C880="120 accounts receivable", C880="720.2 Automobile - Insurance", C880="720.3 Automobile - License", C880="870.4 Rent - Insurance", C880="870.6 Rent - Property Tax", C880="870.7 Rent - Homeoffice", C880="870.9 Rent - Water"),
   0,
   IF(Dashboard!$F$5="Quick",
      IF(OR(C880="190 Automobile",C880="200 computer hardware",C880="210 Computer software",C880="220 Quickbooks software",C880="230 Office equipment",C880="240 Office furniture"),
         E880-(E880/(1+Dashboard!$F$4)),
         0
      ),
      IF(C880="750 Business promotion",
         E880-(E880/(1+4.793/100)),
         E880-(E880/(1+Dashboard!$F$4))
      )
   )
)</f>
        <v>0</v>
      </c>
      <c r="J880" s="40">
        <f>Bank5[[#This Row],[Money in/ (Money out)]]-Bank5[[#This Row],[GST/HST]]</f>
        <v>0</v>
      </c>
      <c r="L880" s="37">
        <f t="shared" si="39"/>
        <v>0</v>
      </c>
    </row>
    <row r="881" spans="4:12" x14ac:dyDescent="0.2">
      <c r="D881" s="393">
        <f>_xlfn.XLOOKUP(C:C,Table1[for Import to Bank Register dropdown],Table1[for Pivot],0,0,1)</f>
        <v>0</v>
      </c>
      <c r="E881" s="422"/>
      <c r="F881" s="160">
        <f t="shared" si="40"/>
        <v>55555555</v>
      </c>
      <c r="G881" s="394">
        <f t="shared" si="41"/>
        <v>0</v>
      </c>
      <c r="I881" s="395">
        <f>IF(OR(C881="150 Directors advances", C881="120 accounts receivable", C881="720.2 Automobile - Insurance", C881="720.3 Automobile - License", C881="870.4 Rent - Insurance", C881="870.6 Rent - Property Tax", C881="870.7 Rent - Homeoffice", C881="870.9 Rent - Water"),
   0,
   IF(Dashboard!$F$5="Quick",
      IF(OR(C881="190 Automobile",C881="200 computer hardware",C881="210 Computer software",C881="220 Quickbooks software",C881="230 Office equipment",C881="240 Office furniture"),
         E881-(E881/(1+Dashboard!$F$4)),
         0
      ),
      IF(C881="750 Business promotion",
         E881-(E881/(1+4.793/100)),
         E881-(E881/(1+Dashboard!$F$4))
      )
   )
)</f>
        <v>0</v>
      </c>
      <c r="J881" s="40">
        <f>Bank5[[#This Row],[Money in/ (Money out)]]-Bank5[[#This Row],[GST/HST]]</f>
        <v>0</v>
      </c>
      <c r="L881" s="37">
        <f t="shared" si="39"/>
        <v>0</v>
      </c>
    </row>
    <row r="882" spans="4:12" x14ac:dyDescent="0.2">
      <c r="D882" s="393">
        <f>_xlfn.XLOOKUP(C:C,Table1[for Import to Bank Register dropdown],Table1[for Pivot],0,0,1)</f>
        <v>0</v>
      </c>
      <c r="E882" s="422"/>
      <c r="F882" s="160">
        <f t="shared" si="40"/>
        <v>55555555</v>
      </c>
      <c r="G882" s="394">
        <f t="shared" si="41"/>
        <v>0</v>
      </c>
      <c r="I882" s="395">
        <f>IF(OR(C882="150 Directors advances", C882="120 accounts receivable", C882="720.2 Automobile - Insurance", C882="720.3 Automobile - License", C882="870.4 Rent - Insurance", C882="870.6 Rent - Property Tax", C882="870.7 Rent - Homeoffice", C882="870.9 Rent - Water"),
   0,
   IF(Dashboard!$F$5="Quick",
      IF(OR(C882="190 Automobile",C882="200 computer hardware",C882="210 Computer software",C882="220 Quickbooks software",C882="230 Office equipment",C882="240 Office furniture"),
         E882-(E882/(1+Dashboard!$F$4)),
         0
      ),
      IF(C882="750 Business promotion",
         E882-(E882/(1+4.793/100)),
         E882-(E882/(1+Dashboard!$F$4))
      )
   )
)</f>
        <v>0</v>
      </c>
      <c r="J882" s="40">
        <f>Bank5[[#This Row],[Money in/ (Money out)]]-Bank5[[#This Row],[GST/HST]]</f>
        <v>0</v>
      </c>
      <c r="L882" s="37">
        <f t="shared" si="39"/>
        <v>0</v>
      </c>
    </row>
    <row r="883" spans="4:12" x14ac:dyDescent="0.2">
      <c r="D883" s="393">
        <f>_xlfn.XLOOKUP(C:C,Table1[for Import to Bank Register dropdown],Table1[for Pivot],0,0,1)</f>
        <v>0</v>
      </c>
      <c r="E883" s="422"/>
      <c r="F883" s="160">
        <f t="shared" si="40"/>
        <v>55555555</v>
      </c>
      <c r="G883" s="394">
        <f t="shared" si="41"/>
        <v>0</v>
      </c>
      <c r="I883" s="395">
        <f>IF(OR(C883="150 Directors advances", C883="120 accounts receivable", C883="720.2 Automobile - Insurance", C883="720.3 Automobile - License", C883="870.4 Rent - Insurance", C883="870.6 Rent - Property Tax", C883="870.7 Rent - Homeoffice", C883="870.9 Rent - Water"),
   0,
   IF(Dashboard!$F$5="Quick",
      IF(OR(C883="190 Automobile",C883="200 computer hardware",C883="210 Computer software",C883="220 Quickbooks software",C883="230 Office equipment",C883="240 Office furniture"),
         E883-(E883/(1+Dashboard!$F$4)),
         0
      ),
      IF(C883="750 Business promotion",
         E883-(E883/(1+4.793/100)),
         E883-(E883/(1+Dashboard!$F$4))
      )
   )
)</f>
        <v>0</v>
      </c>
      <c r="J883" s="40">
        <f>Bank5[[#This Row],[Money in/ (Money out)]]-Bank5[[#This Row],[GST/HST]]</f>
        <v>0</v>
      </c>
      <c r="L883" s="37">
        <f t="shared" si="39"/>
        <v>0</v>
      </c>
    </row>
    <row r="884" spans="4:12" x14ac:dyDescent="0.2">
      <c r="D884" s="393">
        <f>_xlfn.XLOOKUP(C:C,Table1[for Import to Bank Register dropdown],Table1[for Pivot],0,0,1)</f>
        <v>0</v>
      </c>
      <c r="E884" s="422"/>
      <c r="F884" s="160">
        <f t="shared" si="40"/>
        <v>55555555</v>
      </c>
      <c r="G884" s="394">
        <f t="shared" si="41"/>
        <v>0</v>
      </c>
      <c r="I884" s="395">
        <f>IF(OR(C884="150 Directors advances", C884="120 accounts receivable", C884="720.2 Automobile - Insurance", C884="720.3 Automobile - License", C884="870.4 Rent - Insurance", C884="870.6 Rent - Property Tax", C884="870.7 Rent - Homeoffice", C884="870.9 Rent - Water"),
   0,
   IF(Dashboard!$F$5="Quick",
      IF(OR(C884="190 Automobile",C884="200 computer hardware",C884="210 Computer software",C884="220 Quickbooks software",C884="230 Office equipment",C884="240 Office furniture"),
         E884-(E884/(1+Dashboard!$F$4)),
         0
      ),
      IF(C884="750 Business promotion",
         E884-(E884/(1+4.793/100)),
         E884-(E884/(1+Dashboard!$F$4))
      )
   )
)</f>
        <v>0</v>
      </c>
      <c r="J884" s="40">
        <f>Bank5[[#This Row],[Money in/ (Money out)]]-Bank5[[#This Row],[GST/HST]]</f>
        <v>0</v>
      </c>
      <c r="L884" s="37">
        <f t="shared" si="39"/>
        <v>0</v>
      </c>
    </row>
    <row r="885" spans="4:12" x14ac:dyDescent="0.2">
      <c r="D885" s="393">
        <f>_xlfn.XLOOKUP(C:C,Table1[for Import to Bank Register dropdown],Table1[for Pivot],0,0,1)</f>
        <v>0</v>
      </c>
      <c r="E885" s="422"/>
      <c r="F885" s="160">
        <f t="shared" si="40"/>
        <v>55555555</v>
      </c>
      <c r="G885" s="394">
        <f t="shared" si="41"/>
        <v>0</v>
      </c>
      <c r="I885" s="395">
        <f>IF(OR(C885="150 Directors advances", C885="120 accounts receivable", C885="720.2 Automobile - Insurance", C885="720.3 Automobile - License", C885="870.4 Rent - Insurance", C885="870.6 Rent - Property Tax", C885="870.7 Rent - Homeoffice", C885="870.9 Rent - Water"),
   0,
   IF(Dashboard!$F$5="Quick",
      IF(OR(C885="190 Automobile",C885="200 computer hardware",C885="210 Computer software",C885="220 Quickbooks software",C885="230 Office equipment",C885="240 Office furniture"),
         E885-(E885/(1+Dashboard!$F$4)),
         0
      ),
      IF(C885="750 Business promotion",
         E885-(E885/(1+4.793/100)),
         E885-(E885/(1+Dashboard!$F$4))
      )
   )
)</f>
        <v>0</v>
      </c>
      <c r="J885" s="40">
        <f>Bank5[[#This Row],[Money in/ (Money out)]]-Bank5[[#This Row],[GST/HST]]</f>
        <v>0</v>
      </c>
      <c r="L885" s="37">
        <f t="shared" si="39"/>
        <v>0</v>
      </c>
    </row>
    <row r="886" spans="4:12" x14ac:dyDescent="0.2">
      <c r="D886" s="393">
        <f>_xlfn.XLOOKUP(C:C,Table1[for Import to Bank Register dropdown],Table1[for Pivot],0,0,1)</f>
        <v>0</v>
      </c>
      <c r="E886" s="422"/>
      <c r="F886" s="160">
        <f t="shared" si="40"/>
        <v>55555555</v>
      </c>
      <c r="G886" s="394">
        <f t="shared" si="41"/>
        <v>0</v>
      </c>
      <c r="I886" s="395">
        <f>IF(OR(C886="150 Directors advances", C886="120 accounts receivable", C886="720.2 Automobile - Insurance", C886="720.3 Automobile - License", C886="870.4 Rent - Insurance", C886="870.6 Rent - Property Tax", C886="870.7 Rent - Homeoffice", C886="870.9 Rent - Water"),
   0,
   IF(Dashboard!$F$5="Quick",
      IF(OR(C886="190 Automobile",C886="200 computer hardware",C886="210 Computer software",C886="220 Quickbooks software",C886="230 Office equipment",C886="240 Office furniture"),
         E886-(E886/(1+Dashboard!$F$4)),
         0
      ),
      IF(C886="750 Business promotion",
         E886-(E886/(1+4.793/100)),
         E886-(E886/(1+Dashboard!$F$4))
      )
   )
)</f>
        <v>0</v>
      </c>
      <c r="J886" s="40">
        <f>Bank5[[#This Row],[Money in/ (Money out)]]-Bank5[[#This Row],[GST/HST]]</f>
        <v>0</v>
      </c>
      <c r="L886" s="37">
        <f t="shared" si="39"/>
        <v>0</v>
      </c>
    </row>
    <row r="887" spans="4:12" x14ac:dyDescent="0.2">
      <c r="D887" s="393">
        <f>_xlfn.XLOOKUP(C:C,Table1[for Import to Bank Register dropdown],Table1[for Pivot],0,0,1)</f>
        <v>0</v>
      </c>
      <c r="E887" s="422"/>
      <c r="F887" s="160">
        <f t="shared" si="40"/>
        <v>55555555</v>
      </c>
      <c r="G887" s="394">
        <f t="shared" si="41"/>
        <v>0</v>
      </c>
      <c r="I887" s="395">
        <f>IF(OR(C887="150 Directors advances", C887="120 accounts receivable", C887="720.2 Automobile - Insurance", C887="720.3 Automobile - License", C887="870.4 Rent - Insurance", C887="870.6 Rent - Property Tax", C887="870.7 Rent - Homeoffice", C887="870.9 Rent - Water"),
   0,
   IF(Dashboard!$F$5="Quick",
      IF(OR(C887="190 Automobile",C887="200 computer hardware",C887="210 Computer software",C887="220 Quickbooks software",C887="230 Office equipment",C887="240 Office furniture"),
         E887-(E887/(1+Dashboard!$F$4)),
         0
      ),
      IF(C887="750 Business promotion",
         E887-(E887/(1+4.793/100)),
         E887-(E887/(1+Dashboard!$F$4))
      )
   )
)</f>
        <v>0</v>
      </c>
      <c r="J887" s="40">
        <f>Bank5[[#This Row],[Money in/ (Money out)]]-Bank5[[#This Row],[GST/HST]]</f>
        <v>0</v>
      </c>
      <c r="L887" s="37">
        <f t="shared" si="39"/>
        <v>0</v>
      </c>
    </row>
    <row r="888" spans="4:12" x14ac:dyDescent="0.2">
      <c r="D888" s="393">
        <f>_xlfn.XLOOKUP(C:C,Table1[for Import to Bank Register dropdown],Table1[for Pivot],0,0,1)</f>
        <v>0</v>
      </c>
      <c r="E888" s="422"/>
      <c r="F888" s="160">
        <f t="shared" si="40"/>
        <v>55555555</v>
      </c>
      <c r="G888" s="394">
        <f t="shared" si="41"/>
        <v>0</v>
      </c>
      <c r="I888" s="395">
        <f>IF(OR(C888="150 Directors advances", C888="120 accounts receivable", C888="720.2 Automobile - Insurance", C888="720.3 Automobile - License", C888="870.4 Rent - Insurance", C888="870.6 Rent - Property Tax", C888="870.7 Rent - Homeoffice", C888="870.9 Rent - Water"),
   0,
   IF(Dashboard!$F$5="Quick",
      IF(OR(C888="190 Automobile",C888="200 computer hardware",C888="210 Computer software",C888="220 Quickbooks software",C888="230 Office equipment",C888="240 Office furniture"),
         E888-(E888/(1+Dashboard!$F$4)),
         0
      ),
      IF(C888="750 Business promotion",
         E888-(E888/(1+4.793/100)),
         E888-(E888/(1+Dashboard!$F$4))
      )
   )
)</f>
        <v>0</v>
      </c>
      <c r="J888" s="40">
        <f>Bank5[[#This Row],[Money in/ (Money out)]]-Bank5[[#This Row],[GST/HST]]</f>
        <v>0</v>
      </c>
      <c r="L888" s="37">
        <f t="shared" si="39"/>
        <v>0</v>
      </c>
    </row>
    <row r="889" spans="4:12" x14ac:dyDescent="0.2">
      <c r="D889" s="393">
        <f>_xlfn.XLOOKUP(C:C,Table1[for Import to Bank Register dropdown],Table1[for Pivot],0,0,1)</f>
        <v>0</v>
      </c>
      <c r="E889" s="422"/>
      <c r="F889" s="160">
        <f t="shared" si="40"/>
        <v>55555555</v>
      </c>
      <c r="G889" s="394">
        <f t="shared" si="41"/>
        <v>0</v>
      </c>
      <c r="I889" s="395">
        <f>IF(OR(C889="150 Directors advances", C889="120 accounts receivable", C889="720.2 Automobile - Insurance", C889="720.3 Automobile - License", C889="870.4 Rent - Insurance", C889="870.6 Rent - Property Tax", C889="870.7 Rent - Homeoffice", C889="870.9 Rent - Water"),
   0,
   IF(Dashboard!$F$5="Quick",
      IF(OR(C889="190 Automobile",C889="200 computer hardware",C889="210 Computer software",C889="220 Quickbooks software",C889="230 Office equipment",C889="240 Office furniture"),
         E889-(E889/(1+Dashboard!$F$4)),
         0
      ),
      IF(C889="750 Business promotion",
         E889-(E889/(1+4.793/100)),
         E889-(E889/(1+Dashboard!$F$4))
      )
   )
)</f>
        <v>0</v>
      </c>
      <c r="J889" s="40">
        <f>Bank5[[#This Row],[Money in/ (Money out)]]-Bank5[[#This Row],[GST/HST]]</f>
        <v>0</v>
      </c>
      <c r="L889" s="37">
        <f t="shared" si="39"/>
        <v>0</v>
      </c>
    </row>
    <row r="890" spans="4:12" x14ac:dyDescent="0.2">
      <c r="D890" s="393">
        <f>_xlfn.XLOOKUP(C:C,Table1[for Import to Bank Register dropdown],Table1[for Pivot],0,0,1)</f>
        <v>0</v>
      </c>
      <c r="E890" s="422"/>
      <c r="F890" s="160">
        <f t="shared" si="40"/>
        <v>55555555</v>
      </c>
      <c r="G890" s="394">
        <f t="shared" si="41"/>
        <v>0</v>
      </c>
      <c r="I890" s="395">
        <f>IF(OR(C890="150 Directors advances", C890="120 accounts receivable", C890="720.2 Automobile - Insurance", C890="720.3 Automobile - License", C890="870.4 Rent - Insurance", C890="870.6 Rent - Property Tax", C890="870.7 Rent - Homeoffice", C890="870.9 Rent - Water"),
   0,
   IF(Dashboard!$F$5="Quick",
      IF(OR(C890="190 Automobile",C890="200 computer hardware",C890="210 Computer software",C890="220 Quickbooks software",C890="230 Office equipment",C890="240 Office furniture"),
         E890-(E890/(1+Dashboard!$F$4)),
         0
      ),
      IF(C890="750 Business promotion",
         E890-(E890/(1+4.793/100)),
         E890-(E890/(1+Dashboard!$F$4))
      )
   )
)</f>
        <v>0</v>
      </c>
      <c r="J890" s="40">
        <f>Bank5[[#This Row],[Money in/ (Money out)]]-Bank5[[#This Row],[GST/HST]]</f>
        <v>0</v>
      </c>
      <c r="L890" s="37">
        <f t="shared" si="39"/>
        <v>0</v>
      </c>
    </row>
    <row r="891" spans="4:12" x14ac:dyDescent="0.2">
      <c r="D891" s="393">
        <f>_xlfn.XLOOKUP(C:C,Table1[for Import to Bank Register dropdown],Table1[for Pivot],0,0,1)</f>
        <v>0</v>
      </c>
      <c r="E891" s="422"/>
      <c r="F891" s="160">
        <f t="shared" si="40"/>
        <v>55555555</v>
      </c>
      <c r="G891" s="394">
        <f t="shared" si="41"/>
        <v>0</v>
      </c>
      <c r="I891" s="395">
        <f>IF(OR(C891="150 Directors advances", C891="120 accounts receivable", C891="720.2 Automobile - Insurance", C891="720.3 Automobile - License", C891="870.4 Rent - Insurance", C891="870.6 Rent - Property Tax", C891="870.7 Rent - Homeoffice", C891="870.9 Rent - Water"),
   0,
   IF(Dashboard!$F$5="Quick",
      IF(OR(C891="190 Automobile",C891="200 computer hardware",C891="210 Computer software",C891="220 Quickbooks software",C891="230 Office equipment",C891="240 Office furniture"),
         E891-(E891/(1+Dashboard!$F$4)),
         0
      ),
      IF(C891="750 Business promotion",
         E891-(E891/(1+4.793/100)),
         E891-(E891/(1+Dashboard!$F$4))
      )
   )
)</f>
        <v>0</v>
      </c>
      <c r="J891" s="40">
        <f>Bank5[[#This Row],[Money in/ (Money out)]]-Bank5[[#This Row],[GST/HST]]</f>
        <v>0</v>
      </c>
      <c r="L891" s="37">
        <f t="shared" si="39"/>
        <v>0</v>
      </c>
    </row>
    <row r="892" spans="4:12" x14ac:dyDescent="0.2">
      <c r="D892" s="393">
        <f>_xlfn.XLOOKUP(C:C,Table1[for Import to Bank Register dropdown],Table1[for Pivot],0,0,1)</f>
        <v>0</v>
      </c>
      <c r="E892" s="422"/>
      <c r="F892" s="160">
        <f t="shared" si="40"/>
        <v>55555555</v>
      </c>
      <c r="G892" s="394">
        <f t="shared" si="41"/>
        <v>0</v>
      </c>
      <c r="I892" s="395">
        <f>IF(OR(C892="150 Directors advances", C892="120 accounts receivable", C892="720.2 Automobile - Insurance", C892="720.3 Automobile - License", C892="870.4 Rent - Insurance", C892="870.6 Rent - Property Tax", C892="870.7 Rent - Homeoffice", C892="870.9 Rent - Water"),
   0,
   IF(Dashboard!$F$5="Quick",
      IF(OR(C892="190 Automobile",C892="200 computer hardware",C892="210 Computer software",C892="220 Quickbooks software",C892="230 Office equipment",C892="240 Office furniture"),
         E892-(E892/(1+Dashboard!$F$4)),
         0
      ),
      IF(C892="750 Business promotion",
         E892-(E892/(1+4.793/100)),
         E892-(E892/(1+Dashboard!$F$4))
      )
   )
)</f>
        <v>0</v>
      </c>
      <c r="J892" s="40">
        <f>Bank5[[#This Row],[Money in/ (Money out)]]-Bank5[[#This Row],[GST/HST]]</f>
        <v>0</v>
      </c>
      <c r="L892" s="37">
        <f t="shared" si="39"/>
        <v>0</v>
      </c>
    </row>
    <row r="893" spans="4:12" x14ac:dyDescent="0.2">
      <c r="D893" s="393">
        <f>_xlfn.XLOOKUP(C:C,Table1[for Import to Bank Register dropdown],Table1[for Pivot],0,0,1)</f>
        <v>0</v>
      </c>
      <c r="E893" s="422"/>
      <c r="F893" s="160">
        <f t="shared" si="40"/>
        <v>55555555</v>
      </c>
      <c r="G893" s="394">
        <f t="shared" si="41"/>
        <v>0</v>
      </c>
      <c r="I893" s="395">
        <f>IF(OR(C893="150 Directors advances", C893="120 accounts receivable", C893="720.2 Automobile - Insurance", C893="720.3 Automobile - License", C893="870.4 Rent - Insurance", C893="870.6 Rent - Property Tax", C893="870.7 Rent - Homeoffice", C893="870.9 Rent - Water"),
   0,
   IF(Dashboard!$F$5="Quick",
      IF(OR(C893="190 Automobile",C893="200 computer hardware",C893="210 Computer software",C893="220 Quickbooks software",C893="230 Office equipment",C893="240 Office furniture"),
         E893-(E893/(1+Dashboard!$F$4)),
         0
      ),
      IF(C893="750 Business promotion",
         E893-(E893/(1+4.793/100)),
         E893-(E893/(1+Dashboard!$F$4))
      )
   )
)</f>
        <v>0</v>
      </c>
      <c r="J893" s="40">
        <f>Bank5[[#This Row],[Money in/ (Money out)]]-Bank5[[#This Row],[GST/HST]]</f>
        <v>0</v>
      </c>
      <c r="L893" s="37">
        <f t="shared" si="39"/>
        <v>0</v>
      </c>
    </row>
    <row r="894" spans="4:12" x14ac:dyDescent="0.2">
      <c r="D894" s="393">
        <f>_xlfn.XLOOKUP(C:C,Table1[for Import to Bank Register dropdown],Table1[for Pivot],0,0,1)</f>
        <v>0</v>
      </c>
      <c r="E894" s="422"/>
      <c r="F894" s="160">
        <f t="shared" si="40"/>
        <v>55555555</v>
      </c>
      <c r="G894" s="394">
        <f t="shared" si="41"/>
        <v>0</v>
      </c>
      <c r="I894" s="395">
        <f>IF(OR(C894="150 Directors advances", C894="120 accounts receivable", C894="720.2 Automobile - Insurance", C894="720.3 Automobile - License", C894="870.4 Rent - Insurance", C894="870.6 Rent - Property Tax", C894="870.7 Rent - Homeoffice", C894="870.9 Rent - Water"),
   0,
   IF(Dashboard!$F$5="Quick",
      IF(OR(C894="190 Automobile",C894="200 computer hardware",C894="210 Computer software",C894="220 Quickbooks software",C894="230 Office equipment",C894="240 Office furniture"),
         E894-(E894/(1+Dashboard!$F$4)),
         0
      ),
      IF(C894="750 Business promotion",
         E894-(E894/(1+4.793/100)),
         E894-(E894/(1+Dashboard!$F$4))
      )
   )
)</f>
        <v>0</v>
      </c>
      <c r="J894" s="40">
        <f>Bank5[[#This Row],[Money in/ (Money out)]]-Bank5[[#This Row],[GST/HST]]</f>
        <v>0</v>
      </c>
      <c r="L894" s="37">
        <f t="shared" si="39"/>
        <v>0</v>
      </c>
    </row>
    <row r="895" spans="4:12" x14ac:dyDescent="0.2">
      <c r="D895" s="393">
        <f>_xlfn.XLOOKUP(C:C,Table1[for Import to Bank Register dropdown],Table1[for Pivot],0,0,1)</f>
        <v>0</v>
      </c>
      <c r="E895" s="422"/>
      <c r="F895" s="160">
        <f t="shared" si="40"/>
        <v>55555555</v>
      </c>
      <c r="G895" s="394">
        <f t="shared" si="41"/>
        <v>0</v>
      </c>
      <c r="I895" s="395">
        <f>IF(OR(C895="150 Directors advances", C895="120 accounts receivable", C895="720.2 Automobile - Insurance", C895="720.3 Automobile - License", C895="870.4 Rent - Insurance", C895="870.6 Rent - Property Tax", C895="870.7 Rent - Homeoffice", C895="870.9 Rent - Water"),
   0,
   IF(Dashboard!$F$5="Quick",
      IF(OR(C895="190 Automobile",C895="200 computer hardware",C895="210 Computer software",C895="220 Quickbooks software",C895="230 Office equipment",C895="240 Office furniture"),
         E895-(E895/(1+Dashboard!$F$4)),
         0
      ),
      IF(C895="750 Business promotion",
         E895-(E895/(1+4.793/100)),
         E895-(E895/(1+Dashboard!$F$4))
      )
   )
)</f>
        <v>0</v>
      </c>
      <c r="J895" s="40">
        <f>Bank5[[#This Row],[Money in/ (Money out)]]-Bank5[[#This Row],[GST/HST]]</f>
        <v>0</v>
      </c>
      <c r="L895" s="37">
        <f t="shared" si="39"/>
        <v>0</v>
      </c>
    </row>
    <row r="896" spans="4:12" x14ac:dyDescent="0.2">
      <c r="D896" s="393">
        <f>_xlfn.XLOOKUP(C:C,Table1[for Import to Bank Register dropdown],Table1[for Pivot],0,0,1)</f>
        <v>0</v>
      </c>
      <c r="E896" s="422"/>
      <c r="F896" s="160">
        <f t="shared" si="40"/>
        <v>55555555</v>
      </c>
      <c r="G896" s="394">
        <f t="shared" si="41"/>
        <v>0</v>
      </c>
      <c r="I896" s="395">
        <f>IF(OR(C896="150 Directors advances", C896="120 accounts receivable", C896="720.2 Automobile - Insurance", C896="720.3 Automobile - License", C896="870.4 Rent - Insurance", C896="870.6 Rent - Property Tax", C896="870.7 Rent - Homeoffice", C896="870.9 Rent - Water"),
   0,
   IF(Dashboard!$F$5="Quick",
      IF(OR(C896="190 Automobile",C896="200 computer hardware",C896="210 Computer software",C896="220 Quickbooks software",C896="230 Office equipment",C896="240 Office furniture"),
         E896-(E896/(1+Dashboard!$F$4)),
         0
      ),
      IF(C896="750 Business promotion",
         E896-(E896/(1+4.793/100)),
         E896-(E896/(1+Dashboard!$F$4))
      )
   )
)</f>
        <v>0</v>
      </c>
      <c r="J896" s="40">
        <f>Bank5[[#This Row],[Money in/ (Money out)]]-Bank5[[#This Row],[GST/HST]]</f>
        <v>0</v>
      </c>
      <c r="L896" s="37">
        <f t="shared" si="39"/>
        <v>0</v>
      </c>
    </row>
    <row r="897" spans="4:12" x14ac:dyDescent="0.2">
      <c r="D897" s="393">
        <f>_xlfn.XLOOKUP(C:C,Table1[for Import to Bank Register dropdown],Table1[for Pivot],0,0,1)</f>
        <v>0</v>
      </c>
      <c r="E897" s="422"/>
      <c r="F897" s="160">
        <f t="shared" si="40"/>
        <v>55555555</v>
      </c>
      <c r="G897" s="394">
        <f t="shared" si="41"/>
        <v>0</v>
      </c>
      <c r="I897" s="395">
        <f>IF(OR(C897="150 Directors advances", C897="120 accounts receivable", C897="720.2 Automobile - Insurance", C897="720.3 Automobile - License", C897="870.4 Rent - Insurance", C897="870.6 Rent - Property Tax", C897="870.7 Rent - Homeoffice", C897="870.9 Rent - Water"),
   0,
   IF(Dashboard!$F$5="Quick",
      IF(OR(C897="190 Automobile",C897="200 computer hardware",C897="210 Computer software",C897="220 Quickbooks software",C897="230 Office equipment",C897="240 Office furniture"),
         E897-(E897/(1+Dashboard!$F$4)),
         0
      ),
      IF(C897="750 Business promotion",
         E897-(E897/(1+4.793/100)),
         E897-(E897/(1+Dashboard!$F$4))
      )
   )
)</f>
        <v>0</v>
      </c>
      <c r="J897" s="40">
        <f>Bank5[[#This Row],[Money in/ (Money out)]]-Bank5[[#This Row],[GST/HST]]</f>
        <v>0</v>
      </c>
      <c r="L897" s="37">
        <f t="shared" si="39"/>
        <v>0</v>
      </c>
    </row>
    <row r="898" spans="4:12" x14ac:dyDescent="0.2">
      <c r="D898" s="393">
        <f>_xlfn.XLOOKUP(C:C,Table1[for Import to Bank Register dropdown],Table1[for Pivot],0,0,1)</f>
        <v>0</v>
      </c>
      <c r="E898" s="422"/>
      <c r="F898" s="160">
        <f t="shared" si="40"/>
        <v>55555555</v>
      </c>
      <c r="G898" s="394">
        <f t="shared" si="41"/>
        <v>0</v>
      </c>
      <c r="I898" s="395">
        <f>IF(OR(C898="150 Directors advances", C898="120 accounts receivable", C898="720.2 Automobile - Insurance", C898="720.3 Automobile - License", C898="870.4 Rent - Insurance", C898="870.6 Rent - Property Tax", C898="870.7 Rent - Homeoffice", C898="870.9 Rent - Water"),
   0,
   IF(Dashboard!$F$5="Quick",
      IF(OR(C898="190 Automobile",C898="200 computer hardware",C898="210 Computer software",C898="220 Quickbooks software",C898="230 Office equipment",C898="240 Office furniture"),
         E898-(E898/(1+Dashboard!$F$4)),
         0
      ),
      IF(C898="750 Business promotion",
         E898-(E898/(1+4.793/100)),
         E898-(E898/(1+Dashboard!$F$4))
      )
   )
)</f>
        <v>0</v>
      </c>
      <c r="J898" s="40">
        <f>Bank5[[#This Row],[Money in/ (Money out)]]-Bank5[[#This Row],[GST/HST]]</f>
        <v>0</v>
      </c>
      <c r="L898" s="37">
        <f t="shared" si="39"/>
        <v>0</v>
      </c>
    </row>
    <row r="899" spans="4:12" x14ac:dyDescent="0.2">
      <c r="D899" s="393">
        <f>_xlfn.XLOOKUP(C:C,Table1[for Import to Bank Register dropdown],Table1[for Pivot],0,0,1)</f>
        <v>0</v>
      </c>
      <c r="E899" s="422"/>
      <c r="F899" s="160">
        <f t="shared" si="40"/>
        <v>55555555</v>
      </c>
      <c r="G899" s="394">
        <f t="shared" si="41"/>
        <v>0</v>
      </c>
      <c r="I899" s="395">
        <f>IF(OR(C899="150 Directors advances", C899="120 accounts receivable", C899="720.2 Automobile - Insurance", C899="720.3 Automobile - License", C899="870.4 Rent - Insurance", C899="870.6 Rent - Property Tax", C899="870.7 Rent - Homeoffice", C899="870.9 Rent - Water"),
   0,
   IF(Dashboard!$F$5="Quick",
      IF(OR(C899="190 Automobile",C899="200 computer hardware",C899="210 Computer software",C899="220 Quickbooks software",C899="230 Office equipment",C899="240 Office furniture"),
         E899-(E899/(1+Dashboard!$F$4)),
         0
      ),
      IF(C899="750 Business promotion",
         E899-(E899/(1+4.793/100)),
         E899-(E899/(1+Dashboard!$F$4))
      )
   )
)</f>
        <v>0</v>
      </c>
      <c r="J899" s="40">
        <f>Bank5[[#This Row],[Money in/ (Money out)]]-Bank5[[#This Row],[GST/HST]]</f>
        <v>0</v>
      </c>
      <c r="L899" s="37">
        <f t="shared" si="39"/>
        <v>0</v>
      </c>
    </row>
    <row r="900" spans="4:12" x14ac:dyDescent="0.2">
      <c r="D900" s="393">
        <f>_xlfn.XLOOKUP(C:C,Table1[for Import to Bank Register dropdown],Table1[for Pivot],0,0,1)</f>
        <v>0</v>
      </c>
      <c r="E900" s="422"/>
      <c r="F900" s="160">
        <f t="shared" si="40"/>
        <v>55555555</v>
      </c>
      <c r="G900" s="394">
        <f t="shared" si="41"/>
        <v>0</v>
      </c>
      <c r="I900" s="395">
        <f>IF(OR(C900="150 Directors advances", C900="120 accounts receivable", C900="720.2 Automobile - Insurance", C900="720.3 Automobile - License", C900="870.4 Rent - Insurance", C900="870.6 Rent - Property Tax", C900="870.7 Rent - Homeoffice", C900="870.9 Rent - Water"),
   0,
   IF(Dashboard!$F$5="Quick",
      IF(OR(C900="190 Automobile",C900="200 computer hardware",C900="210 Computer software",C900="220 Quickbooks software",C900="230 Office equipment",C900="240 Office furniture"),
         E900-(E900/(1+Dashboard!$F$4)),
         0
      ),
      IF(C900="750 Business promotion",
         E900-(E900/(1+4.793/100)),
         E900-(E900/(1+Dashboard!$F$4))
      )
   )
)</f>
        <v>0</v>
      </c>
      <c r="J900" s="40">
        <f>Bank5[[#This Row],[Money in/ (Money out)]]-Bank5[[#This Row],[GST/HST]]</f>
        <v>0</v>
      </c>
      <c r="L900" s="37">
        <f t="shared" si="39"/>
        <v>0</v>
      </c>
    </row>
    <row r="901" spans="4:12" x14ac:dyDescent="0.2">
      <c r="D901" s="393">
        <f>_xlfn.XLOOKUP(C:C,Table1[for Import to Bank Register dropdown],Table1[for Pivot],0,0,1)</f>
        <v>0</v>
      </c>
      <c r="E901" s="422"/>
      <c r="F901" s="160">
        <f t="shared" si="40"/>
        <v>55555555</v>
      </c>
      <c r="G901" s="394">
        <f t="shared" si="41"/>
        <v>0</v>
      </c>
      <c r="I901" s="395">
        <f>IF(OR(C901="150 Directors advances", C901="120 accounts receivable", C901="720.2 Automobile - Insurance", C901="720.3 Automobile - License", C901="870.4 Rent - Insurance", C901="870.6 Rent - Property Tax", C901="870.7 Rent - Homeoffice", C901="870.9 Rent - Water"),
   0,
   IF(Dashboard!$F$5="Quick",
      IF(OR(C901="190 Automobile",C901="200 computer hardware",C901="210 Computer software",C901="220 Quickbooks software",C901="230 Office equipment",C901="240 Office furniture"),
         E901-(E901/(1+Dashboard!$F$4)),
         0
      ),
      IF(C901="750 Business promotion",
         E901-(E901/(1+4.793/100)),
         E901-(E901/(1+Dashboard!$F$4))
      )
   )
)</f>
        <v>0</v>
      </c>
      <c r="J901" s="40">
        <f>Bank5[[#This Row],[Money in/ (Money out)]]-Bank5[[#This Row],[GST/HST]]</f>
        <v>0</v>
      </c>
      <c r="L901" s="37">
        <f t="shared" si="39"/>
        <v>0</v>
      </c>
    </row>
    <row r="902" spans="4:12" x14ac:dyDescent="0.2">
      <c r="D902" s="393">
        <f>_xlfn.XLOOKUP(C:C,Table1[for Import to Bank Register dropdown],Table1[for Pivot],0,0,1)</f>
        <v>0</v>
      </c>
      <c r="E902" s="422"/>
      <c r="F902" s="160">
        <f t="shared" si="40"/>
        <v>55555555</v>
      </c>
      <c r="G902" s="394">
        <f t="shared" si="41"/>
        <v>0</v>
      </c>
      <c r="I902" s="395">
        <f>IF(OR(C902="150 Directors advances", C902="120 accounts receivable", C902="720.2 Automobile - Insurance", C902="720.3 Automobile - License", C902="870.4 Rent - Insurance", C902="870.6 Rent - Property Tax", C902="870.7 Rent - Homeoffice", C902="870.9 Rent - Water"),
   0,
   IF(Dashboard!$F$5="Quick",
      IF(OR(C902="190 Automobile",C902="200 computer hardware",C902="210 Computer software",C902="220 Quickbooks software",C902="230 Office equipment",C902="240 Office furniture"),
         E902-(E902/(1+Dashboard!$F$4)),
         0
      ),
      IF(C902="750 Business promotion",
         E902-(E902/(1+4.793/100)),
         E902-(E902/(1+Dashboard!$F$4))
      )
   )
)</f>
        <v>0</v>
      </c>
      <c r="J902" s="40">
        <f>Bank5[[#This Row],[Money in/ (Money out)]]-Bank5[[#This Row],[GST/HST]]</f>
        <v>0</v>
      </c>
      <c r="L902" s="37">
        <f t="shared" si="39"/>
        <v>0</v>
      </c>
    </row>
    <row r="903" spans="4:12" x14ac:dyDescent="0.2">
      <c r="D903" s="393">
        <f>_xlfn.XLOOKUP(C:C,Table1[for Import to Bank Register dropdown],Table1[for Pivot],0,0,1)</f>
        <v>0</v>
      </c>
      <c r="E903" s="422"/>
      <c r="F903" s="160">
        <f t="shared" si="40"/>
        <v>55555555</v>
      </c>
      <c r="G903" s="394">
        <f t="shared" si="41"/>
        <v>0</v>
      </c>
      <c r="I903" s="395">
        <f>IF(OR(C903="150 Directors advances", C903="120 accounts receivable", C903="720.2 Automobile - Insurance", C903="720.3 Automobile - License", C903="870.4 Rent - Insurance", C903="870.6 Rent - Property Tax", C903="870.7 Rent - Homeoffice", C903="870.9 Rent - Water"),
   0,
   IF(Dashboard!$F$5="Quick",
      IF(OR(C903="190 Automobile",C903="200 computer hardware",C903="210 Computer software",C903="220 Quickbooks software",C903="230 Office equipment",C903="240 Office furniture"),
         E903-(E903/(1+Dashboard!$F$4)),
         0
      ),
      IF(C903="750 Business promotion",
         E903-(E903/(1+4.793/100)),
         E903-(E903/(1+Dashboard!$F$4))
      )
   )
)</f>
        <v>0</v>
      </c>
      <c r="J903" s="40">
        <f>Bank5[[#This Row],[Money in/ (Money out)]]-Bank5[[#This Row],[GST/HST]]</f>
        <v>0</v>
      </c>
      <c r="L903" s="37">
        <f t="shared" ref="L903:L966" si="42">$L$3</f>
        <v>0</v>
      </c>
    </row>
    <row r="904" spans="4:12" x14ac:dyDescent="0.2">
      <c r="D904" s="393">
        <f>_xlfn.XLOOKUP(C:C,Table1[for Import to Bank Register dropdown],Table1[for Pivot],0,0,1)</f>
        <v>0</v>
      </c>
      <c r="E904" s="422"/>
      <c r="F904" s="160">
        <f t="shared" ref="F904:F967" si="43">$E$2</f>
        <v>55555555</v>
      </c>
      <c r="G904" s="394">
        <f t="shared" ref="G904:G967" si="44">G903+E904</f>
        <v>0</v>
      </c>
      <c r="I904" s="395">
        <f>IF(OR(C904="150 Directors advances", C904="120 accounts receivable", C904="720.2 Automobile - Insurance", C904="720.3 Automobile - License", C904="870.4 Rent - Insurance", C904="870.6 Rent - Property Tax", C904="870.7 Rent - Homeoffice", C904="870.9 Rent - Water"),
   0,
   IF(Dashboard!$F$5="Quick",
      IF(OR(C904="190 Automobile",C904="200 computer hardware",C904="210 Computer software",C904="220 Quickbooks software",C904="230 Office equipment",C904="240 Office furniture"),
         E904-(E904/(1+Dashboard!$F$4)),
         0
      ),
      IF(C904="750 Business promotion",
         E904-(E904/(1+4.793/100)),
         E904-(E904/(1+Dashboard!$F$4))
      )
   )
)</f>
        <v>0</v>
      </c>
      <c r="J904" s="40">
        <f>Bank5[[#This Row],[Money in/ (Money out)]]-Bank5[[#This Row],[GST/HST]]</f>
        <v>0</v>
      </c>
      <c r="L904" s="37">
        <f t="shared" si="42"/>
        <v>0</v>
      </c>
    </row>
    <row r="905" spans="4:12" x14ac:dyDescent="0.2">
      <c r="D905" s="393">
        <f>_xlfn.XLOOKUP(C:C,Table1[for Import to Bank Register dropdown],Table1[for Pivot],0,0,1)</f>
        <v>0</v>
      </c>
      <c r="E905" s="422"/>
      <c r="F905" s="160">
        <f t="shared" si="43"/>
        <v>55555555</v>
      </c>
      <c r="G905" s="394">
        <f t="shared" si="44"/>
        <v>0</v>
      </c>
      <c r="I905" s="395">
        <f>IF(OR(C905="150 Directors advances", C905="120 accounts receivable", C905="720.2 Automobile - Insurance", C905="720.3 Automobile - License", C905="870.4 Rent - Insurance", C905="870.6 Rent - Property Tax", C905="870.7 Rent - Homeoffice", C905="870.9 Rent - Water"),
   0,
   IF(Dashboard!$F$5="Quick",
      IF(OR(C905="190 Automobile",C905="200 computer hardware",C905="210 Computer software",C905="220 Quickbooks software",C905="230 Office equipment",C905="240 Office furniture"),
         E905-(E905/(1+Dashboard!$F$4)),
         0
      ),
      IF(C905="750 Business promotion",
         E905-(E905/(1+4.793/100)),
         E905-(E905/(1+Dashboard!$F$4))
      )
   )
)</f>
        <v>0</v>
      </c>
      <c r="J905" s="40">
        <f>Bank5[[#This Row],[Money in/ (Money out)]]-Bank5[[#This Row],[GST/HST]]</f>
        <v>0</v>
      </c>
      <c r="L905" s="37">
        <f t="shared" si="42"/>
        <v>0</v>
      </c>
    </row>
    <row r="906" spans="4:12" x14ac:dyDescent="0.2">
      <c r="D906" s="393">
        <f>_xlfn.XLOOKUP(C:C,Table1[for Import to Bank Register dropdown],Table1[for Pivot],0,0,1)</f>
        <v>0</v>
      </c>
      <c r="E906" s="422"/>
      <c r="F906" s="160">
        <f t="shared" si="43"/>
        <v>55555555</v>
      </c>
      <c r="G906" s="394">
        <f t="shared" si="44"/>
        <v>0</v>
      </c>
      <c r="I906" s="395">
        <f>IF(OR(C906="150 Directors advances", C906="120 accounts receivable", C906="720.2 Automobile - Insurance", C906="720.3 Automobile - License", C906="870.4 Rent - Insurance", C906="870.6 Rent - Property Tax", C906="870.7 Rent - Homeoffice", C906="870.9 Rent - Water"),
   0,
   IF(Dashboard!$F$5="Quick",
      IF(OR(C906="190 Automobile",C906="200 computer hardware",C906="210 Computer software",C906="220 Quickbooks software",C906="230 Office equipment",C906="240 Office furniture"),
         E906-(E906/(1+Dashboard!$F$4)),
         0
      ),
      IF(C906="750 Business promotion",
         E906-(E906/(1+4.793/100)),
         E906-(E906/(1+Dashboard!$F$4))
      )
   )
)</f>
        <v>0</v>
      </c>
      <c r="J906" s="40">
        <f>Bank5[[#This Row],[Money in/ (Money out)]]-Bank5[[#This Row],[GST/HST]]</f>
        <v>0</v>
      </c>
      <c r="L906" s="37">
        <f t="shared" si="42"/>
        <v>0</v>
      </c>
    </row>
    <row r="907" spans="4:12" x14ac:dyDescent="0.2">
      <c r="D907" s="393">
        <f>_xlfn.XLOOKUP(C:C,Table1[for Import to Bank Register dropdown],Table1[for Pivot],0,0,1)</f>
        <v>0</v>
      </c>
      <c r="E907" s="422"/>
      <c r="F907" s="160">
        <f t="shared" si="43"/>
        <v>55555555</v>
      </c>
      <c r="G907" s="394">
        <f t="shared" si="44"/>
        <v>0</v>
      </c>
      <c r="I907" s="395">
        <f>IF(OR(C907="150 Directors advances", C907="120 accounts receivable", C907="720.2 Automobile - Insurance", C907="720.3 Automobile - License", C907="870.4 Rent - Insurance", C907="870.6 Rent - Property Tax", C907="870.7 Rent - Homeoffice", C907="870.9 Rent - Water"),
   0,
   IF(Dashboard!$F$5="Quick",
      IF(OR(C907="190 Automobile",C907="200 computer hardware",C907="210 Computer software",C907="220 Quickbooks software",C907="230 Office equipment",C907="240 Office furniture"),
         E907-(E907/(1+Dashboard!$F$4)),
         0
      ),
      IF(C907="750 Business promotion",
         E907-(E907/(1+4.793/100)),
         E907-(E907/(1+Dashboard!$F$4))
      )
   )
)</f>
        <v>0</v>
      </c>
      <c r="J907" s="40">
        <f>Bank5[[#This Row],[Money in/ (Money out)]]-Bank5[[#This Row],[GST/HST]]</f>
        <v>0</v>
      </c>
      <c r="L907" s="37">
        <f t="shared" si="42"/>
        <v>0</v>
      </c>
    </row>
    <row r="908" spans="4:12" x14ac:dyDescent="0.2">
      <c r="D908" s="393">
        <f>_xlfn.XLOOKUP(C:C,Table1[for Import to Bank Register dropdown],Table1[for Pivot],0,0,1)</f>
        <v>0</v>
      </c>
      <c r="E908" s="422"/>
      <c r="F908" s="160">
        <f t="shared" si="43"/>
        <v>55555555</v>
      </c>
      <c r="G908" s="394">
        <f t="shared" si="44"/>
        <v>0</v>
      </c>
      <c r="I908" s="395">
        <f>IF(OR(C908="150 Directors advances", C908="120 accounts receivable", C908="720.2 Automobile - Insurance", C908="720.3 Automobile - License", C908="870.4 Rent - Insurance", C908="870.6 Rent - Property Tax", C908="870.7 Rent - Homeoffice", C908="870.9 Rent - Water"),
   0,
   IF(Dashboard!$F$5="Quick",
      IF(OR(C908="190 Automobile",C908="200 computer hardware",C908="210 Computer software",C908="220 Quickbooks software",C908="230 Office equipment",C908="240 Office furniture"),
         E908-(E908/(1+Dashboard!$F$4)),
         0
      ),
      IF(C908="750 Business promotion",
         E908-(E908/(1+4.793/100)),
         E908-(E908/(1+Dashboard!$F$4))
      )
   )
)</f>
        <v>0</v>
      </c>
      <c r="J908" s="40">
        <f>Bank5[[#This Row],[Money in/ (Money out)]]-Bank5[[#This Row],[GST/HST]]</f>
        <v>0</v>
      </c>
      <c r="L908" s="37">
        <f t="shared" si="42"/>
        <v>0</v>
      </c>
    </row>
    <row r="909" spans="4:12" x14ac:dyDescent="0.2">
      <c r="D909" s="393">
        <f>_xlfn.XLOOKUP(C:C,Table1[for Import to Bank Register dropdown],Table1[for Pivot],0,0,1)</f>
        <v>0</v>
      </c>
      <c r="E909" s="422"/>
      <c r="F909" s="160">
        <f t="shared" si="43"/>
        <v>55555555</v>
      </c>
      <c r="G909" s="394">
        <f t="shared" si="44"/>
        <v>0</v>
      </c>
      <c r="I909" s="395">
        <f>IF(OR(C909="150 Directors advances", C909="120 accounts receivable", C909="720.2 Automobile - Insurance", C909="720.3 Automobile - License", C909="870.4 Rent - Insurance", C909="870.6 Rent - Property Tax", C909="870.7 Rent - Homeoffice", C909="870.9 Rent - Water"),
   0,
   IF(Dashboard!$F$5="Quick",
      IF(OR(C909="190 Automobile",C909="200 computer hardware",C909="210 Computer software",C909="220 Quickbooks software",C909="230 Office equipment",C909="240 Office furniture"),
         E909-(E909/(1+Dashboard!$F$4)),
         0
      ),
      IF(C909="750 Business promotion",
         E909-(E909/(1+4.793/100)),
         E909-(E909/(1+Dashboard!$F$4))
      )
   )
)</f>
        <v>0</v>
      </c>
      <c r="J909" s="40">
        <f>Bank5[[#This Row],[Money in/ (Money out)]]-Bank5[[#This Row],[GST/HST]]</f>
        <v>0</v>
      </c>
      <c r="L909" s="37">
        <f t="shared" si="42"/>
        <v>0</v>
      </c>
    </row>
    <row r="910" spans="4:12" x14ac:dyDescent="0.2">
      <c r="D910" s="393">
        <f>_xlfn.XLOOKUP(C:C,Table1[for Import to Bank Register dropdown],Table1[for Pivot],0,0,1)</f>
        <v>0</v>
      </c>
      <c r="E910" s="422"/>
      <c r="F910" s="160">
        <f t="shared" si="43"/>
        <v>55555555</v>
      </c>
      <c r="G910" s="394">
        <f t="shared" si="44"/>
        <v>0</v>
      </c>
      <c r="I910" s="395">
        <f>IF(OR(C910="150 Directors advances", C910="120 accounts receivable", C910="720.2 Automobile - Insurance", C910="720.3 Automobile - License", C910="870.4 Rent - Insurance", C910="870.6 Rent - Property Tax", C910="870.7 Rent - Homeoffice", C910="870.9 Rent - Water"),
   0,
   IF(Dashboard!$F$5="Quick",
      IF(OR(C910="190 Automobile",C910="200 computer hardware",C910="210 Computer software",C910="220 Quickbooks software",C910="230 Office equipment",C910="240 Office furniture"),
         E910-(E910/(1+Dashboard!$F$4)),
         0
      ),
      IF(C910="750 Business promotion",
         E910-(E910/(1+4.793/100)),
         E910-(E910/(1+Dashboard!$F$4))
      )
   )
)</f>
        <v>0</v>
      </c>
      <c r="J910" s="40">
        <f>Bank5[[#This Row],[Money in/ (Money out)]]-Bank5[[#This Row],[GST/HST]]</f>
        <v>0</v>
      </c>
      <c r="L910" s="37">
        <f t="shared" si="42"/>
        <v>0</v>
      </c>
    </row>
    <row r="911" spans="4:12" x14ac:dyDescent="0.2">
      <c r="D911" s="393">
        <f>_xlfn.XLOOKUP(C:C,Table1[for Import to Bank Register dropdown],Table1[for Pivot],0,0,1)</f>
        <v>0</v>
      </c>
      <c r="E911" s="422"/>
      <c r="F911" s="160">
        <f t="shared" si="43"/>
        <v>55555555</v>
      </c>
      <c r="G911" s="394">
        <f t="shared" si="44"/>
        <v>0</v>
      </c>
      <c r="I911" s="395">
        <f>IF(OR(C911="150 Directors advances", C911="120 accounts receivable", C911="720.2 Automobile - Insurance", C911="720.3 Automobile - License", C911="870.4 Rent - Insurance", C911="870.6 Rent - Property Tax", C911="870.7 Rent - Homeoffice", C911="870.9 Rent - Water"),
   0,
   IF(Dashboard!$F$5="Quick",
      IF(OR(C911="190 Automobile",C911="200 computer hardware",C911="210 Computer software",C911="220 Quickbooks software",C911="230 Office equipment",C911="240 Office furniture"),
         E911-(E911/(1+Dashboard!$F$4)),
         0
      ),
      IF(C911="750 Business promotion",
         E911-(E911/(1+4.793/100)),
         E911-(E911/(1+Dashboard!$F$4))
      )
   )
)</f>
        <v>0</v>
      </c>
      <c r="J911" s="40">
        <f>Bank5[[#This Row],[Money in/ (Money out)]]-Bank5[[#This Row],[GST/HST]]</f>
        <v>0</v>
      </c>
      <c r="L911" s="37">
        <f t="shared" si="42"/>
        <v>0</v>
      </c>
    </row>
    <row r="912" spans="4:12" x14ac:dyDescent="0.2">
      <c r="D912" s="393">
        <f>_xlfn.XLOOKUP(C:C,Table1[for Import to Bank Register dropdown],Table1[for Pivot],0,0,1)</f>
        <v>0</v>
      </c>
      <c r="E912" s="422"/>
      <c r="F912" s="160">
        <f t="shared" si="43"/>
        <v>55555555</v>
      </c>
      <c r="G912" s="394">
        <f t="shared" si="44"/>
        <v>0</v>
      </c>
      <c r="I912" s="395">
        <f>IF(OR(C912="150 Directors advances", C912="120 accounts receivable", C912="720.2 Automobile - Insurance", C912="720.3 Automobile - License", C912="870.4 Rent - Insurance", C912="870.6 Rent - Property Tax", C912="870.7 Rent - Homeoffice", C912="870.9 Rent - Water"),
   0,
   IF(Dashboard!$F$5="Quick",
      IF(OR(C912="190 Automobile",C912="200 computer hardware",C912="210 Computer software",C912="220 Quickbooks software",C912="230 Office equipment",C912="240 Office furniture"),
         E912-(E912/(1+Dashboard!$F$4)),
         0
      ),
      IF(C912="750 Business promotion",
         E912-(E912/(1+4.793/100)),
         E912-(E912/(1+Dashboard!$F$4))
      )
   )
)</f>
        <v>0</v>
      </c>
      <c r="J912" s="40">
        <f>Bank5[[#This Row],[Money in/ (Money out)]]-Bank5[[#This Row],[GST/HST]]</f>
        <v>0</v>
      </c>
      <c r="L912" s="37">
        <f t="shared" si="42"/>
        <v>0</v>
      </c>
    </row>
    <row r="913" spans="4:12" x14ac:dyDescent="0.2">
      <c r="D913" s="393">
        <f>_xlfn.XLOOKUP(C:C,Table1[for Import to Bank Register dropdown],Table1[for Pivot],0,0,1)</f>
        <v>0</v>
      </c>
      <c r="E913" s="422"/>
      <c r="F913" s="160">
        <f t="shared" si="43"/>
        <v>55555555</v>
      </c>
      <c r="G913" s="394">
        <f t="shared" si="44"/>
        <v>0</v>
      </c>
      <c r="I913" s="395">
        <f>IF(OR(C913="150 Directors advances", C913="120 accounts receivable", C913="720.2 Automobile - Insurance", C913="720.3 Automobile - License", C913="870.4 Rent - Insurance", C913="870.6 Rent - Property Tax", C913="870.7 Rent - Homeoffice", C913="870.9 Rent - Water"),
   0,
   IF(Dashboard!$F$5="Quick",
      IF(OR(C913="190 Automobile",C913="200 computer hardware",C913="210 Computer software",C913="220 Quickbooks software",C913="230 Office equipment",C913="240 Office furniture"),
         E913-(E913/(1+Dashboard!$F$4)),
         0
      ),
      IF(C913="750 Business promotion",
         E913-(E913/(1+4.793/100)),
         E913-(E913/(1+Dashboard!$F$4))
      )
   )
)</f>
        <v>0</v>
      </c>
      <c r="J913" s="40">
        <f>Bank5[[#This Row],[Money in/ (Money out)]]-Bank5[[#This Row],[GST/HST]]</f>
        <v>0</v>
      </c>
      <c r="L913" s="37">
        <f t="shared" si="42"/>
        <v>0</v>
      </c>
    </row>
    <row r="914" spans="4:12" x14ac:dyDescent="0.2">
      <c r="D914" s="393">
        <f>_xlfn.XLOOKUP(C:C,Table1[for Import to Bank Register dropdown],Table1[for Pivot],0,0,1)</f>
        <v>0</v>
      </c>
      <c r="E914" s="422"/>
      <c r="F914" s="160">
        <f t="shared" si="43"/>
        <v>55555555</v>
      </c>
      <c r="G914" s="394">
        <f t="shared" si="44"/>
        <v>0</v>
      </c>
      <c r="I914" s="395">
        <f>IF(OR(C914="150 Directors advances", C914="120 accounts receivable", C914="720.2 Automobile - Insurance", C914="720.3 Automobile - License", C914="870.4 Rent - Insurance", C914="870.6 Rent - Property Tax", C914="870.7 Rent - Homeoffice", C914="870.9 Rent - Water"),
   0,
   IF(Dashboard!$F$5="Quick",
      IF(OR(C914="190 Automobile",C914="200 computer hardware",C914="210 Computer software",C914="220 Quickbooks software",C914="230 Office equipment",C914="240 Office furniture"),
         E914-(E914/(1+Dashboard!$F$4)),
         0
      ),
      IF(C914="750 Business promotion",
         E914-(E914/(1+4.793/100)),
         E914-(E914/(1+Dashboard!$F$4))
      )
   )
)</f>
        <v>0</v>
      </c>
      <c r="J914" s="40">
        <f>Bank5[[#This Row],[Money in/ (Money out)]]-Bank5[[#This Row],[GST/HST]]</f>
        <v>0</v>
      </c>
      <c r="L914" s="37">
        <f t="shared" si="42"/>
        <v>0</v>
      </c>
    </row>
    <row r="915" spans="4:12" x14ac:dyDescent="0.2">
      <c r="D915" s="393">
        <f>_xlfn.XLOOKUP(C:C,Table1[for Import to Bank Register dropdown],Table1[for Pivot],0,0,1)</f>
        <v>0</v>
      </c>
      <c r="E915" s="422"/>
      <c r="F915" s="160">
        <f t="shared" si="43"/>
        <v>55555555</v>
      </c>
      <c r="G915" s="394">
        <f t="shared" si="44"/>
        <v>0</v>
      </c>
      <c r="I915" s="395">
        <f>IF(OR(C915="150 Directors advances", C915="120 accounts receivable", C915="720.2 Automobile - Insurance", C915="720.3 Automobile - License", C915="870.4 Rent - Insurance", C915="870.6 Rent - Property Tax", C915="870.7 Rent - Homeoffice", C915="870.9 Rent - Water"),
   0,
   IF(Dashboard!$F$5="Quick",
      IF(OR(C915="190 Automobile",C915="200 computer hardware",C915="210 Computer software",C915="220 Quickbooks software",C915="230 Office equipment",C915="240 Office furniture"),
         E915-(E915/(1+Dashboard!$F$4)),
         0
      ),
      IF(C915="750 Business promotion",
         E915-(E915/(1+4.793/100)),
         E915-(E915/(1+Dashboard!$F$4))
      )
   )
)</f>
        <v>0</v>
      </c>
      <c r="J915" s="40">
        <f>Bank5[[#This Row],[Money in/ (Money out)]]-Bank5[[#This Row],[GST/HST]]</f>
        <v>0</v>
      </c>
      <c r="L915" s="37">
        <f t="shared" si="42"/>
        <v>0</v>
      </c>
    </row>
    <row r="916" spans="4:12" x14ac:dyDescent="0.2">
      <c r="D916" s="393">
        <f>_xlfn.XLOOKUP(C:C,Table1[for Import to Bank Register dropdown],Table1[for Pivot],0,0,1)</f>
        <v>0</v>
      </c>
      <c r="E916" s="422"/>
      <c r="F916" s="160">
        <f t="shared" si="43"/>
        <v>55555555</v>
      </c>
      <c r="G916" s="394">
        <f t="shared" si="44"/>
        <v>0</v>
      </c>
      <c r="I916" s="395">
        <f>IF(OR(C916="150 Directors advances", C916="120 accounts receivable", C916="720.2 Automobile - Insurance", C916="720.3 Automobile - License", C916="870.4 Rent - Insurance", C916="870.6 Rent - Property Tax", C916="870.7 Rent - Homeoffice", C916="870.9 Rent - Water"),
   0,
   IF(Dashboard!$F$5="Quick",
      IF(OR(C916="190 Automobile",C916="200 computer hardware",C916="210 Computer software",C916="220 Quickbooks software",C916="230 Office equipment",C916="240 Office furniture"),
         E916-(E916/(1+Dashboard!$F$4)),
         0
      ),
      IF(C916="750 Business promotion",
         E916-(E916/(1+4.793/100)),
         E916-(E916/(1+Dashboard!$F$4))
      )
   )
)</f>
        <v>0</v>
      </c>
      <c r="J916" s="40">
        <f>Bank5[[#This Row],[Money in/ (Money out)]]-Bank5[[#This Row],[GST/HST]]</f>
        <v>0</v>
      </c>
      <c r="L916" s="37">
        <f t="shared" si="42"/>
        <v>0</v>
      </c>
    </row>
    <row r="917" spans="4:12" x14ac:dyDescent="0.2">
      <c r="D917" s="393">
        <f>_xlfn.XLOOKUP(C:C,Table1[for Import to Bank Register dropdown],Table1[for Pivot],0,0,1)</f>
        <v>0</v>
      </c>
      <c r="E917" s="422"/>
      <c r="F917" s="160">
        <f t="shared" si="43"/>
        <v>55555555</v>
      </c>
      <c r="G917" s="394">
        <f t="shared" si="44"/>
        <v>0</v>
      </c>
      <c r="I917" s="395">
        <f>IF(OR(C917="150 Directors advances", C917="120 accounts receivable", C917="720.2 Automobile - Insurance", C917="720.3 Automobile - License", C917="870.4 Rent - Insurance", C917="870.6 Rent - Property Tax", C917="870.7 Rent - Homeoffice", C917="870.9 Rent - Water"),
   0,
   IF(Dashboard!$F$5="Quick",
      IF(OR(C917="190 Automobile",C917="200 computer hardware",C917="210 Computer software",C917="220 Quickbooks software",C917="230 Office equipment",C917="240 Office furniture"),
         E917-(E917/(1+Dashboard!$F$4)),
         0
      ),
      IF(C917="750 Business promotion",
         E917-(E917/(1+4.793/100)),
         E917-(E917/(1+Dashboard!$F$4))
      )
   )
)</f>
        <v>0</v>
      </c>
      <c r="J917" s="40">
        <f>Bank5[[#This Row],[Money in/ (Money out)]]-Bank5[[#This Row],[GST/HST]]</f>
        <v>0</v>
      </c>
      <c r="L917" s="37">
        <f t="shared" si="42"/>
        <v>0</v>
      </c>
    </row>
    <row r="918" spans="4:12" x14ac:dyDescent="0.2">
      <c r="D918" s="393">
        <f>_xlfn.XLOOKUP(C:C,Table1[for Import to Bank Register dropdown],Table1[for Pivot],0,0,1)</f>
        <v>0</v>
      </c>
      <c r="E918" s="422"/>
      <c r="F918" s="160">
        <f t="shared" si="43"/>
        <v>55555555</v>
      </c>
      <c r="G918" s="394">
        <f t="shared" si="44"/>
        <v>0</v>
      </c>
      <c r="I918" s="395">
        <f>IF(OR(C918="150 Directors advances", C918="120 accounts receivable", C918="720.2 Automobile - Insurance", C918="720.3 Automobile - License", C918="870.4 Rent - Insurance", C918="870.6 Rent - Property Tax", C918="870.7 Rent - Homeoffice", C918="870.9 Rent - Water"),
   0,
   IF(Dashboard!$F$5="Quick",
      IF(OR(C918="190 Automobile",C918="200 computer hardware",C918="210 Computer software",C918="220 Quickbooks software",C918="230 Office equipment",C918="240 Office furniture"),
         E918-(E918/(1+Dashboard!$F$4)),
         0
      ),
      IF(C918="750 Business promotion",
         E918-(E918/(1+4.793/100)),
         E918-(E918/(1+Dashboard!$F$4))
      )
   )
)</f>
        <v>0</v>
      </c>
      <c r="J918" s="40">
        <f>Bank5[[#This Row],[Money in/ (Money out)]]-Bank5[[#This Row],[GST/HST]]</f>
        <v>0</v>
      </c>
      <c r="L918" s="37">
        <f t="shared" si="42"/>
        <v>0</v>
      </c>
    </row>
    <row r="919" spans="4:12" x14ac:dyDescent="0.2">
      <c r="D919" s="393">
        <f>_xlfn.XLOOKUP(C:C,Table1[for Import to Bank Register dropdown],Table1[for Pivot],0,0,1)</f>
        <v>0</v>
      </c>
      <c r="E919" s="422"/>
      <c r="F919" s="160">
        <f t="shared" si="43"/>
        <v>55555555</v>
      </c>
      <c r="G919" s="394">
        <f t="shared" si="44"/>
        <v>0</v>
      </c>
      <c r="I919" s="395">
        <f>IF(OR(C919="150 Directors advances", C919="120 accounts receivable", C919="720.2 Automobile - Insurance", C919="720.3 Automobile - License", C919="870.4 Rent - Insurance", C919="870.6 Rent - Property Tax", C919="870.7 Rent - Homeoffice", C919="870.9 Rent - Water"),
   0,
   IF(Dashboard!$F$5="Quick",
      IF(OR(C919="190 Automobile",C919="200 computer hardware",C919="210 Computer software",C919="220 Quickbooks software",C919="230 Office equipment",C919="240 Office furniture"),
         E919-(E919/(1+Dashboard!$F$4)),
         0
      ),
      IF(C919="750 Business promotion",
         E919-(E919/(1+4.793/100)),
         E919-(E919/(1+Dashboard!$F$4))
      )
   )
)</f>
        <v>0</v>
      </c>
      <c r="J919" s="40">
        <f>Bank5[[#This Row],[Money in/ (Money out)]]-Bank5[[#This Row],[GST/HST]]</f>
        <v>0</v>
      </c>
      <c r="L919" s="37">
        <f t="shared" si="42"/>
        <v>0</v>
      </c>
    </row>
    <row r="920" spans="4:12" x14ac:dyDescent="0.2">
      <c r="D920" s="393">
        <f>_xlfn.XLOOKUP(C:C,Table1[for Import to Bank Register dropdown],Table1[for Pivot],0,0,1)</f>
        <v>0</v>
      </c>
      <c r="E920" s="422"/>
      <c r="F920" s="160">
        <f t="shared" si="43"/>
        <v>55555555</v>
      </c>
      <c r="G920" s="394">
        <f t="shared" si="44"/>
        <v>0</v>
      </c>
      <c r="I920" s="395">
        <f>IF(OR(C920="150 Directors advances", C920="120 accounts receivable", C920="720.2 Automobile - Insurance", C920="720.3 Automobile - License", C920="870.4 Rent - Insurance", C920="870.6 Rent - Property Tax", C920="870.7 Rent - Homeoffice", C920="870.9 Rent - Water"),
   0,
   IF(Dashboard!$F$5="Quick",
      IF(OR(C920="190 Automobile",C920="200 computer hardware",C920="210 Computer software",C920="220 Quickbooks software",C920="230 Office equipment",C920="240 Office furniture"),
         E920-(E920/(1+Dashboard!$F$4)),
         0
      ),
      IF(C920="750 Business promotion",
         E920-(E920/(1+4.793/100)),
         E920-(E920/(1+Dashboard!$F$4))
      )
   )
)</f>
        <v>0</v>
      </c>
      <c r="J920" s="40">
        <f>Bank5[[#This Row],[Money in/ (Money out)]]-Bank5[[#This Row],[GST/HST]]</f>
        <v>0</v>
      </c>
      <c r="L920" s="37">
        <f t="shared" si="42"/>
        <v>0</v>
      </c>
    </row>
    <row r="921" spans="4:12" x14ac:dyDescent="0.2">
      <c r="D921" s="393">
        <f>_xlfn.XLOOKUP(C:C,Table1[for Import to Bank Register dropdown],Table1[for Pivot],0,0,1)</f>
        <v>0</v>
      </c>
      <c r="E921" s="422"/>
      <c r="F921" s="160">
        <f t="shared" si="43"/>
        <v>55555555</v>
      </c>
      <c r="G921" s="394">
        <f t="shared" si="44"/>
        <v>0</v>
      </c>
      <c r="I921" s="395">
        <f>IF(OR(C921="150 Directors advances", C921="120 accounts receivable", C921="720.2 Automobile - Insurance", C921="720.3 Automobile - License", C921="870.4 Rent - Insurance", C921="870.6 Rent - Property Tax", C921="870.7 Rent - Homeoffice", C921="870.9 Rent - Water"),
   0,
   IF(Dashboard!$F$5="Quick",
      IF(OR(C921="190 Automobile",C921="200 computer hardware",C921="210 Computer software",C921="220 Quickbooks software",C921="230 Office equipment",C921="240 Office furniture"),
         E921-(E921/(1+Dashboard!$F$4)),
         0
      ),
      IF(C921="750 Business promotion",
         E921-(E921/(1+4.793/100)),
         E921-(E921/(1+Dashboard!$F$4))
      )
   )
)</f>
        <v>0</v>
      </c>
      <c r="J921" s="40">
        <f>Bank5[[#This Row],[Money in/ (Money out)]]-Bank5[[#This Row],[GST/HST]]</f>
        <v>0</v>
      </c>
      <c r="L921" s="37">
        <f t="shared" si="42"/>
        <v>0</v>
      </c>
    </row>
    <row r="922" spans="4:12" x14ac:dyDescent="0.2">
      <c r="D922" s="393">
        <f>_xlfn.XLOOKUP(C:C,Table1[for Import to Bank Register dropdown],Table1[for Pivot],0,0,1)</f>
        <v>0</v>
      </c>
      <c r="E922" s="422"/>
      <c r="F922" s="160">
        <f t="shared" si="43"/>
        <v>55555555</v>
      </c>
      <c r="G922" s="394">
        <f t="shared" si="44"/>
        <v>0</v>
      </c>
      <c r="I922" s="395">
        <f>IF(OR(C922="150 Directors advances", C922="120 accounts receivable", C922="720.2 Automobile - Insurance", C922="720.3 Automobile - License", C922="870.4 Rent - Insurance", C922="870.6 Rent - Property Tax", C922="870.7 Rent - Homeoffice", C922="870.9 Rent - Water"),
   0,
   IF(Dashboard!$F$5="Quick",
      IF(OR(C922="190 Automobile",C922="200 computer hardware",C922="210 Computer software",C922="220 Quickbooks software",C922="230 Office equipment",C922="240 Office furniture"),
         E922-(E922/(1+Dashboard!$F$4)),
         0
      ),
      IF(C922="750 Business promotion",
         E922-(E922/(1+4.793/100)),
         E922-(E922/(1+Dashboard!$F$4))
      )
   )
)</f>
        <v>0</v>
      </c>
      <c r="J922" s="40">
        <f>Bank5[[#This Row],[Money in/ (Money out)]]-Bank5[[#This Row],[GST/HST]]</f>
        <v>0</v>
      </c>
      <c r="L922" s="37">
        <f t="shared" si="42"/>
        <v>0</v>
      </c>
    </row>
    <row r="923" spans="4:12" x14ac:dyDescent="0.2">
      <c r="D923" s="393">
        <f>_xlfn.XLOOKUP(C:C,Table1[for Import to Bank Register dropdown],Table1[for Pivot],0,0,1)</f>
        <v>0</v>
      </c>
      <c r="E923" s="422"/>
      <c r="F923" s="160">
        <f t="shared" si="43"/>
        <v>55555555</v>
      </c>
      <c r="G923" s="394">
        <f t="shared" si="44"/>
        <v>0</v>
      </c>
      <c r="I923" s="395">
        <f>IF(OR(C923="150 Directors advances", C923="120 accounts receivable", C923="720.2 Automobile - Insurance", C923="720.3 Automobile - License", C923="870.4 Rent - Insurance", C923="870.6 Rent - Property Tax", C923="870.7 Rent - Homeoffice", C923="870.9 Rent - Water"),
   0,
   IF(Dashboard!$F$5="Quick",
      IF(OR(C923="190 Automobile",C923="200 computer hardware",C923="210 Computer software",C923="220 Quickbooks software",C923="230 Office equipment",C923="240 Office furniture"),
         E923-(E923/(1+Dashboard!$F$4)),
         0
      ),
      IF(C923="750 Business promotion",
         E923-(E923/(1+4.793/100)),
         E923-(E923/(1+Dashboard!$F$4))
      )
   )
)</f>
        <v>0</v>
      </c>
      <c r="J923" s="40">
        <f>Bank5[[#This Row],[Money in/ (Money out)]]-Bank5[[#This Row],[GST/HST]]</f>
        <v>0</v>
      </c>
      <c r="L923" s="37">
        <f t="shared" si="42"/>
        <v>0</v>
      </c>
    </row>
    <row r="924" spans="4:12" x14ac:dyDescent="0.2">
      <c r="D924" s="393">
        <f>_xlfn.XLOOKUP(C:C,Table1[for Import to Bank Register dropdown],Table1[for Pivot],0,0,1)</f>
        <v>0</v>
      </c>
      <c r="E924" s="422"/>
      <c r="F924" s="160">
        <f t="shared" si="43"/>
        <v>55555555</v>
      </c>
      <c r="G924" s="394">
        <f t="shared" si="44"/>
        <v>0</v>
      </c>
      <c r="I924" s="395">
        <f>IF(OR(C924="150 Directors advances", C924="120 accounts receivable", C924="720.2 Automobile - Insurance", C924="720.3 Automobile - License", C924="870.4 Rent - Insurance", C924="870.6 Rent - Property Tax", C924="870.7 Rent - Homeoffice", C924="870.9 Rent - Water"),
   0,
   IF(Dashboard!$F$5="Quick",
      IF(OR(C924="190 Automobile",C924="200 computer hardware",C924="210 Computer software",C924="220 Quickbooks software",C924="230 Office equipment",C924="240 Office furniture"),
         E924-(E924/(1+Dashboard!$F$4)),
         0
      ),
      IF(C924="750 Business promotion",
         E924-(E924/(1+4.793/100)),
         E924-(E924/(1+Dashboard!$F$4))
      )
   )
)</f>
        <v>0</v>
      </c>
      <c r="J924" s="40">
        <f>Bank5[[#This Row],[Money in/ (Money out)]]-Bank5[[#This Row],[GST/HST]]</f>
        <v>0</v>
      </c>
      <c r="L924" s="37">
        <f t="shared" si="42"/>
        <v>0</v>
      </c>
    </row>
    <row r="925" spans="4:12" x14ac:dyDescent="0.2">
      <c r="D925" s="393">
        <f>_xlfn.XLOOKUP(C:C,Table1[for Import to Bank Register dropdown],Table1[for Pivot],0,0,1)</f>
        <v>0</v>
      </c>
      <c r="E925" s="422"/>
      <c r="F925" s="160">
        <f t="shared" si="43"/>
        <v>55555555</v>
      </c>
      <c r="G925" s="394">
        <f t="shared" si="44"/>
        <v>0</v>
      </c>
      <c r="I925" s="395">
        <f>IF(OR(C925="150 Directors advances", C925="120 accounts receivable", C925="720.2 Automobile - Insurance", C925="720.3 Automobile - License", C925="870.4 Rent - Insurance", C925="870.6 Rent - Property Tax", C925="870.7 Rent - Homeoffice", C925="870.9 Rent - Water"),
   0,
   IF(Dashboard!$F$5="Quick",
      IF(OR(C925="190 Automobile",C925="200 computer hardware",C925="210 Computer software",C925="220 Quickbooks software",C925="230 Office equipment",C925="240 Office furniture"),
         E925-(E925/(1+Dashboard!$F$4)),
         0
      ),
      IF(C925="750 Business promotion",
         E925-(E925/(1+4.793/100)),
         E925-(E925/(1+Dashboard!$F$4))
      )
   )
)</f>
        <v>0</v>
      </c>
      <c r="J925" s="40">
        <f>Bank5[[#This Row],[Money in/ (Money out)]]-Bank5[[#This Row],[GST/HST]]</f>
        <v>0</v>
      </c>
      <c r="L925" s="37">
        <f t="shared" si="42"/>
        <v>0</v>
      </c>
    </row>
    <row r="926" spans="4:12" x14ac:dyDescent="0.2">
      <c r="D926" s="393">
        <f>_xlfn.XLOOKUP(C:C,Table1[for Import to Bank Register dropdown],Table1[for Pivot],0,0,1)</f>
        <v>0</v>
      </c>
      <c r="E926" s="422"/>
      <c r="F926" s="160">
        <f t="shared" si="43"/>
        <v>55555555</v>
      </c>
      <c r="G926" s="394">
        <f t="shared" si="44"/>
        <v>0</v>
      </c>
      <c r="I926" s="395">
        <f>IF(OR(C926="150 Directors advances", C926="120 accounts receivable", C926="720.2 Automobile - Insurance", C926="720.3 Automobile - License", C926="870.4 Rent - Insurance", C926="870.6 Rent - Property Tax", C926="870.7 Rent - Homeoffice", C926="870.9 Rent - Water"),
   0,
   IF(Dashboard!$F$5="Quick",
      IF(OR(C926="190 Automobile",C926="200 computer hardware",C926="210 Computer software",C926="220 Quickbooks software",C926="230 Office equipment",C926="240 Office furniture"),
         E926-(E926/(1+Dashboard!$F$4)),
         0
      ),
      IF(C926="750 Business promotion",
         E926-(E926/(1+4.793/100)),
         E926-(E926/(1+Dashboard!$F$4))
      )
   )
)</f>
        <v>0</v>
      </c>
      <c r="J926" s="40">
        <f>Bank5[[#This Row],[Money in/ (Money out)]]-Bank5[[#This Row],[GST/HST]]</f>
        <v>0</v>
      </c>
      <c r="L926" s="37">
        <f t="shared" si="42"/>
        <v>0</v>
      </c>
    </row>
    <row r="927" spans="4:12" x14ac:dyDescent="0.2">
      <c r="D927" s="393">
        <f>_xlfn.XLOOKUP(C:C,Table1[for Import to Bank Register dropdown],Table1[for Pivot],0,0,1)</f>
        <v>0</v>
      </c>
      <c r="E927" s="422"/>
      <c r="F927" s="160">
        <f t="shared" si="43"/>
        <v>55555555</v>
      </c>
      <c r="G927" s="394">
        <f t="shared" si="44"/>
        <v>0</v>
      </c>
      <c r="I927" s="395">
        <f>IF(OR(C927="150 Directors advances", C927="120 accounts receivable", C927="720.2 Automobile - Insurance", C927="720.3 Automobile - License", C927="870.4 Rent - Insurance", C927="870.6 Rent - Property Tax", C927="870.7 Rent - Homeoffice", C927="870.9 Rent - Water"),
   0,
   IF(Dashboard!$F$5="Quick",
      IF(OR(C927="190 Automobile",C927="200 computer hardware",C927="210 Computer software",C927="220 Quickbooks software",C927="230 Office equipment",C927="240 Office furniture"),
         E927-(E927/(1+Dashboard!$F$4)),
         0
      ),
      IF(C927="750 Business promotion",
         E927-(E927/(1+4.793/100)),
         E927-(E927/(1+Dashboard!$F$4))
      )
   )
)</f>
        <v>0</v>
      </c>
      <c r="J927" s="40">
        <f>Bank5[[#This Row],[Money in/ (Money out)]]-Bank5[[#This Row],[GST/HST]]</f>
        <v>0</v>
      </c>
      <c r="L927" s="37">
        <f t="shared" si="42"/>
        <v>0</v>
      </c>
    </row>
    <row r="928" spans="4:12" x14ac:dyDescent="0.2">
      <c r="D928" s="393">
        <f>_xlfn.XLOOKUP(C:C,Table1[for Import to Bank Register dropdown],Table1[for Pivot],0,0,1)</f>
        <v>0</v>
      </c>
      <c r="E928" s="422"/>
      <c r="F928" s="160">
        <f t="shared" si="43"/>
        <v>55555555</v>
      </c>
      <c r="G928" s="394">
        <f t="shared" si="44"/>
        <v>0</v>
      </c>
      <c r="I928" s="395">
        <f>IF(OR(C928="150 Directors advances", C928="120 accounts receivable", C928="720.2 Automobile - Insurance", C928="720.3 Automobile - License", C928="870.4 Rent - Insurance", C928="870.6 Rent - Property Tax", C928="870.7 Rent - Homeoffice", C928="870.9 Rent - Water"),
   0,
   IF(Dashboard!$F$5="Quick",
      IF(OR(C928="190 Automobile",C928="200 computer hardware",C928="210 Computer software",C928="220 Quickbooks software",C928="230 Office equipment",C928="240 Office furniture"),
         E928-(E928/(1+Dashboard!$F$4)),
         0
      ),
      IF(C928="750 Business promotion",
         E928-(E928/(1+4.793/100)),
         E928-(E928/(1+Dashboard!$F$4))
      )
   )
)</f>
        <v>0</v>
      </c>
      <c r="J928" s="40">
        <f>Bank5[[#This Row],[Money in/ (Money out)]]-Bank5[[#This Row],[GST/HST]]</f>
        <v>0</v>
      </c>
      <c r="L928" s="37">
        <f t="shared" si="42"/>
        <v>0</v>
      </c>
    </row>
    <row r="929" spans="4:12" x14ac:dyDescent="0.2">
      <c r="D929" s="393">
        <f>_xlfn.XLOOKUP(C:C,Table1[for Import to Bank Register dropdown],Table1[for Pivot],0,0,1)</f>
        <v>0</v>
      </c>
      <c r="E929" s="422"/>
      <c r="F929" s="160">
        <f t="shared" si="43"/>
        <v>55555555</v>
      </c>
      <c r="G929" s="394">
        <f t="shared" si="44"/>
        <v>0</v>
      </c>
      <c r="I929" s="395">
        <f>IF(OR(C929="150 Directors advances", C929="120 accounts receivable", C929="720.2 Automobile - Insurance", C929="720.3 Automobile - License", C929="870.4 Rent - Insurance", C929="870.6 Rent - Property Tax", C929="870.7 Rent - Homeoffice", C929="870.9 Rent - Water"),
   0,
   IF(Dashboard!$F$5="Quick",
      IF(OR(C929="190 Automobile",C929="200 computer hardware",C929="210 Computer software",C929="220 Quickbooks software",C929="230 Office equipment",C929="240 Office furniture"),
         E929-(E929/(1+Dashboard!$F$4)),
         0
      ),
      IF(C929="750 Business promotion",
         E929-(E929/(1+4.793/100)),
         E929-(E929/(1+Dashboard!$F$4))
      )
   )
)</f>
        <v>0</v>
      </c>
      <c r="J929" s="40">
        <f>Bank5[[#This Row],[Money in/ (Money out)]]-Bank5[[#This Row],[GST/HST]]</f>
        <v>0</v>
      </c>
      <c r="L929" s="37">
        <f t="shared" si="42"/>
        <v>0</v>
      </c>
    </row>
    <row r="930" spans="4:12" x14ac:dyDescent="0.2">
      <c r="D930" s="393">
        <f>_xlfn.XLOOKUP(C:C,Table1[for Import to Bank Register dropdown],Table1[for Pivot],0,0,1)</f>
        <v>0</v>
      </c>
      <c r="E930" s="422"/>
      <c r="F930" s="160">
        <f t="shared" si="43"/>
        <v>55555555</v>
      </c>
      <c r="G930" s="394">
        <f t="shared" si="44"/>
        <v>0</v>
      </c>
      <c r="I930" s="395">
        <f>IF(OR(C930="150 Directors advances", C930="120 accounts receivable", C930="720.2 Automobile - Insurance", C930="720.3 Automobile - License", C930="870.4 Rent - Insurance", C930="870.6 Rent - Property Tax", C930="870.7 Rent - Homeoffice", C930="870.9 Rent - Water"),
   0,
   IF(Dashboard!$F$5="Quick",
      IF(OR(C930="190 Automobile",C930="200 computer hardware",C930="210 Computer software",C930="220 Quickbooks software",C930="230 Office equipment",C930="240 Office furniture"),
         E930-(E930/(1+Dashboard!$F$4)),
         0
      ),
      IF(C930="750 Business promotion",
         E930-(E930/(1+4.793/100)),
         E930-(E930/(1+Dashboard!$F$4))
      )
   )
)</f>
        <v>0</v>
      </c>
      <c r="J930" s="40">
        <f>Bank5[[#This Row],[Money in/ (Money out)]]-Bank5[[#This Row],[GST/HST]]</f>
        <v>0</v>
      </c>
      <c r="L930" s="37">
        <f t="shared" si="42"/>
        <v>0</v>
      </c>
    </row>
    <row r="931" spans="4:12" x14ac:dyDescent="0.2">
      <c r="D931" s="393">
        <f>_xlfn.XLOOKUP(C:C,Table1[for Import to Bank Register dropdown],Table1[for Pivot],0,0,1)</f>
        <v>0</v>
      </c>
      <c r="E931" s="422"/>
      <c r="F931" s="160">
        <f t="shared" si="43"/>
        <v>55555555</v>
      </c>
      <c r="G931" s="394">
        <f t="shared" si="44"/>
        <v>0</v>
      </c>
      <c r="I931" s="395">
        <f>IF(OR(C931="150 Directors advances", C931="120 accounts receivable", C931="720.2 Automobile - Insurance", C931="720.3 Automobile - License", C931="870.4 Rent - Insurance", C931="870.6 Rent - Property Tax", C931="870.7 Rent - Homeoffice", C931="870.9 Rent - Water"),
   0,
   IF(Dashboard!$F$5="Quick",
      IF(OR(C931="190 Automobile",C931="200 computer hardware",C931="210 Computer software",C931="220 Quickbooks software",C931="230 Office equipment",C931="240 Office furniture"),
         E931-(E931/(1+Dashboard!$F$4)),
         0
      ),
      IF(C931="750 Business promotion",
         E931-(E931/(1+4.793/100)),
         E931-(E931/(1+Dashboard!$F$4))
      )
   )
)</f>
        <v>0</v>
      </c>
      <c r="J931" s="40">
        <f>Bank5[[#This Row],[Money in/ (Money out)]]-Bank5[[#This Row],[GST/HST]]</f>
        <v>0</v>
      </c>
      <c r="L931" s="37">
        <f t="shared" si="42"/>
        <v>0</v>
      </c>
    </row>
    <row r="932" spans="4:12" x14ac:dyDescent="0.2">
      <c r="D932" s="393">
        <f>_xlfn.XLOOKUP(C:C,Table1[for Import to Bank Register dropdown],Table1[for Pivot],0,0,1)</f>
        <v>0</v>
      </c>
      <c r="E932" s="422"/>
      <c r="F932" s="160">
        <f t="shared" si="43"/>
        <v>55555555</v>
      </c>
      <c r="G932" s="394">
        <f t="shared" si="44"/>
        <v>0</v>
      </c>
      <c r="I932" s="395">
        <f>IF(OR(C932="150 Directors advances", C932="120 accounts receivable", C932="720.2 Automobile - Insurance", C932="720.3 Automobile - License", C932="870.4 Rent - Insurance", C932="870.6 Rent - Property Tax", C932="870.7 Rent - Homeoffice", C932="870.9 Rent - Water"),
   0,
   IF(Dashboard!$F$5="Quick",
      IF(OR(C932="190 Automobile",C932="200 computer hardware",C932="210 Computer software",C932="220 Quickbooks software",C932="230 Office equipment",C932="240 Office furniture"),
         E932-(E932/(1+Dashboard!$F$4)),
         0
      ),
      IF(C932="750 Business promotion",
         E932-(E932/(1+4.793/100)),
         E932-(E932/(1+Dashboard!$F$4))
      )
   )
)</f>
        <v>0</v>
      </c>
      <c r="J932" s="40">
        <f>Bank5[[#This Row],[Money in/ (Money out)]]-Bank5[[#This Row],[GST/HST]]</f>
        <v>0</v>
      </c>
      <c r="L932" s="37">
        <f t="shared" si="42"/>
        <v>0</v>
      </c>
    </row>
    <row r="933" spans="4:12" x14ac:dyDescent="0.2">
      <c r="D933" s="393">
        <f>_xlfn.XLOOKUP(C:C,Table1[for Import to Bank Register dropdown],Table1[for Pivot],0,0,1)</f>
        <v>0</v>
      </c>
      <c r="E933" s="422"/>
      <c r="F933" s="160">
        <f t="shared" si="43"/>
        <v>55555555</v>
      </c>
      <c r="G933" s="394">
        <f t="shared" si="44"/>
        <v>0</v>
      </c>
      <c r="I933" s="395">
        <f>IF(OR(C933="150 Directors advances", C933="120 accounts receivable", C933="720.2 Automobile - Insurance", C933="720.3 Automobile - License", C933="870.4 Rent - Insurance", C933="870.6 Rent - Property Tax", C933="870.7 Rent - Homeoffice", C933="870.9 Rent - Water"),
   0,
   IF(Dashboard!$F$5="Quick",
      IF(OR(C933="190 Automobile",C933="200 computer hardware",C933="210 Computer software",C933="220 Quickbooks software",C933="230 Office equipment",C933="240 Office furniture"),
         E933-(E933/(1+Dashboard!$F$4)),
         0
      ),
      IF(C933="750 Business promotion",
         E933-(E933/(1+4.793/100)),
         E933-(E933/(1+Dashboard!$F$4))
      )
   )
)</f>
        <v>0</v>
      </c>
      <c r="J933" s="40">
        <f>Bank5[[#This Row],[Money in/ (Money out)]]-Bank5[[#This Row],[GST/HST]]</f>
        <v>0</v>
      </c>
      <c r="L933" s="37">
        <f t="shared" si="42"/>
        <v>0</v>
      </c>
    </row>
    <row r="934" spans="4:12" x14ac:dyDescent="0.2">
      <c r="D934" s="393">
        <f>_xlfn.XLOOKUP(C:C,Table1[for Import to Bank Register dropdown],Table1[for Pivot],0,0,1)</f>
        <v>0</v>
      </c>
      <c r="E934" s="422"/>
      <c r="F934" s="160">
        <f t="shared" si="43"/>
        <v>55555555</v>
      </c>
      <c r="G934" s="394">
        <f t="shared" si="44"/>
        <v>0</v>
      </c>
      <c r="I934" s="395">
        <f>IF(OR(C934="150 Directors advances", C934="120 accounts receivable", C934="720.2 Automobile - Insurance", C934="720.3 Automobile - License", C934="870.4 Rent - Insurance", C934="870.6 Rent - Property Tax", C934="870.7 Rent - Homeoffice", C934="870.9 Rent - Water"),
   0,
   IF(Dashboard!$F$5="Quick",
      IF(OR(C934="190 Automobile",C934="200 computer hardware",C934="210 Computer software",C934="220 Quickbooks software",C934="230 Office equipment",C934="240 Office furniture"),
         E934-(E934/(1+Dashboard!$F$4)),
         0
      ),
      IF(C934="750 Business promotion",
         E934-(E934/(1+4.793/100)),
         E934-(E934/(1+Dashboard!$F$4))
      )
   )
)</f>
        <v>0</v>
      </c>
      <c r="J934" s="40">
        <f>Bank5[[#This Row],[Money in/ (Money out)]]-Bank5[[#This Row],[GST/HST]]</f>
        <v>0</v>
      </c>
      <c r="L934" s="37">
        <f t="shared" si="42"/>
        <v>0</v>
      </c>
    </row>
    <row r="935" spans="4:12" x14ac:dyDescent="0.2">
      <c r="D935" s="393">
        <f>_xlfn.XLOOKUP(C:C,Table1[for Import to Bank Register dropdown],Table1[for Pivot],0,0,1)</f>
        <v>0</v>
      </c>
      <c r="E935" s="422"/>
      <c r="F935" s="160">
        <f t="shared" si="43"/>
        <v>55555555</v>
      </c>
      <c r="G935" s="394">
        <f t="shared" si="44"/>
        <v>0</v>
      </c>
      <c r="I935" s="395">
        <f>IF(OR(C935="150 Directors advances", C935="120 accounts receivable", C935="720.2 Automobile - Insurance", C935="720.3 Automobile - License", C935="870.4 Rent - Insurance", C935="870.6 Rent - Property Tax", C935="870.7 Rent - Homeoffice", C935="870.9 Rent - Water"),
   0,
   IF(Dashboard!$F$5="Quick",
      IF(OR(C935="190 Automobile",C935="200 computer hardware",C935="210 Computer software",C935="220 Quickbooks software",C935="230 Office equipment",C935="240 Office furniture"),
         E935-(E935/(1+Dashboard!$F$4)),
         0
      ),
      IF(C935="750 Business promotion",
         E935-(E935/(1+4.793/100)),
         E935-(E935/(1+Dashboard!$F$4))
      )
   )
)</f>
        <v>0</v>
      </c>
      <c r="J935" s="40">
        <f>Bank5[[#This Row],[Money in/ (Money out)]]-Bank5[[#This Row],[GST/HST]]</f>
        <v>0</v>
      </c>
      <c r="L935" s="37">
        <f t="shared" si="42"/>
        <v>0</v>
      </c>
    </row>
    <row r="936" spans="4:12" x14ac:dyDescent="0.2">
      <c r="D936" s="393">
        <f>_xlfn.XLOOKUP(C:C,Table1[for Import to Bank Register dropdown],Table1[for Pivot],0,0,1)</f>
        <v>0</v>
      </c>
      <c r="E936" s="422"/>
      <c r="F936" s="160">
        <f t="shared" si="43"/>
        <v>55555555</v>
      </c>
      <c r="G936" s="394">
        <f t="shared" si="44"/>
        <v>0</v>
      </c>
      <c r="I936" s="395">
        <f>IF(OR(C936="150 Directors advances", C936="120 accounts receivable", C936="720.2 Automobile - Insurance", C936="720.3 Automobile - License", C936="870.4 Rent - Insurance", C936="870.6 Rent - Property Tax", C936="870.7 Rent - Homeoffice", C936="870.9 Rent - Water"),
   0,
   IF(Dashboard!$F$5="Quick",
      IF(OR(C936="190 Automobile",C936="200 computer hardware",C936="210 Computer software",C936="220 Quickbooks software",C936="230 Office equipment",C936="240 Office furniture"),
         E936-(E936/(1+Dashboard!$F$4)),
         0
      ),
      IF(C936="750 Business promotion",
         E936-(E936/(1+4.793/100)),
         E936-(E936/(1+Dashboard!$F$4))
      )
   )
)</f>
        <v>0</v>
      </c>
      <c r="J936" s="40">
        <f>Bank5[[#This Row],[Money in/ (Money out)]]-Bank5[[#This Row],[GST/HST]]</f>
        <v>0</v>
      </c>
      <c r="L936" s="37">
        <f t="shared" si="42"/>
        <v>0</v>
      </c>
    </row>
    <row r="937" spans="4:12" x14ac:dyDescent="0.2">
      <c r="D937" s="393">
        <f>_xlfn.XLOOKUP(C:C,Table1[for Import to Bank Register dropdown],Table1[for Pivot],0,0,1)</f>
        <v>0</v>
      </c>
      <c r="E937" s="422"/>
      <c r="F937" s="160">
        <f t="shared" si="43"/>
        <v>55555555</v>
      </c>
      <c r="G937" s="394">
        <f t="shared" si="44"/>
        <v>0</v>
      </c>
      <c r="I937" s="395">
        <f>IF(OR(C937="150 Directors advances", C937="120 accounts receivable", C937="720.2 Automobile - Insurance", C937="720.3 Automobile - License", C937="870.4 Rent - Insurance", C937="870.6 Rent - Property Tax", C937="870.7 Rent - Homeoffice", C937="870.9 Rent - Water"),
   0,
   IF(Dashboard!$F$5="Quick",
      IF(OR(C937="190 Automobile",C937="200 computer hardware",C937="210 Computer software",C937="220 Quickbooks software",C937="230 Office equipment",C937="240 Office furniture"),
         E937-(E937/(1+Dashboard!$F$4)),
         0
      ),
      IF(C937="750 Business promotion",
         E937-(E937/(1+4.793/100)),
         E937-(E937/(1+Dashboard!$F$4))
      )
   )
)</f>
        <v>0</v>
      </c>
      <c r="J937" s="40">
        <f>Bank5[[#This Row],[Money in/ (Money out)]]-Bank5[[#This Row],[GST/HST]]</f>
        <v>0</v>
      </c>
      <c r="L937" s="37">
        <f t="shared" si="42"/>
        <v>0</v>
      </c>
    </row>
    <row r="938" spans="4:12" x14ac:dyDescent="0.2">
      <c r="D938" s="393">
        <f>_xlfn.XLOOKUP(C:C,Table1[for Import to Bank Register dropdown],Table1[for Pivot],0,0,1)</f>
        <v>0</v>
      </c>
      <c r="E938" s="422"/>
      <c r="F938" s="160">
        <f t="shared" si="43"/>
        <v>55555555</v>
      </c>
      <c r="G938" s="394">
        <f t="shared" si="44"/>
        <v>0</v>
      </c>
      <c r="I938" s="395">
        <f>IF(OR(C938="150 Directors advances", C938="120 accounts receivable", C938="720.2 Automobile - Insurance", C938="720.3 Automobile - License", C938="870.4 Rent - Insurance", C938="870.6 Rent - Property Tax", C938="870.7 Rent - Homeoffice", C938="870.9 Rent - Water"),
   0,
   IF(Dashboard!$F$5="Quick",
      IF(OR(C938="190 Automobile",C938="200 computer hardware",C938="210 Computer software",C938="220 Quickbooks software",C938="230 Office equipment",C938="240 Office furniture"),
         E938-(E938/(1+Dashboard!$F$4)),
         0
      ),
      IF(C938="750 Business promotion",
         E938-(E938/(1+4.793/100)),
         E938-(E938/(1+Dashboard!$F$4))
      )
   )
)</f>
        <v>0</v>
      </c>
      <c r="J938" s="40">
        <f>Bank5[[#This Row],[Money in/ (Money out)]]-Bank5[[#This Row],[GST/HST]]</f>
        <v>0</v>
      </c>
      <c r="L938" s="37">
        <f t="shared" si="42"/>
        <v>0</v>
      </c>
    </row>
    <row r="939" spans="4:12" x14ac:dyDescent="0.2">
      <c r="D939" s="393">
        <f>_xlfn.XLOOKUP(C:C,Table1[for Import to Bank Register dropdown],Table1[for Pivot],0,0,1)</f>
        <v>0</v>
      </c>
      <c r="E939" s="422"/>
      <c r="F939" s="160">
        <f t="shared" si="43"/>
        <v>55555555</v>
      </c>
      <c r="G939" s="394">
        <f t="shared" si="44"/>
        <v>0</v>
      </c>
      <c r="I939" s="395">
        <f>IF(OR(C939="150 Directors advances", C939="120 accounts receivable", C939="720.2 Automobile - Insurance", C939="720.3 Automobile - License", C939="870.4 Rent - Insurance", C939="870.6 Rent - Property Tax", C939="870.7 Rent - Homeoffice", C939="870.9 Rent - Water"),
   0,
   IF(Dashboard!$F$5="Quick",
      IF(OR(C939="190 Automobile",C939="200 computer hardware",C939="210 Computer software",C939="220 Quickbooks software",C939="230 Office equipment",C939="240 Office furniture"),
         E939-(E939/(1+Dashboard!$F$4)),
         0
      ),
      IF(C939="750 Business promotion",
         E939-(E939/(1+4.793/100)),
         E939-(E939/(1+Dashboard!$F$4))
      )
   )
)</f>
        <v>0</v>
      </c>
      <c r="J939" s="40">
        <f>Bank5[[#This Row],[Money in/ (Money out)]]-Bank5[[#This Row],[GST/HST]]</f>
        <v>0</v>
      </c>
      <c r="L939" s="37">
        <f t="shared" si="42"/>
        <v>0</v>
      </c>
    </row>
    <row r="940" spans="4:12" x14ac:dyDescent="0.2">
      <c r="D940" s="393">
        <f>_xlfn.XLOOKUP(C:C,Table1[for Import to Bank Register dropdown],Table1[for Pivot],0,0,1)</f>
        <v>0</v>
      </c>
      <c r="E940" s="422"/>
      <c r="F940" s="160">
        <f t="shared" si="43"/>
        <v>55555555</v>
      </c>
      <c r="G940" s="394">
        <f t="shared" si="44"/>
        <v>0</v>
      </c>
      <c r="I940" s="395">
        <f>IF(OR(C940="150 Directors advances", C940="120 accounts receivable", C940="720.2 Automobile - Insurance", C940="720.3 Automobile - License", C940="870.4 Rent - Insurance", C940="870.6 Rent - Property Tax", C940="870.7 Rent - Homeoffice", C940="870.9 Rent - Water"),
   0,
   IF(Dashboard!$F$5="Quick",
      IF(OR(C940="190 Automobile",C940="200 computer hardware",C940="210 Computer software",C940="220 Quickbooks software",C940="230 Office equipment",C940="240 Office furniture"),
         E940-(E940/(1+Dashboard!$F$4)),
         0
      ),
      IF(C940="750 Business promotion",
         E940-(E940/(1+4.793/100)),
         E940-(E940/(1+Dashboard!$F$4))
      )
   )
)</f>
        <v>0</v>
      </c>
      <c r="J940" s="40">
        <f>Bank5[[#This Row],[Money in/ (Money out)]]-Bank5[[#This Row],[GST/HST]]</f>
        <v>0</v>
      </c>
      <c r="L940" s="37">
        <f t="shared" si="42"/>
        <v>0</v>
      </c>
    </row>
    <row r="941" spans="4:12" x14ac:dyDescent="0.2">
      <c r="D941" s="393">
        <f>_xlfn.XLOOKUP(C:C,Table1[for Import to Bank Register dropdown],Table1[for Pivot],0,0,1)</f>
        <v>0</v>
      </c>
      <c r="E941" s="422"/>
      <c r="F941" s="160">
        <f t="shared" si="43"/>
        <v>55555555</v>
      </c>
      <c r="G941" s="394">
        <f t="shared" si="44"/>
        <v>0</v>
      </c>
      <c r="I941" s="395">
        <f>IF(OR(C941="150 Directors advances", C941="120 accounts receivable", C941="720.2 Automobile - Insurance", C941="720.3 Automobile - License", C941="870.4 Rent - Insurance", C941="870.6 Rent - Property Tax", C941="870.7 Rent - Homeoffice", C941="870.9 Rent - Water"),
   0,
   IF(Dashboard!$F$5="Quick",
      IF(OR(C941="190 Automobile",C941="200 computer hardware",C941="210 Computer software",C941="220 Quickbooks software",C941="230 Office equipment",C941="240 Office furniture"),
         E941-(E941/(1+Dashboard!$F$4)),
         0
      ),
      IF(C941="750 Business promotion",
         E941-(E941/(1+4.793/100)),
         E941-(E941/(1+Dashboard!$F$4))
      )
   )
)</f>
        <v>0</v>
      </c>
      <c r="J941" s="40">
        <f>Bank5[[#This Row],[Money in/ (Money out)]]-Bank5[[#This Row],[GST/HST]]</f>
        <v>0</v>
      </c>
      <c r="L941" s="37">
        <f t="shared" si="42"/>
        <v>0</v>
      </c>
    </row>
    <row r="942" spans="4:12" x14ac:dyDescent="0.2">
      <c r="D942" s="393">
        <f>_xlfn.XLOOKUP(C:C,Table1[for Import to Bank Register dropdown],Table1[for Pivot],0,0,1)</f>
        <v>0</v>
      </c>
      <c r="E942" s="422"/>
      <c r="F942" s="160">
        <f t="shared" si="43"/>
        <v>55555555</v>
      </c>
      <c r="G942" s="394">
        <f t="shared" si="44"/>
        <v>0</v>
      </c>
      <c r="I942" s="395">
        <f>IF(OR(C942="150 Directors advances", C942="120 accounts receivable", C942="720.2 Automobile - Insurance", C942="720.3 Automobile - License", C942="870.4 Rent - Insurance", C942="870.6 Rent - Property Tax", C942="870.7 Rent - Homeoffice", C942="870.9 Rent - Water"),
   0,
   IF(Dashboard!$F$5="Quick",
      IF(OR(C942="190 Automobile",C942="200 computer hardware",C942="210 Computer software",C942="220 Quickbooks software",C942="230 Office equipment",C942="240 Office furniture"),
         E942-(E942/(1+Dashboard!$F$4)),
         0
      ),
      IF(C942="750 Business promotion",
         E942-(E942/(1+4.793/100)),
         E942-(E942/(1+Dashboard!$F$4))
      )
   )
)</f>
        <v>0</v>
      </c>
      <c r="J942" s="40">
        <f>Bank5[[#This Row],[Money in/ (Money out)]]-Bank5[[#This Row],[GST/HST]]</f>
        <v>0</v>
      </c>
      <c r="L942" s="37">
        <f t="shared" si="42"/>
        <v>0</v>
      </c>
    </row>
    <row r="943" spans="4:12" x14ac:dyDescent="0.2">
      <c r="D943" s="393">
        <f>_xlfn.XLOOKUP(C:C,Table1[for Import to Bank Register dropdown],Table1[for Pivot],0,0,1)</f>
        <v>0</v>
      </c>
      <c r="E943" s="422"/>
      <c r="F943" s="160">
        <f t="shared" si="43"/>
        <v>55555555</v>
      </c>
      <c r="G943" s="394">
        <f t="shared" si="44"/>
        <v>0</v>
      </c>
      <c r="I943" s="395">
        <f>IF(OR(C943="150 Directors advances", C943="120 accounts receivable", C943="720.2 Automobile - Insurance", C943="720.3 Automobile - License", C943="870.4 Rent - Insurance", C943="870.6 Rent - Property Tax", C943="870.7 Rent - Homeoffice", C943="870.9 Rent - Water"),
   0,
   IF(Dashboard!$F$5="Quick",
      IF(OR(C943="190 Automobile",C943="200 computer hardware",C943="210 Computer software",C943="220 Quickbooks software",C943="230 Office equipment",C943="240 Office furniture"),
         E943-(E943/(1+Dashboard!$F$4)),
         0
      ),
      IF(C943="750 Business promotion",
         E943-(E943/(1+4.793/100)),
         E943-(E943/(1+Dashboard!$F$4))
      )
   )
)</f>
        <v>0</v>
      </c>
      <c r="J943" s="40">
        <f>Bank5[[#This Row],[Money in/ (Money out)]]-Bank5[[#This Row],[GST/HST]]</f>
        <v>0</v>
      </c>
      <c r="L943" s="37">
        <f t="shared" si="42"/>
        <v>0</v>
      </c>
    </row>
    <row r="944" spans="4:12" x14ac:dyDescent="0.2">
      <c r="D944" s="393">
        <f>_xlfn.XLOOKUP(C:C,Table1[for Import to Bank Register dropdown],Table1[for Pivot],0,0,1)</f>
        <v>0</v>
      </c>
      <c r="E944" s="422"/>
      <c r="F944" s="160">
        <f t="shared" si="43"/>
        <v>55555555</v>
      </c>
      <c r="G944" s="394">
        <f t="shared" si="44"/>
        <v>0</v>
      </c>
      <c r="I944" s="395">
        <f>IF(OR(C944="150 Directors advances", C944="120 accounts receivable", C944="720.2 Automobile - Insurance", C944="720.3 Automobile - License", C944="870.4 Rent - Insurance", C944="870.6 Rent - Property Tax", C944="870.7 Rent - Homeoffice", C944="870.9 Rent - Water"),
   0,
   IF(Dashboard!$F$5="Quick",
      IF(OR(C944="190 Automobile",C944="200 computer hardware",C944="210 Computer software",C944="220 Quickbooks software",C944="230 Office equipment",C944="240 Office furniture"),
         E944-(E944/(1+Dashboard!$F$4)),
         0
      ),
      IF(C944="750 Business promotion",
         E944-(E944/(1+4.793/100)),
         E944-(E944/(1+Dashboard!$F$4))
      )
   )
)</f>
        <v>0</v>
      </c>
      <c r="J944" s="40">
        <f>Bank5[[#This Row],[Money in/ (Money out)]]-Bank5[[#This Row],[GST/HST]]</f>
        <v>0</v>
      </c>
      <c r="L944" s="37">
        <f t="shared" si="42"/>
        <v>0</v>
      </c>
    </row>
    <row r="945" spans="4:12" x14ac:dyDescent="0.2">
      <c r="D945" s="393">
        <f>_xlfn.XLOOKUP(C:C,Table1[for Import to Bank Register dropdown],Table1[for Pivot],0,0,1)</f>
        <v>0</v>
      </c>
      <c r="E945" s="422"/>
      <c r="F945" s="160">
        <f t="shared" si="43"/>
        <v>55555555</v>
      </c>
      <c r="G945" s="394">
        <f t="shared" si="44"/>
        <v>0</v>
      </c>
      <c r="I945" s="395">
        <f>IF(OR(C945="150 Directors advances", C945="120 accounts receivable", C945="720.2 Automobile - Insurance", C945="720.3 Automobile - License", C945="870.4 Rent - Insurance", C945="870.6 Rent - Property Tax", C945="870.7 Rent - Homeoffice", C945="870.9 Rent - Water"),
   0,
   IF(Dashboard!$F$5="Quick",
      IF(OR(C945="190 Automobile",C945="200 computer hardware",C945="210 Computer software",C945="220 Quickbooks software",C945="230 Office equipment",C945="240 Office furniture"),
         E945-(E945/(1+Dashboard!$F$4)),
         0
      ),
      IF(C945="750 Business promotion",
         E945-(E945/(1+4.793/100)),
         E945-(E945/(1+Dashboard!$F$4))
      )
   )
)</f>
        <v>0</v>
      </c>
      <c r="J945" s="40">
        <f>Bank5[[#This Row],[Money in/ (Money out)]]-Bank5[[#This Row],[GST/HST]]</f>
        <v>0</v>
      </c>
      <c r="L945" s="37">
        <f t="shared" si="42"/>
        <v>0</v>
      </c>
    </row>
    <row r="946" spans="4:12" x14ac:dyDescent="0.2">
      <c r="D946" s="393">
        <f>_xlfn.XLOOKUP(C:C,Table1[for Import to Bank Register dropdown],Table1[for Pivot],0,0,1)</f>
        <v>0</v>
      </c>
      <c r="E946" s="422"/>
      <c r="F946" s="160">
        <f t="shared" si="43"/>
        <v>55555555</v>
      </c>
      <c r="G946" s="394">
        <f t="shared" si="44"/>
        <v>0</v>
      </c>
      <c r="I946" s="395">
        <f>IF(OR(C946="150 Directors advances", C946="120 accounts receivable", C946="720.2 Automobile - Insurance", C946="720.3 Automobile - License", C946="870.4 Rent - Insurance", C946="870.6 Rent - Property Tax", C946="870.7 Rent - Homeoffice", C946="870.9 Rent - Water"),
   0,
   IF(Dashboard!$F$5="Quick",
      IF(OR(C946="190 Automobile",C946="200 computer hardware",C946="210 Computer software",C946="220 Quickbooks software",C946="230 Office equipment",C946="240 Office furniture"),
         E946-(E946/(1+Dashboard!$F$4)),
         0
      ),
      IF(C946="750 Business promotion",
         E946-(E946/(1+4.793/100)),
         E946-(E946/(1+Dashboard!$F$4))
      )
   )
)</f>
        <v>0</v>
      </c>
      <c r="J946" s="40">
        <f>Bank5[[#This Row],[Money in/ (Money out)]]-Bank5[[#This Row],[GST/HST]]</f>
        <v>0</v>
      </c>
      <c r="L946" s="37">
        <f t="shared" si="42"/>
        <v>0</v>
      </c>
    </row>
    <row r="947" spans="4:12" x14ac:dyDescent="0.2">
      <c r="D947" s="393">
        <f>_xlfn.XLOOKUP(C:C,Table1[for Import to Bank Register dropdown],Table1[for Pivot],0,0,1)</f>
        <v>0</v>
      </c>
      <c r="E947" s="422"/>
      <c r="F947" s="160">
        <f t="shared" si="43"/>
        <v>55555555</v>
      </c>
      <c r="G947" s="394">
        <f t="shared" si="44"/>
        <v>0</v>
      </c>
      <c r="I947" s="395">
        <f>IF(OR(C947="150 Directors advances", C947="120 accounts receivable", C947="720.2 Automobile - Insurance", C947="720.3 Automobile - License", C947="870.4 Rent - Insurance", C947="870.6 Rent - Property Tax", C947="870.7 Rent - Homeoffice", C947="870.9 Rent - Water"),
   0,
   IF(Dashboard!$F$5="Quick",
      IF(OR(C947="190 Automobile",C947="200 computer hardware",C947="210 Computer software",C947="220 Quickbooks software",C947="230 Office equipment",C947="240 Office furniture"),
         E947-(E947/(1+Dashboard!$F$4)),
         0
      ),
      IF(C947="750 Business promotion",
         E947-(E947/(1+4.793/100)),
         E947-(E947/(1+Dashboard!$F$4))
      )
   )
)</f>
        <v>0</v>
      </c>
      <c r="J947" s="40">
        <f>Bank5[[#This Row],[Money in/ (Money out)]]-Bank5[[#This Row],[GST/HST]]</f>
        <v>0</v>
      </c>
      <c r="L947" s="37">
        <f t="shared" si="42"/>
        <v>0</v>
      </c>
    </row>
    <row r="948" spans="4:12" x14ac:dyDescent="0.2">
      <c r="D948" s="393">
        <f>_xlfn.XLOOKUP(C:C,Table1[for Import to Bank Register dropdown],Table1[for Pivot],0,0,1)</f>
        <v>0</v>
      </c>
      <c r="E948" s="422"/>
      <c r="F948" s="160">
        <f t="shared" si="43"/>
        <v>55555555</v>
      </c>
      <c r="G948" s="394">
        <f t="shared" si="44"/>
        <v>0</v>
      </c>
      <c r="I948" s="395">
        <f>IF(OR(C948="150 Directors advances", C948="120 accounts receivable", C948="720.2 Automobile - Insurance", C948="720.3 Automobile - License", C948="870.4 Rent - Insurance", C948="870.6 Rent - Property Tax", C948="870.7 Rent - Homeoffice", C948="870.9 Rent - Water"),
   0,
   IF(Dashboard!$F$5="Quick",
      IF(OR(C948="190 Automobile",C948="200 computer hardware",C948="210 Computer software",C948="220 Quickbooks software",C948="230 Office equipment",C948="240 Office furniture"),
         E948-(E948/(1+Dashboard!$F$4)),
         0
      ),
      IF(C948="750 Business promotion",
         E948-(E948/(1+4.793/100)),
         E948-(E948/(1+Dashboard!$F$4))
      )
   )
)</f>
        <v>0</v>
      </c>
      <c r="J948" s="40">
        <f>Bank5[[#This Row],[Money in/ (Money out)]]-Bank5[[#This Row],[GST/HST]]</f>
        <v>0</v>
      </c>
      <c r="L948" s="37">
        <f t="shared" si="42"/>
        <v>0</v>
      </c>
    </row>
    <row r="949" spans="4:12" x14ac:dyDescent="0.2">
      <c r="D949" s="393">
        <f>_xlfn.XLOOKUP(C:C,Table1[for Import to Bank Register dropdown],Table1[for Pivot],0,0,1)</f>
        <v>0</v>
      </c>
      <c r="E949" s="422"/>
      <c r="F949" s="160">
        <f t="shared" si="43"/>
        <v>55555555</v>
      </c>
      <c r="G949" s="394">
        <f t="shared" si="44"/>
        <v>0</v>
      </c>
      <c r="I949" s="395">
        <f>IF(OR(C949="150 Directors advances", C949="120 accounts receivable", C949="720.2 Automobile - Insurance", C949="720.3 Automobile - License", C949="870.4 Rent - Insurance", C949="870.6 Rent - Property Tax", C949="870.7 Rent - Homeoffice", C949="870.9 Rent - Water"),
   0,
   IF(Dashboard!$F$5="Quick",
      IF(OR(C949="190 Automobile",C949="200 computer hardware",C949="210 Computer software",C949="220 Quickbooks software",C949="230 Office equipment",C949="240 Office furniture"),
         E949-(E949/(1+Dashboard!$F$4)),
         0
      ),
      IF(C949="750 Business promotion",
         E949-(E949/(1+4.793/100)),
         E949-(E949/(1+Dashboard!$F$4))
      )
   )
)</f>
        <v>0</v>
      </c>
      <c r="J949" s="40">
        <f>Bank5[[#This Row],[Money in/ (Money out)]]-Bank5[[#This Row],[GST/HST]]</f>
        <v>0</v>
      </c>
      <c r="L949" s="37">
        <f t="shared" si="42"/>
        <v>0</v>
      </c>
    </row>
    <row r="950" spans="4:12" x14ac:dyDescent="0.2">
      <c r="D950" s="393">
        <f>_xlfn.XLOOKUP(C:C,Table1[for Import to Bank Register dropdown],Table1[for Pivot],0,0,1)</f>
        <v>0</v>
      </c>
      <c r="E950" s="422"/>
      <c r="F950" s="160">
        <f t="shared" si="43"/>
        <v>55555555</v>
      </c>
      <c r="G950" s="394">
        <f t="shared" si="44"/>
        <v>0</v>
      </c>
      <c r="I950" s="395">
        <f>IF(OR(C950="150 Directors advances", C950="120 accounts receivable", C950="720.2 Automobile - Insurance", C950="720.3 Automobile - License", C950="870.4 Rent - Insurance", C950="870.6 Rent - Property Tax", C950="870.7 Rent - Homeoffice", C950="870.9 Rent - Water"),
   0,
   IF(Dashboard!$F$5="Quick",
      IF(OR(C950="190 Automobile",C950="200 computer hardware",C950="210 Computer software",C950="220 Quickbooks software",C950="230 Office equipment",C950="240 Office furniture"),
         E950-(E950/(1+Dashboard!$F$4)),
         0
      ),
      IF(C950="750 Business promotion",
         E950-(E950/(1+4.793/100)),
         E950-(E950/(1+Dashboard!$F$4))
      )
   )
)</f>
        <v>0</v>
      </c>
      <c r="J950" s="40">
        <f>Bank5[[#This Row],[Money in/ (Money out)]]-Bank5[[#This Row],[GST/HST]]</f>
        <v>0</v>
      </c>
      <c r="L950" s="37">
        <f t="shared" si="42"/>
        <v>0</v>
      </c>
    </row>
    <row r="951" spans="4:12" x14ac:dyDescent="0.2">
      <c r="D951" s="393">
        <f>_xlfn.XLOOKUP(C:C,Table1[for Import to Bank Register dropdown],Table1[for Pivot],0,0,1)</f>
        <v>0</v>
      </c>
      <c r="E951" s="422"/>
      <c r="F951" s="160">
        <f t="shared" si="43"/>
        <v>55555555</v>
      </c>
      <c r="G951" s="394">
        <f t="shared" si="44"/>
        <v>0</v>
      </c>
      <c r="I951" s="395">
        <f>IF(OR(C951="150 Directors advances", C951="120 accounts receivable", C951="720.2 Automobile - Insurance", C951="720.3 Automobile - License", C951="870.4 Rent - Insurance", C951="870.6 Rent - Property Tax", C951="870.7 Rent - Homeoffice", C951="870.9 Rent - Water"),
   0,
   IF(Dashboard!$F$5="Quick",
      IF(OR(C951="190 Automobile",C951="200 computer hardware",C951="210 Computer software",C951="220 Quickbooks software",C951="230 Office equipment",C951="240 Office furniture"),
         E951-(E951/(1+Dashboard!$F$4)),
         0
      ),
      IF(C951="750 Business promotion",
         E951-(E951/(1+4.793/100)),
         E951-(E951/(1+Dashboard!$F$4))
      )
   )
)</f>
        <v>0</v>
      </c>
      <c r="J951" s="40">
        <f>Bank5[[#This Row],[Money in/ (Money out)]]-Bank5[[#This Row],[GST/HST]]</f>
        <v>0</v>
      </c>
      <c r="L951" s="37">
        <f t="shared" si="42"/>
        <v>0</v>
      </c>
    </row>
    <row r="952" spans="4:12" x14ac:dyDescent="0.2">
      <c r="D952" s="393">
        <f>_xlfn.XLOOKUP(C:C,Table1[for Import to Bank Register dropdown],Table1[for Pivot],0,0,1)</f>
        <v>0</v>
      </c>
      <c r="E952" s="422"/>
      <c r="F952" s="160">
        <f t="shared" si="43"/>
        <v>55555555</v>
      </c>
      <c r="G952" s="394">
        <f t="shared" si="44"/>
        <v>0</v>
      </c>
      <c r="I952" s="395">
        <f>IF(OR(C952="150 Directors advances", C952="120 accounts receivable", C952="720.2 Automobile - Insurance", C952="720.3 Automobile - License", C952="870.4 Rent - Insurance", C952="870.6 Rent - Property Tax", C952="870.7 Rent - Homeoffice", C952="870.9 Rent - Water"),
   0,
   IF(Dashboard!$F$5="Quick",
      IF(OR(C952="190 Automobile",C952="200 computer hardware",C952="210 Computer software",C952="220 Quickbooks software",C952="230 Office equipment",C952="240 Office furniture"),
         E952-(E952/(1+Dashboard!$F$4)),
         0
      ),
      IF(C952="750 Business promotion",
         E952-(E952/(1+4.793/100)),
         E952-(E952/(1+Dashboard!$F$4))
      )
   )
)</f>
        <v>0</v>
      </c>
      <c r="J952" s="40">
        <f>Bank5[[#This Row],[Money in/ (Money out)]]-Bank5[[#This Row],[GST/HST]]</f>
        <v>0</v>
      </c>
      <c r="L952" s="37">
        <f t="shared" si="42"/>
        <v>0</v>
      </c>
    </row>
    <row r="953" spans="4:12" x14ac:dyDescent="0.2">
      <c r="D953" s="393">
        <f>_xlfn.XLOOKUP(C:C,Table1[for Import to Bank Register dropdown],Table1[for Pivot],0,0,1)</f>
        <v>0</v>
      </c>
      <c r="E953" s="422"/>
      <c r="F953" s="160">
        <f t="shared" si="43"/>
        <v>55555555</v>
      </c>
      <c r="G953" s="394">
        <f t="shared" si="44"/>
        <v>0</v>
      </c>
      <c r="I953" s="395">
        <f>IF(OR(C953="150 Directors advances", C953="120 accounts receivable", C953="720.2 Automobile - Insurance", C953="720.3 Automobile - License", C953="870.4 Rent - Insurance", C953="870.6 Rent - Property Tax", C953="870.7 Rent - Homeoffice", C953="870.9 Rent - Water"),
   0,
   IF(Dashboard!$F$5="Quick",
      IF(OR(C953="190 Automobile",C953="200 computer hardware",C953="210 Computer software",C953="220 Quickbooks software",C953="230 Office equipment",C953="240 Office furniture"),
         E953-(E953/(1+Dashboard!$F$4)),
         0
      ),
      IF(C953="750 Business promotion",
         E953-(E953/(1+4.793/100)),
         E953-(E953/(1+Dashboard!$F$4))
      )
   )
)</f>
        <v>0</v>
      </c>
      <c r="J953" s="40">
        <f>Bank5[[#This Row],[Money in/ (Money out)]]-Bank5[[#This Row],[GST/HST]]</f>
        <v>0</v>
      </c>
      <c r="L953" s="37">
        <f t="shared" si="42"/>
        <v>0</v>
      </c>
    </row>
    <row r="954" spans="4:12" x14ac:dyDescent="0.2">
      <c r="D954" s="393">
        <f>_xlfn.XLOOKUP(C:C,Table1[for Import to Bank Register dropdown],Table1[for Pivot],0,0,1)</f>
        <v>0</v>
      </c>
      <c r="E954" s="422"/>
      <c r="F954" s="160">
        <f t="shared" si="43"/>
        <v>55555555</v>
      </c>
      <c r="G954" s="394">
        <f t="shared" si="44"/>
        <v>0</v>
      </c>
      <c r="I954" s="395">
        <f>IF(OR(C954="150 Directors advances", C954="120 accounts receivable", C954="720.2 Automobile - Insurance", C954="720.3 Automobile - License", C954="870.4 Rent - Insurance", C954="870.6 Rent - Property Tax", C954="870.7 Rent - Homeoffice", C954="870.9 Rent - Water"),
   0,
   IF(Dashboard!$F$5="Quick",
      IF(OR(C954="190 Automobile",C954="200 computer hardware",C954="210 Computer software",C954="220 Quickbooks software",C954="230 Office equipment",C954="240 Office furniture"),
         E954-(E954/(1+Dashboard!$F$4)),
         0
      ),
      IF(C954="750 Business promotion",
         E954-(E954/(1+4.793/100)),
         E954-(E954/(1+Dashboard!$F$4))
      )
   )
)</f>
        <v>0</v>
      </c>
      <c r="J954" s="40">
        <f>Bank5[[#This Row],[Money in/ (Money out)]]-Bank5[[#This Row],[GST/HST]]</f>
        <v>0</v>
      </c>
      <c r="L954" s="37">
        <f t="shared" si="42"/>
        <v>0</v>
      </c>
    </row>
    <row r="955" spans="4:12" x14ac:dyDescent="0.2">
      <c r="D955" s="393">
        <f>_xlfn.XLOOKUP(C:C,Table1[for Import to Bank Register dropdown],Table1[for Pivot],0,0,1)</f>
        <v>0</v>
      </c>
      <c r="E955" s="422"/>
      <c r="F955" s="160">
        <f t="shared" si="43"/>
        <v>55555555</v>
      </c>
      <c r="G955" s="394">
        <f t="shared" si="44"/>
        <v>0</v>
      </c>
      <c r="I955" s="395">
        <f>IF(OR(C955="150 Directors advances", C955="120 accounts receivable", C955="720.2 Automobile - Insurance", C955="720.3 Automobile - License", C955="870.4 Rent - Insurance", C955="870.6 Rent - Property Tax", C955="870.7 Rent - Homeoffice", C955="870.9 Rent - Water"),
   0,
   IF(Dashboard!$F$5="Quick",
      IF(OR(C955="190 Automobile",C955="200 computer hardware",C955="210 Computer software",C955="220 Quickbooks software",C955="230 Office equipment",C955="240 Office furniture"),
         E955-(E955/(1+Dashboard!$F$4)),
         0
      ),
      IF(C955="750 Business promotion",
         E955-(E955/(1+4.793/100)),
         E955-(E955/(1+Dashboard!$F$4))
      )
   )
)</f>
        <v>0</v>
      </c>
      <c r="J955" s="40">
        <f>Bank5[[#This Row],[Money in/ (Money out)]]-Bank5[[#This Row],[GST/HST]]</f>
        <v>0</v>
      </c>
      <c r="L955" s="37">
        <f t="shared" si="42"/>
        <v>0</v>
      </c>
    </row>
    <row r="956" spans="4:12" x14ac:dyDescent="0.2">
      <c r="D956" s="393">
        <f>_xlfn.XLOOKUP(C:C,Table1[for Import to Bank Register dropdown],Table1[for Pivot],0,0,1)</f>
        <v>0</v>
      </c>
      <c r="E956" s="422"/>
      <c r="F956" s="160">
        <f t="shared" si="43"/>
        <v>55555555</v>
      </c>
      <c r="G956" s="394">
        <f t="shared" si="44"/>
        <v>0</v>
      </c>
      <c r="I956" s="395">
        <f>IF(OR(C956="150 Directors advances", C956="120 accounts receivable", C956="720.2 Automobile - Insurance", C956="720.3 Automobile - License", C956="870.4 Rent - Insurance", C956="870.6 Rent - Property Tax", C956="870.7 Rent - Homeoffice", C956="870.9 Rent - Water"),
   0,
   IF(Dashboard!$F$5="Quick",
      IF(OR(C956="190 Automobile",C956="200 computer hardware",C956="210 Computer software",C956="220 Quickbooks software",C956="230 Office equipment",C956="240 Office furniture"),
         E956-(E956/(1+Dashboard!$F$4)),
         0
      ),
      IF(C956="750 Business promotion",
         E956-(E956/(1+4.793/100)),
         E956-(E956/(1+Dashboard!$F$4))
      )
   )
)</f>
        <v>0</v>
      </c>
      <c r="J956" s="40">
        <f>Bank5[[#This Row],[Money in/ (Money out)]]-Bank5[[#This Row],[GST/HST]]</f>
        <v>0</v>
      </c>
      <c r="L956" s="37">
        <f t="shared" si="42"/>
        <v>0</v>
      </c>
    </row>
    <row r="957" spans="4:12" x14ac:dyDescent="0.2">
      <c r="D957" s="393">
        <f>_xlfn.XLOOKUP(C:C,Table1[for Import to Bank Register dropdown],Table1[for Pivot],0,0,1)</f>
        <v>0</v>
      </c>
      <c r="E957" s="422"/>
      <c r="F957" s="160">
        <f t="shared" si="43"/>
        <v>55555555</v>
      </c>
      <c r="G957" s="394">
        <f t="shared" si="44"/>
        <v>0</v>
      </c>
      <c r="I957" s="395">
        <f>IF(OR(C957="150 Directors advances", C957="120 accounts receivable", C957="720.2 Automobile - Insurance", C957="720.3 Automobile - License", C957="870.4 Rent - Insurance", C957="870.6 Rent - Property Tax", C957="870.7 Rent - Homeoffice", C957="870.9 Rent - Water"),
   0,
   IF(Dashboard!$F$5="Quick",
      IF(OR(C957="190 Automobile",C957="200 computer hardware",C957="210 Computer software",C957="220 Quickbooks software",C957="230 Office equipment",C957="240 Office furniture"),
         E957-(E957/(1+Dashboard!$F$4)),
         0
      ),
      IF(C957="750 Business promotion",
         E957-(E957/(1+4.793/100)),
         E957-(E957/(1+Dashboard!$F$4))
      )
   )
)</f>
        <v>0</v>
      </c>
      <c r="J957" s="40">
        <f>Bank5[[#This Row],[Money in/ (Money out)]]-Bank5[[#This Row],[GST/HST]]</f>
        <v>0</v>
      </c>
      <c r="L957" s="37">
        <f t="shared" si="42"/>
        <v>0</v>
      </c>
    </row>
    <row r="958" spans="4:12" x14ac:dyDescent="0.2">
      <c r="D958" s="393">
        <f>_xlfn.XLOOKUP(C:C,Table1[for Import to Bank Register dropdown],Table1[for Pivot],0,0,1)</f>
        <v>0</v>
      </c>
      <c r="E958" s="422"/>
      <c r="F958" s="160">
        <f t="shared" si="43"/>
        <v>55555555</v>
      </c>
      <c r="G958" s="394">
        <f t="shared" si="44"/>
        <v>0</v>
      </c>
      <c r="I958" s="395">
        <f>IF(OR(C958="150 Directors advances", C958="120 accounts receivable", C958="720.2 Automobile - Insurance", C958="720.3 Automobile - License", C958="870.4 Rent - Insurance", C958="870.6 Rent - Property Tax", C958="870.7 Rent - Homeoffice", C958="870.9 Rent - Water"),
   0,
   IF(Dashboard!$F$5="Quick",
      IF(OR(C958="190 Automobile",C958="200 computer hardware",C958="210 Computer software",C958="220 Quickbooks software",C958="230 Office equipment",C958="240 Office furniture"),
         E958-(E958/(1+Dashboard!$F$4)),
         0
      ),
      IF(C958="750 Business promotion",
         E958-(E958/(1+4.793/100)),
         E958-(E958/(1+Dashboard!$F$4))
      )
   )
)</f>
        <v>0</v>
      </c>
      <c r="J958" s="40">
        <f>Bank5[[#This Row],[Money in/ (Money out)]]-Bank5[[#This Row],[GST/HST]]</f>
        <v>0</v>
      </c>
      <c r="L958" s="37">
        <f t="shared" si="42"/>
        <v>0</v>
      </c>
    </row>
    <row r="959" spans="4:12" x14ac:dyDescent="0.2">
      <c r="D959" s="393">
        <f>_xlfn.XLOOKUP(C:C,Table1[for Import to Bank Register dropdown],Table1[for Pivot],0,0,1)</f>
        <v>0</v>
      </c>
      <c r="E959" s="422"/>
      <c r="F959" s="160">
        <f t="shared" si="43"/>
        <v>55555555</v>
      </c>
      <c r="G959" s="394">
        <f t="shared" si="44"/>
        <v>0</v>
      </c>
      <c r="I959" s="395">
        <f>IF(OR(C959="150 Directors advances", C959="120 accounts receivable", C959="720.2 Automobile - Insurance", C959="720.3 Automobile - License", C959="870.4 Rent - Insurance", C959="870.6 Rent - Property Tax", C959="870.7 Rent - Homeoffice", C959="870.9 Rent - Water"),
   0,
   IF(Dashboard!$F$5="Quick",
      IF(OR(C959="190 Automobile",C959="200 computer hardware",C959="210 Computer software",C959="220 Quickbooks software",C959="230 Office equipment",C959="240 Office furniture"),
         E959-(E959/(1+Dashboard!$F$4)),
         0
      ),
      IF(C959="750 Business promotion",
         E959-(E959/(1+4.793/100)),
         E959-(E959/(1+Dashboard!$F$4))
      )
   )
)</f>
        <v>0</v>
      </c>
      <c r="J959" s="40">
        <f>Bank5[[#This Row],[Money in/ (Money out)]]-Bank5[[#This Row],[GST/HST]]</f>
        <v>0</v>
      </c>
      <c r="L959" s="37">
        <f t="shared" si="42"/>
        <v>0</v>
      </c>
    </row>
    <row r="960" spans="4:12" x14ac:dyDescent="0.2">
      <c r="D960" s="393">
        <f>_xlfn.XLOOKUP(C:C,Table1[for Import to Bank Register dropdown],Table1[for Pivot],0,0,1)</f>
        <v>0</v>
      </c>
      <c r="E960" s="422"/>
      <c r="F960" s="160">
        <f t="shared" si="43"/>
        <v>55555555</v>
      </c>
      <c r="G960" s="394">
        <f t="shared" si="44"/>
        <v>0</v>
      </c>
      <c r="I960" s="395">
        <f>IF(OR(C960="150 Directors advances", C960="120 accounts receivable", C960="720.2 Automobile - Insurance", C960="720.3 Automobile - License", C960="870.4 Rent - Insurance", C960="870.6 Rent - Property Tax", C960="870.7 Rent - Homeoffice", C960="870.9 Rent - Water"),
   0,
   IF(Dashboard!$F$5="Quick",
      IF(OR(C960="190 Automobile",C960="200 computer hardware",C960="210 Computer software",C960="220 Quickbooks software",C960="230 Office equipment",C960="240 Office furniture"),
         E960-(E960/(1+Dashboard!$F$4)),
         0
      ),
      IF(C960="750 Business promotion",
         E960-(E960/(1+4.793/100)),
         E960-(E960/(1+Dashboard!$F$4))
      )
   )
)</f>
        <v>0</v>
      </c>
      <c r="J960" s="40">
        <f>Bank5[[#This Row],[Money in/ (Money out)]]-Bank5[[#This Row],[GST/HST]]</f>
        <v>0</v>
      </c>
      <c r="L960" s="37">
        <f t="shared" si="42"/>
        <v>0</v>
      </c>
    </row>
    <row r="961" spans="4:12" x14ac:dyDescent="0.2">
      <c r="D961" s="393">
        <f>_xlfn.XLOOKUP(C:C,Table1[for Import to Bank Register dropdown],Table1[for Pivot],0,0,1)</f>
        <v>0</v>
      </c>
      <c r="E961" s="422"/>
      <c r="F961" s="160">
        <f t="shared" si="43"/>
        <v>55555555</v>
      </c>
      <c r="G961" s="394">
        <f t="shared" si="44"/>
        <v>0</v>
      </c>
      <c r="I961" s="395">
        <f>IF(OR(C961="150 Directors advances", C961="120 accounts receivable", C961="720.2 Automobile - Insurance", C961="720.3 Automobile - License", C961="870.4 Rent - Insurance", C961="870.6 Rent - Property Tax", C961="870.7 Rent - Homeoffice", C961="870.9 Rent - Water"),
   0,
   IF(Dashboard!$F$5="Quick",
      IF(OR(C961="190 Automobile",C961="200 computer hardware",C961="210 Computer software",C961="220 Quickbooks software",C961="230 Office equipment",C961="240 Office furniture"),
         E961-(E961/(1+Dashboard!$F$4)),
         0
      ),
      IF(C961="750 Business promotion",
         E961-(E961/(1+4.793/100)),
         E961-(E961/(1+Dashboard!$F$4))
      )
   )
)</f>
        <v>0</v>
      </c>
      <c r="J961" s="40">
        <f>Bank5[[#This Row],[Money in/ (Money out)]]-Bank5[[#This Row],[GST/HST]]</f>
        <v>0</v>
      </c>
      <c r="L961" s="37">
        <f t="shared" si="42"/>
        <v>0</v>
      </c>
    </row>
    <row r="962" spans="4:12" x14ac:dyDescent="0.2">
      <c r="D962" s="393">
        <f>_xlfn.XLOOKUP(C:C,Table1[for Import to Bank Register dropdown],Table1[for Pivot],0,0,1)</f>
        <v>0</v>
      </c>
      <c r="E962" s="422"/>
      <c r="F962" s="160">
        <f t="shared" si="43"/>
        <v>55555555</v>
      </c>
      <c r="G962" s="394">
        <f t="shared" si="44"/>
        <v>0</v>
      </c>
      <c r="I962" s="395">
        <f>IF(OR(C962="150 Directors advances", C962="120 accounts receivable", C962="720.2 Automobile - Insurance", C962="720.3 Automobile - License", C962="870.4 Rent - Insurance", C962="870.6 Rent - Property Tax", C962="870.7 Rent - Homeoffice", C962="870.9 Rent - Water"),
   0,
   IF(Dashboard!$F$5="Quick",
      IF(OR(C962="190 Automobile",C962="200 computer hardware",C962="210 Computer software",C962="220 Quickbooks software",C962="230 Office equipment",C962="240 Office furniture"),
         E962-(E962/(1+Dashboard!$F$4)),
         0
      ),
      IF(C962="750 Business promotion",
         E962-(E962/(1+4.793/100)),
         E962-(E962/(1+Dashboard!$F$4))
      )
   )
)</f>
        <v>0</v>
      </c>
      <c r="J962" s="40">
        <f>Bank5[[#This Row],[Money in/ (Money out)]]-Bank5[[#This Row],[GST/HST]]</f>
        <v>0</v>
      </c>
      <c r="L962" s="37">
        <f t="shared" si="42"/>
        <v>0</v>
      </c>
    </row>
    <row r="963" spans="4:12" x14ac:dyDescent="0.2">
      <c r="D963" s="393">
        <f>_xlfn.XLOOKUP(C:C,Table1[for Import to Bank Register dropdown],Table1[for Pivot],0,0,1)</f>
        <v>0</v>
      </c>
      <c r="E963" s="422"/>
      <c r="F963" s="160">
        <f t="shared" si="43"/>
        <v>55555555</v>
      </c>
      <c r="G963" s="394">
        <f t="shared" si="44"/>
        <v>0</v>
      </c>
      <c r="I963" s="395">
        <f>IF(OR(C963="150 Directors advances", C963="120 accounts receivable", C963="720.2 Automobile - Insurance", C963="720.3 Automobile - License", C963="870.4 Rent - Insurance", C963="870.6 Rent - Property Tax", C963="870.7 Rent - Homeoffice", C963="870.9 Rent - Water"),
   0,
   IF(Dashboard!$F$5="Quick",
      IF(OR(C963="190 Automobile",C963="200 computer hardware",C963="210 Computer software",C963="220 Quickbooks software",C963="230 Office equipment",C963="240 Office furniture"),
         E963-(E963/(1+Dashboard!$F$4)),
         0
      ),
      IF(C963="750 Business promotion",
         E963-(E963/(1+4.793/100)),
         E963-(E963/(1+Dashboard!$F$4))
      )
   )
)</f>
        <v>0</v>
      </c>
      <c r="J963" s="40">
        <f>Bank5[[#This Row],[Money in/ (Money out)]]-Bank5[[#This Row],[GST/HST]]</f>
        <v>0</v>
      </c>
      <c r="L963" s="37">
        <f t="shared" si="42"/>
        <v>0</v>
      </c>
    </row>
    <row r="964" spans="4:12" x14ac:dyDescent="0.2">
      <c r="D964" s="393">
        <f>_xlfn.XLOOKUP(C:C,Table1[for Import to Bank Register dropdown],Table1[for Pivot],0,0,1)</f>
        <v>0</v>
      </c>
      <c r="E964" s="422"/>
      <c r="F964" s="160">
        <f t="shared" si="43"/>
        <v>55555555</v>
      </c>
      <c r="G964" s="394">
        <f t="shared" si="44"/>
        <v>0</v>
      </c>
      <c r="I964" s="395">
        <f>IF(OR(C964="150 Directors advances", C964="120 accounts receivable", C964="720.2 Automobile - Insurance", C964="720.3 Automobile - License", C964="870.4 Rent - Insurance", C964="870.6 Rent - Property Tax", C964="870.7 Rent - Homeoffice", C964="870.9 Rent - Water"),
   0,
   IF(Dashboard!$F$5="Quick",
      IF(OR(C964="190 Automobile",C964="200 computer hardware",C964="210 Computer software",C964="220 Quickbooks software",C964="230 Office equipment",C964="240 Office furniture"),
         E964-(E964/(1+Dashboard!$F$4)),
         0
      ),
      IF(C964="750 Business promotion",
         E964-(E964/(1+4.793/100)),
         E964-(E964/(1+Dashboard!$F$4))
      )
   )
)</f>
        <v>0</v>
      </c>
      <c r="J964" s="40">
        <f>Bank5[[#This Row],[Money in/ (Money out)]]-Bank5[[#This Row],[GST/HST]]</f>
        <v>0</v>
      </c>
      <c r="L964" s="37">
        <f t="shared" si="42"/>
        <v>0</v>
      </c>
    </row>
    <row r="965" spans="4:12" x14ac:dyDescent="0.2">
      <c r="D965" s="393">
        <f>_xlfn.XLOOKUP(C:C,Table1[for Import to Bank Register dropdown],Table1[for Pivot],0,0,1)</f>
        <v>0</v>
      </c>
      <c r="E965" s="422"/>
      <c r="F965" s="160">
        <f t="shared" si="43"/>
        <v>55555555</v>
      </c>
      <c r="G965" s="394">
        <f t="shared" si="44"/>
        <v>0</v>
      </c>
      <c r="I965" s="395">
        <f>IF(OR(C965="150 Directors advances", C965="120 accounts receivable", C965="720.2 Automobile - Insurance", C965="720.3 Automobile - License", C965="870.4 Rent - Insurance", C965="870.6 Rent - Property Tax", C965="870.7 Rent - Homeoffice", C965="870.9 Rent - Water"),
   0,
   IF(Dashboard!$F$5="Quick",
      IF(OR(C965="190 Automobile",C965="200 computer hardware",C965="210 Computer software",C965="220 Quickbooks software",C965="230 Office equipment",C965="240 Office furniture"),
         E965-(E965/(1+Dashboard!$F$4)),
         0
      ),
      IF(C965="750 Business promotion",
         E965-(E965/(1+4.793/100)),
         E965-(E965/(1+Dashboard!$F$4))
      )
   )
)</f>
        <v>0</v>
      </c>
      <c r="J965" s="40">
        <f>Bank5[[#This Row],[Money in/ (Money out)]]-Bank5[[#This Row],[GST/HST]]</f>
        <v>0</v>
      </c>
      <c r="L965" s="37">
        <f t="shared" si="42"/>
        <v>0</v>
      </c>
    </row>
    <row r="966" spans="4:12" x14ac:dyDescent="0.2">
      <c r="D966" s="393">
        <f>_xlfn.XLOOKUP(C:C,Table1[for Import to Bank Register dropdown],Table1[for Pivot],0,0,1)</f>
        <v>0</v>
      </c>
      <c r="E966" s="422"/>
      <c r="F966" s="160">
        <f t="shared" si="43"/>
        <v>55555555</v>
      </c>
      <c r="G966" s="394">
        <f t="shared" si="44"/>
        <v>0</v>
      </c>
      <c r="I966" s="395">
        <f>IF(OR(C966="150 Directors advances", C966="120 accounts receivable", C966="720.2 Automobile - Insurance", C966="720.3 Automobile - License", C966="870.4 Rent - Insurance", C966="870.6 Rent - Property Tax", C966="870.7 Rent - Homeoffice", C966="870.9 Rent - Water"),
   0,
   IF(Dashboard!$F$5="Quick",
      IF(OR(C966="190 Automobile",C966="200 computer hardware",C966="210 Computer software",C966="220 Quickbooks software",C966="230 Office equipment",C966="240 Office furniture"),
         E966-(E966/(1+Dashboard!$F$4)),
         0
      ),
      IF(C966="750 Business promotion",
         E966-(E966/(1+4.793/100)),
         E966-(E966/(1+Dashboard!$F$4))
      )
   )
)</f>
        <v>0</v>
      </c>
      <c r="J966" s="40">
        <f>Bank5[[#This Row],[Money in/ (Money out)]]-Bank5[[#This Row],[GST/HST]]</f>
        <v>0</v>
      </c>
      <c r="L966" s="37">
        <f t="shared" si="42"/>
        <v>0</v>
      </c>
    </row>
    <row r="967" spans="4:12" x14ac:dyDescent="0.2">
      <c r="D967" s="393">
        <f>_xlfn.XLOOKUP(C:C,Table1[for Import to Bank Register dropdown],Table1[for Pivot],0,0,1)</f>
        <v>0</v>
      </c>
      <c r="E967" s="422"/>
      <c r="F967" s="160">
        <f t="shared" si="43"/>
        <v>55555555</v>
      </c>
      <c r="G967" s="394">
        <f t="shared" si="44"/>
        <v>0</v>
      </c>
      <c r="I967" s="395">
        <f>IF(OR(C967="150 Directors advances", C967="120 accounts receivable", C967="720.2 Automobile - Insurance", C967="720.3 Automobile - License", C967="870.4 Rent - Insurance", C967="870.6 Rent - Property Tax", C967="870.7 Rent - Homeoffice", C967="870.9 Rent - Water"),
   0,
   IF(Dashboard!$F$5="Quick",
      IF(OR(C967="190 Automobile",C967="200 computer hardware",C967="210 Computer software",C967="220 Quickbooks software",C967="230 Office equipment",C967="240 Office furniture"),
         E967-(E967/(1+Dashboard!$F$4)),
         0
      ),
      IF(C967="750 Business promotion",
         E967-(E967/(1+4.793/100)),
         E967-(E967/(1+Dashboard!$F$4))
      )
   )
)</f>
        <v>0</v>
      </c>
      <c r="J967" s="40">
        <f>Bank5[[#This Row],[Money in/ (Money out)]]-Bank5[[#This Row],[GST/HST]]</f>
        <v>0</v>
      </c>
      <c r="L967" s="37">
        <f t="shared" ref="L967:L1030" si="45">$L$3</f>
        <v>0</v>
      </c>
    </row>
    <row r="968" spans="4:12" x14ac:dyDescent="0.2">
      <c r="D968" s="393">
        <f>_xlfn.XLOOKUP(C:C,Table1[for Import to Bank Register dropdown],Table1[for Pivot],0,0,1)</f>
        <v>0</v>
      </c>
      <c r="E968" s="422"/>
      <c r="F968" s="160">
        <f t="shared" ref="F968:F1031" si="46">$E$2</f>
        <v>55555555</v>
      </c>
      <c r="G968" s="394">
        <f t="shared" ref="G968:G1031" si="47">G967+E968</f>
        <v>0</v>
      </c>
      <c r="I968" s="395">
        <f>IF(OR(C968="150 Directors advances", C968="120 accounts receivable", C968="720.2 Automobile - Insurance", C968="720.3 Automobile - License", C968="870.4 Rent - Insurance", C968="870.6 Rent - Property Tax", C968="870.7 Rent - Homeoffice", C968="870.9 Rent - Water"),
   0,
   IF(Dashboard!$F$5="Quick",
      IF(OR(C968="190 Automobile",C968="200 computer hardware",C968="210 Computer software",C968="220 Quickbooks software",C968="230 Office equipment",C968="240 Office furniture"),
         E968-(E968/(1+Dashboard!$F$4)),
         0
      ),
      IF(C968="750 Business promotion",
         E968-(E968/(1+4.793/100)),
         E968-(E968/(1+Dashboard!$F$4))
      )
   )
)</f>
        <v>0</v>
      </c>
      <c r="J968" s="40">
        <f>Bank5[[#This Row],[Money in/ (Money out)]]-Bank5[[#This Row],[GST/HST]]</f>
        <v>0</v>
      </c>
      <c r="L968" s="37">
        <f t="shared" si="45"/>
        <v>0</v>
      </c>
    </row>
    <row r="969" spans="4:12" x14ac:dyDescent="0.2">
      <c r="D969" s="393">
        <f>_xlfn.XLOOKUP(C:C,Table1[for Import to Bank Register dropdown],Table1[for Pivot],0,0,1)</f>
        <v>0</v>
      </c>
      <c r="E969" s="422"/>
      <c r="F969" s="160">
        <f t="shared" si="46"/>
        <v>55555555</v>
      </c>
      <c r="G969" s="394">
        <f t="shared" si="47"/>
        <v>0</v>
      </c>
      <c r="I969" s="395">
        <f>IF(OR(C969="150 Directors advances", C969="120 accounts receivable", C969="720.2 Automobile - Insurance", C969="720.3 Automobile - License", C969="870.4 Rent - Insurance", C969="870.6 Rent - Property Tax", C969="870.7 Rent - Homeoffice", C969="870.9 Rent - Water"),
   0,
   IF(Dashboard!$F$5="Quick",
      IF(OR(C969="190 Automobile",C969="200 computer hardware",C969="210 Computer software",C969="220 Quickbooks software",C969="230 Office equipment",C969="240 Office furniture"),
         E969-(E969/(1+Dashboard!$F$4)),
         0
      ),
      IF(C969="750 Business promotion",
         E969-(E969/(1+4.793/100)),
         E969-(E969/(1+Dashboard!$F$4))
      )
   )
)</f>
        <v>0</v>
      </c>
      <c r="J969" s="40">
        <f>Bank5[[#This Row],[Money in/ (Money out)]]-Bank5[[#This Row],[GST/HST]]</f>
        <v>0</v>
      </c>
      <c r="L969" s="37">
        <f t="shared" si="45"/>
        <v>0</v>
      </c>
    </row>
    <row r="970" spans="4:12" x14ac:dyDescent="0.2">
      <c r="D970" s="393">
        <f>_xlfn.XLOOKUP(C:C,Table1[for Import to Bank Register dropdown],Table1[for Pivot],0,0,1)</f>
        <v>0</v>
      </c>
      <c r="E970" s="422"/>
      <c r="F970" s="160">
        <f t="shared" si="46"/>
        <v>55555555</v>
      </c>
      <c r="G970" s="394">
        <f t="shared" si="47"/>
        <v>0</v>
      </c>
      <c r="I970" s="395">
        <f>IF(OR(C970="150 Directors advances", C970="120 accounts receivable", C970="720.2 Automobile - Insurance", C970="720.3 Automobile - License", C970="870.4 Rent - Insurance", C970="870.6 Rent - Property Tax", C970="870.7 Rent - Homeoffice", C970="870.9 Rent - Water"),
   0,
   IF(Dashboard!$F$5="Quick",
      IF(OR(C970="190 Automobile",C970="200 computer hardware",C970="210 Computer software",C970="220 Quickbooks software",C970="230 Office equipment",C970="240 Office furniture"),
         E970-(E970/(1+Dashboard!$F$4)),
         0
      ),
      IF(C970="750 Business promotion",
         E970-(E970/(1+4.793/100)),
         E970-(E970/(1+Dashboard!$F$4))
      )
   )
)</f>
        <v>0</v>
      </c>
      <c r="J970" s="40">
        <f>Bank5[[#This Row],[Money in/ (Money out)]]-Bank5[[#This Row],[GST/HST]]</f>
        <v>0</v>
      </c>
      <c r="L970" s="37">
        <f t="shared" si="45"/>
        <v>0</v>
      </c>
    </row>
    <row r="971" spans="4:12" x14ac:dyDescent="0.2">
      <c r="D971" s="393">
        <f>_xlfn.XLOOKUP(C:C,Table1[for Import to Bank Register dropdown],Table1[for Pivot],0,0,1)</f>
        <v>0</v>
      </c>
      <c r="E971" s="422"/>
      <c r="F971" s="160">
        <f t="shared" si="46"/>
        <v>55555555</v>
      </c>
      <c r="G971" s="394">
        <f t="shared" si="47"/>
        <v>0</v>
      </c>
      <c r="I971" s="395">
        <f>IF(OR(C971="150 Directors advances", C971="120 accounts receivable", C971="720.2 Automobile - Insurance", C971="720.3 Automobile - License", C971="870.4 Rent - Insurance", C971="870.6 Rent - Property Tax", C971="870.7 Rent - Homeoffice", C971="870.9 Rent - Water"),
   0,
   IF(Dashboard!$F$5="Quick",
      IF(OR(C971="190 Automobile",C971="200 computer hardware",C971="210 Computer software",C971="220 Quickbooks software",C971="230 Office equipment",C971="240 Office furniture"),
         E971-(E971/(1+Dashboard!$F$4)),
         0
      ),
      IF(C971="750 Business promotion",
         E971-(E971/(1+4.793/100)),
         E971-(E971/(1+Dashboard!$F$4))
      )
   )
)</f>
        <v>0</v>
      </c>
      <c r="J971" s="40">
        <f>Bank5[[#This Row],[Money in/ (Money out)]]-Bank5[[#This Row],[GST/HST]]</f>
        <v>0</v>
      </c>
      <c r="L971" s="37">
        <f t="shared" si="45"/>
        <v>0</v>
      </c>
    </row>
    <row r="972" spans="4:12" x14ac:dyDescent="0.2">
      <c r="D972" s="393">
        <f>_xlfn.XLOOKUP(C:C,Table1[for Import to Bank Register dropdown],Table1[for Pivot],0,0,1)</f>
        <v>0</v>
      </c>
      <c r="E972" s="422"/>
      <c r="F972" s="160">
        <f t="shared" si="46"/>
        <v>55555555</v>
      </c>
      <c r="G972" s="394">
        <f t="shared" si="47"/>
        <v>0</v>
      </c>
      <c r="I972" s="395">
        <f>IF(OR(C972="150 Directors advances", C972="120 accounts receivable", C972="720.2 Automobile - Insurance", C972="720.3 Automobile - License", C972="870.4 Rent - Insurance", C972="870.6 Rent - Property Tax", C972="870.7 Rent - Homeoffice", C972="870.9 Rent - Water"),
   0,
   IF(Dashboard!$F$5="Quick",
      IF(OR(C972="190 Automobile",C972="200 computer hardware",C972="210 Computer software",C972="220 Quickbooks software",C972="230 Office equipment",C972="240 Office furniture"),
         E972-(E972/(1+Dashboard!$F$4)),
         0
      ),
      IF(C972="750 Business promotion",
         E972-(E972/(1+4.793/100)),
         E972-(E972/(1+Dashboard!$F$4))
      )
   )
)</f>
        <v>0</v>
      </c>
      <c r="J972" s="40">
        <f>Bank5[[#This Row],[Money in/ (Money out)]]-Bank5[[#This Row],[GST/HST]]</f>
        <v>0</v>
      </c>
      <c r="L972" s="37">
        <f t="shared" si="45"/>
        <v>0</v>
      </c>
    </row>
    <row r="973" spans="4:12" x14ac:dyDescent="0.2">
      <c r="D973" s="393">
        <f>_xlfn.XLOOKUP(C:C,Table1[for Import to Bank Register dropdown],Table1[for Pivot],0,0,1)</f>
        <v>0</v>
      </c>
      <c r="E973" s="422"/>
      <c r="F973" s="160">
        <f t="shared" si="46"/>
        <v>55555555</v>
      </c>
      <c r="G973" s="394">
        <f t="shared" si="47"/>
        <v>0</v>
      </c>
      <c r="I973" s="395">
        <f>IF(OR(C973="150 Directors advances", C973="120 accounts receivable", C973="720.2 Automobile - Insurance", C973="720.3 Automobile - License", C973="870.4 Rent - Insurance", C973="870.6 Rent - Property Tax", C973="870.7 Rent - Homeoffice", C973="870.9 Rent - Water"),
   0,
   IF(Dashboard!$F$5="Quick",
      IF(OR(C973="190 Automobile",C973="200 computer hardware",C973="210 Computer software",C973="220 Quickbooks software",C973="230 Office equipment",C973="240 Office furniture"),
         E973-(E973/(1+Dashboard!$F$4)),
         0
      ),
      IF(C973="750 Business promotion",
         E973-(E973/(1+4.793/100)),
         E973-(E973/(1+Dashboard!$F$4))
      )
   )
)</f>
        <v>0</v>
      </c>
      <c r="J973" s="40">
        <f>Bank5[[#This Row],[Money in/ (Money out)]]-Bank5[[#This Row],[GST/HST]]</f>
        <v>0</v>
      </c>
      <c r="L973" s="37">
        <f t="shared" si="45"/>
        <v>0</v>
      </c>
    </row>
    <row r="974" spans="4:12" x14ac:dyDescent="0.2">
      <c r="D974" s="393">
        <f>_xlfn.XLOOKUP(C:C,Table1[for Import to Bank Register dropdown],Table1[for Pivot],0,0,1)</f>
        <v>0</v>
      </c>
      <c r="E974" s="422"/>
      <c r="F974" s="160">
        <f t="shared" si="46"/>
        <v>55555555</v>
      </c>
      <c r="G974" s="394">
        <f t="shared" si="47"/>
        <v>0</v>
      </c>
      <c r="I974" s="395">
        <f>IF(OR(C974="150 Directors advances", C974="120 accounts receivable", C974="720.2 Automobile - Insurance", C974="720.3 Automobile - License", C974="870.4 Rent - Insurance", C974="870.6 Rent - Property Tax", C974="870.7 Rent - Homeoffice", C974="870.9 Rent - Water"),
   0,
   IF(Dashboard!$F$5="Quick",
      IF(OR(C974="190 Automobile",C974="200 computer hardware",C974="210 Computer software",C974="220 Quickbooks software",C974="230 Office equipment",C974="240 Office furniture"),
         E974-(E974/(1+Dashboard!$F$4)),
         0
      ),
      IF(C974="750 Business promotion",
         E974-(E974/(1+4.793/100)),
         E974-(E974/(1+Dashboard!$F$4))
      )
   )
)</f>
        <v>0</v>
      </c>
      <c r="J974" s="40">
        <f>Bank5[[#This Row],[Money in/ (Money out)]]-Bank5[[#This Row],[GST/HST]]</f>
        <v>0</v>
      </c>
      <c r="L974" s="37">
        <f t="shared" si="45"/>
        <v>0</v>
      </c>
    </row>
    <row r="975" spans="4:12" x14ac:dyDescent="0.2">
      <c r="D975" s="393">
        <f>_xlfn.XLOOKUP(C:C,Table1[for Import to Bank Register dropdown],Table1[for Pivot],0,0,1)</f>
        <v>0</v>
      </c>
      <c r="E975" s="422"/>
      <c r="F975" s="160">
        <f t="shared" si="46"/>
        <v>55555555</v>
      </c>
      <c r="G975" s="394">
        <f t="shared" si="47"/>
        <v>0</v>
      </c>
      <c r="I975" s="395">
        <f>IF(OR(C975="150 Directors advances", C975="120 accounts receivable", C975="720.2 Automobile - Insurance", C975="720.3 Automobile - License", C975="870.4 Rent - Insurance", C975="870.6 Rent - Property Tax", C975="870.7 Rent - Homeoffice", C975="870.9 Rent - Water"),
   0,
   IF(Dashboard!$F$5="Quick",
      IF(OR(C975="190 Automobile",C975="200 computer hardware",C975="210 Computer software",C975="220 Quickbooks software",C975="230 Office equipment",C975="240 Office furniture"),
         E975-(E975/(1+Dashboard!$F$4)),
         0
      ),
      IF(C975="750 Business promotion",
         E975-(E975/(1+4.793/100)),
         E975-(E975/(1+Dashboard!$F$4))
      )
   )
)</f>
        <v>0</v>
      </c>
      <c r="J975" s="40">
        <f>Bank5[[#This Row],[Money in/ (Money out)]]-Bank5[[#This Row],[GST/HST]]</f>
        <v>0</v>
      </c>
      <c r="L975" s="37">
        <f t="shared" si="45"/>
        <v>0</v>
      </c>
    </row>
    <row r="976" spans="4:12" x14ac:dyDescent="0.2">
      <c r="D976" s="393">
        <f>_xlfn.XLOOKUP(C:C,Table1[for Import to Bank Register dropdown],Table1[for Pivot],0,0,1)</f>
        <v>0</v>
      </c>
      <c r="E976" s="422"/>
      <c r="F976" s="160">
        <f t="shared" si="46"/>
        <v>55555555</v>
      </c>
      <c r="G976" s="394">
        <f t="shared" si="47"/>
        <v>0</v>
      </c>
      <c r="I976" s="395">
        <f>IF(OR(C976="150 Directors advances", C976="120 accounts receivable", C976="720.2 Automobile - Insurance", C976="720.3 Automobile - License", C976="870.4 Rent - Insurance", C976="870.6 Rent - Property Tax", C976="870.7 Rent - Homeoffice", C976="870.9 Rent - Water"),
   0,
   IF(Dashboard!$F$5="Quick",
      IF(OR(C976="190 Automobile",C976="200 computer hardware",C976="210 Computer software",C976="220 Quickbooks software",C976="230 Office equipment",C976="240 Office furniture"),
         E976-(E976/(1+Dashboard!$F$4)),
         0
      ),
      IF(C976="750 Business promotion",
         E976-(E976/(1+4.793/100)),
         E976-(E976/(1+Dashboard!$F$4))
      )
   )
)</f>
        <v>0</v>
      </c>
      <c r="J976" s="40">
        <f>Bank5[[#This Row],[Money in/ (Money out)]]-Bank5[[#This Row],[GST/HST]]</f>
        <v>0</v>
      </c>
      <c r="L976" s="37">
        <f t="shared" si="45"/>
        <v>0</v>
      </c>
    </row>
    <row r="977" spans="4:12" x14ac:dyDescent="0.2">
      <c r="D977" s="393">
        <f>_xlfn.XLOOKUP(C:C,Table1[for Import to Bank Register dropdown],Table1[for Pivot],0,0,1)</f>
        <v>0</v>
      </c>
      <c r="E977" s="422"/>
      <c r="F977" s="160">
        <f t="shared" si="46"/>
        <v>55555555</v>
      </c>
      <c r="G977" s="394">
        <f t="shared" si="47"/>
        <v>0</v>
      </c>
      <c r="I977" s="395">
        <f>IF(OR(C977="150 Directors advances", C977="120 accounts receivable", C977="720.2 Automobile - Insurance", C977="720.3 Automobile - License", C977="870.4 Rent - Insurance", C977="870.6 Rent - Property Tax", C977="870.7 Rent - Homeoffice", C977="870.9 Rent - Water"),
   0,
   IF(Dashboard!$F$5="Quick",
      IF(OR(C977="190 Automobile",C977="200 computer hardware",C977="210 Computer software",C977="220 Quickbooks software",C977="230 Office equipment",C977="240 Office furniture"),
         E977-(E977/(1+Dashboard!$F$4)),
         0
      ),
      IF(C977="750 Business promotion",
         E977-(E977/(1+4.793/100)),
         E977-(E977/(1+Dashboard!$F$4))
      )
   )
)</f>
        <v>0</v>
      </c>
      <c r="J977" s="40">
        <f>Bank5[[#This Row],[Money in/ (Money out)]]-Bank5[[#This Row],[GST/HST]]</f>
        <v>0</v>
      </c>
      <c r="L977" s="37">
        <f t="shared" si="45"/>
        <v>0</v>
      </c>
    </row>
    <row r="978" spans="4:12" x14ac:dyDescent="0.2">
      <c r="D978" s="393">
        <f>_xlfn.XLOOKUP(C:C,Table1[for Import to Bank Register dropdown],Table1[for Pivot],0,0,1)</f>
        <v>0</v>
      </c>
      <c r="E978" s="422"/>
      <c r="F978" s="160">
        <f t="shared" si="46"/>
        <v>55555555</v>
      </c>
      <c r="G978" s="394">
        <f t="shared" si="47"/>
        <v>0</v>
      </c>
      <c r="I978" s="395">
        <f>IF(OR(C978="150 Directors advances", C978="120 accounts receivable", C978="720.2 Automobile - Insurance", C978="720.3 Automobile - License", C978="870.4 Rent - Insurance", C978="870.6 Rent - Property Tax", C978="870.7 Rent - Homeoffice", C978="870.9 Rent - Water"),
   0,
   IF(Dashboard!$F$5="Quick",
      IF(OR(C978="190 Automobile",C978="200 computer hardware",C978="210 Computer software",C978="220 Quickbooks software",C978="230 Office equipment",C978="240 Office furniture"),
         E978-(E978/(1+Dashboard!$F$4)),
         0
      ),
      IF(C978="750 Business promotion",
         E978-(E978/(1+4.793/100)),
         E978-(E978/(1+Dashboard!$F$4))
      )
   )
)</f>
        <v>0</v>
      </c>
      <c r="J978" s="40">
        <f>Bank5[[#This Row],[Money in/ (Money out)]]-Bank5[[#This Row],[GST/HST]]</f>
        <v>0</v>
      </c>
      <c r="L978" s="37">
        <f t="shared" si="45"/>
        <v>0</v>
      </c>
    </row>
    <row r="979" spans="4:12" x14ac:dyDescent="0.2">
      <c r="D979" s="393">
        <f>_xlfn.XLOOKUP(C:C,Table1[for Import to Bank Register dropdown],Table1[for Pivot],0,0,1)</f>
        <v>0</v>
      </c>
      <c r="E979" s="422"/>
      <c r="F979" s="160">
        <f t="shared" si="46"/>
        <v>55555555</v>
      </c>
      <c r="G979" s="394">
        <f t="shared" si="47"/>
        <v>0</v>
      </c>
      <c r="I979" s="395">
        <f>IF(OR(C979="150 Directors advances", C979="120 accounts receivable", C979="720.2 Automobile - Insurance", C979="720.3 Automobile - License", C979="870.4 Rent - Insurance", C979="870.6 Rent - Property Tax", C979="870.7 Rent - Homeoffice", C979="870.9 Rent - Water"),
   0,
   IF(Dashboard!$F$5="Quick",
      IF(OR(C979="190 Automobile",C979="200 computer hardware",C979="210 Computer software",C979="220 Quickbooks software",C979="230 Office equipment",C979="240 Office furniture"),
         E979-(E979/(1+Dashboard!$F$4)),
         0
      ),
      IF(C979="750 Business promotion",
         E979-(E979/(1+4.793/100)),
         E979-(E979/(1+Dashboard!$F$4))
      )
   )
)</f>
        <v>0</v>
      </c>
      <c r="J979" s="40">
        <f>Bank5[[#This Row],[Money in/ (Money out)]]-Bank5[[#This Row],[GST/HST]]</f>
        <v>0</v>
      </c>
      <c r="L979" s="37">
        <f t="shared" si="45"/>
        <v>0</v>
      </c>
    </row>
    <row r="980" spans="4:12" x14ac:dyDescent="0.2">
      <c r="D980" s="393">
        <f>_xlfn.XLOOKUP(C:C,Table1[for Import to Bank Register dropdown],Table1[for Pivot],0,0,1)</f>
        <v>0</v>
      </c>
      <c r="E980" s="422"/>
      <c r="F980" s="160">
        <f t="shared" si="46"/>
        <v>55555555</v>
      </c>
      <c r="G980" s="394">
        <f t="shared" si="47"/>
        <v>0</v>
      </c>
      <c r="I980" s="395">
        <f>IF(OR(C980="150 Directors advances", C980="120 accounts receivable", C980="720.2 Automobile - Insurance", C980="720.3 Automobile - License", C980="870.4 Rent - Insurance", C980="870.6 Rent - Property Tax", C980="870.7 Rent - Homeoffice", C980="870.9 Rent - Water"),
   0,
   IF(Dashboard!$F$5="Quick",
      IF(OR(C980="190 Automobile",C980="200 computer hardware",C980="210 Computer software",C980="220 Quickbooks software",C980="230 Office equipment",C980="240 Office furniture"),
         E980-(E980/(1+Dashboard!$F$4)),
         0
      ),
      IF(C980="750 Business promotion",
         E980-(E980/(1+4.793/100)),
         E980-(E980/(1+Dashboard!$F$4))
      )
   )
)</f>
        <v>0</v>
      </c>
      <c r="J980" s="40">
        <f>Bank5[[#This Row],[Money in/ (Money out)]]-Bank5[[#This Row],[GST/HST]]</f>
        <v>0</v>
      </c>
      <c r="L980" s="37">
        <f t="shared" si="45"/>
        <v>0</v>
      </c>
    </row>
    <row r="981" spans="4:12" x14ac:dyDescent="0.2">
      <c r="D981" s="393">
        <f>_xlfn.XLOOKUP(C:C,Table1[for Import to Bank Register dropdown],Table1[for Pivot],0,0,1)</f>
        <v>0</v>
      </c>
      <c r="E981" s="422"/>
      <c r="F981" s="160">
        <f t="shared" si="46"/>
        <v>55555555</v>
      </c>
      <c r="G981" s="394">
        <f t="shared" si="47"/>
        <v>0</v>
      </c>
      <c r="I981" s="395">
        <f>IF(OR(C981="150 Directors advances", C981="120 accounts receivable", C981="720.2 Automobile - Insurance", C981="720.3 Automobile - License", C981="870.4 Rent - Insurance", C981="870.6 Rent - Property Tax", C981="870.7 Rent - Homeoffice", C981="870.9 Rent - Water"),
   0,
   IF(Dashboard!$F$5="Quick",
      IF(OR(C981="190 Automobile",C981="200 computer hardware",C981="210 Computer software",C981="220 Quickbooks software",C981="230 Office equipment",C981="240 Office furniture"),
         E981-(E981/(1+Dashboard!$F$4)),
         0
      ),
      IF(C981="750 Business promotion",
         E981-(E981/(1+4.793/100)),
         E981-(E981/(1+Dashboard!$F$4))
      )
   )
)</f>
        <v>0</v>
      </c>
      <c r="J981" s="40">
        <f>Bank5[[#This Row],[Money in/ (Money out)]]-Bank5[[#This Row],[GST/HST]]</f>
        <v>0</v>
      </c>
      <c r="L981" s="37">
        <f t="shared" si="45"/>
        <v>0</v>
      </c>
    </row>
    <row r="982" spans="4:12" x14ac:dyDescent="0.2">
      <c r="D982" s="393">
        <f>_xlfn.XLOOKUP(C:C,Table1[for Import to Bank Register dropdown],Table1[for Pivot],0,0,1)</f>
        <v>0</v>
      </c>
      <c r="E982" s="422"/>
      <c r="F982" s="160">
        <f t="shared" si="46"/>
        <v>55555555</v>
      </c>
      <c r="G982" s="394">
        <f t="shared" si="47"/>
        <v>0</v>
      </c>
      <c r="I982" s="395">
        <f>IF(OR(C982="150 Directors advances", C982="120 accounts receivable", C982="720.2 Automobile - Insurance", C982="720.3 Automobile - License", C982="870.4 Rent - Insurance", C982="870.6 Rent - Property Tax", C982="870.7 Rent - Homeoffice", C982="870.9 Rent - Water"),
   0,
   IF(Dashboard!$F$5="Quick",
      IF(OR(C982="190 Automobile",C982="200 computer hardware",C982="210 Computer software",C982="220 Quickbooks software",C982="230 Office equipment",C982="240 Office furniture"),
         E982-(E982/(1+Dashboard!$F$4)),
         0
      ),
      IF(C982="750 Business promotion",
         E982-(E982/(1+4.793/100)),
         E982-(E982/(1+Dashboard!$F$4))
      )
   )
)</f>
        <v>0</v>
      </c>
      <c r="J982" s="40">
        <f>Bank5[[#This Row],[Money in/ (Money out)]]-Bank5[[#This Row],[GST/HST]]</f>
        <v>0</v>
      </c>
      <c r="L982" s="37">
        <f t="shared" si="45"/>
        <v>0</v>
      </c>
    </row>
    <row r="983" spans="4:12" x14ac:dyDescent="0.2">
      <c r="D983" s="393">
        <f>_xlfn.XLOOKUP(C:C,Table1[for Import to Bank Register dropdown],Table1[for Pivot],0,0,1)</f>
        <v>0</v>
      </c>
      <c r="E983" s="422"/>
      <c r="F983" s="160">
        <f t="shared" si="46"/>
        <v>55555555</v>
      </c>
      <c r="G983" s="394">
        <f t="shared" si="47"/>
        <v>0</v>
      </c>
      <c r="I983" s="395">
        <f>IF(OR(C983="150 Directors advances", C983="120 accounts receivable", C983="720.2 Automobile - Insurance", C983="720.3 Automobile - License", C983="870.4 Rent - Insurance", C983="870.6 Rent - Property Tax", C983="870.7 Rent - Homeoffice", C983="870.9 Rent - Water"),
   0,
   IF(Dashboard!$F$5="Quick",
      IF(OR(C983="190 Automobile",C983="200 computer hardware",C983="210 Computer software",C983="220 Quickbooks software",C983="230 Office equipment",C983="240 Office furniture"),
         E983-(E983/(1+Dashboard!$F$4)),
         0
      ),
      IF(C983="750 Business promotion",
         E983-(E983/(1+4.793/100)),
         E983-(E983/(1+Dashboard!$F$4))
      )
   )
)</f>
        <v>0</v>
      </c>
      <c r="J983" s="40">
        <f>Bank5[[#This Row],[Money in/ (Money out)]]-Bank5[[#This Row],[GST/HST]]</f>
        <v>0</v>
      </c>
      <c r="L983" s="37">
        <f t="shared" si="45"/>
        <v>0</v>
      </c>
    </row>
    <row r="984" spans="4:12" x14ac:dyDescent="0.2">
      <c r="D984" s="393">
        <f>_xlfn.XLOOKUP(C:C,Table1[for Import to Bank Register dropdown],Table1[for Pivot],0,0,1)</f>
        <v>0</v>
      </c>
      <c r="E984" s="422"/>
      <c r="F984" s="160">
        <f t="shared" si="46"/>
        <v>55555555</v>
      </c>
      <c r="G984" s="394">
        <f t="shared" si="47"/>
        <v>0</v>
      </c>
      <c r="I984" s="395">
        <f>IF(OR(C984="150 Directors advances", C984="120 accounts receivable", C984="720.2 Automobile - Insurance", C984="720.3 Automobile - License", C984="870.4 Rent - Insurance", C984="870.6 Rent - Property Tax", C984="870.7 Rent - Homeoffice", C984="870.9 Rent - Water"),
   0,
   IF(Dashboard!$F$5="Quick",
      IF(OR(C984="190 Automobile",C984="200 computer hardware",C984="210 Computer software",C984="220 Quickbooks software",C984="230 Office equipment",C984="240 Office furniture"),
         E984-(E984/(1+Dashboard!$F$4)),
         0
      ),
      IF(C984="750 Business promotion",
         E984-(E984/(1+4.793/100)),
         E984-(E984/(1+Dashboard!$F$4))
      )
   )
)</f>
        <v>0</v>
      </c>
      <c r="J984" s="40">
        <f>Bank5[[#This Row],[Money in/ (Money out)]]-Bank5[[#This Row],[GST/HST]]</f>
        <v>0</v>
      </c>
      <c r="L984" s="37">
        <f t="shared" si="45"/>
        <v>0</v>
      </c>
    </row>
    <row r="985" spans="4:12" x14ac:dyDescent="0.2">
      <c r="D985" s="393">
        <f>_xlfn.XLOOKUP(C:C,Table1[for Import to Bank Register dropdown],Table1[for Pivot],0,0,1)</f>
        <v>0</v>
      </c>
      <c r="E985" s="422"/>
      <c r="F985" s="160">
        <f t="shared" si="46"/>
        <v>55555555</v>
      </c>
      <c r="G985" s="394">
        <f t="shared" si="47"/>
        <v>0</v>
      </c>
      <c r="I985" s="395">
        <f>IF(OR(C985="150 Directors advances", C985="120 accounts receivable", C985="720.2 Automobile - Insurance", C985="720.3 Automobile - License", C985="870.4 Rent - Insurance", C985="870.6 Rent - Property Tax", C985="870.7 Rent - Homeoffice", C985="870.9 Rent - Water"),
   0,
   IF(Dashboard!$F$5="Quick",
      IF(OR(C985="190 Automobile",C985="200 computer hardware",C985="210 Computer software",C985="220 Quickbooks software",C985="230 Office equipment",C985="240 Office furniture"),
         E985-(E985/(1+Dashboard!$F$4)),
         0
      ),
      IF(C985="750 Business promotion",
         E985-(E985/(1+4.793/100)),
         E985-(E985/(1+Dashboard!$F$4))
      )
   )
)</f>
        <v>0</v>
      </c>
      <c r="J985" s="40">
        <f>Bank5[[#This Row],[Money in/ (Money out)]]-Bank5[[#This Row],[GST/HST]]</f>
        <v>0</v>
      </c>
      <c r="L985" s="37">
        <f t="shared" si="45"/>
        <v>0</v>
      </c>
    </row>
    <row r="986" spans="4:12" x14ac:dyDescent="0.2">
      <c r="D986" s="393">
        <f>_xlfn.XLOOKUP(C:C,Table1[for Import to Bank Register dropdown],Table1[for Pivot],0,0,1)</f>
        <v>0</v>
      </c>
      <c r="E986" s="422"/>
      <c r="F986" s="160">
        <f t="shared" si="46"/>
        <v>55555555</v>
      </c>
      <c r="G986" s="394">
        <f t="shared" si="47"/>
        <v>0</v>
      </c>
      <c r="I986" s="395">
        <f>IF(OR(C986="150 Directors advances", C986="120 accounts receivable", C986="720.2 Automobile - Insurance", C986="720.3 Automobile - License", C986="870.4 Rent - Insurance", C986="870.6 Rent - Property Tax", C986="870.7 Rent - Homeoffice", C986="870.9 Rent - Water"),
   0,
   IF(Dashboard!$F$5="Quick",
      IF(OR(C986="190 Automobile",C986="200 computer hardware",C986="210 Computer software",C986="220 Quickbooks software",C986="230 Office equipment",C986="240 Office furniture"),
         E986-(E986/(1+Dashboard!$F$4)),
         0
      ),
      IF(C986="750 Business promotion",
         E986-(E986/(1+4.793/100)),
         E986-(E986/(1+Dashboard!$F$4))
      )
   )
)</f>
        <v>0</v>
      </c>
      <c r="J986" s="40">
        <f>Bank5[[#This Row],[Money in/ (Money out)]]-Bank5[[#This Row],[GST/HST]]</f>
        <v>0</v>
      </c>
      <c r="L986" s="37">
        <f t="shared" si="45"/>
        <v>0</v>
      </c>
    </row>
    <row r="987" spans="4:12" x14ac:dyDescent="0.2">
      <c r="D987" s="393">
        <f>_xlfn.XLOOKUP(C:C,Table1[for Import to Bank Register dropdown],Table1[for Pivot],0,0,1)</f>
        <v>0</v>
      </c>
      <c r="E987" s="422"/>
      <c r="F987" s="160">
        <f t="shared" si="46"/>
        <v>55555555</v>
      </c>
      <c r="G987" s="394">
        <f t="shared" si="47"/>
        <v>0</v>
      </c>
      <c r="I987" s="395">
        <f>IF(OR(C987="150 Directors advances", C987="120 accounts receivable", C987="720.2 Automobile - Insurance", C987="720.3 Automobile - License", C987="870.4 Rent - Insurance", C987="870.6 Rent - Property Tax", C987="870.7 Rent - Homeoffice", C987="870.9 Rent - Water"),
   0,
   IF(Dashboard!$F$5="Quick",
      IF(OR(C987="190 Automobile",C987="200 computer hardware",C987="210 Computer software",C987="220 Quickbooks software",C987="230 Office equipment",C987="240 Office furniture"),
         E987-(E987/(1+Dashboard!$F$4)),
         0
      ),
      IF(C987="750 Business promotion",
         E987-(E987/(1+4.793/100)),
         E987-(E987/(1+Dashboard!$F$4))
      )
   )
)</f>
        <v>0</v>
      </c>
      <c r="J987" s="40">
        <f>Bank5[[#This Row],[Money in/ (Money out)]]-Bank5[[#This Row],[GST/HST]]</f>
        <v>0</v>
      </c>
      <c r="L987" s="37">
        <f t="shared" si="45"/>
        <v>0</v>
      </c>
    </row>
    <row r="988" spans="4:12" x14ac:dyDescent="0.2">
      <c r="D988" s="393">
        <f>_xlfn.XLOOKUP(C:C,Table1[for Import to Bank Register dropdown],Table1[for Pivot],0,0,1)</f>
        <v>0</v>
      </c>
      <c r="E988" s="422"/>
      <c r="F988" s="160">
        <f t="shared" si="46"/>
        <v>55555555</v>
      </c>
      <c r="G988" s="394">
        <f t="shared" si="47"/>
        <v>0</v>
      </c>
      <c r="I988" s="395">
        <f>IF(OR(C988="150 Directors advances", C988="120 accounts receivable", C988="720.2 Automobile - Insurance", C988="720.3 Automobile - License", C988="870.4 Rent - Insurance", C988="870.6 Rent - Property Tax", C988="870.7 Rent - Homeoffice", C988="870.9 Rent - Water"),
   0,
   IF(Dashboard!$F$5="Quick",
      IF(OR(C988="190 Automobile",C988="200 computer hardware",C988="210 Computer software",C988="220 Quickbooks software",C988="230 Office equipment",C988="240 Office furniture"),
         E988-(E988/(1+Dashboard!$F$4)),
         0
      ),
      IF(C988="750 Business promotion",
         E988-(E988/(1+4.793/100)),
         E988-(E988/(1+Dashboard!$F$4))
      )
   )
)</f>
        <v>0</v>
      </c>
      <c r="J988" s="40">
        <f>Bank5[[#This Row],[Money in/ (Money out)]]-Bank5[[#This Row],[GST/HST]]</f>
        <v>0</v>
      </c>
      <c r="L988" s="37">
        <f t="shared" si="45"/>
        <v>0</v>
      </c>
    </row>
    <row r="989" spans="4:12" x14ac:dyDescent="0.2">
      <c r="D989" s="393">
        <f>_xlfn.XLOOKUP(C:C,Table1[for Import to Bank Register dropdown],Table1[for Pivot],0,0,1)</f>
        <v>0</v>
      </c>
      <c r="E989" s="422"/>
      <c r="F989" s="160">
        <f t="shared" si="46"/>
        <v>55555555</v>
      </c>
      <c r="G989" s="394">
        <f t="shared" si="47"/>
        <v>0</v>
      </c>
      <c r="I989" s="395">
        <f>IF(OR(C989="150 Directors advances", C989="120 accounts receivable", C989="720.2 Automobile - Insurance", C989="720.3 Automobile - License", C989="870.4 Rent - Insurance", C989="870.6 Rent - Property Tax", C989="870.7 Rent - Homeoffice", C989="870.9 Rent - Water"),
   0,
   IF(Dashboard!$F$5="Quick",
      IF(OR(C989="190 Automobile",C989="200 computer hardware",C989="210 Computer software",C989="220 Quickbooks software",C989="230 Office equipment",C989="240 Office furniture"),
         E989-(E989/(1+Dashboard!$F$4)),
         0
      ),
      IF(C989="750 Business promotion",
         E989-(E989/(1+4.793/100)),
         E989-(E989/(1+Dashboard!$F$4))
      )
   )
)</f>
        <v>0</v>
      </c>
      <c r="J989" s="40">
        <f>Bank5[[#This Row],[Money in/ (Money out)]]-Bank5[[#This Row],[GST/HST]]</f>
        <v>0</v>
      </c>
      <c r="L989" s="37">
        <f t="shared" si="45"/>
        <v>0</v>
      </c>
    </row>
    <row r="990" spans="4:12" x14ac:dyDescent="0.2">
      <c r="D990" s="393">
        <f>_xlfn.XLOOKUP(C:C,Table1[for Import to Bank Register dropdown],Table1[for Pivot],0,0,1)</f>
        <v>0</v>
      </c>
      <c r="E990" s="422"/>
      <c r="F990" s="160">
        <f t="shared" si="46"/>
        <v>55555555</v>
      </c>
      <c r="G990" s="394">
        <f t="shared" si="47"/>
        <v>0</v>
      </c>
      <c r="I990" s="395">
        <f>IF(OR(C990="150 Directors advances", C990="120 accounts receivable", C990="720.2 Automobile - Insurance", C990="720.3 Automobile - License", C990="870.4 Rent - Insurance", C990="870.6 Rent - Property Tax", C990="870.7 Rent - Homeoffice", C990="870.9 Rent - Water"),
   0,
   IF(Dashboard!$F$5="Quick",
      IF(OR(C990="190 Automobile",C990="200 computer hardware",C990="210 Computer software",C990="220 Quickbooks software",C990="230 Office equipment",C990="240 Office furniture"),
         E990-(E990/(1+Dashboard!$F$4)),
         0
      ),
      IF(C990="750 Business promotion",
         E990-(E990/(1+4.793/100)),
         E990-(E990/(1+Dashboard!$F$4))
      )
   )
)</f>
        <v>0</v>
      </c>
      <c r="J990" s="40">
        <f>Bank5[[#This Row],[Money in/ (Money out)]]-Bank5[[#This Row],[GST/HST]]</f>
        <v>0</v>
      </c>
      <c r="L990" s="37">
        <f t="shared" si="45"/>
        <v>0</v>
      </c>
    </row>
    <row r="991" spans="4:12" x14ac:dyDescent="0.2">
      <c r="D991" s="393">
        <f>_xlfn.XLOOKUP(C:C,Table1[for Import to Bank Register dropdown],Table1[for Pivot],0,0,1)</f>
        <v>0</v>
      </c>
      <c r="E991" s="422"/>
      <c r="F991" s="160">
        <f t="shared" si="46"/>
        <v>55555555</v>
      </c>
      <c r="G991" s="394">
        <f t="shared" si="47"/>
        <v>0</v>
      </c>
      <c r="I991" s="395">
        <f>IF(OR(C991="150 Directors advances", C991="120 accounts receivable", C991="720.2 Automobile - Insurance", C991="720.3 Automobile - License", C991="870.4 Rent - Insurance", C991="870.6 Rent - Property Tax", C991="870.7 Rent - Homeoffice", C991="870.9 Rent - Water"),
   0,
   IF(Dashboard!$F$5="Quick",
      IF(OR(C991="190 Automobile",C991="200 computer hardware",C991="210 Computer software",C991="220 Quickbooks software",C991="230 Office equipment",C991="240 Office furniture"),
         E991-(E991/(1+Dashboard!$F$4)),
         0
      ),
      IF(C991="750 Business promotion",
         E991-(E991/(1+4.793/100)),
         E991-(E991/(1+Dashboard!$F$4))
      )
   )
)</f>
        <v>0</v>
      </c>
      <c r="J991" s="40">
        <f>Bank5[[#This Row],[Money in/ (Money out)]]-Bank5[[#This Row],[GST/HST]]</f>
        <v>0</v>
      </c>
      <c r="L991" s="37">
        <f t="shared" si="45"/>
        <v>0</v>
      </c>
    </row>
    <row r="992" spans="4:12" x14ac:dyDescent="0.2">
      <c r="D992" s="393">
        <f>_xlfn.XLOOKUP(C:C,Table1[for Import to Bank Register dropdown],Table1[for Pivot],0,0,1)</f>
        <v>0</v>
      </c>
      <c r="E992" s="422"/>
      <c r="F992" s="160">
        <f t="shared" si="46"/>
        <v>55555555</v>
      </c>
      <c r="G992" s="394">
        <f t="shared" si="47"/>
        <v>0</v>
      </c>
      <c r="I992" s="395">
        <f>IF(OR(C992="150 Directors advances", C992="120 accounts receivable", C992="720.2 Automobile - Insurance", C992="720.3 Automobile - License", C992="870.4 Rent - Insurance", C992="870.6 Rent - Property Tax", C992="870.7 Rent - Homeoffice", C992="870.9 Rent - Water"),
   0,
   IF(Dashboard!$F$5="Quick",
      IF(OR(C992="190 Automobile",C992="200 computer hardware",C992="210 Computer software",C992="220 Quickbooks software",C992="230 Office equipment",C992="240 Office furniture"),
         E992-(E992/(1+Dashboard!$F$4)),
         0
      ),
      IF(C992="750 Business promotion",
         E992-(E992/(1+4.793/100)),
         E992-(E992/(1+Dashboard!$F$4))
      )
   )
)</f>
        <v>0</v>
      </c>
      <c r="J992" s="40">
        <f>Bank5[[#This Row],[Money in/ (Money out)]]-Bank5[[#This Row],[GST/HST]]</f>
        <v>0</v>
      </c>
      <c r="L992" s="37">
        <f t="shared" si="45"/>
        <v>0</v>
      </c>
    </row>
    <row r="993" spans="4:12" x14ac:dyDescent="0.2">
      <c r="D993" s="393">
        <f>_xlfn.XLOOKUP(C:C,Table1[for Import to Bank Register dropdown],Table1[for Pivot],0,0,1)</f>
        <v>0</v>
      </c>
      <c r="E993" s="422"/>
      <c r="F993" s="160">
        <f t="shared" si="46"/>
        <v>55555555</v>
      </c>
      <c r="G993" s="394">
        <f t="shared" si="47"/>
        <v>0</v>
      </c>
      <c r="I993" s="395">
        <f>IF(OR(C993="150 Directors advances", C993="120 accounts receivable", C993="720.2 Automobile - Insurance", C993="720.3 Automobile - License", C993="870.4 Rent - Insurance", C993="870.6 Rent - Property Tax", C993="870.7 Rent - Homeoffice", C993="870.9 Rent - Water"),
   0,
   IF(Dashboard!$F$5="Quick",
      IF(OR(C993="190 Automobile",C993="200 computer hardware",C993="210 Computer software",C993="220 Quickbooks software",C993="230 Office equipment",C993="240 Office furniture"),
         E993-(E993/(1+Dashboard!$F$4)),
         0
      ),
      IF(C993="750 Business promotion",
         E993-(E993/(1+4.793/100)),
         E993-(E993/(1+Dashboard!$F$4))
      )
   )
)</f>
        <v>0</v>
      </c>
      <c r="J993" s="40">
        <f>Bank5[[#This Row],[Money in/ (Money out)]]-Bank5[[#This Row],[GST/HST]]</f>
        <v>0</v>
      </c>
      <c r="L993" s="37">
        <f t="shared" si="45"/>
        <v>0</v>
      </c>
    </row>
    <row r="994" spans="4:12" x14ac:dyDescent="0.2">
      <c r="D994" s="393">
        <f>_xlfn.XLOOKUP(C:C,Table1[for Import to Bank Register dropdown],Table1[for Pivot],0,0,1)</f>
        <v>0</v>
      </c>
      <c r="E994" s="422"/>
      <c r="F994" s="160">
        <f t="shared" si="46"/>
        <v>55555555</v>
      </c>
      <c r="G994" s="394">
        <f t="shared" si="47"/>
        <v>0</v>
      </c>
      <c r="I994" s="395">
        <f>IF(OR(C994="150 Directors advances", C994="120 accounts receivable", C994="720.2 Automobile - Insurance", C994="720.3 Automobile - License", C994="870.4 Rent - Insurance", C994="870.6 Rent - Property Tax", C994="870.7 Rent - Homeoffice", C994="870.9 Rent - Water"),
   0,
   IF(Dashboard!$F$5="Quick",
      IF(OR(C994="190 Automobile",C994="200 computer hardware",C994="210 Computer software",C994="220 Quickbooks software",C994="230 Office equipment",C994="240 Office furniture"),
         E994-(E994/(1+Dashboard!$F$4)),
         0
      ),
      IF(C994="750 Business promotion",
         E994-(E994/(1+4.793/100)),
         E994-(E994/(1+Dashboard!$F$4))
      )
   )
)</f>
        <v>0</v>
      </c>
      <c r="J994" s="40">
        <f>Bank5[[#This Row],[Money in/ (Money out)]]-Bank5[[#This Row],[GST/HST]]</f>
        <v>0</v>
      </c>
      <c r="L994" s="37">
        <f t="shared" si="45"/>
        <v>0</v>
      </c>
    </row>
    <row r="995" spans="4:12" x14ac:dyDescent="0.2">
      <c r="D995" s="393">
        <f>_xlfn.XLOOKUP(C:C,Table1[for Import to Bank Register dropdown],Table1[for Pivot],0,0,1)</f>
        <v>0</v>
      </c>
      <c r="E995" s="422"/>
      <c r="F995" s="160">
        <f t="shared" si="46"/>
        <v>55555555</v>
      </c>
      <c r="G995" s="394">
        <f t="shared" si="47"/>
        <v>0</v>
      </c>
      <c r="I995" s="395">
        <f>IF(OR(C995="150 Directors advances", C995="120 accounts receivable", C995="720.2 Automobile - Insurance", C995="720.3 Automobile - License", C995="870.4 Rent - Insurance", C995="870.6 Rent - Property Tax", C995="870.7 Rent - Homeoffice", C995="870.9 Rent - Water"),
   0,
   IF(Dashboard!$F$5="Quick",
      IF(OR(C995="190 Automobile",C995="200 computer hardware",C995="210 Computer software",C995="220 Quickbooks software",C995="230 Office equipment",C995="240 Office furniture"),
         E995-(E995/(1+Dashboard!$F$4)),
         0
      ),
      IF(C995="750 Business promotion",
         E995-(E995/(1+4.793/100)),
         E995-(E995/(1+Dashboard!$F$4))
      )
   )
)</f>
        <v>0</v>
      </c>
      <c r="J995" s="40">
        <f>Bank5[[#This Row],[Money in/ (Money out)]]-Bank5[[#This Row],[GST/HST]]</f>
        <v>0</v>
      </c>
      <c r="L995" s="37">
        <f t="shared" si="45"/>
        <v>0</v>
      </c>
    </row>
    <row r="996" spans="4:12" x14ac:dyDescent="0.2">
      <c r="D996" s="393">
        <f>_xlfn.XLOOKUP(C:C,Table1[for Import to Bank Register dropdown],Table1[for Pivot],0,0,1)</f>
        <v>0</v>
      </c>
      <c r="E996" s="422"/>
      <c r="F996" s="160">
        <f t="shared" si="46"/>
        <v>55555555</v>
      </c>
      <c r="G996" s="394">
        <f t="shared" si="47"/>
        <v>0</v>
      </c>
      <c r="I996" s="395">
        <f>IF(OR(C996="150 Directors advances", C996="120 accounts receivable", C996="720.2 Automobile - Insurance", C996="720.3 Automobile - License", C996="870.4 Rent - Insurance", C996="870.6 Rent - Property Tax", C996="870.7 Rent - Homeoffice", C996="870.9 Rent - Water"),
   0,
   IF(Dashboard!$F$5="Quick",
      IF(OR(C996="190 Automobile",C996="200 computer hardware",C996="210 Computer software",C996="220 Quickbooks software",C996="230 Office equipment",C996="240 Office furniture"),
         E996-(E996/(1+Dashboard!$F$4)),
         0
      ),
      IF(C996="750 Business promotion",
         E996-(E996/(1+4.793/100)),
         E996-(E996/(1+Dashboard!$F$4))
      )
   )
)</f>
        <v>0</v>
      </c>
      <c r="J996" s="40">
        <f>Bank5[[#This Row],[Money in/ (Money out)]]-Bank5[[#This Row],[GST/HST]]</f>
        <v>0</v>
      </c>
      <c r="L996" s="37">
        <f t="shared" si="45"/>
        <v>0</v>
      </c>
    </row>
    <row r="997" spans="4:12" x14ac:dyDescent="0.2">
      <c r="D997" s="393">
        <f>_xlfn.XLOOKUP(C:C,Table1[for Import to Bank Register dropdown],Table1[for Pivot],0,0,1)</f>
        <v>0</v>
      </c>
      <c r="E997" s="422"/>
      <c r="F997" s="160">
        <f t="shared" si="46"/>
        <v>55555555</v>
      </c>
      <c r="G997" s="394">
        <f t="shared" si="47"/>
        <v>0</v>
      </c>
      <c r="I997" s="395">
        <f>IF(OR(C997="150 Directors advances", C997="120 accounts receivable", C997="720.2 Automobile - Insurance", C997="720.3 Automobile - License", C997="870.4 Rent - Insurance", C997="870.6 Rent - Property Tax", C997="870.7 Rent - Homeoffice", C997="870.9 Rent - Water"),
   0,
   IF(Dashboard!$F$5="Quick",
      IF(OR(C997="190 Automobile",C997="200 computer hardware",C997="210 Computer software",C997="220 Quickbooks software",C997="230 Office equipment",C997="240 Office furniture"),
         E997-(E997/(1+Dashboard!$F$4)),
         0
      ),
      IF(C997="750 Business promotion",
         E997-(E997/(1+4.793/100)),
         E997-(E997/(1+Dashboard!$F$4))
      )
   )
)</f>
        <v>0</v>
      </c>
      <c r="J997" s="40">
        <f>Bank5[[#This Row],[Money in/ (Money out)]]-Bank5[[#This Row],[GST/HST]]</f>
        <v>0</v>
      </c>
      <c r="L997" s="37">
        <f t="shared" si="45"/>
        <v>0</v>
      </c>
    </row>
    <row r="998" spans="4:12" x14ac:dyDescent="0.2">
      <c r="D998" s="393">
        <f>_xlfn.XLOOKUP(C:C,Table1[for Import to Bank Register dropdown],Table1[for Pivot],0,0,1)</f>
        <v>0</v>
      </c>
      <c r="E998" s="422"/>
      <c r="F998" s="160">
        <f t="shared" si="46"/>
        <v>55555555</v>
      </c>
      <c r="G998" s="394">
        <f t="shared" si="47"/>
        <v>0</v>
      </c>
      <c r="I998" s="395">
        <f>IF(OR(C998="150 Directors advances", C998="120 accounts receivable", C998="720.2 Automobile - Insurance", C998="720.3 Automobile - License", C998="870.4 Rent - Insurance", C998="870.6 Rent - Property Tax", C998="870.7 Rent - Homeoffice", C998="870.9 Rent - Water"),
   0,
   IF(Dashboard!$F$5="Quick",
      IF(OR(C998="190 Automobile",C998="200 computer hardware",C998="210 Computer software",C998="220 Quickbooks software",C998="230 Office equipment",C998="240 Office furniture"),
         E998-(E998/(1+Dashboard!$F$4)),
         0
      ),
      IF(C998="750 Business promotion",
         E998-(E998/(1+4.793/100)),
         E998-(E998/(1+Dashboard!$F$4))
      )
   )
)</f>
        <v>0</v>
      </c>
      <c r="J998" s="40">
        <f>Bank5[[#This Row],[Money in/ (Money out)]]-Bank5[[#This Row],[GST/HST]]</f>
        <v>0</v>
      </c>
      <c r="L998" s="37">
        <f t="shared" si="45"/>
        <v>0</v>
      </c>
    </row>
    <row r="999" spans="4:12" x14ac:dyDescent="0.2">
      <c r="D999" s="393">
        <f>_xlfn.XLOOKUP(C:C,Table1[for Import to Bank Register dropdown],Table1[for Pivot],0,0,1)</f>
        <v>0</v>
      </c>
      <c r="E999" s="422"/>
      <c r="F999" s="160">
        <f t="shared" si="46"/>
        <v>55555555</v>
      </c>
      <c r="G999" s="394">
        <f t="shared" si="47"/>
        <v>0</v>
      </c>
      <c r="I999" s="395">
        <f>IF(OR(C999="150 Directors advances", C999="120 accounts receivable", C999="720.2 Automobile - Insurance", C999="720.3 Automobile - License", C999="870.4 Rent - Insurance", C999="870.6 Rent - Property Tax", C999="870.7 Rent - Homeoffice", C999="870.9 Rent - Water"),
   0,
   IF(Dashboard!$F$5="Quick",
      IF(OR(C999="190 Automobile",C999="200 computer hardware",C999="210 Computer software",C999="220 Quickbooks software",C999="230 Office equipment",C999="240 Office furniture"),
         E999-(E999/(1+Dashboard!$F$4)),
         0
      ),
      IF(C999="750 Business promotion",
         E999-(E999/(1+4.793/100)),
         E999-(E999/(1+Dashboard!$F$4))
      )
   )
)</f>
        <v>0</v>
      </c>
      <c r="J999" s="40">
        <f>Bank5[[#This Row],[Money in/ (Money out)]]-Bank5[[#This Row],[GST/HST]]</f>
        <v>0</v>
      </c>
      <c r="L999" s="37">
        <f t="shared" si="45"/>
        <v>0</v>
      </c>
    </row>
    <row r="1000" spans="4:12" x14ac:dyDescent="0.2">
      <c r="D1000" s="393">
        <f>_xlfn.XLOOKUP(C:C,Table1[for Import to Bank Register dropdown],Table1[for Pivot],0,0,1)</f>
        <v>0</v>
      </c>
      <c r="E1000" s="422"/>
      <c r="F1000" s="160">
        <f t="shared" si="46"/>
        <v>55555555</v>
      </c>
      <c r="G1000" s="394">
        <f t="shared" si="47"/>
        <v>0</v>
      </c>
      <c r="I1000" s="395">
        <f>IF(OR(C1000="150 Directors advances", C1000="120 accounts receivable", C1000="720.2 Automobile - Insurance", C1000="720.3 Automobile - License", C1000="870.4 Rent - Insurance", C1000="870.6 Rent - Property Tax", C1000="870.7 Rent - Homeoffice", C1000="870.9 Rent - Water"),
   0,
   IF(Dashboard!$F$5="Quick",
      IF(OR(C1000="190 Automobile",C1000="200 computer hardware",C1000="210 Computer software",C1000="220 Quickbooks software",C1000="230 Office equipment",C1000="240 Office furniture"),
         E1000-(E1000/(1+Dashboard!$F$4)),
         0
      ),
      IF(C1000="750 Business promotion",
         E1000-(E1000/(1+4.793/100)),
         E1000-(E1000/(1+Dashboard!$F$4))
      )
   )
)</f>
        <v>0</v>
      </c>
      <c r="J1000" s="40">
        <f>Bank5[[#This Row],[Money in/ (Money out)]]-Bank5[[#This Row],[GST/HST]]</f>
        <v>0</v>
      </c>
      <c r="L1000" s="37">
        <f t="shared" si="45"/>
        <v>0</v>
      </c>
    </row>
    <row r="1001" spans="4:12" x14ac:dyDescent="0.2">
      <c r="D1001" s="393">
        <f>_xlfn.XLOOKUP(C:C,Table1[for Import to Bank Register dropdown],Table1[for Pivot],0,0,1)</f>
        <v>0</v>
      </c>
      <c r="E1001" s="422"/>
      <c r="F1001" s="160">
        <f t="shared" si="46"/>
        <v>55555555</v>
      </c>
      <c r="G1001" s="394">
        <f t="shared" si="47"/>
        <v>0</v>
      </c>
      <c r="I1001" s="395">
        <f>IF(OR(C1001="150 Directors advances", C1001="120 accounts receivable", C1001="720.2 Automobile - Insurance", C1001="720.3 Automobile - License", C1001="870.4 Rent - Insurance", C1001="870.6 Rent - Property Tax", C1001="870.7 Rent - Homeoffice", C1001="870.9 Rent - Water"),
   0,
   IF(Dashboard!$F$5="Quick",
      IF(OR(C1001="190 Automobile",C1001="200 computer hardware",C1001="210 Computer software",C1001="220 Quickbooks software",C1001="230 Office equipment",C1001="240 Office furniture"),
         E1001-(E1001/(1+Dashboard!$F$4)),
         0
      ),
      IF(C1001="750 Business promotion",
         E1001-(E1001/(1+4.793/100)),
         E1001-(E1001/(1+Dashboard!$F$4))
      )
   )
)</f>
        <v>0</v>
      </c>
      <c r="J1001" s="40">
        <f>Bank5[[#This Row],[Money in/ (Money out)]]-Bank5[[#This Row],[GST/HST]]</f>
        <v>0</v>
      </c>
      <c r="L1001" s="37">
        <f t="shared" si="45"/>
        <v>0</v>
      </c>
    </row>
    <row r="1002" spans="4:12" x14ac:dyDescent="0.2">
      <c r="D1002" s="393">
        <f>_xlfn.XLOOKUP(C:C,Table1[for Import to Bank Register dropdown],Table1[for Pivot],0,0,1)</f>
        <v>0</v>
      </c>
      <c r="E1002" s="422"/>
      <c r="F1002" s="160">
        <f t="shared" si="46"/>
        <v>55555555</v>
      </c>
      <c r="G1002" s="394">
        <f t="shared" si="47"/>
        <v>0</v>
      </c>
      <c r="I1002" s="395">
        <f>IF(OR(C1002="150 Directors advances", C1002="120 accounts receivable", C1002="720.2 Automobile - Insurance", C1002="720.3 Automobile - License", C1002="870.4 Rent - Insurance", C1002="870.6 Rent - Property Tax", C1002="870.7 Rent - Homeoffice", C1002="870.9 Rent - Water"),
   0,
   IF(Dashboard!$F$5="Quick",
      IF(OR(C1002="190 Automobile",C1002="200 computer hardware",C1002="210 Computer software",C1002="220 Quickbooks software",C1002="230 Office equipment",C1002="240 Office furniture"),
         E1002-(E1002/(1+Dashboard!$F$4)),
         0
      ),
      IF(C1002="750 Business promotion",
         E1002-(E1002/(1+4.793/100)),
         E1002-(E1002/(1+Dashboard!$F$4))
      )
   )
)</f>
        <v>0</v>
      </c>
      <c r="J1002" s="40">
        <f>Bank5[[#This Row],[Money in/ (Money out)]]-Bank5[[#This Row],[GST/HST]]</f>
        <v>0</v>
      </c>
      <c r="L1002" s="37">
        <f t="shared" si="45"/>
        <v>0</v>
      </c>
    </row>
    <row r="1003" spans="4:12" x14ac:dyDescent="0.2">
      <c r="D1003" s="393">
        <f>_xlfn.XLOOKUP(C:C,Table1[for Import to Bank Register dropdown],Table1[for Pivot],0,0,1)</f>
        <v>0</v>
      </c>
      <c r="E1003" s="422"/>
      <c r="F1003" s="160">
        <f t="shared" si="46"/>
        <v>55555555</v>
      </c>
      <c r="G1003" s="394">
        <f t="shared" si="47"/>
        <v>0</v>
      </c>
      <c r="I1003" s="395">
        <f>IF(OR(C1003="150 Directors advances", C1003="120 accounts receivable", C1003="720.2 Automobile - Insurance", C1003="720.3 Automobile - License", C1003="870.4 Rent - Insurance", C1003="870.6 Rent - Property Tax", C1003="870.7 Rent - Homeoffice", C1003="870.9 Rent - Water"),
   0,
   IF(Dashboard!$F$5="Quick",
      IF(OR(C1003="190 Automobile",C1003="200 computer hardware",C1003="210 Computer software",C1003="220 Quickbooks software",C1003="230 Office equipment",C1003="240 Office furniture"),
         E1003-(E1003/(1+Dashboard!$F$4)),
         0
      ),
      IF(C1003="750 Business promotion",
         E1003-(E1003/(1+4.793/100)),
         E1003-(E1003/(1+Dashboard!$F$4))
      )
   )
)</f>
        <v>0</v>
      </c>
      <c r="J1003" s="40">
        <f>Bank5[[#This Row],[Money in/ (Money out)]]-Bank5[[#This Row],[GST/HST]]</f>
        <v>0</v>
      </c>
      <c r="L1003" s="37">
        <f t="shared" si="45"/>
        <v>0</v>
      </c>
    </row>
    <row r="1004" spans="4:12" x14ac:dyDescent="0.2">
      <c r="D1004" s="393">
        <f>_xlfn.XLOOKUP(C:C,Table1[for Import to Bank Register dropdown],Table1[for Pivot],0,0,1)</f>
        <v>0</v>
      </c>
      <c r="E1004" s="422"/>
      <c r="F1004" s="160">
        <f t="shared" si="46"/>
        <v>55555555</v>
      </c>
      <c r="G1004" s="394">
        <f t="shared" si="47"/>
        <v>0</v>
      </c>
      <c r="I1004" s="395">
        <f>IF(OR(C1004="150 Directors advances", C1004="120 accounts receivable", C1004="720.2 Automobile - Insurance", C1004="720.3 Automobile - License", C1004="870.4 Rent - Insurance", C1004="870.6 Rent - Property Tax", C1004="870.7 Rent - Homeoffice", C1004="870.9 Rent - Water"),
   0,
   IF(Dashboard!$F$5="Quick",
      IF(OR(C1004="190 Automobile",C1004="200 computer hardware",C1004="210 Computer software",C1004="220 Quickbooks software",C1004="230 Office equipment",C1004="240 Office furniture"),
         E1004-(E1004/(1+Dashboard!$F$4)),
         0
      ),
      IF(C1004="750 Business promotion",
         E1004-(E1004/(1+4.793/100)),
         E1004-(E1004/(1+Dashboard!$F$4))
      )
   )
)</f>
        <v>0</v>
      </c>
      <c r="J1004" s="40">
        <f>Bank5[[#This Row],[Money in/ (Money out)]]-Bank5[[#This Row],[GST/HST]]</f>
        <v>0</v>
      </c>
      <c r="L1004" s="37">
        <f t="shared" si="45"/>
        <v>0</v>
      </c>
    </row>
    <row r="1005" spans="4:12" x14ac:dyDescent="0.2">
      <c r="D1005" s="393">
        <f>_xlfn.XLOOKUP(C:C,Table1[for Import to Bank Register dropdown],Table1[for Pivot],0,0,1)</f>
        <v>0</v>
      </c>
      <c r="E1005" s="422"/>
      <c r="F1005" s="160">
        <f t="shared" si="46"/>
        <v>55555555</v>
      </c>
      <c r="G1005" s="394">
        <f t="shared" si="47"/>
        <v>0</v>
      </c>
      <c r="I1005" s="395">
        <f>IF(OR(C1005="150 Directors advances", C1005="120 accounts receivable", C1005="720.2 Automobile - Insurance", C1005="720.3 Automobile - License", C1005="870.4 Rent - Insurance", C1005="870.6 Rent - Property Tax", C1005="870.7 Rent - Homeoffice", C1005="870.9 Rent - Water"),
   0,
   IF(Dashboard!$F$5="Quick",
      IF(OR(C1005="190 Automobile",C1005="200 computer hardware",C1005="210 Computer software",C1005="220 Quickbooks software",C1005="230 Office equipment",C1005="240 Office furniture"),
         E1005-(E1005/(1+Dashboard!$F$4)),
         0
      ),
      IF(C1005="750 Business promotion",
         E1005-(E1005/(1+4.793/100)),
         E1005-(E1005/(1+Dashboard!$F$4))
      )
   )
)</f>
        <v>0</v>
      </c>
      <c r="J1005" s="40">
        <f>Bank5[[#This Row],[Money in/ (Money out)]]-Bank5[[#This Row],[GST/HST]]</f>
        <v>0</v>
      </c>
      <c r="L1005" s="37">
        <f t="shared" si="45"/>
        <v>0</v>
      </c>
    </row>
    <row r="1006" spans="4:12" x14ac:dyDescent="0.2">
      <c r="D1006" s="393">
        <f>_xlfn.XLOOKUP(C:C,Table1[for Import to Bank Register dropdown],Table1[for Pivot],0,0,1)</f>
        <v>0</v>
      </c>
      <c r="E1006" s="422"/>
      <c r="F1006" s="160">
        <f t="shared" si="46"/>
        <v>55555555</v>
      </c>
      <c r="G1006" s="394">
        <f t="shared" si="47"/>
        <v>0</v>
      </c>
      <c r="I1006" s="395">
        <f>IF(OR(C1006="150 Directors advances", C1006="120 accounts receivable", C1006="720.2 Automobile - Insurance", C1006="720.3 Automobile - License", C1006="870.4 Rent - Insurance", C1006="870.6 Rent - Property Tax", C1006="870.7 Rent - Homeoffice", C1006="870.9 Rent - Water"),
   0,
   IF(Dashboard!$F$5="Quick",
      IF(OR(C1006="190 Automobile",C1006="200 computer hardware",C1006="210 Computer software",C1006="220 Quickbooks software",C1006="230 Office equipment",C1006="240 Office furniture"),
         E1006-(E1006/(1+Dashboard!$F$4)),
         0
      ),
      IF(C1006="750 Business promotion",
         E1006-(E1006/(1+4.793/100)),
         E1006-(E1006/(1+Dashboard!$F$4))
      )
   )
)</f>
        <v>0</v>
      </c>
      <c r="J1006" s="40">
        <f>Bank5[[#This Row],[Money in/ (Money out)]]-Bank5[[#This Row],[GST/HST]]</f>
        <v>0</v>
      </c>
      <c r="L1006" s="37">
        <f t="shared" si="45"/>
        <v>0</v>
      </c>
    </row>
    <row r="1007" spans="4:12" x14ac:dyDescent="0.2">
      <c r="D1007" s="393">
        <f>_xlfn.XLOOKUP(C:C,Table1[for Import to Bank Register dropdown],Table1[for Pivot],0,0,1)</f>
        <v>0</v>
      </c>
      <c r="E1007" s="422"/>
      <c r="F1007" s="160">
        <f t="shared" si="46"/>
        <v>55555555</v>
      </c>
      <c r="G1007" s="394">
        <f t="shared" si="47"/>
        <v>0</v>
      </c>
      <c r="I1007" s="395">
        <f>IF(OR(C1007="150 Directors advances", C1007="120 accounts receivable", C1007="720.2 Automobile - Insurance", C1007="720.3 Automobile - License", C1007="870.4 Rent - Insurance", C1007="870.6 Rent - Property Tax", C1007="870.7 Rent - Homeoffice", C1007="870.9 Rent - Water"),
   0,
   IF(Dashboard!$F$5="Quick",
      IF(OR(C1007="190 Automobile",C1007="200 computer hardware",C1007="210 Computer software",C1007="220 Quickbooks software",C1007="230 Office equipment",C1007="240 Office furniture"),
         E1007-(E1007/(1+Dashboard!$F$4)),
         0
      ),
      IF(C1007="750 Business promotion",
         E1007-(E1007/(1+4.793/100)),
         E1007-(E1007/(1+Dashboard!$F$4))
      )
   )
)</f>
        <v>0</v>
      </c>
      <c r="J1007" s="40">
        <f>Bank5[[#This Row],[Money in/ (Money out)]]-Bank5[[#This Row],[GST/HST]]</f>
        <v>0</v>
      </c>
      <c r="L1007" s="37">
        <f t="shared" si="45"/>
        <v>0</v>
      </c>
    </row>
    <row r="1008" spans="4:12" x14ac:dyDescent="0.2">
      <c r="D1008" s="393">
        <f>_xlfn.XLOOKUP(C:C,Table1[for Import to Bank Register dropdown],Table1[for Pivot],0,0,1)</f>
        <v>0</v>
      </c>
      <c r="E1008" s="422"/>
      <c r="F1008" s="160">
        <f t="shared" si="46"/>
        <v>55555555</v>
      </c>
      <c r="G1008" s="394">
        <f t="shared" si="47"/>
        <v>0</v>
      </c>
      <c r="I1008" s="395">
        <f>IF(OR(C1008="150 Directors advances", C1008="120 accounts receivable", C1008="720.2 Automobile - Insurance", C1008="720.3 Automobile - License", C1008="870.4 Rent - Insurance", C1008="870.6 Rent - Property Tax", C1008="870.7 Rent - Homeoffice", C1008="870.9 Rent - Water"),
   0,
   IF(Dashboard!$F$5="Quick",
      IF(OR(C1008="190 Automobile",C1008="200 computer hardware",C1008="210 Computer software",C1008="220 Quickbooks software",C1008="230 Office equipment",C1008="240 Office furniture"),
         E1008-(E1008/(1+Dashboard!$F$4)),
         0
      ),
      IF(C1008="750 Business promotion",
         E1008-(E1008/(1+4.793/100)),
         E1008-(E1008/(1+Dashboard!$F$4))
      )
   )
)</f>
        <v>0</v>
      </c>
      <c r="J1008" s="40">
        <f>Bank5[[#This Row],[Money in/ (Money out)]]-Bank5[[#This Row],[GST/HST]]</f>
        <v>0</v>
      </c>
      <c r="L1008" s="37">
        <f t="shared" si="45"/>
        <v>0</v>
      </c>
    </row>
    <row r="1009" spans="4:12" x14ac:dyDescent="0.2">
      <c r="D1009" s="393">
        <f>_xlfn.XLOOKUP(C:C,Table1[for Import to Bank Register dropdown],Table1[for Pivot],0,0,1)</f>
        <v>0</v>
      </c>
      <c r="E1009" s="422"/>
      <c r="F1009" s="160">
        <f t="shared" si="46"/>
        <v>55555555</v>
      </c>
      <c r="G1009" s="394">
        <f t="shared" si="47"/>
        <v>0</v>
      </c>
      <c r="I1009" s="395">
        <f>IF(OR(C1009="150 Directors advances", C1009="120 accounts receivable", C1009="720.2 Automobile - Insurance", C1009="720.3 Automobile - License", C1009="870.4 Rent - Insurance", C1009="870.6 Rent - Property Tax", C1009="870.7 Rent - Homeoffice", C1009="870.9 Rent - Water"),
   0,
   IF(Dashboard!$F$5="Quick",
      IF(OR(C1009="190 Automobile",C1009="200 computer hardware",C1009="210 Computer software",C1009="220 Quickbooks software",C1009="230 Office equipment",C1009="240 Office furniture"),
         E1009-(E1009/(1+Dashboard!$F$4)),
         0
      ),
      IF(C1009="750 Business promotion",
         E1009-(E1009/(1+4.793/100)),
         E1009-(E1009/(1+Dashboard!$F$4))
      )
   )
)</f>
        <v>0</v>
      </c>
      <c r="J1009" s="40">
        <f>Bank5[[#This Row],[Money in/ (Money out)]]-Bank5[[#This Row],[GST/HST]]</f>
        <v>0</v>
      </c>
      <c r="L1009" s="37">
        <f t="shared" si="45"/>
        <v>0</v>
      </c>
    </row>
    <row r="1010" spans="4:12" x14ac:dyDescent="0.2">
      <c r="D1010" s="393">
        <f>_xlfn.XLOOKUP(C:C,Table1[for Import to Bank Register dropdown],Table1[for Pivot],0,0,1)</f>
        <v>0</v>
      </c>
      <c r="E1010" s="422"/>
      <c r="F1010" s="160">
        <f t="shared" si="46"/>
        <v>55555555</v>
      </c>
      <c r="G1010" s="394">
        <f t="shared" si="47"/>
        <v>0</v>
      </c>
      <c r="I1010" s="395">
        <f>IF(OR(C1010="150 Directors advances", C1010="120 accounts receivable", C1010="720.2 Automobile - Insurance", C1010="720.3 Automobile - License", C1010="870.4 Rent - Insurance", C1010="870.6 Rent - Property Tax", C1010="870.7 Rent - Homeoffice", C1010="870.9 Rent - Water"),
   0,
   IF(Dashboard!$F$5="Quick",
      IF(OR(C1010="190 Automobile",C1010="200 computer hardware",C1010="210 Computer software",C1010="220 Quickbooks software",C1010="230 Office equipment",C1010="240 Office furniture"),
         E1010-(E1010/(1+Dashboard!$F$4)),
         0
      ),
      IF(C1010="750 Business promotion",
         E1010-(E1010/(1+4.793/100)),
         E1010-(E1010/(1+Dashboard!$F$4))
      )
   )
)</f>
        <v>0</v>
      </c>
      <c r="J1010" s="40">
        <f>Bank5[[#This Row],[Money in/ (Money out)]]-Bank5[[#This Row],[GST/HST]]</f>
        <v>0</v>
      </c>
      <c r="L1010" s="37">
        <f t="shared" si="45"/>
        <v>0</v>
      </c>
    </row>
    <row r="1011" spans="4:12" x14ac:dyDescent="0.2">
      <c r="D1011" s="393">
        <f>_xlfn.XLOOKUP(C:C,Table1[for Import to Bank Register dropdown],Table1[for Pivot],0,0,1)</f>
        <v>0</v>
      </c>
      <c r="E1011" s="422"/>
      <c r="F1011" s="160">
        <f t="shared" si="46"/>
        <v>55555555</v>
      </c>
      <c r="G1011" s="394">
        <f t="shared" si="47"/>
        <v>0</v>
      </c>
      <c r="I1011" s="395">
        <f>IF(OR(C1011="150 Directors advances", C1011="120 accounts receivable", C1011="720.2 Automobile - Insurance", C1011="720.3 Automobile - License", C1011="870.4 Rent - Insurance", C1011="870.6 Rent - Property Tax", C1011="870.7 Rent - Homeoffice", C1011="870.9 Rent - Water"),
   0,
   IF(Dashboard!$F$5="Quick",
      IF(OR(C1011="190 Automobile",C1011="200 computer hardware",C1011="210 Computer software",C1011="220 Quickbooks software",C1011="230 Office equipment",C1011="240 Office furniture"),
         E1011-(E1011/(1+Dashboard!$F$4)),
         0
      ),
      IF(C1011="750 Business promotion",
         E1011-(E1011/(1+4.793/100)),
         E1011-(E1011/(1+Dashboard!$F$4))
      )
   )
)</f>
        <v>0</v>
      </c>
      <c r="J1011" s="40">
        <f>Bank5[[#This Row],[Money in/ (Money out)]]-Bank5[[#This Row],[GST/HST]]</f>
        <v>0</v>
      </c>
      <c r="L1011" s="37">
        <f t="shared" si="45"/>
        <v>0</v>
      </c>
    </row>
    <row r="1012" spans="4:12" x14ac:dyDescent="0.2">
      <c r="D1012" s="393">
        <f>_xlfn.XLOOKUP(C:C,Table1[for Import to Bank Register dropdown],Table1[for Pivot],0,0,1)</f>
        <v>0</v>
      </c>
      <c r="E1012" s="422"/>
      <c r="F1012" s="160">
        <f t="shared" si="46"/>
        <v>55555555</v>
      </c>
      <c r="G1012" s="394">
        <f t="shared" si="47"/>
        <v>0</v>
      </c>
      <c r="I1012" s="395">
        <f>IF(OR(C1012="150 Directors advances", C1012="120 accounts receivable", C1012="720.2 Automobile - Insurance", C1012="720.3 Automobile - License", C1012="870.4 Rent - Insurance", C1012="870.6 Rent - Property Tax", C1012="870.7 Rent - Homeoffice", C1012="870.9 Rent - Water"),
   0,
   IF(Dashboard!$F$5="Quick",
      IF(OR(C1012="190 Automobile",C1012="200 computer hardware",C1012="210 Computer software",C1012="220 Quickbooks software",C1012="230 Office equipment",C1012="240 Office furniture"),
         E1012-(E1012/(1+Dashboard!$F$4)),
         0
      ),
      IF(C1012="750 Business promotion",
         E1012-(E1012/(1+4.793/100)),
         E1012-(E1012/(1+Dashboard!$F$4))
      )
   )
)</f>
        <v>0</v>
      </c>
      <c r="J1012" s="40">
        <f>Bank5[[#This Row],[Money in/ (Money out)]]-Bank5[[#This Row],[GST/HST]]</f>
        <v>0</v>
      </c>
      <c r="L1012" s="37">
        <f t="shared" si="45"/>
        <v>0</v>
      </c>
    </row>
    <row r="1013" spans="4:12" x14ac:dyDescent="0.2">
      <c r="D1013" s="393">
        <f>_xlfn.XLOOKUP(C:C,Table1[for Import to Bank Register dropdown],Table1[for Pivot],0,0,1)</f>
        <v>0</v>
      </c>
      <c r="E1013" s="422"/>
      <c r="F1013" s="160">
        <f t="shared" si="46"/>
        <v>55555555</v>
      </c>
      <c r="G1013" s="394">
        <f t="shared" si="47"/>
        <v>0</v>
      </c>
      <c r="I1013" s="395">
        <f>IF(OR(C1013="150 Directors advances", C1013="120 accounts receivable", C1013="720.2 Automobile - Insurance", C1013="720.3 Automobile - License", C1013="870.4 Rent - Insurance", C1013="870.6 Rent - Property Tax", C1013="870.7 Rent - Homeoffice", C1013="870.9 Rent - Water"),
   0,
   IF(Dashboard!$F$5="Quick",
      IF(OR(C1013="190 Automobile",C1013="200 computer hardware",C1013="210 Computer software",C1013="220 Quickbooks software",C1013="230 Office equipment",C1013="240 Office furniture"),
         E1013-(E1013/(1+Dashboard!$F$4)),
         0
      ),
      IF(C1013="750 Business promotion",
         E1013-(E1013/(1+4.793/100)),
         E1013-(E1013/(1+Dashboard!$F$4))
      )
   )
)</f>
        <v>0</v>
      </c>
      <c r="J1013" s="40">
        <f>Bank5[[#This Row],[Money in/ (Money out)]]-Bank5[[#This Row],[GST/HST]]</f>
        <v>0</v>
      </c>
      <c r="L1013" s="37">
        <f t="shared" si="45"/>
        <v>0</v>
      </c>
    </row>
    <row r="1014" spans="4:12" x14ac:dyDescent="0.2">
      <c r="D1014" s="393">
        <f>_xlfn.XLOOKUP(C:C,Table1[for Import to Bank Register dropdown],Table1[for Pivot],0,0,1)</f>
        <v>0</v>
      </c>
      <c r="E1014" s="422"/>
      <c r="F1014" s="160">
        <f t="shared" si="46"/>
        <v>55555555</v>
      </c>
      <c r="G1014" s="394">
        <f t="shared" si="47"/>
        <v>0</v>
      </c>
      <c r="I1014" s="395">
        <f>IF(OR(C1014="150 Directors advances", C1014="120 accounts receivable", C1014="720.2 Automobile - Insurance", C1014="720.3 Automobile - License", C1014="870.4 Rent - Insurance", C1014="870.6 Rent - Property Tax", C1014="870.7 Rent - Homeoffice", C1014="870.9 Rent - Water"),
   0,
   IF(Dashboard!$F$5="Quick",
      IF(OR(C1014="190 Automobile",C1014="200 computer hardware",C1014="210 Computer software",C1014="220 Quickbooks software",C1014="230 Office equipment",C1014="240 Office furniture"),
         E1014-(E1014/(1+Dashboard!$F$4)),
         0
      ),
      IF(C1014="750 Business promotion",
         E1014-(E1014/(1+4.793/100)),
         E1014-(E1014/(1+Dashboard!$F$4))
      )
   )
)</f>
        <v>0</v>
      </c>
      <c r="J1014" s="40">
        <f>Bank5[[#This Row],[Money in/ (Money out)]]-Bank5[[#This Row],[GST/HST]]</f>
        <v>0</v>
      </c>
      <c r="L1014" s="37">
        <f t="shared" si="45"/>
        <v>0</v>
      </c>
    </row>
    <row r="1015" spans="4:12" x14ac:dyDescent="0.2">
      <c r="D1015" s="393">
        <f>_xlfn.XLOOKUP(C:C,Table1[for Import to Bank Register dropdown],Table1[for Pivot],0,0,1)</f>
        <v>0</v>
      </c>
      <c r="E1015" s="422"/>
      <c r="F1015" s="160">
        <f t="shared" si="46"/>
        <v>55555555</v>
      </c>
      <c r="G1015" s="394">
        <f t="shared" si="47"/>
        <v>0</v>
      </c>
      <c r="I1015" s="395">
        <f>IF(OR(C1015="150 Directors advances", C1015="120 accounts receivable", C1015="720.2 Automobile - Insurance", C1015="720.3 Automobile - License", C1015="870.4 Rent - Insurance", C1015="870.6 Rent - Property Tax", C1015="870.7 Rent - Homeoffice", C1015="870.9 Rent - Water"),
   0,
   IF(Dashboard!$F$5="Quick",
      IF(OR(C1015="190 Automobile",C1015="200 computer hardware",C1015="210 Computer software",C1015="220 Quickbooks software",C1015="230 Office equipment",C1015="240 Office furniture"),
         E1015-(E1015/(1+Dashboard!$F$4)),
         0
      ),
      IF(C1015="750 Business promotion",
         E1015-(E1015/(1+4.793/100)),
         E1015-(E1015/(1+Dashboard!$F$4))
      )
   )
)</f>
        <v>0</v>
      </c>
      <c r="J1015" s="40">
        <f>Bank5[[#This Row],[Money in/ (Money out)]]-Bank5[[#This Row],[GST/HST]]</f>
        <v>0</v>
      </c>
      <c r="L1015" s="37">
        <f t="shared" si="45"/>
        <v>0</v>
      </c>
    </row>
    <row r="1016" spans="4:12" x14ac:dyDescent="0.2">
      <c r="D1016" s="393">
        <f>_xlfn.XLOOKUP(C:C,Table1[for Import to Bank Register dropdown],Table1[for Pivot],0,0,1)</f>
        <v>0</v>
      </c>
      <c r="E1016" s="422"/>
      <c r="F1016" s="160">
        <f t="shared" si="46"/>
        <v>55555555</v>
      </c>
      <c r="G1016" s="394">
        <f t="shared" si="47"/>
        <v>0</v>
      </c>
      <c r="I1016" s="395">
        <f>IF(OR(C1016="150 Directors advances", C1016="120 accounts receivable", C1016="720.2 Automobile - Insurance", C1016="720.3 Automobile - License", C1016="870.4 Rent - Insurance", C1016="870.6 Rent - Property Tax", C1016="870.7 Rent - Homeoffice", C1016="870.9 Rent - Water"),
   0,
   IF(Dashboard!$F$5="Quick",
      IF(OR(C1016="190 Automobile",C1016="200 computer hardware",C1016="210 Computer software",C1016="220 Quickbooks software",C1016="230 Office equipment",C1016="240 Office furniture"),
         E1016-(E1016/(1+Dashboard!$F$4)),
         0
      ),
      IF(C1016="750 Business promotion",
         E1016-(E1016/(1+4.793/100)),
         E1016-(E1016/(1+Dashboard!$F$4))
      )
   )
)</f>
        <v>0</v>
      </c>
      <c r="J1016" s="40">
        <f>Bank5[[#This Row],[Money in/ (Money out)]]-Bank5[[#This Row],[GST/HST]]</f>
        <v>0</v>
      </c>
      <c r="L1016" s="37">
        <f t="shared" si="45"/>
        <v>0</v>
      </c>
    </row>
    <row r="1017" spans="4:12" x14ac:dyDescent="0.2">
      <c r="D1017" s="393">
        <f>_xlfn.XLOOKUP(C:C,Table1[for Import to Bank Register dropdown],Table1[for Pivot],0,0,1)</f>
        <v>0</v>
      </c>
      <c r="E1017" s="422"/>
      <c r="F1017" s="160">
        <f t="shared" si="46"/>
        <v>55555555</v>
      </c>
      <c r="G1017" s="394">
        <f t="shared" si="47"/>
        <v>0</v>
      </c>
      <c r="I1017" s="395">
        <f>IF(OR(C1017="150 Directors advances", C1017="120 accounts receivable", C1017="720.2 Automobile - Insurance", C1017="720.3 Automobile - License", C1017="870.4 Rent - Insurance", C1017="870.6 Rent - Property Tax", C1017="870.7 Rent - Homeoffice", C1017="870.9 Rent - Water"),
   0,
   IF(Dashboard!$F$5="Quick",
      IF(OR(C1017="190 Automobile",C1017="200 computer hardware",C1017="210 Computer software",C1017="220 Quickbooks software",C1017="230 Office equipment",C1017="240 Office furniture"),
         E1017-(E1017/(1+Dashboard!$F$4)),
         0
      ),
      IF(C1017="750 Business promotion",
         E1017-(E1017/(1+4.793/100)),
         E1017-(E1017/(1+Dashboard!$F$4))
      )
   )
)</f>
        <v>0</v>
      </c>
      <c r="J1017" s="40">
        <f>Bank5[[#This Row],[Money in/ (Money out)]]-Bank5[[#This Row],[GST/HST]]</f>
        <v>0</v>
      </c>
      <c r="L1017" s="37">
        <f t="shared" si="45"/>
        <v>0</v>
      </c>
    </row>
    <row r="1018" spans="4:12" x14ac:dyDescent="0.2">
      <c r="D1018" s="393">
        <f>_xlfn.XLOOKUP(C:C,Table1[for Import to Bank Register dropdown],Table1[for Pivot],0,0,1)</f>
        <v>0</v>
      </c>
      <c r="E1018" s="422"/>
      <c r="F1018" s="160">
        <f t="shared" si="46"/>
        <v>55555555</v>
      </c>
      <c r="G1018" s="394">
        <f t="shared" si="47"/>
        <v>0</v>
      </c>
      <c r="I1018" s="395">
        <f>IF(OR(C1018="150 Directors advances", C1018="120 accounts receivable", C1018="720.2 Automobile - Insurance", C1018="720.3 Automobile - License", C1018="870.4 Rent - Insurance", C1018="870.6 Rent - Property Tax", C1018="870.7 Rent - Homeoffice", C1018="870.9 Rent - Water"),
   0,
   IF(Dashboard!$F$5="Quick",
      IF(OR(C1018="190 Automobile",C1018="200 computer hardware",C1018="210 Computer software",C1018="220 Quickbooks software",C1018="230 Office equipment",C1018="240 Office furniture"),
         E1018-(E1018/(1+Dashboard!$F$4)),
         0
      ),
      IF(C1018="750 Business promotion",
         E1018-(E1018/(1+4.793/100)),
         E1018-(E1018/(1+Dashboard!$F$4))
      )
   )
)</f>
        <v>0</v>
      </c>
      <c r="J1018" s="40">
        <f>Bank5[[#This Row],[Money in/ (Money out)]]-Bank5[[#This Row],[GST/HST]]</f>
        <v>0</v>
      </c>
      <c r="L1018" s="37">
        <f t="shared" si="45"/>
        <v>0</v>
      </c>
    </row>
    <row r="1019" spans="4:12" x14ac:dyDescent="0.2">
      <c r="D1019" s="393">
        <f>_xlfn.XLOOKUP(C:C,Table1[for Import to Bank Register dropdown],Table1[for Pivot],0,0,1)</f>
        <v>0</v>
      </c>
      <c r="E1019" s="422"/>
      <c r="F1019" s="160">
        <f t="shared" si="46"/>
        <v>55555555</v>
      </c>
      <c r="G1019" s="394">
        <f t="shared" si="47"/>
        <v>0</v>
      </c>
      <c r="I1019" s="395">
        <f>IF(OR(C1019="150 Directors advances", C1019="120 accounts receivable", C1019="720.2 Automobile - Insurance", C1019="720.3 Automobile - License", C1019="870.4 Rent - Insurance", C1019="870.6 Rent - Property Tax", C1019="870.7 Rent - Homeoffice", C1019="870.9 Rent - Water"),
   0,
   IF(Dashboard!$F$5="Quick",
      IF(OR(C1019="190 Automobile",C1019="200 computer hardware",C1019="210 Computer software",C1019="220 Quickbooks software",C1019="230 Office equipment",C1019="240 Office furniture"),
         E1019-(E1019/(1+Dashboard!$F$4)),
         0
      ),
      IF(C1019="750 Business promotion",
         E1019-(E1019/(1+4.793/100)),
         E1019-(E1019/(1+Dashboard!$F$4))
      )
   )
)</f>
        <v>0</v>
      </c>
      <c r="J1019" s="40">
        <f>Bank5[[#This Row],[Money in/ (Money out)]]-Bank5[[#This Row],[GST/HST]]</f>
        <v>0</v>
      </c>
      <c r="L1019" s="37">
        <f t="shared" si="45"/>
        <v>0</v>
      </c>
    </row>
    <row r="1020" spans="4:12" x14ac:dyDescent="0.2">
      <c r="D1020" s="393">
        <f>_xlfn.XLOOKUP(C:C,Table1[for Import to Bank Register dropdown],Table1[for Pivot],0,0,1)</f>
        <v>0</v>
      </c>
      <c r="E1020" s="422"/>
      <c r="F1020" s="160">
        <f t="shared" si="46"/>
        <v>55555555</v>
      </c>
      <c r="G1020" s="394">
        <f t="shared" si="47"/>
        <v>0</v>
      </c>
      <c r="I1020" s="395">
        <f>IF(OR(C1020="150 Directors advances", C1020="120 accounts receivable", C1020="720.2 Automobile - Insurance", C1020="720.3 Automobile - License", C1020="870.4 Rent - Insurance", C1020="870.6 Rent - Property Tax", C1020="870.7 Rent - Homeoffice", C1020="870.9 Rent - Water"),
   0,
   IF(Dashboard!$F$5="Quick",
      IF(OR(C1020="190 Automobile",C1020="200 computer hardware",C1020="210 Computer software",C1020="220 Quickbooks software",C1020="230 Office equipment",C1020="240 Office furniture"),
         E1020-(E1020/(1+Dashboard!$F$4)),
         0
      ),
      IF(C1020="750 Business promotion",
         E1020-(E1020/(1+4.793/100)),
         E1020-(E1020/(1+Dashboard!$F$4))
      )
   )
)</f>
        <v>0</v>
      </c>
      <c r="J1020" s="40">
        <f>Bank5[[#This Row],[Money in/ (Money out)]]-Bank5[[#This Row],[GST/HST]]</f>
        <v>0</v>
      </c>
      <c r="L1020" s="37">
        <f t="shared" si="45"/>
        <v>0</v>
      </c>
    </row>
    <row r="1021" spans="4:12" x14ac:dyDescent="0.2">
      <c r="D1021" s="393">
        <f>_xlfn.XLOOKUP(C:C,Table1[for Import to Bank Register dropdown],Table1[for Pivot],0,0,1)</f>
        <v>0</v>
      </c>
      <c r="E1021" s="422"/>
      <c r="F1021" s="160">
        <f t="shared" si="46"/>
        <v>55555555</v>
      </c>
      <c r="G1021" s="394">
        <f t="shared" si="47"/>
        <v>0</v>
      </c>
      <c r="I1021" s="395">
        <f>IF(OR(C1021="150 Directors advances", C1021="120 accounts receivable", C1021="720.2 Automobile - Insurance", C1021="720.3 Automobile - License", C1021="870.4 Rent - Insurance", C1021="870.6 Rent - Property Tax", C1021="870.7 Rent - Homeoffice", C1021="870.9 Rent - Water"),
   0,
   IF(Dashboard!$F$5="Quick",
      IF(OR(C1021="190 Automobile",C1021="200 computer hardware",C1021="210 Computer software",C1021="220 Quickbooks software",C1021="230 Office equipment",C1021="240 Office furniture"),
         E1021-(E1021/(1+Dashboard!$F$4)),
         0
      ),
      IF(C1021="750 Business promotion",
         E1021-(E1021/(1+4.793/100)),
         E1021-(E1021/(1+Dashboard!$F$4))
      )
   )
)</f>
        <v>0</v>
      </c>
      <c r="J1021" s="40">
        <f>Bank5[[#This Row],[Money in/ (Money out)]]-Bank5[[#This Row],[GST/HST]]</f>
        <v>0</v>
      </c>
      <c r="L1021" s="37">
        <f t="shared" si="45"/>
        <v>0</v>
      </c>
    </row>
    <row r="1022" spans="4:12" x14ac:dyDescent="0.2">
      <c r="D1022" s="393">
        <f>_xlfn.XLOOKUP(C:C,Table1[for Import to Bank Register dropdown],Table1[for Pivot],0,0,1)</f>
        <v>0</v>
      </c>
      <c r="E1022" s="422"/>
      <c r="F1022" s="160">
        <f t="shared" si="46"/>
        <v>55555555</v>
      </c>
      <c r="G1022" s="394">
        <f t="shared" si="47"/>
        <v>0</v>
      </c>
      <c r="I1022" s="395">
        <f>IF(OR(C1022="150 Directors advances", C1022="120 accounts receivable", C1022="720.2 Automobile - Insurance", C1022="720.3 Automobile - License", C1022="870.4 Rent - Insurance", C1022="870.6 Rent - Property Tax", C1022="870.7 Rent - Homeoffice", C1022="870.9 Rent - Water"),
   0,
   IF(Dashboard!$F$5="Quick",
      IF(OR(C1022="190 Automobile",C1022="200 computer hardware",C1022="210 Computer software",C1022="220 Quickbooks software",C1022="230 Office equipment",C1022="240 Office furniture"),
         E1022-(E1022/(1+Dashboard!$F$4)),
         0
      ),
      IF(C1022="750 Business promotion",
         E1022-(E1022/(1+4.793/100)),
         E1022-(E1022/(1+Dashboard!$F$4))
      )
   )
)</f>
        <v>0</v>
      </c>
      <c r="J1022" s="40">
        <f>Bank5[[#This Row],[Money in/ (Money out)]]-Bank5[[#This Row],[GST/HST]]</f>
        <v>0</v>
      </c>
      <c r="L1022" s="37">
        <f t="shared" si="45"/>
        <v>0</v>
      </c>
    </row>
    <row r="1023" spans="4:12" x14ac:dyDescent="0.2">
      <c r="D1023" s="393">
        <f>_xlfn.XLOOKUP(C:C,Table1[for Import to Bank Register dropdown],Table1[for Pivot],0,0,1)</f>
        <v>0</v>
      </c>
      <c r="E1023" s="422"/>
      <c r="F1023" s="160">
        <f t="shared" si="46"/>
        <v>55555555</v>
      </c>
      <c r="G1023" s="394">
        <f t="shared" si="47"/>
        <v>0</v>
      </c>
      <c r="I1023" s="395">
        <f>IF(OR(C1023="150 Directors advances", C1023="120 accounts receivable", C1023="720.2 Automobile - Insurance", C1023="720.3 Automobile - License", C1023="870.4 Rent - Insurance", C1023="870.6 Rent - Property Tax", C1023="870.7 Rent - Homeoffice", C1023="870.9 Rent - Water"),
   0,
   IF(Dashboard!$F$5="Quick",
      IF(OR(C1023="190 Automobile",C1023="200 computer hardware",C1023="210 Computer software",C1023="220 Quickbooks software",C1023="230 Office equipment",C1023="240 Office furniture"),
         E1023-(E1023/(1+Dashboard!$F$4)),
         0
      ),
      IF(C1023="750 Business promotion",
         E1023-(E1023/(1+4.793/100)),
         E1023-(E1023/(1+Dashboard!$F$4))
      )
   )
)</f>
        <v>0</v>
      </c>
      <c r="J1023" s="40">
        <f>Bank5[[#This Row],[Money in/ (Money out)]]-Bank5[[#This Row],[GST/HST]]</f>
        <v>0</v>
      </c>
      <c r="L1023" s="37">
        <f t="shared" si="45"/>
        <v>0</v>
      </c>
    </row>
    <row r="1024" spans="4:12" x14ac:dyDescent="0.2">
      <c r="D1024" s="393">
        <f>_xlfn.XLOOKUP(C:C,Table1[for Import to Bank Register dropdown],Table1[for Pivot],0,0,1)</f>
        <v>0</v>
      </c>
      <c r="E1024" s="422"/>
      <c r="F1024" s="160">
        <f t="shared" si="46"/>
        <v>55555555</v>
      </c>
      <c r="G1024" s="394">
        <f t="shared" si="47"/>
        <v>0</v>
      </c>
      <c r="I1024" s="395">
        <f>IF(OR(C1024="150 Directors advances", C1024="120 accounts receivable", C1024="720.2 Automobile - Insurance", C1024="720.3 Automobile - License", C1024="870.4 Rent - Insurance", C1024="870.6 Rent - Property Tax", C1024="870.7 Rent - Homeoffice", C1024="870.9 Rent - Water"),
   0,
   IF(Dashboard!$F$5="Quick",
      IF(OR(C1024="190 Automobile",C1024="200 computer hardware",C1024="210 Computer software",C1024="220 Quickbooks software",C1024="230 Office equipment",C1024="240 Office furniture"),
         E1024-(E1024/(1+Dashboard!$F$4)),
         0
      ),
      IF(C1024="750 Business promotion",
         E1024-(E1024/(1+4.793/100)),
         E1024-(E1024/(1+Dashboard!$F$4))
      )
   )
)</f>
        <v>0</v>
      </c>
      <c r="J1024" s="40">
        <f>Bank5[[#This Row],[Money in/ (Money out)]]-Bank5[[#This Row],[GST/HST]]</f>
        <v>0</v>
      </c>
      <c r="L1024" s="37">
        <f t="shared" si="45"/>
        <v>0</v>
      </c>
    </row>
    <row r="1025" spans="4:12" x14ac:dyDescent="0.2">
      <c r="D1025" s="393">
        <f>_xlfn.XLOOKUP(C:C,Table1[for Import to Bank Register dropdown],Table1[for Pivot],0,0,1)</f>
        <v>0</v>
      </c>
      <c r="E1025" s="422"/>
      <c r="F1025" s="160">
        <f t="shared" si="46"/>
        <v>55555555</v>
      </c>
      <c r="G1025" s="394">
        <f t="shared" si="47"/>
        <v>0</v>
      </c>
      <c r="I1025" s="395">
        <f>IF(OR(C1025="150 Directors advances", C1025="120 accounts receivable", C1025="720.2 Automobile - Insurance", C1025="720.3 Automobile - License", C1025="870.4 Rent - Insurance", C1025="870.6 Rent - Property Tax", C1025="870.7 Rent - Homeoffice", C1025="870.9 Rent - Water"),
   0,
   IF(Dashboard!$F$5="Quick",
      IF(OR(C1025="190 Automobile",C1025="200 computer hardware",C1025="210 Computer software",C1025="220 Quickbooks software",C1025="230 Office equipment",C1025="240 Office furniture"),
         E1025-(E1025/(1+Dashboard!$F$4)),
         0
      ),
      IF(C1025="750 Business promotion",
         E1025-(E1025/(1+4.793/100)),
         E1025-(E1025/(1+Dashboard!$F$4))
      )
   )
)</f>
        <v>0</v>
      </c>
      <c r="J1025" s="40">
        <f>Bank5[[#This Row],[Money in/ (Money out)]]-Bank5[[#This Row],[GST/HST]]</f>
        <v>0</v>
      </c>
      <c r="L1025" s="37">
        <f t="shared" si="45"/>
        <v>0</v>
      </c>
    </row>
    <row r="1026" spans="4:12" x14ac:dyDescent="0.2">
      <c r="D1026" s="393">
        <f>_xlfn.XLOOKUP(C:C,Table1[for Import to Bank Register dropdown],Table1[for Pivot],0,0,1)</f>
        <v>0</v>
      </c>
      <c r="E1026" s="422"/>
      <c r="F1026" s="160">
        <f t="shared" si="46"/>
        <v>55555555</v>
      </c>
      <c r="G1026" s="394">
        <f t="shared" si="47"/>
        <v>0</v>
      </c>
      <c r="I1026" s="395">
        <f>IF(OR(C1026="150 Directors advances", C1026="120 accounts receivable", C1026="720.2 Automobile - Insurance", C1026="720.3 Automobile - License", C1026="870.4 Rent - Insurance", C1026="870.6 Rent - Property Tax", C1026="870.7 Rent - Homeoffice", C1026="870.9 Rent - Water"),
   0,
   IF(Dashboard!$F$5="Quick",
      IF(OR(C1026="190 Automobile",C1026="200 computer hardware",C1026="210 Computer software",C1026="220 Quickbooks software",C1026="230 Office equipment",C1026="240 Office furniture"),
         E1026-(E1026/(1+Dashboard!$F$4)),
         0
      ),
      IF(C1026="750 Business promotion",
         E1026-(E1026/(1+4.793/100)),
         E1026-(E1026/(1+Dashboard!$F$4))
      )
   )
)</f>
        <v>0</v>
      </c>
      <c r="J1026" s="40">
        <f>Bank5[[#This Row],[Money in/ (Money out)]]-Bank5[[#This Row],[GST/HST]]</f>
        <v>0</v>
      </c>
      <c r="L1026" s="37">
        <f t="shared" si="45"/>
        <v>0</v>
      </c>
    </row>
    <row r="1027" spans="4:12" x14ac:dyDescent="0.2">
      <c r="D1027" s="393">
        <f>_xlfn.XLOOKUP(C:C,Table1[for Import to Bank Register dropdown],Table1[for Pivot],0,0,1)</f>
        <v>0</v>
      </c>
      <c r="E1027" s="422"/>
      <c r="F1027" s="160">
        <f t="shared" si="46"/>
        <v>55555555</v>
      </c>
      <c r="G1027" s="394">
        <f t="shared" si="47"/>
        <v>0</v>
      </c>
      <c r="I1027" s="395">
        <f>IF(OR(C1027="150 Directors advances", C1027="120 accounts receivable", C1027="720.2 Automobile - Insurance", C1027="720.3 Automobile - License", C1027="870.4 Rent - Insurance", C1027="870.6 Rent - Property Tax", C1027="870.7 Rent - Homeoffice", C1027="870.9 Rent - Water"),
   0,
   IF(Dashboard!$F$5="Quick",
      IF(OR(C1027="190 Automobile",C1027="200 computer hardware",C1027="210 Computer software",C1027="220 Quickbooks software",C1027="230 Office equipment",C1027="240 Office furniture"),
         E1027-(E1027/(1+Dashboard!$F$4)),
         0
      ),
      IF(C1027="750 Business promotion",
         E1027-(E1027/(1+4.793/100)),
         E1027-(E1027/(1+Dashboard!$F$4))
      )
   )
)</f>
        <v>0</v>
      </c>
      <c r="J1027" s="40">
        <f>Bank5[[#This Row],[Money in/ (Money out)]]-Bank5[[#This Row],[GST/HST]]</f>
        <v>0</v>
      </c>
      <c r="L1027" s="37">
        <f t="shared" si="45"/>
        <v>0</v>
      </c>
    </row>
    <row r="1028" spans="4:12" x14ac:dyDescent="0.2">
      <c r="D1028" s="393">
        <f>_xlfn.XLOOKUP(C:C,Table1[for Import to Bank Register dropdown],Table1[for Pivot],0,0,1)</f>
        <v>0</v>
      </c>
      <c r="E1028" s="422"/>
      <c r="F1028" s="160">
        <f t="shared" si="46"/>
        <v>55555555</v>
      </c>
      <c r="G1028" s="394">
        <f t="shared" si="47"/>
        <v>0</v>
      </c>
      <c r="I1028" s="395">
        <f>IF(OR(C1028="150 Directors advances", C1028="120 accounts receivable", C1028="720.2 Automobile - Insurance", C1028="720.3 Automobile - License", C1028="870.4 Rent - Insurance", C1028="870.6 Rent - Property Tax", C1028="870.7 Rent - Homeoffice", C1028="870.9 Rent - Water"),
   0,
   IF(Dashboard!$F$5="Quick",
      IF(OR(C1028="190 Automobile",C1028="200 computer hardware",C1028="210 Computer software",C1028="220 Quickbooks software",C1028="230 Office equipment",C1028="240 Office furniture"),
         E1028-(E1028/(1+Dashboard!$F$4)),
         0
      ),
      IF(C1028="750 Business promotion",
         E1028-(E1028/(1+4.793/100)),
         E1028-(E1028/(1+Dashboard!$F$4))
      )
   )
)</f>
        <v>0</v>
      </c>
      <c r="J1028" s="40">
        <f>Bank5[[#This Row],[Money in/ (Money out)]]-Bank5[[#This Row],[GST/HST]]</f>
        <v>0</v>
      </c>
      <c r="L1028" s="37">
        <f t="shared" si="45"/>
        <v>0</v>
      </c>
    </row>
    <row r="1029" spans="4:12" x14ac:dyDescent="0.2">
      <c r="D1029" s="393">
        <f>_xlfn.XLOOKUP(C:C,Table1[for Import to Bank Register dropdown],Table1[for Pivot],0,0,1)</f>
        <v>0</v>
      </c>
      <c r="E1029" s="422"/>
      <c r="F1029" s="160">
        <f t="shared" si="46"/>
        <v>55555555</v>
      </c>
      <c r="G1029" s="394">
        <f t="shared" si="47"/>
        <v>0</v>
      </c>
      <c r="I1029" s="395">
        <f>IF(OR(C1029="150 Directors advances", C1029="120 accounts receivable", C1029="720.2 Automobile - Insurance", C1029="720.3 Automobile - License", C1029="870.4 Rent - Insurance", C1029="870.6 Rent - Property Tax", C1029="870.7 Rent - Homeoffice", C1029="870.9 Rent - Water"),
   0,
   IF(Dashboard!$F$5="Quick",
      IF(OR(C1029="190 Automobile",C1029="200 computer hardware",C1029="210 Computer software",C1029="220 Quickbooks software",C1029="230 Office equipment",C1029="240 Office furniture"),
         E1029-(E1029/(1+Dashboard!$F$4)),
         0
      ),
      IF(C1029="750 Business promotion",
         E1029-(E1029/(1+4.793/100)),
         E1029-(E1029/(1+Dashboard!$F$4))
      )
   )
)</f>
        <v>0</v>
      </c>
      <c r="J1029" s="40">
        <f>Bank5[[#This Row],[Money in/ (Money out)]]-Bank5[[#This Row],[GST/HST]]</f>
        <v>0</v>
      </c>
      <c r="L1029" s="37">
        <f t="shared" si="45"/>
        <v>0</v>
      </c>
    </row>
    <row r="1030" spans="4:12" x14ac:dyDescent="0.2">
      <c r="D1030" s="393">
        <f>_xlfn.XLOOKUP(C:C,Table1[for Import to Bank Register dropdown],Table1[for Pivot],0,0,1)</f>
        <v>0</v>
      </c>
      <c r="E1030" s="422"/>
      <c r="F1030" s="160">
        <f t="shared" si="46"/>
        <v>55555555</v>
      </c>
      <c r="G1030" s="394">
        <f t="shared" si="47"/>
        <v>0</v>
      </c>
      <c r="I1030" s="395">
        <f>IF(OR(C1030="150 Directors advances", C1030="120 accounts receivable", C1030="720.2 Automobile - Insurance", C1030="720.3 Automobile - License", C1030="870.4 Rent - Insurance", C1030="870.6 Rent - Property Tax", C1030="870.7 Rent - Homeoffice", C1030="870.9 Rent - Water"),
   0,
   IF(Dashboard!$F$5="Quick",
      IF(OR(C1030="190 Automobile",C1030="200 computer hardware",C1030="210 Computer software",C1030="220 Quickbooks software",C1030="230 Office equipment",C1030="240 Office furniture"),
         E1030-(E1030/(1+Dashboard!$F$4)),
         0
      ),
      IF(C1030="750 Business promotion",
         E1030-(E1030/(1+4.793/100)),
         E1030-(E1030/(1+Dashboard!$F$4))
      )
   )
)</f>
        <v>0</v>
      </c>
      <c r="J1030" s="40">
        <f>Bank5[[#This Row],[Money in/ (Money out)]]-Bank5[[#This Row],[GST/HST]]</f>
        <v>0</v>
      </c>
      <c r="L1030" s="37">
        <f t="shared" si="45"/>
        <v>0</v>
      </c>
    </row>
    <row r="1031" spans="4:12" x14ac:dyDescent="0.2">
      <c r="D1031" s="393">
        <f>_xlfn.XLOOKUP(C:C,Table1[for Import to Bank Register dropdown],Table1[for Pivot],0,0,1)</f>
        <v>0</v>
      </c>
      <c r="E1031" s="422"/>
      <c r="F1031" s="160">
        <f t="shared" si="46"/>
        <v>55555555</v>
      </c>
      <c r="G1031" s="394">
        <f t="shared" si="47"/>
        <v>0</v>
      </c>
      <c r="I1031" s="395">
        <f>IF(OR(C1031="150 Directors advances", C1031="120 accounts receivable", C1031="720.2 Automobile - Insurance", C1031="720.3 Automobile - License", C1031="870.4 Rent - Insurance", C1031="870.6 Rent - Property Tax", C1031="870.7 Rent - Homeoffice", C1031="870.9 Rent - Water"),
   0,
   IF(Dashboard!$F$5="Quick",
      IF(OR(C1031="190 Automobile",C1031="200 computer hardware",C1031="210 Computer software",C1031="220 Quickbooks software",C1031="230 Office equipment",C1031="240 Office furniture"),
         E1031-(E1031/(1+Dashboard!$F$4)),
         0
      ),
      IF(C1031="750 Business promotion",
         E1031-(E1031/(1+4.793/100)),
         E1031-(E1031/(1+Dashboard!$F$4))
      )
   )
)</f>
        <v>0</v>
      </c>
      <c r="J1031" s="40">
        <f>Bank5[[#This Row],[Money in/ (Money out)]]-Bank5[[#This Row],[GST/HST]]</f>
        <v>0</v>
      </c>
      <c r="L1031" s="37">
        <f t="shared" ref="L1031:L1094" si="48">$L$3</f>
        <v>0</v>
      </c>
    </row>
    <row r="1032" spans="4:12" x14ac:dyDescent="0.2">
      <c r="D1032" s="393">
        <f>_xlfn.XLOOKUP(C:C,Table1[for Import to Bank Register dropdown],Table1[for Pivot],0,0,1)</f>
        <v>0</v>
      </c>
      <c r="E1032" s="422"/>
      <c r="F1032" s="160">
        <f t="shared" ref="F1032:F1095" si="49">$E$2</f>
        <v>55555555</v>
      </c>
      <c r="G1032" s="394">
        <f t="shared" ref="G1032:G1095" si="50">G1031+E1032</f>
        <v>0</v>
      </c>
      <c r="I1032" s="395">
        <f>IF(OR(C1032="150 Directors advances", C1032="120 accounts receivable", C1032="720.2 Automobile - Insurance", C1032="720.3 Automobile - License", C1032="870.4 Rent - Insurance", C1032="870.6 Rent - Property Tax", C1032="870.7 Rent - Homeoffice", C1032="870.9 Rent - Water"),
   0,
   IF(Dashboard!$F$5="Quick",
      IF(OR(C1032="190 Automobile",C1032="200 computer hardware",C1032="210 Computer software",C1032="220 Quickbooks software",C1032="230 Office equipment",C1032="240 Office furniture"),
         E1032-(E1032/(1+Dashboard!$F$4)),
         0
      ),
      IF(C1032="750 Business promotion",
         E1032-(E1032/(1+4.793/100)),
         E1032-(E1032/(1+Dashboard!$F$4))
      )
   )
)</f>
        <v>0</v>
      </c>
      <c r="J1032" s="40">
        <f>Bank5[[#This Row],[Money in/ (Money out)]]-Bank5[[#This Row],[GST/HST]]</f>
        <v>0</v>
      </c>
      <c r="L1032" s="37">
        <f t="shared" si="48"/>
        <v>0</v>
      </c>
    </row>
    <row r="1033" spans="4:12" x14ac:dyDescent="0.2">
      <c r="D1033" s="393">
        <f>_xlfn.XLOOKUP(C:C,Table1[for Import to Bank Register dropdown],Table1[for Pivot],0,0,1)</f>
        <v>0</v>
      </c>
      <c r="E1033" s="422"/>
      <c r="F1033" s="160">
        <f t="shared" si="49"/>
        <v>55555555</v>
      </c>
      <c r="G1033" s="394">
        <f t="shared" si="50"/>
        <v>0</v>
      </c>
      <c r="I1033" s="395">
        <f>IF(OR(C1033="150 Directors advances", C1033="120 accounts receivable", C1033="720.2 Automobile - Insurance", C1033="720.3 Automobile - License", C1033="870.4 Rent - Insurance", C1033="870.6 Rent - Property Tax", C1033="870.7 Rent - Homeoffice", C1033="870.9 Rent - Water"),
   0,
   IF(Dashboard!$F$5="Quick",
      IF(OR(C1033="190 Automobile",C1033="200 computer hardware",C1033="210 Computer software",C1033="220 Quickbooks software",C1033="230 Office equipment",C1033="240 Office furniture"),
         E1033-(E1033/(1+Dashboard!$F$4)),
         0
      ),
      IF(C1033="750 Business promotion",
         E1033-(E1033/(1+4.793/100)),
         E1033-(E1033/(1+Dashboard!$F$4))
      )
   )
)</f>
        <v>0</v>
      </c>
      <c r="J1033" s="40">
        <f>Bank5[[#This Row],[Money in/ (Money out)]]-Bank5[[#This Row],[GST/HST]]</f>
        <v>0</v>
      </c>
      <c r="L1033" s="37">
        <f t="shared" si="48"/>
        <v>0</v>
      </c>
    </row>
    <row r="1034" spans="4:12" x14ac:dyDescent="0.2">
      <c r="D1034" s="393">
        <f>_xlfn.XLOOKUP(C:C,Table1[for Import to Bank Register dropdown],Table1[for Pivot],0,0,1)</f>
        <v>0</v>
      </c>
      <c r="E1034" s="422"/>
      <c r="F1034" s="160">
        <f t="shared" si="49"/>
        <v>55555555</v>
      </c>
      <c r="G1034" s="394">
        <f t="shared" si="50"/>
        <v>0</v>
      </c>
      <c r="I1034" s="395">
        <f>IF(OR(C1034="150 Directors advances", C1034="120 accounts receivable", C1034="720.2 Automobile - Insurance", C1034="720.3 Automobile - License", C1034="870.4 Rent - Insurance", C1034="870.6 Rent - Property Tax", C1034="870.7 Rent - Homeoffice", C1034="870.9 Rent - Water"),
   0,
   IF(Dashboard!$F$5="Quick",
      IF(OR(C1034="190 Automobile",C1034="200 computer hardware",C1034="210 Computer software",C1034="220 Quickbooks software",C1034="230 Office equipment",C1034="240 Office furniture"),
         E1034-(E1034/(1+Dashboard!$F$4)),
         0
      ),
      IF(C1034="750 Business promotion",
         E1034-(E1034/(1+4.793/100)),
         E1034-(E1034/(1+Dashboard!$F$4))
      )
   )
)</f>
        <v>0</v>
      </c>
      <c r="J1034" s="40">
        <f>Bank5[[#This Row],[Money in/ (Money out)]]-Bank5[[#This Row],[GST/HST]]</f>
        <v>0</v>
      </c>
      <c r="L1034" s="37">
        <f t="shared" si="48"/>
        <v>0</v>
      </c>
    </row>
    <row r="1035" spans="4:12" x14ac:dyDescent="0.2">
      <c r="D1035" s="393">
        <f>_xlfn.XLOOKUP(C:C,Table1[for Import to Bank Register dropdown],Table1[for Pivot],0,0,1)</f>
        <v>0</v>
      </c>
      <c r="E1035" s="422"/>
      <c r="F1035" s="160">
        <f t="shared" si="49"/>
        <v>55555555</v>
      </c>
      <c r="G1035" s="394">
        <f t="shared" si="50"/>
        <v>0</v>
      </c>
      <c r="I1035" s="395">
        <f>IF(OR(C1035="150 Directors advances", C1035="120 accounts receivable", C1035="720.2 Automobile - Insurance", C1035="720.3 Automobile - License", C1035="870.4 Rent - Insurance", C1035="870.6 Rent - Property Tax", C1035="870.7 Rent - Homeoffice", C1035="870.9 Rent - Water"),
   0,
   IF(Dashboard!$F$5="Quick",
      IF(OR(C1035="190 Automobile",C1035="200 computer hardware",C1035="210 Computer software",C1035="220 Quickbooks software",C1035="230 Office equipment",C1035="240 Office furniture"),
         E1035-(E1035/(1+Dashboard!$F$4)),
         0
      ),
      IF(C1035="750 Business promotion",
         E1035-(E1035/(1+4.793/100)),
         E1035-(E1035/(1+Dashboard!$F$4))
      )
   )
)</f>
        <v>0</v>
      </c>
      <c r="J1035" s="40">
        <f>Bank5[[#This Row],[Money in/ (Money out)]]-Bank5[[#This Row],[GST/HST]]</f>
        <v>0</v>
      </c>
      <c r="L1035" s="37">
        <f t="shared" si="48"/>
        <v>0</v>
      </c>
    </row>
    <row r="1036" spans="4:12" x14ac:dyDescent="0.2">
      <c r="D1036" s="393">
        <f>_xlfn.XLOOKUP(C:C,Table1[for Import to Bank Register dropdown],Table1[for Pivot],0,0,1)</f>
        <v>0</v>
      </c>
      <c r="E1036" s="422"/>
      <c r="F1036" s="160">
        <f t="shared" si="49"/>
        <v>55555555</v>
      </c>
      <c r="G1036" s="394">
        <f t="shared" si="50"/>
        <v>0</v>
      </c>
      <c r="I1036" s="395">
        <f>IF(OR(C1036="150 Directors advances", C1036="120 accounts receivable", C1036="720.2 Automobile - Insurance", C1036="720.3 Automobile - License", C1036="870.4 Rent - Insurance", C1036="870.6 Rent - Property Tax", C1036="870.7 Rent - Homeoffice", C1036="870.9 Rent - Water"),
   0,
   IF(Dashboard!$F$5="Quick",
      IF(OR(C1036="190 Automobile",C1036="200 computer hardware",C1036="210 Computer software",C1036="220 Quickbooks software",C1036="230 Office equipment",C1036="240 Office furniture"),
         E1036-(E1036/(1+Dashboard!$F$4)),
         0
      ),
      IF(C1036="750 Business promotion",
         E1036-(E1036/(1+4.793/100)),
         E1036-(E1036/(1+Dashboard!$F$4))
      )
   )
)</f>
        <v>0</v>
      </c>
      <c r="J1036" s="40">
        <f>Bank5[[#This Row],[Money in/ (Money out)]]-Bank5[[#This Row],[GST/HST]]</f>
        <v>0</v>
      </c>
      <c r="L1036" s="37">
        <f t="shared" si="48"/>
        <v>0</v>
      </c>
    </row>
    <row r="1037" spans="4:12" x14ac:dyDescent="0.2">
      <c r="D1037" s="393">
        <f>_xlfn.XLOOKUP(C:C,Table1[for Import to Bank Register dropdown],Table1[for Pivot],0,0,1)</f>
        <v>0</v>
      </c>
      <c r="E1037" s="422"/>
      <c r="F1037" s="160">
        <f t="shared" si="49"/>
        <v>55555555</v>
      </c>
      <c r="G1037" s="394">
        <f t="shared" si="50"/>
        <v>0</v>
      </c>
      <c r="I1037" s="395">
        <f>IF(OR(C1037="150 Directors advances", C1037="120 accounts receivable", C1037="720.2 Automobile - Insurance", C1037="720.3 Automobile - License", C1037="870.4 Rent - Insurance", C1037="870.6 Rent - Property Tax", C1037="870.7 Rent - Homeoffice", C1037="870.9 Rent - Water"),
   0,
   IF(Dashboard!$F$5="Quick",
      IF(OR(C1037="190 Automobile",C1037="200 computer hardware",C1037="210 Computer software",C1037="220 Quickbooks software",C1037="230 Office equipment",C1037="240 Office furniture"),
         E1037-(E1037/(1+Dashboard!$F$4)),
         0
      ),
      IF(C1037="750 Business promotion",
         E1037-(E1037/(1+4.793/100)),
         E1037-(E1037/(1+Dashboard!$F$4))
      )
   )
)</f>
        <v>0</v>
      </c>
      <c r="J1037" s="40">
        <f>Bank5[[#This Row],[Money in/ (Money out)]]-Bank5[[#This Row],[GST/HST]]</f>
        <v>0</v>
      </c>
      <c r="L1037" s="37">
        <f t="shared" si="48"/>
        <v>0</v>
      </c>
    </row>
    <row r="1038" spans="4:12" x14ac:dyDescent="0.2">
      <c r="D1038" s="393">
        <f>_xlfn.XLOOKUP(C:C,Table1[for Import to Bank Register dropdown],Table1[for Pivot],0,0,1)</f>
        <v>0</v>
      </c>
      <c r="E1038" s="422"/>
      <c r="F1038" s="160">
        <f t="shared" si="49"/>
        <v>55555555</v>
      </c>
      <c r="G1038" s="394">
        <f t="shared" si="50"/>
        <v>0</v>
      </c>
      <c r="I1038" s="395">
        <f>IF(OR(C1038="150 Directors advances", C1038="120 accounts receivable", C1038="720.2 Automobile - Insurance", C1038="720.3 Automobile - License", C1038="870.4 Rent - Insurance", C1038="870.6 Rent - Property Tax", C1038="870.7 Rent - Homeoffice", C1038="870.9 Rent - Water"),
   0,
   IF(Dashboard!$F$5="Quick",
      IF(OR(C1038="190 Automobile",C1038="200 computer hardware",C1038="210 Computer software",C1038="220 Quickbooks software",C1038="230 Office equipment",C1038="240 Office furniture"),
         E1038-(E1038/(1+Dashboard!$F$4)),
         0
      ),
      IF(C1038="750 Business promotion",
         E1038-(E1038/(1+4.793/100)),
         E1038-(E1038/(1+Dashboard!$F$4))
      )
   )
)</f>
        <v>0</v>
      </c>
      <c r="J1038" s="40">
        <f>Bank5[[#This Row],[Money in/ (Money out)]]-Bank5[[#This Row],[GST/HST]]</f>
        <v>0</v>
      </c>
      <c r="L1038" s="37">
        <f t="shared" si="48"/>
        <v>0</v>
      </c>
    </row>
    <row r="1039" spans="4:12" x14ac:dyDescent="0.2">
      <c r="D1039" s="393">
        <f>_xlfn.XLOOKUP(C:C,Table1[for Import to Bank Register dropdown],Table1[for Pivot],0,0,1)</f>
        <v>0</v>
      </c>
      <c r="E1039" s="422"/>
      <c r="F1039" s="160">
        <f t="shared" si="49"/>
        <v>55555555</v>
      </c>
      <c r="G1039" s="394">
        <f t="shared" si="50"/>
        <v>0</v>
      </c>
      <c r="I1039" s="395">
        <f>IF(OR(C1039="150 Directors advances", C1039="120 accounts receivable", C1039="720.2 Automobile - Insurance", C1039="720.3 Automobile - License", C1039="870.4 Rent - Insurance", C1039="870.6 Rent - Property Tax", C1039="870.7 Rent - Homeoffice", C1039="870.9 Rent - Water"),
   0,
   IF(Dashboard!$F$5="Quick",
      IF(OR(C1039="190 Automobile",C1039="200 computer hardware",C1039="210 Computer software",C1039="220 Quickbooks software",C1039="230 Office equipment",C1039="240 Office furniture"),
         E1039-(E1039/(1+Dashboard!$F$4)),
         0
      ),
      IF(C1039="750 Business promotion",
         E1039-(E1039/(1+4.793/100)),
         E1039-(E1039/(1+Dashboard!$F$4))
      )
   )
)</f>
        <v>0</v>
      </c>
      <c r="J1039" s="40">
        <f>Bank5[[#This Row],[Money in/ (Money out)]]-Bank5[[#This Row],[GST/HST]]</f>
        <v>0</v>
      </c>
      <c r="L1039" s="37">
        <f t="shared" si="48"/>
        <v>0</v>
      </c>
    </row>
    <row r="1040" spans="4:12" x14ac:dyDescent="0.2">
      <c r="D1040" s="393">
        <f>_xlfn.XLOOKUP(C:C,Table1[for Import to Bank Register dropdown],Table1[for Pivot],0,0,1)</f>
        <v>0</v>
      </c>
      <c r="E1040" s="422"/>
      <c r="F1040" s="160">
        <f t="shared" si="49"/>
        <v>55555555</v>
      </c>
      <c r="G1040" s="394">
        <f t="shared" si="50"/>
        <v>0</v>
      </c>
      <c r="I1040" s="395">
        <f>IF(OR(C1040="150 Directors advances", C1040="120 accounts receivable", C1040="720.2 Automobile - Insurance", C1040="720.3 Automobile - License", C1040="870.4 Rent - Insurance", C1040="870.6 Rent - Property Tax", C1040="870.7 Rent - Homeoffice", C1040="870.9 Rent - Water"),
   0,
   IF(Dashboard!$F$5="Quick",
      IF(OR(C1040="190 Automobile",C1040="200 computer hardware",C1040="210 Computer software",C1040="220 Quickbooks software",C1040="230 Office equipment",C1040="240 Office furniture"),
         E1040-(E1040/(1+Dashboard!$F$4)),
         0
      ),
      IF(C1040="750 Business promotion",
         E1040-(E1040/(1+4.793/100)),
         E1040-(E1040/(1+Dashboard!$F$4))
      )
   )
)</f>
        <v>0</v>
      </c>
      <c r="J1040" s="40">
        <f>Bank5[[#This Row],[Money in/ (Money out)]]-Bank5[[#This Row],[GST/HST]]</f>
        <v>0</v>
      </c>
      <c r="L1040" s="37">
        <f t="shared" si="48"/>
        <v>0</v>
      </c>
    </row>
    <row r="1041" spans="4:12" x14ac:dyDescent="0.2">
      <c r="D1041" s="393">
        <f>_xlfn.XLOOKUP(C:C,Table1[for Import to Bank Register dropdown],Table1[for Pivot],0,0,1)</f>
        <v>0</v>
      </c>
      <c r="E1041" s="422"/>
      <c r="F1041" s="160">
        <f t="shared" si="49"/>
        <v>55555555</v>
      </c>
      <c r="G1041" s="394">
        <f t="shared" si="50"/>
        <v>0</v>
      </c>
      <c r="I1041" s="395">
        <f>IF(OR(C1041="150 Directors advances", C1041="120 accounts receivable", C1041="720.2 Automobile - Insurance", C1041="720.3 Automobile - License", C1041="870.4 Rent - Insurance", C1041="870.6 Rent - Property Tax", C1041="870.7 Rent - Homeoffice", C1041="870.9 Rent - Water"),
   0,
   IF(Dashboard!$F$5="Quick",
      IF(OR(C1041="190 Automobile",C1041="200 computer hardware",C1041="210 Computer software",C1041="220 Quickbooks software",C1041="230 Office equipment",C1041="240 Office furniture"),
         E1041-(E1041/(1+Dashboard!$F$4)),
         0
      ),
      IF(C1041="750 Business promotion",
         E1041-(E1041/(1+4.793/100)),
         E1041-(E1041/(1+Dashboard!$F$4))
      )
   )
)</f>
        <v>0</v>
      </c>
      <c r="J1041" s="40">
        <f>Bank5[[#This Row],[Money in/ (Money out)]]-Bank5[[#This Row],[GST/HST]]</f>
        <v>0</v>
      </c>
      <c r="L1041" s="37">
        <f t="shared" si="48"/>
        <v>0</v>
      </c>
    </row>
    <row r="1042" spans="4:12" x14ac:dyDescent="0.2">
      <c r="D1042" s="393">
        <f>_xlfn.XLOOKUP(C:C,Table1[for Import to Bank Register dropdown],Table1[for Pivot],0,0,1)</f>
        <v>0</v>
      </c>
      <c r="E1042" s="422"/>
      <c r="F1042" s="160">
        <f t="shared" si="49"/>
        <v>55555555</v>
      </c>
      <c r="G1042" s="394">
        <f t="shared" si="50"/>
        <v>0</v>
      </c>
      <c r="I1042" s="395">
        <f>IF(OR(C1042="150 Directors advances", C1042="120 accounts receivable", C1042="720.2 Automobile - Insurance", C1042="720.3 Automobile - License", C1042="870.4 Rent - Insurance", C1042="870.6 Rent - Property Tax", C1042="870.7 Rent - Homeoffice", C1042="870.9 Rent - Water"),
   0,
   IF(Dashboard!$F$5="Quick",
      IF(OR(C1042="190 Automobile",C1042="200 computer hardware",C1042="210 Computer software",C1042="220 Quickbooks software",C1042="230 Office equipment",C1042="240 Office furniture"),
         E1042-(E1042/(1+Dashboard!$F$4)),
         0
      ),
      IF(C1042="750 Business promotion",
         E1042-(E1042/(1+4.793/100)),
         E1042-(E1042/(1+Dashboard!$F$4))
      )
   )
)</f>
        <v>0</v>
      </c>
      <c r="J1042" s="40">
        <f>Bank5[[#This Row],[Money in/ (Money out)]]-Bank5[[#This Row],[GST/HST]]</f>
        <v>0</v>
      </c>
      <c r="L1042" s="37">
        <f t="shared" si="48"/>
        <v>0</v>
      </c>
    </row>
    <row r="1043" spans="4:12" x14ac:dyDescent="0.2">
      <c r="D1043" s="393">
        <f>_xlfn.XLOOKUP(C:C,Table1[for Import to Bank Register dropdown],Table1[for Pivot],0,0,1)</f>
        <v>0</v>
      </c>
      <c r="E1043" s="422"/>
      <c r="F1043" s="160">
        <f t="shared" si="49"/>
        <v>55555555</v>
      </c>
      <c r="G1043" s="394">
        <f t="shared" si="50"/>
        <v>0</v>
      </c>
      <c r="I1043" s="395">
        <f>IF(OR(C1043="150 Directors advances", C1043="120 accounts receivable", C1043="720.2 Automobile - Insurance", C1043="720.3 Automobile - License", C1043="870.4 Rent - Insurance", C1043="870.6 Rent - Property Tax", C1043="870.7 Rent - Homeoffice", C1043="870.9 Rent - Water"),
   0,
   IF(Dashboard!$F$5="Quick",
      IF(OR(C1043="190 Automobile",C1043="200 computer hardware",C1043="210 Computer software",C1043="220 Quickbooks software",C1043="230 Office equipment",C1043="240 Office furniture"),
         E1043-(E1043/(1+Dashboard!$F$4)),
         0
      ),
      IF(C1043="750 Business promotion",
         E1043-(E1043/(1+4.793/100)),
         E1043-(E1043/(1+Dashboard!$F$4))
      )
   )
)</f>
        <v>0</v>
      </c>
      <c r="J1043" s="40">
        <f>Bank5[[#This Row],[Money in/ (Money out)]]-Bank5[[#This Row],[GST/HST]]</f>
        <v>0</v>
      </c>
      <c r="L1043" s="37">
        <f t="shared" si="48"/>
        <v>0</v>
      </c>
    </row>
    <row r="1044" spans="4:12" x14ac:dyDescent="0.2">
      <c r="D1044" s="393">
        <f>_xlfn.XLOOKUP(C:C,Table1[for Import to Bank Register dropdown],Table1[for Pivot],0,0,1)</f>
        <v>0</v>
      </c>
      <c r="E1044" s="422"/>
      <c r="F1044" s="160">
        <f t="shared" si="49"/>
        <v>55555555</v>
      </c>
      <c r="G1044" s="394">
        <f t="shared" si="50"/>
        <v>0</v>
      </c>
      <c r="I1044" s="395">
        <f>IF(OR(C1044="150 Directors advances", C1044="120 accounts receivable", C1044="720.2 Automobile - Insurance", C1044="720.3 Automobile - License", C1044="870.4 Rent - Insurance", C1044="870.6 Rent - Property Tax", C1044="870.7 Rent - Homeoffice", C1044="870.9 Rent - Water"),
   0,
   IF(Dashboard!$F$5="Quick",
      IF(OR(C1044="190 Automobile",C1044="200 computer hardware",C1044="210 Computer software",C1044="220 Quickbooks software",C1044="230 Office equipment",C1044="240 Office furniture"),
         E1044-(E1044/(1+Dashboard!$F$4)),
         0
      ),
      IF(C1044="750 Business promotion",
         E1044-(E1044/(1+4.793/100)),
         E1044-(E1044/(1+Dashboard!$F$4))
      )
   )
)</f>
        <v>0</v>
      </c>
      <c r="J1044" s="40">
        <f>Bank5[[#This Row],[Money in/ (Money out)]]-Bank5[[#This Row],[GST/HST]]</f>
        <v>0</v>
      </c>
      <c r="L1044" s="37">
        <f t="shared" si="48"/>
        <v>0</v>
      </c>
    </row>
    <row r="1045" spans="4:12" x14ac:dyDescent="0.2">
      <c r="D1045" s="393">
        <f>_xlfn.XLOOKUP(C:C,Table1[for Import to Bank Register dropdown],Table1[for Pivot],0,0,1)</f>
        <v>0</v>
      </c>
      <c r="E1045" s="422"/>
      <c r="F1045" s="160">
        <f t="shared" si="49"/>
        <v>55555555</v>
      </c>
      <c r="G1045" s="394">
        <f t="shared" si="50"/>
        <v>0</v>
      </c>
      <c r="I1045" s="395">
        <f>IF(OR(C1045="150 Directors advances", C1045="120 accounts receivable", C1045="720.2 Automobile - Insurance", C1045="720.3 Automobile - License", C1045="870.4 Rent - Insurance", C1045="870.6 Rent - Property Tax", C1045="870.7 Rent - Homeoffice", C1045="870.9 Rent - Water"),
   0,
   IF(Dashboard!$F$5="Quick",
      IF(OR(C1045="190 Automobile",C1045="200 computer hardware",C1045="210 Computer software",C1045="220 Quickbooks software",C1045="230 Office equipment",C1045="240 Office furniture"),
         E1045-(E1045/(1+Dashboard!$F$4)),
         0
      ),
      IF(C1045="750 Business promotion",
         E1045-(E1045/(1+4.793/100)),
         E1045-(E1045/(1+Dashboard!$F$4))
      )
   )
)</f>
        <v>0</v>
      </c>
      <c r="J1045" s="40">
        <f>Bank5[[#This Row],[Money in/ (Money out)]]-Bank5[[#This Row],[GST/HST]]</f>
        <v>0</v>
      </c>
      <c r="L1045" s="37">
        <f t="shared" si="48"/>
        <v>0</v>
      </c>
    </row>
    <row r="1046" spans="4:12" x14ac:dyDescent="0.2">
      <c r="D1046" s="393">
        <f>_xlfn.XLOOKUP(C:C,Table1[for Import to Bank Register dropdown],Table1[for Pivot],0,0,1)</f>
        <v>0</v>
      </c>
      <c r="E1046" s="422"/>
      <c r="F1046" s="160">
        <f t="shared" si="49"/>
        <v>55555555</v>
      </c>
      <c r="G1046" s="394">
        <f t="shared" si="50"/>
        <v>0</v>
      </c>
      <c r="I1046" s="395">
        <f>IF(OR(C1046="150 Directors advances", C1046="120 accounts receivable", C1046="720.2 Automobile - Insurance", C1046="720.3 Automobile - License", C1046="870.4 Rent - Insurance", C1046="870.6 Rent - Property Tax", C1046="870.7 Rent - Homeoffice", C1046="870.9 Rent - Water"),
   0,
   IF(Dashboard!$F$5="Quick",
      IF(OR(C1046="190 Automobile",C1046="200 computer hardware",C1046="210 Computer software",C1046="220 Quickbooks software",C1046="230 Office equipment",C1046="240 Office furniture"),
         E1046-(E1046/(1+Dashboard!$F$4)),
         0
      ),
      IF(C1046="750 Business promotion",
         E1046-(E1046/(1+4.793/100)),
         E1046-(E1046/(1+Dashboard!$F$4))
      )
   )
)</f>
        <v>0</v>
      </c>
      <c r="J1046" s="40">
        <f>Bank5[[#This Row],[Money in/ (Money out)]]-Bank5[[#This Row],[GST/HST]]</f>
        <v>0</v>
      </c>
      <c r="L1046" s="37">
        <f t="shared" si="48"/>
        <v>0</v>
      </c>
    </row>
    <row r="1047" spans="4:12" x14ac:dyDescent="0.2">
      <c r="D1047" s="393">
        <f>_xlfn.XLOOKUP(C:C,Table1[for Import to Bank Register dropdown],Table1[for Pivot],0,0,1)</f>
        <v>0</v>
      </c>
      <c r="E1047" s="422"/>
      <c r="F1047" s="160">
        <f t="shared" si="49"/>
        <v>55555555</v>
      </c>
      <c r="G1047" s="394">
        <f t="shared" si="50"/>
        <v>0</v>
      </c>
      <c r="I1047" s="395">
        <f>IF(OR(C1047="150 Directors advances", C1047="120 accounts receivable", C1047="720.2 Automobile - Insurance", C1047="720.3 Automobile - License", C1047="870.4 Rent - Insurance", C1047="870.6 Rent - Property Tax", C1047="870.7 Rent - Homeoffice", C1047="870.9 Rent - Water"),
   0,
   IF(Dashboard!$F$5="Quick",
      IF(OR(C1047="190 Automobile",C1047="200 computer hardware",C1047="210 Computer software",C1047="220 Quickbooks software",C1047="230 Office equipment",C1047="240 Office furniture"),
         E1047-(E1047/(1+Dashboard!$F$4)),
         0
      ),
      IF(C1047="750 Business promotion",
         E1047-(E1047/(1+4.793/100)),
         E1047-(E1047/(1+Dashboard!$F$4))
      )
   )
)</f>
        <v>0</v>
      </c>
      <c r="J1047" s="40">
        <f>Bank5[[#This Row],[Money in/ (Money out)]]-Bank5[[#This Row],[GST/HST]]</f>
        <v>0</v>
      </c>
      <c r="L1047" s="37">
        <f t="shared" si="48"/>
        <v>0</v>
      </c>
    </row>
    <row r="1048" spans="4:12" x14ac:dyDescent="0.2">
      <c r="D1048" s="393">
        <f>_xlfn.XLOOKUP(C:C,Table1[for Import to Bank Register dropdown],Table1[for Pivot],0,0,1)</f>
        <v>0</v>
      </c>
      <c r="E1048" s="422"/>
      <c r="F1048" s="160">
        <f t="shared" si="49"/>
        <v>55555555</v>
      </c>
      <c r="G1048" s="394">
        <f t="shared" si="50"/>
        <v>0</v>
      </c>
      <c r="I1048" s="395">
        <f>IF(OR(C1048="150 Directors advances", C1048="120 accounts receivable", C1048="720.2 Automobile - Insurance", C1048="720.3 Automobile - License", C1048="870.4 Rent - Insurance", C1048="870.6 Rent - Property Tax", C1048="870.7 Rent - Homeoffice", C1048="870.9 Rent - Water"),
   0,
   IF(Dashboard!$F$5="Quick",
      IF(OR(C1048="190 Automobile",C1048="200 computer hardware",C1048="210 Computer software",C1048="220 Quickbooks software",C1048="230 Office equipment",C1048="240 Office furniture"),
         E1048-(E1048/(1+Dashboard!$F$4)),
         0
      ),
      IF(C1048="750 Business promotion",
         E1048-(E1048/(1+4.793/100)),
         E1048-(E1048/(1+Dashboard!$F$4))
      )
   )
)</f>
        <v>0</v>
      </c>
      <c r="J1048" s="40">
        <f>Bank5[[#This Row],[Money in/ (Money out)]]-Bank5[[#This Row],[GST/HST]]</f>
        <v>0</v>
      </c>
      <c r="L1048" s="37">
        <f t="shared" si="48"/>
        <v>0</v>
      </c>
    </row>
    <row r="1049" spans="4:12" x14ac:dyDescent="0.2">
      <c r="D1049" s="393">
        <f>_xlfn.XLOOKUP(C:C,Table1[for Import to Bank Register dropdown],Table1[for Pivot],0,0,1)</f>
        <v>0</v>
      </c>
      <c r="E1049" s="422"/>
      <c r="F1049" s="160">
        <f t="shared" si="49"/>
        <v>55555555</v>
      </c>
      <c r="G1049" s="394">
        <f t="shared" si="50"/>
        <v>0</v>
      </c>
      <c r="I1049" s="395">
        <f>IF(OR(C1049="150 Directors advances", C1049="120 accounts receivable", C1049="720.2 Automobile - Insurance", C1049="720.3 Automobile - License", C1049="870.4 Rent - Insurance", C1049="870.6 Rent - Property Tax", C1049="870.7 Rent - Homeoffice", C1049="870.9 Rent - Water"),
   0,
   IF(Dashboard!$F$5="Quick",
      IF(OR(C1049="190 Automobile",C1049="200 computer hardware",C1049="210 Computer software",C1049="220 Quickbooks software",C1049="230 Office equipment",C1049="240 Office furniture"),
         E1049-(E1049/(1+Dashboard!$F$4)),
         0
      ),
      IF(C1049="750 Business promotion",
         E1049-(E1049/(1+4.793/100)),
         E1049-(E1049/(1+Dashboard!$F$4))
      )
   )
)</f>
        <v>0</v>
      </c>
      <c r="J1049" s="40">
        <f>Bank5[[#This Row],[Money in/ (Money out)]]-Bank5[[#This Row],[GST/HST]]</f>
        <v>0</v>
      </c>
      <c r="L1049" s="37">
        <f t="shared" si="48"/>
        <v>0</v>
      </c>
    </row>
    <row r="1050" spans="4:12" x14ac:dyDescent="0.2">
      <c r="D1050" s="393">
        <f>_xlfn.XLOOKUP(C:C,Table1[for Import to Bank Register dropdown],Table1[for Pivot],0,0,1)</f>
        <v>0</v>
      </c>
      <c r="E1050" s="422"/>
      <c r="F1050" s="160">
        <f t="shared" si="49"/>
        <v>55555555</v>
      </c>
      <c r="G1050" s="394">
        <f t="shared" si="50"/>
        <v>0</v>
      </c>
      <c r="I1050" s="395">
        <f>IF(OR(C1050="150 Directors advances", C1050="120 accounts receivable", C1050="720.2 Automobile - Insurance", C1050="720.3 Automobile - License", C1050="870.4 Rent - Insurance", C1050="870.6 Rent - Property Tax", C1050="870.7 Rent - Homeoffice", C1050="870.9 Rent - Water"),
   0,
   IF(Dashboard!$F$5="Quick",
      IF(OR(C1050="190 Automobile",C1050="200 computer hardware",C1050="210 Computer software",C1050="220 Quickbooks software",C1050="230 Office equipment",C1050="240 Office furniture"),
         E1050-(E1050/(1+Dashboard!$F$4)),
         0
      ),
      IF(C1050="750 Business promotion",
         E1050-(E1050/(1+4.793/100)),
         E1050-(E1050/(1+Dashboard!$F$4))
      )
   )
)</f>
        <v>0</v>
      </c>
      <c r="J1050" s="40">
        <f>Bank5[[#This Row],[Money in/ (Money out)]]-Bank5[[#This Row],[GST/HST]]</f>
        <v>0</v>
      </c>
      <c r="L1050" s="37">
        <f t="shared" si="48"/>
        <v>0</v>
      </c>
    </row>
    <row r="1051" spans="4:12" x14ac:dyDescent="0.2">
      <c r="D1051" s="393">
        <f>_xlfn.XLOOKUP(C:C,Table1[for Import to Bank Register dropdown],Table1[for Pivot],0,0,1)</f>
        <v>0</v>
      </c>
      <c r="E1051" s="422"/>
      <c r="F1051" s="160">
        <f t="shared" si="49"/>
        <v>55555555</v>
      </c>
      <c r="G1051" s="394">
        <f t="shared" si="50"/>
        <v>0</v>
      </c>
      <c r="I1051" s="395">
        <f>IF(OR(C1051="150 Directors advances", C1051="120 accounts receivable", C1051="720.2 Automobile - Insurance", C1051="720.3 Automobile - License", C1051="870.4 Rent - Insurance", C1051="870.6 Rent - Property Tax", C1051="870.7 Rent - Homeoffice", C1051="870.9 Rent - Water"),
   0,
   IF(Dashboard!$F$5="Quick",
      IF(OR(C1051="190 Automobile",C1051="200 computer hardware",C1051="210 Computer software",C1051="220 Quickbooks software",C1051="230 Office equipment",C1051="240 Office furniture"),
         E1051-(E1051/(1+Dashboard!$F$4)),
         0
      ),
      IF(C1051="750 Business promotion",
         E1051-(E1051/(1+4.793/100)),
         E1051-(E1051/(1+Dashboard!$F$4))
      )
   )
)</f>
        <v>0</v>
      </c>
      <c r="J1051" s="40">
        <f>Bank5[[#This Row],[Money in/ (Money out)]]-Bank5[[#This Row],[GST/HST]]</f>
        <v>0</v>
      </c>
      <c r="L1051" s="37">
        <f t="shared" si="48"/>
        <v>0</v>
      </c>
    </row>
    <row r="1052" spans="4:12" x14ac:dyDescent="0.2">
      <c r="D1052" s="393">
        <f>_xlfn.XLOOKUP(C:C,Table1[for Import to Bank Register dropdown],Table1[for Pivot],0,0,1)</f>
        <v>0</v>
      </c>
      <c r="E1052" s="422"/>
      <c r="F1052" s="160">
        <f t="shared" si="49"/>
        <v>55555555</v>
      </c>
      <c r="G1052" s="394">
        <f t="shared" si="50"/>
        <v>0</v>
      </c>
      <c r="I1052" s="395">
        <f>IF(OR(C1052="150 Directors advances", C1052="120 accounts receivable", C1052="720.2 Automobile - Insurance", C1052="720.3 Automobile - License", C1052="870.4 Rent - Insurance", C1052="870.6 Rent - Property Tax", C1052="870.7 Rent - Homeoffice", C1052="870.9 Rent - Water"),
   0,
   IF(Dashboard!$F$5="Quick",
      IF(OR(C1052="190 Automobile",C1052="200 computer hardware",C1052="210 Computer software",C1052="220 Quickbooks software",C1052="230 Office equipment",C1052="240 Office furniture"),
         E1052-(E1052/(1+Dashboard!$F$4)),
         0
      ),
      IF(C1052="750 Business promotion",
         E1052-(E1052/(1+4.793/100)),
         E1052-(E1052/(1+Dashboard!$F$4))
      )
   )
)</f>
        <v>0</v>
      </c>
      <c r="J1052" s="40">
        <f>Bank5[[#This Row],[Money in/ (Money out)]]-Bank5[[#This Row],[GST/HST]]</f>
        <v>0</v>
      </c>
      <c r="L1052" s="37">
        <f t="shared" si="48"/>
        <v>0</v>
      </c>
    </row>
    <row r="1053" spans="4:12" x14ac:dyDescent="0.2">
      <c r="D1053" s="393">
        <f>_xlfn.XLOOKUP(C:C,Table1[for Import to Bank Register dropdown],Table1[for Pivot],0,0,1)</f>
        <v>0</v>
      </c>
      <c r="E1053" s="422"/>
      <c r="F1053" s="160">
        <f t="shared" si="49"/>
        <v>55555555</v>
      </c>
      <c r="G1053" s="394">
        <f t="shared" si="50"/>
        <v>0</v>
      </c>
      <c r="I1053" s="395">
        <f>IF(OR(C1053="150 Directors advances", C1053="120 accounts receivable", C1053="720.2 Automobile - Insurance", C1053="720.3 Automobile - License", C1053="870.4 Rent - Insurance", C1053="870.6 Rent - Property Tax", C1053="870.7 Rent - Homeoffice", C1053="870.9 Rent - Water"),
   0,
   IF(Dashboard!$F$5="Quick",
      IF(OR(C1053="190 Automobile",C1053="200 computer hardware",C1053="210 Computer software",C1053="220 Quickbooks software",C1053="230 Office equipment",C1053="240 Office furniture"),
         E1053-(E1053/(1+Dashboard!$F$4)),
         0
      ),
      IF(C1053="750 Business promotion",
         E1053-(E1053/(1+4.793/100)),
         E1053-(E1053/(1+Dashboard!$F$4))
      )
   )
)</f>
        <v>0</v>
      </c>
      <c r="J1053" s="40">
        <f>Bank5[[#This Row],[Money in/ (Money out)]]-Bank5[[#This Row],[GST/HST]]</f>
        <v>0</v>
      </c>
      <c r="L1053" s="37">
        <f t="shared" si="48"/>
        <v>0</v>
      </c>
    </row>
    <row r="1054" spans="4:12" x14ac:dyDescent="0.2">
      <c r="D1054" s="393">
        <f>_xlfn.XLOOKUP(C:C,Table1[for Import to Bank Register dropdown],Table1[for Pivot],0,0,1)</f>
        <v>0</v>
      </c>
      <c r="E1054" s="422"/>
      <c r="F1054" s="160">
        <f t="shared" si="49"/>
        <v>55555555</v>
      </c>
      <c r="G1054" s="394">
        <f t="shared" si="50"/>
        <v>0</v>
      </c>
      <c r="I1054" s="395">
        <f>IF(OR(C1054="150 Directors advances", C1054="120 accounts receivable", C1054="720.2 Automobile - Insurance", C1054="720.3 Automobile - License", C1054="870.4 Rent - Insurance", C1054="870.6 Rent - Property Tax", C1054="870.7 Rent - Homeoffice", C1054="870.9 Rent - Water"),
   0,
   IF(Dashboard!$F$5="Quick",
      IF(OR(C1054="190 Automobile",C1054="200 computer hardware",C1054="210 Computer software",C1054="220 Quickbooks software",C1054="230 Office equipment",C1054="240 Office furniture"),
         E1054-(E1054/(1+Dashboard!$F$4)),
         0
      ),
      IF(C1054="750 Business promotion",
         E1054-(E1054/(1+4.793/100)),
         E1054-(E1054/(1+Dashboard!$F$4))
      )
   )
)</f>
        <v>0</v>
      </c>
      <c r="J1054" s="40">
        <f>Bank5[[#This Row],[Money in/ (Money out)]]-Bank5[[#This Row],[GST/HST]]</f>
        <v>0</v>
      </c>
      <c r="L1054" s="37">
        <f t="shared" si="48"/>
        <v>0</v>
      </c>
    </row>
    <row r="1055" spans="4:12" x14ac:dyDescent="0.2">
      <c r="D1055" s="393">
        <f>_xlfn.XLOOKUP(C:C,Table1[for Import to Bank Register dropdown],Table1[for Pivot],0,0,1)</f>
        <v>0</v>
      </c>
      <c r="E1055" s="422"/>
      <c r="F1055" s="160">
        <f t="shared" si="49"/>
        <v>55555555</v>
      </c>
      <c r="G1055" s="394">
        <f t="shared" si="50"/>
        <v>0</v>
      </c>
      <c r="I1055" s="395">
        <f>IF(OR(C1055="150 Directors advances", C1055="120 accounts receivable", C1055="720.2 Automobile - Insurance", C1055="720.3 Automobile - License", C1055="870.4 Rent - Insurance", C1055="870.6 Rent - Property Tax", C1055="870.7 Rent - Homeoffice", C1055="870.9 Rent - Water"),
   0,
   IF(Dashboard!$F$5="Quick",
      IF(OR(C1055="190 Automobile",C1055="200 computer hardware",C1055="210 Computer software",C1055="220 Quickbooks software",C1055="230 Office equipment",C1055="240 Office furniture"),
         E1055-(E1055/(1+Dashboard!$F$4)),
         0
      ),
      IF(C1055="750 Business promotion",
         E1055-(E1055/(1+4.793/100)),
         E1055-(E1055/(1+Dashboard!$F$4))
      )
   )
)</f>
        <v>0</v>
      </c>
      <c r="J1055" s="40">
        <f>Bank5[[#This Row],[Money in/ (Money out)]]-Bank5[[#This Row],[GST/HST]]</f>
        <v>0</v>
      </c>
      <c r="L1055" s="37">
        <f t="shared" si="48"/>
        <v>0</v>
      </c>
    </row>
    <row r="1056" spans="4:12" x14ac:dyDescent="0.2">
      <c r="D1056" s="393">
        <f>_xlfn.XLOOKUP(C:C,Table1[for Import to Bank Register dropdown],Table1[for Pivot],0,0,1)</f>
        <v>0</v>
      </c>
      <c r="E1056" s="422"/>
      <c r="F1056" s="160">
        <f t="shared" si="49"/>
        <v>55555555</v>
      </c>
      <c r="G1056" s="394">
        <f t="shared" si="50"/>
        <v>0</v>
      </c>
      <c r="I1056" s="395">
        <f>IF(OR(C1056="150 Directors advances", C1056="120 accounts receivable", C1056="720.2 Automobile - Insurance", C1056="720.3 Automobile - License", C1056="870.4 Rent - Insurance", C1056="870.6 Rent - Property Tax", C1056="870.7 Rent - Homeoffice", C1056="870.9 Rent - Water"),
   0,
   IF(Dashboard!$F$5="Quick",
      IF(OR(C1056="190 Automobile",C1056="200 computer hardware",C1056="210 Computer software",C1056="220 Quickbooks software",C1056="230 Office equipment",C1056="240 Office furniture"),
         E1056-(E1056/(1+Dashboard!$F$4)),
         0
      ),
      IF(C1056="750 Business promotion",
         E1056-(E1056/(1+4.793/100)),
         E1056-(E1056/(1+Dashboard!$F$4))
      )
   )
)</f>
        <v>0</v>
      </c>
      <c r="J1056" s="40">
        <f>Bank5[[#This Row],[Money in/ (Money out)]]-Bank5[[#This Row],[GST/HST]]</f>
        <v>0</v>
      </c>
      <c r="L1056" s="37">
        <f t="shared" si="48"/>
        <v>0</v>
      </c>
    </row>
    <row r="1057" spans="4:12" x14ac:dyDescent="0.2">
      <c r="D1057" s="393">
        <f>_xlfn.XLOOKUP(C:C,Table1[for Import to Bank Register dropdown],Table1[for Pivot],0,0,1)</f>
        <v>0</v>
      </c>
      <c r="E1057" s="422"/>
      <c r="F1057" s="160">
        <f t="shared" si="49"/>
        <v>55555555</v>
      </c>
      <c r="G1057" s="394">
        <f t="shared" si="50"/>
        <v>0</v>
      </c>
      <c r="I1057" s="395">
        <f>IF(OR(C1057="150 Directors advances", C1057="120 accounts receivable", C1057="720.2 Automobile - Insurance", C1057="720.3 Automobile - License", C1057="870.4 Rent - Insurance", C1057="870.6 Rent - Property Tax", C1057="870.7 Rent - Homeoffice", C1057="870.9 Rent - Water"),
   0,
   IF(Dashboard!$F$5="Quick",
      IF(OR(C1057="190 Automobile",C1057="200 computer hardware",C1057="210 Computer software",C1057="220 Quickbooks software",C1057="230 Office equipment",C1057="240 Office furniture"),
         E1057-(E1057/(1+Dashboard!$F$4)),
         0
      ),
      IF(C1057="750 Business promotion",
         E1057-(E1057/(1+4.793/100)),
         E1057-(E1057/(1+Dashboard!$F$4))
      )
   )
)</f>
        <v>0</v>
      </c>
      <c r="J1057" s="40">
        <f>Bank5[[#This Row],[Money in/ (Money out)]]-Bank5[[#This Row],[GST/HST]]</f>
        <v>0</v>
      </c>
      <c r="L1057" s="37">
        <f t="shared" si="48"/>
        <v>0</v>
      </c>
    </row>
    <row r="1058" spans="4:12" x14ac:dyDescent="0.2">
      <c r="D1058" s="393">
        <f>_xlfn.XLOOKUP(C:C,Table1[for Import to Bank Register dropdown],Table1[for Pivot],0,0,1)</f>
        <v>0</v>
      </c>
      <c r="E1058" s="422"/>
      <c r="F1058" s="160">
        <f t="shared" si="49"/>
        <v>55555555</v>
      </c>
      <c r="G1058" s="394">
        <f t="shared" si="50"/>
        <v>0</v>
      </c>
      <c r="I1058" s="395">
        <f>IF(OR(C1058="150 Directors advances", C1058="120 accounts receivable", C1058="720.2 Automobile - Insurance", C1058="720.3 Automobile - License", C1058="870.4 Rent - Insurance", C1058="870.6 Rent - Property Tax", C1058="870.7 Rent - Homeoffice", C1058="870.9 Rent - Water"),
   0,
   IF(Dashboard!$F$5="Quick",
      IF(OR(C1058="190 Automobile",C1058="200 computer hardware",C1058="210 Computer software",C1058="220 Quickbooks software",C1058="230 Office equipment",C1058="240 Office furniture"),
         E1058-(E1058/(1+Dashboard!$F$4)),
         0
      ),
      IF(C1058="750 Business promotion",
         E1058-(E1058/(1+4.793/100)),
         E1058-(E1058/(1+Dashboard!$F$4))
      )
   )
)</f>
        <v>0</v>
      </c>
      <c r="J1058" s="40">
        <f>Bank5[[#This Row],[Money in/ (Money out)]]-Bank5[[#This Row],[GST/HST]]</f>
        <v>0</v>
      </c>
      <c r="L1058" s="37">
        <f t="shared" si="48"/>
        <v>0</v>
      </c>
    </row>
    <row r="1059" spans="4:12" x14ac:dyDescent="0.2">
      <c r="D1059" s="393">
        <f>_xlfn.XLOOKUP(C:C,Table1[for Import to Bank Register dropdown],Table1[for Pivot],0,0,1)</f>
        <v>0</v>
      </c>
      <c r="E1059" s="422"/>
      <c r="F1059" s="160">
        <f t="shared" si="49"/>
        <v>55555555</v>
      </c>
      <c r="G1059" s="394">
        <f t="shared" si="50"/>
        <v>0</v>
      </c>
      <c r="I1059" s="395">
        <f>IF(OR(C1059="150 Directors advances", C1059="120 accounts receivable", C1059="720.2 Automobile - Insurance", C1059="720.3 Automobile - License", C1059="870.4 Rent - Insurance", C1059="870.6 Rent - Property Tax", C1059="870.7 Rent - Homeoffice", C1059="870.9 Rent - Water"),
   0,
   IF(Dashboard!$F$5="Quick",
      IF(OR(C1059="190 Automobile",C1059="200 computer hardware",C1059="210 Computer software",C1059="220 Quickbooks software",C1059="230 Office equipment",C1059="240 Office furniture"),
         E1059-(E1059/(1+Dashboard!$F$4)),
         0
      ),
      IF(C1059="750 Business promotion",
         E1059-(E1059/(1+4.793/100)),
         E1059-(E1059/(1+Dashboard!$F$4))
      )
   )
)</f>
        <v>0</v>
      </c>
      <c r="J1059" s="40">
        <f>Bank5[[#This Row],[Money in/ (Money out)]]-Bank5[[#This Row],[GST/HST]]</f>
        <v>0</v>
      </c>
      <c r="L1059" s="37">
        <f t="shared" si="48"/>
        <v>0</v>
      </c>
    </row>
    <row r="1060" spans="4:12" x14ac:dyDescent="0.2">
      <c r="D1060" s="393">
        <f>_xlfn.XLOOKUP(C:C,Table1[for Import to Bank Register dropdown],Table1[for Pivot],0,0,1)</f>
        <v>0</v>
      </c>
      <c r="E1060" s="422"/>
      <c r="F1060" s="160">
        <f t="shared" si="49"/>
        <v>55555555</v>
      </c>
      <c r="G1060" s="394">
        <f t="shared" si="50"/>
        <v>0</v>
      </c>
      <c r="I1060" s="395">
        <f>IF(OR(C1060="150 Directors advances", C1060="120 accounts receivable", C1060="720.2 Automobile - Insurance", C1060="720.3 Automobile - License", C1060="870.4 Rent - Insurance", C1060="870.6 Rent - Property Tax", C1060="870.7 Rent - Homeoffice", C1060="870.9 Rent - Water"),
   0,
   IF(Dashboard!$F$5="Quick",
      IF(OR(C1060="190 Automobile",C1060="200 computer hardware",C1060="210 Computer software",C1060="220 Quickbooks software",C1060="230 Office equipment",C1060="240 Office furniture"),
         E1060-(E1060/(1+Dashboard!$F$4)),
         0
      ),
      IF(C1060="750 Business promotion",
         E1060-(E1060/(1+4.793/100)),
         E1060-(E1060/(1+Dashboard!$F$4))
      )
   )
)</f>
        <v>0</v>
      </c>
      <c r="J1060" s="40">
        <f>Bank5[[#This Row],[Money in/ (Money out)]]-Bank5[[#This Row],[GST/HST]]</f>
        <v>0</v>
      </c>
      <c r="L1060" s="37">
        <f t="shared" si="48"/>
        <v>0</v>
      </c>
    </row>
    <row r="1061" spans="4:12" x14ac:dyDescent="0.2">
      <c r="D1061" s="393">
        <f>_xlfn.XLOOKUP(C:C,Table1[for Import to Bank Register dropdown],Table1[for Pivot],0,0,1)</f>
        <v>0</v>
      </c>
      <c r="E1061" s="422"/>
      <c r="F1061" s="160">
        <f t="shared" si="49"/>
        <v>55555555</v>
      </c>
      <c r="G1061" s="394">
        <f t="shared" si="50"/>
        <v>0</v>
      </c>
      <c r="I1061" s="395">
        <f>IF(OR(C1061="150 Directors advances", C1061="120 accounts receivable", C1061="720.2 Automobile - Insurance", C1061="720.3 Automobile - License", C1061="870.4 Rent - Insurance", C1061="870.6 Rent - Property Tax", C1061="870.7 Rent - Homeoffice", C1061="870.9 Rent - Water"),
   0,
   IF(Dashboard!$F$5="Quick",
      IF(OR(C1061="190 Automobile",C1061="200 computer hardware",C1061="210 Computer software",C1061="220 Quickbooks software",C1061="230 Office equipment",C1061="240 Office furniture"),
         E1061-(E1061/(1+Dashboard!$F$4)),
         0
      ),
      IF(C1061="750 Business promotion",
         E1061-(E1061/(1+4.793/100)),
         E1061-(E1061/(1+Dashboard!$F$4))
      )
   )
)</f>
        <v>0</v>
      </c>
      <c r="J1061" s="40">
        <f>Bank5[[#This Row],[Money in/ (Money out)]]-Bank5[[#This Row],[GST/HST]]</f>
        <v>0</v>
      </c>
      <c r="L1061" s="37">
        <f t="shared" si="48"/>
        <v>0</v>
      </c>
    </row>
    <row r="1062" spans="4:12" x14ac:dyDescent="0.2">
      <c r="D1062" s="393">
        <f>_xlfn.XLOOKUP(C:C,Table1[for Import to Bank Register dropdown],Table1[for Pivot],0,0,1)</f>
        <v>0</v>
      </c>
      <c r="E1062" s="422"/>
      <c r="F1062" s="160">
        <f t="shared" si="49"/>
        <v>55555555</v>
      </c>
      <c r="G1062" s="394">
        <f t="shared" si="50"/>
        <v>0</v>
      </c>
      <c r="I1062" s="395">
        <f>IF(OR(C1062="150 Directors advances", C1062="120 accounts receivable", C1062="720.2 Automobile - Insurance", C1062="720.3 Automobile - License", C1062="870.4 Rent - Insurance", C1062="870.6 Rent - Property Tax", C1062="870.7 Rent - Homeoffice", C1062="870.9 Rent - Water"),
   0,
   IF(Dashboard!$F$5="Quick",
      IF(OR(C1062="190 Automobile",C1062="200 computer hardware",C1062="210 Computer software",C1062="220 Quickbooks software",C1062="230 Office equipment",C1062="240 Office furniture"),
         E1062-(E1062/(1+Dashboard!$F$4)),
         0
      ),
      IF(C1062="750 Business promotion",
         E1062-(E1062/(1+4.793/100)),
         E1062-(E1062/(1+Dashboard!$F$4))
      )
   )
)</f>
        <v>0</v>
      </c>
      <c r="J1062" s="40">
        <f>Bank5[[#This Row],[Money in/ (Money out)]]-Bank5[[#This Row],[GST/HST]]</f>
        <v>0</v>
      </c>
      <c r="L1062" s="37">
        <f t="shared" si="48"/>
        <v>0</v>
      </c>
    </row>
    <row r="1063" spans="4:12" x14ac:dyDescent="0.2">
      <c r="D1063" s="393">
        <f>_xlfn.XLOOKUP(C:C,Table1[for Import to Bank Register dropdown],Table1[for Pivot],0,0,1)</f>
        <v>0</v>
      </c>
      <c r="E1063" s="422"/>
      <c r="F1063" s="160">
        <f t="shared" si="49"/>
        <v>55555555</v>
      </c>
      <c r="G1063" s="394">
        <f t="shared" si="50"/>
        <v>0</v>
      </c>
      <c r="I1063" s="395">
        <f>IF(OR(C1063="150 Directors advances", C1063="120 accounts receivable", C1063="720.2 Automobile - Insurance", C1063="720.3 Automobile - License", C1063="870.4 Rent - Insurance", C1063="870.6 Rent - Property Tax", C1063="870.7 Rent - Homeoffice", C1063="870.9 Rent - Water"),
   0,
   IF(Dashboard!$F$5="Quick",
      IF(OR(C1063="190 Automobile",C1063="200 computer hardware",C1063="210 Computer software",C1063="220 Quickbooks software",C1063="230 Office equipment",C1063="240 Office furniture"),
         E1063-(E1063/(1+Dashboard!$F$4)),
         0
      ),
      IF(C1063="750 Business promotion",
         E1063-(E1063/(1+4.793/100)),
         E1063-(E1063/(1+Dashboard!$F$4))
      )
   )
)</f>
        <v>0</v>
      </c>
      <c r="J1063" s="40">
        <f>Bank5[[#This Row],[Money in/ (Money out)]]-Bank5[[#This Row],[GST/HST]]</f>
        <v>0</v>
      </c>
      <c r="L1063" s="37">
        <f t="shared" si="48"/>
        <v>0</v>
      </c>
    </row>
    <row r="1064" spans="4:12" x14ac:dyDescent="0.2">
      <c r="D1064" s="393">
        <f>_xlfn.XLOOKUP(C:C,Table1[for Import to Bank Register dropdown],Table1[for Pivot],0,0,1)</f>
        <v>0</v>
      </c>
      <c r="E1064" s="422"/>
      <c r="F1064" s="160">
        <f t="shared" si="49"/>
        <v>55555555</v>
      </c>
      <c r="G1064" s="394">
        <f t="shared" si="50"/>
        <v>0</v>
      </c>
      <c r="I1064" s="395">
        <f>IF(OR(C1064="150 Directors advances", C1064="120 accounts receivable", C1064="720.2 Automobile - Insurance", C1064="720.3 Automobile - License", C1064="870.4 Rent - Insurance", C1064="870.6 Rent - Property Tax", C1064="870.7 Rent - Homeoffice", C1064="870.9 Rent - Water"),
   0,
   IF(Dashboard!$F$5="Quick",
      IF(OR(C1064="190 Automobile",C1064="200 computer hardware",C1064="210 Computer software",C1064="220 Quickbooks software",C1064="230 Office equipment",C1064="240 Office furniture"),
         E1064-(E1064/(1+Dashboard!$F$4)),
         0
      ),
      IF(C1064="750 Business promotion",
         E1064-(E1064/(1+4.793/100)),
         E1064-(E1064/(1+Dashboard!$F$4))
      )
   )
)</f>
        <v>0</v>
      </c>
      <c r="J1064" s="40">
        <f>Bank5[[#This Row],[Money in/ (Money out)]]-Bank5[[#This Row],[GST/HST]]</f>
        <v>0</v>
      </c>
      <c r="L1064" s="37">
        <f t="shared" si="48"/>
        <v>0</v>
      </c>
    </row>
    <row r="1065" spans="4:12" x14ac:dyDescent="0.2">
      <c r="D1065" s="393">
        <f>_xlfn.XLOOKUP(C:C,Table1[for Import to Bank Register dropdown],Table1[for Pivot],0,0,1)</f>
        <v>0</v>
      </c>
      <c r="E1065" s="422"/>
      <c r="F1065" s="160">
        <f t="shared" si="49"/>
        <v>55555555</v>
      </c>
      <c r="G1065" s="394">
        <f t="shared" si="50"/>
        <v>0</v>
      </c>
      <c r="I1065" s="395">
        <f>IF(OR(C1065="150 Directors advances", C1065="120 accounts receivable", C1065="720.2 Automobile - Insurance", C1065="720.3 Automobile - License", C1065="870.4 Rent - Insurance", C1065="870.6 Rent - Property Tax", C1065="870.7 Rent - Homeoffice", C1065="870.9 Rent - Water"),
   0,
   IF(Dashboard!$F$5="Quick",
      IF(OR(C1065="190 Automobile",C1065="200 computer hardware",C1065="210 Computer software",C1065="220 Quickbooks software",C1065="230 Office equipment",C1065="240 Office furniture"),
         E1065-(E1065/(1+Dashboard!$F$4)),
         0
      ),
      IF(C1065="750 Business promotion",
         E1065-(E1065/(1+4.793/100)),
         E1065-(E1065/(1+Dashboard!$F$4))
      )
   )
)</f>
        <v>0</v>
      </c>
      <c r="J1065" s="40">
        <f>Bank5[[#This Row],[Money in/ (Money out)]]-Bank5[[#This Row],[GST/HST]]</f>
        <v>0</v>
      </c>
      <c r="L1065" s="37">
        <f t="shared" si="48"/>
        <v>0</v>
      </c>
    </row>
    <row r="1066" spans="4:12" x14ac:dyDescent="0.2">
      <c r="D1066" s="393">
        <f>_xlfn.XLOOKUP(C:C,Table1[for Import to Bank Register dropdown],Table1[for Pivot],0,0,1)</f>
        <v>0</v>
      </c>
      <c r="E1066" s="422"/>
      <c r="F1066" s="160">
        <f t="shared" si="49"/>
        <v>55555555</v>
      </c>
      <c r="G1066" s="394">
        <f t="shared" si="50"/>
        <v>0</v>
      </c>
      <c r="I1066" s="395">
        <f>IF(OR(C1066="150 Directors advances", C1066="120 accounts receivable", C1066="720.2 Automobile - Insurance", C1066="720.3 Automobile - License", C1066="870.4 Rent - Insurance", C1066="870.6 Rent - Property Tax", C1066="870.7 Rent - Homeoffice", C1066="870.9 Rent - Water"),
   0,
   IF(Dashboard!$F$5="Quick",
      IF(OR(C1066="190 Automobile",C1066="200 computer hardware",C1066="210 Computer software",C1066="220 Quickbooks software",C1066="230 Office equipment",C1066="240 Office furniture"),
         E1066-(E1066/(1+Dashboard!$F$4)),
         0
      ),
      IF(C1066="750 Business promotion",
         E1066-(E1066/(1+4.793/100)),
         E1066-(E1066/(1+Dashboard!$F$4))
      )
   )
)</f>
        <v>0</v>
      </c>
      <c r="J1066" s="40">
        <f>Bank5[[#This Row],[Money in/ (Money out)]]-Bank5[[#This Row],[GST/HST]]</f>
        <v>0</v>
      </c>
      <c r="L1066" s="37">
        <f t="shared" si="48"/>
        <v>0</v>
      </c>
    </row>
    <row r="1067" spans="4:12" x14ac:dyDescent="0.2">
      <c r="D1067" s="393">
        <f>_xlfn.XLOOKUP(C:C,Table1[for Import to Bank Register dropdown],Table1[for Pivot],0,0,1)</f>
        <v>0</v>
      </c>
      <c r="E1067" s="422"/>
      <c r="F1067" s="160">
        <f t="shared" si="49"/>
        <v>55555555</v>
      </c>
      <c r="G1067" s="394">
        <f t="shared" si="50"/>
        <v>0</v>
      </c>
      <c r="I1067" s="395">
        <f>IF(OR(C1067="150 Directors advances", C1067="120 accounts receivable", C1067="720.2 Automobile - Insurance", C1067="720.3 Automobile - License", C1067="870.4 Rent - Insurance", C1067="870.6 Rent - Property Tax", C1067="870.7 Rent - Homeoffice", C1067="870.9 Rent - Water"),
   0,
   IF(Dashboard!$F$5="Quick",
      IF(OR(C1067="190 Automobile",C1067="200 computer hardware",C1067="210 Computer software",C1067="220 Quickbooks software",C1067="230 Office equipment",C1067="240 Office furniture"),
         E1067-(E1067/(1+Dashboard!$F$4)),
         0
      ),
      IF(C1067="750 Business promotion",
         E1067-(E1067/(1+4.793/100)),
         E1067-(E1067/(1+Dashboard!$F$4))
      )
   )
)</f>
        <v>0</v>
      </c>
      <c r="J1067" s="40">
        <f>Bank5[[#This Row],[Money in/ (Money out)]]-Bank5[[#This Row],[GST/HST]]</f>
        <v>0</v>
      </c>
      <c r="L1067" s="37">
        <f t="shared" si="48"/>
        <v>0</v>
      </c>
    </row>
    <row r="1068" spans="4:12" x14ac:dyDescent="0.2">
      <c r="D1068" s="393">
        <f>_xlfn.XLOOKUP(C:C,Table1[for Import to Bank Register dropdown],Table1[for Pivot],0,0,1)</f>
        <v>0</v>
      </c>
      <c r="E1068" s="422"/>
      <c r="F1068" s="160">
        <f t="shared" si="49"/>
        <v>55555555</v>
      </c>
      <c r="G1068" s="394">
        <f t="shared" si="50"/>
        <v>0</v>
      </c>
      <c r="I1068" s="395">
        <f>IF(OR(C1068="150 Directors advances", C1068="120 accounts receivable", C1068="720.2 Automobile - Insurance", C1068="720.3 Automobile - License", C1068="870.4 Rent - Insurance", C1068="870.6 Rent - Property Tax", C1068="870.7 Rent - Homeoffice", C1068="870.9 Rent - Water"),
   0,
   IF(Dashboard!$F$5="Quick",
      IF(OR(C1068="190 Automobile",C1068="200 computer hardware",C1068="210 Computer software",C1068="220 Quickbooks software",C1068="230 Office equipment",C1068="240 Office furniture"),
         E1068-(E1068/(1+Dashboard!$F$4)),
         0
      ),
      IF(C1068="750 Business promotion",
         E1068-(E1068/(1+4.793/100)),
         E1068-(E1068/(1+Dashboard!$F$4))
      )
   )
)</f>
        <v>0</v>
      </c>
      <c r="J1068" s="40">
        <f>Bank5[[#This Row],[Money in/ (Money out)]]-Bank5[[#This Row],[GST/HST]]</f>
        <v>0</v>
      </c>
      <c r="L1068" s="37">
        <f t="shared" si="48"/>
        <v>0</v>
      </c>
    </row>
    <row r="1069" spans="4:12" x14ac:dyDescent="0.2">
      <c r="D1069" s="393">
        <f>_xlfn.XLOOKUP(C:C,Table1[for Import to Bank Register dropdown],Table1[for Pivot],0,0,1)</f>
        <v>0</v>
      </c>
      <c r="E1069" s="422"/>
      <c r="F1069" s="160">
        <f t="shared" si="49"/>
        <v>55555555</v>
      </c>
      <c r="G1069" s="394">
        <f t="shared" si="50"/>
        <v>0</v>
      </c>
      <c r="I1069" s="395">
        <f>IF(OR(C1069="150 Directors advances", C1069="120 accounts receivable", C1069="720.2 Automobile - Insurance", C1069="720.3 Automobile - License", C1069="870.4 Rent - Insurance", C1069="870.6 Rent - Property Tax", C1069="870.7 Rent - Homeoffice", C1069="870.9 Rent - Water"),
   0,
   IF(Dashboard!$F$5="Quick",
      IF(OR(C1069="190 Automobile",C1069="200 computer hardware",C1069="210 Computer software",C1069="220 Quickbooks software",C1069="230 Office equipment",C1069="240 Office furniture"),
         E1069-(E1069/(1+Dashboard!$F$4)),
         0
      ),
      IF(C1069="750 Business promotion",
         E1069-(E1069/(1+4.793/100)),
         E1069-(E1069/(1+Dashboard!$F$4))
      )
   )
)</f>
        <v>0</v>
      </c>
      <c r="J1069" s="40">
        <f>Bank5[[#This Row],[Money in/ (Money out)]]-Bank5[[#This Row],[GST/HST]]</f>
        <v>0</v>
      </c>
      <c r="L1069" s="37">
        <f t="shared" si="48"/>
        <v>0</v>
      </c>
    </row>
    <row r="1070" spans="4:12" x14ac:dyDescent="0.2">
      <c r="D1070" s="393">
        <f>_xlfn.XLOOKUP(C:C,Table1[for Import to Bank Register dropdown],Table1[for Pivot],0,0,1)</f>
        <v>0</v>
      </c>
      <c r="E1070" s="422"/>
      <c r="F1070" s="160">
        <f t="shared" si="49"/>
        <v>55555555</v>
      </c>
      <c r="G1070" s="394">
        <f t="shared" si="50"/>
        <v>0</v>
      </c>
      <c r="I1070" s="395">
        <f>IF(OR(C1070="150 Directors advances", C1070="120 accounts receivable", C1070="720.2 Automobile - Insurance", C1070="720.3 Automobile - License", C1070="870.4 Rent - Insurance", C1070="870.6 Rent - Property Tax", C1070="870.7 Rent - Homeoffice", C1070="870.9 Rent - Water"),
   0,
   IF(Dashboard!$F$5="Quick",
      IF(OR(C1070="190 Automobile",C1070="200 computer hardware",C1070="210 Computer software",C1070="220 Quickbooks software",C1070="230 Office equipment",C1070="240 Office furniture"),
         E1070-(E1070/(1+Dashboard!$F$4)),
         0
      ),
      IF(C1070="750 Business promotion",
         E1070-(E1070/(1+4.793/100)),
         E1070-(E1070/(1+Dashboard!$F$4))
      )
   )
)</f>
        <v>0</v>
      </c>
      <c r="J1070" s="40">
        <f>Bank5[[#This Row],[Money in/ (Money out)]]-Bank5[[#This Row],[GST/HST]]</f>
        <v>0</v>
      </c>
      <c r="L1070" s="37">
        <f t="shared" si="48"/>
        <v>0</v>
      </c>
    </row>
    <row r="1071" spans="4:12" x14ac:dyDescent="0.2">
      <c r="D1071" s="393">
        <f>_xlfn.XLOOKUP(C:C,Table1[for Import to Bank Register dropdown],Table1[for Pivot],0,0,1)</f>
        <v>0</v>
      </c>
      <c r="E1071" s="422"/>
      <c r="F1071" s="160">
        <f t="shared" si="49"/>
        <v>55555555</v>
      </c>
      <c r="G1071" s="394">
        <f t="shared" si="50"/>
        <v>0</v>
      </c>
      <c r="I1071" s="395">
        <f>IF(OR(C1071="150 Directors advances", C1071="120 accounts receivable", C1071="720.2 Automobile - Insurance", C1071="720.3 Automobile - License", C1071="870.4 Rent - Insurance", C1071="870.6 Rent - Property Tax", C1071="870.7 Rent - Homeoffice", C1071="870.9 Rent - Water"),
   0,
   IF(Dashboard!$F$5="Quick",
      IF(OR(C1071="190 Automobile",C1071="200 computer hardware",C1071="210 Computer software",C1071="220 Quickbooks software",C1071="230 Office equipment",C1071="240 Office furniture"),
         E1071-(E1071/(1+Dashboard!$F$4)),
         0
      ),
      IF(C1071="750 Business promotion",
         E1071-(E1071/(1+4.793/100)),
         E1071-(E1071/(1+Dashboard!$F$4))
      )
   )
)</f>
        <v>0</v>
      </c>
      <c r="J1071" s="40">
        <f>Bank5[[#This Row],[Money in/ (Money out)]]-Bank5[[#This Row],[GST/HST]]</f>
        <v>0</v>
      </c>
      <c r="L1071" s="37">
        <f t="shared" si="48"/>
        <v>0</v>
      </c>
    </row>
    <row r="1072" spans="4:12" x14ac:dyDescent="0.2">
      <c r="D1072" s="393">
        <f>_xlfn.XLOOKUP(C:C,Table1[for Import to Bank Register dropdown],Table1[for Pivot],0,0,1)</f>
        <v>0</v>
      </c>
      <c r="E1072" s="422"/>
      <c r="F1072" s="160">
        <f t="shared" si="49"/>
        <v>55555555</v>
      </c>
      <c r="G1072" s="394">
        <f t="shared" si="50"/>
        <v>0</v>
      </c>
      <c r="I1072" s="395">
        <f>IF(OR(C1072="150 Directors advances", C1072="120 accounts receivable", C1072="720.2 Automobile - Insurance", C1072="720.3 Automobile - License", C1072="870.4 Rent - Insurance", C1072="870.6 Rent - Property Tax", C1072="870.7 Rent - Homeoffice", C1072="870.9 Rent - Water"),
   0,
   IF(Dashboard!$F$5="Quick",
      IF(OR(C1072="190 Automobile",C1072="200 computer hardware",C1072="210 Computer software",C1072="220 Quickbooks software",C1072="230 Office equipment",C1072="240 Office furniture"),
         E1072-(E1072/(1+Dashboard!$F$4)),
         0
      ),
      IF(C1072="750 Business promotion",
         E1072-(E1072/(1+4.793/100)),
         E1072-(E1072/(1+Dashboard!$F$4))
      )
   )
)</f>
        <v>0</v>
      </c>
      <c r="J1072" s="40">
        <f>Bank5[[#This Row],[Money in/ (Money out)]]-Bank5[[#This Row],[GST/HST]]</f>
        <v>0</v>
      </c>
      <c r="L1072" s="37">
        <f t="shared" si="48"/>
        <v>0</v>
      </c>
    </row>
    <row r="1073" spans="4:12" x14ac:dyDescent="0.2">
      <c r="D1073" s="393">
        <f>_xlfn.XLOOKUP(C:C,Table1[for Import to Bank Register dropdown],Table1[for Pivot],0,0,1)</f>
        <v>0</v>
      </c>
      <c r="E1073" s="422"/>
      <c r="F1073" s="160">
        <f t="shared" si="49"/>
        <v>55555555</v>
      </c>
      <c r="G1073" s="394">
        <f t="shared" si="50"/>
        <v>0</v>
      </c>
      <c r="I1073" s="395">
        <f>IF(OR(C1073="150 Directors advances", C1073="120 accounts receivable", C1073="720.2 Automobile - Insurance", C1073="720.3 Automobile - License", C1073="870.4 Rent - Insurance", C1073="870.6 Rent - Property Tax", C1073="870.7 Rent - Homeoffice", C1073="870.9 Rent - Water"),
   0,
   IF(Dashboard!$F$5="Quick",
      IF(OR(C1073="190 Automobile",C1073="200 computer hardware",C1073="210 Computer software",C1073="220 Quickbooks software",C1073="230 Office equipment",C1073="240 Office furniture"),
         E1073-(E1073/(1+Dashboard!$F$4)),
         0
      ),
      IF(C1073="750 Business promotion",
         E1073-(E1073/(1+4.793/100)),
         E1073-(E1073/(1+Dashboard!$F$4))
      )
   )
)</f>
        <v>0</v>
      </c>
      <c r="J1073" s="40">
        <f>Bank5[[#This Row],[Money in/ (Money out)]]-Bank5[[#This Row],[GST/HST]]</f>
        <v>0</v>
      </c>
      <c r="L1073" s="37">
        <f t="shared" si="48"/>
        <v>0</v>
      </c>
    </row>
    <row r="1074" spans="4:12" x14ac:dyDescent="0.2">
      <c r="D1074" s="393">
        <f>_xlfn.XLOOKUP(C:C,Table1[for Import to Bank Register dropdown],Table1[for Pivot],0,0,1)</f>
        <v>0</v>
      </c>
      <c r="E1074" s="422"/>
      <c r="F1074" s="160">
        <f t="shared" si="49"/>
        <v>55555555</v>
      </c>
      <c r="G1074" s="394">
        <f t="shared" si="50"/>
        <v>0</v>
      </c>
      <c r="I1074" s="395">
        <f>IF(OR(C1074="150 Directors advances", C1074="120 accounts receivable", C1074="720.2 Automobile - Insurance", C1074="720.3 Automobile - License", C1074="870.4 Rent - Insurance", C1074="870.6 Rent - Property Tax", C1074="870.7 Rent - Homeoffice", C1074="870.9 Rent - Water"),
   0,
   IF(Dashboard!$F$5="Quick",
      IF(OR(C1074="190 Automobile",C1074="200 computer hardware",C1074="210 Computer software",C1074="220 Quickbooks software",C1074="230 Office equipment",C1074="240 Office furniture"),
         E1074-(E1074/(1+Dashboard!$F$4)),
         0
      ),
      IF(C1074="750 Business promotion",
         E1074-(E1074/(1+4.793/100)),
         E1074-(E1074/(1+Dashboard!$F$4))
      )
   )
)</f>
        <v>0</v>
      </c>
      <c r="J1074" s="40">
        <f>Bank5[[#This Row],[Money in/ (Money out)]]-Bank5[[#This Row],[GST/HST]]</f>
        <v>0</v>
      </c>
      <c r="L1074" s="37">
        <f t="shared" si="48"/>
        <v>0</v>
      </c>
    </row>
    <row r="1075" spans="4:12" x14ac:dyDescent="0.2">
      <c r="D1075" s="393">
        <f>_xlfn.XLOOKUP(C:C,Table1[for Import to Bank Register dropdown],Table1[for Pivot],0,0,1)</f>
        <v>0</v>
      </c>
      <c r="E1075" s="422"/>
      <c r="F1075" s="160">
        <f t="shared" si="49"/>
        <v>55555555</v>
      </c>
      <c r="G1075" s="394">
        <f t="shared" si="50"/>
        <v>0</v>
      </c>
      <c r="I1075" s="395">
        <f>IF(OR(C1075="150 Directors advances", C1075="120 accounts receivable", C1075="720.2 Automobile - Insurance", C1075="720.3 Automobile - License", C1075="870.4 Rent - Insurance", C1075="870.6 Rent - Property Tax", C1075="870.7 Rent - Homeoffice", C1075="870.9 Rent - Water"),
   0,
   IF(Dashboard!$F$5="Quick",
      IF(OR(C1075="190 Automobile",C1075="200 computer hardware",C1075="210 Computer software",C1075="220 Quickbooks software",C1075="230 Office equipment",C1075="240 Office furniture"),
         E1075-(E1075/(1+Dashboard!$F$4)),
         0
      ),
      IF(C1075="750 Business promotion",
         E1075-(E1075/(1+4.793/100)),
         E1075-(E1075/(1+Dashboard!$F$4))
      )
   )
)</f>
        <v>0</v>
      </c>
      <c r="J1075" s="40">
        <f>Bank5[[#This Row],[Money in/ (Money out)]]-Bank5[[#This Row],[GST/HST]]</f>
        <v>0</v>
      </c>
      <c r="L1075" s="37">
        <f t="shared" si="48"/>
        <v>0</v>
      </c>
    </row>
    <row r="1076" spans="4:12" x14ac:dyDescent="0.2">
      <c r="D1076" s="393">
        <f>_xlfn.XLOOKUP(C:C,Table1[for Import to Bank Register dropdown],Table1[for Pivot],0,0,1)</f>
        <v>0</v>
      </c>
      <c r="E1076" s="422"/>
      <c r="F1076" s="160">
        <f t="shared" si="49"/>
        <v>55555555</v>
      </c>
      <c r="G1076" s="394">
        <f t="shared" si="50"/>
        <v>0</v>
      </c>
      <c r="I1076" s="395">
        <f>IF(OR(C1076="150 Directors advances", C1076="120 accounts receivable", C1076="720.2 Automobile - Insurance", C1076="720.3 Automobile - License", C1076="870.4 Rent - Insurance", C1076="870.6 Rent - Property Tax", C1076="870.7 Rent - Homeoffice", C1076="870.9 Rent - Water"),
   0,
   IF(Dashboard!$F$5="Quick",
      IF(OR(C1076="190 Automobile",C1076="200 computer hardware",C1076="210 Computer software",C1076="220 Quickbooks software",C1076="230 Office equipment",C1076="240 Office furniture"),
         E1076-(E1076/(1+Dashboard!$F$4)),
         0
      ),
      IF(C1076="750 Business promotion",
         E1076-(E1076/(1+4.793/100)),
         E1076-(E1076/(1+Dashboard!$F$4))
      )
   )
)</f>
        <v>0</v>
      </c>
      <c r="J1076" s="40">
        <f>Bank5[[#This Row],[Money in/ (Money out)]]-Bank5[[#This Row],[GST/HST]]</f>
        <v>0</v>
      </c>
      <c r="L1076" s="37">
        <f t="shared" si="48"/>
        <v>0</v>
      </c>
    </row>
    <row r="1077" spans="4:12" x14ac:dyDescent="0.2">
      <c r="D1077" s="393">
        <f>_xlfn.XLOOKUP(C:C,Table1[for Import to Bank Register dropdown],Table1[for Pivot],0,0,1)</f>
        <v>0</v>
      </c>
      <c r="E1077" s="422"/>
      <c r="F1077" s="160">
        <f t="shared" si="49"/>
        <v>55555555</v>
      </c>
      <c r="G1077" s="394">
        <f t="shared" si="50"/>
        <v>0</v>
      </c>
      <c r="I1077" s="395">
        <f>IF(OR(C1077="150 Directors advances", C1077="120 accounts receivable", C1077="720.2 Automobile - Insurance", C1077="720.3 Automobile - License", C1077="870.4 Rent - Insurance", C1077="870.6 Rent - Property Tax", C1077="870.7 Rent - Homeoffice", C1077="870.9 Rent - Water"),
   0,
   IF(Dashboard!$F$5="Quick",
      IF(OR(C1077="190 Automobile",C1077="200 computer hardware",C1077="210 Computer software",C1077="220 Quickbooks software",C1077="230 Office equipment",C1077="240 Office furniture"),
         E1077-(E1077/(1+Dashboard!$F$4)),
         0
      ),
      IF(C1077="750 Business promotion",
         E1077-(E1077/(1+4.793/100)),
         E1077-(E1077/(1+Dashboard!$F$4))
      )
   )
)</f>
        <v>0</v>
      </c>
      <c r="J1077" s="40">
        <f>Bank5[[#This Row],[Money in/ (Money out)]]-Bank5[[#This Row],[GST/HST]]</f>
        <v>0</v>
      </c>
      <c r="L1077" s="37">
        <f t="shared" si="48"/>
        <v>0</v>
      </c>
    </row>
    <row r="1078" spans="4:12" x14ac:dyDescent="0.2">
      <c r="D1078" s="393">
        <f>_xlfn.XLOOKUP(C:C,Table1[for Import to Bank Register dropdown],Table1[for Pivot],0,0,1)</f>
        <v>0</v>
      </c>
      <c r="E1078" s="422"/>
      <c r="F1078" s="160">
        <f t="shared" si="49"/>
        <v>55555555</v>
      </c>
      <c r="G1078" s="394">
        <f t="shared" si="50"/>
        <v>0</v>
      </c>
      <c r="I1078" s="395">
        <f>IF(OR(C1078="150 Directors advances", C1078="120 accounts receivable", C1078="720.2 Automobile - Insurance", C1078="720.3 Automobile - License", C1078="870.4 Rent - Insurance", C1078="870.6 Rent - Property Tax", C1078="870.7 Rent - Homeoffice", C1078="870.9 Rent - Water"),
   0,
   IF(Dashboard!$F$5="Quick",
      IF(OR(C1078="190 Automobile",C1078="200 computer hardware",C1078="210 Computer software",C1078="220 Quickbooks software",C1078="230 Office equipment",C1078="240 Office furniture"),
         E1078-(E1078/(1+Dashboard!$F$4)),
         0
      ),
      IF(C1078="750 Business promotion",
         E1078-(E1078/(1+4.793/100)),
         E1078-(E1078/(1+Dashboard!$F$4))
      )
   )
)</f>
        <v>0</v>
      </c>
      <c r="J1078" s="40">
        <f>Bank5[[#This Row],[Money in/ (Money out)]]-Bank5[[#This Row],[GST/HST]]</f>
        <v>0</v>
      </c>
      <c r="L1078" s="37">
        <f t="shared" si="48"/>
        <v>0</v>
      </c>
    </row>
    <row r="1079" spans="4:12" x14ac:dyDescent="0.2">
      <c r="D1079" s="393">
        <f>_xlfn.XLOOKUP(C:C,Table1[for Import to Bank Register dropdown],Table1[for Pivot],0,0,1)</f>
        <v>0</v>
      </c>
      <c r="E1079" s="422"/>
      <c r="F1079" s="160">
        <f t="shared" si="49"/>
        <v>55555555</v>
      </c>
      <c r="G1079" s="394">
        <f t="shared" si="50"/>
        <v>0</v>
      </c>
      <c r="I1079" s="395">
        <f>IF(OR(C1079="150 Directors advances", C1079="120 accounts receivable", C1079="720.2 Automobile - Insurance", C1079="720.3 Automobile - License", C1079="870.4 Rent - Insurance", C1079="870.6 Rent - Property Tax", C1079="870.7 Rent - Homeoffice", C1079="870.9 Rent - Water"),
   0,
   IF(Dashboard!$F$5="Quick",
      IF(OR(C1079="190 Automobile",C1079="200 computer hardware",C1079="210 Computer software",C1079="220 Quickbooks software",C1079="230 Office equipment",C1079="240 Office furniture"),
         E1079-(E1079/(1+Dashboard!$F$4)),
         0
      ),
      IF(C1079="750 Business promotion",
         E1079-(E1079/(1+4.793/100)),
         E1079-(E1079/(1+Dashboard!$F$4))
      )
   )
)</f>
        <v>0</v>
      </c>
      <c r="J1079" s="40">
        <f>Bank5[[#This Row],[Money in/ (Money out)]]-Bank5[[#This Row],[GST/HST]]</f>
        <v>0</v>
      </c>
      <c r="L1079" s="37">
        <f t="shared" si="48"/>
        <v>0</v>
      </c>
    </row>
    <row r="1080" spans="4:12" x14ac:dyDescent="0.2">
      <c r="D1080" s="393">
        <f>_xlfn.XLOOKUP(C:C,Table1[for Import to Bank Register dropdown],Table1[for Pivot],0,0,1)</f>
        <v>0</v>
      </c>
      <c r="E1080" s="422"/>
      <c r="F1080" s="160">
        <f t="shared" si="49"/>
        <v>55555555</v>
      </c>
      <c r="G1080" s="394">
        <f t="shared" si="50"/>
        <v>0</v>
      </c>
      <c r="I1080" s="395">
        <f>IF(OR(C1080="150 Directors advances", C1080="120 accounts receivable", C1080="720.2 Automobile - Insurance", C1080="720.3 Automobile - License", C1080="870.4 Rent - Insurance", C1080="870.6 Rent - Property Tax", C1080="870.7 Rent - Homeoffice", C1080="870.9 Rent - Water"),
   0,
   IF(Dashboard!$F$5="Quick",
      IF(OR(C1080="190 Automobile",C1080="200 computer hardware",C1080="210 Computer software",C1080="220 Quickbooks software",C1080="230 Office equipment",C1080="240 Office furniture"),
         E1080-(E1080/(1+Dashboard!$F$4)),
         0
      ),
      IF(C1080="750 Business promotion",
         E1080-(E1080/(1+4.793/100)),
         E1080-(E1080/(1+Dashboard!$F$4))
      )
   )
)</f>
        <v>0</v>
      </c>
      <c r="J1080" s="40">
        <f>Bank5[[#This Row],[Money in/ (Money out)]]-Bank5[[#This Row],[GST/HST]]</f>
        <v>0</v>
      </c>
      <c r="L1080" s="37">
        <f t="shared" si="48"/>
        <v>0</v>
      </c>
    </row>
    <row r="1081" spans="4:12" x14ac:dyDescent="0.2">
      <c r="D1081" s="393">
        <f>_xlfn.XLOOKUP(C:C,Table1[for Import to Bank Register dropdown],Table1[for Pivot],0,0,1)</f>
        <v>0</v>
      </c>
      <c r="E1081" s="422"/>
      <c r="F1081" s="160">
        <f t="shared" si="49"/>
        <v>55555555</v>
      </c>
      <c r="G1081" s="394">
        <f t="shared" si="50"/>
        <v>0</v>
      </c>
      <c r="I1081" s="395">
        <f>IF(OR(C1081="150 Directors advances", C1081="120 accounts receivable", C1081="720.2 Automobile - Insurance", C1081="720.3 Automobile - License", C1081="870.4 Rent - Insurance", C1081="870.6 Rent - Property Tax", C1081="870.7 Rent - Homeoffice", C1081="870.9 Rent - Water"),
   0,
   IF(Dashboard!$F$5="Quick",
      IF(OR(C1081="190 Automobile",C1081="200 computer hardware",C1081="210 Computer software",C1081="220 Quickbooks software",C1081="230 Office equipment",C1081="240 Office furniture"),
         E1081-(E1081/(1+Dashboard!$F$4)),
         0
      ),
      IF(C1081="750 Business promotion",
         E1081-(E1081/(1+4.793/100)),
         E1081-(E1081/(1+Dashboard!$F$4))
      )
   )
)</f>
        <v>0</v>
      </c>
      <c r="J1081" s="40">
        <f>Bank5[[#This Row],[Money in/ (Money out)]]-Bank5[[#This Row],[GST/HST]]</f>
        <v>0</v>
      </c>
      <c r="L1081" s="37">
        <f t="shared" si="48"/>
        <v>0</v>
      </c>
    </row>
    <row r="1082" spans="4:12" x14ac:dyDescent="0.2">
      <c r="D1082" s="393">
        <f>_xlfn.XLOOKUP(C:C,Table1[for Import to Bank Register dropdown],Table1[for Pivot],0,0,1)</f>
        <v>0</v>
      </c>
      <c r="E1082" s="422"/>
      <c r="F1082" s="160">
        <f t="shared" si="49"/>
        <v>55555555</v>
      </c>
      <c r="G1082" s="394">
        <f t="shared" si="50"/>
        <v>0</v>
      </c>
      <c r="I1082" s="395">
        <f>IF(OR(C1082="150 Directors advances", C1082="120 accounts receivable", C1082="720.2 Automobile - Insurance", C1082="720.3 Automobile - License", C1082="870.4 Rent - Insurance", C1082="870.6 Rent - Property Tax", C1082="870.7 Rent - Homeoffice", C1082="870.9 Rent - Water"),
   0,
   IF(Dashboard!$F$5="Quick",
      IF(OR(C1082="190 Automobile",C1082="200 computer hardware",C1082="210 Computer software",C1082="220 Quickbooks software",C1082="230 Office equipment",C1082="240 Office furniture"),
         E1082-(E1082/(1+Dashboard!$F$4)),
         0
      ),
      IF(C1082="750 Business promotion",
         E1082-(E1082/(1+4.793/100)),
         E1082-(E1082/(1+Dashboard!$F$4))
      )
   )
)</f>
        <v>0</v>
      </c>
      <c r="J1082" s="40">
        <f>Bank5[[#This Row],[Money in/ (Money out)]]-Bank5[[#This Row],[GST/HST]]</f>
        <v>0</v>
      </c>
      <c r="L1082" s="37">
        <f t="shared" si="48"/>
        <v>0</v>
      </c>
    </row>
    <row r="1083" spans="4:12" x14ac:dyDescent="0.2">
      <c r="D1083" s="393">
        <f>_xlfn.XLOOKUP(C:C,Table1[for Import to Bank Register dropdown],Table1[for Pivot],0,0,1)</f>
        <v>0</v>
      </c>
      <c r="E1083" s="422"/>
      <c r="F1083" s="160">
        <f t="shared" si="49"/>
        <v>55555555</v>
      </c>
      <c r="G1083" s="394">
        <f t="shared" si="50"/>
        <v>0</v>
      </c>
      <c r="I1083" s="395">
        <f>IF(OR(C1083="150 Directors advances", C1083="120 accounts receivable", C1083="720.2 Automobile - Insurance", C1083="720.3 Automobile - License", C1083="870.4 Rent - Insurance", C1083="870.6 Rent - Property Tax", C1083="870.7 Rent - Homeoffice", C1083="870.9 Rent - Water"),
   0,
   IF(Dashboard!$F$5="Quick",
      IF(OR(C1083="190 Automobile",C1083="200 computer hardware",C1083="210 Computer software",C1083="220 Quickbooks software",C1083="230 Office equipment",C1083="240 Office furniture"),
         E1083-(E1083/(1+Dashboard!$F$4)),
         0
      ),
      IF(C1083="750 Business promotion",
         E1083-(E1083/(1+4.793/100)),
         E1083-(E1083/(1+Dashboard!$F$4))
      )
   )
)</f>
        <v>0</v>
      </c>
      <c r="J1083" s="40">
        <f>Bank5[[#This Row],[Money in/ (Money out)]]-Bank5[[#This Row],[GST/HST]]</f>
        <v>0</v>
      </c>
      <c r="L1083" s="37">
        <f t="shared" si="48"/>
        <v>0</v>
      </c>
    </row>
    <row r="1084" spans="4:12" x14ac:dyDescent="0.2">
      <c r="D1084" s="393">
        <f>_xlfn.XLOOKUP(C:C,Table1[for Import to Bank Register dropdown],Table1[for Pivot],0,0,1)</f>
        <v>0</v>
      </c>
      <c r="E1084" s="422"/>
      <c r="F1084" s="160">
        <f t="shared" si="49"/>
        <v>55555555</v>
      </c>
      <c r="G1084" s="394">
        <f t="shared" si="50"/>
        <v>0</v>
      </c>
      <c r="I1084" s="395">
        <f>IF(OR(C1084="150 Directors advances", C1084="120 accounts receivable", C1084="720.2 Automobile - Insurance", C1084="720.3 Automobile - License", C1084="870.4 Rent - Insurance", C1084="870.6 Rent - Property Tax", C1084="870.7 Rent - Homeoffice", C1084="870.9 Rent - Water"),
   0,
   IF(Dashboard!$F$5="Quick",
      IF(OR(C1084="190 Automobile",C1084="200 computer hardware",C1084="210 Computer software",C1084="220 Quickbooks software",C1084="230 Office equipment",C1084="240 Office furniture"),
         E1084-(E1084/(1+Dashboard!$F$4)),
         0
      ),
      IF(C1084="750 Business promotion",
         E1084-(E1084/(1+4.793/100)),
         E1084-(E1084/(1+Dashboard!$F$4))
      )
   )
)</f>
        <v>0</v>
      </c>
      <c r="J1084" s="40">
        <f>Bank5[[#This Row],[Money in/ (Money out)]]-Bank5[[#This Row],[GST/HST]]</f>
        <v>0</v>
      </c>
      <c r="L1084" s="37">
        <f t="shared" si="48"/>
        <v>0</v>
      </c>
    </row>
    <row r="1085" spans="4:12" x14ac:dyDescent="0.2">
      <c r="D1085" s="393">
        <f>_xlfn.XLOOKUP(C:C,Table1[for Import to Bank Register dropdown],Table1[for Pivot],0,0,1)</f>
        <v>0</v>
      </c>
      <c r="E1085" s="422"/>
      <c r="F1085" s="160">
        <f t="shared" si="49"/>
        <v>55555555</v>
      </c>
      <c r="G1085" s="394">
        <f t="shared" si="50"/>
        <v>0</v>
      </c>
      <c r="I1085" s="395">
        <f>IF(OR(C1085="150 Directors advances", C1085="120 accounts receivable", C1085="720.2 Automobile - Insurance", C1085="720.3 Automobile - License", C1085="870.4 Rent - Insurance", C1085="870.6 Rent - Property Tax", C1085="870.7 Rent - Homeoffice", C1085="870.9 Rent - Water"),
   0,
   IF(Dashboard!$F$5="Quick",
      IF(OR(C1085="190 Automobile",C1085="200 computer hardware",C1085="210 Computer software",C1085="220 Quickbooks software",C1085="230 Office equipment",C1085="240 Office furniture"),
         E1085-(E1085/(1+Dashboard!$F$4)),
         0
      ),
      IF(C1085="750 Business promotion",
         E1085-(E1085/(1+4.793/100)),
         E1085-(E1085/(1+Dashboard!$F$4))
      )
   )
)</f>
        <v>0</v>
      </c>
      <c r="J1085" s="40">
        <f>Bank5[[#This Row],[Money in/ (Money out)]]-Bank5[[#This Row],[GST/HST]]</f>
        <v>0</v>
      </c>
      <c r="L1085" s="37">
        <f t="shared" si="48"/>
        <v>0</v>
      </c>
    </row>
    <row r="1086" spans="4:12" x14ac:dyDescent="0.2">
      <c r="D1086" s="393">
        <f>_xlfn.XLOOKUP(C:C,Table1[for Import to Bank Register dropdown],Table1[for Pivot],0,0,1)</f>
        <v>0</v>
      </c>
      <c r="E1086" s="422"/>
      <c r="F1086" s="160">
        <f t="shared" si="49"/>
        <v>55555555</v>
      </c>
      <c r="G1086" s="394">
        <f t="shared" si="50"/>
        <v>0</v>
      </c>
      <c r="I1086" s="395">
        <f>IF(OR(C1086="150 Directors advances", C1086="120 accounts receivable", C1086="720.2 Automobile - Insurance", C1086="720.3 Automobile - License", C1086="870.4 Rent - Insurance", C1086="870.6 Rent - Property Tax", C1086="870.7 Rent - Homeoffice", C1086="870.9 Rent - Water"),
   0,
   IF(Dashboard!$F$5="Quick",
      IF(OR(C1086="190 Automobile",C1086="200 computer hardware",C1086="210 Computer software",C1086="220 Quickbooks software",C1086="230 Office equipment",C1086="240 Office furniture"),
         E1086-(E1086/(1+Dashboard!$F$4)),
         0
      ),
      IF(C1086="750 Business promotion",
         E1086-(E1086/(1+4.793/100)),
         E1086-(E1086/(1+Dashboard!$F$4))
      )
   )
)</f>
        <v>0</v>
      </c>
      <c r="J1086" s="40">
        <f>Bank5[[#This Row],[Money in/ (Money out)]]-Bank5[[#This Row],[GST/HST]]</f>
        <v>0</v>
      </c>
      <c r="L1086" s="37">
        <f t="shared" si="48"/>
        <v>0</v>
      </c>
    </row>
    <row r="1087" spans="4:12" x14ac:dyDescent="0.2">
      <c r="D1087" s="393">
        <f>_xlfn.XLOOKUP(C:C,Table1[for Import to Bank Register dropdown],Table1[for Pivot],0,0,1)</f>
        <v>0</v>
      </c>
      <c r="E1087" s="422"/>
      <c r="F1087" s="160">
        <f t="shared" si="49"/>
        <v>55555555</v>
      </c>
      <c r="G1087" s="394">
        <f t="shared" si="50"/>
        <v>0</v>
      </c>
      <c r="I1087" s="395">
        <f>IF(OR(C1087="150 Directors advances", C1087="120 accounts receivable", C1087="720.2 Automobile - Insurance", C1087="720.3 Automobile - License", C1087="870.4 Rent - Insurance", C1087="870.6 Rent - Property Tax", C1087="870.7 Rent - Homeoffice", C1087="870.9 Rent - Water"),
   0,
   IF(Dashboard!$F$5="Quick",
      IF(OR(C1087="190 Automobile",C1087="200 computer hardware",C1087="210 Computer software",C1087="220 Quickbooks software",C1087="230 Office equipment",C1087="240 Office furniture"),
         E1087-(E1087/(1+Dashboard!$F$4)),
         0
      ),
      IF(C1087="750 Business promotion",
         E1087-(E1087/(1+4.793/100)),
         E1087-(E1087/(1+Dashboard!$F$4))
      )
   )
)</f>
        <v>0</v>
      </c>
      <c r="J1087" s="40">
        <f>Bank5[[#This Row],[Money in/ (Money out)]]-Bank5[[#This Row],[GST/HST]]</f>
        <v>0</v>
      </c>
      <c r="L1087" s="37">
        <f t="shared" si="48"/>
        <v>0</v>
      </c>
    </row>
    <row r="1088" spans="4:12" x14ac:dyDescent="0.2">
      <c r="D1088" s="393">
        <f>_xlfn.XLOOKUP(C:C,Table1[for Import to Bank Register dropdown],Table1[for Pivot],0,0,1)</f>
        <v>0</v>
      </c>
      <c r="E1088" s="422"/>
      <c r="F1088" s="160">
        <f t="shared" si="49"/>
        <v>55555555</v>
      </c>
      <c r="G1088" s="394">
        <f t="shared" si="50"/>
        <v>0</v>
      </c>
      <c r="I1088" s="395">
        <f>IF(OR(C1088="150 Directors advances", C1088="120 accounts receivable", C1088="720.2 Automobile - Insurance", C1088="720.3 Automobile - License", C1088="870.4 Rent - Insurance", C1088="870.6 Rent - Property Tax", C1088="870.7 Rent - Homeoffice", C1088="870.9 Rent - Water"),
   0,
   IF(Dashboard!$F$5="Quick",
      IF(OR(C1088="190 Automobile",C1088="200 computer hardware",C1088="210 Computer software",C1088="220 Quickbooks software",C1088="230 Office equipment",C1088="240 Office furniture"),
         E1088-(E1088/(1+Dashboard!$F$4)),
         0
      ),
      IF(C1088="750 Business promotion",
         E1088-(E1088/(1+4.793/100)),
         E1088-(E1088/(1+Dashboard!$F$4))
      )
   )
)</f>
        <v>0</v>
      </c>
      <c r="J1088" s="40">
        <f>Bank5[[#This Row],[Money in/ (Money out)]]-Bank5[[#This Row],[GST/HST]]</f>
        <v>0</v>
      </c>
      <c r="L1088" s="37">
        <f t="shared" si="48"/>
        <v>0</v>
      </c>
    </row>
    <row r="1089" spans="4:12" x14ac:dyDescent="0.2">
      <c r="D1089" s="393">
        <f>_xlfn.XLOOKUP(C:C,Table1[for Import to Bank Register dropdown],Table1[for Pivot],0,0,1)</f>
        <v>0</v>
      </c>
      <c r="E1089" s="422"/>
      <c r="F1089" s="160">
        <f t="shared" si="49"/>
        <v>55555555</v>
      </c>
      <c r="G1089" s="394">
        <f t="shared" si="50"/>
        <v>0</v>
      </c>
      <c r="I1089" s="395">
        <f>IF(OR(C1089="150 Directors advances", C1089="120 accounts receivable", C1089="720.2 Automobile - Insurance", C1089="720.3 Automobile - License", C1089="870.4 Rent - Insurance", C1089="870.6 Rent - Property Tax", C1089="870.7 Rent - Homeoffice", C1089="870.9 Rent - Water"),
   0,
   IF(Dashboard!$F$5="Quick",
      IF(OR(C1089="190 Automobile",C1089="200 computer hardware",C1089="210 Computer software",C1089="220 Quickbooks software",C1089="230 Office equipment",C1089="240 Office furniture"),
         E1089-(E1089/(1+Dashboard!$F$4)),
         0
      ),
      IF(C1089="750 Business promotion",
         E1089-(E1089/(1+4.793/100)),
         E1089-(E1089/(1+Dashboard!$F$4))
      )
   )
)</f>
        <v>0</v>
      </c>
      <c r="J1089" s="40">
        <f>Bank5[[#This Row],[Money in/ (Money out)]]-Bank5[[#This Row],[GST/HST]]</f>
        <v>0</v>
      </c>
      <c r="L1089" s="37">
        <f t="shared" si="48"/>
        <v>0</v>
      </c>
    </row>
    <row r="1090" spans="4:12" x14ac:dyDescent="0.2">
      <c r="D1090" s="393">
        <f>_xlfn.XLOOKUP(C:C,Table1[for Import to Bank Register dropdown],Table1[for Pivot],0,0,1)</f>
        <v>0</v>
      </c>
      <c r="E1090" s="422"/>
      <c r="F1090" s="160">
        <f t="shared" si="49"/>
        <v>55555555</v>
      </c>
      <c r="G1090" s="394">
        <f t="shared" si="50"/>
        <v>0</v>
      </c>
      <c r="I1090" s="395">
        <f>IF(OR(C1090="150 Directors advances", C1090="120 accounts receivable", C1090="720.2 Automobile - Insurance", C1090="720.3 Automobile - License", C1090="870.4 Rent - Insurance", C1090="870.6 Rent - Property Tax", C1090="870.7 Rent - Homeoffice", C1090="870.9 Rent - Water"),
   0,
   IF(Dashboard!$F$5="Quick",
      IF(OR(C1090="190 Automobile",C1090="200 computer hardware",C1090="210 Computer software",C1090="220 Quickbooks software",C1090="230 Office equipment",C1090="240 Office furniture"),
         E1090-(E1090/(1+Dashboard!$F$4)),
         0
      ),
      IF(C1090="750 Business promotion",
         E1090-(E1090/(1+4.793/100)),
         E1090-(E1090/(1+Dashboard!$F$4))
      )
   )
)</f>
        <v>0</v>
      </c>
      <c r="J1090" s="40">
        <f>Bank5[[#This Row],[Money in/ (Money out)]]-Bank5[[#This Row],[GST/HST]]</f>
        <v>0</v>
      </c>
      <c r="L1090" s="37">
        <f t="shared" si="48"/>
        <v>0</v>
      </c>
    </row>
    <row r="1091" spans="4:12" x14ac:dyDescent="0.2">
      <c r="D1091" s="393">
        <f>_xlfn.XLOOKUP(C:C,Table1[for Import to Bank Register dropdown],Table1[for Pivot],0,0,1)</f>
        <v>0</v>
      </c>
      <c r="E1091" s="422"/>
      <c r="F1091" s="160">
        <f t="shared" si="49"/>
        <v>55555555</v>
      </c>
      <c r="G1091" s="394">
        <f t="shared" si="50"/>
        <v>0</v>
      </c>
      <c r="I1091" s="395">
        <f>IF(OR(C1091="150 Directors advances", C1091="120 accounts receivable", C1091="720.2 Automobile - Insurance", C1091="720.3 Automobile - License", C1091="870.4 Rent - Insurance", C1091="870.6 Rent - Property Tax", C1091="870.7 Rent - Homeoffice", C1091="870.9 Rent - Water"),
   0,
   IF(Dashboard!$F$5="Quick",
      IF(OR(C1091="190 Automobile",C1091="200 computer hardware",C1091="210 Computer software",C1091="220 Quickbooks software",C1091="230 Office equipment",C1091="240 Office furniture"),
         E1091-(E1091/(1+Dashboard!$F$4)),
         0
      ),
      IF(C1091="750 Business promotion",
         E1091-(E1091/(1+4.793/100)),
         E1091-(E1091/(1+Dashboard!$F$4))
      )
   )
)</f>
        <v>0</v>
      </c>
      <c r="J1091" s="40">
        <f>Bank5[[#This Row],[Money in/ (Money out)]]-Bank5[[#This Row],[GST/HST]]</f>
        <v>0</v>
      </c>
      <c r="L1091" s="37">
        <f t="shared" si="48"/>
        <v>0</v>
      </c>
    </row>
    <row r="1092" spans="4:12" x14ac:dyDescent="0.2">
      <c r="D1092" s="393">
        <f>_xlfn.XLOOKUP(C:C,Table1[for Import to Bank Register dropdown],Table1[for Pivot],0,0,1)</f>
        <v>0</v>
      </c>
      <c r="E1092" s="422"/>
      <c r="F1092" s="160">
        <f t="shared" si="49"/>
        <v>55555555</v>
      </c>
      <c r="G1092" s="394">
        <f t="shared" si="50"/>
        <v>0</v>
      </c>
      <c r="I1092" s="395">
        <f>IF(OR(C1092="150 Directors advances", C1092="120 accounts receivable", C1092="720.2 Automobile - Insurance", C1092="720.3 Automobile - License", C1092="870.4 Rent - Insurance", C1092="870.6 Rent - Property Tax", C1092="870.7 Rent - Homeoffice", C1092="870.9 Rent - Water"),
   0,
   IF(Dashboard!$F$5="Quick",
      IF(OR(C1092="190 Automobile",C1092="200 computer hardware",C1092="210 Computer software",C1092="220 Quickbooks software",C1092="230 Office equipment",C1092="240 Office furniture"),
         E1092-(E1092/(1+Dashboard!$F$4)),
         0
      ),
      IF(C1092="750 Business promotion",
         E1092-(E1092/(1+4.793/100)),
         E1092-(E1092/(1+Dashboard!$F$4))
      )
   )
)</f>
        <v>0</v>
      </c>
      <c r="J1092" s="40">
        <f>Bank5[[#This Row],[Money in/ (Money out)]]-Bank5[[#This Row],[GST/HST]]</f>
        <v>0</v>
      </c>
      <c r="L1092" s="37">
        <f t="shared" si="48"/>
        <v>0</v>
      </c>
    </row>
    <row r="1093" spans="4:12" x14ac:dyDescent="0.2">
      <c r="D1093" s="393">
        <f>_xlfn.XLOOKUP(C:C,Table1[for Import to Bank Register dropdown],Table1[for Pivot],0,0,1)</f>
        <v>0</v>
      </c>
      <c r="E1093" s="422"/>
      <c r="F1093" s="160">
        <f t="shared" si="49"/>
        <v>55555555</v>
      </c>
      <c r="G1093" s="394">
        <f t="shared" si="50"/>
        <v>0</v>
      </c>
      <c r="I1093" s="395">
        <f>IF(OR(C1093="150 Directors advances", C1093="120 accounts receivable", C1093="720.2 Automobile - Insurance", C1093="720.3 Automobile - License", C1093="870.4 Rent - Insurance", C1093="870.6 Rent - Property Tax", C1093="870.7 Rent - Homeoffice", C1093="870.9 Rent - Water"),
   0,
   IF(Dashboard!$F$5="Quick",
      IF(OR(C1093="190 Automobile",C1093="200 computer hardware",C1093="210 Computer software",C1093="220 Quickbooks software",C1093="230 Office equipment",C1093="240 Office furniture"),
         E1093-(E1093/(1+Dashboard!$F$4)),
         0
      ),
      IF(C1093="750 Business promotion",
         E1093-(E1093/(1+4.793/100)),
         E1093-(E1093/(1+Dashboard!$F$4))
      )
   )
)</f>
        <v>0</v>
      </c>
      <c r="J1093" s="40">
        <f>Bank5[[#This Row],[Money in/ (Money out)]]-Bank5[[#This Row],[GST/HST]]</f>
        <v>0</v>
      </c>
      <c r="L1093" s="37">
        <f t="shared" si="48"/>
        <v>0</v>
      </c>
    </row>
    <row r="1094" spans="4:12" x14ac:dyDescent="0.2">
      <c r="D1094" s="393">
        <f>_xlfn.XLOOKUP(C:C,Table1[for Import to Bank Register dropdown],Table1[for Pivot],0,0,1)</f>
        <v>0</v>
      </c>
      <c r="E1094" s="422"/>
      <c r="F1094" s="160">
        <f t="shared" si="49"/>
        <v>55555555</v>
      </c>
      <c r="G1094" s="394">
        <f t="shared" si="50"/>
        <v>0</v>
      </c>
      <c r="I1094" s="395">
        <f>IF(OR(C1094="150 Directors advances", C1094="120 accounts receivable", C1094="720.2 Automobile - Insurance", C1094="720.3 Automobile - License", C1094="870.4 Rent - Insurance", C1094="870.6 Rent - Property Tax", C1094="870.7 Rent - Homeoffice", C1094="870.9 Rent - Water"),
   0,
   IF(Dashboard!$F$5="Quick",
      IF(OR(C1094="190 Automobile",C1094="200 computer hardware",C1094="210 Computer software",C1094="220 Quickbooks software",C1094="230 Office equipment",C1094="240 Office furniture"),
         E1094-(E1094/(1+Dashboard!$F$4)),
         0
      ),
      IF(C1094="750 Business promotion",
         E1094-(E1094/(1+4.793/100)),
         E1094-(E1094/(1+Dashboard!$F$4))
      )
   )
)</f>
        <v>0</v>
      </c>
      <c r="J1094" s="40">
        <f>Bank5[[#This Row],[Money in/ (Money out)]]-Bank5[[#This Row],[GST/HST]]</f>
        <v>0</v>
      </c>
      <c r="L1094" s="37">
        <f t="shared" si="48"/>
        <v>0</v>
      </c>
    </row>
    <row r="1095" spans="4:12" x14ac:dyDescent="0.2">
      <c r="D1095" s="393">
        <f>_xlfn.XLOOKUP(C:C,Table1[for Import to Bank Register dropdown],Table1[for Pivot],0,0,1)</f>
        <v>0</v>
      </c>
      <c r="E1095" s="422"/>
      <c r="F1095" s="160">
        <f t="shared" si="49"/>
        <v>55555555</v>
      </c>
      <c r="G1095" s="394">
        <f t="shared" si="50"/>
        <v>0</v>
      </c>
      <c r="I1095" s="395">
        <f>IF(OR(C1095="150 Directors advances", C1095="120 accounts receivable", C1095="720.2 Automobile - Insurance", C1095="720.3 Automobile - License", C1095="870.4 Rent - Insurance", C1095="870.6 Rent - Property Tax", C1095="870.7 Rent - Homeoffice", C1095="870.9 Rent - Water"),
   0,
   IF(Dashboard!$F$5="Quick",
      IF(OR(C1095="190 Automobile",C1095="200 computer hardware",C1095="210 Computer software",C1095="220 Quickbooks software",C1095="230 Office equipment",C1095="240 Office furniture"),
         E1095-(E1095/(1+Dashboard!$F$4)),
         0
      ),
      IF(C1095="750 Business promotion",
         E1095-(E1095/(1+4.793/100)),
         E1095-(E1095/(1+Dashboard!$F$4))
      )
   )
)</f>
        <v>0</v>
      </c>
      <c r="J1095" s="40">
        <f>Bank5[[#This Row],[Money in/ (Money out)]]-Bank5[[#This Row],[GST/HST]]</f>
        <v>0</v>
      </c>
      <c r="L1095" s="37">
        <f t="shared" ref="L1095:L1158" si="51">$L$3</f>
        <v>0</v>
      </c>
    </row>
    <row r="1096" spans="4:12" x14ac:dyDescent="0.2">
      <c r="D1096" s="393">
        <f>_xlfn.XLOOKUP(C:C,Table1[for Import to Bank Register dropdown],Table1[for Pivot],0,0,1)</f>
        <v>0</v>
      </c>
      <c r="E1096" s="422"/>
      <c r="F1096" s="160">
        <f t="shared" ref="F1096:F1159" si="52">$E$2</f>
        <v>55555555</v>
      </c>
      <c r="G1096" s="394">
        <f t="shared" ref="G1096:G1159" si="53">G1095+E1096</f>
        <v>0</v>
      </c>
      <c r="I1096" s="395">
        <f>IF(OR(C1096="150 Directors advances", C1096="120 accounts receivable", C1096="720.2 Automobile - Insurance", C1096="720.3 Automobile - License", C1096="870.4 Rent - Insurance", C1096="870.6 Rent - Property Tax", C1096="870.7 Rent - Homeoffice", C1096="870.9 Rent - Water"),
   0,
   IF(Dashboard!$F$5="Quick",
      IF(OR(C1096="190 Automobile",C1096="200 computer hardware",C1096="210 Computer software",C1096="220 Quickbooks software",C1096="230 Office equipment",C1096="240 Office furniture"),
         E1096-(E1096/(1+Dashboard!$F$4)),
         0
      ),
      IF(C1096="750 Business promotion",
         E1096-(E1096/(1+4.793/100)),
         E1096-(E1096/(1+Dashboard!$F$4))
      )
   )
)</f>
        <v>0</v>
      </c>
      <c r="J1096" s="40">
        <f>Bank5[[#This Row],[Money in/ (Money out)]]-Bank5[[#This Row],[GST/HST]]</f>
        <v>0</v>
      </c>
      <c r="L1096" s="37">
        <f t="shared" si="51"/>
        <v>0</v>
      </c>
    </row>
    <row r="1097" spans="4:12" x14ac:dyDescent="0.2">
      <c r="D1097" s="393">
        <f>_xlfn.XLOOKUP(C:C,Table1[for Import to Bank Register dropdown],Table1[for Pivot],0,0,1)</f>
        <v>0</v>
      </c>
      <c r="E1097" s="422"/>
      <c r="F1097" s="160">
        <f t="shared" si="52"/>
        <v>55555555</v>
      </c>
      <c r="G1097" s="394">
        <f t="shared" si="53"/>
        <v>0</v>
      </c>
      <c r="I1097" s="395">
        <f>IF(OR(C1097="150 Directors advances", C1097="120 accounts receivable", C1097="720.2 Automobile - Insurance", C1097="720.3 Automobile - License", C1097="870.4 Rent - Insurance", C1097="870.6 Rent - Property Tax", C1097="870.7 Rent - Homeoffice", C1097="870.9 Rent - Water"),
   0,
   IF(Dashboard!$F$5="Quick",
      IF(OR(C1097="190 Automobile",C1097="200 computer hardware",C1097="210 Computer software",C1097="220 Quickbooks software",C1097="230 Office equipment",C1097="240 Office furniture"),
         E1097-(E1097/(1+Dashboard!$F$4)),
         0
      ),
      IF(C1097="750 Business promotion",
         E1097-(E1097/(1+4.793/100)),
         E1097-(E1097/(1+Dashboard!$F$4))
      )
   )
)</f>
        <v>0</v>
      </c>
      <c r="J1097" s="40">
        <f>Bank5[[#This Row],[Money in/ (Money out)]]-Bank5[[#This Row],[GST/HST]]</f>
        <v>0</v>
      </c>
      <c r="L1097" s="37">
        <f t="shared" si="51"/>
        <v>0</v>
      </c>
    </row>
    <row r="1098" spans="4:12" x14ac:dyDescent="0.2">
      <c r="D1098" s="393">
        <f>_xlfn.XLOOKUP(C:C,Table1[for Import to Bank Register dropdown],Table1[for Pivot],0,0,1)</f>
        <v>0</v>
      </c>
      <c r="E1098" s="422"/>
      <c r="F1098" s="160">
        <f t="shared" si="52"/>
        <v>55555555</v>
      </c>
      <c r="G1098" s="394">
        <f t="shared" si="53"/>
        <v>0</v>
      </c>
      <c r="I1098" s="395">
        <f>IF(OR(C1098="150 Directors advances", C1098="120 accounts receivable", C1098="720.2 Automobile - Insurance", C1098="720.3 Automobile - License", C1098="870.4 Rent - Insurance", C1098="870.6 Rent - Property Tax", C1098="870.7 Rent - Homeoffice", C1098="870.9 Rent - Water"),
   0,
   IF(Dashboard!$F$5="Quick",
      IF(OR(C1098="190 Automobile",C1098="200 computer hardware",C1098="210 Computer software",C1098="220 Quickbooks software",C1098="230 Office equipment",C1098="240 Office furniture"),
         E1098-(E1098/(1+Dashboard!$F$4)),
         0
      ),
      IF(C1098="750 Business promotion",
         E1098-(E1098/(1+4.793/100)),
         E1098-(E1098/(1+Dashboard!$F$4))
      )
   )
)</f>
        <v>0</v>
      </c>
      <c r="J1098" s="40">
        <f>Bank5[[#This Row],[Money in/ (Money out)]]-Bank5[[#This Row],[GST/HST]]</f>
        <v>0</v>
      </c>
      <c r="L1098" s="37">
        <f t="shared" si="51"/>
        <v>0</v>
      </c>
    </row>
    <row r="1099" spans="4:12" x14ac:dyDescent="0.2">
      <c r="D1099" s="393">
        <f>_xlfn.XLOOKUP(C:C,Table1[for Import to Bank Register dropdown],Table1[for Pivot],0,0,1)</f>
        <v>0</v>
      </c>
      <c r="E1099" s="422"/>
      <c r="F1099" s="160">
        <f t="shared" si="52"/>
        <v>55555555</v>
      </c>
      <c r="G1099" s="394">
        <f t="shared" si="53"/>
        <v>0</v>
      </c>
      <c r="I1099" s="395">
        <f>IF(OR(C1099="150 Directors advances", C1099="120 accounts receivable", C1099="720.2 Automobile - Insurance", C1099="720.3 Automobile - License", C1099="870.4 Rent - Insurance", C1099="870.6 Rent - Property Tax", C1099="870.7 Rent - Homeoffice", C1099="870.9 Rent - Water"),
   0,
   IF(Dashboard!$F$5="Quick",
      IF(OR(C1099="190 Automobile",C1099="200 computer hardware",C1099="210 Computer software",C1099="220 Quickbooks software",C1099="230 Office equipment",C1099="240 Office furniture"),
         E1099-(E1099/(1+Dashboard!$F$4)),
         0
      ),
      IF(C1099="750 Business promotion",
         E1099-(E1099/(1+4.793/100)),
         E1099-(E1099/(1+Dashboard!$F$4))
      )
   )
)</f>
        <v>0</v>
      </c>
      <c r="J1099" s="40">
        <f>Bank5[[#This Row],[Money in/ (Money out)]]-Bank5[[#This Row],[GST/HST]]</f>
        <v>0</v>
      </c>
      <c r="L1099" s="37">
        <f t="shared" si="51"/>
        <v>0</v>
      </c>
    </row>
    <row r="1100" spans="4:12" x14ac:dyDescent="0.2">
      <c r="D1100" s="393">
        <f>_xlfn.XLOOKUP(C:C,Table1[for Import to Bank Register dropdown],Table1[for Pivot],0,0,1)</f>
        <v>0</v>
      </c>
      <c r="E1100" s="422"/>
      <c r="F1100" s="160">
        <f t="shared" si="52"/>
        <v>55555555</v>
      </c>
      <c r="G1100" s="394">
        <f t="shared" si="53"/>
        <v>0</v>
      </c>
      <c r="I1100" s="395">
        <f>IF(OR(C1100="150 Directors advances", C1100="120 accounts receivable", C1100="720.2 Automobile - Insurance", C1100="720.3 Automobile - License", C1100="870.4 Rent - Insurance", C1100="870.6 Rent - Property Tax", C1100="870.7 Rent - Homeoffice", C1100="870.9 Rent - Water"),
   0,
   IF(Dashboard!$F$5="Quick",
      IF(OR(C1100="190 Automobile",C1100="200 computer hardware",C1100="210 Computer software",C1100="220 Quickbooks software",C1100="230 Office equipment",C1100="240 Office furniture"),
         E1100-(E1100/(1+Dashboard!$F$4)),
         0
      ),
      IF(C1100="750 Business promotion",
         E1100-(E1100/(1+4.793/100)),
         E1100-(E1100/(1+Dashboard!$F$4))
      )
   )
)</f>
        <v>0</v>
      </c>
      <c r="J1100" s="40">
        <f>Bank5[[#This Row],[Money in/ (Money out)]]-Bank5[[#This Row],[GST/HST]]</f>
        <v>0</v>
      </c>
      <c r="L1100" s="37">
        <f t="shared" si="51"/>
        <v>0</v>
      </c>
    </row>
    <row r="1101" spans="4:12" x14ac:dyDescent="0.2">
      <c r="D1101" s="393">
        <f>_xlfn.XLOOKUP(C:C,Table1[for Import to Bank Register dropdown],Table1[for Pivot],0,0,1)</f>
        <v>0</v>
      </c>
      <c r="E1101" s="422"/>
      <c r="F1101" s="160">
        <f t="shared" si="52"/>
        <v>55555555</v>
      </c>
      <c r="G1101" s="394">
        <f t="shared" si="53"/>
        <v>0</v>
      </c>
      <c r="I1101" s="395">
        <f>IF(OR(C1101="150 Directors advances", C1101="120 accounts receivable", C1101="720.2 Automobile - Insurance", C1101="720.3 Automobile - License", C1101="870.4 Rent - Insurance", C1101="870.6 Rent - Property Tax", C1101="870.7 Rent - Homeoffice", C1101="870.9 Rent - Water"),
   0,
   IF(Dashboard!$F$5="Quick",
      IF(OR(C1101="190 Automobile",C1101="200 computer hardware",C1101="210 Computer software",C1101="220 Quickbooks software",C1101="230 Office equipment",C1101="240 Office furniture"),
         E1101-(E1101/(1+Dashboard!$F$4)),
         0
      ),
      IF(C1101="750 Business promotion",
         E1101-(E1101/(1+4.793/100)),
         E1101-(E1101/(1+Dashboard!$F$4))
      )
   )
)</f>
        <v>0</v>
      </c>
      <c r="J1101" s="40">
        <f>Bank5[[#This Row],[Money in/ (Money out)]]-Bank5[[#This Row],[GST/HST]]</f>
        <v>0</v>
      </c>
      <c r="L1101" s="37">
        <f t="shared" si="51"/>
        <v>0</v>
      </c>
    </row>
    <row r="1102" spans="4:12" x14ac:dyDescent="0.2">
      <c r="D1102" s="393">
        <f>_xlfn.XLOOKUP(C:C,Table1[for Import to Bank Register dropdown],Table1[for Pivot],0,0,1)</f>
        <v>0</v>
      </c>
      <c r="E1102" s="422"/>
      <c r="F1102" s="160">
        <f t="shared" si="52"/>
        <v>55555555</v>
      </c>
      <c r="G1102" s="394">
        <f t="shared" si="53"/>
        <v>0</v>
      </c>
      <c r="I1102" s="395">
        <f>IF(OR(C1102="150 Directors advances", C1102="120 accounts receivable", C1102="720.2 Automobile - Insurance", C1102="720.3 Automobile - License", C1102="870.4 Rent - Insurance", C1102="870.6 Rent - Property Tax", C1102="870.7 Rent - Homeoffice", C1102="870.9 Rent - Water"),
   0,
   IF(Dashboard!$F$5="Quick",
      IF(OR(C1102="190 Automobile",C1102="200 computer hardware",C1102="210 Computer software",C1102="220 Quickbooks software",C1102="230 Office equipment",C1102="240 Office furniture"),
         E1102-(E1102/(1+Dashboard!$F$4)),
         0
      ),
      IF(C1102="750 Business promotion",
         E1102-(E1102/(1+4.793/100)),
         E1102-(E1102/(1+Dashboard!$F$4))
      )
   )
)</f>
        <v>0</v>
      </c>
      <c r="J1102" s="40">
        <f>Bank5[[#This Row],[Money in/ (Money out)]]-Bank5[[#This Row],[GST/HST]]</f>
        <v>0</v>
      </c>
      <c r="L1102" s="37">
        <f t="shared" si="51"/>
        <v>0</v>
      </c>
    </row>
    <row r="1103" spans="4:12" x14ac:dyDescent="0.2">
      <c r="D1103" s="393">
        <f>_xlfn.XLOOKUP(C:C,Table1[for Import to Bank Register dropdown],Table1[for Pivot],0,0,1)</f>
        <v>0</v>
      </c>
      <c r="E1103" s="422"/>
      <c r="F1103" s="160">
        <f t="shared" si="52"/>
        <v>55555555</v>
      </c>
      <c r="G1103" s="394">
        <f t="shared" si="53"/>
        <v>0</v>
      </c>
      <c r="I1103" s="395">
        <f>IF(OR(C1103="150 Directors advances", C1103="120 accounts receivable", C1103="720.2 Automobile - Insurance", C1103="720.3 Automobile - License", C1103="870.4 Rent - Insurance", C1103="870.6 Rent - Property Tax", C1103="870.7 Rent - Homeoffice", C1103="870.9 Rent - Water"),
   0,
   IF(Dashboard!$F$5="Quick",
      IF(OR(C1103="190 Automobile",C1103="200 computer hardware",C1103="210 Computer software",C1103="220 Quickbooks software",C1103="230 Office equipment",C1103="240 Office furniture"),
         E1103-(E1103/(1+Dashboard!$F$4)),
         0
      ),
      IF(C1103="750 Business promotion",
         E1103-(E1103/(1+4.793/100)),
         E1103-(E1103/(1+Dashboard!$F$4))
      )
   )
)</f>
        <v>0</v>
      </c>
      <c r="J1103" s="40">
        <f>Bank5[[#This Row],[Money in/ (Money out)]]-Bank5[[#This Row],[GST/HST]]</f>
        <v>0</v>
      </c>
      <c r="L1103" s="37">
        <f t="shared" si="51"/>
        <v>0</v>
      </c>
    </row>
    <row r="1104" spans="4:12" x14ac:dyDescent="0.2">
      <c r="D1104" s="393">
        <f>_xlfn.XLOOKUP(C:C,Table1[for Import to Bank Register dropdown],Table1[for Pivot],0,0,1)</f>
        <v>0</v>
      </c>
      <c r="E1104" s="422"/>
      <c r="F1104" s="160">
        <f t="shared" si="52"/>
        <v>55555555</v>
      </c>
      <c r="G1104" s="394">
        <f t="shared" si="53"/>
        <v>0</v>
      </c>
      <c r="I1104" s="395">
        <f>IF(OR(C1104="150 Directors advances", C1104="120 accounts receivable", C1104="720.2 Automobile - Insurance", C1104="720.3 Automobile - License", C1104="870.4 Rent - Insurance", C1104="870.6 Rent - Property Tax", C1104="870.7 Rent - Homeoffice", C1104="870.9 Rent - Water"),
   0,
   IF(Dashboard!$F$5="Quick",
      IF(OR(C1104="190 Automobile",C1104="200 computer hardware",C1104="210 Computer software",C1104="220 Quickbooks software",C1104="230 Office equipment",C1104="240 Office furniture"),
         E1104-(E1104/(1+Dashboard!$F$4)),
         0
      ),
      IF(C1104="750 Business promotion",
         E1104-(E1104/(1+4.793/100)),
         E1104-(E1104/(1+Dashboard!$F$4))
      )
   )
)</f>
        <v>0</v>
      </c>
      <c r="J1104" s="40">
        <f>Bank5[[#This Row],[Money in/ (Money out)]]-Bank5[[#This Row],[GST/HST]]</f>
        <v>0</v>
      </c>
      <c r="L1104" s="37">
        <f t="shared" si="51"/>
        <v>0</v>
      </c>
    </row>
    <row r="1105" spans="4:12" x14ac:dyDescent="0.2">
      <c r="D1105" s="393">
        <f>_xlfn.XLOOKUP(C:C,Table1[for Import to Bank Register dropdown],Table1[for Pivot],0,0,1)</f>
        <v>0</v>
      </c>
      <c r="E1105" s="422"/>
      <c r="F1105" s="160">
        <f t="shared" si="52"/>
        <v>55555555</v>
      </c>
      <c r="G1105" s="394">
        <f t="shared" si="53"/>
        <v>0</v>
      </c>
      <c r="I1105" s="395">
        <f>IF(OR(C1105="150 Directors advances", C1105="120 accounts receivable", C1105="720.2 Automobile - Insurance", C1105="720.3 Automobile - License", C1105="870.4 Rent - Insurance", C1105="870.6 Rent - Property Tax", C1105="870.7 Rent - Homeoffice", C1105="870.9 Rent - Water"),
   0,
   IF(Dashboard!$F$5="Quick",
      IF(OR(C1105="190 Automobile",C1105="200 computer hardware",C1105="210 Computer software",C1105="220 Quickbooks software",C1105="230 Office equipment",C1105="240 Office furniture"),
         E1105-(E1105/(1+Dashboard!$F$4)),
         0
      ),
      IF(C1105="750 Business promotion",
         E1105-(E1105/(1+4.793/100)),
         E1105-(E1105/(1+Dashboard!$F$4))
      )
   )
)</f>
        <v>0</v>
      </c>
      <c r="J1105" s="40">
        <f>Bank5[[#This Row],[Money in/ (Money out)]]-Bank5[[#This Row],[GST/HST]]</f>
        <v>0</v>
      </c>
      <c r="L1105" s="37">
        <f t="shared" si="51"/>
        <v>0</v>
      </c>
    </row>
    <row r="1106" spans="4:12" x14ac:dyDescent="0.2">
      <c r="D1106" s="393">
        <f>_xlfn.XLOOKUP(C:C,Table1[for Import to Bank Register dropdown],Table1[for Pivot],0,0,1)</f>
        <v>0</v>
      </c>
      <c r="E1106" s="422"/>
      <c r="F1106" s="160">
        <f t="shared" si="52"/>
        <v>55555555</v>
      </c>
      <c r="G1106" s="394">
        <f t="shared" si="53"/>
        <v>0</v>
      </c>
      <c r="I1106" s="395">
        <f>IF(OR(C1106="150 Directors advances", C1106="120 accounts receivable", C1106="720.2 Automobile - Insurance", C1106="720.3 Automobile - License", C1106="870.4 Rent - Insurance", C1106="870.6 Rent - Property Tax", C1106="870.7 Rent - Homeoffice", C1106="870.9 Rent - Water"),
   0,
   IF(Dashboard!$F$5="Quick",
      IF(OR(C1106="190 Automobile",C1106="200 computer hardware",C1106="210 Computer software",C1106="220 Quickbooks software",C1106="230 Office equipment",C1106="240 Office furniture"),
         E1106-(E1106/(1+Dashboard!$F$4)),
         0
      ),
      IF(C1106="750 Business promotion",
         E1106-(E1106/(1+4.793/100)),
         E1106-(E1106/(1+Dashboard!$F$4))
      )
   )
)</f>
        <v>0</v>
      </c>
      <c r="J1106" s="40">
        <f>Bank5[[#This Row],[Money in/ (Money out)]]-Bank5[[#This Row],[GST/HST]]</f>
        <v>0</v>
      </c>
      <c r="L1106" s="37">
        <f t="shared" si="51"/>
        <v>0</v>
      </c>
    </row>
    <row r="1107" spans="4:12" x14ac:dyDescent="0.2">
      <c r="D1107" s="393">
        <f>_xlfn.XLOOKUP(C:C,Table1[for Import to Bank Register dropdown],Table1[for Pivot],0,0,1)</f>
        <v>0</v>
      </c>
      <c r="E1107" s="422"/>
      <c r="F1107" s="160">
        <f t="shared" si="52"/>
        <v>55555555</v>
      </c>
      <c r="G1107" s="394">
        <f t="shared" si="53"/>
        <v>0</v>
      </c>
      <c r="I1107" s="395">
        <f>IF(OR(C1107="150 Directors advances", C1107="120 accounts receivable", C1107="720.2 Automobile - Insurance", C1107="720.3 Automobile - License", C1107="870.4 Rent - Insurance", C1107="870.6 Rent - Property Tax", C1107="870.7 Rent - Homeoffice", C1107="870.9 Rent - Water"),
   0,
   IF(Dashboard!$F$5="Quick",
      IF(OR(C1107="190 Automobile",C1107="200 computer hardware",C1107="210 Computer software",C1107="220 Quickbooks software",C1107="230 Office equipment",C1107="240 Office furniture"),
         E1107-(E1107/(1+Dashboard!$F$4)),
         0
      ),
      IF(C1107="750 Business promotion",
         E1107-(E1107/(1+4.793/100)),
         E1107-(E1107/(1+Dashboard!$F$4))
      )
   )
)</f>
        <v>0</v>
      </c>
      <c r="J1107" s="40">
        <f>Bank5[[#This Row],[Money in/ (Money out)]]-Bank5[[#This Row],[GST/HST]]</f>
        <v>0</v>
      </c>
      <c r="L1107" s="37">
        <f t="shared" si="51"/>
        <v>0</v>
      </c>
    </row>
    <row r="1108" spans="4:12" x14ac:dyDescent="0.2">
      <c r="D1108" s="393">
        <f>_xlfn.XLOOKUP(C:C,Table1[for Import to Bank Register dropdown],Table1[for Pivot],0,0,1)</f>
        <v>0</v>
      </c>
      <c r="E1108" s="422"/>
      <c r="F1108" s="160">
        <f t="shared" si="52"/>
        <v>55555555</v>
      </c>
      <c r="G1108" s="394">
        <f t="shared" si="53"/>
        <v>0</v>
      </c>
      <c r="I1108" s="395">
        <f>IF(OR(C1108="150 Directors advances", C1108="120 accounts receivable", C1108="720.2 Automobile - Insurance", C1108="720.3 Automobile - License", C1108="870.4 Rent - Insurance", C1108="870.6 Rent - Property Tax", C1108="870.7 Rent - Homeoffice", C1108="870.9 Rent - Water"),
   0,
   IF(Dashboard!$F$5="Quick",
      IF(OR(C1108="190 Automobile",C1108="200 computer hardware",C1108="210 Computer software",C1108="220 Quickbooks software",C1108="230 Office equipment",C1108="240 Office furniture"),
         E1108-(E1108/(1+Dashboard!$F$4)),
         0
      ),
      IF(C1108="750 Business promotion",
         E1108-(E1108/(1+4.793/100)),
         E1108-(E1108/(1+Dashboard!$F$4))
      )
   )
)</f>
        <v>0</v>
      </c>
      <c r="J1108" s="40">
        <f>Bank5[[#This Row],[Money in/ (Money out)]]-Bank5[[#This Row],[GST/HST]]</f>
        <v>0</v>
      </c>
      <c r="L1108" s="37">
        <f t="shared" si="51"/>
        <v>0</v>
      </c>
    </row>
    <row r="1109" spans="4:12" x14ac:dyDescent="0.2">
      <c r="D1109" s="393">
        <f>_xlfn.XLOOKUP(C:C,Table1[for Import to Bank Register dropdown],Table1[for Pivot],0,0,1)</f>
        <v>0</v>
      </c>
      <c r="E1109" s="422"/>
      <c r="F1109" s="160">
        <f t="shared" si="52"/>
        <v>55555555</v>
      </c>
      <c r="G1109" s="394">
        <f t="shared" si="53"/>
        <v>0</v>
      </c>
      <c r="I1109" s="395">
        <f>IF(OR(C1109="150 Directors advances", C1109="120 accounts receivable", C1109="720.2 Automobile - Insurance", C1109="720.3 Automobile - License", C1109="870.4 Rent - Insurance", C1109="870.6 Rent - Property Tax", C1109="870.7 Rent - Homeoffice", C1109="870.9 Rent - Water"),
   0,
   IF(Dashboard!$F$5="Quick",
      IF(OR(C1109="190 Automobile",C1109="200 computer hardware",C1109="210 Computer software",C1109="220 Quickbooks software",C1109="230 Office equipment",C1109="240 Office furniture"),
         E1109-(E1109/(1+Dashboard!$F$4)),
         0
      ),
      IF(C1109="750 Business promotion",
         E1109-(E1109/(1+4.793/100)),
         E1109-(E1109/(1+Dashboard!$F$4))
      )
   )
)</f>
        <v>0</v>
      </c>
      <c r="J1109" s="40">
        <f>Bank5[[#This Row],[Money in/ (Money out)]]-Bank5[[#This Row],[GST/HST]]</f>
        <v>0</v>
      </c>
      <c r="L1109" s="37">
        <f t="shared" si="51"/>
        <v>0</v>
      </c>
    </row>
    <row r="1110" spans="4:12" x14ac:dyDescent="0.2">
      <c r="D1110" s="393">
        <f>_xlfn.XLOOKUP(C:C,Table1[for Import to Bank Register dropdown],Table1[for Pivot],0,0,1)</f>
        <v>0</v>
      </c>
      <c r="E1110" s="422"/>
      <c r="F1110" s="160">
        <f t="shared" si="52"/>
        <v>55555555</v>
      </c>
      <c r="G1110" s="394">
        <f t="shared" si="53"/>
        <v>0</v>
      </c>
      <c r="I1110" s="395">
        <f>IF(OR(C1110="150 Directors advances", C1110="120 accounts receivable", C1110="720.2 Automobile - Insurance", C1110="720.3 Automobile - License", C1110="870.4 Rent - Insurance", C1110="870.6 Rent - Property Tax", C1110="870.7 Rent - Homeoffice", C1110="870.9 Rent - Water"),
   0,
   IF(Dashboard!$F$5="Quick",
      IF(OR(C1110="190 Automobile",C1110="200 computer hardware",C1110="210 Computer software",C1110="220 Quickbooks software",C1110="230 Office equipment",C1110="240 Office furniture"),
         E1110-(E1110/(1+Dashboard!$F$4)),
         0
      ),
      IF(C1110="750 Business promotion",
         E1110-(E1110/(1+4.793/100)),
         E1110-(E1110/(1+Dashboard!$F$4))
      )
   )
)</f>
        <v>0</v>
      </c>
      <c r="J1110" s="40">
        <f>Bank5[[#This Row],[Money in/ (Money out)]]-Bank5[[#This Row],[GST/HST]]</f>
        <v>0</v>
      </c>
      <c r="L1110" s="37">
        <f t="shared" si="51"/>
        <v>0</v>
      </c>
    </row>
    <row r="1111" spans="4:12" x14ac:dyDescent="0.2">
      <c r="D1111" s="393">
        <f>_xlfn.XLOOKUP(C:C,Table1[for Import to Bank Register dropdown],Table1[for Pivot],0,0,1)</f>
        <v>0</v>
      </c>
      <c r="E1111" s="422"/>
      <c r="F1111" s="160">
        <f t="shared" si="52"/>
        <v>55555555</v>
      </c>
      <c r="G1111" s="394">
        <f t="shared" si="53"/>
        <v>0</v>
      </c>
      <c r="I1111" s="395">
        <f>IF(OR(C1111="150 Directors advances", C1111="120 accounts receivable", C1111="720.2 Automobile - Insurance", C1111="720.3 Automobile - License", C1111="870.4 Rent - Insurance", C1111="870.6 Rent - Property Tax", C1111="870.7 Rent - Homeoffice", C1111="870.9 Rent - Water"),
   0,
   IF(Dashboard!$F$5="Quick",
      IF(OR(C1111="190 Automobile",C1111="200 computer hardware",C1111="210 Computer software",C1111="220 Quickbooks software",C1111="230 Office equipment",C1111="240 Office furniture"),
         E1111-(E1111/(1+Dashboard!$F$4)),
         0
      ),
      IF(C1111="750 Business promotion",
         E1111-(E1111/(1+4.793/100)),
         E1111-(E1111/(1+Dashboard!$F$4))
      )
   )
)</f>
        <v>0</v>
      </c>
      <c r="J1111" s="40">
        <f>Bank5[[#This Row],[Money in/ (Money out)]]-Bank5[[#This Row],[GST/HST]]</f>
        <v>0</v>
      </c>
      <c r="L1111" s="37">
        <f t="shared" si="51"/>
        <v>0</v>
      </c>
    </row>
    <row r="1112" spans="4:12" x14ac:dyDescent="0.2">
      <c r="D1112" s="393">
        <f>_xlfn.XLOOKUP(C:C,Table1[for Import to Bank Register dropdown],Table1[for Pivot],0,0,1)</f>
        <v>0</v>
      </c>
      <c r="E1112" s="422"/>
      <c r="F1112" s="160">
        <f t="shared" si="52"/>
        <v>55555555</v>
      </c>
      <c r="G1112" s="394">
        <f t="shared" si="53"/>
        <v>0</v>
      </c>
      <c r="I1112" s="395">
        <f>IF(OR(C1112="150 Directors advances", C1112="120 accounts receivable", C1112="720.2 Automobile - Insurance", C1112="720.3 Automobile - License", C1112="870.4 Rent - Insurance", C1112="870.6 Rent - Property Tax", C1112="870.7 Rent - Homeoffice", C1112="870.9 Rent - Water"),
   0,
   IF(Dashboard!$F$5="Quick",
      IF(OR(C1112="190 Automobile",C1112="200 computer hardware",C1112="210 Computer software",C1112="220 Quickbooks software",C1112="230 Office equipment",C1112="240 Office furniture"),
         E1112-(E1112/(1+Dashboard!$F$4)),
         0
      ),
      IF(C1112="750 Business promotion",
         E1112-(E1112/(1+4.793/100)),
         E1112-(E1112/(1+Dashboard!$F$4))
      )
   )
)</f>
        <v>0</v>
      </c>
      <c r="J1112" s="40">
        <f>Bank5[[#This Row],[Money in/ (Money out)]]-Bank5[[#This Row],[GST/HST]]</f>
        <v>0</v>
      </c>
      <c r="L1112" s="37">
        <f t="shared" si="51"/>
        <v>0</v>
      </c>
    </row>
    <row r="1113" spans="4:12" x14ac:dyDescent="0.2">
      <c r="D1113" s="393">
        <f>_xlfn.XLOOKUP(C:C,Table1[for Import to Bank Register dropdown],Table1[for Pivot],0,0,1)</f>
        <v>0</v>
      </c>
      <c r="E1113" s="422"/>
      <c r="F1113" s="160">
        <f t="shared" si="52"/>
        <v>55555555</v>
      </c>
      <c r="G1113" s="394">
        <f t="shared" si="53"/>
        <v>0</v>
      </c>
      <c r="I1113" s="395">
        <f>IF(OR(C1113="150 Directors advances", C1113="120 accounts receivable", C1113="720.2 Automobile - Insurance", C1113="720.3 Automobile - License", C1113="870.4 Rent - Insurance", C1113="870.6 Rent - Property Tax", C1113="870.7 Rent - Homeoffice", C1113="870.9 Rent - Water"),
   0,
   IF(Dashboard!$F$5="Quick",
      IF(OR(C1113="190 Automobile",C1113="200 computer hardware",C1113="210 Computer software",C1113="220 Quickbooks software",C1113="230 Office equipment",C1113="240 Office furniture"),
         E1113-(E1113/(1+Dashboard!$F$4)),
         0
      ),
      IF(C1113="750 Business promotion",
         E1113-(E1113/(1+4.793/100)),
         E1113-(E1113/(1+Dashboard!$F$4))
      )
   )
)</f>
        <v>0</v>
      </c>
      <c r="J1113" s="40">
        <f>Bank5[[#This Row],[Money in/ (Money out)]]-Bank5[[#This Row],[GST/HST]]</f>
        <v>0</v>
      </c>
      <c r="L1113" s="37">
        <f t="shared" si="51"/>
        <v>0</v>
      </c>
    </row>
    <row r="1114" spans="4:12" x14ac:dyDescent="0.2">
      <c r="D1114" s="393">
        <f>_xlfn.XLOOKUP(C:C,Table1[for Import to Bank Register dropdown],Table1[for Pivot],0,0,1)</f>
        <v>0</v>
      </c>
      <c r="E1114" s="422"/>
      <c r="F1114" s="160">
        <f t="shared" si="52"/>
        <v>55555555</v>
      </c>
      <c r="G1114" s="394">
        <f t="shared" si="53"/>
        <v>0</v>
      </c>
      <c r="I1114" s="395">
        <f>IF(OR(C1114="150 Directors advances", C1114="120 accounts receivable", C1114="720.2 Automobile - Insurance", C1114="720.3 Automobile - License", C1114="870.4 Rent - Insurance", C1114="870.6 Rent - Property Tax", C1114="870.7 Rent - Homeoffice", C1114="870.9 Rent - Water"),
   0,
   IF(Dashboard!$F$5="Quick",
      IF(OR(C1114="190 Automobile",C1114="200 computer hardware",C1114="210 Computer software",C1114="220 Quickbooks software",C1114="230 Office equipment",C1114="240 Office furniture"),
         E1114-(E1114/(1+Dashboard!$F$4)),
         0
      ),
      IF(C1114="750 Business promotion",
         E1114-(E1114/(1+4.793/100)),
         E1114-(E1114/(1+Dashboard!$F$4))
      )
   )
)</f>
        <v>0</v>
      </c>
      <c r="J1114" s="40">
        <f>Bank5[[#This Row],[Money in/ (Money out)]]-Bank5[[#This Row],[GST/HST]]</f>
        <v>0</v>
      </c>
      <c r="L1114" s="37">
        <f t="shared" si="51"/>
        <v>0</v>
      </c>
    </row>
    <row r="1115" spans="4:12" x14ac:dyDescent="0.2">
      <c r="D1115" s="393">
        <f>_xlfn.XLOOKUP(C:C,Table1[for Import to Bank Register dropdown],Table1[for Pivot],0,0,1)</f>
        <v>0</v>
      </c>
      <c r="E1115" s="422"/>
      <c r="F1115" s="160">
        <f t="shared" si="52"/>
        <v>55555555</v>
      </c>
      <c r="G1115" s="394">
        <f t="shared" si="53"/>
        <v>0</v>
      </c>
      <c r="I1115" s="395">
        <f>IF(OR(C1115="150 Directors advances", C1115="120 accounts receivable", C1115="720.2 Automobile - Insurance", C1115="720.3 Automobile - License", C1115="870.4 Rent - Insurance", C1115="870.6 Rent - Property Tax", C1115="870.7 Rent - Homeoffice", C1115="870.9 Rent - Water"),
   0,
   IF(Dashboard!$F$5="Quick",
      IF(OR(C1115="190 Automobile",C1115="200 computer hardware",C1115="210 Computer software",C1115="220 Quickbooks software",C1115="230 Office equipment",C1115="240 Office furniture"),
         E1115-(E1115/(1+Dashboard!$F$4)),
         0
      ),
      IF(C1115="750 Business promotion",
         E1115-(E1115/(1+4.793/100)),
         E1115-(E1115/(1+Dashboard!$F$4))
      )
   )
)</f>
        <v>0</v>
      </c>
      <c r="J1115" s="40">
        <f>Bank5[[#This Row],[Money in/ (Money out)]]-Bank5[[#This Row],[GST/HST]]</f>
        <v>0</v>
      </c>
      <c r="L1115" s="37">
        <f t="shared" si="51"/>
        <v>0</v>
      </c>
    </row>
    <row r="1116" spans="4:12" x14ac:dyDescent="0.2">
      <c r="D1116" s="393">
        <f>_xlfn.XLOOKUP(C:C,Table1[for Import to Bank Register dropdown],Table1[for Pivot],0,0,1)</f>
        <v>0</v>
      </c>
      <c r="E1116" s="422"/>
      <c r="F1116" s="160">
        <f t="shared" si="52"/>
        <v>55555555</v>
      </c>
      <c r="G1116" s="394">
        <f t="shared" si="53"/>
        <v>0</v>
      </c>
      <c r="I1116" s="395">
        <f>IF(OR(C1116="150 Directors advances", C1116="120 accounts receivable", C1116="720.2 Automobile - Insurance", C1116="720.3 Automobile - License", C1116="870.4 Rent - Insurance", C1116="870.6 Rent - Property Tax", C1116="870.7 Rent - Homeoffice", C1116="870.9 Rent - Water"),
   0,
   IF(Dashboard!$F$5="Quick",
      IF(OR(C1116="190 Automobile",C1116="200 computer hardware",C1116="210 Computer software",C1116="220 Quickbooks software",C1116="230 Office equipment",C1116="240 Office furniture"),
         E1116-(E1116/(1+Dashboard!$F$4)),
         0
      ),
      IF(C1116="750 Business promotion",
         E1116-(E1116/(1+4.793/100)),
         E1116-(E1116/(1+Dashboard!$F$4))
      )
   )
)</f>
        <v>0</v>
      </c>
      <c r="J1116" s="40">
        <f>Bank5[[#This Row],[Money in/ (Money out)]]-Bank5[[#This Row],[GST/HST]]</f>
        <v>0</v>
      </c>
      <c r="L1116" s="37">
        <f t="shared" si="51"/>
        <v>0</v>
      </c>
    </row>
    <row r="1117" spans="4:12" x14ac:dyDescent="0.2">
      <c r="D1117" s="393">
        <f>_xlfn.XLOOKUP(C:C,Table1[for Import to Bank Register dropdown],Table1[for Pivot],0,0,1)</f>
        <v>0</v>
      </c>
      <c r="E1117" s="422"/>
      <c r="F1117" s="160">
        <f t="shared" si="52"/>
        <v>55555555</v>
      </c>
      <c r="G1117" s="394">
        <f t="shared" si="53"/>
        <v>0</v>
      </c>
      <c r="I1117" s="395">
        <f>IF(OR(C1117="150 Directors advances", C1117="120 accounts receivable", C1117="720.2 Automobile - Insurance", C1117="720.3 Automobile - License", C1117="870.4 Rent - Insurance", C1117="870.6 Rent - Property Tax", C1117="870.7 Rent - Homeoffice", C1117="870.9 Rent - Water"),
   0,
   IF(Dashboard!$F$5="Quick",
      IF(OR(C1117="190 Automobile",C1117="200 computer hardware",C1117="210 Computer software",C1117="220 Quickbooks software",C1117="230 Office equipment",C1117="240 Office furniture"),
         E1117-(E1117/(1+Dashboard!$F$4)),
         0
      ),
      IF(C1117="750 Business promotion",
         E1117-(E1117/(1+4.793/100)),
         E1117-(E1117/(1+Dashboard!$F$4))
      )
   )
)</f>
        <v>0</v>
      </c>
      <c r="J1117" s="40">
        <f>Bank5[[#This Row],[Money in/ (Money out)]]-Bank5[[#This Row],[GST/HST]]</f>
        <v>0</v>
      </c>
      <c r="L1117" s="37">
        <f t="shared" si="51"/>
        <v>0</v>
      </c>
    </row>
    <row r="1118" spans="4:12" x14ac:dyDescent="0.2">
      <c r="D1118" s="393">
        <f>_xlfn.XLOOKUP(C:C,Table1[for Import to Bank Register dropdown],Table1[for Pivot],0,0,1)</f>
        <v>0</v>
      </c>
      <c r="E1118" s="422"/>
      <c r="F1118" s="160">
        <f t="shared" si="52"/>
        <v>55555555</v>
      </c>
      <c r="G1118" s="394">
        <f t="shared" si="53"/>
        <v>0</v>
      </c>
      <c r="I1118" s="395">
        <f>IF(OR(C1118="150 Directors advances", C1118="120 accounts receivable", C1118="720.2 Automobile - Insurance", C1118="720.3 Automobile - License", C1118="870.4 Rent - Insurance", C1118="870.6 Rent - Property Tax", C1118="870.7 Rent - Homeoffice", C1118="870.9 Rent - Water"),
   0,
   IF(Dashboard!$F$5="Quick",
      IF(OR(C1118="190 Automobile",C1118="200 computer hardware",C1118="210 Computer software",C1118="220 Quickbooks software",C1118="230 Office equipment",C1118="240 Office furniture"),
         E1118-(E1118/(1+Dashboard!$F$4)),
         0
      ),
      IF(C1118="750 Business promotion",
         E1118-(E1118/(1+4.793/100)),
         E1118-(E1118/(1+Dashboard!$F$4))
      )
   )
)</f>
        <v>0</v>
      </c>
      <c r="J1118" s="40">
        <f>Bank5[[#This Row],[Money in/ (Money out)]]-Bank5[[#This Row],[GST/HST]]</f>
        <v>0</v>
      </c>
      <c r="L1118" s="37">
        <f t="shared" si="51"/>
        <v>0</v>
      </c>
    </row>
    <row r="1119" spans="4:12" x14ac:dyDescent="0.2">
      <c r="D1119" s="393">
        <f>_xlfn.XLOOKUP(C:C,Table1[for Import to Bank Register dropdown],Table1[for Pivot],0,0,1)</f>
        <v>0</v>
      </c>
      <c r="E1119" s="422"/>
      <c r="F1119" s="160">
        <f t="shared" si="52"/>
        <v>55555555</v>
      </c>
      <c r="G1119" s="394">
        <f t="shared" si="53"/>
        <v>0</v>
      </c>
      <c r="I1119" s="395">
        <f>IF(OR(C1119="150 Directors advances", C1119="120 accounts receivable", C1119="720.2 Automobile - Insurance", C1119="720.3 Automobile - License", C1119="870.4 Rent - Insurance", C1119="870.6 Rent - Property Tax", C1119="870.7 Rent - Homeoffice", C1119="870.9 Rent - Water"),
   0,
   IF(Dashboard!$F$5="Quick",
      IF(OR(C1119="190 Automobile",C1119="200 computer hardware",C1119="210 Computer software",C1119="220 Quickbooks software",C1119="230 Office equipment",C1119="240 Office furniture"),
         E1119-(E1119/(1+Dashboard!$F$4)),
         0
      ),
      IF(C1119="750 Business promotion",
         E1119-(E1119/(1+4.793/100)),
         E1119-(E1119/(1+Dashboard!$F$4))
      )
   )
)</f>
        <v>0</v>
      </c>
      <c r="J1119" s="40">
        <f>Bank5[[#This Row],[Money in/ (Money out)]]-Bank5[[#This Row],[GST/HST]]</f>
        <v>0</v>
      </c>
      <c r="L1119" s="37">
        <f t="shared" si="51"/>
        <v>0</v>
      </c>
    </row>
    <row r="1120" spans="4:12" x14ac:dyDescent="0.2">
      <c r="D1120" s="393">
        <f>_xlfn.XLOOKUP(C:C,Table1[for Import to Bank Register dropdown],Table1[for Pivot],0,0,1)</f>
        <v>0</v>
      </c>
      <c r="E1120" s="422"/>
      <c r="F1120" s="160">
        <f t="shared" si="52"/>
        <v>55555555</v>
      </c>
      <c r="G1120" s="394">
        <f t="shared" si="53"/>
        <v>0</v>
      </c>
      <c r="I1120" s="395">
        <f>IF(OR(C1120="150 Directors advances", C1120="120 accounts receivable", C1120="720.2 Automobile - Insurance", C1120="720.3 Automobile - License", C1120="870.4 Rent - Insurance", C1120="870.6 Rent - Property Tax", C1120="870.7 Rent - Homeoffice", C1120="870.9 Rent - Water"),
   0,
   IF(Dashboard!$F$5="Quick",
      IF(OR(C1120="190 Automobile",C1120="200 computer hardware",C1120="210 Computer software",C1120="220 Quickbooks software",C1120="230 Office equipment",C1120="240 Office furniture"),
         E1120-(E1120/(1+Dashboard!$F$4)),
         0
      ),
      IF(C1120="750 Business promotion",
         E1120-(E1120/(1+4.793/100)),
         E1120-(E1120/(1+Dashboard!$F$4))
      )
   )
)</f>
        <v>0</v>
      </c>
      <c r="J1120" s="40">
        <f>Bank5[[#This Row],[Money in/ (Money out)]]-Bank5[[#This Row],[GST/HST]]</f>
        <v>0</v>
      </c>
      <c r="L1120" s="37">
        <f t="shared" si="51"/>
        <v>0</v>
      </c>
    </row>
    <row r="1121" spans="4:12" x14ac:dyDescent="0.2">
      <c r="D1121" s="393">
        <f>_xlfn.XLOOKUP(C:C,Table1[for Import to Bank Register dropdown],Table1[for Pivot],0,0,1)</f>
        <v>0</v>
      </c>
      <c r="E1121" s="422"/>
      <c r="F1121" s="160">
        <f t="shared" si="52"/>
        <v>55555555</v>
      </c>
      <c r="G1121" s="394">
        <f t="shared" si="53"/>
        <v>0</v>
      </c>
      <c r="I1121" s="395">
        <f>IF(OR(C1121="150 Directors advances", C1121="120 accounts receivable", C1121="720.2 Automobile - Insurance", C1121="720.3 Automobile - License", C1121="870.4 Rent - Insurance", C1121="870.6 Rent - Property Tax", C1121="870.7 Rent - Homeoffice", C1121="870.9 Rent - Water"),
   0,
   IF(Dashboard!$F$5="Quick",
      IF(OR(C1121="190 Automobile",C1121="200 computer hardware",C1121="210 Computer software",C1121="220 Quickbooks software",C1121="230 Office equipment",C1121="240 Office furniture"),
         E1121-(E1121/(1+Dashboard!$F$4)),
         0
      ),
      IF(C1121="750 Business promotion",
         E1121-(E1121/(1+4.793/100)),
         E1121-(E1121/(1+Dashboard!$F$4))
      )
   )
)</f>
        <v>0</v>
      </c>
      <c r="J1121" s="40">
        <f>Bank5[[#This Row],[Money in/ (Money out)]]-Bank5[[#This Row],[GST/HST]]</f>
        <v>0</v>
      </c>
      <c r="L1121" s="37">
        <f t="shared" si="51"/>
        <v>0</v>
      </c>
    </row>
    <row r="1122" spans="4:12" x14ac:dyDescent="0.2">
      <c r="D1122" s="393">
        <f>_xlfn.XLOOKUP(C:C,Table1[for Import to Bank Register dropdown],Table1[for Pivot],0,0,1)</f>
        <v>0</v>
      </c>
      <c r="E1122" s="422"/>
      <c r="F1122" s="160">
        <f t="shared" si="52"/>
        <v>55555555</v>
      </c>
      <c r="G1122" s="394">
        <f t="shared" si="53"/>
        <v>0</v>
      </c>
      <c r="I1122" s="395">
        <f>IF(OR(C1122="150 Directors advances", C1122="120 accounts receivable", C1122="720.2 Automobile - Insurance", C1122="720.3 Automobile - License", C1122="870.4 Rent - Insurance", C1122="870.6 Rent - Property Tax", C1122="870.7 Rent - Homeoffice", C1122="870.9 Rent - Water"),
   0,
   IF(Dashboard!$F$5="Quick",
      IF(OR(C1122="190 Automobile",C1122="200 computer hardware",C1122="210 Computer software",C1122="220 Quickbooks software",C1122="230 Office equipment",C1122="240 Office furniture"),
         E1122-(E1122/(1+Dashboard!$F$4)),
         0
      ),
      IF(C1122="750 Business promotion",
         E1122-(E1122/(1+4.793/100)),
         E1122-(E1122/(1+Dashboard!$F$4))
      )
   )
)</f>
        <v>0</v>
      </c>
      <c r="J1122" s="40">
        <f>Bank5[[#This Row],[Money in/ (Money out)]]-Bank5[[#This Row],[GST/HST]]</f>
        <v>0</v>
      </c>
      <c r="L1122" s="37">
        <f t="shared" si="51"/>
        <v>0</v>
      </c>
    </row>
    <row r="1123" spans="4:12" x14ac:dyDescent="0.2">
      <c r="D1123" s="393">
        <f>_xlfn.XLOOKUP(C:C,Table1[for Import to Bank Register dropdown],Table1[for Pivot],0,0,1)</f>
        <v>0</v>
      </c>
      <c r="E1123" s="422"/>
      <c r="F1123" s="160">
        <f t="shared" si="52"/>
        <v>55555555</v>
      </c>
      <c r="G1123" s="394">
        <f t="shared" si="53"/>
        <v>0</v>
      </c>
      <c r="I1123" s="395">
        <f>IF(OR(C1123="150 Directors advances", C1123="120 accounts receivable", C1123="720.2 Automobile - Insurance", C1123="720.3 Automobile - License", C1123="870.4 Rent - Insurance", C1123="870.6 Rent - Property Tax", C1123="870.7 Rent - Homeoffice", C1123="870.9 Rent - Water"),
   0,
   IF(Dashboard!$F$5="Quick",
      IF(OR(C1123="190 Automobile",C1123="200 computer hardware",C1123="210 Computer software",C1123="220 Quickbooks software",C1123="230 Office equipment",C1123="240 Office furniture"),
         E1123-(E1123/(1+Dashboard!$F$4)),
         0
      ),
      IF(C1123="750 Business promotion",
         E1123-(E1123/(1+4.793/100)),
         E1123-(E1123/(1+Dashboard!$F$4))
      )
   )
)</f>
        <v>0</v>
      </c>
      <c r="J1123" s="40">
        <f>Bank5[[#This Row],[Money in/ (Money out)]]-Bank5[[#This Row],[GST/HST]]</f>
        <v>0</v>
      </c>
      <c r="L1123" s="37">
        <f t="shared" si="51"/>
        <v>0</v>
      </c>
    </row>
    <row r="1124" spans="4:12" x14ac:dyDescent="0.2">
      <c r="D1124" s="393">
        <f>_xlfn.XLOOKUP(C:C,Table1[for Import to Bank Register dropdown],Table1[for Pivot],0,0,1)</f>
        <v>0</v>
      </c>
      <c r="E1124" s="422"/>
      <c r="F1124" s="160">
        <f t="shared" si="52"/>
        <v>55555555</v>
      </c>
      <c r="G1124" s="394">
        <f t="shared" si="53"/>
        <v>0</v>
      </c>
      <c r="I1124" s="395">
        <f>IF(OR(C1124="150 Directors advances", C1124="120 accounts receivable", C1124="720.2 Automobile - Insurance", C1124="720.3 Automobile - License", C1124="870.4 Rent - Insurance", C1124="870.6 Rent - Property Tax", C1124="870.7 Rent - Homeoffice", C1124="870.9 Rent - Water"),
   0,
   IF(Dashboard!$F$5="Quick",
      IF(OR(C1124="190 Automobile",C1124="200 computer hardware",C1124="210 Computer software",C1124="220 Quickbooks software",C1124="230 Office equipment",C1124="240 Office furniture"),
         E1124-(E1124/(1+Dashboard!$F$4)),
         0
      ),
      IF(C1124="750 Business promotion",
         E1124-(E1124/(1+4.793/100)),
         E1124-(E1124/(1+Dashboard!$F$4))
      )
   )
)</f>
        <v>0</v>
      </c>
      <c r="J1124" s="40">
        <f>Bank5[[#This Row],[Money in/ (Money out)]]-Bank5[[#This Row],[GST/HST]]</f>
        <v>0</v>
      </c>
      <c r="L1124" s="37">
        <f t="shared" si="51"/>
        <v>0</v>
      </c>
    </row>
    <row r="1125" spans="4:12" x14ac:dyDescent="0.2">
      <c r="D1125" s="393">
        <f>_xlfn.XLOOKUP(C:C,Table1[for Import to Bank Register dropdown],Table1[for Pivot],0,0,1)</f>
        <v>0</v>
      </c>
      <c r="E1125" s="422"/>
      <c r="F1125" s="160">
        <f t="shared" si="52"/>
        <v>55555555</v>
      </c>
      <c r="G1125" s="394">
        <f t="shared" si="53"/>
        <v>0</v>
      </c>
      <c r="I1125" s="395">
        <f>IF(OR(C1125="150 Directors advances", C1125="120 accounts receivable", C1125="720.2 Automobile - Insurance", C1125="720.3 Automobile - License", C1125="870.4 Rent - Insurance", C1125="870.6 Rent - Property Tax", C1125="870.7 Rent - Homeoffice", C1125="870.9 Rent - Water"),
   0,
   IF(Dashboard!$F$5="Quick",
      IF(OR(C1125="190 Automobile",C1125="200 computer hardware",C1125="210 Computer software",C1125="220 Quickbooks software",C1125="230 Office equipment",C1125="240 Office furniture"),
         E1125-(E1125/(1+Dashboard!$F$4)),
         0
      ),
      IF(C1125="750 Business promotion",
         E1125-(E1125/(1+4.793/100)),
         E1125-(E1125/(1+Dashboard!$F$4))
      )
   )
)</f>
        <v>0</v>
      </c>
      <c r="J1125" s="40">
        <f>Bank5[[#This Row],[Money in/ (Money out)]]-Bank5[[#This Row],[GST/HST]]</f>
        <v>0</v>
      </c>
      <c r="L1125" s="37">
        <f t="shared" si="51"/>
        <v>0</v>
      </c>
    </row>
    <row r="1126" spans="4:12" x14ac:dyDescent="0.2">
      <c r="D1126" s="393">
        <f>_xlfn.XLOOKUP(C:C,Table1[for Import to Bank Register dropdown],Table1[for Pivot],0,0,1)</f>
        <v>0</v>
      </c>
      <c r="E1126" s="422"/>
      <c r="F1126" s="160">
        <f t="shared" si="52"/>
        <v>55555555</v>
      </c>
      <c r="G1126" s="394">
        <f t="shared" si="53"/>
        <v>0</v>
      </c>
      <c r="I1126" s="395">
        <f>IF(OR(C1126="150 Directors advances", C1126="120 accounts receivable", C1126="720.2 Automobile - Insurance", C1126="720.3 Automobile - License", C1126="870.4 Rent - Insurance", C1126="870.6 Rent - Property Tax", C1126="870.7 Rent - Homeoffice", C1126="870.9 Rent - Water"),
   0,
   IF(Dashboard!$F$5="Quick",
      IF(OR(C1126="190 Automobile",C1126="200 computer hardware",C1126="210 Computer software",C1126="220 Quickbooks software",C1126="230 Office equipment",C1126="240 Office furniture"),
         E1126-(E1126/(1+Dashboard!$F$4)),
         0
      ),
      IF(C1126="750 Business promotion",
         E1126-(E1126/(1+4.793/100)),
         E1126-(E1126/(1+Dashboard!$F$4))
      )
   )
)</f>
        <v>0</v>
      </c>
      <c r="J1126" s="40">
        <f>Bank5[[#This Row],[Money in/ (Money out)]]-Bank5[[#This Row],[GST/HST]]</f>
        <v>0</v>
      </c>
      <c r="L1126" s="37">
        <f t="shared" si="51"/>
        <v>0</v>
      </c>
    </row>
    <row r="1127" spans="4:12" x14ac:dyDescent="0.2">
      <c r="D1127" s="393">
        <f>_xlfn.XLOOKUP(C:C,Table1[for Import to Bank Register dropdown],Table1[for Pivot],0,0,1)</f>
        <v>0</v>
      </c>
      <c r="E1127" s="422"/>
      <c r="F1127" s="160">
        <f t="shared" si="52"/>
        <v>55555555</v>
      </c>
      <c r="G1127" s="394">
        <f t="shared" si="53"/>
        <v>0</v>
      </c>
      <c r="I1127" s="395">
        <f>IF(OR(C1127="150 Directors advances", C1127="120 accounts receivable", C1127="720.2 Automobile - Insurance", C1127="720.3 Automobile - License", C1127="870.4 Rent - Insurance", C1127="870.6 Rent - Property Tax", C1127="870.7 Rent - Homeoffice", C1127="870.9 Rent - Water"),
   0,
   IF(Dashboard!$F$5="Quick",
      IF(OR(C1127="190 Automobile",C1127="200 computer hardware",C1127="210 Computer software",C1127="220 Quickbooks software",C1127="230 Office equipment",C1127="240 Office furniture"),
         E1127-(E1127/(1+Dashboard!$F$4)),
         0
      ),
      IF(C1127="750 Business promotion",
         E1127-(E1127/(1+4.793/100)),
         E1127-(E1127/(1+Dashboard!$F$4))
      )
   )
)</f>
        <v>0</v>
      </c>
      <c r="J1127" s="40">
        <f>Bank5[[#This Row],[Money in/ (Money out)]]-Bank5[[#This Row],[GST/HST]]</f>
        <v>0</v>
      </c>
      <c r="L1127" s="37">
        <f t="shared" si="51"/>
        <v>0</v>
      </c>
    </row>
    <row r="1128" spans="4:12" x14ac:dyDescent="0.2">
      <c r="D1128" s="393">
        <f>_xlfn.XLOOKUP(C:C,Table1[for Import to Bank Register dropdown],Table1[for Pivot],0,0,1)</f>
        <v>0</v>
      </c>
      <c r="E1128" s="422"/>
      <c r="F1128" s="160">
        <f t="shared" si="52"/>
        <v>55555555</v>
      </c>
      <c r="G1128" s="394">
        <f t="shared" si="53"/>
        <v>0</v>
      </c>
      <c r="I1128" s="395">
        <f>IF(OR(C1128="150 Directors advances", C1128="120 accounts receivable", C1128="720.2 Automobile - Insurance", C1128="720.3 Automobile - License", C1128="870.4 Rent - Insurance", C1128="870.6 Rent - Property Tax", C1128="870.7 Rent - Homeoffice", C1128="870.9 Rent - Water"),
   0,
   IF(Dashboard!$F$5="Quick",
      IF(OR(C1128="190 Automobile",C1128="200 computer hardware",C1128="210 Computer software",C1128="220 Quickbooks software",C1128="230 Office equipment",C1128="240 Office furniture"),
         E1128-(E1128/(1+Dashboard!$F$4)),
         0
      ),
      IF(C1128="750 Business promotion",
         E1128-(E1128/(1+4.793/100)),
         E1128-(E1128/(1+Dashboard!$F$4))
      )
   )
)</f>
        <v>0</v>
      </c>
      <c r="J1128" s="40">
        <f>Bank5[[#This Row],[Money in/ (Money out)]]-Bank5[[#This Row],[GST/HST]]</f>
        <v>0</v>
      </c>
      <c r="L1128" s="37">
        <f t="shared" si="51"/>
        <v>0</v>
      </c>
    </row>
    <row r="1129" spans="4:12" x14ac:dyDescent="0.2">
      <c r="D1129" s="393">
        <f>_xlfn.XLOOKUP(C:C,Table1[for Import to Bank Register dropdown],Table1[for Pivot],0,0,1)</f>
        <v>0</v>
      </c>
      <c r="E1129" s="422"/>
      <c r="F1129" s="160">
        <f t="shared" si="52"/>
        <v>55555555</v>
      </c>
      <c r="G1129" s="394">
        <f t="shared" si="53"/>
        <v>0</v>
      </c>
      <c r="I1129" s="395">
        <f>IF(OR(C1129="150 Directors advances", C1129="120 accounts receivable", C1129="720.2 Automobile - Insurance", C1129="720.3 Automobile - License", C1129="870.4 Rent - Insurance", C1129="870.6 Rent - Property Tax", C1129="870.7 Rent - Homeoffice", C1129="870.9 Rent - Water"),
   0,
   IF(Dashboard!$F$5="Quick",
      IF(OR(C1129="190 Automobile",C1129="200 computer hardware",C1129="210 Computer software",C1129="220 Quickbooks software",C1129="230 Office equipment",C1129="240 Office furniture"),
         E1129-(E1129/(1+Dashboard!$F$4)),
         0
      ),
      IF(C1129="750 Business promotion",
         E1129-(E1129/(1+4.793/100)),
         E1129-(E1129/(1+Dashboard!$F$4))
      )
   )
)</f>
        <v>0</v>
      </c>
      <c r="J1129" s="40">
        <f>Bank5[[#This Row],[Money in/ (Money out)]]-Bank5[[#This Row],[GST/HST]]</f>
        <v>0</v>
      </c>
      <c r="L1129" s="37">
        <f t="shared" si="51"/>
        <v>0</v>
      </c>
    </row>
    <row r="1130" spans="4:12" x14ac:dyDescent="0.2">
      <c r="D1130" s="393">
        <f>_xlfn.XLOOKUP(C:C,Table1[for Import to Bank Register dropdown],Table1[for Pivot],0,0,1)</f>
        <v>0</v>
      </c>
      <c r="E1130" s="422"/>
      <c r="F1130" s="160">
        <f t="shared" si="52"/>
        <v>55555555</v>
      </c>
      <c r="G1130" s="394">
        <f t="shared" si="53"/>
        <v>0</v>
      </c>
      <c r="I1130" s="395">
        <f>IF(OR(C1130="150 Directors advances", C1130="120 accounts receivable", C1130="720.2 Automobile - Insurance", C1130="720.3 Automobile - License", C1130="870.4 Rent - Insurance", C1130="870.6 Rent - Property Tax", C1130="870.7 Rent - Homeoffice", C1130="870.9 Rent - Water"),
   0,
   IF(Dashboard!$F$5="Quick",
      IF(OR(C1130="190 Automobile",C1130="200 computer hardware",C1130="210 Computer software",C1130="220 Quickbooks software",C1130="230 Office equipment",C1130="240 Office furniture"),
         E1130-(E1130/(1+Dashboard!$F$4)),
         0
      ),
      IF(C1130="750 Business promotion",
         E1130-(E1130/(1+4.793/100)),
         E1130-(E1130/(1+Dashboard!$F$4))
      )
   )
)</f>
        <v>0</v>
      </c>
      <c r="J1130" s="40">
        <f>Bank5[[#This Row],[Money in/ (Money out)]]-Bank5[[#This Row],[GST/HST]]</f>
        <v>0</v>
      </c>
      <c r="L1130" s="37">
        <f t="shared" si="51"/>
        <v>0</v>
      </c>
    </row>
    <row r="1131" spans="4:12" x14ac:dyDescent="0.2">
      <c r="D1131" s="393">
        <f>_xlfn.XLOOKUP(C:C,Table1[for Import to Bank Register dropdown],Table1[for Pivot],0,0,1)</f>
        <v>0</v>
      </c>
      <c r="E1131" s="422"/>
      <c r="F1131" s="160">
        <f t="shared" si="52"/>
        <v>55555555</v>
      </c>
      <c r="G1131" s="394">
        <f t="shared" si="53"/>
        <v>0</v>
      </c>
      <c r="I1131" s="395">
        <f>IF(OR(C1131="150 Directors advances", C1131="120 accounts receivable", C1131="720.2 Automobile - Insurance", C1131="720.3 Automobile - License", C1131="870.4 Rent - Insurance", C1131="870.6 Rent - Property Tax", C1131="870.7 Rent - Homeoffice", C1131="870.9 Rent - Water"),
   0,
   IF(Dashboard!$F$5="Quick",
      IF(OR(C1131="190 Automobile",C1131="200 computer hardware",C1131="210 Computer software",C1131="220 Quickbooks software",C1131="230 Office equipment",C1131="240 Office furniture"),
         E1131-(E1131/(1+Dashboard!$F$4)),
         0
      ),
      IF(C1131="750 Business promotion",
         E1131-(E1131/(1+4.793/100)),
         E1131-(E1131/(1+Dashboard!$F$4))
      )
   )
)</f>
        <v>0</v>
      </c>
      <c r="J1131" s="40">
        <f>Bank5[[#This Row],[Money in/ (Money out)]]-Bank5[[#This Row],[GST/HST]]</f>
        <v>0</v>
      </c>
      <c r="L1131" s="37">
        <f t="shared" si="51"/>
        <v>0</v>
      </c>
    </row>
    <row r="1132" spans="4:12" x14ac:dyDescent="0.2">
      <c r="D1132" s="393">
        <f>_xlfn.XLOOKUP(C:C,Table1[for Import to Bank Register dropdown],Table1[for Pivot],0,0,1)</f>
        <v>0</v>
      </c>
      <c r="E1132" s="422"/>
      <c r="F1132" s="160">
        <f t="shared" si="52"/>
        <v>55555555</v>
      </c>
      <c r="G1132" s="394">
        <f t="shared" si="53"/>
        <v>0</v>
      </c>
      <c r="I1132" s="395">
        <f>IF(OR(C1132="150 Directors advances", C1132="120 accounts receivable", C1132="720.2 Automobile - Insurance", C1132="720.3 Automobile - License", C1132="870.4 Rent - Insurance", C1132="870.6 Rent - Property Tax", C1132="870.7 Rent - Homeoffice", C1132="870.9 Rent - Water"),
   0,
   IF(Dashboard!$F$5="Quick",
      IF(OR(C1132="190 Automobile",C1132="200 computer hardware",C1132="210 Computer software",C1132="220 Quickbooks software",C1132="230 Office equipment",C1132="240 Office furniture"),
         E1132-(E1132/(1+Dashboard!$F$4)),
         0
      ),
      IF(C1132="750 Business promotion",
         E1132-(E1132/(1+4.793/100)),
         E1132-(E1132/(1+Dashboard!$F$4))
      )
   )
)</f>
        <v>0</v>
      </c>
      <c r="J1132" s="40">
        <f>Bank5[[#This Row],[Money in/ (Money out)]]-Bank5[[#This Row],[GST/HST]]</f>
        <v>0</v>
      </c>
      <c r="L1132" s="37">
        <f t="shared" si="51"/>
        <v>0</v>
      </c>
    </row>
    <row r="1133" spans="4:12" x14ac:dyDescent="0.2">
      <c r="D1133" s="393">
        <f>_xlfn.XLOOKUP(C:C,Table1[for Import to Bank Register dropdown],Table1[for Pivot],0,0,1)</f>
        <v>0</v>
      </c>
      <c r="E1133" s="422"/>
      <c r="F1133" s="160">
        <f t="shared" si="52"/>
        <v>55555555</v>
      </c>
      <c r="G1133" s="394">
        <f t="shared" si="53"/>
        <v>0</v>
      </c>
      <c r="I1133" s="395">
        <f>IF(OR(C1133="150 Directors advances", C1133="120 accounts receivable", C1133="720.2 Automobile - Insurance", C1133="720.3 Automobile - License", C1133="870.4 Rent - Insurance", C1133="870.6 Rent - Property Tax", C1133="870.7 Rent - Homeoffice", C1133="870.9 Rent - Water"),
   0,
   IF(Dashboard!$F$5="Quick",
      IF(OR(C1133="190 Automobile",C1133="200 computer hardware",C1133="210 Computer software",C1133="220 Quickbooks software",C1133="230 Office equipment",C1133="240 Office furniture"),
         E1133-(E1133/(1+Dashboard!$F$4)),
         0
      ),
      IF(C1133="750 Business promotion",
         E1133-(E1133/(1+4.793/100)),
         E1133-(E1133/(1+Dashboard!$F$4))
      )
   )
)</f>
        <v>0</v>
      </c>
      <c r="J1133" s="40">
        <f>Bank5[[#This Row],[Money in/ (Money out)]]-Bank5[[#This Row],[GST/HST]]</f>
        <v>0</v>
      </c>
      <c r="L1133" s="37">
        <f t="shared" si="51"/>
        <v>0</v>
      </c>
    </row>
    <row r="1134" spans="4:12" x14ac:dyDescent="0.2">
      <c r="D1134" s="393">
        <f>_xlfn.XLOOKUP(C:C,Table1[for Import to Bank Register dropdown],Table1[for Pivot],0,0,1)</f>
        <v>0</v>
      </c>
      <c r="E1134" s="422"/>
      <c r="F1134" s="160">
        <f t="shared" si="52"/>
        <v>55555555</v>
      </c>
      <c r="G1134" s="394">
        <f t="shared" si="53"/>
        <v>0</v>
      </c>
      <c r="I1134" s="395">
        <f>IF(OR(C1134="150 Directors advances", C1134="120 accounts receivable", C1134="720.2 Automobile - Insurance", C1134="720.3 Automobile - License", C1134="870.4 Rent - Insurance", C1134="870.6 Rent - Property Tax", C1134="870.7 Rent - Homeoffice", C1134="870.9 Rent - Water"),
   0,
   IF(Dashboard!$F$5="Quick",
      IF(OR(C1134="190 Automobile",C1134="200 computer hardware",C1134="210 Computer software",C1134="220 Quickbooks software",C1134="230 Office equipment",C1134="240 Office furniture"),
         E1134-(E1134/(1+Dashboard!$F$4)),
         0
      ),
      IF(C1134="750 Business promotion",
         E1134-(E1134/(1+4.793/100)),
         E1134-(E1134/(1+Dashboard!$F$4))
      )
   )
)</f>
        <v>0</v>
      </c>
      <c r="J1134" s="40">
        <f>Bank5[[#This Row],[Money in/ (Money out)]]-Bank5[[#This Row],[GST/HST]]</f>
        <v>0</v>
      </c>
      <c r="L1134" s="37">
        <f t="shared" si="51"/>
        <v>0</v>
      </c>
    </row>
    <row r="1135" spans="4:12" x14ac:dyDescent="0.2">
      <c r="D1135" s="393">
        <f>_xlfn.XLOOKUP(C:C,Table1[for Import to Bank Register dropdown],Table1[for Pivot],0,0,1)</f>
        <v>0</v>
      </c>
      <c r="E1135" s="422"/>
      <c r="F1135" s="160">
        <f t="shared" si="52"/>
        <v>55555555</v>
      </c>
      <c r="G1135" s="394">
        <f t="shared" si="53"/>
        <v>0</v>
      </c>
      <c r="I1135" s="395">
        <f>IF(OR(C1135="150 Directors advances", C1135="120 accounts receivable", C1135="720.2 Automobile - Insurance", C1135="720.3 Automobile - License", C1135="870.4 Rent - Insurance", C1135="870.6 Rent - Property Tax", C1135="870.7 Rent - Homeoffice", C1135="870.9 Rent - Water"),
   0,
   IF(Dashboard!$F$5="Quick",
      IF(OR(C1135="190 Automobile",C1135="200 computer hardware",C1135="210 Computer software",C1135="220 Quickbooks software",C1135="230 Office equipment",C1135="240 Office furniture"),
         E1135-(E1135/(1+Dashboard!$F$4)),
         0
      ),
      IF(C1135="750 Business promotion",
         E1135-(E1135/(1+4.793/100)),
         E1135-(E1135/(1+Dashboard!$F$4))
      )
   )
)</f>
        <v>0</v>
      </c>
      <c r="J1135" s="40">
        <f>Bank5[[#This Row],[Money in/ (Money out)]]-Bank5[[#This Row],[GST/HST]]</f>
        <v>0</v>
      </c>
      <c r="L1135" s="37">
        <f t="shared" si="51"/>
        <v>0</v>
      </c>
    </row>
    <row r="1136" spans="4:12" x14ac:dyDescent="0.2">
      <c r="D1136" s="393">
        <f>_xlfn.XLOOKUP(C:C,Table1[for Import to Bank Register dropdown],Table1[for Pivot],0,0,1)</f>
        <v>0</v>
      </c>
      <c r="E1136" s="422"/>
      <c r="F1136" s="160">
        <f t="shared" si="52"/>
        <v>55555555</v>
      </c>
      <c r="G1136" s="394">
        <f t="shared" si="53"/>
        <v>0</v>
      </c>
      <c r="I1136" s="395">
        <f>IF(OR(C1136="150 Directors advances", C1136="120 accounts receivable", C1136="720.2 Automobile - Insurance", C1136="720.3 Automobile - License", C1136="870.4 Rent - Insurance", C1136="870.6 Rent - Property Tax", C1136="870.7 Rent - Homeoffice", C1136="870.9 Rent - Water"),
   0,
   IF(Dashboard!$F$5="Quick",
      IF(OR(C1136="190 Automobile",C1136="200 computer hardware",C1136="210 Computer software",C1136="220 Quickbooks software",C1136="230 Office equipment",C1136="240 Office furniture"),
         E1136-(E1136/(1+Dashboard!$F$4)),
         0
      ),
      IF(C1136="750 Business promotion",
         E1136-(E1136/(1+4.793/100)),
         E1136-(E1136/(1+Dashboard!$F$4))
      )
   )
)</f>
        <v>0</v>
      </c>
      <c r="J1136" s="40">
        <f>Bank5[[#This Row],[Money in/ (Money out)]]-Bank5[[#This Row],[GST/HST]]</f>
        <v>0</v>
      </c>
      <c r="L1136" s="37">
        <f t="shared" si="51"/>
        <v>0</v>
      </c>
    </row>
    <row r="1137" spans="4:12" x14ac:dyDescent="0.2">
      <c r="D1137" s="393">
        <f>_xlfn.XLOOKUP(C:C,Table1[for Import to Bank Register dropdown],Table1[for Pivot],0,0,1)</f>
        <v>0</v>
      </c>
      <c r="E1137" s="422"/>
      <c r="F1137" s="160">
        <f t="shared" si="52"/>
        <v>55555555</v>
      </c>
      <c r="G1137" s="394">
        <f t="shared" si="53"/>
        <v>0</v>
      </c>
      <c r="I1137" s="395">
        <f>IF(OR(C1137="150 Directors advances", C1137="120 accounts receivable", C1137="720.2 Automobile - Insurance", C1137="720.3 Automobile - License", C1137="870.4 Rent - Insurance", C1137="870.6 Rent - Property Tax", C1137="870.7 Rent - Homeoffice", C1137="870.9 Rent - Water"),
   0,
   IF(Dashboard!$F$5="Quick",
      IF(OR(C1137="190 Automobile",C1137="200 computer hardware",C1137="210 Computer software",C1137="220 Quickbooks software",C1137="230 Office equipment",C1137="240 Office furniture"),
         E1137-(E1137/(1+Dashboard!$F$4)),
         0
      ),
      IF(C1137="750 Business promotion",
         E1137-(E1137/(1+4.793/100)),
         E1137-(E1137/(1+Dashboard!$F$4))
      )
   )
)</f>
        <v>0</v>
      </c>
      <c r="J1137" s="40">
        <f>Bank5[[#This Row],[Money in/ (Money out)]]-Bank5[[#This Row],[GST/HST]]</f>
        <v>0</v>
      </c>
      <c r="L1137" s="37">
        <f t="shared" si="51"/>
        <v>0</v>
      </c>
    </row>
    <row r="1138" spans="4:12" x14ac:dyDescent="0.2">
      <c r="D1138" s="393">
        <f>_xlfn.XLOOKUP(C:C,Table1[for Import to Bank Register dropdown],Table1[for Pivot],0,0,1)</f>
        <v>0</v>
      </c>
      <c r="E1138" s="422"/>
      <c r="F1138" s="160">
        <f t="shared" si="52"/>
        <v>55555555</v>
      </c>
      <c r="G1138" s="394">
        <f t="shared" si="53"/>
        <v>0</v>
      </c>
      <c r="I1138" s="395">
        <f>IF(OR(C1138="150 Directors advances", C1138="120 accounts receivable", C1138="720.2 Automobile - Insurance", C1138="720.3 Automobile - License", C1138="870.4 Rent - Insurance", C1138="870.6 Rent - Property Tax", C1138="870.7 Rent - Homeoffice", C1138="870.9 Rent - Water"),
   0,
   IF(Dashboard!$F$5="Quick",
      IF(OR(C1138="190 Automobile",C1138="200 computer hardware",C1138="210 Computer software",C1138="220 Quickbooks software",C1138="230 Office equipment",C1138="240 Office furniture"),
         E1138-(E1138/(1+Dashboard!$F$4)),
         0
      ),
      IF(C1138="750 Business promotion",
         E1138-(E1138/(1+4.793/100)),
         E1138-(E1138/(1+Dashboard!$F$4))
      )
   )
)</f>
        <v>0</v>
      </c>
      <c r="J1138" s="40">
        <f>Bank5[[#This Row],[Money in/ (Money out)]]-Bank5[[#This Row],[GST/HST]]</f>
        <v>0</v>
      </c>
      <c r="L1138" s="37">
        <f t="shared" si="51"/>
        <v>0</v>
      </c>
    </row>
    <row r="1139" spans="4:12" x14ac:dyDescent="0.2">
      <c r="D1139" s="393">
        <f>_xlfn.XLOOKUP(C:C,Table1[for Import to Bank Register dropdown],Table1[for Pivot],0,0,1)</f>
        <v>0</v>
      </c>
      <c r="E1139" s="422"/>
      <c r="F1139" s="160">
        <f t="shared" si="52"/>
        <v>55555555</v>
      </c>
      <c r="G1139" s="394">
        <f t="shared" si="53"/>
        <v>0</v>
      </c>
      <c r="I1139" s="395">
        <f>IF(OR(C1139="150 Directors advances", C1139="120 accounts receivable", C1139="720.2 Automobile - Insurance", C1139="720.3 Automobile - License", C1139="870.4 Rent - Insurance", C1139="870.6 Rent - Property Tax", C1139="870.7 Rent - Homeoffice", C1139="870.9 Rent - Water"),
   0,
   IF(Dashboard!$F$5="Quick",
      IF(OR(C1139="190 Automobile",C1139="200 computer hardware",C1139="210 Computer software",C1139="220 Quickbooks software",C1139="230 Office equipment",C1139="240 Office furniture"),
         E1139-(E1139/(1+Dashboard!$F$4)),
         0
      ),
      IF(C1139="750 Business promotion",
         E1139-(E1139/(1+4.793/100)),
         E1139-(E1139/(1+Dashboard!$F$4))
      )
   )
)</f>
        <v>0</v>
      </c>
      <c r="J1139" s="40">
        <f>Bank5[[#This Row],[Money in/ (Money out)]]-Bank5[[#This Row],[GST/HST]]</f>
        <v>0</v>
      </c>
      <c r="L1139" s="37">
        <f t="shared" si="51"/>
        <v>0</v>
      </c>
    </row>
    <row r="1140" spans="4:12" x14ac:dyDescent="0.2">
      <c r="D1140" s="393">
        <f>_xlfn.XLOOKUP(C:C,Table1[for Import to Bank Register dropdown],Table1[for Pivot],0,0,1)</f>
        <v>0</v>
      </c>
      <c r="E1140" s="422"/>
      <c r="F1140" s="160">
        <f t="shared" si="52"/>
        <v>55555555</v>
      </c>
      <c r="G1140" s="394">
        <f t="shared" si="53"/>
        <v>0</v>
      </c>
      <c r="I1140" s="395">
        <f>IF(OR(C1140="150 Directors advances", C1140="120 accounts receivable", C1140="720.2 Automobile - Insurance", C1140="720.3 Automobile - License", C1140="870.4 Rent - Insurance", C1140="870.6 Rent - Property Tax", C1140="870.7 Rent - Homeoffice", C1140="870.9 Rent - Water"),
   0,
   IF(Dashboard!$F$5="Quick",
      IF(OR(C1140="190 Automobile",C1140="200 computer hardware",C1140="210 Computer software",C1140="220 Quickbooks software",C1140="230 Office equipment",C1140="240 Office furniture"),
         E1140-(E1140/(1+Dashboard!$F$4)),
         0
      ),
      IF(C1140="750 Business promotion",
         E1140-(E1140/(1+4.793/100)),
         E1140-(E1140/(1+Dashboard!$F$4))
      )
   )
)</f>
        <v>0</v>
      </c>
      <c r="J1140" s="40">
        <f>Bank5[[#This Row],[Money in/ (Money out)]]-Bank5[[#This Row],[GST/HST]]</f>
        <v>0</v>
      </c>
      <c r="L1140" s="37">
        <f t="shared" si="51"/>
        <v>0</v>
      </c>
    </row>
    <row r="1141" spans="4:12" x14ac:dyDescent="0.2">
      <c r="D1141" s="393">
        <f>_xlfn.XLOOKUP(C:C,Table1[for Import to Bank Register dropdown],Table1[for Pivot],0,0,1)</f>
        <v>0</v>
      </c>
      <c r="E1141" s="422"/>
      <c r="F1141" s="160">
        <f t="shared" si="52"/>
        <v>55555555</v>
      </c>
      <c r="G1141" s="394">
        <f t="shared" si="53"/>
        <v>0</v>
      </c>
      <c r="I1141" s="395">
        <f>IF(OR(C1141="150 Directors advances", C1141="120 accounts receivable", C1141="720.2 Automobile - Insurance", C1141="720.3 Automobile - License", C1141="870.4 Rent - Insurance", C1141="870.6 Rent - Property Tax", C1141="870.7 Rent - Homeoffice", C1141="870.9 Rent - Water"),
   0,
   IF(Dashboard!$F$5="Quick",
      IF(OR(C1141="190 Automobile",C1141="200 computer hardware",C1141="210 Computer software",C1141="220 Quickbooks software",C1141="230 Office equipment",C1141="240 Office furniture"),
         E1141-(E1141/(1+Dashboard!$F$4)),
         0
      ),
      IF(C1141="750 Business promotion",
         E1141-(E1141/(1+4.793/100)),
         E1141-(E1141/(1+Dashboard!$F$4))
      )
   )
)</f>
        <v>0</v>
      </c>
      <c r="J1141" s="40">
        <f>Bank5[[#This Row],[Money in/ (Money out)]]-Bank5[[#This Row],[GST/HST]]</f>
        <v>0</v>
      </c>
      <c r="L1141" s="37">
        <f t="shared" si="51"/>
        <v>0</v>
      </c>
    </row>
    <row r="1142" spans="4:12" x14ac:dyDescent="0.2">
      <c r="D1142" s="393">
        <f>_xlfn.XLOOKUP(C:C,Table1[for Import to Bank Register dropdown],Table1[for Pivot],0,0,1)</f>
        <v>0</v>
      </c>
      <c r="E1142" s="422"/>
      <c r="F1142" s="160">
        <f t="shared" si="52"/>
        <v>55555555</v>
      </c>
      <c r="G1142" s="394">
        <f t="shared" si="53"/>
        <v>0</v>
      </c>
      <c r="I1142" s="395">
        <f>IF(OR(C1142="150 Directors advances", C1142="120 accounts receivable", C1142="720.2 Automobile - Insurance", C1142="720.3 Automobile - License", C1142="870.4 Rent - Insurance", C1142="870.6 Rent - Property Tax", C1142="870.7 Rent - Homeoffice", C1142="870.9 Rent - Water"),
   0,
   IF(Dashboard!$F$5="Quick",
      IF(OR(C1142="190 Automobile",C1142="200 computer hardware",C1142="210 Computer software",C1142="220 Quickbooks software",C1142="230 Office equipment",C1142="240 Office furniture"),
         E1142-(E1142/(1+Dashboard!$F$4)),
         0
      ),
      IF(C1142="750 Business promotion",
         E1142-(E1142/(1+4.793/100)),
         E1142-(E1142/(1+Dashboard!$F$4))
      )
   )
)</f>
        <v>0</v>
      </c>
      <c r="J1142" s="40">
        <f>Bank5[[#This Row],[Money in/ (Money out)]]-Bank5[[#This Row],[GST/HST]]</f>
        <v>0</v>
      </c>
      <c r="L1142" s="37">
        <f t="shared" si="51"/>
        <v>0</v>
      </c>
    </row>
    <row r="1143" spans="4:12" x14ac:dyDescent="0.2">
      <c r="D1143" s="393">
        <f>_xlfn.XLOOKUP(C:C,Table1[for Import to Bank Register dropdown],Table1[for Pivot],0,0,1)</f>
        <v>0</v>
      </c>
      <c r="E1143" s="422"/>
      <c r="F1143" s="160">
        <f t="shared" si="52"/>
        <v>55555555</v>
      </c>
      <c r="G1143" s="394">
        <f t="shared" si="53"/>
        <v>0</v>
      </c>
      <c r="I1143" s="395">
        <f>IF(OR(C1143="150 Directors advances", C1143="120 accounts receivable", C1143="720.2 Automobile - Insurance", C1143="720.3 Automobile - License", C1143="870.4 Rent - Insurance", C1143="870.6 Rent - Property Tax", C1143="870.7 Rent - Homeoffice", C1143="870.9 Rent - Water"),
   0,
   IF(Dashboard!$F$5="Quick",
      IF(OR(C1143="190 Automobile",C1143="200 computer hardware",C1143="210 Computer software",C1143="220 Quickbooks software",C1143="230 Office equipment",C1143="240 Office furniture"),
         E1143-(E1143/(1+Dashboard!$F$4)),
         0
      ),
      IF(C1143="750 Business promotion",
         E1143-(E1143/(1+4.793/100)),
         E1143-(E1143/(1+Dashboard!$F$4))
      )
   )
)</f>
        <v>0</v>
      </c>
      <c r="J1143" s="40">
        <f>Bank5[[#This Row],[Money in/ (Money out)]]-Bank5[[#This Row],[GST/HST]]</f>
        <v>0</v>
      </c>
      <c r="L1143" s="37">
        <f t="shared" si="51"/>
        <v>0</v>
      </c>
    </row>
    <row r="1144" spans="4:12" x14ac:dyDescent="0.2">
      <c r="D1144" s="393">
        <f>_xlfn.XLOOKUP(C:C,Table1[for Import to Bank Register dropdown],Table1[for Pivot],0,0,1)</f>
        <v>0</v>
      </c>
      <c r="E1144" s="422"/>
      <c r="F1144" s="160">
        <f t="shared" si="52"/>
        <v>55555555</v>
      </c>
      <c r="G1144" s="394">
        <f t="shared" si="53"/>
        <v>0</v>
      </c>
      <c r="I1144" s="395">
        <f>IF(OR(C1144="150 Directors advances", C1144="120 accounts receivable", C1144="720.2 Automobile - Insurance", C1144="720.3 Automobile - License", C1144="870.4 Rent - Insurance", C1144="870.6 Rent - Property Tax", C1144="870.7 Rent - Homeoffice", C1144="870.9 Rent - Water"),
   0,
   IF(Dashboard!$F$5="Quick",
      IF(OR(C1144="190 Automobile",C1144="200 computer hardware",C1144="210 Computer software",C1144="220 Quickbooks software",C1144="230 Office equipment",C1144="240 Office furniture"),
         E1144-(E1144/(1+Dashboard!$F$4)),
         0
      ),
      IF(C1144="750 Business promotion",
         E1144-(E1144/(1+4.793/100)),
         E1144-(E1144/(1+Dashboard!$F$4))
      )
   )
)</f>
        <v>0</v>
      </c>
      <c r="J1144" s="40">
        <f>Bank5[[#This Row],[Money in/ (Money out)]]-Bank5[[#This Row],[GST/HST]]</f>
        <v>0</v>
      </c>
      <c r="L1144" s="37">
        <f t="shared" si="51"/>
        <v>0</v>
      </c>
    </row>
    <row r="1145" spans="4:12" x14ac:dyDescent="0.2">
      <c r="D1145" s="393">
        <f>_xlfn.XLOOKUP(C:C,Table1[for Import to Bank Register dropdown],Table1[for Pivot],0,0,1)</f>
        <v>0</v>
      </c>
      <c r="E1145" s="422"/>
      <c r="F1145" s="160">
        <f t="shared" si="52"/>
        <v>55555555</v>
      </c>
      <c r="G1145" s="394">
        <f t="shared" si="53"/>
        <v>0</v>
      </c>
      <c r="I1145" s="395">
        <f>IF(OR(C1145="150 Directors advances", C1145="120 accounts receivable", C1145="720.2 Automobile - Insurance", C1145="720.3 Automobile - License", C1145="870.4 Rent - Insurance", C1145="870.6 Rent - Property Tax", C1145="870.7 Rent - Homeoffice", C1145="870.9 Rent - Water"),
   0,
   IF(Dashboard!$F$5="Quick",
      IF(OR(C1145="190 Automobile",C1145="200 computer hardware",C1145="210 Computer software",C1145="220 Quickbooks software",C1145="230 Office equipment",C1145="240 Office furniture"),
         E1145-(E1145/(1+Dashboard!$F$4)),
         0
      ),
      IF(C1145="750 Business promotion",
         E1145-(E1145/(1+4.793/100)),
         E1145-(E1145/(1+Dashboard!$F$4))
      )
   )
)</f>
        <v>0</v>
      </c>
      <c r="J1145" s="40">
        <f>Bank5[[#This Row],[Money in/ (Money out)]]-Bank5[[#This Row],[GST/HST]]</f>
        <v>0</v>
      </c>
      <c r="L1145" s="37">
        <f t="shared" si="51"/>
        <v>0</v>
      </c>
    </row>
    <row r="1146" spans="4:12" x14ac:dyDescent="0.2">
      <c r="D1146" s="393">
        <f>_xlfn.XLOOKUP(C:C,Table1[for Import to Bank Register dropdown],Table1[for Pivot],0,0,1)</f>
        <v>0</v>
      </c>
      <c r="E1146" s="422"/>
      <c r="F1146" s="160">
        <f t="shared" si="52"/>
        <v>55555555</v>
      </c>
      <c r="G1146" s="394">
        <f t="shared" si="53"/>
        <v>0</v>
      </c>
      <c r="I1146" s="395">
        <f>IF(OR(C1146="150 Directors advances", C1146="120 accounts receivable", C1146="720.2 Automobile - Insurance", C1146="720.3 Automobile - License", C1146="870.4 Rent - Insurance", C1146="870.6 Rent - Property Tax", C1146="870.7 Rent - Homeoffice", C1146="870.9 Rent - Water"),
   0,
   IF(Dashboard!$F$5="Quick",
      IF(OR(C1146="190 Automobile",C1146="200 computer hardware",C1146="210 Computer software",C1146="220 Quickbooks software",C1146="230 Office equipment",C1146="240 Office furniture"),
         E1146-(E1146/(1+Dashboard!$F$4)),
         0
      ),
      IF(C1146="750 Business promotion",
         E1146-(E1146/(1+4.793/100)),
         E1146-(E1146/(1+Dashboard!$F$4))
      )
   )
)</f>
        <v>0</v>
      </c>
      <c r="J1146" s="40">
        <f>Bank5[[#This Row],[Money in/ (Money out)]]-Bank5[[#This Row],[GST/HST]]</f>
        <v>0</v>
      </c>
      <c r="L1146" s="37">
        <f t="shared" si="51"/>
        <v>0</v>
      </c>
    </row>
    <row r="1147" spans="4:12" x14ac:dyDescent="0.2">
      <c r="D1147" s="393">
        <f>_xlfn.XLOOKUP(C:C,Table1[for Import to Bank Register dropdown],Table1[for Pivot],0,0,1)</f>
        <v>0</v>
      </c>
      <c r="E1147" s="422"/>
      <c r="F1147" s="160">
        <f t="shared" si="52"/>
        <v>55555555</v>
      </c>
      <c r="G1147" s="394">
        <f t="shared" si="53"/>
        <v>0</v>
      </c>
      <c r="I1147" s="395">
        <f>IF(OR(C1147="150 Directors advances", C1147="120 accounts receivable", C1147="720.2 Automobile - Insurance", C1147="720.3 Automobile - License", C1147="870.4 Rent - Insurance", C1147="870.6 Rent - Property Tax", C1147="870.7 Rent - Homeoffice", C1147="870.9 Rent - Water"),
   0,
   IF(Dashboard!$F$5="Quick",
      IF(OR(C1147="190 Automobile",C1147="200 computer hardware",C1147="210 Computer software",C1147="220 Quickbooks software",C1147="230 Office equipment",C1147="240 Office furniture"),
         E1147-(E1147/(1+Dashboard!$F$4)),
         0
      ),
      IF(C1147="750 Business promotion",
         E1147-(E1147/(1+4.793/100)),
         E1147-(E1147/(1+Dashboard!$F$4))
      )
   )
)</f>
        <v>0</v>
      </c>
      <c r="J1147" s="40">
        <f>Bank5[[#This Row],[Money in/ (Money out)]]-Bank5[[#This Row],[GST/HST]]</f>
        <v>0</v>
      </c>
      <c r="L1147" s="37">
        <f t="shared" si="51"/>
        <v>0</v>
      </c>
    </row>
    <row r="1148" spans="4:12" x14ac:dyDescent="0.2">
      <c r="D1148" s="393">
        <f>_xlfn.XLOOKUP(C:C,Table1[for Import to Bank Register dropdown],Table1[for Pivot],0,0,1)</f>
        <v>0</v>
      </c>
      <c r="E1148" s="422"/>
      <c r="F1148" s="160">
        <f t="shared" si="52"/>
        <v>55555555</v>
      </c>
      <c r="G1148" s="394">
        <f t="shared" si="53"/>
        <v>0</v>
      </c>
      <c r="I1148" s="395">
        <f>IF(OR(C1148="150 Directors advances", C1148="120 accounts receivable", C1148="720.2 Automobile - Insurance", C1148="720.3 Automobile - License", C1148="870.4 Rent - Insurance", C1148="870.6 Rent - Property Tax", C1148="870.7 Rent - Homeoffice", C1148="870.9 Rent - Water"),
   0,
   IF(Dashboard!$F$5="Quick",
      IF(OR(C1148="190 Automobile",C1148="200 computer hardware",C1148="210 Computer software",C1148="220 Quickbooks software",C1148="230 Office equipment",C1148="240 Office furniture"),
         E1148-(E1148/(1+Dashboard!$F$4)),
         0
      ),
      IF(C1148="750 Business promotion",
         E1148-(E1148/(1+4.793/100)),
         E1148-(E1148/(1+Dashboard!$F$4))
      )
   )
)</f>
        <v>0</v>
      </c>
      <c r="J1148" s="40">
        <f>Bank5[[#This Row],[Money in/ (Money out)]]-Bank5[[#This Row],[GST/HST]]</f>
        <v>0</v>
      </c>
      <c r="L1148" s="37">
        <f t="shared" si="51"/>
        <v>0</v>
      </c>
    </row>
    <row r="1149" spans="4:12" x14ac:dyDescent="0.2">
      <c r="D1149" s="393">
        <f>_xlfn.XLOOKUP(C:C,Table1[for Import to Bank Register dropdown],Table1[for Pivot],0,0,1)</f>
        <v>0</v>
      </c>
      <c r="E1149" s="422"/>
      <c r="F1149" s="160">
        <f t="shared" si="52"/>
        <v>55555555</v>
      </c>
      <c r="G1149" s="394">
        <f t="shared" si="53"/>
        <v>0</v>
      </c>
      <c r="I1149" s="395">
        <f>IF(OR(C1149="150 Directors advances", C1149="120 accounts receivable", C1149="720.2 Automobile - Insurance", C1149="720.3 Automobile - License", C1149="870.4 Rent - Insurance", C1149="870.6 Rent - Property Tax", C1149="870.7 Rent - Homeoffice", C1149="870.9 Rent - Water"),
   0,
   IF(Dashboard!$F$5="Quick",
      IF(OR(C1149="190 Automobile",C1149="200 computer hardware",C1149="210 Computer software",C1149="220 Quickbooks software",C1149="230 Office equipment",C1149="240 Office furniture"),
         E1149-(E1149/(1+Dashboard!$F$4)),
         0
      ),
      IF(C1149="750 Business promotion",
         E1149-(E1149/(1+4.793/100)),
         E1149-(E1149/(1+Dashboard!$F$4))
      )
   )
)</f>
        <v>0</v>
      </c>
      <c r="J1149" s="40">
        <f>Bank5[[#This Row],[Money in/ (Money out)]]-Bank5[[#This Row],[GST/HST]]</f>
        <v>0</v>
      </c>
      <c r="L1149" s="37">
        <f t="shared" si="51"/>
        <v>0</v>
      </c>
    </row>
    <row r="1150" spans="4:12" x14ac:dyDescent="0.2">
      <c r="D1150" s="393">
        <f>_xlfn.XLOOKUP(C:C,Table1[for Import to Bank Register dropdown],Table1[for Pivot],0,0,1)</f>
        <v>0</v>
      </c>
      <c r="E1150" s="422"/>
      <c r="F1150" s="160">
        <f t="shared" si="52"/>
        <v>55555555</v>
      </c>
      <c r="G1150" s="394">
        <f t="shared" si="53"/>
        <v>0</v>
      </c>
      <c r="I1150" s="395">
        <f>IF(OR(C1150="150 Directors advances", C1150="120 accounts receivable", C1150="720.2 Automobile - Insurance", C1150="720.3 Automobile - License", C1150="870.4 Rent - Insurance", C1150="870.6 Rent - Property Tax", C1150="870.7 Rent - Homeoffice", C1150="870.9 Rent - Water"),
   0,
   IF(Dashboard!$F$5="Quick",
      IF(OR(C1150="190 Automobile",C1150="200 computer hardware",C1150="210 Computer software",C1150="220 Quickbooks software",C1150="230 Office equipment",C1150="240 Office furniture"),
         E1150-(E1150/(1+Dashboard!$F$4)),
         0
      ),
      IF(C1150="750 Business promotion",
         E1150-(E1150/(1+4.793/100)),
         E1150-(E1150/(1+Dashboard!$F$4))
      )
   )
)</f>
        <v>0</v>
      </c>
      <c r="J1150" s="40">
        <f>Bank5[[#This Row],[Money in/ (Money out)]]-Bank5[[#This Row],[GST/HST]]</f>
        <v>0</v>
      </c>
      <c r="L1150" s="37">
        <f t="shared" si="51"/>
        <v>0</v>
      </c>
    </row>
    <row r="1151" spans="4:12" x14ac:dyDescent="0.2">
      <c r="D1151" s="393">
        <f>_xlfn.XLOOKUP(C:C,Table1[for Import to Bank Register dropdown],Table1[for Pivot],0,0,1)</f>
        <v>0</v>
      </c>
      <c r="E1151" s="422"/>
      <c r="F1151" s="160">
        <f t="shared" si="52"/>
        <v>55555555</v>
      </c>
      <c r="G1151" s="394">
        <f t="shared" si="53"/>
        <v>0</v>
      </c>
      <c r="I1151" s="395">
        <f>IF(OR(C1151="150 Directors advances", C1151="120 accounts receivable", C1151="720.2 Automobile - Insurance", C1151="720.3 Automobile - License", C1151="870.4 Rent - Insurance", C1151="870.6 Rent - Property Tax", C1151="870.7 Rent - Homeoffice", C1151="870.9 Rent - Water"),
   0,
   IF(Dashboard!$F$5="Quick",
      IF(OR(C1151="190 Automobile",C1151="200 computer hardware",C1151="210 Computer software",C1151="220 Quickbooks software",C1151="230 Office equipment",C1151="240 Office furniture"),
         E1151-(E1151/(1+Dashboard!$F$4)),
         0
      ),
      IF(C1151="750 Business promotion",
         E1151-(E1151/(1+4.793/100)),
         E1151-(E1151/(1+Dashboard!$F$4))
      )
   )
)</f>
        <v>0</v>
      </c>
      <c r="J1151" s="40">
        <f>Bank5[[#This Row],[Money in/ (Money out)]]-Bank5[[#This Row],[GST/HST]]</f>
        <v>0</v>
      </c>
      <c r="L1151" s="37">
        <f t="shared" si="51"/>
        <v>0</v>
      </c>
    </row>
    <row r="1152" spans="4:12" x14ac:dyDescent="0.2">
      <c r="D1152" s="393">
        <f>_xlfn.XLOOKUP(C:C,Table1[for Import to Bank Register dropdown],Table1[for Pivot],0,0,1)</f>
        <v>0</v>
      </c>
      <c r="E1152" s="422"/>
      <c r="F1152" s="160">
        <f t="shared" si="52"/>
        <v>55555555</v>
      </c>
      <c r="G1152" s="394">
        <f t="shared" si="53"/>
        <v>0</v>
      </c>
      <c r="I1152" s="395">
        <f>IF(OR(C1152="150 Directors advances", C1152="120 accounts receivable", C1152="720.2 Automobile - Insurance", C1152="720.3 Automobile - License", C1152="870.4 Rent - Insurance", C1152="870.6 Rent - Property Tax", C1152="870.7 Rent - Homeoffice", C1152="870.9 Rent - Water"),
   0,
   IF(Dashboard!$F$5="Quick",
      IF(OR(C1152="190 Automobile",C1152="200 computer hardware",C1152="210 Computer software",C1152="220 Quickbooks software",C1152="230 Office equipment",C1152="240 Office furniture"),
         E1152-(E1152/(1+Dashboard!$F$4)),
         0
      ),
      IF(C1152="750 Business promotion",
         E1152-(E1152/(1+4.793/100)),
         E1152-(E1152/(1+Dashboard!$F$4))
      )
   )
)</f>
        <v>0</v>
      </c>
      <c r="J1152" s="40">
        <f>Bank5[[#This Row],[Money in/ (Money out)]]-Bank5[[#This Row],[GST/HST]]</f>
        <v>0</v>
      </c>
      <c r="L1152" s="37">
        <f t="shared" si="51"/>
        <v>0</v>
      </c>
    </row>
    <row r="1153" spans="4:12" x14ac:dyDescent="0.2">
      <c r="D1153" s="393">
        <f>_xlfn.XLOOKUP(C:C,Table1[for Import to Bank Register dropdown],Table1[for Pivot],0,0,1)</f>
        <v>0</v>
      </c>
      <c r="E1153" s="422"/>
      <c r="F1153" s="160">
        <f t="shared" si="52"/>
        <v>55555555</v>
      </c>
      <c r="G1153" s="394">
        <f t="shared" si="53"/>
        <v>0</v>
      </c>
      <c r="I1153" s="395">
        <f>IF(OR(C1153="150 Directors advances", C1153="120 accounts receivable", C1153="720.2 Automobile - Insurance", C1153="720.3 Automobile - License", C1153="870.4 Rent - Insurance", C1153="870.6 Rent - Property Tax", C1153="870.7 Rent - Homeoffice", C1153="870.9 Rent - Water"),
   0,
   IF(Dashboard!$F$5="Quick",
      IF(OR(C1153="190 Automobile",C1153="200 computer hardware",C1153="210 Computer software",C1153="220 Quickbooks software",C1153="230 Office equipment",C1153="240 Office furniture"),
         E1153-(E1153/(1+Dashboard!$F$4)),
         0
      ),
      IF(C1153="750 Business promotion",
         E1153-(E1153/(1+4.793/100)),
         E1153-(E1153/(1+Dashboard!$F$4))
      )
   )
)</f>
        <v>0</v>
      </c>
      <c r="J1153" s="40">
        <f>Bank5[[#This Row],[Money in/ (Money out)]]-Bank5[[#This Row],[GST/HST]]</f>
        <v>0</v>
      </c>
      <c r="L1153" s="37">
        <f t="shared" si="51"/>
        <v>0</v>
      </c>
    </row>
    <row r="1154" spans="4:12" x14ac:dyDescent="0.2">
      <c r="D1154" s="393">
        <f>_xlfn.XLOOKUP(C:C,Table1[for Import to Bank Register dropdown],Table1[for Pivot],0,0,1)</f>
        <v>0</v>
      </c>
      <c r="E1154" s="422"/>
      <c r="F1154" s="160">
        <f t="shared" si="52"/>
        <v>55555555</v>
      </c>
      <c r="G1154" s="394">
        <f t="shared" si="53"/>
        <v>0</v>
      </c>
      <c r="I1154" s="395">
        <f>IF(OR(C1154="150 Directors advances", C1154="120 accounts receivable", C1154="720.2 Automobile - Insurance", C1154="720.3 Automobile - License", C1154="870.4 Rent - Insurance", C1154="870.6 Rent - Property Tax", C1154="870.7 Rent - Homeoffice", C1154="870.9 Rent - Water"),
   0,
   IF(Dashboard!$F$5="Quick",
      IF(OR(C1154="190 Automobile",C1154="200 computer hardware",C1154="210 Computer software",C1154="220 Quickbooks software",C1154="230 Office equipment",C1154="240 Office furniture"),
         E1154-(E1154/(1+Dashboard!$F$4)),
         0
      ),
      IF(C1154="750 Business promotion",
         E1154-(E1154/(1+4.793/100)),
         E1154-(E1154/(1+Dashboard!$F$4))
      )
   )
)</f>
        <v>0</v>
      </c>
      <c r="J1154" s="40">
        <f>Bank5[[#This Row],[Money in/ (Money out)]]-Bank5[[#This Row],[GST/HST]]</f>
        <v>0</v>
      </c>
      <c r="L1154" s="37">
        <f t="shared" si="51"/>
        <v>0</v>
      </c>
    </row>
    <row r="1155" spans="4:12" x14ac:dyDescent="0.2">
      <c r="D1155" s="393">
        <f>_xlfn.XLOOKUP(C:C,Table1[for Import to Bank Register dropdown],Table1[for Pivot],0,0,1)</f>
        <v>0</v>
      </c>
      <c r="E1155" s="422"/>
      <c r="F1155" s="160">
        <f t="shared" si="52"/>
        <v>55555555</v>
      </c>
      <c r="G1155" s="394">
        <f t="shared" si="53"/>
        <v>0</v>
      </c>
      <c r="I1155" s="395">
        <f>IF(OR(C1155="150 Directors advances", C1155="120 accounts receivable", C1155="720.2 Automobile - Insurance", C1155="720.3 Automobile - License", C1155="870.4 Rent - Insurance", C1155="870.6 Rent - Property Tax", C1155="870.7 Rent - Homeoffice", C1155="870.9 Rent - Water"),
   0,
   IF(Dashboard!$F$5="Quick",
      IF(OR(C1155="190 Automobile",C1155="200 computer hardware",C1155="210 Computer software",C1155="220 Quickbooks software",C1155="230 Office equipment",C1155="240 Office furniture"),
         E1155-(E1155/(1+Dashboard!$F$4)),
         0
      ),
      IF(C1155="750 Business promotion",
         E1155-(E1155/(1+4.793/100)),
         E1155-(E1155/(1+Dashboard!$F$4))
      )
   )
)</f>
        <v>0</v>
      </c>
      <c r="J1155" s="40">
        <f>Bank5[[#This Row],[Money in/ (Money out)]]-Bank5[[#This Row],[GST/HST]]</f>
        <v>0</v>
      </c>
      <c r="L1155" s="37">
        <f t="shared" si="51"/>
        <v>0</v>
      </c>
    </row>
    <row r="1156" spans="4:12" x14ac:dyDescent="0.2">
      <c r="D1156" s="393">
        <f>_xlfn.XLOOKUP(C:C,Table1[for Import to Bank Register dropdown],Table1[for Pivot],0,0,1)</f>
        <v>0</v>
      </c>
      <c r="E1156" s="422"/>
      <c r="F1156" s="160">
        <f t="shared" si="52"/>
        <v>55555555</v>
      </c>
      <c r="G1156" s="394">
        <f t="shared" si="53"/>
        <v>0</v>
      </c>
      <c r="I1156" s="395">
        <f>IF(OR(C1156="150 Directors advances", C1156="120 accounts receivable", C1156="720.2 Automobile - Insurance", C1156="720.3 Automobile - License", C1156="870.4 Rent - Insurance", C1156="870.6 Rent - Property Tax", C1156="870.7 Rent - Homeoffice", C1156="870.9 Rent - Water"),
   0,
   IF(Dashboard!$F$5="Quick",
      IF(OR(C1156="190 Automobile",C1156="200 computer hardware",C1156="210 Computer software",C1156="220 Quickbooks software",C1156="230 Office equipment",C1156="240 Office furniture"),
         E1156-(E1156/(1+Dashboard!$F$4)),
         0
      ),
      IF(C1156="750 Business promotion",
         E1156-(E1156/(1+4.793/100)),
         E1156-(E1156/(1+Dashboard!$F$4))
      )
   )
)</f>
        <v>0</v>
      </c>
      <c r="J1156" s="40">
        <f>Bank5[[#This Row],[Money in/ (Money out)]]-Bank5[[#This Row],[GST/HST]]</f>
        <v>0</v>
      </c>
      <c r="L1156" s="37">
        <f t="shared" si="51"/>
        <v>0</v>
      </c>
    </row>
    <row r="1157" spans="4:12" x14ac:dyDescent="0.2">
      <c r="D1157" s="393">
        <f>_xlfn.XLOOKUP(C:C,Table1[for Import to Bank Register dropdown],Table1[for Pivot],0,0,1)</f>
        <v>0</v>
      </c>
      <c r="E1157" s="422"/>
      <c r="F1157" s="160">
        <f t="shared" si="52"/>
        <v>55555555</v>
      </c>
      <c r="G1157" s="394">
        <f t="shared" si="53"/>
        <v>0</v>
      </c>
      <c r="I1157" s="395">
        <f>IF(OR(C1157="150 Directors advances", C1157="120 accounts receivable", C1157="720.2 Automobile - Insurance", C1157="720.3 Automobile - License", C1157="870.4 Rent - Insurance", C1157="870.6 Rent - Property Tax", C1157="870.7 Rent - Homeoffice", C1157="870.9 Rent - Water"),
   0,
   IF(Dashboard!$F$5="Quick",
      IF(OR(C1157="190 Automobile",C1157="200 computer hardware",C1157="210 Computer software",C1157="220 Quickbooks software",C1157="230 Office equipment",C1157="240 Office furniture"),
         E1157-(E1157/(1+Dashboard!$F$4)),
         0
      ),
      IF(C1157="750 Business promotion",
         E1157-(E1157/(1+4.793/100)),
         E1157-(E1157/(1+Dashboard!$F$4))
      )
   )
)</f>
        <v>0</v>
      </c>
      <c r="J1157" s="40">
        <f>Bank5[[#This Row],[Money in/ (Money out)]]-Bank5[[#This Row],[GST/HST]]</f>
        <v>0</v>
      </c>
      <c r="L1157" s="37">
        <f t="shared" si="51"/>
        <v>0</v>
      </c>
    </row>
    <row r="1158" spans="4:12" x14ac:dyDescent="0.2">
      <c r="D1158" s="393">
        <f>_xlfn.XLOOKUP(C:C,Table1[for Import to Bank Register dropdown],Table1[for Pivot],0,0,1)</f>
        <v>0</v>
      </c>
      <c r="E1158" s="422"/>
      <c r="F1158" s="160">
        <f t="shared" si="52"/>
        <v>55555555</v>
      </c>
      <c r="G1158" s="394">
        <f t="shared" si="53"/>
        <v>0</v>
      </c>
      <c r="I1158" s="395">
        <f>IF(OR(C1158="150 Directors advances", C1158="120 accounts receivable", C1158="720.2 Automobile - Insurance", C1158="720.3 Automobile - License", C1158="870.4 Rent - Insurance", C1158="870.6 Rent - Property Tax", C1158="870.7 Rent - Homeoffice", C1158="870.9 Rent - Water"),
   0,
   IF(Dashboard!$F$5="Quick",
      IF(OR(C1158="190 Automobile",C1158="200 computer hardware",C1158="210 Computer software",C1158="220 Quickbooks software",C1158="230 Office equipment",C1158="240 Office furniture"),
         E1158-(E1158/(1+Dashboard!$F$4)),
         0
      ),
      IF(C1158="750 Business promotion",
         E1158-(E1158/(1+4.793/100)),
         E1158-(E1158/(1+Dashboard!$F$4))
      )
   )
)</f>
        <v>0</v>
      </c>
      <c r="J1158" s="40">
        <f>Bank5[[#This Row],[Money in/ (Money out)]]-Bank5[[#This Row],[GST/HST]]</f>
        <v>0</v>
      </c>
      <c r="L1158" s="37">
        <f t="shared" si="51"/>
        <v>0</v>
      </c>
    </row>
    <row r="1159" spans="4:12" x14ac:dyDescent="0.2">
      <c r="D1159" s="393">
        <f>_xlfn.XLOOKUP(C:C,Table1[for Import to Bank Register dropdown],Table1[for Pivot],0,0,1)</f>
        <v>0</v>
      </c>
      <c r="E1159" s="422"/>
      <c r="F1159" s="160">
        <f t="shared" si="52"/>
        <v>55555555</v>
      </c>
      <c r="G1159" s="394">
        <f t="shared" si="53"/>
        <v>0</v>
      </c>
      <c r="I1159" s="395">
        <f>IF(OR(C1159="150 Directors advances", C1159="120 accounts receivable", C1159="720.2 Automobile - Insurance", C1159="720.3 Automobile - License", C1159="870.4 Rent - Insurance", C1159="870.6 Rent - Property Tax", C1159="870.7 Rent - Homeoffice", C1159="870.9 Rent - Water"),
   0,
   IF(Dashboard!$F$5="Quick",
      IF(OR(C1159="190 Automobile",C1159="200 computer hardware",C1159="210 Computer software",C1159="220 Quickbooks software",C1159="230 Office equipment",C1159="240 Office furniture"),
         E1159-(E1159/(1+Dashboard!$F$4)),
         0
      ),
      IF(C1159="750 Business promotion",
         E1159-(E1159/(1+4.793/100)),
         E1159-(E1159/(1+Dashboard!$F$4))
      )
   )
)</f>
        <v>0</v>
      </c>
      <c r="J1159" s="40">
        <f>Bank5[[#This Row],[Money in/ (Money out)]]-Bank5[[#This Row],[GST/HST]]</f>
        <v>0</v>
      </c>
      <c r="L1159" s="37">
        <f t="shared" ref="L1159:L1222" si="54">$L$3</f>
        <v>0</v>
      </c>
    </row>
    <row r="1160" spans="4:12" x14ac:dyDescent="0.2">
      <c r="D1160" s="393">
        <f>_xlfn.XLOOKUP(C:C,Table1[for Import to Bank Register dropdown],Table1[for Pivot],0,0,1)</f>
        <v>0</v>
      </c>
      <c r="E1160" s="422"/>
      <c r="F1160" s="160">
        <f t="shared" ref="F1160:F1223" si="55">$E$2</f>
        <v>55555555</v>
      </c>
      <c r="G1160" s="394">
        <f t="shared" ref="G1160:G1223" si="56">G1159+E1160</f>
        <v>0</v>
      </c>
      <c r="I1160" s="395">
        <f>IF(OR(C1160="150 Directors advances", C1160="120 accounts receivable", C1160="720.2 Automobile - Insurance", C1160="720.3 Automobile - License", C1160="870.4 Rent - Insurance", C1160="870.6 Rent - Property Tax", C1160="870.7 Rent - Homeoffice", C1160="870.9 Rent - Water"),
   0,
   IF(Dashboard!$F$5="Quick",
      IF(OR(C1160="190 Automobile",C1160="200 computer hardware",C1160="210 Computer software",C1160="220 Quickbooks software",C1160="230 Office equipment",C1160="240 Office furniture"),
         E1160-(E1160/(1+Dashboard!$F$4)),
         0
      ),
      IF(C1160="750 Business promotion",
         E1160-(E1160/(1+4.793/100)),
         E1160-(E1160/(1+Dashboard!$F$4))
      )
   )
)</f>
        <v>0</v>
      </c>
      <c r="J1160" s="40">
        <f>Bank5[[#This Row],[Money in/ (Money out)]]-Bank5[[#This Row],[GST/HST]]</f>
        <v>0</v>
      </c>
      <c r="L1160" s="37">
        <f t="shared" si="54"/>
        <v>0</v>
      </c>
    </row>
    <row r="1161" spans="4:12" x14ac:dyDescent="0.2">
      <c r="D1161" s="393">
        <f>_xlfn.XLOOKUP(C:C,Table1[for Import to Bank Register dropdown],Table1[for Pivot],0,0,1)</f>
        <v>0</v>
      </c>
      <c r="E1161" s="422"/>
      <c r="F1161" s="160">
        <f t="shared" si="55"/>
        <v>55555555</v>
      </c>
      <c r="G1161" s="394">
        <f t="shared" si="56"/>
        <v>0</v>
      </c>
      <c r="I1161" s="395">
        <f>IF(OR(C1161="150 Directors advances", C1161="120 accounts receivable", C1161="720.2 Automobile - Insurance", C1161="720.3 Automobile - License", C1161="870.4 Rent - Insurance", C1161="870.6 Rent - Property Tax", C1161="870.7 Rent - Homeoffice", C1161="870.9 Rent - Water"),
   0,
   IF(Dashboard!$F$5="Quick",
      IF(OR(C1161="190 Automobile",C1161="200 computer hardware",C1161="210 Computer software",C1161="220 Quickbooks software",C1161="230 Office equipment",C1161="240 Office furniture"),
         E1161-(E1161/(1+Dashboard!$F$4)),
         0
      ),
      IF(C1161="750 Business promotion",
         E1161-(E1161/(1+4.793/100)),
         E1161-(E1161/(1+Dashboard!$F$4))
      )
   )
)</f>
        <v>0</v>
      </c>
      <c r="J1161" s="40">
        <f>Bank5[[#This Row],[Money in/ (Money out)]]-Bank5[[#This Row],[GST/HST]]</f>
        <v>0</v>
      </c>
      <c r="L1161" s="37">
        <f t="shared" si="54"/>
        <v>0</v>
      </c>
    </row>
    <row r="1162" spans="4:12" x14ac:dyDescent="0.2">
      <c r="D1162" s="393">
        <f>_xlfn.XLOOKUP(C:C,Table1[for Import to Bank Register dropdown],Table1[for Pivot],0,0,1)</f>
        <v>0</v>
      </c>
      <c r="E1162" s="422"/>
      <c r="F1162" s="160">
        <f t="shared" si="55"/>
        <v>55555555</v>
      </c>
      <c r="G1162" s="394">
        <f t="shared" si="56"/>
        <v>0</v>
      </c>
      <c r="I1162" s="395">
        <f>IF(OR(C1162="150 Directors advances", C1162="120 accounts receivable", C1162="720.2 Automobile - Insurance", C1162="720.3 Automobile - License", C1162="870.4 Rent - Insurance", C1162="870.6 Rent - Property Tax", C1162="870.7 Rent - Homeoffice", C1162="870.9 Rent - Water"),
   0,
   IF(Dashboard!$F$5="Quick",
      IF(OR(C1162="190 Automobile",C1162="200 computer hardware",C1162="210 Computer software",C1162="220 Quickbooks software",C1162="230 Office equipment",C1162="240 Office furniture"),
         E1162-(E1162/(1+Dashboard!$F$4)),
         0
      ),
      IF(C1162="750 Business promotion",
         E1162-(E1162/(1+4.793/100)),
         E1162-(E1162/(1+Dashboard!$F$4))
      )
   )
)</f>
        <v>0</v>
      </c>
      <c r="J1162" s="40">
        <f>Bank5[[#This Row],[Money in/ (Money out)]]-Bank5[[#This Row],[GST/HST]]</f>
        <v>0</v>
      </c>
      <c r="L1162" s="37">
        <f t="shared" si="54"/>
        <v>0</v>
      </c>
    </row>
    <row r="1163" spans="4:12" x14ac:dyDescent="0.2">
      <c r="D1163" s="393">
        <f>_xlfn.XLOOKUP(C:C,Table1[for Import to Bank Register dropdown],Table1[for Pivot],0,0,1)</f>
        <v>0</v>
      </c>
      <c r="E1163" s="422"/>
      <c r="F1163" s="160">
        <f t="shared" si="55"/>
        <v>55555555</v>
      </c>
      <c r="G1163" s="394">
        <f t="shared" si="56"/>
        <v>0</v>
      </c>
      <c r="I1163" s="395">
        <f>IF(OR(C1163="150 Directors advances", C1163="120 accounts receivable", C1163="720.2 Automobile - Insurance", C1163="720.3 Automobile - License", C1163="870.4 Rent - Insurance", C1163="870.6 Rent - Property Tax", C1163="870.7 Rent - Homeoffice", C1163="870.9 Rent - Water"),
   0,
   IF(Dashboard!$F$5="Quick",
      IF(OR(C1163="190 Automobile",C1163="200 computer hardware",C1163="210 Computer software",C1163="220 Quickbooks software",C1163="230 Office equipment",C1163="240 Office furniture"),
         E1163-(E1163/(1+Dashboard!$F$4)),
         0
      ),
      IF(C1163="750 Business promotion",
         E1163-(E1163/(1+4.793/100)),
         E1163-(E1163/(1+Dashboard!$F$4))
      )
   )
)</f>
        <v>0</v>
      </c>
      <c r="J1163" s="40">
        <f>Bank5[[#This Row],[Money in/ (Money out)]]-Bank5[[#This Row],[GST/HST]]</f>
        <v>0</v>
      </c>
      <c r="L1163" s="37">
        <f t="shared" si="54"/>
        <v>0</v>
      </c>
    </row>
    <row r="1164" spans="4:12" x14ac:dyDescent="0.2">
      <c r="D1164" s="393">
        <f>_xlfn.XLOOKUP(C:C,Table1[for Import to Bank Register dropdown],Table1[for Pivot],0,0,1)</f>
        <v>0</v>
      </c>
      <c r="E1164" s="422"/>
      <c r="F1164" s="160">
        <f t="shared" si="55"/>
        <v>55555555</v>
      </c>
      <c r="G1164" s="394">
        <f t="shared" si="56"/>
        <v>0</v>
      </c>
      <c r="I1164" s="395">
        <f>IF(OR(C1164="150 Directors advances", C1164="120 accounts receivable", C1164="720.2 Automobile - Insurance", C1164="720.3 Automobile - License", C1164="870.4 Rent - Insurance", C1164="870.6 Rent - Property Tax", C1164="870.7 Rent - Homeoffice", C1164="870.9 Rent - Water"),
   0,
   IF(Dashboard!$F$5="Quick",
      IF(OR(C1164="190 Automobile",C1164="200 computer hardware",C1164="210 Computer software",C1164="220 Quickbooks software",C1164="230 Office equipment",C1164="240 Office furniture"),
         E1164-(E1164/(1+Dashboard!$F$4)),
         0
      ),
      IF(C1164="750 Business promotion",
         E1164-(E1164/(1+4.793/100)),
         E1164-(E1164/(1+Dashboard!$F$4))
      )
   )
)</f>
        <v>0</v>
      </c>
      <c r="J1164" s="40">
        <f>Bank5[[#This Row],[Money in/ (Money out)]]-Bank5[[#This Row],[GST/HST]]</f>
        <v>0</v>
      </c>
      <c r="L1164" s="37">
        <f t="shared" si="54"/>
        <v>0</v>
      </c>
    </row>
    <row r="1165" spans="4:12" x14ac:dyDescent="0.2">
      <c r="D1165" s="393">
        <f>_xlfn.XLOOKUP(C:C,Table1[for Import to Bank Register dropdown],Table1[for Pivot],0,0,1)</f>
        <v>0</v>
      </c>
      <c r="E1165" s="422"/>
      <c r="F1165" s="160">
        <f t="shared" si="55"/>
        <v>55555555</v>
      </c>
      <c r="G1165" s="394">
        <f t="shared" si="56"/>
        <v>0</v>
      </c>
      <c r="I1165" s="395">
        <f>IF(OR(C1165="150 Directors advances", C1165="120 accounts receivable", C1165="720.2 Automobile - Insurance", C1165="720.3 Automobile - License", C1165="870.4 Rent - Insurance", C1165="870.6 Rent - Property Tax", C1165="870.7 Rent - Homeoffice", C1165="870.9 Rent - Water"),
   0,
   IF(Dashboard!$F$5="Quick",
      IF(OR(C1165="190 Automobile",C1165="200 computer hardware",C1165="210 Computer software",C1165="220 Quickbooks software",C1165="230 Office equipment",C1165="240 Office furniture"),
         E1165-(E1165/(1+Dashboard!$F$4)),
         0
      ),
      IF(C1165="750 Business promotion",
         E1165-(E1165/(1+4.793/100)),
         E1165-(E1165/(1+Dashboard!$F$4))
      )
   )
)</f>
        <v>0</v>
      </c>
      <c r="J1165" s="40">
        <f>Bank5[[#This Row],[Money in/ (Money out)]]-Bank5[[#This Row],[GST/HST]]</f>
        <v>0</v>
      </c>
      <c r="L1165" s="37">
        <f t="shared" si="54"/>
        <v>0</v>
      </c>
    </row>
    <row r="1166" spans="4:12" x14ac:dyDescent="0.2">
      <c r="D1166" s="393">
        <f>_xlfn.XLOOKUP(C:C,Table1[for Import to Bank Register dropdown],Table1[for Pivot],0,0,1)</f>
        <v>0</v>
      </c>
      <c r="E1166" s="422"/>
      <c r="F1166" s="160">
        <f t="shared" si="55"/>
        <v>55555555</v>
      </c>
      <c r="G1166" s="394">
        <f t="shared" si="56"/>
        <v>0</v>
      </c>
      <c r="I1166" s="395">
        <f>IF(OR(C1166="150 Directors advances", C1166="120 accounts receivable", C1166="720.2 Automobile - Insurance", C1166="720.3 Automobile - License", C1166="870.4 Rent - Insurance", C1166="870.6 Rent - Property Tax", C1166="870.7 Rent - Homeoffice", C1166="870.9 Rent - Water"),
   0,
   IF(Dashboard!$F$5="Quick",
      IF(OR(C1166="190 Automobile",C1166="200 computer hardware",C1166="210 Computer software",C1166="220 Quickbooks software",C1166="230 Office equipment",C1166="240 Office furniture"),
         E1166-(E1166/(1+Dashboard!$F$4)),
         0
      ),
      IF(C1166="750 Business promotion",
         E1166-(E1166/(1+4.793/100)),
         E1166-(E1166/(1+Dashboard!$F$4))
      )
   )
)</f>
        <v>0</v>
      </c>
      <c r="J1166" s="40">
        <f>Bank5[[#This Row],[Money in/ (Money out)]]-Bank5[[#This Row],[GST/HST]]</f>
        <v>0</v>
      </c>
      <c r="L1166" s="37">
        <f t="shared" si="54"/>
        <v>0</v>
      </c>
    </row>
    <row r="1167" spans="4:12" x14ac:dyDescent="0.2">
      <c r="D1167" s="393">
        <f>_xlfn.XLOOKUP(C:C,Table1[for Import to Bank Register dropdown],Table1[for Pivot],0,0,1)</f>
        <v>0</v>
      </c>
      <c r="E1167" s="422"/>
      <c r="F1167" s="160">
        <f t="shared" si="55"/>
        <v>55555555</v>
      </c>
      <c r="G1167" s="394">
        <f t="shared" si="56"/>
        <v>0</v>
      </c>
      <c r="I1167" s="395">
        <f>IF(OR(C1167="150 Directors advances", C1167="120 accounts receivable", C1167="720.2 Automobile - Insurance", C1167="720.3 Automobile - License", C1167="870.4 Rent - Insurance", C1167="870.6 Rent - Property Tax", C1167="870.7 Rent - Homeoffice", C1167="870.9 Rent - Water"),
   0,
   IF(Dashboard!$F$5="Quick",
      IF(OR(C1167="190 Automobile",C1167="200 computer hardware",C1167="210 Computer software",C1167="220 Quickbooks software",C1167="230 Office equipment",C1167="240 Office furniture"),
         E1167-(E1167/(1+Dashboard!$F$4)),
         0
      ),
      IF(C1167="750 Business promotion",
         E1167-(E1167/(1+4.793/100)),
         E1167-(E1167/(1+Dashboard!$F$4))
      )
   )
)</f>
        <v>0</v>
      </c>
      <c r="J1167" s="40">
        <f>Bank5[[#This Row],[Money in/ (Money out)]]-Bank5[[#This Row],[GST/HST]]</f>
        <v>0</v>
      </c>
      <c r="L1167" s="37">
        <f t="shared" si="54"/>
        <v>0</v>
      </c>
    </row>
    <row r="1168" spans="4:12" x14ac:dyDescent="0.2">
      <c r="D1168" s="393">
        <f>_xlfn.XLOOKUP(C:C,Table1[for Import to Bank Register dropdown],Table1[for Pivot],0,0,1)</f>
        <v>0</v>
      </c>
      <c r="E1168" s="422"/>
      <c r="F1168" s="160">
        <f t="shared" si="55"/>
        <v>55555555</v>
      </c>
      <c r="G1168" s="394">
        <f t="shared" si="56"/>
        <v>0</v>
      </c>
      <c r="I1168" s="395">
        <f>IF(OR(C1168="150 Directors advances", C1168="120 accounts receivable", C1168="720.2 Automobile - Insurance", C1168="720.3 Automobile - License", C1168="870.4 Rent - Insurance", C1168="870.6 Rent - Property Tax", C1168="870.7 Rent - Homeoffice", C1168="870.9 Rent - Water"),
   0,
   IF(Dashboard!$F$5="Quick",
      IF(OR(C1168="190 Automobile",C1168="200 computer hardware",C1168="210 Computer software",C1168="220 Quickbooks software",C1168="230 Office equipment",C1168="240 Office furniture"),
         E1168-(E1168/(1+Dashboard!$F$4)),
         0
      ),
      IF(C1168="750 Business promotion",
         E1168-(E1168/(1+4.793/100)),
         E1168-(E1168/(1+Dashboard!$F$4))
      )
   )
)</f>
        <v>0</v>
      </c>
      <c r="J1168" s="40">
        <f>Bank5[[#This Row],[Money in/ (Money out)]]-Bank5[[#This Row],[GST/HST]]</f>
        <v>0</v>
      </c>
      <c r="L1168" s="37">
        <f t="shared" si="54"/>
        <v>0</v>
      </c>
    </row>
    <row r="1169" spans="4:12" x14ac:dyDescent="0.2">
      <c r="D1169" s="393">
        <f>_xlfn.XLOOKUP(C:C,Table1[for Import to Bank Register dropdown],Table1[for Pivot],0,0,1)</f>
        <v>0</v>
      </c>
      <c r="E1169" s="422"/>
      <c r="F1169" s="160">
        <f t="shared" si="55"/>
        <v>55555555</v>
      </c>
      <c r="G1169" s="394">
        <f t="shared" si="56"/>
        <v>0</v>
      </c>
      <c r="I1169" s="395">
        <f>IF(OR(C1169="150 Directors advances", C1169="120 accounts receivable", C1169="720.2 Automobile - Insurance", C1169="720.3 Automobile - License", C1169="870.4 Rent - Insurance", C1169="870.6 Rent - Property Tax", C1169="870.7 Rent - Homeoffice", C1169="870.9 Rent - Water"),
   0,
   IF(Dashboard!$F$5="Quick",
      IF(OR(C1169="190 Automobile",C1169="200 computer hardware",C1169="210 Computer software",C1169="220 Quickbooks software",C1169="230 Office equipment",C1169="240 Office furniture"),
         E1169-(E1169/(1+Dashboard!$F$4)),
         0
      ),
      IF(C1169="750 Business promotion",
         E1169-(E1169/(1+4.793/100)),
         E1169-(E1169/(1+Dashboard!$F$4))
      )
   )
)</f>
        <v>0</v>
      </c>
      <c r="J1169" s="40">
        <f>Bank5[[#This Row],[Money in/ (Money out)]]-Bank5[[#This Row],[GST/HST]]</f>
        <v>0</v>
      </c>
      <c r="L1169" s="37">
        <f t="shared" si="54"/>
        <v>0</v>
      </c>
    </row>
    <row r="1170" spans="4:12" x14ac:dyDescent="0.2">
      <c r="D1170" s="393">
        <f>_xlfn.XLOOKUP(C:C,Table1[for Import to Bank Register dropdown],Table1[for Pivot],0,0,1)</f>
        <v>0</v>
      </c>
      <c r="E1170" s="422"/>
      <c r="F1170" s="160">
        <f t="shared" si="55"/>
        <v>55555555</v>
      </c>
      <c r="G1170" s="394">
        <f t="shared" si="56"/>
        <v>0</v>
      </c>
      <c r="I1170" s="395">
        <f>IF(OR(C1170="150 Directors advances", C1170="120 accounts receivable", C1170="720.2 Automobile - Insurance", C1170="720.3 Automobile - License", C1170="870.4 Rent - Insurance", C1170="870.6 Rent - Property Tax", C1170="870.7 Rent - Homeoffice", C1170="870.9 Rent - Water"),
   0,
   IF(Dashboard!$F$5="Quick",
      IF(OR(C1170="190 Automobile",C1170="200 computer hardware",C1170="210 Computer software",C1170="220 Quickbooks software",C1170="230 Office equipment",C1170="240 Office furniture"),
         E1170-(E1170/(1+Dashboard!$F$4)),
         0
      ),
      IF(C1170="750 Business promotion",
         E1170-(E1170/(1+4.793/100)),
         E1170-(E1170/(1+Dashboard!$F$4))
      )
   )
)</f>
        <v>0</v>
      </c>
      <c r="J1170" s="40">
        <f>Bank5[[#This Row],[Money in/ (Money out)]]-Bank5[[#This Row],[GST/HST]]</f>
        <v>0</v>
      </c>
      <c r="L1170" s="37">
        <f t="shared" si="54"/>
        <v>0</v>
      </c>
    </row>
    <row r="1171" spans="4:12" x14ac:dyDescent="0.2">
      <c r="D1171" s="393">
        <f>_xlfn.XLOOKUP(C:C,Table1[for Import to Bank Register dropdown],Table1[for Pivot],0,0,1)</f>
        <v>0</v>
      </c>
      <c r="E1171" s="422"/>
      <c r="F1171" s="160">
        <f t="shared" si="55"/>
        <v>55555555</v>
      </c>
      <c r="G1171" s="394">
        <f t="shared" si="56"/>
        <v>0</v>
      </c>
      <c r="I1171" s="395">
        <f>IF(OR(C1171="150 Directors advances", C1171="120 accounts receivable", C1171="720.2 Automobile - Insurance", C1171="720.3 Automobile - License", C1171="870.4 Rent - Insurance", C1171="870.6 Rent - Property Tax", C1171="870.7 Rent - Homeoffice", C1171="870.9 Rent - Water"),
   0,
   IF(Dashboard!$F$5="Quick",
      IF(OR(C1171="190 Automobile",C1171="200 computer hardware",C1171="210 Computer software",C1171="220 Quickbooks software",C1171="230 Office equipment",C1171="240 Office furniture"),
         E1171-(E1171/(1+Dashboard!$F$4)),
         0
      ),
      IF(C1171="750 Business promotion",
         E1171-(E1171/(1+4.793/100)),
         E1171-(E1171/(1+Dashboard!$F$4))
      )
   )
)</f>
        <v>0</v>
      </c>
      <c r="J1171" s="40">
        <f>Bank5[[#This Row],[Money in/ (Money out)]]-Bank5[[#This Row],[GST/HST]]</f>
        <v>0</v>
      </c>
      <c r="L1171" s="37">
        <f t="shared" si="54"/>
        <v>0</v>
      </c>
    </row>
    <row r="1172" spans="4:12" x14ac:dyDescent="0.2">
      <c r="D1172" s="393">
        <f>_xlfn.XLOOKUP(C:C,Table1[for Import to Bank Register dropdown],Table1[for Pivot],0,0,1)</f>
        <v>0</v>
      </c>
      <c r="E1172" s="422"/>
      <c r="F1172" s="160">
        <f t="shared" si="55"/>
        <v>55555555</v>
      </c>
      <c r="G1172" s="394">
        <f t="shared" si="56"/>
        <v>0</v>
      </c>
      <c r="I1172" s="395">
        <f>IF(OR(C1172="150 Directors advances", C1172="120 accounts receivable", C1172="720.2 Automobile - Insurance", C1172="720.3 Automobile - License", C1172="870.4 Rent - Insurance", C1172="870.6 Rent - Property Tax", C1172="870.7 Rent - Homeoffice", C1172="870.9 Rent - Water"),
   0,
   IF(Dashboard!$F$5="Quick",
      IF(OR(C1172="190 Automobile",C1172="200 computer hardware",C1172="210 Computer software",C1172="220 Quickbooks software",C1172="230 Office equipment",C1172="240 Office furniture"),
         E1172-(E1172/(1+Dashboard!$F$4)),
         0
      ),
      IF(C1172="750 Business promotion",
         E1172-(E1172/(1+4.793/100)),
         E1172-(E1172/(1+Dashboard!$F$4))
      )
   )
)</f>
        <v>0</v>
      </c>
      <c r="J1172" s="40">
        <f>Bank5[[#This Row],[Money in/ (Money out)]]-Bank5[[#This Row],[GST/HST]]</f>
        <v>0</v>
      </c>
      <c r="L1172" s="37">
        <f t="shared" si="54"/>
        <v>0</v>
      </c>
    </row>
    <row r="1173" spans="4:12" x14ac:dyDescent="0.2">
      <c r="D1173" s="393">
        <f>_xlfn.XLOOKUP(C:C,Table1[for Import to Bank Register dropdown],Table1[for Pivot],0,0,1)</f>
        <v>0</v>
      </c>
      <c r="E1173" s="422"/>
      <c r="F1173" s="160">
        <f t="shared" si="55"/>
        <v>55555555</v>
      </c>
      <c r="G1173" s="394">
        <f t="shared" si="56"/>
        <v>0</v>
      </c>
      <c r="I1173" s="395">
        <f>IF(OR(C1173="150 Directors advances", C1173="120 accounts receivable", C1173="720.2 Automobile - Insurance", C1173="720.3 Automobile - License", C1173="870.4 Rent - Insurance", C1173="870.6 Rent - Property Tax", C1173="870.7 Rent - Homeoffice", C1173="870.9 Rent - Water"),
   0,
   IF(Dashboard!$F$5="Quick",
      IF(OR(C1173="190 Automobile",C1173="200 computer hardware",C1173="210 Computer software",C1173="220 Quickbooks software",C1173="230 Office equipment",C1173="240 Office furniture"),
         E1173-(E1173/(1+Dashboard!$F$4)),
         0
      ),
      IF(C1173="750 Business promotion",
         E1173-(E1173/(1+4.793/100)),
         E1173-(E1173/(1+Dashboard!$F$4))
      )
   )
)</f>
        <v>0</v>
      </c>
      <c r="J1173" s="40">
        <f>Bank5[[#This Row],[Money in/ (Money out)]]-Bank5[[#This Row],[GST/HST]]</f>
        <v>0</v>
      </c>
      <c r="L1173" s="37">
        <f t="shared" si="54"/>
        <v>0</v>
      </c>
    </row>
    <row r="1174" spans="4:12" x14ac:dyDescent="0.2">
      <c r="D1174" s="393">
        <f>_xlfn.XLOOKUP(C:C,Table1[for Import to Bank Register dropdown],Table1[for Pivot],0,0,1)</f>
        <v>0</v>
      </c>
      <c r="E1174" s="422"/>
      <c r="F1174" s="160">
        <f t="shared" si="55"/>
        <v>55555555</v>
      </c>
      <c r="G1174" s="394">
        <f t="shared" si="56"/>
        <v>0</v>
      </c>
      <c r="I1174" s="395">
        <f>IF(OR(C1174="150 Directors advances", C1174="120 accounts receivable", C1174="720.2 Automobile - Insurance", C1174="720.3 Automobile - License", C1174="870.4 Rent - Insurance", C1174="870.6 Rent - Property Tax", C1174="870.7 Rent - Homeoffice", C1174="870.9 Rent - Water"),
   0,
   IF(Dashboard!$F$5="Quick",
      IF(OR(C1174="190 Automobile",C1174="200 computer hardware",C1174="210 Computer software",C1174="220 Quickbooks software",C1174="230 Office equipment",C1174="240 Office furniture"),
         E1174-(E1174/(1+Dashboard!$F$4)),
         0
      ),
      IF(C1174="750 Business promotion",
         E1174-(E1174/(1+4.793/100)),
         E1174-(E1174/(1+Dashboard!$F$4))
      )
   )
)</f>
        <v>0</v>
      </c>
      <c r="J1174" s="40">
        <f>Bank5[[#This Row],[Money in/ (Money out)]]-Bank5[[#This Row],[GST/HST]]</f>
        <v>0</v>
      </c>
      <c r="L1174" s="37">
        <f t="shared" si="54"/>
        <v>0</v>
      </c>
    </row>
    <row r="1175" spans="4:12" x14ac:dyDescent="0.2">
      <c r="D1175" s="393">
        <f>_xlfn.XLOOKUP(C:C,Table1[for Import to Bank Register dropdown],Table1[for Pivot],0,0,1)</f>
        <v>0</v>
      </c>
      <c r="E1175" s="422"/>
      <c r="F1175" s="160">
        <f t="shared" si="55"/>
        <v>55555555</v>
      </c>
      <c r="G1175" s="394">
        <f t="shared" si="56"/>
        <v>0</v>
      </c>
      <c r="I1175" s="395">
        <f>IF(OR(C1175="150 Directors advances", C1175="120 accounts receivable", C1175="720.2 Automobile - Insurance", C1175="720.3 Automobile - License", C1175="870.4 Rent - Insurance", C1175="870.6 Rent - Property Tax", C1175="870.7 Rent - Homeoffice", C1175="870.9 Rent - Water"),
   0,
   IF(Dashboard!$F$5="Quick",
      IF(OR(C1175="190 Automobile",C1175="200 computer hardware",C1175="210 Computer software",C1175="220 Quickbooks software",C1175="230 Office equipment",C1175="240 Office furniture"),
         E1175-(E1175/(1+Dashboard!$F$4)),
         0
      ),
      IF(C1175="750 Business promotion",
         E1175-(E1175/(1+4.793/100)),
         E1175-(E1175/(1+Dashboard!$F$4))
      )
   )
)</f>
        <v>0</v>
      </c>
      <c r="J1175" s="40">
        <f>Bank5[[#This Row],[Money in/ (Money out)]]-Bank5[[#This Row],[GST/HST]]</f>
        <v>0</v>
      </c>
      <c r="L1175" s="37">
        <f t="shared" si="54"/>
        <v>0</v>
      </c>
    </row>
    <row r="1176" spans="4:12" x14ac:dyDescent="0.2">
      <c r="D1176" s="393">
        <f>_xlfn.XLOOKUP(C:C,Table1[for Import to Bank Register dropdown],Table1[for Pivot],0,0,1)</f>
        <v>0</v>
      </c>
      <c r="E1176" s="422"/>
      <c r="F1176" s="160">
        <f t="shared" si="55"/>
        <v>55555555</v>
      </c>
      <c r="G1176" s="394">
        <f t="shared" si="56"/>
        <v>0</v>
      </c>
      <c r="I1176" s="395">
        <f>IF(OR(C1176="150 Directors advances", C1176="120 accounts receivable", C1176="720.2 Automobile - Insurance", C1176="720.3 Automobile - License", C1176="870.4 Rent - Insurance", C1176="870.6 Rent - Property Tax", C1176="870.7 Rent - Homeoffice", C1176="870.9 Rent - Water"),
   0,
   IF(Dashboard!$F$5="Quick",
      IF(OR(C1176="190 Automobile",C1176="200 computer hardware",C1176="210 Computer software",C1176="220 Quickbooks software",C1176="230 Office equipment",C1176="240 Office furniture"),
         E1176-(E1176/(1+Dashboard!$F$4)),
         0
      ),
      IF(C1176="750 Business promotion",
         E1176-(E1176/(1+4.793/100)),
         E1176-(E1176/(1+Dashboard!$F$4))
      )
   )
)</f>
        <v>0</v>
      </c>
      <c r="J1176" s="40">
        <f>Bank5[[#This Row],[Money in/ (Money out)]]-Bank5[[#This Row],[GST/HST]]</f>
        <v>0</v>
      </c>
      <c r="L1176" s="37">
        <f t="shared" si="54"/>
        <v>0</v>
      </c>
    </row>
    <row r="1177" spans="4:12" x14ac:dyDescent="0.2">
      <c r="D1177" s="393">
        <f>_xlfn.XLOOKUP(C:C,Table1[for Import to Bank Register dropdown],Table1[for Pivot],0,0,1)</f>
        <v>0</v>
      </c>
      <c r="E1177" s="422"/>
      <c r="F1177" s="160">
        <f t="shared" si="55"/>
        <v>55555555</v>
      </c>
      <c r="G1177" s="394">
        <f t="shared" si="56"/>
        <v>0</v>
      </c>
      <c r="I1177" s="395">
        <f>IF(OR(C1177="150 Directors advances", C1177="120 accounts receivable", C1177="720.2 Automobile - Insurance", C1177="720.3 Automobile - License", C1177="870.4 Rent - Insurance", C1177="870.6 Rent - Property Tax", C1177="870.7 Rent - Homeoffice", C1177="870.9 Rent - Water"),
   0,
   IF(Dashboard!$F$5="Quick",
      IF(OR(C1177="190 Automobile",C1177="200 computer hardware",C1177="210 Computer software",C1177="220 Quickbooks software",C1177="230 Office equipment",C1177="240 Office furniture"),
         E1177-(E1177/(1+Dashboard!$F$4)),
         0
      ),
      IF(C1177="750 Business promotion",
         E1177-(E1177/(1+4.793/100)),
         E1177-(E1177/(1+Dashboard!$F$4))
      )
   )
)</f>
        <v>0</v>
      </c>
      <c r="J1177" s="40">
        <f>Bank5[[#This Row],[Money in/ (Money out)]]-Bank5[[#This Row],[GST/HST]]</f>
        <v>0</v>
      </c>
      <c r="L1177" s="37">
        <f t="shared" si="54"/>
        <v>0</v>
      </c>
    </row>
    <row r="1178" spans="4:12" x14ac:dyDescent="0.2">
      <c r="D1178" s="393">
        <f>_xlfn.XLOOKUP(C:C,Table1[for Import to Bank Register dropdown],Table1[for Pivot],0,0,1)</f>
        <v>0</v>
      </c>
      <c r="E1178" s="422"/>
      <c r="F1178" s="160">
        <f t="shared" si="55"/>
        <v>55555555</v>
      </c>
      <c r="G1178" s="394">
        <f t="shared" si="56"/>
        <v>0</v>
      </c>
      <c r="I1178" s="395">
        <f>IF(OR(C1178="150 Directors advances", C1178="120 accounts receivable", C1178="720.2 Automobile - Insurance", C1178="720.3 Automobile - License", C1178="870.4 Rent - Insurance", C1178="870.6 Rent - Property Tax", C1178="870.7 Rent - Homeoffice", C1178="870.9 Rent - Water"),
   0,
   IF(Dashboard!$F$5="Quick",
      IF(OR(C1178="190 Automobile",C1178="200 computer hardware",C1178="210 Computer software",C1178="220 Quickbooks software",C1178="230 Office equipment",C1178="240 Office furniture"),
         E1178-(E1178/(1+Dashboard!$F$4)),
         0
      ),
      IF(C1178="750 Business promotion",
         E1178-(E1178/(1+4.793/100)),
         E1178-(E1178/(1+Dashboard!$F$4))
      )
   )
)</f>
        <v>0</v>
      </c>
      <c r="J1178" s="40">
        <f>Bank5[[#This Row],[Money in/ (Money out)]]-Bank5[[#This Row],[GST/HST]]</f>
        <v>0</v>
      </c>
      <c r="L1178" s="37">
        <f t="shared" si="54"/>
        <v>0</v>
      </c>
    </row>
    <row r="1179" spans="4:12" x14ac:dyDescent="0.2">
      <c r="D1179" s="393">
        <f>_xlfn.XLOOKUP(C:C,Table1[for Import to Bank Register dropdown],Table1[for Pivot],0,0,1)</f>
        <v>0</v>
      </c>
      <c r="E1179" s="422"/>
      <c r="F1179" s="160">
        <f t="shared" si="55"/>
        <v>55555555</v>
      </c>
      <c r="G1179" s="394">
        <f t="shared" si="56"/>
        <v>0</v>
      </c>
      <c r="I1179" s="395">
        <f>IF(OR(C1179="150 Directors advances", C1179="120 accounts receivable", C1179="720.2 Automobile - Insurance", C1179="720.3 Automobile - License", C1179="870.4 Rent - Insurance", C1179="870.6 Rent - Property Tax", C1179="870.7 Rent - Homeoffice", C1179="870.9 Rent - Water"),
   0,
   IF(Dashboard!$F$5="Quick",
      IF(OR(C1179="190 Automobile",C1179="200 computer hardware",C1179="210 Computer software",C1179="220 Quickbooks software",C1179="230 Office equipment",C1179="240 Office furniture"),
         E1179-(E1179/(1+Dashboard!$F$4)),
         0
      ),
      IF(C1179="750 Business promotion",
         E1179-(E1179/(1+4.793/100)),
         E1179-(E1179/(1+Dashboard!$F$4))
      )
   )
)</f>
        <v>0</v>
      </c>
      <c r="J1179" s="40">
        <f>Bank5[[#This Row],[Money in/ (Money out)]]-Bank5[[#This Row],[GST/HST]]</f>
        <v>0</v>
      </c>
      <c r="L1179" s="37">
        <f t="shared" si="54"/>
        <v>0</v>
      </c>
    </row>
    <row r="1180" spans="4:12" x14ac:dyDescent="0.2">
      <c r="D1180" s="393">
        <f>_xlfn.XLOOKUP(C:C,Table1[for Import to Bank Register dropdown],Table1[for Pivot],0,0,1)</f>
        <v>0</v>
      </c>
      <c r="E1180" s="422"/>
      <c r="F1180" s="160">
        <f t="shared" si="55"/>
        <v>55555555</v>
      </c>
      <c r="G1180" s="394">
        <f t="shared" si="56"/>
        <v>0</v>
      </c>
      <c r="I1180" s="395">
        <f>IF(OR(C1180="150 Directors advances", C1180="120 accounts receivable", C1180="720.2 Automobile - Insurance", C1180="720.3 Automobile - License", C1180="870.4 Rent - Insurance", C1180="870.6 Rent - Property Tax", C1180="870.7 Rent - Homeoffice", C1180="870.9 Rent - Water"),
   0,
   IF(Dashboard!$F$5="Quick",
      IF(OR(C1180="190 Automobile",C1180="200 computer hardware",C1180="210 Computer software",C1180="220 Quickbooks software",C1180="230 Office equipment",C1180="240 Office furniture"),
         E1180-(E1180/(1+Dashboard!$F$4)),
         0
      ),
      IF(C1180="750 Business promotion",
         E1180-(E1180/(1+4.793/100)),
         E1180-(E1180/(1+Dashboard!$F$4))
      )
   )
)</f>
        <v>0</v>
      </c>
      <c r="J1180" s="40">
        <f>Bank5[[#This Row],[Money in/ (Money out)]]-Bank5[[#This Row],[GST/HST]]</f>
        <v>0</v>
      </c>
      <c r="L1180" s="37">
        <f t="shared" si="54"/>
        <v>0</v>
      </c>
    </row>
    <row r="1181" spans="4:12" x14ac:dyDescent="0.2">
      <c r="D1181" s="393">
        <f>_xlfn.XLOOKUP(C:C,Table1[for Import to Bank Register dropdown],Table1[for Pivot],0,0,1)</f>
        <v>0</v>
      </c>
      <c r="E1181" s="422"/>
      <c r="F1181" s="160">
        <f t="shared" si="55"/>
        <v>55555555</v>
      </c>
      <c r="G1181" s="394">
        <f t="shared" si="56"/>
        <v>0</v>
      </c>
      <c r="I1181" s="395">
        <f>IF(OR(C1181="150 Directors advances", C1181="120 accounts receivable", C1181="720.2 Automobile - Insurance", C1181="720.3 Automobile - License", C1181="870.4 Rent - Insurance", C1181="870.6 Rent - Property Tax", C1181="870.7 Rent - Homeoffice", C1181="870.9 Rent - Water"),
   0,
   IF(Dashboard!$F$5="Quick",
      IF(OR(C1181="190 Automobile",C1181="200 computer hardware",C1181="210 Computer software",C1181="220 Quickbooks software",C1181="230 Office equipment",C1181="240 Office furniture"),
         E1181-(E1181/(1+Dashboard!$F$4)),
         0
      ),
      IF(C1181="750 Business promotion",
         E1181-(E1181/(1+4.793/100)),
         E1181-(E1181/(1+Dashboard!$F$4))
      )
   )
)</f>
        <v>0</v>
      </c>
      <c r="J1181" s="40">
        <f>Bank5[[#This Row],[Money in/ (Money out)]]-Bank5[[#This Row],[GST/HST]]</f>
        <v>0</v>
      </c>
      <c r="L1181" s="37">
        <f t="shared" si="54"/>
        <v>0</v>
      </c>
    </row>
    <row r="1182" spans="4:12" x14ac:dyDescent="0.2">
      <c r="D1182" s="393">
        <f>_xlfn.XLOOKUP(C:C,Table1[for Import to Bank Register dropdown],Table1[for Pivot],0,0,1)</f>
        <v>0</v>
      </c>
      <c r="E1182" s="422"/>
      <c r="F1182" s="160">
        <f t="shared" si="55"/>
        <v>55555555</v>
      </c>
      <c r="G1182" s="394">
        <f t="shared" si="56"/>
        <v>0</v>
      </c>
      <c r="I1182" s="395">
        <f>IF(OR(C1182="150 Directors advances", C1182="120 accounts receivable", C1182="720.2 Automobile - Insurance", C1182="720.3 Automobile - License", C1182="870.4 Rent - Insurance", C1182="870.6 Rent - Property Tax", C1182="870.7 Rent - Homeoffice", C1182="870.9 Rent - Water"),
   0,
   IF(Dashboard!$F$5="Quick",
      IF(OR(C1182="190 Automobile",C1182="200 computer hardware",C1182="210 Computer software",C1182="220 Quickbooks software",C1182="230 Office equipment",C1182="240 Office furniture"),
         E1182-(E1182/(1+Dashboard!$F$4)),
         0
      ),
      IF(C1182="750 Business promotion",
         E1182-(E1182/(1+4.793/100)),
         E1182-(E1182/(1+Dashboard!$F$4))
      )
   )
)</f>
        <v>0</v>
      </c>
      <c r="J1182" s="40">
        <f>Bank5[[#This Row],[Money in/ (Money out)]]-Bank5[[#This Row],[GST/HST]]</f>
        <v>0</v>
      </c>
      <c r="L1182" s="37">
        <f t="shared" si="54"/>
        <v>0</v>
      </c>
    </row>
    <row r="1183" spans="4:12" x14ac:dyDescent="0.2">
      <c r="D1183" s="393">
        <f>_xlfn.XLOOKUP(C:C,Table1[for Import to Bank Register dropdown],Table1[for Pivot],0,0,1)</f>
        <v>0</v>
      </c>
      <c r="E1183" s="422"/>
      <c r="F1183" s="160">
        <f t="shared" si="55"/>
        <v>55555555</v>
      </c>
      <c r="G1183" s="394">
        <f t="shared" si="56"/>
        <v>0</v>
      </c>
      <c r="I1183" s="395">
        <f>IF(OR(C1183="150 Directors advances", C1183="120 accounts receivable", C1183="720.2 Automobile - Insurance", C1183="720.3 Automobile - License", C1183="870.4 Rent - Insurance", C1183="870.6 Rent - Property Tax", C1183="870.7 Rent - Homeoffice", C1183="870.9 Rent - Water"),
   0,
   IF(Dashboard!$F$5="Quick",
      IF(OR(C1183="190 Automobile",C1183="200 computer hardware",C1183="210 Computer software",C1183="220 Quickbooks software",C1183="230 Office equipment",C1183="240 Office furniture"),
         E1183-(E1183/(1+Dashboard!$F$4)),
         0
      ),
      IF(C1183="750 Business promotion",
         E1183-(E1183/(1+4.793/100)),
         E1183-(E1183/(1+Dashboard!$F$4))
      )
   )
)</f>
        <v>0</v>
      </c>
      <c r="J1183" s="40">
        <f>Bank5[[#This Row],[Money in/ (Money out)]]-Bank5[[#This Row],[GST/HST]]</f>
        <v>0</v>
      </c>
      <c r="L1183" s="37">
        <f t="shared" si="54"/>
        <v>0</v>
      </c>
    </row>
    <row r="1184" spans="4:12" x14ac:dyDescent="0.2">
      <c r="D1184" s="393">
        <f>_xlfn.XLOOKUP(C:C,Table1[for Import to Bank Register dropdown],Table1[for Pivot],0,0,1)</f>
        <v>0</v>
      </c>
      <c r="E1184" s="422"/>
      <c r="F1184" s="160">
        <f t="shared" si="55"/>
        <v>55555555</v>
      </c>
      <c r="G1184" s="394">
        <f t="shared" si="56"/>
        <v>0</v>
      </c>
      <c r="I1184" s="395">
        <f>IF(OR(C1184="150 Directors advances", C1184="120 accounts receivable", C1184="720.2 Automobile - Insurance", C1184="720.3 Automobile - License", C1184="870.4 Rent - Insurance", C1184="870.6 Rent - Property Tax", C1184="870.7 Rent - Homeoffice", C1184="870.9 Rent - Water"),
   0,
   IF(Dashboard!$F$5="Quick",
      IF(OR(C1184="190 Automobile",C1184="200 computer hardware",C1184="210 Computer software",C1184="220 Quickbooks software",C1184="230 Office equipment",C1184="240 Office furniture"),
         E1184-(E1184/(1+Dashboard!$F$4)),
         0
      ),
      IF(C1184="750 Business promotion",
         E1184-(E1184/(1+4.793/100)),
         E1184-(E1184/(1+Dashboard!$F$4))
      )
   )
)</f>
        <v>0</v>
      </c>
      <c r="J1184" s="40">
        <f>Bank5[[#This Row],[Money in/ (Money out)]]-Bank5[[#This Row],[GST/HST]]</f>
        <v>0</v>
      </c>
      <c r="L1184" s="37">
        <f t="shared" si="54"/>
        <v>0</v>
      </c>
    </row>
    <row r="1185" spans="4:12" x14ac:dyDescent="0.2">
      <c r="D1185" s="393">
        <f>_xlfn.XLOOKUP(C:C,Table1[for Import to Bank Register dropdown],Table1[for Pivot],0,0,1)</f>
        <v>0</v>
      </c>
      <c r="E1185" s="422"/>
      <c r="F1185" s="160">
        <f t="shared" si="55"/>
        <v>55555555</v>
      </c>
      <c r="G1185" s="394">
        <f t="shared" si="56"/>
        <v>0</v>
      </c>
      <c r="I1185" s="395">
        <f>IF(OR(C1185="150 Directors advances", C1185="120 accounts receivable", C1185="720.2 Automobile - Insurance", C1185="720.3 Automobile - License", C1185="870.4 Rent - Insurance", C1185="870.6 Rent - Property Tax", C1185="870.7 Rent - Homeoffice", C1185="870.9 Rent - Water"),
   0,
   IF(Dashboard!$F$5="Quick",
      IF(OR(C1185="190 Automobile",C1185="200 computer hardware",C1185="210 Computer software",C1185="220 Quickbooks software",C1185="230 Office equipment",C1185="240 Office furniture"),
         E1185-(E1185/(1+Dashboard!$F$4)),
         0
      ),
      IF(C1185="750 Business promotion",
         E1185-(E1185/(1+4.793/100)),
         E1185-(E1185/(1+Dashboard!$F$4))
      )
   )
)</f>
        <v>0</v>
      </c>
      <c r="J1185" s="40">
        <f>Bank5[[#This Row],[Money in/ (Money out)]]-Bank5[[#This Row],[GST/HST]]</f>
        <v>0</v>
      </c>
      <c r="L1185" s="37">
        <f t="shared" si="54"/>
        <v>0</v>
      </c>
    </row>
    <row r="1186" spans="4:12" x14ac:dyDescent="0.2">
      <c r="D1186" s="393">
        <f>_xlfn.XLOOKUP(C:C,Table1[for Import to Bank Register dropdown],Table1[for Pivot],0,0,1)</f>
        <v>0</v>
      </c>
      <c r="E1186" s="422"/>
      <c r="F1186" s="160">
        <f t="shared" si="55"/>
        <v>55555555</v>
      </c>
      <c r="G1186" s="394">
        <f t="shared" si="56"/>
        <v>0</v>
      </c>
      <c r="I1186" s="395">
        <f>IF(OR(C1186="150 Directors advances", C1186="120 accounts receivable", C1186="720.2 Automobile - Insurance", C1186="720.3 Automobile - License", C1186="870.4 Rent - Insurance", C1186="870.6 Rent - Property Tax", C1186="870.7 Rent - Homeoffice", C1186="870.9 Rent - Water"),
   0,
   IF(Dashboard!$F$5="Quick",
      IF(OR(C1186="190 Automobile",C1186="200 computer hardware",C1186="210 Computer software",C1186="220 Quickbooks software",C1186="230 Office equipment",C1186="240 Office furniture"),
         E1186-(E1186/(1+Dashboard!$F$4)),
         0
      ),
      IF(C1186="750 Business promotion",
         E1186-(E1186/(1+4.793/100)),
         E1186-(E1186/(1+Dashboard!$F$4))
      )
   )
)</f>
        <v>0</v>
      </c>
      <c r="J1186" s="40">
        <f>Bank5[[#This Row],[Money in/ (Money out)]]-Bank5[[#This Row],[GST/HST]]</f>
        <v>0</v>
      </c>
      <c r="L1186" s="37">
        <f t="shared" si="54"/>
        <v>0</v>
      </c>
    </row>
    <row r="1187" spans="4:12" x14ac:dyDescent="0.2">
      <c r="D1187" s="393">
        <f>_xlfn.XLOOKUP(C:C,Table1[for Import to Bank Register dropdown],Table1[for Pivot],0,0,1)</f>
        <v>0</v>
      </c>
      <c r="E1187" s="422"/>
      <c r="F1187" s="160">
        <f t="shared" si="55"/>
        <v>55555555</v>
      </c>
      <c r="G1187" s="394">
        <f t="shared" si="56"/>
        <v>0</v>
      </c>
      <c r="I1187" s="395">
        <f>IF(OR(C1187="150 Directors advances", C1187="120 accounts receivable", C1187="720.2 Automobile - Insurance", C1187="720.3 Automobile - License", C1187="870.4 Rent - Insurance", C1187="870.6 Rent - Property Tax", C1187="870.7 Rent - Homeoffice", C1187="870.9 Rent - Water"),
   0,
   IF(Dashboard!$F$5="Quick",
      IF(OR(C1187="190 Automobile",C1187="200 computer hardware",C1187="210 Computer software",C1187="220 Quickbooks software",C1187="230 Office equipment",C1187="240 Office furniture"),
         E1187-(E1187/(1+Dashboard!$F$4)),
         0
      ),
      IF(C1187="750 Business promotion",
         E1187-(E1187/(1+4.793/100)),
         E1187-(E1187/(1+Dashboard!$F$4))
      )
   )
)</f>
        <v>0</v>
      </c>
      <c r="J1187" s="40">
        <f>Bank5[[#This Row],[Money in/ (Money out)]]-Bank5[[#This Row],[GST/HST]]</f>
        <v>0</v>
      </c>
      <c r="L1187" s="37">
        <f t="shared" si="54"/>
        <v>0</v>
      </c>
    </row>
    <row r="1188" spans="4:12" x14ac:dyDescent="0.2">
      <c r="D1188" s="393">
        <f>_xlfn.XLOOKUP(C:C,Table1[for Import to Bank Register dropdown],Table1[for Pivot],0,0,1)</f>
        <v>0</v>
      </c>
      <c r="E1188" s="422"/>
      <c r="F1188" s="160">
        <f t="shared" si="55"/>
        <v>55555555</v>
      </c>
      <c r="G1188" s="394">
        <f t="shared" si="56"/>
        <v>0</v>
      </c>
      <c r="I1188" s="395">
        <f>IF(OR(C1188="150 Directors advances", C1188="120 accounts receivable", C1188="720.2 Automobile - Insurance", C1188="720.3 Automobile - License", C1188="870.4 Rent - Insurance", C1188="870.6 Rent - Property Tax", C1188="870.7 Rent - Homeoffice", C1188="870.9 Rent - Water"),
   0,
   IF(Dashboard!$F$5="Quick",
      IF(OR(C1188="190 Automobile",C1188="200 computer hardware",C1188="210 Computer software",C1188="220 Quickbooks software",C1188="230 Office equipment",C1188="240 Office furniture"),
         E1188-(E1188/(1+Dashboard!$F$4)),
         0
      ),
      IF(C1188="750 Business promotion",
         E1188-(E1188/(1+4.793/100)),
         E1188-(E1188/(1+Dashboard!$F$4))
      )
   )
)</f>
        <v>0</v>
      </c>
      <c r="J1188" s="40">
        <f>Bank5[[#This Row],[Money in/ (Money out)]]-Bank5[[#This Row],[GST/HST]]</f>
        <v>0</v>
      </c>
      <c r="L1188" s="37">
        <f t="shared" si="54"/>
        <v>0</v>
      </c>
    </row>
    <row r="1189" spans="4:12" x14ac:dyDescent="0.2">
      <c r="D1189" s="393">
        <f>_xlfn.XLOOKUP(C:C,Table1[for Import to Bank Register dropdown],Table1[for Pivot],0,0,1)</f>
        <v>0</v>
      </c>
      <c r="E1189" s="422"/>
      <c r="F1189" s="160">
        <f t="shared" si="55"/>
        <v>55555555</v>
      </c>
      <c r="G1189" s="394">
        <f t="shared" si="56"/>
        <v>0</v>
      </c>
      <c r="I1189" s="395">
        <f>IF(OR(C1189="150 Directors advances", C1189="120 accounts receivable", C1189="720.2 Automobile - Insurance", C1189="720.3 Automobile - License", C1189="870.4 Rent - Insurance", C1189="870.6 Rent - Property Tax", C1189="870.7 Rent - Homeoffice", C1189="870.9 Rent - Water"),
   0,
   IF(Dashboard!$F$5="Quick",
      IF(OR(C1189="190 Automobile",C1189="200 computer hardware",C1189="210 Computer software",C1189="220 Quickbooks software",C1189="230 Office equipment",C1189="240 Office furniture"),
         E1189-(E1189/(1+Dashboard!$F$4)),
         0
      ),
      IF(C1189="750 Business promotion",
         E1189-(E1189/(1+4.793/100)),
         E1189-(E1189/(1+Dashboard!$F$4))
      )
   )
)</f>
        <v>0</v>
      </c>
      <c r="J1189" s="40">
        <f>Bank5[[#This Row],[Money in/ (Money out)]]-Bank5[[#This Row],[GST/HST]]</f>
        <v>0</v>
      </c>
      <c r="L1189" s="37">
        <f t="shared" si="54"/>
        <v>0</v>
      </c>
    </row>
    <row r="1190" spans="4:12" x14ac:dyDescent="0.2">
      <c r="D1190" s="393">
        <f>_xlfn.XLOOKUP(C:C,Table1[for Import to Bank Register dropdown],Table1[for Pivot],0,0,1)</f>
        <v>0</v>
      </c>
      <c r="E1190" s="422"/>
      <c r="F1190" s="160">
        <f t="shared" si="55"/>
        <v>55555555</v>
      </c>
      <c r="G1190" s="394">
        <f t="shared" si="56"/>
        <v>0</v>
      </c>
      <c r="I1190" s="395">
        <f>IF(OR(C1190="150 Directors advances", C1190="120 accounts receivable", C1190="720.2 Automobile - Insurance", C1190="720.3 Automobile - License", C1190="870.4 Rent - Insurance", C1190="870.6 Rent - Property Tax", C1190="870.7 Rent - Homeoffice", C1190="870.9 Rent - Water"),
   0,
   IF(Dashboard!$F$5="Quick",
      IF(OR(C1190="190 Automobile",C1190="200 computer hardware",C1190="210 Computer software",C1190="220 Quickbooks software",C1190="230 Office equipment",C1190="240 Office furniture"),
         E1190-(E1190/(1+Dashboard!$F$4)),
         0
      ),
      IF(C1190="750 Business promotion",
         E1190-(E1190/(1+4.793/100)),
         E1190-(E1190/(1+Dashboard!$F$4))
      )
   )
)</f>
        <v>0</v>
      </c>
      <c r="J1190" s="40">
        <f>Bank5[[#This Row],[Money in/ (Money out)]]-Bank5[[#This Row],[GST/HST]]</f>
        <v>0</v>
      </c>
      <c r="L1190" s="37">
        <f t="shared" si="54"/>
        <v>0</v>
      </c>
    </row>
    <row r="1191" spans="4:12" x14ac:dyDescent="0.2">
      <c r="D1191" s="393">
        <f>_xlfn.XLOOKUP(C:C,Table1[for Import to Bank Register dropdown],Table1[for Pivot],0,0,1)</f>
        <v>0</v>
      </c>
      <c r="E1191" s="422"/>
      <c r="F1191" s="160">
        <f t="shared" si="55"/>
        <v>55555555</v>
      </c>
      <c r="G1191" s="394">
        <f t="shared" si="56"/>
        <v>0</v>
      </c>
      <c r="I1191" s="395">
        <f>IF(OR(C1191="150 Directors advances", C1191="120 accounts receivable", C1191="720.2 Automobile - Insurance", C1191="720.3 Automobile - License", C1191="870.4 Rent - Insurance", C1191="870.6 Rent - Property Tax", C1191="870.7 Rent - Homeoffice", C1191="870.9 Rent - Water"),
   0,
   IF(Dashboard!$F$5="Quick",
      IF(OR(C1191="190 Automobile",C1191="200 computer hardware",C1191="210 Computer software",C1191="220 Quickbooks software",C1191="230 Office equipment",C1191="240 Office furniture"),
         E1191-(E1191/(1+Dashboard!$F$4)),
         0
      ),
      IF(C1191="750 Business promotion",
         E1191-(E1191/(1+4.793/100)),
         E1191-(E1191/(1+Dashboard!$F$4))
      )
   )
)</f>
        <v>0</v>
      </c>
      <c r="J1191" s="40">
        <f>Bank5[[#This Row],[Money in/ (Money out)]]-Bank5[[#This Row],[GST/HST]]</f>
        <v>0</v>
      </c>
      <c r="L1191" s="37">
        <f t="shared" si="54"/>
        <v>0</v>
      </c>
    </row>
    <row r="1192" spans="4:12" x14ac:dyDescent="0.2">
      <c r="D1192" s="393">
        <f>_xlfn.XLOOKUP(C:C,Table1[for Import to Bank Register dropdown],Table1[for Pivot],0,0,1)</f>
        <v>0</v>
      </c>
      <c r="E1192" s="422"/>
      <c r="F1192" s="160">
        <f t="shared" si="55"/>
        <v>55555555</v>
      </c>
      <c r="G1192" s="394">
        <f t="shared" si="56"/>
        <v>0</v>
      </c>
      <c r="I1192" s="395">
        <f>IF(OR(C1192="150 Directors advances", C1192="120 accounts receivable", C1192="720.2 Automobile - Insurance", C1192="720.3 Automobile - License", C1192="870.4 Rent - Insurance", C1192="870.6 Rent - Property Tax", C1192="870.7 Rent - Homeoffice", C1192="870.9 Rent - Water"),
   0,
   IF(Dashboard!$F$5="Quick",
      IF(OR(C1192="190 Automobile",C1192="200 computer hardware",C1192="210 Computer software",C1192="220 Quickbooks software",C1192="230 Office equipment",C1192="240 Office furniture"),
         E1192-(E1192/(1+Dashboard!$F$4)),
         0
      ),
      IF(C1192="750 Business promotion",
         E1192-(E1192/(1+4.793/100)),
         E1192-(E1192/(1+Dashboard!$F$4))
      )
   )
)</f>
        <v>0</v>
      </c>
      <c r="J1192" s="40">
        <f>Bank5[[#This Row],[Money in/ (Money out)]]-Bank5[[#This Row],[GST/HST]]</f>
        <v>0</v>
      </c>
      <c r="L1192" s="37">
        <f t="shared" si="54"/>
        <v>0</v>
      </c>
    </row>
    <row r="1193" spans="4:12" x14ac:dyDescent="0.2">
      <c r="D1193" s="393">
        <f>_xlfn.XLOOKUP(C:C,Table1[for Import to Bank Register dropdown],Table1[for Pivot],0,0,1)</f>
        <v>0</v>
      </c>
      <c r="E1193" s="422"/>
      <c r="F1193" s="160">
        <f t="shared" si="55"/>
        <v>55555555</v>
      </c>
      <c r="G1193" s="394">
        <f t="shared" si="56"/>
        <v>0</v>
      </c>
      <c r="I1193" s="395">
        <f>IF(OR(C1193="150 Directors advances", C1193="120 accounts receivable", C1193="720.2 Automobile - Insurance", C1193="720.3 Automobile - License", C1193="870.4 Rent - Insurance", C1193="870.6 Rent - Property Tax", C1193="870.7 Rent - Homeoffice", C1193="870.9 Rent - Water"),
   0,
   IF(Dashboard!$F$5="Quick",
      IF(OR(C1193="190 Automobile",C1193="200 computer hardware",C1193="210 Computer software",C1193="220 Quickbooks software",C1193="230 Office equipment",C1193="240 Office furniture"),
         E1193-(E1193/(1+Dashboard!$F$4)),
         0
      ),
      IF(C1193="750 Business promotion",
         E1193-(E1193/(1+4.793/100)),
         E1193-(E1193/(1+Dashboard!$F$4))
      )
   )
)</f>
        <v>0</v>
      </c>
      <c r="J1193" s="40">
        <f>Bank5[[#This Row],[Money in/ (Money out)]]-Bank5[[#This Row],[GST/HST]]</f>
        <v>0</v>
      </c>
      <c r="L1193" s="37">
        <f t="shared" si="54"/>
        <v>0</v>
      </c>
    </row>
    <row r="1194" spans="4:12" x14ac:dyDescent="0.2">
      <c r="D1194" s="393">
        <f>_xlfn.XLOOKUP(C:C,Table1[for Import to Bank Register dropdown],Table1[for Pivot],0,0,1)</f>
        <v>0</v>
      </c>
      <c r="E1194" s="422"/>
      <c r="F1194" s="160">
        <f t="shared" si="55"/>
        <v>55555555</v>
      </c>
      <c r="G1194" s="394">
        <f t="shared" si="56"/>
        <v>0</v>
      </c>
      <c r="I1194" s="395">
        <f>IF(OR(C1194="150 Directors advances", C1194="120 accounts receivable", C1194="720.2 Automobile - Insurance", C1194="720.3 Automobile - License", C1194="870.4 Rent - Insurance", C1194="870.6 Rent - Property Tax", C1194="870.7 Rent - Homeoffice", C1194="870.9 Rent - Water"),
   0,
   IF(Dashboard!$F$5="Quick",
      IF(OR(C1194="190 Automobile",C1194="200 computer hardware",C1194="210 Computer software",C1194="220 Quickbooks software",C1194="230 Office equipment",C1194="240 Office furniture"),
         E1194-(E1194/(1+Dashboard!$F$4)),
         0
      ),
      IF(C1194="750 Business promotion",
         E1194-(E1194/(1+4.793/100)),
         E1194-(E1194/(1+Dashboard!$F$4))
      )
   )
)</f>
        <v>0</v>
      </c>
      <c r="J1194" s="40">
        <f>Bank5[[#This Row],[Money in/ (Money out)]]-Bank5[[#This Row],[GST/HST]]</f>
        <v>0</v>
      </c>
      <c r="L1194" s="37">
        <f t="shared" si="54"/>
        <v>0</v>
      </c>
    </row>
    <row r="1195" spans="4:12" x14ac:dyDescent="0.2">
      <c r="D1195" s="393">
        <f>_xlfn.XLOOKUP(C:C,Table1[for Import to Bank Register dropdown],Table1[for Pivot],0,0,1)</f>
        <v>0</v>
      </c>
      <c r="E1195" s="422"/>
      <c r="F1195" s="160">
        <f t="shared" si="55"/>
        <v>55555555</v>
      </c>
      <c r="G1195" s="394">
        <f t="shared" si="56"/>
        <v>0</v>
      </c>
      <c r="I1195" s="395">
        <f>IF(OR(C1195="150 Directors advances", C1195="120 accounts receivable", C1195="720.2 Automobile - Insurance", C1195="720.3 Automobile - License", C1195="870.4 Rent - Insurance", C1195="870.6 Rent - Property Tax", C1195="870.7 Rent - Homeoffice", C1195="870.9 Rent - Water"),
   0,
   IF(Dashboard!$F$5="Quick",
      IF(OR(C1195="190 Automobile",C1195="200 computer hardware",C1195="210 Computer software",C1195="220 Quickbooks software",C1195="230 Office equipment",C1195="240 Office furniture"),
         E1195-(E1195/(1+Dashboard!$F$4)),
         0
      ),
      IF(C1195="750 Business promotion",
         E1195-(E1195/(1+4.793/100)),
         E1195-(E1195/(1+Dashboard!$F$4))
      )
   )
)</f>
        <v>0</v>
      </c>
      <c r="J1195" s="40">
        <f>Bank5[[#This Row],[Money in/ (Money out)]]-Bank5[[#This Row],[GST/HST]]</f>
        <v>0</v>
      </c>
      <c r="L1195" s="37">
        <f t="shared" si="54"/>
        <v>0</v>
      </c>
    </row>
    <row r="1196" spans="4:12" x14ac:dyDescent="0.2">
      <c r="D1196" s="393">
        <f>_xlfn.XLOOKUP(C:C,Table1[for Import to Bank Register dropdown],Table1[for Pivot],0,0,1)</f>
        <v>0</v>
      </c>
      <c r="E1196" s="422"/>
      <c r="F1196" s="160">
        <f t="shared" si="55"/>
        <v>55555555</v>
      </c>
      <c r="G1196" s="394">
        <f t="shared" si="56"/>
        <v>0</v>
      </c>
      <c r="I1196" s="395">
        <f>IF(OR(C1196="150 Directors advances", C1196="120 accounts receivable", C1196="720.2 Automobile - Insurance", C1196="720.3 Automobile - License", C1196="870.4 Rent - Insurance", C1196="870.6 Rent - Property Tax", C1196="870.7 Rent - Homeoffice", C1196="870.9 Rent - Water"),
   0,
   IF(Dashboard!$F$5="Quick",
      IF(OR(C1196="190 Automobile",C1196="200 computer hardware",C1196="210 Computer software",C1196="220 Quickbooks software",C1196="230 Office equipment",C1196="240 Office furniture"),
         E1196-(E1196/(1+Dashboard!$F$4)),
         0
      ),
      IF(C1196="750 Business promotion",
         E1196-(E1196/(1+4.793/100)),
         E1196-(E1196/(1+Dashboard!$F$4))
      )
   )
)</f>
        <v>0</v>
      </c>
      <c r="J1196" s="40">
        <f>Bank5[[#This Row],[Money in/ (Money out)]]-Bank5[[#This Row],[GST/HST]]</f>
        <v>0</v>
      </c>
      <c r="L1196" s="37">
        <f t="shared" si="54"/>
        <v>0</v>
      </c>
    </row>
    <row r="1197" spans="4:12" x14ac:dyDescent="0.2">
      <c r="D1197" s="393">
        <f>_xlfn.XLOOKUP(C:C,Table1[for Import to Bank Register dropdown],Table1[for Pivot],0,0,1)</f>
        <v>0</v>
      </c>
      <c r="E1197" s="422"/>
      <c r="F1197" s="160">
        <f t="shared" si="55"/>
        <v>55555555</v>
      </c>
      <c r="G1197" s="394">
        <f t="shared" si="56"/>
        <v>0</v>
      </c>
      <c r="I1197" s="395">
        <f>IF(OR(C1197="150 Directors advances", C1197="120 accounts receivable", C1197="720.2 Automobile - Insurance", C1197="720.3 Automobile - License", C1197="870.4 Rent - Insurance", C1197="870.6 Rent - Property Tax", C1197="870.7 Rent - Homeoffice", C1197="870.9 Rent - Water"),
   0,
   IF(Dashboard!$F$5="Quick",
      IF(OR(C1197="190 Automobile",C1197="200 computer hardware",C1197="210 Computer software",C1197="220 Quickbooks software",C1197="230 Office equipment",C1197="240 Office furniture"),
         E1197-(E1197/(1+Dashboard!$F$4)),
         0
      ),
      IF(C1197="750 Business promotion",
         E1197-(E1197/(1+4.793/100)),
         E1197-(E1197/(1+Dashboard!$F$4))
      )
   )
)</f>
        <v>0</v>
      </c>
      <c r="J1197" s="40">
        <f>Bank5[[#This Row],[Money in/ (Money out)]]-Bank5[[#This Row],[GST/HST]]</f>
        <v>0</v>
      </c>
      <c r="L1197" s="37">
        <f t="shared" si="54"/>
        <v>0</v>
      </c>
    </row>
    <row r="1198" spans="4:12" x14ac:dyDescent="0.2">
      <c r="D1198" s="393">
        <f>_xlfn.XLOOKUP(C:C,Table1[for Import to Bank Register dropdown],Table1[for Pivot],0,0,1)</f>
        <v>0</v>
      </c>
      <c r="E1198" s="422"/>
      <c r="F1198" s="160">
        <f t="shared" si="55"/>
        <v>55555555</v>
      </c>
      <c r="G1198" s="394">
        <f t="shared" si="56"/>
        <v>0</v>
      </c>
      <c r="I1198" s="395">
        <f>IF(OR(C1198="150 Directors advances", C1198="120 accounts receivable", C1198="720.2 Automobile - Insurance", C1198="720.3 Automobile - License", C1198="870.4 Rent - Insurance", C1198="870.6 Rent - Property Tax", C1198="870.7 Rent - Homeoffice", C1198="870.9 Rent - Water"),
   0,
   IF(Dashboard!$F$5="Quick",
      IF(OR(C1198="190 Automobile",C1198="200 computer hardware",C1198="210 Computer software",C1198="220 Quickbooks software",C1198="230 Office equipment",C1198="240 Office furniture"),
         E1198-(E1198/(1+Dashboard!$F$4)),
         0
      ),
      IF(C1198="750 Business promotion",
         E1198-(E1198/(1+4.793/100)),
         E1198-(E1198/(1+Dashboard!$F$4))
      )
   )
)</f>
        <v>0</v>
      </c>
      <c r="J1198" s="40">
        <f>Bank5[[#This Row],[Money in/ (Money out)]]-Bank5[[#This Row],[GST/HST]]</f>
        <v>0</v>
      </c>
      <c r="L1198" s="37">
        <f t="shared" si="54"/>
        <v>0</v>
      </c>
    </row>
    <row r="1199" spans="4:12" x14ac:dyDescent="0.2">
      <c r="D1199" s="393">
        <f>_xlfn.XLOOKUP(C:C,Table1[for Import to Bank Register dropdown],Table1[for Pivot],0,0,1)</f>
        <v>0</v>
      </c>
      <c r="E1199" s="422"/>
      <c r="F1199" s="160">
        <f t="shared" si="55"/>
        <v>55555555</v>
      </c>
      <c r="G1199" s="394">
        <f t="shared" si="56"/>
        <v>0</v>
      </c>
      <c r="I1199" s="395">
        <f>IF(OR(C1199="150 Directors advances", C1199="120 accounts receivable", C1199="720.2 Automobile - Insurance", C1199="720.3 Automobile - License", C1199="870.4 Rent - Insurance", C1199="870.6 Rent - Property Tax", C1199="870.7 Rent - Homeoffice", C1199="870.9 Rent - Water"),
   0,
   IF(Dashboard!$F$5="Quick",
      IF(OR(C1199="190 Automobile",C1199="200 computer hardware",C1199="210 Computer software",C1199="220 Quickbooks software",C1199="230 Office equipment",C1199="240 Office furniture"),
         E1199-(E1199/(1+Dashboard!$F$4)),
         0
      ),
      IF(C1199="750 Business promotion",
         E1199-(E1199/(1+4.793/100)),
         E1199-(E1199/(1+Dashboard!$F$4))
      )
   )
)</f>
        <v>0</v>
      </c>
      <c r="J1199" s="40">
        <f>Bank5[[#This Row],[Money in/ (Money out)]]-Bank5[[#This Row],[GST/HST]]</f>
        <v>0</v>
      </c>
      <c r="L1199" s="37">
        <f t="shared" si="54"/>
        <v>0</v>
      </c>
    </row>
    <row r="1200" spans="4:12" x14ac:dyDescent="0.2">
      <c r="D1200" s="393">
        <f>_xlfn.XLOOKUP(C:C,Table1[for Import to Bank Register dropdown],Table1[for Pivot],0,0,1)</f>
        <v>0</v>
      </c>
      <c r="E1200" s="422"/>
      <c r="F1200" s="160">
        <f t="shared" si="55"/>
        <v>55555555</v>
      </c>
      <c r="G1200" s="394">
        <f t="shared" si="56"/>
        <v>0</v>
      </c>
      <c r="I1200" s="395">
        <f>IF(OR(C1200="150 Directors advances", C1200="120 accounts receivable", C1200="720.2 Automobile - Insurance", C1200="720.3 Automobile - License", C1200="870.4 Rent - Insurance", C1200="870.6 Rent - Property Tax", C1200="870.7 Rent - Homeoffice", C1200="870.9 Rent - Water"),
   0,
   IF(Dashboard!$F$5="Quick",
      IF(OR(C1200="190 Automobile",C1200="200 computer hardware",C1200="210 Computer software",C1200="220 Quickbooks software",C1200="230 Office equipment",C1200="240 Office furniture"),
         E1200-(E1200/(1+Dashboard!$F$4)),
         0
      ),
      IF(C1200="750 Business promotion",
         E1200-(E1200/(1+4.793/100)),
         E1200-(E1200/(1+Dashboard!$F$4))
      )
   )
)</f>
        <v>0</v>
      </c>
      <c r="J1200" s="40">
        <f>Bank5[[#This Row],[Money in/ (Money out)]]-Bank5[[#This Row],[GST/HST]]</f>
        <v>0</v>
      </c>
      <c r="L1200" s="37">
        <f t="shared" si="54"/>
        <v>0</v>
      </c>
    </row>
    <row r="1201" spans="4:12" x14ac:dyDescent="0.2">
      <c r="D1201" s="393">
        <f>_xlfn.XLOOKUP(C:C,Table1[for Import to Bank Register dropdown],Table1[for Pivot],0,0,1)</f>
        <v>0</v>
      </c>
      <c r="E1201" s="422"/>
      <c r="F1201" s="160">
        <f t="shared" si="55"/>
        <v>55555555</v>
      </c>
      <c r="G1201" s="394">
        <f t="shared" si="56"/>
        <v>0</v>
      </c>
      <c r="I1201" s="395">
        <f>IF(OR(C1201="150 Directors advances", C1201="120 accounts receivable", C1201="720.2 Automobile - Insurance", C1201="720.3 Automobile - License", C1201="870.4 Rent - Insurance", C1201="870.6 Rent - Property Tax", C1201="870.7 Rent - Homeoffice", C1201="870.9 Rent - Water"),
   0,
   IF(Dashboard!$F$5="Quick",
      IF(OR(C1201="190 Automobile",C1201="200 computer hardware",C1201="210 Computer software",C1201="220 Quickbooks software",C1201="230 Office equipment",C1201="240 Office furniture"),
         E1201-(E1201/(1+Dashboard!$F$4)),
         0
      ),
      IF(C1201="750 Business promotion",
         E1201-(E1201/(1+4.793/100)),
         E1201-(E1201/(1+Dashboard!$F$4))
      )
   )
)</f>
        <v>0</v>
      </c>
      <c r="J1201" s="40">
        <f>Bank5[[#This Row],[Money in/ (Money out)]]-Bank5[[#This Row],[GST/HST]]</f>
        <v>0</v>
      </c>
      <c r="L1201" s="37">
        <f t="shared" si="54"/>
        <v>0</v>
      </c>
    </row>
    <row r="1202" spans="4:12" x14ac:dyDescent="0.2">
      <c r="D1202" s="393">
        <f>_xlfn.XLOOKUP(C:C,Table1[for Import to Bank Register dropdown],Table1[for Pivot],0,0,1)</f>
        <v>0</v>
      </c>
      <c r="E1202" s="422"/>
      <c r="F1202" s="160">
        <f t="shared" si="55"/>
        <v>55555555</v>
      </c>
      <c r="G1202" s="394">
        <f t="shared" si="56"/>
        <v>0</v>
      </c>
      <c r="I1202" s="395">
        <f>IF(OR(C1202="150 Directors advances", C1202="120 accounts receivable", C1202="720.2 Automobile - Insurance", C1202="720.3 Automobile - License", C1202="870.4 Rent - Insurance", C1202="870.6 Rent - Property Tax", C1202="870.7 Rent - Homeoffice", C1202="870.9 Rent - Water"),
   0,
   IF(Dashboard!$F$5="Quick",
      IF(OR(C1202="190 Automobile",C1202="200 computer hardware",C1202="210 Computer software",C1202="220 Quickbooks software",C1202="230 Office equipment",C1202="240 Office furniture"),
         E1202-(E1202/(1+Dashboard!$F$4)),
         0
      ),
      IF(C1202="750 Business promotion",
         E1202-(E1202/(1+4.793/100)),
         E1202-(E1202/(1+Dashboard!$F$4))
      )
   )
)</f>
        <v>0</v>
      </c>
      <c r="J1202" s="40">
        <f>Bank5[[#This Row],[Money in/ (Money out)]]-Bank5[[#This Row],[GST/HST]]</f>
        <v>0</v>
      </c>
      <c r="L1202" s="37">
        <f t="shared" si="54"/>
        <v>0</v>
      </c>
    </row>
    <row r="1203" spans="4:12" x14ac:dyDescent="0.2">
      <c r="D1203" s="393">
        <f>_xlfn.XLOOKUP(C:C,Table1[for Import to Bank Register dropdown],Table1[for Pivot],0,0,1)</f>
        <v>0</v>
      </c>
      <c r="E1203" s="422"/>
      <c r="F1203" s="160">
        <f t="shared" si="55"/>
        <v>55555555</v>
      </c>
      <c r="G1203" s="394">
        <f t="shared" si="56"/>
        <v>0</v>
      </c>
      <c r="I1203" s="395">
        <f>IF(OR(C1203="150 Directors advances", C1203="120 accounts receivable", C1203="720.2 Automobile - Insurance", C1203="720.3 Automobile - License", C1203="870.4 Rent - Insurance", C1203="870.6 Rent - Property Tax", C1203="870.7 Rent - Homeoffice", C1203="870.9 Rent - Water"),
   0,
   IF(Dashboard!$F$5="Quick",
      IF(OR(C1203="190 Automobile",C1203="200 computer hardware",C1203="210 Computer software",C1203="220 Quickbooks software",C1203="230 Office equipment",C1203="240 Office furniture"),
         E1203-(E1203/(1+Dashboard!$F$4)),
         0
      ),
      IF(C1203="750 Business promotion",
         E1203-(E1203/(1+4.793/100)),
         E1203-(E1203/(1+Dashboard!$F$4))
      )
   )
)</f>
        <v>0</v>
      </c>
      <c r="J1203" s="40">
        <f>Bank5[[#This Row],[Money in/ (Money out)]]-Bank5[[#This Row],[GST/HST]]</f>
        <v>0</v>
      </c>
      <c r="L1203" s="37">
        <f t="shared" si="54"/>
        <v>0</v>
      </c>
    </row>
    <row r="1204" spans="4:12" x14ac:dyDescent="0.2">
      <c r="D1204" s="393">
        <f>_xlfn.XLOOKUP(C:C,Table1[for Import to Bank Register dropdown],Table1[for Pivot],0,0,1)</f>
        <v>0</v>
      </c>
      <c r="E1204" s="422"/>
      <c r="F1204" s="160">
        <f t="shared" si="55"/>
        <v>55555555</v>
      </c>
      <c r="G1204" s="394">
        <f t="shared" si="56"/>
        <v>0</v>
      </c>
      <c r="I1204" s="395">
        <f>IF(OR(C1204="150 Directors advances", C1204="120 accounts receivable", C1204="720.2 Automobile - Insurance", C1204="720.3 Automobile - License", C1204="870.4 Rent - Insurance", C1204="870.6 Rent - Property Tax", C1204="870.7 Rent - Homeoffice", C1204="870.9 Rent - Water"),
   0,
   IF(Dashboard!$F$5="Quick",
      IF(OR(C1204="190 Automobile",C1204="200 computer hardware",C1204="210 Computer software",C1204="220 Quickbooks software",C1204="230 Office equipment",C1204="240 Office furniture"),
         E1204-(E1204/(1+Dashboard!$F$4)),
         0
      ),
      IF(C1204="750 Business promotion",
         E1204-(E1204/(1+4.793/100)),
         E1204-(E1204/(1+Dashboard!$F$4))
      )
   )
)</f>
        <v>0</v>
      </c>
      <c r="J1204" s="40">
        <f>Bank5[[#This Row],[Money in/ (Money out)]]-Bank5[[#This Row],[GST/HST]]</f>
        <v>0</v>
      </c>
      <c r="L1204" s="37">
        <f t="shared" si="54"/>
        <v>0</v>
      </c>
    </row>
    <row r="1205" spans="4:12" x14ac:dyDescent="0.2">
      <c r="D1205" s="393">
        <f>_xlfn.XLOOKUP(C:C,Table1[for Import to Bank Register dropdown],Table1[for Pivot],0,0,1)</f>
        <v>0</v>
      </c>
      <c r="E1205" s="422"/>
      <c r="F1205" s="160">
        <f t="shared" si="55"/>
        <v>55555555</v>
      </c>
      <c r="G1205" s="394">
        <f t="shared" si="56"/>
        <v>0</v>
      </c>
      <c r="I1205" s="395">
        <f>IF(OR(C1205="150 Directors advances", C1205="120 accounts receivable", C1205="720.2 Automobile - Insurance", C1205="720.3 Automobile - License", C1205="870.4 Rent - Insurance", C1205="870.6 Rent - Property Tax", C1205="870.7 Rent - Homeoffice", C1205="870.9 Rent - Water"),
   0,
   IF(Dashboard!$F$5="Quick",
      IF(OR(C1205="190 Automobile",C1205="200 computer hardware",C1205="210 Computer software",C1205="220 Quickbooks software",C1205="230 Office equipment",C1205="240 Office furniture"),
         E1205-(E1205/(1+Dashboard!$F$4)),
         0
      ),
      IF(C1205="750 Business promotion",
         E1205-(E1205/(1+4.793/100)),
         E1205-(E1205/(1+Dashboard!$F$4))
      )
   )
)</f>
        <v>0</v>
      </c>
      <c r="J1205" s="40">
        <f>Bank5[[#This Row],[Money in/ (Money out)]]-Bank5[[#This Row],[GST/HST]]</f>
        <v>0</v>
      </c>
      <c r="L1205" s="37">
        <f t="shared" si="54"/>
        <v>0</v>
      </c>
    </row>
    <row r="1206" spans="4:12" x14ac:dyDescent="0.2">
      <c r="D1206" s="393">
        <f>_xlfn.XLOOKUP(C:C,Table1[for Import to Bank Register dropdown],Table1[for Pivot],0,0,1)</f>
        <v>0</v>
      </c>
      <c r="E1206" s="422"/>
      <c r="F1206" s="160">
        <f t="shared" si="55"/>
        <v>55555555</v>
      </c>
      <c r="G1206" s="394">
        <f t="shared" si="56"/>
        <v>0</v>
      </c>
      <c r="I1206" s="395">
        <f>IF(OR(C1206="150 Directors advances", C1206="120 accounts receivable", C1206="720.2 Automobile - Insurance", C1206="720.3 Automobile - License", C1206="870.4 Rent - Insurance", C1206="870.6 Rent - Property Tax", C1206="870.7 Rent - Homeoffice", C1206="870.9 Rent - Water"),
   0,
   IF(Dashboard!$F$5="Quick",
      IF(OR(C1206="190 Automobile",C1206="200 computer hardware",C1206="210 Computer software",C1206="220 Quickbooks software",C1206="230 Office equipment",C1206="240 Office furniture"),
         E1206-(E1206/(1+Dashboard!$F$4)),
         0
      ),
      IF(C1206="750 Business promotion",
         E1206-(E1206/(1+4.793/100)),
         E1206-(E1206/(1+Dashboard!$F$4))
      )
   )
)</f>
        <v>0</v>
      </c>
      <c r="J1206" s="40">
        <f>Bank5[[#This Row],[Money in/ (Money out)]]-Bank5[[#This Row],[GST/HST]]</f>
        <v>0</v>
      </c>
      <c r="L1206" s="37">
        <f t="shared" si="54"/>
        <v>0</v>
      </c>
    </row>
    <row r="1207" spans="4:12" x14ac:dyDescent="0.2">
      <c r="D1207" s="393">
        <f>_xlfn.XLOOKUP(C:C,Table1[for Import to Bank Register dropdown],Table1[for Pivot],0,0,1)</f>
        <v>0</v>
      </c>
      <c r="E1207" s="422"/>
      <c r="F1207" s="160">
        <f t="shared" si="55"/>
        <v>55555555</v>
      </c>
      <c r="G1207" s="394">
        <f t="shared" si="56"/>
        <v>0</v>
      </c>
      <c r="I1207" s="395">
        <f>IF(OR(C1207="150 Directors advances", C1207="120 accounts receivable", C1207="720.2 Automobile - Insurance", C1207="720.3 Automobile - License", C1207="870.4 Rent - Insurance", C1207="870.6 Rent - Property Tax", C1207="870.7 Rent - Homeoffice", C1207="870.9 Rent - Water"),
   0,
   IF(Dashboard!$F$5="Quick",
      IF(OR(C1207="190 Automobile",C1207="200 computer hardware",C1207="210 Computer software",C1207="220 Quickbooks software",C1207="230 Office equipment",C1207="240 Office furniture"),
         E1207-(E1207/(1+Dashboard!$F$4)),
         0
      ),
      IF(C1207="750 Business promotion",
         E1207-(E1207/(1+4.793/100)),
         E1207-(E1207/(1+Dashboard!$F$4))
      )
   )
)</f>
        <v>0</v>
      </c>
      <c r="J1207" s="40">
        <f>Bank5[[#This Row],[Money in/ (Money out)]]-Bank5[[#This Row],[GST/HST]]</f>
        <v>0</v>
      </c>
      <c r="L1207" s="37">
        <f t="shared" si="54"/>
        <v>0</v>
      </c>
    </row>
    <row r="1208" spans="4:12" x14ac:dyDescent="0.2">
      <c r="D1208" s="393">
        <f>_xlfn.XLOOKUP(C:C,Table1[for Import to Bank Register dropdown],Table1[for Pivot],0,0,1)</f>
        <v>0</v>
      </c>
      <c r="E1208" s="422"/>
      <c r="F1208" s="160">
        <f t="shared" si="55"/>
        <v>55555555</v>
      </c>
      <c r="G1208" s="394">
        <f t="shared" si="56"/>
        <v>0</v>
      </c>
      <c r="I1208" s="395">
        <f>IF(OR(C1208="150 Directors advances", C1208="120 accounts receivable", C1208="720.2 Automobile - Insurance", C1208="720.3 Automobile - License", C1208="870.4 Rent - Insurance", C1208="870.6 Rent - Property Tax", C1208="870.7 Rent - Homeoffice", C1208="870.9 Rent - Water"),
   0,
   IF(Dashboard!$F$5="Quick",
      IF(OR(C1208="190 Automobile",C1208="200 computer hardware",C1208="210 Computer software",C1208="220 Quickbooks software",C1208="230 Office equipment",C1208="240 Office furniture"),
         E1208-(E1208/(1+Dashboard!$F$4)),
         0
      ),
      IF(C1208="750 Business promotion",
         E1208-(E1208/(1+4.793/100)),
         E1208-(E1208/(1+Dashboard!$F$4))
      )
   )
)</f>
        <v>0</v>
      </c>
      <c r="J1208" s="40">
        <f>Bank5[[#This Row],[Money in/ (Money out)]]-Bank5[[#This Row],[GST/HST]]</f>
        <v>0</v>
      </c>
      <c r="L1208" s="37">
        <f t="shared" si="54"/>
        <v>0</v>
      </c>
    </row>
    <row r="1209" spans="4:12" x14ac:dyDescent="0.2">
      <c r="D1209" s="393">
        <f>_xlfn.XLOOKUP(C:C,Table1[for Import to Bank Register dropdown],Table1[for Pivot],0,0,1)</f>
        <v>0</v>
      </c>
      <c r="E1209" s="422"/>
      <c r="F1209" s="160">
        <f t="shared" si="55"/>
        <v>55555555</v>
      </c>
      <c r="G1209" s="394">
        <f t="shared" si="56"/>
        <v>0</v>
      </c>
      <c r="I1209" s="395">
        <f>IF(OR(C1209="150 Directors advances", C1209="120 accounts receivable", C1209="720.2 Automobile - Insurance", C1209="720.3 Automobile - License", C1209="870.4 Rent - Insurance", C1209="870.6 Rent - Property Tax", C1209="870.7 Rent - Homeoffice", C1209="870.9 Rent - Water"),
   0,
   IF(Dashboard!$F$5="Quick",
      IF(OR(C1209="190 Automobile",C1209="200 computer hardware",C1209="210 Computer software",C1209="220 Quickbooks software",C1209="230 Office equipment",C1209="240 Office furniture"),
         E1209-(E1209/(1+Dashboard!$F$4)),
         0
      ),
      IF(C1209="750 Business promotion",
         E1209-(E1209/(1+4.793/100)),
         E1209-(E1209/(1+Dashboard!$F$4))
      )
   )
)</f>
        <v>0</v>
      </c>
      <c r="J1209" s="40">
        <f>Bank5[[#This Row],[Money in/ (Money out)]]-Bank5[[#This Row],[GST/HST]]</f>
        <v>0</v>
      </c>
      <c r="L1209" s="37">
        <f t="shared" si="54"/>
        <v>0</v>
      </c>
    </row>
    <row r="1210" spans="4:12" x14ac:dyDescent="0.2">
      <c r="D1210" s="393">
        <f>_xlfn.XLOOKUP(C:C,Table1[for Import to Bank Register dropdown],Table1[for Pivot],0,0,1)</f>
        <v>0</v>
      </c>
      <c r="E1210" s="422"/>
      <c r="F1210" s="160">
        <f t="shared" si="55"/>
        <v>55555555</v>
      </c>
      <c r="G1210" s="394">
        <f t="shared" si="56"/>
        <v>0</v>
      </c>
      <c r="I1210" s="395">
        <f>IF(OR(C1210="150 Directors advances", C1210="120 accounts receivable", C1210="720.2 Automobile - Insurance", C1210="720.3 Automobile - License", C1210="870.4 Rent - Insurance", C1210="870.6 Rent - Property Tax", C1210="870.7 Rent - Homeoffice", C1210="870.9 Rent - Water"),
   0,
   IF(Dashboard!$F$5="Quick",
      IF(OR(C1210="190 Automobile",C1210="200 computer hardware",C1210="210 Computer software",C1210="220 Quickbooks software",C1210="230 Office equipment",C1210="240 Office furniture"),
         E1210-(E1210/(1+Dashboard!$F$4)),
         0
      ),
      IF(C1210="750 Business promotion",
         E1210-(E1210/(1+4.793/100)),
         E1210-(E1210/(1+Dashboard!$F$4))
      )
   )
)</f>
        <v>0</v>
      </c>
      <c r="J1210" s="40">
        <f>Bank5[[#This Row],[Money in/ (Money out)]]-Bank5[[#This Row],[GST/HST]]</f>
        <v>0</v>
      </c>
      <c r="L1210" s="37">
        <f t="shared" si="54"/>
        <v>0</v>
      </c>
    </row>
    <row r="1211" spans="4:12" x14ac:dyDescent="0.2">
      <c r="D1211" s="393">
        <f>_xlfn.XLOOKUP(C:C,Table1[for Import to Bank Register dropdown],Table1[for Pivot],0,0,1)</f>
        <v>0</v>
      </c>
      <c r="E1211" s="422"/>
      <c r="F1211" s="160">
        <f t="shared" si="55"/>
        <v>55555555</v>
      </c>
      <c r="G1211" s="394">
        <f t="shared" si="56"/>
        <v>0</v>
      </c>
      <c r="I1211" s="395">
        <f>IF(OR(C1211="150 Directors advances", C1211="120 accounts receivable", C1211="720.2 Automobile - Insurance", C1211="720.3 Automobile - License", C1211="870.4 Rent - Insurance", C1211="870.6 Rent - Property Tax", C1211="870.7 Rent - Homeoffice", C1211="870.9 Rent - Water"),
   0,
   IF(Dashboard!$F$5="Quick",
      IF(OR(C1211="190 Automobile",C1211="200 computer hardware",C1211="210 Computer software",C1211="220 Quickbooks software",C1211="230 Office equipment",C1211="240 Office furniture"),
         E1211-(E1211/(1+Dashboard!$F$4)),
         0
      ),
      IF(C1211="750 Business promotion",
         E1211-(E1211/(1+4.793/100)),
         E1211-(E1211/(1+Dashboard!$F$4))
      )
   )
)</f>
        <v>0</v>
      </c>
      <c r="J1211" s="40">
        <f>Bank5[[#This Row],[Money in/ (Money out)]]-Bank5[[#This Row],[GST/HST]]</f>
        <v>0</v>
      </c>
      <c r="L1211" s="37">
        <f t="shared" si="54"/>
        <v>0</v>
      </c>
    </row>
    <row r="1212" spans="4:12" x14ac:dyDescent="0.2">
      <c r="D1212" s="393">
        <f>_xlfn.XLOOKUP(C:C,Table1[for Import to Bank Register dropdown],Table1[for Pivot],0,0,1)</f>
        <v>0</v>
      </c>
      <c r="E1212" s="422"/>
      <c r="F1212" s="160">
        <f t="shared" si="55"/>
        <v>55555555</v>
      </c>
      <c r="G1212" s="394">
        <f t="shared" si="56"/>
        <v>0</v>
      </c>
      <c r="I1212" s="395">
        <f>IF(OR(C1212="150 Directors advances", C1212="120 accounts receivable", C1212="720.2 Automobile - Insurance", C1212="720.3 Automobile - License", C1212="870.4 Rent - Insurance", C1212="870.6 Rent - Property Tax", C1212="870.7 Rent - Homeoffice", C1212="870.9 Rent - Water"),
   0,
   IF(Dashboard!$F$5="Quick",
      IF(OR(C1212="190 Automobile",C1212="200 computer hardware",C1212="210 Computer software",C1212="220 Quickbooks software",C1212="230 Office equipment",C1212="240 Office furniture"),
         E1212-(E1212/(1+Dashboard!$F$4)),
         0
      ),
      IF(C1212="750 Business promotion",
         E1212-(E1212/(1+4.793/100)),
         E1212-(E1212/(1+Dashboard!$F$4))
      )
   )
)</f>
        <v>0</v>
      </c>
      <c r="J1212" s="40">
        <f>Bank5[[#This Row],[Money in/ (Money out)]]-Bank5[[#This Row],[GST/HST]]</f>
        <v>0</v>
      </c>
      <c r="L1212" s="37">
        <f t="shared" si="54"/>
        <v>0</v>
      </c>
    </row>
    <row r="1213" spans="4:12" x14ac:dyDescent="0.2">
      <c r="D1213" s="393">
        <f>_xlfn.XLOOKUP(C:C,Table1[for Import to Bank Register dropdown],Table1[for Pivot],0,0,1)</f>
        <v>0</v>
      </c>
      <c r="E1213" s="422"/>
      <c r="F1213" s="160">
        <f t="shared" si="55"/>
        <v>55555555</v>
      </c>
      <c r="G1213" s="394">
        <f t="shared" si="56"/>
        <v>0</v>
      </c>
      <c r="I1213" s="395">
        <f>IF(OR(C1213="150 Directors advances", C1213="120 accounts receivable", C1213="720.2 Automobile - Insurance", C1213="720.3 Automobile - License", C1213="870.4 Rent - Insurance", C1213="870.6 Rent - Property Tax", C1213="870.7 Rent - Homeoffice", C1213="870.9 Rent - Water"),
   0,
   IF(Dashboard!$F$5="Quick",
      IF(OR(C1213="190 Automobile",C1213="200 computer hardware",C1213="210 Computer software",C1213="220 Quickbooks software",C1213="230 Office equipment",C1213="240 Office furniture"),
         E1213-(E1213/(1+Dashboard!$F$4)),
         0
      ),
      IF(C1213="750 Business promotion",
         E1213-(E1213/(1+4.793/100)),
         E1213-(E1213/(1+Dashboard!$F$4))
      )
   )
)</f>
        <v>0</v>
      </c>
      <c r="J1213" s="40">
        <f>Bank5[[#This Row],[Money in/ (Money out)]]-Bank5[[#This Row],[GST/HST]]</f>
        <v>0</v>
      </c>
      <c r="L1213" s="37">
        <f t="shared" si="54"/>
        <v>0</v>
      </c>
    </row>
    <row r="1214" spans="4:12" x14ac:dyDescent="0.2">
      <c r="D1214" s="393">
        <f>_xlfn.XLOOKUP(C:C,Table1[for Import to Bank Register dropdown],Table1[for Pivot],0,0,1)</f>
        <v>0</v>
      </c>
      <c r="E1214" s="422"/>
      <c r="F1214" s="160">
        <f t="shared" si="55"/>
        <v>55555555</v>
      </c>
      <c r="G1214" s="394">
        <f t="shared" si="56"/>
        <v>0</v>
      </c>
      <c r="I1214" s="395">
        <f>IF(OR(C1214="150 Directors advances", C1214="120 accounts receivable", C1214="720.2 Automobile - Insurance", C1214="720.3 Automobile - License", C1214="870.4 Rent - Insurance", C1214="870.6 Rent - Property Tax", C1214="870.7 Rent - Homeoffice", C1214="870.9 Rent - Water"),
   0,
   IF(Dashboard!$F$5="Quick",
      IF(OR(C1214="190 Automobile",C1214="200 computer hardware",C1214="210 Computer software",C1214="220 Quickbooks software",C1214="230 Office equipment",C1214="240 Office furniture"),
         E1214-(E1214/(1+Dashboard!$F$4)),
         0
      ),
      IF(C1214="750 Business promotion",
         E1214-(E1214/(1+4.793/100)),
         E1214-(E1214/(1+Dashboard!$F$4))
      )
   )
)</f>
        <v>0</v>
      </c>
      <c r="J1214" s="40">
        <f>Bank5[[#This Row],[Money in/ (Money out)]]-Bank5[[#This Row],[GST/HST]]</f>
        <v>0</v>
      </c>
      <c r="L1214" s="37">
        <f t="shared" si="54"/>
        <v>0</v>
      </c>
    </row>
    <row r="1215" spans="4:12" x14ac:dyDescent="0.2">
      <c r="D1215" s="393">
        <f>_xlfn.XLOOKUP(C:C,Table1[for Import to Bank Register dropdown],Table1[for Pivot],0,0,1)</f>
        <v>0</v>
      </c>
      <c r="E1215" s="422"/>
      <c r="F1215" s="160">
        <f t="shared" si="55"/>
        <v>55555555</v>
      </c>
      <c r="G1215" s="394">
        <f t="shared" si="56"/>
        <v>0</v>
      </c>
      <c r="I1215" s="395">
        <f>IF(OR(C1215="150 Directors advances", C1215="120 accounts receivable", C1215="720.2 Automobile - Insurance", C1215="720.3 Automobile - License", C1215="870.4 Rent - Insurance", C1215="870.6 Rent - Property Tax", C1215="870.7 Rent - Homeoffice", C1215="870.9 Rent - Water"),
   0,
   IF(Dashboard!$F$5="Quick",
      IF(OR(C1215="190 Automobile",C1215="200 computer hardware",C1215="210 Computer software",C1215="220 Quickbooks software",C1215="230 Office equipment",C1215="240 Office furniture"),
         E1215-(E1215/(1+Dashboard!$F$4)),
         0
      ),
      IF(C1215="750 Business promotion",
         E1215-(E1215/(1+4.793/100)),
         E1215-(E1215/(1+Dashboard!$F$4))
      )
   )
)</f>
        <v>0</v>
      </c>
      <c r="J1215" s="40">
        <f>Bank5[[#This Row],[Money in/ (Money out)]]-Bank5[[#This Row],[GST/HST]]</f>
        <v>0</v>
      </c>
      <c r="L1215" s="37">
        <f t="shared" si="54"/>
        <v>0</v>
      </c>
    </row>
    <row r="1216" spans="4:12" x14ac:dyDescent="0.2">
      <c r="D1216" s="393">
        <f>_xlfn.XLOOKUP(C:C,Table1[for Import to Bank Register dropdown],Table1[for Pivot],0,0,1)</f>
        <v>0</v>
      </c>
      <c r="E1216" s="422"/>
      <c r="F1216" s="160">
        <f t="shared" si="55"/>
        <v>55555555</v>
      </c>
      <c r="G1216" s="394">
        <f t="shared" si="56"/>
        <v>0</v>
      </c>
      <c r="I1216" s="395">
        <f>IF(OR(C1216="150 Directors advances", C1216="120 accounts receivable", C1216="720.2 Automobile - Insurance", C1216="720.3 Automobile - License", C1216="870.4 Rent - Insurance", C1216="870.6 Rent - Property Tax", C1216="870.7 Rent - Homeoffice", C1216="870.9 Rent - Water"),
   0,
   IF(Dashboard!$F$5="Quick",
      IF(OR(C1216="190 Automobile",C1216="200 computer hardware",C1216="210 Computer software",C1216="220 Quickbooks software",C1216="230 Office equipment",C1216="240 Office furniture"),
         E1216-(E1216/(1+Dashboard!$F$4)),
         0
      ),
      IF(C1216="750 Business promotion",
         E1216-(E1216/(1+4.793/100)),
         E1216-(E1216/(1+Dashboard!$F$4))
      )
   )
)</f>
        <v>0</v>
      </c>
      <c r="J1216" s="40">
        <f>Bank5[[#This Row],[Money in/ (Money out)]]-Bank5[[#This Row],[GST/HST]]</f>
        <v>0</v>
      </c>
      <c r="L1216" s="37">
        <f t="shared" si="54"/>
        <v>0</v>
      </c>
    </row>
    <row r="1217" spans="4:12" x14ac:dyDescent="0.2">
      <c r="D1217" s="393">
        <f>_xlfn.XLOOKUP(C:C,Table1[for Import to Bank Register dropdown],Table1[for Pivot],0,0,1)</f>
        <v>0</v>
      </c>
      <c r="E1217" s="422"/>
      <c r="F1217" s="160">
        <f t="shared" si="55"/>
        <v>55555555</v>
      </c>
      <c r="G1217" s="394">
        <f t="shared" si="56"/>
        <v>0</v>
      </c>
      <c r="I1217" s="395">
        <f>IF(OR(C1217="150 Directors advances", C1217="120 accounts receivable", C1217="720.2 Automobile - Insurance", C1217="720.3 Automobile - License", C1217="870.4 Rent - Insurance", C1217="870.6 Rent - Property Tax", C1217="870.7 Rent - Homeoffice", C1217="870.9 Rent - Water"),
   0,
   IF(Dashboard!$F$5="Quick",
      IF(OR(C1217="190 Automobile",C1217="200 computer hardware",C1217="210 Computer software",C1217="220 Quickbooks software",C1217="230 Office equipment",C1217="240 Office furniture"),
         E1217-(E1217/(1+Dashboard!$F$4)),
         0
      ),
      IF(C1217="750 Business promotion",
         E1217-(E1217/(1+4.793/100)),
         E1217-(E1217/(1+Dashboard!$F$4))
      )
   )
)</f>
        <v>0</v>
      </c>
      <c r="J1217" s="40">
        <f>Bank5[[#This Row],[Money in/ (Money out)]]-Bank5[[#This Row],[GST/HST]]</f>
        <v>0</v>
      </c>
      <c r="L1217" s="37">
        <f t="shared" si="54"/>
        <v>0</v>
      </c>
    </row>
    <row r="1218" spans="4:12" x14ac:dyDescent="0.2">
      <c r="D1218" s="393">
        <f>_xlfn.XLOOKUP(C:C,Table1[for Import to Bank Register dropdown],Table1[for Pivot],0,0,1)</f>
        <v>0</v>
      </c>
      <c r="E1218" s="422"/>
      <c r="F1218" s="160">
        <f t="shared" si="55"/>
        <v>55555555</v>
      </c>
      <c r="G1218" s="394">
        <f t="shared" si="56"/>
        <v>0</v>
      </c>
      <c r="I1218" s="395">
        <f>IF(OR(C1218="150 Directors advances", C1218="120 accounts receivable", C1218="720.2 Automobile - Insurance", C1218="720.3 Automobile - License", C1218="870.4 Rent - Insurance", C1218="870.6 Rent - Property Tax", C1218="870.7 Rent - Homeoffice", C1218="870.9 Rent - Water"),
   0,
   IF(Dashboard!$F$5="Quick",
      IF(OR(C1218="190 Automobile",C1218="200 computer hardware",C1218="210 Computer software",C1218="220 Quickbooks software",C1218="230 Office equipment",C1218="240 Office furniture"),
         E1218-(E1218/(1+Dashboard!$F$4)),
         0
      ),
      IF(C1218="750 Business promotion",
         E1218-(E1218/(1+4.793/100)),
         E1218-(E1218/(1+Dashboard!$F$4))
      )
   )
)</f>
        <v>0</v>
      </c>
      <c r="J1218" s="40">
        <f>Bank5[[#This Row],[Money in/ (Money out)]]-Bank5[[#This Row],[GST/HST]]</f>
        <v>0</v>
      </c>
      <c r="L1218" s="37">
        <f t="shared" si="54"/>
        <v>0</v>
      </c>
    </row>
    <row r="1219" spans="4:12" x14ac:dyDescent="0.2">
      <c r="D1219" s="393">
        <f>_xlfn.XLOOKUP(C:C,Table1[for Import to Bank Register dropdown],Table1[for Pivot],0,0,1)</f>
        <v>0</v>
      </c>
      <c r="E1219" s="422"/>
      <c r="F1219" s="160">
        <f t="shared" si="55"/>
        <v>55555555</v>
      </c>
      <c r="G1219" s="394">
        <f t="shared" si="56"/>
        <v>0</v>
      </c>
      <c r="I1219" s="395">
        <f>IF(OR(C1219="150 Directors advances", C1219="120 accounts receivable", C1219="720.2 Automobile - Insurance", C1219="720.3 Automobile - License", C1219="870.4 Rent - Insurance", C1219="870.6 Rent - Property Tax", C1219="870.7 Rent - Homeoffice", C1219="870.9 Rent - Water"),
   0,
   IF(Dashboard!$F$5="Quick",
      IF(OR(C1219="190 Automobile",C1219="200 computer hardware",C1219="210 Computer software",C1219="220 Quickbooks software",C1219="230 Office equipment",C1219="240 Office furniture"),
         E1219-(E1219/(1+Dashboard!$F$4)),
         0
      ),
      IF(C1219="750 Business promotion",
         E1219-(E1219/(1+4.793/100)),
         E1219-(E1219/(1+Dashboard!$F$4))
      )
   )
)</f>
        <v>0</v>
      </c>
      <c r="J1219" s="40">
        <f>Bank5[[#This Row],[Money in/ (Money out)]]-Bank5[[#This Row],[GST/HST]]</f>
        <v>0</v>
      </c>
      <c r="L1219" s="37">
        <f t="shared" si="54"/>
        <v>0</v>
      </c>
    </row>
    <row r="1220" spans="4:12" x14ac:dyDescent="0.2">
      <c r="D1220" s="393">
        <f>_xlfn.XLOOKUP(C:C,Table1[for Import to Bank Register dropdown],Table1[for Pivot],0,0,1)</f>
        <v>0</v>
      </c>
      <c r="E1220" s="422"/>
      <c r="F1220" s="160">
        <f t="shared" si="55"/>
        <v>55555555</v>
      </c>
      <c r="G1220" s="394">
        <f t="shared" si="56"/>
        <v>0</v>
      </c>
      <c r="I1220" s="395">
        <f>IF(OR(C1220="150 Directors advances", C1220="120 accounts receivable", C1220="720.2 Automobile - Insurance", C1220="720.3 Automobile - License", C1220="870.4 Rent - Insurance", C1220="870.6 Rent - Property Tax", C1220="870.7 Rent - Homeoffice", C1220="870.9 Rent - Water"),
   0,
   IF(Dashboard!$F$5="Quick",
      IF(OR(C1220="190 Automobile",C1220="200 computer hardware",C1220="210 Computer software",C1220="220 Quickbooks software",C1220="230 Office equipment",C1220="240 Office furniture"),
         E1220-(E1220/(1+Dashboard!$F$4)),
         0
      ),
      IF(C1220="750 Business promotion",
         E1220-(E1220/(1+4.793/100)),
         E1220-(E1220/(1+Dashboard!$F$4))
      )
   )
)</f>
        <v>0</v>
      </c>
      <c r="J1220" s="40">
        <f>Bank5[[#This Row],[Money in/ (Money out)]]-Bank5[[#This Row],[GST/HST]]</f>
        <v>0</v>
      </c>
      <c r="L1220" s="37">
        <f t="shared" si="54"/>
        <v>0</v>
      </c>
    </row>
    <row r="1221" spans="4:12" x14ac:dyDescent="0.2">
      <c r="D1221" s="393">
        <f>_xlfn.XLOOKUP(C:C,Table1[for Import to Bank Register dropdown],Table1[for Pivot],0,0,1)</f>
        <v>0</v>
      </c>
      <c r="E1221" s="422"/>
      <c r="F1221" s="160">
        <f t="shared" si="55"/>
        <v>55555555</v>
      </c>
      <c r="G1221" s="394">
        <f t="shared" si="56"/>
        <v>0</v>
      </c>
      <c r="I1221" s="395">
        <f>IF(OR(C1221="150 Directors advances", C1221="120 accounts receivable", C1221="720.2 Automobile - Insurance", C1221="720.3 Automobile - License", C1221="870.4 Rent - Insurance", C1221="870.6 Rent - Property Tax", C1221="870.7 Rent - Homeoffice", C1221="870.9 Rent - Water"),
   0,
   IF(Dashboard!$F$5="Quick",
      IF(OR(C1221="190 Automobile",C1221="200 computer hardware",C1221="210 Computer software",C1221="220 Quickbooks software",C1221="230 Office equipment",C1221="240 Office furniture"),
         E1221-(E1221/(1+Dashboard!$F$4)),
         0
      ),
      IF(C1221="750 Business promotion",
         E1221-(E1221/(1+4.793/100)),
         E1221-(E1221/(1+Dashboard!$F$4))
      )
   )
)</f>
        <v>0</v>
      </c>
      <c r="J1221" s="40">
        <f>Bank5[[#This Row],[Money in/ (Money out)]]-Bank5[[#This Row],[GST/HST]]</f>
        <v>0</v>
      </c>
      <c r="L1221" s="37">
        <f t="shared" si="54"/>
        <v>0</v>
      </c>
    </row>
    <row r="1222" spans="4:12" x14ac:dyDescent="0.2">
      <c r="D1222" s="393">
        <f>_xlfn.XLOOKUP(C:C,Table1[for Import to Bank Register dropdown],Table1[for Pivot],0,0,1)</f>
        <v>0</v>
      </c>
      <c r="E1222" s="422"/>
      <c r="F1222" s="160">
        <f t="shared" si="55"/>
        <v>55555555</v>
      </c>
      <c r="G1222" s="394">
        <f t="shared" si="56"/>
        <v>0</v>
      </c>
      <c r="I1222" s="395">
        <f>IF(OR(C1222="150 Directors advances", C1222="120 accounts receivable", C1222="720.2 Automobile - Insurance", C1222="720.3 Automobile - License", C1222="870.4 Rent - Insurance", C1222="870.6 Rent - Property Tax", C1222="870.7 Rent - Homeoffice", C1222="870.9 Rent - Water"),
   0,
   IF(Dashboard!$F$5="Quick",
      IF(OR(C1222="190 Automobile",C1222="200 computer hardware",C1222="210 Computer software",C1222="220 Quickbooks software",C1222="230 Office equipment",C1222="240 Office furniture"),
         E1222-(E1222/(1+Dashboard!$F$4)),
         0
      ),
      IF(C1222="750 Business promotion",
         E1222-(E1222/(1+4.793/100)),
         E1222-(E1222/(1+Dashboard!$F$4))
      )
   )
)</f>
        <v>0</v>
      </c>
      <c r="J1222" s="40">
        <f>Bank5[[#This Row],[Money in/ (Money out)]]-Bank5[[#This Row],[GST/HST]]</f>
        <v>0</v>
      </c>
      <c r="L1222" s="37">
        <f t="shared" si="54"/>
        <v>0</v>
      </c>
    </row>
    <row r="1223" spans="4:12" x14ac:dyDescent="0.2">
      <c r="D1223" s="393">
        <f>_xlfn.XLOOKUP(C:C,Table1[for Import to Bank Register dropdown],Table1[for Pivot],0,0,1)</f>
        <v>0</v>
      </c>
      <c r="E1223" s="422"/>
      <c r="F1223" s="160">
        <f t="shared" si="55"/>
        <v>55555555</v>
      </c>
      <c r="G1223" s="394">
        <f t="shared" si="56"/>
        <v>0</v>
      </c>
      <c r="I1223" s="395">
        <f>IF(OR(C1223="150 Directors advances", C1223="120 accounts receivable", C1223="720.2 Automobile - Insurance", C1223="720.3 Automobile - License", C1223="870.4 Rent - Insurance", C1223="870.6 Rent - Property Tax", C1223="870.7 Rent - Homeoffice", C1223="870.9 Rent - Water"),
   0,
   IF(Dashboard!$F$5="Quick",
      IF(OR(C1223="190 Automobile",C1223="200 computer hardware",C1223="210 Computer software",C1223="220 Quickbooks software",C1223="230 Office equipment",C1223="240 Office furniture"),
         E1223-(E1223/(1+Dashboard!$F$4)),
         0
      ),
      IF(C1223="750 Business promotion",
         E1223-(E1223/(1+4.793/100)),
         E1223-(E1223/(1+Dashboard!$F$4))
      )
   )
)</f>
        <v>0</v>
      </c>
      <c r="J1223" s="40">
        <f>Bank5[[#This Row],[Money in/ (Money out)]]-Bank5[[#This Row],[GST/HST]]</f>
        <v>0</v>
      </c>
      <c r="L1223" s="37">
        <f t="shared" ref="L1223:L1286" si="57">$L$3</f>
        <v>0</v>
      </c>
    </row>
    <row r="1224" spans="4:12" x14ac:dyDescent="0.2">
      <c r="D1224" s="393">
        <f>_xlfn.XLOOKUP(C:C,Table1[for Import to Bank Register dropdown],Table1[for Pivot],0,0,1)</f>
        <v>0</v>
      </c>
      <c r="E1224" s="422"/>
      <c r="F1224" s="160">
        <f t="shared" ref="F1224:F1287" si="58">$E$2</f>
        <v>55555555</v>
      </c>
      <c r="G1224" s="394">
        <f t="shared" ref="G1224:G1287" si="59">G1223+E1224</f>
        <v>0</v>
      </c>
      <c r="I1224" s="395">
        <f>IF(OR(C1224="150 Directors advances", C1224="120 accounts receivable", C1224="720.2 Automobile - Insurance", C1224="720.3 Automobile - License", C1224="870.4 Rent - Insurance", C1224="870.6 Rent - Property Tax", C1224="870.7 Rent - Homeoffice", C1224="870.9 Rent - Water"),
   0,
   IF(Dashboard!$F$5="Quick",
      IF(OR(C1224="190 Automobile",C1224="200 computer hardware",C1224="210 Computer software",C1224="220 Quickbooks software",C1224="230 Office equipment",C1224="240 Office furniture"),
         E1224-(E1224/(1+Dashboard!$F$4)),
         0
      ),
      IF(C1224="750 Business promotion",
         E1224-(E1224/(1+4.793/100)),
         E1224-(E1224/(1+Dashboard!$F$4))
      )
   )
)</f>
        <v>0</v>
      </c>
      <c r="J1224" s="40">
        <f>Bank5[[#This Row],[Money in/ (Money out)]]-Bank5[[#This Row],[GST/HST]]</f>
        <v>0</v>
      </c>
      <c r="L1224" s="37">
        <f t="shared" si="57"/>
        <v>0</v>
      </c>
    </row>
    <row r="1225" spans="4:12" x14ac:dyDescent="0.2">
      <c r="D1225" s="393">
        <f>_xlfn.XLOOKUP(C:C,Table1[for Import to Bank Register dropdown],Table1[for Pivot],0,0,1)</f>
        <v>0</v>
      </c>
      <c r="E1225" s="422"/>
      <c r="F1225" s="160">
        <f t="shared" si="58"/>
        <v>55555555</v>
      </c>
      <c r="G1225" s="394">
        <f t="shared" si="59"/>
        <v>0</v>
      </c>
      <c r="I1225" s="395">
        <f>IF(OR(C1225="150 Directors advances", C1225="120 accounts receivable", C1225="720.2 Automobile - Insurance", C1225="720.3 Automobile - License", C1225="870.4 Rent - Insurance", C1225="870.6 Rent - Property Tax", C1225="870.7 Rent - Homeoffice", C1225="870.9 Rent - Water"),
   0,
   IF(Dashboard!$F$5="Quick",
      IF(OR(C1225="190 Automobile",C1225="200 computer hardware",C1225="210 Computer software",C1225="220 Quickbooks software",C1225="230 Office equipment",C1225="240 Office furniture"),
         E1225-(E1225/(1+Dashboard!$F$4)),
         0
      ),
      IF(C1225="750 Business promotion",
         E1225-(E1225/(1+4.793/100)),
         E1225-(E1225/(1+Dashboard!$F$4))
      )
   )
)</f>
        <v>0</v>
      </c>
      <c r="J1225" s="40">
        <f>Bank5[[#This Row],[Money in/ (Money out)]]-Bank5[[#This Row],[GST/HST]]</f>
        <v>0</v>
      </c>
      <c r="L1225" s="37">
        <f t="shared" si="57"/>
        <v>0</v>
      </c>
    </row>
    <row r="1226" spans="4:12" x14ac:dyDescent="0.2">
      <c r="D1226" s="393">
        <f>_xlfn.XLOOKUP(C:C,Table1[for Import to Bank Register dropdown],Table1[for Pivot],0,0,1)</f>
        <v>0</v>
      </c>
      <c r="E1226" s="422"/>
      <c r="F1226" s="160">
        <f t="shared" si="58"/>
        <v>55555555</v>
      </c>
      <c r="G1226" s="394">
        <f t="shared" si="59"/>
        <v>0</v>
      </c>
      <c r="I1226" s="395">
        <f>IF(OR(C1226="150 Directors advances", C1226="120 accounts receivable", C1226="720.2 Automobile - Insurance", C1226="720.3 Automobile - License", C1226="870.4 Rent - Insurance", C1226="870.6 Rent - Property Tax", C1226="870.7 Rent - Homeoffice", C1226="870.9 Rent - Water"),
   0,
   IF(Dashboard!$F$5="Quick",
      IF(OR(C1226="190 Automobile",C1226="200 computer hardware",C1226="210 Computer software",C1226="220 Quickbooks software",C1226="230 Office equipment",C1226="240 Office furniture"),
         E1226-(E1226/(1+Dashboard!$F$4)),
         0
      ),
      IF(C1226="750 Business promotion",
         E1226-(E1226/(1+4.793/100)),
         E1226-(E1226/(1+Dashboard!$F$4))
      )
   )
)</f>
        <v>0</v>
      </c>
      <c r="J1226" s="40">
        <f>Bank5[[#This Row],[Money in/ (Money out)]]-Bank5[[#This Row],[GST/HST]]</f>
        <v>0</v>
      </c>
      <c r="L1226" s="37">
        <f t="shared" si="57"/>
        <v>0</v>
      </c>
    </row>
    <row r="1227" spans="4:12" x14ac:dyDescent="0.2">
      <c r="D1227" s="393">
        <f>_xlfn.XLOOKUP(C:C,Table1[for Import to Bank Register dropdown],Table1[for Pivot],0,0,1)</f>
        <v>0</v>
      </c>
      <c r="E1227" s="422"/>
      <c r="F1227" s="160">
        <f t="shared" si="58"/>
        <v>55555555</v>
      </c>
      <c r="G1227" s="394">
        <f t="shared" si="59"/>
        <v>0</v>
      </c>
      <c r="I1227" s="395">
        <f>IF(OR(C1227="150 Directors advances", C1227="120 accounts receivable", C1227="720.2 Automobile - Insurance", C1227="720.3 Automobile - License", C1227="870.4 Rent - Insurance", C1227="870.6 Rent - Property Tax", C1227="870.7 Rent - Homeoffice", C1227="870.9 Rent - Water"),
   0,
   IF(Dashboard!$F$5="Quick",
      IF(OR(C1227="190 Automobile",C1227="200 computer hardware",C1227="210 Computer software",C1227="220 Quickbooks software",C1227="230 Office equipment",C1227="240 Office furniture"),
         E1227-(E1227/(1+Dashboard!$F$4)),
         0
      ),
      IF(C1227="750 Business promotion",
         E1227-(E1227/(1+4.793/100)),
         E1227-(E1227/(1+Dashboard!$F$4))
      )
   )
)</f>
        <v>0</v>
      </c>
      <c r="J1227" s="40">
        <f>Bank5[[#This Row],[Money in/ (Money out)]]-Bank5[[#This Row],[GST/HST]]</f>
        <v>0</v>
      </c>
      <c r="L1227" s="37">
        <f t="shared" si="57"/>
        <v>0</v>
      </c>
    </row>
    <row r="1228" spans="4:12" x14ac:dyDescent="0.2">
      <c r="D1228" s="393">
        <f>_xlfn.XLOOKUP(C:C,Table1[for Import to Bank Register dropdown],Table1[for Pivot],0,0,1)</f>
        <v>0</v>
      </c>
      <c r="E1228" s="422"/>
      <c r="F1228" s="160">
        <f t="shared" si="58"/>
        <v>55555555</v>
      </c>
      <c r="G1228" s="394">
        <f t="shared" si="59"/>
        <v>0</v>
      </c>
      <c r="I1228" s="395">
        <f>IF(OR(C1228="150 Directors advances", C1228="120 accounts receivable", C1228="720.2 Automobile - Insurance", C1228="720.3 Automobile - License", C1228="870.4 Rent - Insurance", C1228="870.6 Rent - Property Tax", C1228="870.7 Rent - Homeoffice", C1228="870.9 Rent - Water"),
   0,
   IF(Dashboard!$F$5="Quick",
      IF(OR(C1228="190 Automobile",C1228="200 computer hardware",C1228="210 Computer software",C1228="220 Quickbooks software",C1228="230 Office equipment",C1228="240 Office furniture"),
         E1228-(E1228/(1+Dashboard!$F$4)),
         0
      ),
      IF(C1228="750 Business promotion",
         E1228-(E1228/(1+4.793/100)),
         E1228-(E1228/(1+Dashboard!$F$4))
      )
   )
)</f>
        <v>0</v>
      </c>
      <c r="J1228" s="40">
        <f>Bank5[[#This Row],[Money in/ (Money out)]]-Bank5[[#This Row],[GST/HST]]</f>
        <v>0</v>
      </c>
      <c r="L1228" s="37">
        <f t="shared" si="57"/>
        <v>0</v>
      </c>
    </row>
    <row r="1229" spans="4:12" x14ac:dyDescent="0.2">
      <c r="D1229" s="393">
        <f>_xlfn.XLOOKUP(C:C,Table1[for Import to Bank Register dropdown],Table1[for Pivot],0,0,1)</f>
        <v>0</v>
      </c>
      <c r="E1229" s="422"/>
      <c r="F1229" s="160">
        <f t="shared" si="58"/>
        <v>55555555</v>
      </c>
      <c r="G1229" s="394">
        <f t="shared" si="59"/>
        <v>0</v>
      </c>
      <c r="I1229" s="395">
        <f>IF(OR(C1229="150 Directors advances", C1229="120 accounts receivable", C1229="720.2 Automobile - Insurance", C1229="720.3 Automobile - License", C1229="870.4 Rent - Insurance", C1229="870.6 Rent - Property Tax", C1229="870.7 Rent - Homeoffice", C1229="870.9 Rent - Water"),
   0,
   IF(Dashboard!$F$5="Quick",
      IF(OR(C1229="190 Automobile",C1229="200 computer hardware",C1229="210 Computer software",C1229="220 Quickbooks software",C1229="230 Office equipment",C1229="240 Office furniture"),
         E1229-(E1229/(1+Dashboard!$F$4)),
         0
      ),
      IF(C1229="750 Business promotion",
         E1229-(E1229/(1+4.793/100)),
         E1229-(E1229/(1+Dashboard!$F$4))
      )
   )
)</f>
        <v>0</v>
      </c>
      <c r="J1229" s="40">
        <f>Bank5[[#This Row],[Money in/ (Money out)]]-Bank5[[#This Row],[GST/HST]]</f>
        <v>0</v>
      </c>
      <c r="L1229" s="37">
        <f t="shared" si="57"/>
        <v>0</v>
      </c>
    </row>
    <row r="1230" spans="4:12" x14ac:dyDescent="0.2">
      <c r="D1230" s="393">
        <f>_xlfn.XLOOKUP(C:C,Table1[for Import to Bank Register dropdown],Table1[for Pivot],0,0,1)</f>
        <v>0</v>
      </c>
      <c r="E1230" s="422"/>
      <c r="F1230" s="160">
        <f t="shared" si="58"/>
        <v>55555555</v>
      </c>
      <c r="G1230" s="394">
        <f t="shared" si="59"/>
        <v>0</v>
      </c>
      <c r="I1230" s="395">
        <f>IF(OR(C1230="150 Directors advances", C1230="120 accounts receivable", C1230="720.2 Automobile - Insurance", C1230="720.3 Automobile - License", C1230="870.4 Rent - Insurance", C1230="870.6 Rent - Property Tax", C1230="870.7 Rent - Homeoffice", C1230="870.9 Rent - Water"),
   0,
   IF(Dashboard!$F$5="Quick",
      IF(OR(C1230="190 Automobile",C1230="200 computer hardware",C1230="210 Computer software",C1230="220 Quickbooks software",C1230="230 Office equipment",C1230="240 Office furniture"),
         E1230-(E1230/(1+Dashboard!$F$4)),
         0
      ),
      IF(C1230="750 Business promotion",
         E1230-(E1230/(1+4.793/100)),
         E1230-(E1230/(1+Dashboard!$F$4))
      )
   )
)</f>
        <v>0</v>
      </c>
      <c r="J1230" s="40">
        <f>Bank5[[#This Row],[Money in/ (Money out)]]-Bank5[[#This Row],[GST/HST]]</f>
        <v>0</v>
      </c>
      <c r="L1230" s="37">
        <f t="shared" si="57"/>
        <v>0</v>
      </c>
    </row>
    <row r="1231" spans="4:12" x14ac:dyDescent="0.2">
      <c r="D1231" s="393">
        <f>_xlfn.XLOOKUP(C:C,Table1[for Import to Bank Register dropdown],Table1[for Pivot],0,0,1)</f>
        <v>0</v>
      </c>
      <c r="E1231" s="422"/>
      <c r="F1231" s="160">
        <f t="shared" si="58"/>
        <v>55555555</v>
      </c>
      <c r="G1231" s="394">
        <f t="shared" si="59"/>
        <v>0</v>
      </c>
      <c r="I1231" s="395">
        <f>IF(OR(C1231="150 Directors advances", C1231="120 accounts receivable", C1231="720.2 Automobile - Insurance", C1231="720.3 Automobile - License", C1231="870.4 Rent - Insurance", C1231="870.6 Rent - Property Tax", C1231="870.7 Rent - Homeoffice", C1231="870.9 Rent - Water"),
   0,
   IF(Dashboard!$F$5="Quick",
      IF(OR(C1231="190 Automobile",C1231="200 computer hardware",C1231="210 Computer software",C1231="220 Quickbooks software",C1231="230 Office equipment",C1231="240 Office furniture"),
         E1231-(E1231/(1+Dashboard!$F$4)),
         0
      ),
      IF(C1231="750 Business promotion",
         E1231-(E1231/(1+4.793/100)),
         E1231-(E1231/(1+Dashboard!$F$4))
      )
   )
)</f>
        <v>0</v>
      </c>
      <c r="J1231" s="40">
        <f>Bank5[[#This Row],[Money in/ (Money out)]]-Bank5[[#This Row],[GST/HST]]</f>
        <v>0</v>
      </c>
      <c r="L1231" s="37">
        <f t="shared" si="57"/>
        <v>0</v>
      </c>
    </row>
    <row r="1232" spans="4:12" x14ac:dyDescent="0.2">
      <c r="D1232" s="393">
        <f>_xlfn.XLOOKUP(C:C,Table1[for Import to Bank Register dropdown],Table1[for Pivot],0,0,1)</f>
        <v>0</v>
      </c>
      <c r="E1232" s="422"/>
      <c r="F1232" s="160">
        <f t="shared" si="58"/>
        <v>55555555</v>
      </c>
      <c r="G1232" s="394">
        <f t="shared" si="59"/>
        <v>0</v>
      </c>
      <c r="I1232" s="395">
        <f>IF(OR(C1232="150 Directors advances", C1232="120 accounts receivable", C1232="720.2 Automobile - Insurance", C1232="720.3 Automobile - License", C1232="870.4 Rent - Insurance", C1232="870.6 Rent - Property Tax", C1232="870.7 Rent - Homeoffice", C1232="870.9 Rent - Water"),
   0,
   IF(Dashboard!$F$5="Quick",
      IF(OR(C1232="190 Automobile",C1232="200 computer hardware",C1232="210 Computer software",C1232="220 Quickbooks software",C1232="230 Office equipment",C1232="240 Office furniture"),
         E1232-(E1232/(1+Dashboard!$F$4)),
         0
      ),
      IF(C1232="750 Business promotion",
         E1232-(E1232/(1+4.793/100)),
         E1232-(E1232/(1+Dashboard!$F$4))
      )
   )
)</f>
        <v>0</v>
      </c>
      <c r="J1232" s="40">
        <f>Bank5[[#This Row],[Money in/ (Money out)]]-Bank5[[#This Row],[GST/HST]]</f>
        <v>0</v>
      </c>
      <c r="L1232" s="37">
        <f t="shared" si="57"/>
        <v>0</v>
      </c>
    </row>
    <row r="1233" spans="4:12" x14ac:dyDescent="0.2">
      <c r="D1233" s="393">
        <f>_xlfn.XLOOKUP(C:C,Table1[for Import to Bank Register dropdown],Table1[for Pivot],0,0,1)</f>
        <v>0</v>
      </c>
      <c r="E1233" s="422"/>
      <c r="F1233" s="160">
        <f t="shared" si="58"/>
        <v>55555555</v>
      </c>
      <c r="G1233" s="394">
        <f t="shared" si="59"/>
        <v>0</v>
      </c>
      <c r="I1233" s="395">
        <f>IF(OR(C1233="150 Directors advances", C1233="120 accounts receivable", C1233="720.2 Automobile - Insurance", C1233="720.3 Automobile - License", C1233="870.4 Rent - Insurance", C1233="870.6 Rent - Property Tax", C1233="870.7 Rent - Homeoffice", C1233="870.9 Rent - Water"),
   0,
   IF(Dashboard!$F$5="Quick",
      IF(OR(C1233="190 Automobile",C1233="200 computer hardware",C1233="210 Computer software",C1233="220 Quickbooks software",C1233="230 Office equipment",C1233="240 Office furniture"),
         E1233-(E1233/(1+Dashboard!$F$4)),
         0
      ),
      IF(C1233="750 Business promotion",
         E1233-(E1233/(1+4.793/100)),
         E1233-(E1233/(1+Dashboard!$F$4))
      )
   )
)</f>
        <v>0</v>
      </c>
      <c r="J1233" s="40">
        <f>Bank5[[#This Row],[Money in/ (Money out)]]-Bank5[[#This Row],[GST/HST]]</f>
        <v>0</v>
      </c>
      <c r="L1233" s="37">
        <f t="shared" si="57"/>
        <v>0</v>
      </c>
    </row>
    <row r="1234" spans="4:12" x14ac:dyDescent="0.2">
      <c r="D1234" s="393">
        <f>_xlfn.XLOOKUP(C:C,Table1[for Import to Bank Register dropdown],Table1[for Pivot],0,0,1)</f>
        <v>0</v>
      </c>
      <c r="E1234" s="422"/>
      <c r="F1234" s="160">
        <f t="shared" si="58"/>
        <v>55555555</v>
      </c>
      <c r="G1234" s="394">
        <f t="shared" si="59"/>
        <v>0</v>
      </c>
      <c r="I1234" s="395">
        <f>IF(OR(C1234="150 Directors advances", C1234="120 accounts receivable", C1234="720.2 Automobile - Insurance", C1234="720.3 Automobile - License", C1234="870.4 Rent - Insurance", C1234="870.6 Rent - Property Tax", C1234="870.7 Rent - Homeoffice", C1234="870.9 Rent - Water"),
   0,
   IF(Dashboard!$F$5="Quick",
      IF(OR(C1234="190 Automobile",C1234="200 computer hardware",C1234="210 Computer software",C1234="220 Quickbooks software",C1234="230 Office equipment",C1234="240 Office furniture"),
         E1234-(E1234/(1+Dashboard!$F$4)),
         0
      ),
      IF(C1234="750 Business promotion",
         E1234-(E1234/(1+4.793/100)),
         E1234-(E1234/(1+Dashboard!$F$4))
      )
   )
)</f>
        <v>0</v>
      </c>
      <c r="J1234" s="40">
        <f>Bank5[[#This Row],[Money in/ (Money out)]]-Bank5[[#This Row],[GST/HST]]</f>
        <v>0</v>
      </c>
      <c r="L1234" s="37">
        <f t="shared" si="57"/>
        <v>0</v>
      </c>
    </row>
    <row r="1235" spans="4:12" x14ac:dyDescent="0.2">
      <c r="D1235" s="393">
        <f>_xlfn.XLOOKUP(C:C,Table1[for Import to Bank Register dropdown],Table1[for Pivot],0,0,1)</f>
        <v>0</v>
      </c>
      <c r="E1235" s="422"/>
      <c r="F1235" s="160">
        <f t="shared" si="58"/>
        <v>55555555</v>
      </c>
      <c r="G1235" s="394">
        <f t="shared" si="59"/>
        <v>0</v>
      </c>
      <c r="I1235" s="395">
        <f>IF(OR(C1235="150 Directors advances", C1235="120 accounts receivable", C1235="720.2 Automobile - Insurance", C1235="720.3 Automobile - License", C1235="870.4 Rent - Insurance", C1235="870.6 Rent - Property Tax", C1235="870.7 Rent - Homeoffice", C1235="870.9 Rent - Water"),
   0,
   IF(Dashboard!$F$5="Quick",
      IF(OR(C1235="190 Automobile",C1235="200 computer hardware",C1235="210 Computer software",C1235="220 Quickbooks software",C1235="230 Office equipment",C1235="240 Office furniture"),
         E1235-(E1235/(1+Dashboard!$F$4)),
         0
      ),
      IF(C1235="750 Business promotion",
         E1235-(E1235/(1+4.793/100)),
         E1235-(E1235/(1+Dashboard!$F$4))
      )
   )
)</f>
        <v>0</v>
      </c>
      <c r="J1235" s="40">
        <f>Bank5[[#This Row],[Money in/ (Money out)]]-Bank5[[#This Row],[GST/HST]]</f>
        <v>0</v>
      </c>
      <c r="L1235" s="37">
        <f t="shared" si="57"/>
        <v>0</v>
      </c>
    </row>
    <row r="1236" spans="4:12" x14ac:dyDescent="0.2">
      <c r="D1236" s="393">
        <f>_xlfn.XLOOKUP(C:C,Table1[for Import to Bank Register dropdown],Table1[for Pivot],0,0,1)</f>
        <v>0</v>
      </c>
      <c r="E1236" s="422"/>
      <c r="F1236" s="160">
        <f t="shared" si="58"/>
        <v>55555555</v>
      </c>
      <c r="G1236" s="394">
        <f t="shared" si="59"/>
        <v>0</v>
      </c>
      <c r="I1236" s="395">
        <f>IF(OR(C1236="150 Directors advances", C1236="120 accounts receivable", C1236="720.2 Automobile - Insurance", C1236="720.3 Automobile - License", C1236="870.4 Rent - Insurance", C1236="870.6 Rent - Property Tax", C1236="870.7 Rent - Homeoffice", C1236="870.9 Rent - Water"),
   0,
   IF(Dashboard!$F$5="Quick",
      IF(OR(C1236="190 Automobile",C1236="200 computer hardware",C1236="210 Computer software",C1236="220 Quickbooks software",C1236="230 Office equipment",C1236="240 Office furniture"),
         E1236-(E1236/(1+Dashboard!$F$4)),
         0
      ),
      IF(C1236="750 Business promotion",
         E1236-(E1236/(1+4.793/100)),
         E1236-(E1236/(1+Dashboard!$F$4))
      )
   )
)</f>
        <v>0</v>
      </c>
      <c r="J1236" s="40">
        <f>Bank5[[#This Row],[Money in/ (Money out)]]-Bank5[[#This Row],[GST/HST]]</f>
        <v>0</v>
      </c>
      <c r="L1236" s="37">
        <f t="shared" si="57"/>
        <v>0</v>
      </c>
    </row>
    <row r="1237" spans="4:12" x14ac:dyDescent="0.2">
      <c r="D1237" s="393">
        <f>_xlfn.XLOOKUP(C:C,Table1[for Import to Bank Register dropdown],Table1[for Pivot],0,0,1)</f>
        <v>0</v>
      </c>
      <c r="E1237" s="422"/>
      <c r="F1237" s="160">
        <f t="shared" si="58"/>
        <v>55555555</v>
      </c>
      <c r="G1237" s="394">
        <f t="shared" si="59"/>
        <v>0</v>
      </c>
      <c r="I1237" s="395">
        <f>IF(OR(C1237="150 Directors advances", C1237="120 accounts receivable", C1237="720.2 Automobile - Insurance", C1237="720.3 Automobile - License", C1237="870.4 Rent - Insurance", C1237="870.6 Rent - Property Tax", C1237="870.7 Rent - Homeoffice", C1237="870.9 Rent - Water"),
   0,
   IF(Dashboard!$F$5="Quick",
      IF(OR(C1237="190 Automobile",C1237="200 computer hardware",C1237="210 Computer software",C1237="220 Quickbooks software",C1237="230 Office equipment",C1237="240 Office furniture"),
         E1237-(E1237/(1+Dashboard!$F$4)),
         0
      ),
      IF(C1237="750 Business promotion",
         E1237-(E1237/(1+4.793/100)),
         E1237-(E1237/(1+Dashboard!$F$4))
      )
   )
)</f>
        <v>0</v>
      </c>
      <c r="J1237" s="40">
        <f>Bank5[[#This Row],[Money in/ (Money out)]]-Bank5[[#This Row],[GST/HST]]</f>
        <v>0</v>
      </c>
      <c r="L1237" s="37">
        <f t="shared" si="57"/>
        <v>0</v>
      </c>
    </row>
    <row r="1238" spans="4:12" x14ac:dyDescent="0.2">
      <c r="D1238" s="393">
        <f>_xlfn.XLOOKUP(C:C,Table1[for Import to Bank Register dropdown],Table1[for Pivot],0,0,1)</f>
        <v>0</v>
      </c>
      <c r="E1238" s="422"/>
      <c r="F1238" s="160">
        <f t="shared" si="58"/>
        <v>55555555</v>
      </c>
      <c r="G1238" s="394">
        <f t="shared" si="59"/>
        <v>0</v>
      </c>
      <c r="I1238" s="395">
        <f>IF(OR(C1238="150 Directors advances", C1238="120 accounts receivable", C1238="720.2 Automobile - Insurance", C1238="720.3 Automobile - License", C1238="870.4 Rent - Insurance", C1238="870.6 Rent - Property Tax", C1238="870.7 Rent - Homeoffice", C1238="870.9 Rent - Water"),
   0,
   IF(Dashboard!$F$5="Quick",
      IF(OR(C1238="190 Automobile",C1238="200 computer hardware",C1238="210 Computer software",C1238="220 Quickbooks software",C1238="230 Office equipment",C1238="240 Office furniture"),
         E1238-(E1238/(1+Dashboard!$F$4)),
         0
      ),
      IF(C1238="750 Business promotion",
         E1238-(E1238/(1+4.793/100)),
         E1238-(E1238/(1+Dashboard!$F$4))
      )
   )
)</f>
        <v>0</v>
      </c>
      <c r="J1238" s="40">
        <f>Bank5[[#This Row],[Money in/ (Money out)]]-Bank5[[#This Row],[GST/HST]]</f>
        <v>0</v>
      </c>
      <c r="L1238" s="37">
        <f t="shared" si="57"/>
        <v>0</v>
      </c>
    </row>
    <row r="1239" spans="4:12" x14ac:dyDescent="0.2">
      <c r="D1239" s="393">
        <f>_xlfn.XLOOKUP(C:C,Table1[for Import to Bank Register dropdown],Table1[for Pivot],0,0,1)</f>
        <v>0</v>
      </c>
      <c r="E1239" s="422"/>
      <c r="F1239" s="160">
        <f t="shared" si="58"/>
        <v>55555555</v>
      </c>
      <c r="G1239" s="394">
        <f t="shared" si="59"/>
        <v>0</v>
      </c>
      <c r="I1239" s="395">
        <f>IF(OR(C1239="150 Directors advances", C1239="120 accounts receivable", C1239="720.2 Automobile - Insurance", C1239="720.3 Automobile - License", C1239="870.4 Rent - Insurance", C1239="870.6 Rent - Property Tax", C1239="870.7 Rent - Homeoffice", C1239="870.9 Rent - Water"),
   0,
   IF(Dashboard!$F$5="Quick",
      IF(OR(C1239="190 Automobile",C1239="200 computer hardware",C1239="210 Computer software",C1239="220 Quickbooks software",C1239="230 Office equipment",C1239="240 Office furniture"),
         E1239-(E1239/(1+Dashboard!$F$4)),
         0
      ),
      IF(C1239="750 Business promotion",
         E1239-(E1239/(1+4.793/100)),
         E1239-(E1239/(1+Dashboard!$F$4))
      )
   )
)</f>
        <v>0</v>
      </c>
      <c r="J1239" s="40">
        <f>Bank5[[#This Row],[Money in/ (Money out)]]-Bank5[[#This Row],[GST/HST]]</f>
        <v>0</v>
      </c>
      <c r="L1239" s="37">
        <f t="shared" si="57"/>
        <v>0</v>
      </c>
    </row>
    <row r="1240" spans="4:12" x14ac:dyDescent="0.2">
      <c r="D1240" s="393">
        <f>_xlfn.XLOOKUP(C:C,Table1[for Import to Bank Register dropdown],Table1[for Pivot],0,0,1)</f>
        <v>0</v>
      </c>
      <c r="E1240" s="422"/>
      <c r="F1240" s="160">
        <f t="shared" si="58"/>
        <v>55555555</v>
      </c>
      <c r="G1240" s="394">
        <f t="shared" si="59"/>
        <v>0</v>
      </c>
      <c r="I1240" s="395">
        <f>IF(OR(C1240="150 Directors advances", C1240="120 accounts receivable", C1240="720.2 Automobile - Insurance", C1240="720.3 Automobile - License", C1240="870.4 Rent - Insurance", C1240="870.6 Rent - Property Tax", C1240="870.7 Rent - Homeoffice", C1240="870.9 Rent - Water"),
   0,
   IF(Dashboard!$F$5="Quick",
      IF(OR(C1240="190 Automobile",C1240="200 computer hardware",C1240="210 Computer software",C1240="220 Quickbooks software",C1240="230 Office equipment",C1240="240 Office furniture"),
         E1240-(E1240/(1+Dashboard!$F$4)),
         0
      ),
      IF(C1240="750 Business promotion",
         E1240-(E1240/(1+4.793/100)),
         E1240-(E1240/(1+Dashboard!$F$4))
      )
   )
)</f>
        <v>0</v>
      </c>
      <c r="J1240" s="40">
        <f>Bank5[[#This Row],[Money in/ (Money out)]]-Bank5[[#This Row],[GST/HST]]</f>
        <v>0</v>
      </c>
      <c r="L1240" s="37">
        <f t="shared" si="57"/>
        <v>0</v>
      </c>
    </row>
    <row r="1241" spans="4:12" x14ac:dyDescent="0.2">
      <c r="D1241" s="393">
        <f>_xlfn.XLOOKUP(C:C,Table1[for Import to Bank Register dropdown],Table1[for Pivot],0,0,1)</f>
        <v>0</v>
      </c>
      <c r="E1241" s="422"/>
      <c r="F1241" s="160">
        <f t="shared" si="58"/>
        <v>55555555</v>
      </c>
      <c r="G1241" s="394">
        <f t="shared" si="59"/>
        <v>0</v>
      </c>
      <c r="I1241" s="395">
        <f>IF(OR(C1241="150 Directors advances", C1241="120 accounts receivable", C1241="720.2 Automobile - Insurance", C1241="720.3 Automobile - License", C1241="870.4 Rent - Insurance", C1241="870.6 Rent - Property Tax", C1241="870.7 Rent - Homeoffice", C1241="870.9 Rent - Water"),
   0,
   IF(Dashboard!$F$5="Quick",
      IF(OR(C1241="190 Automobile",C1241="200 computer hardware",C1241="210 Computer software",C1241="220 Quickbooks software",C1241="230 Office equipment",C1241="240 Office furniture"),
         E1241-(E1241/(1+Dashboard!$F$4)),
         0
      ),
      IF(C1241="750 Business promotion",
         E1241-(E1241/(1+4.793/100)),
         E1241-(E1241/(1+Dashboard!$F$4))
      )
   )
)</f>
        <v>0</v>
      </c>
      <c r="J1241" s="40">
        <f>Bank5[[#This Row],[Money in/ (Money out)]]-Bank5[[#This Row],[GST/HST]]</f>
        <v>0</v>
      </c>
      <c r="L1241" s="37">
        <f t="shared" si="57"/>
        <v>0</v>
      </c>
    </row>
    <row r="1242" spans="4:12" x14ac:dyDescent="0.2">
      <c r="D1242" s="393">
        <f>_xlfn.XLOOKUP(C:C,Table1[for Import to Bank Register dropdown],Table1[for Pivot],0,0,1)</f>
        <v>0</v>
      </c>
      <c r="E1242" s="422"/>
      <c r="F1242" s="160">
        <f t="shared" si="58"/>
        <v>55555555</v>
      </c>
      <c r="G1242" s="394">
        <f t="shared" si="59"/>
        <v>0</v>
      </c>
      <c r="I1242" s="395">
        <f>IF(OR(C1242="150 Directors advances", C1242="120 accounts receivable", C1242="720.2 Automobile - Insurance", C1242="720.3 Automobile - License", C1242="870.4 Rent - Insurance", C1242="870.6 Rent - Property Tax", C1242="870.7 Rent - Homeoffice", C1242="870.9 Rent - Water"),
   0,
   IF(Dashboard!$F$5="Quick",
      IF(OR(C1242="190 Automobile",C1242="200 computer hardware",C1242="210 Computer software",C1242="220 Quickbooks software",C1242="230 Office equipment",C1242="240 Office furniture"),
         E1242-(E1242/(1+Dashboard!$F$4)),
         0
      ),
      IF(C1242="750 Business promotion",
         E1242-(E1242/(1+4.793/100)),
         E1242-(E1242/(1+Dashboard!$F$4))
      )
   )
)</f>
        <v>0</v>
      </c>
      <c r="J1242" s="40">
        <f>Bank5[[#This Row],[Money in/ (Money out)]]-Bank5[[#This Row],[GST/HST]]</f>
        <v>0</v>
      </c>
      <c r="L1242" s="37">
        <f t="shared" si="57"/>
        <v>0</v>
      </c>
    </row>
    <row r="1243" spans="4:12" x14ac:dyDescent="0.2">
      <c r="D1243" s="393">
        <f>_xlfn.XLOOKUP(C:C,Table1[for Import to Bank Register dropdown],Table1[for Pivot],0,0,1)</f>
        <v>0</v>
      </c>
      <c r="E1243" s="422"/>
      <c r="F1243" s="160">
        <f t="shared" si="58"/>
        <v>55555555</v>
      </c>
      <c r="G1243" s="394">
        <f t="shared" si="59"/>
        <v>0</v>
      </c>
      <c r="I1243" s="395">
        <f>IF(OR(C1243="150 Directors advances", C1243="120 accounts receivable", C1243="720.2 Automobile - Insurance", C1243="720.3 Automobile - License", C1243="870.4 Rent - Insurance", C1243="870.6 Rent - Property Tax", C1243="870.7 Rent - Homeoffice", C1243="870.9 Rent - Water"),
   0,
   IF(Dashboard!$F$5="Quick",
      IF(OR(C1243="190 Automobile",C1243="200 computer hardware",C1243="210 Computer software",C1243="220 Quickbooks software",C1243="230 Office equipment",C1243="240 Office furniture"),
         E1243-(E1243/(1+Dashboard!$F$4)),
         0
      ),
      IF(C1243="750 Business promotion",
         E1243-(E1243/(1+4.793/100)),
         E1243-(E1243/(1+Dashboard!$F$4))
      )
   )
)</f>
        <v>0</v>
      </c>
      <c r="J1243" s="40">
        <f>Bank5[[#This Row],[Money in/ (Money out)]]-Bank5[[#This Row],[GST/HST]]</f>
        <v>0</v>
      </c>
      <c r="L1243" s="37">
        <f t="shared" si="57"/>
        <v>0</v>
      </c>
    </row>
    <row r="1244" spans="4:12" x14ac:dyDescent="0.2">
      <c r="D1244" s="393">
        <f>_xlfn.XLOOKUP(C:C,Table1[for Import to Bank Register dropdown],Table1[for Pivot],0,0,1)</f>
        <v>0</v>
      </c>
      <c r="E1244" s="422"/>
      <c r="F1244" s="160">
        <f t="shared" si="58"/>
        <v>55555555</v>
      </c>
      <c r="G1244" s="394">
        <f t="shared" si="59"/>
        <v>0</v>
      </c>
      <c r="I1244" s="395">
        <f>IF(OR(C1244="150 Directors advances", C1244="120 accounts receivable", C1244="720.2 Automobile - Insurance", C1244="720.3 Automobile - License", C1244="870.4 Rent - Insurance", C1244="870.6 Rent - Property Tax", C1244="870.7 Rent - Homeoffice", C1244="870.9 Rent - Water"),
   0,
   IF(Dashboard!$F$5="Quick",
      IF(OR(C1244="190 Automobile",C1244="200 computer hardware",C1244="210 Computer software",C1244="220 Quickbooks software",C1244="230 Office equipment",C1244="240 Office furniture"),
         E1244-(E1244/(1+Dashboard!$F$4)),
         0
      ),
      IF(C1244="750 Business promotion",
         E1244-(E1244/(1+4.793/100)),
         E1244-(E1244/(1+Dashboard!$F$4))
      )
   )
)</f>
        <v>0</v>
      </c>
      <c r="J1244" s="40">
        <f>Bank5[[#This Row],[Money in/ (Money out)]]-Bank5[[#This Row],[GST/HST]]</f>
        <v>0</v>
      </c>
      <c r="L1244" s="37">
        <f t="shared" si="57"/>
        <v>0</v>
      </c>
    </row>
    <row r="1245" spans="4:12" x14ac:dyDescent="0.2">
      <c r="D1245" s="393">
        <f>_xlfn.XLOOKUP(C:C,Table1[for Import to Bank Register dropdown],Table1[for Pivot],0,0,1)</f>
        <v>0</v>
      </c>
      <c r="E1245" s="422"/>
      <c r="F1245" s="160">
        <f t="shared" si="58"/>
        <v>55555555</v>
      </c>
      <c r="G1245" s="394">
        <f t="shared" si="59"/>
        <v>0</v>
      </c>
      <c r="I1245" s="395">
        <f>IF(OR(C1245="150 Directors advances", C1245="120 accounts receivable", C1245="720.2 Automobile - Insurance", C1245="720.3 Automobile - License", C1245="870.4 Rent - Insurance", C1245="870.6 Rent - Property Tax", C1245="870.7 Rent - Homeoffice", C1245="870.9 Rent - Water"),
   0,
   IF(Dashboard!$F$5="Quick",
      IF(OR(C1245="190 Automobile",C1245="200 computer hardware",C1245="210 Computer software",C1245="220 Quickbooks software",C1245="230 Office equipment",C1245="240 Office furniture"),
         E1245-(E1245/(1+Dashboard!$F$4)),
         0
      ),
      IF(C1245="750 Business promotion",
         E1245-(E1245/(1+4.793/100)),
         E1245-(E1245/(1+Dashboard!$F$4))
      )
   )
)</f>
        <v>0</v>
      </c>
      <c r="J1245" s="40">
        <f>Bank5[[#This Row],[Money in/ (Money out)]]-Bank5[[#This Row],[GST/HST]]</f>
        <v>0</v>
      </c>
      <c r="L1245" s="37">
        <f t="shared" si="57"/>
        <v>0</v>
      </c>
    </row>
    <row r="1246" spans="4:12" x14ac:dyDescent="0.2">
      <c r="D1246" s="393">
        <f>_xlfn.XLOOKUP(C:C,Table1[for Import to Bank Register dropdown],Table1[for Pivot],0,0,1)</f>
        <v>0</v>
      </c>
      <c r="E1246" s="422"/>
      <c r="F1246" s="160">
        <f t="shared" si="58"/>
        <v>55555555</v>
      </c>
      <c r="G1246" s="394">
        <f t="shared" si="59"/>
        <v>0</v>
      </c>
      <c r="I1246" s="395">
        <f>IF(OR(C1246="150 Directors advances", C1246="120 accounts receivable", C1246="720.2 Automobile - Insurance", C1246="720.3 Automobile - License", C1246="870.4 Rent - Insurance", C1246="870.6 Rent - Property Tax", C1246="870.7 Rent - Homeoffice", C1246="870.9 Rent - Water"),
   0,
   IF(Dashboard!$F$5="Quick",
      IF(OR(C1246="190 Automobile",C1246="200 computer hardware",C1246="210 Computer software",C1246="220 Quickbooks software",C1246="230 Office equipment",C1246="240 Office furniture"),
         E1246-(E1246/(1+Dashboard!$F$4)),
         0
      ),
      IF(C1246="750 Business promotion",
         E1246-(E1246/(1+4.793/100)),
         E1246-(E1246/(1+Dashboard!$F$4))
      )
   )
)</f>
        <v>0</v>
      </c>
      <c r="J1246" s="40">
        <f>Bank5[[#This Row],[Money in/ (Money out)]]-Bank5[[#This Row],[GST/HST]]</f>
        <v>0</v>
      </c>
      <c r="L1246" s="37">
        <f t="shared" si="57"/>
        <v>0</v>
      </c>
    </row>
    <row r="1247" spans="4:12" x14ac:dyDescent="0.2">
      <c r="D1247" s="393">
        <f>_xlfn.XLOOKUP(C:C,Table1[for Import to Bank Register dropdown],Table1[for Pivot],0,0,1)</f>
        <v>0</v>
      </c>
      <c r="E1247" s="422"/>
      <c r="F1247" s="160">
        <f t="shared" si="58"/>
        <v>55555555</v>
      </c>
      <c r="G1247" s="394">
        <f t="shared" si="59"/>
        <v>0</v>
      </c>
      <c r="I1247" s="395">
        <f>IF(OR(C1247="150 Directors advances", C1247="120 accounts receivable", C1247="720.2 Automobile - Insurance", C1247="720.3 Automobile - License", C1247="870.4 Rent - Insurance", C1247="870.6 Rent - Property Tax", C1247="870.7 Rent - Homeoffice", C1247="870.9 Rent - Water"),
   0,
   IF(Dashboard!$F$5="Quick",
      IF(OR(C1247="190 Automobile",C1247="200 computer hardware",C1247="210 Computer software",C1247="220 Quickbooks software",C1247="230 Office equipment",C1247="240 Office furniture"),
         E1247-(E1247/(1+Dashboard!$F$4)),
         0
      ),
      IF(C1247="750 Business promotion",
         E1247-(E1247/(1+4.793/100)),
         E1247-(E1247/(1+Dashboard!$F$4))
      )
   )
)</f>
        <v>0</v>
      </c>
      <c r="J1247" s="40">
        <f>Bank5[[#This Row],[Money in/ (Money out)]]-Bank5[[#This Row],[GST/HST]]</f>
        <v>0</v>
      </c>
      <c r="L1247" s="37">
        <f t="shared" si="57"/>
        <v>0</v>
      </c>
    </row>
    <row r="1248" spans="4:12" x14ac:dyDescent="0.2">
      <c r="D1248" s="393">
        <f>_xlfn.XLOOKUP(C:C,Table1[for Import to Bank Register dropdown],Table1[for Pivot],0,0,1)</f>
        <v>0</v>
      </c>
      <c r="E1248" s="422"/>
      <c r="F1248" s="160">
        <f t="shared" si="58"/>
        <v>55555555</v>
      </c>
      <c r="G1248" s="394">
        <f t="shared" si="59"/>
        <v>0</v>
      </c>
      <c r="I1248" s="395">
        <f>IF(OR(C1248="150 Directors advances", C1248="120 accounts receivable", C1248="720.2 Automobile - Insurance", C1248="720.3 Automobile - License", C1248="870.4 Rent - Insurance", C1248="870.6 Rent - Property Tax", C1248="870.7 Rent - Homeoffice", C1248="870.9 Rent - Water"),
   0,
   IF(Dashboard!$F$5="Quick",
      IF(OR(C1248="190 Automobile",C1248="200 computer hardware",C1248="210 Computer software",C1248="220 Quickbooks software",C1248="230 Office equipment",C1248="240 Office furniture"),
         E1248-(E1248/(1+Dashboard!$F$4)),
         0
      ),
      IF(C1248="750 Business promotion",
         E1248-(E1248/(1+4.793/100)),
         E1248-(E1248/(1+Dashboard!$F$4))
      )
   )
)</f>
        <v>0</v>
      </c>
      <c r="J1248" s="40">
        <f>Bank5[[#This Row],[Money in/ (Money out)]]-Bank5[[#This Row],[GST/HST]]</f>
        <v>0</v>
      </c>
      <c r="L1248" s="37">
        <f t="shared" si="57"/>
        <v>0</v>
      </c>
    </row>
    <row r="1249" spans="4:12" x14ac:dyDescent="0.2">
      <c r="D1249" s="393">
        <f>_xlfn.XLOOKUP(C:C,Table1[for Import to Bank Register dropdown],Table1[for Pivot],0,0,1)</f>
        <v>0</v>
      </c>
      <c r="E1249" s="422"/>
      <c r="F1249" s="160">
        <f t="shared" si="58"/>
        <v>55555555</v>
      </c>
      <c r="G1249" s="394">
        <f t="shared" si="59"/>
        <v>0</v>
      </c>
      <c r="I1249" s="395">
        <f>IF(OR(C1249="150 Directors advances", C1249="120 accounts receivable", C1249="720.2 Automobile - Insurance", C1249="720.3 Automobile - License", C1249="870.4 Rent - Insurance", C1249="870.6 Rent - Property Tax", C1249="870.7 Rent - Homeoffice", C1249="870.9 Rent - Water"),
   0,
   IF(Dashboard!$F$5="Quick",
      IF(OR(C1249="190 Automobile",C1249="200 computer hardware",C1249="210 Computer software",C1249="220 Quickbooks software",C1249="230 Office equipment",C1249="240 Office furniture"),
         E1249-(E1249/(1+Dashboard!$F$4)),
         0
      ),
      IF(C1249="750 Business promotion",
         E1249-(E1249/(1+4.793/100)),
         E1249-(E1249/(1+Dashboard!$F$4))
      )
   )
)</f>
        <v>0</v>
      </c>
      <c r="J1249" s="40">
        <f>Bank5[[#This Row],[Money in/ (Money out)]]-Bank5[[#This Row],[GST/HST]]</f>
        <v>0</v>
      </c>
      <c r="L1249" s="37">
        <f t="shared" si="57"/>
        <v>0</v>
      </c>
    </row>
    <row r="1250" spans="4:12" x14ac:dyDescent="0.2">
      <c r="D1250" s="393">
        <f>_xlfn.XLOOKUP(C:C,Table1[for Import to Bank Register dropdown],Table1[for Pivot],0,0,1)</f>
        <v>0</v>
      </c>
      <c r="E1250" s="422"/>
      <c r="F1250" s="160">
        <f t="shared" si="58"/>
        <v>55555555</v>
      </c>
      <c r="G1250" s="394">
        <f t="shared" si="59"/>
        <v>0</v>
      </c>
      <c r="I1250" s="395">
        <f>IF(OR(C1250="150 Directors advances", C1250="120 accounts receivable", C1250="720.2 Automobile - Insurance", C1250="720.3 Automobile - License", C1250="870.4 Rent - Insurance", C1250="870.6 Rent - Property Tax", C1250="870.7 Rent - Homeoffice", C1250="870.9 Rent - Water"),
   0,
   IF(Dashboard!$F$5="Quick",
      IF(OR(C1250="190 Automobile",C1250="200 computer hardware",C1250="210 Computer software",C1250="220 Quickbooks software",C1250="230 Office equipment",C1250="240 Office furniture"),
         E1250-(E1250/(1+Dashboard!$F$4)),
         0
      ),
      IF(C1250="750 Business promotion",
         E1250-(E1250/(1+4.793/100)),
         E1250-(E1250/(1+Dashboard!$F$4))
      )
   )
)</f>
        <v>0</v>
      </c>
      <c r="J1250" s="40">
        <f>Bank5[[#This Row],[Money in/ (Money out)]]-Bank5[[#This Row],[GST/HST]]</f>
        <v>0</v>
      </c>
      <c r="L1250" s="37">
        <f t="shared" si="57"/>
        <v>0</v>
      </c>
    </row>
    <row r="1251" spans="4:12" x14ac:dyDescent="0.2">
      <c r="D1251" s="393">
        <f>_xlfn.XLOOKUP(C:C,Table1[for Import to Bank Register dropdown],Table1[for Pivot],0,0,1)</f>
        <v>0</v>
      </c>
      <c r="E1251" s="422"/>
      <c r="F1251" s="160">
        <f t="shared" si="58"/>
        <v>55555555</v>
      </c>
      <c r="G1251" s="394">
        <f t="shared" si="59"/>
        <v>0</v>
      </c>
      <c r="I1251" s="395">
        <f>IF(OR(C1251="150 Directors advances", C1251="120 accounts receivable", C1251="720.2 Automobile - Insurance", C1251="720.3 Automobile - License", C1251="870.4 Rent - Insurance", C1251="870.6 Rent - Property Tax", C1251="870.7 Rent - Homeoffice", C1251="870.9 Rent - Water"),
   0,
   IF(Dashboard!$F$5="Quick",
      IF(OR(C1251="190 Automobile",C1251="200 computer hardware",C1251="210 Computer software",C1251="220 Quickbooks software",C1251="230 Office equipment",C1251="240 Office furniture"),
         E1251-(E1251/(1+Dashboard!$F$4)),
         0
      ),
      IF(C1251="750 Business promotion",
         E1251-(E1251/(1+4.793/100)),
         E1251-(E1251/(1+Dashboard!$F$4))
      )
   )
)</f>
        <v>0</v>
      </c>
      <c r="J1251" s="40">
        <f>Bank5[[#This Row],[Money in/ (Money out)]]-Bank5[[#This Row],[GST/HST]]</f>
        <v>0</v>
      </c>
      <c r="L1251" s="37">
        <f t="shared" si="57"/>
        <v>0</v>
      </c>
    </row>
    <row r="1252" spans="4:12" x14ac:dyDescent="0.2">
      <c r="D1252" s="393">
        <f>_xlfn.XLOOKUP(C:C,Table1[for Import to Bank Register dropdown],Table1[for Pivot],0,0,1)</f>
        <v>0</v>
      </c>
      <c r="E1252" s="422"/>
      <c r="F1252" s="160">
        <f t="shared" si="58"/>
        <v>55555555</v>
      </c>
      <c r="G1252" s="394">
        <f t="shared" si="59"/>
        <v>0</v>
      </c>
      <c r="I1252" s="395">
        <f>IF(OR(C1252="150 Directors advances", C1252="120 accounts receivable", C1252="720.2 Automobile - Insurance", C1252="720.3 Automobile - License", C1252="870.4 Rent - Insurance", C1252="870.6 Rent - Property Tax", C1252="870.7 Rent - Homeoffice", C1252="870.9 Rent - Water"),
   0,
   IF(Dashboard!$F$5="Quick",
      IF(OR(C1252="190 Automobile",C1252="200 computer hardware",C1252="210 Computer software",C1252="220 Quickbooks software",C1252="230 Office equipment",C1252="240 Office furniture"),
         E1252-(E1252/(1+Dashboard!$F$4)),
         0
      ),
      IF(C1252="750 Business promotion",
         E1252-(E1252/(1+4.793/100)),
         E1252-(E1252/(1+Dashboard!$F$4))
      )
   )
)</f>
        <v>0</v>
      </c>
      <c r="J1252" s="40">
        <f>Bank5[[#This Row],[Money in/ (Money out)]]-Bank5[[#This Row],[GST/HST]]</f>
        <v>0</v>
      </c>
      <c r="L1252" s="37">
        <f t="shared" si="57"/>
        <v>0</v>
      </c>
    </row>
    <row r="1253" spans="4:12" x14ac:dyDescent="0.2">
      <c r="D1253" s="393">
        <f>_xlfn.XLOOKUP(C:C,Table1[for Import to Bank Register dropdown],Table1[for Pivot],0,0,1)</f>
        <v>0</v>
      </c>
      <c r="E1253" s="422"/>
      <c r="F1253" s="160">
        <f t="shared" si="58"/>
        <v>55555555</v>
      </c>
      <c r="G1253" s="394">
        <f t="shared" si="59"/>
        <v>0</v>
      </c>
      <c r="I1253" s="395">
        <f>IF(OR(C1253="150 Directors advances", C1253="120 accounts receivable", C1253="720.2 Automobile - Insurance", C1253="720.3 Automobile - License", C1253="870.4 Rent - Insurance", C1253="870.6 Rent - Property Tax", C1253="870.7 Rent - Homeoffice", C1253="870.9 Rent - Water"),
   0,
   IF(Dashboard!$F$5="Quick",
      IF(OR(C1253="190 Automobile",C1253="200 computer hardware",C1253="210 Computer software",C1253="220 Quickbooks software",C1253="230 Office equipment",C1253="240 Office furniture"),
         E1253-(E1253/(1+Dashboard!$F$4)),
         0
      ),
      IF(C1253="750 Business promotion",
         E1253-(E1253/(1+4.793/100)),
         E1253-(E1253/(1+Dashboard!$F$4))
      )
   )
)</f>
        <v>0</v>
      </c>
      <c r="J1253" s="40">
        <f>Bank5[[#This Row],[Money in/ (Money out)]]-Bank5[[#This Row],[GST/HST]]</f>
        <v>0</v>
      </c>
      <c r="L1253" s="37">
        <f t="shared" si="57"/>
        <v>0</v>
      </c>
    </row>
    <row r="1254" spans="4:12" x14ac:dyDescent="0.2">
      <c r="D1254" s="393">
        <f>_xlfn.XLOOKUP(C:C,Table1[for Import to Bank Register dropdown],Table1[for Pivot],0,0,1)</f>
        <v>0</v>
      </c>
      <c r="E1254" s="422"/>
      <c r="F1254" s="160">
        <f t="shared" si="58"/>
        <v>55555555</v>
      </c>
      <c r="G1254" s="394">
        <f t="shared" si="59"/>
        <v>0</v>
      </c>
      <c r="I1254" s="395">
        <f>IF(OR(C1254="150 Directors advances", C1254="120 accounts receivable", C1254="720.2 Automobile - Insurance", C1254="720.3 Automobile - License", C1254="870.4 Rent - Insurance", C1254="870.6 Rent - Property Tax", C1254="870.7 Rent - Homeoffice", C1254="870.9 Rent - Water"),
   0,
   IF(Dashboard!$F$5="Quick",
      IF(OR(C1254="190 Automobile",C1254="200 computer hardware",C1254="210 Computer software",C1254="220 Quickbooks software",C1254="230 Office equipment",C1254="240 Office furniture"),
         E1254-(E1254/(1+Dashboard!$F$4)),
         0
      ),
      IF(C1254="750 Business promotion",
         E1254-(E1254/(1+4.793/100)),
         E1254-(E1254/(1+Dashboard!$F$4))
      )
   )
)</f>
        <v>0</v>
      </c>
      <c r="J1254" s="40">
        <f>Bank5[[#This Row],[Money in/ (Money out)]]-Bank5[[#This Row],[GST/HST]]</f>
        <v>0</v>
      </c>
      <c r="L1254" s="37">
        <f t="shared" si="57"/>
        <v>0</v>
      </c>
    </row>
    <row r="1255" spans="4:12" x14ac:dyDescent="0.2">
      <c r="D1255" s="393">
        <f>_xlfn.XLOOKUP(C:C,Table1[for Import to Bank Register dropdown],Table1[for Pivot],0,0,1)</f>
        <v>0</v>
      </c>
      <c r="E1255" s="422"/>
      <c r="F1255" s="160">
        <f t="shared" si="58"/>
        <v>55555555</v>
      </c>
      <c r="G1255" s="394">
        <f t="shared" si="59"/>
        <v>0</v>
      </c>
      <c r="I1255" s="395">
        <f>IF(OR(C1255="150 Directors advances", C1255="120 accounts receivable", C1255="720.2 Automobile - Insurance", C1255="720.3 Automobile - License", C1255="870.4 Rent - Insurance", C1255="870.6 Rent - Property Tax", C1255="870.7 Rent - Homeoffice", C1255="870.9 Rent - Water"),
   0,
   IF(Dashboard!$F$5="Quick",
      IF(OR(C1255="190 Automobile",C1255="200 computer hardware",C1255="210 Computer software",C1255="220 Quickbooks software",C1255="230 Office equipment",C1255="240 Office furniture"),
         E1255-(E1255/(1+Dashboard!$F$4)),
         0
      ),
      IF(C1255="750 Business promotion",
         E1255-(E1255/(1+4.793/100)),
         E1255-(E1255/(1+Dashboard!$F$4))
      )
   )
)</f>
        <v>0</v>
      </c>
      <c r="J1255" s="40">
        <f>Bank5[[#This Row],[Money in/ (Money out)]]-Bank5[[#This Row],[GST/HST]]</f>
        <v>0</v>
      </c>
      <c r="L1255" s="37">
        <f t="shared" si="57"/>
        <v>0</v>
      </c>
    </row>
    <row r="1256" spans="4:12" x14ac:dyDescent="0.2">
      <c r="D1256" s="393">
        <f>_xlfn.XLOOKUP(C:C,Table1[for Import to Bank Register dropdown],Table1[for Pivot],0,0,1)</f>
        <v>0</v>
      </c>
      <c r="E1256" s="422"/>
      <c r="F1256" s="160">
        <f t="shared" si="58"/>
        <v>55555555</v>
      </c>
      <c r="G1256" s="394">
        <f t="shared" si="59"/>
        <v>0</v>
      </c>
      <c r="I1256" s="395">
        <f>IF(OR(C1256="150 Directors advances", C1256="120 accounts receivable", C1256="720.2 Automobile - Insurance", C1256="720.3 Automobile - License", C1256="870.4 Rent - Insurance", C1256="870.6 Rent - Property Tax", C1256="870.7 Rent - Homeoffice", C1256="870.9 Rent - Water"),
   0,
   IF(Dashboard!$F$5="Quick",
      IF(OR(C1256="190 Automobile",C1256="200 computer hardware",C1256="210 Computer software",C1256="220 Quickbooks software",C1256="230 Office equipment",C1256="240 Office furniture"),
         E1256-(E1256/(1+Dashboard!$F$4)),
         0
      ),
      IF(C1256="750 Business promotion",
         E1256-(E1256/(1+4.793/100)),
         E1256-(E1256/(1+Dashboard!$F$4))
      )
   )
)</f>
        <v>0</v>
      </c>
      <c r="J1256" s="40">
        <f>Bank5[[#This Row],[Money in/ (Money out)]]-Bank5[[#This Row],[GST/HST]]</f>
        <v>0</v>
      </c>
      <c r="L1256" s="37">
        <f t="shared" si="57"/>
        <v>0</v>
      </c>
    </row>
    <row r="1257" spans="4:12" x14ac:dyDescent="0.2">
      <c r="D1257" s="393">
        <f>_xlfn.XLOOKUP(C:C,Table1[for Import to Bank Register dropdown],Table1[for Pivot],0,0,1)</f>
        <v>0</v>
      </c>
      <c r="E1257" s="422"/>
      <c r="F1257" s="160">
        <f t="shared" si="58"/>
        <v>55555555</v>
      </c>
      <c r="G1257" s="394">
        <f t="shared" si="59"/>
        <v>0</v>
      </c>
      <c r="I1257" s="395">
        <f>IF(OR(C1257="150 Directors advances", C1257="120 accounts receivable", C1257="720.2 Automobile - Insurance", C1257="720.3 Automobile - License", C1257="870.4 Rent - Insurance", C1257="870.6 Rent - Property Tax", C1257="870.7 Rent - Homeoffice", C1257="870.9 Rent - Water"),
   0,
   IF(Dashboard!$F$5="Quick",
      IF(OR(C1257="190 Automobile",C1257="200 computer hardware",C1257="210 Computer software",C1257="220 Quickbooks software",C1257="230 Office equipment",C1257="240 Office furniture"),
         E1257-(E1257/(1+Dashboard!$F$4)),
         0
      ),
      IF(C1257="750 Business promotion",
         E1257-(E1257/(1+4.793/100)),
         E1257-(E1257/(1+Dashboard!$F$4))
      )
   )
)</f>
        <v>0</v>
      </c>
      <c r="J1257" s="40">
        <f>Bank5[[#This Row],[Money in/ (Money out)]]-Bank5[[#This Row],[GST/HST]]</f>
        <v>0</v>
      </c>
      <c r="L1257" s="37">
        <f t="shared" si="57"/>
        <v>0</v>
      </c>
    </row>
    <row r="1258" spans="4:12" x14ac:dyDescent="0.2">
      <c r="D1258" s="393">
        <f>_xlfn.XLOOKUP(C:C,Table1[for Import to Bank Register dropdown],Table1[for Pivot],0,0,1)</f>
        <v>0</v>
      </c>
      <c r="E1258" s="422"/>
      <c r="F1258" s="160">
        <f t="shared" si="58"/>
        <v>55555555</v>
      </c>
      <c r="G1258" s="394">
        <f t="shared" si="59"/>
        <v>0</v>
      </c>
      <c r="I1258" s="395">
        <f>IF(OR(C1258="150 Directors advances", C1258="120 accounts receivable", C1258="720.2 Automobile - Insurance", C1258="720.3 Automobile - License", C1258="870.4 Rent - Insurance", C1258="870.6 Rent - Property Tax", C1258="870.7 Rent - Homeoffice", C1258="870.9 Rent - Water"),
   0,
   IF(Dashboard!$F$5="Quick",
      IF(OR(C1258="190 Automobile",C1258="200 computer hardware",C1258="210 Computer software",C1258="220 Quickbooks software",C1258="230 Office equipment",C1258="240 Office furniture"),
         E1258-(E1258/(1+Dashboard!$F$4)),
         0
      ),
      IF(C1258="750 Business promotion",
         E1258-(E1258/(1+4.793/100)),
         E1258-(E1258/(1+Dashboard!$F$4))
      )
   )
)</f>
        <v>0</v>
      </c>
      <c r="J1258" s="40">
        <f>Bank5[[#This Row],[Money in/ (Money out)]]-Bank5[[#This Row],[GST/HST]]</f>
        <v>0</v>
      </c>
      <c r="L1258" s="37">
        <f t="shared" si="57"/>
        <v>0</v>
      </c>
    </row>
    <row r="1259" spans="4:12" x14ac:dyDescent="0.2">
      <c r="D1259" s="393">
        <f>_xlfn.XLOOKUP(C:C,Table1[for Import to Bank Register dropdown],Table1[for Pivot],0,0,1)</f>
        <v>0</v>
      </c>
      <c r="E1259" s="422"/>
      <c r="F1259" s="160">
        <f t="shared" si="58"/>
        <v>55555555</v>
      </c>
      <c r="G1259" s="394">
        <f t="shared" si="59"/>
        <v>0</v>
      </c>
      <c r="I1259" s="395">
        <f>IF(OR(C1259="150 Directors advances", C1259="120 accounts receivable", C1259="720.2 Automobile - Insurance", C1259="720.3 Automobile - License", C1259="870.4 Rent - Insurance", C1259="870.6 Rent - Property Tax", C1259="870.7 Rent - Homeoffice", C1259="870.9 Rent - Water"),
   0,
   IF(Dashboard!$F$5="Quick",
      IF(OR(C1259="190 Automobile",C1259="200 computer hardware",C1259="210 Computer software",C1259="220 Quickbooks software",C1259="230 Office equipment",C1259="240 Office furniture"),
         E1259-(E1259/(1+Dashboard!$F$4)),
         0
      ),
      IF(C1259="750 Business promotion",
         E1259-(E1259/(1+4.793/100)),
         E1259-(E1259/(1+Dashboard!$F$4))
      )
   )
)</f>
        <v>0</v>
      </c>
      <c r="J1259" s="40">
        <f>Bank5[[#This Row],[Money in/ (Money out)]]-Bank5[[#This Row],[GST/HST]]</f>
        <v>0</v>
      </c>
      <c r="L1259" s="37">
        <f t="shared" si="57"/>
        <v>0</v>
      </c>
    </row>
    <row r="1260" spans="4:12" x14ac:dyDescent="0.2">
      <c r="D1260" s="393">
        <f>_xlfn.XLOOKUP(C:C,Table1[for Import to Bank Register dropdown],Table1[for Pivot],0,0,1)</f>
        <v>0</v>
      </c>
      <c r="E1260" s="422"/>
      <c r="F1260" s="160">
        <f t="shared" si="58"/>
        <v>55555555</v>
      </c>
      <c r="G1260" s="394">
        <f t="shared" si="59"/>
        <v>0</v>
      </c>
      <c r="I1260" s="395">
        <f>IF(OR(C1260="150 Directors advances", C1260="120 accounts receivable", C1260="720.2 Automobile - Insurance", C1260="720.3 Automobile - License", C1260="870.4 Rent - Insurance", C1260="870.6 Rent - Property Tax", C1260="870.7 Rent - Homeoffice", C1260="870.9 Rent - Water"),
   0,
   IF(Dashboard!$F$5="Quick",
      IF(OR(C1260="190 Automobile",C1260="200 computer hardware",C1260="210 Computer software",C1260="220 Quickbooks software",C1260="230 Office equipment",C1260="240 Office furniture"),
         E1260-(E1260/(1+Dashboard!$F$4)),
         0
      ),
      IF(C1260="750 Business promotion",
         E1260-(E1260/(1+4.793/100)),
         E1260-(E1260/(1+Dashboard!$F$4))
      )
   )
)</f>
        <v>0</v>
      </c>
      <c r="J1260" s="40">
        <f>Bank5[[#This Row],[Money in/ (Money out)]]-Bank5[[#This Row],[GST/HST]]</f>
        <v>0</v>
      </c>
      <c r="L1260" s="37">
        <f t="shared" si="57"/>
        <v>0</v>
      </c>
    </row>
    <row r="1261" spans="4:12" x14ac:dyDescent="0.2">
      <c r="D1261" s="393">
        <f>_xlfn.XLOOKUP(C:C,Table1[for Import to Bank Register dropdown],Table1[for Pivot],0,0,1)</f>
        <v>0</v>
      </c>
      <c r="E1261" s="422"/>
      <c r="F1261" s="160">
        <f t="shared" si="58"/>
        <v>55555555</v>
      </c>
      <c r="G1261" s="394">
        <f t="shared" si="59"/>
        <v>0</v>
      </c>
      <c r="I1261" s="395">
        <f>IF(OR(C1261="150 Directors advances", C1261="120 accounts receivable", C1261="720.2 Automobile - Insurance", C1261="720.3 Automobile - License", C1261="870.4 Rent - Insurance", C1261="870.6 Rent - Property Tax", C1261="870.7 Rent - Homeoffice", C1261="870.9 Rent - Water"),
   0,
   IF(Dashboard!$F$5="Quick",
      IF(OR(C1261="190 Automobile",C1261="200 computer hardware",C1261="210 Computer software",C1261="220 Quickbooks software",C1261="230 Office equipment",C1261="240 Office furniture"),
         E1261-(E1261/(1+Dashboard!$F$4)),
         0
      ),
      IF(C1261="750 Business promotion",
         E1261-(E1261/(1+4.793/100)),
         E1261-(E1261/(1+Dashboard!$F$4))
      )
   )
)</f>
        <v>0</v>
      </c>
      <c r="J1261" s="40">
        <f>Bank5[[#This Row],[Money in/ (Money out)]]-Bank5[[#This Row],[GST/HST]]</f>
        <v>0</v>
      </c>
      <c r="L1261" s="37">
        <f t="shared" si="57"/>
        <v>0</v>
      </c>
    </row>
    <row r="1262" spans="4:12" x14ac:dyDescent="0.2">
      <c r="D1262" s="393">
        <f>_xlfn.XLOOKUP(C:C,Table1[for Import to Bank Register dropdown],Table1[for Pivot],0,0,1)</f>
        <v>0</v>
      </c>
      <c r="E1262" s="422"/>
      <c r="F1262" s="160">
        <f t="shared" si="58"/>
        <v>55555555</v>
      </c>
      <c r="G1262" s="394">
        <f t="shared" si="59"/>
        <v>0</v>
      </c>
      <c r="I1262" s="395">
        <f>IF(OR(C1262="150 Directors advances", C1262="120 accounts receivable", C1262="720.2 Automobile - Insurance", C1262="720.3 Automobile - License", C1262="870.4 Rent - Insurance", C1262="870.6 Rent - Property Tax", C1262="870.7 Rent - Homeoffice", C1262="870.9 Rent - Water"),
   0,
   IF(Dashboard!$F$5="Quick",
      IF(OR(C1262="190 Automobile",C1262="200 computer hardware",C1262="210 Computer software",C1262="220 Quickbooks software",C1262="230 Office equipment",C1262="240 Office furniture"),
         E1262-(E1262/(1+Dashboard!$F$4)),
         0
      ),
      IF(C1262="750 Business promotion",
         E1262-(E1262/(1+4.793/100)),
         E1262-(E1262/(1+Dashboard!$F$4))
      )
   )
)</f>
        <v>0</v>
      </c>
      <c r="J1262" s="40">
        <f>Bank5[[#This Row],[Money in/ (Money out)]]-Bank5[[#This Row],[GST/HST]]</f>
        <v>0</v>
      </c>
      <c r="L1262" s="37">
        <f t="shared" si="57"/>
        <v>0</v>
      </c>
    </row>
    <row r="1263" spans="4:12" x14ac:dyDescent="0.2">
      <c r="D1263" s="393">
        <f>_xlfn.XLOOKUP(C:C,Table1[for Import to Bank Register dropdown],Table1[for Pivot],0,0,1)</f>
        <v>0</v>
      </c>
      <c r="E1263" s="422"/>
      <c r="F1263" s="160">
        <f t="shared" si="58"/>
        <v>55555555</v>
      </c>
      <c r="G1263" s="394">
        <f t="shared" si="59"/>
        <v>0</v>
      </c>
      <c r="I1263" s="395">
        <f>IF(OR(C1263="150 Directors advances", C1263="120 accounts receivable", C1263="720.2 Automobile - Insurance", C1263="720.3 Automobile - License", C1263="870.4 Rent - Insurance", C1263="870.6 Rent - Property Tax", C1263="870.7 Rent - Homeoffice", C1263="870.9 Rent - Water"),
   0,
   IF(Dashboard!$F$5="Quick",
      IF(OR(C1263="190 Automobile",C1263="200 computer hardware",C1263="210 Computer software",C1263="220 Quickbooks software",C1263="230 Office equipment",C1263="240 Office furniture"),
         E1263-(E1263/(1+Dashboard!$F$4)),
         0
      ),
      IF(C1263="750 Business promotion",
         E1263-(E1263/(1+4.793/100)),
         E1263-(E1263/(1+Dashboard!$F$4))
      )
   )
)</f>
        <v>0</v>
      </c>
      <c r="J1263" s="40">
        <f>Bank5[[#This Row],[Money in/ (Money out)]]-Bank5[[#This Row],[GST/HST]]</f>
        <v>0</v>
      </c>
      <c r="L1263" s="37">
        <f t="shared" si="57"/>
        <v>0</v>
      </c>
    </row>
    <row r="1264" spans="4:12" x14ac:dyDescent="0.2">
      <c r="D1264" s="393">
        <f>_xlfn.XLOOKUP(C:C,Table1[for Import to Bank Register dropdown],Table1[for Pivot],0,0,1)</f>
        <v>0</v>
      </c>
      <c r="E1264" s="422"/>
      <c r="F1264" s="160">
        <f t="shared" si="58"/>
        <v>55555555</v>
      </c>
      <c r="G1264" s="394">
        <f t="shared" si="59"/>
        <v>0</v>
      </c>
      <c r="I1264" s="395">
        <f>IF(OR(C1264="150 Directors advances", C1264="120 accounts receivable", C1264="720.2 Automobile - Insurance", C1264="720.3 Automobile - License", C1264="870.4 Rent - Insurance", C1264="870.6 Rent - Property Tax", C1264="870.7 Rent - Homeoffice", C1264="870.9 Rent - Water"),
   0,
   IF(Dashboard!$F$5="Quick",
      IF(OR(C1264="190 Automobile",C1264="200 computer hardware",C1264="210 Computer software",C1264="220 Quickbooks software",C1264="230 Office equipment",C1264="240 Office furniture"),
         E1264-(E1264/(1+Dashboard!$F$4)),
         0
      ),
      IF(C1264="750 Business promotion",
         E1264-(E1264/(1+4.793/100)),
         E1264-(E1264/(1+Dashboard!$F$4))
      )
   )
)</f>
        <v>0</v>
      </c>
      <c r="J1264" s="40">
        <f>Bank5[[#This Row],[Money in/ (Money out)]]-Bank5[[#This Row],[GST/HST]]</f>
        <v>0</v>
      </c>
      <c r="L1264" s="37">
        <f t="shared" si="57"/>
        <v>0</v>
      </c>
    </row>
    <row r="1265" spans="4:12" x14ac:dyDescent="0.2">
      <c r="D1265" s="393">
        <f>_xlfn.XLOOKUP(C:C,Table1[for Import to Bank Register dropdown],Table1[for Pivot],0,0,1)</f>
        <v>0</v>
      </c>
      <c r="E1265" s="422"/>
      <c r="F1265" s="160">
        <f t="shared" si="58"/>
        <v>55555555</v>
      </c>
      <c r="G1265" s="394">
        <f t="shared" si="59"/>
        <v>0</v>
      </c>
      <c r="I1265" s="395">
        <f>IF(OR(C1265="150 Directors advances", C1265="120 accounts receivable", C1265="720.2 Automobile - Insurance", C1265="720.3 Automobile - License", C1265="870.4 Rent - Insurance", C1265="870.6 Rent - Property Tax", C1265="870.7 Rent - Homeoffice", C1265="870.9 Rent - Water"),
   0,
   IF(Dashboard!$F$5="Quick",
      IF(OR(C1265="190 Automobile",C1265="200 computer hardware",C1265="210 Computer software",C1265="220 Quickbooks software",C1265="230 Office equipment",C1265="240 Office furniture"),
         E1265-(E1265/(1+Dashboard!$F$4)),
         0
      ),
      IF(C1265="750 Business promotion",
         E1265-(E1265/(1+4.793/100)),
         E1265-(E1265/(1+Dashboard!$F$4))
      )
   )
)</f>
        <v>0</v>
      </c>
      <c r="J1265" s="40">
        <f>Bank5[[#This Row],[Money in/ (Money out)]]-Bank5[[#This Row],[GST/HST]]</f>
        <v>0</v>
      </c>
      <c r="L1265" s="37">
        <f t="shared" si="57"/>
        <v>0</v>
      </c>
    </row>
    <row r="1266" spans="4:12" x14ac:dyDescent="0.2">
      <c r="D1266" s="393">
        <f>_xlfn.XLOOKUP(C:C,Table1[for Import to Bank Register dropdown],Table1[for Pivot],0,0,1)</f>
        <v>0</v>
      </c>
      <c r="E1266" s="422"/>
      <c r="F1266" s="160">
        <f t="shared" si="58"/>
        <v>55555555</v>
      </c>
      <c r="G1266" s="394">
        <f t="shared" si="59"/>
        <v>0</v>
      </c>
      <c r="I1266" s="395">
        <f>IF(OR(C1266="150 Directors advances", C1266="120 accounts receivable", C1266="720.2 Automobile - Insurance", C1266="720.3 Automobile - License", C1266="870.4 Rent - Insurance", C1266="870.6 Rent - Property Tax", C1266="870.7 Rent - Homeoffice", C1266="870.9 Rent - Water"),
   0,
   IF(Dashboard!$F$5="Quick",
      IF(OR(C1266="190 Automobile",C1266="200 computer hardware",C1266="210 Computer software",C1266="220 Quickbooks software",C1266="230 Office equipment",C1266="240 Office furniture"),
         E1266-(E1266/(1+Dashboard!$F$4)),
         0
      ),
      IF(C1266="750 Business promotion",
         E1266-(E1266/(1+4.793/100)),
         E1266-(E1266/(1+Dashboard!$F$4))
      )
   )
)</f>
        <v>0</v>
      </c>
      <c r="J1266" s="40">
        <f>Bank5[[#This Row],[Money in/ (Money out)]]-Bank5[[#This Row],[GST/HST]]</f>
        <v>0</v>
      </c>
      <c r="L1266" s="37">
        <f t="shared" si="57"/>
        <v>0</v>
      </c>
    </row>
    <row r="1267" spans="4:12" x14ac:dyDescent="0.2">
      <c r="D1267" s="393">
        <f>_xlfn.XLOOKUP(C:C,Table1[for Import to Bank Register dropdown],Table1[for Pivot],0,0,1)</f>
        <v>0</v>
      </c>
      <c r="E1267" s="422"/>
      <c r="F1267" s="160">
        <f t="shared" si="58"/>
        <v>55555555</v>
      </c>
      <c r="G1267" s="394">
        <f t="shared" si="59"/>
        <v>0</v>
      </c>
      <c r="I1267" s="395">
        <f>IF(OR(C1267="150 Directors advances", C1267="120 accounts receivable", C1267="720.2 Automobile - Insurance", C1267="720.3 Automobile - License", C1267="870.4 Rent - Insurance", C1267="870.6 Rent - Property Tax", C1267="870.7 Rent - Homeoffice", C1267="870.9 Rent - Water"),
   0,
   IF(Dashboard!$F$5="Quick",
      IF(OR(C1267="190 Automobile",C1267="200 computer hardware",C1267="210 Computer software",C1267="220 Quickbooks software",C1267="230 Office equipment",C1267="240 Office furniture"),
         E1267-(E1267/(1+Dashboard!$F$4)),
         0
      ),
      IF(C1267="750 Business promotion",
         E1267-(E1267/(1+4.793/100)),
         E1267-(E1267/(1+Dashboard!$F$4))
      )
   )
)</f>
        <v>0</v>
      </c>
      <c r="J1267" s="40">
        <f>Bank5[[#This Row],[Money in/ (Money out)]]-Bank5[[#This Row],[GST/HST]]</f>
        <v>0</v>
      </c>
      <c r="L1267" s="37">
        <f t="shared" si="57"/>
        <v>0</v>
      </c>
    </row>
    <row r="1268" spans="4:12" x14ac:dyDescent="0.2">
      <c r="D1268" s="393">
        <f>_xlfn.XLOOKUP(C:C,Table1[for Import to Bank Register dropdown],Table1[for Pivot],0,0,1)</f>
        <v>0</v>
      </c>
      <c r="E1268" s="422"/>
      <c r="F1268" s="160">
        <f t="shared" si="58"/>
        <v>55555555</v>
      </c>
      <c r="G1268" s="394">
        <f t="shared" si="59"/>
        <v>0</v>
      </c>
      <c r="I1268" s="395">
        <f>IF(OR(C1268="150 Directors advances", C1268="120 accounts receivable", C1268="720.2 Automobile - Insurance", C1268="720.3 Automobile - License", C1268="870.4 Rent - Insurance", C1268="870.6 Rent - Property Tax", C1268="870.7 Rent - Homeoffice", C1268="870.9 Rent - Water"),
   0,
   IF(Dashboard!$F$5="Quick",
      IF(OR(C1268="190 Automobile",C1268="200 computer hardware",C1268="210 Computer software",C1268="220 Quickbooks software",C1268="230 Office equipment",C1268="240 Office furniture"),
         E1268-(E1268/(1+Dashboard!$F$4)),
         0
      ),
      IF(C1268="750 Business promotion",
         E1268-(E1268/(1+4.793/100)),
         E1268-(E1268/(1+Dashboard!$F$4))
      )
   )
)</f>
        <v>0</v>
      </c>
      <c r="J1268" s="40">
        <f>Bank5[[#This Row],[Money in/ (Money out)]]-Bank5[[#This Row],[GST/HST]]</f>
        <v>0</v>
      </c>
      <c r="L1268" s="37">
        <f t="shared" si="57"/>
        <v>0</v>
      </c>
    </row>
    <row r="1269" spans="4:12" x14ac:dyDescent="0.2">
      <c r="D1269" s="393">
        <f>_xlfn.XLOOKUP(C:C,Table1[for Import to Bank Register dropdown],Table1[for Pivot],0,0,1)</f>
        <v>0</v>
      </c>
      <c r="E1269" s="422"/>
      <c r="F1269" s="160">
        <f t="shared" si="58"/>
        <v>55555555</v>
      </c>
      <c r="G1269" s="394">
        <f t="shared" si="59"/>
        <v>0</v>
      </c>
      <c r="I1269" s="395">
        <f>IF(OR(C1269="150 Directors advances", C1269="120 accounts receivable", C1269="720.2 Automobile - Insurance", C1269="720.3 Automobile - License", C1269="870.4 Rent - Insurance", C1269="870.6 Rent - Property Tax", C1269="870.7 Rent - Homeoffice", C1269="870.9 Rent - Water"),
   0,
   IF(Dashboard!$F$5="Quick",
      IF(OR(C1269="190 Automobile",C1269="200 computer hardware",C1269="210 Computer software",C1269="220 Quickbooks software",C1269="230 Office equipment",C1269="240 Office furniture"),
         E1269-(E1269/(1+Dashboard!$F$4)),
         0
      ),
      IF(C1269="750 Business promotion",
         E1269-(E1269/(1+4.793/100)),
         E1269-(E1269/(1+Dashboard!$F$4))
      )
   )
)</f>
        <v>0</v>
      </c>
      <c r="J1269" s="40">
        <f>Bank5[[#This Row],[Money in/ (Money out)]]-Bank5[[#This Row],[GST/HST]]</f>
        <v>0</v>
      </c>
      <c r="L1269" s="37">
        <f t="shared" si="57"/>
        <v>0</v>
      </c>
    </row>
    <row r="1270" spans="4:12" x14ac:dyDescent="0.2">
      <c r="D1270" s="393">
        <f>_xlfn.XLOOKUP(C:C,Table1[for Import to Bank Register dropdown],Table1[for Pivot],0,0,1)</f>
        <v>0</v>
      </c>
      <c r="E1270" s="422"/>
      <c r="F1270" s="160">
        <f t="shared" si="58"/>
        <v>55555555</v>
      </c>
      <c r="G1270" s="394">
        <f t="shared" si="59"/>
        <v>0</v>
      </c>
      <c r="I1270" s="395">
        <f>IF(OR(C1270="150 Directors advances", C1270="120 accounts receivable", C1270="720.2 Automobile - Insurance", C1270="720.3 Automobile - License", C1270="870.4 Rent - Insurance", C1270="870.6 Rent - Property Tax", C1270="870.7 Rent - Homeoffice", C1270="870.9 Rent - Water"),
   0,
   IF(Dashboard!$F$5="Quick",
      IF(OR(C1270="190 Automobile",C1270="200 computer hardware",C1270="210 Computer software",C1270="220 Quickbooks software",C1270="230 Office equipment",C1270="240 Office furniture"),
         E1270-(E1270/(1+Dashboard!$F$4)),
         0
      ),
      IF(C1270="750 Business promotion",
         E1270-(E1270/(1+4.793/100)),
         E1270-(E1270/(1+Dashboard!$F$4))
      )
   )
)</f>
        <v>0</v>
      </c>
      <c r="J1270" s="40">
        <f>Bank5[[#This Row],[Money in/ (Money out)]]-Bank5[[#This Row],[GST/HST]]</f>
        <v>0</v>
      </c>
      <c r="L1270" s="37">
        <f t="shared" si="57"/>
        <v>0</v>
      </c>
    </row>
    <row r="1271" spans="4:12" x14ac:dyDescent="0.2">
      <c r="D1271" s="393">
        <f>_xlfn.XLOOKUP(C:C,Table1[for Import to Bank Register dropdown],Table1[for Pivot],0,0,1)</f>
        <v>0</v>
      </c>
      <c r="E1271" s="422"/>
      <c r="F1271" s="160">
        <f t="shared" si="58"/>
        <v>55555555</v>
      </c>
      <c r="G1271" s="394">
        <f t="shared" si="59"/>
        <v>0</v>
      </c>
      <c r="I1271" s="395">
        <f>IF(OR(C1271="150 Directors advances", C1271="120 accounts receivable", C1271="720.2 Automobile - Insurance", C1271="720.3 Automobile - License", C1271="870.4 Rent - Insurance", C1271="870.6 Rent - Property Tax", C1271="870.7 Rent - Homeoffice", C1271="870.9 Rent - Water"),
   0,
   IF(Dashboard!$F$5="Quick",
      IF(OR(C1271="190 Automobile",C1271="200 computer hardware",C1271="210 Computer software",C1271="220 Quickbooks software",C1271="230 Office equipment",C1271="240 Office furniture"),
         E1271-(E1271/(1+Dashboard!$F$4)),
         0
      ),
      IF(C1271="750 Business promotion",
         E1271-(E1271/(1+4.793/100)),
         E1271-(E1271/(1+Dashboard!$F$4))
      )
   )
)</f>
        <v>0</v>
      </c>
      <c r="J1271" s="40">
        <f>Bank5[[#This Row],[Money in/ (Money out)]]-Bank5[[#This Row],[GST/HST]]</f>
        <v>0</v>
      </c>
      <c r="L1271" s="37">
        <f t="shared" si="57"/>
        <v>0</v>
      </c>
    </row>
    <row r="1272" spans="4:12" x14ac:dyDescent="0.2">
      <c r="D1272" s="393">
        <f>_xlfn.XLOOKUP(C:C,Table1[for Import to Bank Register dropdown],Table1[for Pivot],0,0,1)</f>
        <v>0</v>
      </c>
      <c r="E1272" s="422"/>
      <c r="F1272" s="160">
        <f t="shared" si="58"/>
        <v>55555555</v>
      </c>
      <c r="G1272" s="394">
        <f t="shared" si="59"/>
        <v>0</v>
      </c>
      <c r="I1272" s="395">
        <f>IF(OR(C1272="150 Directors advances", C1272="120 accounts receivable", C1272="720.2 Automobile - Insurance", C1272="720.3 Automobile - License", C1272="870.4 Rent - Insurance", C1272="870.6 Rent - Property Tax", C1272="870.7 Rent - Homeoffice", C1272="870.9 Rent - Water"),
   0,
   IF(Dashboard!$F$5="Quick",
      IF(OR(C1272="190 Automobile",C1272="200 computer hardware",C1272="210 Computer software",C1272="220 Quickbooks software",C1272="230 Office equipment",C1272="240 Office furniture"),
         E1272-(E1272/(1+Dashboard!$F$4)),
         0
      ),
      IF(C1272="750 Business promotion",
         E1272-(E1272/(1+4.793/100)),
         E1272-(E1272/(1+Dashboard!$F$4))
      )
   )
)</f>
        <v>0</v>
      </c>
      <c r="J1272" s="40">
        <f>Bank5[[#This Row],[Money in/ (Money out)]]-Bank5[[#This Row],[GST/HST]]</f>
        <v>0</v>
      </c>
      <c r="L1272" s="37">
        <f t="shared" si="57"/>
        <v>0</v>
      </c>
    </row>
    <row r="1273" spans="4:12" x14ac:dyDescent="0.2">
      <c r="D1273" s="393">
        <f>_xlfn.XLOOKUP(C:C,Table1[for Import to Bank Register dropdown],Table1[for Pivot],0,0,1)</f>
        <v>0</v>
      </c>
      <c r="E1273" s="422"/>
      <c r="F1273" s="160">
        <f t="shared" si="58"/>
        <v>55555555</v>
      </c>
      <c r="G1273" s="394">
        <f t="shared" si="59"/>
        <v>0</v>
      </c>
      <c r="I1273" s="395">
        <f>IF(OR(C1273="150 Directors advances", C1273="120 accounts receivable", C1273="720.2 Automobile - Insurance", C1273="720.3 Automobile - License", C1273="870.4 Rent - Insurance", C1273="870.6 Rent - Property Tax", C1273="870.7 Rent - Homeoffice", C1273="870.9 Rent - Water"),
   0,
   IF(Dashboard!$F$5="Quick",
      IF(OR(C1273="190 Automobile",C1273="200 computer hardware",C1273="210 Computer software",C1273="220 Quickbooks software",C1273="230 Office equipment",C1273="240 Office furniture"),
         E1273-(E1273/(1+Dashboard!$F$4)),
         0
      ),
      IF(C1273="750 Business promotion",
         E1273-(E1273/(1+4.793/100)),
         E1273-(E1273/(1+Dashboard!$F$4))
      )
   )
)</f>
        <v>0</v>
      </c>
      <c r="J1273" s="40">
        <f>Bank5[[#This Row],[Money in/ (Money out)]]-Bank5[[#This Row],[GST/HST]]</f>
        <v>0</v>
      </c>
      <c r="L1273" s="37">
        <f t="shared" si="57"/>
        <v>0</v>
      </c>
    </row>
    <row r="1274" spans="4:12" x14ac:dyDescent="0.2">
      <c r="D1274" s="393">
        <f>_xlfn.XLOOKUP(C:C,Table1[for Import to Bank Register dropdown],Table1[for Pivot],0,0,1)</f>
        <v>0</v>
      </c>
      <c r="E1274" s="422"/>
      <c r="F1274" s="160">
        <f t="shared" si="58"/>
        <v>55555555</v>
      </c>
      <c r="G1274" s="394">
        <f t="shared" si="59"/>
        <v>0</v>
      </c>
      <c r="I1274" s="395">
        <f>IF(OR(C1274="150 Directors advances", C1274="120 accounts receivable", C1274="720.2 Automobile - Insurance", C1274="720.3 Automobile - License", C1274="870.4 Rent - Insurance", C1274="870.6 Rent - Property Tax", C1274="870.7 Rent - Homeoffice", C1274="870.9 Rent - Water"),
   0,
   IF(Dashboard!$F$5="Quick",
      IF(OR(C1274="190 Automobile",C1274="200 computer hardware",C1274="210 Computer software",C1274="220 Quickbooks software",C1274="230 Office equipment",C1274="240 Office furniture"),
         E1274-(E1274/(1+Dashboard!$F$4)),
         0
      ),
      IF(C1274="750 Business promotion",
         E1274-(E1274/(1+4.793/100)),
         E1274-(E1274/(1+Dashboard!$F$4))
      )
   )
)</f>
        <v>0</v>
      </c>
      <c r="J1274" s="40">
        <f>Bank5[[#This Row],[Money in/ (Money out)]]-Bank5[[#This Row],[GST/HST]]</f>
        <v>0</v>
      </c>
      <c r="L1274" s="37">
        <f t="shared" si="57"/>
        <v>0</v>
      </c>
    </row>
    <row r="1275" spans="4:12" x14ac:dyDescent="0.2">
      <c r="D1275" s="393">
        <f>_xlfn.XLOOKUP(C:C,Table1[for Import to Bank Register dropdown],Table1[for Pivot],0,0,1)</f>
        <v>0</v>
      </c>
      <c r="E1275" s="422"/>
      <c r="F1275" s="160">
        <f t="shared" si="58"/>
        <v>55555555</v>
      </c>
      <c r="G1275" s="394">
        <f t="shared" si="59"/>
        <v>0</v>
      </c>
      <c r="I1275" s="395">
        <f>IF(OR(C1275="150 Directors advances", C1275="120 accounts receivable", C1275="720.2 Automobile - Insurance", C1275="720.3 Automobile - License", C1275="870.4 Rent - Insurance", C1275="870.6 Rent - Property Tax", C1275="870.7 Rent - Homeoffice", C1275="870.9 Rent - Water"),
   0,
   IF(Dashboard!$F$5="Quick",
      IF(OR(C1275="190 Automobile",C1275="200 computer hardware",C1275="210 Computer software",C1275="220 Quickbooks software",C1275="230 Office equipment",C1275="240 Office furniture"),
         E1275-(E1275/(1+Dashboard!$F$4)),
         0
      ),
      IF(C1275="750 Business promotion",
         E1275-(E1275/(1+4.793/100)),
         E1275-(E1275/(1+Dashboard!$F$4))
      )
   )
)</f>
        <v>0</v>
      </c>
      <c r="J1275" s="40">
        <f>Bank5[[#This Row],[Money in/ (Money out)]]-Bank5[[#This Row],[GST/HST]]</f>
        <v>0</v>
      </c>
      <c r="L1275" s="37">
        <f t="shared" si="57"/>
        <v>0</v>
      </c>
    </row>
    <row r="1276" spans="4:12" x14ac:dyDescent="0.2">
      <c r="D1276" s="393">
        <f>_xlfn.XLOOKUP(C:C,Table1[for Import to Bank Register dropdown],Table1[for Pivot],0,0,1)</f>
        <v>0</v>
      </c>
      <c r="E1276" s="422"/>
      <c r="F1276" s="160">
        <f t="shared" si="58"/>
        <v>55555555</v>
      </c>
      <c r="G1276" s="394">
        <f t="shared" si="59"/>
        <v>0</v>
      </c>
      <c r="I1276" s="395">
        <f>IF(OR(C1276="150 Directors advances", C1276="120 accounts receivable", C1276="720.2 Automobile - Insurance", C1276="720.3 Automobile - License", C1276="870.4 Rent - Insurance", C1276="870.6 Rent - Property Tax", C1276="870.7 Rent - Homeoffice", C1276="870.9 Rent - Water"),
   0,
   IF(Dashboard!$F$5="Quick",
      IF(OR(C1276="190 Automobile",C1276="200 computer hardware",C1276="210 Computer software",C1276="220 Quickbooks software",C1276="230 Office equipment",C1276="240 Office furniture"),
         E1276-(E1276/(1+Dashboard!$F$4)),
         0
      ),
      IF(C1276="750 Business promotion",
         E1276-(E1276/(1+4.793/100)),
         E1276-(E1276/(1+Dashboard!$F$4))
      )
   )
)</f>
        <v>0</v>
      </c>
      <c r="J1276" s="40">
        <f>Bank5[[#This Row],[Money in/ (Money out)]]-Bank5[[#This Row],[GST/HST]]</f>
        <v>0</v>
      </c>
      <c r="L1276" s="37">
        <f t="shared" si="57"/>
        <v>0</v>
      </c>
    </row>
    <row r="1277" spans="4:12" x14ac:dyDescent="0.2">
      <c r="D1277" s="393">
        <f>_xlfn.XLOOKUP(C:C,Table1[for Import to Bank Register dropdown],Table1[for Pivot],0,0,1)</f>
        <v>0</v>
      </c>
      <c r="E1277" s="422"/>
      <c r="F1277" s="160">
        <f t="shared" si="58"/>
        <v>55555555</v>
      </c>
      <c r="G1277" s="394">
        <f t="shared" si="59"/>
        <v>0</v>
      </c>
      <c r="I1277" s="395">
        <f>IF(OR(C1277="150 Directors advances", C1277="120 accounts receivable", C1277="720.2 Automobile - Insurance", C1277="720.3 Automobile - License", C1277="870.4 Rent - Insurance", C1277="870.6 Rent - Property Tax", C1277="870.7 Rent - Homeoffice", C1277="870.9 Rent - Water"),
   0,
   IF(Dashboard!$F$5="Quick",
      IF(OR(C1277="190 Automobile",C1277="200 computer hardware",C1277="210 Computer software",C1277="220 Quickbooks software",C1277="230 Office equipment",C1277="240 Office furniture"),
         E1277-(E1277/(1+Dashboard!$F$4)),
         0
      ),
      IF(C1277="750 Business promotion",
         E1277-(E1277/(1+4.793/100)),
         E1277-(E1277/(1+Dashboard!$F$4))
      )
   )
)</f>
        <v>0</v>
      </c>
      <c r="J1277" s="40">
        <f>Bank5[[#This Row],[Money in/ (Money out)]]-Bank5[[#This Row],[GST/HST]]</f>
        <v>0</v>
      </c>
      <c r="L1277" s="37">
        <f t="shared" si="57"/>
        <v>0</v>
      </c>
    </row>
    <row r="1278" spans="4:12" x14ac:dyDescent="0.2">
      <c r="D1278" s="393">
        <f>_xlfn.XLOOKUP(C:C,Table1[for Import to Bank Register dropdown],Table1[for Pivot],0,0,1)</f>
        <v>0</v>
      </c>
      <c r="E1278" s="422"/>
      <c r="F1278" s="160">
        <f t="shared" si="58"/>
        <v>55555555</v>
      </c>
      <c r="G1278" s="394">
        <f t="shared" si="59"/>
        <v>0</v>
      </c>
      <c r="I1278" s="395">
        <f>IF(OR(C1278="150 Directors advances", C1278="120 accounts receivable", C1278="720.2 Automobile - Insurance", C1278="720.3 Automobile - License", C1278="870.4 Rent - Insurance", C1278="870.6 Rent - Property Tax", C1278="870.7 Rent - Homeoffice", C1278="870.9 Rent - Water"),
   0,
   IF(Dashboard!$F$5="Quick",
      IF(OR(C1278="190 Automobile",C1278="200 computer hardware",C1278="210 Computer software",C1278="220 Quickbooks software",C1278="230 Office equipment",C1278="240 Office furniture"),
         E1278-(E1278/(1+Dashboard!$F$4)),
         0
      ),
      IF(C1278="750 Business promotion",
         E1278-(E1278/(1+4.793/100)),
         E1278-(E1278/(1+Dashboard!$F$4))
      )
   )
)</f>
        <v>0</v>
      </c>
      <c r="J1278" s="40">
        <f>Bank5[[#This Row],[Money in/ (Money out)]]-Bank5[[#This Row],[GST/HST]]</f>
        <v>0</v>
      </c>
      <c r="L1278" s="37">
        <f t="shared" si="57"/>
        <v>0</v>
      </c>
    </row>
    <row r="1279" spans="4:12" x14ac:dyDescent="0.2">
      <c r="D1279" s="393">
        <f>_xlfn.XLOOKUP(C:C,Table1[for Import to Bank Register dropdown],Table1[for Pivot],0,0,1)</f>
        <v>0</v>
      </c>
      <c r="E1279" s="422"/>
      <c r="F1279" s="160">
        <f t="shared" si="58"/>
        <v>55555555</v>
      </c>
      <c r="G1279" s="394">
        <f t="shared" si="59"/>
        <v>0</v>
      </c>
      <c r="I1279" s="395">
        <f>IF(OR(C1279="150 Directors advances", C1279="120 accounts receivable", C1279="720.2 Automobile - Insurance", C1279="720.3 Automobile - License", C1279="870.4 Rent - Insurance", C1279="870.6 Rent - Property Tax", C1279="870.7 Rent - Homeoffice", C1279="870.9 Rent - Water"),
   0,
   IF(Dashboard!$F$5="Quick",
      IF(OR(C1279="190 Automobile",C1279="200 computer hardware",C1279="210 Computer software",C1279="220 Quickbooks software",C1279="230 Office equipment",C1279="240 Office furniture"),
         E1279-(E1279/(1+Dashboard!$F$4)),
         0
      ),
      IF(C1279="750 Business promotion",
         E1279-(E1279/(1+4.793/100)),
         E1279-(E1279/(1+Dashboard!$F$4))
      )
   )
)</f>
        <v>0</v>
      </c>
      <c r="J1279" s="40">
        <f>Bank5[[#This Row],[Money in/ (Money out)]]-Bank5[[#This Row],[GST/HST]]</f>
        <v>0</v>
      </c>
      <c r="L1279" s="37">
        <f t="shared" si="57"/>
        <v>0</v>
      </c>
    </row>
    <row r="1280" spans="4:12" x14ac:dyDescent="0.2">
      <c r="D1280" s="393">
        <f>_xlfn.XLOOKUP(C:C,Table1[for Import to Bank Register dropdown],Table1[for Pivot],0,0,1)</f>
        <v>0</v>
      </c>
      <c r="E1280" s="422"/>
      <c r="F1280" s="160">
        <f t="shared" si="58"/>
        <v>55555555</v>
      </c>
      <c r="G1280" s="394">
        <f t="shared" si="59"/>
        <v>0</v>
      </c>
      <c r="I1280" s="395">
        <f>IF(OR(C1280="150 Directors advances", C1280="120 accounts receivable", C1280="720.2 Automobile - Insurance", C1280="720.3 Automobile - License", C1280="870.4 Rent - Insurance", C1280="870.6 Rent - Property Tax", C1280="870.7 Rent - Homeoffice", C1280="870.9 Rent - Water"),
   0,
   IF(Dashboard!$F$5="Quick",
      IF(OR(C1280="190 Automobile",C1280="200 computer hardware",C1280="210 Computer software",C1280="220 Quickbooks software",C1280="230 Office equipment",C1280="240 Office furniture"),
         E1280-(E1280/(1+Dashboard!$F$4)),
         0
      ),
      IF(C1280="750 Business promotion",
         E1280-(E1280/(1+4.793/100)),
         E1280-(E1280/(1+Dashboard!$F$4))
      )
   )
)</f>
        <v>0</v>
      </c>
      <c r="J1280" s="40">
        <f>Bank5[[#This Row],[Money in/ (Money out)]]-Bank5[[#This Row],[GST/HST]]</f>
        <v>0</v>
      </c>
      <c r="L1280" s="37">
        <f t="shared" si="57"/>
        <v>0</v>
      </c>
    </row>
    <row r="1281" spans="4:12" x14ac:dyDescent="0.2">
      <c r="D1281" s="393">
        <f>_xlfn.XLOOKUP(C:C,Table1[for Import to Bank Register dropdown],Table1[for Pivot],0,0,1)</f>
        <v>0</v>
      </c>
      <c r="E1281" s="422"/>
      <c r="F1281" s="160">
        <f t="shared" si="58"/>
        <v>55555555</v>
      </c>
      <c r="G1281" s="394">
        <f t="shared" si="59"/>
        <v>0</v>
      </c>
      <c r="I1281" s="395">
        <f>IF(OR(C1281="150 Directors advances", C1281="120 accounts receivable", C1281="720.2 Automobile - Insurance", C1281="720.3 Automobile - License", C1281="870.4 Rent - Insurance", C1281="870.6 Rent - Property Tax", C1281="870.7 Rent - Homeoffice", C1281="870.9 Rent - Water"),
   0,
   IF(Dashboard!$F$5="Quick",
      IF(OR(C1281="190 Automobile",C1281="200 computer hardware",C1281="210 Computer software",C1281="220 Quickbooks software",C1281="230 Office equipment",C1281="240 Office furniture"),
         E1281-(E1281/(1+Dashboard!$F$4)),
         0
      ),
      IF(C1281="750 Business promotion",
         E1281-(E1281/(1+4.793/100)),
         E1281-(E1281/(1+Dashboard!$F$4))
      )
   )
)</f>
        <v>0</v>
      </c>
      <c r="J1281" s="40">
        <f>Bank5[[#This Row],[Money in/ (Money out)]]-Bank5[[#This Row],[GST/HST]]</f>
        <v>0</v>
      </c>
      <c r="L1281" s="37">
        <f t="shared" si="57"/>
        <v>0</v>
      </c>
    </row>
    <row r="1282" spans="4:12" x14ac:dyDescent="0.2">
      <c r="D1282" s="393">
        <f>_xlfn.XLOOKUP(C:C,Table1[for Import to Bank Register dropdown],Table1[for Pivot],0,0,1)</f>
        <v>0</v>
      </c>
      <c r="E1282" s="422"/>
      <c r="F1282" s="160">
        <f t="shared" si="58"/>
        <v>55555555</v>
      </c>
      <c r="G1282" s="394">
        <f t="shared" si="59"/>
        <v>0</v>
      </c>
      <c r="I1282" s="395">
        <f>IF(OR(C1282="150 Directors advances", C1282="120 accounts receivable", C1282="720.2 Automobile - Insurance", C1282="720.3 Automobile - License", C1282="870.4 Rent - Insurance", C1282="870.6 Rent - Property Tax", C1282="870.7 Rent - Homeoffice", C1282="870.9 Rent - Water"),
   0,
   IF(Dashboard!$F$5="Quick",
      IF(OR(C1282="190 Automobile",C1282="200 computer hardware",C1282="210 Computer software",C1282="220 Quickbooks software",C1282="230 Office equipment",C1282="240 Office furniture"),
         E1282-(E1282/(1+Dashboard!$F$4)),
         0
      ),
      IF(C1282="750 Business promotion",
         E1282-(E1282/(1+4.793/100)),
         E1282-(E1282/(1+Dashboard!$F$4))
      )
   )
)</f>
        <v>0</v>
      </c>
      <c r="J1282" s="40">
        <f>Bank5[[#This Row],[Money in/ (Money out)]]-Bank5[[#This Row],[GST/HST]]</f>
        <v>0</v>
      </c>
      <c r="L1282" s="37">
        <f t="shared" si="57"/>
        <v>0</v>
      </c>
    </row>
    <row r="1283" spans="4:12" x14ac:dyDescent="0.2">
      <c r="D1283" s="393">
        <f>_xlfn.XLOOKUP(C:C,Table1[for Import to Bank Register dropdown],Table1[for Pivot],0,0,1)</f>
        <v>0</v>
      </c>
      <c r="E1283" s="422"/>
      <c r="F1283" s="160">
        <f t="shared" si="58"/>
        <v>55555555</v>
      </c>
      <c r="G1283" s="394">
        <f t="shared" si="59"/>
        <v>0</v>
      </c>
      <c r="I1283" s="395">
        <f>IF(OR(C1283="150 Directors advances", C1283="120 accounts receivable", C1283="720.2 Automobile - Insurance", C1283="720.3 Automobile - License", C1283="870.4 Rent - Insurance", C1283="870.6 Rent - Property Tax", C1283="870.7 Rent - Homeoffice", C1283="870.9 Rent - Water"),
   0,
   IF(Dashboard!$F$5="Quick",
      IF(OR(C1283="190 Automobile",C1283="200 computer hardware",C1283="210 Computer software",C1283="220 Quickbooks software",C1283="230 Office equipment",C1283="240 Office furniture"),
         E1283-(E1283/(1+Dashboard!$F$4)),
         0
      ),
      IF(C1283="750 Business promotion",
         E1283-(E1283/(1+4.793/100)),
         E1283-(E1283/(1+Dashboard!$F$4))
      )
   )
)</f>
        <v>0</v>
      </c>
      <c r="J1283" s="40">
        <f>Bank5[[#This Row],[Money in/ (Money out)]]-Bank5[[#This Row],[GST/HST]]</f>
        <v>0</v>
      </c>
      <c r="L1283" s="37">
        <f t="shared" si="57"/>
        <v>0</v>
      </c>
    </row>
    <row r="1284" spans="4:12" x14ac:dyDescent="0.2">
      <c r="D1284" s="393">
        <f>_xlfn.XLOOKUP(C:C,Table1[for Import to Bank Register dropdown],Table1[for Pivot],0,0,1)</f>
        <v>0</v>
      </c>
      <c r="E1284" s="422"/>
      <c r="F1284" s="160">
        <f t="shared" si="58"/>
        <v>55555555</v>
      </c>
      <c r="G1284" s="394">
        <f t="shared" si="59"/>
        <v>0</v>
      </c>
      <c r="I1284" s="395">
        <f>IF(OR(C1284="150 Directors advances", C1284="120 accounts receivable", C1284="720.2 Automobile - Insurance", C1284="720.3 Automobile - License", C1284="870.4 Rent - Insurance", C1284="870.6 Rent - Property Tax", C1284="870.7 Rent - Homeoffice", C1284="870.9 Rent - Water"),
   0,
   IF(Dashboard!$F$5="Quick",
      IF(OR(C1284="190 Automobile",C1284="200 computer hardware",C1284="210 Computer software",C1284="220 Quickbooks software",C1284="230 Office equipment",C1284="240 Office furniture"),
         E1284-(E1284/(1+Dashboard!$F$4)),
         0
      ),
      IF(C1284="750 Business promotion",
         E1284-(E1284/(1+4.793/100)),
         E1284-(E1284/(1+Dashboard!$F$4))
      )
   )
)</f>
        <v>0</v>
      </c>
      <c r="J1284" s="40">
        <f>Bank5[[#This Row],[Money in/ (Money out)]]-Bank5[[#This Row],[GST/HST]]</f>
        <v>0</v>
      </c>
      <c r="L1284" s="37">
        <f t="shared" si="57"/>
        <v>0</v>
      </c>
    </row>
    <row r="1285" spans="4:12" x14ac:dyDescent="0.2">
      <c r="D1285" s="393">
        <f>_xlfn.XLOOKUP(C:C,Table1[for Import to Bank Register dropdown],Table1[for Pivot],0,0,1)</f>
        <v>0</v>
      </c>
      <c r="E1285" s="422"/>
      <c r="F1285" s="160">
        <f t="shared" si="58"/>
        <v>55555555</v>
      </c>
      <c r="G1285" s="394">
        <f t="shared" si="59"/>
        <v>0</v>
      </c>
      <c r="I1285" s="395">
        <f>IF(OR(C1285="150 Directors advances", C1285="120 accounts receivable", C1285="720.2 Automobile - Insurance", C1285="720.3 Automobile - License", C1285="870.4 Rent - Insurance", C1285="870.6 Rent - Property Tax", C1285="870.7 Rent - Homeoffice", C1285="870.9 Rent - Water"),
   0,
   IF(Dashboard!$F$5="Quick",
      IF(OR(C1285="190 Automobile",C1285="200 computer hardware",C1285="210 Computer software",C1285="220 Quickbooks software",C1285="230 Office equipment",C1285="240 Office furniture"),
         E1285-(E1285/(1+Dashboard!$F$4)),
         0
      ),
      IF(C1285="750 Business promotion",
         E1285-(E1285/(1+4.793/100)),
         E1285-(E1285/(1+Dashboard!$F$4))
      )
   )
)</f>
        <v>0</v>
      </c>
      <c r="J1285" s="40">
        <f>Bank5[[#This Row],[Money in/ (Money out)]]-Bank5[[#This Row],[GST/HST]]</f>
        <v>0</v>
      </c>
      <c r="L1285" s="37">
        <f t="shared" si="57"/>
        <v>0</v>
      </c>
    </row>
    <row r="1286" spans="4:12" x14ac:dyDescent="0.2">
      <c r="D1286" s="393">
        <f>_xlfn.XLOOKUP(C:C,Table1[for Import to Bank Register dropdown],Table1[for Pivot],0,0,1)</f>
        <v>0</v>
      </c>
      <c r="E1286" s="422"/>
      <c r="F1286" s="160">
        <f t="shared" si="58"/>
        <v>55555555</v>
      </c>
      <c r="G1286" s="394">
        <f t="shared" si="59"/>
        <v>0</v>
      </c>
      <c r="I1286" s="395">
        <f>IF(OR(C1286="150 Directors advances", C1286="120 accounts receivable", C1286="720.2 Automobile - Insurance", C1286="720.3 Automobile - License", C1286="870.4 Rent - Insurance", C1286="870.6 Rent - Property Tax", C1286="870.7 Rent - Homeoffice", C1286="870.9 Rent - Water"),
   0,
   IF(Dashboard!$F$5="Quick",
      IF(OR(C1286="190 Automobile",C1286="200 computer hardware",C1286="210 Computer software",C1286="220 Quickbooks software",C1286="230 Office equipment",C1286="240 Office furniture"),
         E1286-(E1286/(1+Dashboard!$F$4)),
         0
      ),
      IF(C1286="750 Business promotion",
         E1286-(E1286/(1+4.793/100)),
         E1286-(E1286/(1+Dashboard!$F$4))
      )
   )
)</f>
        <v>0</v>
      </c>
      <c r="J1286" s="40">
        <f>Bank5[[#This Row],[Money in/ (Money out)]]-Bank5[[#This Row],[GST/HST]]</f>
        <v>0</v>
      </c>
      <c r="L1286" s="37">
        <f t="shared" si="57"/>
        <v>0</v>
      </c>
    </row>
    <row r="1287" spans="4:12" x14ac:dyDescent="0.2">
      <c r="D1287" s="393">
        <f>_xlfn.XLOOKUP(C:C,Table1[for Import to Bank Register dropdown],Table1[for Pivot],0,0,1)</f>
        <v>0</v>
      </c>
      <c r="E1287" s="422"/>
      <c r="F1287" s="160">
        <f t="shared" si="58"/>
        <v>55555555</v>
      </c>
      <c r="G1287" s="394">
        <f t="shared" si="59"/>
        <v>0</v>
      </c>
      <c r="I1287" s="395">
        <f>IF(OR(C1287="150 Directors advances", C1287="120 accounts receivable", C1287="720.2 Automobile - Insurance", C1287="720.3 Automobile - License", C1287="870.4 Rent - Insurance", C1287="870.6 Rent - Property Tax", C1287="870.7 Rent - Homeoffice", C1287="870.9 Rent - Water"),
   0,
   IF(Dashboard!$F$5="Quick",
      IF(OR(C1287="190 Automobile",C1287="200 computer hardware",C1287="210 Computer software",C1287="220 Quickbooks software",C1287="230 Office equipment",C1287="240 Office furniture"),
         E1287-(E1287/(1+Dashboard!$F$4)),
         0
      ),
      IF(C1287="750 Business promotion",
         E1287-(E1287/(1+4.793/100)),
         E1287-(E1287/(1+Dashboard!$F$4))
      )
   )
)</f>
        <v>0</v>
      </c>
      <c r="J1287" s="40">
        <f>Bank5[[#This Row],[Money in/ (Money out)]]-Bank5[[#This Row],[GST/HST]]</f>
        <v>0</v>
      </c>
      <c r="L1287" s="37">
        <f t="shared" ref="L1287:L1350" si="60">$L$3</f>
        <v>0</v>
      </c>
    </row>
    <row r="1288" spans="4:12" x14ac:dyDescent="0.2">
      <c r="D1288" s="393">
        <f>_xlfn.XLOOKUP(C:C,Table1[for Import to Bank Register dropdown],Table1[for Pivot],0,0,1)</f>
        <v>0</v>
      </c>
      <c r="E1288" s="422"/>
      <c r="F1288" s="160">
        <f t="shared" ref="F1288:F1351" si="61">$E$2</f>
        <v>55555555</v>
      </c>
      <c r="G1288" s="394">
        <f t="shared" ref="G1288:G1351" si="62">G1287+E1288</f>
        <v>0</v>
      </c>
      <c r="I1288" s="395">
        <f>IF(OR(C1288="150 Directors advances", C1288="120 accounts receivable", C1288="720.2 Automobile - Insurance", C1288="720.3 Automobile - License", C1288="870.4 Rent - Insurance", C1288="870.6 Rent - Property Tax", C1288="870.7 Rent - Homeoffice", C1288="870.9 Rent - Water"),
   0,
   IF(Dashboard!$F$5="Quick",
      IF(OR(C1288="190 Automobile",C1288="200 computer hardware",C1288="210 Computer software",C1288="220 Quickbooks software",C1288="230 Office equipment",C1288="240 Office furniture"),
         E1288-(E1288/(1+Dashboard!$F$4)),
         0
      ),
      IF(C1288="750 Business promotion",
         E1288-(E1288/(1+4.793/100)),
         E1288-(E1288/(1+Dashboard!$F$4))
      )
   )
)</f>
        <v>0</v>
      </c>
      <c r="J1288" s="40">
        <f>Bank5[[#This Row],[Money in/ (Money out)]]-Bank5[[#This Row],[GST/HST]]</f>
        <v>0</v>
      </c>
      <c r="L1288" s="37">
        <f t="shared" si="60"/>
        <v>0</v>
      </c>
    </row>
    <row r="1289" spans="4:12" x14ac:dyDescent="0.2">
      <c r="D1289" s="393">
        <f>_xlfn.XLOOKUP(C:C,Table1[for Import to Bank Register dropdown],Table1[for Pivot],0,0,1)</f>
        <v>0</v>
      </c>
      <c r="E1289" s="422"/>
      <c r="F1289" s="160">
        <f t="shared" si="61"/>
        <v>55555555</v>
      </c>
      <c r="G1289" s="394">
        <f t="shared" si="62"/>
        <v>0</v>
      </c>
      <c r="I1289" s="395">
        <f>IF(OR(C1289="150 Directors advances", C1289="120 accounts receivable", C1289="720.2 Automobile - Insurance", C1289="720.3 Automobile - License", C1289="870.4 Rent - Insurance", C1289="870.6 Rent - Property Tax", C1289="870.7 Rent - Homeoffice", C1289="870.9 Rent - Water"),
   0,
   IF(Dashboard!$F$5="Quick",
      IF(OR(C1289="190 Automobile",C1289="200 computer hardware",C1289="210 Computer software",C1289="220 Quickbooks software",C1289="230 Office equipment",C1289="240 Office furniture"),
         E1289-(E1289/(1+Dashboard!$F$4)),
         0
      ),
      IF(C1289="750 Business promotion",
         E1289-(E1289/(1+4.793/100)),
         E1289-(E1289/(1+Dashboard!$F$4))
      )
   )
)</f>
        <v>0</v>
      </c>
      <c r="J1289" s="40">
        <f>Bank5[[#This Row],[Money in/ (Money out)]]-Bank5[[#This Row],[GST/HST]]</f>
        <v>0</v>
      </c>
      <c r="L1289" s="37">
        <f t="shared" si="60"/>
        <v>0</v>
      </c>
    </row>
    <row r="1290" spans="4:12" x14ac:dyDescent="0.2">
      <c r="D1290" s="393">
        <f>_xlfn.XLOOKUP(C:C,Table1[for Import to Bank Register dropdown],Table1[for Pivot],0,0,1)</f>
        <v>0</v>
      </c>
      <c r="E1290" s="422"/>
      <c r="F1290" s="160">
        <f t="shared" si="61"/>
        <v>55555555</v>
      </c>
      <c r="G1290" s="394">
        <f t="shared" si="62"/>
        <v>0</v>
      </c>
      <c r="I1290" s="395">
        <f>IF(OR(C1290="150 Directors advances", C1290="120 accounts receivable", C1290="720.2 Automobile - Insurance", C1290="720.3 Automobile - License", C1290="870.4 Rent - Insurance", C1290="870.6 Rent - Property Tax", C1290="870.7 Rent - Homeoffice", C1290="870.9 Rent - Water"),
   0,
   IF(Dashboard!$F$5="Quick",
      IF(OR(C1290="190 Automobile",C1290="200 computer hardware",C1290="210 Computer software",C1290="220 Quickbooks software",C1290="230 Office equipment",C1290="240 Office furniture"),
         E1290-(E1290/(1+Dashboard!$F$4)),
         0
      ),
      IF(C1290="750 Business promotion",
         E1290-(E1290/(1+4.793/100)),
         E1290-(E1290/(1+Dashboard!$F$4))
      )
   )
)</f>
        <v>0</v>
      </c>
      <c r="J1290" s="40">
        <f>Bank5[[#This Row],[Money in/ (Money out)]]-Bank5[[#This Row],[GST/HST]]</f>
        <v>0</v>
      </c>
      <c r="L1290" s="37">
        <f t="shared" si="60"/>
        <v>0</v>
      </c>
    </row>
    <row r="1291" spans="4:12" x14ac:dyDescent="0.2">
      <c r="D1291" s="393">
        <f>_xlfn.XLOOKUP(C:C,Table1[for Import to Bank Register dropdown],Table1[for Pivot],0,0,1)</f>
        <v>0</v>
      </c>
      <c r="E1291" s="422"/>
      <c r="F1291" s="160">
        <f t="shared" si="61"/>
        <v>55555555</v>
      </c>
      <c r="G1291" s="394">
        <f t="shared" si="62"/>
        <v>0</v>
      </c>
      <c r="I1291" s="395">
        <f>IF(OR(C1291="150 Directors advances", C1291="120 accounts receivable", C1291="720.2 Automobile - Insurance", C1291="720.3 Automobile - License", C1291="870.4 Rent - Insurance", C1291="870.6 Rent - Property Tax", C1291="870.7 Rent - Homeoffice", C1291="870.9 Rent - Water"),
   0,
   IF(Dashboard!$F$5="Quick",
      IF(OR(C1291="190 Automobile",C1291="200 computer hardware",C1291="210 Computer software",C1291="220 Quickbooks software",C1291="230 Office equipment",C1291="240 Office furniture"),
         E1291-(E1291/(1+Dashboard!$F$4)),
         0
      ),
      IF(C1291="750 Business promotion",
         E1291-(E1291/(1+4.793/100)),
         E1291-(E1291/(1+Dashboard!$F$4))
      )
   )
)</f>
        <v>0</v>
      </c>
      <c r="J1291" s="40">
        <f>Bank5[[#This Row],[Money in/ (Money out)]]-Bank5[[#This Row],[GST/HST]]</f>
        <v>0</v>
      </c>
      <c r="L1291" s="37">
        <f t="shared" si="60"/>
        <v>0</v>
      </c>
    </row>
    <row r="1292" spans="4:12" x14ac:dyDescent="0.2">
      <c r="D1292" s="393">
        <f>_xlfn.XLOOKUP(C:C,Table1[for Import to Bank Register dropdown],Table1[for Pivot],0,0,1)</f>
        <v>0</v>
      </c>
      <c r="E1292" s="422"/>
      <c r="F1292" s="160">
        <f t="shared" si="61"/>
        <v>55555555</v>
      </c>
      <c r="G1292" s="394">
        <f t="shared" si="62"/>
        <v>0</v>
      </c>
      <c r="I1292" s="395">
        <f>IF(OR(C1292="150 Directors advances", C1292="120 accounts receivable", C1292="720.2 Automobile - Insurance", C1292="720.3 Automobile - License", C1292="870.4 Rent - Insurance", C1292="870.6 Rent - Property Tax", C1292="870.7 Rent - Homeoffice", C1292="870.9 Rent - Water"),
   0,
   IF(Dashboard!$F$5="Quick",
      IF(OR(C1292="190 Automobile",C1292="200 computer hardware",C1292="210 Computer software",C1292="220 Quickbooks software",C1292="230 Office equipment",C1292="240 Office furniture"),
         E1292-(E1292/(1+Dashboard!$F$4)),
         0
      ),
      IF(C1292="750 Business promotion",
         E1292-(E1292/(1+4.793/100)),
         E1292-(E1292/(1+Dashboard!$F$4))
      )
   )
)</f>
        <v>0</v>
      </c>
      <c r="J1292" s="40">
        <f>Bank5[[#This Row],[Money in/ (Money out)]]-Bank5[[#This Row],[GST/HST]]</f>
        <v>0</v>
      </c>
      <c r="L1292" s="37">
        <f t="shared" si="60"/>
        <v>0</v>
      </c>
    </row>
    <row r="1293" spans="4:12" x14ac:dyDescent="0.2">
      <c r="D1293" s="393">
        <f>_xlfn.XLOOKUP(C:C,Table1[for Import to Bank Register dropdown],Table1[for Pivot],0,0,1)</f>
        <v>0</v>
      </c>
      <c r="E1293" s="422"/>
      <c r="F1293" s="160">
        <f t="shared" si="61"/>
        <v>55555555</v>
      </c>
      <c r="G1293" s="394">
        <f t="shared" si="62"/>
        <v>0</v>
      </c>
      <c r="I1293" s="395">
        <f>IF(OR(C1293="150 Directors advances", C1293="120 accounts receivable", C1293="720.2 Automobile - Insurance", C1293="720.3 Automobile - License", C1293="870.4 Rent - Insurance", C1293="870.6 Rent - Property Tax", C1293="870.7 Rent - Homeoffice", C1293="870.9 Rent - Water"),
   0,
   IF(Dashboard!$F$5="Quick",
      IF(OR(C1293="190 Automobile",C1293="200 computer hardware",C1293="210 Computer software",C1293="220 Quickbooks software",C1293="230 Office equipment",C1293="240 Office furniture"),
         E1293-(E1293/(1+Dashboard!$F$4)),
         0
      ),
      IF(C1293="750 Business promotion",
         E1293-(E1293/(1+4.793/100)),
         E1293-(E1293/(1+Dashboard!$F$4))
      )
   )
)</f>
        <v>0</v>
      </c>
      <c r="J1293" s="40">
        <f>Bank5[[#This Row],[Money in/ (Money out)]]-Bank5[[#This Row],[GST/HST]]</f>
        <v>0</v>
      </c>
      <c r="L1293" s="37">
        <f t="shared" si="60"/>
        <v>0</v>
      </c>
    </row>
    <row r="1294" spans="4:12" x14ac:dyDescent="0.2">
      <c r="D1294" s="393">
        <f>_xlfn.XLOOKUP(C:C,Table1[for Import to Bank Register dropdown],Table1[for Pivot],0,0,1)</f>
        <v>0</v>
      </c>
      <c r="E1294" s="422"/>
      <c r="F1294" s="160">
        <f t="shared" si="61"/>
        <v>55555555</v>
      </c>
      <c r="G1294" s="394">
        <f t="shared" si="62"/>
        <v>0</v>
      </c>
      <c r="I1294" s="395">
        <f>IF(OR(C1294="150 Directors advances", C1294="120 accounts receivable", C1294="720.2 Automobile - Insurance", C1294="720.3 Automobile - License", C1294="870.4 Rent - Insurance", C1294="870.6 Rent - Property Tax", C1294="870.7 Rent - Homeoffice", C1294="870.9 Rent - Water"),
   0,
   IF(Dashboard!$F$5="Quick",
      IF(OR(C1294="190 Automobile",C1294="200 computer hardware",C1294="210 Computer software",C1294="220 Quickbooks software",C1294="230 Office equipment",C1294="240 Office furniture"),
         E1294-(E1294/(1+Dashboard!$F$4)),
         0
      ),
      IF(C1294="750 Business promotion",
         E1294-(E1294/(1+4.793/100)),
         E1294-(E1294/(1+Dashboard!$F$4))
      )
   )
)</f>
        <v>0</v>
      </c>
      <c r="J1294" s="40">
        <f>Bank5[[#This Row],[Money in/ (Money out)]]-Bank5[[#This Row],[GST/HST]]</f>
        <v>0</v>
      </c>
      <c r="L1294" s="37">
        <f t="shared" si="60"/>
        <v>0</v>
      </c>
    </row>
    <row r="1295" spans="4:12" x14ac:dyDescent="0.2">
      <c r="D1295" s="393">
        <f>_xlfn.XLOOKUP(C:C,Table1[for Import to Bank Register dropdown],Table1[for Pivot],0,0,1)</f>
        <v>0</v>
      </c>
      <c r="E1295" s="422"/>
      <c r="F1295" s="160">
        <f t="shared" si="61"/>
        <v>55555555</v>
      </c>
      <c r="G1295" s="394">
        <f t="shared" si="62"/>
        <v>0</v>
      </c>
      <c r="I1295" s="395">
        <f>IF(OR(C1295="150 Directors advances", C1295="120 accounts receivable", C1295="720.2 Automobile - Insurance", C1295="720.3 Automobile - License", C1295="870.4 Rent - Insurance", C1295="870.6 Rent - Property Tax", C1295="870.7 Rent - Homeoffice", C1295="870.9 Rent - Water"),
   0,
   IF(Dashboard!$F$5="Quick",
      IF(OR(C1295="190 Automobile",C1295="200 computer hardware",C1295="210 Computer software",C1295="220 Quickbooks software",C1295="230 Office equipment",C1295="240 Office furniture"),
         E1295-(E1295/(1+Dashboard!$F$4)),
         0
      ),
      IF(C1295="750 Business promotion",
         E1295-(E1295/(1+4.793/100)),
         E1295-(E1295/(1+Dashboard!$F$4))
      )
   )
)</f>
        <v>0</v>
      </c>
      <c r="J1295" s="40">
        <f>Bank5[[#This Row],[Money in/ (Money out)]]-Bank5[[#This Row],[GST/HST]]</f>
        <v>0</v>
      </c>
      <c r="L1295" s="37">
        <f t="shared" si="60"/>
        <v>0</v>
      </c>
    </row>
    <row r="1296" spans="4:12" x14ac:dyDescent="0.2">
      <c r="D1296" s="393">
        <f>_xlfn.XLOOKUP(C:C,Table1[for Import to Bank Register dropdown],Table1[for Pivot],0,0,1)</f>
        <v>0</v>
      </c>
      <c r="E1296" s="422"/>
      <c r="F1296" s="160">
        <f t="shared" si="61"/>
        <v>55555555</v>
      </c>
      <c r="G1296" s="394">
        <f t="shared" si="62"/>
        <v>0</v>
      </c>
      <c r="I1296" s="395">
        <f>IF(OR(C1296="150 Directors advances", C1296="120 accounts receivable", C1296="720.2 Automobile - Insurance", C1296="720.3 Automobile - License", C1296="870.4 Rent - Insurance", C1296="870.6 Rent - Property Tax", C1296="870.7 Rent - Homeoffice", C1296="870.9 Rent - Water"),
   0,
   IF(Dashboard!$F$5="Quick",
      IF(OR(C1296="190 Automobile",C1296="200 computer hardware",C1296="210 Computer software",C1296="220 Quickbooks software",C1296="230 Office equipment",C1296="240 Office furniture"),
         E1296-(E1296/(1+Dashboard!$F$4)),
         0
      ),
      IF(C1296="750 Business promotion",
         E1296-(E1296/(1+4.793/100)),
         E1296-(E1296/(1+Dashboard!$F$4))
      )
   )
)</f>
        <v>0</v>
      </c>
      <c r="J1296" s="40">
        <f>Bank5[[#This Row],[Money in/ (Money out)]]-Bank5[[#This Row],[GST/HST]]</f>
        <v>0</v>
      </c>
      <c r="L1296" s="37">
        <f t="shared" si="60"/>
        <v>0</v>
      </c>
    </row>
    <row r="1297" spans="4:12" x14ac:dyDescent="0.2">
      <c r="D1297" s="393">
        <f>_xlfn.XLOOKUP(C:C,Table1[for Import to Bank Register dropdown],Table1[for Pivot],0,0,1)</f>
        <v>0</v>
      </c>
      <c r="E1297" s="422"/>
      <c r="F1297" s="160">
        <f t="shared" si="61"/>
        <v>55555555</v>
      </c>
      <c r="G1297" s="394">
        <f t="shared" si="62"/>
        <v>0</v>
      </c>
      <c r="I1297" s="395">
        <f>IF(OR(C1297="150 Directors advances", C1297="120 accounts receivable", C1297="720.2 Automobile - Insurance", C1297="720.3 Automobile - License", C1297="870.4 Rent - Insurance", C1297="870.6 Rent - Property Tax", C1297="870.7 Rent - Homeoffice", C1297="870.9 Rent - Water"),
   0,
   IF(Dashboard!$F$5="Quick",
      IF(OR(C1297="190 Automobile",C1297="200 computer hardware",C1297="210 Computer software",C1297="220 Quickbooks software",C1297="230 Office equipment",C1297="240 Office furniture"),
         E1297-(E1297/(1+Dashboard!$F$4)),
         0
      ),
      IF(C1297="750 Business promotion",
         E1297-(E1297/(1+4.793/100)),
         E1297-(E1297/(1+Dashboard!$F$4))
      )
   )
)</f>
        <v>0</v>
      </c>
      <c r="J1297" s="40">
        <f>Bank5[[#This Row],[Money in/ (Money out)]]-Bank5[[#This Row],[GST/HST]]</f>
        <v>0</v>
      </c>
      <c r="L1297" s="37">
        <f t="shared" si="60"/>
        <v>0</v>
      </c>
    </row>
    <row r="1298" spans="4:12" x14ac:dyDescent="0.2">
      <c r="D1298" s="393">
        <f>_xlfn.XLOOKUP(C:C,Table1[for Import to Bank Register dropdown],Table1[for Pivot],0,0,1)</f>
        <v>0</v>
      </c>
      <c r="E1298" s="422"/>
      <c r="F1298" s="160">
        <f t="shared" si="61"/>
        <v>55555555</v>
      </c>
      <c r="G1298" s="394">
        <f t="shared" si="62"/>
        <v>0</v>
      </c>
      <c r="I1298" s="395">
        <f>IF(OR(C1298="150 Directors advances", C1298="120 accounts receivable", C1298="720.2 Automobile - Insurance", C1298="720.3 Automobile - License", C1298="870.4 Rent - Insurance", C1298="870.6 Rent - Property Tax", C1298="870.7 Rent - Homeoffice", C1298="870.9 Rent - Water"),
   0,
   IF(Dashboard!$F$5="Quick",
      IF(OR(C1298="190 Automobile",C1298="200 computer hardware",C1298="210 Computer software",C1298="220 Quickbooks software",C1298="230 Office equipment",C1298="240 Office furniture"),
         E1298-(E1298/(1+Dashboard!$F$4)),
         0
      ),
      IF(C1298="750 Business promotion",
         E1298-(E1298/(1+4.793/100)),
         E1298-(E1298/(1+Dashboard!$F$4))
      )
   )
)</f>
        <v>0</v>
      </c>
      <c r="J1298" s="40">
        <f>Bank5[[#This Row],[Money in/ (Money out)]]-Bank5[[#This Row],[GST/HST]]</f>
        <v>0</v>
      </c>
      <c r="L1298" s="37">
        <f t="shared" si="60"/>
        <v>0</v>
      </c>
    </row>
    <row r="1299" spans="4:12" x14ac:dyDescent="0.2">
      <c r="D1299" s="393">
        <f>_xlfn.XLOOKUP(C:C,Table1[for Import to Bank Register dropdown],Table1[for Pivot],0,0,1)</f>
        <v>0</v>
      </c>
      <c r="E1299" s="422"/>
      <c r="F1299" s="160">
        <f t="shared" si="61"/>
        <v>55555555</v>
      </c>
      <c r="G1299" s="394">
        <f t="shared" si="62"/>
        <v>0</v>
      </c>
      <c r="I1299" s="395">
        <f>IF(OR(C1299="150 Directors advances", C1299="120 accounts receivable", C1299="720.2 Automobile - Insurance", C1299="720.3 Automobile - License", C1299="870.4 Rent - Insurance", C1299="870.6 Rent - Property Tax", C1299="870.7 Rent - Homeoffice", C1299="870.9 Rent - Water"),
   0,
   IF(Dashboard!$F$5="Quick",
      IF(OR(C1299="190 Automobile",C1299="200 computer hardware",C1299="210 Computer software",C1299="220 Quickbooks software",C1299="230 Office equipment",C1299="240 Office furniture"),
         E1299-(E1299/(1+Dashboard!$F$4)),
         0
      ),
      IF(C1299="750 Business promotion",
         E1299-(E1299/(1+4.793/100)),
         E1299-(E1299/(1+Dashboard!$F$4))
      )
   )
)</f>
        <v>0</v>
      </c>
      <c r="J1299" s="40">
        <f>Bank5[[#This Row],[Money in/ (Money out)]]-Bank5[[#This Row],[GST/HST]]</f>
        <v>0</v>
      </c>
      <c r="L1299" s="37">
        <f t="shared" si="60"/>
        <v>0</v>
      </c>
    </row>
    <row r="1300" spans="4:12" x14ac:dyDescent="0.2">
      <c r="D1300" s="393">
        <f>_xlfn.XLOOKUP(C:C,Table1[for Import to Bank Register dropdown],Table1[for Pivot],0,0,1)</f>
        <v>0</v>
      </c>
      <c r="E1300" s="422"/>
      <c r="F1300" s="160">
        <f t="shared" si="61"/>
        <v>55555555</v>
      </c>
      <c r="G1300" s="394">
        <f t="shared" si="62"/>
        <v>0</v>
      </c>
      <c r="I1300" s="395">
        <f>IF(OR(C1300="150 Directors advances", C1300="120 accounts receivable", C1300="720.2 Automobile - Insurance", C1300="720.3 Automobile - License", C1300="870.4 Rent - Insurance", C1300="870.6 Rent - Property Tax", C1300="870.7 Rent - Homeoffice", C1300="870.9 Rent - Water"),
   0,
   IF(Dashboard!$F$5="Quick",
      IF(OR(C1300="190 Automobile",C1300="200 computer hardware",C1300="210 Computer software",C1300="220 Quickbooks software",C1300="230 Office equipment",C1300="240 Office furniture"),
         E1300-(E1300/(1+Dashboard!$F$4)),
         0
      ),
      IF(C1300="750 Business promotion",
         E1300-(E1300/(1+4.793/100)),
         E1300-(E1300/(1+Dashboard!$F$4))
      )
   )
)</f>
        <v>0</v>
      </c>
      <c r="J1300" s="40">
        <f>Bank5[[#This Row],[Money in/ (Money out)]]-Bank5[[#This Row],[GST/HST]]</f>
        <v>0</v>
      </c>
      <c r="L1300" s="37">
        <f t="shared" si="60"/>
        <v>0</v>
      </c>
    </row>
    <row r="1301" spans="4:12" x14ac:dyDescent="0.2">
      <c r="D1301" s="393">
        <f>_xlfn.XLOOKUP(C:C,Table1[for Import to Bank Register dropdown],Table1[for Pivot],0,0,1)</f>
        <v>0</v>
      </c>
      <c r="E1301" s="422"/>
      <c r="F1301" s="160">
        <f t="shared" si="61"/>
        <v>55555555</v>
      </c>
      <c r="G1301" s="394">
        <f t="shared" si="62"/>
        <v>0</v>
      </c>
      <c r="I1301" s="395">
        <f>IF(OR(C1301="150 Directors advances", C1301="120 accounts receivable", C1301="720.2 Automobile - Insurance", C1301="720.3 Automobile - License", C1301="870.4 Rent - Insurance", C1301="870.6 Rent - Property Tax", C1301="870.7 Rent - Homeoffice", C1301="870.9 Rent - Water"),
   0,
   IF(Dashboard!$F$5="Quick",
      IF(OR(C1301="190 Automobile",C1301="200 computer hardware",C1301="210 Computer software",C1301="220 Quickbooks software",C1301="230 Office equipment",C1301="240 Office furniture"),
         E1301-(E1301/(1+Dashboard!$F$4)),
         0
      ),
      IF(C1301="750 Business promotion",
         E1301-(E1301/(1+4.793/100)),
         E1301-(E1301/(1+Dashboard!$F$4))
      )
   )
)</f>
        <v>0</v>
      </c>
      <c r="J1301" s="40">
        <f>Bank5[[#This Row],[Money in/ (Money out)]]-Bank5[[#This Row],[GST/HST]]</f>
        <v>0</v>
      </c>
      <c r="L1301" s="37">
        <f t="shared" si="60"/>
        <v>0</v>
      </c>
    </row>
    <row r="1302" spans="4:12" x14ac:dyDescent="0.2">
      <c r="D1302" s="393">
        <f>_xlfn.XLOOKUP(C:C,Table1[for Import to Bank Register dropdown],Table1[for Pivot],0,0,1)</f>
        <v>0</v>
      </c>
      <c r="E1302" s="422"/>
      <c r="F1302" s="160">
        <f t="shared" si="61"/>
        <v>55555555</v>
      </c>
      <c r="G1302" s="394">
        <f t="shared" si="62"/>
        <v>0</v>
      </c>
      <c r="I1302" s="395">
        <f>IF(OR(C1302="150 Directors advances", C1302="120 accounts receivable", C1302="720.2 Automobile - Insurance", C1302="720.3 Automobile - License", C1302="870.4 Rent - Insurance", C1302="870.6 Rent - Property Tax", C1302="870.7 Rent - Homeoffice", C1302="870.9 Rent - Water"),
   0,
   IF(Dashboard!$F$5="Quick",
      IF(OR(C1302="190 Automobile",C1302="200 computer hardware",C1302="210 Computer software",C1302="220 Quickbooks software",C1302="230 Office equipment",C1302="240 Office furniture"),
         E1302-(E1302/(1+Dashboard!$F$4)),
         0
      ),
      IF(C1302="750 Business promotion",
         E1302-(E1302/(1+4.793/100)),
         E1302-(E1302/(1+Dashboard!$F$4))
      )
   )
)</f>
        <v>0</v>
      </c>
      <c r="J1302" s="40">
        <f>Bank5[[#This Row],[Money in/ (Money out)]]-Bank5[[#This Row],[GST/HST]]</f>
        <v>0</v>
      </c>
      <c r="L1302" s="37">
        <f t="shared" si="60"/>
        <v>0</v>
      </c>
    </row>
    <row r="1303" spans="4:12" x14ac:dyDescent="0.2">
      <c r="D1303" s="393">
        <f>_xlfn.XLOOKUP(C:C,Table1[for Import to Bank Register dropdown],Table1[for Pivot],0,0,1)</f>
        <v>0</v>
      </c>
      <c r="E1303" s="422"/>
      <c r="F1303" s="160">
        <f t="shared" si="61"/>
        <v>55555555</v>
      </c>
      <c r="G1303" s="394">
        <f t="shared" si="62"/>
        <v>0</v>
      </c>
      <c r="I1303" s="395">
        <f>IF(OR(C1303="150 Directors advances", C1303="120 accounts receivable", C1303="720.2 Automobile - Insurance", C1303="720.3 Automobile - License", C1303="870.4 Rent - Insurance", C1303="870.6 Rent - Property Tax", C1303="870.7 Rent - Homeoffice", C1303="870.9 Rent - Water"),
   0,
   IF(Dashboard!$F$5="Quick",
      IF(OR(C1303="190 Automobile",C1303="200 computer hardware",C1303="210 Computer software",C1303="220 Quickbooks software",C1303="230 Office equipment",C1303="240 Office furniture"),
         E1303-(E1303/(1+Dashboard!$F$4)),
         0
      ),
      IF(C1303="750 Business promotion",
         E1303-(E1303/(1+4.793/100)),
         E1303-(E1303/(1+Dashboard!$F$4))
      )
   )
)</f>
        <v>0</v>
      </c>
      <c r="J1303" s="40">
        <f>Bank5[[#This Row],[Money in/ (Money out)]]-Bank5[[#This Row],[GST/HST]]</f>
        <v>0</v>
      </c>
      <c r="L1303" s="37">
        <f t="shared" si="60"/>
        <v>0</v>
      </c>
    </row>
    <row r="1304" spans="4:12" x14ac:dyDescent="0.2">
      <c r="D1304" s="393">
        <f>_xlfn.XLOOKUP(C:C,Table1[for Import to Bank Register dropdown],Table1[for Pivot],0,0,1)</f>
        <v>0</v>
      </c>
      <c r="E1304" s="422"/>
      <c r="F1304" s="160">
        <f t="shared" si="61"/>
        <v>55555555</v>
      </c>
      <c r="G1304" s="394">
        <f t="shared" si="62"/>
        <v>0</v>
      </c>
      <c r="I1304" s="395">
        <f>IF(OR(C1304="150 Directors advances", C1304="120 accounts receivable", C1304="720.2 Automobile - Insurance", C1304="720.3 Automobile - License", C1304="870.4 Rent - Insurance", C1304="870.6 Rent - Property Tax", C1304="870.7 Rent - Homeoffice", C1304="870.9 Rent - Water"),
   0,
   IF(Dashboard!$F$5="Quick",
      IF(OR(C1304="190 Automobile",C1304="200 computer hardware",C1304="210 Computer software",C1304="220 Quickbooks software",C1304="230 Office equipment",C1304="240 Office furniture"),
         E1304-(E1304/(1+Dashboard!$F$4)),
         0
      ),
      IF(C1304="750 Business promotion",
         E1304-(E1304/(1+4.793/100)),
         E1304-(E1304/(1+Dashboard!$F$4))
      )
   )
)</f>
        <v>0</v>
      </c>
      <c r="J1304" s="40">
        <f>Bank5[[#This Row],[Money in/ (Money out)]]-Bank5[[#This Row],[GST/HST]]</f>
        <v>0</v>
      </c>
      <c r="L1304" s="37">
        <f t="shared" si="60"/>
        <v>0</v>
      </c>
    </row>
    <row r="1305" spans="4:12" x14ac:dyDescent="0.2">
      <c r="D1305" s="393">
        <f>_xlfn.XLOOKUP(C:C,Table1[for Import to Bank Register dropdown],Table1[for Pivot],0,0,1)</f>
        <v>0</v>
      </c>
      <c r="E1305" s="422"/>
      <c r="F1305" s="160">
        <f t="shared" si="61"/>
        <v>55555555</v>
      </c>
      <c r="G1305" s="394">
        <f t="shared" si="62"/>
        <v>0</v>
      </c>
      <c r="I1305" s="395">
        <f>IF(OR(C1305="150 Directors advances", C1305="120 accounts receivable", C1305="720.2 Automobile - Insurance", C1305="720.3 Automobile - License", C1305="870.4 Rent - Insurance", C1305="870.6 Rent - Property Tax", C1305="870.7 Rent - Homeoffice", C1305="870.9 Rent - Water"),
   0,
   IF(Dashboard!$F$5="Quick",
      IF(OR(C1305="190 Automobile",C1305="200 computer hardware",C1305="210 Computer software",C1305="220 Quickbooks software",C1305="230 Office equipment",C1305="240 Office furniture"),
         E1305-(E1305/(1+Dashboard!$F$4)),
         0
      ),
      IF(C1305="750 Business promotion",
         E1305-(E1305/(1+4.793/100)),
         E1305-(E1305/(1+Dashboard!$F$4))
      )
   )
)</f>
        <v>0</v>
      </c>
      <c r="J1305" s="40">
        <f>Bank5[[#This Row],[Money in/ (Money out)]]-Bank5[[#This Row],[GST/HST]]</f>
        <v>0</v>
      </c>
      <c r="L1305" s="37">
        <f t="shared" si="60"/>
        <v>0</v>
      </c>
    </row>
    <row r="1306" spans="4:12" x14ac:dyDescent="0.2">
      <c r="D1306" s="393">
        <f>_xlfn.XLOOKUP(C:C,Table1[for Import to Bank Register dropdown],Table1[for Pivot],0,0,1)</f>
        <v>0</v>
      </c>
      <c r="E1306" s="422"/>
      <c r="F1306" s="160">
        <f t="shared" si="61"/>
        <v>55555555</v>
      </c>
      <c r="G1306" s="394">
        <f t="shared" si="62"/>
        <v>0</v>
      </c>
      <c r="I1306" s="395">
        <f>IF(OR(C1306="150 Directors advances", C1306="120 accounts receivable", C1306="720.2 Automobile - Insurance", C1306="720.3 Automobile - License", C1306="870.4 Rent - Insurance", C1306="870.6 Rent - Property Tax", C1306="870.7 Rent - Homeoffice", C1306="870.9 Rent - Water"),
   0,
   IF(Dashboard!$F$5="Quick",
      IF(OR(C1306="190 Automobile",C1306="200 computer hardware",C1306="210 Computer software",C1306="220 Quickbooks software",C1306="230 Office equipment",C1306="240 Office furniture"),
         E1306-(E1306/(1+Dashboard!$F$4)),
         0
      ),
      IF(C1306="750 Business promotion",
         E1306-(E1306/(1+4.793/100)),
         E1306-(E1306/(1+Dashboard!$F$4))
      )
   )
)</f>
        <v>0</v>
      </c>
      <c r="J1306" s="40">
        <f>Bank5[[#This Row],[Money in/ (Money out)]]-Bank5[[#This Row],[GST/HST]]</f>
        <v>0</v>
      </c>
      <c r="L1306" s="37">
        <f t="shared" si="60"/>
        <v>0</v>
      </c>
    </row>
    <row r="1307" spans="4:12" x14ac:dyDescent="0.2">
      <c r="D1307" s="393">
        <f>_xlfn.XLOOKUP(C:C,Table1[for Import to Bank Register dropdown],Table1[for Pivot],0,0,1)</f>
        <v>0</v>
      </c>
      <c r="E1307" s="422"/>
      <c r="F1307" s="160">
        <f t="shared" si="61"/>
        <v>55555555</v>
      </c>
      <c r="G1307" s="394">
        <f t="shared" si="62"/>
        <v>0</v>
      </c>
      <c r="I1307" s="395">
        <f>IF(OR(C1307="150 Directors advances", C1307="120 accounts receivable", C1307="720.2 Automobile - Insurance", C1307="720.3 Automobile - License", C1307="870.4 Rent - Insurance", C1307="870.6 Rent - Property Tax", C1307="870.7 Rent - Homeoffice", C1307="870.9 Rent - Water"),
   0,
   IF(Dashboard!$F$5="Quick",
      IF(OR(C1307="190 Automobile",C1307="200 computer hardware",C1307="210 Computer software",C1307="220 Quickbooks software",C1307="230 Office equipment",C1307="240 Office furniture"),
         E1307-(E1307/(1+Dashboard!$F$4)),
         0
      ),
      IF(C1307="750 Business promotion",
         E1307-(E1307/(1+4.793/100)),
         E1307-(E1307/(1+Dashboard!$F$4))
      )
   )
)</f>
        <v>0</v>
      </c>
      <c r="J1307" s="40">
        <f>Bank5[[#This Row],[Money in/ (Money out)]]-Bank5[[#This Row],[GST/HST]]</f>
        <v>0</v>
      </c>
      <c r="L1307" s="37">
        <f t="shared" si="60"/>
        <v>0</v>
      </c>
    </row>
    <row r="1308" spans="4:12" x14ac:dyDescent="0.2">
      <c r="D1308" s="393">
        <f>_xlfn.XLOOKUP(C:C,Table1[for Import to Bank Register dropdown],Table1[for Pivot],0,0,1)</f>
        <v>0</v>
      </c>
      <c r="E1308" s="422"/>
      <c r="F1308" s="160">
        <f t="shared" si="61"/>
        <v>55555555</v>
      </c>
      <c r="G1308" s="394">
        <f t="shared" si="62"/>
        <v>0</v>
      </c>
      <c r="I1308" s="395">
        <f>IF(OR(C1308="150 Directors advances", C1308="120 accounts receivable", C1308="720.2 Automobile - Insurance", C1308="720.3 Automobile - License", C1308="870.4 Rent - Insurance", C1308="870.6 Rent - Property Tax", C1308="870.7 Rent - Homeoffice", C1308="870.9 Rent - Water"),
   0,
   IF(Dashboard!$F$5="Quick",
      IF(OR(C1308="190 Automobile",C1308="200 computer hardware",C1308="210 Computer software",C1308="220 Quickbooks software",C1308="230 Office equipment",C1308="240 Office furniture"),
         E1308-(E1308/(1+Dashboard!$F$4)),
         0
      ),
      IF(C1308="750 Business promotion",
         E1308-(E1308/(1+4.793/100)),
         E1308-(E1308/(1+Dashboard!$F$4))
      )
   )
)</f>
        <v>0</v>
      </c>
      <c r="J1308" s="40">
        <f>Bank5[[#This Row],[Money in/ (Money out)]]-Bank5[[#This Row],[GST/HST]]</f>
        <v>0</v>
      </c>
      <c r="L1308" s="37">
        <f t="shared" si="60"/>
        <v>0</v>
      </c>
    </row>
    <row r="1309" spans="4:12" x14ac:dyDescent="0.2">
      <c r="D1309" s="393">
        <f>_xlfn.XLOOKUP(C:C,Table1[for Import to Bank Register dropdown],Table1[for Pivot],0,0,1)</f>
        <v>0</v>
      </c>
      <c r="E1309" s="422"/>
      <c r="F1309" s="160">
        <f t="shared" si="61"/>
        <v>55555555</v>
      </c>
      <c r="G1309" s="394">
        <f t="shared" si="62"/>
        <v>0</v>
      </c>
      <c r="I1309" s="395">
        <f>IF(OR(C1309="150 Directors advances", C1309="120 accounts receivable", C1309="720.2 Automobile - Insurance", C1309="720.3 Automobile - License", C1309="870.4 Rent - Insurance", C1309="870.6 Rent - Property Tax", C1309="870.7 Rent - Homeoffice", C1309="870.9 Rent - Water"),
   0,
   IF(Dashboard!$F$5="Quick",
      IF(OR(C1309="190 Automobile",C1309="200 computer hardware",C1309="210 Computer software",C1309="220 Quickbooks software",C1309="230 Office equipment",C1309="240 Office furniture"),
         E1309-(E1309/(1+Dashboard!$F$4)),
         0
      ),
      IF(C1309="750 Business promotion",
         E1309-(E1309/(1+4.793/100)),
         E1309-(E1309/(1+Dashboard!$F$4))
      )
   )
)</f>
        <v>0</v>
      </c>
      <c r="J1309" s="40">
        <f>Bank5[[#This Row],[Money in/ (Money out)]]-Bank5[[#This Row],[GST/HST]]</f>
        <v>0</v>
      </c>
      <c r="L1309" s="37">
        <f t="shared" si="60"/>
        <v>0</v>
      </c>
    </row>
    <row r="1310" spans="4:12" x14ac:dyDescent="0.2">
      <c r="D1310" s="393">
        <f>_xlfn.XLOOKUP(C:C,Table1[for Import to Bank Register dropdown],Table1[for Pivot],0,0,1)</f>
        <v>0</v>
      </c>
      <c r="E1310" s="422"/>
      <c r="F1310" s="160">
        <f t="shared" si="61"/>
        <v>55555555</v>
      </c>
      <c r="G1310" s="394">
        <f t="shared" si="62"/>
        <v>0</v>
      </c>
      <c r="I1310" s="395">
        <f>IF(OR(C1310="150 Directors advances", C1310="120 accounts receivable", C1310="720.2 Automobile - Insurance", C1310="720.3 Automobile - License", C1310="870.4 Rent - Insurance", C1310="870.6 Rent - Property Tax", C1310="870.7 Rent - Homeoffice", C1310="870.9 Rent - Water"),
   0,
   IF(Dashboard!$F$5="Quick",
      IF(OR(C1310="190 Automobile",C1310="200 computer hardware",C1310="210 Computer software",C1310="220 Quickbooks software",C1310="230 Office equipment",C1310="240 Office furniture"),
         E1310-(E1310/(1+Dashboard!$F$4)),
         0
      ),
      IF(C1310="750 Business promotion",
         E1310-(E1310/(1+4.793/100)),
         E1310-(E1310/(1+Dashboard!$F$4))
      )
   )
)</f>
        <v>0</v>
      </c>
      <c r="J1310" s="40">
        <f>Bank5[[#This Row],[Money in/ (Money out)]]-Bank5[[#This Row],[GST/HST]]</f>
        <v>0</v>
      </c>
      <c r="L1310" s="37">
        <f t="shared" si="60"/>
        <v>0</v>
      </c>
    </row>
    <row r="1311" spans="4:12" x14ac:dyDescent="0.2">
      <c r="D1311" s="393">
        <f>_xlfn.XLOOKUP(C:C,Table1[for Import to Bank Register dropdown],Table1[for Pivot],0,0,1)</f>
        <v>0</v>
      </c>
      <c r="E1311" s="422"/>
      <c r="F1311" s="160">
        <f t="shared" si="61"/>
        <v>55555555</v>
      </c>
      <c r="G1311" s="394">
        <f t="shared" si="62"/>
        <v>0</v>
      </c>
      <c r="I1311" s="395">
        <f>IF(OR(C1311="150 Directors advances", C1311="120 accounts receivable", C1311="720.2 Automobile - Insurance", C1311="720.3 Automobile - License", C1311="870.4 Rent - Insurance", C1311="870.6 Rent - Property Tax", C1311="870.7 Rent - Homeoffice", C1311="870.9 Rent - Water"),
   0,
   IF(Dashboard!$F$5="Quick",
      IF(OR(C1311="190 Automobile",C1311="200 computer hardware",C1311="210 Computer software",C1311="220 Quickbooks software",C1311="230 Office equipment",C1311="240 Office furniture"),
         E1311-(E1311/(1+Dashboard!$F$4)),
         0
      ),
      IF(C1311="750 Business promotion",
         E1311-(E1311/(1+4.793/100)),
         E1311-(E1311/(1+Dashboard!$F$4))
      )
   )
)</f>
        <v>0</v>
      </c>
      <c r="J1311" s="40">
        <f>Bank5[[#This Row],[Money in/ (Money out)]]-Bank5[[#This Row],[GST/HST]]</f>
        <v>0</v>
      </c>
      <c r="L1311" s="37">
        <f t="shared" si="60"/>
        <v>0</v>
      </c>
    </row>
    <row r="1312" spans="4:12" x14ac:dyDescent="0.2">
      <c r="D1312" s="393">
        <f>_xlfn.XLOOKUP(C:C,Table1[for Import to Bank Register dropdown],Table1[for Pivot],0,0,1)</f>
        <v>0</v>
      </c>
      <c r="E1312" s="422"/>
      <c r="F1312" s="160">
        <f t="shared" si="61"/>
        <v>55555555</v>
      </c>
      <c r="G1312" s="394">
        <f t="shared" si="62"/>
        <v>0</v>
      </c>
      <c r="I1312" s="395">
        <f>IF(OR(C1312="150 Directors advances", C1312="120 accounts receivable", C1312="720.2 Automobile - Insurance", C1312="720.3 Automobile - License", C1312="870.4 Rent - Insurance", C1312="870.6 Rent - Property Tax", C1312="870.7 Rent - Homeoffice", C1312="870.9 Rent - Water"),
   0,
   IF(Dashboard!$F$5="Quick",
      IF(OR(C1312="190 Automobile",C1312="200 computer hardware",C1312="210 Computer software",C1312="220 Quickbooks software",C1312="230 Office equipment",C1312="240 Office furniture"),
         E1312-(E1312/(1+Dashboard!$F$4)),
         0
      ),
      IF(C1312="750 Business promotion",
         E1312-(E1312/(1+4.793/100)),
         E1312-(E1312/(1+Dashboard!$F$4))
      )
   )
)</f>
        <v>0</v>
      </c>
      <c r="J1312" s="40">
        <f>Bank5[[#This Row],[Money in/ (Money out)]]-Bank5[[#This Row],[GST/HST]]</f>
        <v>0</v>
      </c>
      <c r="L1312" s="37">
        <f t="shared" si="60"/>
        <v>0</v>
      </c>
    </row>
    <row r="1313" spans="4:12" x14ac:dyDescent="0.2">
      <c r="D1313" s="393">
        <f>_xlfn.XLOOKUP(C:C,Table1[for Import to Bank Register dropdown],Table1[for Pivot],0,0,1)</f>
        <v>0</v>
      </c>
      <c r="E1313" s="422"/>
      <c r="F1313" s="160">
        <f t="shared" si="61"/>
        <v>55555555</v>
      </c>
      <c r="G1313" s="394">
        <f t="shared" si="62"/>
        <v>0</v>
      </c>
      <c r="I1313" s="395">
        <f>IF(OR(C1313="150 Directors advances", C1313="120 accounts receivable", C1313="720.2 Automobile - Insurance", C1313="720.3 Automobile - License", C1313="870.4 Rent - Insurance", C1313="870.6 Rent - Property Tax", C1313="870.7 Rent - Homeoffice", C1313="870.9 Rent - Water"),
   0,
   IF(Dashboard!$F$5="Quick",
      IF(OR(C1313="190 Automobile",C1313="200 computer hardware",C1313="210 Computer software",C1313="220 Quickbooks software",C1313="230 Office equipment",C1313="240 Office furniture"),
         E1313-(E1313/(1+Dashboard!$F$4)),
         0
      ),
      IF(C1313="750 Business promotion",
         E1313-(E1313/(1+4.793/100)),
         E1313-(E1313/(1+Dashboard!$F$4))
      )
   )
)</f>
        <v>0</v>
      </c>
      <c r="J1313" s="40">
        <f>Bank5[[#This Row],[Money in/ (Money out)]]-Bank5[[#This Row],[GST/HST]]</f>
        <v>0</v>
      </c>
      <c r="L1313" s="37">
        <f t="shared" si="60"/>
        <v>0</v>
      </c>
    </row>
    <row r="1314" spans="4:12" x14ac:dyDescent="0.2">
      <c r="D1314" s="393">
        <f>_xlfn.XLOOKUP(C:C,Table1[for Import to Bank Register dropdown],Table1[for Pivot],0,0,1)</f>
        <v>0</v>
      </c>
      <c r="E1314" s="422"/>
      <c r="F1314" s="160">
        <f t="shared" si="61"/>
        <v>55555555</v>
      </c>
      <c r="G1314" s="394">
        <f t="shared" si="62"/>
        <v>0</v>
      </c>
      <c r="I1314" s="395">
        <f>IF(OR(C1314="150 Directors advances", C1314="120 accounts receivable", C1314="720.2 Automobile - Insurance", C1314="720.3 Automobile - License", C1314="870.4 Rent - Insurance", C1314="870.6 Rent - Property Tax", C1314="870.7 Rent - Homeoffice", C1314="870.9 Rent - Water"),
   0,
   IF(Dashboard!$F$5="Quick",
      IF(OR(C1314="190 Automobile",C1314="200 computer hardware",C1314="210 Computer software",C1314="220 Quickbooks software",C1314="230 Office equipment",C1314="240 Office furniture"),
         E1314-(E1314/(1+Dashboard!$F$4)),
         0
      ),
      IF(C1314="750 Business promotion",
         E1314-(E1314/(1+4.793/100)),
         E1314-(E1314/(1+Dashboard!$F$4))
      )
   )
)</f>
        <v>0</v>
      </c>
      <c r="J1314" s="40">
        <f>Bank5[[#This Row],[Money in/ (Money out)]]-Bank5[[#This Row],[GST/HST]]</f>
        <v>0</v>
      </c>
      <c r="L1314" s="37">
        <f t="shared" si="60"/>
        <v>0</v>
      </c>
    </row>
    <row r="1315" spans="4:12" x14ac:dyDescent="0.2">
      <c r="D1315" s="393">
        <f>_xlfn.XLOOKUP(C:C,Table1[for Import to Bank Register dropdown],Table1[for Pivot],0,0,1)</f>
        <v>0</v>
      </c>
      <c r="E1315" s="422"/>
      <c r="F1315" s="160">
        <f t="shared" si="61"/>
        <v>55555555</v>
      </c>
      <c r="G1315" s="394">
        <f t="shared" si="62"/>
        <v>0</v>
      </c>
      <c r="I1315" s="395">
        <f>IF(OR(C1315="150 Directors advances", C1315="120 accounts receivable", C1315="720.2 Automobile - Insurance", C1315="720.3 Automobile - License", C1315="870.4 Rent - Insurance", C1315="870.6 Rent - Property Tax", C1315="870.7 Rent - Homeoffice", C1315="870.9 Rent - Water"),
   0,
   IF(Dashboard!$F$5="Quick",
      IF(OR(C1315="190 Automobile",C1315="200 computer hardware",C1315="210 Computer software",C1315="220 Quickbooks software",C1315="230 Office equipment",C1315="240 Office furniture"),
         E1315-(E1315/(1+Dashboard!$F$4)),
         0
      ),
      IF(C1315="750 Business promotion",
         E1315-(E1315/(1+4.793/100)),
         E1315-(E1315/(1+Dashboard!$F$4))
      )
   )
)</f>
        <v>0</v>
      </c>
      <c r="J1315" s="40">
        <f>Bank5[[#This Row],[Money in/ (Money out)]]-Bank5[[#This Row],[GST/HST]]</f>
        <v>0</v>
      </c>
      <c r="L1315" s="37">
        <f t="shared" si="60"/>
        <v>0</v>
      </c>
    </row>
    <row r="1316" spans="4:12" x14ac:dyDescent="0.2">
      <c r="D1316" s="393">
        <f>_xlfn.XLOOKUP(C:C,Table1[for Import to Bank Register dropdown],Table1[for Pivot],0,0,1)</f>
        <v>0</v>
      </c>
      <c r="E1316" s="422"/>
      <c r="F1316" s="160">
        <f t="shared" si="61"/>
        <v>55555555</v>
      </c>
      <c r="G1316" s="394">
        <f t="shared" si="62"/>
        <v>0</v>
      </c>
      <c r="I1316" s="395">
        <f>IF(OR(C1316="150 Directors advances", C1316="120 accounts receivable", C1316="720.2 Automobile - Insurance", C1316="720.3 Automobile - License", C1316="870.4 Rent - Insurance", C1316="870.6 Rent - Property Tax", C1316="870.7 Rent - Homeoffice", C1316="870.9 Rent - Water"),
   0,
   IF(Dashboard!$F$5="Quick",
      IF(OR(C1316="190 Automobile",C1316="200 computer hardware",C1316="210 Computer software",C1316="220 Quickbooks software",C1316="230 Office equipment",C1316="240 Office furniture"),
         E1316-(E1316/(1+Dashboard!$F$4)),
         0
      ),
      IF(C1316="750 Business promotion",
         E1316-(E1316/(1+4.793/100)),
         E1316-(E1316/(1+Dashboard!$F$4))
      )
   )
)</f>
        <v>0</v>
      </c>
      <c r="J1316" s="40">
        <f>Bank5[[#This Row],[Money in/ (Money out)]]-Bank5[[#This Row],[GST/HST]]</f>
        <v>0</v>
      </c>
      <c r="L1316" s="37">
        <f t="shared" si="60"/>
        <v>0</v>
      </c>
    </row>
    <row r="1317" spans="4:12" x14ac:dyDescent="0.2">
      <c r="D1317" s="393">
        <f>_xlfn.XLOOKUP(C:C,Table1[for Import to Bank Register dropdown],Table1[for Pivot],0,0,1)</f>
        <v>0</v>
      </c>
      <c r="E1317" s="422"/>
      <c r="F1317" s="160">
        <f t="shared" si="61"/>
        <v>55555555</v>
      </c>
      <c r="G1317" s="394">
        <f t="shared" si="62"/>
        <v>0</v>
      </c>
      <c r="I1317" s="395">
        <f>IF(OR(C1317="150 Directors advances", C1317="120 accounts receivable", C1317="720.2 Automobile - Insurance", C1317="720.3 Automobile - License", C1317="870.4 Rent - Insurance", C1317="870.6 Rent - Property Tax", C1317="870.7 Rent - Homeoffice", C1317="870.9 Rent - Water"),
   0,
   IF(Dashboard!$F$5="Quick",
      IF(OR(C1317="190 Automobile",C1317="200 computer hardware",C1317="210 Computer software",C1317="220 Quickbooks software",C1317="230 Office equipment",C1317="240 Office furniture"),
         E1317-(E1317/(1+Dashboard!$F$4)),
         0
      ),
      IF(C1317="750 Business promotion",
         E1317-(E1317/(1+4.793/100)),
         E1317-(E1317/(1+Dashboard!$F$4))
      )
   )
)</f>
        <v>0</v>
      </c>
      <c r="J1317" s="40">
        <f>Bank5[[#This Row],[Money in/ (Money out)]]-Bank5[[#This Row],[GST/HST]]</f>
        <v>0</v>
      </c>
      <c r="L1317" s="37">
        <f t="shared" si="60"/>
        <v>0</v>
      </c>
    </row>
    <row r="1318" spans="4:12" x14ac:dyDescent="0.2">
      <c r="D1318" s="393">
        <f>_xlfn.XLOOKUP(C:C,Table1[for Import to Bank Register dropdown],Table1[for Pivot],0,0,1)</f>
        <v>0</v>
      </c>
      <c r="E1318" s="422"/>
      <c r="F1318" s="160">
        <f t="shared" si="61"/>
        <v>55555555</v>
      </c>
      <c r="G1318" s="394">
        <f t="shared" si="62"/>
        <v>0</v>
      </c>
      <c r="I1318" s="395">
        <f>IF(OR(C1318="150 Directors advances", C1318="120 accounts receivable", C1318="720.2 Automobile - Insurance", C1318="720.3 Automobile - License", C1318="870.4 Rent - Insurance", C1318="870.6 Rent - Property Tax", C1318="870.7 Rent - Homeoffice", C1318="870.9 Rent - Water"),
   0,
   IF(Dashboard!$F$5="Quick",
      IF(OR(C1318="190 Automobile",C1318="200 computer hardware",C1318="210 Computer software",C1318="220 Quickbooks software",C1318="230 Office equipment",C1318="240 Office furniture"),
         E1318-(E1318/(1+Dashboard!$F$4)),
         0
      ),
      IF(C1318="750 Business promotion",
         E1318-(E1318/(1+4.793/100)),
         E1318-(E1318/(1+Dashboard!$F$4))
      )
   )
)</f>
        <v>0</v>
      </c>
      <c r="J1318" s="40">
        <f>Bank5[[#This Row],[Money in/ (Money out)]]-Bank5[[#This Row],[GST/HST]]</f>
        <v>0</v>
      </c>
      <c r="L1318" s="37">
        <f t="shared" si="60"/>
        <v>0</v>
      </c>
    </row>
    <row r="1319" spans="4:12" x14ac:dyDescent="0.2">
      <c r="D1319" s="393">
        <f>_xlfn.XLOOKUP(C:C,Table1[for Import to Bank Register dropdown],Table1[for Pivot],0,0,1)</f>
        <v>0</v>
      </c>
      <c r="E1319" s="422"/>
      <c r="F1319" s="160">
        <f t="shared" si="61"/>
        <v>55555555</v>
      </c>
      <c r="G1319" s="394">
        <f t="shared" si="62"/>
        <v>0</v>
      </c>
      <c r="I1319" s="395">
        <f>IF(OR(C1319="150 Directors advances", C1319="120 accounts receivable", C1319="720.2 Automobile - Insurance", C1319="720.3 Automobile - License", C1319="870.4 Rent - Insurance", C1319="870.6 Rent - Property Tax", C1319="870.7 Rent - Homeoffice", C1319="870.9 Rent - Water"),
   0,
   IF(Dashboard!$F$5="Quick",
      IF(OR(C1319="190 Automobile",C1319="200 computer hardware",C1319="210 Computer software",C1319="220 Quickbooks software",C1319="230 Office equipment",C1319="240 Office furniture"),
         E1319-(E1319/(1+Dashboard!$F$4)),
         0
      ),
      IF(C1319="750 Business promotion",
         E1319-(E1319/(1+4.793/100)),
         E1319-(E1319/(1+Dashboard!$F$4))
      )
   )
)</f>
        <v>0</v>
      </c>
      <c r="J1319" s="40">
        <f>Bank5[[#This Row],[Money in/ (Money out)]]-Bank5[[#This Row],[GST/HST]]</f>
        <v>0</v>
      </c>
      <c r="L1319" s="37">
        <f t="shared" si="60"/>
        <v>0</v>
      </c>
    </row>
    <row r="1320" spans="4:12" x14ac:dyDescent="0.2">
      <c r="D1320" s="393">
        <f>_xlfn.XLOOKUP(C:C,Table1[for Import to Bank Register dropdown],Table1[for Pivot],0,0,1)</f>
        <v>0</v>
      </c>
      <c r="E1320" s="422"/>
      <c r="F1320" s="160">
        <f t="shared" si="61"/>
        <v>55555555</v>
      </c>
      <c r="G1320" s="394">
        <f t="shared" si="62"/>
        <v>0</v>
      </c>
      <c r="I1320" s="395">
        <f>IF(OR(C1320="150 Directors advances", C1320="120 accounts receivable", C1320="720.2 Automobile - Insurance", C1320="720.3 Automobile - License", C1320="870.4 Rent - Insurance", C1320="870.6 Rent - Property Tax", C1320="870.7 Rent - Homeoffice", C1320="870.9 Rent - Water"),
   0,
   IF(Dashboard!$F$5="Quick",
      IF(OR(C1320="190 Automobile",C1320="200 computer hardware",C1320="210 Computer software",C1320="220 Quickbooks software",C1320="230 Office equipment",C1320="240 Office furniture"),
         E1320-(E1320/(1+Dashboard!$F$4)),
         0
      ),
      IF(C1320="750 Business promotion",
         E1320-(E1320/(1+4.793/100)),
         E1320-(E1320/(1+Dashboard!$F$4))
      )
   )
)</f>
        <v>0</v>
      </c>
      <c r="J1320" s="40">
        <f>Bank5[[#This Row],[Money in/ (Money out)]]-Bank5[[#This Row],[GST/HST]]</f>
        <v>0</v>
      </c>
      <c r="L1320" s="37">
        <f t="shared" si="60"/>
        <v>0</v>
      </c>
    </row>
    <row r="1321" spans="4:12" x14ac:dyDescent="0.2">
      <c r="D1321" s="393">
        <f>_xlfn.XLOOKUP(C:C,Table1[for Import to Bank Register dropdown],Table1[for Pivot],0,0,1)</f>
        <v>0</v>
      </c>
      <c r="E1321" s="422"/>
      <c r="F1321" s="160">
        <f t="shared" si="61"/>
        <v>55555555</v>
      </c>
      <c r="G1321" s="394">
        <f t="shared" si="62"/>
        <v>0</v>
      </c>
      <c r="I1321" s="395">
        <f>IF(OR(C1321="150 Directors advances", C1321="120 accounts receivable", C1321="720.2 Automobile - Insurance", C1321="720.3 Automobile - License", C1321="870.4 Rent - Insurance", C1321="870.6 Rent - Property Tax", C1321="870.7 Rent - Homeoffice", C1321="870.9 Rent - Water"),
   0,
   IF(Dashboard!$F$5="Quick",
      IF(OR(C1321="190 Automobile",C1321="200 computer hardware",C1321="210 Computer software",C1321="220 Quickbooks software",C1321="230 Office equipment",C1321="240 Office furniture"),
         E1321-(E1321/(1+Dashboard!$F$4)),
         0
      ),
      IF(C1321="750 Business promotion",
         E1321-(E1321/(1+4.793/100)),
         E1321-(E1321/(1+Dashboard!$F$4))
      )
   )
)</f>
        <v>0</v>
      </c>
      <c r="J1321" s="40">
        <f>Bank5[[#This Row],[Money in/ (Money out)]]-Bank5[[#This Row],[GST/HST]]</f>
        <v>0</v>
      </c>
      <c r="L1321" s="37">
        <f t="shared" si="60"/>
        <v>0</v>
      </c>
    </row>
    <row r="1322" spans="4:12" x14ac:dyDescent="0.2">
      <c r="D1322" s="393">
        <f>_xlfn.XLOOKUP(C:C,Table1[for Import to Bank Register dropdown],Table1[for Pivot],0,0,1)</f>
        <v>0</v>
      </c>
      <c r="E1322" s="422"/>
      <c r="F1322" s="160">
        <f t="shared" si="61"/>
        <v>55555555</v>
      </c>
      <c r="G1322" s="394">
        <f t="shared" si="62"/>
        <v>0</v>
      </c>
      <c r="I1322" s="395">
        <f>IF(OR(C1322="150 Directors advances", C1322="120 accounts receivable", C1322="720.2 Automobile - Insurance", C1322="720.3 Automobile - License", C1322="870.4 Rent - Insurance", C1322="870.6 Rent - Property Tax", C1322="870.7 Rent - Homeoffice", C1322="870.9 Rent - Water"),
   0,
   IF(Dashboard!$F$5="Quick",
      IF(OR(C1322="190 Automobile",C1322="200 computer hardware",C1322="210 Computer software",C1322="220 Quickbooks software",C1322="230 Office equipment",C1322="240 Office furniture"),
         E1322-(E1322/(1+Dashboard!$F$4)),
         0
      ),
      IF(C1322="750 Business promotion",
         E1322-(E1322/(1+4.793/100)),
         E1322-(E1322/(1+Dashboard!$F$4))
      )
   )
)</f>
        <v>0</v>
      </c>
      <c r="J1322" s="40">
        <f>Bank5[[#This Row],[Money in/ (Money out)]]-Bank5[[#This Row],[GST/HST]]</f>
        <v>0</v>
      </c>
      <c r="L1322" s="37">
        <f t="shared" si="60"/>
        <v>0</v>
      </c>
    </row>
    <row r="1323" spans="4:12" x14ac:dyDescent="0.2">
      <c r="D1323" s="393">
        <f>_xlfn.XLOOKUP(C:C,Table1[for Import to Bank Register dropdown],Table1[for Pivot],0,0,1)</f>
        <v>0</v>
      </c>
      <c r="E1323" s="422"/>
      <c r="F1323" s="160">
        <f t="shared" si="61"/>
        <v>55555555</v>
      </c>
      <c r="G1323" s="394">
        <f t="shared" si="62"/>
        <v>0</v>
      </c>
      <c r="I1323" s="395">
        <f>IF(OR(C1323="150 Directors advances", C1323="120 accounts receivable", C1323="720.2 Automobile - Insurance", C1323="720.3 Automobile - License", C1323="870.4 Rent - Insurance", C1323="870.6 Rent - Property Tax", C1323="870.7 Rent - Homeoffice", C1323="870.9 Rent - Water"),
   0,
   IF(Dashboard!$F$5="Quick",
      IF(OR(C1323="190 Automobile",C1323="200 computer hardware",C1323="210 Computer software",C1323="220 Quickbooks software",C1323="230 Office equipment",C1323="240 Office furniture"),
         E1323-(E1323/(1+Dashboard!$F$4)),
         0
      ),
      IF(C1323="750 Business promotion",
         E1323-(E1323/(1+4.793/100)),
         E1323-(E1323/(1+Dashboard!$F$4))
      )
   )
)</f>
        <v>0</v>
      </c>
      <c r="J1323" s="40">
        <f>Bank5[[#This Row],[Money in/ (Money out)]]-Bank5[[#This Row],[GST/HST]]</f>
        <v>0</v>
      </c>
      <c r="L1323" s="37">
        <f t="shared" si="60"/>
        <v>0</v>
      </c>
    </row>
    <row r="1324" spans="4:12" x14ac:dyDescent="0.2">
      <c r="D1324" s="393">
        <f>_xlfn.XLOOKUP(C:C,Table1[for Import to Bank Register dropdown],Table1[for Pivot],0,0,1)</f>
        <v>0</v>
      </c>
      <c r="E1324" s="422"/>
      <c r="F1324" s="160">
        <f t="shared" si="61"/>
        <v>55555555</v>
      </c>
      <c r="G1324" s="394">
        <f t="shared" si="62"/>
        <v>0</v>
      </c>
      <c r="I1324" s="395">
        <f>IF(OR(C1324="150 Directors advances", C1324="120 accounts receivable", C1324="720.2 Automobile - Insurance", C1324="720.3 Automobile - License", C1324="870.4 Rent - Insurance", C1324="870.6 Rent - Property Tax", C1324="870.7 Rent - Homeoffice", C1324="870.9 Rent - Water"),
   0,
   IF(Dashboard!$F$5="Quick",
      IF(OR(C1324="190 Automobile",C1324="200 computer hardware",C1324="210 Computer software",C1324="220 Quickbooks software",C1324="230 Office equipment",C1324="240 Office furniture"),
         E1324-(E1324/(1+Dashboard!$F$4)),
         0
      ),
      IF(C1324="750 Business promotion",
         E1324-(E1324/(1+4.793/100)),
         E1324-(E1324/(1+Dashboard!$F$4))
      )
   )
)</f>
        <v>0</v>
      </c>
      <c r="J1324" s="40">
        <f>Bank5[[#This Row],[Money in/ (Money out)]]-Bank5[[#This Row],[GST/HST]]</f>
        <v>0</v>
      </c>
      <c r="L1324" s="37">
        <f t="shared" si="60"/>
        <v>0</v>
      </c>
    </row>
    <row r="1325" spans="4:12" x14ac:dyDescent="0.2">
      <c r="D1325" s="393">
        <f>_xlfn.XLOOKUP(C:C,Table1[for Import to Bank Register dropdown],Table1[for Pivot],0,0,1)</f>
        <v>0</v>
      </c>
      <c r="E1325" s="422"/>
      <c r="F1325" s="160">
        <f t="shared" si="61"/>
        <v>55555555</v>
      </c>
      <c r="G1325" s="394">
        <f t="shared" si="62"/>
        <v>0</v>
      </c>
      <c r="I1325" s="395">
        <f>IF(OR(C1325="150 Directors advances", C1325="120 accounts receivable", C1325="720.2 Automobile - Insurance", C1325="720.3 Automobile - License", C1325="870.4 Rent - Insurance", C1325="870.6 Rent - Property Tax", C1325="870.7 Rent - Homeoffice", C1325="870.9 Rent - Water"),
   0,
   IF(Dashboard!$F$5="Quick",
      IF(OR(C1325="190 Automobile",C1325="200 computer hardware",C1325="210 Computer software",C1325="220 Quickbooks software",C1325="230 Office equipment",C1325="240 Office furniture"),
         E1325-(E1325/(1+Dashboard!$F$4)),
         0
      ),
      IF(C1325="750 Business promotion",
         E1325-(E1325/(1+4.793/100)),
         E1325-(E1325/(1+Dashboard!$F$4))
      )
   )
)</f>
        <v>0</v>
      </c>
      <c r="J1325" s="40">
        <f>Bank5[[#This Row],[Money in/ (Money out)]]-Bank5[[#This Row],[GST/HST]]</f>
        <v>0</v>
      </c>
      <c r="L1325" s="37">
        <f t="shared" si="60"/>
        <v>0</v>
      </c>
    </row>
    <row r="1326" spans="4:12" x14ac:dyDescent="0.2">
      <c r="D1326" s="393">
        <f>_xlfn.XLOOKUP(C:C,Table1[for Import to Bank Register dropdown],Table1[for Pivot],0,0,1)</f>
        <v>0</v>
      </c>
      <c r="E1326" s="422"/>
      <c r="F1326" s="160">
        <f t="shared" si="61"/>
        <v>55555555</v>
      </c>
      <c r="G1326" s="394">
        <f t="shared" si="62"/>
        <v>0</v>
      </c>
      <c r="I1326" s="395">
        <f>IF(OR(C1326="150 Directors advances", C1326="120 accounts receivable", C1326="720.2 Automobile - Insurance", C1326="720.3 Automobile - License", C1326="870.4 Rent - Insurance", C1326="870.6 Rent - Property Tax", C1326="870.7 Rent - Homeoffice", C1326="870.9 Rent - Water"),
   0,
   IF(Dashboard!$F$5="Quick",
      IF(OR(C1326="190 Automobile",C1326="200 computer hardware",C1326="210 Computer software",C1326="220 Quickbooks software",C1326="230 Office equipment",C1326="240 Office furniture"),
         E1326-(E1326/(1+Dashboard!$F$4)),
         0
      ),
      IF(C1326="750 Business promotion",
         E1326-(E1326/(1+4.793/100)),
         E1326-(E1326/(1+Dashboard!$F$4))
      )
   )
)</f>
        <v>0</v>
      </c>
      <c r="J1326" s="40">
        <f>Bank5[[#This Row],[Money in/ (Money out)]]-Bank5[[#This Row],[GST/HST]]</f>
        <v>0</v>
      </c>
      <c r="L1326" s="37">
        <f t="shared" si="60"/>
        <v>0</v>
      </c>
    </row>
    <row r="1327" spans="4:12" x14ac:dyDescent="0.2">
      <c r="D1327" s="393">
        <f>_xlfn.XLOOKUP(C:C,Table1[for Import to Bank Register dropdown],Table1[for Pivot],0,0,1)</f>
        <v>0</v>
      </c>
      <c r="E1327" s="422"/>
      <c r="F1327" s="160">
        <f t="shared" si="61"/>
        <v>55555555</v>
      </c>
      <c r="G1327" s="394">
        <f t="shared" si="62"/>
        <v>0</v>
      </c>
      <c r="I1327" s="395">
        <f>IF(OR(C1327="150 Directors advances", C1327="120 accounts receivable", C1327="720.2 Automobile - Insurance", C1327="720.3 Automobile - License", C1327="870.4 Rent - Insurance", C1327="870.6 Rent - Property Tax", C1327="870.7 Rent - Homeoffice", C1327="870.9 Rent - Water"),
   0,
   IF(Dashboard!$F$5="Quick",
      IF(OR(C1327="190 Automobile",C1327="200 computer hardware",C1327="210 Computer software",C1327="220 Quickbooks software",C1327="230 Office equipment",C1327="240 Office furniture"),
         E1327-(E1327/(1+Dashboard!$F$4)),
         0
      ),
      IF(C1327="750 Business promotion",
         E1327-(E1327/(1+4.793/100)),
         E1327-(E1327/(1+Dashboard!$F$4))
      )
   )
)</f>
        <v>0</v>
      </c>
      <c r="J1327" s="40">
        <f>Bank5[[#This Row],[Money in/ (Money out)]]-Bank5[[#This Row],[GST/HST]]</f>
        <v>0</v>
      </c>
      <c r="L1327" s="37">
        <f t="shared" si="60"/>
        <v>0</v>
      </c>
    </row>
    <row r="1328" spans="4:12" x14ac:dyDescent="0.2">
      <c r="D1328" s="393">
        <f>_xlfn.XLOOKUP(C:C,Table1[for Import to Bank Register dropdown],Table1[for Pivot],0,0,1)</f>
        <v>0</v>
      </c>
      <c r="E1328" s="422"/>
      <c r="F1328" s="160">
        <f t="shared" si="61"/>
        <v>55555555</v>
      </c>
      <c r="G1328" s="394">
        <f t="shared" si="62"/>
        <v>0</v>
      </c>
      <c r="I1328" s="395">
        <f>IF(OR(C1328="150 Directors advances", C1328="120 accounts receivable", C1328="720.2 Automobile - Insurance", C1328="720.3 Automobile - License", C1328="870.4 Rent - Insurance", C1328="870.6 Rent - Property Tax", C1328="870.7 Rent - Homeoffice", C1328="870.9 Rent - Water"),
   0,
   IF(Dashboard!$F$5="Quick",
      IF(OR(C1328="190 Automobile",C1328="200 computer hardware",C1328="210 Computer software",C1328="220 Quickbooks software",C1328="230 Office equipment",C1328="240 Office furniture"),
         E1328-(E1328/(1+Dashboard!$F$4)),
         0
      ),
      IF(C1328="750 Business promotion",
         E1328-(E1328/(1+4.793/100)),
         E1328-(E1328/(1+Dashboard!$F$4))
      )
   )
)</f>
        <v>0</v>
      </c>
      <c r="J1328" s="40">
        <f>Bank5[[#This Row],[Money in/ (Money out)]]-Bank5[[#This Row],[GST/HST]]</f>
        <v>0</v>
      </c>
      <c r="L1328" s="37">
        <f t="shared" si="60"/>
        <v>0</v>
      </c>
    </row>
    <row r="1329" spans="4:12" x14ac:dyDescent="0.2">
      <c r="D1329" s="393">
        <f>_xlfn.XLOOKUP(C:C,Table1[for Import to Bank Register dropdown],Table1[for Pivot],0,0,1)</f>
        <v>0</v>
      </c>
      <c r="E1329" s="422"/>
      <c r="F1329" s="160">
        <f t="shared" si="61"/>
        <v>55555555</v>
      </c>
      <c r="G1329" s="394">
        <f t="shared" si="62"/>
        <v>0</v>
      </c>
      <c r="I1329" s="395">
        <f>IF(OR(C1329="150 Directors advances", C1329="120 accounts receivable", C1329="720.2 Automobile - Insurance", C1329="720.3 Automobile - License", C1329="870.4 Rent - Insurance", C1329="870.6 Rent - Property Tax", C1329="870.7 Rent - Homeoffice", C1329="870.9 Rent - Water"),
   0,
   IF(Dashboard!$F$5="Quick",
      IF(OR(C1329="190 Automobile",C1329="200 computer hardware",C1329="210 Computer software",C1329="220 Quickbooks software",C1329="230 Office equipment",C1329="240 Office furniture"),
         E1329-(E1329/(1+Dashboard!$F$4)),
         0
      ),
      IF(C1329="750 Business promotion",
         E1329-(E1329/(1+4.793/100)),
         E1329-(E1329/(1+Dashboard!$F$4))
      )
   )
)</f>
        <v>0</v>
      </c>
      <c r="J1329" s="40">
        <f>Bank5[[#This Row],[Money in/ (Money out)]]-Bank5[[#This Row],[GST/HST]]</f>
        <v>0</v>
      </c>
      <c r="L1329" s="37">
        <f t="shared" si="60"/>
        <v>0</v>
      </c>
    </row>
    <row r="1330" spans="4:12" x14ac:dyDescent="0.2">
      <c r="D1330" s="393">
        <f>_xlfn.XLOOKUP(C:C,Table1[for Import to Bank Register dropdown],Table1[for Pivot],0,0,1)</f>
        <v>0</v>
      </c>
      <c r="E1330" s="422"/>
      <c r="F1330" s="160">
        <f t="shared" si="61"/>
        <v>55555555</v>
      </c>
      <c r="G1330" s="394">
        <f t="shared" si="62"/>
        <v>0</v>
      </c>
      <c r="I1330" s="395">
        <f>IF(OR(C1330="150 Directors advances", C1330="120 accounts receivable", C1330="720.2 Automobile - Insurance", C1330="720.3 Automobile - License", C1330="870.4 Rent - Insurance", C1330="870.6 Rent - Property Tax", C1330="870.7 Rent - Homeoffice", C1330="870.9 Rent - Water"),
   0,
   IF(Dashboard!$F$5="Quick",
      IF(OR(C1330="190 Automobile",C1330="200 computer hardware",C1330="210 Computer software",C1330="220 Quickbooks software",C1330="230 Office equipment",C1330="240 Office furniture"),
         E1330-(E1330/(1+Dashboard!$F$4)),
         0
      ),
      IF(C1330="750 Business promotion",
         E1330-(E1330/(1+4.793/100)),
         E1330-(E1330/(1+Dashboard!$F$4))
      )
   )
)</f>
        <v>0</v>
      </c>
      <c r="J1330" s="40">
        <f>Bank5[[#This Row],[Money in/ (Money out)]]-Bank5[[#This Row],[GST/HST]]</f>
        <v>0</v>
      </c>
      <c r="L1330" s="37">
        <f t="shared" si="60"/>
        <v>0</v>
      </c>
    </row>
    <row r="1331" spans="4:12" x14ac:dyDescent="0.2">
      <c r="D1331" s="393">
        <f>_xlfn.XLOOKUP(C:C,Table1[for Import to Bank Register dropdown],Table1[for Pivot],0,0,1)</f>
        <v>0</v>
      </c>
      <c r="E1331" s="422"/>
      <c r="F1331" s="160">
        <f t="shared" si="61"/>
        <v>55555555</v>
      </c>
      <c r="G1331" s="394">
        <f t="shared" si="62"/>
        <v>0</v>
      </c>
      <c r="I1331" s="395">
        <f>IF(OR(C1331="150 Directors advances", C1331="120 accounts receivable", C1331="720.2 Automobile - Insurance", C1331="720.3 Automobile - License", C1331="870.4 Rent - Insurance", C1331="870.6 Rent - Property Tax", C1331="870.7 Rent - Homeoffice", C1331="870.9 Rent - Water"),
   0,
   IF(Dashboard!$F$5="Quick",
      IF(OR(C1331="190 Automobile",C1331="200 computer hardware",C1331="210 Computer software",C1331="220 Quickbooks software",C1331="230 Office equipment",C1331="240 Office furniture"),
         E1331-(E1331/(1+Dashboard!$F$4)),
         0
      ),
      IF(C1331="750 Business promotion",
         E1331-(E1331/(1+4.793/100)),
         E1331-(E1331/(1+Dashboard!$F$4))
      )
   )
)</f>
        <v>0</v>
      </c>
      <c r="J1331" s="40">
        <f>Bank5[[#This Row],[Money in/ (Money out)]]-Bank5[[#This Row],[GST/HST]]</f>
        <v>0</v>
      </c>
      <c r="L1331" s="37">
        <f t="shared" si="60"/>
        <v>0</v>
      </c>
    </row>
    <row r="1332" spans="4:12" x14ac:dyDescent="0.2">
      <c r="D1332" s="393">
        <f>_xlfn.XLOOKUP(C:C,Table1[for Import to Bank Register dropdown],Table1[for Pivot],0,0,1)</f>
        <v>0</v>
      </c>
      <c r="E1332" s="422"/>
      <c r="F1332" s="160">
        <f t="shared" si="61"/>
        <v>55555555</v>
      </c>
      <c r="G1332" s="394">
        <f t="shared" si="62"/>
        <v>0</v>
      </c>
      <c r="I1332" s="395">
        <f>IF(OR(C1332="150 Directors advances", C1332="120 accounts receivable", C1332="720.2 Automobile - Insurance", C1332="720.3 Automobile - License", C1332="870.4 Rent - Insurance", C1332="870.6 Rent - Property Tax", C1332="870.7 Rent - Homeoffice", C1332="870.9 Rent - Water"),
   0,
   IF(Dashboard!$F$5="Quick",
      IF(OR(C1332="190 Automobile",C1332="200 computer hardware",C1332="210 Computer software",C1332="220 Quickbooks software",C1332="230 Office equipment",C1332="240 Office furniture"),
         E1332-(E1332/(1+Dashboard!$F$4)),
         0
      ),
      IF(C1332="750 Business promotion",
         E1332-(E1332/(1+4.793/100)),
         E1332-(E1332/(1+Dashboard!$F$4))
      )
   )
)</f>
        <v>0</v>
      </c>
      <c r="J1332" s="40">
        <f>Bank5[[#This Row],[Money in/ (Money out)]]-Bank5[[#This Row],[GST/HST]]</f>
        <v>0</v>
      </c>
      <c r="L1332" s="37">
        <f t="shared" si="60"/>
        <v>0</v>
      </c>
    </row>
    <row r="1333" spans="4:12" x14ac:dyDescent="0.2">
      <c r="D1333" s="393">
        <f>_xlfn.XLOOKUP(C:C,Table1[for Import to Bank Register dropdown],Table1[for Pivot],0,0,1)</f>
        <v>0</v>
      </c>
      <c r="E1333" s="422"/>
      <c r="F1333" s="160">
        <f t="shared" si="61"/>
        <v>55555555</v>
      </c>
      <c r="G1333" s="394">
        <f t="shared" si="62"/>
        <v>0</v>
      </c>
      <c r="I1333" s="395">
        <f>IF(OR(C1333="150 Directors advances", C1333="120 accounts receivable", C1333="720.2 Automobile - Insurance", C1333="720.3 Automobile - License", C1333="870.4 Rent - Insurance", C1333="870.6 Rent - Property Tax", C1333="870.7 Rent - Homeoffice", C1333="870.9 Rent - Water"),
   0,
   IF(Dashboard!$F$5="Quick",
      IF(OR(C1333="190 Automobile",C1333="200 computer hardware",C1333="210 Computer software",C1333="220 Quickbooks software",C1333="230 Office equipment",C1333="240 Office furniture"),
         E1333-(E1333/(1+Dashboard!$F$4)),
         0
      ),
      IF(C1333="750 Business promotion",
         E1333-(E1333/(1+4.793/100)),
         E1333-(E1333/(1+Dashboard!$F$4))
      )
   )
)</f>
        <v>0</v>
      </c>
      <c r="J1333" s="40">
        <f>Bank5[[#This Row],[Money in/ (Money out)]]-Bank5[[#This Row],[GST/HST]]</f>
        <v>0</v>
      </c>
      <c r="L1333" s="37">
        <f t="shared" si="60"/>
        <v>0</v>
      </c>
    </row>
    <row r="1334" spans="4:12" x14ac:dyDescent="0.2">
      <c r="D1334" s="393">
        <f>_xlfn.XLOOKUP(C:C,Table1[for Import to Bank Register dropdown],Table1[for Pivot],0,0,1)</f>
        <v>0</v>
      </c>
      <c r="E1334" s="422"/>
      <c r="F1334" s="160">
        <f t="shared" si="61"/>
        <v>55555555</v>
      </c>
      <c r="G1334" s="394">
        <f t="shared" si="62"/>
        <v>0</v>
      </c>
      <c r="I1334" s="395">
        <f>IF(OR(C1334="150 Directors advances", C1334="120 accounts receivable", C1334="720.2 Automobile - Insurance", C1334="720.3 Automobile - License", C1334="870.4 Rent - Insurance", C1334="870.6 Rent - Property Tax", C1334="870.7 Rent - Homeoffice", C1334="870.9 Rent - Water"),
   0,
   IF(Dashboard!$F$5="Quick",
      IF(OR(C1334="190 Automobile",C1334="200 computer hardware",C1334="210 Computer software",C1334="220 Quickbooks software",C1334="230 Office equipment",C1334="240 Office furniture"),
         E1334-(E1334/(1+Dashboard!$F$4)),
         0
      ),
      IF(C1334="750 Business promotion",
         E1334-(E1334/(1+4.793/100)),
         E1334-(E1334/(1+Dashboard!$F$4))
      )
   )
)</f>
        <v>0</v>
      </c>
      <c r="J1334" s="40">
        <f>Bank5[[#This Row],[Money in/ (Money out)]]-Bank5[[#This Row],[GST/HST]]</f>
        <v>0</v>
      </c>
      <c r="L1334" s="37">
        <f t="shared" si="60"/>
        <v>0</v>
      </c>
    </row>
    <row r="1335" spans="4:12" x14ac:dyDescent="0.2">
      <c r="D1335" s="393">
        <f>_xlfn.XLOOKUP(C:C,Table1[for Import to Bank Register dropdown],Table1[for Pivot],0,0,1)</f>
        <v>0</v>
      </c>
      <c r="E1335" s="422"/>
      <c r="F1335" s="160">
        <f t="shared" si="61"/>
        <v>55555555</v>
      </c>
      <c r="G1335" s="394">
        <f t="shared" si="62"/>
        <v>0</v>
      </c>
      <c r="I1335" s="395">
        <f>IF(OR(C1335="150 Directors advances", C1335="120 accounts receivable", C1335="720.2 Automobile - Insurance", C1335="720.3 Automobile - License", C1335="870.4 Rent - Insurance", C1335="870.6 Rent - Property Tax", C1335="870.7 Rent - Homeoffice", C1335="870.9 Rent - Water"),
   0,
   IF(Dashboard!$F$5="Quick",
      IF(OR(C1335="190 Automobile",C1335="200 computer hardware",C1335="210 Computer software",C1335="220 Quickbooks software",C1335="230 Office equipment",C1335="240 Office furniture"),
         E1335-(E1335/(1+Dashboard!$F$4)),
         0
      ),
      IF(C1335="750 Business promotion",
         E1335-(E1335/(1+4.793/100)),
         E1335-(E1335/(1+Dashboard!$F$4))
      )
   )
)</f>
        <v>0</v>
      </c>
      <c r="J1335" s="40">
        <f>Bank5[[#This Row],[Money in/ (Money out)]]-Bank5[[#This Row],[GST/HST]]</f>
        <v>0</v>
      </c>
      <c r="L1335" s="37">
        <f t="shared" si="60"/>
        <v>0</v>
      </c>
    </row>
    <row r="1336" spans="4:12" x14ac:dyDescent="0.2">
      <c r="D1336" s="393">
        <f>_xlfn.XLOOKUP(C:C,Table1[for Import to Bank Register dropdown],Table1[for Pivot],0,0,1)</f>
        <v>0</v>
      </c>
      <c r="E1336" s="422"/>
      <c r="F1336" s="160">
        <f t="shared" si="61"/>
        <v>55555555</v>
      </c>
      <c r="G1336" s="394">
        <f t="shared" si="62"/>
        <v>0</v>
      </c>
      <c r="I1336" s="395">
        <f>IF(OR(C1336="150 Directors advances", C1336="120 accounts receivable", C1336="720.2 Automobile - Insurance", C1336="720.3 Automobile - License", C1336="870.4 Rent - Insurance", C1336="870.6 Rent - Property Tax", C1336="870.7 Rent - Homeoffice", C1336="870.9 Rent - Water"),
   0,
   IF(Dashboard!$F$5="Quick",
      IF(OR(C1336="190 Automobile",C1336="200 computer hardware",C1336="210 Computer software",C1336="220 Quickbooks software",C1336="230 Office equipment",C1336="240 Office furniture"),
         E1336-(E1336/(1+Dashboard!$F$4)),
         0
      ),
      IF(C1336="750 Business promotion",
         E1336-(E1336/(1+4.793/100)),
         E1336-(E1336/(1+Dashboard!$F$4))
      )
   )
)</f>
        <v>0</v>
      </c>
      <c r="J1336" s="40">
        <f>Bank5[[#This Row],[Money in/ (Money out)]]-Bank5[[#This Row],[GST/HST]]</f>
        <v>0</v>
      </c>
      <c r="L1336" s="37">
        <f t="shared" si="60"/>
        <v>0</v>
      </c>
    </row>
    <row r="1337" spans="4:12" x14ac:dyDescent="0.2">
      <c r="D1337" s="393">
        <f>_xlfn.XLOOKUP(C:C,Table1[for Import to Bank Register dropdown],Table1[for Pivot],0,0,1)</f>
        <v>0</v>
      </c>
      <c r="E1337" s="422"/>
      <c r="F1337" s="160">
        <f t="shared" si="61"/>
        <v>55555555</v>
      </c>
      <c r="G1337" s="394">
        <f t="shared" si="62"/>
        <v>0</v>
      </c>
      <c r="I1337" s="395">
        <f>IF(OR(C1337="150 Directors advances", C1337="120 accounts receivable", C1337="720.2 Automobile - Insurance", C1337="720.3 Automobile - License", C1337="870.4 Rent - Insurance", C1337="870.6 Rent - Property Tax", C1337="870.7 Rent - Homeoffice", C1337="870.9 Rent - Water"),
   0,
   IF(Dashboard!$F$5="Quick",
      IF(OR(C1337="190 Automobile",C1337="200 computer hardware",C1337="210 Computer software",C1337="220 Quickbooks software",C1337="230 Office equipment",C1337="240 Office furniture"),
         E1337-(E1337/(1+Dashboard!$F$4)),
         0
      ),
      IF(C1337="750 Business promotion",
         E1337-(E1337/(1+4.793/100)),
         E1337-(E1337/(1+Dashboard!$F$4))
      )
   )
)</f>
        <v>0</v>
      </c>
      <c r="J1337" s="40">
        <f>Bank5[[#This Row],[Money in/ (Money out)]]-Bank5[[#This Row],[GST/HST]]</f>
        <v>0</v>
      </c>
      <c r="L1337" s="37">
        <f t="shared" si="60"/>
        <v>0</v>
      </c>
    </row>
    <row r="1338" spans="4:12" x14ac:dyDescent="0.2">
      <c r="D1338" s="393">
        <f>_xlfn.XLOOKUP(C:C,Table1[for Import to Bank Register dropdown],Table1[for Pivot],0,0,1)</f>
        <v>0</v>
      </c>
      <c r="E1338" s="422"/>
      <c r="F1338" s="160">
        <f t="shared" si="61"/>
        <v>55555555</v>
      </c>
      <c r="G1338" s="394">
        <f t="shared" si="62"/>
        <v>0</v>
      </c>
      <c r="I1338" s="395">
        <f>IF(OR(C1338="150 Directors advances", C1338="120 accounts receivable", C1338="720.2 Automobile - Insurance", C1338="720.3 Automobile - License", C1338="870.4 Rent - Insurance", C1338="870.6 Rent - Property Tax", C1338="870.7 Rent - Homeoffice", C1338="870.9 Rent - Water"),
   0,
   IF(Dashboard!$F$5="Quick",
      IF(OR(C1338="190 Automobile",C1338="200 computer hardware",C1338="210 Computer software",C1338="220 Quickbooks software",C1338="230 Office equipment",C1338="240 Office furniture"),
         E1338-(E1338/(1+Dashboard!$F$4)),
         0
      ),
      IF(C1338="750 Business promotion",
         E1338-(E1338/(1+4.793/100)),
         E1338-(E1338/(1+Dashboard!$F$4))
      )
   )
)</f>
        <v>0</v>
      </c>
      <c r="J1338" s="40">
        <f>Bank5[[#This Row],[Money in/ (Money out)]]-Bank5[[#This Row],[GST/HST]]</f>
        <v>0</v>
      </c>
      <c r="L1338" s="37">
        <f t="shared" si="60"/>
        <v>0</v>
      </c>
    </row>
    <row r="1339" spans="4:12" x14ac:dyDescent="0.2">
      <c r="D1339" s="393">
        <f>_xlfn.XLOOKUP(C:C,Table1[for Import to Bank Register dropdown],Table1[for Pivot],0,0,1)</f>
        <v>0</v>
      </c>
      <c r="E1339" s="422"/>
      <c r="F1339" s="160">
        <f t="shared" si="61"/>
        <v>55555555</v>
      </c>
      <c r="G1339" s="394">
        <f t="shared" si="62"/>
        <v>0</v>
      </c>
      <c r="I1339" s="395">
        <f>IF(OR(C1339="150 Directors advances", C1339="120 accounts receivable", C1339="720.2 Automobile - Insurance", C1339="720.3 Automobile - License", C1339="870.4 Rent - Insurance", C1339="870.6 Rent - Property Tax", C1339="870.7 Rent - Homeoffice", C1339="870.9 Rent - Water"),
   0,
   IF(Dashboard!$F$5="Quick",
      IF(OR(C1339="190 Automobile",C1339="200 computer hardware",C1339="210 Computer software",C1339="220 Quickbooks software",C1339="230 Office equipment",C1339="240 Office furniture"),
         E1339-(E1339/(1+Dashboard!$F$4)),
         0
      ),
      IF(C1339="750 Business promotion",
         E1339-(E1339/(1+4.793/100)),
         E1339-(E1339/(1+Dashboard!$F$4))
      )
   )
)</f>
        <v>0</v>
      </c>
      <c r="J1339" s="40">
        <f>Bank5[[#This Row],[Money in/ (Money out)]]-Bank5[[#This Row],[GST/HST]]</f>
        <v>0</v>
      </c>
      <c r="L1339" s="37">
        <f t="shared" si="60"/>
        <v>0</v>
      </c>
    </row>
    <row r="1340" spans="4:12" x14ac:dyDescent="0.2">
      <c r="D1340" s="393">
        <f>_xlfn.XLOOKUP(C:C,Table1[for Import to Bank Register dropdown],Table1[for Pivot],0,0,1)</f>
        <v>0</v>
      </c>
      <c r="E1340" s="422"/>
      <c r="F1340" s="160">
        <f t="shared" si="61"/>
        <v>55555555</v>
      </c>
      <c r="G1340" s="394">
        <f t="shared" si="62"/>
        <v>0</v>
      </c>
      <c r="I1340" s="395">
        <f>IF(OR(C1340="150 Directors advances", C1340="120 accounts receivable", C1340="720.2 Automobile - Insurance", C1340="720.3 Automobile - License", C1340="870.4 Rent - Insurance", C1340="870.6 Rent - Property Tax", C1340="870.7 Rent - Homeoffice", C1340="870.9 Rent - Water"),
   0,
   IF(Dashboard!$F$5="Quick",
      IF(OR(C1340="190 Automobile",C1340="200 computer hardware",C1340="210 Computer software",C1340="220 Quickbooks software",C1340="230 Office equipment",C1340="240 Office furniture"),
         E1340-(E1340/(1+Dashboard!$F$4)),
         0
      ),
      IF(C1340="750 Business promotion",
         E1340-(E1340/(1+4.793/100)),
         E1340-(E1340/(1+Dashboard!$F$4))
      )
   )
)</f>
        <v>0</v>
      </c>
      <c r="J1340" s="40">
        <f>Bank5[[#This Row],[Money in/ (Money out)]]-Bank5[[#This Row],[GST/HST]]</f>
        <v>0</v>
      </c>
      <c r="L1340" s="37">
        <f t="shared" si="60"/>
        <v>0</v>
      </c>
    </row>
    <row r="1341" spans="4:12" x14ac:dyDescent="0.2">
      <c r="D1341" s="393">
        <f>_xlfn.XLOOKUP(C:C,Table1[for Import to Bank Register dropdown],Table1[for Pivot],0,0,1)</f>
        <v>0</v>
      </c>
      <c r="E1341" s="422"/>
      <c r="F1341" s="160">
        <f t="shared" si="61"/>
        <v>55555555</v>
      </c>
      <c r="G1341" s="394">
        <f t="shared" si="62"/>
        <v>0</v>
      </c>
      <c r="I1341" s="395">
        <f>IF(OR(C1341="150 Directors advances", C1341="120 accounts receivable", C1341="720.2 Automobile - Insurance", C1341="720.3 Automobile - License", C1341="870.4 Rent - Insurance", C1341="870.6 Rent - Property Tax", C1341="870.7 Rent - Homeoffice", C1341="870.9 Rent - Water"),
   0,
   IF(Dashboard!$F$5="Quick",
      IF(OR(C1341="190 Automobile",C1341="200 computer hardware",C1341="210 Computer software",C1341="220 Quickbooks software",C1341="230 Office equipment",C1341="240 Office furniture"),
         E1341-(E1341/(1+Dashboard!$F$4)),
         0
      ),
      IF(C1341="750 Business promotion",
         E1341-(E1341/(1+4.793/100)),
         E1341-(E1341/(1+Dashboard!$F$4))
      )
   )
)</f>
        <v>0</v>
      </c>
      <c r="J1341" s="40">
        <f>Bank5[[#This Row],[Money in/ (Money out)]]-Bank5[[#This Row],[GST/HST]]</f>
        <v>0</v>
      </c>
      <c r="L1341" s="37">
        <f t="shared" si="60"/>
        <v>0</v>
      </c>
    </row>
    <row r="1342" spans="4:12" x14ac:dyDescent="0.2">
      <c r="D1342" s="393">
        <f>_xlfn.XLOOKUP(C:C,Table1[for Import to Bank Register dropdown],Table1[for Pivot],0,0,1)</f>
        <v>0</v>
      </c>
      <c r="E1342" s="422"/>
      <c r="F1342" s="160">
        <f t="shared" si="61"/>
        <v>55555555</v>
      </c>
      <c r="G1342" s="394">
        <f t="shared" si="62"/>
        <v>0</v>
      </c>
      <c r="I1342" s="395">
        <f>IF(OR(C1342="150 Directors advances", C1342="120 accounts receivable", C1342="720.2 Automobile - Insurance", C1342="720.3 Automobile - License", C1342="870.4 Rent - Insurance", C1342="870.6 Rent - Property Tax", C1342="870.7 Rent - Homeoffice", C1342="870.9 Rent - Water"),
   0,
   IF(Dashboard!$F$5="Quick",
      IF(OR(C1342="190 Automobile",C1342="200 computer hardware",C1342="210 Computer software",C1342="220 Quickbooks software",C1342="230 Office equipment",C1342="240 Office furniture"),
         E1342-(E1342/(1+Dashboard!$F$4)),
         0
      ),
      IF(C1342="750 Business promotion",
         E1342-(E1342/(1+4.793/100)),
         E1342-(E1342/(1+Dashboard!$F$4))
      )
   )
)</f>
        <v>0</v>
      </c>
      <c r="J1342" s="40">
        <f>Bank5[[#This Row],[Money in/ (Money out)]]-Bank5[[#This Row],[GST/HST]]</f>
        <v>0</v>
      </c>
      <c r="L1342" s="37">
        <f t="shared" si="60"/>
        <v>0</v>
      </c>
    </row>
    <row r="1343" spans="4:12" x14ac:dyDescent="0.2">
      <c r="D1343" s="393">
        <f>_xlfn.XLOOKUP(C:C,Table1[for Import to Bank Register dropdown],Table1[for Pivot],0,0,1)</f>
        <v>0</v>
      </c>
      <c r="E1343" s="422"/>
      <c r="F1343" s="160">
        <f t="shared" si="61"/>
        <v>55555555</v>
      </c>
      <c r="G1343" s="394">
        <f t="shared" si="62"/>
        <v>0</v>
      </c>
      <c r="I1343" s="395">
        <f>IF(OR(C1343="150 Directors advances", C1343="120 accounts receivable", C1343="720.2 Automobile - Insurance", C1343="720.3 Automobile - License", C1343="870.4 Rent - Insurance", C1343="870.6 Rent - Property Tax", C1343="870.7 Rent - Homeoffice", C1343="870.9 Rent - Water"),
   0,
   IF(Dashboard!$F$5="Quick",
      IF(OR(C1343="190 Automobile",C1343="200 computer hardware",C1343="210 Computer software",C1343="220 Quickbooks software",C1343="230 Office equipment",C1343="240 Office furniture"),
         E1343-(E1343/(1+Dashboard!$F$4)),
         0
      ),
      IF(C1343="750 Business promotion",
         E1343-(E1343/(1+4.793/100)),
         E1343-(E1343/(1+Dashboard!$F$4))
      )
   )
)</f>
        <v>0</v>
      </c>
      <c r="J1343" s="40">
        <f>Bank5[[#This Row],[Money in/ (Money out)]]-Bank5[[#This Row],[GST/HST]]</f>
        <v>0</v>
      </c>
      <c r="L1343" s="37">
        <f t="shared" si="60"/>
        <v>0</v>
      </c>
    </row>
    <row r="1344" spans="4:12" x14ac:dyDescent="0.2">
      <c r="D1344" s="393">
        <f>_xlfn.XLOOKUP(C:C,Table1[for Import to Bank Register dropdown],Table1[for Pivot],0,0,1)</f>
        <v>0</v>
      </c>
      <c r="E1344" s="422"/>
      <c r="F1344" s="160">
        <f t="shared" si="61"/>
        <v>55555555</v>
      </c>
      <c r="G1344" s="394">
        <f t="shared" si="62"/>
        <v>0</v>
      </c>
      <c r="I1344" s="395">
        <f>IF(OR(C1344="150 Directors advances", C1344="120 accounts receivable", C1344="720.2 Automobile - Insurance", C1344="720.3 Automobile - License", C1344="870.4 Rent - Insurance", C1344="870.6 Rent - Property Tax", C1344="870.7 Rent - Homeoffice", C1344="870.9 Rent - Water"),
   0,
   IF(Dashboard!$F$5="Quick",
      IF(OR(C1344="190 Automobile",C1344="200 computer hardware",C1344="210 Computer software",C1344="220 Quickbooks software",C1344="230 Office equipment",C1344="240 Office furniture"),
         E1344-(E1344/(1+Dashboard!$F$4)),
         0
      ),
      IF(C1344="750 Business promotion",
         E1344-(E1344/(1+4.793/100)),
         E1344-(E1344/(1+Dashboard!$F$4))
      )
   )
)</f>
        <v>0</v>
      </c>
      <c r="J1344" s="40">
        <f>Bank5[[#This Row],[Money in/ (Money out)]]-Bank5[[#This Row],[GST/HST]]</f>
        <v>0</v>
      </c>
      <c r="L1344" s="37">
        <f t="shared" si="60"/>
        <v>0</v>
      </c>
    </row>
    <row r="1345" spans="4:12" x14ac:dyDescent="0.2">
      <c r="D1345" s="393">
        <f>_xlfn.XLOOKUP(C:C,Table1[for Import to Bank Register dropdown],Table1[for Pivot],0,0,1)</f>
        <v>0</v>
      </c>
      <c r="E1345" s="422"/>
      <c r="F1345" s="160">
        <f t="shared" si="61"/>
        <v>55555555</v>
      </c>
      <c r="G1345" s="394">
        <f t="shared" si="62"/>
        <v>0</v>
      </c>
      <c r="I1345" s="395">
        <f>IF(OR(C1345="150 Directors advances", C1345="120 accounts receivable", C1345="720.2 Automobile - Insurance", C1345="720.3 Automobile - License", C1345="870.4 Rent - Insurance", C1345="870.6 Rent - Property Tax", C1345="870.7 Rent - Homeoffice", C1345="870.9 Rent - Water"),
   0,
   IF(Dashboard!$F$5="Quick",
      IF(OR(C1345="190 Automobile",C1345="200 computer hardware",C1345="210 Computer software",C1345="220 Quickbooks software",C1345="230 Office equipment",C1345="240 Office furniture"),
         E1345-(E1345/(1+Dashboard!$F$4)),
         0
      ),
      IF(C1345="750 Business promotion",
         E1345-(E1345/(1+4.793/100)),
         E1345-(E1345/(1+Dashboard!$F$4))
      )
   )
)</f>
        <v>0</v>
      </c>
      <c r="J1345" s="40">
        <f>Bank5[[#This Row],[Money in/ (Money out)]]-Bank5[[#This Row],[GST/HST]]</f>
        <v>0</v>
      </c>
      <c r="L1345" s="37">
        <f t="shared" si="60"/>
        <v>0</v>
      </c>
    </row>
    <row r="1346" spans="4:12" x14ac:dyDescent="0.2">
      <c r="D1346" s="393">
        <f>_xlfn.XLOOKUP(C:C,Table1[for Import to Bank Register dropdown],Table1[for Pivot],0,0,1)</f>
        <v>0</v>
      </c>
      <c r="E1346" s="422"/>
      <c r="F1346" s="160">
        <f t="shared" si="61"/>
        <v>55555555</v>
      </c>
      <c r="G1346" s="394">
        <f t="shared" si="62"/>
        <v>0</v>
      </c>
      <c r="I1346" s="395">
        <f>IF(OR(C1346="150 Directors advances", C1346="120 accounts receivable", C1346="720.2 Automobile - Insurance", C1346="720.3 Automobile - License", C1346="870.4 Rent - Insurance", C1346="870.6 Rent - Property Tax", C1346="870.7 Rent - Homeoffice", C1346="870.9 Rent - Water"),
   0,
   IF(Dashboard!$F$5="Quick",
      IF(OR(C1346="190 Automobile",C1346="200 computer hardware",C1346="210 Computer software",C1346="220 Quickbooks software",C1346="230 Office equipment",C1346="240 Office furniture"),
         E1346-(E1346/(1+Dashboard!$F$4)),
         0
      ),
      IF(C1346="750 Business promotion",
         E1346-(E1346/(1+4.793/100)),
         E1346-(E1346/(1+Dashboard!$F$4))
      )
   )
)</f>
        <v>0</v>
      </c>
      <c r="J1346" s="40">
        <f>Bank5[[#This Row],[Money in/ (Money out)]]-Bank5[[#This Row],[GST/HST]]</f>
        <v>0</v>
      </c>
      <c r="L1346" s="37">
        <f t="shared" si="60"/>
        <v>0</v>
      </c>
    </row>
    <row r="1347" spans="4:12" x14ac:dyDescent="0.2">
      <c r="D1347" s="393">
        <f>_xlfn.XLOOKUP(C:C,Table1[for Import to Bank Register dropdown],Table1[for Pivot],0,0,1)</f>
        <v>0</v>
      </c>
      <c r="E1347" s="422"/>
      <c r="F1347" s="160">
        <f t="shared" si="61"/>
        <v>55555555</v>
      </c>
      <c r="G1347" s="394">
        <f t="shared" si="62"/>
        <v>0</v>
      </c>
      <c r="I1347" s="395">
        <f>IF(OR(C1347="150 Directors advances", C1347="120 accounts receivable", C1347="720.2 Automobile - Insurance", C1347="720.3 Automobile - License", C1347="870.4 Rent - Insurance", C1347="870.6 Rent - Property Tax", C1347="870.7 Rent - Homeoffice", C1347="870.9 Rent - Water"),
   0,
   IF(Dashboard!$F$5="Quick",
      IF(OR(C1347="190 Automobile",C1347="200 computer hardware",C1347="210 Computer software",C1347="220 Quickbooks software",C1347="230 Office equipment",C1347="240 Office furniture"),
         E1347-(E1347/(1+Dashboard!$F$4)),
         0
      ),
      IF(C1347="750 Business promotion",
         E1347-(E1347/(1+4.793/100)),
         E1347-(E1347/(1+Dashboard!$F$4))
      )
   )
)</f>
        <v>0</v>
      </c>
      <c r="J1347" s="40">
        <f>Bank5[[#This Row],[Money in/ (Money out)]]-Bank5[[#This Row],[GST/HST]]</f>
        <v>0</v>
      </c>
      <c r="L1347" s="37">
        <f t="shared" si="60"/>
        <v>0</v>
      </c>
    </row>
    <row r="1348" spans="4:12" x14ac:dyDescent="0.2">
      <c r="D1348" s="393">
        <f>_xlfn.XLOOKUP(C:C,Table1[for Import to Bank Register dropdown],Table1[for Pivot],0,0,1)</f>
        <v>0</v>
      </c>
      <c r="E1348" s="422"/>
      <c r="F1348" s="160">
        <f t="shared" si="61"/>
        <v>55555555</v>
      </c>
      <c r="G1348" s="394">
        <f t="shared" si="62"/>
        <v>0</v>
      </c>
      <c r="I1348" s="395">
        <f>IF(OR(C1348="150 Directors advances", C1348="120 accounts receivable", C1348="720.2 Automobile - Insurance", C1348="720.3 Automobile - License", C1348="870.4 Rent - Insurance", C1348="870.6 Rent - Property Tax", C1348="870.7 Rent - Homeoffice", C1348="870.9 Rent - Water"),
   0,
   IF(Dashboard!$F$5="Quick",
      IF(OR(C1348="190 Automobile",C1348="200 computer hardware",C1348="210 Computer software",C1348="220 Quickbooks software",C1348="230 Office equipment",C1348="240 Office furniture"),
         E1348-(E1348/(1+Dashboard!$F$4)),
         0
      ),
      IF(C1348="750 Business promotion",
         E1348-(E1348/(1+4.793/100)),
         E1348-(E1348/(1+Dashboard!$F$4))
      )
   )
)</f>
        <v>0</v>
      </c>
      <c r="J1348" s="40">
        <f>Bank5[[#This Row],[Money in/ (Money out)]]-Bank5[[#This Row],[GST/HST]]</f>
        <v>0</v>
      </c>
      <c r="L1348" s="37">
        <f t="shared" si="60"/>
        <v>0</v>
      </c>
    </row>
    <row r="1349" spans="4:12" x14ac:dyDescent="0.2">
      <c r="D1349" s="393">
        <f>_xlfn.XLOOKUP(C:C,Table1[for Import to Bank Register dropdown],Table1[for Pivot],0,0,1)</f>
        <v>0</v>
      </c>
      <c r="E1349" s="422"/>
      <c r="F1349" s="160">
        <f t="shared" si="61"/>
        <v>55555555</v>
      </c>
      <c r="G1349" s="394">
        <f t="shared" si="62"/>
        <v>0</v>
      </c>
      <c r="I1349" s="395">
        <f>IF(OR(C1349="150 Directors advances", C1349="120 accounts receivable", C1349="720.2 Automobile - Insurance", C1349="720.3 Automobile - License", C1349="870.4 Rent - Insurance", C1349="870.6 Rent - Property Tax", C1349="870.7 Rent - Homeoffice", C1349="870.9 Rent - Water"),
   0,
   IF(Dashboard!$F$5="Quick",
      IF(OR(C1349="190 Automobile",C1349="200 computer hardware",C1349="210 Computer software",C1349="220 Quickbooks software",C1349="230 Office equipment",C1349="240 Office furniture"),
         E1349-(E1349/(1+Dashboard!$F$4)),
         0
      ),
      IF(C1349="750 Business promotion",
         E1349-(E1349/(1+4.793/100)),
         E1349-(E1349/(1+Dashboard!$F$4))
      )
   )
)</f>
        <v>0</v>
      </c>
      <c r="J1349" s="40">
        <f>Bank5[[#This Row],[Money in/ (Money out)]]-Bank5[[#This Row],[GST/HST]]</f>
        <v>0</v>
      </c>
      <c r="L1349" s="37">
        <f t="shared" si="60"/>
        <v>0</v>
      </c>
    </row>
    <row r="1350" spans="4:12" x14ac:dyDescent="0.2">
      <c r="D1350" s="393">
        <f>_xlfn.XLOOKUP(C:C,Table1[for Import to Bank Register dropdown],Table1[for Pivot],0,0,1)</f>
        <v>0</v>
      </c>
      <c r="E1350" s="422"/>
      <c r="F1350" s="160">
        <f t="shared" si="61"/>
        <v>55555555</v>
      </c>
      <c r="G1350" s="394">
        <f t="shared" si="62"/>
        <v>0</v>
      </c>
      <c r="I1350" s="395">
        <f>IF(OR(C1350="150 Directors advances", C1350="120 accounts receivable", C1350="720.2 Automobile - Insurance", C1350="720.3 Automobile - License", C1350="870.4 Rent - Insurance", C1350="870.6 Rent - Property Tax", C1350="870.7 Rent - Homeoffice", C1350="870.9 Rent - Water"),
   0,
   IF(Dashboard!$F$5="Quick",
      IF(OR(C1350="190 Automobile",C1350="200 computer hardware",C1350="210 Computer software",C1350="220 Quickbooks software",C1350="230 Office equipment",C1350="240 Office furniture"),
         E1350-(E1350/(1+Dashboard!$F$4)),
         0
      ),
      IF(C1350="750 Business promotion",
         E1350-(E1350/(1+4.793/100)),
         E1350-(E1350/(1+Dashboard!$F$4))
      )
   )
)</f>
        <v>0</v>
      </c>
      <c r="J1350" s="40">
        <f>Bank5[[#This Row],[Money in/ (Money out)]]-Bank5[[#This Row],[GST/HST]]</f>
        <v>0</v>
      </c>
      <c r="L1350" s="37">
        <f t="shared" si="60"/>
        <v>0</v>
      </c>
    </row>
    <row r="1351" spans="4:12" x14ac:dyDescent="0.2">
      <c r="D1351" s="393">
        <f>_xlfn.XLOOKUP(C:C,Table1[for Import to Bank Register dropdown],Table1[for Pivot],0,0,1)</f>
        <v>0</v>
      </c>
      <c r="E1351" s="422"/>
      <c r="F1351" s="160">
        <f t="shared" si="61"/>
        <v>55555555</v>
      </c>
      <c r="G1351" s="394">
        <f t="shared" si="62"/>
        <v>0</v>
      </c>
      <c r="I1351" s="395">
        <f>IF(OR(C1351="150 Directors advances", C1351="120 accounts receivable", C1351="720.2 Automobile - Insurance", C1351="720.3 Automobile - License", C1351="870.4 Rent - Insurance", C1351="870.6 Rent - Property Tax", C1351="870.7 Rent - Homeoffice", C1351="870.9 Rent - Water"),
   0,
   IF(Dashboard!$F$5="Quick",
      IF(OR(C1351="190 Automobile",C1351="200 computer hardware",C1351="210 Computer software",C1351="220 Quickbooks software",C1351="230 Office equipment",C1351="240 Office furniture"),
         E1351-(E1351/(1+Dashboard!$F$4)),
         0
      ),
      IF(C1351="750 Business promotion",
         E1351-(E1351/(1+4.793/100)),
         E1351-(E1351/(1+Dashboard!$F$4))
      )
   )
)</f>
        <v>0</v>
      </c>
      <c r="J1351" s="40">
        <f>Bank5[[#This Row],[Money in/ (Money out)]]-Bank5[[#This Row],[GST/HST]]</f>
        <v>0</v>
      </c>
      <c r="L1351" s="37">
        <f t="shared" ref="L1351:L1414" si="63">$L$3</f>
        <v>0</v>
      </c>
    </row>
    <row r="1352" spans="4:12" x14ac:dyDescent="0.2">
      <c r="D1352" s="393">
        <f>_xlfn.XLOOKUP(C:C,Table1[for Import to Bank Register dropdown],Table1[for Pivot],0,0,1)</f>
        <v>0</v>
      </c>
      <c r="E1352" s="422"/>
      <c r="F1352" s="160">
        <f t="shared" ref="F1352:F1415" si="64">$E$2</f>
        <v>55555555</v>
      </c>
      <c r="G1352" s="394">
        <f t="shared" ref="G1352:G1415" si="65">G1351+E1352</f>
        <v>0</v>
      </c>
      <c r="I1352" s="395">
        <f>IF(OR(C1352="150 Directors advances", C1352="120 accounts receivable", C1352="720.2 Automobile - Insurance", C1352="720.3 Automobile - License", C1352="870.4 Rent - Insurance", C1352="870.6 Rent - Property Tax", C1352="870.7 Rent - Homeoffice", C1352="870.9 Rent - Water"),
   0,
   IF(Dashboard!$F$5="Quick",
      IF(OR(C1352="190 Automobile",C1352="200 computer hardware",C1352="210 Computer software",C1352="220 Quickbooks software",C1352="230 Office equipment",C1352="240 Office furniture"),
         E1352-(E1352/(1+Dashboard!$F$4)),
         0
      ),
      IF(C1352="750 Business promotion",
         E1352-(E1352/(1+4.793/100)),
         E1352-(E1352/(1+Dashboard!$F$4))
      )
   )
)</f>
        <v>0</v>
      </c>
      <c r="J1352" s="40">
        <f>Bank5[[#This Row],[Money in/ (Money out)]]-Bank5[[#This Row],[GST/HST]]</f>
        <v>0</v>
      </c>
      <c r="L1352" s="37">
        <f t="shared" si="63"/>
        <v>0</v>
      </c>
    </row>
    <row r="1353" spans="4:12" x14ac:dyDescent="0.2">
      <c r="D1353" s="393">
        <f>_xlfn.XLOOKUP(C:C,Table1[for Import to Bank Register dropdown],Table1[for Pivot],0,0,1)</f>
        <v>0</v>
      </c>
      <c r="E1353" s="422"/>
      <c r="F1353" s="160">
        <f t="shared" si="64"/>
        <v>55555555</v>
      </c>
      <c r="G1353" s="394">
        <f t="shared" si="65"/>
        <v>0</v>
      </c>
      <c r="I1353" s="395">
        <f>IF(OR(C1353="150 Directors advances", C1353="120 accounts receivable", C1353="720.2 Automobile - Insurance", C1353="720.3 Automobile - License", C1353="870.4 Rent - Insurance", C1353="870.6 Rent - Property Tax", C1353="870.7 Rent - Homeoffice", C1353="870.9 Rent - Water"),
   0,
   IF(Dashboard!$F$5="Quick",
      IF(OR(C1353="190 Automobile",C1353="200 computer hardware",C1353="210 Computer software",C1353="220 Quickbooks software",C1353="230 Office equipment",C1353="240 Office furniture"),
         E1353-(E1353/(1+Dashboard!$F$4)),
         0
      ),
      IF(C1353="750 Business promotion",
         E1353-(E1353/(1+4.793/100)),
         E1353-(E1353/(1+Dashboard!$F$4))
      )
   )
)</f>
        <v>0</v>
      </c>
      <c r="J1353" s="40">
        <f>Bank5[[#This Row],[Money in/ (Money out)]]-Bank5[[#This Row],[GST/HST]]</f>
        <v>0</v>
      </c>
      <c r="L1353" s="37">
        <f t="shared" si="63"/>
        <v>0</v>
      </c>
    </row>
    <row r="1354" spans="4:12" x14ac:dyDescent="0.2">
      <c r="D1354" s="393">
        <f>_xlfn.XLOOKUP(C:C,Table1[for Import to Bank Register dropdown],Table1[for Pivot],0,0,1)</f>
        <v>0</v>
      </c>
      <c r="E1354" s="422"/>
      <c r="F1354" s="160">
        <f t="shared" si="64"/>
        <v>55555555</v>
      </c>
      <c r="G1354" s="394">
        <f t="shared" si="65"/>
        <v>0</v>
      </c>
      <c r="I1354" s="395">
        <f>IF(OR(C1354="150 Directors advances", C1354="120 accounts receivable", C1354="720.2 Automobile - Insurance", C1354="720.3 Automobile - License", C1354="870.4 Rent - Insurance", C1354="870.6 Rent - Property Tax", C1354="870.7 Rent - Homeoffice", C1354="870.9 Rent - Water"),
   0,
   IF(Dashboard!$F$5="Quick",
      IF(OR(C1354="190 Automobile",C1354="200 computer hardware",C1354="210 Computer software",C1354="220 Quickbooks software",C1354="230 Office equipment",C1354="240 Office furniture"),
         E1354-(E1354/(1+Dashboard!$F$4)),
         0
      ),
      IF(C1354="750 Business promotion",
         E1354-(E1354/(1+4.793/100)),
         E1354-(E1354/(1+Dashboard!$F$4))
      )
   )
)</f>
        <v>0</v>
      </c>
      <c r="J1354" s="40">
        <f>Bank5[[#This Row],[Money in/ (Money out)]]-Bank5[[#This Row],[GST/HST]]</f>
        <v>0</v>
      </c>
      <c r="L1354" s="37">
        <f t="shared" si="63"/>
        <v>0</v>
      </c>
    </row>
    <row r="1355" spans="4:12" x14ac:dyDescent="0.2">
      <c r="D1355" s="393">
        <f>_xlfn.XLOOKUP(C:C,Table1[for Import to Bank Register dropdown],Table1[for Pivot],0,0,1)</f>
        <v>0</v>
      </c>
      <c r="E1355" s="422"/>
      <c r="F1355" s="160">
        <f t="shared" si="64"/>
        <v>55555555</v>
      </c>
      <c r="G1355" s="394">
        <f t="shared" si="65"/>
        <v>0</v>
      </c>
      <c r="I1355" s="395">
        <f>IF(OR(C1355="150 Directors advances", C1355="120 accounts receivable", C1355="720.2 Automobile - Insurance", C1355="720.3 Automobile - License", C1355="870.4 Rent - Insurance", C1355="870.6 Rent - Property Tax", C1355="870.7 Rent - Homeoffice", C1355="870.9 Rent - Water"),
   0,
   IF(Dashboard!$F$5="Quick",
      IF(OR(C1355="190 Automobile",C1355="200 computer hardware",C1355="210 Computer software",C1355="220 Quickbooks software",C1355="230 Office equipment",C1355="240 Office furniture"),
         E1355-(E1355/(1+Dashboard!$F$4)),
         0
      ),
      IF(C1355="750 Business promotion",
         E1355-(E1355/(1+4.793/100)),
         E1355-(E1355/(1+Dashboard!$F$4))
      )
   )
)</f>
        <v>0</v>
      </c>
      <c r="J1355" s="40">
        <f>Bank5[[#This Row],[Money in/ (Money out)]]-Bank5[[#This Row],[GST/HST]]</f>
        <v>0</v>
      </c>
      <c r="L1355" s="37">
        <f t="shared" si="63"/>
        <v>0</v>
      </c>
    </row>
    <row r="1356" spans="4:12" x14ac:dyDescent="0.2">
      <c r="D1356" s="393">
        <f>_xlfn.XLOOKUP(C:C,Table1[for Import to Bank Register dropdown],Table1[for Pivot],0,0,1)</f>
        <v>0</v>
      </c>
      <c r="E1356" s="422"/>
      <c r="F1356" s="160">
        <f t="shared" si="64"/>
        <v>55555555</v>
      </c>
      <c r="G1356" s="394">
        <f t="shared" si="65"/>
        <v>0</v>
      </c>
      <c r="I1356" s="395">
        <f>IF(OR(C1356="150 Directors advances", C1356="120 accounts receivable", C1356="720.2 Automobile - Insurance", C1356="720.3 Automobile - License", C1356="870.4 Rent - Insurance", C1356="870.6 Rent - Property Tax", C1356="870.7 Rent - Homeoffice", C1356="870.9 Rent - Water"),
   0,
   IF(Dashboard!$F$5="Quick",
      IF(OR(C1356="190 Automobile",C1356="200 computer hardware",C1356="210 Computer software",C1356="220 Quickbooks software",C1356="230 Office equipment",C1356="240 Office furniture"),
         E1356-(E1356/(1+Dashboard!$F$4)),
         0
      ),
      IF(C1356="750 Business promotion",
         E1356-(E1356/(1+4.793/100)),
         E1356-(E1356/(1+Dashboard!$F$4))
      )
   )
)</f>
        <v>0</v>
      </c>
      <c r="J1356" s="40">
        <f>Bank5[[#This Row],[Money in/ (Money out)]]-Bank5[[#This Row],[GST/HST]]</f>
        <v>0</v>
      </c>
      <c r="L1356" s="37">
        <f t="shared" si="63"/>
        <v>0</v>
      </c>
    </row>
    <row r="1357" spans="4:12" x14ac:dyDescent="0.2">
      <c r="D1357" s="393">
        <f>_xlfn.XLOOKUP(C:C,Table1[for Import to Bank Register dropdown],Table1[for Pivot],0,0,1)</f>
        <v>0</v>
      </c>
      <c r="E1357" s="422"/>
      <c r="F1357" s="160">
        <f t="shared" si="64"/>
        <v>55555555</v>
      </c>
      <c r="G1357" s="394">
        <f t="shared" si="65"/>
        <v>0</v>
      </c>
      <c r="I1357" s="395">
        <f>IF(OR(C1357="150 Directors advances", C1357="120 accounts receivable", C1357="720.2 Automobile - Insurance", C1357="720.3 Automobile - License", C1357="870.4 Rent - Insurance", C1357="870.6 Rent - Property Tax", C1357="870.7 Rent - Homeoffice", C1357="870.9 Rent - Water"),
   0,
   IF(Dashboard!$F$5="Quick",
      IF(OR(C1357="190 Automobile",C1357="200 computer hardware",C1357="210 Computer software",C1357="220 Quickbooks software",C1357="230 Office equipment",C1357="240 Office furniture"),
         E1357-(E1357/(1+Dashboard!$F$4)),
         0
      ),
      IF(C1357="750 Business promotion",
         E1357-(E1357/(1+4.793/100)),
         E1357-(E1357/(1+Dashboard!$F$4))
      )
   )
)</f>
        <v>0</v>
      </c>
      <c r="J1357" s="40">
        <f>Bank5[[#This Row],[Money in/ (Money out)]]-Bank5[[#This Row],[GST/HST]]</f>
        <v>0</v>
      </c>
      <c r="L1357" s="37">
        <f t="shared" si="63"/>
        <v>0</v>
      </c>
    </row>
    <row r="1358" spans="4:12" x14ac:dyDescent="0.2">
      <c r="D1358" s="393">
        <f>_xlfn.XLOOKUP(C:C,Table1[for Import to Bank Register dropdown],Table1[for Pivot],0,0,1)</f>
        <v>0</v>
      </c>
      <c r="E1358" s="422"/>
      <c r="F1358" s="160">
        <f t="shared" si="64"/>
        <v>55555555</v>
      </c>
      <c r="G1358" s="394">
        <f t="shared" si="65"/>
        <v>0</v>
      </c>
      <c r="I1358" s="395">
        <f>IF(OR(C1358="150 Directors advances", C1358="120 accounts receivable", C1358="720.2 Automobile - Insurance", C1358="720.3 Automobile - License", C1358="870.4 Rent - Insurance", C1358="870.6 Rent - Property Tax", C1358="870.7 Rent - Homeoffice", C1358="870.9 Rent - Water"),
   0,
   IF(Dashboard!$F$5="Quick",
      IF(OR(C1358="190 Automobile",C1358="200 computer hardware",C1358="210 Computer software",C1358="220 Quickbooks software",C1358="230 Office equipment",C1358="240 Office furniture"),
         E1358-(E1358/(1+Dashboard!$F$4)),
         0
      ),
      IF(C1358="750 Business promotion",
         E1358-(E1358/(1+4.793/100)),
         E1358-(E1358/(1+Dashboard!$F$4))
      )
   )
)</f>
        <v>0</v>
      </c>
      <c r="J1358" s="40">
        <f>Bank5[[#This Row],[Money in/ (Money out)]]-Bank5[[#This Row],[GST/HST]]</f>
        <v>0</v>
      </c>
      <c r="L1358" s="37">
        <f t="shared" si="63"/>
        <v>0</v>
      </c>
    </row>
    <row r="1359" spans="4:12" x14ac:dyDescent="0.2">
      <c r="D1359" s="393">
        <f>_xlfn.XLOOKUP(C:C,Table1[for Import to Bank Register dropdown],Table1[for Pivot],0,0,1)</f>
        <v>0</v>
      </c>
      <c r="E1359" s="422"/>
      <c r="F1359" s="160">
        <f t="shared" si="64"/>
        <v>55555555</v>
      </c>
      <c r="G1359" s="394">
        <f t="shared" si="65"/>
        <v>0</v>
      </c>
      <c r="I1359" s="395">
        <f>IF(OR(C1359="150 Directors advances", C1359="120 accounts receivable", C1359="720.2 Automobile - Insurance", C1359="720.3 Automobile - License", C1359="870.4 Rent - Insurance", C1359="870.6 Rent - Property Tax", C1359="870.7 Rent - Homeoffice", C1359="870.9 Rent - Water"),
   0,
   IF(Dashboard!$F$5="Quick",
      IF(OR(C1359="190 Automobile",C1359="200 computer hardware",C1359="210 Computer software",C1359="220 Quickbooks software",C1359="230 Office equipment",C1359="240 Office furniture"),
         E1359-(E1359/(1+Dashboard!$F$4)),
         0
      ),
      IF(C1359="750 Business promotion",
         E1359-(E1359/(1+4.793/100)),
         E1359-(E1359/(1+Dashboard!$F$4))
      )
   )
)</f>
        <v>0</v>
      </c>
      <c r="J1359" s="40">
        <f>Bank5[[#This Row],[Money in/ (Money out)]]-Bank5[[#This Row],[GST/HST]]</f>
        <v>0</v>
      </c>
      <c r="L1359" s="37">
        <f t="shared" si="63"/>
        <v>0</v>
      </c>
    </row>
    <row r="1360" spans="4:12" x14ac:dyDescent="0.2">
      <c r="D1360" s="393">
        <f>_xlfn.XLOOKUP(C:C,Table1[for Import to Bank Register dropdown],Table1[for Pivot],0,0,1)</f>
        <v>0</v>
      </c>
      <c r="E1360" s="422"/>
      <c r="F1360" s="160">
        <f t="shared" si="64"/>
        <v>55555555</v>
      </c>
      <c r="G1360" s="394">
        <f t="shared" si="65"/>
        <v>0</v>
      </c>
      <c r="I1360" s="395">
        <f>IF(OR(C1360="150 Directors advances", C1360="120 accounts receivable", C1360="720.2 Automobile - Insurance", C1360="720.3 Automobile - License", C1360="870.4 Rent - Insurance", C1360="870.6 Rent - Property Tax", C1360="870.7 Rent - Homeoffice", C1360="870.9 Rent - Water"),
   0,
   IF(Dashboard!$F$5="Quick",
      IF(OR(C1360="190 Automobile",C1360="200 computer hardware",C1360="210 Computer software",C1360="220 Quickbooks software",C1360="230 Office equipment",C1360="240 Office furniture"),
         E1360-(E1360/(1+Dashboard!$F$4)),
         0
      ),
      IF(C1360="750 Business promotion",
         E1360-(E1360/(1+4.793/100)),
         E1360-(E1360/(1+Dashboard!$F$4))
      )
   )
)</f>
        <v>0</v>
      </c>
      <c r="J1360" s="40">
        <f>Bank5[[#This Row],[Money in/ (Money out)]]-Bank5[[#This Row],[GST/HST]]</f>
        <v>0</v>
      </c>
      <c r="L1360" s="37">
        <f t="shared" si="63"/>
        <v>0</v>
      </c>
    </row>
    <row r="1361" spans="4:12" x14ac:dyDescent="0.2">
      <c r="D1361" s="393">
        <f>_xlfn.XLOOKUP(C:C,Table1[for Import to Bank Register dropdown],Table1[for Pivot],0,0,1)</f>
        <v>0</v>
      </c>
      <c r="E1361" s="422"/>
      <c r="F1361" s="160">
        <f t="shared" si="64"/>
        <v>55555555</v>
      </c>
      <c r="G1361" s="394">
        <f t="shared" si="65"/>
        <v>0</v>
      </c>
      <c r="I1361" s="395">
        <f>IF(OR(C1361="150 Directors advances", C1361="120 accounts receivable", C1361="720.2 Automobile - Insurance", C1361="720.3 Automobile - License", C1361="870.4 Rent - Insurance", C1361="870.6 Rent - Property Tax", C1361="870.7 Rent - Homeoffice", C1361="870.9 Rent - Water"),
   0,
   IF(Dashboard!$F$5="Quick",
      IF(OR(C1361="190 Automobile",C1361="200 computer hardware",C1361="210 Computer software",C1361="220 Quickbooks software",C1361="230 Office equipment",C1361="240 Office furniture"),
         E1361-(E1361/(1+Dashboard!$F$4)),
         0
      ),
      IF(C1361="750 Business promotion",
         E1361-(E1361/(1+4.793/100)),
         E1361-(E1361/(1+Dashboard!$F$4))
      )
   )
)</f>
        <v>0</v>
      </c>
      <c r="J1361" s="40">
        <f>Bank5[[#This Row],[Money in/ (Money out)]]-Bank5[[#This Row],[GST/HST]]</f>
        <v>0</v>
      </c>
      <c r="L1361" s="37">
        <f t="shared" si="63"/>
        <v>0</v>
      </c>
    </row>
    <row r="1362" spans="4:12" x14ac:dyDescent="0.2">
      <c r="D1362" s="393">
        <f>_xlfn.XLOOKUP(C:C,Table1[for Import to Bank Register dropdown],Table1[for Pivot],0,0,1)</f>
        <v>0</v>
      </c>
      <c r="E1362" s="422"/>
      <c r="F1362" s="160">
        <f t="shared" si="64"/>
        <v>55555555</v>
      </c>
      <c r="G1362" s="394">
        <f t="shared" si="65"/>
        <v>0</v>
      </c>
      <c r="I1362" s="395">
        <f>IF(OR(C1362="150 Directors advances", C1362="120 accounts receivable", C1362="720.2 Automobile - Insurance", C1362="720.3 Automobile - License", C1362="870.4 Rent - Insurance", C1362="870.6 Rent - Property Tax", C1362="870.7 Rent - Homeoffice", C1362="870.9 Rent - Water"),
   0,
   IF(Dashboard!$F$5="Quick",
      IF(OR(C1362="190 Automobile",C1362="200 computer hardware",C1362="210 Computer software",C1362="220 Quickbooks software",C1362="230 Office equipment",C1362="240 Office furniture"),
         E1362-(E1362/(1+Dashboard!$F$4)),
         0
      ),
      IF(C1362="750 Business promotion",
         E1362-(E1362/(1+4.793/100)),
         E1362-(E1362/(1+Dashboard!$F$4))
      )
   )
)</f>
        <v>0</v>
      </c>
      <c r="J1362" s="40">
        <f>Bank5[[#This Row],[Money in/ (Money out)]]-Bank5[[#This Row],[GST/HST]]</f>
        <v>0</v>
      </c>
      <c r="L1362" s="37">
        <f t="shared" si="63"/>
        <v>0</v>
      </c>
    </row>
    <row r="1363" spans="4:12" x14ac:dyDescent="0.2">
      <c r="D1363" s="393">
        <f>_xlfn.XLOOKUP(C:C,Table1[for Import to Bank Register dropdown],Table1[for Pivot],0,0,1)</f>
        <v>0</v>
      </c>
      <c r="E1363" s="422"/>
      <c r="F1363" s="160">
        <f t="shared" si="64"/>
        <v>55555555</v>
      </c>
      <c r="G1363" s="394">
        <f t="shared" si="65"/>
        <v>0</v>
      </c>
      <c r="I1363" s="395">
        <f>IF(OR(C1363="150 Directors advances", C1363="120 accounts receivable", C1363="720.2 Automobile - Insurance", C1363="720.3 Automobile - License", C1363="870.4 Rent - Insurance", C1363="870.6 Rent - Property Tax", C1363="870.7 Rent - Homeoffice", C1363="870.9 Rent - Water"),
   0,
   IF(Dashboard!$F$5="Quick",
      IF(OR(C1363="190 Automobile",C1363="200 computer hardware",C1363="210 Computer software",C1363="220 Quickbooks software",C1363="230 Office equipment",C1363="240 Office furniture"),
         E1363-(E1363/(1+Dashboard!$F$4)),
         0
      ),
      IF(C1363="750 Business promotion",
         E1363-(E1363/(1+4.793/100)),
         E1363-(E1363/(1+Dashboard!$F$4))
      )
   )
)</f>
        <v>0</v>
      </c>
      <c r="J1363" s="40">
        <f>Bank5[[#This Row],[Money in/ (Money out)]]-Bank5[[#This Row],[GST/HST]]</f>
        <v>0</v>
      </c>
      <c r="L1363" s="37">
        <f t="shared" si="63"/>
        <v>0</v>
      </c>
    </row>
    <row r="1364" spans="4:12" x14ac:dyDescent="0.2">
      <c r="D1364" s="393">
        <f>_xlfn.XLOOKUP(C:C,Table1[for Import to Bank Register dropdown],Table1[for Pivot],0,0,1)</f>
        <v>0</v>
      </c>
      <c r="E1364" s="422"/>
      <c r="F1364" s="160">
        <f t="shared" si="64"/>
        <v>55555555</v>
      </c>
      <c r="G1364" s="394">
        <f t="shared" si="65"/>
        <v>0</v>
      </c>
      <c r="I1364" s="395">
        <f>IF(OR(C1364="150 Directors advances", C1364="120 accounts receivable", C1364="720.2 Automobile - Insurance", C1364="720.3 Automobile - License", C1364="870.4 Rent - Insurance", C1364="870.6 Rent - Property Tax", C1364="870.7 Rent - Homeoffice", C1364="870.9 Rent - Water"),
   0,
   IF(Dashboard!$F$5="Quick",
      IF(OR(C1364="190 Automobile",C1364="200 computer hardware",C1364="210 Computer software",C1364="220 Quickbooks software",C1364="230 Office equipment",C1364="240 Office furniture"),
         E1364-(E1364/(1+Dashboard!$F$4)),
         0
      ),
      IF(C1364="750 Business promotion",
         E1364-(E1364/(1+4.793/100)),
         E1364-(E1364/(1+Dashboard!$F$4))
      )
   )
)</f>
        <v>0</v>
      </c>
      <c r="J1364" s="40">
        <f>Bank5[[#This Row],[Money in/ (Money out)]]-Bank5[[#This Row],[GST/HST]]</f>
        <v>0</v>
      </c>
      <c r="L1364" s="37">
        <f t="shared" si="63"/>
        <v>0</v>
      </c>
    </row>
    <row r="1365" spans="4:12" x14ac:dyDescent="0.2">
      <c r="D1365" s="393">
        <f>_xlfn.XLOOKUP(C:C,Table1[for Import to Bank Register dropdown],Table1[for Pivot],0,0,1)</f>
        <v>0</v>
      </c>
      <c r="E1365" s="422"/>
      <c r="F1365" s="160">
        <f t="shared" si="64"/>
        <v>55555555</v>
      </c>
      <c r="G1365" s="394">
        <f t="shared" si="65"/>
        <v>0</v>
      </c>
      <c r="I1365" s="395">
        <f>IF(OR(C1365="150 Directors advances", C1365="120 accounts receivable", C1365="720.2 Automobile - Insurance", C1365="720.3 Automobile - License", C1365="870.4 Rent - Insurance", C1365="870.6 Rent - Property Tax", C1365="870.7 Rent - Homeoffice", C1365="870.9 Rent - Water"),
   0,
   IF(Dashboard!$F$5="Quick",
      IF(OR(C1365="190 Automobile",C1365="200 computer hardware",C1365="210 Computer software",C1365="220 Quickbooks software",C1365="230 Office equipment",C1365="240 Office furniture"),
         E1365-(E1365/(1+Dashboard!$F$4)),
         0
      ),
      IF(C1365="750 Business promotion",
         E1365-(E1365/(1+4.793/100)),
         E1365-(E1365/(1+Dashboard!$F$4))
      )
   )
)</f>
        <v>0</v>
      </c>
      <c r="J1365" s="40">
        <f>Bank5[[#This Row],[Money in/ (Money out)]]-Bank5[[#This Row],[GST/HST]]</f>
        <v>0</v>
      </c>
      <c r="L1365" s="37">
        <f t="shared" si="63"/>
        <v>0</v>
      </c>
    </row>
    <row r="1366" spans="4:12" x14ac:dyDescent="0.2">
      <c r="D1366" s="393">
        <f>_xlfn.XLOOKUP(C:C,Table1[for Import to Bank Register dropdown],Table1[for Pivot],0,0,1)</f>
        <v>0</v>
      </c>
      <c r="E1366" s="422"/>
      <c r="F1366" s="160">
        <f t="shared" si="64"/>
        <v>55555555</v>
      </c>
      <c r="G1366" s="394">
        <f t="shared" si="65"/>
        <v>0</v>
      </c>
      <c r="I1366" s="395">
        <f>IF(OR(C1366="150 Directors advances", C1366="120 accounts receivable", C1366="720.2 Automobile - Insurance", C1366="720.3 Automobile - License", C1366="870.4 Rent - Insurance", C1366="870.6 Rent - Property Tax", C1366="870.7 Rent - Homeoffice", C1366="870.9 Rent - Water"),
   0,
   IF(Dashboard!$F$5="Quick",
      IF(OR(C1366="190 Automobile",C1366="200 computer hardware",C1366="210 Computer software",C1366="220 Quickbooks software",C1366="230 Office equipment",C1366="240 Office furniture"),
         E1366-(E1366/(1+Dashboard!$F$4)),
         0
      ),
      IF(C1366="750 Business promotion",
         E1366-(E1366/(1+4.793/100)),
         E1366-(E1366/(1+Dashboard!$F$4))
      )
   )
)</f>
        <v>0</v>
      </c>
      <c r="J1366" s="40">
        <f>Bank5[[#This Row],[Money in/ (Money out)]]-Bank5[[#This Row],[GST/HST]]</f>
        <v>0</v>
      </c>
      <c r="L1366" s="37">
        <f t="shared" si="63"/>
        <v>0</v>
      </c>
    </row>
    <row r="1367" spans="4:12" x14ac:dyDescent="0.2">
      <c r="D1367" s="393">
        <f>_xlfn.XLOOKUP(C:C,Table1[for Import to Bank Register dropdown],Table1[for Pivot],0,0,1)</f>
        <v>0</v>
      </c>
      <c r="E1367" s="422"/>
      <c r="F1367" s="160">
        <f t="shared" si="64"/>
        <v>55555555</v>
      </c>
      <c r="G1367" s="394">
        <f t="shared" si="65"/>
        <v>0</v>
      </c>
      <c r="I1367" s="395">
        <f>IF(OR(C1367="150 Directors advances", C1367="120 accounts receivable", C1367="720.2 Automobile - Insurance", C1367="720.3 Automobile - License", C1367="870.4 Rent - Insurance", C1367="870.6 Rent - Property Tax", C1367="870.7 Rent - Homeoffice", C1367="870.9 Rent - Water"),
   0,
   IF(Dashboard!$F$5="Quick",
      IF(OR(C1367="190 Automobile",C1367="200 computer hardware",C1367="210 Computer software",C1367="220 Quickbooks software",C1367="230 Office equipment",C1367="240 Office furniture"),
         E1367-(E1367/(1+Dashboard!$F$4)),
         0
      ),
      IF(C1367="750 Business promotion",
         E1367-(E1367/(1+4.793/100)),
         E1367-(E1367/(1+Dashboard!$F$4))
      )
   )
)</f>
        <v>0</v>
      </c>
      <c r="J1367" s="40">
        <f>Bank5[[#This Row],[Money in/ (Money out)]]-Bank5[[#This Row],[GST/HST]]</f>
        <v>0</v>
      </c>
      <c r="L1367" s="37">
        <f t="shared" si="63"/>
        <v>0</v>
      </c>
    </row>
    <row r="1368" spans="4:12" x14ac:dyDescent="0.2">
      <c r="D1368" s="393">
        <f>_xlfn.XLOOKUP(C:C,Table1[for Import to Bank Register dropdown],Table1[for Pivot],0,0,1)</f>
        <v>0</v>
      </c>
      <c r="E1368" s="422"/>
      <c r="F1368" s="160">
        <f t="shared" si="64"/>
        <v>55555555</v>
      </c>
      <c r="G1368" s="394">
        <f t="shared" si="65"/>
        <v>0</v>
      </c>
      <c r="I1368" s="395">
        <f>IF(OR(C1368="150 Directors advances", C1368="120 accounts receivable", C1368="720.2 Automobile - Insurance", C1368="720.3 Automobile - License", C1368="870.4 Rent - Insurance", C1368="870.6 Rent - Property Tax", C1368="870.7 Rent - Homeoffice", C1368="870.9 Rent - Water"),
   0,
   IF(Dashboard!$F$5="Quick",
      IF(OR(C1368="190 Automobile",C1368="200 computer hardware",C1368="210 Computer software",C1368="220 Quickbooks software",C1368="230 Office equipment",C1368="240 Office furniture"),
         E1368-(E1368/(1+Dashboard!$F$4)),
         0
      ),
      IF(C1368="750 Business promotion",
         E1368-(E1368/(1+4.793/100)),
         E1368-(E1368/(1+Dashboard!$F$4))
      )
   )
)</f>
        <v>0</v>
      </c>
      <c r="J1368" s="40">
        <f>Bank5[[#This Row],[Money in/ (Money out)]]-Bank5[[#This Row],[GST/HST]]</f>
        <v>0</v>
      </c>
      <c r="L1368" s="37">
        <f t="shared" si="63"/>
        <v>0</v>
      </c>
    </row>
    <row r="1369" spans="4:12" x14ac:dyDescent="0.2">
      <c r="D1369" s="393">
        <f>_xlfn.XLOOKUP(C:C,Table1[for Import to Bank Register dropdown],Table1[for Pivot],0,0,1)</f>
        <v>0</v>
      </c>
      <c r="E1369" s="422"/>
      <c r="F1369" s="160">
        <f t="shared" si="64"/>
        <v>55555555</v>
      </c>
      <c r="G1369" s="394">
        <f t="shared" si="65"/>
        <v>0</v>
      </c>
      <c r="I1369" s="395">
        <f>IF(OR(C1369="150 Directors advances", C1369="120 accounts receivable", C1369="720.2 Automobile - Insurance", C1369="720.3 Automobile - License", C1369="870.4 Rent - Insurance", C1369="870.6 Rent - Property Tax", C1369="870.7 Rent - Homeoffice", C1369="870.9 Rent - Water"),
   0,
   IF(Dashboard!$F$5="Quick",
      IF(OR(C1369="190 Automobile",C1369="200 computer hardware",C1369="210 Computer software",C1369="220 Quickbooks software",C1369="230 Office equipment",C1369="240 Office furniture"),
         E1369-(E1369/(1+Dashboard!$F$4)),
         0
      ),
      IF(C1369="750 Business promotion",
         E1369-(E1369/(1+4.793/100)),
         E1369-(E1369/(1+Dashboard!$F$4))
      )
   )
)</f>
        <v>0</v>
      </c>
      <c r="J1369" s="40">
        <f>Bank5[[#This Row],[Money in/ (Money out)]]-Bank5[[#This Row],[GST/HST]]</f>
        <v>0</v>
      </c>
      <c r="L1369" s="37">
        <f t="shared" si="63"/>
        <v>0</v>
      </c>
    </row>
    <row r="1370" spans="4:12" x14ac:dyDescent="0.2">
      <c r="D1370" s="393">
        <f>_xlfn.XLOOKUP(C:C,Table1[for Import to Bank Register dropdown],Table1[for Pivot],0,0,1)</f>
        <v>0</v>
      </c>
      <c r="E1370" s="422"/>
      <c r="F1370" s="160">
        <f t="shared" si="64"/>
        <v>55555555</v>
      </c>
      <c r="G1370" s="394">
        <f t="shared" si="65"/>
        <v>0</v>
      </c>
      <c r="I1370" s="395">
        <f>IF(OR(C1370="150 Directors advances", C1370="120 accounts receivable", C1370="720.2 Automobile - Insurance", C1370="720.3 Automobile - License", C1370="870.4 Rent - Insurance", C1370="870.6 Rent - Property Tax", C1370="870.7 Rent - Homeoffice", C1370="870.9 Rent - Water"),
   0,
   IF(Dashboard!$F$5="Quick",
      IF(OR(C1370="190 Automobile",C1370="200 computer hardware",C1370="210 Computer software",C1370="220 Quickbooks software",C1370="230 Office equipment",C1370="240 Office furniture"),
         E1370-(E1370/(1+Dashboard!$F$4)),
         0
      ),
      IF(C1370="750 Business promotion",
         E1370-(E1370/(1+4.793/100)),
         E1370-(E1370/(1+Dashboard!$F$4))
      )
   )
)</f>
        <v>0</v>
      </c>
      <c r="J1370" s="40">
        <f>Bank5[[#This Row],[Money in/ (Money out)]]-Bank5[[#This Row],[GST/HST]]</f>
        <v>0</v>
      </c>
      <c r="L1370" s="37">
        <f t="shared" si="63"/>
        <v>0</v>
      </c>
    </row>
    <row r="1371" spans="4:12" x14ac:dyDescent="0.2">
      <c r="D1371" s="393">
        <f>_xlfn.XLOOKUP(C:C,Table1[for Import to Bank Register dropdown],Table1[for Pivot],0,0,1)</f>
        <v>0</v>
      </c>
      <c r="E1371" s="422"/>
      <c r="F1371" s="160">
        <f t="shared" si="64"/>
        <v>55555555</v>
      </c>
      <c r="G1371" s="394">
        <f t="shared" si="65"/>
        <v>0</v>
      </c>
      <c r="I1371" s="395">
        <f>IF(OR(C1371="150 Directors advances", C1371="120 accounts receivable", C1371="720.2 Automobile - Insurance", C1371="720.3 Automobile - License", C1371="870.4 Rent - Insurance", C1371="870.6 Rent - Property Tax", C1371="870.7 Rent - Homeoffice", C1371="870.9 Rent - Water"),
   0,
   IF(Dashboard!$F$5="Quick",
      IF(OR(C1371="190 Automobile",C1371="200 computer hardware",C1371="210 Computer software",C1371="220 Quickbooks software",C1371="230 Office equipment",C1371="240 Office furniture"),
         E1371-(E1371/(1+Dashboard!$F$4)),
         0
      ),
      IF(C1371="750 Business promotion",
         E1371-(E1371/(1+4.793/100)),
         E1371-(E1371/(1+Dashboard!$F$4))
      )
   )
)</f>
        <v>0</v>
      </c>
      <c r="J1371" s="40">
        <f>Bank5[[#This Row],[Money in/ (Money out)]]-Bank5[[#This Row],[GST/HST]]</f>
        <v>0</v>
      </c>
      <c r="L1371" s="37">
        <f t="shared" si="63"/>
        <v>0</v>
      </c>
    </row>
    <row r="1372" spans="4:12" x14ac:dyDescent="0.2">
      <c r="D1372" s="393">
        <f>_xlfn.XLOOKUP(C:C,Table1[for Import to Bank Register dropdown],Table1[for Pivot],0,0,1)</f>
        <v>0</v>
      </c>
      <c r="E1372" s="422"/>
      <c r="F1372" s="160">
        <f t="shared" si="64"/>
        <v>55555555</v>
      </c>
      <c r="G1372" s="394">
        <f t="shared" si="65"/>
        <v>0</v>
      </c>
      <c r="I1372" s="395">
        <f>IF(OR(C1372="150 Directors advances", C1372="120 accounts receivable", C1372="720.2 Automobile - Insurance", C1372="720.3 Automobile - License", C1372="870.4 Rent - Insurance", C1372="870.6 Rent - Property Tax", C1372="870.7 Rent - Homeoffice", C1372="870.9 Rent - Water"),
   0,
   IF(Dashboard!$F$5="Quick",
      IF(OR(C1372="190 Automobile",C1372="200 computer hardware",C1372="210 Computer software",C1372="220 Quickbooks software",C1372="230 Office equipment",C1372="240 Office furniture"),
         E1372-(E1372/(1+Dashboard!$F$4)),
         0
      ),
      IF(C1372="750 Business promotion",
         E1372-(E1372/(1+4.793/100)),
         E1372-(E1372/(1+Dashboard!$F$4))
      )
   )
)</f>
        <v>0</v>
      </c>
      <c r="J1372" s="40">
        <f>Bank5[[#This Row],[Money in/ (Money out)]]-Bank5[[#This Row],[GST/HST]]</f>
        <v>0</v>
      </c>
      <c r="L1372" s="37">
        <f t="shared" si="63"/>
        <v>0</v>
      </c>
    </row>
    <row r="1373" spans="4:12" x14ac:dyDescent="0.2">
      <c r="D1373" s="393">
        <f>_xlfn.XLOOKUP(C:C,Table1[for Import to Bank Register dropdown],Table1[for Pivot],0,0,1)</f>
        <v>0</v>
      </c>
      <c r="E1373" s="422"/>
      <c r="F1373" s="160">
        <f t="shared" si="64"/>
        <v>55555555</v>
      </c>
      <c r="G1373" s="394">
        <f t="shared" si="65"/>
        <v>0</v>
      </c>
      <c r="I1373" s="395">
        <f>IF(OR(C1373="150 Directors advances", C1373="120 accounts receivable", C1373="720.2 Automobile - Insurance", C1373="720.3 Automobile - License", C1373="870.4 Rent - Insurance", C1373="870.6 Rent - Property Tax", C1373="870.7 Rent - Homeoffice", C1373="870.9 Rent - Water"),
   0,
   IF(Dashboard!$F$5="Quick",
      IF(OR(C1373="190 Automobile",C1373="200 computer hardware",C1373="210 Computer software",C1373="220 Quickbooks software",C1373="230 Office equipment",C1373="240 Office furniture"),
         E1373-(E1373/(1+Dashboard!$F$4)),
         0
      ),
      IF(C1373="750 Business promotion",
         E1373-(E1373/(1+4.793/100)),
         E1373-(E1373/(1+Dashboard!$F$4))
      )
   )
)</f>
        <v>0</v>
      </c>
      <c r="J1373" s="40">
        <f>Bank5[[#This Row],[Money in/ (Money out)]]-Bank5[[#This Row],[GST/HST]]</f>
        <v>0</v>
      </c>
      <c r="L1373" s="37">
        <f t="shared" si="63"/>
        <v>0</v>
      </c>
    </row>
    <row r="1374" spans="4:12" x14ac:dyDescent="0.2">
      <c r="D1374" s="393">
        <f>_xlfn.XLOOKUP(C:C,Table1[for Import to Bank Register dropdown],Table1[for Pivot],0,0,1)</f>
        <v>0</v>
      </c>
      <c r="E1374" s="422"/>
      <c r="F1374" s="160">
        <f t="shared" si="64"/>
        <v>55555555</v>
      </c>
      <c r="G1374" s="394">
        <f t="shared" si="65"/>
        <v>0</v>
      </c>
      <c r="I1374" s="395">
        <f>IF(OR(C1374="150 Directors advances", C1374="120 accounts receivable", C1374="720.2 Automobile - Insurance", C1374="720.3 Automobile - License", C1374="870.4 Rent - Insurance", C1374="870.6 Rent - Property Tax", C1374="870.7 Rent - Homeoffice", C1374="870.9 Rent - Water"),
   0,
   IF(Dashboard!$F$5="Quick",
      IF(OR(C1374="190 Automobile",C1374="200 computer hardware",C1374="210 Computer software",C1374="220 Quickbooks software",C1374="230 Office equipment",C1374="240 Office furniture"),
         E1374-(E1374/(1+Dashboard!$F$4)),
         0
      ),
      IF(C1374="750 Business promotion",
         E1374-(E1374/(1+4.793/100)),
         E1374-(E1374/(1+Dashboard!$F$4))
      )
   )
)</f>
        <v>0</v>
      </c>
      <c r="J1374" s="40">
        <f>Bank5[[#This Row],[Money in/ (Money out)]]-Bank5[[#This Row],[GST/HST]]</f>
        <v>0</v>
      </c>
      <c r="L1374" s="37">
        <f t="shared" si="63"/>
        <v>0</v>
      </c>
    </row>
    <row r="1375" spans="4:12" x14ac:dyDescent="0.2">
      <c r="D1375" s="393">
        <f>_xlfn.XLOOKUP(C:C,Table1[for Import to Bank Register dropdown],Table1[for Pivot],0,0,1)</f>
        <v>0</v>
      </c>
      <c r="E1375" s="422"/>
      <c r="F1375" s="160">
        <f t="shared" si="64"/>
        <v>55555555</v>
      </c>
      <c r="G1375" s="394">
        <f t="shared" si="65"/>
        <v>0</v>
      </c>
      <c r="I1375" s="395">
        <f>IF(OR(C1375="150 Directors advances", C1375="120 accounts receivable", C1375="720.2 Automobile - Insurance", C1375="720.3 Automobile - License", C1375="870.4 Rent - Insurance", C1375="870.6 Rent - Property Tax", C1375="870.7 Rent - Homeoffice", C1375="870.9 Rent - Water"),
   0,
   IF(Dashboard!$F$5="Quick",
      IF(OR(C1375="190 Automobile",C1375="200 computer hardware",C1375="210 Computer software",C1375="220 Quickbooks software",C1375="230 Office equipment",C1375="240 Office furniture"),
         E1375-(E1375/(1+Dashboard!$F$4)),
         0
      ),
      IF(C1375="750 Business promotion",
         E1375-(E1375/(1+4.793/100)),
         E1375-(E1375/(1+Dashboard!$F$4))
      )
   )
)</f>
        <v>0</v>
      </c>
      <c r="J1375" s="40">
        <f>Bank5[[#This Row],[Money in/ (Money out)]]-Bank5[[#This Row],[GST/HST]]</f>
        <v>0</v>
      </c>
      <c r="L1375" s="37">
        <f t="shared" si="63"/>
        <v>0</v>
      </c>
    </row>
    <row r="1376" spans="4:12" x14ac:dyDescent="0.2">
      <c r="D1376" s="393">
        <f>_xlfn.XLOOKUP(C:C,Table1[for Import to Bank Register dropdown],Table1[for Pivot],0,0,1)</f>
        <v>0</v>
      </c>
      <c r="E1376" s="422"/>
      <c r="F1376" s="160">
        <f t="shared" si="64"/>
        <v>55555555</v>
      </c>
      <c r="G1376" s="394">
        <f t="shared" si="65"/>
        <v>0</v>
      </c>
      <c r="I1376" s="395">
        <f>IF(OR(C1376="150 Directors advances", C1376="120 accounts receivable", C1376="720.2 Automobile - Insurance", C1376="720.3 Automobile - License", C1376="870.4 Rent - Insurance", C1376="870.6 Rent - Property Tax", C1376="870.7 Rent - Homeoffice", C1376="870.9 Rent - Water"),
   0,
   IF(Dashboard!$F$5="Quick",
      IF(OR(C1376="190 Automobile",C1376="200 computer hardware",C1376="210 Computer software",C1376="220 Quickbooks software",C1376="230 Office equipment",C1376="240 Office furniture"),
         E1376-(E1376/(1+Dashboard!$F$4)),
         0
      ),
      IF(C1376="750 Business promotion",
         E1376-(E1376/(1+4.793/100)),
         E1376-(E1376/(1+Dashboard!$F$4))
      )
   )
)</f>
        <v>0</v>
      </c>
      <c r="J1376" s="40">
        <f>Bank5[[#This Row],[Money in/ (Money out)]]-Bank5[[#This Row],[GST/HST]]</f>
        <v>0</v>
      </c>
      <c r="L1376" s="37">
        <f t="shared" si="63"/>
        <v>0</v>
      </c>
    </row>
    <row r="1377" spans="4:12" x14ac:dyDescent="0.2">
      <c r="D1377" s="393">
        <f>_xlfn.XLOOKUP(C:C,Table1[for Import to Bank Register dropdown],Table1[for Pivot],0,0,1)</f>
        <v>0</v>
      </c>
      <c r="E1377" s="422"/>
      <c r="F1377" s="160">
        <f t="shared" si="64"/>
        <v>55555555</v>
      </c>
      <c r="G1377" s="394">
        <f t="shared" si="65"/>
        <v>0</v>
      </c>
      <c r="I1377" s="395">
        <f>IF(OR(C1377="150 Directors advances", C1377="120 accounts receivable", C1377="720.2 Automobile - Insurance", C1377="720.3 Automobile - License", C1377="870.4 Rent - Insurance", C1377="870.6 Rent - Property Tax", C1377="870.7 Rent - Homeoffice", C1377="870.9 Rent - Water"),
   0,
   IF(Dashboard!$F$5="Quick",
      IF(OR(C1377="190 Automobile",C1377="200 computer hardware",C1377="210 Computer software",C1377="220 Quickbooks software",C1377="230 Office equipment",C1377="240 Office furniture"),
         E1377-(E1377/(1+Dashboard!$F$4)),
         0
      ),
      IF(C1377="750 Business promotion",
         E1377-(E1377/(1+4.793/100)),
         E1377-(E1377/(1+Dashboard!$F$4))
      )
   )
)</f>
        <v>0</v>
      </c>
      <c r="J1377" s="40">
        <f>Bank5[[#This Row],[Money in/ (Money out)]]-Bank5[[#This Row],[GST/HST]]</f>
        <v>0</v>
      </c>
      <c r="L1377" s="37">
        <f t="shared" si="63"/>
        <v>0</v>
      </c>
    </row>
    <row r="1378" spans="4:12" x14ac:dyDescent="0.2">
      <c r="D1378" s="393">
        <f>_xlfn.XLOOKUP(C:C,Table1[for Import to Bank Register dropdown],Table1[for Pivot],0,0,1)</f>
        <v>0</v>
      </c>
      <c r="E1378" s="422"/>
      <c r="F1378" s="160">
        <f t="shared" si="64"/>
        <v>55555555</v>
      </c>
      <c r="G1378" s="394">
        <f t="shared" si="65"/>
        <v>0</v>
      </c>
      <c r="I1378" s="395">
        <f>IF(OR(C1378="150 Directors advances", C1378="120 accounts receivable", C1378="720.2 Automobile - Insurance", C1378="720.3 Automobile - License", C1378="870.4 Rent - Insurance", C1378="870.6 Rent - Property Tax", C1378="870.7 Rent - Homeoffice", C1378="870.9 Rent - Water"),
   0,
   IF(Dashboard!$F$5="Quick",
      IF(OR(C1378="190 Automobile",C1378="200 computer hardware",C1378="210 Computer software",C1378="220 Quickbooks software",C1378="230 Office equipment",C1378="240 Office furniture"),
         E1378-(E1378/(1+Dashboard!$F$4)),
         0
      ),
      IF(C1378="750 Business promotion",
         E1378-(E1378/(1+4.793/100)),
         E1378-(E1378/(1+Dashboard!$F$4))
      )
   )
)</f>
        <v>0</v>
      </c>
      <c r="J1378" s="40">
        <f>Bank5[[#This Row],[Money in/ (Money out)]]-Bank5[[#This Row],[GST/HST]]</f>
        <v>0</v>
      </c>
      <c r="L1378" s="37">
        <f t="shared" si="63"/>
        <v>0</v>
      </c>
    </row>
    <row r="1379" spans="4:12" x14ac:dyDescent="0.2">
      <c r="D1379" s="393">
        <f>_xlfn.XLOOKUP(C:C,Table1[for Import to Bank Register dropdown],Table1[for Pivot],0,0,1)</f>
        <v>0</v>
      </c>
      <c r="E1379" s="422"/>
      <c r="F1379" s="160">
        <f t="shared" si="64"/>
        <v>55555555</v>
      </c>
      <c r="G1379" s="394">
        <f t="shared" si="65"/>
        <v>0</v>
      </c>
      <c r="I1379" s="395">
        <f>IF(OR(C1379="150 Directors advances", C1379="120 accounts receivable", C1379="720.2 Automobile - Insurance", C1379="720.3 Automobile - License", C1379="870.4 Rent - Insurance", C1379="870.6 Rent - Property Tax", C1379="870.7 Rent - Homeoffice", C1379="870.9 Rent - Water"),
   0,
   IF(Dashboard!$F$5="Quick",
      IF(OR(C1379="190 Automobile",C1379="200 computer hardware",C1379="210 Computer software",C1379="220 Quickbooks software",C1379="230 Office equipment",C1379="240 Office furniture"),
         E1379-(E1379/(1+Dashboard!$F$4)),
         0
      ),
      IF(C1379="750 Business promotion",
         E1379-(E1379/(1+4.793/100)),
         E1379-(E1379/(1+Dashboard!$F$4))
      )
   )
)</f>
        <v>0</v>
      </c>
      <c r="J1379" s="40">
        <f>Bank5[[#This Row],[Money in/ (Money out)]]-Bank5[[#This Row],[GST/HST]]</f>
        <v>0</v>
      </c>
      <c r="L1379" s="37">
        <f t="shared" si="63"/>
        <v>0</v>
      </c>
    </row>
    <row r="1380" spans="4:12" x14ac:dyDescent="0.2">
      <c r="D1380" s="393">
        <f>_xlfn.XLOOKUP(C:C,Table1[for Import to Bank Register dropdown],Table1[for Pivot],0,0,1)</f>
        <v>0</v>
      </c>
      <c r="E1380" s="422"/>
      <c r="F1380" s="160">
        <f t="shared" si="64"/>
        <v>55555555</v>
      </c>
      <c r="G1380" s="394">
        <f t="shared" si="65"/>
        <v>0</v>
      </c>
      <c r="I1380" s="395">
        <f>IF(OR(C1380="150 Directors advances", C1380="120 accounts receivable", C1380="720.2 Automobile - Insurance", C1380="720.3 Automobile - License", C1380="870.4 Rent - Insurance", C1380="870.6 Rent - Property Tax", C1380="870.7 Rent - Homeoffice", C1380="870.9 Rent - Water"),
   0,
   IF(Dashboard!$F$5="Quick",
      IF(OR(C1380="190 Automobile",C1380="200 computer hardware",C1380="210 Computer software",C1380="220 Quickbooks software",C1380="230 Office equipment",C1380="240 Office furniture"),
         E1380-(E1380/(1+Dashboard!$F$4)),
         0
      ),
      IF(C1380="750 Business promotion",
         E1380-(E1380/(1+4.793/100)),
         E1380-(E1380/(1+Dashboard!$F$4))
      )
   )
)</f>
        <v>0</v>
      </c>
      <c r="J1380" s="40">
        <f>Bank5[[#This Row],[Money in/ (Money out)]]-Bank5[[#This Row],[GST/HST]]</f>
        <v>0</v>
      </c>
      <c r="L1380" s="37">
        <f t="shared" si="63"/>
        <v>0</v>
      </c>
    </row>
    <row r="1381" spans="4:12" x14ac:dyDescent="0.2">
      <c r="D1381" s="393">
        <f>_xlfn.XLOOKUP(C:C,Table1[for Import to Bank Register dropdown],Table1[for Pivot],0,0,1)</f>
        <v>0</v>
      </c>
      <c r="E1381" s="422"/>
      <c r="F1381" s="160">
        <f t="shared" si="64"/>
        <v>55555555</v>
      </c>
      <c r="G1381" s="394">
        <f t="shared" si="65"/>
        <v>0</v>
      </c>
      <c r="I1381" s="395">
        <f>IF(OR(C1381="150 Directors advances", C1381="120 accounts receivable", C1381="720.2 Automobile - Insurance", C1381="720.3 Automobile - License", C1381="870.4 Rent - Insurance", C1381="870.6 Rent - Property Tax", C1381="870.7 Rent - Homeoffice", C1381="870.9 Rent - Water"),
   0,
   IF(Dashboard!$F$5="Quick",
      IF(OR(C1381="190 Automobile",C1381="200 computer hardware",C1381="210 Computer software",C1381="220 Quickbooks software",C1381="230 Office equipment",C1381="240 Office furniture"),
         E1381-(E1381/(1+Dashboard!$F$4)),
         0
      ),
      IF(C1381="750 Business promotion",
         E1381-(E1381/(1+4.793/100)),
         E1381-(E1381/(1+Dashboard!$F$4))
      )
   )
)</f>
        <v>0</v>
      </c>
      <c r="J1381" s="40">
        <f>Bank5[[#This Row],[Money in/ (Money out)]]-Bank5[[#This Row],[GST/HST]]</f>
        <v>0</v>
      </c>
      <c r="L1381" s="37">
        <f t="shared" si="63"/>
        <v>0</v>
      </c>
    </row>
    <row r="1382" spans="4:12" x14ac:dyDescent="0.2">
      <c r="D1382" s="393">
        <f>_xlfn.XLOOKUP(C:C,Table1[for Import to Bank Register dropdown],Table1[for Pivot],0,0,1)</f>
        <v>0</v>
      </c>
      <c r="E1382" s="422"/>
      <c r="F1382" s="160">
        <f t="shared" si="64"/>
        <v>55555555</v>
      </c>
      <c r="G1382" s="394">
        <f t="shared" si="65"/>
        <v>0</v>
      </c>
      <c r="I1382" s="395">
        <f>IF(OR(C1382="150 Directors advances", C1382="120 accounts receivable", C1382="720.2 Automobile - Insurance", C1382="720.3 Automobile - License", C1382="870.4 Rent - Insurance", C1382="870.6 Rent - Property Tax", C1382="870.7 Rent - Homeoffice", C1382="870.9 Rent - Water"),
   0,
   IF(Dashboard!$F$5="Quick",
      IF(OR(C1382="190 Automobile",C1382="200 computer hardware",C1382="210 Computer software",C1382="220 Quickbooks software",C1382="230 Office equipment",C1382="240 Office furniture"),
         E1382-(E1382/(1+Dashboard!$F$4)),
         0
      ),
      IF(C1382="750 Business promotion",
         E1382-(E1382/(1+4.793/100)),
         E1382-(E1382/(1+Dashboard!$F$4))
      )
   )
)</f>
        <v>0</v>
      </c>
      <c r="J1382" s="40">
        <f>Bank5[[#This Row],[Money in/ (Money out)]]-Bank5[[#This Row],[GST/HST]]</f>
        <v>0</v>
      </c>
      <c r="L1382" s="37">
        <f t="shared" si="63"/>
        <v>0</v>
      </c>
    </row>
    <row r="1383" spans="4:12" x14ac:dyDescent="0.2">
      <c r="D1383" s="393">
        <f>_xlfn.XLOOKUP(C:C,Table1[for Import to Bank Register dropdown],Table1[for Pivot],0,0,1)</f>
        <v>0</v>
      </c>
      <c r="E1383" s="422"/>
      <c r="F1383" s="160">
        <f t="shared" si="64"/>
        <v>55555555</v>
      </c>
      <c r="G1383" s="394">
        <f t="shared" si="65"/>
        <v>0</v>
      </c>
      <c r="I1383" s="395">
        <f>IF(OR(C1383="150 Directors advances", C1383="120 accounts receivable", C1383="720.2 Automobile - Insurance", C1383="720.3 Automobile - License", C1383="870.4 Rent - Insurance", C1383="870.6 Rent - Property Tax", C1383="870.7 Rent - Homeoffice", C1383="870.9 Rent - Water"),
   0,
   IF(Dashboard!$F$5="Quick",
      IF(OR(C1383="190 Automobile",C1383="200 computer hardware",C1383="210 Computer software",C1383="220 Quickbooks software",C1383="230 Office equipment",C1383="240 Office furniture"),
         E1383-(E1383/(1+Dashboard!$F$4)),
         0
      ),
      IF(C1383="750 Business promotion",
         E1383-(E1383/(1+4.793/100)),
         E1383-(E1383/(1+Dashboard!$F$4))
      )
   )
)</f>
        <v>0</v>
      </c>
      <c r="J1383" s="40">
        <f>Bank5[[#This Row],[Money in/ (Money out)]]-Bank5[[#This Row],[GST/HST]]</f>
        <v>0</v>
      </c>
      <c r="L1383" s="37">
        <f t="shared" si="63"/>
        <v>0</v>
      </c>
    </row>
    <row r="1384" spans="4:12" x14ac:dyDescent="0.2">
      <c r="D1384" s="393">
        <f>_xlfn.XLOOKUP(C:C,Table1[for Import to Bank Register dropdown],Table1[for Pivot],0,0,1)</f>
        <v>0</v>
      </c>
      <c r="E1384" s="422"/>
      <c r="F1384" s="160">
        <f t="shared" si="64"/>
        <v>55555555</v>
      </c>
      <c r="G1384" s="394">
        <f t="shared" si="65"/>
        <v>0</v>
      </c>
      <c r="I1384" s="395">
        <f>IF(OR(C1384="150 Directors advances", C1384="120 accounts receivable", C1384="720.2 Automobile - Insurance", C1384="720.3 Automobile - License", C1384="870.4 Rent - Insurance", C1384="870.6 Rent - Property Tax", C1384="870.7 Rent - Homeoffice", C1384="870.9 Rent - Water"),
   0,
   IF(Dashboard!$F$5="Quick",
      IF(OR(C1384="190 Automobile",C1384="200 computer hardware",C1384="210 Computer software",C1384="220 Quickbooks software",C1384="230 Office equipment",C1384="240 Office furniture"),
         E1384-(E1384/(1+Dashboard!$F$4)),
         0
      ),
      IF(C1384="750 Business promotion",
         E1384-(E1384/(1+4.793/100)),
         E1384-(E1384/(1+Dashboard!$F$4))
      )
   )
)</f>
        <v>0</v>
      </c>
      <c r="J1384" s="40">
        <f>Bank5[[#This Row],[Money in/ (Money out)]]-Bank5[[#This Row],[GST/HST]]</f>
        <v>0</v>
      </c>
      <c r="L1384" s="37">
        <f t="shared" si="63"/>
        <v>0</v>
      </c>
    </row>
    <row r="1385" spans="4:12" x14ac:dyDescent="0.2">
      <c r="D1385" s="393">
        <f>_xlfn.XLOOKUP(C:C,Table1[for Import to Bank Register dropdown],Table1[for Pivot],0,0,1)</f>
        <v>0</v>
      </c>
      <c r="E1385" s="422"/>
      <c r="F1385" s="160">
        <f t="shared" si="64"/>
        <v>55555555</v>
      </c>
      <c r="G1385" s="394">
        <f t="shared" si="65"/>
        <v>0</v>
      </c>
      <c r="I1385" s="395">
        <f>IF(OR(C1385="150 Directors advances", C1385="120 accounts receivable", C1385="720.2 Automobile - Insurance", C1385="720.3 Automobile - License", C1385="870.4 Rent - Insurance", C1385="870.6 Rent - Property Tax", C1385="870.7 Rent - Homeoffice", C1385="870.9 Rent - Water"),
   0,
   IF(Dashboard!$F$5="Quick",
      IF(OR(C1385="190 Automobile",C1385="200 computer hardware",C1385="210 Computer software",C1385="220 Quickbooks software",C1385="230 Office equipment",C1385="240 Office furniture"),
         E1385-(E1385/(1+Dashboard!$F$4)),
         0
      ),
      IF(C1385="750 Business promotion",
         E1385-(E1385/(1+4.793/100)),
         E1385-(E1385/(1+Dashboard!$F$4))
      )
   )
)</f>
        <v>0</v>
      </c>
      <c r="J1385" s="40">
        <f>Bank5[[#This Row],[Money in/ (Money out)]]-Bank5[[#This Row],[GST/HST]]</f>
        <v>0</v>
      </c>
      <c r="L1385" s="37">
        <f t="shared" si="63"/>
        <v>0</v>
      </c>
    </row>
    <row r="1386" spans="4:12" x14ac:dyDescent="0.2">
      <c r="D1386" s="393">
        <f>_xlfn.XLOOKUP(C:C,Table1[for Import to Bank Register dropdown],Table1[for Pivot],0,0,1)</f>
        <v>0</v>
      </c>
      <c r="E1386" s="422"/>
      <c r="F1386" s="160">
        <f t="shared" si="64"/>
        <v>55555555</v>
      </c>
      <c r="G1386" s="394">
        <f t="shared" si="65"/>
        <v>0</v>
      </c>
      <c r="I1386" s="395">
        <f>IF(OR(C1386="150 Directors advances", C1386="120 accounts receivable", C1386="720.2 Automobile - Insurance", C1386="720.3 Automobile - License", C1386="870.4 Rent - Insurance", C1386="870.6 Rent - Property Tax", C1386="870.7 Rent - Homeoffice", C1386="870.9 Rent - Water"),
   0,
   IF(Dashboard!$F$5="Quick",
      IF(OR(C1386="190 Automobile",C1386="200 computer hardware",C1386="210 Computer software",C1386="220 Quickbooks software",C1386="230 Office equipment",C1386="240 Office furniture"),
         E1386-(E1386/(1+Dashboard!$F$4)),
         0
      ),
      IF(C1386="750 Business promotion",
         E1386-(E1386/(1+4.793/100)),
         E1386-(E1386/(1+Dashboard!$F$4))
      )
   )
)</f>
        <v>0</v>
      </c>
      <c r="J1386" s="40">
        <f>Bank5[[#This Row],[Money in/ (Money out)]]-Bank5[[#This Row],[GST/HST]]</f>
        <v>0</v>
      </c>
      <c r="L1386" s="37">
        <f t="shared" si="63"/>
        <v>0</v>
      </c>
    </row>
    <row r="1387" spans="4:12" x14ac:dyDescent="0.2">
      <c r="D1387" s="393">
        <f>_xlfn.XLOOKUP(C:C,Table1[for Import to Bank Register dropdown],Table1[for Pivot],0,0,1)</f>
        <v>0</v>
      </c>
      <c r="E1387" s="422"/>
      <c r="F1387" s="160">
        <f t="shared" si="64"/>
        <v>55555555</v>
      </c>
      <c r="G1387" s="394">
        <f t="shared" si="65"/>
        <v>0</v>
      </c>
      <c r="I1387" s="395">
        <f>IF(OR(C1387="150 Directors advances", C1387="120 accounts receivable", C1387="720.2 Automobile - Insurance", C1387="720.3 Automobile - License", C1387="870.4 Rent - Insurance", C1387="870.6 Rent - Property Tax", C1387="870.7 Rent - Homeoffice", C1387="870.9 Rent - Water"),
   0,
   IF(Dashboard!$F$5="Quick",
      IF(OR(C1387="190 Automobile",C1387="200 computer hardware",C1387="210 Computer software",C1387="220 Quickbooks software",C1387="230 Office equipment",C1387="240 Office furniture"),
         E1387-(E1387/(1+Dashboard!$F$4)),
         0
      ),
      IF(C1387="750 Business promotion",
         E1387-(E1387/(1+4.793/100)),
         E1387-(E1387/(1+Dashboard!$F$4))
      )
   )
)</f>
        <v>0</v>
      </c>
      <c r="J1387" s="40">
        <f>Bank5[[#This Row],[Money in/ (Money out)]]-Bank5[[#This Row],[GST/HST]]</f>
        <v>0</v>
      </c>
      <c r="L1387" s="37">
        <f t="shared" si="63"/>
        <v>0</v>
      </c>
    </row>
    <row r="1388" spans="4:12" x14ac:dyDescent="0.2">
      <c r="D1388" s="393">
        <f>_xlfn.XLOOKUP(C:C,Table1[for Import to Bank Register dropdown],Table1[for Pivot],0,0,1)</f>
        <v>0</v>
      </c>
      <c r="E1388" s="422"/>
      <c r="F1388" s="160">
        <f t="shared" si="64"/>
        <v>55555555</v>
      </c>
      <c r="G1388" s="394">
        <f t="shared" si="65"/>
        <v>0</v>
      </c>
      <c r="I1388" s="395">
        <f>IF(OR(C1388="150 Directors advances", C1388="120 accounts receivable", C1388="720.2 Automobile - Insurance", C1388="720.3 Automobile - License", C1388="870.4 Rent - Insurance", C1388="870.6 Rent - Property Tax", C1388="870.7 Rent - Homeoffice", C1388="870.9 Rent - Water"),
   0,
   IF(Dashboard!$F$5="Quick",
      IF(OR(C1388="190 Automobile",C1388="200 computer hardware",C1388="210 Computer software",C1388="220 Quickbooks software",C1388="230 Office equipment",C1388="240 Office furniture"),
         E1388-(E1388/(1+Dashboard!$F$4)),
         0
      ),
      IF(C1388="750 Business promotion",
         E1388-(E1388/(1+4.793/100)),
         E1388-(E1388/(1+Dashboard!$F$4))
      )
   )
)</f>
        <v>0</v>
      </c>
      <c r="J1388" s="40">
        <f>Bank5[[#This Row],[Money in/ (Money out)]]-Bank5[[#This Row],[GST/HST]]</f>
        <v>0</v>
      </c>
      <c r="L1388" s="37">
        <f t="shared" si="63"/>
        <v>0</v>
      </c>
    </row>
    <row r="1389" spans="4:12" x14ac:dyDescent="0.2">
      <c r="D1389" s="393">
        <f>_xlfn.XLOOKUP(C:C,Table1[for Import to Bank Register dropdown],Table1[for Pivot],0,0,1)</f>
        <v>0</v>
      </c>
      <c r="E1389" s="422"/>
      <c r="F1389" s="160">
        <f t="shared" si="64"/>
        <v>55555555</v>
      </c>
      <c r="G1389" s="394">
        <f t="shared" si="65"/>
        <v>0</v>
      </c>
      <c r="I1389" s="395">
        <f>IF(OR(C1389="150 Directors advances", C1389="120 accounts receivable", C1389="720.2 Automobile - Insurance", C1389="720.3 Automobile - License", C1389="870.4 Rent - Insurance", C1389="870.6 Rent - Property Tax", C1389="870.7 Rent - Homeoffice", C1389="870.9 Rent - Water"),
   0,
   IF(Dashboard!$F$5="Quick",
      IF(OR(C1389="190 Automobile",C1389="200 computer hardware",C1389="210 Computer software",C1389="220 Quickbooks software",C1389="230 Office equipment",C1389="240 Office furniture"),
         E1389-(E1389/(1+Dashboard!$F$4)),
         0
      ),
      IF(C1389="750 Business promotion",
         E1389-(E1389/(1+4.793/100)),
         E1389-(E1389/(1+Dashboard!$F$4))
      )
   )
)</f>
        <v>0</v>
      </c>
      <c r="J1389" s="40">
        <f>Bank5[[#This Row],[Money in/ (Money out)]]-Bank5[[#This Row],[GST/HST]]</f>
        <v>0</v>
      </c>
      <c r="L1389" s="37">
        <f t="shared" si="63"/>
        <v>0</v>
      </c>
    </row>
    <row r="1390" spans="4:12" x14ac:dyDescent="0.2">
      <c r="D1390" s="393">
        <f>_xlfn.XLOOKUP(C:C,Table1[for Import to Bank Register dropdown],Table1[for Pivot],0,0,1)</f>
        <v>0</v>
      </c>
      <c r="E1390" s="422"/>
      <c r="F1390" s="160">
        <f t="shared" si="64"/>
        <v>55555555</v>
      </c>
      <c r="G1390" s="394">
        <f t="shared" si="65"/>
        <v>0</v>
      </c>
      <c r="I1390" s="395">
        <f>IF(OR(C1390="150 Directors advances", C1390="120 accounts receivable", C1390="720.2 Automobile - Insurance", C1390="720.3 Automobile - License", C1390="870.4 Rent - Insurance", C1390="870.6 Rent - Property Tax", C1390="870.7 Rent - Homeoffice", C1390="870.9 Rent - Water"),
   0,
   IF(Dashboard!$F$5="Quick",
      IF(OR(C1390="190 Automobile",C1390="200 computer hardware",C1390="210 Computer software",C1390="220 Quickbooks software",C1390="230 Office equipment",C1390="240 Office furniture"),
         E1390-(E1390/(1+Dashboard!$F$4)),
         0
      ),
      IF(C1390="750 Business promotion",
         E1390-(E1390/(1+4.793/100)),
         E1390-(E1390/(1+Dashboard!$F$4))
      )
   )
)</f>
        <v>0</v>
      </c>
      <c r="J1390" s="40">
        <f>Bank5[[#This Row],[Money in/ (Money out)]]-Bank5[[#This Row],[GST/HST]]</f>
        <v>0</v>
      </c>
      <c r="L1390" s="37">
        <f t="shared" si="63"/>
        <v>0</v>
      </c>
    </row>
    <row r="1391" spans="4:12" x14ac:dyDescent="0.2">
      <c r="D1391" s="393">
        <f>_xlfn.XLOOKUP(C:C,Table1[for Import to Bank Register dropdown],Table1[for Pivot],0,0,1)</f>
        <v>0</v>
      </c>
      <c r="E1391" s="422"/>
      <c r="F1391" s="160">
        <f t="shared" si="64"/>
        <v>55555555</v>
      </c>
      <c r="G1391" s="394">
        <f t="shared" si="65"/>
        <v>0</v>
      </c>
      <c r="I1391" s="395">
        <f>IF(OR(C1391="150 Directors advances", C1391="120 accounts receivable", C1391="720.2 Automobile - Insurance", C1391="720.3 Automobile - License", C1391="870.4 Rent - Insurance", C1391="870.6 Rent - Property Tax", C1391="870.7 Rent - Homeoffice", C1391="870.9 Rent - Water"),
   0,
   IF(Dashboard!$F$5="Quick",
      IF(OR(C1391="190 Automobile",C1391="200 computer hardware",C1391="210 Computer software",C1391="220 Quickbooks software",C1391="230 Office equipment",C1391="240 Office furniture"),
         E1391-(E1391/(1+Dashboard!$F$4)),
         0
      ),
      IF(C1391="750 Business promotion",
         E1391-(E1391/(1+4.793/100)),
         E1391-(E1391/(1+Dashboard!$F$4))
      )
   )
)</f>
        <v>0</v>
      </c>
      <c r="J1391" s="40">
        <f>Bank5[[#This Row],[Money in/ (Money out)]]-Bank5[[#This Row],[GST/HST]]</f>
        <v>0</v>
      </c>
      <c r="L1391" s="37">
        <f t="shared" si="63"/>
        <v>0</v>
      </c>
    </row>
    <row r="1392" spans="4:12" x14ac:dyDescent="0.2">
      <c r="D1392" s="393">
        <f>_xlfn.XLOOKUP(C:C,Table1[for Import to Bank Register dropdown],Table1[for Pivot],0,0,1)</f>
        <v>0</v>
      </c>
      <c r="E1392" s="422"/>
      <c r="F1392" s="160">
        <f t="shared" si="64"/>
        <v>55555555</v>
      </c>
      <c r="G1392" s="394">
        <f t="shared" si="65"/>
        <v>0</v>
      </c>
      <c r="I1392" s="395">
        <f>IF(OR(C1392="150 Directors advances", C1392="120 accounts receivable", C1392="720.2 Automobile - Insurance", C1392="720.3 Automobile - License", C1392="870.4 Rent - Insurance", C1392="870.6 Rent - Property Tax", C1392="870.7 Rent - Homeoffice", C1392="870.9 Rent - Water"),
   0,
   IF(Dashboard!$F$5="Quick",
      IF(OR(C1392="190 Automobile",C1392="200 computer hardware",C1392="210 Computer software",C1392="220 Quickbooks software",C1392="230 Office equipment",C1392="240 Office furniture"),
         E1392-(E1392/(1+Dashboard!$F$4)),
         0
      ),
      IF(C1392="750 Business promotion",
         E1392-(E1392/(1+4.793/100)),
         E1392-(E1392/(1+Dashboard!$F$4))
      )
   )
)</f>
        <v>0</v>
      </c>
      <c r="J1392" s="40">
        <f>Bank5[[#This Row],[Money in/ (Money out)]]-Bank5[[#This Row],[GST/HST]]</f>
        <v>0</v>
      </c>
      <c r="L1392" s="37">
        <f t="shared" si="63"/>
        <v>0</v>
      </c>
    </row>
    <row r="1393" spans="4:12" x14ac:dyDescent="0.2">
      <c r="D1393" s="393">
        <f>_xlfn.XLOOKUP(C:C,Table1[for Import to Bank Register dropdown],Table1[for Pivot],0,0,1)</f>
        <v>0</v>
      </c>
      <c r="E1393" s="422"/>
      <c r="F1393" s="160">
        <f t="shared" si="64"/>
        <v>55555555</v>
      </c>
      <c r="G1393" s="394">
        <f t="shared" si="65"/>
        <v>0</v>
      </c>
      <c r="I1393" s="395">
        <f>IF(OR(C1393="150 Directors advances", C1393="120 accounts receivable", C1393="720.2 Automobile - Insurance", C1393="720.3 Automobile - License", C1393="870.4 Rent - Insurance", C1393="870.6 Rent - Property Tax", C1393="870.7 Rent - Homeoffice", C1393="870.9 Rent - Water"),
   0,
   IF(Dashboard!$F$5="Quick",
      IF(OR(C1393="190 Automobile",C1393="200 computer hardware",C1393="210 Computer software",C1393="220 Quickbooks software",C1393="230 Office equipment",C1393="240 Office furniture"),
         E1393-(E1393/(1+Dashboard!$F$4)),
         0
      ),
      IF(C1393="750 Business promotion",
         E1393-(E1393/(1+4.793/100)),
         E1393-(E1393/(1+Dashboard!$F$4))
      )
   )
)</f>
        <v>0</v>
      </c>
      <c r="J1393" s="40">
        <f>Bank5[[#This Row],[Money in/ (Money out)]]-Bank5[[#This Row],[GST/HST]]</f>
        <v>0</v>
      </c>
      <c r="L1393" s="37">
        <f t="shared" si="63"/>
        <v>0</v>
      </c>
    </row>
    <row r="1394" spans="4:12" x14ac:dyDescent="0.2">
      <c r="D1394" s="393">
        <f>_xlfn.XLOOKUP(C:C,Table1[for Import to Bank Register dropdown],Table1[for Pivot],0,0,1)</f>
        <v>0</v>
      </c>
      <c r="E1394" s="422"/>
      <c r="F1394" s="160">
        <f t="shared" si="64"/>
        <v>55555555</v>
      </c>
      <c r="G1394" s="394">
        <f t="shared" si="65"/>
        <v>0</v>
      </c>
      <c r="I1394" s="395">
        <f>IF(OR(C1394="150 Directors advances", C1394="120 accounts receivable", C1394="720.2 Automobile - Insurance", C1394="720.3 Automobile - License", C1394="870.4 Rent - Insurance", C1394="870.6 Rent - Property Tax", C1394="870.7 Rent - Homeoffice", C1394="870.9 Rent - Water"),
   0,
   IF(Dashboard!$F$5="Quick",
      IF(OR(C1394="190 Automobile",C1394="200 computer hardware",C1394="210 Computer software",C1394="220 Quickbooks software",C1394="230 Office equipment",C1394="240 Office furniture"),
         E1394-(E1394/(1+Dashboard!$F$4)),
         0
      ),
      IF(C1394="750 Business promotion",
         E1394-(E1394/(1+4.793/100)),
         E1394-(E1394/(1+Dashboard!$F$4))
      )
   )
)</f>
        <v>0</v>
      </c>
      <c r="J1394" s="40">
        <f>Bank5[[#This Row],[Money in/ (Money out)]]-Bank5[[#This Row],[GST/HST]]</f>
        <v>0</v>
      </c>
      <c r="L1394" s="37">
        <f t="shared" si="63"/>
        <v>0</v>
      </c>
    </row>
    <row r="1395" spans="4:12" x14ac:dyDescent="0.2">
      <c r="D1395" s="393">
        <f>_xlfn.XLOOKUP(C:C,Table1[for Import to Bank Register dropdown],Table1[for Pivot],0,0,1)</f>
        <v>0</v>
      </c>
      <c r="E1395" s="422"/>
      <c r="F1395" s="160">
        <f t="shared" si="64"/>
        <v>55555555</v>
      </c>
      <c r="G1395" s="394">
        <f t="shared" si="65"/>
        <v>0</v>
      </c>
      <c r="I1395" s="395">
        <f>IF(OR(C1395="150 Directors advances", C1395="120 accounts receivable", C1395="720.2 Automobile - Insurance", C1395="720.3 Automobile - License", C1395="870.4 Rent - Insurance", C1395="870.6 Rent - Property Tax", C1395="870.7 Rent - Homeoffice", C1395="870.9 Rent - Water"),
   0,
   IF(Dashboard!$F$5="Quick",
      IF(OR(C1395="190 Automobile",C1395="200 computer hardware",C1395="210 Computer software",C1395="220 Quickbooks software",C1395="230 Office equipment",C1395="240 Office furniture"),
         E1395-(E1395/(1+Dashboard!$F$4)),
         0
      ),
      IF(C1395="750 Business promotion",
         E1395-(E1395/(1+4.793/100)),
         E1395-(E1395/(1+Dashboard!$F$4))
      )
   )
)</f>
        <v>0</v>
      </c>
      <c r="J1395" s="40">
        <f>Bank5[[#This Row],[Money in/ (Money out)]]-Bank5[[#This Row],[GST/HST]]</f>
        <v>0</v>
      </c>
      <c r="L1395" s="37">
        <f t="shared" si="63"/>
        <v>0</v>
      </c>
    </row>
    <row r="1396" spans="4:12" x14ac:dyDescent="0.2">
      <c r="D1396" s="393">
        <f>_xlfn.XLOOKUP(C:C,Table1[for Import to Bank Register dropdown],Table1[for Pivot],0,0,1)</f>
        <v>0</v>
      </c>
      <c r="E1396" s="422"/>
      <c r="F1396" s="160">
        <f t="shared" si="64"/>
        <v>55555555</v>
      </c>
      <c r="G1396" s="394">
        <f t="shared" si="65"/>
        <v>0</v>
      </c>
      <c r="I1396" s="395">
        <f>IF(OR(C1396="150 Directors advances", C1396="120 accounts receivable", C1396="720.2 Automobile - Insurance", C1396="720.3 Automobile - License", C1396="870.4 Rent - Insurance", C1396="870.6 Rent - Property Tax", C1396="870.7 Rent - Homeoffice", C1396="870.9 Rent - Water"),
   0,
   IF(Dashboard!$F$5="Quick",
      IF(OR(C1396="190 Automobile",C1396="200 computer hardware",C1396="210 Computer software",C1396="220 Quickbooks software",C1396="230 Office equipment",C1396="240 Office furniture"),
         E1396-(E1396/(1+Dashboard!$F$4)),
         0
      ),
      IF(C1396="750 Business promotion",
         E1396-(E1396/(1+4.793/100)),
         E1396-(E1396/(1+Dashboard!$F$4))
      )
   )
)</f>
        <v>0</v>
      </c>
      <c r="J1396" s="40">
        <f>Bank5[[#This Row],[Money in/ (Money out)]]-Bank5[[#This Row],[GST/HST]]</f>
        <v>0</v>
      </c>
      <c r="L1396" s="37">
        <f t="shared" si="63"/>
        <v>0</v>
      </c>
    </row>
    <row r="1397" spans="4:12" x14ac:dyDescent="0.2">
      <c r="D1397" s="393">
        <f>_xlfn.XLOOKUP(C:C,Table1[for Import to Bank Register dropdown],Table1[for Pivot],0,0,1)</f>
        <v>0</v>
      </c>
      <c r="E1397" s="422"/>
      <c r="F1397" s="160">
        <f t="shared" si="64"/>
        <v>55555555</v>
      </c>
      <c r="G1397" s="394">
        <f t="shared" si="65"/>
        <v>0</v>
      </c>
      <c r="I1397" s="395">
        <f>IF(OR(C1397="150 Directors advances", C1397="120 accounts receivable", C1397="720.2 Automobile - Insurance", C1397="720.3 Automobile - License", C1397="870.4 Rent - Insurance", C1397="870.6 Rent - Property Tax", C1397="870.7 Rent - Homeoffice", C1397="870.9 Rent - Water"),
   0,
   IF(Dashboard!$F$5="Quick",
      IF(OR(C1397="190 Automobile",C1397="200 computer hardware",C1397="210 Computer software",C1397="220 Quickbooks software",C1397="230 Office equipment",C1397="240 Office furniture"),
         E1397-(E1397/(1+Dashboard!$F$4)),
         0
      ),
      IF(C1397="750 Business promotion",
         E1397-(E1397/(1+4.793/100)),
         E1397-(E1397/(1+Dashboard!$F$4))
      )
   )
)</f>
        <v>0</v>
      </c>
      <c r="J1397" s="40">
        <f>Bank5[[#This Row],[Money in/ (Money out)]]-Bank5[[#This Row],[GST/HST]]</f>
        <v>0</v>
      </c>
      <c r="L1397" s="37">
        <f t="shared" si="63"/>
        <v>0</v>
      </c>
    </row>
    <row r="1398" spans="4:12" x14ac:dyDescent="0.2">
      <c r="D1398" s="393">
        <f>_xlfn.XLOOKUP(C:C,Table1[for Import to Bank Register dropdown],Table1[for Pivot],0,0,1)</f>
        <v>0</v>
      </c>
      <c r="E1398" s="422"/>
      <c r="F1398" s="160">
        <f t="shared" si="64"/>
        <v>55555555</v>
      </c>
      <c r="G1398" s="394">
        <f t="shared" si="65"/>
        <v>0</v>
      </c>
      <c r="I1398" s="395">
        <f>IF(OR(C1398="150 Directors advances", C1398="120 accounts receivable", C1398="720.2 Automobile - Insurance", C1398="720.3 Automobile - License", C1398="870.4 Rent - Insurance", C1398="870.6 Rent - Property Tax", C1398="870.7 Rent - Homeoffice", C1398="870.9 Rent - Water"),
   0,
   IF(Dashboard!$F$5="Quick",
      IF(OR(C1398="190 Automobile",C1398="200 computer hardware",C1398="210 Computer software",C1398="220 Quickbooks software",C1398="230 Office equipment",C1398="240 Office furniture"),
         E1398-(E1398/(1+Dashboard!$F$4)),
         0
      ),
      IF(C1398="750 Business promotion",
         E1398-(E1398/(1+4.793/100)),
         E1398-(E1398/(1+Dashboard!$F$4))
      )
   )
)</f>
        <v>0</v>
      </c>
      <c r="J1398" s="40">
        <f>Bank5[[#This Row],[Money in/ (Money out)]]-Bank5[[#This Row],[GST/HST]]</f>
        <v>0</v>
      </c>
      <c r="L1398" s="37">
        <f t="shared" si="63"/>
        <v>0</v>
      </c>
    </row>
    <row r="1399" spans="4:12" x14ac:dyDescent="0.2">
      <c r="D1399" s="393">
        <f>_xlfn.XLOOKUP(C:C,Table1[for Import to Bank Register dropdown],Table1[for Pivot],0,0,1)</f>
        <v>0</v>
      </c>
      <c r="E1399" s="422"/>
      <c r="F1399" s="160">
        <f t="shared" si="64"/>
        <v>55555555</v>
      </c>
      <c r="G1399" s="394">
        <f t="shared" si="65"/>
        <v>0</v>
      </c>
      <c r="I1399" s="395">
        <f>IF(OR(C1399="150 Directors advances", C1399="120 accounts receivable", C1399="720.2 Automobile - Insurance", C1399="720.3 Automobile - License", C1399="870.4 Rent - Insurance", C1399="870.6 Rent - Property Tax", C1399="870.7 Rent - Homeoffice", C1399="870.9 Rent - Water"),
   0,
   IF(Dashboard!$F$5="Quick",
      IF(OR(C1399="190 Automobile",C1399="200 computer hardware",C1399="210 Computer software",C1399="220 Quickbooks software",C1399="230 Office equipment",C1399="240 Office furniture"),
         E1399-(E1399/(1+Dashboard!$F$4)),
         0
      ),
      IF(C1399="750 Business promotion",
         E1399-(E1399/(1+4.793/100)),
         E1399-(E1399/(1+Dashboard!$F$4))
      )
   )
)</f>
        <v>0</v>
      </c>
      <c r="J1399" s="40">
        <f>Bank5[[#This Row],[Money in/ (Money out)]]-Bank5[[#This Row],[GST/HST]]</f>
        <v>0</v>
      </c>
      <c r="L1399" s="37">
        <f t="shared" si="63"/>
        <v>0</v>
      </c>
    </row>
    <row r="1400" spans="4:12" x14ac:dyDescent="0.2">
      <c r="D1400" s="393">
        <f>_xlfn.XLOOKUP(C:C,Table1[for Import to Bank Register dropdown],Table1[for Pivot],0,0,1)</f>
        <v>0</v>
      </c>
      <c r="E1400" s="422"/>
      <c r="F1400" s="160">
        <f t="shared" si="64"/>
        <v>55555555</v>
      </c>
      <c r="G1400" s="394">
        <f t="shared" si="65"/>
        <v>0</v>
      </c>
      <c r="I1400" s="395">
        <f>IF(OR(C1400="150 Directors advances", C1400="120 accounts receivable", C1400="720.2 Automobile - Insurance", C1400="720.3 Automobile - License", C1400="870.4 Rent - Insurance", C1400="870.6 Rent - Property Tax", C1400="870.7 Rent - Homeoffice", C1400="870.9 Rent - Water"),
   0,
   IF(Dashboard!$F$5="Quick",
      IF(OR(C1400="190 Automobile",C1400="200 computer hardware",C1400="210 Computer software",C1400="220 Quickbooks software",C1400="230 Office equipment",C1400="240 Office furniture"),
         E1400-(E1400/(1+Dashboard!$F$4)),
         0
      ),
      IF(C1400="750 Business promotion",
         E1400-(E1400/(1+4.793/100)),
         E1400-(E1400/(1+Dashboard!$F$4))
      )
   )
)</f>
        <v>0</v>
      </c>
      <c r="J1400" s="40">
        <f>Bank5[[#This Row],[Money in/ (Money out)]]-Bank5[[#This Row],[GST/HST]]</f>
        <v>0</v>
      </c>
      <c r="L1400" s="37">
        <f t="shared" si="63"/>
        <v>0</v>
      </c>
    </row>
    <row r="1401" spans="4:12" x14ac:dyDescent="0.2">
      <c r="D1401" s="393">
        <f>_xlfn.XLOOKUP(C:C,Table1[for Import to Bank Register dropdown],Table1[for Pivot],0,0,1)</f>
        <v>0</v>
      </c>
      <c r="E1401" s="422"/>
      <c r="F1401" s="160">
        <f t="shared" si="64"/>
        <v>55555555</v>
      </c>
      <c r="G1401" s="394">
        <f t="shared" si="65"/>
        <v>0</v>
      </c>
      <c r="I1401" s="395">
        <f>IF(OR(C1401="150 Directors advances", C1401="120 accounts receivable", C1401="720.2 Automobile - Insurance", C1401="720.3 Automobile - License", C1401="870.4 Rent - Insurance", C1401="870.6 Rent - Property Tax", C1401="870.7 Rent - Homeoffice", C1401="870.9 Rent - Water"),
   0,
   IF(Dashboard!$F$5="Quick",
      IF(OR(C1401="190 Automobile",C1401="200 computer hardware",C1401="210 Computer software",C1401="220 Quickbooks software",C1401="230 Office equipment",C1401="240 Office furniture"),
         E1401-(E1401/(1+Dashboard!$F$4)),
         0
      ),
      IF(C1401="750 Business promotion",
         E1401-(E1401/(1+4.793/100)),
         E1401-(E1401/(1+Dashboard!$F$4))
      )
   )
)</f>
        <v>0</v>
      </c>
      <c r="J1401" s="40">
        <f>Bank5[[#This Row],[Money in/ (Money out)]]-Bank5[[#This Row],[GST/HST]]</f>
        <v>0</v>
      </c>
      <c r="L1401" s="37">
        <f t="shared" si="63"/>
        <v>0</v>
      </c>
    </row>
    <row r="1402" spans="4:12" x14ac:dyDescent="0.2">
      <c r="D1402" s="393">
        <f>_xlfn.XLOOKUP(C:C,Table1[for Import to Bank Register dropdown],Table1[for Pivot],0,0,1)</f>
        <v>0</v>
      </c>
      <c r="E1402" s="422"/>
      <c r="F1402" s="160">
        <f t="shared" si="64"/>
        <v>55555555</v>
      </c>
      <c r="G1402" s="394">
        <f t="shared" si="65"/>
        <v>0</v>
      </c>
      <c r="I1402" s="395">
        <f>IF(OR(C1402="150 Directors advances", C1402="120 accounts receivable", C1402="720.2 Automobile - Insurance", C1402="720.3 Automobile - License", C1402="870.4 Rent - Insurance", C1402="870.6 Rent - Property Tax", C1402="870.7 Rent - Homeoffice", C1402="870.9 Rent - Water"),
   0,
   IF(Dashboard!$F$5="Quick",
      IF(OR(C1402="190 Automobile",C1402="200 computer hardware",C1402="210 Computer software",C1402="220 Quickbooks software",C1402="230 Office equipment",C1402="240 Office furniture"),
         E1402-(E1402/(1+Dashboard!$F$4)),
         0
      ),
      IF(C1402="750 Business promotion",
         E1402-(E1402/(1+4.793/100)),
         E1402-(E1402/(1+Dashboard!$F$4))
      )
   )
)</f>
        <v>0</v>
      </c>
      <c r="J1402" s="40">
        <f>Bank5[[#This Row],[Money in/ (Money out)]]-Bank5[[#This Row],[GST/HST]]</f>
        <v>0</v>
      </c>
      <c r="L1402" s="37">
        <f t="shared" si="63"/>
        <v>0</v>
      </c>
    </row>
    <row r="1403" spans="4:12" x14ac:dyDescent="0.2">
      <c r="D1403" s="393">
        <f>_xlfn.XLOOKUP(C:C,Table1[for Import to Bank Register dropdown],Table1[for Pivot],0,0,1)</f>
        <v>0</v>
      </c>
      <c r="E1403" s="422"/>
      <c r="F1403" s="160">
        <f t="shared" si="64"/>
        <v>55555555</v>
      </c>
      <c r="G1403" s="394">
        <f t="shared" si="65"/>
        <v>0</v>
      </c>
      <c r="I1403" s="395">
        <f>IF(OR(C1403="150 Directors advances", C1403="120 accounts receivable", C1403="720.2 Automobile - Insurance", C1403="720.3 Automobile - License", C1403="870.4 Rent - Insurance", C1403="870.6 Rent - Property Tax", C1403="870.7 Rent - Homeoffice", C1403="870.9 Rent - Water"),
   0,
   IF(Dashboard!$F$5="Quick",
      IF(OR(C1403="190 Automobile",C1403="200 computer hardware",C1403="210 Computer software",C1403="220 Quickbooks software",C1403="230 Office equipment",C1403="240 Office furniture"),
         E1403-(E1403/(1+Dashboard!$F$4)),
         0
      ),
      IF(C1403="750 Business promotion",
         E1403-(E1403/(1+4.793/100)),
         E1403-(E1403/(1+Dashboard!$F$4))
      )
   )
)</f>
        <v>0</v>
      </c>
      <c r="J1403" s="40">
        <f>Bank5[[#This Row],[Money in/ (Money out)]]-Bank5[[#This Row],[GST/HST]]</f>
        <v>0</v>
      </c>
      <c r="L1403" s="37">
        <f t="shared" si="63"/>
        <v>0</v>
      </c>
    </row>
    <row r="1404" spans="4:12" x14ac:dyDescent="0.2">
      <c r="D1404" s="393">
        <f>_xlfn.XLOOKUP(C:C,Table1[for Import to Bank Register dropdown],Table1[for Pivot],0,0,1)</f>
        <v>0</v>
      </c>
      <c r="E1404" s="422"/>
      <c r="F1404" s="160">
        <f t="shared" si="64"/>
        <v>55555555</v>
      </c>
      <c r="G1404" s="394">
        <f t="shared" si="65"/>
        <v>0</v>
      </c>
      <c r="I1404" s="395">
        <f>IF(OR(C1404="150 Directors advances", C1404="120 accounts receivable", C1404="720.2 Automobile - Insurance", C1404="720.3 Automobile - License", C1404="870.4 Rent - Insurance", C1404="870.6 Rent - Property Tax", C1404="870.7 Rent - Homeoffice", C1404="870.9 Rent - Water"),
   0,
   IF(Dashboard!$F$5="Quick",
      IF(OR(C1404="190 Automobile",C1404="200 computer hardware",C1404="210 Computer software",C1404="220 Quickbooks software",C1404="230 Office equipment",C1404="240 Office furniture"),
         E1404-(E1404/(1+Dashboard!$F$4)),
         0
      ),
      IF(C1404="750 Business promotion",
         E1404-(E1404/(1+4.793/100)),
         E1404-(E1404/(1+Dashboard!$F$4))
      )
   )
)</f>
        <v>0</v>
      </c>
      <c r="J1404" s="40">
        <f>Bank5[[#This Row],[Money in/ (Money out)]]-Bank5[[#This Row],[GST/HST]]</f>
        <v>0</v>
      </c>
      <c r="L1404" s="37">
        <f t="shared" si="63"/>
        <v>0</v>
      </c>
    </row>
    <row r="1405" spans="4:12" x14ac:dyDescent="0.2">
      <c r="D1405" s="393">
        <f>_xlfn.XLOOKUP(C:C,Table1[for Import to Bank Register dropdown],Table1[for Pivot],0,0,1)</f>
        <v>0</v>
      </c>
      <c r="E1405" s="422"/>
      <c r="F1405" s="160">
        <f t="shared" si="64"/>
        <v>55555555</v>
      </c>
      <c r="G1405" s="394">
        <f t="shared" si="65"/>
        <v>0</v>
      </c>
      <c r="I1405" s="395">
        <f>IF(OR(C1405="150 Directors advances", C1405="120 accounts receivable", C1405="720.2 Automobile - Insurance", C1405="720.3 Automobile - License", C1405="870.4 Rent - Insurance", C1405="870.6 Rent - Property Tax", C1405="870.7 Rent - Homeoffice", C1405="870.9 Rent - Water"),
   0,
   IF(Dashboard!$F$5="Quick",
      IF(OR(C1405="190 Automobile",C1405="200 computer hardware",C1405="210 Computer software",C1405="220 Quickbooks software",C1405="230 Office equipment",C1405="240 Office furniture"),
         E1405-(E1405/(1+Dashboard!$F$4)),
         0
      ),
      IF(C1405="750 Business promotion",
         E1405-(E1405/(1+4.793/100)),
         E1405-(E1405/(1+Dashboard!$F$4))
      )
   )
)</f>
        <v>0</v>
      </c>
      <c r="J1405" s="40">
        <f>Bank5[[#This Row],[Money in/ (Money out)]]-Bank5[[#This Row],[GST/HST]]</f>
        <v>0</v>
      </c>
      <c r="L1405" s="37">
        <f t="shared" si="63"/>
        <v>0</v>
      </c>
    </row>
    <row r="1406" spans="4:12" x14ac:dyDescent="0.2">
      <c r="D1406" s="393">
        <f>_xlfn.XLOOKUP(C:C,Table1[for Import to Bank Register dropdown],Table1[for Pivot],0,0,1)</f>
        <v>0</v>
      </c>
      <c r="E1406" s="422"/>
      <c r="F1406" s="160">
        <f t="shared" si="64"/>
        <v>55555555</v>
      </c>
      <c r="G1406" s="394">
        <f t="shared" si="65"/>
        <v>0</v>
      </c>
      <c r="I1406" s="395">
        <f>IF(OR(C1406="150 Directors advances", C1406="120 accounts receivable", C1406="720.2 Automobile - Insurance", C1406="720.3 Automobile - License", C1406="870.4 Rent - Insurance", C1406="870.6 Rent - Property Tax", C1406="870.7 Rent - Homeoffice", C1406="870.9 Rent - Water"),
   0,
   IF(Dashboard!$F$5="Quick",
      IF(OR(C1406="190 Automobile",C1406="200 computer hardware",C1406="210 Computer software",C1406="220 Quickbooks software",C1406="230 Office equipment",C1406="240 Office furniture"),
         E1406-(E1406/(1+Dashboard!$F$4)),
         0
      ),
      IF(C1406="750 Business promotion",
         E1406-(E1406/(1+4.793/100)),
         E1406-(E1406/(1+Dashboard!$F$4))
      )
   )
)</f>
        <v>0</v>
      </c>
      <c r="J1406" s="40">
        <f>Bank5[[#This Row],[Money in/ (Money out)]]-Bank5[[#This Row],[GST/HST]]</f>
        <v>0</v>
      </c>
      <c r="L1406" s="37">
        <f t="shared" si="63"/>
        <v>0</v>
      </c>
    </row>
    <row r="1407" spans="4:12" x14ac:dyDescent="0.2">
      <c r="D1407" s="393">
        <f>_xlfn.XLOOKUP(C:C,Table1[for Import to Bank Register dropdown],Table1[for Pivot],0,0,1)</f>
        <v>0</v>
      </c>
      <c r="E1407" s="422"/>
      <c r="F1407" s="160">
        <f t="shared" si="64"/>
        <v>55555555</v>
      </c>
      <c r="G1407" s="394">
        <f t="shared" si="65"/>
        <v>0</v>
      </c>
      <c r="I1407" s="395">
        <f>IF(OR(C1407="150 Directors advances", C1407="120 accounts receivable", C1407="720.2 Automobile - Insurance", C1407="720.3 Automobile - License", C1407="870.4 Rent - Insurance", C1407="870.6 Rent - Property Tax", C1407="870.7 Rent - Homeoffice", C1407="870.9 Rent - Water"),
   0,
   IF(Dashboard!$F$5="Quick",
      IF(OR(C1407="190 Automobile",C1407="200 computer hardware",C1407="210 Computer software",C1407="220 Quickbooks software",C1407="230 Office equipment",C1407="240 Office furniture"),
         E1407-(E1407/(1+Dashboard!$F$4)),
         0
      ),
      IF(C1407="750 Business promotion",
         E1407-(E1407/(1+4.793/100)),
         E1407-(E1407/(1+Dashboard!$F$4))
      )
   )
)</f>
        <v>0</v>
      </c>
      <c r="J1407" s="40">
        <f>Bank5[[#This Row],[Money in/ (Money out)]]-Bank5[[#This Row],[GST/HST]]</f>
        <v>0</v>
      </c>
      <c r="L1407" s="37">
        <f t="shared" si="63"/>
        <v>0</v>
      </c>
    </row>
    <row r="1408" spans="4:12" x14ac:dyDescent="0.2">
      <c r="D1408" s="393">
        <f>_xlfn.XLOOKUP(C:C,Table1[for Import to Bank Register dropdown],Table1[for Pivot],0,0,1)</f>
        <v>0</v>
      </c>
      <c r="E1408" s="422"/>
      <c r="F1408" s="160">
        <f t="shared" si="64"/>
        <v>55555555</v>
      </c>
      <c r="G1408" s="394">
        <f t="shared" si="65"/>
        <v>0</v>
      </c>
      <c r="I1408" s="395">
        <f>IF(OR(C1408="150 Directors advances", C1408="120 accounts receivable", C1408="720.2 Automobile - Insurance", C1408="720.3 Automobile - License", C1408="870.4 Rent - Insurance", C1408="870.6 Rent - Property Tax", C1408="870.7 Rent - Homeoffice", C1408="870.9 Rent - Water"),
   0,
   IF(Dashboard!$F$5="Quick",
      IF(OR(C1408="190 Automobile",C1408="200 computer hardware",C1408="210 Computer software",C1408="220 Quickbooks software",C1408="230 Office equipment",C1408="240 Office furniture"),
         E1408-(E1408/(1+Dashboard!$F$4)),
         0
      ),
      IF(C1408="750 Business promotion",
         E1408-(E1408/(1+4.793/100)),
         E1408-(E1408/(1+Dashboard!$F$4))
      )
   )
)</f>
        <v>0</v>
      </c>
      <c r="J1408" s="40">
        <f>Bank5[[#This Row],[Money in/ (Money out)]]-Bank5[[#This Row],[GST/HST]]</f>
        <v>0</v>
      </c>
      <c r="L1408" s="37">
        <f t="shared" si="63"/>
        <v>0</v>
      </c>
    </row>
    <row r="1409" spans="4:12" x14ac:dyDescent="0.2">
      <c r="D1409" s="393">
        <f>_xlfn.XLOOKUP(C:C,Table1[for Import to Bank Register dropdown],Table1[for Pivot],0,0,1)</f>
        <v>0</v>
      </c>
      <c r="E1409" s="422"/>
      <c r="F1409" s="160">
        <f t="shared" si="64"/>
        <v>55555555</v>
      </c>
      <c r="G1409" s="394">
        <f t="shared" si="65"/>
        <v>0</v>
      </c>
      <c r="I1409" s="395">
        <f>IF(OR(C1409="150 Directors advances", C1409="120 accounts receivable", C1409="720.2 Automobile - Insurance", C1409="720.3 Automobile - License", C1409="870.4 Rent - Insurance", C1409="870.6 Rent - Property Tax", C1409="870.7 Rent - Homeoffice", C1409="870.9 Rent - Water"),
   0,
   IF(Dashboard!$F$5="Quick",
      IF(OR(C1409="190 Automobile",C1409="200 computer hardware",C1409="210 Computer software",C1409="220 Quickbooks software",C1409="230 Office equipment",C1409="240 Office furniture"),
         E1409-(E1409/(1+Dashboard!$F$4)),
         0
      ),
      IF(C1409="750 Business promotion",
         E1409-(E1409/(1+4.793/100)),
         E1409-(E1409/(1+Dashboard!$F$4))
      )
   )
)</f>
        <v>0</v>
      </c>
      <c r="J1409" s="40">
        <f>Bank5[[#This Row],[Money in/ (Money out)]]-Bank5[[#This Row],[GST/HST]]</f>
        <v>0</v>
      </c>
      <c r="L1409" s="37">
        <f t="shared" si="63"/>
        <v>0</v>
      </c>
    </row>
    <row r="1410" spans="4:12" x14ac:dyDescent="0.2">
      <c r="D1410" s="393">
        <f>_xlfn.XLOOKUP(C:C,Table1[for Import to Bank Register dropdown],Table1[for Pivot],0,0,1)</f>
        <v>0</v>
      </c>
      <c r="E1410" s="422"/>
      <c r="F1410" s="160">
        <f t="shared" si="64"/>
        <v>55555555</v>
      </c>
      <c r="G1410" s="394">
        <f t="shared" si="65"/>
        <v>0</v>
      </c>
      <c r="I1410" s="395">
        <f>IF(OR(C1410="150 Directors advances", C1410="120 accounts receivable", C1410="720.2 Automobile - Insurance", C1410="720.3 Automobile - License", C1410="870.4 Rent - Insurance", C1410="870.6 Rent - Property Tax", C1410="870.7 Rent - Homeoffice", C1410="870.9 Rent - Water"),
   0,
   IF(Dashboard!$F$5="Quick",
      IF(OR(C1410="190 Automobile",C1410="200 computer hardware",C1410="210 Computer software",C1410="220 Quickbooks software",C1410="230 Office equipment",C1410="240 Office furniture"),
         E1410-(E1410/(1+Dashboard!$F$4)),
         0
      ),
      IF(C1410="750 Business promotion",
         E1410-(E1410/(1+4.793/100)),
         E1410-(E1410/(1+Dashboard!$F$4))
      )
   )
)</f>
        <v>0</v>
      </c>
      <c r="J1410" s="40">
        <f>Bank5[[#This Row],[Money in/ (Money out)]]-Bank5[[#This Row],[GST/HST]]</f>
        <v>0</v>
      </c>
      <c r="L1410" s="37">
        <f t="shared" si="63"/>
        <v>0</v>
      </c>
    </row>
    <row r="1411" spans="4:12" x14ac:dyDescent="0.2">
      <c r="D1411" s="393">
        <f>_xlfn.XLOOKUP(C:C,Table1[for Import to Bank Register dropdown],Table1[for Pivot],0,0,1)</f>
        <v>0</v>
      </c>
      <c r="E1411" s="422"/>
      <c r="F1411" s="160">
        <f t="shared" si="64"/>
        <v>55555555</v>
      </c>
      <c r="G1411" s="394">
        <f t="shared" si="65"/>
        <v>0</v>
      </c>
      <c r="I1411" s="395">
        <f>IF(OR(C1411="150 Directors advances", C1411="120 accounts receivable", C1411="720.2 Automobile - Insurance", C1411="720.3 Automobile - License", C1411="870.4 Rent - Insurance", C1411="870.6 Rent - Property Tax", C1411="870.7 Rent - Homeoffice", C1411="870.9 Rent - Water"),
   0,
   IF(Dashboard!$F$5="Quick",
      IF(OR(C1411="190 Automobile",C1411="200 computer hardware",C1411="210 Computer software",C1411="220 Quickbooks software",C1411="230 Office equipment",C1411="240 Office furniture"),
         E1411-(E1411/(1+Dashboard!$F$4)),
         0
      ),
      IF(C1411="750 Business promotion",
         E1411-(E1411/(1+4.793/100)),
         E1411-(E1411/(1+Dashboard!$F$4))
      )
   )
)</f>
        <v>0</v>
      </c>
      <c r="J1411" s="40">
        <f>Bank5[[#This Row],[Money in/ (Money out)]]-Bank5[[#This Row],[GST/HST]]</f>
        <v>0</v>
      </c>
      <c r="L1411" s="37">
        <f t="shared" si="63"/>
        <v>0</v>
      </c>
    </row>
    <row r="1412" spans="4:12" x14ac:dyDescent="0.2">
      <c r="D1412" s="393">
        <f>_xlfn.XLOOKUP(C:C,Table1[for Import to Bank Register dropdown],Table1[for Pivot],0,0,1)</f>
        <v>0</v>
      </c>
      <c r="E1412" s="422"/>
      <c r="F1412" s="160">
        <f t="shared" si="64"/>
        <v>55555555</v>
      </c>
      <c r="G1412" s="394">
        <f t="shared" si="65"/>
        <v>0</v>
      </c>
      <c r="I1412" s="395">
        <f>IF(OR(C1412="150 Directors advances", C1412="120 accounts receivable", C1412="720.2 Automobile - Insurance", C1412="720.3 Automobile - License", C1412="870.4 Rent - Insurance", C1412="870.6 Rent - Property Tax", C1412="870.7 Rent - Homeoffice", C1412="870.9 Rent - Water"),
   0,
   IF(Dashboard!$F$5="Quick",
      IF(OR(C1412="190 Automobile",C1412="200 computer hardware",C1412="210 Computer software",C1412="220 Quickbooks software",C1412="230 Office equipment",C1412="240 Office furniture"),
         E1412-(E1412/(1+Dashboard!$F$4)),
         0
      ),
      IF(C1412="750 Business promotion",
         E1412-(E1412/(1+4.793/100)),
         E1412-(E1412/(1+Dashboard!$F$4))
      )
   )
)</f>
        <v>0</v>
      </c>
      <c r="J1412" s="40">
        <f>Bank5[[#This Row],[Money in/ (Money out)]]-Bank5[[#This Row],[GST/HST]]</f>
        <v>0</v>
      </c>
      <c r="L1412" s="37">
        <f t="shared" si="63"/>
        <v>0</v>
      </c>
    </row>
    <row r="1413" spans="4:12" x14ac:dyDescent="0.2">
      <c r="D1413" s="393">
        <f>_xlfn.XLOOKUP(C:C,Table1[for Import to Bank Register dropdown],Table1[for Pivot],0,0,1)</f>
        <v>0</v>
      </c>
      <c r="E1413" s="422"/>
      <c r="F1413" s="160">
        <f t="shared" si="64"/>
        <v>55555555</v>
      </c>
      <c r="G1413" s="394">
        <f t="shared" si="65"/>
        <v>0</v>
      </c>
      <c r="I1413" s="395">
        <f>IF(OR(C1413="150 Directors advances", C1413="120 accounts receivable", C1413="720.2 Automobile - Insurance", C1413="720.3 Automobile - License", C1413="870.4 Rent - Insurance", C1413="870.6 Rent - Property Tax", C1413="870.7 Rent - Homeoffice", C1413="870.9 Rent - Water"),
   0,
   IF(Dashboard!$F$5="Quick",
      IF(OR(C1413="190 Automobile",C1413="200 computer hardware",C1413="210 Computer software",C1413="220 Quickbooks software",C1413="230 Office equipment",C1413="240 Office furniture"),
         E1413-(E1413/(1+Dashboard!$F$4)),
         0
      ),
      IF(C1413="750 Business promotion",
         E1413-(E1413/(1+4.793/100)),
         E1413-(E1413/(1+Dashboard!$F$4))
      )
   )
)</f>
        <v>0</v>
      </c>
      <c r="J1413" s="40">
        <f>Bank5[[#This Row],[Money in/ (Money out)]]-Bank5[[#This Row],[GST/HST]]</f>
        <v>0</v>
      </c>
      <c r="L1413" s="37">
        <f t="shared" si="63"/>
        <v>0</v>
      </c>
    </row>
    <row r="1414" spans="4:12" x14ac:dyDescent="0.2">
      <c r="D1414" s="393">
        <f>_xlfn.XLOOKUP(C:C,Table1[for Import to Bank Register dropdown],Table1[for Pivot],0,0,1)</f>
        <v>0</v>
      </c>
      <c r="E1414" s="422"/>
      <c r="F1414" s="160">
        <f t="shared" si="64"/>
        <v>55555555</v>
      </c>
      <c r="G1414" s="394">
        <f t="shared" si="65"/>
        <v>0</v>
      </c>
      <c r="I1414" s="395">
        <f>IF(OR(C1414="150 Directors advances", C1414="120 accounts receivable", C1414="720.2 Automobile - Insurance", C1414="720.3 Automobile - License", C1414="870.4 Rent - Insurance", C1414="870.6 Rent - Property Tax", C1414="870.7 Rent - Homeoffice", C1414="870.9 Rent - Water"),
   0,
   IF(Dashboard!$F$5="Quick",
      IF(OR(C1414="190 Automobile",C1414="200 computer hardware",C1414="210 Computer software",C1414="220 Quickbooks software",C1414="230 Office equipment",C1414="240 Office furniture"),
         E1414-(E1414/(1+Dashboard!$F$4)),
         0
      ),
      IF(C1414="750 Business promotion",
         E1414-(E1414/(1+4.793/100)),
         E1414-(E1414/(1+Dashboard!$F$4))
      )
   )
)</f>
        <v>0</v>
      </c>
      <c r="J1414" s="40">
        <f>Bank5[[#This Row],[Money in/ (Money out)]]-Bank5[[#This Row],[GST/HST]]</f>
        <v>0</v>
      </c>
      <c r="L1414" s="37">
        <f t="shared" si="63"/>
        <v>0</v>
      </c>
    </row>
    <row r="1415" spans="4:12" x14ac:dyDescent="0.2">
      <c r="D1415" s="393">
        <f>_xlfn.XLOOKUP(C:C,Table1[for Import to Bank Register dropdown],Table1[for Pivot],0,0,1)</f>
        <v>0</v>
      </c>
      <c r="E1415" s="422"/>
      <c r="F1415" s="160">
        <f t="shared" si="64"/>
        <v>55555555</v>
      </c>
      <c r="G1415" s="394">
        <f t="shared" si="65"/>
        <v>0</v>
      </c>
      <c r="I1415" s="395">
        <f>IF(OR(C1415="150 Directors advances", C1415="120 accounts receivable", C1415="720.2 Automobile - Insurance", C1415="720.3 Automobile - License", C1415="870.4 Rent - Insurance", C1415="870.6 Rent - Property Tax", C1415="870.7 Rent - Homeoffice", C1415="870.9 Rent - Water"),
   0,
   IF(Dashboard!$F$5="Quick",
      IF(OR(C1415="190 Automobile",C1415="200 computer hardware",C1415="210 Computer software",C1415="220 Quickbooks software",C1415="230 Office equipment",C1415="240 Office furniture"),
         E1415-(E1415/(1+Dashboard!$F$4)),
         0
      ),
      IF(C1415="750 Business promotion",
         E1415-(E1415/(1+4.793/100)),
         E1415-(E1415/(1+Dashboard!$F$4))
      )
   )
)</f>
        <v>0</v>
      </c>
      <c r="J1415" s="40">
        <f>Bank5[[#This Row],[Money in/ (Money out)]]-Bank5[[#This Row],[GST/HST]]</f>
        <v>0</v>
      </c>
      <c r="L1415" s="37">
        <f t="shared" ref="L1415:L1478" si="66">$L$3</f>
        <v>0</v>
      </c>
    </row>
    <row r="1416" spans="4:12" x14ac:dyDescent="0.2">
      <c r="D1416" s="393">
        <f>_xlfn.XLOOKUP(C:C,Table1[for Import to Bank Register dropdown],Table1[for Pivot],0,0,1)</f>
        <v>0</v>
      </c>
      <c r="E1416" s="422"/>
      <c r="F1416" s="160">
        <f t="shared" ref="F1416:F1479" si="67">$E$2</f>
        <v>55555555</v>
      </c>
      <c r="G1416" s="394">
        <f t="shared" ref="G1416:G1479" si="68">G1415+E1416</f>
        <v>0</v>
      </c>
      <c r="I1416" s="395">
        <f>IF(OR(C1416="150 Directors advances", C1416="120 accounts receivable", C1416="720.2 Automobile - Insurance", C1416="720.3 Automobile - License", C1416="870.4 Rent - Insurance", C1416="870.6 Rent - Property Tax", C1416="870.7 Rent - Homeoffice", C1416="870.9 Rent - Water"),
   0,
   IF(Dashboard!$F$5="Quick",
      IF(OR(C1416="190 Automobile",C1416="200 computer hardware",C1416="210 Computer software",C1416="220 Quickbooks software",C1416="230 Office equipment",C1416="240 Office furniture"),
         E1416-(E1416/(1+Dashboard!$F$4)),
         0
      ),
      IF(C1416="750 Business promotion",
         E1416-(E1416/(1+4.793/100)),
         E1416-(E1416/(1+Dashboard!$F$4))
      )
   )
)</f>
        <v>0</v>
      </c>
      <c r="J1416" s="40">
        <f>Bank5[[#This Row],[Money in/ (Money out)]]-Bank5[[#This Row],[GST/HST]]</f>
        <v>0</v>
      </c>
      <c r="L1416" s="37">
        <f t="shared" si="66"/>
        <v>0</v>
      </c>
    </row>
    <row r="1417" spans="4:12" x14ac:dyDescent="0.2">
      <c r="D1417" s="393">
        <f>_xlfn.XLOOKUP(C:C,Table1[for Import to Bank Register dropdown],Table1[for Pivot],0,0,1)</f>
        <v>0</v>
      </c>
      <c r="E1417" s="422"/>
      <c r="F1417" s="160">
        <f t="shared" si="67"/>
        <v>55555555</v>
      </c>
      <c r="G1417" s="394">
        <f t="shared" si="68"/>
        <v>0</v>
      </c>
      <c r="I1417" s="395">
        <f>IF(OR(C1417="150 Directors advances", C1417="120 accounts receivable", C1417="720.2 Automobile - Insurance", C1417="720.3 Automobile - License", C1417="870.4 Rent - Insurance", C1417="870.6 Rent - Property Tax", C1417="870.7 Rent - Homeoffice", C1417="870.9 Rent - Water"),
   0,
   IF(Dashboard!$F$5="Quick",
      IF(OR(C1417="190 Automobile",C1417="200 computer hardware",C1417="210 Computer software",C1417="220 Quickbooks software",C1417="230 Office equipment",C1417="240 Office furniture"),
         E1417-(E1417/(1+Dashboard!$F$4)),
         0
      ),
      IF(C1417="750 Business promotion",
         E1417-(E1417/(1+4.793/100)),
         E1417-(E1417/(1+Dashboard!$F$4))
      )
   )
)</f>
        <v>0</v>
      </c>
      <c r="J1417" s="40">
        <f>Bank5[[#This Row],[Money in/ (Money out)]]-Bank5[[#This Row],[GST/HST]]</f>
        <v>0</v>
      </c>
      <c r="L1417" s="37">
        <f t="shared" si="66"/>
        <v>0</v>
      </c>
    </row>
    <row r="1418" spans="4:12" x14ac:dyDescent="0.2">
      <c r="D1418" s="393">
        <f>_xlfn.XLOOKUP(C:C,Table1[for Import to Bank Register dropdown],Table1[for Pivot],0,0,1)</f>
        <v>0</v>
      </c>
      <c r="E1418" s="422"/>
      <c r="F1418" s="160">
        <f t="shared" si="67"/>
        <v>55555555</v>
      </c>
      <c r="G1418" s="394">
        <f t="shared" si="68"/>
        <v>0</v>
      </c>
      <c r="I1418" s="395">
        <f>IF(OR(C1418="150 Directors advances", C1418="120 accounts receivable", C1418="720.2 Automobile - Insurance", C1418="720.3 Automobile - License", C1418="870.4 Rent - Insurance", C1418="870.6 Rent - Property Tax", C1418="870.7 Rent - Homeoffice", C1418="870.9 Rent - Water"),
   0,
   IF(Dashboard!$F$5="Quick",
      IF(OR(C1418="190 Automobile",C1418="200 computer hardware",C1418="210 Computer software",C1418="220 Quickbooks software",C1418="230 Office equipment",C1418="240 Office furniture"),
         E1418-(E1418/(1+Dashboard!$F$4)),
         0
      ),
      IF(C1418="750 Business promotion",
         E1418-(E1418/(1+4.793/100)),
         E1418-(E1418/(1+Dashboard!$F$4))
      )
   )
)</f>
        <v>0</v>
      </c>
      <c r="J1418" s="40">
        <f>Bank5[[#This Row],[Money in/ (Money out)]]-Bank5[[#This Row],[GST/HST]]</f>
        <v>0</v>
      </c>
      <c r="L1418" s="37">
        <f t="shared" si="66"/>
        <v>0</v>
      </c>
    </row>
    <row r="1419" spans="4:12" x14ac:dyDescent="0.2">
      <c r="D1419" s="393">
        <f>_xlfn.XLOOKUP(C:C,Table1[for Import to Bank Register dropdown],Table1[for Pivot],0,0,1)</f>
        <v>0</v>
      </c>
      <c r="E1419" s="422"/>
      <c r="F1419" s="160">
        <f t="shared" si="67"/>
        <v>55555555</v>
      </c>
      <c r="G1419" s="394">
        <f t="shared" si="68"/>
        <v>0</v>
      </c>
      <c r="I1419" s="395">
        <f>IF(OR(C1419="150 Directors advances", C1419="120 accounts receivable", C1419="720.2 Automobile - Insurance", C1419="720.3 Automobile - License", C1419="870.4 Rent - Insurance", C1419="870.6 Rent - Property Tax", C1419="870.7 Rent - Homeoffice", C1419="870.9 Rent - Water"),
   0,
   IF(Dashboard!$F$5="Quick",
      IF(OR(C1419="190 Automobile",C1419="200 computer hardware",C1419="210 Computer software",C1419="220 Quickbooks software",C1419="230 Office equipment",C1419="240 Office furniture"),
         E1419-(E1419/(1+Dashboard!$F$4)),
         0
      ),
      IF(C1419="750 Business promotion",
         E1419-(E1419/(1+4.793/100)),
         E1419-(E1419/(1+Dashboard!$F$4))
      )
   )
)</f>
        <v>0</v>
      </c>
      <c r="J1419" s="40">
        <f>Bank5[[#This Row],[Money in/ (Money out)]]-Bank5[[#This Row],[GST/HST]]</f>
        <v>0</v>
      </c>
      <c r="L1419" s="37">
        <f t="shared" si="66"/>
        <v>0</v>
      </c>
    </row>
    <row r="1420" spans="4:12" x14ac:dyDescent="0.2">
      <c r="D1420" s="393">
        <f>_xlfn.XLOOKUP(C:C,Table1[for Import to Bank Register dropdown],Table1[for Pivot],0,0,1)</f>
        <v>0</v>
      </c>
      <c r="E1420" s="422"/>
      <c r="F1420" s="160">
        <f t="shared" si="67"/>
        <v>55555555</v>
      </c>
      <c r="G1420" s="394">
        <f t="shared" si="68"/>
        <v>0</v>
      </c>
      <c r="I1420" s="395">
        <f>IF(OR(C1420="150 Directors advances", C1420="120 accounts receivable", C1420="720.2 Automobile - Insurance", C1420="720.3 Automobile - License", C1420="870.4 Rent - Insurance", C1420="870.6 Rent - Property Tax", C1420="870.7 Rent - Homeoffice", C1420="870.9 Rent - Water"),
   0,
   IF(Dashboard!$F$5="Quick",
      IF(OR(C1420="190 Automobile",C1420="200 computer hardware",C1420="210 Computer software",C1420="220 Quickbooks software",C1420="230 Office equipment",C1420="240 Office furniture"),
         E1420-(E1420/(1+Dashboard!$F$4)),
         0
      ),
      IF(C1420="750 Business promotion",
         E1420-(E1420/(1+4.793/100)),
         E1420-(E1420/(1+Dashboard!$F$4))
      )
   )
)</f>
        <v>0</v>
      </c>
      <c r="J1420" s="40">
        <f>Bank5[[#This Row],[Money in/ (Money out)]]-Bank5[[#This Row],[GST/HST]]</f>
        <v>0</v>
      </c>
      <c r="L1420" s="37">
        <f t="shared" si="66"/>
        <v>0</v>
      </c>
    </row>
    <row r="1421" spans="4:12" x14ac:dyDescent="0.2">
      <c r="D1421" s="393">
        <f>_xlfn.XLOOKUP(C:C,Table1[for Import to Bank Register dropdown],Table1[for Pivot],0,0,1)</f>
        <v>0</v>
      </c>
      <c r="E1421" s="422"/>
      <c r="F1421" s="160">
        <f t="shared" si="67"/>
        <v>55555555</v>
      </c>
      <c r="G1421" s="394">
        <f t="shared" si="68"/>
        <v>0</v>
      </c>
      <c r="I1421" s="395">
        <f>IF(OR(C1421="150 Directors advances", C1421="120 accounts receivable", C1421="720.2 Automobile - Insurance", C1421="720.3 Automobile - License", C1421="870.4 Rent - Insurance", C1421="870.6 Rent - Property Tax", C1421="870.7 Rent - Homeoffice", C1421="870.9 Rent - Water"),
   0,
   IF(Dashboard!$F$5="Quick",
      IF(OR(C1421="190 Automobile",C1421="200 computer hardware",C1421="210 Computer software",C1421="220 Quickbooks software",C1421="230 Office equipment",C1421="240 Office furniture"),
         E1421-(E1421/(1+Dashboard!$F$4)),
         0
      ),
      IF(C1421="750 Business promotion",
         E1421-(E1421/(1+4.793/100)),
         E1421-(E1421/(1+Dashboard!$F$4))
      )
   )
)</f>
        <v>0</v>
      </c>
      <c r="J1421" s="40">
        <f>Bank5[[#This Row],[Money in/ (Money out)]]-Bank5[[#This Row],[GST/HST]]</f>
        <v>0</v>
      </c>
      <c r="L1421" s="37">
        <f t="shared" si="66"/>
        <v>0</v>
      </c>
    </row>
    <row r="1422" spans="4:12" x14ac:dyDescent="0.2">
      <c r="D1422" s="393">
        <f>_xlfn.XLOOKUP(C:C,Table1[for Import to Bank Register dropdown],Table1[for Pivot],0,0,1)</f>
        <v>0</v>
      </c>
      <c r="E1422" s="422"/>
      <c r="F1422" s="160">
        <f t="shared" si="67"/>
        <v>55555555</v>
      </c>
      <c r="G1422" s="394">
        <f t="shared" si="68"/>
        <v>0</v>
      </c>
      <c r="I1422" s="395">
        <f>IF(OR(C1422="150 Directors advances", C1422="120 accounts receivable", C1422="720.2 Automobile - Insurance", C1422="720.3 Automobile - License", C1422="870.4 Rent - Insurance", C1422="870.6 Rent - Property Tax", C1422="870.7 Rent - Homeoffice", C1422="870.9 Rent - Water"),
   0,
   IF(Dashboard!$F$5="Quick",
      IF(OR(C1422="190 Automobile",C1422="200 computer hardware",C1422="210 Computer software",C1422="220 Quickbooks software",C1422="230 Office equipment",C1422="240 Office furniture"),
         E1422-(E1422/(1+Dashboard!$F$4)),
         0
      ),
      IF(C1422="750 Business promotion",
         E1422-(E1422/(1+4.793/100)),
         E1422-(E1422/(1+Dashboard!$F$4))
      )
   )
)</f>
        <v>0</v>
      </c>
      <c r="J1422" s="40">
        <f>Bank5[[#This Row],[Money in/ (Money out)]]-Bank5[[#This Row],[GST/HST]]</f>
        <v>0</v>
      </c>
      <c r="L1422" s="37">
        <f t="shared" si="66"/>
        <v>0</v>
      </c>
    </row>
    <row r="1423" spans="4:12" x14ac:dyDescent="0.2">
      <c r="D1423" s="393">
        <f>_xlfn.XLOOKUP(C:C,Table1[for Import to Bank Register dropdown],Table1[for Pivot],0,0,1)</f>
        <v>0</v>
      </c>
      <c r="E1423" s="422"/>
      <c r="F1423" s="160">
        <f t="shared" si="67"/>
        <v>55555555</v>
      </c>
      <c r="G1423" s="394">
        <f t="shared" si="68"/>
        <v>0</v>
      </c>
      <c r="I1423" s="395">
        <f>IF(OR(C1423="150 Directors advances", C1423="120 accounts receivable", C1423="720.2 Automobile - Insurance", C1423="720.3 Automobile - License", C1423="870.4 Rent - Insurance", C1423="870.6 Rent - Property Tax", C1423="870.7 Rent - Homeoffice", C1423="870.9 Rent - Water"),
   0,
   IF(Dashboard!$F$5="Quick",
      IF(OR(C1423="190 Automobile",C1423="200 computer hardware",C1423="210 Computer software",C1423="220 Quickbooks software",C1423="230 Office equipment",C1423="240 Office furniture"),
         E1423-(E1423/(1+Dashboard!$F$4)),
         0
      ),
      IF(C1423="750 Business promotion",
         E1423-(E1423/(1+4.793/100)),
         E1423-(E1423/(1+Dashboard!$F$4))
      )
   )
)</f>
        <v>0</v>
      </c>
      <c r="J1423" s="40">
        <f>Bank5[[#This Row],[Money in/ (Money out)]]-Bank5[[#This Row],[GST/HST]]</f>
        <v>0</v>
      </c>
      <c r="L1423" s="37">
        <f t="shared" si="66"/>
        <v>0</v>
      </c>
    </row>
    <row r="1424" spans="4:12" x14ac:dyDescent="0.2">
      <c r="D1424" s="393">
        <f>_xlfn.XLOOKUP(C:C,Table1[for Import to Bank Register dropdown],Table1[for Pivot],0,0,1)</f>
        <v>0</v>
      </c>
      <c r="E1424" s="422"/>
      <c r="F1424" s="160">
        <f t="shared" si="67"/>
        <v>55555555</v>
      </c>
      <c r="G1424" s="394">
        <f t="shared" si="68"/>
        <v>0</v>
      </c>
      <c r="I1424" s="395">
        <f>IF(OR(C1424="150 Directors advances", C1424="120 accounts receivable", C1424="720.2 Automobile - Insurance", C1424="720.3 Automobile - License", C1424="870.4 Rent - Insurance", C1424="870.6 Rent - Property Tax", C1424="870.7 Rent - Homeoffice", C1424="870.9 Rent - Water"),
   0,
   IF(Dashboard!$F$5="Quick",
      IF(OR(C1424="190 Automobile",C1424="200 computer hardware",C1424="210 Computer software",C1424="220 Quickbooks software",C1424="230 Office equipment",C1424="240 Office furniture"),
         E1424-(E1424/(1+Dashboard!$F$4)),
         0
      ),
      IF(C1424="750 Business promotion",
         E1424-(E1424/(1+4.793/100)),
         E1424-(E1424/(1+Dashboard!$F$4))
      )
   )
)</f>
        <v>0</v>
      </c>
      <c r="J1424" s="40">
        <f>Bank5[[#This Row],[Money in/ (Money out)]]-Bank5[[#This Row],[GST/HST]]</f>
        <v>0</v>
      </c>
      <c r="L1424" s="37">
        <f t="shared" si="66"/>
        <v>0</v>
      </c>
    </row>
    <row r="1425" spans="4:12" x14ac:dyDescent="0.2">
      <c r="D1425" s="393">
        <f>_xlfn.XLOOKUP(C:C,Table1[for Import to Bank Register dropdown],Table1[for Pivot],0,0,1)</f>
        <v>0</v>
      </c>
      <c r="E1425" s="422"/>
      <c r="F1425" s="160">
        <f t="shared" si="67"/>
        <v>55555555</v>
      </c>
      <c r="G1425" s="394">
        <f t="shared" si="68"/>
        <v>0</v>
      </c>
      <c r="I1425" s="395">
        <f>IF(OR(C1425="150 Directors advances", C1425="120 accounts receivable", C1425="720.2 Automobile - Insurance", C1425="720.3 Automobile - License", C1425="870.4 Rent - Insurance", C1425="870.6 Rent - Property Tax", C1425="870.7 Rent - Homeoffice", C1425="870.9 Rent - Water"),
   0,
   IF(Dashboard!$F$5="Quick",
      IF(OR(C1425="190 Automobile",C1425="200 computer hardware",C1425="210 Computer software",C1425="220 Quickbooks software",C1425="230 Office equipment",C1425="240 Office furniture"),
         E1425-(E1425/(1+Dashboard!$F$4)),
         0
      ),
      IF(C1425="750 Business promotion",
         E1425-(E1425/(1+4.793/100)),
         E1425-(E1425/(1+Dashboard!$F$4))
      )
   )
)</f>
        <v>0</v>
      </c>
      <c r="J1425" s="40">
        <f>Bank5[[#This Row],[Money in/ (Money out)]]-Bank5[[#This Row],[GST/HST]]</f>
        <v>0</v>
      </c>
      <c r="L1425" s="37">
        <f t="shared" si="66"/>
        <v>0</v>
      </c>
    </row>
    <row r="1426" spans="4:12" x14ac:dyDescent="0.2">
      <c r="D1426" s="393">
        <f>_xlfn.XLOOKUP(C:C,Table1[for Import to Bank Register dropdown],Table1[for Pivot],0,0,1)</f>
        <v>0</v>
      </c>
      <c r="E1426" s="422"/>
      <c r="F1426" s="160">
        <f t="shared" si="67"/>
        <v>55555555</v>
      </c>
      <c r="G1426" s="394">
        <f t="shared" si="68"/>
        <v>0</v>
      </c>
      <c r="I1426" s="395">
        <f>IF(OR(C1426="150 Directors advances", C1426="120 accounts receivable", C1426="720.2 Automobile - Insurance", C1426="720.3 Automobile - License", C1426="870.4 Rent - Insurance", C1426="870.6 Rent - Property Tax", C1426="870.7 Rent - Homeoffice", C1426="870.9 Rent - Water"),
   0,
   IF(Dashboard!$F$5="Quick",
      IF(OR(C1426="190 Automobile",C1426="200 computer hardware",C1426="210 Computer software",C1426="220 Quickbooks software",C1426="230 Office equipment",C1426="240 Office furniture"),
         E1426-(E1426/(1+Dashboard!$F$4)),
         0
      ),
      IF(C1426="750 Business promotion",
         E1426-(E1426/(1+4.793/100)),
         E1426-(E1426/(1+Dashboard!$F$4))
      )
   )
)</f>
        <v>0</v>
      </c>
      <c r="J1426" s="40">
        <f>Bank5[[#This Row],[Money in/ (Money out)]]-Bank5[[#This Row],[GST/HST]]</f>
        <v>0</v>
      </c>
      <c r="L1426" s="37">
        <f t="shared" si="66"/>
        <v>0</v>
      </c>
    </row>
    <row r="1427" spans="4:12" x14ac:dyDescent="0.2">
      <c r="D1427" s="393">
        <f>_xlfn.XLOOKUP(C:C,Table1[for Import to Bank Register dropdown],Table1[for Pivot],0,0,1)</f>
        <v>0</v>
      </c>
      <c r="E1427" s="422"/>
      <c r="F1427" s="160">
        <f t="shared" si="67"/>
        <v>55555555</v>
      </c>
      <c r="G1427" s="394">
        <f t="shared" si="68"/>
        <v>0</v>
      </c>
      <c r="I1427" s="395">
        <f>IF(OR(C1427="150 Directors advances", C1427="120 accounts receivable", C1427="720.2 Automobile - Insurance", C1427="720.3 Automobile - License", C1427="870.4 Rent - Insurance", C1427="870.6 Rent - Property Tax", C1427="870.7 Rent - Homeoffice", C1427="870.9 Rent - Water"),
   0,
   IF(Dashboard!$F$5="Quick",
      IF(OR(C1427="190 Automobile",C1427="200 computer hardware",C1427="210 Computer software",C1427="220 Quickbooks software",C1427="230 Office equipment",C1427="240 Office furniture"),
         E1427-(E1427/(1+Dashboard!$F$4)),
         0
      ),
      IF(C1427="750 Business promotion",
         E1427-(E1427/(1+4.793/100)),
         E1427-(E1427/(1+Dashboard!$F$4))
      )
   )
)</f>
        <v>0</v>
      </c>
      <c r="J1427" s="40">
        <f>Bank5[[#This Row],[Money in/ (Money out)]]-Bank5[[#This Row],[GST/HST]]</f>
        <v>0</v>
      </c>
      <c r="L1427" s="37">
        <f t="shared" si="66"/>
        <v>0</v>
      </c>
    </row>
    <row r="1428" spans="4:12" x14ac:dyDescent="0.2">
      <c r="D1428" s="393">
        <f>_xlfn.XLOOKUP(C:C,Table1[for Import to Bank Register dropdown],Table1[for Pivot],0,0,1)</f>
        <v>0</v>
      </c>
      <c r="E1428" s="422"/>
      <c r="F1428" s="160">
        <f t="shared" si="67"/>
        <v>55555555</v>
      </c>
      <c r="G1428" s="394">
        <f t="shared" si="68"/>
        <v>0</v>
      </c>
      <c r="I1428" s="395">
        <f>IF(OR(C1428="150 Directors advances", C1428="120 accounts receivable", C1428="720.2 Automobile - Insurance", C1428="720.3 Automobile - License", C1428="870.4 Rent - Insurance", C1428="870.6 Rent - Property Tax", C1428="870.7 Rent - Homeoffice", C1428="870.9 Rent - Water"),
   0,
   IF(Dashboard!$F$5="Quick",
      IF(OR(C1428="190 Automobile",C1428="200 computer hardware",C1428="210 Computer software",C1428="220 Quickbooks software",C1428="230 Office equipment",C1428="240 Office furniture"),
         E1428-(E1428/(1+Dashboard!$F$4)),
         0
      ),
      IF(C1428="750 Business promotion",
         E1428-(E1428/(1+4.793/100)),
         E1428-(E1428/(1+Dashboard!$F$4))
      )
   )
)</f>
        <v>0</v>
      </c>
      <c r="J1428" s="40">
        <f>Bank5[[#This Row],[Money in/ (Money out)]]-Bank5[[#This Row],[GST/HST]]</f>
        <v>0</v>
      </c>
      <c r="L1428" s="37">
        <f t="shared" si="66"/>
        <v>0</v>
      </c>
    </row>
    <row r="1429" spans="4:12" x14ac:dyDescent="0.2">
      <c r="D1429" s="393">
        <f>_xlfn.XLOOKUP(C:C,Table1[for Import to Bank Register dropdown],Table1[for Pivot],0,0,1)</f>
        <v>0</v>
      </c>
      <c r="E1429" s="422"/>
      <c r="F1429" s="160">
        <f t="shared" si="67"/>
        <v>55555555</v>
      </c>
      <c r="G1429" s="394">
        <f t="shared" si="68"/>
        <v>0</v>
      </c>
      <c r="I1429" s="395">
        <f>IF(OR(C1429="150 Directors advances", C1429="120 accounts receivable", C1429="720.2 Automobile - Insurance", C1429="720.3 Automobile - License", C1429="870.4 Rent - Insurance", C1429="870.6 Rent - Property Tax", C1429="870.7 Rent - Homeoffice", C1429="870.9 Rent - Water"),
   0,
   IF(Dashboard!$F$5="Quick",
      IF(OR(C1429="190 Automobile",C1429="200 computer hardware",C1429="210 Computer software",C1429="220 Quickbooks software",C1429="230 Office equipment",C1429="240 Office furniture"),
         E1429-(E1429/(1+Dashboard!$F$4)),
         0
      ),
      IF(C1429="750 Business promotion",
         E1429-(E1429/(1+4.793/100)),
         E1429-(E1429/(1+Dashboard!$F$4))
      )
   )
)</f>
        <v>0</v>
      </c>
      <c r="J1429" s="40">
        <f>Bank5[[#This Row],[Money in/ (Money out)]]-Bank5[[#This Row],[GST/HST]]</f>
        <v>0</v>
      </c>
      <c r="L1429" s="37">
        <f t="shared" si="66"/>
        <v>0</v>
      </c>
    </row>
    <row r="1430" spans="4:12" x14ac:dyDescent="0.2">
      <c r="D1430" s="393">
        <f>_xlfn.XLOOKUP(C:C,Table1[for Import to Bank Register dropdown],Table1[for Pivot],0,0,1)</f>
        <v>0</v>
      </c>
      <c r="E1430" s="422"/>
      <c r="F1430" s="160">
        <f t="shared" si="67"/>
        <v>55555555</v>
      </c>
      <c r="G1430" s="394">
        <f t="shared" si="68"/>
        <v>0</v>
      </c>
      <c r="I1430" s="395">
        <f>IF(OR(C1430="150 Directors advances", C1430="120 accounts receivable", C1430="720.2 Automobile - Insurance", C1430="720.3 Automobile - License", C1430="870.4 Rent - Insurance", C1430="870.6 Rent - Property Tax", C1430="870.7 Rent - Homeoffice", C1430="870.9 Rent - Water"),
   0,
   IF(Dashboard!$F$5="Quick",
      IF(OR(C1430="190 Automobile",C1430="200 computer hardware",C1430="210 Computer software",C1430="220 Quickbooks software",C1430="230 Office equipment",C1430="240 Office furniture"),
         E1430-(E1430/(1+Dashboard!$F$4)),
         0
      ),
      IF(C1430="750 Business promotion",
         E1430-(E1430/(1+4.793/100)),
         E1430-(E1430/(1+Dashboard!$F$4))
      )
   )
)</f>
        <v>0</v>
      </c>
      <c r="J1430" s="40">
        <f>Bank5[[#This Row],[Money in/ (Money out)]]-Bank5[[#This Row],[GST/HST]]</f>
        <v>0</v>
      </c>
      <c r="L1430" s="37">
        <f t="shared" si="66"/>
        <v>0</v>
      </c>
    </row>
    <row r="1431" spans="4:12" x14ac:dyDescent="0.2">
      <c r="D1431" s="393">
        <f>_xlfn.XLOOKUP(C:C,Table1[for Import to Bank Register dropdown],Table1[for Pivot],0,0,1)</f>
        <v>0</v>
      </c>
      <c r="E1431" s="422"/>
      <c r="F1431" s="160">
        <f t="shared" si="67"/>
        <v>55555555</v>
      </c>
      <c r="G1431" s="394">
        <f t="shared" si="68"/>
        <v>0</v>
      </c>
      <c r="I1431" s="395">
        <f>IF(OR(C1431="150 Directors advances", C1431="120 accounts receivable", C1431="720.2 Automobile - Insurance", C1431="720.3 Automobile - License", C1431="870.4 Rent - Insurance", C1431="870.6 Rent - Property Tax", C1431="870.7 Rent - Homeoffice", C1431="870.9 Rent - Water"),
   0,
   IF(Dashboard!$F$5="Quick",
      IF(OR(C1431="190 Automobile",C1431="200 computer hardware",C1431="210 Computer software",C1431="220 Quickbooks software",C1431="230 Office equipment",C1431="240 Office furniture"),
         E1431-(E1431/(1+Dashboard!$F$4)),
         0
      ),
      IF(C1431="750 Business promotion",
         E1431-(E1431/(1+4.793/100)),
         E1431-(E1431/(1+Dashboard!$F$4))
      )
   )
)</f>
        <v>0</v>
      </c>
      <c r="J1431" s="40">
        <f>Bank5[[#This Row],[Money in/ (Money out)]]-Bank5[[#This Row],[GST/HST]]</f>
        <v>0</v>
      </c>
      <c r="L1431" s="37">
        <f t="shared" si="66"/>
        <v>0</v>
      </c>
    </row>
    <row r="1432" spans="4:12" x14ac:dyDescent="0.2">
      <c r="D1432" s="393">
        <f>_xlfn.XLOOKUP(C:C,Table1[for Import to Bank Register dropdown],Table1[for Pivot],0,0,1)</f>
        <v>0</v>
      </c>
      <c r="E1432" s="422"/>
      <c r="F1432" s="160">
        <f t="shared" si="67"/>
        <v>55555555</v>
      </c>
      <c r="G1432" s="394">
        <f t="shared" si="68"/>
        <v>0</v>
      </c>
      <c r="I1432" s="395">
        <f>IF(OR(C1432="150 Directors advances", C1432="120 accounts receivable", C1432="720.2 Automobile - Insurance", C1432="720.3 Automobile - License", C1432="870.4 Rent - Insurance", C1432="870.6 Rent - Property Tax", C1432="870.7 Rent - Homeoffice", C1432="870.9 Rent - Water"),
   0,
   IF(Dashboard!$F$5="Quick",
      IF(OR(C1432="190 Automobile",C1432="200 computer hardware",C1432="210 Computer software",C1432="220 Quickbooks software",C1432="230 Office equipment",C1432="240 Office furniture"),
         E1432-(E1432/(1+Dashboard!$F$4)),
         0
      ),
      IF(C1432="750 Business promotion",
         E1432-(E1432/(1+4.793/100)),
         E1432-(E1432/(1+Dashboard!$F$4))
      )
   )
)</f>
        <v>0</v>
      </c>
      <c r="J1432" s="40">
        <f>Bank5[[#This Row],[Money in/ (Money out)]]-Bank5[[#This Row],[GST/HST]]</f>
        <v>0</v>
      </c>
      <c r="L1432" s="37">
        <f t="shared" si="66"/>
        <v>0</v>
      </c>
    </row>
    <row r="1433" spans="4:12" x14ac:dyDescent="0.2">
      <c r="D1433" s="393">
        <f>_xlfn.XLOOKUP(C:C,Table1[for Import to Bank Register dropdown],Table1[for Pivot],0,0,1)</f>
        <v>0</v>
      </c>
      <c r="E1433" s="422"/>
      <c r="F1433" s="160">
        <f t="shared" si="67"/>
        <v>55555555</v>
      </c>
      <c r="G1433" s="394">
        <f t="shared" si="68"/>
        <v>0</v>
      </c>
      <c r="I1433" s="395">
        <f>IF(OR(C1433="150 Directors advances", C1433="120 accounts receivable", C1433="720.2 Automobile - Insurance", C1433="720.3 Automobile - License", C1433="870.4 Rent - Insurance", C1433="870.6 Rent - Property Tax", C1433="870.7 Rent - Homeoffice", C1433="870.9 Rent - Water"),
   0,
   IF(Dashboard!$F$5="Quick",
      IF(OR(C1433="190 Automobile",C1433="200 computer hardware",C1433="210 Computer software",C1433="220 Quickbooks software",C1433="230 Office equipment",C1433="240 Office furniture"),
         E1433-(E1433/(1+Dashboard!$F$4)),
         0
      ),
      IF(C1433="750 Business promotion",
         E1433-(E1433/(1+4.793/100)),
         E1433-(E1433/(1+Dashboard!$F$4))
      )
   )
)</f>
        <v>0</v>
      </c>
      <c r="J1433" s="40">
        <f>Bank5[[#This Row],[Money in/ (Money out)]]-Bank5[[#This Row],[GST/HST]]</f>
        <v>0</v>
      </c>
      <c r="L1433" s="37">
        <f t="shared" si="66"/>
        <v>0</v>
      </c>
    </row>
    <row r="1434" spans="4:12" x14ac:dyDescent="0.2">
      <c r="D1434" s="393">
        <f>_xlfn.XLOOKUP(C:C,Table1[for Import to Bank Register dropdown],Table1[for Pivot],0,0,1)</f>
        <v>0</v>
      </c>
      <c r="E1434" s="422"/>
      <c r="F1434" s="160">
        <f t="shared" si="67"/>
        <v>55555555</v>
      </c>
      <c r="G1434" s="394">
        <f t="shared" si="68"/>
        <v>0</v>
      </c>
      <c r="I1434" s="395">
        <f>IF(OR(C1434="150 Directors advances", C1434="120 accounts receivable", C1434="720.2 Automobile - Insurance", C1434="720.3 Automobile - License", C1434="870.4 Rent - Insurance", C1434="870.6 Rent - Property Tax", C1434="870.7 Rent - Homeoffice", C1434="870.9 Rent - Water"),
   0,
   IF(Dashboard!$F$5="Quick",
      IF(OR(C1434="190 Automobile",C1434="200 computer hardware",C1434="210 Computer software",C1434="220 Quickbooks software",C1434="230 Office equipment",C1434="240 Office furniture"),
         E1434-(E1434/(1+Dashboard!$F$4)),
         0
      ),
      IF(C1434="750 Business promotion",
         E1434-(E1434/(1+4.793/100)),
         E1434-(E1434/(1+Dashboard!$F$4))
      )
   )
)</f>
        <v>0</v>
      </c>
      <c r="J1434" s="40">
        <f>Bank5[[#This Row],[Money in/ (Money out)]]-Bank5[[#This Row],[GST/HST]]</f>
        <v>0</v>
      </c>
      <c r="L1434" s="37">
        <f t="shared" si="66"/>
        <v>0</v>
      </c>
    </row>
    <row r="1435" spans="4:12" x14ac:dyDescent="0.2">
      <c r="D1435" s="393">
        <f>_xlfn.XLOOKUP(C:C,Table1[for Import to Bank Register dropdown],Table1[for Pivot],0,0,1)</f>
        <v>0</v>
      </c>
      <c r="E1435" s="422"/>
      <c r="F1435" s="160">
        <f t="shared" si="67"/>
        <v>55555555</v>
      </c>
      <c r="G1435" s="394">
        <f t="shared" si="68"/>
        <v>0</v>
      </c>
      <c r="I1435" s="395">
        <f>IF(OR(C1435="150 Directors advances", C1435="120 accounts receivable", C1435="720.2 Automobile - Insurance", C1435="720.3 Automobile - License", C1435="870.4 Rent - Insurance", C1435="870.6 Rent - Property Tax", C1435="870.7 Rent - Homeoffice", C1435="870.9 Rent - Water"),
   0,
   IF(Dashboard!$F$5="Quick",
      IF(OR(C1435="190 Automobile",C1435="200 computer hardware",C1435="210 Computer software",C1435="220 Quickbooks software",C1435="230 Office equipment",C1435="240 Office furniture"),
         E1435-(E1435/(1+Dashboard!$F$4)),
         0
      ),
      IF(C1435="750 Business promotion",
         E1435-(E1435/(1+4.793/100)),
         E1435-(E1435/(1+Dashboard!$F$4))
      )
   )
)</f>
        <v>0</v>
      </c>
      <c r="J1435" s="40">
        <f>Bank5[[#This Row],[Money in/ (Money out)]]-Bank5[[#This Row],[GST/HST]]</f>
        <v>0</v>
      </c>
      <c r="L1435" s="37">
        <f t="shared" si="66"/>
        <v>0</v>
      </c>
    </row>
    <row r="1436" spans="4:12" x14ac:dyDescent="0.2">
      <c r="D1436" s="393">
        <f>_xlfn.XLOOKUP(C:C,Table1[for Import to Bank Register dropdown],Table1[for Pivot],0,0,1)</f>
        <v>0</v>
      </c>
      <c r="E1436" s="422"/>
      <c r="F1436" s="160">
        <f t="shared" si="67"/>
        <v>55555555</v>
      </c>
      <c r="G1436" s="394">
        <f t="shared" si="68"/>
        <v>0</v>
      </c>
      <c r="I1436" s="395">
        <f>IF(OR(C1436="150 Directors advances", C1436="120 accounts receivable", C1436="720.2 Automobile - Insurance", C1436="720.3 Automobile - License", C1436="870.4 Rent - Insurance", C1436="870.6 Rent - Property Tax", C1436="870.7 Rent - Homeoffice", C1436="870.9 Rent - Water"),
   0,
   IF(Dashboard!$F$5="Quick",
      IF(OR(C1436="190 Automobile",C1436="200 computer hardware",C1436="210 Computer software",C1436="220 Quickbooks software",C1436="230 Office equipment",C1436="240 Office furniture"),
         E1436-(E1436/(1+Dashboard!$F$4)),
         0
      ),
      IF(C1436="750 Business promotion",
         E1436-(E1436/(1+4.793/100)),
         E1436-(E1436/(1+Dashboard!$F$4))
      )
   )
)</f>
        <v>0</v>
      </c>
      <c r="J1436" s="40">
        <f>Bank5[[#This Row],[Money in/ (Money out)]]-Bank5[[#This Row],[GST/HST]]</f>
        <v>0</v>
      </c>
      <c r="L1436" s="37">
        <f t="shared" si="66"/>
        <v>0</v>
      </c>
    </row>
    <row r="1437" spans="4:12" x14ac:dyDescent="0.2">
      <c r="D1437" s="393">
        <f>_xlfn.XLOOKUP(C:C,Table1[for Import to Bank Register dropdown],Table1[for Pivot],0,0,1)</f>
        <v>0</v>
      </c>
      <c r="E1437" s="422"/>
      <c r="F1437" s="160">
        <f t="shared" si="67"/>
        <v>55555555</v>
      </c>
      <c r="G1437" s="394">
        <f t="shared" si="68"/>
        <v>0</v>
      </c>
      <c r="I1437" s="395">
        <f>IF(OR(C1437="150 Directors advances", C1437="120 accounts receivable", C1437="720.2 Automobile - Insurance", C1437="720.3 Automobile - License", C1437="870.4 Rent - Insurance", C1437="870.6 Rent - Property Tax", C1437="870.7 Rent - Homeoffice", C1437="870.9 Rent - Water"),
   0,
   IF(Dashboard!$F$5="Quick",
      IF(OR(C1437="190 Automobile",C1437="200 computer hardware",C1437="210 Computer software",C1437="220 Quickbooks software",C1437="230 Office equipment",C1437="240 Office furniture"),
         E1437-(E1437/(1+Dashboard!$F$4)),
         0
      ),
      IF(C1437="750 Business promotion",
         E1437-(E1437/(1+4.793/100)),
         E1437-(E1437/(1+Dashboard!$F$4))
      )
   )
)</f>
        <v>0</v>
      </c>
      <c r="J1437" s="40">
        <f>Bank5[[#This Row],[Money in/ (Money out)]]-Bank5[[#This Row],[GST/HST]]</f>
        <v>0</v>
      </c>
      <c r="L1437" s="37">
        <f t="shared" si="66"/>
        <v>0</v>
      </c>
    </row>
    <row r="1438" spans="4:12" x14ac:dyDescent="0.2">
      <c r="D1438" s="393">
        <f>_xlfn.XLOOKUP(C:C,Table1[for Import to Bank Register dropdown],Table1[for Pivot],0,0,1)</f>
        <v>0</v>
      </c>
      <c r="E1438" s="422"/>
      <c r="F1438" s="160">
        <f t="shared" si="67"/>
        <v>55555555</v>
      </c>
      <c r="G1438" s="394">
        <f t="shared" si="68"/>
        <v>0</v>
      </c>
      <c r="I1438" s="395">
        <f>IF(OR(C1438="150 Directors advances", C1438="120 accounts receivable", C1438="720.2 Automobile - Insurance", C1438="720.3 Automobile - License", C1438="870.4 Rent - Insurance", C1438="870.6 Rent - Property Tax", C1438="870.7 Rent - Homeoffice", C1438="870.9 Rent - Water"),
   0,
   IF(Dashboard!$F$5="Quick",
      IF(OR(C1438="190 Automobile",C1438="200 computer hardware",C1438="210 Computer software",C1438="220 Quickbooks software",C1438="230 Office equipment",C1438="240 Office furniture"),
         E1438-(E1438/(1+Dashboard!$F$4)),
         0
      ),
      IF(C1438="750 Business promotion",
         E1438-(E1438/(1+4.793/100)),
         E1438-(E1438/(1+Dashboard!$F$4))
      )
   )
)</f>
        <v>0</v>
      </c>
      <c r="J1438" s="40">
        <f>Bank5[[#This Row],[Money in/ (Money out)]]-Bank5[[#This Row],[GST/HST]]</f>
        <v>0</v>
      </c>
      <c r="L1438" s="37">
        <f t="shared" si="66"/>
        <v>0</v>
      </c>
    </row>
    <row r="1439" spans="4:12" x14ac:dyDescent="0.2">
      <c r="D1439" s="393">
        <f>_xlfn.XLOOKUP(C:C,Table1[for Import to Bank Register dropdown],Table1[for Pivot],0,0,1)</f>
        <v>0</v>
      </c>
      <c r="E1439" s="422"/>
      <c r="F1439" s="160">
        <f t="shared" si="67"/>
        <v>55555555</v>
      </c>
      <c r="G1439" s="394">
        <f t="shared" si="68"/>
        <v>0</v>
      </c>
      <c r="I1439" s="395">
        <f>IF(OR(C1439="150 Directors advances", C1439="120 accounts receivable", C1439="720.2 Automobile - Insurance", C1439="720.3 Automobile - License", C1439="870.4 Rent - Insurance", C1439="870.6 Rent - Property Tax", C1439="870.7 Rent - Homeoffice", C1439="870.9 Rent - Water"),
   0,
   IF(Dashboard!$F$5="Quick",
      IF(OR(C1439="190 Automobile",C1439="200 computer hardware",C1439="210 Computer software",C1439="220 Quickbooks software",C1439="230 Office equipment",C1439="240 Office furniture"),
         E1439-(E1439/(1+Dashboard!$F$4)),
         0
      ),
      IF(C1439="750 Business promotion",
         E1439-(E1439/(1+4.793/100)),
         E1439-(E1439/(1+Dashboard!$F$4))
      )
   )
)</f>
        <v>0</v>
      </c>
      <c r="J1439" s="40">
        <f>Bank5[[#This Row],[Money in/ (Money out)]]-Bank5[[#This Row],[GST/HST]]</f>
        <v>0</v>
      </c>
      <c r="L1439" s="37">
        <f t="shared" si="66"/>
        <v>0</v>
      </c>
    </row>
    <row r="1440" spans="4:12" x14ac:dyDescent="0.2">
      <c r="D1440" s="393">
        <f>_xlfn.XLOOKUP(C:C,Table1[for Import to Bank Register dropdown],Table1[for Pivot],0,0,1)</f>
        <v>0</v>
      </c>
      <c r="E1440" s="422"/>
      <c r="F1440" s="160">
        <f t="shared" si="67"/>
        <v>55555555</v>
      </c>
      <c r="G1440" s="394">
        <f t="shared" si="68"/>
        <v>0</v>
      </c>
      <c r="I1440" s="395">
        <f>IF(OR(C1440="150 Directors advances", C1440="120 accounts receivable", C1440="720.2 Automobile - Insurance", C1440="720.3 Automobile - License", C1440="870.4 Rent - Insurance", C1440="870.6 Rent - Property Tax", C1440="870.7 Rent - Homeoffice", C1440="870.9 Rent - Water"),
   0,
   IF(Dashboard!$F$5="Quick",
      IF(OR(C1440="190 Automobile",C1440="200 computer hardware",C1440="210 Computer software",C1440="220 Quickbooks software",C1440="230 Office equipment",C1440="240 Office furniture"),
         E1440-(E1440/(1+Dashboard!$F$4)),
         0
      ),
      IF(C1440="750 Business promotion",
         E1440-(E1440/(1+4.793/100)),
         E1440-(E1440/(1+Dashboard!$F$4))
      )
   )
)</f>
        <v>0</v>
      </c>
      <c r="J1440" s="40">
        <f>Bank5[[#This Row],[Money in/ (Money out)]]-Bank5[[#This Row],[GST/HST]]</f>
        <v>0</v>
      </c>
      <c r="L1440" s="37">
        <f t="shared" si="66"/>
        <v>0</v>
      </c>
    </row>
    <row r="1441" spans="4:12" x14ac:dyDescent="0.2">
      <c r="D1441" s="393">
        <f>_xlfn.XLOOKUP(C:C,Table1[for Import to Bank Register dropdown],Table1[for Pivot],0,0,1)</f>
        <v>0</v>
      </c>
      <c r="E1441" s="422"/>
      <c r="F1441" s="160">
        <f t="shared" si="67"/>
        <v>55555555</v>
      </c>
      <c r="G1441" s="394">
        <f t="shared" si="68"/>
        <v>0</v>
      </c>
      <c r="I1441" s="395">
        <f>IF(OR(C1441="150 Directors advances", C1441="120 accounts receivable", C1441="720.2 Automobile - Insurance", C1441="720.3 Automobile - License", C1441="870.4 Rent - Insurance", C1441="870.6 Rent - Property Tax", C1441="870.7 Rent - Homeoffice", C1441="870.9 Rent - Water"),
   0,
   IF(Dashboard!$F$5="Quick",
      IF(OR(C1441="190 Automobile",C1441="200 computer hardware",C1441="210 Computer software",C1441="220 Quickbooks software",C1441="230 Office equipment",C1441="240 Office furniture"),
         E1441-(E1441/(1+Dashboard!$F$4)),
         0
      ),
      IF(C1441="750 Business promotion",
         E1441-(E1441/(1+4.793/100)),
         E1441-(E1441/(1+Dashboard!$F$4))
      )
   )
)</f>
        <v>0</v>
      </c>
      <c r="J1441" s="40">
        <f>Bank5[[#This Row],[Money in/ (Money out)]]-Bank5[[#This Row],[GST/HST]]</f>
        <v>0</v>
      </c>
      <c r="L1441" s="37">
        <f t="shared" si="66"/>
        <v>0</v>
      </c>
    </row>
    <row r="1442" spans="4:12" x14ac:dyDescent="0.2">
      <c r="D1442" s="393">
        <f>_xlfn.XLOOKUP(C:C,Table1[for Import to Bank Register dropdown],Table1[for Pivot],0,0,1)</f>
        <v>0</v>
      </c>
      <c r="E1442" s="422"/>
      <c r="F1442" s="160">
        <f t="shared" si="67"/>
        <v>55555555</v>
      </c>
      <c r="G1442" s="394">
        <f t="shared" si="68"/>
        <v>0</v>
      </c>
      <c r="I1442" s="395">
        <f>IF(OR(C1442="150 Directors advances", C1442="120 accounts receivable", C1442="720.2 Automobile - Insurance", C1442="720.3 Automobile - License", C1442="870.4 Rent - Insurance", C1442="870.6 Rent - Property Tax", C1442="870.7 Rent - Homeoffice", C1442="870.9 Rent - Water"),
   0,
   IF(Dashboard!$F$5="Quick",
      IF(OR(C1442="190 Automobile",C1442="200 computer hardware",C1442="210 Computer software",C1442="220 Quickbooks software",C1442="230 Office equipment",C1442="240 Office furniture"),
         E1442-(E1442/(1+Dashboard!$F$4)),
         0
      ),
      IF(C1442="750 Business promotion",
         E1442-(E1442/(1+4.793/100)),
         E1442-(E1442/(1+Dashboard!$F$4))
      )
   )
)</f>
        <v>0</v>
      </c>
      <c r="J1442" s="40">
        <f>Bank5[[#This Row],[Money in/ (Money out)]]-Bank5[[#This Row],[GST/HST]]</f>
        <v>0</v>
      </c>
      <c r="L1442" s="37">
        <f t="shared" si="66"/>
        <v>0</v>
      </c>
    </row>
    <row r="1443" spans="4:12" x14ac:dyDescent="0.2">
      <c r="D1443" s="393">
        <f>_xlfn.XLOOKUP(C:C,Table1[for Import to Bank Register dropdown],Table1[for Pivot],0,0,1)</f>
        <v>0</v>
      </c>
      <c r="E1443" s="422"/>
      <c r="F1443" s="160">
        <f t="shared" si="67"/>
        <v>55555555</v>
      </c>
      <c r="G1443" s="394">
        <f t="shared" si="68"/>
        <v>0</v>
      </c>
      <c r="I1443" s="395">
        <f>IF(OR(C1443="150 Directors advances", C1443="120 accounts receivable", C1443="720.2 Automobile - Insurance", C1443="720.3 Automobile - License", C1443="870.4 Rent - Insurance", C1443="870.6 Rent - Property Tax", C1443="870.7 Rent - Homeoffice", C1443="870.9 Rent - Water"),
   0,
   IF(Dashboard!$F$5="Quick",
      IF(OR(C1443="190 Automobile",C1443="200 computer hardware",C1443="210 Computer software",C1443="220 Quickbooks software",C1443="230 Office equipment",C1443="240 Office furniture"),
         E1443-(E1443/(1+Dashboard!$F$4)),
         0
      ),
      IF(C1443="750 Business promotion",
         E1443-(E1443/(1+4.793/100)),
         E1443-(E1443/(1+Dashboard!$F$4))
      )
   )
)</f>
        <v>0</v>
      </c>
      <c r="J1443" s="40">
        <f>Bank5[[#This Row],[Money in/ (Money out)]]-Bank5[[#This Row],[GST/HST]]</f>
        <v>0</v>
      </c>
      <c r="L1443" s="37">
        <f t="shared" si="66"/>
        <v>0</v>
      </c>
    </row>
    <row r="1444" spans="4:12" x14ac:dyDescent="0.2">
      <c r="D1444" s="393">
        <f>_xlfn.XLOOKUP(C:C,Table1[for Import to Bank Register dropdown],Table1[for Pivot],0,0,1)</f>
        <v>0</v>
      </c>
      <c r="E1444" s="422"/>
      <c r="F1444" s="160">
        <f t="shared" si="67"/>
        <v>55555555</v>
      </c>
      <c r="G1444" s="394">
        <f t="shared" si="68"/>
        <v>0</v>
      </c>
      <c r="I1444" s="395">
        <f>IF(OR(C1444="150 Directors advances", C1444="120 accounts receivable", C1444="720.2 Automobile - Insurance", C1444="720.3 Automobile - License", C1444="870.4 Rent - Insurance", C1444="870.6 Rent - Property Tax", C1444="870.7 Rent - Homeoffice", C1444="870.9 Rent - Water"),
   0,
   IF(Dashboard!$F$5="Quick",
      IF(OR(C1444="190 Automobile",C1444="200 computer hardware",C1444="210 Computer software",C1444="220 Quickbooks software",C1444="230 Office equipment",C1444="240 Office furniture"),
         E1444-(E1444/(1+Dashboard!$F$4)),
         0
      ),
      IF(C1444="750 Business promotion",
         E1444-(E1444/(1+4.793/100)),
         E1444-(E1444/(1+Dashboard!$F$4))
      )
   )
)</f>
        <v>0</v>
      </c>
      <c r="J1444" s="40">
        <f>Bank5[[#This Row],[Money in/ (Money out)]]-Bank5[[#This Row],[GST/HST]]</f>
        <v>0</v>
      </c>
      <c r="L1444" s="37">
        <f t="shared" si="66"/>
        <v>0</v>
      </c>
    </row>
    <row r="1445" spans="4:12" x14ac:dyDescent="0.2">
      <c r="D1445" s="393">
        <f>_xlfn.XLOOKUP(C:C,Table1[for Import to Bank Register dropdown],Table1[for Pivot],0,0,1)</f>
        <v>0</v>
      </c>
      <c r="E1445" s="422"/>
      <c r="F1445" s="160">
        <f t="shared" si="67"/>
        <v>55555555</v>
      </c>
      <c r="G1445" s="394">
        <f t="shared" si="68"/>
        <v>0</v>
      </c>
      <c r="I1445" s="395">
        <f>IF(OR(C1445="150 Directors advances", C1445="120 accounts receivable", C1445="720.2 Automobile - Insurance", C1445="720.3 Automobile - License", C1445="870.4 Rent - Insurance", C1445="870.6 Rent - Property Tax", C1445="870.7 Rent - Homeoffice", C1445="870.9 Rent - Water"),
   0,
   IF(Dashboard!$F$5="Quick",
      IF(OR(C1445="190 Automobile",C1445="200 computer hardware",C1445="210 Computer software",C1445="220 Quickbooks software",C1445="230 Office equipment",C1445="240 Office furniture"),
         E1445-(E1445/(1+Dashboard!$F$4)),
         0
      ),
      IF(C1445="750 Business promotion",
         E1445-(E1445/(1+4.793/100)),
         E1445-(E1445/(1+Dashboard!$F$4))
      )
   )
)</f>
        <v>0</v>
      </c>
      <c r="J1445" s="40">
        <f>Bank5[[#This Row],[Money in/ (Money out)]]-Bank5[[#This Row],[GST/HST]]</f>
        <v>0</v>
      </c>
      <c r="L1445" s="37">
        <f t="shared" si="66"/>
        <v>0</v>
      </c>
    </row>
    <row r="1446" spans="4:12" x14ac:dyDescent="0.2">
      <c r="D1446" s="393">
        <f>_xlfn.XLOOKUP(C:C,Table1[for Import to Bank Register dropdown],Table1[for Pivot],0,0,1)</f>
        <v>0</v>
      </c>
      <c r="E1446" s="422"/>
      <c r="F1446" s="160">
        <f t="shared" si="67"/>
        <v>55555555</v>
      </c>
      <c r="G1446" s="394">
        <f t="shared" si="68"/>
        <v>0</v>
      </c>
      <c r="I1446" s="395">
        <f>IF(OR(C1446="150 Directors advances", C1446="120 accounts receivable", C1446="720.2 Automobile - Insurance", C1446="720.3 Automobile - License", C1446="870.4 Rent - Insurance", C1446="870.6 Rent - Property Tax", C1446="870.7 Rent - Homeoffice", C1446="870.9 Rent - Water"),
   0,
   IF(Dashboard!$F$5="Quick",
      IF(OR(C1446="190 Automobile",C1446="200 computer hardware",C1446="210 Computer software",C1446="220 Quickbooks software",C1446="230 Office equipment",C1446="240 Office furniture"),
         E1446-(E1446/(1+Dashboard!$F$4)),
         0
      ),
      IF(C1446="750 Business promotion",
         E1446-(E1446/(1+4.793/100)),
         E1446-(E1446/(1+Dashboard!$F$4))
      )
   )
)</f>
        <v>0</v>
      </c>
      <c r="J1446" s="40">
        <f>Bank5[[#This Row],[Money in/ (Money out)]]-Bank5[[#This Row],[GST/HST]]</f>
        <v>0</v>
      </c>
      <c r="L1446" s="37">
        <f t="shared" si="66"/>
        <v>0</v>
      </c>
    </row>
    <row r="1447" spans="4:12" x14ac:dyDescent="0.2">
      <c r="D1447" s="393">
        <f>_xlfn.XLOOKUP(C:C,Table1[for Import to Bank Register dropdown],Table1[for Pivot],0,0,1)</f>
        <v>0</v>
      </c>
      <c r="E1447" s="422"/>
      <c r="F1447" s="160">
        <f t="shared" si="67"/>
        <v>55555555</v>
      </c>
      <c r="G1447" s="394">
        <f t="shared" si="68"/>
        <v>0</v>
      </c>
      <c r="I1447" s="395">
        <f>IF(OR(C1447="150 Directors advances", C1447="120 accounts receivable", C1447="720.2 Automobile - Insurance", C1447="720.3 Automobile - License", C1447="870.4 Rent - Insurance", C1447="870.6 Rent - Property Tax", C1447="870.7 Rent - Homeoffice", C1447="870.9 Rent - Water"),
   0,
   IF(Dashboard!$F$5="Quick",
      IF(OR(C1447="190 Automobile",C1447="200 computer hardware",C1447="210 Computer software",C1447="220 Quickbooks software",C1447="230 Office equipment",C1447="240 Office furniture"),
         E1447-(E1447/(1+Dashboard!$F$4)),
         0
      ),
      IF(C1447="750 Business promotion",
         E1447-(E1447/(1+4.793/100)),
         E1447-(E1447/(1+Dashboard!$F$4))
      )
   )
)</f>
        <v>0</v>
      </c>
      <c r="J1447" s="40">
        <f>Bank5[[#This Row],[Money in/ (Money out)]]-Bank5[[#This Row],[GST/HST]]</f>
        <v>0</v>
      </c>
      <c r="L1447" s="37">
        <f t="shared" si="66"/>
        <v>0</v>
      </c>
    </row>
    <row r="1448" spans="4:12" x14ac:dyDescent="0.2">
      <c r="D1448" s="393">
        <f>_xlfn.XLOOKUP(C:C,Table1[for Import to Bank Register dropdown],Table1[for Pivot],0,0,1)</f>
        <v>0</v>
      </c>
      <c r="E1448" s="422"/>
      <c r="F1448" s="160">
        <f t="shared" si="67"/>
        <v>55555555</v>
      </c>
      <c r="G1448" s="394">
        <f t="shared" si="68"/>
        <v>0</v>
      </c>
      <c r="I1448" s="395">
        <f>IF(OR(C1448="150 Directors advances", C1448="120 accounts receivable", C1448="720.2 Automobile - Insurance", C1448="720.3 Automobile - License", C1448="870.4 Rent - Insurance", C1448="870.6 Rent - Property Tax", C1448="870.7 Rent - Homeoffice", C1448="870.9 Rent - Water"),
   0,
   IF(Dashboard!$F$5="Quick",
      IF(OR(C1448="190 Automobile",C1448="200 computer hardware",C1448="210 Computer software",C1448="220 Quickbooks software",C1448="230 Office equipment",C1448="240 Office furniture"),
         E1448-(E1448/(1+Dashboard!$F$4)),
         0
      ),
      IF(C1448="750 Business promotion",
         E1448-(E1448/(1+4.793/100)),
         E1448-(E1448/(1+Dashboard!$F$4))
      )
   )
)</f>
        <v>0</v>
      </c>
      <c r="J1448" s="40">
        <f>Bank5[[#This Row],[Money in/ (Money out)]]-Bank5[[#This Row],[GST/HST]]</f>
        <v>0</v>
      </c>
      <c r="L1448" s="37">
        <f t="shared" si="66"/>
        <v>0</v>
      </c>
    </row>
    <row r="1449" spans="4:12" x14ac:dyDescent="0.2">
      <c r="D1449" s="393">
        <f>_xlfn.XLOOKUP(C:C,Table1[for Import to Bank Register dropdown],Table1[for Pivot],0,0,1)</f>
        <v>0</v>
      </c>
      <c r="E1449" s="422"/>
      <c r="F1449" s="160">
        <f t="shared" si="67"/>
        <v>55555555</v>
      </c>
      <c r="G1449" s="394">
        <f t="shared" si="68"/>
        <v>0</v>
      </c>
      <c r="I1449" s="395">
        <f>IF(OR(C1449="150 Directors advances", C1449="120 accounts receivable", C1449="720.2 Automobile - Insurance", C1449="720.3 Automobile - License", C1449="870.4 Rent - Insurance", C1449="870.6 Rent - Property Tax", C1449="870.7 Rent - Homeoffice", C1449="870.9 Rent - Water"),
   0,
   IF(Dashboard!$F$5="Quick",
      IF(OR(C1449="190 Automobile",C1449="200 computer hardware",C1449="210 Computer software",C1449="220 Quickbooks software",C1449="230 Office equipment",C1449="240 Office furniture"),
         E1449-(E1449/(1+Dashboard!$F$4)),
         0
      ),
      IF(C1449="750 Business promotion",
         E1449-(E1449/(1+4.793/100)),
         E1449-(E1449/(1+Dashboard!$F$4))
      )
   )
)</f>
        <v>0</v>
      </c>
      <c r="J1449" s="40">
        <f>Bank5[[#This Row],[Money in/ (Money out)]]-Bank5[[#This Row],[GST/HST]]</f>
        <v>0</v>
      </c>
      <c r="L1449" s="37">
        <f t="shared" si="66"/>
        <v>0</v>
      </c>
    </row>
    <row r="1450" spans="4:12" x14ac:dyDescent="0.2">
      <c r="D1450" s="393">
        <f>_xlfn.XLOOKUP(C:C,Table1[for Import to Bank Register dropdown],Table1[for Pivot],0,0,1)</f>
        <v>0</v>
      </c>
      <c r="E1450" s="422"/>
      <c r="F1450" s="160">
        <f t="shared" si="67"/>
        <v>55555555</v>
      </c>
      <c r="G1450" s="394">
        <f t="shared" si="68"/>
        <v>0</v>
      </c>
      <c r="I1450" s="395">
        <f>IF(OR(C1450="150 Directors advances", C1450="120 accounts receivable", C1450="720.2 Automobile - Insurance", C1450="720.3 Automobile - License", C1450="870.4 Rent - Insurance", C1450="870.6 Rent - Property Tax", C1450="870.7 Rent - Homeoffice", C1450="870.9 Rent - Water"),
   0,
   IF(Dashboard!$F$5="Quick",
      IF(OR(C1450="190 Automobile",C1450="200 computer hardware",C1450="210 Computer software",C1450="220 Quickbooks software",C1450="230 Office equipment",C1450="240 Office furniture"),
         E1450-(E1450/(1+Dashboard!$F$4)),
         0
      ),
      IF(C1450="750 Business promotion",
         E1450-(E1450/(1+4.793/100)),
         E1450-(E1450/(1+Dashboard!$F$4))
      )
   )
)</f>
        <v>0</v>
      </c>
      <c r="J1450" s="40">
        <f>Bank5[[#This Row],[Money in/ (Money out)]]-Bank5[[#This Row],[GST/HST]]</f>
        <v>0</v>
      </c>
      <c r="L1450" s="37">
        <f t="shared" si="66"/>
        <v>0</v>
      </c>
    </row>
    <row r="1451" spans="4:12" x14ac:dyDescent="0.2">
      <c r="D1451" s="393">
        <f>_xlfn.XLOOKUP(C:C,Table1[for Import to Bank Register dropdown],Table1[for Pivot],0,0,1)</f>
        <v>0</v>
      </c>
      <c r="E1451" s="422"/>
      <c r="F1451" s="160">
        <f t="shared" si="67"/>
        <v>55555555</v>
      </c>
      <c r="G1451" s="394">
        <f t="shared" si="68"/>
        <v>0</v>
      </c>
      <c r="I1451" s="395">
        <f>IF(OR(C1451="150 Directors advances", C1451="120 accounts receivable", C1451="720.2 Automobile - Insurance", C1451="720.3 Automobile - License", C1451="870.4 Rent - Insurance", C1451="870.6 Rent - Property Tax", C1451="870.7 Rent - Homeoffice", C1451="870.9 Rent - Water"),
   0,
   IF(Dashboard!$F$5="Quick",
      IF(OR(C1451="190 Automobile",C1451="200 computer hardware",C1451="210 Computer software",C1451="220 Quickbooks software",C1451="230 Office equipment",C1451="240 Office furniture"),
         E1451-(E1451/(1+Dashboard!$F$4)),
         0
      ),
      IF(C1451="750 Business promotion",
         E1451-(E1451/(1+4.793/100)),
         E1451-(E1451/(1+Dashboard!$F$4))
      )
   )
)</f>
        <v>0</v>
      </c>
      <c r="J1451" s="40">
        <f>Bank5[[#This Row],[Money in/ (Money out)]]-Bank5[[#This Row],[GST/HST]]</f>
        <v>0</v>
      </c>
      <c r="L1451" s="37">
        <f t="shared" si="66"/>
        <v>0</v>
      </c>
    </row>
    <row r="1452" spans="4:12" x14ac:dyDescent="0.2">
      <c r="D1452" s="393">
        <f>_xlfn.XLOOKUP(C:C,Table1[for Import to Bank Register dropdown],Table1[for Pivot],0,0,1)</f>
        <v>0</v>
      </c>
      <c r="E1452" s="422"/>
      <c r="F1452" s="160">
        <f t="shared" si="67"/>
        <v>55555555</v>
      </c>
      <c r="G1452" s="394">
        <f t="shared" si="68"/>
        <v>0</v>
      </c>
      <c r="I1452" s="395">
        <f>IF(OR(C1452="150 Directors advances", C1452="120 accounts receivable", C1452="720.2 Automobile - Insurance", C1452="720.3 Automobile - License", C1452="870.4 Rent - Insurance", C1452="870.6 Rent - Property Tax", C1452="870.7 Rent - Homeoffice", C1452="870.9 Rent - Water"),
   0,
   IF(Dashboard!$F$5="Quick",
      IF(OR(C1452="190 Automobile",C1452="200 computer hardware",C1452="210 Computer software",C1452="220 Quickbooks software",C1452="230 Office equipment",C1452="240 Office furniture"),
         E1452-(E1452/(1+Dashboard!$F$4)),
         0
      ),
      IF(C1452="750 Business promotion",
         E1452-(E1452/(1+4.793/100)),
         E1452-(E1452/(1+Dashboard!$F$4))
      )
   )
)</f>
        <v>0</v>
      </c>
      <c r="J1452" s="40">
        <f>Bank5[[#This Row],[Money in/ (Money out)]]-Bank5[[#This Row],[GST/HST]]</f>
        <v>0</v>
      </c>
      <c r="L1452" s="37">
        <f t="shared" si="66"/>
        <v>0</v>
      </c>
    </row>
    <row r="1453" spans="4:12" x14ac:dyDescent="0.2">
      <c r="D1453" s="393">
        <f>_xlfn.XLOOKUP(C:C,Table1[for Import to Bank Register dropdown],Table1[for Pivot],0,0,1)</f>
        <v>0</v>
      </c>
      <c r="E1453" s="422"/>
      <c r="F1453" s="160">
        <f t="shared" si="67"/>
        <v>55555555</v>
      </c>
      <c r="G1453" s="394">
        <f t="shared" si="68"/>
        <v>0</v>
      </c>
      <c r="I1453" s="395">
        <f>IF(OR(C1453="150 Directors advances", C1453="120 accounts receivable", C1453="720.2 Automobile - Insurance", C1453="720.3 Automobile - License", C1453="870.4 Rent - Insurance", C1453="870.6 Rent - Property Tax", C1453="870.7 Rent - Homeoffice", C1453="870.9 Rent - Water"),
   0,
   IF(Dashboard!$F$5="Quick",
      IF(OR(C1453="190 Automobile",C1453="200 computer hardware",C1453="210 Computer software",C1453="220 Quickbooks software",C1453="230 Office equipment",C1453="240 Office furniture"),
         E1453-(E1453/(1+Dashboard!$F$4)),
         0
      ),
      IF(C1453="750 Business promotion",
         E1453-(E1453/(1+4.793/100)),
         E1453-(E1453/(1+Dashboard!$F$4))
      )
   )
)</f>
        <v>0</v>
      </c>
      <c r="J1453" s="40">
        <f>Bank5[[#This Row],[Money in/ (Money out)]]-Bank5[[#This Row],[GST/HST]]</f>
        <v>0</v>
      </c>
      <c r="L1453" s="37">
        <f t="shared" si="66"/>
        <v>0</v>
      </c>
    </row>
    <row r="1454" spans="4:12" x14ac:dyDescent="0.2">
      <c r="D1454" s="393">
        <f>_xlfn.XLOOKUP(C:C,Table1[for Import to Bank Register dropdown],Table1[for Pivot],0,0,1)</f>
        <v>0</v>
      </c>
      <c r="E1454" s="422"/>
      <c r="F1454" s="160">
        <f t="shared" si="67"/>
        <v>55555555</v>
      </c>
      <c r="G1454" s="394">
        <f t="shared" si="68"/>
        <v>0</v>
      </c>
      <c r="I1454" s="395">
        <f>IF(OR(C1454="150 Directors advances", C1454="120 accounts receivable", C1454="720.2 Automobile - Insurance", C1454="720.3 Automobile - License", C1454="870.4 Rent - Insurance", C1454="870.6 Rent - Property Tax", C1454="870.7 Rent - Homeoffice", C1454="870.9 Rent - Water"),
   0,
   IF(Dashboard!$F$5="Quick",
      IF(OR(C1454="190 Automobile",C1454="200 computer hardware",C1454="210 Computer software",C1454="220 Quickbooks software",C1454="230 Office equipment",C1454="240 Office furniture"),
         E1454-(E1454/(1+Dashboard!$F$4)),
         0
      ),
      IF(C1454="750 Business promotion",
         E1454-(E1454/(1+4.793/100)),
         E1454-(E1454/(1+Dashboard!$F$4))
      )
   )
)</f>
        <v>0</v>
      </c>
      <c r="J1454" s="40">
        <f>Bank5[[#This Row],[Money in/ (Money out)]]-Bank5[[#This Row],[GST/HST]]</f>
        <v>0</v>
      </c>
      <c r="L1454" s="37">
        <f t="shared" si="66"/>
        <v>0</v>
      </c>
    </row>
    <row r="1455" spans="4:12" x14ac:dyDescent="0.2">
      <c r="D1455" s="393">
        <f>_xlfn.XLOOKUP(C:C,Table1[for Import to Bank Register dropdown],Table1[for Pivot],0,0,1)</f>
        <v>0</v>
      </c>
      <c r="E1455" s="422"/>
      <c r="F1455" s="160">
        <f t="shared" si="67"/>
        <v>55555555</v>
      </c>
      <c r="G1455" s="394">
        <f t="shared" si="68"/>
        <v>0</v>
      </c>
      <c r="I1455" s="395">
        <f>IF(OR(C1455="150 Directors advances", C1455="120 accounts receivable", C1455="720.2 Automobile - Insurance", C1455="720.3 Automobile - License", C1455="870.4 Rent - Insurance", C1455="870.6 Rent - Property Tax", C1455="870.7 Rent - Homeoffice", C1455="870.9 Rent - Water"),
   0,
   IF(Dashboard!$F$5="Quick",
      IF(OR(C1455="190 Automobile",C1455="200 computer hardware",C1455="210 Computer software",C1455="220 Quickbooks software",C1455="230 Office equipment",C1455="240 Office furniture"),
         E1455-(E1455/(1+Dashboard!$F$4)),
         0
      ),
      IF(C1455="750 Business promotion",
         E1455-(E1455/(1+4.793/100)),
         E1455-(E1455/(1+Dashboard!$F$4))
      )
   )
)</f>
        <v>0</v>
      </c>
      <c r="J1455" s="40">
        <f>Bank5[[#This Row],[Money in/ (Money out)]]-Bank5[[#This Row],[GST/HST]]</f>
        <v>0</v>
      </c>
      <c r="L1455" s="37">
        <f t="shared" si="66"/>
        <v>0</v>
      </c>
    </row>
    <row r="1456" spans="4:12" x14ac:dyDescent="0.2">
      <c r="D1456" s="393">
        <f>_xlfn.XLOOKUP(C:C,Table1[for Import to Bank Register dropdown],Table1[for Pivot],0,0,1)</f>
        <v>0</v>
      </c>
      <c r="E1456" s="422"/>
      <c r="F1456" s="160">
        <f t="shared" si="67"/>
        <v>55555555</v>
      </c>
      <c r="G1456" s="394">
        <f t="shared" si="68"/>
        <v>0</v>
      </c>
      <c r="I1456" s="395">
        <f>IF(OR(C1456="150 Directors advances", C1456="120 accounts receivable", C1456="720.2 Automobile - Insurance", C1456="720.3 Automobile - License", C1456="870.4 Rent - Insurance", C1456="870.6 Rent - Property Tax", C1456="870.7 Rent - Homeoffice", C1456="870.9 Rent - Water"),
   0,
   IF(Dashboard!$F$5="Quick",
      IF(OR(C1456="190 Automobile",C1456="200 computer hardware",C1456="210 Computer software",C1456="220 Quickbooks software",C1456="230 Office equipment",C1456="240 Office furniture"),
         E1456-(E1456/(1+Dashboard!$F$4)),
         0
      ),
      IF(C1456="750 Business promotion",
         E1456-(E1456/(1+4.793/100)),
         E1456-(E1456/(1+Dashboard!$F$4))
      )
   )
)</f>
        <v>0</v>
      </c>
      <c r="J1456" s="40">
        <f>Bank5[[#This Row],[Money in/ (Money out)]]-Bank5[[#This Row],[GST/HST]]</f>
        <v>0</v>
      </c>
      <c r="L1456" s="37">
        <f t="shared" si="66"/>
        <v>0</v>
      </c>
    </row>
    <row r="1457" spans="4:12" x14ac:dyDescent="0.2">
      <c r="D1457" s="393">
        <f>_xlfn.XLOOKUP(C:C,Table1[for Import to Bank Register dropdown],Table1[for Pivot],0,0,1)</f>
        <v>0</v>
      </c>
      <c r="E1457" s="422"/>
      <c r="F1457" s="160">
        <f t="shared" si="67"/>
        <v>55555555</v>
      </c>
      <c r="G1457" s="394">
        <f t="shared" si="68"/>
        <v>0</v>
      </c>
      <c r="I1457" s="395">
        <f>IF(OR(C1457="150 Directors advances", C1457="120 accounts receivable", C1457="720.2 Automobile - Insurance", C1457="720.3 Automobile - License", C1457="870.4 Rent - Insurance", C1457="870.6 Rent - Property Tax", C1457="870.7 Rent - Homeoffice", C1457="870.9 Rent - Water"),
   0,
   IF(Dashboard!$F$5="Quick",
      IF(OR(C1457="190 Automobile",C1457="200 computer hardware",C1457="210 Computer software",C1457="220 Quickbooks software",C1457="230 Office equipment",C1457="240 Office furniture"),
         E1457-(E1457/(1+Dashboard!$F$4)),
         0
      ),
      IF(C1457="750 Business promotion",
         E1457-(E1457/(1+4.793/100)),
         E1457-(E1457/(1+Dashboard!$F$4))
      )
   )
)</f>
        <v>0</v>
      </c>
      <c r="J1457" s="40">
        <f>Bank5[[#This Row],[Money in/ (Money out)]]-Bank5[[#This Row],[GST/HST]]</f>
        <v>0</v>
      </c>
      <c r="L1457" s="37">
        <f t="shared" si="66"/>
        <v>0</v>
      </c>
    </row>
    <row r="1458" spans="4:12" x14ac:dyDescent="0.2">
      <c r="D1458" s="393">
        <f>_xlfn.XLOOKUP(C:C,Table1[for Import to Bank Register dropdown],Table1[for Pivot],0,0,1)</f>
        <v>0</v>
      </c>
      <c r="E1458" s="422"/>
      <c r="F1458" s="160">
        <f t="shared" si="67"/>
        <v>55555555</v>
      </c>
      <c r="G1458" s="394">
        <f t="shared" si="68"/>
        <v>0</v>
      </c>
      <c r="I1458" s="395">
        <f>IF(OR(C1458="150 Directors advances", C1458="120 accounts receivable", C1458="720.2 Automobile - Insurance", C1458="720.3 Automobile - License", C1458="870.4 Rent - Insurance", C1458="870.6 Rent - Property Tax", C1458="870.7 Rent - Homeoffice", C1458="870.9 Rent - Water"),
   0,
   IF(Dashboard!$F$5="Quick",
      IF(OR(C1458="190 Automobile",C1458="200 computer hardware",C1458="210 Computer software",C1458="220 Quickbooks software",C1458="230 Office equipment",C1458="240 Office furniture"),
         E1458-(E1458/(1+Dashboard!$F$4)),
         0
      ),
      IF(C1458="750 Business promotion",
         E1458-(E1458/(1+4.793/100)),
         E1458-(E1458/(1+Dashboard!$F$4))
      )
   )
)</f>
        <v>0</v>
      </c>
      <c r="J1458" s="40">
        <f>Bank5[[#This Row],[Money in/ (Money out)]]-Bank5[[#This Row],[GST/HST]]</f>
        <v>0</v>
      </c>
      <c r="L1458" s="37">
        <f t="shared" si="66"/>
        <v>0</v>
      </c>
    </row>
    <row r="1459" spans="4:12" x14ac:dyDescent="0.2">
      <c r="D1459" s="393">
        <f>_xlfn.XLOOKUP(C:C,Table1[for Import to Bank Register dropdown],Table1[for Pivot],0,0,1)</f>
        <v>0</v>
      </c>
      <c r="E1459" s="422"/>
      <c r="F1459" s="160">
        <f t="shared" si="67"/>
        <v>55555555</v>
      </c>
      <c r="G1459" s="394">
        <f t="shared" si="68"/>
        <v>0</v>
      </c>
      <c r="I1459" s="395">
        <f>IF(OR(C1459="150 Directors advances", C1459="120 accounts receivable", C1459="720.2 Automobile - Insurance", C1459="720.3 Automobile - License", C1459="870.4 Rent - Insurance", C1459="870.6 Rent - Property Tax", C1459="870.7 Rent - Homeoffice", C1459="870.9 Rent - Water"),
   0,
   IF(Dashboard!$F$5="Quick",
      IF(OR(C1459="190 Automobile",C1459="200 computer hardware",C1459="210 Computer software",C1459="220 Quickbooks software",C1459="230 Office equipment",C1459="240 Office furniture"),
         E1459-(E1459/(1+Dashboard!$F$4)),
         0
      ),
      IF(C1459="750 Business promotion",
         E1459-(E1459/(1+4.793/100)),
         E1459-(E1459/(1+Dashboard!$F$4))
      )
   )
)</f>
        <v>0</v>
      </c>
      <c r="J1459" s="40">
        <f>Bank5[[#This Row],[Money in/ (Money out)]]-Bank5[[#This Row],[GST/HST]]</f>
        <v>0</v>
      </c>
      <c r="L1459" s="37">
        <f t="shared" si="66"/>
        <v>0</v>
      </c>
    </row>
    <row r="1460" spans="4:12" x14ac:dyDescent="0.2">
      <c r="D1460" s="393">
        <f>_xlfn.XLOOKUP(C:C,Table1[for Import to Bank Register dropdown],Table1[for Pivot],0,0,1)</f>
        <v>0</v>
      </c>
      <c r="E1460" s="422"/>
      <c r="F1460" s="160">
        <f t="shared" si="67"/>
        <v>55555555</v>
      </c>
      <c r="G1460" s="394">
        <f t="shared" si="68"/>
        <v>0</v>
      </c>
      <c r="I1460" s="395">
        <f>IF(OR(C1460="150 Directors advances", C1460="120 accounts receivable", C1460="720.2 Automobile - Insurance", C1460="720.3 Automobile - License", C1460="870.4 Rent - Insurance", C1460="870.6 Rent - Property Tax", C1460="870.7 Rent - Homeoffice", C1460="870.9 Rent - Water"),
   0,
   IF(Dashboard!$F$5="Quick",
      IF(OR(C1460="190 Automobile",C1460="200 computer hardware",C1460="210 Computer software",C1460="220 Quickbooks software",C1460="230 Office equipment",C1460="240 Office furniture"),
         E1460-(E1460/(1+Dashboard!$F$4)),
         0
      ),
      IF(C1460="750 Business promotion",
         E1460-(E1460/(1+4.793/100)),
         E1460-(E1460/(1+Dashboard!$F$4))
      )
   )
)</f>
        <v>0</v>
      </c>
      <c r="J1460" s="40">
        <f>Bank5[[#This Row],[Money in/ (Money out)]]-Bank5[[#This Row],[GST/HST]]</f>
        <v>0</v>
      </c>
      <c r="L1460" s="37">
        <f t="shared" si="66"/>
        <v>0</v>
      </c>
    </row>
    <row r="1461" spans="4:12" x14ac:dyDescent="0.2">
      <c r="D1461" s="393">
        <f>_xlfn.XLOOKUP(C:C,Table1[for Import to Bank Register dropdown],Table1[for Pivot],0,0,1)</f>
        <v>0</v>
      </c>
      <c r="E1461" s="422"/>
      <c r="F1461" s="160">
        <f t="shared" si="67"/>
        <v>55555555</v>
      </c>
      <c r="G1461" s="394">
        <f t="shared" si="68"/>
        <v>0</v>
      </c>
      <c r="I1461" s="395">
        <f>IF(OR(C1461="150 Directors advances", C1461="120 accounts receivable", C1461="720.2 Automobile - Insurance", C1461="720.3 Automobile - License", C1461="870.4 Rent - Insurance", C1461="870.6 Rent - Property Tax", C1461="870.7 Rent - Homeoffice", C1461="870.9 Rent - Water"),
   0,
   IF(Dashboard!$F$5="Quick",
      IF(OR(C1461="190 Automobile",C1461="200 computer hardware",C1461="210 Computer software",C1461="220 Quickbooks software",C1461="230 Office equipment",C1461="240 Office furniture"),
         E1461-(E1461/(1+Dashboard!$F$4)),
         0
      ),
      IF(C1461="750 Business promotion",
         E1461-(E1461/(1+4.793/100)),
         E1461-(E1461/(1+Dashboard!$F$4))
      )
   )
)</f>
        <v>0</v>
      </c>
      <c r="J1461" s="40">
        <f>Bank5[[#This Row],[Money in/ (Money out)]]-Bank5[[#This Row],[GST/HST]]</f>
        <v>0</v>
      </c>
      <c r="L1461" s="37">
        <f t="shared" si="66"/>
        <v>0</v>
      </c>
    </row>
    <row r="1462" spans="4:12" x14ac:dyDescent="0.2">
      <c r="D1462" s="393">
        <f>_xlfn.XLOOKUP(C:C,Table1[for Import to Bank Register dropdown],Table1[for Pivot],0,0,1)</f>
        <v>0</v>
      </c>
      <c r="E1462" s="422"/>
      <c r="F1462" s="160">
        <f t="shared" si="67"/>
        <v>55555555</v>
      </c>
      <c r="G1462" s="394">
        <f t="shared" si="68"/>
        <v>0</v>
      </c>
      <c r="I1462" s="395">
        <f>IF(OR(C1462="150 Directors advances", C1462="120 accounts receivable", C1462="720.2 Automobile - Insurance", C1462="720.3 Automobile - License", C1462="870.4 Rent - Insurance", C1462="870.6 Rent - Property Tax", C1462="870.7 Rent - Homeoffice", C1462="870.9 Rent - Water"),
   0,
   IF(Dashboard!$F$5="Quick",
      IF(OR(C1462="190 Automobile",C1462="200 computer hardware",C1462="210 Computer software",C1462="220 Quickbooks software",C1462="230 Office equipment",C1462="240 Office furniture"),
         E1462-(E1462/(1+Dashboard!$F$4)),
         0
      ),
      IF(C1462="750 Business promotion",
         E1462-(E1462/(1+4.793/100)),
         E1462-(E1462/(1+Dashboard!$F$4))
      )
   )
)</f>
        <v>0</v>
      </c>
      <c r="J1462" s="40">
        <f>Bank5[[#This Row],[Money in/ (Money out)]]-Bank5[[#This Row],[GST/HST]]</f>
        <v>0</v>
      </c>
      <c r="L1462" s="37">
        <f t="shared" si="66"/>
        <v>0</v>
      </c>
    </row>
    <row r="1463" spans="4:12" x14ac:dyDescent="0.2">
      <c r="D1463" s="393">
        <f>_xlfn.XLOOKUP(C:C,Table1[for Import to Bank Register dropdown],Table1[for Pivot],0,0,1)</f>
        <v>0</v>
      </c>
      <c r="E1463" s="422"/>
      <c r="F1463" s="160">
        <f t="shared" si="67"/>
        <v>55555555</v>
      </c>
      <c r="G1463" s="394">
        <f t="shared" si="68"/>
        <v>0</v>
      </c>
      <c r="I1463" s="395">
        <f>IF(OR(C1463="150 Directors advances", C1463="120 accounts receivable", C1463="720.2 Automobile - Insurance", C1463="720.3 Automobile - License", C1463="870.4 Rent - Insurance", C1463="870.6 Rent - Property Tax", C1463="870.7 Rent - Homeoffice", C1463="870.9 Rent - Water"),
   0,
   IF(Dashboard!$F$5="Quick",
      IF(OR(C1463="190 Automobile",C1463="200 computer hardware",C1463="210 Computer software",C1463="220 Quickbooks software",C1463="230 Office equipment",C1463="240 Office furniture"),
         E1463-(E1463/(1+Dashboard!$F$4)),
         0
      ),
      IF(C1463="750 Business promotion",
         E1463-(E1463/(1+4.793/100)),
         E1463-(E1463/(1+Dashboard!$F$4))
      )
   )
)</f>
        <v>0</v>
      </c>
      <c r="J1463" s="40">
        <f>Bank5[[#This Row],[Money in/ (Money out)]]-Bank5[[#This Row],[GST/HST]]</f>
        <v>0</v>
      </c>
      <c r="L1463" s="37">
        <f t="shared" si="66"/>
        <v>0</v>
      </c>
    </row>
    <row r="1464" spans="4:12" x14ac:dyDescent="0.2">
      <c r="D1464" s="393">
        <f>_xlfn.XLOOKUP(C:C,Table1[for Import to Bank Register dropdown],Table1[for Pivot],0,0,1)</f>
        <v>0</v>
      </c>
      <c r="E1464" s="422"/>
      <c r="F1464" s="160">
        <f t="shared" si="67"/>
        <v>55555555</v>
      </c>
      <c r="G1464" s="394">
        <f t="shared" si="68"/>
        <v>0</v>
      </c>
      <c r="I1464" s="395">
        <f>IF(OR(C1464="150 Directors advances", C1464="120 accounts receivable", C1464="720.2 Automobile - Insurance", C1464="720.3 Automobile - License", C1464="870.4 Rent - Insurance", C1464="870.6 Rent - Property Tax", C1464="870.7 Rent - Homeoffice", C1464="870.9 Rent - Water"),
   0,
   IF(Dashboard!$F$5="Quick",
      IF(OR(C1464="190 Automobile",C1464="200 computer hardware",C1464="210 Computer software",C1464="220 Quickbooks software",C1464="230 Office equipment",C1464="240 Office furniture"),
         E1464-(E1464/(1+Dashboard!$F$4)),
         0
      ),
      IF(C1464="750 Business promotion",
         E1464-(E1464/(1+4.793/100)),
         E1464-(E1464/(1+Dashboard!$F$4))
      )
   )
)</f>
        <v>0</v>
      </c>
      <c r="J1464" s="40">
        <f>Bank5[[#This Row],[Money in/ (Money out)]]-Bank5[[#This Row],[GST/HST]]</f>
        <v>0</v>
      </c>
      <c r="L1464" s="37">
        <f t="shared" si="66"/>
        <v>0</v>
      </c>
    </row>
    <row r="1465" spans="4:12" x14ac:dyDescent="0.2">
      <c r="D1465" s="393">
        <f>_xlfn.XLOOKUP(C:C,Table1[for Import to Bank Register dropdown],Table1[for Pivot],0,0,1)</f>
        <v>0</v>
      </c>
      <c r="E1465" s="422"/>
      <c r="F1465" s="160">
        <f t="shared" si="67"/>
        <v>55555555</v>
      </c>
      <c r="G1465" s="394">
        <f t="shared" si="68"/>
        <v>0</v>
      </c>
      <c r="I1465" s="395">
        <f>IF(OR(C1465="150 Directors advances", C1465="120 accounts receivable", C1465="720.2 Automobile - Insurance", C1465="720.3 Automobile - License", C1465="870.4 Rent - Insurance", C1465="870.6 Rent - Property Tax", C1465="870.7 Rent - Homeoffice", C1465="870.9 Rent - Water"),
   0,
   IF(Dashboard!$F$5="Quick",
      IF(OR(C1465="190 Automobile",C1465="200 computer hardware",C1465="210 Computer software",C1465="220 Quickbooks software",C1465="230 Office equipment",C1465="240 Office furniture"),
         E1465-(E1465/(1+Dashboard!$F$4)),
         0
      ),
      IF(C1465="750 Business promotion",
         E1465-(E1465/(1+4.793/100)),
         E1465-(E1465/(1+Dashboard!$F$4))
      )
   )
)</f>
        <v>0</v>
      </c>
      <c r="J1465" s="40">
        <f>Bank5[[#This Row],[Money in/ (Money out)]]-Bank5[[#This Row],[GST/HST]]</f>
        <v>0</v>
      </c>
      <c r="L1465" s="37">
        <f t="shared" si="66"/>
        <v>0</v>
      </c>
    </row>
    <row r="1466" spans="4:12" x14ac:dyDescent="0.2">
      <c r="D1466" s="393">
        <f>_xlfn.XLOOKUP(C:C,Table1[for Import to Bank Register dropdown],Table1[for Pivot],0,0,1)</f>
        <v>0</v>
      </c>
      <c r="E1466" s="422"/>
      <c r="F1466" s="160">
        <f t="shared" si="67"/>
        <v>55555555</v>
      </c>
      <c r="G1466" s="394">
        <f t="shared" si="68"/>
        <v>0</v>
      </c>
      <c r="I1466" s="395">
        <f>IF(OR(C1466="150 Directors advances", C1466="120 accounts receivable", C1466="720.2 Automobile - Insurance", C1466="720.3 Automobile - License", C1466="870.4 Rent - Insurance", C1466="870.6 Rent - Property Tax", C1466="870.7 Rent - Homeoffice", C1466="870.9 Rent - Water"),
   0,
   IF(Dashboard!$F$5="Quick",
      IF(OR(C1466="190 Automobile",C1466="200 computer hardware",C1466="210 Computer software",C1466="220 Quickbooks software",C1466="230 Office equipment",C1466="240 Office furniture"),
         E1466-(E1466/(1+Dashboard!$F$4)),
         0
      ),
      IF(C1466="750 Business promotion",
         E1466-(E1466/(1+4.793/100)),
         E1466-(E1466/(1+Dashboard!$F$4))
      )
   )
)</f>
        <v>0</v>
      </c>
      <c r="J1466" s="40">
        <f>Bank5[[#This Row],[Money in/ (Money out)]]-Bank5[[#This Row],[GST/HST]]</f>
        <v>0</v>
      </c>
      <c r="L1466" s="37">
        <f t="shared" si="66"/>
        <v>0</v>
      </c>
    </row>
    <row r="1467" spans="4:12" x14ac:dyDescent="0.2">
      <c r="D1467" s="393">
        <f>_xlfn.XLOOKUP(C:C,Table1[for Import to Bank Register dropdown],Table1[for Pivot],0,0,1)</f>
        <v>0</v>
      </c>
      <c r="E1467" s="422"/>
      <c r="F1467" s="160">
        <f t="shared" si="67"/>
        <v>55555555</v>
      </c>
      <c r="G1467" s="394">
        <f t="shared" si="68"/>
        <v>0</v>
      </c>
      <c r="I1467" s="395">
        <f>IF(OR(C1467="150 Directors advances", C1467="120 accounts receivable", C1467="720.2 Automobile - Insurance", C1467="720.3 Automobile - License", C1467="870.4 Rent - Insurance", C1467="870.6 Rent - Property Tax", C1467="870.7 Rent - Homeoffice", C1467="870.9 Rent - Water"),
   0,
   IF(Dashboard!$F$5="Quick",
      IF(OR(C1467="190 Automobile",C1467="200 computer hardware",C1467="210 Computer software",C1467="220 Quickbooks software",C1467="230 Office equipment",C1467="240 Office furniture"),
         E1467-(E1467/(1+Dashboard!$F$4)),
         0
      ),
      IF(C1467="750 Business promotion",
         E1467-(E1467/(1+4.793/100)),
         E1467-(E1467/(1+Dashboard!$F$4))
      )
   )
)</f>
        <v>0</v>
      </c>
      <c r="J1467" s="40">
        <f>Bank5[[#This Row],[Money in/ (Money out)]]-Bank5[[#This Row],[GST/HST]]</f>
        <v>0</v>
      </c>
      <c r="L1467" s="37">
        <f t="shared" si="66"/>
        <v>0</v>
      </c>
    </row>
    <row r="1468" spans="4:12" x14ac:dyDescent="0.2">
      <c r="D1468" s="393">
        <f>_xlfn.XLOOKUP(C:C,Table1[for Import to Bank Register dropdown],Table1[for Pivot],0,0,1)</f>
        <v>0</v>
      </c>
      <c r="E1468" s="422"/>
      <c r="F1468" s="160">
        <f t="shared" si="67"/>
        <v>55555555</v>
      </c>
      <c r="G1468" s="394">
        <f t="shared" si="68"/>
        <v>0</v>
      </c>
      <c r="I1468" s="395">
        <f>IF(OR(C1468="150 Directors advances", C1468="120 accounts receivable", C1468="720.2 Automobile - Insurance", C1468="720.3 Automobile - License", C1468="870.4 Rent - Insurance", C1468="870.6 Rent - Property Tax", C1468="870.7 Rent - Homeoffice", C1468="870.9 Rent - Water"),
   0,
   IF(Dashboard!$F$5="Quick",
      IF(OR(C1468="190 Automobile",C1468="200 computer hardware",C1468="210 Computer software",C1468="220 Quickbooks software",C1468="230 Office equipment",C1468="240 Office furniture"),
         E1468-(E1468/(1+Dashboard!$F$4)),
         0
      ),
      IF(C1468="750 Business promotion",
         E1468-(E1468/(1+4.793/100)),
         E1468-(E1468/(1+Dashboard!$F$4))
      )
   )
)</f>
        <v>0</v>
      </c>
      <c r="J1468" s="40">
        <f>Bank5[[#This Row],[Money in/ (Money out)]]-Bank5[[#This Row],[GST/HST]]</f>
        <v>0</v>
      </c>
      <c r="L1468" s="37">
        <f t="shared" si="66"/>
        <v>0</v>
      </c>
    </row>
    <row r="1469" spans="4:12" x14ac:dyDescent="0.2">
      <c r="D1469" s="393">
        <f>_xlfn.XLOOKUP(C:C,Table1[for Import to Bank Register dropdown],Table1[for Pivot],0,0,1)</f>
        <v>0</v>
      </c>
      <c r="E1469" s="422"/>
      <c r="F1469" s="160">
        <f t="shared" si="67"/>
        <v>55555555</v>
      </c>
      <c r="G1469" s="394">
        <f t="shared" si="68"/>
        <v>0</v>
      </c>
      <c r="I1469" s="395">
        <f>IF(OR(C1469="150 Directors advances", C1469="120 accounts receivable", C1469="720.2 Automobile - Insurance", C1469="720.3 Automobile - License", C1469="870.4 Rent - Insurance", C1469="870.6 Rent - Property Tax", C1469="870.7 Rent - Homeoffice", C1469="870.9 Rent - Water"),
   0,
   IF(Dashboard!$F$5="Quick",
      IF(OR(C1469="190 Automobile",C1469="200 computer hardware",C1469="210 Computer software",C1469="220 Quickbooks software",C1469="230 Office equipment",C1469="240 Office furniture"),
         E1469-(E1469/(1+Dashboard!$F$4)),
         0
      ),
      IF(C1469="750 Business promotion",
         E1469-(E1469/(1+4.793/100)),
         E1469-(E1469/(1+Dashboard!$F$4))
      )
   )
)</f>
        <v>0</v>
      </c>
      <c r="J1469" s="40">
        <f>Bank5[[#This Row],[Money in/ (Money out)]]-Bank5[[#This Row],[GST/HST]]</f>
        <v>0</v>
      </c>
      <c r="L1469" s="37">
        <f t="shared" si="66"/>
        <v>0</v>
      </c>
    </row>
    <row r="1470" spans="4:12" x14ac:dyDescent="0.2">
      <c r="D1470" s="393">
        <f>_xlfn.XLOOKUP(C:C,Table1[for Import to Bank Register dropdown],Table1[for Pivot],0,0,1)</f>
        <v>0</v>
      </c>
      <c r="E1470" s="422"/>
      <c r="F1470" s="160">
        <f t="shared" si="67"/>
        <v>55555555</v>
      </c>
      <c r="G1470" s="394">
        <f t="shared" si="68"/>
        <v>0</v>
      </c>
      <c r="I1470" s="395">
        <f>IF(OR(C1470="150 Directors advances", C1470="120 accounts receivable", C1470="720.2 Automobile - Insurance", C1470="720.3 Automobile - License", C1470="870.4 Rent - Insurance", C1470="870.6 Rent - Property Tax", C1470="870.7 Rent - Homeoffice", C1470="870.9 Rent - Water"),
   0,
   IF(Dashboard!$F$5="Quick",
      IF(OR(C1470="190 Automobile",C1470="200 computer hardware",C1470="210 Computer software",C1470="220 Quickbooks software",C1470="230 Office equipment",C1470="240 Office furniture"),
         E1470-(E1470/(1+Dashboard!$F$4)),
         0
      ),
      IF(C1470="750 Business promotion",
         E1470-(E1470/(1+4.793/100)),
         E1470-(E1470/(1+Dashboard!$F$4))
      )
   )
)</f>
        <v>0</v>
      </c>
      <c r="J1470" s="40">
        <f>Bank5[[#This Row],[Money in/ (Money out)]]-Bank5[[#This Row],[GST/HST]]</f>
        <v>0</v>
      </c>
      <c r="L1470" s="37">
        <f t="shared" si="66"/>
        <v>0</v>
      </c>
    </row>
    <row r="1471" spans="4:12" x14ac:dyDescent="0.2">
      <c r="D1471" s="393">
        <f>_xlfn.XLOOKUP(C:C,Table1[for Import to Bank Register dropdown],Table1[for Pivot],0,0,1)</f>
        <v>0</v>
      </c>
      <c r="E1471" s="422"/>
      <c r="F1471" s="160">
        <f t="shared" si="67"/>
        <v>55555555</v>
      </c>
      <c r="G1471" s="394">
        <f t="shared" si="68"/>
        <v>0</v>
      </c>
      <c r="I1471" s="395">
        <f>IF(OR(C1471="150 Directors advances", C1471="120 accounts receivable", C1471="720.2 Automobile - Insurance", C1471="720.3 Automobile - License", C1471="870.4 Rent - Insurance", C1471="870.6 Rent - Property Tax", C1471="870.7 Rent - Homeoffice", C1471="870.9 Rent - Water"),
   0,
   IF(Dashboard!$F$5="Quick",
      IF(OR(C1471="190 Automobile",C1471="200 computer hardware",C1471="210 Computer software",C1471="220 Quickbooks software",C1471="230 Office equipment",C1471="240 Office furniture"),
         E1471-(E1471/(1+Dashboard!$F$4)),
         0
      ),
      IF(C1471="750 Business promotion",
         E1471-(E1471/(1+4.793/100)),
         E1471-(E1471/(1+Dashboard!$F$4))
      )
   )
)</f>
        <v>0</v>
      </c>
      <c r="J1471" s="40">
        <f>Bank5[[#This Row],[Money in/ (Money out)]]-Bank5[[#This Row],[GST/HST]]</f>
        <v>0</v>
      </c>
      <c r="L1471" s="37">
        <f t="shared" si="66"/>
        <v>0</v>
      </c>
    </row>
    <row r="1472" spans="4:12" x14ac:dyDescent="0.2">
      <c r="D1472" s="393">
        <f>_xlfn.XLOOKUP(C:C,Table1[for Import to Bank Register dropdown],Table1[for Pivot],0,0,1)</f>
        <v>0</v>
      </c>
      <c r="E1472" s="422"/>
      <c r="F1472" s="160">
        <f t="shared" si="67"/>
        <v>55555555</v>
      </c>
      <c r="G1472" s="394">
        <f t="shared" si="68"/>
        <v>0</v>
      </c>
      <c r="I1472" s="395">
        <f>IF(OR(C1472="150 Directors advances", C1472="120 accounts receivable", C1472="720.2 Automobile - Insurance", C1472="720.3 Automobile - License", C1472="870.4 Rent - Insurance", C1472="870.6 Rent - Property Tax", C1472="870.7 Rent - Homeoffice", C1472="870.9 Rent - Water"),
   0,
   IF(Dashboard!$F$5="Quick",
      IF(OR(C1472="190 Automobile",C1472="200 computer hardware",C1472="210 Computer software",C1472="220 Quickbooks software",C1472="230 Office equipment",C1472="240 Office furniture"),
         E1472-(E1472/(1+Dashboard!$F$4)),
         0
      ),
      IF(C1472="750 Business promotion",
         E1472-(E1472/(1+4.793/100)),
         E1472-(E1472/(1+Dashboard!$F$4))
      )
   )
)</f>
        <v>0</v>
      </c>
      <c r="J1472" s="40">
        <f>Bank5[[#This Row],[Money in/ (Money out)]]-Bank5[[#This Row],[GST/HST]]</f>
        <v>0</v>
      </c>
      <c r="L1472" s="37">
        <f t="shared" si="66"/>
        <v>0</v>
      </c>
    </row>
    <row r="1473" spans="4:12" x14ac:dyDescent="0.2">
      <c r="D1473" s="393">
        <f>_xlfn.XLOOKUP(C:C,Table1[for Import to Bank Register dropdown],Table1[for Pivot],0,0,1)</f>
        <v>0</v>
      </c>
      <c r="E1473" s="422"/>
      <c r="F1473" s="160">
        <f t="shared" si="67"/>
        <v>55555555</v>
      </c>
      <c r="G1473" s="394">
        <f t="shared" si="68"/>
        <v>0</v>
      </c>
      <c r="I1473" s="395">
        <f>IF(OR(C1473="150 Directors advances", C1473="120 accounts receivable", C1473="720.2 Automobile - Insurance", C1473="720.3 Automobile - License", C1473="870.4 Rent - Insurance", C1473="870.6 Rent - Property Tax", C1473="870.7 Rent - Homeoffice", C1473="870.9 Rent - Water"),
   0,
   IF(Dashboard!$F$5="Quick",
      IF(OR(C1473="190 Automobile",C1473="200 computer hardware",C1473="210 Computer software",C1473="220 Quickbooks software",C1473="230 Office equipment",C1473="240 Office furniture"),
         E1473-(E1473/(1+Dashboard!$F$4)),
         0
      ),
      IF(C1473="750 Business promotion",
         E1473-(E1473/(1+4.793/100)),
         E1473-(E1473/(1+Dashboard!$F$4))
      )
   )
)</f>
        <v>0</v>
      </c>
      <c r="J1473" s="40">
        <f>Bank5[[#This Row],[Money in/ (Money out)]]-Bank5[[#This Row],[GST/HST]]</f>
        <v>0</v>
      </c>
      <c r="L1473" s="37">
        <f t="shared" si="66"/>
        <v>0</v>
      </c>
    </row>
    <row r="1474" spans="4:12" x14ac:dyDescent="0.2">
      <c r="D1474" s="393">
        <f>_xlfn.XLOOKUP(C:C,Table1[for Import to Bank Register dropdown],Table1[for Pivot],0,0,1)</f>
        <v>0</v>
      </c>
      <c r="E1474" s="422"/>
      <c r="F1474" s="160">
        <f t="shared" si="67"/>
        <v>55555555</v>
      </c>
      <c r="G1474" s="394">
        <f t="shared" si="68"/>
        <v>0</v>
      </c>
      <c r="I1474" s="395">
        <f>IF(OR(C1474="150 Directors advances", C1474="120 accounts receivable", C1474="720.2 Automobile - Insurance", C1474="720.3 Automobile - License", C1474="870.4 Rent - Insurance", C1474="870.6 Rent - Property Tax", C1474="870.7 Rent - Homeoffice", C1474="870.9 Rent - Water"),
   0,
   IF(Dashboard!$F$5="Quick",
      IF(OR(C1474="190 Automobile",C1474="200 computer hardware",C1474="210 Computer software",C1474="220 Quickbooks software",C1474="230 Office equipment",C1474="240 Office furniture"),
         E1474-(E1474/(1+Dashboard!$F$4)),
         0
      ),
      IF(C1474="750 Business promotion",
         E1474-(E1474/(1+4.793/100)),
         E1474-(E1474/(1+Dashboard!$F$4))
      )
   )
)</f>
        <v>0</v>
      </c>
      <c r="J1474" s="40">
        <f>Bank5[[#This Row],[Money in/ (Money out)]]-Bank5[[#This Row],[GST/HST]]</f>
        <v>0</v>
      </c>
      <c r="L1474" s="37">
        <f t="shared" si="66"/>
        <v>0</v>
      </c>
    </row>
    <row r="1475" spans="4:12" x14ac:dyDescent="0.2">
      <c r="D1475" s="393">
        <f>_xlfn.XLOOKUP(C:C,Table1[for Import to Bank Register dropdown],Table1[for Pivot],0,0,1)</f>
        <v>0</v>
      </c>
      <c r="E1475" s="422"/>
      <c r="F1475" s="160">
        <f t="shared" si="67"/>
        <v>55555555</v>
      </c>
      <c r="G1475" s="394">
        <f t="shared" si="68"/>
        <v>0</v>
      </c>
      <c r="I1475" s="395">
        <f>IF(OR(C1475="150 Directors advances", C1475="120 accounts receivable", C1475="720.2 Automobile - Insurance", C1475="720.3 Automobile - License", C1475="870.4 Rent - Insurance", C1475="870.6 Rent - Property Tax", C1475="870.7 Rent - Homeoffice", C1475="870.9 Rent - Water"),
   0,
   IF(Dashboard!$F$5="Quick",
      IF(OR(C1475="190 Automobile",C1475="200 computer hardware",C1475="210 Computer software",C1475="220 Quickbooks software",C1475="230 Office equipment",C1475="240 Office furniture"),
         E1475-(E1475/(1+Dashboard!$F$4)),
         0
      ),
      IF(C1475="750 Business promotion",
         E1475-(E1475/(1+4.793/100)),
         E1475-(E1475/(1+Dashboard!$F$4))
      )
   )
)</f>
        <v>0</v>
      </c>
      <c r="J1475" s="40">
        <f>Bank5[[#This Row],[Money in/ (Money out)]]-Bank5[[#This Row],[GST/HST]]</f>
        <v>0</v>
      </c>
      <c r="L1475" s="37">
        <f t="shared" si="66"/>
        <v>0</v>
      </c>
    </row>
    <row r="1476" spans="4:12" x14ac:dyDescent="0.2">
      <c r="D1476" s="393">
        <f>_xlfn.XLOOKUP(C:C,Table1[for Import to Bank Register dropdown],Table1[for Pivot],0,0,1)</f>
        <v>0</v>
      </c>
      <c r="E1476" s="422"/>
      <c r="F1476" s="160">
        <f t="shared" si="67"/>
        <v>55555555</v>
      </c>
      <c r="G1476" s="394">
        <f t="shared" si="68"/>
        <v>0</v>
      </c>
      <c r="I1476" s="395">
        <f>IF(OR(C1476="150 Directors advances", C1476="120 accounts receivable", C1476="720.2 Automobile - Insurance", C1476="720.3 Automobile - License", C1476="870.4 Rent - Insurance", C1476="870.6 Rent - Property Tax", C1476="870.7 Rent - Homeoffice", C1476="870.9 Rent - Water"),
   0,
   IF(Dashboard!$F$5="Quick",
      IF(OR(C1476="190 Automobile",C1476="200 computer hardware",C1476="210 Computer software",C1476="220 Quickbooks software",C1476="230 Office equipment",C1476="240 Office furniture"),
         E1476-(E1476/(1+Dashboard!$F$4)),
         0
      ),
      IF(C1476="750 Business promotion",
         E1476-(E1476/(1+4.793/100)),
         E1476-(E1476/(1+Dashboard!$F$4))
      )
   )
)</f>
        <v>0</v>
      </c>
      <c r="J1476" s="40">
        <f>Bank5[[#This Row],[Money in/ (Money out)]]-Bank5[[#This Row],[GST/HST]]</f>
        <v>0</v>
      </c>
      <c r="L1476" s="37">
        <f t="shared" si="66"/>
        <v>0</v>
      </c>
    </row>
    <row r="1477" spans="4:12" x14ac:dyDescent="0.2">
      <c r="D1477" s="393">
        <f>_xlfn.XLOOKUP(C:C,Table1[for Import to Bank Register dropdown],Table1[for Pivot],0,0,1)</f>
        <v>0</v>
      </c>
      <c r="E1477" s="422"/>
      <c r="F1477" s="160">
        <f t="shared" si="67"/>
        <v>55555555</v>
      </c>
      <c r="G1477" s="394">
        <f t="shared" si="68"/>
        <v>0</v>
      </c>
      <c r="I1477" s="395">
        <f>IF(OR(C1477="150 Directors advances", C1477="120 accounts receivable", C1477="720.2 Automobile - Insurance", C1477="720.3 Automobile - License", C1477="870.4 Rent - Insurance", C1477="870.6 Rent - Property Tax", C1477="870.7 Rent - Homeoffice", C1477="870.9 Rent - Water"),
   0,
   IF(Dashboard!$F$5="Quick",
      IF(OR(C1477="190 Automobile",C1477="200 computer hardware",C1477="210 Computer software",C1477="220 Quickbooks software",C1477="230 Office equipment",C1477="240 Office furniture"),
         E1477-(E1477/(1+Dashboard!$F$4)),
         0
      ),
      IF(C1477="750 Business promotion",
         E1477-(E1477/(1+4.793/100)),
         E1477-(E1477/(1+Dashboard!$F$4))
      )
   )
)</f>
        <v>0</v>
      </c>
      <c r="J1477" s="40">
        <f>Bank5[[#This Row],[Money in/ (Money out)]]-Bank5[[#This Row],[GST/HST]]</f>
        <v>0</v>
      </c>
      <c r="L1477" s="37">
        <f t="shared" si="66"/>
        <v>0</v>
      </c>
    </row>
    <row r="1478" spans="4:12" x14ac:dyDescent="0.2">
      <c r="D1478" s="393">
        <f>_xlfn.XLOOKUP(C:C,Table1[for Import to Bank Register dropdown],Table1[for Pivot],0,0,1)</f>
        <v>0</v>
      </c>
      <c r="E1478" s="422"/>
      <c r="F1478" s="160">
        <f t="shared" si="67"/>
        <v>55555555</v>
      </c>
      <c r="G1478" s="394">
        <f t="shared" si="68"/>
        <v>0</v>
      </c>
      <c r="I1478" s="395">
        <f>IF(OR(C1478="150 Directors advances", C1478="120 accounts receivable", C1478="720.2 Automobile - Insurance", C1478="720.3 Automobile - License", C1478="870.4 Rent - Insurance", C1478="870.6 Rent - Property Tax", C1478="870.7 Rent - Homeoffice", C1478="870.9 Rent - Water"),
   0,
   IF(Dashboard!$F$5="Quick",
      IF(OR(C1478="190 Automobile",C1478="200 computer hardware",C1478="210 Computer software",C1478="220 Quickbooks software",C1478="230 Office equipment",C1478="240 Office furniture"),
         E1478-(E1478/(1+Dashboard!$F$4)),
         0
      ),
      IF(C1478="750 Business promotion",
         E1478-(E1478/(1+4.793/100)),
         E1478-(E1478/(1+Dashboard!$F$4))
      )
   )
)</f>
        <v>0</v>
      </c>
      <c r="J1478" s="40">
        <f>Bank5[[#This Row],[Money in/ (Money out)]]-Bank5[[#This Row],[GST/HST]]</f>
        <v>0</v>
      </c>
      <c r="L1478" s="37">
        <f t="shared" si="66"/>
        <v>0</v>
      </c>
    </row>
    <row r="1479" spans="4:12" x14ac:dyDescent="0.2">
      <c r="D1479" s="393">
        <f>_xlfn.XLOOKUP(C:C,Table1[for Import to Bank Register dropdown],Table1[for Pivot],0,0,1)</f>
        <v>0</v>
      </c>
      <c r="E1479" s="422"/>
      <c r="F1479" s="160">
        <f t="shared" si="67"/>
        <v>55555555</v>
      </c>
      <c r="G1479" s="394">
        <f t="shared" si="68"/>
        <v>0</v>
      </c>
      <c r="I1479" s="395">
        <f>IF(OR(C1479="150 Directors advances", C1479="120 accounts receivable", C1479="720.2 Automobile - Insurance", C1479="720.3 Automobile - License", C1479="870.4 Rent - Insurance", C1479="870.6 Rent - Property Tax", C1479="870.7 Rent - Homeoffice", C1479="870.9 Rent - Water"),
   0,
   IF(Dashboard!$F$5="Quick",
      IF(OR(C1479="190 Automobile",C1479="200 computer hardware",C1479="210 Computer software",C1479="220 Quickbooks software",C1479="230 Office equipment",C1479="240 Office furniture"),
         E1479-(E1479/(1+Dashboard!$F$4)),
         0
      ),
      IF(C1479="750 Business promotion",
         E1479-(E1479/(1+4.793/100)),
         E1479-(E1479/(1+Dashboard!$F$4))
      )
   )
)</f>
        <v>0</v>
      </c>
      <c r="J1479" s="40">
        <f>Bank5[[#This Row],[Money in/ (Money out)]]-Bank5[[#This Row],[GST/HST]]</f>
        <v>0</v>
      </c>
      <c r="L1479" s="37">
        <f t="shared" ref="L1479:L1500" si="69">$L$3</f>
        <v>0</v>
      </c>
    </row>
    <row r="1480" spans="4:12" x14ac:dyDescent="0.2">
      <c r="D1480" s="393">
        <f>_xlfn.XLOOKUP(C:C,Table1[for Import to Bank Register dropdown],Table1[for Pivot],0,0,1)</f>
        <v>0</v>
      </c>
      <c r="E1480" s="422"/>
      <c r="F1480" s="160">
        <f t="shared" ref="F1480:F1500" si="70">$E$2</f>
        <v>55555555</v>
      </c>
      <c r="G1480" s="394">
        <f t="shared" ref="G1480:G1500" si="71">G1479+E1480</f>
        <v>0</v>
      </c>
      <c r="I1480" s="395">
        <f>IF(OR(C1480="150 Directors advances", C1480="120 accounts receivable", C1480="720.2 Automobile - Insurance", C1480="720.3 Automobile - License", C1480="870.4 Rent - Insurance", C1480="870.6 Rent - Property Tax", C1480="870.7 Rent - Homeoffice", C1480="870.9 Rent - Water"),
   0,
   IF(Dashboard!$F$5="Quick",
      IF(OR(C1480="190 Automobile",C1480="200 computer hardware",C1480="210 Computer software",C1480="220 Quickbooks software",C1480="230 Office equipment",C1480="240 Office furniture"),
         E1480-(E1480/(1+Dashboard!$F$4)),
         0
      ),
      IF(C1480="750 Business promotion",
         E1480-(E1480/(1+4.793/100)),
         E1480-(E1480/(1+Dashboard!$F$4))
      )
   )
)</f>
        <v>0</v>
      </c>
      <c r="J1480" s="40">
        <f>Bank5[[#This Row],[Money in/ (Money out)]]-Bank5[[#This Row],[GST/HST]]</f>
        <v>0</v>
      </c>
      <c r="L1480" s="37">
        <f t="shared" si="69"/>
        <v>0</v>
      </c>
    </row>
    <row r="1481" spans="4:12" x14ac:dyDescent="0.2">
      <c r="D1481" s="393">
        <f>_xlfn.XLOOKUP(C:C,Table1[for Import to Bank Register dropdown],Table1[for Pivot],0,0,1)</f>
        <v>0</v>
      </c>
      <c r="E1481" s="422"/>
      <c r="F1481" s="160">
        <f t="shared" si="70"/>
        <v>55555555</v>
      </c>
      <c r="G1481" s="394">
        <f t="shared" si="71"/>
        <v>0</v>
      </c>
      <c r="I1481" s="395">
        <f>IF(OR(C1481="150 Directors advances", C1481="120 accounts receivable", C1481="720.2 Automobile - Insurance", C1481="720.3 Automobile - License", C1481="870.4 Rent - Insurance", C1481="870.6 Rent - Property Tax", C1481="870.7 Rent - Homeoffice", C1481="870.9 Rent - Water"),
   0,
   IF(Dashboard!$F$5="Quick",
      IF(OR(C1481="190 Automobile",C1481="200 computer hardware",C1481="210 Computer software",C1481="220 Quickbooks software",C1481="230 Office equipment",C1481="240 Office furniture"),
         E1481-(E1481/(1+Dashboard!$F$4)),
         0
      ),
      IF(C1481="750 Business promotion",
         E1481-(E1481/(1+4.793/100)),
         E1481-(E1481/(1+Dashboard!$F$4))
      )
   )
)</f>
        <v>0</v>
      </c>
      <c r="J1481" s="40">
        <f>Bank5[[#This Row],[Money in/ (Money out)]]-Bank5[[#This Row],[GST/HST]]</f>
        <v>0</v>
      </c>
      <c r="L1481" s="37">
        <f t="shared" si="69"/>
        <v>0</v>
      </c>
    </row>
    <row r="1482" spans="4:12" x14ac:dyDescent="0.2">
      <c r="D1482" s="393">
        <f>_xlfn.XLOOKUP(C:C,Table1[for Import to Bank Register dropdown],Table1[for Pivot],0,0,1)</f>
        <v>0</v>
      </c>
      <c r="E1482" s="422"/>
      <c r="F1482" s="160">
        <f t="shared" si="70"/>
        <v>55555555</v>
      </c>
      <c r="G1482" s="394">
        <f t="shared" si="71"/>
        <v>0</v>
      </c>
      <c r="I1482" s="395">
        <f>IF(OR(C1482="150 Directors advances", C1482="120 accounts receivable", C1482="720.2 Automobile - Insurance", C1482="720.3 Automobile - License", C1482="870.4 Rent - Insurance", C1482="870.6 Rent - Property Tax", C1482="870.7 Rent - Homeoffice", C1482="870.9 Rent - Water"),
   0,
   IF(Dashboard!$F$5="Quick",
      IF(OR(C1482="190 Automobile",C1482="200 computer hardware",C1482="210 Computer software",C1482="220 Quickbooks software",C1482="230 Office equipment",C1482="240 Office furniture"),
         E1482-(E1482/(1+Dashboard!$F$4)),
         0
      ),
      IF(C1482="750 Business promotion",
         E1482-(E1482/(1+4.793/100)),
         E1482-(E1482/(1+Dashboard!$F$4))
      )
   )
)</f>
        <v>0</v>
      </c>
      <c r="J1482" s="40">
        <f>Bank5[[#This Row],[Money in/ (Money out)]]-Bank5[[#This Row],[GST/HST]]</f>
        <v>0</v>
      </c>
      <c r="L1482" s="37">
        <f t="shared" si="69"/>
        <v>0</v>
      </c>
    </row>
    <row r="1483" spans="4:12" x14ac:dyDescent="0.2">
      <c r="D1483" s="393">
        <f>_xlfn.XLOOKUP(C:C,Table1[for Import to Bank Register dropdown],Table1[for Pivot],0,0,1)</f>
        <v>0</v>
      </c>
      <c r="E1483" s="422"/>
      <c r="F1483" s="160">
        <f t="shared" si="70"/>
        <v>55555555</v>
      </c>
      <c r="G1483" s="394">
        <f t="shared" si="71"/>
        <v>0</v>
      </c>
      <c r="I1483" s="395">
        <f>IF(OR(C1483="150 Directors advances", C1483="120 accounts receivable", C1483="720.2 Automobile - Insurance", C1483="720.3 Automobile - License", C1483="870.4 Rent - Insurance", C1483="870.6 Rent - Property Tax", C1483="870.7 Rent - Homeoffice", C1483="870.9 Rent - Water"),
   0,
   IF(Dashboard!$F$5="Quick",
      IF(OR(C1483="190 Automobile",C1483="200 computer hardware",C1483="210 Computer software",C1483="220 Quickbooks software",C1483="230 Office equipment",C1483="240 Office furniture"),
         E1483-(E1483/(1+Dashboard!$F$4)),
         0
      ),
      IF(C1483="750 Business promotion",
         E1483-(E1483/(1+4.793/100)),
         E1483-(E1483/(1+Dashboard!$F$4))
      )
   )
)</f>
        <v>0</v>
      </c>
      <c r="J1483" s="40">
        <f>Bank5[[#This Row],[Money in/ (Money out)]]-Bank5[[#This Row],[GST/HST]]</f>
        <v>0</v>
      </c>
      <c r="L1483" s="37">
        <f t="shared" si="69"/>
        <v>0</v>
      </c>
    </row>
    <row r="1484" spans="4:12" x14ac:dyDescent="0.2">
      <c r="D1484" s="393">
        <f>_xlfn.XLOOKUP(C:C,Table1[for Import to Bank Register dropdown],Table1[for Pivot],0,0,1)</f>
        <v>0</v>
      </c>
      <c r="E1484" s="422"/>
      <c r="F1484" s="160">
        <f t="shared" si="70"/>
        <v>55555555</v>
      </c>
      <c r="G1484" s="394">
        <f t="shared" si="71"/>
        <v>0</v>
      </c>
      <c r="I1484" s="395">
        <f>IF(OR(C1484="150 Directors advances", C1484="120 accounts receivable", C1484="720.2 Automobile - Insurance", C1484="720.3 Automobile - License", C1484="870.4 Rent - Insurance", C1484="870.6 Rent - Property Tax", C1484="870.7 Rent - Homeoffice", C1484="870.9 Rent - Water"),
   0,
   IF(Dashboard!$F$5="Quick",
      IF(OR(C1484="190 Automobile",C1484="200 computer hardware",C1484="210 Computer software",C1484="220 Quickbooks software",C1484="230 Office equipment",C1484="240 Office furniture"),
         E1484-(E1484/(1+Dashboard!$F$4)),
         0
      ),
      IF(C1484="750 Business promotion",
         E1484-(E1484/(1+4.793/100)),
         E1484-(E1484/(1+Dashboard!$F$4))
      )
   )
)</f>
        <v>0</v>
      </c>
      <c r="J1484" s="40">
        <f>Bank5[[#This Row],[Money in/ (Money out)]]-Bank5[[#This Row],[GST/HST]]</f>
        <v>0</v>
      </c>
      <c r="L1484" s="37">
        <f t="shared" si="69"/>
        <v>0</v>
      </c>
    </row>
    <row r="1485" spans="4:12" x14ac:dyDescent="0.2">
      <c r="D1485" s="393">
        <f>_xlfn.XLOOKUP(C:C,Table1[for Import to Bank Register dropdown],Table1[for Pivot],0,0,1)</f>
        <v>0</v>
      </c>
      <c r="E1485" s="422"/>
      <c r="F1485" s="160">
        <f t="shared" si="70"/>
        <v>55555555</v>
      </c>
      <c r="G1485" s="394">
        <f t="shared" si="71"/>
        <v>0</v>
      </c>
      <c r="I1485" s="395">
        <f>IF(OR(C1485="150 Directors advances", C1485="120 accounts receivable", C1485="720.2 Automobile - Insurance", C1485="720.3 Automobile - License", C1485="870.4 Rent - Insurance", C1485="870.6 Rent - Property Tax", C1485="870.7 Rent - Homeoffice", C1485="870.9 Rent - Water"),
   0,
   IF(Dashboard!$F$5="Quick",
      IF(OR(C1485="190 Automobile",C1485="200 computer hardware",C1485="210 Computer software",C1485="220 Quickbooks software",C1485="230 Office equipment",C1485="240 Office furniture"),
         E1485-(E1485/(1+Dashboard!$F$4)),
         0
      ),
      IF(C1485="750 Business promotion",
         E1485-(E1485/(1+4.793/100)),
         E1485-(E1485/(1+Dashboard!$F$4))
      )
   )
)</f>
        <v>0</v>
      </c>
      <c r="J1485" s="40">
        <f>Bank5[[#This Row],[Money in/ (Money out)]]-Bank5[[#This Row],[GST/HST]]</f>
        <v>0</v>
      </c>
      <c r="L1485" s="37">
        <f t="shared" si="69"/>
        <v>0</v>
      </c>
    </row>
    <row r="1486" spans="4:12" x14ac:dyDescent="0.2">
      <c r="D1486" s="393">
        <f>_xlfn.XLOOKUP(C:C,Table1[for Import to Bank Register dropdown],Table1[for Pivot],0,0,1)</f>
        <v>0</v>
      </c>
      <c r="E1486" s="422"/>
      <c r="F1486" s="160">
        <f t="shared" si="70"/>
        <v>55555555</v>
      </c>
      <c r="G1486" s="394">
        <f t="shared" si="71"/>
        <v>0</v>
      </c>
      <c r="I1486" s="395">
        <f>IF(OR(C1486="150 Directors advances", C1486="120 accounts receivable", C1486="720.2 Automobile - Insurance", C1486="720.3 Automobile - License", C1486="870.4 Rent - Insurance", C1486="870.6 Rent - Property Tax", C1486="870.7 Rent - Homeoffice", C1486="870.9 Rent - Water"),
   0,
   IF(Dashboard!$F$5="Quick",
      IF(OR(C1486="190 Automobile",C1486="200 computer hardware",C1486="210 Computer software",C1486="220 Quickbooks software",C1486="230 Office equipment",C1486="240 Office furniture"),
         E1486-(E1486/(1+Dashboard!$F$4)),
         0
      ),
      IF(C1486="750 Business promotion",
         E1486-(E1486/(1+4.793/100)),
         E1486-(E1486/(1+Dashboard!$F$4))
      )
   )
)</f>
        <v>0</v>
      </c>
      <c r="J1486" s="40">
        <f>Bank5[[#This Row],[Money in/ (Money out)]]-Bank5[[#This Row],[GST/HST]]</f>
        <v>0</v>
      </c>
      <c r="L1486" s="37">
        <f t="shared" si="69"/>
        <v>0</v>
      </c>
    </row>
    <row r="1487" spans="4:12" x14ac:dyDescent="0.2">
      <c r="D1487" s="393">
        <f>_xlfn.XLOOKUP(C:C,Table1[for Import to Bank Register dropdown],Table1[for Pivot],0,0,1)</f>
        <v>0</v>
      </c>
      <c r="E1487" s="422"/>
      <c r="F1487" s="160">
        <f t="shared" si="70"/>
        <v>55555555</v>
      </c>
      <c r="G1487" s="394">
        <f t="shared" si="71"/>
        <v>0</v>
      </c>
      <c r="I1487" s="395">
        <f>IF(OR(C1487="150 Directors advances", C1487="120 accounts receivable", C1487="720.2 Automobile - Insurance", C1487="720.3 Automobile - License", C1487="870.4 Rent - Insurance", C1487="870.6 Rent - Property Tax", C1487="870.7 Rent - Homeoffice", C1487="870.9 Rent - Water"),
   0,
   IF(Dashboard!$F$5="Quick",
      IF(OR(C1487="190 Automobile",C1487="200 computer hardware",C1487="210 Computer software",C1487="220 Quickbooks software",C1487="230 Office equipment",C1487="240 Office furniture"),
         E1487-(E1487/(1+Dashboard!$F$4)),
         0
      ),
      IF(C1487="750 Business promotion",
         E1487-(E1487/(1+4.793/100)),
         E1487-(E1487/(1+Dashboard!$F$4))
      )
   )
)</f>
        <v>0</v>
      </c>
      <c r="J1487" s="40">
        <f>Bank5[[#This Row],[Money in/ (Money out)]]-Bank5[[#This Row],[GST/HST]]</f>
        <v>0</v>
      </c>
      <c r="L1487" s="37">
        <f t="shared" si="69"/>
        <v>0</v>
      </c>
    </row>
    <row r="1488" spans="4:12" x14ac:dyDescent="0.2">
      <c r="D1488" s="393">
        <f>_xlfn.XLOOKUP(C:C,Table1[for Import to Bank Register dropdown],Table1[for Pivot],0,0,1)</f>
        <v>0</v>
      </c>
      <c r="E1488" s="422"/>
      <c r="F1488" s="160">
        <f t="shared" si="70"/>
        <v>55555555</v>
      </c>
      <c r="G1488" s="394">
        <f t="shared" si="71"/>
        <v>0</v>
      </c>
      <c r="I1488" s="395">
        <f>IF(OR(C1488="150 Directors advances", C1488="120 accounts receivable", C1488="720.2 Automobile - Insurance", C1488="720.3 Automobile - License", C1488="870.4 Rent - Insurance", C1488="870.6 Rent - Property Tax", C1488="870.7 Rent - Homeoffice", C1488="870.9 Rent - Water"),
   0,
   IF(Dashboard!$F$5="Quick",
      IF(OR(C1488="190 Automobile",C1488="200 computer hardware",C1488="210 Computer software",C1488="220 Quickbooks software",C1488="230 Office equipment",C1488="240 Office furniture"),
         E1488-(E1488/(1+Dashboard!$F$4)),
         0
      ),
      IF(C1488="750 Business promotion",
         E1488-(E1488/(1+4.793/100)),
         E1488-(E1488/(1+Dashboard!$F$4))
      )
   )
)</f>
        <v>0</v>
      </c>
      <c r="J1488" s="40">
        <f>Bank5[[#This Row],[Money in/ (Money out)]]-Bank5[[#This Row],[GST/HST]]</f>
        <v>0</v>
      </c>
      <c r="L1488" s="37">
        <f t="shared" si="69"/>
        <v>0</v>
      </c>
    </row>
    <row r="1489" spans="4:12" x14ac:dyDescent="0.2">
      <c r="D1489" s="393">
        <f>_xlfn.XLOOKUP(C:C,Table1[for Import to Bank Register dropdown],Table1[for Pivot],0,0,1)</f>
        <v>0</v>
      </c>
      <c r="E1489" s="422"/>
      <c r="F1489" s="160">
        <f t="shared" si="70"/>
        <v>55555555</v>
      </c>
      <c r="G1489" s="394">
        <f t="shared" si="71"/>
        <v>0</v>
      </c>
      <c r="I1489" s="395">
        <f>IF(OR(C1489="150 Directors advances", C1489="120 accounts receivable", C1489="720.2 Automobile - Insurance", C1489="720.3 Automobile - License", C1489="870.4 Rent - Insurance", C1489="870.6 Rent - Property Tax", C1489="870.7 Rent - Homeoffice", C1489="870.9 Rent - Water"),
   0,
   IF(Dashboard!$F$5="Quick",
      IF(OR(C1489="190 Automobile",C1489="200 computer hardware",C1489="210 Computer software",C1489="220 Quickbooks software",C1489="230 Office equipment",C1489="240 Office furniture"),
         E1489-(E1489/(1+Dashboard!$F$4)),
         0
      ),
      IF(C1489="750 Business promotion",
         E1489-(E1489/(1+4.793/100)),
         E1489-(E1489/(1+Dashboard!$F$4))
      )
   )
)</f>
        <v>0</v>
      </c>
      <c r="J1489" s="40">
        <f>Bank5[[#This Row],[Money in/ (Money out)]]-Bank5[[#This Row],[GST/HST]]</f>
        <v>0</v>
      </c>
      <c r="L1489" s="37">
        <f t="shared" si="69"/>
        <v>0</v>
      </c>
    </row>
    <row r="1490" spans="4:12" x14ac:dyDescent="0.2">
      <c r="D1490" s="393">
        <f>_xlfn.XLOOKUP(C:C,Table1[for Import to Bank Register dropdown],Table1[for Pivot],0,0,1)</f>
        <v>0</v>
      </c>
      <c r="E1490" s="422"/>
      <c r="F1490" s="160">
        <f t="shared" si="70"/>
        <v>55555555</v>
      </c>
      <c r="G1490" s="394">
        <f t="shared" si="71"/>
        <v>0</v>
      </c>
      <c r="I1490" s="395">
        <f>IF(OR(C1490="150 Directors advances", C1490="120 accounts receivable", C1490="720.2 Automobile - Insurance", C1490="720.3 Automobile - License", C1490="870.4 Rent - Insurance", C1490="870.6 Rent - Property Tax", C1490="870.7 Rent - Homeoffice", C1490="870.9 Rent - Water"),
   0,
   IF(Dashboard!$F$5="Quick",
      IF(OR(C1490="190 Automobile",C1490="200 computer hardware",C1490="210 Computer software",C1490="220 Quickbooks software",C1490="230 Office equipment",C1490="240 Office furniture"),
         E1490-(E1490/(1+Dashboard!$F$4)),
         0
      ),
      IF(C1490="750 Business promotion",
         E1490-(E1490/(1+4.793/100)),
         E1490-(E1490/(1+Dashboard!$F$4))
      )
   )
)</f>
        <v>0</v>
      </c>
      <c r="J1490" s="40">
        <f>Bank5[[#This Row],[Money in/ (Money out)]]-Bank5[[#This Row],[GST/HST]]</f>
        <v>0</v>
      </c>
      <c r="L1490" s="37">
        <f t="shared" si="69"/>
        <v>0</v>
      </c>
    </row>
    <row r="1491" spans="4:12" x14ac:dyDescent="0.2">
      <c r="D1491" s="393">
        <f>_xlfn.XLOOKUP(C:C,Table1[for Import to Bank Register dropdown],Table1[for Pivot],0,0,1)</f>
        <v>0</v>
      </c>
      <c r="E1491" s="422"/>
      <c r="F1491" s="160">
        <f t="shared" si="70"/>
        <v>55555555</v>
      </c>
      <c r="G1491" s="394">
        <f t="shared" si="71"/>
        <v>0</v>
      </c>
      <c r="I1491" s="395">
        <f>IF(OR(C1491="150 Directors advances", C1491="120 accounts receivable", C1491="720.2 Automobile - Insurance", C1491="720.3 Automobile - License", C1491="870.4 Rent - Insurance", C1491="870.6 Rent - Property Tax", C1491="870.7 Rent - Homeoffice", C1491="870.9 Rent - Water"),
   0,
   IF(Dashboard!$F$5="Quick",
      IF(OR(C1491="190 Automobile",C1491="200 computer hardware",C1491="210 Computer software",C1491="220 Quickbooks software",C1491="230 Office equipment",C1491="240 Office furniture"),
         E1491-(E1491/(1+Dashboard!$F$4)),
         0
      ),
      IF(C1491="750 Business promotion",
         E1491-(E1491/(1+4.793/100)),
         E1491-(E1491/(1+Dashboard!$F$4))
      )
   )
)</f>
        <v>0</v>
      </c>
      <c r="J1491" s="40">
        <f>Bank5[[#This Row],[Money in/ (Money out)]]-Bank5[[#This Row],[GST/HST]]</f>
        <v>0</v>
      </c>
      <c r="L1491" s="37">
        <f t="shared" si="69"/>
        <v>0</v>
      </c>
    </row>
    <row r="1492" spans="4:12" x14ac:dyDescent="0.2">
      <c r="D1492" s="393">
        <f>_xlfn.XLOOKUP(C:C,Table1[for Import to Bank Register dropdown],Table1[for Pivot],0,0,1)</f>
        <v>0</v>
      </c>
      <c r="E1492" s="422"/>
      <c r="F1492" s="160">
        <f t="shared" si="70"/>
        <v>55555555</v>
      </c>
      <c r="G1492" s="394">
        <f t="shared" si="71"/>
        <v>0</v>
      </c>
      <c r="I1492" s="395">
        <f>IF(OR(C1492="150 Directors advances", C1492="120 accounts receivable", C1492="720.2 Automobile - Insurance", C1492="720.3 Automobile - License", C1492="870.4 Rent - Insurance", C1492="870.6 Rent - Property Tax", C1492="870.7 Rent - Homeoffice", C1492="870.9 Rent - Water"),
   0,
   IF(Dashboard!$F$5="Quick",
      IF(OR(C1492="190 Automobile",C1492="200 computer hardware",C1492="210 Computer software",C1492="220 Quickbooks software",C1492="230 Office equipment",C1492="240 Office furniture"),
         E1492-(E1492/(1+Dashboard!$F$4)),
         0
      ),
      IF(C1492="750 Business promotion",
         E1492-(E1492/(1+4.793/100)),
         E1492-(E1492/(1+Dashboard!$F$4))
      )
   )
)</f>
        <v>0</v>
      </c>
      <c r="J1492" s="40">
        <f>Bank5[[#This Row],[Money in/ (Money out)]]-Bank5[[#This Row],[GST/HST]]</f>
        <v>0</v>
      </c>
      <c r="L1492" s="37">
        <f t="shared" si="69"/>
        <v>0</v>
      </c>
    </row>
    <row r="1493" spans="4:12" x14ac:dyDescent="0.2">
      <c r="D1493" s="393">
        <f>_xlfn.XLOOKUP(C:C,Table1[for Import to Bank Register dropdown],Table1[for Pivot],0,0,1)</f>
        <v>0</v>
      </c>
      <c r="E1493" s="422"/>
      <c r="F1493" s="160">
        <f t="shared" si="70"/>
        <v>55555555</v>
      </c>
      <c r="G1493" s="394">
        <f t="shared" si="71"/>
        <v>0</v>
      </c>
      <c r="I1493" s="395">
        <f>IF(OR(C1493="150 Directors advances", C1493="120 accounts receivable", C1493="720.2 Automobile - Insurance", C1493="720.3 Automobile - License", C1493="870.4 Rent - Insurance", C1493="870.6 Rent - Property Tax", C1493="870.7 Rent - Homeoffice", C1493="870.9 Rent - Water"),
   0,
   IF(Dashboard!$F$5="Quick",
      IF(OR(C1493="190 Automobile",C1493="200 computer hardware",C1493="210 Computer software",C1493="220 Quickbooks software",C1493="230 Office equipment",C1493="240 Office furniture"),
         E1493-(E1493/(1+Dashboard!$F$4)),
         0
      ),
      IF(C1493="750 Business promotion",
         E1493-(E1493/(1+4.793/100)),
         E1493-(E1493/(1+Dashboard!$F$4))
      )
   )
)</f>
        <v>0</v>
      </c>
      <c r="J1493" s="40">
        <f>Bank5[[#This Row],[Money in/ (Money out)]]-Bank5[[#This Row],[GST/HST]]</f>
        <v>0</v>
      </c>
      <c r="L1493" s="37">
        <f t="shared" si="69"/>
        <v>0</v>
      </c>
    </row>
    <row r="1494" spans="4:12" x14ac:dyDescent="0.2">
      <c r="D1494" s="393">
        <f>_xlfn.XLOOKUP(C:C,Table1[for Import to Bank Register dropdown],Table1[for Pivot],0,0,1)</f>
        <v>0</v>
      </c>
      <c r="E1494" s="422"/>
      <c r="F1494" s="160">
        <f t="shared" si="70"/>
        <v>55555555</v>
      </c>
      <c r="G1494" s="394">
        <f t="shared" si="71"/>
        <v>0</v>
      </c>
      <c r="I1494" s="395">
        <f>IF(OR(C1494="150 Directors advances", C1494="120 accounts receivable", C1494="720.2 Automobile - Insurance", C1494="720.3 Automobile - License", C1494="870.4 Rent - Insurance", C1494="870.6 Rent - Property Tax", C1494="870.7 Rent - Homeoffice", C1494="870.9 Rent - Water"),
   0,
   IF(Dashboard!$F$5="Quick",
      IF(OR(C1494="190 Automobile",C1494="200 computer hardware",C1494="210 Computer software",C1494="220 Quickbooks software",C1494="230 Office equipment",C1494="240 Office furniture"),
         E1494-(E1494/(1+Dashboard!$F$4)),
         0
      ),
      IF(C1494="750 Business promotion",
         E1494-(E1494/(1+4.793/100)),
         E1494-(E1494/(1+Dashboard!$F$4))
      )
   )
)</f>
        <v>0</v>
      </c>
      <c r="J1494" s="40">
        <f>Bank5[[#This Row],[Money in/ (Money out)]]-Bank5[[#This Row],[GST/HST]]</f>
        <v>0</v>
      </c>
      <c r="L1494" s="37">
        <f t="shared" si="69"/>
        <v>0</v>
      </c>
    </row>
    <row r="1495" spans="4:12" x14ac:dyDescent="0.2">
      <c r="D1495" s="393">
        <f>_xlfn.XLOOKUP(C:C,Table1[for Import to Bank Register dropdown],Table1[for Pivot],0,0,1)</f>
        <v>0</v>
      </c>
      <c r="E1495" s="422"/>
      <c r="F1495" s="160">
        <f t="shared" si="70"/>
        <v>55555555</v>
      </c>
      <c r="G1495" s="394">
        <f t="shared" si="71"/>
        <v>0</v>
      </c>
      <c r="I1495" s="395">
        <f>IF(OR(C1495="150 Directors advances", C1495="120 accounts receivable", C1495="720.2 Automobile - Insurance", C1495="720.3 Automobile - License", C1495="870.4 Rent - Insurance", C1495="870.6 Rent - Property Tax", C1495="870.7 Rent - Homeoffice", C1495="870.9 Rent - Water"),
   0,
   IF(Dashboard!$F$5="Quick",
      IF(OR(C1495="190 Automobile",C1495="200 computer hardware",C1495="210 Computer software",C1495="220 Quickbooks software",C1495="230 Office equipment",C1495="240 Office furniture"),
         E1495-(E1495/(1+Dashboard!$F$4)),
         0
      ),
      IF(C1495="750 Business promotion",
         E1495-(E1495/(1+4.793/100)),
         E1495-(E1495/(1+Dashboard!$F$4))
      )
   )
)</f>
        <v>0</v>
      </c>
      <c r="J1495" s="40">
        <f>Bank5[[#This Row],[Money in/ (Money out)]]-Bank5[[#This Row],[GST/HST]]</f>
        <v>0</v>
      </c>
      <c r="L1495" s="37">
        <f t="shared" si="69"/>
        <v>0</v>
      </c>
    </row>
    <row r="1496" spans="4:12" x14ac:dyDescent="0.2">
      <c r="D1496" s="393">
        <f>_xlfn.XLOOKUP(C:C,Table1[for Import to Bank Register dropdown],Table1[for Pivot],0,0,1)</f>
        <v>0</v>
      </c>
      <c r="E1496" s="422"/>
      <c r="F1496" s="160">
        <f t="shared" si="70"/>
        <v>55555555</v>
      </c>
      <c r="G1496" s="394">
        <f t="shared" si="71"/>
        <v>0</v>
      </c>
      <c r="I1496" s="395">
        <f>IF(OR(C1496="150 Directors advances", C1496="120 accounts receivable", C1496="720.2 Automobile - Insurance", C1496="720.3 Automobile - License", C1496="870.4 Rent - Insurance", C1496="870.6 Rent - Property Tax", C1496="870.7 Rent - Homeoffice", C1496="870.9 Rent - Water"),
   0,
   IF(Dashboard!$F$5="Quick",
      IF(OR(C1496="190 Automobile",C1496="200 computer hardware",C1496="210 Computer software",C1496="220 Quickbooks software",C1496="230 Office equipment",C1496="240 Office furniture"),
         E1496-(E1496/(1+Dashboard!$F$4)),
         0
      ),
      IF(C1496="750 Business promotion",
         E1496-(E1496/(1+4.793/100)),
         E1496-(E1496/(1+Dashboard!$F$4))
      )
   )
)</f>
        <v>0</v>
      </c>
      <c r="J1496" s="40">
        <f>Bank5[[#This Row],[Money in/ (Money out)]]-Bank5[[#This Row],[GST/HST]]</f>
        <v>0</v>
      </c>
      <c r="L1496" s="37">
        <f t="shared" si="69"/>
        <v>0</v>
      </c>
    </row>
    <row r="1497" spans="4:12" x14ac:dyDescent="0.2">
      <c r="D1497" s="393">
        <f>_xlfn.XLOOKUP(C:C,Table1[for Import to Bank Register dropdown],Table1[for Pivot],0,0,1)</f>
        <v>0</v>
      </c>
      <c r="E1497" s="422"/>
      <c r="F1497" s="160">
        <f t="shared" si="70"/>
        <v>55555555</v>
      </c>
      <c r="G1497" s="394">
        <f t="shared" si="71"/>
        <v>0</v>
      </c>
      <c r="I1497" s="395">
        <f>IF(OR(C1497="150 Directors advances", C1497="120 accounts receivable", C1497="720.2 Automobile - Insurance", C1497="720.3 Automobile - License", C1497="870.4 Rent - Insurance", C1497="870.6 Rent - Property Tax", C1497="870.7 Rent - Homeoffice", C1497="870.9 Rent - Water"),
   0,
   IF(Dashboard!$F$5="Quick",
      IF(OR(C1497="190 Automobile",C1497="200 computer hardware",C1497="210 Computer software",C1497="220 Quickbooks software",C1497="230 Office equipment",C1497="240 Office furniture"),
         E1497-(E1497/(1+Dashboard!$F$4)),
         0
      ),
      IF(C1497="750 Business promotion",
         E1497-(E1497/(1+4.793/100)),
         E1497-(E1497/(1+Dashboard!$F$4))
      )
   )
)</f>
        <v>0</v>
      </c>
      <c r="J1497" s="40">
        <f>Bank5[[#This Row],[Money in/ (Money out)]]-Bank5[[#This Row],[GST/HST]]</f>
        <v>0</v>
      </c>
      <c r="L1497" s="37">
        <f t="shared" si="69"/>
        <v>0</v>
      </c>
    </row>
    <row r="1498" spans="4:12" x14ac:dyDescent="0.2">
      <c r="D1498" s="393">
        <f>_xlfn.XLOOKUP(C:C,Table1[for Import to Bank Register dropdown],Table1[for Pivot],0,0,1)</f>
        <v>0</v>
      </c>
      <c r="E1498" s="422"/>
      <c r="F1498" s="160">
        <f t="shared" si="70"/>
        <v>55555555</v>
      </c>
      <c r="G1498" s="394">
        <f t="shared" si="71"/>
        <v>0</v>
      </c>
      <c r="I1498" s="395">
        <f>IF(OR(C1498="150 Directors advances", C1498="120 accounts receivable", C1498="720.2 Automobile - Insurance", C1498="720.3 Automobile - License", C1498="870.4 Rent - Insurance", C1498="870.6 Rent - Property Tax", C1498="870.7 Rent - Homeoffice", C1498="870.9 Rent - Water"),
   0,
   IF(Dashboard!$F$5="Quick",
      IF(OR(C1498="190 Automobile",C1498="200 computer hardware",C1498="210 Computer software",C1498="220 Quickbooks software",C1498="230 Office equipment",C1498="240 Office furniture"),
         E1498-(E1498/(1+Dashboard!$F$4)),
         0
      ),
      IF(C1498="750 Business promotion",
         E1498-(E1498/(1+4.793/100)),
         E1498-(E1498/(1+Dashboard!$F$4))
      )
   )
)</f>
        <v>0</v>
      </c>
      <c r="J1498" s="40">
        <f>Bank5[[#This Row],[Money in/ (Money out)]]-Bank5[[#This Row],[GST/HST]]</f>
        <v>0</v>
      </c>
      <c r="L1498" s="37">
        <f t="shared" si="69"/>
        <v>0</v>
      </c>
    </row>
    <row r="1499" spans="4:12" x14ac:dyDescent="0.2">
      <c r="D1499" s="393">
        <f>_xlfn.XLOOKUP(C:C,Table1[for Import to Bank Register dropdown],Table1[for Pivot],0,0,1)</f>
        <v>0</v>
      </c>
      <c r="E1499" s="422"/>
      <c r="F1499" s="160">
        <f t="shared" si="70"/>
        <v>55555555</v>
      </c>
      <c r="G1499" s="394">
        <f t="shared" si="71"/>
        <v>0</v>
      </c>
      <c r="I1499" s="395">
        <f>IF(OR(C1499="150 Directors advances", C1499="120 accounts receivable", C1499="720.2 Automobile - Insurance", C1499="720.3 Automobile - License", C1499="870.4 Rent - Insurance", C1499="870.6 Rent - Property Tax", C1499="870.7 Rent - Homeoffice", C1499="870.9 Rent - Water"),
   0,
   IF(Dashboard!$F$5="Quick",
      IF(OR(C1499="190 Automobile",C1499="200 computer hardware",C1499="210 Computer software",C1499="220 Quickbooks software",C1499="230 Office equipment",C1499="240 Office furniture"),
         E1499-(E1499/(1+Dashboard!$F$4)),
         0
      ),
      IF(C1499="750 Business promotion",
         E1499-(E1499/(1+4.793/100)),
         E1499-(E1499/(1+Dashboard!$F$4))
      )
   )
)</f>
        <v>0</v>
      </c>
      <c r="J1499" s="40">
        <f>Bank5[[#This Row],[Money in/ (Money out)]]-Bank5[[#This Row],[GST/HST]]</f>
        <v>0</v>
      </c>
      <c r="L1499" s="37">
        <f t="shared" si="69"/>
        <v>0</v>
      </c>
    </row>
    <row r="1500" spans="4:12" x14ac:dyDescent="0.2">
      <c r="D1500" s="393">
        <f>_xlfn.XLOOKUP(C:C,Table1[for Import to Bank Register dropdown],Table1[for Pivot],0,0,1)</f>
        <v>0</v>
      </c>
      <c r="E1500" s="422"/>
      <c r="F1500" s="160">
        <f t="shared" si="70"/>
        <v>55555555</v>
      </c>
      <c r="G1500" s="394">
        <f t="shared" si="71"/>
        <v>0</v>
      </c>
      <c r="I1500" s="395">
        <f>IF(OR(C1500="150 Directors advances", C1500="120 accounts receivable", C1500="720.2 Automobile - Insurance", C1500="720.3 Automobile - License", C1500="870.4 Rent - Insurance", C1500="870.6 Rent - Property Tax", C1500="870.7 Rent - Homeoffice", C1500="870.9 Rent - Water"),
   0,
   IF(Dashboard!$F$5="Quick",
      IF(OR(C1500="190 Automobile",C1500="200 computer hardware",C1500="210 Computer software",C1500="220 Quickbooks software",C1500="230 Office equipment",C1500="240 Office furniture"),
         E1500-(E1500/(1+Dashboard!$F$4)),
         0
      ),
      IF(C1500="750 Business promotion",
         E1500-(E1500/(1+4.793/100)),
         E1500-(E1500/(1+Dashboard!$F$4))
      )
   )
)</f>
        <v>0</v>
      </c>
      <c r="J1500" s="40">
        <f>Bank5[[#This Row],[Money in/ (Money out)]]-Bank5[[#This Row],[GST/HST]]</f>
        <v>0</v>
      </c>
      <c r="L1500" s="37">
        <f t="shared" si="69"/>
        <v>0</v>
      </c>
    </row>
  </sheetData>
  <sheetProtection sheet="1" formatCells="0" formatColumns="0" formatRows="0" sort="0" autoFilter="0" pivotTables="0"/>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date" allowBlank="1" showInputMessage="1" showErrorMessage="1" errorTitle="Invalid date" error="Please enter a date between your Fiscal year entered on Dashboard" xr:uid="{5B718208-C9C9-48AF-9034-6B39E9724099}">
          <x14:formula1>
            <xm:f>Dashboard!$B$4</xm:f>
          </x14:formula1>
          <x14:formula2>
            <xm:f>Dashboard!$B$5</xm:f>
          </x14:formula2>
          <xm:sqref>A24:A1500</xm:sqref>
        </x14:dataValidation>
        <x14:dataValidation type="date" allowBlank="1" showInputMessage="1" showErrorMessage="1" errorTitle="Invalid date" error="Please enter a date between your Fiscal year entered on the Dashboard Sheet" xr:uid="{0681A803-E871-422C-A9D2-21179B60E504}">
          <x14:formula1>
            <xm:f>Dashboard!$B$4</xm:f>
          </x14:formula1>
          <x14:formula2>
            <xm:f>Dashboard!$B$5</xm:f>
          </x14:formula2>
          <xm:sqref>A8:A23</xm:sqref>
        </x14:dataValidation>
        <x14:dataValidation type="list" errorStyle="warning" allowBlank="1" showInputMessage="1" showErrorMessage="1" errorTitle="Enter from list" error="Please select an option from Drop-down menu. If desired account not found, please enter new account in &quot;Chart of Accounts&quot;" xr:uid="{9F545954-6FD9-428C-8B99-BE2639DE0636}">
          <x14:formula1>
            <xm:f>'Chart of Accounts'!$D$3:$D$112</xm:f>
          </x14:formula1>
          <xm:sqref>C7:C1500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4F8CA-A91E-4B76-A7F0-0AE7E3CEB365}">
  <sheetPr codeName="Sheet9">
    <tabColor rgb="FF7030A0"/>
  </sheetPr>
  <dimension ref="B1:AC7477"/>
  <sheetViews>
    <sheetView zoomScaleNormal="100" workbookViewId="0">
      <selection activeCell="A7" sqref="A7"/>
    </sheetView>
  </sheetViews>
  <sheetFormatPr baseColWidth="10" defaultColWidth="8.83203125" defaultRowHeight="15" x14ac:dyDescent="0.2"/>
  <cols>
    <col min="2" max="13" width="8.83203125" hidden="1" customWidth="1"/>
    <col min="14" max="14" width="8.83203125" customWidth="1"/>
    <col min="15" max="15" width="25.5" bestFit="1" customWidth="1"/>
    <col min="16" max="16" width="18" bestFit="1" customWidth="1"/>
    <col min="17" max="17" width="15.33203125" bestFit="1" customWidth="1"/>
    <col min="18" max="18" width="18" bestFit="1" customWidth="1"/>
    <col min="19" max="19" width="15.33203125" bestFit="1" customWidth="1"/>
    <col min="20" max="20" width="18" bestFit="1" customWidth="1"/>
    <col min="21" max="21" width="15.33203125" bestFit="1" customWidth="1"/>
    <col min="22" max="22" width="18" bestFit="1" customWidth="1"/>
    <col min="23" max="23" width="15.33203125" bestFit="1" customWidth="1"/>
    <col min="24" max="24" width="18" bestFit="1" customWidth="1"/>
    <col min="25" max="25" width="15.33203125" bestFit="1" customWidth="1"/>
    <col min="26" max="26" width="18" bestFit="1" customWidth="1"/>
    <col min="27" max="27" width="15.33203125" bestFit="1" customWidth="1"/>
    <col min="28" max="28" width="14.5" bestFit="1" customWidth="1"/>
    <col min="29" max="29" width="20.1640625" bestFit="1" customWidth="1"/>
    <col min="30" max="30" width="9.5" bestFit="1" customWidth="1"/>
    <col min="31" max="31" width="19.6640625" bestFit="1" customWidth="1"/>
  </cols>
  <sheetData>
    <row r="1" spans="2:29" x14ac:dyDescent="0.2">
      <c r="O1" s="36" t="s">
        <v>12</v>
      </c>
      <c r="P1" t="s">
        <v>294</v>
      </c>
    </row>
    <row r="2" spans="2:29" x14ac:dyDescent="0.2">
      <c r="B2" s="1" t="s">
        <v>12</v>
      </c>
      <c r="C2" s="1" t="s">
        <v>13</v>
      </c>
      <c r="D2" s="1" t="s">
        <v>27</v>
      </c>
      <c r="E2" s="1" t="s">
        <v>3</v>
      </c>
      <c r="F2" s="1" t="s">
        <v>15</v>
      </c>
      <c r="G2" s="1" t="s">
        <v>16</v>
      </c>
      <c r="H2" s="1" t="s">
        <v>17</v>
      </c>
      <c r="I2" s="1" t="s">
        <v>18</v>
      </c>
      <c r="J2" s="1" t="s">
        <v>257</v>
      </c>
      <c r="K2" s="1" t="s">
        <v>260</v>
      </c>
      <c r="L2" s="1" t="s">
        <v>28</v>
      </c>
      <c r="M2" s="1" t="s">
        <v>308</v>
      </c>
    </row>
    <row r="3" spans="2:29" x14ac:dyDescent="0.2">
      <c r="B3" cm="1">
        <f t="array" ref="B3:M7477">_xlfn.VSTACK('Directors Advances:Credit Card 2'!A6:L1500)</f>
        <v>0</v>
      </c>
      <c r="C3" t="str">
        <v>Opening Balance</v>
      </c>
      <c r="D3">
        <v>0</v>
      </c>
      <c r="E3">
        <v>0</v>
      </c>
      <c r="F3">
        <v>0</v>
      </c>
      <c r="G3">
        <v>0</v>
      </c>
      <c r="H3">
        <v>0</v>
      </c>
      <c r="I3">
        <v>0</v>
      </c>
      <c r="J3">
        <v>0</v>
      </c>
      <c r="K3">
        <v>0</v>
      </c>
      <c r="L3">
        <v>0</v>
      </c>
      <c r="M3">
        <v>0</v>
      </c>
      <c r="P3" s="36" t="s">
        <v>255</v>
      </c>
    </row>
    <row r="4" spans="2:29" ht="32" x14ac:dyDescent="0.2">
      <c r="B4">
        <v>0</v>
      </c>
      <c r="C4" t="str">
        <v>Please ignore this</v>
      </c>
      <c r="D4" t="str">
        <v>999 Uncategorized expenses</v>
      </c>
      <c r="E4" t="str">
        <v>999 Uncategorized expenses</v>
      </c>
      <c r="F4">
        <v>0</v>
      </c>
      <c r="G4">
        <v>1111111</v>
      </c>
      <c r="H4">
        <v>0</v>
      </c>
      <c r="I4">
        <v>0</v>
      </c>
      <c r="J4">
        <v>0</v>
      </c>
      <c r="K4">
        <v>0</v>
      </c>
      <c r="L4">
        <v>0</v>
      </c>
      <c r="M4">
        <v>0</v>
      </c>
      <c r="P4">
        <v>0</v>
      </c>
      <c r="R4">
        <v>1111111</v>
      </c>
      <c r="T4">
        <v>2222222</v>
      </c>
      <c r="V4">
        <v>3333333</v>
      </c>
      <c r="X4">
        <v>44444444</v>
      </c>
      <c r="Z4">
        <v>55555555</v>
      </c>
      <c r="AB4" s="217" t="s">
        <v>304</v>
      </c>
      <c r="AC4" t="s">
        <v>306</v>
      </c>
    </row>
    <row r="5" spans="2:29" x14ac:dyDescent="0.2">
      <c r="B5">
        <v>0</v>
      </c>
      <c r="C5">
        <v>0</v>
      </c>
      <c r="D5">
        <v>0</v>
      </c>
      <c r="E5">
        <v>0</v>
      </c>
      <c r="F5">
        <v>0</v>
      </c>
      <c r="G5">
        <v>1111111</v>
      </c>
      <c r="H5">
        <v>0</v>
      </c>
      <c r="I5">
        <v>0</v>
      </c>
      <c r="J5">
        <v>0</v>
      </c>
      <c r="K5">
        <v>0</v>
      </c>
      <c r="L5">
        <v>0</v>
      </c>
      <c r="M5">
        <v>0</v>
      </c>
      <c r="O5" s="36" t="s">
        <v>147</v>
      </c>
      <c r="P5" t="s">
        <v>305</v>
      </c>
      <c r="Q5" t="s">
        <v>307</v>
      </c>
      <c r="R5" t="s">
        <v>305</v>
      </c>
      <c r="S5" t="s">
        <v>307</v>
      </c>
      <c r="T5" t="s">
        <v>305</v>
      </c>
      <c r="U5" t="s">
        <v>307</v>
      </c>
      <c r="V5" t="s">
        <v>305</v>
      </c>
      <c r="W5" t="s">
        <v>307</v>
      </c>
      <c r="X5" t="s">
        <v>305</v>
      </c>
      <c r="Y5" t="s">
        <v>307</v>
      </c>
      <c r="Z5" t="s">
        <v>305</v>
      </c>
      <c r="AA5" t="s">
        <v>307</v>
      </c>
      <c r="AB5" s="217"/>
    </row>
    <row r="6" spans="2:29" x14ac:dyDescent="0.2">
      <c r="B6">
        <v>0</v>
      </c>
      <c r="C6">
        <v>0</v>
      </c>
      <c r="D6">
        <v>0</v>
      </c>
      <c r="E6">
        <v>0</v>
      </c>
      <c r="F6">
        <v>0</v>
      </c>
      <c r="G6">
        <v>1111111</v>
      </c>
      <c r="H6">
        <v>0</v>
      </c>
      <c r="I6">
        <v>0</v>
      </c>
      <c r="J6">
        <v>0</v>
      </c>
      <c r="K6">
        <v>0</v>
      </c>
      <c r="L6">
        <v>0</v>
      </c>
      <c r="M6">
        <v>0</v>
      </c>
      <c r="O6" s="2">
        <v>0</v>
      </c>
      <c r="P6" s="216">
        <v>0</v>
      </c>
      <c r="Q6" s="216">
        <v>0</v>
      </c>
      <c r="R6" s="216">
        <v>0</v>
      </c>
      <c r="S6" s="216">
        <v>0</v>
      </c>
      <c r="T6" s="216">
        <v>0</v>
      </c>
      <c r="U6" s="216">
        <v>0</v>
      </c>
      <c r="V6" s="216">
        <v>0</v>
      </c>
      <c r="W6" s="216">
        <v>0</v>
      </c>
      <c r="X6" s="216">
        <v>0</v>
      </c>
      <c r="Y6" s="216">
        <v>0</v>
      </c>
      <c r="Z6" s="216">
        <v>0</v>
      </c>
      <c r="AA6" s="216">
        <v>0</v>
      </c>
      <c r="AB6" s="218">
        <v>0</v>
      </c>
      <c r="AC6" s="216">
        <v>0</v>
      </c>
    </row>
    <row r="7" spans="2:29" x14ac:dyDescent="0.2">
      <c r="B7">
        <v>0</v>
      </c>
      <c r="C7">
        <v>0</v>
      </c>
      <c r="D7">
        <v>0</v>
      </c>
      <c r="E7">
        <v>0</v>
      </c>
      <c r="F7">
        <v>0</v>
      </c>
      <c r="G7">
        <v>1111111</v>
      </c>
      <c r="H7">
        <v>0</v>
      </c>
      <c r="I7">
        <v>0</v>
      </c>
      <c r="J7">
        <v>0</v>
      </c>
      <c r="K7">
        <v>0</v>
      </c>
      <c r="L7">
        <v>0</v>
      </c>
      <c r="M7">
        <v>0</v>
      </c>
      <c r="O7" s="2" t="s">
        <v>269</v>
      </c>
      <c r="P7" s="216"/>
      <c r="Q7" s="216"/>
      <c r="R7" s="216">
        <v>0</v>
      </c>
      <c r="S7" s="216">
        <v>0</v>
      </c>
      <c r="T7" s="216">
        <v>0</v>
      </c>
      <c r="U7" s="216">
        <v>0</v>
      </c>
      <c r="V7" s="216">
        <v>0</v>
      </c>
      <c r="W7" s="216">
        <v>0</v>
      </c>
      <c r="X7" s="216">
        <v>0</v>
      </c>
      <c r="Y7" s="216">
        <v>0</v>
      </c>
      <c r="Z7" s="216">
        <v>0</v>
      </c>
      <c r="AA7" s="216">
        <v>0</v>
      </c>
      <c r="AB7" s="218">
        <v>0</v>
      </c>
      <c r="AC7" s="216">
        <v>0</v>
      </c>
    </row>
    <row r="8" spans="2:29" x14ac:dyDescent="0.2">
      <c r="B8">
        <v>0</v>
      </c>
      <c r="C8">
        <v>0</v>
      </c>
      <c r="D8">
        <v>0</v>
      </c>
      <c r="E8">
        <v>0</v>
      </c>
      <c r="F8">
        <v>0</v>
      </c>
      <c r="G8">
        <v>1111111</v>
      </c>
      <c r="H8">
        <v>0</v>
      </c>
      <c r="I8">
        <v>0</v>
      </c>
      <c r="J8">
        <v>0</v>
      </c>
      <c r="K8">
        <v>0</v>
      </c>
      <c r="L8">
        <v>0</v>
      </c>
      <c r="M8">
        <v>0</v>
      </c>
      <c r="O8" s="2" t="s">
        <v>148</v>
      </c>
      <c r="P8" s="216">
        <v>0</v>
      </c>
      <c r="Q8" s="216">
        <v>0</v>
      </c>
      <c r="R8" s="216">
        <v>0</v>
      </c>
      <c r="S8" s="216">
        <v>0</v>
      </c>
      <c r="T8" s="216">
        <v>0</v>
      </c>
      <c r="U8" s="216">
        <v>0</v>
      </c>
      <c r="V8" s="216">
        <v>0</v>
      </c>
      <c r="W8" s="216">
        <v>0</v>
      </c>
      <c r="X8" s="216">
        <v>0</v>
      </c>
      <c r="Y8" s="216">
        <v>0</v>
      </c>
      <c r="Z8" s="216">
        <v>0</v>
      </c>
      <c r="AA8" s="216">
        <v>0</v>
      </c>
      <c r="AB8" s="218">
        <v>0</v>
      </c>
      <c r="AC8" s="216">
        <v>0</v>
      </c>
    </row>
    <row r="9" spans="2:29" x14ac:dyDescent="0.2">
      <c r="B9">
        <v>0</v>
      </c>
      <c r="C9">
        <v>0</v>
      </c>
      <c r="D9">
        <v>0</v>
      </c>
      <c r="E9">
        <v>0</v>
      </c>
      <c r="F9">
        <v>0</v>
      </c>
      <c r="G9">
        <v>1111111</v>
      </c>
      <c r="H9">
        <v>0</v>
      </c>
      <c r="I9">
        <v>0</v>
      </c>
      <c r="J9">
        <v>0</v>
      </c>
      <c r="K9">
        <v>0</v>
      </c>
      <c r="L9">
        <v>0</v>
      </c>
      <c r="M9">
        <v>0</v>
      </c>
    </row>
    <row r="10" spans="2:29" x14ac:dyDescent="0.2">
      <c r="B10">
        <v>0</v>
      </c>
      <c r="C10">
        <v>0</v>
      </c>
      <c r="D10">
        <v>0</v>
      </c>
      <c r="E10">
        <v>0</v>
      </c>
      <c r="F10">
        <v>0</v>
      </c>
      <c r="G10">
        <v>1111111</v>
      </c>
      <c r="H10">
        <v>0</v>
      </c>
      <c r="I10">
        <v>0</v>
      </c>
      <c r="J10">
        <v>0</v>
      </c>
      <c r="K10">
        <v>0</v>
      </c>
      <c r="L10">
        <v>0</v>
      </c>
      <c r="M10">
        <v>0</v>
      </c>
    </row>
    <row r="11" spans="2:29" x14ac:dyDescent="0.2">
      <c r="B11">
        <v>0</v>
      </c>
      <c r="C11">
        <v>0</v>
      </c>
      <c r="D11">
        <v>0</v>
      </c>
      <c r="E11">
        <v>0</v>
      </c>
      <c r="F11">
        <v>0</v>
      </c>
      <c r="G11">
        <v>1111111</v>
      </c>
      <c r="H11">
        <v>0</v>
      </c>
      <c r="I11">
        <v>0</v>
      </c>
      <c r="J11">
        <v>0</v>
      </c>
      <c r="K11">
        <v>0</v>
      </c>
      <c r="L11">
        <v>0</v>
      </c>
      <c r="M11">
        <v>0</v>
      </c>
    </row>
    <row r="12" spans="2:29" x14ac:dyDescent="0.2">
      <c r="B12">
        <v>0</v>
      </c>
      <c r="C12">
        <v>0</v>
      </c>
      <c r="D12">
        <v>0</v>
      </c>
      <c r="E12">
        <v>0</v>
      </c>
      <c r="F12">
        <v>0</v>
      </c>
      <c r="G12">
        <v>1111111</v>
      </c>
      <c r="H12">
        <v>0</v>
      </c>
      <c r="I12">
        <v>0</v>
      </c>
      <c r="J12">
        <v>0</v>
      </c>
      <c r="K12">
        <v>0</v>
      </c>
      <c r="L12">
        <v>0</v>
      </c>
      <c r="M12">
        <v>0</v>
      </c>
    </row>
    <row r="13" spans="2:29" x14ac:dyDescent="0.2">
      <c r="B13">
        <v>0</v>
      </c>
      <c r="C13">
        <v>0</v>
      </c>
      <c r="D13">
        <v>0</v>
      </c>
      <c r="E13">
        <v>0</v>
      </c>
      <c r="F13">
        <v>0</v>
      </c>
      <c r="G13">
        <v>1111111</v>
      </c>
      <c r="H13">
        <v>0</v>
      </c>
      <c r="I13">
        <v>0</v>
      </c>
      <c r="J13">
        <v>0</v>
      </c>
      <c r="K13">
        <v>0</v>
      </c>
      <c r="L13">
        <v>0</v>
      </c>
      <c r="M13">
        <v>0</v>
      </c>
    </row>
    <row r="14" spans="2:29" x14ac:dyDescent="0.2">
      <c r="B14">
        <v>0</v>
      </c>
      <c r="C14">
        <v>0</v>
      </c>
      <c r="D14">
        <v>0</v>
      </c>
      <c r="E14">
        <v>0</v>
      </c>
      <c r="F14">
        <v>0</v>
      </c>
      <c r="G14">
        <v>1111111</v>
      </c>
      <c r="H14">
        <v>0</v>
      </c>
      <c r="I14">
        <v>0</v>
      </c>
      <c r="J14">
        <v>0</v>
      </c>
      <c r="K14">
        <v>0</v>
      </c>
      <c r="L14">
        <v>0</v>
      </c>
      <c r="M14">
        <v>0</v>
      </c>
    </row>
    <row r="15" spans="2:29" x14ac:dyDescent="0.2">
      <c r="B15">
        <v>0</v>
      </c>
      <c r="C15">
        <v>0</v>
      </c>
      <c r="D15">
        <v>0</v>
      </c>
      <c r="E15">
        <v>0</v>
      </c>
      <c r="F15">
        <v>0</v>
      </c>
      <c r="G15">
        <v>1111111</v>
      </c>
      <c r="H15">
        <v>0</v>
      </c>
      <c r="I15">
        <v>0</v>
      </c>
      <c r="J15">
        <v>0</v>
      </c>
      <c r="K15">
        <v>0</v>
      </c>
      <c r="L15">
        <v>0</v>
      </c>
      <c r="M15">
        <v>0</v>
      </c>
    </row>
    <row r="16" spans="2:29" x14ac:dyDescent="0.2">
      <c r="B16">
        <v>0</v>
      </c>
      <c r="C16">
        <v>0</v>
      </c>
      <c r="D16">
        <v>0</v>
      </c>
      <c r="E16">
        <v>0</v>
      </c>
      <c r="F16">
        <v>0</v>
      </c>
      <c r="G16">
        <v>1111111</v>
      </c>
      <c r="H16">
        <v>0</v>
      </c>
      <c r="I16">
        <v>0</v>
      </c>
      <c r="J16">
        <v>0</v>
      </c>
      <c r="K16">
        <v>0</v>
      </c>
      <c r="L16">
        <v>0</v>
      </c>
      <c r="M16">
        <v>0</v>
      </c>
    </row>
    <row r="17" spans="2:26" x14ac:dyDescent="0.2">
      <c r="B17">
        <v>0</v>
      </c>
      <c r="C17">
        <v>0</v>
      </c>
      <c r="D17">
        <v>0</v>
      </c>
      <c r="E17">
        <v>0</v>
      </c>
      <c r="F17">
        <v>0</v>
      </c>
      <c r="G17">
        <v>1111111</v>
      </c>
      <c r="H17">
        <v>0</v>
      </c>
      <c r="I17">
        <v>0</v>
      </c>
      <c r="J17">
        <v>0</v>
      </c>
      <c r="K17">
        <v>0</v>
      </c>
      <c r="L17">
        <v>0</v>
      </c>
      <c r="M17">
        <v>0</v>
      </c>
    </row>
    <row r="18" spans="2:26" x14ac:dyDescent="0.2">
      <c r="B18">
        <v>0</v>
      </c>
      <c r="C18">
        <v>0</v>
      </c>
      <c r="D18">
        <v>0</v>
      </c>
      <c r="E18">
        <v>0</v>
      </c>
      <c r="F18">
        <v>0</v>
      </c>
      <c r="G18">
        <v>1111111</v>
      </c>
      <c r="H18">
        <v>0</v>
      </c>
      <c r="I18">
        <v>0</v>
      </c>
      <c r="J18">
        <v>0</v>
      </c>
      <c r="K18">
        <v>0</v>
      </c>
      <c r="L18">
        <v>0</v>
      </c>
      <c r="M18">
        <v>0</v>
      </c>
    </row>
    <row r="19" spans="2:26" x14ac:dyDescent="0.2">
      <c r="B19">
        <v>0</v>
      </c>
      <c r="C19">
        <v>0</v>
      </c>
      <c r="D19">
        <v>0</v>
      </c>
      <c r="E19">
        <v>0</v>
      </c>
      <c r="F19">
        <v>0</v>
      </c>
      <c r="G19">
        <v>1111111</v>
      </c>
      <c r="H19">
        <v>0</v>
      </c>
      <c r="I19">
        <v>0</v>
      </c>
      <c r="J19">
        <v>0</v>
      </c>
      <c r="K19">
        <v>0</v>
      </c>
      <c r="L19">
        <v>0</v>
      </c>
      <c r="M19">
        <v>0</v>
      </c>
      <c r="X19" s="215"/>
      <c r="Y19" s="215"/>
      <c r="Z19" s="215"/>
    </row>
    <row r="20" spans="2:26" x14ac:dyDescent="0.2">
      <c r="B20">
        <v>0</v>
      </c>
      <c r="C20">
        <v>0</v>
      </c>
      <c r="D20">
        <v>0</v>
      </c>
      <c r="E20">
        <v>0</v>
      </c>
      <c r="F20">
        <v>0</v>
      </c>
      <c r="G20">
        <v>1111111</v>
      </c>
      <c r="H20">
        <v>0</v>
      </c>
      <c r="I20">
        <v>0</v>
      </c>
      <c r="J20">
        <v>0</v>
      </c>
      <c r="K20">
        <v>0</v>
      </c>
      <c r="L20">
        <v>0</v>
      </c>
      <c r="M20">
        <v>0</v>
      </c>
      <c r="X20" s="215"/>
      <c r="Y20" s="215"/>
      <c r="Z20" s="215"/>
    </row>
    <row r="21" spans="2:26" x14ac:dyDescent="0.2">
      <c r="B21">
        <v>0</v>
      </c>
      <c r="C21">
        <v>0</v>
      </c>
      <c r="D21">
        <v>0</v>
      </c>
      <c r="E21">
        <v>0</v>
      </c>
      <c r="F21">
        <v>0</v>
      </c>
      <c r="G21">
        <v>1111111</v>
      </c>
      <c r="H21">
        <v>0</v>
      </c>
      <c r="I21">
        <v>0</v>
      </c>
      <c r="J21">
        <v>0</v>
      </c>
      <c r="K21">
        <v>0</v>
      </c>
      <c r="L21">
        <v>0</v>
      </c>
      <c r="M21">
        <v>0</v>
      </c>
      <c r="X21" s="215"/>
      <c r="Y21" s="215"/>
      <c r="Z21" s="215"/>
    </row>
    <row r="22" spans="2:26" x14ac:dyDescent="0.2">
      <c r="B22">
        <v>0</v>
      </c>
      <c r="C22">
        <v>0</v>
      </c>
      <c r="D22">
        <v>0</v>
      </c>
      <c r="E22">
        <v>0</v>
      </c>
      <c r="F22">
        <v>0</v>
      </c>
      <c r="G22">
        <v>1111111</v>
      </c>
      <c r="H22">
        <v>0</v>
      </c>
      <c r="I22">
        <v>0</v>
      </c>
      <c r="J22">
        <v>0</v>
      </c>
      <c r="K22">
        <v>0</v>
      </c>
      <c r="L22">
        <v>0</v>
      </c>
      <c r="M22">
        <v>0</v>
      </c>
      <c r="X22" s="215"/>
      <c r="Y22" s="215"/>
      <c r="Z22" s="215"/>
    </row>
    <row r="23" spans="2:26" x14ac:dyDescent="0.2">
      <c r="B23">
        <v>0</v>
      </c>
      <c r="C23">
        <v>0</v>
      </c>
      <c r="D23">
        <v>0</v>
      </c>
      <c r="E23">
        <v>0</v>
      </c>
      <c r="F23">
        <v>0</v>
      </c>
      <c r="G23">
        <v>1111111</v>
      </c>
      <c r="H23">
        <v>0</v>
      </c>
      <c r="I23">
        <v>0</v>
      </c>
      <c r="J23">
        <v>0</v>
      </c>
      <c r="K23">
        <v>0</v>
      </c>
      <c r="L23">
        <v>0</v>
      </c>
      <c r="M23">
        <v>0</v>
      </c>
      <c r="X23" s="215"/>
      <c r="Y23" s="215"/>
      <c r="Z23" s="215"/>
    </row>
    <row r="24" spans="2:26" x14ac:dyDescent="0.2">
      <c r="B24">
        <v>0</v>
      </c>
      <c r="C24">
        <v>0</v>
      </c>
      <c r="D24">
        <v>0</v>
      </c>
      <c r="E24">
        <v>0</v>
      </c>
      <c r="F24">
        <v>0</v>
      </c>
      <c r="G24">
        <v>1111111</v>
      </c>
      <c r="H24">
        <v>0</v>
      </c>
      <c r="I24">
        <v>0</v>
      </c>
      <c r="J24">
        <v>0</v>
      </c>
      <c r="K24">
        <v>0</v>
      </c>
      <c r="L24">
        <v>0</v>
      </c>
      <c r="M24">
        <v>0</v>
      </c>
      <c r="X24" s="215"/>
      <c r="Y24" s="215"/>
      <c r="Z24" s="215"/>
    </row>
    <row r="25" spans="2:26" x14ac:dyDescent="0.2">
      <c r="B25">
        <v>0</v>
      </c>
      <c r="C25">
        <v>0</v>
      </c>
      <c r="D25">
        <v>0</v>
      </c>
      <c r="E25">
        <v>0</v>
      </c>
      <c r="F25">
        <v>0</v>
      </c>
      <c r="G25">
        <v>1111111</v>
      </c>
      <c r="H25">
        <v>0</v>
      </c>
      <c r="I25">
        <v>0</v>
      </c>
      <c r="J25">
        <v>0</v>
      </c>
      <c r="K25">
        <v>0</v>
      </c>
      <c r="L25">
        <v>0</v>
      </c>
      <c r="M25">
        <v>0</v>
      </c>
      <c r="X25" s="215"/>
      <c r="Y25" s="215"/>
      <c r="Z25" s="215"/>
    </row>
    <row r="26" spans="2:26" x14ac:dyDescent="0.2">
      <c r="B26">
        <v>0</v>
      </c>
      <c r="C26">
        <v>0</v>
      </c>
      <c r="D26">
        <v>0</v>
      </c>
      <c r="E26">
        <v>0</v>
      </c>
      <c r="F26">
        <v>0</v>
      </c>
      <c r="G26">
        <v>1111111</v>
      </c>
      <c r="H26">
        <v>0</v>
      </c>
      <c r="I26">
        <v>0</v>
      </c>
      <c r="J26">
        <v>0</v>
      </c>
      <c r="K26">
        <v>0</v>
      </c>
      <c r="L26">
        <v>0</v>
      </c>
      <c r="M26">
        <v>0</v>
      </c>
      <c r="X26" s="215"/>
      <c r="Y26" s="215"/>
      <c r="Z26" s="215"/>
    </row>
    <row r="27" spans="2:26" x14ac:dyDescent="0.2">
      <c r="B27">
        <v>0</v>
      </c>
      <c r="C27">
        <v>0</v>
      </c>
      <c r="D27">
        <v>0</v>
      </c>
      <c r="E27">
        <v>0</v>
      </c>
      <c r="F27">
        <v>0</v>
      </c>
      <c r="G27">
        <v>1111111</v>
      </c>
      <c r="H27">
        <v>0</v>
      </c>
      <c r="I27">
        <v>0</v>
      </c>
      <c r="J27">
        <v>0</v>
      </c>
      <c r="K27">
        <v>0</v>
      </c>
      <c r="L27">
        <v>0</v>
      </c>
      <c r="M27">
        <v>0</v>
      </c>
      <c r="X27" s="215"/>
      <c r="Y27" s="215"/>
      <c r="Z27" s="215"/>
    </row>
    <row r="28" spans="2:26" x14ac:dyDescent="0.2">
      <c r="B28">
        <v>0</v>
      </c>
      <c r="C28">
        <v>0</v>
      </c>
      <c r="D28">
        <v>0</v>
      </c>
      <c r="E28">
        <v>0</v>
      </c>
      <c r="F28">
        <v>0</v>
      </c>
      <c r="G28">
        <v>1111111</v>
      </c>
      <c r="H28">
        <v>0</v>
      </c>
      <c r="I28">
        <v>0</v>
      </c>
      <c r="J28">
        <v>0</v>
      </c>
      <c r="K28">
        <v>0</v>
      </c>
      <c r="L28">
        <v>0</v>
      </c>
      <c r="M28">
        <v>0</v>
      </c>
      <c r="X28" s="215"/>
      <c r="Y28" s="215"/>
      <c r="Z28" s="215"/>
    </row>
    <row r="29" spans="2:26" x14ac:dyDescent="0.2">
      <c r="B29">
        <v>0</v>
      </c>
      <c r="C29">
        <v>0</v>
      </c>
      <c r="D29">
        <v>0</v>
      </c>
      <c r="E29">
        <v>0</v>
      </c>
      <c r="F29">
        <v>0</v>
      </c>
      <c r="G29">
        <v>1111111</v>
      </c>
      <c r="H29">
        <v>0</v>
      </c>
      <c r="I29">
        <v>0</v>
      </c>
      <c r="J29">
        <v>0</v>
      </c>
      <c r="K29">
        <v>0</v>
      </c>
      <c r="L29">
        <v>0</v>
      </c>
      <c r="M29">
        <v>0</v>
      </c>
      <c r="X29" s="215"/>
      <c r="Y29" s="215"/>
      <c r="Z29" s="215"/>
    </row>
    <row r="30" spans="2:26" x14ac:dyDescent="0.2">
      <c r="B30">
        <v>0</v>
      </c>
      <c r="C30">
        <v>0</v>
      </c>
      <c r="D30">
        <v>0</v>
      </c>
      <c r="E30">
        <v>0</v>
      </c>
      <c r="F30">
        <v>0</v>
      </c>
      <c r="G30">
        <v>1111111</v>
      </c>
      <c r="H30">
        <v>0</v>
      </c>
      <c r="I30">
        <v>0</v>
      </c>
      <c r="J30">
        <v>0</v>
      </c>
      <c r="K30">
        <v>0</v>
      </c>
      <c r="L30">
        <v>0</v>
      </c>
      <c r="M30">
        <v>0</v>
      </c>
      <c r="X30" s="215"/>
      <c r="Y30" s="215"/>
      <c r="Z30" s="215"/>
    </row>
    <row r="31" spans="2:26" x14ac:dyDescent="0.2">
      <c r="B31">
        <v>0</v>
      </c>
      <c r="C31">
        <v>0</v>
      </c>
      <c r="D31">
        <v>0</v>
      </c>
      <c r="E31">
        <v>0</v>
      </c>
      <c r="F31">
        <v>0</v>
      </c>
      <c r="G31">
        <v>1111111</v>
      </c>
      <c r="H31">
        <v>0</v>
      </c>
      <c r="I31">
        <v>0</v>
      </c>
      <c r="J31">
        <v>0</v>
      </c>
      <c r="K31">
        <v>0</v>
      </c>
      <c r="L31">
        <v>0</v>
      </c>
      <c r="M31">
        <v>0</v>
      </c>
      <c r="X31" s="215"/>
      <c r="Y31" s="215"/>
      <c r="Z31" s="215"/>
    </row>
    <row r="32" spans="2:26" x14ac:dyDescent="0.2">
      <c r="B32">
        <v>0</v>
      </c>
      <c r="C32">
        <v>0</v>
      </c>
      <c r="D32">
        <v>0</v>
      </c>
      <c r="E32">
        <v>0</v>
      </c>
      <c r="F32">
        <v>0</v>
      </c>
      <c r="G32">
        <v>1111111</v>
      </c>
      <c r="H32">
        <v>0</v>
      </c>
      <c r="I32">
        <v>0</v>
      </c>
      <c r="J32">
        <v>0</v>
      </c>
      <c r="K32">
        <v>0</v>
      </c>
      <c r="L32">
        <v>0</v>
      </c>
      <c r="M32">
        <v>0</v>
      </c>
      <c r="X32" s="215"/>
      <c r="Y32" s="215"/>
      <c r="Z32" s="215"/>
    </row>
    <row r="33" spans="2:26" x14ac:dyDescent="0.2">
      <c r="B33">
        <v>0</v>
      </c>
      <c r="C33">
        <v>0</v>
      </c>
      <c r="D33">
        <v>0</v>
      </c>
      <c r="E33">
        <v>0</v>
      </c>
      <c r="F33">
        <v>0</v>
      </c>
      <c r="G33">
        <v>1111111</v>
      </c>
      <c r="H33">
        <v>0</v>
      </c>
      <c r="I33">
        <v>0</v>
      </c>
      <c r="J33">
        <v>0</v>
      </c>
      <c r="K33">
        <v>0</v>
      </c>
      <c r="L33">
        <v>0</v>
      </c>
      <c r="M33">
        <v>0</v>
      </c>
      <c r="X33" s="215"/>
      <c r="Y33" s="215"/>
      <c r="Z33" s="215"/>
    </row>
    <row r="34" spans="2:26" x14ac:dyDescent="0.2">
      <c r="B34">
        <v>0</v>
      </c>
      <c r="C34">
        <v>0</v>
      </c>
      <c r="D34">
        <v>0</v>
      </c>
      <c r="E34">
        <v>0</v>
      </c>
      <c r="F34">
        <v>0</v>
      </c>
      <c r="G34">
        <v>1111111</v>
      </c>
      <c r="H34">
        <v>0</v>
      </c>
      <c r="I34">
        <v>0</v>
      </c>
      <c r="J34">
        <v>0</v>
      </c>
      <c r="K34">
        <v>0</v>
      </c>
      <c r="L34">
        <v>0</v>
      </c>
      <c r="M34">
        <v>0</v>
      </c>
      <c r="X34" s="215"/>
      <c r="Y34" s="215"/>
      <c r="Z34" s="215"/>
    </row>
    <row r="35" spans="2:26" x14ac:dyDescent="0.2">
      <c r="B35">
        <v>0</v>
      </c>
      <c r="C35">
        <v>0</v>
      </c>
      <c r="D35">
        <v>0</v>
      </c>
      <c r="E35">
        <v>0</v>
      </c>
      <c r="F35">
        <v>0</v>
      </c>
      <c r="G35">
        <v>1111111</v>
      </c>
      <c r="H35">
        <v>0</v>
      </c>
      <c r="I35">
        <v>0</v>
      </c>
      <c r="J35">
        <v>0</v>
      </c>
      <c r="K35">
        <v>0</v>
      </c>
      <c r="L35">
        <v>0</v>
      </c>
      <c r="M35">
        <v>0</v>
      </c>
      <c r="X35" s="215"/>
      <c r="Y35" s="215"/>
      <c r="Z35" s="215"/>
    </row>
    <row r="36" spans="2:26" x14ac:dyDescent="0.2">
      <c r="B36">
        <v>0</v>
      </c>
      <c r="C36">
        <v>0</v>
      </c>
      <c r="D36">
        <v>0</v>
      </c>
      <c r="E36">
        <v>0</v>
      </c>
      <c r="F36">
        <v>0</v>
      </c>
      <c r="G36">
        <v>1111111</v>
      </c>
      <c r="H36">
        <v>0</v>
      </c>
      <c r="I36">
        <v>0</v>
      </c>
      <c r="J36">
        <v>0</v>
      </c>
      <c r="K36">
        <v>0</v>
      </c>
      <c r="L36">
        <v>0</v>
      </c>
      <c r="M36">
        <v>0</v>
      </c>
      <c r="X36" s="215"/>
      <c r="Y36" s="215"/>
      <c r="Z36" s="215"/>
    </row>
    <row r="37" spans="2:26" x14ac:dyDescent="0.2">
      <c r="B37">
        <v>0</v>
      </c>
      <c r="C37">
        <v>0</v>
      </c>
      <c r="D37">
        <v>0</v>
      </c>
      <c r="E37">
        <v>0</v>
      </c>
      <c r="F37">
        <v>0</v>
      </c>
      <c r="G37">
        <v>1111111</v>
      </c>
      <c r="H37">
        <v>0</v>
      </c>
      <c r="I37">
        <v>0</v>
      </c>
      <c r="J37">
        <v>0</v>
      </c>
      <c r="K37">
        <v>0</v>
      </c>
      <c r="L37">
        <v>0</v>
      </c>
      <c r="M37">
        <v>0</v>
      </c>
      <c r="X37" s="215"/>
      <c r="Y37" s="215"/>
      <c r="Z37" s="215"/>
    </row>
    <row r="38" spans="2:26" x14ac:dyDescent="0.2">
      <c r="B38">
        <v>0</v>
      </c>
      <c r="C38">
        <v>0</v>
      </c>
      <c r="D38">
        <v>0</v>
      </c>
      <c r="E38">
        <v>0</v>
      </c>
      <c r="F38">
        <v>0</v>
      </c>
      <c r="G38">
        <v>1111111</v>
      </c>
      <c r="H38">
        <v>0</v>
      </c>
      <c r="I38">
        <v>0</v>
      </c>
      <c r="J38">
        <v>0</v>
      </c>
      <c r="K38">
        <v>0</v>
      </c>
      <c r="L38">
        <v>0</v>
      </c>
      <c r="M38">
        <v>0</v>
      </c>
      <c r="X38" s="215"/>
      <c r="Y38" s="215"/>
      <c r="Z38" s="215"/>
    </row>
    <row r="39" spans="2:26" x14ac:dyDescent="0.2">
      <c r="B39">
        <v>0</v>
      </c>
      <c r="C39">
        <v>0</v>
      </c>
      <c r="D39">
        <v>0</v>
      </c>
      <c r="E39">
        <v>0</v>
      </c>
      <c r="F39">
        <v>0</v>
      </c>
      <c r="G39">
        <v>1111111</v>
      </c>
      <c r="H39">
        <v>0</v>
      </c>
      <c r="I39">
        <v>0</v>
      </c>
      <c r="J39">
        <v>0</v>
      </c>
      <c r="K39">
        <v>0</v>
      </c>
      <c r="L39">
        <v>0</v>
      </c>
      <c r="M39">
        <v>0</v>
      </c>
    </row>
    <row r="40" spans="2:26" x14ac:dyDescent="0.2">
      <c r="B40">
        <v>0</v>
      </c>
      <c r="C40">
        <v>0</v>
      </c>
      <c r="D40">
        <v>0</v>
      </c>
      <c r="E40">
        <v>0</v>
      </c>
      <c r="F40">
        <v>0</v>
      </c>
      <c r="G40">
        <v>1111111</v>
      </c>
      <c r="H40">
        <v>0</v>
      </c>
      <c r="I40">
        <v>0</v>
      </c>
      <c r="J40">
        <v>0</v>
      </c>
      <c r="K40">
        <v>0</v>
      </c>
      <c r="L40">
        <v>0</v>
      </c>
      <c r="M40">
        <v>0</v>
      </c>
    </row>
    <row r="41" spans="2:26" x14ac:dyDescent="0.2">
      <c r="B41">
        <v>0</v>
      </c>
      <c r="C41">
        <v>0</v>
      </c>
      <c r="D41">
        <v>0</v>
      </c>
      <c r="E41">
        <v>0</v>
      </c>
      <c r="F41">
        <v>0</v>
      </c>
      <c r="G41">
        <v>1111111</v>
      </c>
      <c r="H41">
        <v>0</v>
      </c>
      <c r="I41">
        <v>0</v>
      </c>
      <c r="J41">
        <v>0</v>
      </c>
      <c r="K41">
        <v>0</v>
      </c>
      <c r="L41">
        <v>0</v>
      </c>
      <c r="M41">
        <v>0</v>
      </c>
    </row>
    <row r="42" spans="2:26" x14ac:dyDescent="0.2">
      <c r="B42">
        <v>0</v>
      </c>
      <c r="C42">
        <v>0</v>
      </c>
      <c r="D42">
        <v>0</v>
      </c>
      <c r="E42">
        <v>0</v>
      </c>
      <c r="F42">
        <v>0</v>
      </c>
      <c r="G42">
        <v>1111111</v>
      </c>
      <c r="H42">
        <v>0</v>
      </c>
      <c r="I42">
        <v>0</v>
      </c>
      <c r="J42">
        <v>0</v>
      </c>
      <c r="K42">
        <v>0</v>
      </c>
      <c r="L42">
        <v>0</v>
      </c>
      <c r="M42">
        <v>0</v>
      </c>
    </row>
    <row r="43" spans="2:26" x14ac:dyDescent="0.2">
      <c r="B43">
        <v>0</v>
      </c>
      <c r="C43">
        <v>0</v>
      </c>
      <c r="D43">
        <v>0</v>
      </c>
      <c r="E43">
        <v>0</v>
      </c>
      <c r="F43">
        <v>0</v>
      </c>
      <c r="G43">
        <v>1111111</v>
      </c>
      <c r="H43">
        <v>0</v>
      </c>
      <c r="I43">
        <v>0</v>
      </c>
      <c r="J43">
        <v>0</v>
      </c>
      <c r="K43">
        <v>0</v>
      </c>
      <c r="L43">
        <v>0</v>
      </c>
      <c r="M43">
        <v>0</v>
      </c>
    </row>
    <row r="44" spans="2:26" x14ac:dyDescent="0.2">
      <c r="B44">
        <v>0</v>
      </c>
      <c r="C44">
        <v>0</v>
      </c>
      <c r="D44">
        <v>0</v>
      </c>
      <c r="E44">
        <v>0</v>
      </c>
      <c r="F44">
        <v>0</v>
      </c>
      <c r="G44">
        <v>1111111</v>
      </c>
      <c r="H44">
        <v>0</v>
      </c>
      <c r="I44">
        <v>0</v>
      </c>
      <c r="J44">
        <v>0</v>
      </c>
      <c r="K44">
        <v>0</v>
      </c>
      <c r="L44">
        <v>0</v>
      </c>
      <c r="M44">
        <v>0</v>
      </c>
    </row>
    <row r="45" spans="2:26" x14ac:dyDescent="0.2">
      <c r="B45">
        <v>0</v>
      </c>
      <c r="C45">
        <v>0</v>
      </c>
      <c r="D45">
        <v>0</v>
      </c>
      <c r="E45">
        <v>0</v>
      </c>
      <c r="F45">
        <v>0</v>
      </c>
      <c r="G45">
        <v>1111111</v>
      </c>
      <c r="H45">
        <v>0</v>
      </c>
      <c r="I45">
        <v>0</v>
      </c>
      <c r="J45">
        <v>0</v>
      </c>
      <c r="K45">
        <v>0</v>
      </c>
      <c r="L45">
        <v>0</v>
      </c>
      <c r="M45">
        <v>0</v>
      </c>
    </row>
    <row r="46" spans="2:26" x14ac:dyDescent="0.2">
      <c r="B46">
        <v>0</v>
      </c>
      <c r="C46">
        <v>0</v>
      </c>
      <c r="D46">
        <v>0</v>
      </c>
      <c r="E46">
        <v>0</v>
      </c>
      <c r="F46">
        <v>0</v>
      </c>
      <c r="G46">
        <v>1111111</v>
      </c>
      <c r="H46">
        <v>0</v>
      </c>
      <c r="I46">
        <v>0</v>
      </c>
      <c r="J46">
        <v>0</v>
      </c>
      <c r="K46">
        <v>0</v>
      </c>
      <c r="L46">
        <v>0</v>
      </c>
      <c r="M46">
        <v>0</v>
      </c>
    </row>
    <row r="47" spans="2:26" x14ac:dyDescent="0.2">
      <c r="B47">
        <v>0</v>
      </c>
      <c r="C47">
        <v>0</v>
      </c>
      <c r="D47">
        <v>0</v>
      </c>
      <c r="E47">
        <v>0</v>
      </c>
      <c r="F47">
        <v>0</v>
      </c>
      <c r="G47">
        <v>1111111</v>
      </c>
      <c r="H47">
        <v>0</v>
      </c>
      <c r="I47">
        <v>0</v>
      </c>
      <c r="J47">
        <v>0</v>
      </c>
      <c r="K47">
        <v>0</v>
      </c>
      <c r="L47">
        <v>0</v>
      </c>
      <c r="M47">
        <v>0</v>
      </c>
    </row>
    <row r="48" spans="2:26" x14ac:dyDescent="0.2">
      <c r="B48">
        <v>0</v>
      </c>
      <c r="C48">
        <v>0</v>
      </c>
      <c r="D48">
        <v>0</v>
      </c>
      <c r="E48">
        <v>0</v>
      </c>
      <c r="F48">
        <v>0</v>
      </c>
      <c r="G48">
        <v>1111111</v>
      </c>
      <c r="H48">
        <v>0</v>
      </c>
      <c r="I48">
        <v>0</v>
      </c>
      <c r="J48">
        <v>0</v>
      </c>
      <c r="K48">
        <v>0</v>
      </c>
      <c r="L48">
        <v>0</v>
      </c>
      <c r="M48">
        <v>0</v>
      </c>
    </row>
    <row r="49" spans="2:13" x14ac:dyDescent="0.2">
      <c r="B49">
        <v>0</v>
      </c>
      <c r="C49">
        <v>0</v>
      </c>
      <c r="D49">
        <v>0</v>
      </c>
      <c r="E49">
        <v>0</v>
      </c>
      <c r="F49">
        <v>0</v>
      </c>
      <c r="G49">
        <v>1111111</v>
      </c>
      <c r="H49">
        <v>0</v>
      </c>
      <c r="I49">
        <v>0</v>
      </c>
      <c r="J49">
        <v>0</v>
      </c>
      <c r="K49">
        <v>0</v>
      </c>
      <c r="L49">
        <v>0</v>
      </c>
      <c r="M49">
        <v>0</v>
      </c>
    </row>
    <row r="50" spans="2:13" x14ac:dyDescent="0.2">
      <c r="B50">
        <v>0</v>
      </c>
      <c r="C50">
        <v>0</v>
      </c>
      <c r="D50">
        <v>0</v>
      </c>
      <c r="E50">
        <v>0</v>
      </c>
      <c r="F50">
        <v>0</v>
      </c>
      <c r="G50">
        <v>1111111</v>
      </c>
      <c r="H50">
        <v>0</v>
      </c>
      <c r="I50">
        <v>0</v>
      </c>
      <c r="J50">
        <v>0</v>
      </c>
      <c r="K50">
        <v>0</v>
      </c>
      <c r="L50">
        <v>0</v>
      </c>
      <c r="M50">
        <v>0</v>
      </c>
    </row>
    <row r="51" spans="2:13" x14ac:dyDescent="0.2">
      <c r="B51">
        <v>0</v>
      </c>
      <c r="C51">
        <v>0</v>
      </c>
      <c r="D51">
        <v>0</v>
      </c>
      <c r="E51">
        <v>0</v>
      </c>
      <c r="F51">
        <v>0</v>
      </c>
      <c r="G51">
        <v>1111111</v>
      </c>
      <c r="H51">
        <v>0</v>
      </c>
      <c r="I51">
        <v>0</v>
      </c>
      <c r="J51">
        <v>0</v>
      </c>
      <c r="K51">
        <v>0</v>
      </c>
      <c r="L51">
        <v>0</v>
      </c>
      <c r="M51">
        <v>0</v>
      </c>
    </row>
    <row r="52" spans="2:13" x14ac:dyDescent="0.2">
      <c r="B52">
        <v>0</v>
      </c>
      <c r="C52">
        <v>0</v>
      </c>
      <c r="D52">
        <v>0</v>
      </c>
      <c r="E52">
        <v>0</v>
      </c>
      <c r="F52">
        <v>0</v>
      </c>
      <c r="G52">
        <v>1111111</v>
      </c>
      <c r="H52">
        <v>0</v>
      </c>
      <c r="I52">
        <v>0</v>
      </c>
      <c r="J52">
        <v>0</v>
      </c>
      <c r="K52">
        <v>0</v>
      </c>
      <c r="L52">
        <v>0</v>
      </c>
      <c r="M52">
        <v>0</v>
      </c>
    </row>
    <row r="53" spans="2:13" x14ac:dyDescent="0.2">
      <c r="B53">
        <v>0</v>
      </c>
      <c r="C53">
        <v>0</v>
      </c>
      <c r="D53">
        <v>0</v>
      </c>
      <c r="E53">
        <v>0</v>
      </c>
      <c r="F53">
        <v>0</v>
      </c>
      <c r="G53">
        <v>1111111</v>
      </c>
      <c r="H53">
        <v>0</v>
      </c>
      <c r="I53">
        <v>0</v>
      </c>
      <c r="J53">
        <v>0</v>
      </c>
      <c r="K53">
        <v>0</v>
      </c>
      <c r="L53">
        <v>0</v>
      </c>
      <c r="M53">
        <v>0</v>
      </c>
    </row>
    <row r="54" spans="2:13" x14ac:dyDescent="0.2">
      <c r="B54">
        <v>0</v>
      </c>
      <c r="C54">
        <v>0</v>
      </c>
      <c r="D54">
        <v>0</v>
      </c>
      <c r="E54">
        <v>0</v>
      </c>
      <c r="F54">
        <v>0</v>
      </c>
      <c r="G54">
        <v>1111111</v>
      </c>
      <c r="H54">
        <v>0</v>
      </c>
      <c r="I54">
        <v>0</v>
      </c>
      <c r="J54">
        <v>0</v>
      </c>
      <c r="K54">
        <v>0</v>
      </c>
      <c r="L54">
        <v>0</v>
      </c>
      <c r="M54">
        <v>0</v>
      </c>
    </row>
    <row r="55" spans="2:13" x14ac:dyDescent="0.2">
      <c r="B55">
        <v>0</v>
      </c>
      <c r="C55">
        <v>0</v>
      </c>
      <c r="D55">
        <v>0</v>
      </c>
      <c r="E55">
        <v>0</v>
      </c>
      <c r="F55">
        <v>0</v>
      </c>
      <c r="G55">
        <v>1111111</v>
      </c>
      <c r="H55">
        <v>0</v>
      </c>
      <c r="I55">
        <v>0</v>
      </c>
      <c r="J55">
        <v>0</v>
      </c>
      <c r="K55">
        <v>0</v>
      </c>
      <c r="L55">
        <v>0</v>
      </c>
      <c r="M55">
        <v>0</v>
      </c>
    </row>
    <row r="56" spans="2:13" x14ac:dyDescent="0.2">
      <c r="B56">
        <v>0</v>
      </c>
      <c r="C56">
        <v>0</v>
      </c>
      <c r="D56">
        <v>0</v>
      </c>
      <c r="E56">
        <v>0</v>
      </c>
      <c r="F56">
        <v>0</v>
      </c>
      <c r="G56">
        <v>1111111</v>
      </c>
      <c r="H56">
        <v>0</v>
      </c>
      <c r="I56">
        <v>0</v>
      </c>
      <c r="J56">
        <v>0</v>
      </c>
      <c r="K56">
        <v>0</v>
      </c>
      <c r="L56">
        <v>0</v>
      </c>
      <c r="M56">
        <v>0</v>
      </c>
    </row>
    <row r="57" spans="2:13" x14ac:dyDescent="0.2">
      <c r="B57">
        <v>0</v>
      </c>
      <c r="C57">
        <v>0</v>
      </c>
      <c r="D57">
        <v>0</v>
      </c>
      <c r="E57">
        <v>0</v>
      </c>
      <c r="F57">
        <v>0</v>
      </c>
      <c r="G57">
        <v>1111111</v>
      </c>
      <c r="H57">
        <v>0</v>
      </c>
      <c r="I57">
        <v>0</v>
      </c>
      <c r="J57">
        <v>0</v>
      </c>
      <c r="K57">
        <v>0</v>
      </c>
      <c r="L57">
        <v>0</v>
      </c>
      <c r="M57">
        <v>0</v>
      </c>
    </row>
    <row r="58" spans="2:13" x14ac:dyDescent="0.2">
      <c r="B58">
        <v>0</v>
      </c>
      <c r="C58">
        <v>0</v>
      </c>
      <c r="D58">
        <v>0</v>
      </c>
      <c r="E58">
        <v>0</v>
      </c>
      <c r="F58">
        <v>0</v>
      </c>
      <c r="G58">
        <v>1111111</v>
      </c>
      <c r="H58">
        <v>0</v>
      </c>
      <c r="I58">
        <v>0</v>
      </c>
      <c r="J58">
        <v>0</v>
      </c>
      <c r="K58">
        <v>0</v>
      </c>
      <c r="L58">
        <v>0</v>
      </c>
      <c r="M58">
        <v>0</v>
      </c>
    </row>
    <row r="59" spans="2:13" x14ac:dyDescent="0.2">
      <c r="B59">
        <v>0</v>
      </c>
      <c r="C59">
        <v>0</v>
      </c>
      <c r="D59">
        <v>0</v>
      </c>
      <c r="E59">
        <v>0</v>
      </c>
      <c r="F59">
        <v>0</v>
      </c>
      <c r="G59">
        <v>1111111</v>
      </c>
      <c r="H59">
        <v>0</v>
      </c>
      <c r="I59">
        <v>0</v>
      </c>
      <c r="J59">
        <v>0</v>
      </c>
      <c r="K59">
        <v>0</v>
      </c>
      <c r="L59">
        <v>0</v>
      </c>
      <c r="M59">
        <v>0</v>
      </c>
    </row>
    <row r="60" spans="2:13" x14ac:dyDescent="0.2">
      <c r="B60">
        <v>0</v>
      </c>
      <c r="C60">
        <v>0</v>
      </c>
      <c r="D60">
        <v>0</v>
      </c>
      <c r="E60">
        <v>0</v>
      </c>
      <c r="F60">
        <v>0</v>
      </c>
      <c r="G60">
        <v>1111111</v>
      </c>
      <c r="H60">
        <v>0</v>
      </c>
      <c r="I60">
        <v>0</v>
      </c>
      <c r="J60">
        <v>0</v>
      </c>
      <c r="K60">
        <v>0</v>
      </c>
      <c r="L60">
        <v>0</v>
      </c>
      <c r="M60">
        <v>0</v>
      </c>
    </row>
    <row r="61" spans="2:13" x14ac:dyDescent="0.2">
      <c r="B61">
        <v>0</v>
      </c>
      <c r="C61">
        <v>0</v>
      </c>
      <c r="D61">
        <v>0</v>
      </c>
      <c r="E61">
        <v>0</v>
      </c>
      <c r="F61">
        <v>0</v>
      </c>
      <c r="G61">
        <v>1111111</v>
      </c>
      <c r="H61">
        <v>0</v>
      </c>
      <c r="I61">
        <v>0</v>
      </c>
      <c r="J61">
        <v>0</v>
      </c>
      <c r="K61">
        <v>0</v>
      </c>
      <c r="L61">
        <v>0</v>
      </c>
      <c r="M61">
        <v>0</v>
      </c>
    </row>
    <row r="62" spans="2:13" x14ac:dyDescent="0.2">
      <c r="B62">
        <v>0</v>
      </c>
      <c r="C62">
        <v>0</v>
      </c>
      <c r="D62">
        <v>0</v>
      </c>
      <c r="E62">
        <v>0</v>
      </c>
      <c r="F62">
        <v>0</v>
      </c>
      <c r="G62">
        <v>1111111</v>
      </c>
      <c r="H62">
        <v>0</v>
      </c>
      <c r="I62">
        <v>0</v>
      </c>
      <c r="J62">
        <v>0</v>
      </c>
      <c r="K62">
        <v>0</v>
      </c>
      <c r="L62">
        <v>0</v>
      </c>
      <c r="M62">
        <v>0</v>
      </c>
    </row>
    <row r="63" spans="2:13" x14ac:dyDescent="0.2">
      <c r="B63">
        <v>0</v>
      </c>
      <c r="C63">
        <v>0</v>
      </c>
      <c r="D63">
        <v>0</v>
      </c>
      <c r="E63">
        <v>0</v>
      </c>
      <c r="F63">
        <v>0</v>
      </c>
      <c r="G63">
        <v>1111111</v>
      </c>
      <c r="H63">
        <v>0</v>
      </c>
      <c r="I63">
        <v>0</v>
      </c>
      <c r="J63">
        <v>0</v>
      </c>
      <c r="K63">
        <v>0</v>
      </c>
      <c r="L63">
        <v>0</v>
      </c>
      <c r="M63">
        <v>0</v>
      </c>
    </row>
    <row r="64" spans="2:13" x14ac:dyDescent="0.2">
      <c r="B64">
        <v>0</v>
      </c>
      <c r="C64">
        <v>0</v>
      </c>
      <c r="D64">
        <v>0</v>
      </c>
      <c r="E64">
        <v>0</v>
      </c>
      <c r="F64">
        <v>0</v>
      </c>
      <c r="G64">
        <v>1111111</v>
      </c>
      <c r="H64">
        <v>0</v>
      </c>
      <c r="I64">
        <v>0</v>
      </c>
      <c r="J64">
        <v>0</v>
      </c>
      <c r="K64">
        <v>0</v>
      </c>
      <c r="L64">
        <v>0</v>
      </c>
      <c r="M64">
        <v>0</v>
      </c>
    </row>
    <row r="65" spans="2:13" x14ac:dyDescent="0.2">
      <c r="B65">
        <v>0</v>
      </c>
      <c r="C65">
        <v>0</v>
      </c>
      <c r="D65">
        <v>0</v>
      </c>
      <c r="E65">
        <v>0</v>
      </c>
      <c r="F65">
        <v>0</v>
      </c>
      <c r="G65">
        <v>1111111</v>
      </c>
      <c r="H65">
        <v>0</v>
      </c>
      <c r="I65">
        <v>0</v>
      </c>
      <c r="J65">
        <v>0</v>
      </c>
      <c r="K65">
        <v>0</v>
      </c>
      <c r="L65">
        <v>0</v>
      </c>
      <c r="M65">
        <v>0</v>
      </c>
    </row>
    <row r="66" spans="2:13" x14ac:dyDescent="0.2">
      <c r="B66">
        <v>0</v>
      </c>
      <c r="C66">
        <v>0</v>
      </c>
      <c r="D66">
        <v>0</v>
      </c>
      <c r="E66">
        <v>0</v>
      </c>
      <c r="F66">
        <v>0</v>
      </c>
      <c r="G66">
        <v>1111111</v>
      </c>
      <c r="H66">
        <v>0</v>
      </c>
      <c r="I66">
        <v>0</v>
      </c>
      <c r="J66">
        <v>0</v>
      </c>
      <c r="K66">
        <v>0</v>
      </c>
      <c r="L66">
        <v>0</v>
      </c>
      <c r="M66">
        <v>0</v>
      </c>
    </row>
    <row r="67" spans="2:13" x14ac:dyDescent="0.2">
      <c r="B67">
        <v>0</v>
      </c>
      <c r="C67">
        <v>0</v>
      </c>
      <c r="D67">
        <v>0</v>
      </c>
      <c r="E67">
        <v>0</v>
      </c>
      <c r="F67">
        <v>0</v>
      </c>
      <c r="G67">
        <v>1111111</v>
      </c>
      <c r="H67">
        <v>0</v>
      </c>
      <c r="I67">
        <v>0</v>
      </c>
      <c r="J67">
        <v>0</v>
      </c>
      <c r="K67">
        <v>0</v>
      </c>
      <c r="L67">
        <v>0</v>
      </c>
      <c r="M67">
        <v>0</v>
      </c>
    </row>
    <row r="68" spans="2:13" x14ac:dyDescent="0.2">
      <c r="B68">
        <v>0</v>
      </c>
      <c r="C68">
        <v>0</v>
      </c>
      <c r="D68">
        <v>0</v>
      </c>
      <c r="E68">
        <v>0</v>
      </c>
      <c r="F68">
        <v>0</v>
      </c>
      <c r="G68">
        <v>1111111</v>
      </c>
      <c r="H68">
        <v>0</v>
      </c>
      <c r="I68">
        <v>0</v>
      </c>
      <c r="J68">
        <v>0</v>
      </c>
      <c r="K68">
        <v>0</v>
      </c>
      <c r="L68">
        <v>0</v>
      </c>
      <c r="M68">
        <v>0</v>
      </c>
    </row>
    <row r="69" spans="2:13" x14ac:dyDescent="0.2">
      <c r="B69">
        <v>0</v>
      </c>
      <c r="C69">
        <v>0</v>
      </c>
      <c r="D69">
        <v>0</v>
      </c>
      <c r="E69">
        <v>0</v>
      </c>
      <c r="F69">
        <v>0</v>
      </c>
      <c r="G69">
        <v>1111111</v>
      </c>
      <c r="H69">
        <v>0</v>
      </c>
      <c r="I69">
        <v>0</v>
      </c>
      <c r="J69">
        <v>0</v>
      </c>
      <c r="K69">
        <v>0</v>
      </c>
      <c r="L69">
        <v>0</v>
      </c>
      <c r="M69">
        <v>0</v>
      </c>
    </row>
    <row r="70" spans="2:13" x14ac:dyDescent="0.2">
      <c r="B70">
        <v>0</v>
      </c>
      <c r="C70">
        <v>0</v>
      </c>
      <c r="D70">
        <v>0</v>
      </c>
      <c r="E70">
        <v>0</v>
      </c>
      <c r="F70">
        <v>0</v>
      </c>
      <c r="G70">
        <v>1111111</v>
      </c>
      <c r="H70">
        <v>0</v>
      </c>
      <c r="I70">
        <v>0</v>
      </c>
      <c r="J70">
        <v>0</v>
      </c>
      <c r="K70">
        <v>0</v>
      </c>
      <c r="L70">
        <v>0</v>
      </c>
      <c r="M70">
        <v>0</v>
      </c>
    </row>
    <row r="71" spans="2:13" x14ac:dyDescent="0.2">
      <c r="B71">
        <v>0</v>
      </c>
      <c r="C71">
        <v>0</v>
      </c>
      <c r="D71">
        <v>0</v>
      </c>
      <c r="E71">
        <v>0</v>
      </c>
      <c r="F71">
        <v>0</v>
      </c>
      <c r="G71">
        <v>1111111</v>
      </c>
      <c r="H71">
        <v>0</v>
      </c>
      <c r="I71">
        <v>0</v>
      </c>
      <c r="J71">
        <v>0</v>
      </c>
      <c r="K71">
        <v>0</v>
      </c>
      <c r="L71">
        <v>0</v>
      </c>
      <c r="M71">
        <v>0</v>
      </c>
    </row>
    <row r="72" spans="2:13" x14ac:dyDescent="0.2">
      <c r="B72">
        <v>0</v>
      </c>
      <c r="C72">
        <v>0</v>
      </c>
      <c r="D72">
        <v>0</v>
      </c>
      <c r="E72">
        <v>0</v>
      </c>
      <c r="F72">
        <v>0</v>
      </c>
      <c r="G72">
        <v>1111111</v>
      </c>
      <c r="H72">
        <v>0</v>
      </c>
      <c r="I72">
        <v>0</v>
      </c>
      <c r="J72">
        <v>0</v>
      </c>
      <c r="K72">
        <v>0</v>
      </c>
      <c r="L72">
        <v>0</v>
      </c>
      <c r="M72">
        <v>0</v>
      </c>
    </row>
    <row r="73" spans="2:13" x14ac:dyDescent="0.2">
      <c r="B73">
        <v>0</v>
      </c>
      <c r="C73">
        <v>0</v>
      </c>
      <c r="D73">
        <v>0</v>
      </c>
      <c r="E73">
        <v>0</v>
      </c>
      <c r="F73">
        <v>0</v>
      </c>
      <c r="G73">
        <v>1111111</v>
      </c>
      <c r="H73">
        <v>0</v>
      </c>
      <c r="I73">
        <v>0</v>
      </c>
      <c r="J73">
        <v>0</v>
      </c>
      <c r="K73">
        <v>0</v>
      </c>
      <c r="L73">
        <v>0</v>
      </c>
      <c r="M73">
        <v>0</v>
      </c>
    </row>
    <row r="74" spans="2:13" x14ac:dyDescent="0.2">
      <c r="B74">
        <v>0</v>
      </c>
      <c r="C74">
        <v>0</v>
      </c>
      <c r="D74">
        <v>0</v>
      </c>
      <c r="E74">
        <v>0</v>
      </c>
      <c r="F74">
        <v>0</v>
      </c>
      <c r="G74">
        <v>1111111</v>
      </c>
      <c r="H74">
        <v>0</v>
      </c>
      <c r="I74">
        <v>0</v>
      </c>
      <c r="J74">
        <v>0</v>
      </c>
      <c r="K74">
        <v>0</v>
      </c>
      <c r="L74">
        <v>0</v>
      </c>
      <c r="M74">
        <v>0</v>
      </c>
    </row>
    <row r="75" spans="2:13" x14ac:dyDescent="0.2">
      <c r="B75">
        <v>0</v>
      </c>
      <c r="C75">
        <v>0</v>
      </c>
      <c r="D75">
        <v>0</v>
      </c>
      <c r="E75">
        <v>0</v>
      </c>
      <c r="F75">
        <v>0</v>
      </c>
      <c r="G75">
        <v>1111111</v>
      </c>
      <c r="H75">
        <v>0</v>
      </c>
      <c r="I75">
        <v>0</v>
      </c>
      <c r="J75">
        <v>0</v>
      </c>
      <c r="K75">
        <v>0</v>
      </c>
      <c r="L75">
        <v>0</v>
      </c>
      <c r="M75">
        <v>0</v>
      </c>
    </row>
    <row r="76" spans="2:13" x14ac:dyDescent="0.2">
      <c r="B76">
        <v>0</v>
      </c>
      <c r="C76">
        <v>0</v>
      </c>
      <c r="D76">
        <v>0</v>
      </c>
      <c r="E76">
        <v>0</v>
      </c>
      <c r="F76">
        <v>0</v>
      </c>
      <c r="G76">
        <v>1111111</v>
      </c>
      <c r="H76">
        <v>0</v>
      </c>
      <c r="I76">
        <v>0</v>
      </c>
      <c r="J76">
        <v>0</v>
      </c>
      <c r="K76">
        <v>0</v>
      </c>
      <c r="L76">
        <v>0</v>
      </c>
      <c r="M76">
        <v>0</v>
      </c>
    </row>
    <row r="77" spans="2:13" x14ac:dyDescent="0.2">
      <c r="B77">
        <v>0</v>
      </c>
      <c r="C77">
        <v>0</v>
      </c>
      <c r="D77">
        <v>0</v>
      </c>
      <c r="E77">
        <v>0</v>
      </c>
      <c r="F77">
        <v>0</v>
      </c>
      <c r="G77">
        <v>1111111</v>
      </c>
      <c r="H77">
        <v>0</v>
      </c>
      <c r="I77">
        <v>0</v>
      </c>
      <c r="J77">
        <v>0</v>
      </c>
      <c r="K77">
        <v>0</v>
      </c>
      <c r="L77">
        <v>0</v>
      </c>
      <c r="M77">
        <v>0</v>
      </c>
    </row>
    <row r="78" spans="2:13" x14ac:dyDescent="0.2">
      <c r="B78">
        <v>0</v>
      </c>
      <c r="C78">
        <v>0</v>
      </c>
      <c r="D78">
        <v>0</v>
      </c>
      <c r="E78">
        <v>0</v>
      </c>
      <c r="F78">
        <v>0</v>
      </c>
      <c r="G78">
        <v>1111111</v>
      </c>
      <c r="H78">
        <v>0</v>
      </c>
      <c r="I78">
        <v>0</v>
      </c>
      <c r="J78">
        <v>0</v>
      </c>
      <c r="K78">
        <v>0</v>
      </c>
      <c r="L78">
        <v>0</v>
      </c>
      <c r="M78">
        <v>0</v>
      </c>
    </row>
    <row r="79" spans="2:13" x14ac:dyDescent="0.2">
      <c r="B79">
        <v>0</v>
      </c>
      <c r="C79">
        <v>0</v>
      </c>
      <c r="D79">
        <v>0</v>
      </c>
      <c r="E79">
        <v>0</v>
      </c>
      <c r="F79">
        <v>0</v>
      </c>
      <c r="G79">
        <v>1111111</v>
      </c>
      <c r="H79">
        <v>0</v>
      </c>
      <c r="I79">
        <v>0</v>
      </c>
      <c r="J79">
        <v>0</v>
      </c>
      <c r="K79">
        <v>0</v>
      </c>
      <c r="L79">
        <v>0</v>
      </c>
      <c r="M79">
        <v>0</v>
      </c>
    </row>
    <row r="80" spans="2:13" x14ac:dyDescent="0.2">
      <c r="B80">
        <v>0</v>
      </c>
      <c r="C80">
        <v>0</v>
      </c>
      <c r="D80">
        <v>0</v>
      </c>
      <c r="E80">
        <v>0</v>
      </c>
      <c r="F80">
        <v>0</v>
      </c>
      <c r="G80">
        <v>1111111</v>
      </c>
      <c r="H80">
        <v>0</v>
      </c>
      <c r="I80">
        <v>0</v>
      </c>
      <c r="J80">
        <v>0</v>
      </c>
      <c r="K80">
        <v>0</v>
      </c>
      <c r="L80">
        <v>0</v>
      </c>
      <c r="M80">
        <v>0</v>
      </c>
    </row>
    <row r="81" spans="2:13" x14ac:dyDescent="0.2">
      <c r="B81">
        <v>0</v>
      </c>
      <c r="C81">
        <v>0</v>
      </c>
      <c r="D81">
        <v>0</v>
      </c>
      <c r="E81">
        <v>0</v>
      </c>
      <c r="F81">
        <v>0</v>
      </c>
      <c r="G81">
        <v>1111111</v>
      </c>
      <c r="H81">
        <v>0</v>
      </c>
      <c r="I81">
        <v>0</v>
      </c>
      <c r="J81">
        <v>0</v>
      </c>
      <c r="K81">
        <v>0</v>
      </c>
      <c r="L81">
        <v>0</v>
      </c>
      <c r="M81">
        <v>0</v>
      </c>
    </row>
    <row r="82" spans="2:13" x14ac:dyDescent="0.2">
      <c r="B82">
        <v>0</v>
      </c>
      <c r="C82">
        <v>0</v>
      </c>
      <c r="D82">
        <v>0</v>
      </c>
      <c r="E82">
        <v>0</v>
      </c>
      <c r="F82">
        <v>0</v>
      </c>
      <c r="G82">
        <v>1111111</v>
      </c>
      <c r="H82">
        <v>0</v>
      </c>
      <c r="I82">
        <v>0</v>
      </c>
      <c r="J82">
        <v>0</v>
      </c>
      <c r="K82">
        <v>0</v>
      </c>
      <c r="L82">
        <v>0</v>
      </c>
      <c r="M82">
        <v>0</v>
      </c>
    </row>
    <row r="83" spans="2:13" x14ac:dyDescent="0.2">
      <c r="B83">
        <v>0</v>
      </c>
      <c r="C83">
        <v>0</v>
      </c>
      <c r="D83">
        <v>0</v>
      </c>
      <c r="E83">
        <v>0</v>
      </c>
      <c r="F83">
        <v>0</v>
      </c>
      <c r="G83">
        <v>1111111</v>
      </c>
      <c r="H83">
        <v>0</v>
      </c>
      <c r="I83">
        <v>0</v>
      </c>
      <c r="J83">
        <v>0</v>
      </c>
      <c r="K83">
        <v>0</v>
      </c>
      <c r="L83">
        <v>0</v>
      </c>
      <c r="M83">
        <v>0</v>
      </c>
    </row>
    <row r="84" spans="2:13" x14ac:dyDescent="0.2">
      <c r="B84">
        <v>0</v>
      </c>
      <c r="C84">
        <v>0</v>
      </c>
      <c r="D84">
        <v>0</v>
      </c>
      <c r="E84">
        <v>0</v>
      </c>
      <c r="F84">
        <v>0</v>
      </c>
      <c r="G84">
        <v>1111111</v>
      </c>
      <c r="H84">
        <v>0</v>
      </c>
      <c r="I84">
        <v>0</v>
      </c>
      <c r="J84">
        <v>0</v>
      </c>
      <c r="K84">
        <v>0</v>
      </c>
      <c r="L84">
        <v>0</v>
      </c>
      <c r="M84">
        <v>0</v>
      </c>
    </row>
    <row r="85" spans="2:13" x14ac:dyDescent="0.2">
      <c r="B85">
        <v>0</v>
      </c>
      <c r="C85">
        <v>0</v>
      </c>
      <c r="D85">
        <v>0</v>
      </c>
      <c r="E85">
        <v>0</v>
      </c>
      <c r="F85">
        <v>0</v>
      </c>
      <c r="G85">
        <v>1111111</v>
      </c>
      <c r="H85">
        <v>0</v>
      </c>
      <c r="I85">
        <v>0</v>
      </c>
      <c r="J85">
        <v>0</v>
      </c>
      <c r="K85">
        <v>0</v>
      </c>
      <c r="L85">
        <v>0</v>
      </c>
      <c r="M85">
        <v>0</v>
      </c>
    </row>
    <row r="86" spans="2:13" x14ac:dyDescent="0.2">
      <c r="B86">
        <v>0</v>
      </c>
      <c r="C86">
        <v>0</v>
      </c>
      <c r="D86">
        <v>0</v>
      </c>
      <c r="E86">
        <v>0</v>
      </c>
      <c r="F86">
        <v>0</v>
      </c>
      <c r="G86">
        <v>1111111</v>
      </c>
      <c r="H86">
        <v>0</v>
      </c>
      <c r="I86">
        <v>0</v>
      </c>
      <c r="J86">
        <v>0</v>
      </c>
      <c r="K86">
        <v>0</v>
      </c>
      <c r="L86">
        <v>0</v>
      </c>
      <c r="M86">
        <v>0</v>
      </c>
    </row>
    <row r="87" spans="2:13" x14ac:dyDescent="0.2">
      <c r="B87">
        <v>0</v>
      </c>
      <c r="C87">
        <v>0</v>
      </c>
      <c r="D87">
        <v>0</v>
      </c>
      <c r="E87">
        <v>0</v>
      </c>
      <c r="F87">
        <v>0</v>
      </c>
      <c r="G87">
        <v>1111111</v>
      </c>
      <c r="H87">
        <v>0</v>
      </c>
      <c r="I87">
        <v>0</v>
      </c>
      <c r="J87">
        <v>0</v>
      </c>
      <c r="K87">
        <v>0</v>
      </c>
      <c r="L87">
        <v>0</v>
      </c>
      <c r="M87">
        <v>0</v>
      </c>
    </row>
    <row r="88" spans="2:13" x14ac:dyDescent="0.2">
      <c r="B88">
        <v>0</v>
      </c>
      <c r="C88">
        <v>0</v>
      </c>
      <c r="D88">
        <v>0</v>
      </c>
      <c r="E88">
        <v>0</v>
      </c>
      <c r="F88">
        <v>0</v>
      </c>
      <c r="G88">
        <v>1111111</v>
      </c>
      <c r="H88">
        <v>0</v>
      </c>
      <c r="I88">
        <v>0</v>
      </c>
      <c r="J88">
        <v>0</v>
      </c>
      <c r="K88">
        <v>0</v>
      </c>
      <c r="L88">
        <v>0</v>
      </c>
      <c r="M88">
        <v>0</v>
      </c>
    </row>
    <row r="89" spans="2:13" x14ac:dyDescent="0.2">
      <c r="B89">
        <v>0</v>
      </c>
      <c r="C89">
        <v>0</v>
      </c>
      <c r="D89">
        <v>0</v>
      </c>
      <c r="E89">
        <v>0</v>
      </c>
      <c r="F89">
        <v>0</v>
      </c>
      <c r="G89">
        <v>1111111</v>
      </c>
      <c r="H89">
        <v>0</v>
      </c>
      <c r="I89">
        <v>0</v>
      </c>
      <c r="J89">
        <v>0</v>
      </c>
      <c r="K89">
        <v>0</v>
      </c>
      <c r="L89">
        <v>0</v>
      </c>
      <c r="M89">
        <v>0</v>
      </c>
    </row>
    <row r="90" spans="2:13" x14ac:dyDescent="0.2">
      <c r="B90">
        <v>0</v>
      </c>
      <c r="C90">
        <v>0</v>
      </c>
      <c r="D90">
        <v>0</v>
      </c>
      <c r="E90">
        <v>0</v>
      </c>
      <c r="F90">
        <v>0</v>
      </c>
      <c r="G90">
        <v>1111111</v>
      </c>
      <c r="H90">
        <v>0</v>
      </c>
      <c r="I90">
        <v>0</v>
      </c>
      <c r="J90">
        <v>0</v>
      </c>
      <c r="K90">
        <v>0</v>
      </c>
      <c r="L90">
        <v>0</v>
      </c>
      <c r="M90">
        <v>0</v>
      </c>
    </row>
    <row r="91" spans="2:13" x14ac:dyDescent="0.2">
      <c r="B91">
        <v>0</v>
      </c>
      <c r="C91">
        <v>0</v>
      </c>
      <c r="D91">
        <v>0</v>
      </c>
      <c r="E91">
        <v>0</v>
      </c>
      <c r="F91">
        <v>0</v>
      </c>
      <c r="G91">
        <v>1111111</v>
      </c>
      <c r="H91">
        <v>0</v>
      </c>
      <c r="I91">
        <v>0</v>
      </c>
      <c r="J91">
        <v>0</v>
      </c>
      <c r="K91">
        <v>0</v>
      </c>
      <c r="L91">
        <v>0</v>
      </c>
      <c r="M91">
        <v>0</v>
      </c>
    </row>
    <row r="92" spans="2:13" x14ac:dyDescent="0.2">
      <c r="B92">
        <v>0</v>
      </c>
      <c r="C92">
        <v>0</v>
      </c>
      <c r="D92">
        <v>0</v>
      </c>
      <c r="E92">
        <v>0</v>
      </c>
      <c r="F92">
        <v>0</v>
      </c>
      <c r="G92">
        <v>1111111</v>
      </c>
      <c r="H92">
        <v>0</v>
      </c>
      <c r="I92">
        <v>0</v>
      </c>
      <c r="J92">
        <v>0</v>
      </c>
      <c r="K92">
        <v>0</v>
      </c>
      <c r="L92">
        <v>0</v>
      </c>
      <c r="M92">
        <v>0</v>
      </c>
    </row>
    <row r="93" spans="2:13" x14ac:dyDescent="0.2">
      <c r="B93">
        <v>0</v>
      </c>
      <c r="C93">
        <v>0</v>
      </c>
      <c r="D93">
        <v>0</v>
      </c>
      <c r="E93">
        <v>0</v>
      </c>
      <c r="F93">
        <v>0</v>
      </c>
      <c r="G93">
        <v>1111111</v>
      </c>
      <c r="H93">
        <v>0</v>
      </c>
      <c r="I93">
        <v>0</v>
      </c>
      <c r="J93">
        <v>0</v>
      </c>
      <c r="K93">
        <v>0</v>
      </c>
      <c r="L93">
        <v>0</v>
      </c>
      <c r="M93">
        <v>0</v>
      </c>
    </row>
    <row r="94" spans="2:13" x14ac:dyDescent="0.2">
      <c r="B94">
        <v>0</v>
      </c>
      <c r="C94">
        <v>0</v>
      </c>
      <c r="D94">
        <v>0</v>
      </c>
      <c r="E94">
        <v>0</v>
      </c>
      <c r="F94">
        <v>0</v>
      </c>
      <c r="G94">
        <v>1111111</v>
      </c>
      <c r="H94">
        <v>0</v>
      </c>
      <c r="I94">
        <v>0</v>
      </c>
      <c r="J94">
        <v>0</v>
      </c>
      <c r="K94">
        <v>0</v>
      </c>
      <c r="L94">
        <v>0</v>
      </c>
      <c r="M94">
        <v>0</v>
      </c>
    </row>
    <row r="95" spans="2:13" x14ac:dyDescent="0.2">
      <c r="B95">
        <v>0</v>
      </c>
      <c r="C95">
        <v>0</v>
      </c>
      <c r="D95">
        <v>0</v>
      </c>
      <c r="E95">
        <v>0</v>
      </c>
      <c r="F95">
        <v>0</v>
      </c>
      <c r="G95">
        <v>1111111</v>
      </c>
      <c r="H95">
        <v>0</v>
      </c>
      <c r="I95">
        <v>0</v>
      </c>
      <c r="J95">
        <v>0</v>
      </c>
      <c r="K95">
        <v>0</v>
      </c>
      <c r="L95">
        <v>0</v>
      </c>
      <c r="M95">
        <v>0</v>
      </c>
    </row>
    <row r="96" spans="2:13" x14ac:dyDescent="0.2">
      <c r="B96">
        <v>0</v>
      </c>
      <c r="C96">
        <v>0</v>
      </c>
      <c r="D96">
        <v>0</v>
      </c>
      <c r="E96">
        <v>0</v>
      </c>
      <c r="F96">
        <v>0</v>
      </c>
      <c r="G96">
        <v>1111111</v>
      </c>
      <c r="H96">
        <v>0</v>
      </c>
      <c r="I96">
        <v>0</v>
      </c>
      <c r="J96">
        <v>0</v>
      </c>
      <c r="K96">
        <v>0</v>
      </c>
      <c r="L96">
        <v>0</v>
      </c>
      <c r="M96">
        <v>0</v>
      </c>
    </row>
    <row r="97" spans="2:13" x14ac:dyDescent="0.2">
      <c r="B97">
        <v>0</v>
      </c>
      <c r="C97">
        <v>0</v>
      </c>
      <c r="D97">
        <v>0</v>
      </c>
      <c r="E97">
        <v>0</v>
      </c>
      <c r="F97">
        <v>0</v>
      </c>
      <c r="G97">
        <v>1111111</v>
      </c>
      <c r="H97">
        <v>0</v>
      </c>
      <c r="I97">
        <v>0</v>
      </c>
      <c r="J97">
        <v>0</v>
      </c>
      <c r="K97">
        <v>0</v>
      </c>
      <c r="L97">
        <v>0</v>
      </c>
      <c r="M97">
        <v>0</v>
      </c>
    </row>
    <row r="98" spans="2:13" x14ac:dyDescent="0.2">
      <c r="B98">
        <v>0</v>
      </c>
      <c r="C98">
        <v>0</v>
      </c>
      <c r="D98">
        <v>0</v>
      </c>
      <c r="E98">
        <v>0</v>
      </c>
      <c r="F98">
        <v>0</v>
      </c>
      <c r="G98">
        <v>1111111</v>
      </c>
      <c r="H98">
        <v>0</v>
      </c>
      <c r="I98">
        <v>0</v>
      </c>
      <c r="J98">
        <v>0</v>
      </c>
      <c r="K98">
        <v>0</v>
      </c>
      <c r="L98">
        <v>0</v>
      </c>
      <c r="M98">
        <v>0</v>
      </c>
    </row>
    <row r="99" spans="2:13" x14ac:dyDescent="0.2">
      <c r="B99">
        <v>0</v>
      </c>
      <c r="C99">
        <v>0</v>
      </c>
      <c r="D99">
        <v>0</v>
      </c>
      <c r="E99">
        <v>0</v>
      </c>
      <c r="F99">
        <v>0</v>
      </c>
      <c r="G99">
        <v>1111111</v>
      </c>
      <c r="H99">
        <v>0</v>
      </c>
      <c r="I99">
        <v>0</v>
      </c>
      <c r="J99">
        <v>0</v>
      </c>
      <c r="K99">
        <v>0</v>
      </c>
      <c r="L99">
        <v>0</v>
      </c>
      <c r="M99">
        <v>0</v>
      </c>
    </row>
    <row r="100" spans="2:13" x14ac:dyDescent="0.2">
      <c r="B100">
        <v>0</v>
      </c>
      <c r="C100">
        <v>0</v>
      </c>
      <c r="D100">
        <v>0</v>
      </c>
      <c r="E100">
        <v>0</v>
      </c>
      <c r="F100">
        <v>0</v>
      </c>
      <c r="G100">
        <v>1111111</v>
      </c>
      <c r="H100">
        <v>0</v>
      </c>
      <c r="I100">
        <v>0</v>
      </c>
      <c r="J100">
        <v>0</v>
      </c>
      <c r="K100">
        <v>0</v>
      </c>
      <c r="L100">
        <v>0</v>
      </c>
      <c r="M100">
        <v>0</v>
      </c>
    </row>
    <row r="101" spans="2:13" x14ac:dyDescent="0.2">
      <c r="B101">
        <v>0</v>
      </c>
      <c r="C101">
        <v>0</v>
      </c>
      <c r="D101">
        <v>0</v>
      </c>
      <c r="E101">
        <v>0</v>
      </c>
      <c r="F101">
        <v>0</v>
      </c>
      <c r="G101">
        <v>1111111</v>
      </c>
      <c r="H101">
        <v>0</v>
      </c>
      <c r="I101">
        <v>0</v>
      </c>
      <c r="J101">
        <v>0</v>
      </c>
      <c r="K101">
        <v>0</v>
      </c>
      <c r="L101">
        <v>0</v>
      </c>
      <c r="M101">
        <v>0</v>
      </c>
    </row>
    <row r="102" spans="2:13" x14ac:dyDescent="0.2">
      <c r="B102">
        <v>0</v>
      </c>
      <c r="C102">
        <v>0</v>
      </c>
      <c r="D102">
        <v>0</v>
      </c>
      <c r="E102">
        <v>0</v>
      </c>
      <c r="F102">
        <v>0</v>
      </c>
      <c r="G102">
        <v>1111111</v>
      </c>
      <c r="H102">
        <v>0</v>
      </c>
      <c r="I102">
        <v>0</v>
      </c>
      <c r="J102">
        <v>0</v>
      </c>
      <c r="K102">
        <v>0</v>
      </c>
      <c r="L102">
        <v>0</v>
      </c>
      <c r="M102">
        <v>0</v>
      </c>
    </row>
    <row r="103" spans="2:13" x14ac:dyDescent="0.2">
      <c r="B103">
        <v>0</v>
      </c>
      <c r="C103">
        <v>0</v>
      </c>
      <c r="D103">
        <v>0</v>
      </c>
      <c r="E103">
        <v>0</v>
      </c>
      <c r="F103">
        <v>0</v>
      </c>
      <c r="G103">
        <v>1111111</v>
      </c>
      <c r="H103">
        <v>0</v>
      </c>
      <c r="I103">
        <v>0</v>
      </c>
      <c r="J103">
        <v>0</v>
      </c>
      <c r="K103">
        <v>0</v>
      </c>
      <c r="L103">
        <v>0</v>
      </c>
      <c r="M103">
        <v>0</v>
      </c>
    </row>
    <row r="104" spans="2:13" x14ac:dyDescent="0.2">
      <c r="B104">
        <v>0</v>
      </c>
      <c r="C104">
        <v>0</v>
      </c>
      <c r="D104">
        <v>0</v>
      </c>
      <c r="E104">
        <v>0</v>
      </c>
      <c r="F104">
        <v>0</v>
      </c>
      <c r="G104">
        <v>1111111</v>
      </c>
      <c r="H104">
        <v>0</v>
      </c>
      <c r="I104">
        <v>0</v>
      </c>
      <c r="J104">
        <v>0</v>
      </c>
      <c r="K104">
        <v>0</v>
      </c>
      <c r="L104">
        <v>0</v>
      </c>
      <c r="M104">
        <v>0</v>
      </c>
    </row>
    <row r="105" spans="2:13" x14ac:dyDescent="0.2">
      <c r="B105">
        <v>0</v>
      </c>
      <c r="C105">
        <v>0</v>
      </c>
      <c r="D105">
        <v>0</v>
      </c>
      <c r="E105">
        <v>0</v>
      </c>
      <c r="F105">
        <v>0</v>
      </c>
      <c r="G105">
        <v>1111111</v>
      </c>
      <c r="H105">
        <v>0</v>
      </c>
      <c r="I105">
        <v>0</v>
      </c>
      <c r="J105">
        <v>0</v>
      </c>
      <c r="K105">
        <v>0</v>
      </c>
      <c r="L105">
        <v>0</v>
      </c>
      <c r="M105">
        <v>0</v>
      </c>
    </row>
    <row r="106" spans="2:13" x14ac:dyDescent="0.2">
      <c r="B106">
        <v>0</v>
      </c>
      <c r="C106">
        <v>0</v>
      </c>
      <c r="D106">
        <v>0</v>
      </c>
      <c r="E106">
        <v>0</v>
      </c>
      <c r="F106">
        <v>0</v>
      </c>
      <c r="G106">
        <v>1111111</v>
      </c>
      <c r="H106">
        <v>0</v>
      </c>
      <c r="I106">
        <v>0</v>
      </c>
      <c r="J106">
        <v>0</v>
      </c>
      <c r="K106">
        <v>0</v>
      </c>
      <c r="L106">
        <v>0</v>
      </c>
      <c r="M106">
        <v>0</v>
      </c>
    </row>
    <row r="107" spans="2:13" x14ac:dyDescent="0.2">
      <c r="B107">
        <v>0</v>
      </c>
      <c r="C107">
        <v>0</v>
      </c>
      <c r="D107">
        <v>0</v>
      </c>
      <c r="E107">
        <v>0</v>
      </c>
      <c r="F107">
        <v>0</v>
      </c>
      <c r="G107">
        <v>1111111</v>
      </c>
      <c r="H107">
        <v>0</v>
      </c>
      <c r="I107">
        <v>0</v>
      </c>
      <c r="J107">
        <v>0</v>
      </c>
      <c r="K107">
        <v>0</v>
      </c>
      <c r="L107">
        <v>0</v>
      </c>
      <c r="M107">
        <v>0</v>
      </c>
    </row>
    <row r="108" spans="2:13" x14ac:dyDescent="0.2">
      <c r="B108">
        <v>0</v>
      </c>
      <c r="C108">
        <v>0</v>
      </c>
      <c r="D108">
        <v>0</v>
      </c>
      <c r="E108">
        <v>0</v>
      </c>
      <c r="F108">
        <v>0</v>
      </c>
      <c r="G108">
        <v>1111111</v>
      </c>
      <c r="H108">
        <v>0</v>
      </c>
      <c r="I108">
        <v>0</v>
      </c>
      <c r="J108">
        <v>0</v>
      </c>
      <c r="K108">
        <v>0</v>
      </c>
      <c r="L108">
        <v>0</v>
      </c>
      <c r="M108">
        <v>0</v>
      </c>
    </row>
    <row r="109" spans="2:13" x14ac:dyDescent="0.2">
      <c r="B109">
        <v>0</v>
      </c>
      <c r="C109">
        <v>0</v>
      </c>
      <c r="D109">
        <v>0</v>
      </c>
      <c r="E109">
        <v>0</v>
      </c>
      <c r="F109">
        <v>0</v>
      </c>
      <c r="G109">
        <v>1111111</v>
      </c>
      <c r="H109">
        <v>0</v>
      </c>
      <c r="I109">
        <v>0</v>
      </c>
      <c r="J109">
        <v>0</v>
      </c>
      <c r="K109">
        <v>0</v>
      </c>
      <c r="L109">
        <v>0</v>
      </c>
      <c r="M109">
        <v>0</v>
      </c>
    </row>
    <row r="110" spans="2:13" x14ac:dyDescent="0.2">
      <c r="B110">
        <v>0</v>
      </c>
      <c r="C110">
        <v>0</v>
      </c>
      <c r="D110">
        <v>0</v>
      </c>
      <c r="E110">
        <v>0</v>
      </c>
      <c r="F110">
        <v>0</v>
      </c>
      <c r="G110">
        <v>1111111</v>
      </c>
      <c r="H110">
        <v>0</v>
      </c>
      <c r="I110">
        <v>0</v>
      </c>
      <c r="J110">
        <v>0</v>
      </c>
      <c r="K110">
        <v>0</v>
      </c>
      <c r="L110">
        <v>0</v>
      </c>
      <c r="M110">
        <v>0</v>
      </c>
    </row>
    <row r="111" spans="2:13" x14ac:dyDescent="0.2">
      <c r="B111">
        <v>0</v>
      </c>
      <c r="C111">
        <v>0</v>
      </c>
      <c r="D111">
        <v>0</v>
      </c>
      <c r="E111">
        <v>0</v>
      </c>
      <c r="F111">
        <v>0</v>
      </c>
      <c r="G111">
        <v>1111111</v>
      </c>
      <c r="H111">
        <v>0</v>
      </c>
      <c r="I111">
        <v>0</v>
      </c>
      <c r="J111">
        <v>0</v>
      </c>
      <c r="K111">
        <v>0</v>
      </c>
      <c r="L111">
        <v>0</v>
      </c>
      <c r="M111">
        <v>0</v>
      </c>
    </row>
    <row r="112" spans="2:13" x14ac:dyDescent="0.2">
      <c r="B112">
        <v>0</v>
      </c>
      <c r="C112">
        <v>0</v>
      </c>
      <c r="D112">
        <v>0</v>
      </c>
      <c r="E112">
        <v>0</v>
      </c>
      <c r="F112">
        <v>0</v>
      </c>
      <c r="G112">
        <v>1111111</v>
      </c>
      <c r="H112">
        <v>0</v>
      </c>
      <c r="I112">
        <v>0</v>
      </c>
      <c r="J112">
        <v>0</v>
      </c>
      <c r="K112">
        <v>0</v>
      </c>
      <c r="L112">
        <v>0</v>
      </c>
      <c r="M112">
        <v>0</v>
      </c>
    </row>
    <row r="113" spans="2:13" x14ac:dyDescent="0.2">
      <c r="B113">
        <v>0</v>
      </c>
      <c r="C113">
        <v>0</v>
      </c>
      <c r="D113">
        <v>0</v>
      </c>
      <c r="E113">
        <v>0</v>
      </c>
      <c r="F113">
        <v>0</v>
      </c>
      <c r="G113">
        <v>1111111</v>
      </c>
      <c r="H113">
        <v>0</v>
      </c>
      <c r="I113">
        <v>0</v>
      </c>
      <c r="J113">
        <v>0</v>
      </c>
      <c r="K113">
        <v>0</v>
      </c>
      <c r="L113">
        <v>0</v>
      </c>
      <c r="M113">
        <v>0</v>
      </c>
    </row>
    <row r="114" spans="2:13" x14ac:dyDescent="0.2">
      <c r="B114">
        <v>0</v>
      </c>
      <c r="C114">
        <v>0</v>
      </c>
      <c r="D114">
        <v>0</v>
      </c>
      <c r="E114">
        <v>0</v>
      </c>
      <c r="F114">
        <v>0</v>
      </c>
      <c r="G114">
        <v>1111111</v>
      </c>
      <c r="H114">
        <v>0</v>
      </c>
      <c r="I114">
        <v>0</v>
      </c>
      <c r="J114">
        <v>0</v>
      </c>
      <c r="K114">
        <v>0</v>
      </c>
      <c r="L114">
        <v>0</v>
      </c>
      <c r="M114">
        <v>0</v>
      </c>
    </row>
    <row r="115" spans="2:13" x14ac:dyDescent="0.2">
      <c r="B115">
        <v>0</v>
      </c>
      <c r="C115">
        <v>0</v>
      </c>
      <c r="D115">
        <v>0</v>
      </c>
      <c r="E115">
        <v>0</v>
      </c>
      <c r="F115">
        <v>0</v>
      </c>
      <c r="G115">
        <v>1111111</v>
      </c>
      <c r="H115">
        <v>0</v>
      </c>
      <c r="I115">
        <v>0</v>
      </c>
      <c r="J115">
        <v>0</v>
      </c>
      <c r="K115">
        <v>0</v>
      </c>
      <c r="L115">
        <v>0</v>
      </c>
      <c r="M115">
        <v>0</v>
      </c>
    </row>
    <row r="116" spans="2:13" x14ac:dyDescent="0.2">
      <c r="B116">
        <v>0</v>
      </c>
      <c r="C116">
        <v>0</v>
      </c>
      <c r="D116">
        <v>0</v>
      </c>
      <c r="E116">
        <v>0</v>
      </c>
      <c r="F116">
        <v>0</v>
      </c>
      <c r="G116">
        <v>1111111</v>
      </c>
      <c r="H116">
        <v>0</v>
      </c>
      <c r="I116">
        <v>0</v>
      </c>
      <c r="J116">
        <v>0</v>
      </c>
      <c r="K116">
        <v>0</v>
      </c>
      <c r="L116">
        <v>0</v>
      </c>
      <c r="M116">
        <v>0</v>
      </c>
    </row>
    <row r="117" spans="2:13" x14ac:dyDescent="0.2">
      <c r="B117">
        <v>0</v>
      </c>
      <c r="C117">
        <v>0</v>
      </c>
      <c r="D117">
        <v>0</v>
      </c>
      <c r="E117">
        <v>0</v>
      </c>
      <c r="F117">
        <v>0</v>
      </c>
      <c r="G117">
        <v>1111111</v>
      </c>
      <c r="H117">
        <v>0</v>
      </c>
      <c r="I117">
        <v>0</v>
      </c>
      <c r="J117">
        <v>0</v>
      </c>
      <c r="K117">
        <v>0</v>
      </c>
      <c r="L117">
        <v>0</v>
      </c>
      <c r="M117">
        <v>0</v>
      </c>
    </row>
    <row r="118" spans="2:13" x14ac:dyDescent="0.2">
      <c r="B118">
        <v>0</v>
      </c>
      <c r="C118">
        <v>0</v>
      </c>
      <c r="D118">
        <v>0</v>
      </c>
      <c r="E118">
        <v>0</v>
      </c>
      <c r="F118">
        <v>0</v>
      </c>
      <c r="G118">
        <v>1111111</v>
      </c>
      <c r="H118">
        <v>0</v>
      </c>
      <c r="I118">
        <v>0</v>
      </c>
      <c r="J118">
        <v>0</v>
      </c>
      <c r="K118">
        <v>0</v>
      </c>
      <c r="L118">
        <v>0</v>
      </c>
      <c r="M118">
        <v>0</v>
      </c>
    </row>
    <row r="119" spans="2:13" x14ac:dyDescent="0.2">
      <c r="B119">
        <v>0</v>
      </c>
      <c r="C119">
        <v>0</v>
      </c>
      <c r="D119">
        <v>0</v>
      </c>
      <c r="E119">
        <v>0</v>
      </c>
      <c r="F119">
        <v>0</v>
      </c>
      <c r="G119">
        <v>1111111</v>
      </c>
      <c r="H119">
        <v>0</v>
      </c>
      <c r="I119">
        <v>0</v>
      </c>
      <c r="J119">
        <v>0</v>
      </c>
      <c r="K119">
        <v>0</v>
      </c>
      <c r="L119">
        <v>0</v>
      </c>
      <c r="M119">
        <v>0</v>
      </c>
    </row>
    <row r="120" spans="2:13" x14ac:dyDescent="0.2">
      <c r="B120">
        <v>0</v>
      </c>
      <c r="C120">
        <v>0</v>
      </c>
      <c r="D120">
        <v>0</v>
      </c>
      <c r="E120">
        <v>0</v>
      </c>
      <c r="F120">
        <v>0</v>
      </c>
      <c r="G120">
        <v>1111111</v>
      </c>
      <c r="H120">
        <v>0</v>
      </c>
      <c r="I120">
        <v>0</v>
      </c>
      <c r="J120">
        <v>0</v>
      </c>
      <c r="K120">
        <v>0</v>
      </c>
      <c r="L120">
        <v>0</v>
      </c>
      <c r="M120">
        <v>0</v>
      </c>
    </row>
    <row r="121" spans="2:13" x14ac:dyDescent="0.2">
      <c r="B121">
        <v>0</v>
      </c>
      <c r="C121">
        <v>0</v>
      </c>
      <c r="D121">
        <v>0</v>
      </c>
      <c r="E121">
        <v>0</v>
      </c>
      <c r="F121">
        <v>0</v>
      </c>
      <c r="G121">
        <v>1111111</v>
      </c>
      <c r="H121">
        <v>0</v>
      </c>
      <c r="I121">
        <v>0</v>
      </c>
      <c r="J121">
        <v>0</v>
      </c>
      <c r="K121">
        <v>0</v>
      </c>
      <c r="L121">
        <v>0</v>
      </c>
      <c r="M121">
        <v>0</v>
      </c>
    </row>
    <row r="122" spans="2:13" x14ac:dyDescent="0.2">
      <c r="B122">
        <v>0</v>
      </c>
      <c r="C122">
        <v>0</v>
      </c>
      <c r="D122">
        <v>0</v>
      </c>
      <c r="E122">
        <v>0</v>
      </c>
      <c r="F122">
        <v>0</v>
      </c>
      <c r="G122">
        <v>1111111</v>
      </c>
      <c r="H122">
        <v>0</v>
      </c>
      <c r="I122">
        <v>0</v>
      </c>
      <c r="J122">
        <v>0</v>
      </c>
      <c r="K122">
        <v>0</v>
      </c>
      <c r="L122">
        <v>0</v>
      </c>
      <c r="M122">
        <v>0</v>
      </c>
    </row>
    <row r="123" spans="2:13" x14ac:dyDescent="0.2">
      <c r="B123">
        <v>0</v>
      </c>
      <c r="C123">
        <v>0</v>
      </c>
      <c r="D123">
        <v>0</v>
      </c>
      <c r="E123">
        <v>0</v>
      </c>
      <c r="F123">
        <v>0</v>
      </c>
      <c r="G123">
        <v>1111111</v>
      </c>
      <c r="H123">
        <v>0</v>
      </c>
      <c r="I123">
        <v>0</v>
      </c>
      <c r="J123">
        <v>0</v>
      </c>
      <c r="K123">
        <v>0</v>
      </c>
      <c r="L123">
        <v>0</v>
      </c>
      <c r="M123">
        <v>0</v>
      </c>
    </row>
    <row r="124" spans="2:13" x14ac:dyDescent="0.2">
      <c r="B124">
        <v>0</v>
      </c>
      <c r="C124">
        <v>0</v>
      </c>
      <c r="D124">
        <v>0</v>
      </c>
      <c r="E124">
        <v>0</v>
      </c>
      <c r="F124">
        <v>0</v>
      </c>
      <c r="G124">
        <v>1111111</v>
      </c>
      <c r="H124">
        <v>0</v>
      </c>
      <c r="I124">
        <v>0</v>
      </c>
      <c r="J124">
        <v>0</v>
      </c>
      <c r="K124">
        <v>0</v>
      </c>
      <c r="L124">
        <v>0</v>
      </c>
      <c r="M124">
        <v>0</v>
      </c>
    </row>
    <row r="125" spans="2:13" x14ac:dyDescent="0.2">
      <c r="B125">
        <v>0</v>
      </c>
      <c r="C125">
        <v>0</v>
      </c>
      <c r="D125">
        <v>0</v>
      </c>
      <c r="E125">
        <v>0</v>
      </c>
      <c r="F125">
        <v>0</v>
      </c>
      <c r="G125">
        <v>1111111</v>
      </c>
      <c r="H125">
        <v>0</v>
      </c>
      <c r="I125">
        <v>0</v>
      </c>
      <c r="J125">
        <v>0</v>
      </c>
      <c r="K125">
        <v>0</v>
      </c>
      <c r="L125">
        <v>0</v>
      </c>
      <c r="M125">
        <v>0</v>
      </c>
    </row>
    <row r="126" spans="2:13" x14ac:dyDescent="0.2">
      <c r="B126">
        <v>0</v>
      </c>
      <c r="C126">
        <v>0</v>
      </c>
      <c r="D126">
        <v>0</v>
      </c>
      <c r="E126">
        <v>0</v>
      </c>
      <c r="F126">
        <v>0</v>
      </c>
      <c r="G126">
        <v>1111111</v>
      </c>
      <c r="H126">
        <v>0</v>
      </c>
      <c r="I126">
        <v>0</v>
      </c>
      <c r="J126">
        <v>0</v>
      </c>
      <c r="K126">
        <v>0</v>
      </c>
      <c r="L126">
        <v>0</v>
      </c>
      <c r="M126">
        <v>0</v>
      </c>
    </row>
    <row r="127" spans="2:13" x14ac:dyDescent="0.2">
      <c r="B127">
        <v>0</v>
      </c>
      <c r="C127">
        <v>0</v>
      </c>
      <c r="D127">
        <v>0</v>
      </c>
      <c r="E127">
        <v>0</v>
      </c>
      <c r="F127">
        <v>0</v>
      </c>
      <c r="G127">
        <v>1111111</v>
      </c>
      <c r="H127">
        <v>0</v>
      </c>
      <c r="I127">
        <v>0</v>
      </c>
      <c r="J127">
        <v>0</v>
      </c>
      <c r="K127">
        <v>0</v>
      </c>
      <c r="L127">
        <v>0</v>
      </c>
      <c r="M127">
        <v>0</v>
      </c>
    </row>
    <row r="128" spans="2:13" x14ac:dyDescent="0.2">
      <c r="B128">
        <v>0</v>
      </c>
      <c r="C128">
        <v>0</v>
      </c>
      <c r="D128">
        <v>0</v>
      </c>
      <c r="E128">
        <v>0</v>
      </c>
      <c r="F128">
        <v>0</v>
      </c>
      <c r="G128">
        <v>1111111</v>
      </c>
      <c r="H128">
        <v>0</v>
      </c>
      <c r="I128">
        <v>0</v>
      </c>
      <c r="J128">
        <v>0</v>
      </c>
      <c r="K128">
        <v>0</v>
      </c>
      <c r="L128">
        <v>0</v>
      </c>
      <c r="M128">
        <v>0</v>
      </c>
    </row>
    <row r="129" spans="2:13" x14ac:dyDescent="0.2">
      <c r="B129">
        <v>0</v>
      </c>
      <c r="C129">
        <v>0</v>
      </c>
      <c r="D129">
        <v>0</v>
      </c>
      <c r="E129">
        <v>0</v>
      </c>
      <c r="F129">
        <v>0</v>
      </c>
      <c r="G129">
        <v>1111111</v>
      </c>
      <c r="H129">
        <v>0</v>
      </c>
      <c r="I129">
        <v>0</v>
      </c>
      <c r="J129">
        <v>0</v>
      </c>
      <c r="K129">
        <v>0</v>
      </c>
      <c r="L129">
        <v>0</v>
      </c>
      <c r="M129">
        <v>0</v>
      </c>
    </row>
    <row r="130" spans="2:13" x14ac:dyDescent="0.2">
      <c r="B130">
        <v>0</v>
      </c>
      <c r="C130">
        <v>0</v>
      </c>
      <c r="D130">
        <v>0</v>
      </c>
      <c r="E130">
        <v>0</v>
      </c>
      <c r="F130">
        <v>0</v>
      </c>
      <c r="G130">
        <v>1111111</v>
      </c>
      <c r="H130">
        <v>0</v>
      </c>
      <c r="I130">
        <v>0</v>
      </c>
      <c r="J130">
        <v>0</v>
      </c>
      <c r="K130">
        <v>0</v>
      </c>
      <c r="L130">
        <v>0</v>
      </c>
      <c r="M130">
        <v>0</v>
      </c>
    </row>
    <row r="131" spans="2:13" x14ac:dyDescent="0.2">
      <c r="B131">
        <v>0</v>
      </c>
      <c r="C131">
        <v>0</v>
      </c>
      <c r="D131">
        <v>0</v>
      </c>
      <c r="E131">
        <v>0</v>
      </c>
      <c r="F131">
        <v>0</v>
      </c>
      <c r="G131">
        <v>1111111</v>
      </c>
      <c r="H131">
        <v>0</v>
      </c>
      <c r="I131">
        <v>0</v>
      </c>
      <c r="J131">
        <v>0</v>
      </c>
      <c r="K131">
        <v>0</v>
      </c>
      <c r="L131">
        <v>0</v>
      </c>
      <c r="M131">
        <v>0</v>
      </c>
    </row>
    <row r="132" spans="2:13" x14ac:dyDescent="0.2">
      <c r="B132">
        <v>0</v>
      </c>
      <c r="C132">
        <v>0</v>
      </c>
      <c r="D132">
        <v>0</v>
      </c>
      <c r="E132">
        <v>0</v>
      </c>
      <c r="F132">
        <v>0</v>
      </c>
      <c r="G132">
        <v>1111111</v>
      </c>
      <c r="H132">
        <v>0</v>
      </c>
      <c r="I132">
        <v>0</v>
      </c>
      <c r="J132">
        <v>0</v>
      </c>
      <c r="K132">
        <v>0</v>
      </c>
      <c r="L132">
        <v>0</v>
      </c>
      <c r="M132">
        <v>0</v>
      </c>
    </row>
    <row r="133" spans="2:13" x14ac:dyDescent="0.2">
      <c r="B133">
        <v>0</v>
      </c>
      <c r="C133">
        <v>0</v>
      </c>
      <c r="D133">
        <v>0</v>
      </c>
      <c r="E133">
        <v>0</v>
      </c>
      <c r="F133">
        <v>0</v>
      </c>
      <c r="G133">
        <v>1111111</v>
      </c>
      <c r="H133">
        <v>0</v>
      </c>
      <c r="I133">
        <v>0</v>
      </c>
      <c r="J133">
        <v>0</v>
      </c>
      <c r="K133">
        <v>0</v>
      </c>
      <c r="L133">
        <v>0</v>
      </c>
      <c r="M133">
        <v>0</v>
      </c>
    </row>
    <row r="134" spans="2:13" x14ac:dyDescent="0.2">
      <c r="B134">
        <v>0</v>
      </c>
      <c r="C134">
        <v>0</v>
      </c>
      <c r="D134">
        <v>0</v>
      </c>
      <c r="E134">
        <v>0</v>
      </c>
      <c r="F134">
        <v>0</v>
      </c>
      <c r="G134">
        <v>1111111</v>
      </c>
      <c r="H134">
        <v>0</v>
      </c>
      <c r="I134">
        <v>0</v>
      </c>
      <c r="J134">
        <v>0</v>
      </c>
      <c r="K134">
        <v>0</v>
      </c>
      <c r="L134">
        <v>0</v>
      </c>
      <c r="M134">
        <v>0</v>
      </c>
    </row>
    <row r="135" spans="2:13" x14ac:dyDescent="0.2">
      <c r="B135">
        <v>0</v>
      </c>
      <c r="C135">
        <v>0</v>
      </c>
      <c r="D135">
        <v>0</v>
      </c>
      <c r="E135">
        <v>0</v>
      </c>
      <c r="F135">
        <v>0</v>
      </c>
      <c r="G135">
        <v>1111111</v>
      </c>
      <c r="H135">
        <v>0</v>
      </c>
      <c r="I135">
        <v>0</v>
      </c>
      <c r="J135">
        <v>0</v>
      </c>
      <c r="K135">
        <v>0</v>
      </c>
      <c r="L135">
        <v>0</v>
      </c>
      <c r="M135">
        <v>0</v>
      </c>
    </row>
    <row r="136" spans="2:13" x14ac:dyDescent="0.2">
      <c r="B136">
        <v>0</v>
      </c>
      <c r="C136">
        <v>0</v>
      </c>
      <c r="D136">
        <v>0</v>
      </c>
      <c r="E136">
        <v>0</v>
      </c>
      <c r="F136">
        <v>0</v>
      </c>
      <c r="G136">
        <v>1111111</v>
      </c>
      <c r="H136">
        <v>0</v>
      </c>
      <c r="I136">
        <v>0</v>
      </c>
      <c r="J136">
        <v>0</v>
      </c>
      <c r="K136">
        <v>0</v>
      </c>
      <c r="L136">
        <v>0</v>
      </c>
      <c r="M136">
        <v>0</v>
      </c>
    </row>
    <row r="137" spans="2:13" x14ac:dyDescent="0.2">
      <c r="B137">
        <v>0</v>
      </c>
      <c r="C137">
        <v>0</v>
      </c>
      <c r="D137">
        <v>0</v>
      </c>
      <c r="E137">
        <v>0</v>
      </c>
      <c r="F137">
        <v>0</v>
      </c>
      <c r="G137">
        <v>1111111</v>
      </c>
      <c r="H137">
        <v>0</v>
      </c>
      <c r="I137">
        <v>0</v>
      </c>
      <c r="J137">
        <v>0</v>
      </c>
      <c r="K137">
        <v>0</v>
      </c>
      <c r="L137">
        <v>0</v>
      </c>
      <c r="M137">
        <v>0</v>
      </c>
    </row>
    <row r="138" spans="2:13" x14ac:dyDescent="0.2">
      <c r="B138">
        <v>0</v>
      </c>
      <c r="C138">
        <v>0</v>
      </c>
      <c r="D138">
        <v>0</v>
      </c>
      <c r="E138">
        <v>0</v>
      </c>
      <c r="F138">
        <v>0</v>
      </c>
      <c r="G138">
        <v>1111111</v>
      </c>
      <c r="H138">
        <v>0</v>
      </c>
      <c r="I138">
        <v>0</v>
      </c>
      <c r="J138">
        <v>0</v>
      </c>
      <c r="K138">
        <v>0</v>
      </c>
      <c r="L138">
        <v>0</v>
      </c>
      <c r="M138">
        <v>0</v>
      </c>
    </row>
    <row r="139" spans="2:13" x14ac:dyDescent="0.2">
      <c r="B139">
        <v>0</v>
      </c>
      <c r="C139">
        <v>0</v>
      </c>
      <c r="D139">
        <v>0</v>
      </c>
      <c r="E139">
        <v>0</v>
      </c>
      <c r="F139">
        <v>0</v>
      </c>
      <c r="G139">
        <v>1111111</v>
      </c>
      <c r="H139">
        <v>0</v>
      </c>
      <c r="I139">
        <v>0</v>
      </c>
      <c r="J139">
        <v>0</v>
      </c>
      <c r="K139">
        <v>0</v>
      </c>
      <c r="L139">
        <v>0</v>
      </c>
      <c r="M139">
        <v>0</v>
      </c>
    </row>
    <row r="140" spans="2:13" x14ac:dyDescent="0.2">
      <c r="B140">
        <v>0</v>
      </c>
      <c r="C140">
        <v>0</v>
      </c>
      <c r="D140">
        <v>0</v>
      </c>
      <c r="E140">
        <v>0</v>
      </c>
      <c r="F140">
        <v>0</v>
      </c>
      <c r="G140">
        <v>1111111</v>
      </c>
      <c r="H140">
        <v>0</v>
      </c>
      <c r="I140">
        <v>0</v>
      </c>
      <c r="J140">
        <v>0</v>
      </c>
      <c r="K140">
        <v>0</v>
      </c>
      <c r="L140">
        <v>0</v>
      </c>
      <c r="M140">
        <v>0</v>
      </c>
    </row>
    <row r="141" spans="2:13" x14ac:dyDescent="0.2">
      <c r="B141">
        <v>0</v>
      </c>
      <c r="C141">
        <v>0</v>
      </c>
      <c r="D141">
        <v>0</v>
      </c>
      <c r="E141">
        <v>0</v>
      </c>
      <c r="F141">
        <v>0</v>
      </c>
      <c r="G141">
        <v>1111111</v>
      </c>
      <c r="H141">
        <v>0</v>
      </c>
      <c r="I141">
        <v>0</v>
      </c>
      <c r="J141">
        <v>0</v>
      </c>
      <c r="K141">
        <v>0</v>
      </c>
      <c r="L141">
        <v>0</v>
      </c>
      <c r="M141">
        <v>0</v>
      </c>
    </row>
    <row r="142" spans="2:13" x14ac:dyDescent="0.2">
      <c r="B142">
        <v>0</v>
      </c>
      <c r="C142">
        <v>0</v>
      </c>
      <c r="D142">
        <v>0</v>
      </c>
      <c r="E142">
        <v>0</v>
      </c>
      <c r="F142">
        <v>0</v>
      </c>
      <c r="G142">
        <v>1111111</v>
      </c>
      <c r="H142">
        <v>0</v>
      </c>
      <c r="I142">
        <v>0</v>
      </c>
      <c r="J142">
        <v>0</v>
      </c>
      <c r="K142">
        <v>0</v>
      </c>
      <c r="L142">
        <v>0</v>
      </c>
      <c r="M142">
        <v>0</v>
      </c>
    </row>
    <row r="143" spans="2:13" x14ac:dyDescent="0.2">
      <c r="B143">
        <v>0</v>
      </c>
      <c r="C143">
        <v>0</v>
      </c>
      <c r="D143">
        <v>0</v>
      </c>
      <c r="E143">
        <v>0</v>
      </c>
      <c r="F143">
        <v>0</v>
      </c>
      <c r="G143">
        <v>1111111</v>
      </c>
      <c r="H143">
        <v>0</v>
      </c>
      <c r="I143">
        <v>0</v>
      </c>
      <c r="J143">
        <v>0</v>
      </c>
      <c r="K143">
        <v>0</v>
      </c>
      <c r="L143">
        <v>0</v>
      </c>
      <c r="M143">
        <v>0</v>
      </c>
    </row>
    <row r="144" spans="2:13" x14ac:dyDescent="0.2">
      <c r="B144">
        <v>0</v>
      </c>
      <c r="C144">
        <v>0</v>
      </c>
      <c r="D144">
        <v>0</v>
      </c>
      <c r="E144">
        <v>0</v>
      </c>
      <c r="F144">
        <v>0</v>
      </c>
      <c r="G144">
        <v>1111111</v>
      </c>
      <c r="H144">
        <v>0</v>
      </c>
      <c r="I144">
        <v>0</v>
      </c>
      <c r="J144">
        <v>0</v>
      </c>
      <c r="K144">
        <v>0</v>
      </c>
      <c r="L144">
        <v>0</v>
      </c>
      <c r="M144">
        <v>0</v>
      </c>
    </row>
    <row r="145" spans="2:13" x14ac:dyDescent="0.2">
      <c r="B145">
        <v>0</v>
      </c>
      <c r="C145">
        <v>0</v>
      </c>
      <c r="D145">
        <v>0</v>
      </c>
      <c r="E145">
        <v>0</v>
      </c>
      <c r="F145">
        <v>0</v>
      </c>
      <c r="G145">
        <v>1111111</v>
      </c>
      <c r="H145">
        <v>0</v>
      </c>
      <c r="I145">
        <v>0</v>
      </c>
      <c r="J145">
        <v>0</v>
      </c>
      <c r="K145">
        <v>0</v>
      </c>
      <c r="L145">
        <v>0</v>
      </c>
      <c r="M145">
        <v>0</v>
      </c>
    </row>
    <row r="146" spans="2:13" x14ac:dyDescent="0.2">
      <c r="B146">
        <v>0</v>
      </c>
      <c r="C146">
        <v>0</v>
      </c>
      <c r="D146">
        <v>0</v>
      </c>
      <c r="E146">
        <v>0</v>
      </c>
      <c r="F146">
        <v>0</v>
      </c>
      <c r="G146">
        <v>1111111</v>
      </c>
      <c r="H146">
        <v>0</v>
      </c>
      <c r="I146">
        <v>0</v>
      </c>
      <c r="J146">
        <v>0</v>
      </c>
      <c r="K146">
        <v>0</v>
      </c>
      <c r="L146">
        <v>0</v>
      </c>
      <c r="M146">
        <v>0</v>
      </c>
    </row>
    <row r="147" spans="2:13" x14ac:dyDescent="0.2">
      <c r="B147">
        <v>0</v>
      </c>
      <c r="C147">
        <v>0</v>
      </c>
      <c r="D147">
        <v>0</v>
      </c>
      <c r="E147">
        <v>0</v>
      </c>
      <c r="F147">
        <v>0</v>
      </c>
      <c r="G147">
        <v>1111111</v>
      </c>
      <c r="H147">
        <v>0</v>
      </c>
      <c r="I147">
        <v>0</v>
      </c>
      <c r="J147">
        <v>0</v>
      </c>
      <c r="K147">
        <v>0</v>
      </c>
      <c r="L147">
        <v>0</v>
      </c>
      <c r="M147">
        <v>0</v>
      </c>
    </row>
    <row r="148" spans="2:13" x14ac:dyDescent="0.2">
      <c r="B148">
        <v>0</v>
      </c>
      <c r="C148">
        <v>0</v>
      </c>
      <c r="D148">
        <v>0</v>
      </c>
      <c r="E148">
        <v>0</v>
      </c>
      <c r="F148">
        <v>0</v>
      </c>
      <c r="G148">
        <v>1111111</v>
      </c>
      <c r="H148">
        <v>0</v>
      </c>
      <c r="I148">
        <v>0</v>
      </c>
      <c r="J148">
        <v>0</v>
      </c>
      <c r="K148">
        <v>0</v>
      </c>
      <c r="L148">
        <v>0</v>
      </c>
      <c r="M148">
        <v>0</v>
      </c>
    </row>
    <row r="149" spans="2:13" x14ac:dyDescent="0.2">
      <c r="B149">
        <v>0</v>
      </c>
      <c r="C149">
        <v>0</v>
      </c>
      <c r="D149">
        <v>0</v>
      </c>
      <c r="E149">
        <v>0</v>
      </c>
      <c r="F149">
        <v>0</v>
      </c>
      <c r="G149">
        <v>1111111</v>
      </c>
      <c r="H149">
        <v>0</v>
      </c>
      <c r="I149">
        <v>0</v>
      </c>
      <c r="J149">
        <v>0</v>
      </c>
      <c r="K149">
        <v>0</v>
      </c>
      <c r="L149">
        <v>0</v>
      </c>
      <c r="M149">
        <v>0</v>
      </c>
    </row>
    <row r="150" spans="2:13" x14ac:dyDescent="0.2">
      <c r="B150">
        <v>0</v>
      </c>
      <c r="C150">
        <v>0</v>
      </c>
      <c r="D150">
        <v>0</v>
      </c>
      <c r="E150">
        <v>0</v>
      </c>
      <c r="F150">
        <v>0</v>
      </c>
      <c r="G150">
        <v>1111111</v>
      </c>
      <c r="H150">
        <v>0</v>
      </c>
      <c r="I150">
        <v>0</v>
      </c>
      <c r="J150">
        <v>0</v>
      </c>
      <c r="K150">
        <v>0</v>
      </c>
      <c r="L150">
        <v>0</v>
      </c>
      <c r="M150">
        <v>0</v>
      </c>
    </row>
    <row r="151" spans="2:13" x14ac:dyDescent="0.2">
      <c r="B151">
        <v>0</v>
      </c>
      <c r="C151">
        <v>0</v>
      </c>
      <c r="D151">
        <v>0</v>
      </c>
      <c r="E151">
        <v>0</v>
      </c>
      <c r="F151">
        <v>0</v>
      </c>
      <c r="G151">
        <v>1111111</v>
      </c>
      <c r="H151">
        <v>0</v>
      </c>
      <c r="I151">
        <v>0</v>
      </c>
      <c r="J151">
        <v>0</v>
      </c>
      <c r="K151">
        <v>0</v>
      </c>
      <c r="L151">
        <v>0</v>
      </c>
      <c r="M151">
        <v>0</v>
      </c>
    </row>
    <row r="152" spans="2:13" x14ac:dyDescent="0.2">
      <c r="B152">
        <v>0</v>
      </c>
      <c r="C152">
        <v>0</v>
      </c>
      <c r="D152">
        <v>0</v>
      </c>
      <c r="E152">
        <v>0</v>
      </c>
      <c r="F152">
        <v>0</v>
      </c>
      <c r="G152">
        <v>1111111</v>
      </c>
      <c r="H152">
        <v>0</v>
      </c>
      <c r="I152">
        <v>0</v>
      </c>
      <c r="J152">
        <v>0</v>
      </c>
      <c r="K152">
        <v>0</v>
      </c>
      <c r="L152">
        <v>0</v>
      </c>
      <c r="M152">
        <v>0</v>
      </c>
    </row>
    <row r="153" spans="2:13" x14ac:dyDescent="0.2">
      <c r="B153">
        <v>0</v>
      </c>
      <c r="C153">
        <v>0</v>
      </c>
      <c r="D153">
        <v>0</v>
      </c>
      <c r="E153">
        <v>0</v>
      </c>
      <c r="F153">
        <v>0</v>
      </c>
      <c r="G153">
        <v>1111111</v>
      </c>
      <c r="H153">
        <v>0</v>
      </c>
      <c r="I153">
        <v>0</v>
      </c>
      <c r="J153">
        <v>0</v>
      </c>
      <c r="K153">
        <v>0</v>
      </c>
      <c r="L153">
        <v>0</v>
      </c>
      <c r="M153">
        <v>0</v>
      </c>
    </row>
    <row r="154" spans="2:13" x14ac:dyDescent="0.2">
      <c r="B154">
        <v>0</v>
      </c>
      <c r="C154">
        <v>0</v>
      </c>
      <c r="D154">
        <v>0</v>
      </c>
      <c r="E154">
        <v>0</v>
      </c>
      <c r="F154">
        <v>0</v>
      </c>
      <c r="G154">
        <v>1111111</v>
      </c>
      <c r="H154">
        <v>0</v>
      </c>
      <c r="I154">
        <v>0</v>
      </c>
      <c r="J154">
        <v>0</v>
      </c>
      <c r="K154">
        <v>0</v>
      </c>
      <c r="L154">
        <v>0</v>
      </c>
      <c r="M154">
        <v>0</v>
      </c>
    </row>
    <row r="155" spans="2:13" x14ac:dyDescent="0.2">
      <c r="B155">
        <v>0</v>
      </c>
      <c r="C155">
        <v>0</v>
      </c>
      <c r="D155">
        <v>0</v>
      </c>
      <c r="E155">
        <v>0</v>
      </c>
      <c r="F155">
        <v>0</v>
      </c>
      <c r="G155">
        <v>1111111</v>
      </c>
      <c r="H155">
        <v>0</v>
      </c>
      <c r="I155">
        <v>0</v>
      </c>
      <c r="J155">
        <v>0</v>
      </c>
      <c r="K155">
        <v>0</v>
      </c>
      <c r="L155">
        <v>0</v>
      </c>
      <c r="M155">
        <v>0</v>
      </c>
    </row>
    <row r="156" spans="2:13" x14ac:dyDescent="0.2">
      <c r="B156">
        <v>0</v>
      </c>
      <c r="C156">
        <v>0</v>
      </c>
      <c r="D156">
        <v>0</v>
      </c>
      <c r="E156">
        <v>0</v>
      </c>
      <c r="F156">
        <v>0</v>
      </c>
      <c r="G156">
        <v>1111111</v>
      </c>
      <c r="H156">
        <v>0</v>
      </c>
      <c r="I156">
        <v>0</v>
      </c>
      <c r="J156">
        <v>0</v>
      </c>
      <c r="K156">
        <v>0</v>
      </c>
      <c r="L156">
        <v>0</v>
      </c>
      <c r="M156">
        <v>0</v>
      </c>
    </row>
    <row r="157" spans="2:13" x14ac:dyDescent="0.2">
      <c r="B157">
        <v>0</v>
      </c>
      <c r="C157">
        <v>0</v>
      </c>
      <c r="D157">
        <v>0</v>
      </c>
      <c r="E157">
        <v>0</v>
      </c>
      <c r="F157">
        <v>0</v>
      </c>
      <c r="G157">
        <v>1111111</v>
      </c>
      <c r="H157">
        <v>0</v>
      </c>
      <c r="I157">
        <v>0</v>
      </c>
      <c r="J157">
        <v>0</v>
      </c>
      <c r="K157">
        <v>0</v>
      </c>
      <c r="L157">
        <v>0</v>
      </c>
      <c r="M157">
        <v>0</v>
      </c>
    </row>
    <row r="158" spans="2:13" x14ac:dyDescent="0.2">
      <c r="B158">
        <v>0</v>
      </c>
      <c r="C158">
        <v>0</v>
      </c>
      <c r="D158">
        <v>0</v>
      </c>
      <c r="E158">
        <v>0</v>
      </c>
      <c r="F158">
        <v>0</v>
      </c>
      <c r="G158">
        <v>1111111</v>
      </c>
      <c r="H158">
        <v>0</v>
      </c>
      <c r="I158">
        <v>0</v>
      </c>
      <c r="J158">
        <v>0</v>
      </c>
      <c r="K158">
        <v>0</v>
      </c>
      <c r="L158">
        <v>0</v>
      </c>
      <c r="M158">
        <v>0</v>
      </c>
    </row>
    <row r="159" spans="2:13" x14ac:dyDescent="0.2">
      <c r="B159">
        <v>0</v>
      </c>
      <c r="C159">
        <v>0</v>
      </c>
      <c r="D159">
        <v>0</v>
      </c>
      <c r="E159">
        <v>0</v>
      </c>
      <c r="F159">
        <v>0</v>
      </c>
      <c r="G159">
        <v>1111111</v>
      </c>
      <c r="H159">
        <v>0</v>
      </c>
      <c r="I159">
        <v>0</v>
      </c>
      <c r="J159">
        <v>0</v>
      </c>
      <c r="K159">
        <v>0</v>
      </c>
      <c r="L159">
        <v>0</v>
      </c>
      <c r="M159">
        <v>0</v>
      </c>
    </row>
    <row r="160" spans="2:13" x14ac:dyDescent="0.2">
      <c r="B160">
        <v>0</v>
      </c>
      <c r="C160">
        <v>0</v>
      </c>
      <c r="D160">
        <v>0</v>
      </c>
      <c r="E160">
        <v>0</v>
      </c>
      <c r="F160">
        <v>0</v>
      </c>
      <c r="G160">
        <v>1111111</v>
      </c>
      <c r="H160">
        <v>0</v>
      </c>
      <c r="I160">
        <v>0</v>
      </c>
      <c r="J160">
        <v>0</v>
      </c>
      <c r="K160">
        <v>0</v>
      </c>
      <c r="L160">
        <v>0</v>
      </c>
      <c r="M160">
        <v>0</v>
      </c>
    </row>
    <row r="161" spans="2:13" x14ac:dyDescent="0.2">
      <c r="B161">
        <v>0</v>
      </c>
      <c r="C161">
        <v>0</v>
      </c>
      <c r="D161">
        <v>0</v>
      </c>
      <c r="E161">
        <v>0</v>
      </c>
      <c r="F161">
        <v>0</v>
      </c>
      <c r="G161">
        <v>1111111</v>
      </c>
      <c r="H161">
        <v>0</v>
      </c>
      <c r="I161">
        <v>0</v>
      </c>
      <c r="J161">
        <v>0</v>
      </c>
      <c r="K161">
        <v>0</v>
      </c>
      <c r="L161">
        <v>0</v>
      </c>
      <c r="M161">
        <v>0</v>
      </c>
    </row>
    <row r="162" spans="2:13" x14ac:dyDescent="0.2">
      <c r="B162">
        <v>0</v>
      </c>
      <c r="C162">
        <v>0</v>
      </c>
      <c r="D162">
        <v>0</v>
      </c>
      <c r="E162">
        <v>0</v>
      </c>
      <c r="F162">
        <v>0</v>
      </c>
      <c r="G162">
        <v>1111111</v>
      </c>
      <c r="H162">
        <v>0</v>
      </c>
      <c r="I162">
        <v>0</v>
      </c>
      <c r="J162">
        <v>0</v>
      </c>
      <c r="K162">
        <v>0</v>
      </c>
      <c r="L162">
        <v>0</v>
      </c>
      <c r="M162">
        <v>0</v>
      </c>
    </row>
    <row r="163" spans="2:13" x14ac:dyDescent="0.2">
      <c r="B163">
        <v>0</v>
      </c>
      <c r="C163">
        <v>0</v>
      </c>
      <c r="D163">
        <v>0</v>
      </c>
      <c r="E163">
        <v>0</v>
      </c>
      <c r="F163">
        <v>0</v>
      </c>
      <c r="G163">
        <v>1111111</v>
      </c>
      <c r="H163">
        <v>0</v>
      </c>
      <c r="I163">
        <v>0</v>
      </c>
      <c r="J163">
        <v>0</v>
      </c>
      <c r="K163">
        <v>0</v>
      </c>
      <c r="L163">
        <v>0</v>
      </c>
      <c r="M163">
        <v>0</v>
      </c>
    </row>
    <row r="164" spans="2:13" x14ac:dyDescent="0.2">
      <c r="B164">
        <v>0</v>
      </c>
      <c r="C164">
        <v>0</v>
      </c>
      <c r="D164">
        <v>0</v>
      </c>
      <c r="E164">
        <v>0</v>
      </c>
      <c r="F164">
        <v>0</v>
      </c>
      <c r="G164">
        <v>1111111</v>
      </c>
      <c r="H164">
        <v>0</v>
      </c>
      <c r="I164">
        <v>0</v>
      </c>
      <c r="J164">
        <v>0</v>
      </c>
      <c r="K164">
        <v>0</v>
      </c>
      <c r="L164">
        <v>0</v>
      </c>
      <c r="M164">
        <v>0</v>
      </c>
    </row>
    <row r="165" spans="2:13" x14ac:dyDescent="0.2">
      <c r="B165">
        <v>0</v>
      </c>
      <c r="C165">
        <v>0</v>
      </c>
      <c r="D165">
        <v>0</v>
      </c>
      <c r="E165">
        <v>0</v>
      </c>
      <c r="F165">
        <v>0</v>
      </c>
      <c r="G165">
        <v>1111111</v>
      </c>
      <c r="H165">
        <v>0</v>
      </c>
      <c r="I165">
        <v>0</v>
      </c>
      <c r="J165">
        <v>0</v>
      </c>
      <c r="K165">
        <v>0</v>
      </c>
      <c r="L165">
        <v>0</v>
      </c>
      <c r="M165">
        <v>0</v>
      </c>
    </row>
    <row r="166" spans="2:13" x14ac:dyDescent="0.2">
      <c r="B166">
        <v>0</v>
      </c>
      <c r="C166">
        <v>0</v>
      </c>
      <c r="D166">
        <v>0</v>
      </c>
      <c r="E166">
        <v>0</v>
      </c>
      <c r="F166">
        <v>0</v>
      </c>
      <c r="G166">
        <v>1111111</v>
      </c>
      <c r="H166">
        <v>0</v>
      </c>
      <c r="I166">
        <v>0</v>
      </c>
      <c r="J166">
        <v>0</v>
      </c>
      <c r="K166">
        <v>0</v>
      </c>
      <c r="L166">
        <v>0</v>
      </c>
      <c r="M166">
        <v>0</v>
      </c>
    </row>
    <row r="167" spans="2:13" x14ac:dyDescent="0.2">
      <c r="B167">
        <v>0</v>
      </c>
      <c r="C167">
        <v>0</v>
      </c>
      <c r="D167">
        <v>0</v>
      </c>
      <c r="E167">
        <v>0</v>
      </c>
      <c r="F167">
        <v>0</v>
      </c>
      <c r="G167">
        <v>1111111</v>
      </c>
      <c r="H167">
        <v>0</v>
      </c>
      <c r="I167">
        <v>0</v>
      </c>
      <c r="J167">
        <v>0</v>
      </c>
      <c r="K167">
        <v>0</v>
      </c>
      <c r="L167">
        <v>0</v>
      </c>
      <c r="M167">
        <v>0</v>
      </c>
    </row>
    <row r="168" spans="2:13" x14ac:dyDescent="0.2">
      <c r="B168">
        <v>0</v>
      </c>
      <c r="C168">
        <v>0</v>
      </c>
      <c r="D168">
        <v>0</v>
      </c>
      <c r="E168">
        <v>0</v>
      </c>
      <c r="F168">
        <v>0</v>
      </c>
      <c r="G168">
        <v>1111111</v>
      </c>
      <c r="H168">
        <v>0</v>
      </c>
      <c r="I168">
        <v>0</v>
      </c>
      <c r="J168">
        <v>0</v>
      </c>
      <c r="K168">
        <v>0</v>
      </c>
      <c r="L168">
        <v>0</v>
      </c>
      <c r="M168">
        <v>0</v>
      </c>
    </row>
    <row r="169" spans="2:13" x14ac:dyDescent="0.2">
      <c r="B169">
        <v>0</v>
      </c>
      <c r="C169">
        <v>0</v>
      </c>
      <c r="D169">
        <v>0</v>
      </c>
      <c r="E169">
        <v>0</v>
      </c>
      <c r="F169">
        <v>0</v>
      </c>
      <c r="G169">
        <v>1111111</v>
      </c>
      <c r="H169">
        <v>0</v>
      </c>
      <c r="I169">
        <v>0</v>
      </c>
      <c r="J169">
        <v>0</v>
      </c>
      <c r="K169">
        <v>0</v>
      </c>
      <c r="L169">
        <v>0</v>
      </c>
      <c r="M169">
        <v>0</v>
      </c>
    </row>
    <row r="170" spans="2:13" x14ac:dyDescent="0.2">
      <c r="B170">
        <v>0</v>
      </c>
      <c r="C170">
        <v>0</v>
      </c>
      <c r="D170">
        <v>0</v>
      </c>
      <c r="E170">
        <v>0</v>
      </c>
      <c r="F170">
        <v>0</v>
      </c>
      <c r="G170">
        <v>1111111</v>
      </c>
      <c r="H170">
        <v>0</v>
      </c>
      <c r="I170">
        <v>0</v>
      </c>
      <c r="J170">
        <v>0</v>
      </c>
      <c r="K170">
        <v>0</v>
      </c>
      <c r="L170">
        <v>0</v>
      </c>
      <c r="M170">
        <v>0</v>
      </c>
    </row>
    <row r="171" spans="2:13" x14ac:dyDescent="0.2">
      <c r="B171">
        <v>0</v>
      </c>
      <c r="C171">
        <v>0</v>
      </c>
      <c r="D171">
        <v>0</v>
      </c>
      <c r="E171">
        <v>0</v>
      </c>
      <c r="F171">
        <v>0</v>
      </c>
      <c r="G171">
        <v>1111111</v>
      </c>
      <c r="H171">
        <v>0</v>
      </c>
      <c r="I171">
        <v>0</v>
      </c>
      <c r="J171">
        <v>0</v>
      </c>
      <c r="K171">
        <v>0</v>
      </c>
      <c r="L171">
        <v>0</v>
      </c>
      <c r="M171">
        <v>0</v>
      </c>
    </row>
    <row r="172" spans="2:13" x14ac:dyDescent="0.2">
      <c r="B172">
        <v>0</v>
      </c>
      <c r="C172">
        <v>0</v>
      </c>
      <c r="D172">
        <v>0</v>
      </c>
      <c r="E172">
        <v>0</v>
      </c>
      <c r="F172">
        <v>0</v>
      </c>
      <c r="G172">
        <v>1111111</v>
      </c>
      <c r="H172">
        <v>0</v>
      </c>
      <c r="I172">
        <v>0</v>
      </c>
      <c r="J172">
        <v>0</v>
      </c>
      <c r="K172">
        <v>0</v>
      </c>
      <c r="L172">
        <v>0</v>
      </c>
      <c r="M172">
        <v>0</v>
      </c>
    </row>
    <row r="173" spans="2:13" x14ac:dyDescent="0.2">
      <c r="B173">
        <v>0</v>
      </c>
      <c r="C173">
        <v>0</v>
      </c>
      <c r="D173">
        <v>0</v>
      </c>
      <c r="E173">
        <v>0</v>
      </c>
      <c r="F173">
        <v>0</v>
      </c>
      <c r="G173">
        <v>1111111</v>
      </c>
      <c r="H173">
        <v>0</v>
      </c>
      <c r="I173">
        <v>0</v>
      </c>
      <c r="J173">
        <v>0</v>
      </c>
      <c r="K173">
        <v>0</v>
      </c>
      <c r="L173">
        <v>0</v>
      </c>
      <c r="M173">
        <v>0</v>
      </c>
    </row>
    <row r="174" spans="2:13" x14ac:dyDescent="0.2">
      <c r="B174">
        <v>0</v>
      </c>
      <c r="C174">
        <v>0</v>
      </c>
      <c r="D174">
        <v>0</v>
      </c>
      <c r="E174">
        <v>0</v>
      </c>
      <c r="F174">
        <v>0</v>
      </c>
      <c r="G174">
        <v>1111111</v>
      </c>
      <c r="H174">
        <v>0</v>
      </c>
      <c r="I174">
        <v>0</v>
      </c>
      <c r="J174">
        <v>0</v>
      </c>
      <c r="K174">
        <v>0</v>
      </c>
      <c r="L174">
        <v>0</v>
      </c>
      <c r="M174">
        <v>0</v>
      </c>
    </row>
    <row r="175" spans="2:13" x14ac:dyDescent="0.2">
      <c r="B175">
        <v>0</v>
      </c>
      <c r="C175">
        <v>0</v>
      </c>
      <c r="D175">
        <v>0</v>
      </c>
      <c r="E175">
        <v>0</v>
      </c>
      <c r="F175">
        <v>0</v>
      </c>
      <c r="G175">
        <v>1111111</v>
      </c>
      <c r="H175">
        <v>0</v>
      </c>
      <c r="I175">
        <v>0</v>
      </c>
      <c r="J175">
        <v>0</v>
      </c>
      <c r="K175">
        <v>0</v>
      </c>
      <c r="L175">
        <v>0</v>
      </c>
      <c r="M175">
        <v>0</v>
      </c>
    </row>
    <row r="176" spans="2:13" x14ac:dyDescent="0.2">
      <c r="B176">
        <v>0</v>
      </c>
      <c r="C176">
        <v>0</v>
      </c>
      <c r="D176">
        <v>0</v>
      </c>
      <c r="E176">
        <v>0</v>
      </c>
      <c r="F176">
        <v>0</v>
      </c>
      <c r="G176">
        <v>1111111</v>
      </c>
      <c r="H176">
        <v>0</v>
      </c>
      <c r="I176">
        <v>0</v>
      </c>
      <c r="J176">
        <v>0</v>
      </c>
      <c r="K176">
        <v>0</v>
      </c>
      <c r="L176">
        <v>0</v>
      </c>
      <c r="M176">
        <v>0</v>
      </c>
    </row>
    <row r="177" spans="2:13" x14ac:dyDescent="0.2">
      <c r="B177">
        <v>0</v>
      </c>
      <c r="C177">
        <v>0</v>
      </c>
      <c r="D177">
        <v>0</v>
      </c>
      <c r="E177">
        <v>0</v>
      </c>
      <c r="F177">
        <v>0</v>
      </c>
      <c r="G177">
        <v>1111111</v>
      </c>
      <c r="H177">
        <v>0</v>
      </c>
      <c r="I177">
        <v>0</v>
      </c>
      <c r="J177">
        <v>0</v>
      </c>
      <c r="K177">
        <v>0</v>
      </c>
      <c r="L177">
        <v>0</v>
      </c>
      <c r="M177">
        <v>0</v>
      </c>
    </row>
    <row r="178" spans="2:13" x14ac:dyDescent="0.2">
      <c r="B178">
        <v>0</v>
      </c>
      <c r="C178">
        <v>0</v>
      </c>
      <c r="D178">
        <v>0</v>
      </c>
      <c r="E178">
        <v>0</v>
      </c>
      <c r="F178">
        <v>0</v>
      </c>
      <c r="G178">
        <v>1111111</v>
      </c>
      <c r="H178">
        <v>0</v>
      </c>
      <c r="I178">
        <v>0</v>
      </c>
      <c r="J178">
        <v>0</v>
      </c>
      <c r="K178">
        <v>0</v>
      </c>
      <c r="L178">
        <v>0</v>
      </c>
      <c r="M178">
        <v>0</v>
      </c>
    </row>
    <row r="179" spans="2:13" x14ac:dyDescent="0.2">
      <c r="B179">
        <v>0</v>
      </c>
      <c r="C179">
        <v>0</v>
      </c>
      <c r="D179">
        <v>0</v>
      </c>
      <c r="E179">
        <v>0</v>
      </c>
      <c r="F179">
        <v>0</v>
      </c>
      <c r="G179">
        <v>1111111</v>
      </c>
      <c r="H179">
        <v>0</v>
      </c>
      <c r="I179">
        <v>0</v>
      </c>
      <c r="J179">
        <v>0</v>
      </c>
      <c r="K179">
        <v>0</v>
      </c>
      <c r="L179">
        <v>0</v>
      </c>
      <c r="M179">
        <v>0</v>
      </c>
    </row>
    <row r="180" spans="2:13" x14ac:dyDescent="0.2">
      <c r="B180">
        <v>0</v>
      </c>
      <c r="C180">
        <v>0</v>
      </c>
      <c r="D180">
        <v>0</v>
      </c>
      <c r="E180">
        <v>0</v>
      </c>
      <c r="F180">
        <v>0</v>
      </c>
      <c r="G180">
        <v>1111111</v>
      </c>
      <c r="H180">
        <v>0</v>
      </c>
      <c r="I180">
        <v>0</v>
      </c>
      <c r="J180">
        <v>0</v>
      </c>
      <c r="K180">
        <v>0</v>
      </c>
      <c r="L180">
        <v>0</v>
      </c>
      <c r="M180">
        <v>0</v>
      </c>
    </row>
    <row r="181" spans="2:13" x14ac:dyDescent="0.2">
      <c r="B181">
        <v>0</v>
      </c>
      <c r="C181">
        <v>0</v>
      </c>
      <c r="D181">
        <v>0</v>
      </c>
      <c r="E181">
        <v>0</v>
      </c>
      <c r="F181">
        <v>0</v>
      </c>
      <c r="G181">
        <v>1111111</v>
      </c>
      <c r="H181">
        <v>0</v>
      </c>
      <c r="I181">
        <v>0</v>
      </c>
      <c r="J181">
        <v>0</v>
      </c>
      <c r="K181">
        <v>0</v>
      </c>
      <c r="L181">
        <v>0</v>
      </c>
      <c r="M181">
        <v>0</v>
      </c>
    </row>
    <row r="182" spans="2:13" x14ac:dyDescent="0.2">
      <c r="B182">
        <v>0</v>
      </c>
      <c r="C182">
        <v>0</v>
      </c>
      <c r="D182">
        <v>0</v>
      </c>
      <c r="E182">
        <v>0</v>
      </c>
      <c r="F182">
        <v>0</v>
      </c>
      <c r="G182">
        <v>1111111</v>
      </c>
      <c r="H182">
        <v>0</v>
      </c>
      <c r="I182">
        <v>0</v>
      </c>
      <c r="J182">
        <v>0</v>
      </c>
      <c r="K182">
        <v>0</v>
      </c>
      <c r="L182">
        <v>0</v>
      </c>
      <c r="M182">
        <v>0</v>
      </c>
    </row>
    <row r="183" spans="2:13" x14ac:dyDescent="0.2">
      <c r="B183">
        <v>0</v>
      </c>
      <c r="C183">
        <v>0</v>
      </c>
      <c r="D183">
        <v>0</v>
      </c>
      <c r="E183">
        <v>0</v>
      </c>
      <c r="F183">
        <v>0</v>
      </c>
      <c r="G183">
        <v>1111111</v>
      </c>
      <c r="H183">
        <v>0</v>
      </c>
      <c r="I183">
        <v>0</v>
      </c>
      <c r="J183">
        <v>0</v>
      </c>
      <c r="K183">
        <v>0</v>
      </c>
      <c r="L183">
        <v>0</v>
      </c>
      <c r="M183">
        <v>0</v>
      </c>
    </row>
    <row r="184" spans="2:13" x14ac:dyDescent="0.2">
      <c r="B184">
        <v>0</v>
      </c>
      <c r="C184">
        <v>0</v>
      </c>
      <c r="D184">
        <v>0</v>
      </c>
      <c r="E184">
        <v>0</v>
      </c>
      <c r="F184">
        <v>0</v>
      </c>
      <c r="G184">
        <v>1111111</v>
      </c>
      <c r="H184">
        <v>0</v>
      </c>
      <c r="I184">
        <v>0</v>
      </c>
      <c r="J184">
        <v>0</v>
      </c>
      <c r="K184">
        <v>0</v>
      </c>
      <c r="L184">
        <v>0</v>
      </c>
      <c r="M184">
        <v>0</v>
      </c>
    </row>
    <row r="185" spans="2:13" x14ac:dyDescent="0.2">
      <c r="B185">
        <v>0</v>
      </c>
      <c r="C185">
        <v>0</v>
      </c>
      <c r="D185">
        <v>0</v>
      </c>
      <c r="E185">
        <v>0</v>
      </c>
      <c r="F185">
        <v>0</v>
      </c>
      <c r="G185">
        <v>1111111</v>
      </c>
      <c r="H185">
        <v>0</v>
      </c>
      <c r="I185">
        <v>0</v>
      </c>
      <c r="J185">
        <v>0</v>
      </c>
      <c r="K185">
        <v>0</v>
      </c>
      <c r="L185">
        <v>0</v>
      </c>
      <c r="M185">
        <v>0</v>
      </c>
    </row>
    <row r="186" spans="2:13" x14ac:dyDescent="0.2">
      <c r="B186">
        <v>0</v>
      </c>
      <c r="C186">
        <v>0</v>
      </c>
      <c r="D186">
        <v>0</v>
      </c>
      <c r="E186">
        <v>0</v>
      </c>
      <c r="F186">
        <v>0</v>
      </c>
      <c r="G186">
        <v>1111111</v>
      </c>
      <c r="H186">
        <v>0</v>
      </c>
      <c r="I186">
        <v>0</v>
      </c>
      <c r="J186">
        <v>0</v>
      </c>
      <c r="K186">
        <v>0</v>
      </c>
      <c r="L186">
        <v>0</v>
      </c>
      <c r="M186">
        <v>0</v>
      </c>
    </row>
    <row r="187" spans="2:13" x14ac:dyDescent="0.2">
      <c r="B187">
        <v>0</v>
      </c>
      <c r="C187">
        <v>0</v>
      </c>
      <c r="D187">
        <v>0</v>
      </c>
      <c r="E187">
        <v>0</v>
      </c>
      <c r="F187">
        <v>0</v>
      </c>
      <c r="G187">
        <v>1111111</v>
      </c>
      <c r="H187">
        <v>0</v>
      </c>
      <c r="I187">
        <v>0</v>
      </c>
      <c r="J187">
        <v>0</v>
      </c>
      <c r="K187">
        <v>0</v>
      </c>
      <c r="L187">
        <v>0</v>
      </c>
      <c r="M187">
        <v>0</v>
      </c>
    </row>
    <row r="188" spans="2:13" x14ac:dyDescent="0.2">
      <c r="B188">
        <v>0</v>
      </c>
      <c r="C188">
        <v>0</v>
      </c>
      <c r="D188">
        <v>0</v>
      </c>
      <c r="E188">
        <v>0</v>
      </c>
      <c r="F188">
        <v>0</v>
      </c>
      <c r="G188">
        <v>1111111</v>
      </c>
      <c r="H188">
        <v>0</v>
      </c>
      <c r="I188">
        <v>0</v>
      </c>
      <c r="J188">
        <v>0</v>
      </c>
      <c r="K188">
        <v>0</v>
      </c>
      <c r="L188">
        <v>0</v>
      </c>
      <c r="M188">
        <v>0</v>
      </c>
    </row>
    <row r="189" spans="2:13" x14ac:dyDescent="0.2">
      <c r="B189">
        <v>0</v>
      </c>
      <c r="C189">
        <v>0</v>
      </c>
      <c r="D189">
        <v>0</v>
      </c>
      <c r="E189">
        <v>0</v>
      </c>
      <c r="F189">
        <v>0</v>
      </c>
      <c r="G189">
        <v>1111111</v>
      </c>
      <c r="H189">
        <v>0</v>
      </c>
      <c r="I189">
        <v>0</v>
      </c>
      <c r="J189">
        <v>0</v>
      </c>
      <c r="K189">
        <v>0</v>
      </c>
      <c r="L189">
        <v>0</v>
      </c>
      <c r="M189">
        <v>0</v>
      </c>
    </row>
    <row r="190" spans="2:13" x14ac:dyDescent="0.2">
      <c r="B190">
        <v>0</v>
      </c>
      <c r="C190">
        <v>0</v>
      </c>
      <c r="D190">
        <v>0</v>
      </c>
      <c r="E190">
        <v>0</v>
      </c>
      <c r="F190">
        <v>0</v>
      </c>
      <c r="G190">
        <v>1111111</v>
      </c>
      <c r="H190">
        <v>0</v>
      </c>
      <c r="I190">
        <v>0</v>
      </c>
      <c r="J190">
        <v>0</v>
      </c>
      <c r="K190">
        <v>0</v>
      </c>
      <c r="L190">
        <v>0</v>
      </c>
      <c r="M190">
        <v>0</v>
      </c>
    </row>
    <row r="191" spans="2:13" x14ac:dyDescent="0.2">
      <c r="B191">
        <v>0</v>
      </c>
      <c r="C191">
        <v>0</v>
      </c>
      <c r="D191">
        <v>0</v>
      </c>
      <c r="E191">
        <v>0</v>
      </c>
      <c r="F191">
        <v>0</v>
      </c>
      <c r="G191">
        <v>1111111</v>
      </c>
      <c r="H191">
        <v>0</v>
      </c>
      <c r="I191">
        <v>0</v>
      </c>
      <c r="J191">
        <v>0</v>
      </c>
      <c r="K191">
        <v>0</v>
      </c>
      <c r="L191">
        <v>0</v>
      </c>
      <c r="M191">
        <v>0</v>
      </c>
    </row>
    <row r="192" spans="2:13" x14ac:dyDescent="0.2">
      <c r="B192">
        <v>0</v>
      </c>
      <c r="C192">
        <v>0</v>
      </c>
      <c r="D192">
        <v>0</v>
      </c>
      <c r="E192">
        <v>0</v>
      </c>
      <c r="F192">
        <v>0</v>
      </c>
      <c r="G192">
        <v>1111111</v>
      </c>
      <c r="H192">
        <v>0</v>
      </c>
      <c r="I192">
        <v>0</v>
      </c>
      <c r="J192">
        <v>0</v>
      </c>
      <c r="K192">
        <v>0</v>
      </c>
      <c r="L192">
        <v>0</v>
      </c>
      <c r="M192">
        <v>0</v>
      </c>
    </row>
    <row r="193" spans="2:13" x14ac:dyDescent="0.2">
      <c r="B193">
        <v>0</v>
      </c>
      <c r="C193">
        <v>0</v>
      </c>
      <c r="D193">
        <v>0</v>
      </c>
      <c r="E193">
        <v>0</v>
      </c>
      <c r="F193">
        <v>0</v>
      </c>
      <c r="G193">
        <v>1111111</v>
      </c>
      <c r="H193">
        <v>0</v>
      </c>
      <c r="I193">
        <v>0</v>
      </c>
      <c r="J193">
        <v>0</v>
      </c>
      <c r="K193">
        <v>0</v>
      </c>
      <c r="L193">
        <v>0</v>
      </c>
      <c r="M193">
        <v>0</v>
      </c>
    </row>
    <row r="194" spans="2:13" x14ac:dyDescent="0.2">
      <c r="B194">
        <v>0</v>
      </c>
      <c r="C194">
        <v>0</v>
      </c>
      <c r="D194">
        <v>0</v>
      </c>
      <c r="E194">
        <v>0</v>
      </c>
      <c r="F194">
        <v>0</v>
      </c>
      <c r="G194">
        <v>1111111</v>
      </c>
      <c r="H194">
        <v>0</v>
      </c>
      <c r="I194">
        <v>0</v>
      </c>
      <c r="J194">
        <v>0</v>
      </c>
      <c r="K194">
        <v>0</v>
      </c>
      <c r="L194">
        <v>0</v>
      </c>
      <c r="M194">
        <v>0</v>
      </c>
    </row>
    <row r="195" spans="2:13" x14ac:dyDescent="0.2">
      <c r="B195">
        <v>0</v>
      </c>
      <c r="C195">
        <v>0</v>
      </c>
      <c r="D195">
        <v>0</v>
      </c>
      <c r="E195">
        <v>0</v>
      </c>
      <c r="F195">
        <v>0</v>
      </c>
      <c r="G195">
        <v>1111111</v>
      </c>
      <c r="H195">
        <v>0</v>
      </c>
      <c r="I195">
        <v>0</v>
      </c>
      <c r="J195">
        <v>0</v>
      </c>
      <c r="K195">
        <v>0</v>
      </c>
      <c r="L195">
        <v>0</v>
      </c>
      <c r="M195">
        <v>0</v>
      </c>
    </row>
    <row r="196" spans="2:13" x14ac:dyDescent="0.2">
      <c r="B196">
        <v>0</v>
      </c>
      <c r="C196">
        <v>0</v>
      </c>
      <c r="D196">
        <v>0</v>
      </c>
      <c r="E196">
        <v>0</v>
      </c>
      <c r="F196">
        <v>0</v>
      </c>
      <c r="G196">
        <v>1111111</v>
      </c>
      <c r="H196">
        <v>0</v>
      </c>
      <c r="I196">
        <v>0</v>
      </c>
      <c r="J196">
        <v>0</v>
      </c>
      <c r="K196">
        <v>0</v>
      </c>
      <c r="L196">
        <v>0</v>
      </c>
      <c r="M196">
        <v>0</v>
      </c>
    </row>
    <row r="197" spans="2:13" x14ac:dyDescent="0.2">
      <c r="B197">
        <v>0</v>
      </c>
      <c r="C197">
        <v>0</v>
      </c>
      <c r="D197">
        <v>0</v>
      </c>
      <c r="E197">
        <v>0</v>
      </c>
      <c r="F197">
        <v>0</v>
      </c>
      <c r="G197">
        <v>1111111</v>
      </c>
      <c r="H197">
        <v>0</v>
      </c>
      <c r="I197">
        <v>0</v>
      </c>
      <c r="J197">
        <v>0</v>
      </c>
      <c r="K197">
        <v>0</v>
      </c>
      <c r="L197">
        <v>0</v>
      </c>
      <c r="M197">
        <v>0</v>
      </c>
    </row>
    <row r="198" spans="2:13" x14ac:dyDescent="0.2">
      <c r="B198">
        <v>0</v>
      </c>
      <c r="C198">
        <v>0</v>
      </c>
      <c r="D198">
        <v>0</v>
      </c>
      <c r="E198">
        <v>0</v>
      </c>
      <c r="F198">
        <v>0</v>
      </c>
      <c r="G198">
        <v>1111111</v>
      </c>
      <c r="H198">
        <v>0</v>
      </c>
      <c r="I198">
        <v>0</v>
      </c>
      <c r="J198">
        <v>0</v>
      </c>
      <c r="K198">
        <v>0</v>
      </c>
      <c r="L198">
        <v>0</v>
      </c>
      <c r="M198">
        <v>0</v>
      </c>
    </row>
    <row r="199" spans="2:13" x14ac:dyDescent="0.2">
      <c r="B199">
        <v>0</v>
      </c>
      <c r="C199">
        <v>0</v>
      </c>
      <c r="D199">
        <v>0</v>
      </c>
      <c r="E199">
        <v>0</v>
      </c>
      <c r="F199">
        <v>0</v>
      </c>
      <c r="G199">
        <v>1111111</v>
      </c>
      <c r="H199">
        <v>0</v>
      </c>
      <c r="I199">
        <v>0</v>
      </c>
      <c r="J199">
        <v>0</v>
      </c>
      <c r="K199">
        <v>0</v>
      </c>
      <c r="L199">
        <v>0</v>
      </c>
      <c r="M199">
        <v>0</v>
      </c>
    </row>
    <row r="200" spans="2:13" x14ac:dyDescent="0.2">
      <c r="B200">
        <v>0</v>
      </c>
      <c r="C200">
        <v>0</v>
      </c>
      <c r="D200">
        <v>0</v>
      </c>
      <c r="E200">
        <v>0</v>
      </c>
      <c r="F200">
        <v>0</v>
      </c>
      <c r="G200">
        <v>1111111</v>
      </c>
      <c r="H200">
        <v>0</v>
      </c>
      <c r="I200">
        <v>0</v>
      </c>
      <c r="J200">
        <v>0</v>
      </c>
      <c r="K200">
        <v>0</v>
      </c>
      <c r="L200">
        <v>0</v>
      </c>
      <c r="M200">
        <v>0</v>
      </c>
    </row>
    <row r="201" spans="2:13" x14ac:dyDescent="0.2">
      <c r="B201">
        <v>0</v>
      </c>
      <c r="C201">
        <v>0</v>
      </c>
      <c r="D201">
        <v>0</v>
      </c>
      <c r="E201">
        <v>0</v>
      </c>
      <c r="F201">
        <v>0</v>
      </c>
      <c r="G201">
        <v>1111111</v>
      </c>
      <c r="H201">
        <v>0</v>
      </c>
      <c r="I201">
        <v>0</v>
      </c>
      <c r="J201">
        <v>0</v>
      </c>
      <c r="K201">
        <v>0</v>
      </c>
      <c r="L201">
        <v>0</v>
      </c>
      <c r="M201">
        <v>0</v>
      </c>
    </row>
    <row r="202" spans="2:13" x14ac:dyDescent="0.2">
      <c r="B202">
        <v>0</v>
      </c>
      <c r="C202">
        <v>0</v>
      </c>
      <c r="D202">
        <v>0</v>
      </c>
      <c r="E202">
        <v>0</v>
      </c>
      <c r="F202">
        <v>0</v>
      </c>
      <c r="G202">
        <v>1111111</v>
      </c>
      <c r="H202">
        <v>0</v>
      </c>
      <c r="I202">
        <v>0</v>
      </c>
      <c r="J202">
        <v>0</v>
      </c>
      <c r="K202">
        <v>0</v>
      </c>
      <c r="L202">
        <v>0</v>
      </c>
      <c r="M202">
        <v>0</v>
      </c>
    </row>
    <row r="203" spans="2:13" x14ac:dyDescent="0.2">
      <c r="B203">
        <v>0</v>
      </c>
      <c r="C203">
        <v>0</v>
      </c>
      <c r="D203">
        <v>0</v>
      </c>
      <c r="E203">
        <v>0</v>
      </c>
      <c r="F203">
        <v>0</v>
      </c>
      <c r="G203">
        <v>1111111</v>
      </c>
      <c r="H203">
        <v>0</v>
      </c>
      <c r="I203">
        <v>0</v>
      </c>
      <c r="J203">
        <v>0</v>
      </c>
      <c r="K203">
        <v>0</v>
      </c>
      <c r="L203">
        <v>0</v>
      </c>
      <c r="M203">
        <v>0</v>
      </c>
    </row>
    <row r="204" spans="2:13" x14ac:dyDescent="0.2">
      <c r="B204">
        <v>0</v>
      </c>
      <c r="C204">
        <v>0</v>
      </c>
      <c r="D204">
        <v>0</v>
      </c>
      <c r="E204">
        <v>0</v>
      </c>
      <c r="F204">
        <v>0</v>
      </c>
      <c r="G204">
        <v>1111111</v>
      </c>
      <c r="H204">
        <v>0</v>
      </c>
      <c r="I204">
        <v>0</v>
      </c>
      <c r="J204">
        <v>0</v>
      </c>
      <c r="K204">
        <v>0</v>
      </c>
      <c r="L204">
        <v>0</v>
      </c>
      <c r="M204">
        <v>0</v>
      </c>
    </row>
    <row r="205" spans="2:13" x14ac:dyDescent="0.2">
      <c r="B205">
        <v>0</v>
      </c>
      <c r="C205">
        <v>0</v>
      </c>
      <c r="D205">
        <v>0</v>
      </c>
      <c r="E205">
        <v>0</v>
      </c>
      <c r="F205">
        <v>0</v>
      </c>
      <c r="G205">
        <v>1111111</v>
      </c>
      <c r="H205">
        <v>0</v>
      </c>
      <c r="I205">
        <v>0</v>
      </c>
      <c r="J205">
        <v>0</v>
      </c>
      <c r="K205">
        <v>0</v>
      </c>
      <c r="L205">
        <v>0</v>
      </c>
      <c r="M205">
        <v>0</v>
      </c>
    </row>
    <row r="206" spans="2:13" x14ac:dyDescent="0.2">
      <c r="B206">
        <v>0</v>
      </c>
      <c r="C206">
        <v>0</v>
      </c>
      <c r="D206">
        <v>0</v>
      </c>
      <c r="E206">
        <v>0</v>
      </c>
      <c r="F206">
        <v>0</v>
      </c>
      <c r="G206">
        <v>1111111</v>
      </c>
      <c r="H206">
        <v>0</v>
      </c>
      <c r="I206">
        <v>0</v>
      </c>
      <c r="J206">
        <v>0</v>
      </c>
      <c r="K206">
        <v>0</v>
      </c>
      <c r="L206">
        <v>0</v>
      </c>
      <c r="M206">
        <v>0</v>
      </c>
    </row>
    <row r="207" spans="2:13" x14ac:dyDescent="0.2">
      <c r="B207">
        <v>0</v>
      </c>
      <c r="C207">
        <v>0</v>
      </c>
      <c r="D207">
        <v>0</v>
      </c>
      <c r="E207">
        <v>0</v>
      </c>
      <c r="F207">
        <v>0</v>
      </c>
      <c r="G207">
        <v>1111111</v>
      </c>
      <c r="H207">
        <v>0</v>
      </c>
      <c r="I207">
        <v>0</v>
      </c>
      <c r="J207">
        <v>0</v>
      </c>
      <c r="K207">
        <v>0</v>
      </c>
      <c r="L207">
        <v>0</v>
      </c>
      <c r="M207">
        <v>0</v>
      </c>
    </row>
    <row r="208" spans="2:13" x14ac:dyDescent="0.2">
      <c r="B208">
        <v>0</v>
      </c>
      <c r="C208">
        <v>0</v>
      </c>
      <c r="D208">
        <v>0</v>
      </c>
      <c r="E208">
        <v>0</v>
      </c>
      <c r="F208">
        <v>0</v>
      </c>
      <c r="G208">
        <v>1111111</v>
      </c>
      <c r="H208">
        <v>0</v>
      </c>
      <c r="I208">
        <v>0</v>
      </c>
      <c r="J208">
        <v>0</v>
      </c>
      <c r="K208">
        <v>0</v>
      </c>
      <c r="L208">
        <v>0</v>
      </c>
      <c r="M208">
        <v>0</v>
      </c>
    </row>
    <row r="209" spans="2:13" x14ac:dyDescent="0.2">
      <c r="B209">
        <v>0</v>
      </c>
      <c r="C209">
        <v>0</v>
      </c>
      <c r="D209">
        <v>0</v>
      </c>
      <c r="E209">
        <v>0</v>
      </c>
      <c r="F209">
        <v>0</v>
      </c>
      <c r="G209">
        <v>1111111</v>
      </c>
      <c r="H209">
        <v>0</v>
      </c>
      <c r="I209">
        <v>0</v>
      </c>
      <c r="J209">
        <v>0</v>
      </c>
      <c r="K209">
        <v>0</v>
      </c>
      <c r="L209">
        <v>0</v>
      </c>
      <c r="M209">
        <v>0</v>
      </c>
    </row>
    <row r="210" spans="2:13" x14ac:dyDescent="0.2">
      <c r="B210">
        <v>0</v>
      </c>
      <c r="C210">
        <v>0</v>
      </c>
      <c r="D210">
        <v>0</v>
      </c>
      <c r="E210">
        <v>0</v>
      </c>
      <c r="F210">
        <v>0</v>
      </c>
      <c r="G210">
        <v>1111111</v>
      </c>
      <c r="H210">
        <v>0</v>
      </c>
      <c r="I210">
        <v>0</v>
      </c>
      <c r="J210">
        <v>0</v>
      </c>
      <c r="K210">
        <v>0</v>
      </c>
      <c r="L210">
        <v>0</v>
      </c>
      <c r="M210">
        <v>0</v>
      </c>
    </row>
    <row r="211" spans="2:13" x14ac:dyDescent="0.2">
      <c r="B211">
        <v>0</v>
      </c>
      <c r="C211">
        <v>0</v>
      </c>
      <c r="D211">
        <v>0</v>
      </c>
      <c r="E211">
        <v>0</v>
      </c>
      <c r="F211">
        <v>0</v>
      </c>
      <c r="G211">
        <v>1111111</v>
      </c>
      <c r="H211">
        <v>0</v>
      </c>
      <c r="I211">
        <v>0</v>
      </c>
      <c r="J211">
        <v>0</v>
      </c>
      <c r="K211">
        <v>0</v>
      </c>
      <c r="L211">
        <v>0</v>
      </c>
      <c r="M211">
        <v>0</v>
      </c>
    </row>
    <row r="212" spans="2:13" x14ac:dyDescent="0.2">
      <c r="B212">
        <v>0</v>
      </c>
      <c r="C212">
        <v>0</v>
      </c>
      <c r="D212">
        <v>0</v>
      </c>
      <c r="E212">
        <v>0</v>
      </c>
      <c r="F212">
        <v>0</v>
      </c>
      <c r="G212">
        <v>1111111</v>
      </c>
      <c r="H212">
        <v>0</v>
      </c>
      <c r="I212">
        <v>0</v>
      </c>
      <c r="J212">
        <v>0</v>
      </c>
      <c r="K212">
        <v>0</v>
      </c>
      <c r="L212">
        <v>0</v>
      </c>
      <c r="M212">
        <v>0</v>
      </c>
    </row>
    <row r="213" spans="2:13" x14ac:dyDescent="0.2">
      <c r="B213">
        <v>0</v>
      </c>
      <c r="C213">
        <v>0</v>
      </c>
      <c r="D213">
        <v>0</v>
      </c>
      <c r="E213">
        <v>0</v>
      </c>
      <c r="F213">
        <v>0</v>
      </c>
      <c r="G213">
        <v>1111111</v>
      </c>
      <c r="H213">
        <v>0</v>
      </c>
      <c r="I213">
        <v>0</v>
      </c>
      <c r="J213">
        <v>0</v>
      </c>
      <c r="K213">
        <v>0</v>
      </c>
      <c r="L213">
        <v>0</v>
      </c>
      <c r="M213">
        <v>0</v>
      </c>
    </row>
    <row r="214" spans="2:13" x14ac:dyDescent="0.2">
      <c r="B214">
        <v>0</v>
      </c>
      <c r="C214">
        <v>0</v>
      </c>
      <c r="D214">
        <v>0</v>
      </c>
      <c r="E214">
        <v>0</v>
      </c>
      <c r="F214">
        <v>0</v>
      </c>
      <c r="G214">
        <v>1111111</v>
      </c>
      <c r="H214">
        <v>0</v>
      </c>
      <c r="I214">
        <v>0</v>
      </c>
      <c r="J214">
        <v>0</v>
      </c>
      <c r="K214">
        <v>0</v>
      </c>
      <c r="L214">
        <v>0</v>
      </c>
      <c r="M214">
        <v>0</v>
      </c>
    </row>
    <row r="215" spans="2:13" x14ac:dyDescent="0.2">
      <c r="B215">
        <v>0</v>
      </c>
      <c r="C215">
        <v>0</v>
      </c>
      <c r="D215">
        <v>0</v>
      </c>
      <c r="E215">
        <v>0</v>
      </c>
      <c r="F215">
        <v>0</v>
      </c>
      <c r="G215">
        <v>1111111</v>
      </c>
      <c r="H215">
        <v>0</v>
      </c>
      <c r="I215">
        <v>0</v>
      </c>
      <c r="J215">
        <v>0</v>
      </c>
      <c r="K215">
        <v>0</v>
      </c>
      <c r="L215">
        <v>0</v>
      </c>
      <c r="M215">
        <v>0</v>
      </c>
    </row>
    <row r="216" spans="2:13" x14ac:dyDescent="0.2">
      <c r="B216">
        <v>0</v>
      </c>
      <c r="C216">
        <v>0</v>
      </c>
      <c r="D216">
        <v>0</v>
      </c>
      <c r="E216">
        <v>0</v>
      </c>
      <c r="F216">
        <v>0</v>
      </c>
      <c r="G216">
        <v>1111111</v>
      </c>
      <c r="H216">
        <v>0</v>
      </c>
      <c r="I216">
        <v>0</v>
      </c>
      <c r="J216">
        <v>0</v>
      </c>
      <c r="K216">
        <v>0</v>
      </c>
      <c r="L216">
        <v>0</v>
      </c>
      <c r="M216">
        <v>0</v>
      </c>
    </row>
    <row r="217" spans="2:13" x14ac:dyDescent="0.2">
      <c r="B217">
        <v>0</v>
      </c>
      <c r="C217">
        <v>0</v>
      </c>
      <c r="D217">
        <v>0</v>
      </c>
      <c r="E217">
        <v>0</v>
      </c>
      <c r="F217">
        <v>0</v>
      </c>
      <c r="G217">
        <v>1111111</v>
      </c>
      <c r="H217">
        <v>0</v>
      </c>
      <c r="I217">
        <v>0</v>
      </c>
      <c r="J217">
        <v>0</v>
      </c>
      <c r="K217">
        <v>0</v>
      </c>
      <c r="L217">
        <v>0</v>
      </c>
      <c r="M217">
        <v>0</v>
      </c>
    </row>
    <row r="218" spans="2:13" x14ac:dyDescent="0.2">
      <c r="B218">
        <v>0</v>
      </c>
      <c r="C218">
        <v>0</v>
      </c>
      <c r="D218">
        <v>0</v>
      </c>
      <c r="E218">
        <v>0</v>
      </c>
      <c r="F218">
        <v>0</v>
      </c>
      <c r="G218">
        <v>1111111</v>
      </c>
      <c r="H218">
        <v>0</v>
      </c>
      <c r="I218">
        <v>0</v>
      </c>
      <c r="J218">
        <v>0</v>
      </c>
      <c r="K218">
        <v>0</v>
      </c>
      <c r="L218">
        <v>0</v>
      </c>
      <c r="M218">
        <v>0</v>
      </c>
    </row>
    <row r="219" spans="2:13" x14ac:dyDescent="0.2">
      <c r="B219">
        <v>0</v>
      </c>
      <c r="C219">
        <v>0</v>
      </c>
      <c r="D219">
        <v>0</v>
      </c>
      <c r="E219">
        <v>0</v>
      </c>
      <c r="F219">
        <v>0</v>
      </c>
      <c r="G219">
        <v>1111111</v>
      </c>
      <c r="H219">
        <v>0</v>
      </c>
      <c r="I219">
        <v>0</v>
      </c>
      <c r="J219">
        <v>0</v>
      </c>
      <c r="K219">
        <v>0</v>
      </c>
      <c r="L219">
        <v>0</v>
      </c>
      <c r="M219">
        <v>0</v>
      </c>
    </row>
    <row r="220" spans="2:13" x14ac:dyDescent="0.2">
      <c r="B220">
        <v>0</v>
      </c>
      <c r="C220">
        <v>0</v>
      </c>
      <c r="D220">
        <v>0</v>
      </c>
      <c r="E220">
        <v>0</v>
      </c>
      <c r="F220">
        <v>0</v>
      </c>
      <c r="G220">
        <v>1111111</v>
      </c>
      <c r="H220">
        <v>0</v>
      </c>
      <c r="I220">
        <v>0</v>
      </c>
      <c r="J220">
        <v>0</v>
      </c>
      <c r="K220">
        <v>0</v>
      </c>
      <c r="L220">
        <v>0</v>
      </c>
      <c r="M220">
        <v>0</v>
      </c>
    </row>
    <row r="221" spans="2:13" x14ac:dyDescent="0.2">
      <c r="B221">
        <v>0</v>
      </c>
      <c r="C221">
        <v>0</v>
      </c>
      <c r="D221">
        <v>0</v>
      </c>
      <c r="E221">
        <v>0</v>
      </c>
      <c r="F221">
        <v>0</v>
      </c>
      <c r="G221">
        <v>1111111</v>
      </c>
      <c r="H221">
        <v>0</v>
      </c>
      <c r="I221">
        <v>0</v>
      </c>
      <c r="J221">
        <v>0</v>
      </c>
      <c r="K221">
        <v>0</v>
      </c>
      <c r="L221">
        <v>0</v>
      </c>
      <c r="M221">
        <v>0</v>
      </c>
    </row>
    <row r="222" spans="2:13" x14ac:dyDescent="0.2">
      <c r="B222">
        <v>0</v>
      </c>
      <c r="C222">
        <v>0</v>
      </c>
      <c r="D222">
        <v>0</v>
      </c>
      <c r="E222">
        <v>0</v>
      </c>
      <c r="F222">
        <v>0</v>
      </c>
      <c r="G222">
        <v>1111111</v>
      </c>
      <c r="H222">
        <v>0</v>
      </c>
      <c r="I222">
        <v>0</v>
      </c>
      <c r="J222">
        <v>0</v>
      </c>
      <c r="K222">
        <v>0</v>
      </c>
      <c r="L222">
        <v>0</v>
      </c>
      <c r="M222">
        <v>0</v>
      </c>
    </row>
    <row r="223" spans="2:13" x14ac:dyDescent="0.2">
      <c r="B223">
        <v>0</v>
      </c>
      <c r="C223">
        <v>0</v>
      </c>
      <c r="D223">
        <v>0</v>
      </c>
      <c r="E223">
        <v>0</v>
      </c>
      <c r="F223">
        <v>0</v>
      </c>
      <c r="G223">
        <v>1111111</v>
      </c>
      <c r="H223">
        <v>0</v>
      </c>
      <c r="I223">
        <v>0</v>
      </c>
      <c r="J223">
        <v>0</v>
      </c>
      <c r="K223">
        <v>0</v>
      </c>
      <c r="L223">
        <v>0</v>
      </c>
      <c r="M223">
        <v>0</v>
      </c>
    </row>
    <row r="224" spans="2:13" x14ac:dyDescent="0.2">
      <c r="B224">
        <v>0</v>
      </c>
      <c r="C224">
        <v>0</v>
      </c>
      <c r="D224">
        <v>0</v>
      </c>
      <c r="E224">
        <v>0</v>
      </c>
      <c r="F224">
        <v>0</v>
      </c>
      <c r="G224">
        <v>1111111</v>
      </c>
      <c r="H224">
        <v>0</v>
      </c>
      <c r="I224">
        <v>0</v>
      </c>
      <c r="J224">
        <v>0</v>
      </c>
      <c r="K224">
        <v>0</v>
      </c>
      <c r="L224">
        <v>0</v>
      </c>
      <c r="M224">
        <v>0</v>
      </c>
    </row>
    <row r="225" spans="2:13" x14ac:dyDescent="0.2">
      <c r="B225">
        <v>0</v>
      </c>
      <c r="C225">
        <v>0</v>
      </c>
      <c r="D225">
        <v>0</v>
      </c>
      <c r="E225">
        <v>0</v>
      </c>
      <c r="F225">
        <v>0</v>
      </c>
      <c r="G225">
        <v>1111111</v>
      </c>
      <c r="H225">
        <v>0</v>
      </c>
      <c r="I225">
        <v>0</v>
      </c>
      <c r="J225">
        <v>0</v>
      </c>
      <c r="K225">
        <v>0</v>
      </c>
      <c r="L225">
        <v>0</v>
      </c>
      <c r="M225">
        <v>0</v>
      </c>
    </row>
    <row r="226" spans="2:13" x14ac:dyDescent="0.2">
      <c r="B226">
        <v>0</v>
      </c>
      <c r="C226">
        <v>0</v>
      </c>
      <c r="D226">
        <v>0</v>
      </c>
      <c r="E226">
        <v>0</v>
      </c>
      <c r="F226">
        <v>0</v>
      </c>
      <c r="G226">
        <v>1111111</v>
      </c>
      <c r="H226">
        <v>0</v>
      </c>
      <c r="I226">
        <v>0</v>
      </c>
      <c r="J226">
        <v>0</v>
      </c>
      <c r="K226">
        <v>0</v>
      </c>
      <c r="L226">
        <v>0</v>
      </c>
      <c r="M226">
        <v>0</v>
      </c>
    </row>
    <row r="227" spans="2:13" x14ac:dyDescent="0.2">
      <c r="B227">
        <v>0</v>
      </c>
      <c r="C227">
        <v>0</v>
      </c>
      <c r="D227">
        <v>0</v>
      </c>
      <c r="E227">
        <v>0</v>
      </c>
      <c r="F227">
        <v>0</v>
      </c>
      <c r="G227">
        <v>1111111</v>
      </c>
      <c r="H227">
        <v>0</v>
      </c>
      <c r="I227">
        <v>0</v>
      </c>
      <c r="J227">
        <v>0</v>
      </c>
      <c r="K227">
        <v>0</v>
      </c>
      <c r="L227">
        <v>0</v>
      </c>
      <c r="M227">
        <v>0</v>
      </c>
    </row>
    <row r="228" spans="2:13" x14ac:dyDescent="0.2">
      <c r="B228">
        <v>0</v>
      </c>
      <c r="C228">
        <v>0</v>
      </c>
      <c r="D228">
        <v>0</v>
      </c>
      <c r="E228">
        <v>0</v>
      </c>
      <c r="F228">
        <v>0</v>
      </c>
      <c r="G228">
        <v>1111111</v>
      </c>
      <c r="H228">
        <v>0</v>
      </c>
      <c r="I228">
        <v>0</v>
      </c>
      <c r="J228">
        <v>0</v>
      </c>
      <c r="K228">
        <v>0</v>
      </c>
      <c r="L228">
        <v>0</v>
      </c>
      <c r="M228">
        <v>0</v>
      </c>
    </row>
    <row r="229" spans="2:13" x14ac:dyDescent="0.2">
      <c r="B229">
        <v>0</v>
      </c>
      <c r="C229">
        <v>0</v>
      </c>
      <c r="D229">
        <v>0</v>
      </c>
      <c r="E229">
        <v>0</v>
      </c>
      <c r="F229">
        <v>0</v>
      </c>
      <c r="G229">
        <v>1111111</v>
      </c>
      <c r="H229">
        <v>0</v>
      </c>
      <c r="I229">
        <v>0</v>
      </c>
      <c r="J229">
        <v>0</v>
      </c>
      <c r="K229">
        <v>0</v>
      </c>
      <c r="L229">
        <v>0</v>
      </c>
      <c r="M229">
        <v>0</v>
      </c>
    </row>
    <row r="230" spans="2:13" x14ac:dyDescent="0.2">
      <c r="B230">
        <v>0</v>
      </c>
      <c r="C230">
        <v>0</v>
      </c>
      <c r="D230">
        <v>0</v>
      </c>
      <c r="E230">
        <v>0</v>
      </c>
      <c r="F230">
        <v>0</v>
      </c>
      <c r="G230">
        <v>1111111</v>
      </c>
      <c r="H230">
        <v>0</v>
      </c>
      <c r="I230">
        <v>0</v>
      </c>
      <c r="J230">
        <v>0</v>
      </c>
      <c r="K230">
        <v>0</v>
      </c>
      <c r="L230">
        <v>0</v>
      </c>
      <c r="M230">
        <v>0</v>
      </c>
    </row>
    <row r="231" spans="2:13" x14ac:dyDescent="0.2">
      <c r="B231">
        <v>0</v>
      </c>
      <c r="C231">
        <v>0</v>
      </c>
      <c r="D231">
        <v>0</v>
      </c>
      <c r="E231">
        <v>0</v>
      </c>
      <c r="F231">
        <v>0</v>
      </c>
      <c r="G231">
        <v>1111111</v>
      </c>
      <c r="H231">
        <v>0</v>
      </c>
      <c r="I231">
        <v>0</v>
      </c>
      <c r="J231">
        <v>0</v>
      </c>
      <c r="K231">
        <v>0</v>
      </c>
      <c r="L231">
        <v>0</v>
      </c>
      <c r="M231">
        <v>0</v>
      </c>
    </row>
    <row r="232" spans="2:13" x14ac:dyDescent="0.2">
      <c r="B232">
        <v>0</v>
      </c>
      <c r="C232">
        <v>0</v>
      </c>
      <c r="D232">
        <v>0</v>
      </c>
      <c r="E232">
        <v>0</v>
      </c>
      <c r="F232">
        <v>0</v>
      </c>
      <c r="G232">
        <v>1111111</v>
      </c>
      <c r="H232">
        <v>0</v>
      </c>
      <c r="I232">
        <v>0</v>
      </c>
      <c r="J232">
        <v>0</v>
      </c>
      <c r="K232">
        <v>0</v>
      </c>
      <c r="L232">
        <v>0</v>
      </c>
      <c r="M232">
        <v>0</v>
      </c>
    </row>
    <row r="233" spans="2:13" x14ac:dyDescent="0.2">
      <c r="B233">
        <v>0</v>
      </c>
      <c r="C233">
        <v>0</v>
      </c>
      <c r="D233">
        <v>0</v>
      </c>
      <c r="E233">
        <v>0</v>
      </c>
      <c r="F233">
        <v>0</v>
      </c>
      <c r="G233">
        <v>1111111</v>
      </c>
      <c r="H233">
        <v>0</v>
      </c>
      <c r="I233">
        <v>0</v>
      </c>
      <c r="J233">
        <v>0</v>
      </c>
      <c r="K233">
        <v>0</v>
      </c>
      <c r="L233">
        <v>0</v>
      </c>
      <c r="M233">
        <v>0</v>
      </c>
    </row>
    <row r="234" spans="2:13" x14ac:dyDescent="0.2">
      <c r="B234">
        <v>0</v>
      </c>
      <c r="C234">
        <v>0</v>
      </c>
      <c r="D234">
        <v>0</v>
      </c>
      <c r="E234">
        <v>0</v>
      </c>
      <c r="F234">
        <v>0</v>
      </c>
      <c r="G234">
        <v>1111111</v>
      </c>
      <c r="H234">
        <v>0</v>
      </c>
      <c r="I234">
        <v>0</v>
      </c>
      <c r="J234">
        <v>0</v>
      </c>
      <c r="K234">
        <v>0</v>
      </c>
      <c r="L234">
        <v>0</v>
      </c>
      <c r="M234">
        <v>0</v>
      </c>
    </row>
    <row r="235" spans="2:13" x14ac:dyDescent="0.2">
      <c r="B235">
        <v>0</v>
      </c>
      <c r="C235">
        <v>0</v>
      </c>
      <c r="D235">
        <v>0</v>
      </c>
      <c r="E235">
        <v>0</v>
      </c>
      <c r="F235">
        <v>0</v>
      </c>
      <c r="G235">
        <v>1111111</v>
      </c>
      <c r="H235">
        <v>0</v>
      </c>
      <c r="I235">
        <v>0</v>
      </c>
      <c r="J235">
        <v>0</v>
      </c>
      <c r="K235">
        <v>0</v>
      </c>
      <c r="L235">
        <v>0</v>
      </c>
      <c r="M235">
        <v>0</v>
      </c>
    </row>
    <row r="236" spans="2:13" x14ac:dyDescent="0.2">
      <c r="B236">
        <v>0</v>
      </c>
      <c r="C236">
        <v>0</v>
      </c>
      <c r="D236">
        <v>0</v>
      </c>
      <c r="E236">
        <v>0</v>
      </c>
      <c r="F236">
        <v>0</v>
      </c>
      <c r="G236">
        <v>1111111</v>
      </c>
      <c r="H236">
        <v>0</v>
      </c>
      <c r="I236">
        <v>0</v>
      </c>
      <c r="J236">
        <v>0</v>
      </c>
      <c r="K236">
        <v>0</v>
      </c>
      <c r="L236">
        <v>0</v>
      </c>
      <c r="M236">
        <v>0</v>
      </c>
    </row>
    <row r="237" spans="2:13" x14ac:dyDescent="0.2">
      <c r="B237">
        <v>0</v>
      </c>
      <c r="C237">
        <v>0</v>
      </c>
      <c r="D237">
        <v>0</v>
      </c>
      <c r="E237">
        <v>0</v>
      </c>
      <c r="F237">
        <v>0</v>
      </c>
      <c r="G237">
        <v>1111111</v>
      </c>
      <c r="H237">
        <v>0</v>
      </c>
      <c r="I237">
        <v>0</v>
      </c>
      <c r="J237">
        <v>0</v>
      </c>
      <c r="K237">
        <v>0</v>
      </c>
      <c r="L237">
        <v>0</v>
      </c>
      <c r="M237">
        <v>0</v>
      </c>
    </row>
    <row r="238" spans="2:13" x14ac:dyDescent="0.2">
      <c r="B238">
        <v>0</v>
      </c>
      <c r="C238">
        <v>0</v>
      </c>
      <c r="D238">
        <v>0</v>
      </c>
      <c r="E238">
        <v>0</v>
      </c>
      <c r="F238">
        <v>0</v>
      </c>
      <c r="G238">
        <v>1111111</v>
      </c>
      <c r="H238">
        <v>0</v>
      </c>
      <c r="I238">
        <v>0</v>
      </c>
      <c r="J238">
        <v>0</v>
      </c>
      <c r="K238">
        <v>0</v>
      </c>
      <c r="L238">
        <v>0</v>
      </c>
      <c r="M238">
        <v>0</v>
      </c>
    </row>
    <row r="239" spans="2:13" x14ac:dyDescent="0.2">
      <c r="B239">
        <v>0</v>
      </c>
      <c r="C239">
        <v>0</v>
      </c>
      <c r="D239">
        <v>0</v>
      </c>
      <c r="E239">
        <v>0</v>
      </c>
      <c r="F239">
        <v>0</v>
      </c>
      <c r="G239">
        <v>1111111</v>
      </c>
      <c r="H239">
        <v>0</v>
      </c>
      <c r="I239">
        <v>0</v>
      </c>
      <c r="J239">
        <v>0</v>
      </c>
      <c r="K239">
        <v>0</v>
      </c>
      <c r="L239">
        <v>0</v>
      </c>
      <c r="M239">
        <v>0</v>
      </c>
    </row>
    <row r="240" spans="2:13" x14ac:dyDescent="0.2">
      <c r="B240">
        <v>0</v>
      </c>
      <c r="C240">
        <v>0</v>
      </c>
      <c r="D240">
        <v>0</v>
      </c>
      <c r="E240">
        <v>0</v>
      </c>
      <c r="F240">
        <v>0</v>
      </c>
      <c r="G240">
        <v>1111111</v>
      </c>
      <c r="H240">
        <v>0</v>
      </c>
      <c r="I240">
        <v>0</v>
      </c>
      <c r="J240">
        <v>0</v>
      </c>
      <c r="K240">
        <v>0</v>
      </c>
      <c r="L240">
        <v>0</v>
      </c>
      <c r="M240">
        <v>0</v>
      </c>
    </row>
    <row r="241" spans="2:13" x14ac:dyDescent="0.2">
      <c r="B241">
        <v>0</v>
      </c>
      <c r="C241">
        <v>0</v>
      </c>
      <c r="D241">
        <v>0</v>
      </c>
      <c r="E241">
        <v>0</v>
      </c>
      <c r="F241">
        <v>0</v>
      </c>
      <c r="G241">
        <v>1111111</v>
      </c>
      <c r="H241">
        <v>0</v>
      </c>
      <c r="I241">
        <v>0</v>
      </c>
      <c r="J241">
        <v>0</v>
      </c>
      <c r="K241">
        <v>0</v>
      </c>
      <c r="L241">
        <v>0</v>
      </c>
      <c r="M241">
        <v>0</v>
      </c>
    </row>
    <row r="242" spans="2:13" x14ac:dyDescent="0.2">
      <c r="B242">
        <v>0</v>
      </c>
      <c r="C242">
        <v>0</v>
      </c>
      <c r="D242">
        <v>0</v>
      </c>
      <c r="E242">
        <v>0</v>
      </c>
      <c r="F242">
        <v>0</v>
      </c>
      <c r="G242">
        <v>1111111</v>
      </c>
      <c r="H242">
        <v>0</v>
      </c>
      <c r="I242">
        <v>0</v>
      </c>
      <c r="J242">
        <v>0</v>
      </c>
      <c r="K242">
        <v>0</v>
      </c>
      <c r="L242">
        <v>0</v>
      </c>
      <c r="M242">
        <v>0</v>
      </c>
    </row>
    <row r="243" spans="2:13" x14ac:dyDescent="0.2">
      <c r="B243">
        <v>0</v>
      </c>
      <c r="C243">
        <v>0</v>
      </c>
      <c r="D243">
        <v>0</v>
      </c>
      <c r="E243">
        <v>0</v>
      </c>
      <c r="F243">
        <v>0</v>
      </c>
      <c r="G243">
        <v>1111111</v>
      </c>
      <c r="H243">
        <v>0</v>
      </c>
      <c r="I243">
        <v>0</v>
      </c>
      <c r="J243">
        <v>0</v>
      </c>
      <c r="K243">
        <v>0</v>
      </c>
      <c r="L243">
        <v>0</v>
      </c>
      <c r="M243">
        <v>0</v>
      </c>
    </row>
    <row r="244" spans="2:13" x14ac:dyDescent="0.2">
      <c r="B244">
        <v>0</v>
      </c>
      <c r="C244">
        <v>0</v>
      </c>
      <c r="D244">
        <v>0</v>
      </c>
      <c r="E244">
        <v>0</v>
      </c>
      <c r="F244">
        <v>0</v>
      </c>
      <c r="G244">
        <v>1111111</v>
      </c>
      <c r="H244">
        <v>0</v>
      </c>
      <c r="I244">
        <v>0</v>
      </c>
      <c r="J244">
        <v>0</v>
      </c>
      <c r="K244">
        <v>0</v>
      </c>
      <c r="L244">
        <v>0</v>
      </c>
      <c r="M244">
        <v>0</v>
      </c>
    </row>
    <row r="245" spans="2:13" x14ac:dyDescent="0.2">
      <c r="B245">
        <v>0</v>
      </c>
      <c r="C245">
        <v>0</v>
      </c>
      <c r="D245">
        <v>0</v>
      </c>
      <c r="E245">
        <v>0</v>
      </c>
      <c r="F245">
        <v>0</v>
      </c>
      <c r="G245">
        <v>1111111</v>
      </c>
      <c r="H245">
        <v>0</v>
      </c>
      <c r="I245">
        <v>0</v>
      </c>
      <c r="J245">
        <v>0</v>
      </c>
      <c r="K245">
        <v>0</v>
      </c>
      <c r="L245">
        <v>0</v>
      </c>
      <c r="M245">
        <v>0</v>
      </c>
    </row>
    <row r="246" spans="2:13" x14ac:dyDescent="0.2">
      <c r="B246">
        <v>0</v>
      </c>
      <c r="C246">
        <v>0</v>
      </c>
      <c r="D246">
        <v>0</v>
      </c>
      <c r="E246">
        <v>0</v>
      </c>
      <c r="F246">
        <v>0</v>
      </c>
      <c r="G246">
        <v>1111111</v>
      </c>
      <c r="H246">
        <v>0</v>
      </c>
      <c r="I246">
        <v>0</v>
      </c>
      <c r="J246">
        <v>0</v>
      </c>
      <c r="K246">
        <v>0</v>
      </c>
      <c r="L246">
        <v>0</v>
      </c>
      <c r="M246">
        <v>0</v>
      </c>
    </row>
    <row r="247" spans="2:13" x14ac:dyDescent="0.2">
      <c r="B247">
        <v>0</v>
      </c>
      <c r="C247">
        <v>0</v>
      </c>
      <c r="D247">
        <v>0</v>
      </c>
      <c r="E247">
        <v>0</v>
      </c>
      <c r="F247">
        <v>0</v>
      </c>
      <c r="G247">
        <v>1111111</v>
      </c>
      <c r="H247">
        <v>0</v>
      </c>
      <c r="I247">
        <v>0</v>
      </c>
      <c r="J247">
        <v>0</v>
      </c>
      <c r="K247">
        <v>0</v>
      </c>
      <c r="L247">
        <v>0</v>
      </c>
      <c r="M247">
        <v>0</v>
      </c>
    </row>
    <row r="248" spans="2:13" x14ac:dyDescent="0.2">
      <c r="B248">
        <v>0</v>
      </c>
      <c r="C248">
        <v>0</v>
      </c>
      <c r="D248">
        <v>0</v>
      </c>
      <c r="E248">
        <v>0</v>
      </c>
      <c r="F248">
        <v>0</v>
      </c>
      <c r="G248">
        <v>1111111</v>
      </c>
      <c r="H248">
        <v>0</v>
      </c>
      <c r="I248">
        <v>0</v>
      </c>
      <c r="J248">
        <v>0</v>
      </c>
      <c r="K248">
        <v>0</v>
      </c>
      <c r="L248">
        <v>0</v>
      </c>
      <c r="M248">
        <v>0</v>
      </c>
    </row>
    <row r="249" spans="2:13" x14ac:dyDescent="0.2">
      <c r="B249">
        <v>0</v>
      </c>
      <c r="C249">
        <v>0</v>
      </c>
      <c r="D249">
        <v>0</v>
      </c>
      <c r="E249">
        <v>0</v>
      </c>
      <c r="F249">
        <v>0</v>
      </c>
      <c r="G249">
        <v>1111111</v>
      </c>
      <c r="H249">
        <v>0</v>
      </c>
      <c r="I249">
        <v>0</v>
      </c>
      <c r="J249">
        <v>0</v>
      </c>
      <c r="K249">
        <v>0</v>
      </c>
      <c r="L249">
        <v>0</v>
      </c>
      <c r="M249">
        <v>0</v>
      </c>
    </row>
    <row r="250" spans="2:13" x14ac:dyDescent="0.2">
      <c r="B250">
        <v>0</v>
      </c>
      <c r="C250">
        <v>0</v>
      </c>
      <c r="D250">
        <v>0</v>
      </c>
      <c r="E250">
        <v>0</v>
      </c>
      <c r="F250">
        <v>0</v>
      </c>
      <c r="G250">
        <v>1111111</v>
      </c>
      <c r="H250">
        <v>0</v>
      </c>
      <c r="I250">
        <v>0</v>
      </c>
      <c r="J250">
        <v>0</v>
      </c>
      <c r="K250">
        <v>0</v>
      </c>
      <c r="L250">
        <v>0</v>
      </c>
      <c r="M250">
        <v>0</v>
      </c>
    </row>
    <row r="251" spans="2:13" x14ac:dyDescent="0.2">
      <c r="B251">
        <v>0</v>
      </c>
      <c r="C251">
        <v>0</v>
      </c>
      <c r="D251">
        <v>0</v>
      </c>
      <c r="E251">
        <v>0</v>
      </c>
      <c r="F251">
        <v>0</v>
      </c>
      <c r="G251">
        <v>1111111</v>
      </c>
      <c r="H251">
        <v>0</v>
      </c>
      <c r="I251">
        <v>0</v>
      </c>
      <c r="J251">
        <v>0</v>
      </c>
      <c r="K251">
        <v>0</v>
      </c>
      <c r="L251">
        <v>0</v>
      </c>
      <c r="M251">
        <v>0</v>
      </c>
    </row>
    <row r="252" spans="2:13" x14ac:dyDescent="0.2">
      <c r="B252">
        <v>0</v>
      </c>
      <c r="C252">
        <v>0</v>
      </c>
      <c r="D252">
        <v>0</v>
      </c>
      <c r="E252">
        <v>0</v>
      </c>
      <c r="F252">
        <v>0</v>
      </c>
      <c r="G252">
        <v>1111111</v>
      </c>
      <c r="H252">
        <v>0</v>
      </c>
      <c r="I252">
        <v>0</v>
      </c>
      <c r="J252">
        <v>0</v>
      </c>
      <c r="K252">
        <v>0</v>
      </c>
      <c r="L252">
        <v>0</v>
      </c>
      <c r="M252">
        <v>0</v>
      </c>
    </row>
    <row r="253" spans="2:13" x14ac:dyDescent="0.2">
      <c r="B253">
        <v>0</v>
      </c>
      <c r="C253">
        <v>0</v>
      </c>
      <c r="D253">
        <v>0</v>
      </c>
      <c r="E253">
        <v>0</v>
      </c>
      <c r="F253">
        <v>0</v>
      </c>
      <c r="G253">
        <v>1111111</v>
      </c>
      <c r="H253">
        <v>0</v>
      </c>
      <c r="I253">
        <v>0</v>
      </c>
      <c r="J253">
        <v>0</v>
      </c>
      <c r="K253">
        <v>0</v>
      </c>
      <c r="L253">
        <v>0</v>
      </c>
      <c r="M253">
        <v>0</v>
      </c>
    </row>
    <row r="254" spans="2:13" x14ac:dyDescent="0.2">
      <c r="B254">
        <v>0</v>
      </c>
      <c r="C254">
        <v>0</v>
      </c>
      <c r="D254">
        <v>0</v>
      </c>
      <c r="E254">
        <v>0</v>
      </c>
      <c r="F254">
        <v>0</v>
      </c>
      <c r="G254">
        <v>1111111</v>
      </c>
      <c r="H254">
        <v>0</v>
      </c>
      <c r="I254">
        <v>0</v>
      </c>
      <c r="J254">
        <v>0</v>
      </c>
      <c r="K254">
        <v>0</v>
      </c>
      <c r="L254">
        <v>0</v>
      </c>
      <c r="M254">
        <v>0</v>
      </c>
    </row>
    <row r="255" spans="2:13" x14ac:dyDescent="0.2">
      <c r="B255">
        <v>0</v>
      </c>
      <c r="C255">
        <v>0</v>
      </c>
      <c r="D255">
        <v>0</v>
      </c>
      <c r="E255">
        <v>0</v>
      </c>
      <c r="F255">
        <v>0</v>
      </c>
      <c r="G255">
        <v>1111111</v>
      </c>
      <c r="H255">
        <v>0</v>
      </c>
      <c r="I255">
        <v>0</v>
      </c>
      <c r="J255">
        <v>0</v>
      </c>
      <c r="K255">
        <v>0</v>
      </c>
      <c r="L255">
        <v>0</v>
      </c>
      <c r="M255">
        <v>0</v>
      </c>
    </row>
    <row r="256" spans="2:13" x14ac:dyDescent="0.2">
      <c r="B256">
        <v>0</v>
      </c>
      <c r="C256">
        <v>0</v>
      </c>
      <c r="D256">
        <v>0</v>
      </c>
      <c r="E256">
        <v>0</v>
      </c>
      <c r="F256">
        <v>0</v>
      </c>
      <c r="G256">
        <v>1111111</v>
      </c>
      <c r="H256">
        <v>0</v>
      </c>
      <c r="I256">
        <v>0</v>
      </c>
      <c r="J256">
        <v>0</v>
      </c>
      <c r="K256">
        <v>0</v>
      </c>
      <c r="L256">
        <v>0</v>
      </c>
      <c r="M256">
        <v>0</v>
      </c>
    </row>
    <row r="257" spans="2:13" x14ac:dyDescent="0.2">
      <c r="B257">
        <v>0</v>
      </c>
      <c r="C257">
        <v>0</v>
      </c>
      <c r="D257">
        <v>0</v>
      </c>
      <c r="E257">
        <v>0</v>
      </c>
      <c r="F257">
        <v>0</v>
      </c>
      <c r="G257">
        <v>1111111</v>
      </c>
      <c r="H257">
        <v>0</v>
      </c>
      <c r="I257">
        <v>0</v>
      </c>
      <c r="J257">
        <v>0</v>
      </c>
      <c r="K257">
        <v>0</v>
      </c>
      <c r="L257">
        <v>0</v>
      </c>
      <c r="M257">
        <v>0</v>
      </c>
    </row>
    <row r="258" spans="2:13" x14ac:dyDescent="0.2">
      <c r="B258">
        <v>0</v>
      </c>
      <c r="C258">
        <v>0</v>
      </c>
      <c r="D258">
        <v>0</v>
      </c>
      <c r="E258">
        <v>0</v>
      </c>
      <c r="F258">
        <v>0</v>
      </c>
      <c r="G258">
        <v>1111111</v>
      </c>
      <c r="H258">
        <v>0</v>
      </c>
      <c r="I258">
        <v>0</v>
      </c>
      <c r="J258">
        <v>0</v>
      </c>
      <c r="K258">
        <v>0</v>
      </c>
      <c r="L258">
        <v>0</v>
      </c>
      <c r="M258">
        <v>0</v>
      </c>
    </row>
    <row r="259" spans="2:13" x14ac:dyDescent="0.2">
      <c r="B259">
        <v>0</v>
      </c>
      <c r="C259">
        <v>0</v>
      </c>
      <c r="D259">
        <v>0</v>
      </c>
      <c r="E259">
        <v>0</v>
      </c>
      <c r="F259">
        <v>0</v>
      </c>
      <c r="G259">
        <v>1111111</v>
      </c>
      <c r="H259">
        <v>0</v>
      </c>
      <c r="I259">
        <v>0</v>
      </c>
      <c r="J259">
        <v>0</v>
      </c>
      <c r="K259">
        <v>0</v>
      </c>
      <c r="L259">
        <v>0</v>
      </c>
      <c r="M259">
        <v>0</v>
      </c>
    </row>
    <row r="260" spans="2:13" x14ac:dyDescent="0.2">
      <c r="B260">
        <v>0</v>
      </c>
      <c r="C260">
        <v>0</v>
      </c>
      <c r="D260">
        <v>0</v>
      </c>
      <c r="E260">
        <v>0</v>
      </c>
      <c r="F260">
        <v>0</v>
      </c>
      <c r="G260">
        <v>1111111</v>
      </c>
      <c r="H260">
        <v>0</v>
      </c>
      <c r="I260">
        <v>0</v>
      </c>
      <c r="J260">
        <v>0</v>
      </c>
      <c r="K260">
        <v>0</v>
      </c>
      <c r="L260">
        <v>0</v>
      </c>
      <c r="M260">
        <v>0</v>
      </c>
    </row>
    <row r="261" spans="2:13" x14ac:dyDescent="0.2">
      <c r="B261">
        <v>0</v>
      </c>
      <c r="C261">
        <v>0</v>
      </c>
      <c r="D261">
        <v>0</v>
      </c>
      <c r="E261">
        <v>0</v>
      </c>
      <c r="F261">
        <v>0</v>
      </c>
      <c r="G261">
        <v>1111111</v>
      </c>
      <c r="H261">
        <v>0</v>
      </c>
      <c r="I261">
        <v>0</v>
      </c>
      <c r="J261">
        <v>0</v>
      </c>
      <c r="K261">
        <v>0</v>
      </c>
      <c r="L261">
        <v>0</v>
      </c>
      <c r="M261">
        <v>0</v>
      </c>
    </row>
    <row r="262" spans="2:13" x14ac:dyDescent="0.2">
      <c r="B262">
        <v>0</v>
      </c>
      <c r="C262">
        <v>0</v>
      </c>
      <c r="D262">
        <v>0</v>
      </c>
      <c r="E262">
        <v>0</v>
      </c>
      <c r="F262">
        <v>0</v>
      </c>
      <c r="G262">
        <v>1111111</v>
      </c>
      <c r="H262">
        <v>0</v>
      </c>
      <c r="I262">
        <v>0</v>
      </c>
      <c r="J262">
        <v>0</v>
      </c>
      <c r="K262">
        <v>0</v>
      </c>
      <c r="L262">
        <v>0</v>
      </c>
      <c r="M262">
        <v>0</v>
      </c>
    </row>
    <row r="263" spans="2:13" x14ac:dyDescent="0.2">
      <c r="B263">
        <v>0</v>
      </c>
      <c r="C263">
        <v>0</v>
      </c>
      <c r="D263">
        <v>0</v>
      </c>
      <c r="E263">
        <v>0</v>
      </c>
      <c r="F263">
        <v>0</v>
      </c>
      <c r="G263">
        <v>1111111</v>
      </c>
      <c r="H263">
        <v>0</v>
      </c>
      <c r="I263">
        <v>0</v>
      </c>
      <c r="J263">
        <v>0</v>
      </c>
      <c r="K263">
        <v>0</v>
      </c>
      <c r="L263">
        <v>0</v>
      </c>
      <c r="M263">
        <v>0</v>
      </c>
    </row>
    <row r="264" spans="2:13" x14ac:dyDescent="0.2">
      <c r="B264">
        <v>0</v>
      </c>
      <c r="C264">
        <v>0</v>
      </c>
      <c r="D264">
        <v>0</v>
      </c>
      <c r="E264">
        <v>0</v>
      </c>
      <c r="F264">
        <v>0</v>
      </c>
      <c r="G264">
        <v>1111111</v>
      </c>
      <c r="H264">
        <v>0</v>
      </c>
      <c r="I264">
        <v>0</v>
      </c>
      <c r="J264">
        <v>0</v>
      </c>
      <c r="K264">
        <v>0</v>
      </c>
      <c r="L264">
        <v>0</v>
      </c>
      <c r="M264">
        <v>0</v>
      </c>
    </row>
    <row r="265" spans="2:13" x14ac:dyDescent="0.2">
      <c r="B265">
        <v>0</v>
      </c>
      <c r="C265">
        <v>0</v>
      </c>
      <c r="D265">
        <v>0</v>
      </c>
      <c r="E265">
        <v>0</v>
      </c>
      <c r="F265">
        <v>0</v>
      </c>
      <c r="G265">
        <v>1111111</v>
      </c>
      <c r="H265">
        <v>0</v>
      </c>
      <c r="I265">
        <v>0</v>
      </c>
      <c r="J265">
        <v>0</v>
      </c>
      <c r="K265">
        <v>0</v>
      </c>
      <c r="L265">
        <v>0</v>
      </c>
      <c r="M265">
        <v>0</v>
      </c>
    </row>
    <row r="266" spans="2:13" x14ac:dyDescent="0.2">
      <c r="B266">
        <v>0</v>
      </c>
      <c r="C266">
        <v>0</v>
      </c>
      <c r="D266">
        <v>0</v>
      </c>
      <c r="E266">
        <v>0</v>
      </c>
      <c r="F266">
        <v>0</v>
      </c>
      <c r="G266">
        <v>1111111</v>
      </c>
      <c r="H266">
        <v>0</v>
      </c>
      <c r="I266">
        <v>0</v>
      </c>
      <c r="J266">
        <v>0</v>
      </c>
      <c r="K266">
        <v>0</v>
      </c>
      <c r="L266">
        <v>0</v>
      </c>
      <c r="M266">
        <v>0</v>
      </c>
    </row>
    <row r="267" spans="2:13" x14ac:dyDescent="0.2">
      <c r="B267">
        <v>0</v>
      </c>
      <c r="C267">
        <v>0</v>
      </c>
      <c r="D267">
        <v>0</v>
      </c>
      <c r="E267">
        <v>0</v>
      </c>
      <c r="F267">
        <v>0</v>
      </c>
      <c r="G267">
        <v>1111111</v>
      </c>
      <c r="H267">
        <v>0</v>
      </c>
      <c r="I267">
        <v>0</v>
      </c>
      <c r="J267">
        <v>0</v>
      </c>
      <c r="K267">
        <v>0</v>
      </c>
      <c r="L267">
        <v>0</v>
      </c>
      <c r="M267">
        <v>0</v>
      </c>
    </row>
    <row r="268" spans="2:13" x14ac:dyDescent="0.2">
      <c r="B268">
        <v>0</v>
      </c>
      <c r="C268">
        <v>0</v>
      </c>
      <c r="D268">
        <v>0</v>
      </c>
      <c r="E268">
        <v>0</v>
      </c>
      <c r="F268">
        <v>0</v>
      </c>
      <c r="G268">
        <v>1111111</v>
      </c>
      <c r="H268">
        <v>0</v>
      </c>
      <c r="I268">
        <v>0</v>
      </c>
      <c r="J268">
        <v>0</v>
      </c>
      <c r="K268">
        <v>0</v>
      </c>
      <c r="L268">
        <v>0</v>
      </c>
      <c r="M268">
        <v>0</v>
      </c>
    </row>
    <row r="269" spans="2:13" x14ac:dyDescent="0.2">
      <c r="B269">
        <v>0</v>
      </c>
      <c r="C269">
        <v>0</v>
      </c>
      <c r="D269">
        <v>0</v>
      </c>
      <c r="E269">
        <v>0</v>
      </c>
      <c r="F269">
        <v>0</v>
      </c>
      <c r="G269">
        <v>1111111</v>
      </c>
      <c r="H269">
        <v>0</v>
      </c>
      <c r="I269">
        <v>0</v>
      </c>
      <c r="J269">
        <v>0</v>
      </c>
      <c r="K269">
        <v>0</v>
      </c>
      <c r="L269">
        <v>0</v>
      </c>
      <c r="M269">
        <v>0</v>
      </c>
    </row>
    <row r="270" spans="2:13" x14ac:dyDescent="0.2">
      <c r="B270">
        <v>0</v>
      </c>
      <c r="C270">
        <v>0</v>
      </c>
      <c r="D270">
        <v>0</v>
      </c>
      <c r="E270">
        <v>0</v>
      </c>
      <c r="F270">
        <v>0</v>
      </c>
      <c r="G270">
        <v>1111111</v>
      </c>
      <c r="H270">
        <v>0</v>
      </c>
      <c r="I270">
        <v>0</v>
      </c>
      <c r="J270">
        <v>0</v>
      </c>
      <c r="K270">
        <v>0</v>
      </c>
      <c r="L270">
        <v>0</v>
      </c>
      <c r="M270">
        <v>0</v>
      </c>
    </row>
    <row r="271" spans="2:13" x14ac:dyDescent="0.2">
      <c r="B271">
        <v>0</v>
      </c>
      <c r="C271">
        <v>0</v>
      </c>
      <c r="D271">
        <v>0</v>
      </c>
      <c r="E271">
        <v>0</v>
      </c>
      <c r="F271">
        <v>0</v>
      </c>
      <c r="G271">
        <v>1111111</v>
      </c>
      <c r="H271">
        <v>0</v>
      </c>
      <c r="I271">
        <v>0</v>
      </c>
      <c r="J271">
        <v>0</v>
      </c>
      <c r="K271">
        <v>0</v>
      </c>
      <c r="L271">
        <v>0</v>
      </c>
      <c r="M271">
        <v>0</v>
      </c>
    </row>
    <row r="272" spans="2:13" x14ac:dyDescent="0.2">
      <c r="B272">
        <v>0</v>
      </c>
      <c r="C272">
        <v>0</v>
      </c>
      <c r="D272">
        <v>0</v>
      </c>
      <c r="E272">
        <v>0</v>
      </c>
      <c r="F272">
        <v>0</v>
      </c>
      <c r="G272">
        <v>1111111</v>
      </c>
      <c r="H272">
        <v>0</v>
      </c>
      <c r="I272">
        <v>0</v>
      </c>
      <c r="J272">
        <v>0</v>
      </c>
      <c r="K272">
        <v>0</v>
      </c>
      <c r="L272">
        <v>0</v>
      </c>
      <c r="M272">
        <v>0</v>
      </c>
    </row>
    <row r="273" spans="2:13" x14ac:dyDescent="0.2">
      <c r="B273">
        <v>0</v>
      </c>
      <c r="C273">
        <v>0</v>
      </c>
      <c r="D273">
        <v>0</v>
      </c>
      <c r="E273">
        <v>0</v>
      </c>
      <c r="F273">
        <v>0</v>
      </c>
      <c r="G273">
        <v>1111111</v>
      </c>
      <c r="H273">
        <v>0</v>
      </c>
      <c r="I273">
        <v>0</v>
      </c>
      <c r="J273">
        <v>0</v>
      </c>
      <c r="K273">
        <v>0</v>
      </c>
      <c r="L273">
        <v>0</v>
      </c>
      <c r="M273">
        <v>0</v>
      </c>
    </row>
    <row r="274" spans="2:13" x14ac:dyDescent="0.2">
      <c r="B274">
        <v>0</v>
      </c>
      <c r="C274">
        <v>0</v>
      </c>
      <c r="D274">
        <v>0</v>
      </c>
      <c r="E274">
        <v>0</v>
      </c>
      <c r="F274">
        <v>0</v>
      </c>
      <c r="G274">
        <v>1111111</v>
      </c>
      <c r="H274">
        <v>0</v>
      </c>
      <c r="I274">
        <v>0</v>
      </c>
      <c r="J274">
        <v>0</v>
      </c>
      <c r="K274">
        <v>0</v>
      </c>
      <c r="L274">
        <v>0</v>
      </c>
      <c r="M274">
        <v>0</v>
      </c>
    </row>
    <row r="275" spans="2:13" x14ac:dyDescent="0.2">
      <c r="B275">
        <v>0</v>
      </c>
      <c r="C275">
        <v>0</v>
      </c>
      <c r="D275">
        <v>0</v>
      </c>
      <c r="E275">
        <v>0</v>
      </c>
      <c r="F275">
        <v>0</v>
      </c>
      <c r="G275">
        <v>1111111</v>
      </c>
      <c r="H275">
        <v>0</v>
      </c>
      <c r="I275">
        <v>0</v>
      </c>
      <c r="J275">
        <v>0</v>
      </c>
      <c r="K275">
        <v>0</v>
      </c>
      <c r="L275">
        <v>0</v>
      </c>
      <c r="M275">
        <v>0</v>
      </c>
    </row>
    <row r="276" spans="2:13" x14ac:dyDescent="0.2">
      <c r="B276">
        <v>0</v>
      </c>
      <c r="C276">
        <v>0</v>
      </c>
      <c r="D276">
        <v>0</v>
      </c>
      <c r="E276">
        <v>0</v>
      </c>
      <c r="F276">
        <v>0</v>
      </c>
      <c r="G276">
        <v>1111111</v>
      </c>
      <c r="H276">
        <v>0</v>
      </c>
      <c r="I276">
        <v>0</v>
      </c>
      <c r="J276">
        <v>0</v>
      </c>
      <c r="K276">
        <v>0</v>
      </c>
      <c r="L276">
        <v>0</v>
      </c>
      <c r="M276">
        <v>0</v>
      </c>
    </row>
    <row r="277" spans="2:13" x14ac:dyDescent="0.2">
      <c r="B277">
        <v>0</v>
      </c>
      <c r="C277">
        <v>0</v>
      </c>
      <c r="D277">
        <v>0</v>
      </c>
      <c r="E277">
        <v>0</v>
      </c>
      <c r="F277">
        <v>0</v>
      </c>
      <c r="G277">
        <v>1111111</v>
      </c>
      <c r="H277">
        <v>0</v>
      </c>
      <c r="I277">
        <v>0</v>
      </c>
      <c r="J277">
        <v>0</v>
      </c>
      <c r="K277">
        <v>0</v>
      </c>
      <c r="L277">
        <v>0</v>
      </c>
      <c r="M277">
        <v>0</v>
      </c>
    </row>
    <row r="278" spans="2:13" x14ac:dyDescent="0.2">
      <c r="B278">
        <v>0</v>
      </c>
      <c r="C278">
        <v>0</v>
      </c>
      <c r="D278">
        <v>0</v>
      </c>
      <c r="E278">
        <v>0</v>
      </c>
      <c r="F278">
        <v>0</v>
      </c>
      <c r="G278">
        <v>1111111</v>
      </c>
      <c r="H278">
        <v>0</v>
      </c>
      <c r="I278">
        <v>0</v>
      </c>
      <c r="J278">
        <v>0</v>
      </c>
      <c r="K278">
        <v>0</v>
      </c>
      <c r="L278">
        <v>0</v>
      </c>
      <c r="M278">
        <v>0</v>
      </c>
    </row>
    <row r="279" spans="2:13" x14ac:dyDescent="0.2">
      <c r="B279">
        <v>0</v>
      </c>
      <c r="C279">
        <v>0</v>
      </c>
      <c r="D279">
        <v>0</v>
      </c>
      <c r="E279">
        <v>0</v>
      </c>
      <c r="F279">
        <v>0</v>
      </c>
      <c r="G279">
        <v>1111111</v>
      </c>
      <c r="H279">
        <v>0</v>
      </c>
      <c r="I279">
        <v>0</v>
      </c>
      <c r="J279">
        <v>0</v>
      </c>
      <c r="K279">
        <v>0</v>
      </c>
      <c r="L279">
        <v>0</v>
      </c>
      <c r="M279">
        <v>0</v>
      </c>
    </row>
    <row r="280" spans="2:13" x14ac:dyDescent="0.2">
      <c r="B280">
        <v>0</v>
      </c>
      <c r="C280">
        <v>0</v>
      </c>
      <c r="D280">
        <v>0</v>
      </c>
      <c r="E280">
        <v>0</v>
      </c>
      <c r="F280">
        <v>0</v>
      </c>
      <c r="G280">
        <v>1111111</v>
      </c>
      <c r="H280">
        <v>0</v>
      </c>
      <c r="I280">
        <v>0</v>
      </c>
      <c r="J280">
        <v>0</v>
      </c>
      <c r="K280">
        <v>0</v>
      </c>
      <c r="L280">
        <v>0</v>
      </c>
      <c r="M280">
        <v>0</v>
      </c>
    </row>
    <row r="281" spans="2:13" x14ac:dyDescent="0.2">
      <c r="B281">
        <v>0</v>
      </c>
      <c r="C281">
        <v>0</v>
      </c>
      <c r="D281">
        <v>0</v>
      </c>
      <c r="E281">
        <v>0</v>
      </c>
      <c r="F281">
        <v>0</v>
      </c>
      <c r="G281">
        <v>1111111</v>
      </c>
      <c r="H281">
        <v>0</v>
      </c>
      <c r="I281">
        <v>0</v>
      </c>
      <c r="J281">
        <v>0</v>
      </c>
      <c r="K281">
        <v>0</v>
      </c>
      <c r="L281">
        <v>0</v>
      </c>
      <c r="M281">
        <v>0</v>
      </c>
    </row>
    <row r="282" spans="2:13" x14ac:dyDescent="0.2">
      <c r="B282">
        <v>0</v>
      </c>
      <c r="C282">
        <v>0</v>
      </c>
      <c r="D282">
        <v>0</v>
      </c>
      <c r="E282">
        <v>0</v>
      </c>
      <c r="F282">
        <v>0</v>
      </c>
      <c r="G282">
        <v>1111111</v>
      </c>
      <c r="H282">
        <v>0</v>
      </c>
      <c r="I282">
        <v>0</v>
      </c>
      <c r="J282">
        <v>0</v>
      </c>
      <c r="K282">
        <v>0</v>
      </c>
      <c r="L282">
        <v>0</v>
      </c>
      <c r="M282">
        <v>0</v>
      </c>
    </row>
    <row r="283" spans="2:13" x14ac:dyDescent="0.2">
      <c r="B283">
        <v>0</v>
      </c>
      <c r="C283">
        <v>0</v>
      </c>
      <c r="D283">
        <v>0</v>
      </c>
      <c r="E283">
        <v>0</v>
      </c>
      <c r="F283">
        <v>0</v>
      </c>
      <c r="G283">
        <v>1111111</v>
      </c>
      <c r="H283">
        <v>0</v>
      </c>
      <c r="I283">
        <v>0</v>
      </c>
      <c r="J283">
        <v>0</v>
      </c>
      <c r="K283">
        <v>0</v>
      </c>
      <c r="L283">
        <v>0</v>
      </c>
      <c r="M283">
        <v>0</v>
      </c>
    </row>
    <row r="284" spans="2:13" x14ac:dyDescent="0.2">
      <c r="B284">
        <v>0</v>
      </c>
      <c r="C284">
        <v>0</v>
      </c>
      <c r="D284">
        <v>0</v>
      </c>
      <c r="E284">
        <v>0</v>
      </c>
      <c r="F284">
        <v>0</v>
      </c>
      <c r="G284">
        <v>1111111</v>
      </c>
      <c r="H284">
        <v>0</v>
      </c>
      <c r="I284">
        <v>0</v>
      </c>
      <c r="J284">
        <v>0</v>
      </c>
      <c r="K284">
        <v>0</v>
      </c>
      <c r="L284">
        <v>0</v>
      </c>
      <c r="M284">
        <v>0</v>
      </c>
    </row>
    <row r="285" spans="2:13" x14ac:dyDescent="0.2">
      <c r="B285">
        <v>0</v>
      </c>
      <c r="C285">
        <v>0</v>
      </c>
      <c r="D285">
        <v>0</v>
      </c>
      <c r="E285">
        <v>0</v>
      </c>
      <c r="F285">
        <v>0</v>
      </c>
      <c r="G285">
        <v>1111111</v>
      </c>
      <c r="H285">
        <v>0</v>
      </c>
      <c r="I285">
        <v>0</v>
      </c>
      <c r="J285">
        <v>0</v>
      </c>
      <c r="K285">
        <v>0</v>
      </c>
      <c r="L285">
        <v>0</v>
      </c>
      <c r="M285">
        <v>0</v>
      </c>
    </row>
    <row r="286" spans="2:13" x14ac:dyDescent="0.2">
      <c r="B286">
        <v>0</v>
      </c>
      <c r="C286">
        <v>0</v>
      </c>
      <c r="D286">
        <v>0</v>
      </c>
      <c r="E286">
        <v>0</v>
      </c>
      <c r="F286">
        <v>0</v>
      </c>
      <c r="G286">
        <v>1111111</v>
      </c>
      <c r="H286">
        <v>0</v>
      </c>
      <c r="I286">
        <v>0</v>
      </c>
      <c r="J286">
        <v>0</v>
      </c>
      <c r="K286">
        <v>0</v>
      </c>
      <c r="L286">
        <v>0</v>
      </c>
      <c r="M286">
        <v>0</v>
      </c>
    </row>
    <row r="287" spans="2:13" x14ac:dyDescent="0.2">
      <c r="B287">
        <v>0</v>
      </c>
      <c r="C287">
        <v>0</v>
      </c>
      <c r="D287">
        <v>0</v>
      </c>
      <c r="E287">
        <v>0</v>
      </c>
      <c r="F287">
        <v>0</v>
      </c>
      <c r="G287">
        <v>1111111</v>
      </c>
      <c r="H287">
        <v>0</v>
      </c>
      <c r="I287">
        <v>0</v>
      </c>
      <c r="J287">
        <v>0</v>
      </c>
      <c r="K287">
        <v>0</v>
      </c>
      <c r="L287">
        <v>0</v>
      </c>
      <c r="M287">
        <v>0</v>
      </c>
    </row>
    <row r="288" spans="2:13" x14ac:dyDescent="0.2">
      <c r="B288">
        <v>0</v>
      </c>
      <c r="C288">
        <v>0</v>
      </c>
      <c r="D288">
        <v>0</v>
      </c>
      <c r="E288">
        <v>0</v>
      </c>
      <c r="F288">
        <v>0</v>
      </c>
      <c r="G288">
        <v>1111111</v>
      </c>
      <c r="H288">
        <v>0</v>
      </c>
      <c r="I288">
        <v>0</v>
      </c>
      <c r="J288">
        <v>0</v>
      </c>
      <c r="K288">
        <v>0</v>
      </c>
      <c r="L288">
        <v>0</v>
      </c>
      <c r="M288">
        <v>0</v>
      </c>
    </row>
    <row r="289" spans="2:13" x14ac:dyDescent="0.2">
      <c r="B289">
        <v>0</v>
      </c>
      <c r="C289">
        <v>0</v>
      </c>
      <c r="D289">
        <v>0</v>
      </c>
      <c r="E289">
        <v>0</v>
      </c>
      <c r="F289">
        <v>0</v>
      </c>
      <c r="G289">
        <v>1111111</v>
      </c>
      <c r="H289">
        <v>0</v>
      </c>
      <c r="I289">
        <v>0</v>
      </c>
      <c r="J289">
        <v>0</v>
      </c>
      <c r="K289">
        <v>0</v>
      </c>
      <c r="L289">
        <v>0</v>
      </c>
      <c r="M289">
        <v>0</v>
      </c>
    </row>
    <row r="290" spans="2:13" x14ac:dyDescent="0.2">
      <c r="B290">
        <v>0</v>
      </c>
      <c r="C290">
        <v>0</v>
      </c>
      <c r="D290">
        <v>0</v>
      </c>
      <c r="E290">
        <v>0</v>
      </c>
      <c r="F290">
        <v>0</v>
      </c>
      <c r="G290">
        <v>1111111</v>
      </c>
      <c r="H290">
        <v>0</v>
      </c>
      <c r="I290">
        <v>0</v>
      </c>
      <c r="J290">
        <v>0</v>
      </c>
      <c r="K290">
        <v>0</v>
      </c>
      <c r="L290">
        <v>0</v>
      </c>
      <c r="M290">
        <v>0</v>
      </c>
    </row>
    <row r="291" spans="2:13" x14ac:dyDescent="0.2">
      <c r="B291">
        <v>0</v>
      </c>
      <c r="C291">
        <v>0</v>
      </c>
      <c r="D291">
        <v>0</v>
      </c>
      <c r="E291">
        <v>0</v>
      </c>
      <c r="F291">
        <v>0</v>
      </c>
      <c r="G291">
        <v>1111111</v>
      </c>
      <c r="H291">
        <v>0</v>
      </c>
      <c r="I291">
        <v>0</v>
      </c>
      <c r="J291">
        <v>0</v>
      </c>
      <c r="K291">
        <v>0</v>
      </c>
      <c r="L291">
        <v>0</v>
      </c>
      <c r="M291">
        <v>0</v>
      </c>
    </row>
    <row r="292" spans="2:13" x14ac:dyDescent="0.2">
      <c r="B292">
        <v>0</v>
      </c>
      <c r="C292">
        <v>0</v>
      </c>
      <c r="D292">
        <v>0</v>
      </c>
      <c r="E292">
        <v>0</v>
      </c>
      <c r="F292">
        <v>0</v>
      </c>
      <c r="G292">
        <v>1111111</v>
      </c>
      <c r="H292">
        <v>0</v>
      </c>
      <c r="I292">
        <v>0</v>
      </c>
      <c r="J292">
        <v>0</v>
      </c>
      <c r="K292">
        <v>0</v>
      </c>
      <c r="L292">
        <v>0</v>
      </c>
      <c r="M292">
        <v>0</v>
      </c>
    </row>
    <row r="293" spans="2:13" x14ac:dyDescent="0.2">
      <c r="B293">
        <v>0</v>
      </c>
      <c r="C293">
        <v>0</v>
      </c>
      <c r="D293">
        <v>0</v>
      </c>
      <c r="E293">
        <v>0</v>
      </c>
      <c r="F293">
        <v>0</v>
      </c>
      <c r="G293">
        <v>1111111</v>
      </c>
      <c r="H293">
        <v>0</v>
      </c>
      <c r="I293">
        <v>0</v>
      </c>
      <c r="J293">
        <v>0</v>
      </c>
      <c r="K293">
        <v>0</v>
      </c>
      <c r="L293">
        <v>0</v>
      </c>
      <c r="M293">
        <v>0</v>
      </c>
    </row>
    <row r="294" spans="2:13" x14ac:dyDescent="0.2">
      <c r="B294">
        <v>0</v>
      </c>
      <c r="C294">
        <v>0</v>
      </c>
      <c r="D294">
        <v>0</v>
      </c>
      <c r="E294">
        <v>0</v>
      </c>
      <c r="F294">
        <v>0</v>
      </c>
      <c r="G294">
        <v>1111111</v>
      </c>
      <c r="H294">
        <v>0</v>
      </c>
      <c r="I294">
        <v>0</v>
      </c>
      <c r="J294">
        <v>0</v>
      </c>
      <c r="K294">
        <v>0</v>
      </c>
      <c r="L294">
        <v>0</v>
      </c>
      <c r="M294">
        <v>0</v>
      </c>
    </row>
    <row r="295" spans="2:13" x14ac:dyDescent="0.2">
      <c r="B295">
        <v>0</v>
      </c>
      <c r="C295">
        <v>0</v>
      </c>
      <c r="D295">
        <v>0</v>
      </c>
      <c r="E295">
        <v>0</v>
      </c>
      <c r="F295">
        <v>0</v>
      </c>
      <c r="G295">
        <v>1111111</v>
      </c>
      <c r="H295">
        <v>0</v>
      </c>
      <c r="I295">
        <v>0</v>
      </c>
      <c r="J295">
        <v>0</v>
      </c>
      <c r="K295">
        <v>0</v>
      </c>
      <c r="L295">
        <v>0</v>
      </c>
      <c r="M295">
        <v>0</v>
      </c>
    </row>
    <row r="296" spans="2:13" x14ac:dyDescent="0.2">
      <c r="B296">
        <v>0</v>
      </c>
      <c r="C296">
        <v>0</v>
      </c>
      <c r="D296">
        <v>0</v>
      </c>
      <c r="E296">
        <v>0</v>
      </c>
      <c r="F296">
        <v>0</v>
      </c>
      <c r="G296">
        <v>1111111</v>
      </c>
      <c r="H296">
        <v>0</v>
      </c>
      <c r="I296">
        <v>0</v>
      </c>
      <c r="J296">
        <v>0</v>
      </c>
      <c r="K296">
        <v>0</v>
      </c>
      <c r="L296">
        <v>0</v>
      </c>
      <c r="M296">
        <v>0</v>
      </c>
    </row>
    <row r="297" spans="2:13" x14ac:dyDescent="0.2">
      <c r="B297">
        <v>0</v>
      </c>
      <c r="C297">
        <v>0</v>
      </c>
      <c r="D297">
        <v>0</v>
      </c>
      <c r="E297">
        <v>0</v>
      </c>
      <c r="F297">
        <v>0</v>
      </c>
      <c r="G297">
        <v>1111111</v>
      </c>
      <c r="H297">
        <v>0</v>
      </c>
      <c r="I297">
        <v>0</v>
      </c>
      <c r="J297">
        <v>0</v>
      </c>
      <c r="K297">
        <v>0</v>
      </c>
      <c r="L297">
        <v>0</v>
      </c>
      <c r="M297">
        <v>0</v>
      </c>
    </row>
    <row r="298" spans="2:13" x14ac:dyDescent="0.2">
      <c r="B298">
        <v>0</v>
      </c>
      <c r="C298">
        <v>0</v>
      </c>
      <c r="D298">
        <v>0</v>
      </c>
      <c r="E298">
        <v>0</v>
      </c>
      <c r="F298">
        <v>0</v>
      </c>
      <c r="G298">
        <v>1111111</v>
      </c>
      <c r="H298">
        <v>0</v>
      </c>
      <c r="I298">
        <v>0</v>
      </c>
      <c r="J298">
        <v>0</v>
      </c>
      <c r="K298">
        <v>0</v>
      </c>
      <c r="L298">
        <v>0</v>
      </c>
      <c r="M298">
        <v>0</v>
      </c>
    </row>
    <row r="299" spans="2:13" x14ac:dyDescent="0.2">
      <c r="B299">
        <v>0</v>
      </c>
      <c r="C299">
        <v>0</v>
      </c>
      <c r="D299">
        <v>0</v>
      </c>
      <c r="E299">
        <v>0</v>
      </c>
      <c r="F299">
        <v>0</v>
      </c>
      <c r="G299">
        <v>1111111</v>
      </c>
      <c r="H299">
        <v>0</v>
      </c>
      <c r="I299">
        <v>0</v>
      </c>
      <c r="J299">
        <v>0</v>
      </c>
      <c r="K299">
        <v>0</v>
      </c>
      <c r="L299">
        <v>0</v>
      </c>
      <c r="M299">
        <v>0</v>
      </c>
    </row>
    <row r="300" spans="2:13" x14ac:dyDescent="0.2">
      <c r="B300">
        <v>0</v>
      </c>
      <c r="C300">
        <v>0</v>
      </c>
      <c r="D300">
        <v>0</v>
      </c>
      <c r="E300">
        <v>0</v>
      </c>
      <c r="F300">
        <v>0</v>
      </c>
      <c r="G300">
        <v>1111111</v>
      </c>
      <c r="H300">
        <v>0</v>
      </c>
      <c r="I300">
        <v>0</v>
      </c>
      <c r="J300">
        <v>0</v>
      </c>
      <c r="K300">
        <v>0</v>
      </c>
      <c r="L300">
        <v>0</v>
      </c>
      <c r="M300">
        <v>0</v>
      </c>
    </row>
    <row r="301" spans="2:13" x14ac:dyDescent="0.2">
      <c r="B301">
        <v>0</v>
      </c>
      <c r="C301">
        <v>0</v>
      </c>
      <c r="D301">
        <v>0</v>
      </c>
      <c r="E301">
        <v>0</v>
      </c>
      <c r="F301">
        <v>0</v>
      </c>
      <c r="G301">
        <v>1111111</v>
      </c>
      <c r="H301">
        <v>0</v>
      </c>
      <c r="I301">
        <v>0</v>
      </c>
      <c r="J301">
        <v>0</v>
      </c>
      <c r="K301">
        <v>0</v>
      </c>
      <c r="L301">
        <v>0</v>
      </c>
      <c r="M301">
        <v>0</v>
      </c>
    </row>
    <row r="302" spans="2:13" x14ac:dyDescent="0.2">
      <c r="B302">
        <v>0</v>
      </c>
      <c r="C302">
        <v>0</v>
      </c>
      <c r="D302">
        <v>0</v>
      </c>
      <c r="E302">
        <v>0</v>
      </c>
      <c r="F302">
        <v>0</v>
      </c>
      <c r="G302">
        <v>1111111</v>
      </c>
      <c r="H302">
        <v>0</v>
      </c>
      <c r="I302">
        <v>0</v>
      </c>
      <c r="J302">
        <v>0</v>
      </c>
      <c r="K302">
        <v>0</v>
      </c>
      <c r="L302">
        <v>0</v>
      </c>
      <c r="M302">
        <v>0</v>
      </c>
    </row>
    <row r="303" spans="2:13" x14ac:dyDescent="0.2">
      <c r="B303">
        <v>0</v>
      </c>
      <c r="C303">
        <v>0</v>
      </c>
      <c r="D303">
        <v>0</v>
      </c>
      <c r="E303">
        <v>0</v>
      </c>
      <c r="F303">
        <v>0</v>
      </c>
      <c r="G303">
        <v>1111111</v>
      </c>
      <c r="H303">
        <v>0</v>
      </c>
      <c r="I303">
        <v>0</v>
      </c>
      <c r="J303">
        <v>0</v>
      </c>
      <c r="K303">
        <v>0</v>
      </c>
      <c r="L303">
        <v>0</v>
      </c>
      <c r="M303">
        <v>0</v>
      </c>
    </row>
    <row r="304" spans="2:13" x14ac:dyDescent="0.2">
      <c r="B304">
        <v>0</v>
      </c>
      <c r="C304">
        <v>0</v>
      </c>
      <c r="D304">
        <v>0</v>
      </c>
      <c r="E304">
        <v>0</v>
      </c>
      <c r="F304">
        <v>0</v>
      </c>
      <c r="G304">
        <v>1111111</v>
      </c>
      <c r="H304">
        <v>0</v>
      </c>
      <c r="I304">
        <v>0</v>
      </c>
      <c r="J304">
        <v>0</v>
      </c>
      <c r="K304">
        <v>0</v>
      </c>
      <c r="L304">
        <v>0</v>
      </c>
      <c r="M304">
        <v>0</v>
      </c>
    </row>
    <row r="305" spans="2:13" x14ac:dyDescent="0.2">
      <c r="B305">
        <v>0</v>
      </c>
      <c r="C305">
        <v>0</v>
      </c>
      <c r="D305">
        <v>0</v>
      </c>
      <c r="E305">
        <v>0</v>
      </c>
      <c r="F305">
        <v>0</v>
      </c>
      <c r="G305">
        <v>1111111</v>
      </c>
      <c r="H305">
        <v>0</v>
      </c>
      <c r="I305">
        <v>0</v>
      </c>
      <c r="J305">
        <v>0</v>
      </c>
      <c r="K305">
        <v>0</v>
      </c>
      <c r="L305">
        <v>0</v>
      </c>
      <c r="M305">
        <v>0</v>
      </c>
    </row>
    <row r="306" spans="2:13" x14ac:dyDescent="0.2">
      <c r="B306">
        <v>0</v>
      </c>
      <c r="C306">
        <v>0</v>
      </c>
      <c r="D306">
        <v>0</v>
      </c>
      <c r="E306">
        <v>0</v>
      </c>
      <c r="F306">
        <v>0</v>
      </c>
      <c r="G306">
        <v>1111111</v>
      </c>
      <c r="H306">
        <v>0</v>
      </c>
      <c r="I306">
        <v>0</v>
      </c>
      <c r="J306">
        <v>0</v>
      </c>
      <c r="K306">
        <v>0</v>
      </c>
      <c r="L306">
        <v>0</v>
      </c>
      <c r="M306">
        <v>0</v>
      </c>
    </row>
    <row r="307" spans="2:13" x14ac:dyDescent="0.2">
      <c r="B307">
        <v>0</v>
      </c>
      <c r="C307">
        <v>0</v>
      </c>
      <c r="D307">
        <v>0</v>
      </c>
      <c r="E307">
        <v>0</v>
      </c>
      <c r="F307">
        <v>0</v>
      </c>
      <c r="G307">
        <v>1111111</v>
      </c>
      <c r="H307">
        <v>0</v>
      </c>
      <c r="I307">
        <v>0</v>
      </c>
      <c r="J307">
        <v>0</v>
      </c>
      <c r="K307">
        <v>0</v>
      </c>
      <c r="L307">
        <v>0</v>
      </c>
      <c r="M307">
        <v>0</v>
      </c>
    </row>
    <row r="308" spans="2:13" x14ac:dyDescent="0.2">
      <c r="B308">
        <v>0</v>
      </c>
      <c r="C308">
        <v>0</v>
      </c>
      <c r="D308">
        <v>0</v>
      </c>
      <c r="E308">
        <v>0</v>
      </c>
      <c r="F308">
        <v>0</v>
      </c>
      <c r="G308">
        <v>1111111</v>
      </c>
      <c r="H308">
        <v>0</v>
      </c>
      <c r="I308">
        <v>0</v>
      </c>
      <c r="J308">
        <v>0</v>
      </c>
      <c r="K308">
        <v>0</v>
      </c>
      <c r="L308">
        <v>0</v>
      </c>
      <c r="M308">
        <v>0</v>
      </c>
    </row>
    <row r="309" spans="2:13" x14ac:dyDescent="0.2">
      <c r="B309">
        <v>0</v>
      </c>
      <c r="C309">
        <v>0</v>
      </c>
      <c r="D309">
        <v>0</v>
      </c>
      <c r="E309">
        <v>0</v>
      </c>
      <c r="F309">
        <v>0</v>
      </c>
      <c r="G309">
        <v>1111111</v>
      </c>
      <c r="H309">
        <v>0</v>
      </c>
      <c r="I309">
        <v>0</v>
      </c>
      <c r="J309">
        <v>0</v>
      </c>
      <c r="K309">
        <v>0</v>
      </c>
      <c r="L309">
        <v>0</v>
      </c>
      <c r="M309">
        <v>0</v>
      </c>
    </row>
    <row r="310" spans="2:13" x14ac:dyDescent="0.2">
      <c r="B310">
        <v>0</v>
      </c>
      <c r="C310">
        <v>0</v>
      </c>
      <c r="D310">
        <v>0</v>
      </c>
      <c r="E310">
        <v>0</v>
      </c>
      <c r="F310">
        <v>0</v>
      </c>
      <c r="G310">
        <v>1111111</v>
      </c>
      <c r="H310">
        <v>0</v>
      </c>
      <c r="I310">
        <v>0</v>
      </c>
      <c r="J310">
        <v>0</v>
      </c>
      <c r="K310">
        <v>0</v>
      </c>
      <c r="L310">
        <v>0</v>
      </c>
      <c r="M310">
        <v>0</v>
      </c>
    </row>
    <row r="311" spans="2:13" x14ac:dyDescent="0.2">
      <c r="B311">
        <v>0</v>
      </c>
      <c r="C311">
        <v>0</v>
      </c>
      <c r="D311">
        <v>0</v>
      </c>
      <c r="E311">
        <v>0</v>
      </c>
      <c r="F311">
        <v>0</v>
      </c>
      <c r="G311">
        <v>1111111</v>
      </c>
      <c r="H311">
        <v>0</v>
      </c>
      <c r="I311">
        <v>0</v>
      </c>
      <c r="J311">
        <v>0</v>
      </c>
      <c r="K311">
        <v>0</v>
      </c>
      <c r="L311">
        <v>0</v>
      </c>
      <c r="M311">
        <v>0</v>
      </c>
    </row>
    <row r="312" spans="2:13" x14ac:dyDescent="0.2">
      <c r="B312">
        <v>0</v>
      </c>
      <c r="C312">
        <v>0</v>
      </c>
      <c r="D312">
        <v>0</v>
      </c>
      <c r="E312">
        <v>0</v>
      </c>
      <c r="F312">
        <v>0</v>
      </c>
      <c r="G312">
        <v>1111111</v>
      </c>
      <c r="H312">
        <v>0</v>
      </c>
      <c r="I312">
        <v>0</v>
      </c>
      <c r="J312">
        <v>0</v>
      </c>
      <c r="K312">
        <v>0</v>
      </c>
      <c r="L312">
        <v>0</v>
      </c>
      <c r="M312">
        <v>0</v>
      </c>
    </row>
    <row r="313" spans="2:13" x14ac:dyDescent="0.2">
      <c r="B313">
        <v>0</v>
      </c>
      <c r="C313">
        <v>0</v>
      </c>
      <c r="D313">
        <v>0</v>
      </c>
      <c r="E313">
        <v>0</v>
      </c>
      <c r="F313">
        <v>0</v>
      </c>
      <c r="G313">
        <v>1111111</v>
      </c>
      <c r="H313">
        <v>0</v>
      </c>
      <c r="I313">
        <v>0</v>
      </c>
      <c r="J313">
        <v>0</v>
      </c>
      <c r="K313">
        <v>0</v>
      </c>
      <c r="L313">
        <v>0</v>
      </c>
      <c r="M313">
        <v>0</v>
      </c>
    </row>
    <row r="314" spans="2:13" x14ac:dyDescent="0.2">
      <c r="B314">
        <v>0</v>
      </c>
      <c r="C314">
        <v>0</v>
      </c>
      <c r="D314">
        <v>0</v>
      </c>
      <c r="E314">
        <v>0</v>
      </c>
      <c r="F314">
        <v>0</v>
      </c>
      <c r="G314">
        <v>1111111</v>
      </c>
      <c r="H314">
        <v>0</v>
      </c>
      <c r="I314">
        <v>0</v>
      </c>
      <c r="J314">
        <v>0</v>
      </c>
      <c r="K314">
        <v>0</v>
      </c>
      <c r="L314">
        <v>0</v>
      </c>
      <c r="M314">
        <v>0</v>
      </c>
    </row>
    <row r="315" spans="2:13" x14ac:dyDescent="0.2">
      <c r="B315">
        <v>0</v>
      </c>
      <c r="C315">
        <v>0</v>
      </c>
      <c r="D315">
        <v>0</v>
      </c>
      <c r="E315">
        <v>0</v>
      </c>
      <c r="F315">
        <v>0</v>
      </c>
      <c r="G315">
        <v>1111111</v>
      </c>
      <c r="H315">
        <v>0</v>
      </c>
      <c r="I315">
        <v>0</v>
      </c>
      <c r="J315">
        <v>0</v>
      </c>
      <c r="K315">
        <v>0</v>
      </c>
      <c r="L315">
        <v>0</v>
      </c>
      <c r="M315">
        <v>0</v>
      </c>
    </row>
    <row r="316" spans="2:13" x14ac:dyDescent="0.2">
      <c r="B316">
        <v>0</v>
      </c>
      <c r="C316">
        <v>0</v>
      </c>
      <c r="D316">
        <v>0</v>
      </c>
      <c r="E316">
        <v>0</v>
      </c>
      <c r="F316">
        <v>0</v>
      </c>
      <c r="G316">
        <v>1111111</v>
      </c>
      <c r="H316">
        <v>0</v>
      </c>
      <c r="I316">
        <v>0</v>
      </c>
      <c r="J316">
        <v>0</v>
      </c>
      <c r="K316">
        <v>0</v>
      </c>
      <c r="L316">
        <v>0</v>
      </c>
      <c r="M316">
        <v>0</v>
      </c>
    </row>
    <row r="317" spans="2:13" x14ac:dyDescent="0.2">
      <c r="B317">
        <v>0</v>
      </c>
      <c r="C317">
        <v>0</v>
      </c>
      <c r="D317">
        <v>0</v>
      </c>
      <c r="E317">
        <v>0</v>
      </c>
      <c r="F317">
        <v>0</v>
      </c>
      <c r="G317">
        <v>1111111</v>
      </c>
      <c r="H317">
        <v>0</v>
      </c>
      <c r="I317">
        <v>0</v>
      </c>
      <c r="J317">
        <v>0</v>
      </c>
      <c r="K317">
        <v>0</v>
      </c>
      <c r="L317">
        <v>0</v>
      </c>
      <c r="M317">
        <v>0</v>
      </c>
    </row>
    <row r="318" spans="2:13" x14ac:dyDescent="0.2">
      <c r="B318">
        <v>0</v>
      </c>
      <c r="C318">
        <v>0</v>
      </c>
      <c r="D318">
        <v>0</v>
      </c>
      <c r="E318">
        <v>0</v>
      </c>
      <c r="F318">
        <v>0</v>
      </c>
      <c r="G318">
        <v>1111111</v>
      </c>
      <c r="H318">
        <v>0</v>
      </c>
      <c r="I318">
        <v>0</v>
      </c>
      <c r="J318">
        <v>0</v>
      </c>
      <c r="K318">
        <v>0</v>
      </c>
      <c r="L318">
        <v>0</v>
      </c>
      <c r="M318">
        <v>0</v>
      </c>
    </row>
    <row r="319" spans="2:13" x14ac:dyDescent="0.2">
      <c r="B319">
        <v>0</v>
      </c>
      <c r="C319">
        <v>0</v>
      </c>
      <c r="D319">
        <v>0</v>
      </c>
      <c r="E319">
        <v>0</v>
      </c>
      <c r="F319">
        <v>0</v>
      </c>
      <c r="G319">
        <v>1111111</v>
      </c>
      <c r="H319">
        <v>0</v>
      </c>
      <c r="I319">
        <v>0</v>
      </c>
      <c r="J319">
        <v>0</v>
      </c>
      <c r="K319">
        <v>0</v>
      </c>
      <c r="L319">
        <v>0</v>
      </c>
      <c r="M319">
        <v>0</v>
      </c>
    </row>
    <row r="320" spans="2:13" x14ac:dyDescent="0.2">
      <c r="B320">
        <v>0</v>
      </c>
      <c r="C320">
        <v>0</v>
      </c>
      <c r="D320">
        <v>0</v>
      </c>
      <c r="E320">
        <v>0</v>
      </c>
      <c r="F320">
        <v>0</v>
      </c>
      <c r="G320">
        <v>1111111</v>
      </c>
      <c r="H320">
        <v>0</v>
      </c>
      <c r="I320">
        <v>0</v>
      </c>
      <c r="J320">
        <v>0</v>
      </c>
      <c r="K320">
        <v>0</v>
      </c>
      <c r="L320">
        <v>0</v>
      </c>
      <c r="M320">
        <v>0</v>
      </c>
    </row>
    <row r="321" spans="2:13" x14ac:dyDescent="0.2">
      <c r="B321">
        <v>0</v>
      </c>
      <c r="C321">
        <v>0</v>
      </c>
      <c r="D321">
        <v>0</v>
      </c>
      <c r="E321">
        <v>0</v>
      </c>
      <c r="F321">
        <v>0</v>
      </c>
      <c r="G321">
        <v>1111111</v>
      </c>
      <c r="H321">
        <v>0</v>
      </c>
      <c r="I321">
        <v>0</v>
      </c>
      <c r="J321">
        <v>0</v>
      </c>
      <c r="K321">
        <v>0</v>
      </c>
      <c r="L321">
        <v>0</v>
      </c>
      <c r="M321">
        <v>0</v>
      </c>
    </row>
    <row r="322" spans="2:13" x14ac:dyDescent="0.2">
      <c r="B322">
        <v>0</v>
      </c>
      <c r="C322">
        <v>0</v>
      </c>
      <c r="D322">
        <v>0</v>
      </c>
      <c r="E322">
        <v>0</v>
      </c>
      <c r="F322">
        <v>0</v>
      </c>
      <c r="G322">
        <v>1111111</v>
      </c>
      <c r="H322">
        <v>0</v>
      </c>
      <c r="I322">
        <v>0</v>
      </c>
      <c r="J322">
        <v>0</v>
      </c>
      <c r="K322">
        <v>0</v>
      </c>
      <c r="L322">
        <v>0</v>
      </c>
      <c r="M322">
        <v>0</v>
      </c>
    </row>
    <row r="323" spans="2:13" x14ac:dyDescent="0.2">
      <c r="B323">
        <v>0</v>
      </c>
      <c r="C323">
        <v>0</v>
      </c>
      <c r="D323">
        <v>0</v>
      </c>
      <c r="E323">
        <v>0</v>
      </c>
      <c r="F323">
        <v>0</v>
      </c>
      <c r="G323">
        <v>1111111</v>
      </c>
      <c r="H323">
        <v>0</v>
      </c>
      <c r="I323">
        <v>0</v>
      </c>
      <c r="J323">
        <v>0</v>
      </c>
      <c r="K323">
        <v>0</v>
      </c>
      <c r="L323">
        <v>0</v>
      </c>
      <c r="M323">
        <v>0</v>
      </c>
    </row>
    <row r="324" spans="2:13" x14ac:dyDescent="0.2">
      <c r="B324">
        <v>0</v>
      </c>
      <c r="C324">
        <v>0</v>
      </c>
      <c r="D324">
        <v>0</v>
      </c>
      <c r="E324">
        <v>0</v>
      </c>
      <c r="F324">
        <v>0</v>
      </c>
      <c r="G324">
        <v>1111111</v>
      </c>
      <c r="H324">
        <v>0</v>
      </c>
      <c r="I324">
        <v>0</v>
      </c>
      <c r="J324">
        <v>0</v>
      </c>
      <c r="K324">
        <v>0</v>
      </c>
      <c r="L324">
        <v>0</v>
      </c>
      <c r="M324">
        <v>0</v>
      </c>
    </row>
    <row r="325" spans="2:13" x14ac:dyDescent="0.2">
      <c r="B325">
        <v>0</v>
      </c>
      <c r="C325">
        <v>0</v>
      </c>
      <c r="D325">
        <v>0</v>
      </c>
      <c r="E325">
        <v>0</v>
      </c>
      <c r="F325">
        <v>0</v>
      </c>
      <c r="G325">
        <v>1111111</v>
      </c>
      <c r="H325">
        <v>0</v>
      </c>
      <c r="I325">
        <v>0</v>
      </c>
      <c r="J325">
        <v>0</v>
      </c>
      <c r="K325">
        <v>0</v>
      </c>
      <c r="L325">
        <v>0</v>
      </c>
      <c r="M325">
        <v>0</v>
      </c>
    </row>
    <row r="326" spans="2:13" x14ac:dyDescent="0.2">
      <c r="B326">
        <v>0</v>
      </c>
      <c r="C326">
        <v>0</v>
      </c>
      <c r="D326">
        <v>0</v>
      </c>
      <c r="E326">
        <v>0</v>
      </c>
      <c r="F326">
        <v>0</v>
      </c>
      <c r="G326">
        <v>1111111</v>
      </c>
      <c r="H326">
        <v>0</v>
      </c>
      <c r="I326">
        <v>0</v>
      </c>
      <c r="J326">
        <v>0</v>
      </c>
      <c r="K326">
        <v>0</v>
      </c>
      <c r="L326">
        <v>0</v>
      </c>
      <c r="M326">
        <v>0</v>
      </c>
    </row>
    <row r="327" spans="2:13" x14ac:dyDescent="0.2">
      <c r="B327">
        <v>0</v>
      </c>
      <c r="C327">
        <v>0</v>
      </c>
      <c r="D327">
        <v>0</v>
      </c>
      <c r="E327">
        <v>0</v>
      </c>
      <c r="F327">
        <v>0</v>
      </c>
      <c r="G327">
        <v>1111111</v>
      </c>
      <c r="H327">
        <v>0</v>
      </c>
      <c r="I327">
        <v>0</v>
      </c>
      <c r="J327">
        <v>0</v>
      </c>
      <c r="K327">
        <v>0</v>
      </c>
      <c r="L327">
        <v>0</v>
      </c>
      <c r="M327">
        <v>0</v>
      </c>
    </row>
    <row r="328" spans="2:13" x14ac:dyDescent="0.2">
      <c r="B328">
        <v>0</v>
      </c>
      <c r="C328">
        <v>0</v>
      </c>
      <c r="D328">
        <v>0</v>
      </c>
      <c r="E328">
        <v>0</v>
      </c>
      <c r="F328">
        <v>0</v>
      </c>
      <c r="G328">
        <v>1111111</v>
      </c>
      <c r="H328">
        <v>0</v>
      </c>
      <c r="I328">
        <v>0</v>
      </c>
      <c r="J328">
        <v>0</v>
      </c>
      <c r="K328">
        <v>0</v>
      </c>
      <c r="L328">
        <v>0</v>
      </c>
      <c r="M328">
        <v>0</v>
      </c>
    </row>
    <row r="329" spans="2:13" x14ac:dyDescent="0.2">
      <c r="B329">
        <v>0</v>
      </c>
      <c r="C329">
        <v>0</v>
      </c>
      <c r="D329">
        <v>0</v>
      </c>
      <c r="E329">
        <v>0</v>
      </c>
      <c r="F329">
        <v>0</v>
      </c>
      <c r="G329">
        <v>1111111</v>
      </c>
      <c r="H329">
        <v>0</v>
      </c>
      <c r="I329">
        <v>0</v>
      </c>
      <c r="J329">
        <v>0</v>
      </c>
      <c r="K329">
        <v>0</v>
      </c>
      <c r="L329">
        <v>0</v>
      </c>
      <c r="M329">
        <v>0</v>
      </c>
    </row>
    <row r="330" spans="2:13" x14ac:dyDescent="0.2">
      <c r="B330">
        <v>0</v>
      </c>
      <c r="C330">
        <v>0</v>
      </c>
      <c r="D330">
        <v>0</v>
      </c>
      <c r="E330">
        <v>0</v>
      </c>
      <c r="F330">
        <v>0</v>
      </c>
      <c r="G330">
        <v>1111111</v>
      </c>
      <c r="H330">
        <v>0</v>
      </c>
      <c r="I330">
        <v>0</v>
      </c>
      <c r="J330">
        <v>0</v>
      </c>
      <c r="K330">
        <v>0</v>
      </c>
      <c r="L330">
        <v>0</v>
      </c>
      <c r="M330">
        <v>0</v>
      </c>
    </row>
    <row r="331" spans="2:13" x14ac:dyDescent="0.2">
      <c r="B331">
        <v>0</v>
      </c>
      <c r="C331">
        <v>0</v>
      </c>
      <c r="D331">
        <v>0</v>
      </c>
      <c r="E331">
        <v>0</v>
      </c>
      <c r="F331">
        <v>0</v>
      </c>
      <c r="G331">
        <v>1111111</v>
      </c>
      <c r="H331">
        <v>0</v>
      </c>
      <c r="I331">
        <v>0</v>
      </c>
      <c r="J331">
        <v>0</v>
      </c>
      <c r="K331">
        <v>0</v>
      </c>
      <c r="L331">
        <v>0</v>
      </c>
      <c r="M331">
        <v>0</v>
      </c>
    </row>
    <row r="332" spans="2:13" x14ac:dyDescent="0.2">
      <c r="B332">
        <v>0</v>
      </c>
      <c r="C332">
        <v>0</v>
      </c>
      <c r="D332">
        <v>0</v>
      </c>
      <c r="E332">
        <v>0</v>
      </c>
      <c r="F332">
        <v>0</v>
      </c>
      <c r="G332">
        <v>1111111</v>
      </c>
      <c r="H332">
        <v>0</v>
      </c>
      <c r="I332">
        <v>0</v>
      </c>
      <c r="J332">
        <v>0</v>
      </c>
      <c r="K332">
        <v>0</v>
      </c>
      <c r="L332">
        <v>0</v>
      </c>
      <c r="M332">
        <v>0</v>
      </c>
    </row>
    <row r="333" spans="2:13" x14ac:dyDescent="0.2">
      <c r="B333">
        <v>0</v>
      </c>
      <c r="C333">
        <v>0</v>
      </c>
      <c r="D333">
        <v>0</v>
      </c>
      <c r="E333">
        <v>0</v>
      </c>
      <c r="F333">
        <v>0</v>
      </c>
      <c r="G333">
        <v>1111111</v>
      </c>
      <c r="H333">
        <v>0</v>
      </c>
      <c r="I333">
        <v>0</v>
      </c>
      <c r="J333">
        <v>0</v>
      </c>
      <c r="K333">
        <v>0</v>
      </c>
      <c r="L333">
        <v>0</v>
      </c>
      <c r="M333">
        <v>0</v>
      </c>
    </row>
    <row r="334" spans="2:13" x14ac:dyDescent="0.2">
      <c r="B334">
        <v>0</v>
      </c>
      <c r="C334">
        <v>0</v>
      </c>
      <c r="D334">
        <v>0</v>
      </c>
      <c r="E334">
        <v>0</v>
      </c>
      <c r="F334">
        <v>0</v>
      </c>
      <c r="G334">
        <v>1111111</v>
      </c>
      <c r="H334">
        <v>0</v>
      </c>
      <c r="I334">
        <v>0</v>
      </c>
      <c r="J334">
        <v>0</v>
      </c>
      <c r="K334">
        <v>0</v>
      </c>
      <c r="L334">
        <v>0</v>
      </c>
      <c r="M334">
        <v>0</v>
      </c>
    </row>
    <row r="335" spans="2:13" x14ac:dyDescent="0.2">
      <c r="B335">
        <v>0</v>
      </c>
      <c r="C335">
        <v>0</v>
      </c>
      <c r="D335">
        <v>0</v>
      </c>
      <c r="E335">
        <v>0</v>
      </c>
      <c r="F335">
        <v>0</v>
      </c>
      <c r="G335">
        <v>1111111</v>
      </c>
      <c r="H335">
        <v>0</v>
      </c>
      <c r="I335">
        <v>0</v>
      </c>
      <c r="J335">
        <v>0</v>
      </c>
      <c r="K335">
        <v>0</v>
      </c>
      <c r="L335">
        <v>0</v>
      </c>
      <c r="M335">
        <v>0</v>
      </c>
    </row>
    <row r="336" spans="2:13" x14ac:dyDescent="0.2">
      <c r="B336">
        <v>0</v>
      </c>
      <c r="C336">
        <v>0</v>
      </c>
      <c r="D336">
        <v>0</v>
      </c>
      <c r="E336">
        <v>0</v>
      </c>
      <c r="F336">
        <v>0</v>
      </c>
      <c r="G336">
        <v>1111111</v>
      </c>
      <c r="H336">
        <v>0</v>
      </c>
      <c r="I336">
        <v>0</v>
      </c>
      <c r="J336">
        <v>0</v>
      </c>
      <c r="K336">
        <v>0</v>
      </c>
      <c r="L336">
        <v>0</v>
      </c>
      <c r="M336">
        <v>0</v>
      </c>
    </row>
    <row r="337" spans="2:13" x14ac:dyDescent="0.2">
      <c r="B337">
        <v>0</v>
      </c>
      <c r="C337">
        <v>0</v>
      </c>
      <c r="D337">
        <v>0</v>
      </c>
      <c r="E337">
        <v>0</v>
      </c>
      <c r="F337">
        <v>0</v>
      </c>
      <c r="G337">
        <v>1111111</v>
      </c>
      <c r="H337">
        <v>0</v>
      </c>
      <c r="I337">
        <v>0</v>
      </c>
      <c r="J337">
        <v>0</v>
      </c>
      <c r="K337">
        <v>0</v>
      </c>
      <c r="L337">
        <v>0</v>
      </c>
      <c r="M337">
        <v>0</v>
      </c>
    </row>
    <row r="338" spans="2:13" x14ac:dyDescent="0.2">
      <c r="B338">
        <v>0</v>
      </c>
      <c r="C338">
        <v>0</v>
      </c>
      <c r="D338">
        <v>0</v>
      </c>
      <c r="E338">
        <v>0</v>
      </c>
      <c r="F338">
        <v>0</v>
      </c>
      <c r="G338">
        <v>1111111</v>
      </c>
      <c r="H338">
        <v>0</v>
      </c>
      <c r="I338">
        <v>0</v>
      </c>
      <c r="J338">
        <v>0</v>
      </c>
      <c r="K338">
        <v>0</v>
      </c>
      <c r="L338">
        <v>0</v>
      </c>
      <c r="M338">
        <v>0</v>
      </c>
    </row>
    <row r="339" spans="2:13" x14ac:dyDescent="0.2">
      <c r="B339">
        <v>0</v>
      </c>
      <c r="C339">
        <v>0</v>
      </c>
      <c r="D339">
        <v>0</v>
      </c>
      <c r="E339">
        <v>0</v>
      </c>
      <c r="F339">
        <v>0</v>
      </c>
      <c r="G339">
        <v>1111111</v>
      </c>
      <c r="H339">
        <v>0</v>
      </c>
      <c r="I339">
        <v>0</v>
      </c>
      <c r="J339">
        <v>0</v>
      </c>
      <c r="K339">
        <v>0</v>
      </c>
      <c r="L339">
        <v>0</v>
      </c>
      <c r="M339">
        <v>0</v>
      </c>
    </row>
    <row r="340" spans="2:13" x14ac:dyDescent="0.2">
      <c r="B340">
        <v>0</v>
      </c>
      <c r="C340">
        <v>0</v>
      </c>
      <c r="D340">
        <v>0</v>
      </c>
      <c r="E340">
        <v>0</v>
      </c>
      <c r="F340">
        <v>0</v>
      </c>
      <c r="G340">
        <v>1111111</v>
      </c>
      <c r="H340">
        <v>0</v>
      </c>
      <c r="I340">
        <v>0</v>
      </c>
      <c r="J340">
        <v>0</v>
      </c>
      <c r="K340">
        <v>0</v>
      </c>
      <c r="L340">
        <v>0</v>
      </c>
      <c r="M340">
        <v>0</v>
      </c>
    </row>
    <row r="341" spans="2:13" x14ac:dyDescent="0.2">
      <c r="B341">
        <v>0</v>
      </c>
      <c r="C341">
        <v>0</v>
      </c>
      <c r="D341">
        <v>0</v>
      </c>
      <c r="E341">
        <v>0</v>
      </c>
      <c r="F341">
        <v>0</v>
      </c>
      <c r="G341">
        <v>1111111</v>
      </c>
      <c r="H341">
        <v>0</v>
      </c>
      <c r="I341">
        <v>0</v>
      </c>
      <c r="J341">
        <v>0</v>
      </c>
      <c r="K341">
        <v>0</v>
      </c>
      <c r="L341">
        <v>0</v>
      </c>
      <c r="M341">
        <v>0</v>
      </c>
    </row>
    <row r="342" spans="2:13" x14ac:dyDescent="0.2">
      <c r="B342">
        <v>0</v>
      </c>
      <c r="C342">
        <v>0</v>
      </c>
      <c r="D342">
        <v>0</v>
      </c>
      <c r="E342">
        <v>0</v>
      </c>
      <c r="F342">
        <v>0</v>
      </c>
      <c r="G342">
        <v>1111111</v>
      </c>
      <c r="H342">
        <v>0</v>
      </c>
      <c r="I342">
        <v>0</v>
      </c>
      <c r="J342">
        <v>0</v>
      </c>
      <c r="K342">
        <v>0</v>
      </c>
      <c r="L342">
        <v>0</v>
      </c>
      <c r="M342">
        <v>0</v>
      </c>
    </row>
    <row r="343" spans="2:13" x14ac:dyDescent="0.2">
      <c r="B343">
        <v>0</v>
      </c>
      <c r="C343">
        <v>0</v>
      </c>
      <c r="D343">
        <v>0</v>
      </c>
      <c r="E343">
        <v>0</v>
      </c>
      <c r="F343">
        <v>0</v>
      </c>
      <c r="G343">
        <v>1111111</v>
      </c>
      <c r="H343">
        <v>0</v>
      </c>
      <c r="I343">
        <v>0</v>
      </c>
      <c r="J343">
        <v>0</v>
      </c>
      <c r="K343">
        <v>0</v>
      </c>
      <c r="L343">
        <v>0</v>
      </c>
      <c r="M343">
        <v>0</v>
      </c>
    </row>
    <row r="344" spans="2:13" x14ac:dyDescent="0.2">
      <c r="B344">
        <v>0</v>
      </c>
      <c r="C344">
        <v>0</v>
      </c>
      <c r="D344">
        <v>0</v>
      </c>
      <c r="E344">
        <v>0</v>
      </c>
      <c r="F344">
        <v>0</v>
      </c>
      <c r="G344">
        <v>1111111</v>
      </c>
      <c r="H344">
        <v>0</v>
      </c>
      <c r="I344">
        <v>0</v>
      </c>
      <c r="J344">
        <v>0</v>
      </c>
      <c r="K344">
        <v>0</v>
      </c>
      <c r="L344">
        <v>0</v>
      </c>
      <c r="M344">
        <v>0</v>
      </c>
    </row>
    <row r="345" spans="2:13" x14ac:dyDescent="0.2">
      <c r="B345">
        <v>0</v>
      </c>
      <c r="C345">
        <v>0</v>
      </c>
      <c r="D345">
        <v>0</v>
      </c>
      <c r="E345">
        <v>0</v>
      </c>
      <c r="F345">
        <v>0</v>
      </c>
      <c r="G345">
        <v>1111111</v>
      </c>
      <c r="H345">
        <v>0</v>
      </c>
      <c r="I345">
        <v>0</v>
      </c>
      <c r="J345">
        <v>0</v>
      </c>
      <c r="K345">
        <v>0</v>
      </c>
      <c r="L345">
        <v>0</v>
      </c>
      <c r="M345">
        <v>0</v>
      </c>
    </row>
    <row r="346" spans="2:13" x14ac:dyDescent="0.2">
      <c r="B346">
        <v>0</v>
      </c>
      <c r="C346">
        <v>0</v>
      </c>
      <c r="D346">
        <v>0</v>
      </c>
      <c r="E346">
        <v>0</v>
      </c>
      <c r="F346">
        <v>0</v>
      </c>
      <c r="G346">
        <v>1111111</v>
      </c>
      <c r="H346">
        <v>0</v>
      </c>
      <c r="I346">
        <v>0</v>
      </c>
      <c r="J346">
        <v>0</v>
      </c>
      <c r="K346">
        <v>0</v>
      </c>
      <c r="L346">
        <v>0</v>
      </c>
      <c r="M346">
        <v>0</v>
      </c>
    </row>
    <row r="347" spans="2:13" x14ac:dyDescent="0.2">
      <c r="B347">
        <v>0</v>
      </c>
      <c r="C347">
        <v>0</v>
      </c>
      <c r="D347">
        <v>0</v>
      </c>
      <c r="E347">
        <v>0</v>
      </c>
      <c r="F347">
        <v>0</v>
      </c>
      <c r="G347">
        <v>1111111</v>
      </c>
      <c r="H347">
        <v>0</v>
      </c>
      <c r="I347">
        <v>0</v>
      </c>
      <c r="J347">
        <v>0</v>
      </c>
      <c r="K347">
        <v>0</v>
      </c>
      <c r="L347">
        <v>0</v>
      </c>
      <c r="M347">
        <v>0</v>
      </c>
    </row>
    <row r="348" spans="2:13" x14ac:dyDescent="0.2">
      <c r="B348">
        <v>0</v>
      </c>
      <c r="C348">
        <v>0</v>
      </c>
      <c r="D348">
        <v>0</v>
      </c>
      <c r="E348">
        <v>0</v>
      </c>
      <c r="F348">
        <v>0</v>
      </c>
      <c r="G348">
        <v>1111111</v>
      </c>
      <c r="H348">
        <v>0</v>
      </c>
      <c r="I348">
        <v>0</v>
      </c>
      <c r="J348">
        <v>0</v>
      </c>
      <c r="K348">
        <v>0</v>
      </c>
      <c r="L348">
        <v>0</v>
      </c>
      <c r="M348">
        <v>0</v>
      </c>
    </row>
    <row r="349" spans="2:13" x14ac:dyDescent="0.2">
      <c r="B349">
        <v>0</v>
      </c>
      <c r="C349">
        <v>0</v>
      </c>
      <c r="D349">
        <v>0</v>
      </c>
      <c r="E349">
        <v>0</v>
      </c>
      <c r="F349">
        <v>0</v>
      </c>
      <c r="G349">
        <v>1111111</v>
      </c>
      <c r="H349">
        <v>0</v>
      </c>
      <c r="I349">
        <v>0</v>
      </c>
      <c r="J349">
        <v>0</v>
      </c>
      <c r="K349">
        <v>0</v>
      </c>
      <c r="L349">
        <v>0</v>
      </c>
      <c r="M349">
        <v>0</v>
      </c>
    </row>
    <row r="350" spans="2:13" x14ac:dyDescent="0.2">
      <c r="B350">
        <v>0</v>
      </c>
      <c r="C350">
        <v>0</v>
      </c>
      <c r="D350">
        <v>0</v>
      </c>
      <c r="E350">
        <v>0</v>
      </c>
      <c r="F350">
        <v>0</v>
      </c>
      <c r="G350">
        <v>1111111</v>
      </c>
      <c r="H350">
        <v>0</v>
      </c>
      <c r="I350">
        <v>0</v>
      </c>
      <c r="J350">
        <v>0</v>
      </c>
      <c r="K350">
        <v>0</v>
      </c>
      <c r="L350">
        <v>0</v>
      </c>
      <c r="M350">
        <v>0</v>
      </c>
    </row>
    <row r="351" spans="2:13" x14ac:dyDescent="0.2">
      <c r="B351">
        <v>0</v>
      </c>
      <c r="C351">
        <v>0</v>
      </c>
      <c r="D351">
        <v>0</v>
      </c>
      <c r="E351">
        <v>0</v>
      </c>
      <c r="F351">
        <v>0</v>
      </c>
      <c r="G351">
        <v>1111111</v>
      </c>
      <c r="H351">
        <v>0</v>
      </c>
      <c r="I351">
        <v>0</v>
      </c>
      <c r="J351">
        <v>0</v>
      </c>
      <c r="K351">
        <v>0</v>
      </c>
      <c r="L351">
        <v>0</v>
      </c>
      <c r="M351">
        <v>0</v>
      </c>
    </row>
    <row r="352" spans="2:13" x14ac:dyDescent="0.2">
      <c r="B352">
        <v>0</v>
      </c>
      <c r="C352">
        <v>0</v>
      </c>
      <c r="D352">
        <v>0</v>
      </c>
      <c r="E352">
        <v>0</v>
      </c>
      <c r="F352">
        <v>0</v>
      </c>
      <c r="G352">
        <v>1111111</v>
      </c>
      <c r="H352">
        <v>0</v>
      </c>
      <c r="I352">
        <v>0</v>
      </c>
      <c r="J352">
        <v>0</v>
      </c>
      <c r="K352">
        <v>0</v>
      </c>
      <c r="L352">
        <v>0</v>
      </c>
      <c r="M352">
        <v>0</v>
      </c>
    </row>
    <row r="353" spans="2:13" x14ac:dyDescent="0.2">
      <c r="B353">
        <v>0</v>
      </c>
      <c r="C353">
        <v>0</v>
      </c>
      <c r="D353">
        <v>0</v>
      </c>
      <c r="E353">
        <v>0</v>
      </c>
      <c r="F353">
        <v>0</v>
      </c>
      <c r="G353">
        <v>1111111</v>
      </c>
      <c r="H353">
        <v>0</v>
      </c>
      <c r="I353">
        <v>0</v>
      </c>
      <c r="J353">
        <v>0</v>
      </c>
      <c r="K353">
        <v>0</v>
      </c>
      <c r="L353">
        <v>0</v>
      </c>
      <c r="M353">
        <v>0</v>
      </c>
    </row>
    <row r="354" spans="2:13" x14ac:dyDescent="0.2">
      <c r="B354">
        <v>0</v>
      </c>
      <c r="C354">
        <v>0</v>
      </c>
      <c r="D354">
        <v>0</v>
      </c>
      <c r="E354">
        <v>0</v>
      </c>
      <c r="F354">
        <v>0</v>
      </c>
      <c r="G354">
        <v>1111111</v>
      </c>
      <c r="H354">
        <v>0</v>
      </c>
      <c r="I354">
        <v>0</v>
      </c>
      <c r="J354">
        <v>0</v>
      </c>
      <c r="K354">
        <v>0</v>
      </c>
      <c r="L354">
        <v>0</v>
      </c>
      <c r="M354">
        <v>0</v>
      </c>
    </row>
    <row r="355" spans="2:13" x14ac:dyDescent="0.2">
      <c r="B355">
        <v>0</v>
      </c>
      <c r="C355">
        <v>0</v>
      </c>
      <c r="D355">
        <v>0</v>
      </c>
      <c r="E355">
        <v>0</v>
      </c>
      <c r="F355">
        <v>0</v>
      </c>
      <c r="G355">
        <v>1111111</v>
      </c>
      <c r="H355">
        <v>0</v>
      </c>
      <c r="I355">
        <v>0</v>
      </c>
      <c r="J355">
        <v>0</v>
      </c>
      <c r="K355">
        <v>0</v>
      </c>
      <c r="L355">
        <v>0</v>
      </c>
      <c r="M355">
        <v>0</v>
      </c>
    </row>
    <row r="356" spans="2:13" x14ac:dyDescent="0.2">
      <c r="B356">
        <v>0</v>
      </c>
      <c r="C356">
        <v>0</v>
      </c>
      <c r="D356">
        <v>0</v>
      </c>
      <c r="E356">
        <v>0</v>
      </c>
      <c r="F356">
        <v>0</v>
      </c>
      <c r="G356">
        <v>1111111</v>
      </c>
      <c r="H356">
        <v>0</v>
      </c>
      <c r="I356">
        <v>0</v>
      </c>
      <c r="J356">
        <v>0</v>
      </c>
      <c r="K356">
        <v>0</v>
      </c>
      <c r="L356">
        <v>0</v>
      </c>
      <c r="M356">
        <v>0</v>
      </c>
    </row>
    <row r="357" spans="2:13" x14ac:dyDescent="0.2">
      <c r="B357">
        <v>0</v>
      </c>
      <c r="C357">
        <v>0</v>
      </c>
      <c r="D357">
        <v>0</v>
      </c>
      <c r="E357">
        <v>0</v>
      </c>
      <c r="F357">
        <v>0</v>
      </c>
      <c r="G357">
        <v>1111111</v>
      </c>
      <c r="H357">
        <v>0</v>
      </c>
      <c r="I357">
        <v>0</v>
      </c>
      <c r="J357">
        <v>0</v>
      </c>
      <c r="K357">
        <v>0</v>
      </c>
      <c r="L357">
        <v>0</v>
      </c>
      <c r="M357">
        <v>0</v>
      </c>
    </row>
    <row r="358" spans="2:13" x14ac:dyDescent="0.2">
      <c r="B358">
        <v>0</v>
      </c>
      <c r="C358">
        <v>0</v>
      </c>
      <c r="D358">
        <v>0</v>
      </c>
      <c r="E358">
        <v>0</v>
      </c>
      <c r="F358">
        <v>0</v>
      </c>
      <c r="G358">
        <v>1111111</v>
      </c>
      <c r="H358">
        <v>0</v>
      </c>
      <c r="I358">
        <v>0</v>
      </c>
      <c r="J358">
        <v>0</v>
      </c>
      <c r="K358">
        <v>0</v>
      </c>
      <c r="L358">
        <v>0</v>
      </c>
      <c r="M358">
        <v>0</v>
      </c>
    </row>
    <row r="359" spans="2:13" x14ac:dyDescent="0.2">
      <c r="B359">
        <v>0</v>
      </c>
      <c r="C359">
        <v>0</v>
      </c>
      <c r="D359">
        <v>0</v>
      </c>
      <c r="E359">
        <v>0</v>
      </c>
      <c r="F359">
        <v>0</v>
      </c>
      <c r="G359">
        <v>1111111</v>
      </c>
      <c r="H359">
        <v>0</v>
      </c>
      <c r="I359">
        <v>0</v>
      </c>
      <c r="J359">
        <v>0</v>
      </c>
      <c r="K359">
        <v>0</v>
      </c>
      <c r="L359">
        <v>0</v>
      </c>
      <c r="M359">
        <v>0</v>
      </c>
    </row>
    <row r="360" spans="2:13" x14ac:dyDescent="0.2">
      <c r="B360">
        <v>0</v>
      </c>
      <c r="C360">
        <v>0</v>
      </c>
      <c r="D360">
        <v>0</v>
      </c>
      <c r="E360">
        <v>0</v>
      </c>
      <c r="F360">
        <v>0</v>
      </c>
      <c r="G360">
        <v>1111111</v>
      </c>
      <c r="H360">
        <v>0</v>
      </c>
      <c r="I360">
        <v>0</v>
      </c>
      <c r="J360">
        <v>0</v>
      </c>
      <c r="K360">
        <v>0</v>
      </c>
      <c r="L360">
        <v>0</v>
      </c>
      <c r="M360">
        <v>0</v>
      </c>
    </row>
    <row r="361" spans="2:13" x14ac:dyDescent="0.2">
      <c r="B361">
        <v>0</v>
      </c>
      <c r="C361">
        <v>0</v>
      </c>
      <c r="D361">
        <v>0</v>
      </c>
      <c r="E361">
        <v>0</v>
      </c>
      <c r="F361">
        <v>0</v>
      </c>
      <c r="G361">
        <v>1111111</v>
      </c>
      <c r="H361">
        <v>0</v>
      </c>
      <c r="I361">
        <v>0</v>
      </c>
      <c r="J361">
        <v>0</v>
      </c>
      <c r="K361">
        <v>0</v>
      </c>
      <c r="L361">
        <v>0</v>
      </c>
      <c r="M361">
        <v>0</v>
      </c>
    </row>
    <row r="362" spans="2:13" x14ac:dyDescent="0.2">
      <c r="B362">
        <v>0</v>
      </c>
      <c r="C362">
        <v>0</v>
      </c>
      <c r="D362">
        <v>0</v>
      </c>
      <c r="E362">
        <v>0</v>
      </c>
      <c r="F362">
        <v>0</v>
      </c>
      <c r="G362">
        <v>1111111</v>
      </c>
      <c r="H362">
        <v>0</v>
      </c>
      <c r="I362">
        <v>0</v>
      </c>
      <c r="J362">
        <v>0</v>
      </c>
      <c r="K362">
        <v>0</v>
      </c>
      <c r="L362">
        <v>0</v>
      </c>
      <c r="M362">
        <v>0</v>
      </c>
    </row>
    <row r="363" spans="2:13" x14ac:dyDescent="0.2">
      <c r="B363">
        <v>0</v>
      </c>
      <c r="C363">
        <v>0</v>
      </c>
      <c r="D363">
        <v>0</v>
      </c>
      <c r="E363">
        <v>0</v>
      </c>
      <c r="F363">
        <v>0</v>
      </c>
      <c r="G363">
        <v>1111111</v>
      </c>
      <c r="H363">
        <v>0</v>
      </c>
      <c r="I363">
        <v>0</v>
      </c>
      <c r="J363">
        <v>0</v>
      </c>
      <c r="K363">
        <v>0</v>
      </c>
      <c r="L363">
        <v>0</v>
      </c>
      <c r="M363">
        <v>0</v>
      </c>
    </row>
    <row r="364" spans="2:13" x14ac:dyDescent="0.2">
      <c r="B364">
        <v>0</v>
      </c>
      <c r="C364">
        <v>0</v>
      </c>
      <c r="D364">
        <v>0</v>
      </c>
      <c r="E364">
        <v>0</v>
      </c>
      <c r="F364">
        <v>0</v>
      </c>
      <c r="G364">
        <v>1111111</v>
      </c>
      <c r="H364">
        <v>0</v>
      </c>
      <c r="I364">
        <v>0</v>
      </c>
      <c r="J364">
        <v>0</v>
      </c>
      <c r="K364">
        <v>0</v>
      </c>
      <c r="L364">
        <v>0</v>
      </c>
      <c r="M364">
        <v>0</v>
      </c>
    </row>
    <row r="365" spans="2:13" x14ac:dyDescent="0.2">
      <c r="B365">
        <v>0</v>
      </c>
      <c r="C365">
        <v>0</v>
      </c>
      <c r="D365">
        <v>0</v>
      </c>
      <c r="E365">
        <v>0</v>
      </c>
      <c r="F365">
        <v>0</v>
      </c>
      <c r="G365">
        <v>1111111</v>
      </c>
      <c r="H365">
        <v>0</v>
      </c>
      <c r="I365">
        <v>0</v>
      </c>
      <c r="J365">
        <v>0</v>
      </c>
      <c r="K365">
        <v>0</v>
      </c>
      <c r="L365">
        <v>0</v>
      </c>
      <c r="M365">
        <v>0</v>
      </c>
    </row>
    <row r="366" spans="2:13" x14ac:dyDescent="0.2">
      <c r="B366">
        <v>0</v>
      </c>
      <c r="C366">
        <v>0</v>
      </c>
      <c r="D366">
        <v>0</v>
      </c>
      <c r="E366">
        <v>0</v>
      </c>
      <c r="F366">
        <v>0</v>
      </c>
      <c r="G366">
        <v>1111111</v>
      </c>
      <c r="H366">
        <v>0</v>
      </c>
      <c r="I366">
        <v>0</v>
      </c>
      <c r="J366">
        <v>0</v>
      </c>
      <c r="K366">
        <v>0</v>
      </c>
      <c r="L366">
        <v>0</v>
      </c>
      <c r="M366">
        <v>0</v>
      </c>
    </row>
    <row r="367" spans="2:13" x14ac:dyDescent="0.2">
      <c r="B367">
        <v>0</v>
      </c>
      <c r="C367">
        <v>0</v>
      </c>
      <c r="D367">
        <v>0</v>
      </c>
      <c r="E367">
        <v>0</v>
      </c>
      <c r="F367">
        <v>0</v>
      </c>
      <c r="G367">
        <v>1111111</v>
      </c>
      <c r="H367">
        <v>0</v>
      </c>
      <c r="I367">
        <v>0</v>
      </c>
      <c r="J367">
        <v>0</v>
      </c>
      <c r="K367">
        <v>0</v>
      </c>
      <c r="L367">
        <v>0</v>
      </c>
      <c r="M367">
        <v>0</v>
      </c>
    </row>
    <row r="368" spans="2:13" x14ac:dyDescent="0.2">
      <c r="B368">
        <v>0</v>
      </c>
      <c r="C368">
        <v>0</v>
      </c>
      <c r="D368">
        <v>0</v>
      </c>
      <c r="E368">
        <v>0</v>
      </c>
      <c r="F368">
        <v>0</v>
      </c>
      <c r="G368">
        <v>1111111</v>
      </c>
      <c r="H368">
        <v>0</v>
      </c>
      <c r="I368">
        <v>0</v>
      </c>
      <c r="J368">
        <v>0</v>
      </c>
      <c r="K368">
        <v>0</v>
      </c>
      <c r="L368">
        <v>0</v>
      </c>
      <c r="M368">
        <v>0</v>
      </c>
    </row>
    <row r="369" spans="2:13" x14ac:dyDescent="0.2">
      <c r="B369">
        <v>0</v>
      </c>
      <c r="C369">
        <v>0</v>
      </c>
      <c r="D369">
        <v>0</v>
      </c>
      <c r="E369">
        <v>0</v>
      </c>
      <c r="F369">
        <v>0</v>
      </c>
      <c r="G369">
        <v>1111111</v>
      </c>
      <c r="H369">
        <v>0</v>
      </c>
      <c r="I369">
        <v>0</v>
      </c>
      <c r="J369">
        <v>0</v>
      </c>
      <c r="K369">
        <v>0</v>
      </c>
      <c r="L369">
        <v>0</v>
      </c>
      <c r="M369">
        <v>0</v>
      </c>
    </row>
    <row r="370" spans="2:13" x14ac:dyDescent="0.2">
      <c r="B370">
        <v>0</v>
      </c>
      <c r="C370">
        <v>0</v>
      </c>
      <c r="D370">
        <v>0</v>
      </c>
      <c r="E370">
        <v>0</v>
      </c>
      <c r="F370">
        <v>0</v>
      </c>
      <c r="G370">
        <v>1111111</v>
      </c>
      <c r="H370">
        <v>0</v>
      </c>
      <c r="I370">
        <v>0</v>
      </c>
      <c r="J370">
        <v>0</v>
      </c>
      <c r="K370">
        <v>0</v>
      </c>
      <c r="L370">
        <v>0</v>
      </c>
      <c r="M370">
        <v>0</v>
      </c>
    </row>
    <row r="371" spans="2:13" x14ac:dyDescent="0.2">
      <c r="B371">
        <v>0</v>
      </c>
      <c r="C371">
        <v>0</v>
      </c>
      <c r="D371">
        <v>0</v>
      </c>
      <c r="E371">
        <v>0</v>
      </c>
      <c r="F371">
        <v>0</v>
      </c>
      <c r="G371">
        <v>1111111</v>
      </c>
      <c r="H371">
        <v>0</v>
      </c>
      <c r="I371">
        <v>0</v>
      </c>
      <c r="J371">
        <v>0</v>
      </c>
      <c r="K371">
        <v>0</v>
      </c>
      <c r="L371">
        <v>0</v>
      </c>
      <c r="M371">
        <v>0</v>
      </c>
    </row>
    <row r="372" spans="2:13" x14ac:dyDescent="0.2">
      <c r="B372">
        <v>0</v>
      </c>
      <c r="C372">
        <v>0</v>
      </c>
      <c r="D372">
        <v>0</v>
      </c>
      <c r="E372">
        <v>0</v>
      </c>
      <c r="F372">
        <v>0</v>
      </c>
      <c r="G372">
        <v>1111111</v>
      </c>
      <c r="H372">
        <v>0</v>
      </c>
      <c r="I372">
        <v>0</v>
      </c>
      <c r="J372">
        <v>0</v>
      </c>
      <c r="K372">
        <v>0</v>
      </c>
      <c r="L372">
        <v>0</v>
      </c>
      <c r="M372">
        <v>0</v>
      </c>
    </row>
    <row r="373" spans="2:13" x14ac:dyDescent="0.2">
      <c r="B373">
        <v>0</v>
      </c>
      <c r="C373">
        <v>0</v>
      </c>
      <c r="D373">
        <v>0</v>
      </c>
      <c r="E373">
        <v>0</v>
      </c>
      <c r="F373">
        <v>0</v>
      </c>
      <c r="G373">
        <v>1111111</v>
      </c>
      <c r="H373">
        <v>0</v>
      </c>
      <c r="I373">
        <v>0</v>
      </c>
      <c r="J373">
        <v>0</v>
      </c>
      <c r="K373">
        <v>0</v>
      </c>
      <c r="L373">
        <v>0</v>
      </c>
      <c r="M373">
        <v>0</v>
      </c>
    </row>
    <row r="374" spans="2:13" x14ac:dyDescent="0.2">
      <c r="B374">
        <v>0</v>
      </c>
      <c r="C374">
        <v>0</v>
      </c>
      <c r="D374">
        <v>0</v>
      </c>
      <c r="E374">
        <v>0</v>
      </c>
      <c r="F374">
        <v>0</v>
      </c>
      <c r="G374">
        <v>1111111</v>
      </c>
      <c r="H374">
        <v>0</v>
      </c>
      <c r="I374">
        <v>0</v>
      </c>
      <c r="J374">
        <v>0</v>
      </c>
      <c r="K374">
        <v>0</v>
      </c>
      <c r="L374">
        <v>0</v>
      </c>
      <c r="M374">
        <v>0</v>
      </c>
    </row>
    <row r="375" spans="2:13" x14ac:dyDescent="0.2">
      <c r="B375">
        <v>0</v>
      </c>
      <c r="C375">
        <v>0</v>
      </c>
      <c r="D375">
        <v>0</v>
      </c>
      <c r="E375">
        <v>0</v>
      </c>
      <c r="F375">
        <v>0</v>
      </c>
      <c r="G375">
        <v>1111111</v>
      </c>
      <c r="H375">
        <v>0</v>
      </c>
      <c r="I375">
        <v>0</v>
      </c>
      <c r="J375">
        <v>0</v>
      </c>
      <c r="K375">
        <v>0</v>
      </c>
      <c r="L375">
        <v>0</v>
      </c>
      <c r="M375">
        <v>0</v>
      </c>
    </row>
    <row r="376" spans="2:13" x14ac:dyDescent="0.2">
      <c r="B376">
        <v>0</v>
      </c>
      <c r="C376">
        <v>0</v>
      </c>
      <c r="D376">
        <v>0</v>
      </c>
      <c r="E376">
        <v>0</v>
      </c>
      <c r="F376">
        <v>0</v>
      </c>
      <c r="G376">
        <v>1111111</v>
      </c>
      <c r="H376">
        <v>0</v>
      </c>
      <c r="I376">
        <v>0</v>
      </c>
      <c r="J376">
        <v>0</v>
      </c>
      <c r="K376">
        <v>0</v>
      </c>
      <c r="L376">
        <v>0</v>
      </c>
      <c r="M376">
        <v>0</v>
      </c>
    </row>
    <row r="377" spans="2:13" x14ac:dyDescent="0.2">
      <c r="B377">
        <v>0</v>
      </c>
      <c r="C377">
        <v>0</v>
      </c>
      <c r="D377">
        <v>0</v>
      </c>
      <c r="E377">
        <v>0</v>
      </c>
      <c r="F377">
        <v>0</v>
      </c>
      <c r="G377">
        <v>1111111</v>
      </c>
      <c r="H377">
        <v>0</v>
      </c>
      <c r="I377">
        <v>0</v>
      </c>
      <c r="J377">
        <v>0</v>
      </c>
      <c r="K377">
        <v>0</v>
      </c>
      <c r="L377">
        <v>0</v>
      </c>
      <c r="M377">
        <v>0</v>
      </c>
    </row>
    <row r="378" spans="2:13" x14ac:dyDescent="0.2">
      <c r="B378">
        <v>0</v>
      </c>
      <c r="C378">
        <v>0</v>
      </c>
      <c r="D378">
        <v>0</v>
      </c>
      <c r="E378">
        <v>0</v>
      </c>
      <c r="F378">
        <v>0</v>
      </c>
      <c r="G378">
        <v>1111111</v>
      </c>
      <c r="H378">
        <v>0</v>
      </c>
      <c r="I378">
        <v>0</v>
      </c>
      <c r="J378">
        <v>0</v>
      </c>
      <c r="K378">
        <v>0</v>
      </c>
      <c r="L378">
        <v>0</v>
      </c>
      <c r="M378">
        <v>0</v>
      </c>
    </row>
    <row r="379" spans="2:13" x14ac:dyDescent="0.2">
      <c r="B379">
        <v>0</v>
      </c>
      <c r="C379">
        <v>0</v>
      </c>
      <c r="D379">
        <v>0</v>
      </c>
      <c r="E379">
        <v>0</v>
      </c>
      <c r="F379">
        <v>0</v>
      </c>
      <c r="G379">
        <v>1111111</v>
      </c>
      <c r="H379">
        <v>0</v>
      </c>
      <c r="I379">
        <v>0</v>
      </c>
      <c r="J379">
        <v>0</v>
      </c>
      <c r="K379">
        <v>0</v>
      </c>
      <c r="L379">
        <v>0</v>
      </c>
      <c r="M379">
        <v>0</v>
      </c>
    </row>
    <row r="380" spans="2:13" x14ac:dyDescent="0.2">
      <c r="B380">
        <v>0</v>
      </c>
      <c r="C380">
        <v>0</v>
      </c>
      <c r="D380">
        <v>0</v>
      </c>
      <c r="E380">
        <v>0</v>
      </c>
      <c r="F380">
        <v>0</v>
      </c>
      <c r="G380">
        <v>1111111</v>
      </c>
      <c r="H380">
        <v>0</v>
      </c>
      <c r="I380">
        <v>0</v>
      </c>
      <c r="J380">
        <v>0</v>
      </c>
      <c r="K380">
        <v>0</v>
      </c>
      <c r="L380">
        <v>0</v>
      </c>
      <c r="M380">
        <v>0</v>
      </c>
    </row>
    <row r="381" spans="2:13" x14ac:dyDescent="0.2">
      <c r="B381">
        <v>0</v>
      </c>
      <c r="C381">
        <v>0</v>
      </c>
      <c r="D381">
        <v>0</v>
      </c>
      <c r="E381">
        <v>0</v>
      </c>
      <c r="F381">
        <v>0</v>
      </c>
      <c r="G381">
        <v>1111111</v>
      </c>
      <c r="H381">
        <v>0</v>
      </c>
      <c r="I381">
        <v>0</v>
      </c>
      <c r="J381">
        <v>0</v>
      </c>
      <c r="K381">
        <v>0</v>
      </c>
      <c r="L381">
        <v>0</v>
      </c>
      <c r="M381">
        <v>0</v>
      </c>
    </row>
    <row r="382" spans="2:13" x14ac:dyDescent="0.2">
      <c r="B382">
        <v>0</v>
      </c>
      <c r="C382">
        <v>0</v>
      </c>
      <c r="D382">
        <v>0</v>
      </c>
      <c r="E382">
        <v>0</v>
      </c>
      <c r="F382">
        <v>0</v>
      </c>
      <c r="G382">
        <v>1111111</v>
      </c>
      <c r="H382">
        <v>0</v>
      </c>
      <c r="I382">
        <v>0</v>
      </c>
      <c r="J382">
        <v>0</v>
      </c>
      <c r="K382">
        <v>0</v>
      </c>
      <c r="L382">
        <v>0</v>
      </c>
      <c r="M382">
        <v>0</v>
      </c>
    </row>
    <row r="383" spans="2:13" x14ac:dyDescent="0.2">
      <c r="B383">
        <v>0</v>
      </c>
      <c r="C383">
        <v>0</v>
      </c>
      <c r="D383">
        <v>0</v>
      </c>
      <c r="E383">
        <v>0</v>
      </c>
      <c r="F383">
        <v>0</v>
      </c>
      <c r="G383">
        <v>1111111</v>
      </c>
      <c r="H383">
        <v>0</v>
      </c>
      <c r="I383">
        <v>0</v>
      </c>
      <c r="J383">
        <v>0</v>
      </c>
      <c r="K383">
        <v>0</v>
      </c>
      <c r="L383">
        <v>0</v>
      </c>
      <c r="M383">
        <v>0</v>
      </c>
    </row>
    <row r="384" spans="2:13" x14ac:dyDescent="0.2">
      <c r="B384">
        <v>0</v>
      </c>
      <c r="C384">
        <v>0</v>
      </c>
      <c r="D384">
        <v>0</v>
      </c>
      <c r="E384">
        <v>0</v>
      </c>
      <c r="F384">
        <v>0</v>
      </c>
      <c r="G384">
        <v>1111111</v>
      </c>
      <c r="H384">
        <v>0</v>
      </c>
      <c r="I384">
        <v>0</v>
      </c>
      <c r="J384">
        <v>0</v>
      </c>
      <c r="K384">
        <v>0</v>
      </c>
      <c r="L384">
        <v>0</v>
      </c>
      <c r="M384">
        <v>0</v>
      </c>
    </row>
    <row r="385" spans="2:13" x14ac:dyDescent="0.2">
      <c r="B385">
        <v>0</v>
      </c>
      <c r="C385">
        <v>0</v>
      </c>
      <c r="D385">
        <v>0</v>
      </c>
      <c r="E385">
        <v>0</v>
      </c>
      <c r="F385">
        <v>0</v>
      </c>
      <c r="G385">
        <v>1111111</v>
      </c>
      <c r="H385">
        <v>0</v>
      </c>
      <c r="I385">
        <v>0</v>
      </c>
      <c r="J385">
        <v>0</v>
      </c>
      <c r="K385">
        <v>0</v>
      </c>
      <c r="L385">
        <v>0</v>
      </c>
      <c r="M385">
        <v>0</v>
      </c>
    </row>
    <row r="386" spans="2:13" x14ac:dyDescent="0.2">
      <c r="B386">
        <v>0</v>
      </c>
      <c r="C386">
        <v>0</v>
      </c>
      <c r="D386">
        <v>0</v>
      </c>
      <c r="E386">
        <v>0</v>
      </c>
      <c r="F386">
        <v>0</v>
      </c>
      <c r="G386">
        <v>1111111</v>
      </c>
      <c r="H386">
        <v>0</v>
      </c>
      <c r="I386">
        <v>0</v>
      </c>
      <c r="J386">
        <v>0</v>
      </c>
      <c r="K386">
        <v>0</v>
      </c>
      <c r="L386">
        <v>0</v>
      </c>
      <c r="M386">
        <v>0</v>
      </c>
    </row>
    <row r="387" spans="2:13" x14ac:dyDescent="0.2">
      <c r="B387">
        <v>0</v>
      </c>
      <c r="C387">
        <v>0</v>
      </c>
      <c r="D387">
        <v>0</v>
      </c>
      <c r="E387">
        <v>0</v>
      </c>
      <c r="F387">
        <v>0</v>
      </c>
      <c r="G387">
        <v>1111111</v>
      </c>
      <c r="H387">
        <v>0</v>
      </c>
      <c r="I387">
        <v>0</v>
      </c>
      <c r="J387">
        <v>0</v>
      </c>
      <c r="K387">
        <v>0</v>
      </c>
      <c r="L387">
        <v>0</v>
      </c>
      <c r="M387">
        <v>0</v>
      </c>
    </row>
    <row r="388" spans="2:13" x14ac:dyDescent="0.2">
      <c r="B388">
        <v>0</v>
      </c>
      <c r="C388">
        <v>0</v>
      </c>
      <c r="D388">
        <v>0</v>
      </c>
      <c r="E388">
        <v>0</v>
      </c>
      <c r="F388">
        <v>0</v>
      </c>
      <c r="G388">
        <v>1111111</v>
      </c>
      <c r="H388">
        <v>0</v>
      </c>
      <c r="I388">
        <v>0</v>
      </c>
      <c r="J388">
        <v>0</v>
      </c>
      <c r="K388">
        <v>0</v>
      </c>
      <c r="L388">
        <v>0</v>
      </c>
      <c r="M388">
        <v>0</v>
      </c>
    </row>
    <row r="389" spans="2:13" x14ac:dyDescent="0.2">
      <c r="B389">
        <v>0</v>
      </c>
      <c r="C389">
        <v>0</v>
      </c>
      <c r="D389">
        <v>0</v>
      </c>
      <c r="E389">
        <v>0</v>
      </c>
      <c r="F389">
        <v>0</v>
      </c>
      <c r="G389">
        <v>1111111</v>
      </c>
      <c r="H389">
        <v>0</v>
      </c>
      <c r="I389">
        <v>0</v>
      </c>
      <c r="J389">
        <v>0</v>
      </c>
      <c r="K389">
        <v>0</v>
      </c>
      <c r="L389">
        <v>0</v>
      </c>
      <c r="M389">
        <v>0</v>
      </c>
    </row>
    <row r="390" spans="2:13" x14ac:dyDescent="0.2">
      <c r="B390">
        <v>0</v>
      </c>
      <c r="C390">
        <v>0</v>
      </c>
      <c r="D390">
        <v>0</v>
      </c>
      <c r="E390">
        <v>0</v>
      </c>
      <c r="F390">
        <v>0</v>
      </c>
      <c r="G390">
        <v>1111111</v>
      </c>
      <c r="H390">
        <v>0</v>
      </c>
      <c r="I390">
        <v>0</v>
      </c>
      <c r="J390">
        <v>0</v>
      </c>
      <c r="K390">
        <v>0</v>
      </c>
      <c r="L390">
        <v>0</v>
      </c>
      <c r="M390">
        <v>0</v>
      </c>
    </row>
    <row r="391" spans="2:13" x14ac:dyDescent="0.2">
      <c r="B391">
        <v>0</v>
      </c>
      <c r="C391">
        <v>0</v>
      </c>
      <c r="D391">
        <v>0</v>
      </c>
      <c r="E391">
        <v>0</v>
      </c>
      <c r="F391">
        <v>0</v>
      </c>
      <c r="G391">
        <v>1111111</v>
      </c>
      <c r="H391">
        <v>0</v>
      </c>
      <c r="I391">
        <v>0</v>
      </c>
      <c r="J391">
        <v>0</v>
      </c>
      <c r="K391">
        <v>0</v>
      </c>
      <c r="L391">
        <v>0</v>
      </c>
      <c r="M391">
        <v>0</v>
      </c>
    </row>
    <row r="392" spans="2:13" x14ac:dyDescent="0.2">
      <c r="B392">
        <v>0</v>
      </c>
      <c r="C392">
        <v>0</v>
      </c>
      <c r="D392">
        <v>0</v>
      </c>
      <c r="E392">
        <v>0</v>
      </c>
      <c r="F392">
        <v>0</v>
      </c>
      <c r="G392">
        <v>1111111</v>
      </c>
      <c r="H392">
        <v>0</v>
      </c>
      <c r="I392">
        <v>0</v>
      </c>
      <c r="J392">
        <v>0</v>
      </c>
      <c r="K392">
        <v>0</v>
      </c>
      <c r="L392">
        <v>0</v>
      </c>
      <c r="M392">
        <v>0</v>
      </c>
    </row>
    <row r="393" spans="2:13" x14ac:dyDescent="0.2">
      <c r="B393">
        <v>0</v>
      </c>
      <c r="C393">
        <v>0</v>
      </c>
      <c r="D393">
        <v>0</v>
      </c>
      <c r="E393">
        <v>0</v>
      </c>
      <c r="F393">
        <v>0</v>
      </c>
      <c r="G393">
        <v>1111111</v>
      </c>
      <c r="H393">
        <v>0</v>
      </c>
      <c r="I393">
        <v>0</v>
      </c>
      <c r="J393">
        <v>0</v>
      </c>
      <c r="K393">
        <v>0</v>
      </c>
      <c r="L393">
        <v>0</v>
      </c>
      <c r="M393">
        <v>0</v>
      </c>
    </row>
    <row r="394" spans="2:13" x14ac:dyDescent="0.2">
      <c r="B394">
        <v>0</v>
      </c>
      <c r="C394">
        <v>0</v>
      </c>
      <c r="D394">
        <v>0</v>
      </c>
      <c r="E394">
        <v>0</v>
      </c>
      <c r="F394">
        <v>0</v>
      </c>
      <c r="G394">
        <v>1111111</v>
      </c>
      <c r="H394">
        <v>0</v>
      </c>
      <c r="I394">
        <v>0</v>
      </c>
      <c r="J394">
        <v>0</v>
      </c>
      <c r="K394">
        <v>0</v>
      </c>
      <c r="L394">
        <v>0</v>
      </c>
      <c r="M394">
        <v>0</v>
      </c>
    </row>
    <row r="395" spans="2:13" x14ac:dyDescent="0.2">
      <c r="B395">
        <v>0</v>
      </c>
      <c r="C395">
        <v>0</v>
      </c>
      <c r="D395">
        <v>0</v>
      </c>
      <c r="E395">
        <v>0</v>
      </c>
      <c r="F395">
        <v>0</v>
      </c>
      <c r="G395">
        <v>1111111</v>
      </c>
      <c r="H395">
        <v>0</v>
      </c>
      <c r="I395">
        <v>0</v>
      </c>
      <c r="J395">
        <v>0</v>
      </c>
      <c r="K395">
        <v>0</v>
      </c>
      <c r="L395">
        <v>0</v>
      </c>
      <c r="M395">
        <v>0</v>
      </c>
    </row>
    <row r="396" spans="2:13" x14ac:dyDescent="0.2">
      <c r="B396">
        <v>0</v>
      </c>
      <c r="C396">
        <v>0</v>
      </c>
      <c r="D396">
        <v>0</v>
      </c>
      <c r="E396">
        <v>0</v>
      </c>
      <c r="F396">
        <v>0</v>
      </c>
      <c r="G396">
        <v>1111111</v>
      </c>
      <c r="H396">
        <v>0</v>
      </c>
      <c r="I396">
        <v>0</v>
      </c>
      <c r="J396">
        <v>0</v>
      </c>
      <c r="K396">
        <v>0</v>
      </c>
      <c r="L396">
        <v>0</v>
      </c>
      <c r="M396">
        <v>0</v>
      </c>
    </row>
    <row r="397" spans="2:13" x14ac:dyDescent="0.2">
      <c r="B397">
        <v>0</v>
      </c>
      <c r="C397">
        <v>0</v>
      </c>
      <c r="D397">
        <v>0</v>
      </c>
      <c r="E397">
        <v>0</v>
      </c>
      <c r="F397">
        <v>0</v>
      </c>
      <c r="G397">
        <v>1111111</v>
      </c>
      <c r="H397">
        <v>0</v>
      </c>
      <c r="I397">
        <v>0</v>
      </c>
      <c r="J397">
        <v>0</v>
      </c>
      <c r="K397">
        <v>0</v>
      </c>
      <c r="L397">
        <v>0</v>
      </c>
      <c r="M397">
        <v>0</v>
      </c>
    </row>
    <row r="398" spans="2:13" x14ac:dyDescent="0.2">
      <c r="B398">
        <v>0</v>
      </c>
      <c r="C398">
        <v>0</v>
      </c>
      <c r="D398">
        <v>0</v>
      </c>
      <c r="E398">
        <v>0</v>
      </c>
      <c r="F398">
        <v>0</v>
      </c>
      <c r="G398">
        <v>1111111</v>
      </c>
      <c r="H398">
        <v>0</v>
      </c>
      <c r="I398">
        <v>0</v>
      </c>
      <c r="J398">
        <v>0</v>
      </c>
      <c r="K398">
        <v>0</v>
      </c>
      <c r="L398">
        <v>0</v>
      </c>
      <c r="M398">
        <v>0</v>
      </c>
    </row>
    <row r="399" spans="2:13" x14ac:dyDescent="0.2">
      <c r="B399">
        <v>0</v>
      </c>
      <c r="C399">
        <v>0</v>
      </c>
      <c r="D399">
        <v>0</v>
      </c>
      <c r="E399">
        <v>0</v>
      </c>
      <c r="F399">
        <v>0</v>
      </c>
      <c r="G399">
        <v>1111111</v>
      </c>
      <c r="H399">
        <v>0</v>
      </c>
      <c r="I399">
        <v>0</v>
      </c>
      <c r="J399">
        <v>0</v>
      </c>
      <c r="K399">
        <v>0</v>
      </c>
      <c r="L399">
        <v>0</v>
      </c>
      <c r="M399">
        <v>0</v>
      </c>
    </row>
    <row r="400" spans="2:13" x14ac:dyDescent="0.2">
      <c r="B400">
        <v>0</v>
      </c>
      <c r="C400">
        <v>0</v>
      </c>
      <c r="D400">
        <v>0</v>
      </c>
      <c r="E400">
        <v>0</v>
      </c>
      <c r="F400">
        <v>0</v>
      </c>
      <c r="G400">
        <v>1111111</v>
      </c>
      <c r="H400">
        <v>0</v>
      </c>
      <c r="I400">
        <v>0</v>
      </c>
      <c r="J400">
        <v>0</v>
      </c>
      <c r="K400">
        <v>0</v>
      </c>
      <c r="L400">
        <v>0</v>
      </c>
      <c r="M400">
        <v>0</v>
      </c>
    </row>
    <row r="401" spans="2:13" x14ac:dyDescent="0.2">
      <c r="B401">
        <v>0</v>
      </c>
      <c r="C401">
        <v>0</v>
      </c>
      <c r="D401">
        <v>0</v>
      </c>
      <c r="E401">
        <v>0</v>
      </c>
      <c r="F401">
        <v>0</v>
      </c>
      <c r="G401">
        <v>1111111</v>
      </c>
      <c r="H401">
        <v>0</v>
      </c>
      <c r="I401">
        <v>0</v>
      </c>
      <c r="J401">
        <v>0</v>
      </c>
      <c r="K401">
        <v>0</v>
      </c>
      <c r="L401">
        <v>0</v>
      </c>
      <c r="M401">
        <v>0</v>
      </c>
    </row>
    <row r="402" spans="2:13" x14ac:dyDescent="0.2">
      <c r="B402">
        <v>0</v>
      </c>
      <c r="C402">
        <v>0</v>
      </c>
      <c r="D402">
        <v>0</v>
      </c>
      <c r="E402">
        <v>0</v>
      </c>
      <c r="F402">
        <v>0</v>
      </c>
      <c r="G402">
        <v>1111111</v>
      </c>
      <c r="H402">
        <v>0</v>
      </c>
      <c r="I402">
        <v>0</v>
      </c>
      <c r="J402">
        <v>0</v>
      </c>
      <c r="K402">
        <v>0</v>
      </c>
      <c r="L402">
        <v>0</v>
      </c>
      <c r="M402">
        <v>0</v>
      </c>
    </row>
    <row r="403" spans="2:13" x14ac:dyDescent="0.2">
      <c r="B403">
        <v>0</v>
      </c>
      <c r="C403">
        <v>0</v>
      </c>
      <c r="D403">
        <v>0</v>
      </c>
      <c r="E403">
        <v>0</v>
      </c>
      <c r="F403">
        <v>0</v>
      </c>
      <c r="G403">
        <v>1111111</v>
      </c>
      <c r="H403">
        <v>0</v>
      </c>
      <c r="I403">
        <v>0</v>
      </c>
      <c r="J403">
        <v>0</v>
      </c>
      <c r="K403">
        <v>0</v>
      </c>
      <c r="L403">
        <v>0</v>
      </c>
      <c r="M403">
        <v>0</v>
      </c>
    </row>
    <row r="404" spans="2:13" x14ac:dyDescent="0.2">
      <c r="B404">
        <v>0</v>
      </c>
      <c r="C404">
        <v>0</v>
      </c>
      <c r="D404">
        <v>0</v>
      </c>
      <c r="E404">
        <v>0</v>
      </c>
      <c r="F404">
        <v>0</v>
      </c>
      <c r="G404">
        <v>1111111</v>
      </c>
      <c r="H404">
        <v>0</v>
      </c>
      <c r="I404">
        <v>0</v>
      </c>
      <c r="J404">
        <v>0</v>
      </c>
      <c r="K404">
        <v>0</v>
      </c>
      <c r="L404">
        <v>0</v>
      </c>
      <c r="M404">
        <v>0</v>
      </c>
    </row>
    <row r="405" spans="2:13" x14ac:dyDescent="0.2">
      <c r="B405">
        <v>0</v>
      </c>
      <c r="C405">
        <v>0</v>
      </c>
      <c r="D405">
        <v>0</v>
      </c>
      <c r="E405">
        <v>0</v>
      </c>
      <c r="F405">
        <v>0</v>
      </c>
      <c r="G405">
        <v>1111111</v>
      </c>
      <c r="H405">
        <v>0</v>
      </c>
      <c r="I405">
        <v>0</v>
      </c>
      <c r="J405">
        <v>0</v>
      </c>
      <c r="K405">
        <v>0</v>
      </c>
      <c r="L405">
        <v>0</v>
      </c>
      <c r="M405">
        <v>0</v>
      </c>
    </row>
    <row r="406" spans="2:13" x14ac:dyDescent="0.2">
      <c r="B406">
        <v>0</v>
      </c>
      <c r="C406">
        <v>0</v>
      </c>
      <c r="D406">
        <v>0</v>
      </c>
      <c r="E406">
        <v>0</v>
      </c>
      <c r="F406">
        <v>0</v>
      </c>
      <c r="G406">
        <v>1111111</v>
      </c>
      <c r="H406">
        <v>0</v>
      </c>
      <c r="I406">
        <v>0</v>
      </c>
      <c r="J406">
        <v>0</v>
      </c>
      <c r="K406">
        <v>0</v>
      </c>
      <c r="L406">
        <v>0</v>
      </c>
      <c r="M406">
        <v>0</v>
      </c>
    </row>
    <row r="407" spans="2:13" x14ac:dyDescent="0.2">
      <c r="B407">
        <v>0</v>
      </c>
      <c r="C407">
        <v>0</v>
      </c>
      <c r="D407">
        <v>0</v>
      </c>
      <c r="E407">
        <v>0</v>
      </c>
      <c r="F407">
        <v>0</v>
      </c>
      <c r="G407">
        <v>1111111</v>
      </c>
      <c r="H407">
        <v>0</v>
      </c>
      <c r="I407">
        <v>0</v>
      </c>
      <c r="J407">
        <v>0</v>
      </c>
      <c r="K407">
        <v>0</v>
      </c>
      <c r="L407">
        <v>0</v>
      </c>
      <c r="M407">
        <v>0</v>
      </c>
    </row>
    <row r="408" spans="2:13" x14ac:dyDescent="0.2">
      <c r="B408">
        <v>0</v>
      </c>
      <c r="C408">
        <v>0</v>
      </c>
      <c r="D408">
        <v>0</v>
      </c>
      <c r="E408">
        <v>0</v>
      </c>
      <c r="F408">
        <v>0</v>
      </c>
      <c r="G408">
        <v>1111111</v>
      </c>
      <c r="H408">
        <v>0</v>
      </c>
      <c r="I408">
        <v>0</v>
      </c>
      <c r="J408">
        <v>0</v>
      </c>
      <c r="K408">
        <v>0</v>
      </c>
      <c r="L408">
        <v>0</v>
      </c>
      <c r="M408">
        <v>0</v>
      </c>
    </row>
    <row r="409" spans="2:13" x14ac:dyDescent="0.2">
      <c r="B409">
        <v>0</v>
      </c>
      <c r="C409">
        <v>0</v>
      </c>
      <c r="D409">
        <v>0</v>
      </c>
      <c r="E409">
        <v>0</v>
      </c>
      <c r="F409">
        <v>0</v>
      </c>
      <c r="G409">
        <v>1111111</v>
      </c>
      <c r="H409">
        <v>0</v>
      </c>
      <c r="I409">
        <v>0</v>
      </c>
      <c r="J409">
        <v>0</v>
      </c>
      <c r="K409">
        <v>0</v>
      </c>
      <c r="L409">
        <v>0</v>
      </c>
      <c r="M409">
        <v>0</v>
      </c>
    </row>
    <row r="410" spans="2:13" x14ac:dyDescent="0.2">
      <c r="B410">
        <v>0</v>
      </c>
      <c r="C410">
        <v>0</v>
      </c>
      <c r="D410">
        <v>0</v>
      </c>
      <c r="E410">
        <v>0</v>
      </c>
      <c r="F410">
        <v>0</v>
      </c>
      <c r="G410">
        <v>1111111</v>
      </c>
      <c r="H410">
        <v>0</v>
      </c>
      <c r="I410">
        <v>0</v>
      </c>
      <c r="J410">
        <v>0</v>
      </c>
      <c r="K410">
        <v>0</v>
      </c>
      <c r="L410">
        <v>0</v>
      </c>
      <c r="M410">
        <v>0</v>
      </c>
    </row>
    <row r="411" spans="2:13" x14ac:dyDescent="0.2">
      <c r="B411">
        <v>0</v>
      </c>
      <c r="C411">
        <v>0</v>
      </c>
      <c r="D411">
        <v>0</v>
      </c>
      <c r="E411">
        <v>0</v>
      </c>
      <c r="F411">
        <v>0</v>
      </c>
      <c r="G411">
        <v>1111111</v>
      </c>
      <c r="H411">
        <v>0</v>
      </c>
      <c r="I411">
        <v>0</v>
      </c>
      <c r="J411">
        <v>0</v>
      </c>
      <c r="K411">
        <v>0</v>
      </c>
      <c r="L411">
        <v>0</v>
      </c>
      <c r="M411">
        <v>0</v>
      </c>
    </row>
    <row r="412" spans="2:13" x14ac:dyDescent="0.2">
      <c r="B412">
        <v>0</v>
      </c>
      <c r="C412">
        <v>0</v>
      </c>
      <c r="D412">
        <v>0</v>
      </c>
      <c r="E412">
        <v>0</v>
      </c>
      <c r="F412">
        <v>0</v>
      </c>
      <c r="G412">
        <v>1111111</v>
      </c>
      <c r="H412">
        <v>0</v>
      </c>
      <c r="I412">
        <v>0</v>
      </c>
      <c r="J412">
        <v>0</v>
      </c>
      <c r="K412">
        <v>0</v>
      </c>
      <c r="L412">
        <v>0</v>
      </c>
      <c r="M412">
        <v>0</v>
      </c>
    </row>
    <row r="413" spans="2:13" x14ac:dyDescent="0.2">
      <c r="B413">
        <v>0</v>
      </c>
      <c r="C413">
        <v>0</v>
      </c>
      <c r="D413">
        <v>0</v>
      </c>
      <c r="E413">
        <v>0</v>
      </c>
      <c r="F413">
        <v>0</v>
      </c>
      <c r="G413">
        <v>1111111</v>
      </c>
      <c r="H413">
        <v>0</v>
      </c>
      <c r="I413">
        <v>0</v>
      </c>
      <c r="J413">
        <v>0</v>
      </c>
      <c r="K413">
        <v>0</v>
      </c>
      <c r="L413">
        <v>0</v>
      </c>
      <c r="M413">
        <v>0</v>
      </c>
    </row>
    <row r="414" spans="2:13" x14ac:dyDescent="0.2">
      <c r="B414">
        <v>0</v>
      </c>
      <c r="C414">
        <v>0</v>
      </c>
      <c r="D414">
        <v>0</v>
      </c>
      <c r="E414">
        <v>0</v>
      </c>
      <c r="F414">
        <v>0</v>
      </c>
      <c r="G414">
        <v>1111111</v>
      </c>
      <c r="H414">
        <v>0</v>
      </c>
      <c r="I414">
        <v>0</v>
      </c>
      <c r="J414">
        <v>0</v>
      </c>
      <c r="K414">
        <v>0</v>
      </c>
      <c r="L414">
        <v>0</v>
      </c>
      <c r="M414">
        <v>0</v>
      </c>
    </row>
    <row r="415" spans="2:13" x14ac:dyDescent="0.2">
      <c r="B415">
        <v>0</v>
      </c>
      <c r="C415">
        <v>0</v>
      </c>
      <c r="D415">
        <v>0</v>
      </c>
      <c r="E415">
        <v>0</v>
      </c>
      <c r="F415">
        <v>0</v>
      </c>
      <c r="G415">
        <v>1111111</v>
      </c>
      <c r="H415">
        <v>0</v>
      </c>
      <c r="I415">
        <v>0</v>
      </c>
      <c r="J415">
        <v>0</v>
      </c>
      <c r="K415">
        <v>0</v>
      </c>
      <c r="L415">
        <v>0</v>
      </c>
      <c r="M415">
        <v>0</v>
      </c>
    </row>
    <row r="416" spans="2:13" x14ac:dyDescent="0.2">
      <c r="B416">
        <v>0</v>
      </c>
      <c r="C416">
        <v>0</v>
      </c>
      <c r="D416">
        <v>0</v>
      </c>
      <c r="E416">
        <v>0</v>
      </c>
      <c r="F416">
        <v>0</v>
      </c>
      <c r="G416">
        <v>1111111</v>
      </c>
      <c r="H416">
        <v>0</v>
      </c>
      <c r="I416">
        <v>0</v>
      </c>
      <c r="J416">
        <v>0</v>
      </c>
      <c r="K416">
        <v>0</v>
      </c>
      <c r="L416">
        <v>0</v>
      </c>
      <c r="M416">
        <v>0</v>
      </c>
    </row>
    <row r="417" spans="2:13" x14ac:dyDescent="0.2">
      <c r="B417">
        <v>0</v>
      </c>
      <c r="C417">
        <v>0</v>
      </c>
      <c r="D417">
        <v>0</v>
      </c>
      <c r="E417">
        <v>0</v>
      </c>
      <c r="F417">
        <v>0</v>
      </c>
      <c r="G417">
        <v>1111111</v>
      </c>
      <c r="H417">
        <v>0</v>
      </c>
      <c r="I417">
        <v>0</v>
      </c>
      <c r="J417">
        <v>0</v>
      </c>
      <c r="K417">
        <v>0</v>
      </c>
      <c r="L417">
        <v>0</v>
      </c>
      <c r="M417">
        <v>0</v>
      </c>
    </row>
    <row r="418" spans="2:13" x14ac:dyDescent="0.2">
      <c r="B418">
        <v>0</v>
      </c>
      <c r="C418">
        <v>0</v>
      </c>
      <c r="D418">
        <v>0</v>
      </c>
      <c r="E418">
        <v>0</v>
      </c>
      <c r="F418">
        <v>0</v>
      </c>
      <c r="G418">
        <v>1111111</v>
      </c>
      <c r="H418">
        <v>0</v>
      </c>
      <c r="I418">
        <v>0</v>
      </c>
      <c r="J418">
        <v>0</v>
      </c>
      <c r="K418">
        <v>0</v>
      </c>
      <c r="L418">
        <v>0</v>
      </c>
      <c r="M418">
        <v>0</v>
      </c>
    </row>
    <row r="419" spans="2:13" x14ac:dyDescent="0.2">
      <c r="B419">
        <v>0</v>
      </c>
      <c r="C419">
        <v>0</v>
      </c>
      <c r="D419">
        <v>0</v>
      </c>
      <c r="E419">
        <v>0</v>
      </c>
      <c r="F419">
        <v>0</v>
      </c>
      <c r="G419">
        <v>1111111</v>
      </c>
      <c r="H419">
        <v>0</v>
      </c>
      <c r="I419">
        <v>0</v>
      </c>
      <c r="J419">
        <v>0</v>
      </c>
      <c r="K419">
        <v>0</v>
      </c>
      <c r="L419">
        <v>0</v>
      </c>
      <c r="M419">
        <v>0</v>
      </c>
    </row>
    <row r="420" spans="2:13" x14ac:dyDescent="0.2">
      <c r="B420">
        <v>0</v>
      </c>
      <c r="C420">
        <v>0</v>
      </c>
      <c r="D420">
        <v>0</v>
      </c>
      <c r="E420">
        <v>0</v>
      </c>
      <c r="F420">
        <v>0</v>
      </c>
      <c r="G420">
        <v>1111111</v>
      </c>
      <c r="H420">
        <v>0</v>
      </c>
      <c r="I420">
        <v>0</v>
      </c>
      <c r="J420">
        <v>0</v>
      </c>
      <c r="K420">
        <v>0</v>
      </c>
      <c r="L420">
        <v>0</v>
      </c>
      <c r="M420">
        <v>0</v>
      </c>
    </row>
    <row r="421" spans="2:13" x14ac:dyDescent="0.2">
      <c r="B421">
        <v>0</v>
      </c>
      <c r="C421">
        <v>0</v>
      </c>
      <c r="D421">
        <v>0</v>
      </c>
      <c r="E421">
        <v>0</v>
      </c>
      <c r="F421">
        <v>0</v>
      </c>
      <c r="G421">
        <v>1111111</v>
      </c>
      <c r="H421">
        <v>0</v>
      </c>
      <c r="I421">
        <v>0</v>
      </c>
      <c r="J421">
        <v>0</v>
      </c>
      <c r="K421">
        <v>0</v>
      </c>
      <c r="L421">
        <v>0</v>
      </c>
      <c r="M421">
        <v>0</v>
      </c>
    </row>
    <row r="422" spans="2:13" x14ac:dyDescent="0.2">
      <c r="B422">
        <v>0</v>
      </c>
      <c r="C422">
        <v>0</v>
      </c>
      <c r="D422">
        <v>0</v>
      </c>
      <c r="E422">
        <v>0</v>
      </c>
      <c r="F422">
        <v>0</v>
      </c>
      <c r="G422">
        <v>1111111</v>
      </c>
      <c r="H422">
        <v>0</v>
      </c>
      <c r="I422">
        <v>0</v>
      </c>
      <c r="J422">
        <v>0</v>
      </c>
      <c r="K422">
        <v>0</v>
      </c>
      <c r="L422">
        <v>0</v>
      </c>
      <c r="M422">
        <v>0</v>
      </c>
    </row>
    <row r="423" spans="2:13" x14ac:dyDescent="0.2">
      <c r="B423">
        <v>0</v>
      </c>
      <c r="C423">
        <v>0</v>
      </c>
      <c r="D423">
        <v>0</v>
      </c>
      <c r="E423">
        <v>0</v>
      </c>
      <c r="F423">
        <v>0</v>
      </c>
      <c r="G423">
        <v>1111111</v>
      </c>
      <c r="H423">
        <v>0</v>
      </c>
      <c r="I423">
        <v>0</v>
      </c>
      <c r="J423">
        <v>0</v>
      </c>
      <c r="K423">
        <v>0</v>
      </c>
      <c r="L423">
        <v>0</v>
      </c>
      <c r="M423">
        <v>0</v>
      </c>
    </row>
    <row r="424" spans="2:13" x14ac:dyDescent="0.2">
      <c r="B424">
        <v>0</v>
      </c>
      <c r="C424">
        <v>0</v>
      </c>
      <c r="D424">
        <v>0</v>
      </c>
      <c r="E424">
        <v>0</v>
      </c>
      <c r="F424">
        <v>0</v>
      </c>
      <c r="G424">
        <v>1111111</v>
      </c>
      <c r="H424">
        <v>0</v>
      </c>
      <c r="I424">
        <v>0</v>
      </c>
      <c r="J424">
        <v>0</v>
      </c>
      <c r="K424">
        <v>0</v>
      </c>
      <c r="L424">
        <v>0</v>
      </c>
      <c r="M424">
        <v>0</v>
      </c>
    </row>
    <row r="425" spans="2:13" x14ac:dyDescent="0.2">
      <c r="B425">
        <v>0</v>
      </c>
      <c r="C425">
        <v>0</v>
      </c>
      <c r="D425">
        <v>0</v>
      </c>
      <c r="E425">
        <v>0</v>
      </c>
      <c r="F425">
        <v>0</v>
      </c>
      <c r="G425">
        <v>1111111</v>
      </c>
      <c r="H425">
        <v>0</v>
      </c>
      <c r="I425">
        <v>0</v>
      </c>
      <c r="J425">
        <v>0</v>
      </c>
      <c r="K425">
        <v>0</v>
      </c>
      <c r="L425">
        <v>0</v>
      </c>
      <c r="M425">
        <v>0</v>
      </c>
    </row>
    <row r="426" spans="2:13" x14ac:dyDescent="0.2">
      <c r="B426">
        <v>0</v>
      </c>
      <c r="C426">
        <v>0</v>
      </c>
      <c r="D426">
        <v>0</v>
      </c>
      <c r="E426">
        <v>0</v>
      </c>
      <c r="F426">
        <v>0</v>
      </c>
      <c r="G426">
        <v>1111111</v>
      </c>
      <c r="H426">
        <v>0</v>
      </c>
      <c r="I426">
        <v>0</v>
      </c>
      <c r="J426">
        <v>0</v>
      </c>
      <c r="K426">
        <v>0</v>
      </c>
      <c r="L426">
        <v>0</v>
      </c>
      <c r="M426">
        <v>0</v>
      </c>
    </row>
    <row r="427" spans="2:13" x14ac:dyDescent="0.2">
      <c r="B427">
        <v>0</v>
      </c>
      <c r="C427">
        <v>0</v>
      </c>
      <c r="D427">
        <v>0</v>
      </c>
      <c r="E427">
        <v>0</v>
      </c>
      <c r="F427">
        <v>0</v>
      </c>
      <c r="G427">
        <v>1111111</v>
      </c>
      <c r="H427">
        <v>0</v>
      </c>
      <c r="I427">
        <v>0</v>
      </c>
      <c r="J427">
        <v>0</v>
      </c>
      <c r="K427">
        <v>0</v>
      </c>
      <c r="L427">
        <v>0</v>
      </c>
      <c r="M427">
        <v>0</v>
      </c>
    </row>
    <row r="428" spans="2:13" x14ac:dyDescent="0.2">
      <c r="B428">
        <v>0</v>
      </c>
      <c r="C428">
        <v>0</v>
      </c>
      <c r="D428">
        <v>0</v>
      </c>
      <c r="E428">
        <v>0</v>
      </c>
      <c r="F428">
        <v>0</v>
      </c>
      <c r="G428">
        <v>1111111</v>
      </c>
      <c r="H428">
        <v>0</v>
      </c>
      <c r="I428">
        <v>0</v>
      </c>
      <c r="J428">
        <v>0</v>
      </c>
      <c r="K428">
        <v>0</v>
      </c>
      <c r="L428">
        <v>0</v>
      </c>
      <c r="M428">
        <v>0</v>
      </c>
    </row>
    <row r="429" spans="2:13" x14ac:dyDescent="0.2">
      <c r="B429">
        <v>0</v>
      </c>
      <c r="C429">
        <v>0</v>
      </c>
      <c r="D429">
        <v>0</v>
      </c>
      <c r="E429">
        <v>0</v>
      </c>
      <c r="F429">
        <v>0</v>
      </c>
      <c r="G429">
        <v>1111111</v>
      </c>
      <c r="H429">
        <v>0</v>
      </c>
      <c r="I429">
        <v>0</v>
      </c>
      <c r="J429">
        <v>0</v>
      </c>
      <c r="K429">
        <v>0</v>
      </c>
      <c r="L429">
        <v>0</v>
      </c>
      <c r="M429">
        <v>0</v>
      </c>
    </row>
    <row r="430" spans="2:13" x14ac:dyDescent="0.2">
      <c r="B430">
        <v>0</v>
      </c>
      <c r="C430">
        <v>0</v>
      </c>
      <c r="D430">
        <v>0</v>
      </c>
      <c r="E430">
        <v>0</v>
      </c>
      <c r="F430">
        <v>0</v>
      </c>
      <c r="G430">
        <v>1111111</v>
      </c>
      <c r="H430">
        <v>0</v>
      </c>
      <c r="I430">
        <v>0</v>
      </c>
      <c r="J430">
        <v>0</v>
      </c>
      <c r="K430">
        <v>0</v>
      </c>
      <c r="L430">
        <v>0</v>
      </c>
      <c r="M430">
        <v>0</v>
      </c>
    </row>
    <row r="431" spans="2:13" x14ac:dyDescent="0.2">
      <c r="B431">
        <v>0</v>
      </c>
      <c r="C431">
        <v>0</v>
      </c>
      <c r="D431">
        <v>0</v>
      </c>
      <c r="E431">
        <v>0</v>
      </c>
      <c r="F431">
        <v>0</v>
      </c>
      <c r="G431">
        <v>1111111</v>
      </c>
      <c r="H431">
        <v>0</v>
      </c>
      <c r="I431">
        <v>0</v>
      </c>
      <c r="J431">
        <v>0</v>
      </c>
      <c r="K431">
        <v>0</v>
      </c>
      <c r="L431">
        <v>0</v>
      </c>
      <c r="M431">
        <v>0</v>
      </c>
    </row>
    <row r="432" spans="2:13" x14ac:dyDescent="0.2">
      <c r="B432">
        <v>0</v>
      </c>
      <c r="C432">
        <v>0</v>
      </c>
      <c r="D432">
        <v>0</v>
      </c>
      <c r="E432">
        <v>0</v>
      </c>
      <c r="F432">
        <v>0</v>
      </c>
      <c r="G432">
        <v>1111111</v>
      </c>
      <c r="H432">
        <v>0</v>
      </c>
      <c r="I432">
        <v>0</v>
      </c>
      <c r="J432">
        <v>0</v>
      </c>
      <c r="K432">
        <v>0</v>
      </c>
      <c r="L432">
        <v>0</v>
      </c>
      <c r="M432">
        <v>0</v>
      </c>
    </row>
    <row r="433" spans="2:13" x14ac:dyDescent="0.2">
      <c r="B433">
        <v>0</v>
      </c>
      <c r="C433">
        <v>0</v>
      </c>
      <c r="D433">
        <v>0</v>
      </c>
      <c r="E433">
        <v>0</v>
      </c>
      <c r="F433">
        <v>0</v>
      </c>
      <c r="G433">
        <v>1111111</v>
      </c>
      <c r="H433">
        <v>0</v>
      </c>
      <c r="I433">
        <v>0</v>
      </c>
      <c r="J433">
        <v>0</v>
      </c>
      <c r="K433">
        <v>0</v>
      </c>
      <c r="L433">
        <v>0</v>
      </c>
      <c r="M433">
        <v>0</v>
      </c>
    </row>
    <row r="434" spans="2:13" x14ac:dyDescent="0.2">
      <c r="B434">
        <v>0</v>
      </c>
      <c r="C434">
        <v>0</v>
      </c>
      <c r="D434">
        <v>0</v>
      </c>
      <c r="E434">
        <v>0</v>
      </c>
      <c r="F434">
        <v>0</v>
      </c>
      <c r="G434">
        <v>1111111</v>
      </c>
      <c r="H434">
        <v>0</v>
      </c>
      <c r="I434">
        <v>0</v>
      </c>
      <c r="J434">
        <v>0</v>
      </c>
      <c r="K434">
        <v>0</v>
      </c>
      <c r="L434">
        <v>0</v>
      </c>
      <c r="M434">
        <v>0</v>
      </c>
    </row>
    <row r="435" spans="2:13" x14ac:dyDescent="0.2">
      <c r="B435">
        <v>0</v>
      </c>
      <c r="C435">
        <v>0</v>
      </c>
      <c r="D435">
        <v>0</v>
      </c>
      <c r="E435">
        <v>0</v>
      </c>
      <c r="F435">
        <v>0</v>
      </c>
      <c r="G435">
        <v>1111111</v>
      </c>
      <c r="H435">
        <v>0</v>
      </c>
      <c r="I435">
        <v>0</v>
      </c>
      <c r="J435">
        <v>0</v>
      </c>
      <c r="K435">
        <v>0</v>
      </c>
      <c r="L435">
        <v>0</v>
      </c>
      <c r="M435">
        <v>0</v>
      </c>
    </row>
    <row r="436" spans="2:13" x14ac:dyDescent="0.2">
      <c r="B436">
        <v>0</v>
      </c>
      <c r="C436">
        <v>0</v>
      </c>
      <c r="D436">
        <v>0</v>
      </c>
      <c r="E436">
        <v>0</v>
      </c>
      <c r="F436">
        <v>0</v>
      </c>
      <c r="G436">
        <v>1111111</v>
      </c>
      <c r="H436">
        <v>0</v>
      </c>
      <c r="I436">
        <v>0</v>
      </c>
      <c r="J436">
        <v>0</v>
      </c>
      <c r="K436">
        <v>0</v>
      </c>
      <c r="L436">
        <v>0</v>
      </c>
      <c r="M436">
        <v>0</v>
      </c>
    </row>
    <row r="437" spans="2:13" x14ac:dyDescent="0.2">
      <c r="B437">
        <v>0</v>
      </c>
      <c r="C437">
        <v>0</v>
      </c>
      <c r="D437">
        <v>0</v>
      </c>
      <c r="E437">
        <v>0</v>
      </c>
      <c r="F437">
        <v>0</v>
      </c>
      <c r="G437">
        <v>1111111</v>
      </c>
      <c r="H437">
        <v>0</v>
      </c>
      <c r="I437">
        <v>0</v>
      </c>
      <c r="J437">
        <v>0</v>
      </c>
      <c r="K437">
        <v>0</v>
      </c>
      <c r="L437">
        <v>0</v>
      </c>
      <c r="M437">
        <v>0</v>
      </c>
    </row>
    <row r="438" spans="2:13" x14ac:dyDescent="0.2">
      <c r="B438">
        <v>0</v>
      </c>
      <c r="C438">
        <v>0</v>
      </c>
      <c r="D438">
        <v>0</v>
      </c>
      <c r="E438">
        <v>0</v>
      </c>
      <c r="F438">
        <v>0</v>
      </c>
      <c r="G438">
        <v>1111111</v>
      </c>
      <c r="H438">
        <v>0</v>
      </c>
      <c r="I438">
        <v>0</v>
      </c>
      <c r="J438">
        <v>0</v>
      </c>
      <c r="K438">
        <v>0</v>
      </c>
      <c r="L438">
        <v>0</v>
      </c>
      <c r="M438">
        <v>0</v>
      </c>
    </row>
    <row r="439" spans="2:13" x14ac:dyDescent="0.2">
      <c r="B439">
        <v>0</v>
      </c>
      <c r="C439">
        <v>0</v>
      </c>
      <c r="D439">
        <v>0</v>
      </c>
      <c r="E439">
        <v>0</v>
      </c>
      <c r="F439">
        <v>0</v>
      </c>
      <c r="G439">
        <v>1111111</v>
      </c>
      <c r="H439">
        <v>0</v>
      </c>
      <c r="I439">
        <v>0</v>
      </c>
      <c r="J439">
        <v>0</v>
      </c>
      <c r="K439">
        <v>0</v>
      </c>
      <c r="L439">
        <v>0</v>
      </c>
      <c r="M439">
        <v>0</v>
      </c>
    </row>
    <row r="440" spans="2:13" x14ac:dyDescent="0.2">
      <c r="B440">
        <v>0</v>
      </c>
      <c r="C440">
        <v>0</v>
      </c>
      <c r="D440">
        <v>0</v>
      </c>
      <c r="E440">
        <v>0</v>
      </c>
      <c r="F440">
        <v>0</v>
      </c>
      <c r="G440">
        <v>1111111</v>
      </c>
      <c r="H440">
        <v>0</v>
      </c>
      <c r="I440">
        <v>0</v>
      </c>
      <c r="J440">
        <v>0</v>
      </c>
      <c r="K440">
        <v>0</v>
      </c>
      <c r="L440">
        <v>0</v>
      </c>
      <c r="M440">
        <v>0</v>
      </c>
    </row>
    <row r="441" spans="2:13" x14ac:dyDescent="0.2">
      <c r="B441">
        <v>0</v>
      </c>
      <c r="C441">
        <v>0</v>
      </c>
      <c r="D441">
        <v>0</v>
      </c>
      <c r="E441">
        <v>0</v>
      </c>
      <c r="F441">
        <v>0</v>
      </c>
      <c r="G441">
        <v>1111111</v>
      </c>
      <c r="H441">
        <v>0</v>
      </c>
      <c r="I441">
        <v>0</v>
      </c>
      <c r="J441">
        <v>0</v>
      </c>
      <c r="K441">
        <v>0</v>
      </c>
      <c r="L441">
        <v>0</v>
      </c>
      <c r="M441">
        <v>0</v>
      </c>
    </row>
    <row r="442" spans="2:13" x14ac:dyDescent="0.2">
      <c r="B442">
        <v>0</v>
      </c>
      <c r="C442">
        <v>0</v>
      </c>
      <c r="D442">
        <v>0</v>
      </c>
      <c r="E442">
        <v>0</v>
      </c>
      <c r="F442">
        <v>0</v>
      </c>
      <c r="G442">
        <v>1111111</v>
      </c>
      <c r="H442">
        <v>0</v>
      </c>
      <c r="I442">
        <v>0</v>
      </c>
      <c r="J442">
        <v>0</v>
      </c>
      <c r="K442">
        <v>0</v>
      </c>
      <c r="L442">
        <v>0</v>
      </c>
      <c r="M442">
        <v>0</v>
      </c>
    </row>
    <row r="443" spans="2:13" x14ac:dyDescent="0.2">
      <c r="B443">
        <v>0</v>
      </c>
      <c r="C443">
        <v>0</v>
      </c>
      <c r="D443">
        <v>0</v>
      </c>
      <c r="E443">
        <v>0</v>
      </c>
      <c r="F443">
        <v>0</v>
      </c>
      <c r="G443">
        <v>1111111</v>
      </c>
      <c r="H443">
        <v>0</v>
      </c>
      <c r="I443">
        <v>0</v>
      </c>
      <c r="J443">
        <v>0</v>
      </c>
      <c r="K443">
        <v>0</v>
      </c>
      <c r="L443">
        <v>0</v>
      </c>
      <c r="M443">
        <v>0</v>
      </c>
    </row>
    <row r="444" spans="2:13" x14ac:dyDescent="0.2">
      <c r="B444">
        <v>0</v>
      </c>
      <c r="C444">
        <v>0</v>
      </c>
      <c r="D444">
        <v>0</v>
      </c>
      <c r="E444">
        <v>0</v>
      </c>
      <c r="F444">
        <v>0</v>
      </c>
      <c r="G444">
        <v>1111111</v>
      </c>
      <c r="H444">
        <v>0</v>
      </c>
      <c r="I444">
        <v>0</v>
      </c>
      <c r="J444">
        <v>0</v>
      </c>
      <c r="K444">
        <v>0</v>
      </c>
      <c r="L444">
        <v>0</v>
      </c>
      <c r="M444">
        <v>0</v>
      </c>
    </row>
    <row r="445" spans="2:13" x14ac:dyDescent="0.2">
      <c r="B445">
        <v>0</v>
      </c>
      <c r="C445">
        <v>0</v>
      </c>
      <c r="D445">
        <v>0</v>
      </c>
      <c r="E445">
        <v>0</v>
      </c>
      <c r="F445">
        <v>0</v>
      </c>
      <c r="G445">
        <v>1111111</v>
      </c>
      <c r="H445">
        <v>0</v>
      </c>
      <c r="I445">
        <v>0</v>
      </c>
      <c r="J445">
        <v>0</v>
      </c>
      <c r="K445">
        <v>0</v>
      </c>
      <c r="L445">
        <v>0</v>
      </c>
      <c r="M445">
        <v>0</v>
      </c>
    </row>
    <row r="446" spans="2:13" x14ac:dyDescent="0.2">
      <c r="B446">
        <v>0</v>
      </c>
      <c r="C446">
        <v>0</v>
      </c>
      <c r="D446">
        <v>0</v>
      </c>
      <c r="E446">
        <v>0</v>
      </c>
      <c r="F446">
        <v>0</v>
      </c>
      <c r="G446">
        <v>1111111</v>
      </c>
      <c r="H446">
        <v>0</v>
      </c>
      <c r="I446">
        <v>0</v>
      </c>
      <c r="J446">
        <v>0</v>
      </c>
      <c r="K446">
        <v>0</v>
      </c>
      <c r="L446">
        <v>0</v>
      </c>
      <c r="M446">
        <v>0</v>
      </c>
    </row>
    <row r="447" spans="2:13" x14ac:dyDescent="0.2">
      <c r="B447">
        <v>0</v>
      </c>
      <c r="C447">
        <v>0</v>
      </c>
      <c r="D447">
        <v>0</v>
      </c>
      <c r="E447">
        <v>0</v>
      </c>
      <c r="F447">
        <v>0</v>
      </c>
      <c r="G447">
        <v>1111111</v>
      </c>
      <c r="H447">
        <v>0</v>
      </c>
      <c r="I447">
        <v>0</v>
      </c>
      <c r="J447">
        <v>0</v>
      </c>
      <c r="K447">
        <v>0</v>
      </c>
      <c r="L447">
        <v>0</v>
      </c>
      <c r="M447">
        <v>0</v>
      </c>
    </row>
    <row r="448" spans="2:13" x14ac:dyDescent="0.2">
      <c r="B448">
        <v>0</v>
      </c>
      <c r="C448">
        <v>0</v>
      </c>
      <c r="D448">
        <v>0</v>
      </c>
      <c r="E448">
        <v>0</v>
      </c>
      <c r="F448">
        <v>0</v>
      </c>
      <c r="G448">
        <v>1111111</v>
      </c>
      <c r="H448">
        <v>0</v>
      </c>
      <c r="I448">
        <v>0</v>
      </c>
      <c r="J448">
        <v>0</v>
      </c>
      <c r="K448">
        <v>0</v>
      </c>
      <c r="L448">
        <v>0</v>
      </c>
      <c r="M448">
        <v>0</v>
      </c>
    </row>
    <row r="449" spans="2:13" x14ac:dyDescent="0.2">
      <c r="B449">
        <v>0</v>
      </c>
      <c r="C449">
        <v>0</v>
      </c>
      <c r="D449">
        <v>0</v>
      </c>
      <c r="E449">
        <v>0</v>
      </c>
      <c r="F449">
        <v>0</v>
      </c>
      <c r="G449">
        <v>1111111</v>
      </c>
      <c r="H449">
        <v>0</v>
      </c>
      <c r="I449">
        <v>0</v>
      </c>
      <c r="J449">
        <v>0</v>
      </c>
      <c r="K449">
        <v>0</v>
      </c>
      <c r="L449">
        <v>0</v>
      </c>
      <c r="M449">
        <v>0</v>
      </c>
    </row>
    <row r="450" spans="2:13" x14ac:dyDescent="0.2">
      <c r="B450">
        <v>0</v>
      </c>
      <c r="C450">
        <v>0</v>
      </c>
      <c r="D450">
        <v>0</v>
      </c>
      <c r="E450">
        <v>0</v>
      </c>
      <c r="F450">
        <v>0</v>
      </c>
      <c r="G450">
        <v>1111111</v>
      </c>
      <c r="H450">
        <v>0</v>
      </c>
      <c r="I450">
        <v>0</v>
      </c>
      <c r="J450">
        <v>0</v>
      </c>
      <c r="K450">
        <v>0</v>
      </c>
      <c r="L450">
        <v>0</v>
      </c>
      <c r="M450">
        <v>0</v>
      </c>
    </row>
    <row r="451" spans="2:13" x14ac:dyDescent="0.2">
      <c r="B451">
        <v>0</v>
      </c>
      <c r="C451">
        <v>0</v>
      </c>
      <c r="D451">
        <v>0</v>
      </c>
      <c r="E451">
        <v>0</v>
      </c>
      <c r="F451">
        <v>0</v>
      </c>
      <c r="G451">
        <v>1111111</v>
      </c>
      <c r="H451">
        <v>0</v>
      </c>
      <c r="I451">
        <v>0</v>
      </c>
      <c r="J451">
        <v>0</v>
      </c>
      <c r="K451">
        <v>0</v>
      </c>
      <c r="L451">
        <v>0</v>
      </c>
      <c r="M451">
        <v>0</v>
      </c>
    </row>
    <row r="452" spans="2:13" x14ac:dyDescent="0.2">
      <c r="B452">
        <v>0</v>
      </c>
      <c r="C452">
        <v>0</v>
      </c>
      <c r="D452">
        <v>0</v>
      </c>
      <c r="E452">
        <v>0</v>
      </c>
      <c r="F452">
        <v>0</v>
      </c>
      <c r="G452">
        <v>1111111</v>
      </c>
      <c r="H452">
        <v>0</v>
      </c>
      <c r="I452">
        <v>0</v>
      </c>
      <c r="J452">
        <v>0</v>
      </c>
      <c r="K452">
        <v>0</v>
      </c>
      <c r="L452">
        <v>0</v>
      </c>
      <c r="M452">
        <v>0</v>
      </c>
    </row>
    <row r="453" spans="2:13" x14ac:dyDescent="0.2">
      <c r="B453">
        <v>0</v>
      </c>
      <c r="C453">
        <v>0</v>
      </c>
      <c r="D453">
        <v>0</v>
      </c>
      <c r="E453">
        <v>0</v>
      </c>
      <c r="F453">
        <v>0</v>
      </c>
      <c r="G453">
        <v>1111111</v>
      </c>
      <c r="H453">
        <v>0</v>
      </c>
      <c r="I453">
        <v>0</v>
      </c>
      <c r="J453">
        <v>0</v>
      </c>
      <c r="K453">
        <v>0</v>
      </c>
      <c r="L453">
        <v>0</v>
      </c>
      <c r="M453">
        <v>0</v>
      </c>
    </row>
    <row r="454" spans="2:13" x14ac:dyDescent="0.2">
      <c r="B454">
        <v>0</v>
      </c>
      <c r="C454">
        <v>0</v>
      </c>
      <c r="D454">
        <v>0</v>
      </c>
      <c r="E454">
        <v>0</v>
      </c>
      <c r="F454">
        <v>0</v>
      </c>
      <c r="G454">
        <v>1111111</v>
      </c>
      <c r="H454">
        <v>0</v>
      </c>
      <c r="I454">
        <v>0</v>
      </c>
      <c r="J454">
        <v>0</v>
      </c>
      <c r="K454">
        <v>0</v>
      </c>
      <c r="L454">
        <v>0</v>
      </c>
      <c r="M454">
        <v>0</v>
      </c>
    </row>
    <row r="455" spans="2:13" x14ac:dyDescent="0.2">
      <c r="B455">
        <v>0</v>
      </c>
      <c r="C455">
        <v>0</v>
      </c>
      <c r="D455">
        <v>0</v>
      </c>
      <c r="E455">
        <v>0</v>
      </c>
      <c r="F455">
        <v>0</v>
      </c>
      <c r="G455">
        <v>1111111</v>
      </c>
      <c r="H455">
        <v>0</v>
      </c>
      <c r="I455">
        <v>0</v>
      </c>
      <c r="J455">
        <v>0</v>
      </c>
      <c r="K455">
        <v>0</v>
      </c>
      <c r="L455">
        <v>0</v>
      </c>
      <c r="M455">
        <v>0</v>
      </c>
    </row>
    <row r="456" spans="2:13" x14ac:dyDescent="0.2">
      <c r="B456">
        <v>0</v>
      </c>
      <c r="C456">
        <v>0</v>
      </c>
      <c r="D456">
        <v>0</v>
      </c>
      <c r="E456">
        <v>0</v>
      </c>
      <c r="F456">
        <v>0</v>
      </c>
      <c r="G456">
        <v>1111111</v>
      </c>
      <c r="H456">
        <v>0</v>
      </c>
      <c r="I456">
        <v>0</v>
      </c>
      <c r="J456">
        <v>0</v>
      </c>
      <c r="K456">
        <v>0</v>
      </c>
      <c r="L456">
        <v>0</v>
      </c>
      <c r="M456">
        <v>0</v>
      </c>
    </row>
    <row r="457" spans="2:13" x14ac:dyDescent="0.2">
      <c r="B457">
        <v>0</v>
      </c>
      <c r="C457">
        <v>0</v>
      </c>
      <c r="D457">
        <v>0</v>
      </c>
      <c r="E457">
        <v>0</v>
      </c>
      <c r="F457">
        <v>0</v>
      </c>
      <c r="G457">
        <v>1111111</v>
      </c>
      <c r="H457">
        <v>0</v>
      </c>
      <c r="I457">
        <v>0</v>
      </c>
      <c r="J457">
        <v>0</v>
      </c>
      <c r="K457">
        <v>0</v>
      </c>
      <c r="L457">
        <v>0</v>
      </c>
      <c r="M457">
        <v>0</v>
      </c>
    </row>
    <row r="458" spans="2:13" x14ac:dyDescent="0.2">
      <c r="B458">
        <v>0</v>
      </c>
      <c r="C458">
        <v>0</v>
      </c>
      <c r="D458">
        <v>0</v>
      </c>
      <c r="E458">
        <v>0</v>
      </c>
      <c r="F458">
        <v>0</v>
      </c>
      <c r="G458">
        <v>1111111</v>
      </c>
      <c r="H458">
        <v>0</v>
      </c>
      <c r="I458">
        <v>0</v>
      </c>
      <c r="J458">
        <v>0</v>
      </c>
      <c r="K458">
        <v>0</v>
      </c>
      <c r="L458">
        <v>0</v>
      </c>
      <c r="M458">
        <v>0</v>
      </c>
    </row>
    <row r="459" spans="2:13" x14ac:dyDescent="0.2">
      <c r="B459">
        <v>0</v>
      </c>
      <c r="C459">
        <v>0</v>
      </c>
      <c r="D459">
        <v>0</v>
      </c>
      <c r="E459">
        <v>0</v>
      </c>
      <c r="F459">
        <v>0</v>
      </c>
      <c r="G459">
        <v>1111111</v>
      </c>
      <c r="H459">
        <v>0</v>
      </c>
      <c r="I459">
        <v>0</v>
      </c>
      <c r="J459">
        <v>0</v>
      </c>
      <c r="K459">
        <v>0</v>
      </c>
      <c r="L459">
        <v>0</v>
      </c>
      <c r="M459">
        <v>0</v>
      </c>
    </row>
    <row r="460" spans="2:13" x14ac:dyDescent="0.2">
      <c r="B460">
        <v>0</v>
      </c>
      <c r="C460">
        <v>0</v>
      </c>
      <c r="D460">
        <v>0</v>
      </c>
      <c r="E460">
        <v>0</v>
      </c>
      <c r="F460">
        <v>0</v>
      </c>
      <c r="G460">
        <v>1111111</v>
      </c>
      <c r="H460">
        <v>0</v>
      </c>
      <c r="I460">
        <v>0</v>
      </c>
      <c r="J460">
        <v>0</v>
      </c>
      <c r="K460">
        <v>0</v>
      </c>
      <c r="L460">
        <v>0</v>
      </c>
      <c r="M460">
        <v>0</v>
      </c>
    </row>
    <row r="461" spans="2:13" x14ac:dyDescent="0.2">
      <c r="B461">
        <v>0</v>
      </c>
      <c r="C461">
        <v>0</v>
      </c>
      <c r="D461">
        <v>0</v>
      </c>
      <c r="E461">
        <v>0</v>
      </c>
      <c r="F461">
        <v>0</v>
      </c>
      <c r="G461">
        <v>1111111</v>
      </c>
      <c r="H461">
        <v>0</v>
      </c>
      <c r="I461">
        <v>0</v>
      </c>
      <c r="J461">
        <v>0</v>
      </c>
      <c r="K461">
        <v>0</v>
      </c>
      <c r="L461">
        <v>0</v>
      </c>
      <c r="M461">
        <v>0</v>
      </c>
    </row>
    <row r="462" spans="2:13" x14ac:dyDescent="0.2">
      <c r="B462">
        <v>0</v>
      </c>
      <c r="C462">
        <v>0</v>
      </c>
      <c r="D462">
        <v>0</v>
      </c>
      <c r="E462">
        <v>0</v>
      </c>
      <c r="F462">
        <v>0</v>
      </c>
      <c r="G462">
        <v>1111111</v>
      </c>
      <c r="H462">
        <v>0</v>
      </c>
      <c r="I462">
        <v>0</v>
      </c>
      <c r="J462">
        <v>0</v>
      </c>
      <c r="K462">
        <v>0</v>
      </c>
      <c r="L462">
        <v>0</v>
      </c>
      <c r="M462">
        <v>0</v>
      </c>
    </row>
    <row r="463" spans="2:13" x14ac:dyDescent="0.2">
      <c r="B463">
        <v>0</v>
      </c>
      <c r="C463">
        <v>0</v>
      </c>
      <c r="D463">
        <v>0</v>
      </c>
      <c r="E463">
        <v>0</v>
      </c>
      <c r="F463">
        <v>0</v>
      </c>
      <c r="G463">
        <v>1111111</v>
      </c>
      <c r="H463">
        <v>0</v>
      </c>
      <c r="I463">
        <v>0</v>
      </c>
      <c r="J463">
        <v>0</v>
      </c>
      <c r="K463">
        <v>0</v>
      </c>
      <c r="L463">
        <v>0</v>
      </c>
      <c r="M463">
        <v>0</v>
      </c>
    </row>
    <row r="464" spans="2:13" x14ac:dyDescent="0.2">
      <c r="B464">
        <v>0</v>
      </c>
      <c r="C464">
        <v>0</v>
      </c>
      <c r="D464">
        <v>0</v>
      </c>
      <c r="E464">
        <v>0</v>
      </c>
      <c r="F464">
        <v>0</v>
      </c>
      <c r="G464">
        <v>1111111</v>
      </c>
      <c r="H464">
        <v>0</v>
      </c>
      <c r="I464">
        <v>0</v>
      </c>
      <c r="J464">
        <v>0</v>
      </c>
      <c r="K464">
        <v>0</v>
      </c>
      <c r="L464">
        <v>0</v>
      </c>
      <c r="M464">
        <v>0</v>
      </c>
    </row>
    <row r="465" spans="2:13" x14ac:dyDescent="0.2">
      <c r="B465">
        <v>0</v>
      </c>
      <c r="C465">
        <v>0</v>
      </c>
      <c r="D465">
        <v>0</v>
      </c>
      <c r="E465">
        <v>0</v>
      </c>
      <c r="F465">
        <v>0</v>
      </c>
      <c r="G465">
        <v>1111111</v>
      </c>
      <c r="H465">
        <v>0</v>
      </c>
      <c r="I465">
        <v>0</v>
      </c>
      <c r="J465">
        <v>0</v>
      </c>
      <c r="K465">
        <v>0</v>
      </c>
      <c r="L465">
        <v>0</v>
      </c>
      <c r="M465">
        <v>0</v>
      </c>
    </row>
    <row r="466" spans="2:13" x14ac:dyDescent="0.2">
      <c r="B466">
        <v>0</v>
      </c>
      <c r="C466">
        <v>0</v>
      </c>
      <c r="D466">
        <v>0</v>
      </c>
      <c r="E466">
        <v>0</v>
      </c>
      <c r="F466">
        <v>0</v>
      </c>
      <c r="G466">
        <v>1111111</v>
      </c>
      <c r="H466">
        <v>0</v>
      </c>
      <c r="I466">
        <v>0</v>
      </c>
      <c r="J466">
        <v>0</v>
      </c>
      <c r="K466">
        <v>0</v>
      </c>
      <c r="L466">
        <v>0</v>
      </c>
      <c r="M466">
        <v>0</v>
      </c>
    </row>
    <row r="467" spans="2:13" x14ac:dyDescent="0.2">
      <c r="B467">
        <v>0</v>
      </c>
      <c r="C467">
        <v>0</v>
      </c>
      <c r="D467">
        <v>0</v>
      </c>
      <c r="E467">
        <v>0</v>
      </c>
      <c r="F467">
        <v>0</v>
      </c>
      <c r="G467">
        <v>1111111</v>
      </c>
      <c r="H467">
        <v>0</v>
      </c>
      <c r="I467">
        <v>0</v>
      </c>
      <c r="J467">
        <v>0</v>
      </c>
      <c r="K467">
        <v>0</v>
      </c>
      <c r="L467">
        <v>0</v>
      </c>
      <c r="M467">
        <v>0</v>
      </c>
    </row>
    <row r="468" spans="2:13" x14ac:dyDescent="0.2">
      <c r="B468">
        <v>0</v>
      </c>
      <c r="C468">
        <v>0</v>
      </c>
      <c r="D468">
        <v>0</v>
      </c>
      <c r="E468">
        <v>0</v>
      </c>
      <c r="F468">
        <v>0</v>
      </c>
      <c r="G468">
        <v>1111111</v>
      </c>
      <c r="H468">
        <v>0</v>
      </c>
      <c r="I468">
        <v>0</v>
      </c>
      <c r="J468">
        <v>0</v>
      </c>
      <c r="K468">
        <v>0</v>
      </c>
      <c r="L468">
        <v>0</v>
      </c>
      <c r="M468">
        <v>0</v>
      </c>
    </row>
    <row r="469" spans="2:13" x14ac:dyDescent="0.2">
      <c r="B469">
        <v>0</v>
      </c>
      <c r="C469">
        <v>0</v>
      </c>
      <c r="D469">
        <v>0</v>
      </c>
      <c r="E469">
        <v>0</v>
      </c>
      <c r="F469">
        <v>0</v>
      </c>
      <c r="G469">
        <v>1111111</v>
      </c>
      <c r="H469">
        <v>0</v>
      </c>
      <c r="I469">
        <v>0</v>
      </c>
      <c r="J469">
        <v>0</v>
      </c>
      <c r="K469">
        <v>0</v>
      </c>
      <c r="L469">
        <v>0</v>
      </c>
      <c r="M469">
        <v>0</v>
      </c>
    </row>
    <row r="470" spans="2:13" x14ac:dyDescent="0.2">
      <c r="B470">
        <v>0</v>
      </c>
      <c r="C470">
        <v>0</v>
      </c>
      <c r="D470">
        <v>0</v>
      </c>
      <c r="E470">
        <v>0</v>
      </c>
      <c r="F470">
        <v>0</v>
      </c>
      <c r="G470">
        <v>1111111</v>
      </c>
      <c r="H470">
        <v>0</v>
      </c>
      <c r="I470">
        <v>0</v>
      </c>
      <c r="J470">
        <v>0</v>
      </c>
      <c r="K470">
        <v>0</v>
      </c>
      <c r="L470">
        <v>0</v>
      </c>
      <c r="M470">
        <v>0</v>
      </c>
    </row>
    <row r="471" spans="2:13" x14ac:dyDescent="0.2">
      <c r="B471">
        <v>0</v>
      </c>
      <c r="C471">
        <v>0</v>
      </c>
      <c r="D471">
        <v>0</v>
      </c>
      <c r="E471">
        <v>0</v>
      </c>
      <c r="F471">
        <v>0</v>
      </c>
      <c r="G471">
        <v>1111111</v>
      </c>
      <c r="H471">
        <v>0</v>
      </c>
      <c r="I471">
        <v>0</v>
      </c>
      <c r="J471">
        <v>0</v>
      </c>
      <c r="K471">
        <v>0</v>
      </c>
      <c r="L471">
        <v>0</v>
      </c>
      <c r="M471">
        <v>0</v>
      </c>
    </row>
    <row r="472" spans="2:13" x14ac:dyDescent="0.2">
      <c r="B472">
        <v>0</v>
      </c>
      <c r="C472">
        <v>0</v>
      </c>
      <c r="D472">
        <v>0</v>
      </c>
      <c r="E472">
        <v>0</v>
      </c>
      <c r="F472">
        <v>0</v>
      </c>
      <c r="G472">
        <v>1111111</v>
      </c>
      <c r="H472">
        <v>0</v>
      </c>
      <c r="I472">
        <v>0</v>
      </c>
      <c r="J472">
        <v>0</v>
      </c>
      <c r="K472">
        <v>0</v>
      </c>
      <c r="L472">
        <v>0</v>
      </c>
      <c r="M472">
        <v>0</v>
      </c>
    </row>
    <row r="473" spans="2:13" x14ac:dyDescent="0.2">
      <c r="B473">
        <v>0</v>
      </c>
      <c r="C473">
        <v>0</v>
      </c>
      <c r="D473">
        <v>0</v>
      </c>
      <c r="E473">
        <v>0</v>
      </c>
      <c r="F473">
        <v>0</v>
      </c>
      <c r="G473">
        <v>1111111</v>
      </c>
      <c r="H473">
        <v>0</v>
      </c>
      <c r="I473">
        <v>0</v>
      </c>
      <c r="J473">
        <v>0</v>
      </c>
      <c r="K473">
        <v>0</v>
      </c>
      <c r="L473">
        <v>0</v>
      </c>
      <c r="M473">
        <v>0</v>
      </c>
    </row>
    <row r="474" spans="2:13" x14ac:dyDescent="0.2">
      <c r="B474">
        <v>0</v>
      </c>
      <c r="C474">
        <v>0</v>
      </c>
      <c r="D474">
        <v>0</v>
      </c>
      <c r="E474">
        <v>0</v>
      </c>
      <c r="F474">
        <v>0</v>
      </c>
      <c r="G474">
        <v>1111111</v>
      </c>
      <c r="H474">
        <v>0</v>
      </c>
      <c r="I474">
        <v>0</v>
      </c>
      <c r="J474">
        <v>0</v>
      </c>
      <c r="K474">
        <v>0</v>
      </c>
      <c r="L474">
        <v>0</v>
      </c>
      <c r="M474">
        <v>0</v>
      </c>
    </row>
    <row r="475" spans="2:13" x14ac:dyDescent="0.2">
      <c r="B475">
        <v>0</v>
      </c>
      <c r="C475">
        <v>0</v>
      </c>
      <c r="D475">
        <v>0</v>
      </c>
      <c r="E475">
        <v>0</v>
      </c>
      <c r="F475">
        <v>0</v>
      </c>
      <c r="G475">
        <v>1111111</v>
      </c>
      <c r="H475">
        <v>0</v>
      </c>
      <c r="I475">
        <v>0</v>
      </c>
      <c r="J475">
        <v>0</v>
      </c>
      <c r="K475">
        <v>0</v>
      </c>
      <c r="L475">
        <v>0</v>
      </c>
      <c r="M475">
        <v>0</v>
      </c>
    </row>
    <row r="476" spans="2:13" x14ac:dyDescent="0.2">
      <c r="B476">
        <v>0</v>
      </c>
      <c r="C476">
        <v>0</v>
      </c>
      <c r="D476">
        <v>0</v>
      </c>
      <c r="E476">
        <v>0</v>
      </c>
      <c r="F476">
        <v>0</v>
      </c>
      <c r="G476">
        <v>1111111</v>
      </c>
      <c r="H476">
        <v>0</v>
      </c>
      <c r="I476">
        <v>0</v>
      </c>
      <c r="J476">
        <v>0</v>
      </c>
      <c r="K476">
        <v>0</v>
      </c>
      <c r="L476">
        <v>0</v>
      </c>
      <c r="M476">
        <v>0</v>
      </c>
    </row>
    <row r="477" spans="2:13" x14ac:dyDescent="0.2">
      <c r="B477">
        <v>0</v>
      </c>
      <c r="C477">
        <v>0</v>
      </c>
      <c r="D477">
        <v>0</v>
      </c>
      <c r="E477">
        <v>0</v>
      </c>
      <c r="F477">
        <v>0</v>
      </c>
      <c r="G477">
        <v>1111111</v>
      </c>
      <c r="H477">
        <v>0</v>
      </c>
      <c r="I477">
        <v>0</v>
      </c>
      <c r="J477">
        <v>0</v>
      </c>
      <c r="K477">
        <v>0</v>
      </c>
      <c r="L477">
        <v>0</v>
      </c>
      <c r="M477">
        <v>0</v>
      </c>
    </row>
    <row r="478" spans="2:13" x14ac:dyDescent="0.2">
      <c r="B478">
        <v>0</v>
      </c>
      <c r="C478">
        <v>0</v>
      </c>
      <c r="D478">
        <v>0</v>
      </c>
      <c r="E478">
        <v>0</v>
      </c>
      <c r="F478">
        <v>0</v>
      </c>
      <c r="G478">
        <v>1111111</v>
      </c>
      <c r="H478">
        <v>0</v>
      </c>
      <c r="I478">
        <v>0</v>
      </c>
      <c r="J478">
        <v>0</v>
      </c>
      <c r="K478">
        <v>0</v>
      </c>
      <c r="L478">
        <v>0</v>
      </c>
      <c r="M478">
        <v>0</v>
      </c>
    </row>
    <row r="479" spans="2:13" x14ac:dyDescent="0.2">
      <c r="B479">
        <v>0</v>
      </c>
      <c r="C479">
        <v>0</v>
      </c>
      <c r="D479">
        <v>0</v>
      </c>
      <c r="E479">
        <v>0</v>
      </c>
      <c r="F479">
        <v>0</v>
      </c>
      <c r="G479">
        <v>1111111</v>
      </c>
      <c r="H479">
        <v>0</v>
      </c>
      <c r="I479">
        <v>0</v>
      </c>
      <c r="J479">
        <v>0</v>
      </c>
      <c r="K479">
        <v>0</v>
      </c>
      <c r="L479">
        <v>0</v>
      </c>
      <c r="M479">
        <v>0</v>
      </c>
    </row>
    <row r="480" spans="2:13" x14ac:dyDescent="0.2">
      <c r="B480">
        <v>0</v>
      </c>
      <c r="C480">
        <v>0</v>
      </c>
      <c r="D480">
        <v>0</v>
      </c>
      <c r="E480">
        <v>0</v>
      </c>
      <c r="F480">
        <v>0</v>
      </c>
      <c r="G480">
        <v>1111111</v>
      </c>
      <c r="H480">
        <v>0</v>
      </c>
      <c r="I480">
        <v>0</v>
      </c>
      <c r="J480">
        <v>0</v>
      </c>
      <c r="K480">
        <v>0</v>
      </c>
      <c r="L480">
        <v>0</v>
      </c>
      <c r="M480">
        <v>0</v>
      </c>
    </row>
    <row r="481" spans="2:13" x14ac:dyDescent="0.2">
      <c r="B481">
        <v>0</v>
      </c>
      <c r="C481">
        <v>0</v>
      </c>
      <c r="D481">
        <v>0</v>
      </c>
      <c r="E481">
        <v>0</v>
      </c>
      <c r="F481">
        <v>0</v>
      </c>
      <c r="G481">
        <v>1111111</v>
      </c>
      <c r="H481">
        <v>0</v>
      </c>
      <c r="I481">
        <v>0</v>
      </c>
      <c r="J481">
        <v>0</v>
      </c>
      <c r="K481">
        <v>0</v>
      </c>
      <c r="L481">
        <v>0</v>
      </c>
      <c r="M481">
        <v>0</v>
      </c>
    </row>
    <row r="482" spans="2:13" x14ac:dyDescent="0.2">
      <c r="B482">
        <v>0</v>
      </c>
      <c r="C482">
        <v>0</v>
      </c>
      <c r="D482">
        <v>0</v>
      </c>
      <c r="E482">
        <v>0</v>
      </c>
      <c r="F482">
        <v>0</v>
      </c>
      <c r="G482">
        <v>1111111</v>
      </c>
      <c r="H482">
        <v>0</v>
      </c>
      <c r="I482">
        <v>0</v>
      </c>
      <c r="J482">
        <v>0</v>
      </c>
      <c r="K482">
        <v>0</v>
      </c>
      <c r="L482">
        <v>0</v>
      </c>
      <c r="M482">
        <v>0</v>
      </c>
    </row>
    <row r="483" spans="2:13" x14ac:dyDescent="0.2">
      <c r="B483">
        <v>0</v>
      </c>
      <c r="C483">
        <v>0</v>
      </c>
      <c r="D483">
        <v>0</v>
      </c>
      <c r="E483">
        <v>0</v>
      </c>
      <c r="F483">
        <v>0</v>
      </c>
      <c r="G483">
        <v>1111111</v>
      </c>
      <c r="H483">
        <v>0</v>
      </c>
      <c r="I483">
        <v>0</v>
      </c>
      <c r="J483">
        <v>0</v>
      </c>
      <c r="K483">
        <v>0</v>
      </c>
      <c r="L483">
        <v>0</v>
      </c>
      <c r="M483">
        <v>0</v>
      </c>
    </row>
    <row r="484" spans="2:13" x14ac:dyDescent="0.2">
      <c r="B484">
        <v>0</v>
      </c>
      <c r="C484">
        <v>0</v>
      </c>
      <c r="D484">
        <v>0</v>
      </c>
      <c r="E484">
        <v>0</v>
      </c>
      <c r="F484">
        <v>0</v>
      </c>
      <c r="G484">
        <v>1111111</v>
      </c>
      <c r="H484">
        <v>0</v>
      </c>
      <c r="I484">
        <v>0</v>
      </c>
      <c r="J484">
        <v>0</v>
      </c>
      <c r="K484">
        <v>0</v>
      </c>
      <c r="L484">
        <v>0</v>
      </c>
      <c r="M484">
        <v>0</v>
      </c>
    </row>
    <row r="485" spans="2:13" x14ac:dyDescent="0.2">
      <c r="B485">
        <v>0</v>
      </c>
      <c r="C485">
        <v>0</v>
      </c>
      <c r="D485">
        <v>0</v>
      </c>
      <c r="E485">
        <v>0</v>
      </c>
      <c r="F485">
        <v>0</v>
      </c>
      <c r="G485">
        <v>1111111</v>
      </c>
      <c r="H485">
        <v>0</v>
      </c>
      <c r="I485">
        <v>0</v>
      </c>
      <c r="J485">
        <v>0</v>
      </c>
      <c r="K485">
        <v>0</v>
      </c>
      <c r="L485">
        <v>0</v>
      </c>
      <c r="M485">
        <v>0</v>
      </c>
    </row>
    <row r="486" spans="2:13" x14ac:dyDescent="0.2">
      <c r="B486">
        <v>0</v>
      </c>
      <c r="C486">
        <v>0</v>
      </c>
      <c r="D486">
        <v>0</v>
      </c>
      <c r="E486">
        <v>0</v>
      </c>
      <c r="F486">
        <v>0</v>
      </c>
      <c r="G486">
        <v>1111111</v>
      </c>
      <c r="H486">
        <v>0</v>
      </c>
      <c r="I486">
        <v>0</v>
      </c>
      <c r="J486">
        <v>0</v>
      </c>
      <c r="K486">
        <v>0</v>
      </c>
      <c r="L486">
        <v>0</v>
      </c>
      <c r="M486">
        <v>0</v>
      </c>
    </row>
    <row r="487" spans="2:13" x14ac:dyDescent="0.2">
      <c r="B487">
        <v>0</v>
      </c>
      <c r="C487">
        <v>0</v>
      </c>
      <c r="D487">
        <v>0</v>
      </c>
      <c r="E487">
        <v>0</v>
      </c>
      <c r="F487">
        <v>0</v>
      </c>
      <c r="G487">
        <v>1111111</v>
      </c>
      <c r="H487">
        <v>0</v>
      </c>
      <c r="I487">
        <v>0</v>
      </c>
      <c r="J487">
        <v>0</v>
      </c>
      <c r="K487">
        <v>0</v>
      </c>
      <c r="L487">
        <v>0</v>
      </c>
      <c r="M487">
        <v>0</v>
      </c>
    </row>
    <row r="488" spans="2:13" x14ac:dyDescent="0.2">
      <c r="B488">
        <v>0</v>
      </c>
      <c r="C488">
        <v>0</v>
      </c>
      <c r="D488">
        <v>0</v>
      </c>
      <c r="E488">
        <v>0</v>
      </c>
      <c r="F488">
        <v>0</v>
      </c>
      <c r="G488">
        <v>1111111</v>
      </c>
      <c r="H488">
        <v>0</v>
      </c>
      <c r="I488">
        <v>0</v>
      </c>
      <c r="J488">
        <v>0</v>
      </c>
      <c r="K488">
        <v>0</v>
      </c>
      <c r="L488">
        <v>0</v>
      </c>
      <c r="M488">
        <v>0</v>
      </c>
    </row>
    <row r="489" spans="2:13" x14ac:dyDescent="0.2">
      <c r="B489">
        <v>0</v>
      </c>
      <c r="C489">
        <v>0</v>
      </c>
      <c r="D489">
        <v>0</v>
      </c>
      <c r="E489">
        <v>0</v>
      </c>
      <c r="F489">
        <v>0</v>
      </c>
      <c r="G489">
        <v>1111111</v>
      </c>
      <c r="H489">
        <v>0</v>
      </c>
      <c r="I489">
        <v>0</v>
      </c>
      <c r="J489">
        <v>0</v>
      </c>
      <c r="K489">
        <v>0</v>
      </c>
      <c r="L489">
        <v>0</v>
      </c>
      <c r="M489">
        <v>0</v>
      </c>
    </row>
    <row r="490" spans="2:13" x14ac:dyDescent="0.2">
      <c r="B490">
        <v>0</v>
      </c>
      <c r="C490">
        <v>0</v>
      </c>
      <c r="D490">
        <v>0</v>
      </c>
      <c r="E490">
        <v>0</v>
      </c>
      <c r="F490">
        <v>0</v>
      </c>
      <c r="G490">
        <v>1111111</v>
      </c>
      <c r="H490">
        <v>0</v>
      </c>
      <c r="I490">
        <v>0</v>
      </c>
      <c r="J490">
        <v>0</v>
      </c>
      <c r="K490">
        <v>0</v>
      </c>
      <c r="L490">
        <v>0</v>
      </c>
      <c r="M490">
        <v>0</v>
      </c>
    </row>
    <row r="491" spans="2:13" x14ac:dyDescent="0.2">
      <c r="B491">
        <v>0</v>
      </c>
      <c r="C491">
        <v>0</v>
      </c>
      <c r="D491">
        <v>0</v>
      </c>
      <c r="E491">
        <v>0</v>
      </c>
      <c r="F491">
        <v>0</v>
      </c>
      <c r="G491">
        <v>1111111</v>
      </c>
      <c r="H491">
        <v>0</v>
      </c>
      <c r="I491">
        <v>0</v>
      </c>
      <c r="J491">
        <v>0</v>
      </c>
      <c r="K491">
        <v>0</v>
      </c>
      <c r="L491">
        <v>0</v>
      </c>
      <c r="M491">
        <v>0</v>
      </c>
    </row>
    <row r="492" spans="2:13" x14ac:dyDescent="0.2">
      <c r="B492">
        <v>0</v>
      </c>
      <c r="C492">
        <v>0</v>
      </c>
      <c r="D492">
        <v>0</v>
      </c>
      <c r="E492">
        <v>0</v>
      </c>
      <c r="F492">
        <v>0</v>
      </c>
      <c r="G492">
        <v>1111111</v>
      </c>
      <c r="H492">
        <v>0</v>
      </c>
      <c r="I492">
        <v>0</v>
      </c>
      <c r="J492">
        <v>0</v>
      </c>
      <c r="K492">
        <v>0</v>
      </c>
      <c r="L492">
        <v>0</v>
      </c>
      <c r="M492">
        <v>0</v>
      </c>
    </row>
    <row r="493" spans="2:13" x14ac:dyDescent="0.2">
      <c r="B493">
        <v>0</v>
      </c>
      <c r="C493">
        <v>0</v>
      </c>
      <c r="D493">
        <v>0</v>
      </c>
      <c r="E493">
        <v>0</v>
      </c>
      <c r="F493">
        <v>0</v>
      </c>
      <c r="G493">
        <v>1111111</v>
      </c>
      <c r="H493">
        <v>0</v>
      </c>
      <c r="I493">
        <v>0</v>
      </c>
      <c r="J493">
        <v>0</v>
      </c>
      <c r="K493">
        <v>0</v>
      </c>
      <c r="L493">
        <v>0</v>
      </c>
      <c r="M493">
        <v>0</v>
      </c>
    </row>
    <row r="494" spans="2:13" x14ac:dyDescent="0.2">
      <c r="B494">
        <v>0</v>
      </c>
      <c r="C494">
        <v>0</v>
      </c>
      <c r="D494">
        <v>0</v>
      </c>
      <c r="E494">
        <v>0</v>
      </c>
      <c r="F494">
        <v>0</v>
      </c>
      <c r="G494">
        <v>1111111</v>
      </c>
      <c r="H494">
        <v>0</v>
      </c>
      <c r="I494">
        <v>0</v>
      </c>
      <c r="J494">
        <v>0</v>
      </c>
      <c r="K494">
        <v>0</v>
      </c>
      <c r="L494">
        <v>0</v>
      </c>
      <c r="M494">
        <v>0</v>
      </c>
    </row>
    <row r="495" spans="2:13" x14ac:dyDescent="0.2">
      <c r="B495">
        <v>0</v>
      </c>
      <c r="C495">
        <v>0</v>
      </c>
      <c r="D495">
        <v>0</v>
      </c>
      <c r="E495">
        <v>0</v>
      </c>
      <c r="F495">
        <v>0</v>
      </c>
      <c r="G495">
        <v>1111111</v>
      </c>
      <c r="H495">
        <v>0</v>
      </c>
      <c r="I495">
        <v>0</v>
      </c>
      <c r="J495">
        <v>0</v>
      </c>
      <c r="K495">
        <v>0</v>
      </c>
      <c r="L495">
        <v>0</v>
      </c>
      <c r="M495">
        <v>0</v>
      </c>
    </row>
    <row r="496" spans="2:13" x14ac:dyDescent="0.2">
      <c r="B496">
        <v>0</v>
      </c>
      <c r="C496">
        <v>0</v>
      </c>
      <c r="D496">
        <v>0</v>
      </c>
      <c r="E496">
        <v>0</v>
      </c>
      <c r="F496">
        <v>0</v>
      </c>
      <c r="G496">
        <v>1111111</v>
      </c>
      <c r="H496">
        <v>0</v>
      </c>
      <c r="I496">
        <v>0</v>
      </c>
      <c r="J496">
        <v>0</v>
      </c>
      <c r="K496">
        <v>0</v>
      </c>
      <c r="L496">
        <v>0</v>
      </c>
      <c r="M496">
        <v>0</v>
      </c>
    </row>
    <row r="497" spans="2:13" x14ac:dyDescent="0.2">
      <c r="B497">
        <v>0</v>
      </c>
      <c r="C497">
        <v>0</v>
      </c>
      <c r="D497">
        <v>0</v>
      </c>
      <c r="E497">
        <v>0</v>
      </c>
      <c r="F497">
        <v>0</v>
      </c>
      <c r="G497">
        <v>1111111</v>
      </c>
      <c r="H497">
        <v>0</v>
      </c>
      <c r="I497">
        <v>0</v>
      </c>
      <c r="J497">
        <v>0</v>
      </c>
      <c r="K497">
        <v>0</v>
      </c>
      <c r="L497">
        <v>0</v>
      </c>
      <c r="M497">
        <v>0</v>
      </c>
    </row>
    <row r="498" spans="2:13" x14ac:dyDescent="0.2">
      <c r="B498">
        <v>0</v>
      </c>
      <c r="C498">
        <v>0</v>
      </c>
      <c r="D498">
        <v>0</v>
      </c>
      <c r="E498">
        <v>0</v>
      </c>
      <c r="F498">
        <v>0</v>
      </c>
      <c r="G498">
        <v>1111111</v>
      </c>
      <c r="H498">
        <v>0</v>
      </c>
      <c r="I498">
        <v>0</v>
      </c>
      <c r="J498">
        <v>0</v>
      </c>
      <c r="K498">
        <v>0</v>
      </c>
      <c r="L498">
        <v>0</v>
      </c>
      <c r="M498">
        <v>0</v>
      </c>
    </row>
    <row r="499" spans="2:13" x14ac:dyDescent="0.2">
      <c r="B499">
        <v>0</v>
      </c>
      <c r="C499">
        <v>0</v>
      </c>
      <c r="D499">
        <v>0</v>
      </c>
      <c r="E499">
        <v>0</v>
      </c>
      <c r="F499">
        <v>0</v>
      </c>
      <c r="G499">
        <v>1111111</v>
      </c>
      <c r="H499">
        <v>0</v>
      </c>
      <c r="I499">
        <v>0</v>
      </c>
      <c r="J499">
        <v>0</v>
      </c>
      <c r="K499">
        <v>0</v>
      </c>
      <c r="L499">
        <v>0</v>
      </c>
      <c r="M499">
        <v>0</v>
      </c>
    </row>
    <row r="500" spans="2:13" x14ac:dyDescent="0.2">
      <c r="B500">
        <v>0</v>
      </c>
      <c r="C500">
        <v>0</v>
      </c>
      <c r="D500">
        <v>0</v>
      </c>
      <c r="E500">
        <v>0</v>
      </c>
      <c r="F500">
        <v>0</v>
      </c>
      <c r="G500">
        <v>1111111</v>
      </c>
      <c r="H500">
        <v>0</v>
      </c>
      <c r="I500">
        <v>0</v>
      </c>
      <c r="J500">
        <v>0</v>
      </c>
      <c r="K500">
        <v>0</v>
      </c>
      <c r="L500">
        <v>0</v>
      </c>
      <c r="M500">
        <v>0</v>
      </c>
    </row>
    <row r="501" spans="2:13" x14ac:dyDescent="0.2">
      <c r="B501">
        <v>0</v>
      </c>
      <c r="C501">
        <v>0</v>
      </c>
      <c r="D501">
        <v>0</v>
      </c>
      <c r="E501">
        <v>0</v>
      </c>
      <c r="F501">
        <v>0</v>
      </c>
      <c r="G501">
        <v>1111111</v>
      </c>
      <c r="H501">
        <v>0</v>
      </c>
      <c r="I501">
        <v>0</v>
      </c>
      <c r="J501">
        <v>0</v>
      </c>
      <c r="K501">
        <v>0</v>
      </c>
      <c r="L501">
        <v>0</v>
      </c>
      <c r="M501">
        <v>0</v>
      </c>
    </row>
    <row r="502" spans="2:13" x14ac:dyDescent="0.2">
      <c r="B502">
        <v>0</v>
      </c>
      <c r="C502">
        <v>0</v>
      </c>
      <c r="D502">
        <v>0</v>
      </c>
      <c r="E502">
        <v>0</v>
      </c>
      <c r="F502">
        <v>0</v>
      </c>
      <c r="G502">
        <v>1111111</v>
      </c>
      <c r="H502">
        <v>0</v>
      </c>
      <c r="I502">
        <v>0</v>
      </c>
      <c r="J502">
        <v>0</v>
      </c>
      <c r="K502">
        <v>0</v>
      </c>
      <c r="L502">
        <v>0</v>
      </c>
      <c r="M502">
        <v>0</v>
      </c>
    </row>
    <row r="503" spans="2:13" x14ac:dyDescent="0.2">
      <c r="B503">
        <v>0</v>
      </c>
      <c r="C503">
        <v>0</v>
      </c>
      <c r="D503">
        <v>0</v>
      </c>
      <c r="E503">
        <v>0</v>
      </c>
      <c r="F503">
        <v>0</v>
      </c>
      <c r="G503">
        <v>1111111</v>
      </c>
      <c r="H503">
        <v>0</v>
      </c>
      <c r="I503">
        <v>0</v>
      </c>
      <c r="J503">
        <v>0</v>
      </c>
      <c r="K503">
        <v>0</v>
      </c>
      <c r="L503">
        <v>0</v>
      </c>
      <c r="M503">
        <v>0</v>
      </c>
    </row>
    <row r="504" spans="2:13" x14ac:dyDescent="0.2">
      <c r="B504">
        <v>0</v>
      </c>
      <c r="C504">
        <v>0</v>
      </c>
      <c r="D504">
        <v>0</v>
      </c>
      <c r="E504">
        <v>0</v>
      </c>
      <c r="F504">
        <v>0</v>
      </c>
      <c r="G504">
        <v>1111111</v>
      </c>
      <c r="H504">
        <v>0</v>
      </c>
      <c r="I504">
        <v>0</v>
      </c>
      <c r="J504">
        <v>0</v>
      </c>
      <c r="K504">
        <v>0</v>
      </c>
      <c r="L504">
        <v>0</v>
      </c>
      <c r="M504">
        <v>0</v>
      </c>
    </row>
    <row r="505" spans="2:13" x14ac:dyDescent="0.2">
      <c r="B505">
        <v>0</v>
      </c>
      <c r="C505">
        <v>0</v>
      </c>
      <c r="D505">
        <v>0</v>
      </c>
      <c r="E505">
        <v>0</v>
      </c>
      <c r="F505">
        <v>0</v>
      </c>
      <c r="G505">
        <v>1111111</v>
      </c>
      <c r="H505">
        <v>0</v>
      </c>
      <c r="I505">
        <v>0</v>
      </c>
      <c r="J505">
        <v>0</v>
      </c>
      <c r="K505">
        <v>0</v>
      </c>
      <c r="L505">
        <v>0</v>
      </c>
      <c r="M505">
        <v>0</v>
      </c>
    </row>
    <row r="506" spans="2:13" x14ac:dyDescent="0.2">
      <c r="B506">
        <v>0</v>
      </c>
      <c r="C506">
        <v>0</v>
      </c>
      <c r="D506">
        <v>0</v>
      </c>
      <c r="E506">
        <v>0</v>
      </c>
      <c r="F506">
        <v>0</v>
      </c>
      <c r="G506">
        <v>1111111</v>
      </c>
      <c r="H506">
        <v>0</v>
      </c>
      <c r="I506">
        <v>0</v>
      </c>
      <c r="J506">
        <v>0</v>
      </c>
      <c r="K506">
        <v>0</v>
      </c>
      <c r="L506">
        <v>0</v>
      </c>
      <c r="M506">
        <v>0</v>
      </c>
    </row>
    <row r="507" spans="2:13" x14ac:dyDescent="0.2">
      <c r="B507">
        <v>0</v>
      </c>
      <c r="C507">
        <v>0</v>
      </c>
      <c r="D507">
        <v>0</v>
      </c>
      <c r="E507">
        <v>0</v>
      </c>
      <c r="F507">
        <v>0</v>
      </c>
      <c r="G507">
        <v>1111111</v>
      </c>
      <c r="H507">
        <v>0</v>
      </c>
      <c r="I507">
        <v>0</v>
      </c>
      <c r="J507">
        <v>0</v>
      </c>
      <c r="K507">
        <v>0</v>
      </c>
      <c r="L507">
        <v>0</v>
      </c>
      <c r="M507">
        <v>0</v>
      </c>
    </row>
    <row r="508" spans="2:13" x14ac:dyDescent="0.2">
      <c r="B508">
        <v>0</v>
      </c>
      <c r="C508">
        <v>0</v>
      </c>
      <c r="D508">
        <v>0</v>
      </c>
      <c r="E508">
        <v>0</v>
      </c>
      <c r="F508">
        <v>0</v>
      </c>
      <c r="G508">
        <v>1111111</v>
      </c>
      <c r="H508">
        <v>0</v>
      </c>
      <c r="I508">
        <v>0</v>
      </c>
      <c r="J508">
        <v>0</v>
      </c>
      <c r="K508">
        <v>0</v>
      </c>
      <c r="L508">
        <v>0</v>
      </c>
      <c r="M508">
        <v>0</v>
      </c>
    </row>
    <row r="509" spans="2:13" x14ac:dyDescent="0.2">
      <c r="B509">
        <v>0</v>
      </c>
      <c r="C509">
        <v>0</v>
      </c>
      <c r="D509">
        <v>0</v>
      </c>
      <c r="E509">
        <v>0</v>
      </c>
      <c r="F509">
        <v>0</v>
      </c>
      <c r="G509">
        <v>1111111</v>
      </c>
      <c r="H509">
        <v>0</v>
      </c>
      <c r="I509">
        <v>0</v>
      </c>
      <c r="J509">
        <v>0</v>
      </c>
      <c r="K509">
        <v>0</v>
      </c>
      <c r="L509">
        <v>0</v>
      </c>
      <c r="M509">
        <v>0</v>
      </c>
    </row>
    <row r="510" spans="2:13" x14ac:dyDescent="0.2">
      <c r="B510">
        <v>0</v>
      </c>
      <c r="C510">
        <v>0</v>
      </c>
      <c r="D510">
        <v>0</v>
      </c>
      <c r="E510">
        <v>0</v>
      </c>
      <c r="F510">
        <v>0</v>
      </c>
      <c r="G510">
        <v>1111111</v>
      </c>
      <c r="H510">
        <v>0</v>
      </c>
      <c r="I510">
        <v>0</v>
      </c>
      <c r="J510">
        <v>0</v>
      </c>
      <c r="K510">
        <v>0</v>
      </c>
      <c r="L510">
        <v>0</v>
      </c>
      <c r="M510">
        <v>0</v>
      </c>
    </row>
    <row r="511" spans="2:13" x14ac:dyDescent="0.2">
      <c r="B511">
        <v>0</v>
      </c>
      <c r="C511">
        <v>0</v>
      </c>
      <c r="D511">
        <v>0</v>
      </c>
      <c r="E511">
        <v>0</v>
      </c>
      <c r="F511">
        <v>0</v>
      </c>
      <c r="G511">
        <v>1111111</v>
      </c>
      <c r="H511">
        <v>0</v>
      </c>
      <c r="I511">
        <v>0</v>
      </c>
      <c r="J511">
        <v>0</v>
      </c>
      <c r="K511">
        <v>0</v>
      </c>
      <c r="L511">
        <v>0</v>
      </c>
      <c r="M511">
        <v>0</v>
      </c>
    </row>
    <row r="512" spans="2:13" x14ac:dyDescent="0.2">
      <c r="B512">
        <v>0</v>
      </c>
      <c r="C512">
        <v>0</v>
      </c>
      <c r="D512">
        <v>0</v>
      </c>
      <c r="E512">
        <v>0</v>
      </c>
      <c r="F512">
        <v>0</v>
      </c>
      <c r="G512">
        <v>1111111</v>
      </c>
      <c r="H512">
        <v>0</v>
      </c>
      <c r="I512">
        <v>0</v>
      </c>
      <c r="J512">
        <v>0</v>
      </c>
      <c r="K512">
        <v>0</v>
      </c>
      <c r="L512">
        <v>0</v>
      </c>
      <c r="M512">
        <v>0</v>
      </c>
    </row>
    <row r="513" spans="2:13" x14ac:dyDescent="0.2">
      <c r="B513">
        <v>0</v>
      </c>
      <c r="C513">
        <v>0</v>
      </c>
      <c r="D513">
        <v>0</v>
      </c>
      <c r="E513">
        <v>0</v>
      </c>
      <c r="F513">
        <v>0</v>
      </c>
      <c r="G513">
        <v>1111111</v>
      </c>
      <c r="H513">
        <v>0</v>
      </c>
      <c r="I513">
        <v>0</v>
      </c>
      <c r="J513">
        <v>0</v>
      </c>
      <c r="K513">
        <v>0</v>
      </c>
      <c r="L513">
        <v>0</v>
      </c>
      <c r="M513">
        <v>0</v>
      </c>
    </row>
    <row r="514" spans="2:13" x14ac:dyDescent="0.2">
      <c r="B514">
        <v>0</v>
      </c>
      <c r="C514">
        <v>0</v>
      </c>
      <c r="D514">
        <v>0</v>
      </c>
      <c r="E514">
        <v>0</v>
      </c>
      <c r="F514">
        <v>0</v>
      </c>
      <c r="G514">
        <v>1111111</v>
      </c>
      <c r="H514">
        <v>0</v>
      </c>
      <c r="I514">
        <v>0</v>
      </c>
      <c r="J514">
        <v>0</v>
      </c>
      <c r="K514">
        <v>0</v>
      </c>
      <c r="L514">
        <v>0</v>
      </c>
      <c r="M514">
        <v>0</v>
      </c>
    </row>
    <row r="515" spans="2:13" x14ac:dyDescent="0.2">
      <c r="B515">
        <v>0</v>
      </c>
      <c r="C515">
        <v>0</v>
      </c>
      <c r="D515">
        <v>0</v>
      </c>
      <c r="E515">
        <v>0</v>
      </c>
      <c r="F515">
        <v>0</v>
      </c>
      <c r="G515">
        <v>1111111</v>
      </c>
      <c r="H515">
        <v>0</v>
      </c>
      <c r="I515">
        <v>0</v>
      </c>
      <c r="J515">
        <v>0</v>
      </c>
      <c r="K515">
        <v>0</v>
      </c>
      <c r="L515">
        <v>0</v>
      </c>
      <c r="M515">
        <v>0</v>
      </c>
    </row>
    <row r="516" spans="2:13" x14ac:dyDescent="0.2">
      <c r="B516">
        <v>0</v>
      </c>
      <c r="C516">
        <v>0</v>
      </c>
      <c r="D516">
        <v>0</v>
      </c>
      <c r="E516">
        <v>0</v>
      </c>
      <c r="F516">
        <v>0</v>
      </c>
      <c r="G516">
        <v>1111111</v>
      </c>
      <c r="H516">
        <v>0</v>
      </c>
      <c r="I516">
        <v>0</v>
      </c>
      <c r="J516">
        <v>0</v>
      </c>
      <c r="K516">
        <v>0</v>
      </c>
      <c r="L516">
        <v>0</v>
      </c>
      <c r="M516">
        <v>0</v>
      </c>
    </row>
    <row r="517" spans="2:13" x14ac:dyDescent="0.2">
      <c r="B517">
        <v>0</v>
      </c>
      <c r="C517">
        <v>0</v>
      </c>
      <c r="D517">
        <v>0</v>
      </c>
      <c r="E517">
        <v>0</v>
      </c>
      <c r="F517">
        <v>0</v>
      </c>
      <c r="G517">
        <v>1111111</v>
      </c>
      <c r="H517">
        <v>0</v>
      </c>
      <c r="I517">
        <v>0</v>
      </c>
      <c r="J517">
        <v>0</v>
      </c>
      <c r="K517">
        <v>0</v>
      </c>
      <c r="L517">
        <v>0</v>
      </c>
      <c r="M517">
        <v>0</v>
      </c>
    </row>
    <row r="518" spans="2:13" x14ac:dyDescent="0.2">
      <c r="B518">
        <v>0</v>
      </c>
      <c r="C518">
        <v>0</v>
      </c>
      <c r="D518">
        <v>0</v>
      </c>
      <c r="E518">
        <v>0</v>
      </c>
      <c r="F518">
        <v>0</v>
      </c>
      <c r="G518">
        <v>1111111</v>
      </c>
      <c r="H518">
        <v>0</v>
      </c>
      <c r="I518">
        <v>0</v>
      </c>
      <c r="J518">
        <v>0</v>
      </c>
      <c r="K518">
        <v>0</v>
      </c>
      <c r="L518">
        <v>0</v>
      </c>
      <c r="M518">
        <v>0</v>
      </c>
    </row>
    <row r="519" spans="2:13" x14ac:dyDescent="0.2">
      <c r="B519">
        <v>0</v>
      </c>
      <c r="C519">
        <v>0</v>
      </c>
      <c r="D519">
        <v>0</v>
      </c>
      <c r="E519">
        <v>0</v>
      </c>
      <c r="F519">
        <v>0</v>
      </c>
      <c r="G519">
        <v>1111111</v>
      </c>
      <c r="H519">
        <v>0</v>
      </c>
      <c r="I519">
        <v>0</v>
      </c>
      <c r="J519">
        <v>0</v>
      </c>
      <c r="K519">
        <v>0</v>
      </c>
      <c r="L519">
        <v>0</v>
      </c>
      <c r="M519">
        <v>0</v>
      </c>
    </row>
    <row r="520" spans="2:13" x14ac:dyDescent="0.2">
      <c r="B520">
        <v>0</v>
      </c>
      <c r="C520">
        <v>0</v>
      </c>
      <c r="D520">
        <v>0</v>
      </c>
      <c r="E520">
        <v>0</v>
      </c>
      <c r="F520">
        <v>0</v>
      </c>
      <c r="G520">
        <v>1111111</v>
      </c>
      <c r="H520">
        <v>0</v>
      </c>
      <c r="I520">
        <v>0</v>
      </c>
      <c r="J520">
        <v>0</v>
      </c>
      <c r="K520">
        <v>0</v>
      </c>
      <c r="L520">
        <v>0</v>
      </c>
      <c r="M520">
        <v>0</v>
      </c>
    </row>
    <row r="521" spans="2:13" x14ac:dyDescent="0.2">
      <c r="B521">
        <v>0</v>
      </c>
      <c r="C521">
        <v>0</v>
      </c>
      <c r="D521">
        <v>0</v>
      </c>
      <c r="E521">
        <v>0</v>
      </c>
      <c r="F521">
        <v>0</v>
      </c>
      <c r="G521">
        <v>1111111</v>
      </c>
      <c r="H521">
        <v>0</v>
      </c>
      <c r="I521">
        <v>0</v>
      </c>
      <c r="J521">
        <v>0</v>
      </c>
      <c r="K521">
        <v>0</v>
      </c>
      <c r="L521">
        <v>0</v>
      </c>
      <c r="M521">
        <v>0</v>
      </c>
    </row>
    <row r="522" spans="2:13" x14ac:dyDescent="0.2">
      <c r="B522">
        <v>0</v>
      </c>
      <c r="C522">
        <v>0</v>
      </c>
      <c r="D522">
        <v>0</v>
      </c>
      <c r="E522">
        <v>0</v>
      </c>
      <c r="F522">
        <v>0</v>
      </c>
      <c r="G522">
        <v>1111111</v>
      </c>
      <c r="H522">
        <v>0</v>
      </c>
      <c r="I522">
        <v>0</v>
      </c>
      <c r="J522">
        <v>0</v>
      </c>
      <c r="K522">
        <v>0</v>
      </c>
      <c r="L522">
        <v>0</v>
      </c>
      <c r="M522">
        <v>0</v>
      </c>
    </row>
    <row r="523" spans="2:13" x14ac:dyDescent="0.2">
      <c r="B523">
        <v>0</v>
      </c>
      <c r="C523">
        <v>0</v>
      </c>
      <c r="D523">
        <v>0</v>
      </c>
      <c r="E523">
        <v>0</v>
      </c>
      <c r="F523">
        <v>0</v>
      </c>
      <c r="G523">
        <v>1111111</v>
      </c>
      <c r="H523">
        <v>0</v>
      </c>
      <c r="I523">
        <v>0</v>
      </c>
      <c r="J523">
        <v>0</v>
      </c>
      <c r="K523">
        <v>0</v>
      </c>
      <c r="L523">
        <v>0</v>
      </c>
      <c r="M523">
        <v>0</v>
      </c>
    </row>
    <row r="524" spans="2:13" x14ac:dyDescent="0.2">
      <c r="B524">
        <v>0</v>
      </c>
      <c r="C524">
        <v>0</v>
      </c>
      <c r="D524">
        <v>0</v>
      </c>
      <c r="E524">
        <v>0</v>
      </c>
      <c r="F524">
        <v>0</v>
      </c>
      <c r="G524">
        <v>1111111</v>
      </c>
      <c r="H524">
        <v>0</v>
      </c>
      <c r="I524">
        <v>0</v>
      </c>
      <c r="J524">
        <v>0</v>
      </c>
      <c r="K524">
        <v>0</v>
      </c>
      <c r="L524">
        <v>0</v>
      </c>
      <c r="M524">
        <v>0</v>
      </c>
    </row>
    <row r="525" spans="2:13" x14ac:dyDescent="0.2">
      <c r="B525">
        <v>0</v>
      </c>
      <c r="C525">
        <v>0</v>
      </c>
      <c r="D525">
        <v>0</v>
      </c>
      <c r="E525">
        <v>0</v>
      </c>
      <c r="F525">
        <v>0</v>
      </c>
      <c r="G525">
        <v>1111111</v>
      </c>
      <c r="H525">
        <v>0</v>
      </c>
      <c r="I525">
        <v>0</v>
      </c>
      <c r="J525">
        <v>0</v>
      </c>
      <c r="K525">
        <v>0</v>
      </c>
      <c r="L525">
        <v>0</v>
      </c>
      <c r="M525">
        <v>0</v>
      </c>
    </row>
    <row r="526" spans="2:13" x14ac:dyDescent="0.2">
      <c r="B526">
        <v>0</v>
      </c>
      <c r="C526">
        <v>0</v>
      </c>
      <c r="D526">
        <v>0</v>
      </c>
      <c r="E526">
        <v>0</v>
      </c>
      <c r="F526">
        <v>0</v>
      </c>
      <c r="G526">
        <v>1111111</v>
      </c>
      <c r="H526">
        <v>0</v>
      </c>
      <c r="I526">
        <v>0</v>
      </c>
      <c r="J526">
        <v>0</v>
      </c>
      <c r="K526">
        <v>0</v>
      </c>
      <c r="L526">
        <v>0</v>
      </c>
      <c r="M526">
        <v>0</v>
      </c>
    </row>
    <row r="527" spans="2:13" x14ac:dyDescent="0.2">
      <c r="B527">
        <v>0</v>
      </c>
      <c r="C527">
        <v>0</v>
      </c>
      <c r="D527">
        <v>0</v>
      </c>
      <c r="E527">
        <v>0</v>
      </c>
      <c r="F527">
        <v>0</v>
      </c>
      <c r="G527">
        <v>1111111</v>
      </c>
      <c r="H527">
        <v>0</v>
      </c>
      <c r="I527">
        <v>0</v>
      </c>
      <c r="J527">
        <v>0</v>
      </c>
      <c r="K527">
        <v>0</v>
      </c>
      <c r="L527">
        <v>0</v>
      </c>
      <c r="M527">
        <v>0</v>
      </c>
    </row>
    <row r="528" spans="2:13" x14ac:dyDescent="0.2">
      <c r="B528">
        <v>0</v>
      </c>
      <c r="C528">
        <v>0</v>
      </c>
      <c r="D528">
        <v>0</v>
      </c>
      <c r="E528">
        <v>0</v>
      </c>
      <c r="F528">
        <v>0</v>
      </c>
      <c r="G528">
        <v>1111111</v>
      </c>
      <c r="H528">
        <v>0</v>
      </c>
      <c r="I528">
        <v>0</v>
      </c>
      <c r="J528">
        <v>0</v>
      </c>
      <c r="K528">
        <v>0</v>
      </c>
      <c r="L528">
        <v>0</v>
      </c>
      <c r="M528">
        <v>0</v>
      </c>
    </row>
    <row r="529" spans="2:13" x14ac:dyDescent="0.2">
      <c r="B529">
        <v>0</v>
      </c>
      <c r="C529">
        <v>0</v>
      </c>
      <c r="D529">
        <v>0</v>
      </c>
      <c r="E529">
        <v>0</v>
      </c>
      <c r="F529">
        <v>0</v>
      </c>
      <c r="G529">
        <v>1111111</v>
      </c>
      <c r="H529">
        <v>0</v>
      </c>
      <c r="I529">
        <v>0</v>
      </c>
      <c r="J529">
        <v>0</v>
      </c>
      <c r="K529">
        <v>0</v>
      </c>
      <c r="L529">
        <v>0</v>
      </c>
      <c r="M529">
        <v>0</v>
      </c>
    </row>
    <row r="530" spans="2:13" x14ac:dyDescent="0.2">
      <c r="B530">
        <v>0</v>
      </c>
      <c r="C530">
        <v>0</v>
      </c>
      <c r="D530">
        <v>0</v>
      </c>
      <c r="E530">
        <v>0</v>
      </c>
      <c r="F530">
        <v>0</v>
      </c>
      <c r="G530">
        <v>1111111</v>
      </c>
      <c r="H530">
        <v>0</v>
      </c>
      <c r="I530">
        <v>0</v>
      </c>
      <c r="J530">
        <v>0</v>
      </c>
      <c r="K530">
        <v>0</v>
      </c>
      <c r="L530">
        <v>0</v>
      </c>
      <c r="M530">
        <v>0</v>
      </c>
    </row>
    <row r="531" spans="2:13" x14ac:dyDescent="0.2">
      <c r="B531">
        <v>0</v>
      </c>
      <c r="C531">
        <v>0</v>
      </c>
      <c r="D531">
        <v>0</v>
      </c>
      <c r="E531">
        <v>0</v>
      </c>
      <c r="F531">
        <v>0</v>
      </c>
      <c r="G531">
        <v>1111111</v>
      </c>
      <c r="H531">
        <v>0</v>
      </c>
      <c r="I531">
        <v>0</v>
      </c>
      <c r="J531">
        <v>0</v>
      </c>
      <c r="K531">
        <v>0</v>
      </c>
      <c r="L531">
        <v>0</v>
      </c>
      <c r="M531">
        <v>0</v>
      </c>
    </row>
    <row r="532" spans="2:13" x14ac:dyDescent="0.2">
      <c r="B532">
        <v>0</v>
      </c>
      <c r="C532">
        <v>0</v>
      </c>
      <c r="D532">
        <v>0</v>
      </c>
      <c r="E532">
        <v>0</v>
      </c>
      <c r="F532">
        <v>0</v>
      </c>
      <c r="G532">
        <v>1111111</v>
      </c>
      <c r="H532">
        <v>0</v>
      </c>
      <c r="I532">
        <v>0</v>
      </c>
      <c r="J532">
        <v>0</v>
      </c>
      <c r="K532">
        <v>0</v>
      </c>
      <c r="L532">
        <v>0</v>
      </c>
      <c r="M532">
        <v>0</v>
      </c>
    </row>
    <row r="533" spans="2:13" x14ac:dyDescent="0.2">
      <c r="B533">
        <v>0</v>
      </c>
      <c r="C533">
        <v>0</v>
      </c>
      <c r="D533">
        <v>0</v>
      </c>
      <c r="E533">
        <v>0</v>
      </c>
      <c r="F533">
        <v>0</v>
      </c>
      <c r="G533">
        <v>1111111</v>
      </c>
      <c r="H533">
        <v>0</v>
      </c>
      <c r="I533">
        <v>0</v>
      </c>
      <c r="J533">
        <v>0</v>
      </c>
      <c r="K533">
        <v>0</v>
      </c>
      <c r="L533">
        <v>0</v>
      </c>
      <c r="M533">
        <v>0</v>
      </c>
    </row>
    <row r="534" spans="2:13" x14ac:dyDescent="0.2">
      <c r="B534">
        <v>0</v>
      </c>
      <c r="C534">
        <v>0</v>
      </c>
      <c r="D534">
        <v>0</v>
      </c>
      <c r="E534">
        <v>0</v>
      </c>
      <c r="F534">
        <v>0</v>
      </c>
      <c r="G534">
        <v>1111111</v>
      </c>
      <c r="H534">
        <v>0</v>
      </c>
      <c r="I534">
        <v>0</v>
      </c>
      <c r="J534">
        <v>0</v>
      </c>
      <c r="K534">
        <v>0</v>
      </c>
      <c r="L534">
        <v>0</v>
      </c>
      <c r="M534">
        <v>0</v>
      </c>
    </row>
    <row r="535" spans="2:13" x14ac:dyDescent="0.2">
      <c r="B535">
        <v>0</v>
      </c>
      <c r="C535">
        <v>0</v>
      </c>
      <c r="D535">
        <v>0</v>
      </c>
      <c r="E535">
        <v>0</v>
      </c>
      <c r="F535">
        <v>0</v>
      </c>
      <c r="G535">
        <v>1111111</v>
      </c>
      <c r="H535">
        <v>0</v>
      </c>
      <c r="I535">
        <v>0</v>
      </c>
      <c r="J535">
        <v>0</v>
      </c>
      <c r="K535">
        <v>0</v>
      </c>
      <c r="L535">
        <v>0</v>
      </c>
      <c r="M535">
        <v>0</v>
      </c>
    </row>
    <row r="536" spans="2:13" x14ac:dyDescent="0.2">
      <c r="B536">
        <v>0</v>
      </c>
      <c r="C536">
        <v>0</v>
      </c>
      <c r="D536">
        <v>0</v>
      </c>
      <c r="E536">
        <v>0</v>
      </c>
      <c r="F536">
        <v>0</v>
      </c>
      <c r="G536">
        <v>1111111</v>
      </c>
      <c r="H536">
        <v>0</v>
      </c>
      <c r="I536">
        <v>0</v>
      </c>
      <c r="J536">
        <v>0</v>
      </c>
      <c r="K536">
        <v>0</v>
      </c>
      <c r="L536">
        <v>0</v>
      </c>
      <c r="M536">
        <v>0</v>
      </c>
    </row>
    <row r="537" spans="2:13" x14ac:dyDescent="0.2">
      <c r="B537">
        <v>0</v>
      </c>
      <c r="C537">
        <v>0</v>
      </c>
      <c r="D537">
        <v>0</v>
      </c>
      <c r="E537">
        <v>0</v>
      </c>
      <c r="F537">
        <v>0</v>
      </c>
      <c r="G537">
        <v>1111111</v>
      </c>
      <c r="H537">
        <v>0</v>
      </c>
      <c r="I537">
        <v>0</v>
      </c>
      <c r="J537">
        <v>0</v>
      </c>
      <c r="K537">
        <v>0</v>
      </c>
      <c r="L537">
        <v>0</v>
      </c>
      <c r="M537">
        <v>0</v>
      </c>
    </row>
    <row r="538" spans="2:13" x14ac:dyDescent="0.2">
      <c r="B538">
        <v>0</v>
      </c>
      <c r="C538">
        <v>0</v>
      </c>
      <c r="D538">
        <v>0</v>
      </c>
      <c r="E538">
        <v>0</v>
      </c>
      <c r="F538">
        <v>0</v>
      </c>
      <c r="G538">
        <v>1111111</v>
      </c>
      <c r="H538">
        <v>0</v>
      </c>
      <c r="I538">
        <v>0</v>
      </c>
      <c r="J538">
        <v>0</v>
      </c>
      <c r="K538">
        <v>0</v>
      </c>
      <c r="L538">
        <v>0</v>
      </c>
      <c r="M538">
        <v>0</v>
      </c>
    </row>
    <row r="539" spans="2:13" x14ac:dyDescent="0.2">
      <c r="B539">
        <v>0</v>
      </c>
      <c r="C539">
        <v>0</v>
      </c>
      <c r="D539">
        <v>0</v>
      </c>
      <c r="E539">
        <v>0</v>
      </c>
      <c r="F539">
        <v>0</v>
      </c>
      <c r="G539">
        <v>1111111</v>
      </c>
      <c r="H539">
        <v>0</v>
      </c>
      <c r="I539">
        <v>0</v>
      </c>
      <c r="J539">
        <v>0</v>
      </c>
      <c r="K539">
        <v>0</v>
      </c>
      <c r="L539">
        <v>0</v>
      </c>
      <c r="M539">
        <v>0</v>
      </c>
    </row>
    <row r="540" spans="2:13" x14ac:dyDescent="0.2">
      <c r="B540">
        <v>0</v>
      </c>
      <c r="C540">
        <v>0</v>
      </c>
      <c r="D540">
        <v>0</v>
      </c>
      <c r="E540">
        <v>0</v>
      </c>
      <c r="F540">
        <v>0</v>
      </c>
      <c r="G540">
        <v>1111111</v>
      </c>
      <c r="H540">
        <v>0</v>
      </c>
      <c r="I540">
        <v>0</v>
      </c>
      <c r="J540">
        <v>0</v>
      </c>
      <c r="K540">
        <v>0</v>
      </c>
      <c r="L540">
        <v>0</v>
      </c>
      <c r="M540">
        <v>0</v>
      </c>
    </row>
    <row r="541" spans="2:13" x14ac:dyDescent="0.2">
      <c r="B541">
        <v>0</v>
      </c>
      <c r="C541">
        <v>0</v>
      </c>
      <c r="D541">
        <v>0</v>
      </c>
      <c r="E541">
        <v>0</v>
      </c>
      <c r="F541">
        <v>0</v>
      </c>
      <c r="G541">
        <v>1111111</v>
      </c>
      <c r="H541">
        <v>0</v>
      </c>
      <c r="I541">
        <v>0</v>
      </c>
      <c r="J541">
        <v>0</v>
      </c>
      <c r="K541">
        <v>0</v>
      </c>
      <c r="L541">
        <v>0</v>
      </c>
      <c r="M541">
        <v>0</v>
      </c>
    </row>
    <row r="542" spans="2:13" x14ac:dyDescent="0.2">
      <c r="B542">
        <v>0</v>
      </c>
      <c r="C542">
        <v>0</v>
      </c>
      <c r="D542">
        <v>0</v>
      </c>
      <c r="E542">
        <v>0</v>
      </c>
      <c r="F542">
        <v>0</v>
      </c>
      <c r="G542">
        <v>1111111</v>
      </c>
      <c r="H542">
        <v>0</v>
      </c>
      <c r="I542">
        <v>0</v>
      </c>
      <c r="J542">
        <v>0</v>
      </c>
      <c r="K542">
        <v>0</v>
      </c>
      <c r="L542">
        <v>0</v>
      </c>
      <c r="M542">
        <v>0</v>
      </c>
    </row>
    <row r="543" spans="2:13" x14ac:dyDescent="0.2">
      <c r="B543">
        <v>0</v>
      </c>
      <c r="C543">
        <v>0</v>
      </c>
      <c r="D543">
        <v>0</v>
      </c>
      <c r="E543">
        <v>0</v>
      </c>
      <c r="F543">
        <v>0</v>
      </c>
      <c r="G543">
        <v>1111111</v>
      </c>
      <c r="H543">
        <v>0</v>
      </c>
      <c r="I543">
        <v>0</v>
      </c>
      <c r="J543">
        <v>0</v>
      </c>
      <c r="K543">
        <v>0</v>
      </c>
      <c r="L543">
        <v>0</v>
      </c>
      <c r="M543">
        <v>0</v>
      </c>
    </row>
    <row r="544" spans="2:13" x14ac:dyDescent="0.2">
      <c r="B544">
        <v>0</v>
      </c>
      <c r="C544">
        <v>0</v>
      </c>
      <c r="D544">
        <v>0</v>
      </c>
      <c r="E544">
        <v>0</v>
      </c>
      <c r="F544">
        <v>0</v>
      </c>
      <c r="G544">
        <v>1111111</v>
      </c>
      <c r="H544">
        <v>0</v>
      </c>
      <c r="I544">
        <v>0</v>
      </c>
      <c r="J544">
        <v>0</v>
      </c>
      <c r="K544">
        <v>0</v>
      </c>
      <c r="L544">
        <v>0</v>
      </c>
      <c r="M544">
        <v>0</v>
      </c>
    </row>
    <row r="545" spans="2:13" x14ac:dyDescent="0.2">
      <c r="B545">
        <v>0</v>
      </c>
      <c r="C545">
        <v>0</v>
      </c>
      <c r="D545">
        <v>0</v>
      </c>
      <c r="E545">
        <v>0</v>
      </c>
      <c r="F545">
        <v>0</v>
      </c>
      <c r="G545">
        <v>1111111</v>
      </c>
      <c r="H545">
        <v>0</v>
      </c>
      <c r="I545">
        <v>0</v>
      </c>
      <c r="J545">
        <v>0</v>
      </c>
      <c r="K545">
        <v>0</v>
      </c>
      <c r="L545">
        <v>0</v>
      </c>
      <c r="M545">
        <v>0</v>
      </c>
    </row>
    <row r="546" spans="2:13" x14ac:dyDescent="0.2">
      <c r="B546">
        <v>0</v>
      </c>
      <c r="C546">
        <v>0</v>
      </c>
      <c r="D546">
        <v>0</v>
      </c>
      <c r="E546">
        <v>0</v>
      </c>
      <c r="F546">
        <v>0</v>
      </c>
      <c r="G546">
        <v>1111111</v>
      </c>
      <c r="H546">
        <v>0</v>
      </c>
      <c r="I546">
        <v>0</v>
      </c>
      <c r="J546">
        <v>0</v>
      </c>
      <c r="K546">
        <v>0</v>
      </c>
      <c r="L546">
        <v>0</v>
      </c>
      <c r="M546">
        <v>0</v>
      </c>
    </row>
    <row r="547" spans="2:13" x14ac:dyDescent="0.2">
      <c r="B547">
        <v>0</v>
      </c>
      <c r="C547">
        <v>0</v>
      </c>
      <c r="D547">
        <v>0</v>
      </c>
      <c r="E547">
        <v>0</v>
      </c>
      <c r="F547">
        <v>0</v>
      </c>
      <c r="G547">
        <v>1111111</v>
      </c>
      <c r="H547">
        <v>0</v>
      </c>
      <c r="I547">
        <v>0</v>
      </c>
      <c r="J547">
        <v>0</v>
      </c>
      <c r="K547">
        <v>0</v>
      </c>
      <c r="L547">
        <v>0</v>
      </c>
      <c r="M547">
        <v>0</v>
      </c>
    </row>
    <row r="548" spans="2:13" x14ac:dyDescent="0.2">
      <c r="B548">
        <v>0</v>
      </c>
      <c r="C548">
        <v>0</v>
      </c>
      <c r="D548">
        <v>0</v>
      </c>
      <c r="E548">
        <v>0</v>
      </c>
      <c r="F548">
        <v>0</v>
      </c>
      <c r="G548">
        <v>1111111</v>
      </c>
      <c r="H548">
        <v>0</v>
      </c>
      <c r="I548">
        <v>0</v>
      </c>
      <c r="J548">
        <v>0</v>
      </c>
      <c r="K548">
        <v>0</v>
      </c>
      <c r="L548">
        <v>0</v>
      </c>
      <c r="M548">
        <v>0</v>
      </c>
    </row>
    <row r="549" spans="2:13" x14ac:dyDescent="0.2">
      <c r="B549">
        <v>0</v>
      </c>
      <c r="C549">
        <v>0</v>
      </c>
      <c r="D549">
        <v>0</v>
      </c>
      <c r="E549">
        <v>0</v>
      </c>
      <c r="F549">
        <v>0</v>
      </c>
      <c r="G549">
        <v>1111111</v>
      </c>
      <c r="H549">
        <v>0</v>
      </c>
      <c r="I549">
        <v>0</v>
      </c>
      <c r="J549">
        <v>0</v>
      </c>
      <c r="K549">
        <v>0</v>
      </c>
      <c r="L549">
        <v>0</v>
      </c>
      <c r="M549">
        <v>0</v>
      </c>
    </row>
    <row r="550" spans="2:13" x14ac:dyDescent="0.2">
      <c r="B550">
        <v>0</v>
      </c>
      <c r="C550">
        <v>0</v>
      </c>
      <c r="D550">
        <v>0</v>
      </c>
      <c r="E550">
        <v>0</v>
      </c>
      <c r="F550">
        <v>0</v>
      </c>
      <c r="G550">
        <v>1111111</v>
      </c>
      <c r="H550">
        <v>0</v>
      </c>
      <c r="I550">
        <v>0</v>
      </c>
      <c r="J550">
        <v>0</v>
      </c>
      <c r="K550">
        <v>0</v>
      </c>
      <c r="L550">
        <v>0</v>
      </c>
      <c r="M550">
        <v>0</v>
      </c>
    </row>
    <row r="551" spans="2:13" x14ac:dyDescent="0.2">
      <c r="B551">
        <v>0</v>
      </c>
      <c r="C551">
        <v>0</v>
      </c>
      <c r="D551">
        <v>0</v>
      </c>
      <c r="E551">
        <v>0</v>
      </c>
      <c r="F551">
        <v>0</v>
      </c>
      <c r="G551">
        <v>1111111</v>
      </c>
      <c r="H551">
        <v>0</v>
      </c>
      <c r="I551">
        <v>0</v>
      </c>
      <c r="J551">
        <v>0</v>
      </c>
      <c r="K551">
        <v>0</v>
      </c>
      <c r="L551">
        <v>0</v>
      </c>
      <c r="M551">
        <v>0</v>
      </c>
    </row>
    <row r="552" spans="2:13" x14ac:dyDescent="0.2">
      <c r="B552">
        <v>0</v>
      </c>
      <c r="C552">
        <v>0</v>
      </c>
      <c r="D552">
        <v>0</v>
      </c>
      <c r="E552">
        <v>0</v>
      </c>
      <c r="F552">
        <v>0</v>
      </c>
      <c r="G552">
        <v>1111111</v>
      </c>
      <c r="H552">
        <v>0</v>
      </c>
      <c r="I552">
        <v>0</v>
      </c>
      <c r="J552">
        <v>0</v>
      </c>
      <c r="K552">
        <v>0</v>
      </c>
      <c r="L552">
        <v>0</v>
      </c>
      <c r="M552">
        <v>0</v>
      </c>
    </row>
    <row r="553" spans="2:13" x14ac:dyDescent="0.2">
      <c r="B553">
        <v>0</v>
      </c>
      <c r="C553">
        <v>0</v>
      </c>
      <c r="D553">
        <v>0</v>
      </c>
      <c r="E553">
        <v>0</v>
      </c>
      <c r="F553">
        <v>0</v>
      </c>
      <c r="G553">
        <v>1111111</v>
      </c>
      <c r="H553">
        <v>0</v>
      </c>
      <c r="I553">
        <v>0</v>
      </c>
      <c r="J553">
        <v>0</v>
      </c>
      <c r="K553">
        <v>0</v>
      </c>
      <c r="L553">
        <v>0</v>
      </c>
      <c r="M553">
        <v>0</v>
      </c>
    </row>
    <row r="554" spans="2:13" x14ac:dyDescent="0.2">
      <c r="B554">
        <v>0</v>
      </c>
      <c r="C554">
        <v>0</v>
      </c>
      <c r="D554">
        <v>0</v>
      </c>
      <c r="E554">
        <v>0</v>
      </c>
      <c r="F554">
        <v>0</v>
      </c>
      <c r="G554">
        <v>1111111</v>
      </c>
      <c r="H554">
        <v>0</v>
      </c>
      <c r="I554">
        <v>0</v>
      </c>
      <c r="J554">
        <v>0</v>
      </c>
      <c r="K554">
        <v>0</v>
      </c>
      <c r="L554">
        <v>0</v>
      </c>
      <c r="M554">
        <v>0</v>
      </c>
    </row>
    <row r="555" spans="2:13" x14ac:dyDescent="0.2">
      <c r="B555">
        <v>0</v>
      </c>
      <c r="C555">
        <v>0</v>
      </c>
      <c r="D555">
        <v>0</v>
      </c>
      <c r="E555">
        <v>0</v>
      </c>
      <c r="F555">
        <v>0</v>
      </c>
      <c r="G555">
        <v>1111111</v>
      </c>
      <c r="H555">
        <v>0</v>
      </c>
      <c r="I555">
        <v>0</v>
      </c>
      <c r="J555">
        <v>0</v>
      </c>
      <c r="K555">
        <v>0</v>
      </c>
      <c r="L555">
        <v>0</v>
      </c>
      <c r="M555">
        <v>0</v>
      </c>
    </row>
    <row r="556" spans="2:13" x14ac:dyDescent="0.2">
      <c r="B556">
        <v>0</v>
      </c>
      <c r="C556">
        <v>0</v>
      </c>
      <c r="D556">
        <v>0</v>
      </c>
      <c r="E556">
        <v>0</v>
      </c>
      <c r="F556">
        <v>0</v>
      </c>
      <c r="G556">
        <v>1111111</v>
      </c>
      <c r="H556">
        <v>0</v>
      </c>
      <c r="I556">
        <v>0</v>
      </c>
      <c r="J556">
        <v>0</v>
      </c>
      <c r="K556">
        <v>0</v>
      </c>
      <c r="L556">
        <v>0</v>
      </c>
      <c r="M556">
        <v>0</v>
      </c>
    </row>
    <row r="557" spans="2:13" x14ac:dyDescent="0.2">
      <c r="B557">
        <v>0</v>
      </c>
      <c r="C557">
        <v>0</v>
      </c>
      <c r="D557">
        <v>0</v>
      </c>
      <c r="E557">
        <v>0</v>
      </c>
      <c r="F557">
        <v>0</v>
      </c>
      <c r="G557">
        <v>1111111</v>
      </c>
      <c r="H557">
        <v>0</v>
      </c>
      <c r="I557">
        <v>0</v>
      </c>
      <c r="J557">
        <v>0</v>
      </c>
      <c r="K557">
        <v>0</v>
      </c>
      <c r="L557">
        <v>0</v>
      </c>
      <c r="M557">
        <v>0</v>
      </c>
    </row>
    <row r="558" spans="2:13" x14ac:dyDescent="0.2">
      <c r="B558">
        <v>0</v>
      </c>
      <c r="C558">
        <v>0</v>
      </c>
      <c r="D558">
        <v>0</v>
      </c>
      <c r="E558">
        <v>0</v>
      </c>
      <c r="F558">
        <v>0</v>
      </c>
      <c r="G558">
        <v>1111111</v>
      </c>
      <c r="H558">
        <v>0</v>
      </c>
      <c r="I558">
        <v>0</v>
      </c>
      <c r="J558">
        <v>0</v>
      </c>
      <c r="K558">
        <v>0</v>
      </c>
      <c r="L558">
        <v>0</v>
      </c>
      <c r="M558">
        <v>0</v>
      </c>
    </row>
    <row r="559" spans="2:13" x14ac:dyDescent="0.2">
      <c r="B559">
        <v>0</v>
      </c>
      <c r="C559">
        <v>0</v>
      </c>
      <c r="D559">
        <v>0</v>
      </c>
      <c r="E559">
        <v>0</v>
      </c>
      <c r="F559">
        <v>0</v>
      </c>
      <c r="G559">
        <v>1111111</v>
      </c>
      <c r="H559">
        <v>0</v>
      </c>
      <c r="I559">
        <v>0</v>
      </c>
      <c r="J559">
        <v>0</v>
      </c>
      <c r="K559">
        <v>0</v>
      </c>
      <c r="L559">
        <v>0</v>
      </c>
      <c r="M559">
        <v>0</v>
      </c>
    </row>
    <row r="560" spans="2:13" x14ac:dyDescent="0.2">
      <c r="B560">
        <v>0</v>
      </c>
      <c r="C560">
        <v>0</v>
      </c>
      <c r="D560">
        <v>0</v>
      </c>
      <c r="E560">
        <v>0</v>
      </c>
      <c r="F560">
        <v>0</v>
      </c>
      <c r="G560">
        <v>1111111</v>
      </c>
      <c r="H560">
        <v>0</v>
      </c>
      <c r="I560">
        <v>0</v>
      </c>
      <c r="J560">
        <v>0</v>
      </c>
      <c r="K560">
        <v>0</v>
      </c>
      <c r="L560">
        <v>0</v>
      </c>
      <c r="M560">
        <v>0</v>
      </c>
    </row>
    <row r="561" spans="2:13" x14ac:dyDescent="0.2">
      <c r="B561">
        <v>0</v>
      </c>
      <c r="C561">
        <v>0</v>
      </c>
      <c r="D561">
        <v>0</v>
      </c>
      <c r="E561">
        <v>0</v>
      </c>
      <c r="F561">
        <v>0</v>
      </c>
      <c r="G561">
        <v>1111111</v>
      </c>
      <c r="H561">
        <v>0</v>
      </c>
      <c r="I561">
        <v>0</v>
      </c>
      <c r="J561">
        <v>0</v>
      </c>
      <c r="K561">
        <v>0</v>
      </c>
      <c r="L561">
        <v>0</v>
      </c>
      <c r="M561">
        <v>0</v>
      </c>
    </row>
    <row r="562" spans="2:13" x14ac:dyDescent="0.2">
      <c r="B562">
        <v>0</v>
      </c>
      <c r="C562">
        <v>0</v>
      </c>
      <c r="D562">
        <v>0</v>
      </c>
      <c r="E562">
        <v>0</v>
      </c>
      <c r="F562">
        <v>0</v>
      </c>
      <c r="G562">
        <v>1111111</v>
      </c>
      <c r="H562">
        <v>0</v>
      </c>
      <c r="I562">
        <v>0</v>
      </c>
      <c r="J562">
        <v>0</v>
      </c>
      <c r="K562">
        <v>0</v>
      </c>
      <c r="L562">
        <v>0</v>
      </c>
      <c r="M562">
        <v>0</v>
      </c>
    </row>
    <row r="563" spans="2:13" x14ac:dyDescent="0.2">
      <c r="B563">
        <v>0</v>
      </c>
      <c r="C563">
        <v>0</v>
      </c>
      <c r="D563">
        <v>0</v>
      </c>
      <c r="E563">
        <v>0</v>
      </c>
      <c r="F563">
        <v>0</v>
      </c>
      <c r="G563">
        <v>1111111</v>
      </c>
      <c r="H563">
        <v>0</v>
      </c>
      <c r="I563">
        <v>0</v>
      </c>
      <c r="J563">
        <v>0</v>
      </c>
      <c r="K563">
        <v>0</v>
      </c>
      <c r="L563">
        <v>0</v>
      </c>
      <c r="M563">
        <v>0</v>
      </c>
    </row>
    <row r="564" spans="2:13" x14ac:dyDescent="0.2">
      <c r="B564">
        <v>0</v>
      </c>
      <c r="C564">
        <v>0</v>
      </c>
      <c r="D564">
        <v>0</v>
      </c>
      <c r="E564">
        <v>0</v>
      </c>
      <c r="F564">
        <v>0</v>
      </c>
      <c r="G564">
        <v>1111111</v>
      </c>
      <c r="H564">
        <v>0</v>
      </c>
      <c r="I564">
        <v>0</v>
      </c>
      <c r="J564">
        <v>0</v>
      </c>
      <c r="K564">
        <v>0</v>
      </c>
      <c r="L564">
        <v>0</v>
      </c>
      <c r="M564">
        <v>0</v>
      </c>
    </row>
    <row r="565" spans="2:13" x14ac:dyDescent="0.2">
      <c r="B565">
        <v>0</v>
      </c>
      <c r="C565">
        <v>0</v>
      </c>
      <c r="D565">
        <v>0</v>
      </c>
      <c r="E565">
        <v>0</v>
      </c>
      <c r="F565">
        <v>0</v>
      </c>
      <c r="G565">
        <v>1111111</v>
      </c>
      <c r="H565">
        <v>0</v>
      </c>
      <c r="I565">
        <v>0</v>
      </c>
      <c r="J565">
        <v>0</v>
      </c>
      <c r="K565">
        <v>0</v>
      </c>
      <c r="L565">
        <v>0</v>
      </c>
      <c r="M565">
        <v>0</v>
      </c>
    </row>
    <row r="566" spans="2:13" x14ac:dyDescent="0.2">
      <c r="B566">
        <v>0</v>
      </c>
      <c r="C566">
        <v>0</v>
      </c>
      <c r="D566">
        <v>0</v>
      </c>
      <c r="E566">
        <v>0</v>
      </c>
      <c r="F566">
        <v>0</v>
      </c>
      <c r="G566">
        <v>1111111</v>
      </c>
      <c r="H566">
        <v>0</v>
      </c>
      <c r="I566">
        <v>0</v>
      </c>
      <c r="J566">
        <v>0</v>
      </c>
      <c r="K566">
        <v>0</v>
      </c>
      <c r="L566">
        <v>0</v>
      </c>
      <c r="M566">
        <v>0</v>
      </c>
    </row>
    <row r="567" spans="2:13" x14ac:dyDescent="0.2">
      <c r="B567">
        <v>0</v>
      </c>
      <c r="C567">
        <v>0</v>
      </c>
      <c r="D567">
        <v>0</v>
      </c>
      <c r="E567">
        <v>0</v>
      </c>
      <c r="F567">
        <v>0</v>
      </c>
      <c r="G567">
        <v>1111111</v>
      </c>
      <c r="H567">
        <v>0</v>
      </c>
      <c r="I567">
        <v>0</v>
      </c>
      <c r="J567">
        <v>0</v>
      </c>
      <c r="K567">
        <v>0</v>
      </c>
      <c r="L567">
        <v>0</v>
      </c>
      <c r="M567">
        <v>0</v>
      </c>
    </row>
    <row r="568" spans="2:13" x14ac:dyDescent="0.2">
      <c r="B568">
        <v>0</v>
      </c>
      <c r="C568">
        <v>0</v>
      </c>
      <c r="D568">
        <v>0</v>
      </c>
      <c r="E568">
        <v>0</v>
      </c>
      <c r="F568">
        <v>0</v>
      </c>
      <c r="G568">
        <v>1111111</v>
      </c>
      <c r="H568">
        <v>0</v>
      </c>
      <c r="I568">
        <v>0</v>
      </c>
      <c r="J568">
        <v>0</v>
      </c>
      <c r="K568">
        <v>0</v>
      </c>
      <c r="L568">
        <v>0</v>
      </c>
      <c r="M568">
        <v>0</v>
      </c>
    </row>
    <row r="569" spans="2:13" x14ac:dyDescent="0.2">
      <c r="B569">
        <v>0</v>
      </c>
      <c r="C569">
        <v>0</v>
      </c>
      <c r="D569">
        <v>0</v>
      </c>
      <c r="E569">
        <v>0</v>
      </c>
      <c r="F569">
        <v>0</v>
      </c>
      <c r="G569">
        <v>1111111</v>
      </c>
      <c r="H569">
        <v>0</v>
      </c>
      <c r="I569">
        <v>0</v>
      </c>
      <c r="J569">
        <v>0</v>
      </c>
      <c r="K569">
        <v>0</v>
      </c>
      <c r="L569">
        <v>0</v>
      </c>
      <c r="M569">
        <v>0</v>
      </c>
    </row>
    <row r="570" spans="2:13" x14ac:dyDescent="0.2">
      <c r="B570">
        <v>0</v>
      </c>
      <c r="C570">
        <v>0</v>
      </c>
      <c r="D570">
        <v>0</v>
      </c>
      <c r="E570">
        <v>0</v>
      </c>
      <c r="F570">
        <v>0</v>
      </c>
      <c r="G570">
        <v>1111111</v>
      </c>
      <c r="H570">
        <v>0</v>
      </c>
      <c r="I570">
        <v>0</v>
      </c>
      <c r="J570">
        <v>0</v>
      </c>
      <c r="K570">
        <v>0</v>
      </c>
      <c r="L570">
        <v>0</v>
      </c>
      <c r="M570">
        <v>0</v>
      </c>
    </row>
    <row r="571" spans="2:13" x14ac:dyDescent="0.2">
      <c r="B571">
        <v>0</v>
      </c>
      <c r="C571">
        <v>0</v>
      </c>
      <c r="D571">
        <v>0</v>
      </c>
      <c r="E571">
        <v>0</v>
      </c>
      <c r="F571">
        <v>0</v>
      </c>
      <c r="G571">
        <v>1111111</v>
      </c>
      <c r="H571">
        <v>0</v>
      </c>
      <c r="I571">
        <v>0</v>
      </c>
      <c r="J571">
        <v>0</v>
      </c>
      <c r="K571">
        <v>0</v>
      </c>
      <c r="L571">
        <v>0</v>
      </c>
      <c r="M571">
        <v>0</v>
      </c>
    </row>
    <row r="572" spans="2:13" x14ac:dyDescent="0.2">
      <c r="B572">
        <v>0</v>
      </c>
      <c r="C572">
        <v>0</v>
      </c>
      <c r="D572">
        <v>0</v>
      </c>
      <c r="E572">
        <v>0</v>
      </c>
      <c r="F572">
        <v>0</v>
      </c>
      <c r="G572">
        <v>1111111</v>
      </c>
      <c r="H572">
        <v>0</v>
      </c>
      <c r="I572">
        <v>0</v>
      </c>
      <c r="J572">
        <v>0</v>
      </c>
      <c r="K572">
        <v>0</v>
      </c>
      <c r="L572">
        <v>0</v>
      </c>
      <c r="M572">
        <v>0</v>
      </c>
    </row>
    <row r="573" spans="2:13" x14ac:dyDescent="0.2">
      <c r="B573">
        <v>0</v>
      </c>
      <c r="C573">
        <v>0</v>
      </c>
      <c r="D573">
        <v>0</v>
      </c>
      <c r="E573">
        <v>0</v>
      </c>
      <c r="F573">
        <v>0</v>
      </c>
      <c r="G573">
        <v>1111111</v>
      </c>
      <c r="H573">
        <v>0</v>
      </c>
      <c r="I573">
        <v>0</v>
      </c>
      <c r="J573">
        <v>0</v>
      </c>
      <c r="K573">
        <v>0</v>
      </c>
      <c r="L573">
        <v>0</v>
      </c>
      <c r="M573">
        <v>0</v>
      </c>
    </row>
    <row r="574" spans="2:13" x14ac:dyDescent="0.2">
      <c r="B574">
        <v>0</v>
      </c>
      <c r="C574">
        <v>0</v>
      </c>
      <c r="D574">
        <v>0</v>
      </c>
      <c r="E574">
        <v>0</v>
      </c>
      <c r="F574">
        <v>0</v>
      </c>
      <c r="G574">
        <v>1111111</v>
      </c>
      <c r="H574">
        <v>0</v>
      </c>
      <c r="I574">
        <v>0</v>
      </c>
      <c r="J574">
        <v>0</v>
      </c>
      <c r="K574">
        <v>0</v>
      </c>
      <c r="L574">
        <v>0</v>
      </c>
      <c r="M574">
        <v>0</v>
      </c>
    </row>
    <row r="575" spans="2:13" x14ac:dyDescent="0.2">
      <c r="B575">
        <v>0</v>
      </c>
      <c r="C575">
        <v>0</v>
      </c>
      <c r="D575">
        <v>0</v>
      </c>
      <c r="E575">
        <v>0</v>
      </c>
      <c r="F575">
        <v>0</v>
      </c>
      <c r="G575">
        <v>1111111</v>
      </c>
      <c r="H575">
        <v>0</v>
      </c>
      <c r="I575">
        <v>0</v>
      </c>
      <c r="J575">
        <v>0</v>
      </c>
      <c r="K575">
        <v>0</v>
      </c>
      <c r="L575">
        <v>0</v>
      </c>
      <c r="M575">
        <v>0</v>
      </c>
    </row>
    <row r="576" spans="2:13" x14ac:dyDescent="0.2">
      <c r="B576">
        <v>0</v>
      </c>
      <c r="C576">
        <v>0</v>
      </c>
      <c r="D576">
        <v>0</v>
      </c>
      <c r="E576">
        <v>0</v>
      </c>
      <c r="F576">
        <v>0</v>
      </c>
      <c r="G576">
        <v>1111111</v>
      </c>
      <c r="H576">
        <v>0</v>
      </c>
      <c r="I576">
        <v>0</v>
      </c>
      <c r="J576">
        <v>0</v>
      </c>
      <c r="K576">
        <v>0</v>
      </c>
      <c r="L576">
        <v>0</v>
      </c>
      <c r="M576">
        <v>0</v>
      </c>
    </row>
    <row r="577" spans="2:13" x14ac:dyDescent="0.2">
      <c r="B577">
        <v>0</v>
      </c>
      <c r="C577">
        <v>0</v>
      </c>
      <c r="D577">
        <v>0</v>
      </c>
      <c r="E577">
        <v>0</v>
      </c>
      <c r="F577">
        <v>0</v>
      </c>
      <c r="G577">
        <v>1111111</v>
      </c>
      <c r="H577">
        <v>0</v>
      </c>
      <c r="I577">
        <v>0</v>
      </c>
      <c r="J577">
        <v>0</v>
      </c>
      <c r="K577">
        <v>0</v>
      </c>
      <c r="L577">
        <v>0</v>
      </c>
      <c r="M577">
        <v>0</v>
      </c>
    </row>
    <row r="578" spans="2:13" x14ac:dyDescent="0.2">
      <c r="B578">
        <v>0</v>
      </c>
      <c r="C578">
        <v>0</v>
      </c>
      <c r="D578">
        <v>0</v>
      </c>
      <c r="E578">
        <v>0</v>
      </c>
      <c r="F578">
        <v>0</v>
      </c>
      <c r="G578">
        <v>1111111</v>
      </c>
      <c r="H578">
        <v>0</v>
      </c>
      <c r="I578">
        <v>0</v>
      </c>
      <c r="J578">
        <v>0</v>
      </c>
      <c r="K578">
        <v>0</v>
      </c>
      <c r="L578">
        <v>0</v>
      </c>
      <c r="M578">
        <v>0</v>
      </c>
    </row>
    <row r="579" spans="2:13" x14ac:dyDescent="0.2">
      <c r="B579">
        <v>0</v>
      </c>
      <c r="C579">
        <v>0</v>
      </c>
      <c r="D579">
        <v>0</v>
      </c>
      <c r="E579">
        <v>0</v>
      </c>
      <c r="F579">
        <v>0</v>
      </c>
      <c r="G579">
        <v>1111111</v>
      </c>
      <c r="H579">
        <v>0</v>
      </c>
      <c r="I579">
        <v>0</v>
      </c>
      <c r="J579">
        <v>0</v>
      </c>
      <c r="K579">
        <v>0</v>
      </c>
      <c r="L579">
        <v>0</v>
      </c>
      <c r="M579">
        <v>0</v>
      </c>
    </row>
    <row r="580" spans="2:13" x14ac:dyDescent="0.2">
      <c r="B580">
        <v>0</v>
      </c>
      <c r="C580">
        <v>0</v>
      </c>
      <c r="D580">
        <v>0</v>
      </c>
      <c r="E580">
        <v>0</v>
      </c>
      <c r="F580">
        <v>0</v>
      </c>
      <c r="G580">
        <v>1111111</v>
      </c>
      <c r="H580">
        <v>0</v>
      </c>
      <c r="I580">
        <v>0</v>
      </c>
      <c r="J580">
        <v>0</v>
      </c>
      <c r="K580">
        <v>0</v>
      </c>
      <c r="L580">
        <v>0</v>
      </c>
      <c r="M580">
        <v>0</v>
      </c>
    </row>
    <row r="581" spans="2:13" x14ac:dyDescent="0.2">
      <c r="B581">
        <v>0</v>
      </c>
      <c r="C581">
        <v>0</v>
      </c>
      <c r="D581">
        <v>0</v>
      </c>
      <c r="E581">
        <v>0</v>
      </c>
      <c r="F581">
        <v>0</v>
      </c>
      <c r="G581">
        <v>1111111</v>
      </c>
      <c r="H581">
        <v>0</v>
      </c>
      <c r="I581">
        <v>0</v>
      </c>
      <c r="J581">
        <v>0</v>
      </c>
      <c r="K581">
        <v>0</v>
      </c>
      <c r="L581">
        <v>0</v>
      </c>
      <c r="M581">
        <v>0</v>
      </c>
    </row>
    <row r="582" spans="2:13" x14ac:dyDescent="0.2">
      <c r="B582">
        <v>0</v>
      </c>
      <c r="C582">
        <v>0</v>
      </c>
      <c r="D582">
        <v>0</v>
      </c>
      <c r="E582">
        <v>0</v>
      </c>
      <c r="F582">
        <v>0</v>
      </c>
      <c r="G582">
        <v>1111111</v>
      </c>
      <c r="H582">
        <v>0</v>
      </c>
      <c r="I582">
        <v>0</v>
      </c>
      <c r="J582">
        <v>0</v>
      </c>
      <c r="K582">
        <v>0</v>
      </c>
      <c r="L582">
        <v>0</v>
      </c>
      <c r="M582">
        <v>0</v>
      </c>
    </row>
    <row r="583" spans="2:13" x14ac:dyDescent="0.2">
      <c r="B583">
        <v>0</v>
      </c>
      <c r="C583">
        <v>0</v>
      </c>
      <c r="D583">
        <v>0</v>
      </c>
      <c r="E583">
        <v>0</v>
      </c>
      <c r="F583">
        <v>0</v>
      </c>
      <c r="G583">
        <v>1111111</v>
      </c>
      <c r="H583">
        <v>0</v>
      </c>
      <c r="I583">
        <v>0</v>
      </c>
      <c r="J583">
        <v>0</v>
      </c>
      <c r="K583">
        <v>0</v>
      </c>
      <c r="L583">
        <v>0</v>
      </c>
      <c r="M583">
        <v>0</v>
      </c>
    </row>
    <row r="584" spans="2:13" x14ac:dyDescent="0.2">
      <c r="B584">
        <v>0</v>
      </c>
      <c r="C584">
        <v>0</v>
      </c>
      <c r="D584">
        <v>0</v>
      </c>
      <c r="E584">
        <v>0</v>
      </c>
      <c r="F584">
        <v>0</v>
      </c>
      <c r="G584">
        <v>1111111</v>
      </c>
      <c r="H584">
        <v>0</v>
      </c>
      <c r="I584">
        <v>0</v>
      </c>
      <c r="J584">
        <v>0</v>
      </c>
      <c r="K584">
        <v>0</v>
      </c>
      <c r="L584">
        <v>0</v>
      </c>
      <c r="M584">
        <v>0</v>
      </c>
    </row>
    <row r="585" spans="2:13" x14ac:dyDescent="0.2">
      <c r="B585">
        <v>0</v>
      </c>
      <c r="C585">
        <v>0</v>
      </c>
      <c r="D585">
        <v>0</v>
      </c>
      <c r="E585">
        <v>0</v>
      </c>
      <c r="F585">
        <v>0</v>
      </c>
      <c r="G585">
        <v>1111111</v>
      </c>
      <c r="H585">
        <v>0</v>
      </c>
      <c r="I585">
        <v>0</v>
      </c>
      <c r="J585">
        <v>0</v>
      </c>
      <c r="K585">
        <v>0</v>
      </c>
      <c r="L585">
        <v>0</v>
      </c>
      <c r="M585">
        <v>0</v>
      </c>
    </row>
    <row r="586" spans="2:13" x14ac:dyDescent="0.2">
      <c r="B586">
        <v>0</v>
      </c>
      <c r="C586">
        <v>0</v>
      </c>
      <c r="D586">
        <v>0</v>
      </c>
      <c r="E586">
        <v>0</v>
      </c>
      <c r="F586">
        <v>0</v>
      </c>
      <c r="G586">
        <v>1111111</v>
      </c>
      <c r="H586">
        <v>0</v>
      </c>
      <c r="I586">
        <v>0</v>
      </c>
      <c r="J586">
        <v>0</v>
      </c>
      <c r="K586">
        <v>0</v>
      </c>
      <c r="L586">
        <v>0</v>
      </c>
      <c r="M586">
        <v>0</v>
      </c>
    </row>
    <row r="587" spans="2:13" x14ac:dyDescent="0.2">
      <c r="B587">
        <v>0</v>
      </c>
      <c r="C587">
        <v>0</v>
      </c>
      <c r="D587">
        <v>0</v>
      </c>
      <c r="E587">
        <v>0</v>
      </c>
      <c r="F587">
        <v>0</v>
      </c>
      <c r="G587">
        <v>1111111</v>
      </c>
      <c r="H587">
        <v>0</v>
      </c>
      <c r="I587">
        <v>0</v>
      </c>
      <c r="J587">
        <v>0</v>
      </c>
      <c r="K587">
        <v>0</v>
      </c>
      <c r="L587">
        <v>0</v>
      </c>
      <c r="M587">
        <v>0</v>
      </c>
    </row>
    <row r="588" spans="2:13" x14ac:dyDescent="0.2">
      <c r="B588">
        <v>0</v>
      </c>
      <c r="C588">
        <v>0</v>
      </c>
      <c r="D588">
        <v>0</v>
      </c>
      <c r="E588">
        <v>0</v>
      </c>
      <c r="F588">
        <v>0</v>
      </c>
      <c r="G588">
        <v>1111111</v>
      </c>
      <c r="H588">
        <v>0</v>
      </c>
      <c r="I588">
        <v>0</v>
      </c>
      <c r="J588">
        <v>0</v>
      </c>
      <c r="K588">
        <v>0</v>
      </c>
      <c r="L588">
        <v>0</v>
      </c>
      <c r="M588">
        <v>0</v>
      </c>
    </row>
    <row r="589" spans="2:13" x14ac:dyDescent="0.2">
      <c r="B589">
        <v>0</v>
      </c>
      <c r="C589">
        <v>0</v>
      </c>
      <c r="D589">
        <v>0</v>
      </c>
      <c r="E589">
        <v>0</v>
      </c>
      <c r="F589">
        <v>0</v>
      </c>
      <c r="G589">
        <v>1111111</v>
      </c>
      <c r="H589">
        <v>0</v>
      </c>
      <c r="I589">
        <v>0</v>
      </c>
      <c r="J589">
        <v>0</v>
      </c>
      <c r="K589">
        <v>0</v>
      </c>
      <c r="L589">
        <v>0</v>
      </c>
      <c r="M589">
        <v>0</v>
      </c>
    </row>
    <row r="590" spans="2:13" x14ac:dyDescent="0.2">
      <c r="B590">
        <v>0</v>
      </c>
      <c r="C590">
        <v>0</v>
      </c>
      <c r="D590">
        <v>0</v>
      </c>
      <c r="E590">
        <v>0</v>
      </c>
      <c r="F590">
        <v>0</v>
      </c>
      <c r="G590">
        <v>1111111</v>
      </c>
      <c r="H590">
        <v>0</v>
      </c>
      <c r="I590">
        <v>0</v>
      </c>
      <c r="J590">
        <v>0</v>
      </c>
      <c r="K590">
        <v>0</v>
      </c>
      <c r="L590">
        <v>0</v>
      </c>
      <c r="M590">
        <v>0</v>
      </c>
    </row>
    <row r="591" spans="2:13" x14ac:dyDescent="0.2">
      <c r="B591">
        <v>0</v>
      </c>
      <c r="C591">
        <v>0</v>
      </c>
      <c r="D591">
        <v>0</v>
      </c>
      <c r="E591">
        <v>0</v>
      </c>
      <c r="F591">
        <v>0</v>
      </c>
      <c r="G591">
        <v>1111111</v>
      </c>
      <c r="H591">
        <v>0</v>
      </c>
      <c r="I591">
        <v>0</v>
      </c>
      <c r="J591">
        <v>0</v>
      </c>
      <c r="K591">
        <v>0</v>
      </c>
      <c r="L591">
        <v>0</v>
      </c>
      <c r="M591">
        <v>0</v>
      </c>
    </row>
    <row r="592" spans="2:13" x14ac:dyDescent="0.2">
      <c r="B592">
        <v>0</v>
      </c>
      <c r="C592">
        <v>0</v>
      </c>
      <c r="D592">
        <v>0</v>
      </c>
      <c r="E592">
        <v>0</v>
      </c>
      <c r="F592">
        <v>0</v>
      </c>
      <c r="G592">
        <v>1111111</v>
      </c>
      <c r="H592">
        <v>0</v>
      </c>
      <c r="I592">
        <v>0</v>
      </c>
      <c r="J592">
        <v>0</v>
      </c>
      <c r="K592">
        <v>0</v>
      </c>
      <c r="L592">
        <v>0</v>
      </c>
      <c r="M592">
        <v>0</v>
      </c>
    </row>
    <row r="593" spans="2:13" x14ac:dyDescent="0.2">
      <c r="B593">
        <v>0</v>
      </c>
      <c r="C593">
        <v>0</v>
      </c>
      <c r="D593">
        <v>0</v>
      </c>
      <c r="E593">
        <v>0</v>
      </c>
      <c r="F593">
        <v>0</v>
      </c>
      <c r="G593">
        <v>1111111</v>
      </c>
      <c r="H593">
        <v>0</v>
      </c>
      <c r="I593">
        <v>0</v>
      </c>
      <c r="J593">
        <v>0</v>
      </c>
      <c r="K593">
        <v>0</v>
      </c>
      <c r="L593">
        <v>0</v>
      </c>
      <c r="M593">
        <v>0</v>
      </c>
    </row>
    <row r="594" spans="2:13" x14ac:dyDescent="0.2">
      <c r="B594">
        <v>0</v>
      </c>
      <c r="C594">
        <v>0</v>
      </c>
      <c r="D594">
        <v>0</v>
      </c>
      <c r="E594">
        <v>0</v>
      </c>
      <c r="F594">
        <v>0</v>
      </c>
      <c r="G594">
        <v>1111111</v>
      </c>
      <c r="H594">
        <v>0</v>
      </c>
      <c r="I594">
        <v>0</v>
      </c>
      <c r="J594">
        <v>0</v>
      </c>
      <c r="K594">
        <v>0</v>
      </c>
      <c r="L594">
        <v>0</v>
      </c>
      <c r="M594">
        <v>0</v>
      </c>
    </row>
    <row r="595" spans="2:13" x14ac:dyDescent="0.2">
      <c r="B595">
        <v>0</v>
      </c>
      <c r="C595">
        <v>0</v>
      </c>
      <c r="D595">
        <v>0</v>
      </c>
      <c r="E595">
        <v>0</v>
      </c>
      <c r="F595">
        <v>0</v>
      </c>
      <c r="G595">
        <v>1111111</v>
      </c>
      <c r="H595">
        <v>0</v>
      </c>
      <c r="I595">
        <v>0</v>
      </c>
      <c r="J595">
        <v>0</v>
      </c>
      <c r="K595">
        <v>0</v>
      </c>
      <c r="L595">
        <v>0</v>
      </c>
      <c r="M595">
        <v>0</v>
      </c>
    </row>
    <row r="596" spans="2:13" x14ac:dyDescent="0.2">
      <c r="B596">
        <v>0</v>
      </c>
      <c r="C596">
        <v>0</v>
      </c>
      <c r="D596">
        <v>0</v>
      </c>
      <c r="E596">
        <v>0</v>
      </c>
      <c r="F596">
        <v>0</v>
      </c>
      <c r="G596">
        <v>1111111</v>
      </c>
      <c r="H596">
        <v>0</v>
      </c>
      <c r="I596">
        <v>0</v>
      </c>
      <c r="J596">
        <v>0</v>
      </c>
      <c r="K596">
        <v>0</v>
      </c>
      <c r="L596">
        <v>0</v>
      </c>
      <c r="M596">
        <v>0</v>
      </c>
    </row>
    <row r="597" spans="2:13" x14ac:dyDescent="0.2">
      <c r="B597">
        <v>0</v>
      </c>
      <c r="C597">
        <v>0</v>
      </c>
      <c r="D597">
        <v>0</v>
      </c>
      <c r="E597">
        <v>0</v>
      </c>
      <c r="F597">
        <v>0</v>
      </c>
      <c r="G597">
        <v>1111111</v>
      </c>
      <c r="H597">
        <v>0</v>
      </c>
      <c r="I597">
        <v>0</v>
      </c>
      <c r="J597">
        <v>0</v>
      </c>
      <c r="K597">
        <v>0</v>
      </c>
      <c r="L597">
        <v>0</v>
      </c>
      <c r="M597">
        <v>0</v>
      </c>
    </row>
    <row r="598" spans="2:13" x14ac:dyDescent="0.2">
      <c r="B598">
        <v>0</v>
      </c>
      <c r="C598">
        <v>0</v>
      </c>
      <c r="D598">
        <v>0</v>
      </c>
      <c r="E598">
        <v>0</v>
      </c>
      <c r="F598">
        <v>0</v>
      </c>
      <c r="G598">
        <v>1111111</v>
      </c>
      <c r="H598">
        <v>0</v>
      </c>
      <c r="I598">
        <v>0</v>
      </c>
      <c r="J598">
        <v>0</v>
      </c>
      <c r="K598">
        <v>0</v>
      </c>
      <c r="L598">
        <v>0</v>
      </c>
      <c r="M598">
        <v>0</v>
      </c>
    </row>
    <row r="599" spans="2:13" x14ac:dyDescent="0.2">
      <c r="B599">
        <v>0</v>
      </c>
      <c r="C599">
        <v>0</v>
      </c>
      <c r="D599">
        <v>0</v>
      </c>
      <c r="E599">
        <v>0</v>
      </c>
      <c r="F599">
        <v>0</v>
      </c>
      <c r="G599">
        <v>1111111</v>
      </c>
      <c r="H599">
        <v>0</v>
      </c>
      <c r="I599">
        <v>0</v>
      </c>
      <c r="J599">
        <v>0</v>
      </c>
      <c r="K599">
        <v>0</v>
      </c>
      <c r="L599">
        <v>0</v>
      </c>
      <c r="M599">
        <v>0</v>
      </c>
    </row>
    <row r="600" spans="2:13" x14ac:dyDescent="0.2">
      <c r="B600">
        <v>0</v>
      </c>
      <c r="C600">
        <v>0</v>
      </c>
      <c r="D600">
        <v>0</v>
      </c>
      <c r="E600">
        <v>0</v>
      </c>
      <c r="F600">
        <v>0</v>
      </c>
      <c r="G600">
        <v>1111111</v>
      </c>
      <c r="H600">
        <v>0</v>
      </c>
      <c r="I600">
        <v>0</v>
      </c>
      <c r="J600">
        <v>0</v>
      </c>
      <c r="K600">
        <v>0</v>
      </c>
      <c r="L600">
        <v>0</v>
      </c>
      <c r="M600">
        <v>0</v>
      </c>
    </row>
    <row r="601" spans="2:13" x14ac:dyDescent="0.2">
      <c r="B601">
        <v>0</v>
      </c>
      <c r="C601">
        <v>0</v>
      </c>
      <c r="D601">
        <v>0</v>
      </c>
      <c r="E601">
        <v>0</v>
      </c>
      <c r="F601">
        <v>0</v>
      </c>
      <c r="G601">
        <v>1111111</v>
      </c>
      <c r="H601">
        <v>0</v>
      </c>
      <c r="I601">
        <v>0</v>
      </c>
      <c r="J601">
        <v>0</v>
      </c>
      <c r="K601">
        <v>0</v>
      </c>
      <c r="L601">
        <v>0</v>
      </c>
      <c r="M601">
        <v>0</v>
      </c>
    </row>
    <row r="602" spans="2:13" x14ac:dyDescent="0.2">
      <c r="B602">
        <v>0</v>
      </c>
      <c r="C602">
        <v>0</v>
      </c>
      <c r="D602">
        <v>0</v>
      </c>
      <c r="E602">
        <v>0</v>
      </c>
      <c r="F602">
        <v>0</v>
      </c>
      <c r="G602">
        <v>1111111</v>
      </c>
      <c r="H602">
        <v>0</v>
      </c>
      <c r="I602">
        <v>0</v>
      </c>
      <c r="J602">
        <v>0</v>
      </c>
      <c r="K602">
        <v>0</v>
      </c>
      <c r="L602">
        <v>0</v>
      </c>
      <c r="M602">
        <v>0</v>
      </c>
    </row>
    <row r="603" spans="2:13" x14ac:dyDescent="0.2">
      <c r="B603">
        <v>0</v>
      </c>
      <c r="C603">
        <v>0</v>
      </c>
      <c r="D603">
        <v>0</v>
      </c>
      <c r="E603">
        <v>0</v>
      </c>
      <c r="F603">
        <v>0</v>
      </c>
      <c r="G603">
        <v>1111111</v>
      </c>
      <c r="H603">
        <v>0</v>
      </c>
      <c r="I603">
        <v>0</v>
      </c>
      <c r="J603">
        <v>0</v>
      </c>
      <c r="K603">
        <v>0</v>
      </c>
      <c r="L603">
        <v>0</v>
      </c>
      <c r="M603">
        <v>0</v>
      </c>
    </row>
    <row r="604" spans="2:13" x14ac:dyDescent="0.2">
      <c r="B604">
        <v>0</v>
      </c>
      <c r="C604">
        <v>0</v>
      </c>
      <c r="D604">
        <v>0</v>
      </c>
      <c r="E604">
        <v>0</v>
      </c>
      <c r="F604">
        <v>0</v>
      </c>
      <c r="G604">
        <v>1111111</v>
      </c>
      <c r="H604">
        <v>0</v>
      </c>
      <c r="I604">
        <v>0</v>
      </c>
      <c r="J604">
        <v>0</v>
      </c>
      <c r="K604">
        <v>0</v>
      </c>
      <c r="L604">
        <v>0</v>
      </c>
      <c r="M604">
        <v>0</v>
      </c>
    </row>
    <row r="605" spans="2:13" x14ac:dyDescent="0.2">
      <c r="B605">
        <v>0</v>
      </c>
      <c r="C605">
        <v>0</v>
      </c>
      <c r="D605">
        <v>0</v>
      </c>
      <c r="E605">
        <v>0</v>
      </c>
      <c r="F605">
        <v>0</v>
      </c>
      <c r="G605">
        <v>1111111</v>
      </c>
      <c r="H605">
        <v>0</v>
      </c>
      <c r="I605">
        <v>0</v>
      </c>
      <c r="J605">
        <v>0</v>
      </c>
      <c r="K605">
        <v>0</v>
      </c>
      <c r="L605">
        <v>0</v>
      </c>
      <c r="M605">
        <v>0</v>
      </c>
    </row>
    <row r="606" spans="2:13" x14ac:dyDescent="0.2">
      <c r="B606">
        <v>0</v>
      </c>
      <c r="C606">
        <v>0</v>
      </c>
      <c r="D606">
        <v>0</v>
      </c>
      <c r="E606">
        <v>0</v>
      </c>
      <c r="F606">
        <v>0</v>
      </c>
      <c r="G606">
        <v>1111111</v>
      </c>
      <c r="H606">
        <v>0</v>
      </c>
      <c r="I606">
        <v>0</v>
      </c>
      <c r="J606">
        <v>0</v>
      </c>
      <c r="K606">
        <v>0</v>
      </c>
      <c r="L606">
        <v>0</v>
      </c>
      <c r="M606">
        <v>0</v>
      </c>
    </row>
    <row r="607" spans="2:13" x14ac:dyDescent="0.2">
      <c r="B607">
        <v>0</v>
      </c>
      <c r="C607">
        <v>0</v>
      </c>
      <c r="D607">
        <v>0</v>
      </c>
      <c r="E607">
        <v>0</v>
      </c>
      <c r="F607">
        <v>0</v>
      </c>
      <c r="G607">
        <v>1111111</v>
      </c>
      <c r="H607">
        <v>0</v>
      </c>
      <c r="I607">
        <v>0</v>
      </c>
      <c r="J607">
        <v>0</v>
      </c>
      <c r="K607">
        <v>0</v>
      </c>
      <c r="L607">
        <v>0</v>
      </c>
      <c r="M607">
        <v>0</v>
      </c>
    </row>
    <row r="608" spans="2:13" x14ac:dyDescent="0.2">
      <c r="B608">
        <v>0</v>
      </c>
      <c r="C608">
        <v>0</v>
      </c>
      <c r="D608">
        <v>0</v>
      </c>
      <c r="E608">
        <v>0</v>
      </c>
      <c r="F608">
        <v>0</v>
      </c>
      <c r="G608">
        <v>1111111</v>
      </c>
      <c r="H608">
        <v>0</v>
      </c>
      <c r="I608">
        <v>0</v>
      </c>
      <c r="J608">
        <v>0</v>
      </c>
      <c r="K608">
        <v>0</v>
      </c>
      <c r="L608">
        <v>0</v>
      </c>
      <c r="M608">
        <v>0</v>
      </c>
    </row>
    <row r="609" spans="2:13" x14ac:dyDescent="0.2">
      <c r="B609">
        <v>0</v>
      </c>
      <c r="C609">
        <v>0</v>
      </c>
      <c r="D609">
        <v>0</v>
      </c>
      <c r="E609">
        <v>0</v>
      </c>
      <c r="F609">
        <v>0</v>
      </c>
      <c r="G609">
        <v>1111111</v>
      </c>
      <c r="H609">
        <v>0</v>
      </c>
      <c r="I609">
        <v>0</v>
      </c>
      <c r="J609">
        <v>0</v>
      </c>
      <c r="K609">
        <v>0</v>
      </c>
      <c r="L609">
        <v>0</v>
      </c>
      <c r="M609">
        <v>0</v>
      </c>
    </row>
    <row r="610" spans="2:13" x14ac:dyDescent="0.2">
      <c r="B610">
        <v>0</v>
      </c>
      <c r="C610">
        <v>0</v>
      </c>
      <c r="D610">
        <v>0</v>
      </c>
      <c r="E610">
        <v>0</v>
      </c>
      <c r="F610">
        <v>0</v>
      </c>
      <c r="G610">
        <v>1111111</v>
      </c>
      <c r="H610">
        <v>0</v>
      </c>
      <c r="I610">
        <v>0</v>
      </c>
      <c r="J610">
        <v>0</v>
      </c>
      <c r="K610">
        <v>0</v>
      </c>
      <c r="L610">
        <v>0</v>
      </c>
      <c r="M610">
        <v>0</v>
      </c>
    </row>
    <row r="611" spans="2:13" x14ac:dyDescent="0.2">
      <c r="B611">
        <v>0</v>
      </c>
      <c r="C611">
        <v>0</v>
      </c>
      <c r="D611">
        <v>0</v>
      </c>
      <c r="E611">
        <v>0</v>
      </c>
      <c r="F611">
        <v>0</v>
      </c>
      <c r="G611">
        <v>1111111</v>
      </c>
      <c r="H611">
        <v>0</v>
      </c>
      <c r="I611">
        <v>0</v>
      </c>
      <c r="J611">
        <v>0</v>
      </c>
      <c r="K611">
        <v>0</v>
      </c>
      <c r="L611">
        <v>0</v>
      </c>
      <c r="M611">
        <v>0</v>
      </c>
    </row>
    <row r="612" spans="2:13" x14ac:dyDescent="0.2">
      <c r="B612">
        <v>0</v>
      </c>
      <c r="C612">
        <v>0</v>
      </c>
      <c r="D612">
        <v>0</v>
      </c>
      <c r="E612">
        <v>0</v>
      </c>
      <c r="F612">
        <v>0</v>
      </c>
      <c r="G612">
        <v>1111111</v>
      </c>
      <c r="H612">
        <v>0</v>
      </c>
      <c r="I612">
        <v>0</v>
      </c>
      <c r="J612">
        <v>0</v>
      </c>
      <c r="K612">
        <v>0</v>
      </c>
      <c r="L612">
        <v>0</v>
      </c>
      <c r="M612">
        <v>0</v>
      </c>
    </row>
    <row r="613" spans="2:13" x14ac:dyDescent="0.2">
      <c r="B613">
        <v>0</v>
      </c>
      <c r="C613">
        <v>0</v>
      </c>
      <c r="D613">
        <v>0</v>
      </c>
      <c r="E613">
        <v>0</v>
      </c>
      <c r="F613">
        <v>0</v>
      </c>
      <c r="G613">
        <v>1111111</v>
      </c>
      <c r="H613">
        <v>0</v>
      </c>
      <c r="I613">
        <v>0</v>
      </c>
      <c r="J613">
        <v>0</v>
      </c>
      <c r="K613">
        <v>0</v>
      </c>
      <c r="L613">
        <v>0</v>
      </c>
      <c r="M613">
        <v>0</v>
      </c>
    </row>
    <row r="614" spans="2:13" x14ac:dyDescent="0.2">
      <c r="B614">
        <v>0</v>
      </c>
      <c r="C614">
        <v>0</v>
      </c>
      <c r="D614">
        <v>0</v>
      </c>
      <c r="E614">
        <v>0</v>
      </c>
      <c r="F614">
        <v>0</v>
      </c>
      <c r="G614">
        <v>1111111</v>
      </c>
      <c r="H614">
        <v>0</v>
      </c>
      <c r="I614">
        <v>0</v>
      </c>
      <c r="J614">
        <v>0</v>
      </c>
      <c r="K614">
        <v>0</v>
      </c>
      <c r="L614">
        <v>0</v>
      </c>
      <c r="M614">
        <v>0</v>
      </c>
    </row>
    <row r="615" spans="2:13" x14ac:dyDescent="0.2">
      <c r="B615">
        <v>0</v>
      </c>
      <c r="C615">
        <v>0</v>
      </c>
      <c r="D615">
        <v>0</v>
      </c>
      <c r="E615">
        <v>0</v>
      </c>
      <c r="F615">
        <v>0</v>
      </c>
      <c r="G615">
        <v>1111111</v>
      </c>
      <c r="H615">
        <v>0</v>
      </c>
      <c r="I615">
        <v>0</v>
      </c>
      <c r="J615">
        <v>0</v>
      </c>
      <c r="K615">
        <v>0</v>
      </c>
      <c r="L615">
        <v>0</v>
      </c>
      <c r="M615">
        <v>0</v>
      </c>
    </row>
    <row r="616" spans="2:13" x14ac:dyDescent="0.2">
      <c r="B616">
        <v>0</v>
      </c>
      <c r="C616">
        <v>0</v>
      </c>
      <c r="D616">
        <v>0</v>
      </c>
      <c r="E616">
        <v>0</v>
      </c>
      <c r="F616">
        <v>0</v>
      </c>
      <c r="G616">
        <v>1111111</v>
      </c>
      <c r="H616">
        <v>0</v>
      </c>
      <c r="I616">
        <v>0</v>
      </c>
      <c r="J616">
        <v>0</v>
      </c>
      <c r="K616">
        <v>0</v>
      </c>
      <c r="L616">
        <v>0</v>
      </c>
      <c r="M616">
        <v>0</v>
      </c>
    </row>
    <row r="617" spans="2:13" x14ac:dyDescent="0.2">
      <c r="B617">
        <v>0</v>
      </c>
      <c r="C617">
        <v>0</v>
      </c>
      <c r="D617">
        <v>0</v>
      </c>
      <c r="E617">
        <v>0</v>
      </c>
      <c r="F617">
        <v>0</v>
      </c>
      <c r="G617">
        <v>1111111</v>
      </c>
      <c r="H617">
        <v>0</v>
      </c>
      <c r="I617">
        <v>0</v>
      </c>
      <c r="J617">
        <v>0</v>
      </c>
      <c r="K617">
        <v>0</v>
      </c>
      <c r="L617">
        <v>0</v>
      </c>
      <c r="M617">
        <v>0</v>
      </c>
    </row>
    <row r="618" spans="2:13" x14ac:dyDescent="0.2">
      <c r="B618">
        <v>0</v>
      </c>
      <c r="C618">
        <v>0</v>
      </c>
      <c r="D618">
        <v>0</v>
      </c>
      <c r="E618">
        <v>0</v>
      </c>
      <c r="F618">
        <v>0</v>
      </c>
      <c r="G618">
        <v>1111111</v>
      </c>
      <c r="H618">
        <v>0</v>
      </c>
      <c r="I618">
        <v>0</v>
      </c>
      <c r="J618">
        <v>0</v>
      </c>
      <c r="K618">
        <v>0</v>
      </c>
      <c r="L618">
        <v>0</v>
      </c>
      <c r="M618">
        <v>0</v>
      </c>
    </row>
    <row r="619" spans="2:13" x14ac:dyDescent="0.2">
      <c r="B619">
        <v>0</v>
      </c>
      <c r="C619">
        <v>0</v>
      </c>
      <c r="D619">
        <v>0</v>
      </c>
      <c r="E619">
        <v>0</v>
      </c>
      <c r="F619">
        <v>0</v>
      </c>
      <c r="G619">
        <v>1111111</v>
      </c>
      <c r="H619">
        <v>0</v>
      </c>
      <c r="I619">
        <v>0</v>
      </c>
      <c r="J619">
        <v>0</v>
      </c>
      <c r="K619">
        <v>0</v>
      </c>
      <c r="L619">
        <v>0</v>
      </c>
      <c r="M619">
        <v>0</v>
      </c>
    </row>
    <row r="620" spans="2:13" x14ac:dyDescent="0.2">
      <c r="B620">
        <v>0</v>
      </c>
      <c r="C620">
        <v>0</v>
      </c>
      <c r="D620">
        <v>0</v>
      </c>
      <c r="E620">
        <v>0</v>
      </c>
      <c r="F620">
        <v>0</v>
      </c>
      <c r="G620">
        <v>1111111</v>
      </c>
      <c r="H620">
        <v>0</v>
      </c>
      <c r="I620">
        <v>0</v>
      </c>
      <c r="J620">
        <v>0</v>
      </c>
      <c r="K620">
        <v>0</v>
      </c>
      <c r="L620">
        <v>0</v>
      </c>
      <c r="M620">
        <v>0</v>
      </c>
    </row>
    <row r="621" spans="2:13" x14ac:dyDescent="0.2">
      <c r="B621">
        <v>0</v>
      </c>
      <c r="C621">
        <v>0</v>
      </c>
      <c r="D621">
        <v>0</v>
      </c>
      <c r="E621">
        <v>0</v>
      </c>
      <c r="F621">
        <v>0</v>
      </c>
      <c r="G621">
        <v>1111111</v>
      </c>
      <c r="H621">
        <v>0</v>
      </c>
      <c r="I621">
        <v>0</v>
      </c>
      <c r="J621">
        <v>0</v>
      </c>
      <c r="K621">
        <v>0</v>
      </c>
      <c r="L621">
        <v>0</v>
      </c>
      <c r="M621">
        <v>0</v>
      </c>
    </row>
    <row r="622" spans="2:13" x14ac:dyDescent="0.2">
      <c r="B622">
        <v>0</v>
      </c>
      <c r="C622">
        <v>0</v>
      </c>
      <c r="D622">
        <v>0</v>
      </c>
      <c r="E622">
        <v>0</v>
      </c>
      <c r="F622">
        <v>0</v>
      </c>
      <c r="G622">
        <v>1111111</v>
      </c>
      <c r="H622">
        <v>0</v>
      </c>
      <c r="I622">
        <v>0</v>
      </c>
      <c r="J622">
        <v>0</v>
      </c>
      <c r="K622">
        <v>0</v>
      </c>
      <c r="L622">
        <v>0</v>
      </c>
      <c r="M622">
        <v>0</v>
      </c>
    </row>
    <row r="623" spans="2:13" x14ac:dyDescent="0.2">
      <c r="B623">
        <v>0</v>
      </c>
      <c r="C623">
        <v>0</v>
      </c>
      <c r="D623">
        <v>0</v>
      </c>
      <c r="E623">
        <v>0</v>
      </c>
      <c r="F623">
        <v>0</v>
      </c>
      <c r="G623">
        <v>1111111</v>
      </c>
      <c r="H623">
        <v>0</v>
      </c>
      <c r="I623">
        <v>0</v>
      </c>
      <c r="J623">
        <v>0</v>
      </c>
      <c r="K623">
        <v>0</v>
      </c>
      <c r="L623">
        <v>0</v>
      </c>
      <c r="M623">
        <v>0</v>
      </c>
    </row>
    <row r="624" spans="2:13" x14ac:dyDescent="0.2">
      <c r="B624">
        <v>0</v>
      </c>
      <c r="C624">
        <v>0</v>
      </c>
      <c r="D624">
        <v>0</v>
      </c>
      <c r="E624">
        <v>0</v>
      </c>
      <c r="F624">
        <v>0</v>
      </c>
      <c r="G624">
        <v>1111111</v>
      </c>
      <c r="H624">
        <v>0</v>
      </c>
      <c r="I624">
        <v>0</v>
      </c>
      <c r="J624">
        <v>0</v>
      </c>
      <c r="K624">
        <v>0</v>
      </c>
      <c r="L624">
        <v>0</v>
      </c>
      <c r="M624">
        <v>0</v>
      </c>
    </row>
    <row r="625" spans="2:13" x14ac:dyDescent="0.2">
      <c r="B625">
        <v>0</v>
      </c>
      <c r="C625">
        <v>0</v>
      </c>
      <c r="D625">
        <v>0</v>
      </c>
      <c r="E625">
        <v>0</v>
      </c>
      <c r="F625">
        <v>0</v>
      </c>
      <c r="G625">
        <v>1111111</v>
      </c>
      <c r="H625">
        <v>0</v>
      </c>
      <c r="I625">
        <v>0</v>
      </c>
      <c r="J625">
        <v>0</v>
      </c>
      <c r="K625">
        <v>0</v>
      </c>
      <c r="L625">
        <v>0</v>
      </c>
      <c r="M625">
        <v>0</v>
      </c>
    </row>
    <row r="626" spans="2:13" x14ac:dyDescent="0.2">
      <c r="B626">
        <v>0</v>
      </c>
      <c r="C626">
        <v>0</v>
      </c>
      <c r="D626">
        <v>0</v>
      </c>
      <c r="E626">
        <v>0</v>
      </c>
      <c r="F626">
        <v>0</v>
      </c>
      <c r="G626">
        <v>1111111</v>
      </c>
      <c r="H626">
        <v>0</v>
      </c>
      <c r="I626">
        <v>0</v>
      </c>
      <c r="J626">
        <v>0</v>
      </c>
      <c r="K626">
        <v>0</v>
      </c>
      <c r="L626">
        <v>0</v>
      </c>
      <c r="M626">
        <v>0</v>
      </c>
    </row>
    <row r="627" spans="2:13" x14ac:dyDescent="0.2">
      <c r="B627">
        <v>0</v>
      </c>
      <c r="C627">
        <v>0</v>
      </c>
      <c r="D627">
        <v>0</v>
      </c>
      <c r="E627">
        <v>0</v>
      </c>
      <c r="F627">
        <v>0</v>
      </c>
      <c r="G627">
        <v>1111111</v>
      </c>
      <c r="H627">
        <v>0</v>
      </c>
      <c r="I627">
        <v>0</v>
      </c>
      <c r="J627">
        <v>0</v>
      </c>
      <c r="K627">
        <v>0</v>
      </c>
      <c r="L627">
        <v>0</v>
      </c>
      <c r="M627">
        <v>0</v>
      </c>
    </row>
    <row r="628" spans="2:13" x14ac:dyDescent="0.2">
      <c r="B628">
        <v>0</v>
      </c>
      <c r="C628">
        <v>0</v>
      </c>
      <c r="D628">
        <v>0</v>
      </c>
      <c r="E628">
        <v>0</v>
      </c>
      <c r="F628">
        <v>0</v>
      </c>
      <c r="G628">
        <v>1111111</v>
      </c>
      <c r="H628">
        <v>0</v>
      </c>
      <c r="I628">
        <v>0</v>
      </c>
      <c r="J628">
        <v>0</v>
      </c>
      <c r="K628">
        <v>0</v>
      </c>
      <c r="L628">
        <v>0</v>
      </c>
      <c r="M628">
        <v>0</v>
      </c>
    </row>
    <row r="629" spans="2:13" x14ac:dyDescent="0.2">
      <c r="B629">
        <v>0</v>
      </c>
      <c r="C629">
        <v>0</v>
      </c>
      <c r="D629">
        <v>0</v>
      </c>
      <c r="E629">
        <v>0</v>
      </c>
      <c r="F629">
        <v>0</v>
      </c>
      <c r="G629">
        <v>1111111</v>
      </c>
      <c r="H629">
        <v>0</v>
      </c>
      <c r="I629">
        <v>0</v>
      </c>
      <c r="J629">
        <v>0</v>
      </c>
      <c r="K629">
        <v>0</v>
      </c>
      <c r="L629">
        <v>0</v>
      </c>
      <c r="M629">
        <v>0</v>
      </c>
    </row>
    <row r="630" spans="2:13" x14ac:dyDescent="0.2">
      <c r="B630">
        <v>0</v>
      </c>
      <c r="C630">
        <v>0</v>
      </c>
      <c r="D630">
        <v>0</v>
      </c>
      <c r="E630">
        <v>0</v>
      </c>
      <c r="F630">
        <v>0</v>
      </c>
      <c r="G630">
        <v>1111111</v>
      </c>
      <c r="H630">
        <v>0</v>
      </c>
      <c r="I630">
        <v>0</v>
      </c>
      <c r="J630">
        <v>0</v>
      </c>
      <c r="K630">
        <v>0</v>
      </c>
      <c r="L630">
        <v>0</v>
      </c>
      <c r="M630">
        <v>0</v>
      </c>
    </row>
    <row r="631" spans="2:13" x14ac:dyDescent="0.2">
      <c r="B631">
        <v>0</v>
      </c>
      <c r="C631">
        <v>0</v>
      </c>
      <c r="D631">
        <v>0</v>
      </c>
      <c r="E631">
        <v>0</v>
      </c>
      <c r="F631">
        <v>0</v>
      </c>
      <c r="G631">
        <v>1111111</v>
      </c>
      <c r="H631">
        <v>0</v>
      </c>
      <c r="I631">
        <v>0</v>
      </c>
      <c r="J631">
        <v>0</v>
      </c>
      <c r="K631">
        <v>0</v>
      </c>
      <c r="L631">
        <v>0</v>
      </c>
      <c r="M631">
        <v>0</v>
      </c>
    </row>
    <row r="632" spans="2:13" x14ac:dyDescent="0.2">
      <c r="B632">
        <v>0</v>
      </c>
      <c r="C632">
        <v>0</v>
      </c>
      <c r="D632">
        <v>0</v>
      </c>
      <c r="E632">
        <v>0</v>
      </c>
      <c r="F632">
        <v>0</v>
      </c>
      <c r="G632">
        <v>1111111</v>
      </c>
      <c r="H632">
        <v>0</v>
      </c>
      <c r="I632">
        <v>0</v>
      </c>
      <c r="J632">
        <v>0</v>
      </c>
      <c r="K632">
        <v>0</v>
      </c>
      <c r="L632">
        <v>0</v>
      </c>
      <c r="M632">
        <v>0</v>
      </c>
    </row>
    <row r="633" spans="2:13" x14ac:dyDescent="0.2">
      <c r="B633">
        <v>0</v>
      </c>
      <c r="C633">
        <v>0</v>
      </c>
      <c r="D633">
        <v>0</v>
      </c>
      <c r="E633">
        <v>0</v>
      </c>
      <c r="F633">
        <v>0</v>
      </c>
      <c r="G633">
        <v>1111111</v>
      </c>
      <c r="H633">
        <v>0</v>
      </c>
      <c r="I633">
        <v>0</v>
      </c>
      <c r="J633">
        <v>0</v>
      </c>
      <c r="K633">
        <v>0</v>
      </c>
      <c r="L633">
        <v>0</v>
      </c>
      <c r="M633">
        <v>0</v>
      </c>
    </row>
    <row r="634" spans="2:13" x14ac:dyDescent="0.2">
      <c r="B634">
        <v>0</v>
      </c>
      <c r="C634">
        <v>0</v>
      </c>
      <c r="D634">
        <v>0</v>
      </c>
      <c r="E634">
        <v>0</v>
      </c>
      <c r="F634">
        <v>0</v>
      </c>
      <c r="G634">
        <v>1111111</v>
      </c>
      <c r="H634">
        <v>0</v>
      </c>
      <c r="I634">
        <v>0</v>
      </c>
      <c r="J634">
        <v>0</v>
      </c>
      <c r="K634">
        <v>0</v>
      </c>
      <c r="L634">
        <v>0</v>
      </c>
      <c r="M634">
        <v>0</v>
      </c>
    </row>
    <row r="635" spans="2:13" x14ac:dyDescent="0.2">
      <c r="B635">
        <v>0</v>
      </c>
      <c r="C635">
        <v>0</v>
      </c>
      <c r="D635">
        <v>0</v>
      </c>
      <c r="E635">
        <v>0</v>
      </c>
      <c r="F635">
        <v>0</v>
      </c>
      <c r="G635">
        <v>1111111</v>
      </c>
      <c r="H635">
        <v>0</v>
      </c>
      <c r="I635">
        <v>0</v>
      </c>
      <c r="J635">
        <v>0</v>
      </c>
      <c r="K635">
        <v>0</v>
      </c>
      <c r="L635">
        <v>0</v>
      </c>
      <c r="M635">
        <v>0</v>
      </c>
    </row>
    <row r="636" spans="2:13" x14ac:dyDescent="0.2">
      <c r="B636">
        <v>0</v>
      </c>
      <c r="C636">
        <v>0</v>
      </c>
      <c r="D636">
        <v>0</v>
      </c>
      <c r="E636">
        <v>0</v>
      </c>
      <c r="F636">
        <v>0</v>
      </c>
      <c r="G636">
        <v>1111111</v>
      </c>
      <c r="H636">
        <v>0</v>
      </c>
      <c r="I636">
        <v>0</v>
      </c>
      <c r="J636">
        <v>0</v>
      </c>
      <c r="K636">
        <v>0</v>
      </c>
      <c r="L636">
        <v>0</v>
      </c>
      <c r="M636">
        <v>0</v>
      </c>
    </row>
    <row r="637" spans="2:13" x14ac:dyDescent="0.2">
      <c r="B637">
        <v>0</v>
      </c>
      <c r="C637">
        <v>0</v>
      </c>
      <c r="D637">
        <v>0</v>
      </c>
      <c r="E637">
        <v>0</v>
      </c>
      <c r="F637">
        <v>0</v>
      </c>
      <c r="G637">
        <v>1111111</v>
      </c>
      <c r="H637">
        <v>0</v>
      </c>
      <c r="I637">
        <v>0</v>
      </c>
      <c r="J637">
        <v>0</v>
      </c>
      <c r="K637">
        <v>0</v>
      </c>
      <c r="L637">
        <v>0</v>
      </c>
      <c r="M637">
        <v>0</v>
      </c>
    </row>
    <row r="638" spans="2:13" x14ac:dyDescent="0.2">
      <c r="B638">
        <v>0</v>
      </c>
      <c r="C638">
        <v>0</v>
      </c>
      <c r="D638">
        <v>0</v>
      </c>
      <c r="E638">
        <v>0</v>
      </c>
      <c r="F638">
        <v>0</v>
      </c>
      <c r="G638">
        <v>1111111</v>
      </c>
      <c r="H638">
        <v>0</v>
      </c>
      <c r="I638">
        <v>0</v>
      </c>
      <c r="J638">
        <v>0</v>
      </c>
      <c r="K638">
        <v>0</v>
      </c>
      <c r="L638">
        <v>0</v>
      </c>
      <c r="M638">
        <v>0</v>
      </c>
    </row>
    <row r="639" spans="2:13" x14ac:dyDescent="0.2">
      <c r="B639">
        <v>0</v>
      </c>
      <c r="C639">
        <v>0</v>
      </c>
      <c r="D639">
        <v>0</v>
      </c>
      <c r="E639">
        <v>0</v>
      </c>
      <c r="F639">
        <v>0</v>
      </c>
      <c r="G639">
        <v>1111111</v>
      </c>
      <c r="H639">
        <v>0</v>
      </c>
      <c r="I639">
        <v>0</v>
      </c>
      <c r="J639">
        <v>0</v>
      </c>
      <c r="K639">
        <v>0</v>
      </c>
      <c r="L639">
        <v>0</v>
      </c>
      <c r="M639">
        <v>0</v>
      </c>
    </row>
    <row r="640" spans="2:13" x14ac:dyDescent="0.2">
      <c r="B640">
        <v>0</v>
      </c>
      <c r="C640">
        <v>0</v>
      </c>
      <c r="D640">
        <v>0</v>
      </c>
      <c r="E640">
        <v>0</v>
      </c>
      <c r="F640">
        <v>0</v>
      </c>
      <c r="G640">
        <v>1111111</v>
      </c>
      <c r="H640">
        <v>0</v>
      </c>
      <c r="I640">
        <v>0</v>
      </c>
      <c r="J640">
        <v>0</v>
      </c>
      <c r="K640">
        <v>0</v>
      </c>
      <c r="L640">
        <v>0</v>
      </c>
      <c r="M640">
        <v>0</v>
      </c>
    </row>
    <row r="641" spans="2:13" x14ac:dyDescent="0.2">
      <c r="B641">
        <v>0</v>
      </c>
      <c r="C641">
        <v>0</v>
      </c>
      <c r="D641">
        <v>0</v>
      </c>
      <c r="E641">
        <v>0</v>
      </c>
      <c r="F641">
        <v>0</v>
      </c>
      <c r="G641">
        <v>1111111</v>
      </c>
      <c r="H641">
        <v>0</v>
      </c>
      <c r="I641">
        <v>0</v>
      </c>
      <c r="J641">
        <v>0</v>
      </c>
      <c r="K641">
        <v>0</v>
      </c>
      <c r="L641">
        <v>0</v>
      </c>
      <c r="M641">
        <v>0</v>
      </c>
    </row>
    <row r="642" spans="2:13" x14ac:dyDescent="0.2">
      <c r="B642">
        <v>0</v>
      </c>
      <c r="C642">
        <v>0</v>
      </c>
      <c r="D642">
        <v>0</v>
      </c>
      <c r="E642">
        <v>0</v>
      </c>
      <c r="F642">
        <v>0</v>
      </c>
      <c r="G642">
        <v>1111111</v>
      </c>
      <c r="H642">
        <v>0</v>
      </c>
      <c r="I642">
        <v>0</v>
      </c>
      <c r="J642">
        <v>0</v>
      </c>
      <c r="K642">
        <v>0</v>
      </c>
      <c r="L642">
        <v>0</v>
      </c>
      <c r="M642">
        <v>0</v>
      </c>
    </row>
    <row r="643" spans="2:13" x14ac:dyDescent="0.2">
      <c r="B643">
        <v>0</v>
      </c>
      <c r="C643">
        <v>0</v>
      </c>
      <c r="D643">
        <v>0</v>
      </c>
      <c r="E643">
        <v>0</v>
      </c>
      <c r="F643">
        <v>0</v>
      </c>
      <c r="G643">
        <v>1111111</v>
      </c>
      <c r="H643">
        <v>0</v>
      </c>
      <c r="I643">
        <v>0</v>
      </c>
      <c r="J643">
        <v>0</v>
      </c>
      <c r="K643">
        <v>0</v>
      </c>
      <c r="L643">
        <v>0</v>
      </c>
      <c r="M643">
        <v>0</v>
      </c>
    </row>
    <row r="644" spans="2:13" x14ac:dyDescent="0.2">
      <c r="B644">
        <v>0</v>
      </c>
      <c r="C644">
        <v>0</v>
      </c>
      <c r="D644">
        <v>0</v>
      </c>
      <c r="E644">
        <v>0</v>
      </c>
      <c r="F644">
        <v>0</v>
      </c>
      <c r="G644">
        <v>1111111</v>
      </c>
      <c r="H644">
        <v>0</v>
      </c>
      <c r="I644">
        <v>0</v>
      </c>
      <c r="J644">
        <v>0</v>
      </c>
      <c r="K644">
        <v>0</v>
      </c>
      <c r="L644">
        <v>0</v>
      </c>
      <c r="M644">
        <v>0</v>
      </c>
    </row>
    <row r="645" spans="2:13" x14ac:dyDescent="0.2">
      <c r="B645">
        <v>0</v>
      </c>
      <c r="C645">
        <v>0</v>
      </c>
      <c r="D645">
        <v>0</v>
      </c>
      <c r="E645">
        <v>0</v>
      </c>
      <c r="F645">
        <v>0</v>
      </c>
      <c r="G645">
        <v>1111111</v>
      </c>
      <c r="H645">
        <v>0</v>
      </c>
      <c r="I645">
        <v>0</v>
      </c>
      <c r="J645">
        <v>0</v>
      </c>
      <c r="K645">
        <v>0</v>
      </c>
      <c r="L645">
        <v>0</v>
      </c>
      <c r="M645">
        <v>0</v>
      </c>
    </row>
    <row r="646" spans="2:13" x14ac:dyDescent="0.2">
      <c r="B646">
        <v>0</v>
      </c>
      <c r="C646">
        <v>0</v>
      </c>
      <c r="D646">
        <v>0</v>
      </c>
      <c r="E646">
        <v>0</v>
      </c>
      <c r="F646">
        <v>0</v>
      </c>
      <c r="G646">
        <v>1111111</v>
      </c>
      <c r="H646">
        <v>0</v>
      </c>
      <c r="I646">
        <v>0</v>
      </c>
      <c r="J646">
        <v>0</v>
      </c>
      <c r="K646">
        <v>0</v>
      </c>
      <c r="L646">
        <v>0</v>
      </c>
      <c r="M646">
        <v>0</v>
      </c>
    </row>
    <row r="647" spans="2:13" x14ac:dyDescent="0.2">
      <c r="B647">
        <v>0</v>
      </c>
      <c r="C647">
        <v>0</v>
      </c>
      <c r="D647">
        <v>0</v>
      </c>
      <c r="E647">
        <v>0</v>
      </c>
      <c r="F647">
        <v>0</v>
      </c>
      <c r="G647">
        <v>1111111</v>
      </c>
      <c r="H647">
        <v>0</v>
      </c>
      <c r="I647">
        <v>0</v>
      </c>
      <c r="J647">
        <v>0</v>
      </c>
      <c r="K647">
        <v>0</v>
      </c>
      <c r="L647">
        <v>0</v>
      </c>
      <c r="M647">
        <v>0</v>
      </c>
    </row>
    <row r="648" spans="2:13" x14ac:dyDescent="0.2">
      <c r="B648">
        <v>0</v>
      </c>
      <c r="C648">
        <v>0</v>
      </c>
      <c r="D648">
        <v>0</v>
      </c>
      <c r="E648">
        <v>0</v>
      </c>
      <c r="F648">
        <v>0</v>
      </c>
      <c r="G648">
        <v>1111111</v>
      </c>
      <c r="H648">
        <v>0</v>
      </c>
      <c r="I648">
        <v>0</v>
      </c>
      <c r="J648">
        <v>0</v>
      </c>
      <c r="K648">
        <v>0</v>
      </c>
      <c r="L648">
        <v>0</v>
      </c>
      <c r="M648">
        <v>0</v>
      </c>
    </row>
    <row r="649" spans="2:13" x14ac:dyDescent="0.2">
      <c r="B649">
        <v>0</v>
      </c>
      <c r="C649">
        <v>0</v>
      </c>
      <c r="D649">
        <v>0</v>
      </c>
      <c r="E649">
        <v>0</v>
      </c>
      <c r="F649">
        <v>0</v>
      </c>
      <c r="G649">
        <v>1111111</v>
      </c>
      <c r="H649">
        <v>0</v>
      </c>
      <c r="I649">
        <v>0</v>
      </c>
      <c r="J649">
        <v>0</v>
      </c>
      <c r="K649">
        <v>0</v>
      </c>
      <c r="L649">
        <v>0</v>
      </c>
      <c r="M649">
        <v>0</v>
      </c>
    </row>
    <row r="650" spans="2:13" x14ac:dyDescent="0.2">
      <c r="B650">
        <v>0</v>
      </c>
      <c r="C650">
        <v>0</v>
      </c>
      <c r="D650">
        <v>0</v>
      </c>
      <c r="E650">
        <v>0</v>
      </c>
      <c r="F650">
        <v>0</v>
      </c>
      <c r="G650">
        <v>1111111</v>
      </c>
      <c r="H650">
        <v>0</v>
      </c>
      <c r="I650">
        <v>0</v>
      </c>
      <c r="J650">
        <v>0</v>
      </c>
      <c r="K650">
        <v>0</v>
      </c>
      <c r="L650">
        <v>0</v>
      </c>
      <c r="M650">
        <v>0</v>
      </c>
    </row>
    <row r="651" spans="2:13" x14ac:dyDescent="0.2">
      <c r="B651">
        <v>0</v>
      </c>
      <c r="C651">
        <v>0</v>
      </c>
      <c r="D651">
        <v>0</v>
      </c>
      <c r="E651">
        <v>0</v>
      </c>
      <c r="F651">
        <v>0</v>
      </c>
      <c r="G651">
        <v>1111111</v>
      </c>
      <c r="H651">
        <v>0</v>
      </c>
      <c r="I651">
        <v>0</v>
      </c>
      <c r="J651">
        <v>0</v>
      </c>
      <c r="K651">
        <v>0</v>
      </c>
      <c r="L651">
        <v>0</v>
      </c>
      <c r="M651">
        <v>0</v>
      </c>
    </row>
    <row r="652" spans="2:13" x14ac:dyDescent="0.2">
      <c r="B652">
        <v>0</v>
      </c>
      <c r="C652">
        <v>0</v>
      </c>
      <c r="D652">
        <v>0</v>
      </c>
      <c r="E652">
        <v>0</v>
      </c>
      <c r="F652">
        <v>0</v>
      </c>
      <c r="G652">
        <v>1111111</v>
      </c>
      <c r="H652">
        <v>0</v>
      </c>
      <c r="I652">
        <v>0</v>
      </c>
      <c r="J652">
        <v>0</v>
      </c>
      <c r="K652">
        <v>0</v>
      </c>
      <c r="L652">
        <v>0</v>
      </c>
      <c r="M652">
        <v>0</v>
      </c>
    </row>
    <row r="653" spans="2:13" x14ac:dyDescent="0.2">
      <c r="B653">
        <v>0</v>
      </c>
      <c r="C653">
        <v>0</v>
      </c>
      <c r="D653">
        <v>0</v>
      </c>
      <c r="E653">
        <v>0</v>
      </c>
      <c r="F653">
        <v>0</v>
      </c>
      <c r="G653">
        <v>1111111</v>
      </c>
      <c r="H653">
        <v>0</v>
      </c>
      <c r="I653">
        <v>0</v>
      </c>
      <c r="J653">
        <v>0</v>
      </c>
      <c r="K653">
        <v>0</v>
      </c>
      <c r="L653">
        <v>0</v>
      </c>
      <c r="M653">
        <v>0</v>
      </c>
    </row>
    <row r="654" spans="2:13" x14ac:dyDescent="0.2">
      <c r="B654">
        <v>0</v>
      </c>
      <c r="C654">
        <v>0</v>
      </c>
      <c r="D654">
        <v>0</v>
      </c>
      <c r="E654">
        <v>0</v>
      </c>
      <c r="F654">
        <v>0</v>
      </c>
      <c r="G654">
        <v>1111111</v>
      </c>
      <c r="H654">
        <v>0</v>
      </c>
      <c r="I654">
        <v>0</v>
      </c>
      <c r="J654">
        <v>0</v>
      </c>
      <c r="K654">
        <v>0</v>
      </c>
      <c r="L654">
        <v>0</v>
      </c>
      <c r="M654">
        <v>0</v>
      </c>
    </row>
    <row r="655" spans="2:13" x14ac:dyDescent="0.2">
      <c r="B655">
        <v>0</v>
      </c>
      <c r="C655">
        <v>0</v>
      </c>
      <c r="D655">
        <v>0</v>
      </c>
      <c r="E655">
        <v>0</v>
      </c>
      <c r="F655">
        <v>0</v>
      </c>
      <c r="G655">
        <v>1111111</v>
      </c>
      <c r="H655">
        <v>0</v>
      </c>
      <c r="I655">
        <v>0</v>
      </c>
      <c r="J655">
        <v>0</v>
      </c>
      <c r="K655">
        <v>0</v>
      </c>
      <c r="L655">
        <v>0</v>
      </c>
      <c r="M655">
        <v>0</v>
      </c>
    </row>
    <row r="656" spans="2:13" x14ac:dyDescent="0.2">
      <c r="B656">
        <v>0</v>
      </c>
      <c r="C656">
        <v>0</v>
      </c>
      <c r="D656">
        <v>0</v>
      </c>
      <c r="E656">
        <v>0</v>
      </c>
      <c r="F656">
        <v>0</v>
      </c>
      <c r="G656">
        <v>1111111</v>
      </c>
      <c r="H656">
        <v>0</v>
      </c>
      <c r="I656">
        <v>0</v>
      </c>
      <c r="J656">
        <v>0</v>
      </c>
      <c r="K656">
        <v>0</v>
      </c>
      <c r="L656">
        <v>0</v>
      </c>
      <c r="M656">
        <v>0</v>
      </c>
    </row>
    <row r="657" spans="2:13" x14ac:dyDescent="0.2">
      <c r="B657">
        <v>0</v>
      </c>
      <c r="C657">
        <v>0</v>
      </c>
      <c r="D657">
        <v>0</v>
      </c>
      <c r="E657">
        <v>0</v>
      </c>
      <c r="F657">
        <v>0</v>
      </c>
      <c r="G657">
        <v>1111111</v>
      </c>
      <c r="H657">
        <v>0</v>
      </c>
      <c r="I657">
        <v>0</v>
      </c>
      <c r="J657">
        <v>0</v>
      </c>
      <c r="K657">
        <v>0</v>
      </c>
      <c r="L657">
        <v>0</v>
      </c>
      <c r="M657">
        <v>0</v>
      </c>
    </row>
    <row r="658" spans="2:13" x14ac:dyDescent="0.2">
      <c r="B658">
        <v>0</v>
      </c>
      <c r="C658">
        <v>0</v>
      </c>
      <c r="D658">
        <v>0</v>
      </c>
      <c r="E658">
        <v>0</v>
      </c>
      <c r="F658">
        <v>0</v>
      </c>
      <c r="G658">
        <v>1111111</v>
      </c>
      <c r="H658">
        <v>0</v>
      </c>
      <c r="I658">
        <v>0</v>
      </c>
      <c r="J658">
        <v>0</v>
      </c>
      <c r="K658">
        <v>0</v>
      </c>
      <c r="L658">
        <v>0</v>
      </c>
      <c r="M658">
        <v>0</v>
      </c>
    </row>
    <row r="659" spans="2:13" x14ac:dyDescent="0.2">
      <c r="B659">
        <v>0</v>
      </c>
      <c r="C659">
        <v>0</v>
      </c>
      <c r="D659">
        <v>0</v>
      </c>
      <c r="E659">
        <v>0</v>
      </c>
      <c r="F659">
        <v>0</v>
      </c>
      <c r="G659">
        <v>1111111</v>
      </c>
      <c r="H659">
        <v>0</v>
      </c>
      <c r="I659">
        <v>0</v>
      </c>
      <c r="J659">
        <v>0</v>
      </c>
      <c r="K659">
        <v>0</v>
      </c>
      <c r="L659">
        <v>0</v>
      </c>
      <c r="M659">
        <v>0</v>
      </c>
    </row>
    <row r="660" spans="2:13" x14ac:dyDescent="0.2">
      <c r="B660">
        <v>0</v>
      </c>
      <c r="C660">
        <v>0</v>
      </c>
      <c r="D660">
        <v>0</v>
      </c>
      <c r="E660">
        <v>0</v>
      </c>
      <c r="F660">
        <v>0</v>
      </c>
      <c r="G660">
        <v>1111111</v>
      </c>
      <c r="H660">
        <v>0</v>
      </c>
      <c r="I660">
        <v>0</v>
      </c>
      <c r="J660">
        <v>0</v>
      </c>
      <c r="K660">
        <v>0</v>
      </c>
      <c r="L660">
        <v>0</v>
      </c>
      <c r="M660">
        <v>0</v>
      </c>
    </row>
    <row r="661" spans="2:13" x14ac:dyDescent="0.2">
      <c r="B661">
        <v>0</v>
      </c>
      <c r="C661">
        <v>0</v>
      </c>
      <c r="D661">
        <v>0</v>
      </c>
      <c r="E661">
        <v>0</v>
      </c>
      <c r="F661">
        <v>0</v>
      </c>
      <c r="G661">
        <v>1111111</v>
      </c>
      <c r="H661">
        <v>0</v>
      </c>
      <c r="I661">
        <v>0</v>
      </c>
      <c r="J661">
        <v>0</v>
      </c>
      <c r="K661">
        <v>0</v>
      </c>
      <c r="L661">
        <v>0</v>
      </c>
      <c r="M661">
        <v>0</v>
      </c>
    </row>
    <row r="662" spans="2:13" x14ac:dyDescent="0.2">
      <c r="B662">
        <v>0</v>
      </c>
      <c r="C662">
        <v>0</v>
      </c>
      <c r="D662">
        <v>0</v>
      </c>
      <c r="E662">
        <v>0</v>
      </c>
      <c r="F662">
        <v>0</v>
      </c>
      <c r="G662">
        <v>1111111</v>
      </c>
      <c r="H662">
        <v>0</v>
      </c>
      <c r="I662">
        <v>0</v>
      </c>
      <c r="J662">
        <v>0</v>
      </c>
      <c r="K662">
        <v>0</v>
      </c>
      <c r="L662">
        <v>0</v>
      </c>
      <c r="M662">
        <v>0</v>
      </c>
    </row>
    <row r="663" spans="2:13" x14ac:dyDescent="0.2">
      <c r="B663">
        <v>0</v>
      </c>
      <c r="C663">
        <v>0</v>
      </c>
      <c r="D663">
        <v>0</v>
      </c>
      <c r="E663">
        <v>0</v>
      </c>
      <c r="F663">
        <v>0</v>
      </c>
      <c r="G663">
        <v>1111111</v>
      </c>
      <c r="H663">
        <v>0</v>
      </c>
      <c r="I663">
        <v>0</v>
      </c>
      <c r="J663">
        <v>0</v>
      </c>
      <c r="K663">
        <v>0</v>
      </c>
      <c r="L663">
        <v>0</v>
      </c>
      <c r="M663">
        <v>0</v>
      </c>
    </row>
    <row r="664" spans="2:13" x14ac:dyDescent="0.2">
      <c r="B664">
        <v>0</v>
      </c>
      <c r="C664">
        <v>0</v>
      </c>
      <c r="D664">
        <v>0</v>
      </c>
      <c r="E664">
        <v>0</v>
      </c>
      <c r="F664">
        <v>0</v>
      </c>
      <c r="G664">
        <v>1111111</v>
      </c>
      <c r="H664">
        <v>0</v>
      </c>
      <c r="I664">
        <v>0</v>
      </c>
      <c r="J664">
        <v>0</v>
      </c>
      <c r="K664">
        <v>0</v>
      </c>
      <c r="L664">
        <v>0</v>
      </c>
      <c r="M664">
        <v>0</v>
      </c>
    </row>
    <row r="665" spans="2:13" x14ac:dyDescent="0.2">
      <c r="B665">
        <v>0</v>
      </c>
      <c r="C665">
        <v>0</v>
      </c>
      <c r="D665">
        <v>0</v>
      </c>
      <c r="E665">
        <v>0</v>
      </c>
      <c r="F665">
        <v>0</v>
      </c>
      <c r="G665">
        <v>1111111</v>
      </c>
      <c r="H665">
        <v>0</v>
      </c>
      <c r="I665">
        <v>0</v>
      </c>
      <c r="J665">
        <v>0</v>
      </c>
      <c r="K665">
        <v>0</v>
      </c>
      <c r="L665">
        <v>0</v>
      </c>
      <c r="M665">
        <v>0</v>
      </c>
    </row>
    <row r="666" spans="2:13" x14ac:dyDescent="0.2">
      <c r="B666">
        <v>0</v>
      </c>
      <c r="C666">
        <v>0</v>
      </c>
      <c r="D666">
        <v>0</v>
      </c>
      <c r="E666">
        <v>0</v>
      </c>
      <c r="F666">
        <v>0</v>
      </c>
      <c r="G666">
        <v>1111111</v>
      </c>
      <c r="H666">
        <v>0</v>
      </c>
      <c r="I666">
        <v>0</v>
      </c>
      <c r="J666">
        <v>0</v>
      </c>
      <c r="K666">
        <v>0</v>
      </c>
      <c r="L666">
        <v>0</v>
      </c>
      <c r="M666">
        <v>0</v>
      </c>
    </row>
    <row r="667" spans="2:13" x14ac:dyDescent="0.2">
      <c r="B667">
        <v>0</v>
      </c>
      <c r="C667">
        <v>0</v>
      </c>
      <c r="D667">
        <v>0</v>
      </c>
      <c r="E667">
        <v>0</v>
      </c>
      <c r="F667">
        <v>0</v>
      </c>
      <c r="G667">
        <v>1111111</v>
      </c>
      <c r="H667">
        <v>0</v>
      </c>
      <c r="I667">
        <v>0</v>
      </c>
      <c r="J667">
        <v>0</v>
      </c>
      <c r="K667">
        <v>0</v>
      </c>
      <c r="L667">
        <v>0</v>
      </c>
      <c r="M667">
        <v>0</v>
      </c>
    </row>
    <row r="668" spans="2:13" x14ac:dyDescent="0.2">
      <c r="B668">
        <v>0</v>
      </c>
      <c r="C668">
        <v>0</v>
      </c>
      <c r="D668">
        <v>0</v>
      </c>
      <c r="E668">
        <v>0</v>
      </c>
      <c r="F668">
        <v>0</v>
      </c>
      <c r="G668">
        <v>1111111</v>
      </c>
      <c r="H668">
        <v>0</v>
      </c>
      <c r="I668">
        <v>0</v>
      </c>
      <c r="J668">
        <v>0</v>
      </c>
      <c r="K668">
        <v>0</v>
      </c>
      <c r="L668">
        <v>0</v>
      </c>
      <c r="M668">
        <v>0</v>
      </c>
    </row>
    <row r="669" spans="2:13" x14ac:dyDescent="0.2">
      <c r="B669">
        <v>0</v>
      </c>
      <c r="C669">
        <v>0</v>
      </c>
      <c r="D669">
        <v>0</v>
      </c>
      <c r="E669">
        <v>0</v>
      </c>
      <c r="F669">
        <v>0</v>
      </c>
      <c r="G669">
        <v>1111111</v>
      </c>
      <c r="H669">
        <v>0</v>
      </c>
      <c r="I669">
        <v>0</v>
      </c>
      <c r="J669">
        <v>0</v>
      </c>
      <c r="K669">
        <v>0</v>
      </c>
      <c r="L669">
        <v>0</v>
      </c>
      <c r="M669">
        <v>0</v>
      </c>
    </row>
    <row r="670" spans="2:13" x14ac:dyDescent="0.2">
      <c r="B670">
        <v>0</v>
      </c>
      <c r="C670">
        <v>0</v>
      </c>
      <c r="D670">
        <v>0</v>
      </c>
      <c r="E670">
        <v>0</v>
      </c>
      <c r="F670">
        <v>0</v>
      </c>
      <c r="G670">
        <v>1111111</v>
      </c>
      <c r="H670">
        <v>0</v>
      </c>
      <c r="I670">
        <v>0</v>
      </c>
      <c r="J670">
        <v>0</v>
      </c>
      <c r="K670">
        <v>0</v>
      </c>
      <c r="L670">
        <v>0</v>
      </c>
      <c r="M670">
        <v>0</v>
      </c>
    </row>
    <row r="671" spans="2:13" x14ac:dyDescent="0.2">
      <c r="B671">
        <v>0</v>
      </c>
      <c r="C671">
        <v>0</v>
      </c>
      <c r="D671">
        <v>0</v>
      </c>
      <c r="E671">
        <v>0</v>
      </c>
      <c r="F671">
        <v>0</v>
      </c>
      <c r="G671">
        <v>1111111</v>
      </c>
      <c r="H671">
        <v>0</v>
      </c>
      <c r="I671">
        <v>0</v>
      </c>
      <c r="J671">
        <v>0</v>
      </c>
      <c r="K671">
        <v>0</v>
      </c>
      <c r="L671">
        <v>0</v>
      </c>
      <c r="M671">
        <v>0</v>
      </c>
    </row>
    <row r="672" spans="2:13" x14ac:dyDescent="0.2">
      <c r="B672">
        <v>0</v>
      </c>
      <c r="C672">
        <v>0</v>
      </c>
      <c r="D672">
        <v>0</v>
      </c>
      <c r="E672">
        <v>0</v>
      </c>
      <c r="F672">
        <v>0</v>
      </c>
      <c r="G672">
        <v>1111111</v>
      </c>
      <c r="H672">
        <v>0</v>
      </c>
      <c r="I672">
        <v>0</v>
      </c>
      <c r="J672">
        <v>0</v>
      </c>
      <c r="K672">
        <v>0</v>
      </c>
      <c r="L672">
        <v>0</v>
      </c>
      <c r="M672">
        <v>0</v>
      </c>
    </row>
    <row r="673" spans="2:13" x14ac:dyDescent="0.2">
      <c r="B673">
        <v>0</v>
      </c>
      <c r="C673">
        <v>0</v>
      </c>
      <c r="D673">
        <v>0</v>
      </c>
      <c r="E673">
        <v>0</v>
      </c>
      <c r="F673">
        <v>0</v>
      </c>
      <c r="G673">
        <v>1111111</v>
      </c>
      <c r="H673">
        <v>0</v>
      </c>
      <c r="I673">
        <v>0</v>
      </c>
      <c r="J673">
        <v>0</v>
      </c>
      <c r="K673">
        <v>0</v>
      </c>
      <c r="L673">
        <v>0</v>
      </c>
      <c r="M673">
        <v>0</v>
      </c>
    </row>
    <row r="674" spans="2:13" x14ac:dyDescent="0.2">
      <c r="B674">
        <v>0</v>
      </c>
      <c r="C674">
        <v>0</v>
      </c>
      <c r="D674">
        <v>0</v>
      </c>
      <c r="E674">
        <v>0</v>
      </c>
      <c r="F674">
        <v>0</v>
      </c>
      <c r="G674">
        <v>1111111</v>
      </c>
      <c r="H674">
        <v>0</v>
      </c>
      <c r="I674">
        <v>0</v>
      </c>
      <c r="J674">
        <v>0</v>
      </c>
      <c r="K674">
        <v>0</v>
      </c>
      <c r="L674">
        <v>0</v>
      </c>
      <c r="M674">
        <v>0</v>
      </c>
    </row>
    <row r="675" spans="2:13" x14ac:dyDescent="0.2">
      <c r="B675">
        <v>0</v>
      </c>
      <c r="C675">
        <v>0</v>
      </c>
      <c r="D675">
        <v>0</v>
      </c>
      <c r="E675">
        <v>0</v>
      </c>
      <c r="F675">
        <v>0</v>
      </c>
      <c r="G675">
        <v>1111111</v>
      </c>
      <c r="H675">
        <v>0</v>
      </c>
      <c r="I675">
        <v>0</v>
      </c>
      <c r="J675">
        <v>0</v>
      </c>
      <c r="K675">
        <v>0</v>
      </c>
      <c r="L675">
        <v>0</v>
      </c>
      <c r="M675">
        <v>0</v>
      </c>
    </row>
    <row r="676" spans="2:13" x14ac:dyDescent="0.2">
      <c r="B676">
        <v>0</v>
      </c>
      <c r="C676">
        <v>0</v>
      </c>
      <c r="D676">
        <v>0</v>
      </c>
      <c r="E676">
        <v>0</v>
      </c>
      <c r="F676">
        <v>0</v>
      </c>
      <c r="G676">
        <v>1111111</v>
      </c>
      <c r="H676">
        <v>0</v>
      </c>
      <c r="I676">
        <v>0</v>
      </c>
      <c r="J676">
        <v>0</v>
      </c>
      <c r="K676">
        <v>0</v>
      </c>
      <c r="L676">
        <v>0</v>
      </c>
      <c r="M676">
        <v>0</v>
      </c>
    </row>
    <row r="677" spans="2:13" x14ac:dyDescent="0.2">
      <c r="B677">
        <v>0</v>
      </c>
      <c r="C677">
        <v>0</v>
      </c>
      <c r="D677">
        <v>0</v>
      </c>
      <c r="E677">
        <v>0</v>
      </c>
      <c r="F677">
        <v>0</v>
      </c>
      <c r="G677">
        <v>1111111</v>
      </c>
      <c r="H677">
        <v>0</v>
      </c>
      <c r="I677">
        <v>0</v>
      </c>
      <c r="J677">
        <v>0</v>
      </c>
      <c r="K677">
        <v>0</v>
      </c>
      <c r="L677">
        <v>0</v>
      </c>
      <c r="M677">
        <v>0</v>
      </c>
    </row>
    <row r="678" spans="2:13" x14ac:dyDescent="0.2">
      <c r="B678">
        <v>0</v>
      </c>
      <c r="C678">
        <v>0</v>
      </c>
      <c r="D678">
        <v>0</v>
      </c>
      <c r="E678">
        <v>0</v>
      </c>
      <c r="F678">
        <v>0</v>
      </c>
      <c r="G678">
        <v>1111111</v>
      </c>
      <c r="H678">
        <v>0</v>
      </c>
      <c r="I678">
        <v>0</v>
      </c>
      <c r="J678">
        <v>0</v>
      </c>
      <c r="K678">
        <v>0</v>
      </c>
      <c r="L678">
        <v>0</v>
      </c>
      <c r="M678">
        <v>0</v>
      </c>
    </row>
    <row r="679" spans="2:13" x14ac:dyDescent="0.2">
      <c r="B679">
        <v>0</v>
      </c>
      <c r="C679">
        <v>0</v>
      </c>
      <c r="D679">
        <v>0</v>
      </c>
      <c r="E679">
        <v>0</v>
      </c>
      <c r="F679">
        <v>0</v>
      </c>
      <c r="G679">
        <v>1111111</v>
      </c>
      <c r="H679">
        <v>0</v>
      </c>
      <c r="I679">
        <v>0</v>
      </c>
      <c r="J679">
        <v>0</v>
      </c>
      <c r="K679">
        <v>0</v>
      </c>
      <c r="L679">
        <v>0</v>
      </c>
      <c r="M679">
        <v>0</v>
      </c>
    </row>
    <row r="680" spans="2:13" x14ac:dyDescent="0.2">
      <c r="B680">
        <v>0</v>
      </c>
      <c r="C680">
        <v>0</v>
      </c>
      <c r="D680">
        <v>0</v>
      </c>
      <c r="E680">
        <v>0</v>
      </c>
      <c r="F680">
        <v>0</v>
      </c>
      <c r="G680">
        <v>1111111</v>
      </c>
      <c r="H680">
        <v>0</v>
      </c>
      <c r="I680">
        <v>0</v>
      </c>
      <c r="J680">
        <v>0</v>
      </c>
      <c r="K680">
        <v>0</v>
      </c>
      <c r="L680">
        <v>0</v>
      </c>
      <c r="M680">
        <v>0</v>
      </c>
    </row>
    <row r="681" spans="2:13" x14ac:dyDescent="0.2">
      <c r="B681">
        <v>0</v>
      </c>
      <c r="C681">
        <v>0</v>
      </c>
      <c r="D681">
        <v>0</v>
      </c>
      <c r="E681">
        <v>0</v>
      </c>
      <c r="F681">
        <v>0</v>
      </c>
      <c r="G681">
        <v>1111111</v>
      </c>
      <c r="H681">
        <v>0</v>
      </c>
      <c r="I681">
        <v>0</v>
      </c>
      <c r="J681">
        <v>0</v>
      </c>
      <c r="K681">
        <v>0</v>
      </c>
      <c r="L681">
        <v>0</v>
      </c>
      <c r="M681">
        <v>0</v>
      </c>
    </row>
    <row r="682" spans="2:13" x14ac:dyDescent="0.2">
      <c r="B682">
        <v>0</v>
      </c>
      <c r="C682">
        <v>0</v>
      </c>
      <c r="D682">
        <v>0</v>
      </c>
      <c r="E682">
        <v>0</v>
      </c>
      <c r="F682">
        <v>0</v>
      </c>
      <c r="G682">
        <v>1111111</v>
      </c>
      <c r="H682">
        <v>0</v>
      </c>
      <c r="I682">
        <v>0</v>
      </c>
      <c r="J682">
        <v>0</v>
      </c>
      <c r="K682">
        <v>0</v>
      </c>
      <c r="L682">
        <v>0</v>
      </c>
      <c r="M682">
        <v>0</v>
      </c>
    </row>
    <row r="683" spans="2:13" x14ac:dyDescent="0.2">
      <c r="B683">
        <v>0</v>
      </c>
      <c r="C683">
        <v>0</v>
      </c>
      <c r="D683">
        <v>0</v>
      </c>
      <c r="E683">
        <v>0</v>
      </c>
      <c r="F683">
        <v>0</v>
      </c>
      <c r="G683">
        <v>1111111</v>
      </c>
      <c r="H683">
        <v>0</v>
      </c>
      <c r="I683">
        <v>0</v>
      </c>
      <c r="J683">
        <v>0</v>
      </c>
      <c r="K683">
        <v>0</v>
      </c>
      <c r="L683">
        <v>0</v>
      </c>
      <c r="M683">
        <v>0</v>
      </c>
    </row>
    <row r="684" spans="2:13" x14ac:dyDescent="0.2">
      <c r="B684">
        <v>0</v>
      </c>
      <c r="C684">
        <v>0</v>
      </c>
      <c r="D684">
        <v>0</v>
      </c>
      <c r="E684">
        <v>0</v>
      </c>
      <c r="F684">
        <v>0</v>
      </c>
      <c r="G684">
        <v>1111111</v>
      </c>
      <c r="H684">
        <v>0</v>
      </c>
      <c r="I684">
        <v>0</v>
      </c>
      <c r="J684">
        <v>0</v>
      </c>
      <c r="K684">
        <v>0</v>
      </c>
      <c r="L684">
        <v>0</v>
      </c>
      <c r="M684">
        <v>0</v>
      </c>
    </row>
    <row r="685" spans="2:13" x14ac:dyDescent="0.2">
      <c r="B685">
        <v>0</v>
      </c>
      <c r="C685">
        <v>0</v>
      </c>
      <c r="D685">
        <v>0</v>
      </c>
      <c r="E685">
        <v>0</v>
      </c>
      <c r="F685">
        <v>0</v>
      </c>
      <c r="G685">
        <v>1111111</v>
      </c>
      <c r="H685">
        <v>0</v>
      </c>
      <c r="I685">
        <v>0</v>
      </c>
      <c r="J685">
        <v>0</v>
      </c>
      <c r="K685">
        <v>0</v>
      </c>
      <c r="L685">
        <v>0</v>
      </c>
      <c r="M685">
        <v>0</v>
      </c>
    </row>
    <row r="686" spans="2:13" x14ac:dyDescent="0.2">
      <c r="B686">
        <v>0</v>
      </c>
      <c r="C686">
        <v>0</v>
      </c>
      <c r="D686">
        <v>0</v>
      </c>
      <c r="E686">
        <v>0</v>
      </c>
      <c r="F686">
        <v>0</v>
      </c>
      <c r="G686">
        <v>1111111</v>
      </c>
      <c r="H686">
        <v>0</v>
      </c>
      <c r="I686">
        <v>0</v>
      </c>
      <c r="J686">
        <v>0</v>
      </c>
      <c r="K686">
        <v>0</v>
      </c>
      <c r="L686">
        <v>0</v>
      </c>
      <c r="M686">
        <v>0</v>
      </c>
    </row>
    <row r="687" spans="2:13" x14ac:dyDescent="0.2">
      <c r="B687">
        <v>0</v>
      </c>
      <c r="C687">
        <v>0</v>
      </c>
      <c r="D687">
        <v>0</v>
      </c>
      <c r="E687">
        <v>0</v>
      </c>
      <c r="F687">
        <v>0</v>
      </c>
      <c r="G687">
        <v>1111111</v>
      </c>
      <c r="H687">
        <v>0</v>
      </c>
      <c r="I687">
        <v>0</v>
      </c>
      <c r="J687">
        <v>0</v>
      </c>
      <c r="K687">
        <v>0</v>
      </c>
      <c r="L687">
        <v>0</v>
      </c>
      <c r="M687">
        <v>0</v>
      </c>
    </row>
    <row r="688" spans="2:13" x14ac:dyDescent="0.2">
      <c r="B688">
        <v>0</v>
      </c>
      <c r="C688">
        <v>0</v>
      </c>
      <c r="D688">
        <v>0</v>
      </c>
      <c r="E688">
        <v>0</v>
      </c>
      <c r="F688">
        <v>0</v>
      </c>
      <c r="G688">
        <v>1111111</v>
      </c>
      <c r="H688">
        <v>0</v>
      </c>
      <c r="I688">
        <v>0</v>
      </c>
      <c r="J688">
        <v>0</v>
      </c>
      <c r="K688">
        <v>0</v>
      </c>
      <c r="L688">
        <v>0</v>
      </c>
      <c r="M688">
        <v>0</v>
      </c>
    </row>
    <row r="689" spans="2:13" x14ac:dyDescent="0.2">
      <c r="B689">
        <v>0</v>
      </c>
      <c r="C689">
        <v>0</v>
      </c>
      <c r="D689">
        <v>0</v>
      </c>
      <c r="E689">
        <v>0</v>
      </c>
      <c r="F689">
        <v>0</v>
      </c>
      <c r="G689">
        <v>1111111</v>
      </c>
      <c r="H689">
        <v>0</v>
      </c>
      <c r="I689">
        <v>0</v>
      </c>
      <c r="J689">
        <v>0</v>
      </c>
      <c r="K689">
        <v>0</v>
      </c>
      <c r="L689">
        <v>0</v>
      </c>
      <c r="M689">
        <v>0</v>
      </c>
    </row>
    <row r="690" spans="2:13" x14ac:dyDescent="0.2">
      <c r="B690">
        <v>0</v>
      </c>
      <c r="C690">
        <v>0</v>
      </c>
      <c r="D690">
        <v>0</v>
      </c>
      <c r="E690">
        <v>0</v>
      </c>
      <c r="F690">
        <v>0</v>
      </c>
      <c r="G690">
        <v>1111111</v>
      </c>
      <c r="H690">
        <v>0</v>
      </c>
      <c r="I690">
        <v>0</v>
      </c>
      <c r="J690">
        <v>0</v>
      </c>
      <c r="K690">
        <v>0</v>
      </c>
      <c r="L690">
        <v>0</v>
      </c>
      <c r="M690">
        <v>0</v>
      </c>
    </row>
    <row r="691" spans="2:13" x14ac:dyDescent="0.2">
      <c r="B691">
        <v>0</v>
      </c>
      <c r="C691">
        <v>0</v>
      </c>
      <c r="D691">
        <v>0</v>
      </c>
      <c r="E691">
        <v>0</v>
      </c>
      <c r="F691">
        <v>0</v>
      </c>
      <c r="G691">
        <v>1111111</v>
      </c>
      <c r="H691">
        <v>0</v>
      </c>
      <c r="I691">
        <v>0</v>
      </c>
      <c r="J691">
        <v>0</v>
      </c>
      <c r="K691">
        <v>0</v>
      </c>
      <c r="L691">
        <v>0</v>
      </c>
      <c r="M691">
        <v>0</v>
      </c>
    </row>
    <row r="692" spans="2:13" x14ac:dyDescent="0.2">
      <c r="B692">
        <v>0</v>
      </c>
      <c r="C692">
        <v>0</v>
      </c>
      <c r="D692">
        <v>0</v>
      </c>
      <c r="E692">
        <v>0</v>
      </c>
      <c r="F692">
        <v>0</v>
      </c>
      <c r="G692">
        <v>1111111</v>
      </c>
      <c r="H692">
        <v>0</v>
      </c>
      <c r="I692">
        <v>0</v>
      </c>
      <c r="J692">
        <v>0</v>
      </c>
      <c r="K692">
        <v>0</v>
      </c>
      <c r="L692">
        <v>0</v>
      </c>
      <c r="M692">
        <v>0</v>
      </c>
    </row>
    <row r="693" spans="2:13" x14ac:dyDescent="0.2">
      <c r="B693">
        <v>0</v>
      </c>
      <c r="C693">
        <v>0</v>
      </c>
      <c r="D693">
        <v>0</v>
      </c>
      <c r="E693">
        <v>0</v>
      </c>
      <c r="F693">
        <v>0</v>
      </c>
      <c r="G693">
        <v>1111111</v>
      </c>
      <c r="H693">
        <v>0</v>
      </c>
      <c r="I693">
        <v>0</v>
      </c>
      <c r="J693">
        <v>0</v>
      </c>
      <c r="K693">
        <v>0</v>
      </c>
      <c r="L693">
        <v>0</v>
      </c>
      <c r="M693">
        <v>0</v>
      </c>
    </row>
    <row r="694" spans="2:13" x14ac:dyDescent="0.2">
      <c r="B694">
        <v>0</v>
      </c>
      <c r="C694">
        <v>0</v>
      </c>
      <c r="D694">
        <v>0</v>
      </c>
      <c r="E694">
        <v>0</v>
      </c>
      <c r="F694">
        <v>0</v>
      </c>
      <c r="G694">
        <v>1111111</v>
      </c>
      <c r="H694">
        <v>0</v>
      </c>
      <c r="I694">
        <v>0</v>
      </c>
      <c r="J694">
        <v>0</v>
      </c>
      <c r="K694">
        <v>0</v>
      </c>
      <c r="L694">
        <v>0</v>
      </c>
      <c r="M694">
        <v>0</v>
      </c>
    </row>
    <row r="695" spans="2:13" x14ac:dyDescent="0.2">
      <c r="B695">
        <v>0</v>
      </c>
      <c r="C695">
        <v>0</v>
      </c>
      <c r="D695">
        <v>0</v>
      </c>
      <c r="E695">
        <v>0</v>
      </c>
      <c r="F695">
        <v>0</v>
      </c>
      <c r="G695">
        <v>1111111</v>
      </c>
      <c r="H695">
        <v>0</v>
      </c>
      <c r="I695">
        <v>0</v>
      </c>
      <c r="J695">
        <v>0</v>
      </c>
      <c r="K695">
        <v>0</v>
      </c>
      <c r="L695">
        <v>0</v>
      </c>
      <c r="M695">
        <v>0</v>
      </c>
    </row>
    <row r="696" spans="2:13" x14ac:dyDescent="0.2">
      <c r="B696">
        <v>0</v>
      </c>
      <c r="C696">
        <v>0</v>
      </c>
      <c r="D696">
        <v>0</v>
      </c>
      <c r="E696">
        <v>0</v>
      </c>
      <c r="F696">
        <v>0</v>
      </c>
      <c r="G696">
        <v>1111111</v>
      </c>
      <c r="H696">
        <v>0</v>
      </c>
      <c r="I696">
        <v>0</v>
      </c>
      <c r="J696">
        <v>0</v>
      </c>
      <c r="K696">
        <v>0</v>
      </c>
      <c r="L696">
        <v>0</v>
      </c>
      <c r="M696">
        <v>0</v>
      </c>
    </row>
    <row r="697" spans="2:13" x14ac:dyDescent="0.2">
      <c r="B697">
        <v>0</v>
      </c>
      <c r="C697">
        <v>0</v>
      </c>
      <c r="D697">
        <v>0</v>
      </c>
      <c r="E697">
        <v>0</v>
      </c>
      <c r="F697">
        <v>0</v>
      </c>
      <c r="G697">
        <v>1111111</v>
      </c>
      <c r="H697">
        <v>0</v>
      </c>
      <c r="I697">
        <v>0</v>
      </c>
      <c r="J697">
        <v>0</v>
      </c>
      <c r="K697">
        <v>0</v>
      </c>
      <c r="L697">
        <v>0</v>
      </c>
      <c r="M697">
        <v>0</v>
      </c>
    </row>
    <row r="698" spans="2:13" x14ac:dyDescent="0.2">
      <c r="B698">
        <v>0</v>
      </c>
      <c r="C698">
        <v>0</v>
      </c>
      <c r="D698">
        <v>0</v>
      </c>
      <c r="E698">
        <v>0</v>
      </c>
      <c r="F698">
        <v>0</v>
      </c>
      <c r="G698">
        <v>1111111</v>
      </c>
      <c r="H698">
        <v>0</v>
      </c>
      <c r="I698">
        <v>0</v>
      </c>
      <c r="J698">
        <v>0</v>
      </c>
      <c r="K698">
        <v>0</v>
      </c>
      <c r="L698">
        <v>0</v>
      </c>
      <c r="M698">
        <v>0</v>
      </c>
    </row>
    <row r="699" spans="2:13" x14ac:dyDescent="0.2">
      <c r="B699">
        <v>0</v>
      </c>
      <c r="C699">
        <v>0</v>
      </c>
      <c r="D699">
        <v>0</v>
      </c>
      <c r="E699">
        <v>0</v>
      </c>
      <c r="F699">
        <v>0</v>
      </c>
      <c r="G699">
        <v>1111111</v>
      </c>
      <c r="H699">
        <v>0</v>
      </c>
      <c r="I699">
        <v>0</v>
      </c>
      <c r="J699">
        <v>0</v>
      </c>
      <c r="K699">
        <v>0</v>
      </c>
      <c r="L699">
        <v>0</v>
      </c>
      <c r="M699">
        <v>0</v>
      </c>
    </row>
    <row r="700" spans="2:13" x14ac:dyDescent="0.2">
      <c r="B700">
        <v>0</v>
      </c>
      <c r="C700">
        <v>0</v>
      </c>
      <c r="D700">
        <v>0</v>
      </c>
      <c r="E700">
        <v>0</v>
      </c>
      <c r="F700">
        <v>0</v>
      </c>
      <c r="G700">
        <v>1111111</v>
      </c>
      <c r="H700">
        <v>0</v>
      </c>
      <c r="I700">
        <v>0</v>
      </c>
      <c r="J700">
        <v>0</v>
      </c>
      <c r="K700">
        <v>0</v>
      </c>
      <c r="L700">
        <v>0</v>
      </c>
      <c r="M700">
        <v>0</v>
      </c>
    </row>
    <row r="701" spans="2:13" x14ac:dyDescent="0.2">
      <c r="B701">
        <v>0</v>
      </c>
      <c r="C701">
        <v>0</v>
      </c>
      <c r="D701">
        <v>0</v>
      </c>
      <c r="E701">
        <v>0</v>
      </c>
      <c r="F701">
        <v>0</v>
      </c>
      <c r="G701">
        <v>1111111</v>
      </c>
      <c r="H701">
        <v>0</v>
      </c>
      <c r="I701">
        <v>0</v>
      </c>
      <c r="J701">
        <v>0</v>
      </c>
      <c r="K701">
        <v>0</v>
      </c>
      <c r="L701">
        <v>0</v>
      </c>
      <c r="M701">
        <v>0</v>
      </c>
    </row>
    <row r="702" spans="2:13" x14ac:dyDescent="0.2">
      <c r="B702">
        <v>0</v>
      </c>
      <c r="C702">
        <v>0</v>
      </c>
      <c r="D702">
        <v>0</v>
      </c>
      <c r="E702">
        <v>0</v>
      </c>
      <c r="F702">
        <v>0</v>
      </c>
      <c r="G702">
        <v>1111111</v>
      </c>
      <c r="H702">
        <v>0</v>
      </c>
      <c r="I702">
        <v>0</v>
      </c>
      <c r="J702">
        <v>0</v>
      </c>
      <c r="K702">
        <v>0</v>
      </c>
      <c r="L702">
        <v>0</v>
      </c>
      <c r="M702">
        <v>0</v>
      </c>
    </row>
    <row r="703" spans="2:13" x14ac:dyDescent="0.2">
      <c r="B703">
        <v>0</v>
      </c>
      <c r="C703">
        <v>0</v>
      </c>
      <c r="D703">
        <v>0</v>
      </c>
      <c r="E703">
        <v>0</v>
      </c>
      <c r="F703">
        <v>0</v>
      </c>
      <c r="G703">
        <v>1111111</v>
      </c>
      <c r="H703">
        <v>0</v>
      </c>
      <c r="I703">
        <v>0</v>
      </c>
      <c r="J703">
        <v>0</v>
      </c>
      <c r="K703">
        <v>0</v>
      </c>
      <c r="L703">
        <v>0</v>
      </c>
      <c r="M703">
        <v>0</v>
      </c>
    </row>
    <row r="704" spans="2:13" x14ac:dyDescent="0.2">
      <c r="B704">
        <v>0</v>
      </c>
      <c r="C704">
        <v>0</v>
      </c>
      <c r="D704">
        <v>0</v>
      </c>
      <c r="E704">
        <v>0</v>
      </c>
      <c r="F704">
        <v>0</v>
      </c>
      <c r="G704">
        <v>1111111</v>
      </c>
      <c r="H704">
        <v>0</v>
      </c>
      <c r="I704">
        <v>0</v>
      </c>
      <c r="J704">
        <v>0</v>
      </c>
      <c r="K704">
        <v>0</v>
      </c>
      <c r="L704">
        <v>0</v>
      </c>
      <c r="M704">
        <v>0</v>
      </c>
    </row>
    <row r="705" spans="2:13" x14ac:dyDescent="0.2">
      <c r="B705">
        <v>0</v>
      </c>
      <c r="C705">
        <v>0</v>
      </c>
      <c r="D705">
        <v>0</v>
      </c>
      <c r="E705">
        <v>0</v>
      </c>
      <c r="F705">
        <v>0</v>
      </c>
      <c r="G705">
        <v>1111111</v>
      </c>
      <c r="H705">
        <v>0</v>
      </c>
      <c r="I705">
        <v>0</v>
      </c>
      <c r="J705">
        <v>0</v>
      </c>
      <c r="K705">
        <v>0</v>
      </c>
      <c r="L705">
        <v>0</v>
      </c>
      <c r="M705">
        <v>0</v>
      </c>
    </row>
    <row r="706" spans="2:13" x14ac:dyDescent="0.2">
      <c r="B706">
        <v>0</v>
      </c>
      <c r="C706">
        <v>0</v>
      </c>
      <c r="D706">
        <v>0</v>
      </c>
      <c r="E706">
        <v>0</v>
      </c>
      <c r="F706">
        <v>0</v>
      </c>
      <c r="G706">
        <v>1111111</v>
      </c>
      <c r="H706">
        <v>0</v>
      </c>
      <c r="I706">
        <v>0</v>
      </c>
      <c r="J706">
        <v>0</v>
      </c>
      <c r="K706">
        <v>0</v>
      </c>
      <c r="L706">
        <v>0</v>
      </c>
      <c r="M706">
        <v>0</v>
      </c>
    </row>
    <row r="707" spans="2:13" x14ac:dyDescent="0.2">
      <c r="B707">
        <v>0</v>
      </c>
      <c r="C707">
        <v>0</v>
      </c>
      <c r="D707">
        <v>0</v>
      </c>
      <c r="E707">
        <v>0</v>
      </c>
      <c r="F707">
        <v>0</v>
      </c>
      <c r="G707">
        <v>1111111</v>
      </c>
      <c r="H707">
        <v>0</v>
      </c>
      <c r="I707">
        <v>0</v>
      </c>
      <c r="J707">
        <v>0</v>
      </c>
      <c r="K707">
        <v>0</v>
      </c>
      <c r="L707">
        <v>0</v>
      </c>
      <c r="M707">
        <v>0</v>
      </c>
    </row>
    <row r="708" spans="2:13" x14ac:dyDescent="0.2">
      <c r="B708">
        <v>0</v>
      </c>
      <c r="C708">
        <v>0</v>
      </c>
      <c r="D708">
        <v>0</v>
      </c>
      <c r="E708">
        <v>0</v>
      </c>
      <c r="F708">
        <v>0</v>
      </c>
      <c r="G708">
        <v>1111111</v>
      </c>
      <c r="H708">
        <v>0</v>
      </c>
      <c r="I708">
        <v>0</v>
      </c>
      <c r="J708">
        <v>0</v>
      </c>
      <c r="K708">
        <v>0</v>
      </c>
      <c r="L708">
        <v>0</v>
      </c>
      <c r="M708">
        <v>0</v>
      </c>
    </row>
    <row r="709" spans="2:13" x14ac:dyDescent="0.2">
      <c r="B709">
        <v>0</v>
      </c>
      <c r="C709">
        <v>0</v>
      </c>
      <c r="D709">
        <v>0</v>
      </c>
      <c r="E709">
        <v>0</v>
      </c>
      <c r="F709">
        <v>0</v>
      </c>
      <c r="G709">
        <v>1111111</v>
      </c>
      <c r="H709">
        <v>0</v>
      </c>
      <c r="I709">
        <v>0</v>
      </c>
      <c r="J709">
        <v>0</v>
      </c>
      <c r="K709">
        <v>0</v>
      </c>
      <c r="L709">
        <v>0</v>
      </c>
      <c r="M709">
        <v>0</v>
      </c>
    </row>
    <row r="710" spans="2:13" x14ac:dyDescent="0.2">
      <c r="B710">
        <v>0</v>
      </c>
      <c r="C710">
        <v>0</v>
      </c>
      <c r="D710">
        <v>0</v>
      </c>
      <c r="E710">
        <v>0</v>
      </c>
      <c r="F710">
        <v>0</v>
      </c>
      <c r="G710">
        <v>1111111</v>
      </c>
      <c r="H710">
        <v>0</v>
      </c>
      <c r="I710">
        <v>0</v>
      </c>
      <c r="J710">
        <v>0</v>
      </c>
      <c r="K710">
        <v>0</v>
      </c>
      <c r="L710">
        <v>0</v>
      </c>
      <c r="M710">
        <v>0</v>
      </c>
    </row>
    <row r="711" spans="2:13" x14ac:dyDescent="0.2">
      <c r="B711">
        <v>0</v>
      </c>
      <c r="C711">
        <v>0</v>
      </c>
      <c r="D711">
        <v>0</v>
      </c>
      <c r="E711">
        <v>0</v>
      </c>
      <c r="F711">
        <v>0</v>
      </c>
      <c r="G711">
        <v>1111111</v>
      </c>
      <c r="H711">
        <v>0</v>
      </c>
      <c r="I711">
        <v>0</v>
      </c>
      <c r="J711">
        <v>0</v>
      </c>
      <c r="K711">
        <v>0</v>
      </c>
      <c r="L711">
        <v>0</v>
      </c>
      <c r="M711">
        <v>0</v>
      </c>
    </row>
    <row r="712" spans="2:13" x14ac:dyDescent="0.2">
      <c r="B712">
        <v>0</v>
      </c>
      <c r="C712">
        <v>0</v>
      </c>
      <c r="D712">
        <v>0</v>
      </c>
      <c r="E712">
        <v>0</v>
      </c>
      <c r="F712">
        <v>0</v>
      </c>
      <c r="G712">
        <v>1111111</v>
      </c>
      <c r="H712">
        <v>0</v>
      </c>
      <c r="I712">
        <v>0</v>
      </c>
      <c r="J712">
        <v>0</v>
      </c>
      <c r="K712">
        <v>0</v>
      </c>
      <c r="L712">
        <v>0</v>
      </c>
      <c r="M712">
        <v>0</v>
      </c>
    </row>
    <row r="713" spans="2:13" x14ac:dyDescent="0.2">
      <c r="B713">
        <v>0</v>
      </c>
      <c r="C713">
        <v>0</v>
      </c>
      <c r="D713">
        <v>0</v>
      </c>
      <c r="E713">
        <v>0</v>
      </c>
      <c r="F713">
        <v>0</v>
      </c>
      <c r="G713">
        <v>1111111</v>
      </c>
      <c r="H713">
        <v>0</v>
      </c>
      <c r="I713">
        <v>0</v>
      </c>
      <c r="J713">
        <v>0</v>
      </c>
      <c r="K713">
        <v>0</v>
      </c>
      <c r="L713">
        <v>0</v>
      </c>
      <c r="M713">
        <v>0</v>
      </c>
    </row>
    <row r="714" spans="2:13" x14ac:dyDescent="0.2">
      <c r="B714">
        <v>0</v>
      </c>
      <c r="C714">
        <v>0</v>
      </c>
      <c r="D714">
        <v>0</v>
      </c>
      <c r="E714">
        <v>0</v>
      </c>
      <c r="F714">
        <v>0</v>
      </c>
      <c r="G714">
        <v>1111111</v>
      </c>
      <c r="H714">
        <v>0</v>
      </c>
      <c r="I714">
        <v>0</v>
      </c>
      <c r="J714">
        <v>0</v>
      </c>
      <c r="K714">
        <v>0</v>
      </c>
      <c r="L714">
        <v>0</v>
      </c>
      <c r="M714">
        <v>0</v>
      </c>
    </row>
    <row r="715" spans="2:13" x14ac:dyDescent="0.2">
      <c r="B715">
        <v>0</v>
      </c>
      <c r="C715">
        <v>0</v>
      </c>
      <c r="D715">
        <v>0</v>
      </c>
      <c r="E715">
        <v>0</v>
      </c>
      <c r="F715">
        <v>0</v>
      </c>
      <c r="G715">
        <v>1111111</v>
      </c>
      <c r="H715">
        <v>0</v>
      </c>
      <c r="I715">
        <v>0</v>
      </c>
      <c r="J715">
        <v>0</v>
      </c>
      <c r="K715">
        <v>0</v>
      </c>
      <c r="L715">
        <v>0</v>
      </c>
      <c r="M715">
        <v>0</v>
      </c>
    </row>
    <row r="716" spans="2:13" x14ac:dyDescent="0.2">
      <c r="B716">
        <v>0</v>
      </c>
      <c r="C716">
        <v>0</v>
      </c>
      <c r="D716">
        <v>0</v>
      </c>
      <c r="E716">
        <v>0</v>
      </c>
      <c r="F716">
        <v>0</v>
      </c>
      <c r="G716">
        <v>1111111</v>
      </c>
      <c r="H716">
        <v>0</v>
      </c>
      <c r="I716">
        <v>0</v>
      </c>
      <c r="J716">
        <v>0</v>
      </c>
      <c r="K716">
        <v>0</v>
      </c>
      <c r="L716">
        <v>0</v>
      </c>
      <c r="M716">
        <v>0</v>
      </c>
    </row>
    <row r="717" spans="2:13" x14ac:dyDescent="0.2">
      <c r="B717">
        <v>0</v>
      </c>
      <c r="C717">
        <v>0</v>
      </c>
      <c r="D717">
        <v>0</v>
      </c>
      <c r="E717">
        <v>0</v>
      </c>
      <c r="F717">
        <v>0</v>
      </c>
      <c r="G717">
        <v>1111111</v>
      </c>
      <c r="H717">
        <v>0</v>
      </c>
      <c r="I717">
        <v>0</v>
      </c>
      <c r="J717">
        <v>0</v>
      </c>
      <c r="K717">
        <v>0</v>
      </c>
      <c r="L717">
        <v>0</v>
      </c>
      <c r="M717">
        <v>0</v>
      </c>
    </row>
    <row r="718" spans="2:13" x14ac:dyDescent="0.2">
      <c r="B718">
        <v>0</v>
      </c>
      <c r="C718">
        <v>0</v>
      </c>
      <c r="D718">
        <v>0</v>
      </c>
      <c r="E718">
        <v>0</v>
      </c>
      <c r="F718">
        <v>0</v>
      </c>
      <c r="G718">
        <v>1111111</v>
      </c>
      <c r="H718">
        <v>0</v>
      </c>
      <c r="I718">
        <v>0</v>
      </c>
      <c r="J718">
        <v>0</v>
      </c>
      <c r="K718">
        <v>0</v>
      </c>
      <c r="L718">
        <v>0</v>
      </c>
      <c r="M718">
        <v>0</v>
      </c>
    </row>
    <row r="719" spans="2:13" x14ac:dyDescent="0.2">
      <c r="B719">
        <v>0</v>
      </c>
      <c r="C719">
        <v>0</v>
      </c>
      <c r="D719">
        <v>0</v>
      </c>
      <c r="E719">
        <v>0</v>
      </c>
      <c r="F719">
        <v>0</v>
      </c>
      <c r="G719">
        <v>1111111</v>
      </c>
      <c r="H719">
        <v>0</v>
      </c>
      <c r="I719">
        <v>0</v>
      </c>
      <c r="J719">
        <v>0</v>
      </c>
      <c r="K719">
        <v>0</v>
      </c>
      <c r="L719">
        <v>0</v>
      </c>
      <c r="M719">
        <v>0</v>
      </c>
    </row>
    <row r="720" spans="2:13" x14ac:dyDescent="0.2">
      <c r="B720">
        <v>0</v>
      </c>
      <c r="C720">
        <v>0</v>
      </c>
      <c r="D720">
        <v>0</v>
      </c>
      <c r="E720">
        <v>0</v>
      </c>
      <c r="F720">
        <v>0</v>
      </c>
      <c r="G720">
        <v>1111111</v>
      </c>
      <c r="H720">
        <v>0</v>
      </c>
      <c r="I720">
        <v>0</v>
      </c>
      <c r="J720">
        <v>0</v>
      </c>
      <c r="K720">
        <v>0</v>
      </c>
      <c r="L720">
        <v>0</v>
      </c>
      <c r="M720">
        <v>0</v>
      </c>
    </row>
    <row r="721" spans="2:13" x14ac:dyDescent="0.2">
      <c r="B721">
        <v>0</v>
      </c>
      <c r="C721">
        <v>0</v>
      </c>
      <c r="D721">
        <v>0</v>
      </c>
      <c r="E721">
        <v>0</v>
      </c>
      <c r="F721">
        <v>0</v>
      </c>
      <c r="G721">
        <v>1111111</v>
      </c>
      <c r="H721">
        <v>0</v>
      </c>
      <c r="I721">
        <v>0</v>
      </c>
      <c r="J721">
        <v>0</v>
      </c>
      <c r="K721">
        <v>0</v>
      </c>
      <c r="L721">
        <v>0</v>
      </c>
      <c r="M721">
        <v>0</v>
      </c>
    </row>
    <row r="722" spans="2:13" x14ac:dyDescent="0.2">
      <c r="B722">
        <v>0</v>
      </c>
      <c r="C722">
        <v>0</v>
      </c>
      <c r="D722">
        <v>0</v>
      </c>
      <c r="E722">
        <v>0</v>
      </c>
      <c r="F722">
        <v>0</v>
      </c>
      <c r="G722">
        <v>1111111</v>
      </c>
      <c r="H722">
        <v>0</v>
      </c>
      <c r="I722">
        <v>0</v>
      </c>
      <c r="J722">
        <v>0</v>
      </c>
      <c r="K722">
        <v>0</v>
      </c>
      <c r="L722">
        <v>0</v>
      </c>
      <c r="M722">
        <v>0</v>
      </c>
    </row>
    <row r="723" spans="2:13" x14ac:dyDescent="0.2">
      <c r="B723">
        <v>0</v>
      </c>
      <c r="C723">
        <v>0</v>
      </c>
      <c r="D723">
        <v>0</v>
      </c>
      <c r="E723">
        <v>0</v>
      </c>
      <c r="F723">
        <v>0</v>
      </c>
      <c r="G723">
        <v>1111111</v>
      </c>
      <c r="H723">
        <v>0</v>
      </c>
      <c r="I723">
        <v>0</v>
      </c>
      <c r="J723">
        <v>0</v>
      </c>
      <c r="K723">
        <v>0</v>
      </c>
      <c r="L723">
        <v>0</v>
      </c>
      <c r="M723">
        <v>0</v>
      </c>
    </row>
    <row r="724" spans="2:13" x14ac:dyDescent="0.2">
      <c r="B724">
        <v>0</v>
      </c>
      <c r="C724">
        <v>0</v>
      </c>
      <c r="D724">
        <v>0</v>
      </c>
      <c r="E724">
        <v>0</v>
      </c>
      <c r="F724">
        <v>0</v>
      </c>
      <c r="G724">
        <v>1111111</v>
      </c>
      <c r="H724">
        <v>0</v>
      </c>
      <c r="I724">
        <v>0</v>
      </c>
      <c r="J724">
        <v>0</v>
      </c>
      <c r="K724">
        <v>0</v>
      </c>
      <c r="L724">
        <v>0</v>
      </c>
      <c r="M724">
        <v>0</v>
      </c>
    </row>
    <row r="725" spans="2:13" x14ac:dyDescent="0.2">
      <c r="B725">
        <v>0</v>
      </c>
      <c r="C725">
        <v>0</v>
      </c>
      <c r="D725">
        <v>0</v>
      </c>
      <c r="E725">
        <v>0</v>
      </c>
      <c r="F725">
        <v>0</v>
      </c>
      <c r="G725">
        <v>1111111</v>
      </c>
      <c r="H725">
        <v>0</v>
      </c>
      <c r="I725">
        <v>0</v>
      </c>
      <c r="J725">
        <v>0</v>
      </c>
      <c r="K725">
        <v>0</v>
      </c>
      <c r="L725">
        <v>0</v>
      </c>
      <c r="M725">
        <v>0</v>
      </c>
    </row>
    <row r="726" spans="2:13" x14ac:dyDescent="0.2">
      <c r="B726">
        <v>0</v>
      </c>
      <c r="C726">
        <v>0</v>
      </c>
      <c r="D726">
        <v>0</v>
      </c>
      <c r="E726">
        <v>0</v>
      </c>
      <c r="F726">
        <v>0</v>
      </c>
      <c r="G726">
        <v>1111111</v>
      </c>
      <c r="H726">
        <v>0</v>
      </c>
      <c r="I726">
        <v>0</v>
      </c>
      <c r="J726">
        <v>0</v>
      </c>
      <c r="K726">
        <v>0</v>
      </c>
      <c r="L726">
        <v>0</v>
      </c>
      <c r="M726">
        <v>0</v>
      </c>
    </row>
    <row r="727" spans="2:13" x14ac:dyDescent="0.2">
      <c r="B727">
        <v>0</v>
      </c>
      <c r="C727">
        <v>0</v>
      </c>
      <c r="D727">
        <v>0</v>
      </c>
      <c r="E727">
        <v>0</v>
      </c>
      <c r="F727">
        <v>0</v>
      </c>
      <c r="G727">
        <v>1111111</v>
      </c>
      <c r="H727">
        <v>0</v>
      </c>
      <c r="I727">
        <v>0</v>
      </c>
      <c r="J727">
        <v>0</v>
      </c>
      <c r="K727">
        <v>0</v>
      </c>
      <c r="L727">
        <v>0</v>
      </c>
      <c r="M727">
        <v>0</v>
      </c>
    </row>
    <row r="728" spans="2:13" x14ac:dyDescent="0.2">
      <c r="B728">
        <v>0</v>
      </c>
      <c r="C728">
        <v>0</v>
      </c>
      <c r="D728">
        <v>0</v>
      </c>
      <c r="E728">
        <v>0</v>
      </c>
      <c r="F728">
        <v>0</v>
      </c>
      <c r="G728">
        <v>1111111</v>
      </c>
      <c r="H728">
        <v>0</v>
      </c>
      <c r="I728">
        <v>0</v>
      </c>
      <c r="J728">
        <v>0</v>
      </c>
      <c r="K728">
        <v>0</v>
      </c>
      <c r="L728">
        <v>0</v>
      </c>
      <c r="M728">
        <v>0</v>
      </c>
    </row>
    <row r="729" spans="2:13" x14ac:dyDescent="0.2">
      <c r="B729">
        <v>0</v>
      </c>
      <c r="C729">
        <v>0</v>
      </c>
      <c r="D729">
        <v>0</v>
      </c>
      <c r="E729">
        <v>0</v>
      </c>
      <c r="F729">
        <v>0</v>
      </c>
      <c r="G729">
        <v>1111111</v>
      </c>
      <c r="H729">
        <v>0</v>
      </c>
      <c r="I729">
        <v>0</v>
      </c>
      <c r="J729">
        <v>0</v>
      </c>
      <c r="K729">
        <v>0</v>
      </c>
      <c r="L729">
        <v>0</v>
      </c>
      <c r="M729">
        <v>0</v>
      </c>
    </row>
    <row r="730" spans="2:13" x14ac:dyDescent="0.2">
      <c r="B730">
        <v>0</v>
      </c>
      <c r="C730">
        <v>0</v>
      </c>
      <c r="D730">
        <v>0</v>
      </c>
      <c r="E730">
        <v>0</v>
      </c>
      <c r="F730">
        <v>0</v>
      </c>
      <c r="G730">
        <v>1111111</v>
      </c>
      <c r="H730">
        <v>0</v>
      </c>
      <c r="I730">
        <v>0</v>
      </c>
      <c r="J730">
        <v>0</v>
      </c>
      <c r="K730">
        <v>0</v>
      </c>
      <c r="L730">
        <v>0</v>
      </c>
      <c r="M730">
        <v>0</v>
      </c>
    </row>
    <row r="731" spans="2:13" x14ac:dyDescent="0.2">
      <c r="B731">
        <v>0</v>
      </c>
      <c r="C731">
        <v>0</v>
      </c>
      <c r="D731">
        <v>0</v>
      </c>
      <c r="E731">
        <v>0</v>
      </c>
      <c r="F731">
        <v>0</v>
      </c>
      <c r="G731">
        <v>1111111</v>
      </c>
      <c r="H731">
        <v>0</v>
      </c>
      <c r="I731">
        <v>0</v>
      </c>
      <c r="J731">
        <v>0</v>
      </c>
      <c r="K731">
        <v>0</v>
      </c>
      <c r="L731">
        <v>0</v>
      </c>
      <c r="M731">
        <v>0</v>
      </c>
    </row>
    <row r="732" spans="2:13" x14ac:dyDescent="0.2">
      <c r="B732">
        <v>0</v>
      </c>
      <c r="C732">
        <v>0</v>
      </c>
      <c r="D732">
        <v>0</v>
      </c>
      <c r="E732">
        <v>0</v>
      </c>
      <c r="F732">
        <v>0</v>
      </c>
      <c r="G732">
        <v>1111111</v>
      </c>
      <c r="H732">
        <v>0</v>
      </c>
      <c r="I732">
        <v>0</v>
      </c>
      <c r="J732">
        <v>0</v>
      </c>
      <c r="K732">
        <v>0</v>
      </c>
      <c r="L732">
        <v>0</v>
      </c>
      <c r="M732">
        <v>0</v>
      </c>
    </row>
    <row r="733" spans="2:13" x14ac:dyDescent="0.2">
      <c r="B733">
        <v>0</v>
      </c>
      <c r="C733">
        <v>0</v>
      </c>
      <c r="D733">
        <v>0</v>
      </c>
      <c r="E733">
        <v>0</v>
      </c>
      <c r="F733">
        <v>0</v>
      </c>
      <c r="G733">
        <v>1111111</v>
      </c>
      <c r="H733">
        <v>0</v>
      </c>
      <c r="I733">
        <v>0</v>
      </c>
      <c r="J733">
        <v>0</v>
      </c>
      <c r="K733">
        <v>0</v>
      </c>
      <c r="L733">
        <v>0</v>
      </c>
      <c r="M733">
        <v>0</v>
      </c>
    </row>
    <row r="734" spans="2:13" x14ac:dyDescent="0.2">
      <c r="B734">
        <v>0</v>
      </c>
      <c r="C734">
        <v>0</v>
      </c>
      <c r="D734">
        <v>0</v>
      </c>
      <c r="E734">
        <v>0</v>
      </c>
      <c r="F734">
        <v>0</v>
      </c>
      <c r="G734">
        <v>1111111</v>
      </c>
      <c r="H734">
        <v>0</v>
      </c>
      <c r="I734">
        <v>0</v>
      </c>
      <c r="J734">
        <v>0</v>
      </c>
      <c r="K734">
        <v>0</v>
      </c>
      <c r="L734">
        <v>0</v>
      </c>
      <c r="M734">
        <v>0</v>
      </c>
    </row>
    <row r="735" spans="2:13" x14ac:dyDescent="0.2">
      <c r="B735">
        <v>0</v>
      </c>
      <c r="C735">
        <v>0</v>
      </c>
      <c r="D735">
        <v>0</v>
      </c>
      <c r="E735">
        <v>0</v>
      </c>
      <c r="F735">
        <v>0</v>
      </c>
      <c r="G735">
        <v>1111111</v>
      </c>
      <c r="H735">
        <v>0</v>
      </c>
      <c r="I735">
        <v>0</v>
      </c>
      <c r="J735">
        <v>0</v>
      </c>
      <c r="K735">
        <v>0</v>
      </c>
      <c r="L735">
        <v>0</v>
      </c>
      <c r="M735">
        <v>0</v>
      </c>
    </row>
    <row r="736" spans="2:13" x14ac:dyDescent="0.2">
      <c r="B736">
        <v>0</v>
      </c>
      <c r="C736">
        <v>0</v>
      </c>
      <c r="D736">
        <v>0</v>
      </c>
      <c r="E736">
        <v>0</v>
      </c>
      <c r="F736">
        <v>0</v>
      </c>
      <c r="G736">
        <v>1111111</v>
      </c>
      <c r="H736">
        <v>0</v>
      </c>
      <c r="I736">
        <v>0</v>
      </c>
      <c r="J736">
        <v>0</v>
      </c>
      <c r="K736">
        <v>0</v>
      </c>
      <c r="L736">
        <v>0</v>
      </c>
      <c r="M736">
        <v>0</v>
      </c>
    </row>
    <row r="737" spans="2:13" x14ac:dyDescent="0.2">
      <c r="B737">
        <v>0</v>
      </c>
      <c r="C737">
        <v>0</v>
      </c>
      <c r="D737">
        <v>0</v>
      </c>
      <c r="E737">
        <v>0</v>
      </c>
      <c r="F737">
        <v>0</v>
      </c>
      <c r="G737">
        <v>1111111</v>
      </c>
      <c r="H737">
        <v>0</v>
      </c>
      <c r="I737">
        <v>0</v>
      </c>
      <c r="J737">
        <v>0</v>
      </c>
      <c r="K737">
        <v>0</v>
      </c>
      <c r="L737">
        <v>0</v>
      </c>
      <c r="M737">
        <v>0</v>
      </c>
    </row>
    <row r="738" spans="2:13" x14ac:dyDescent="0.2">
      <c r="B738">
        <v>0</v>
      </c>
      <c r="C738">
        <v>0</v>
      </c>
      <c r="D738">
        <v>0</v>
      </c>
      <c r="E738">
        <v>0</v>
      </c>
      <c r="F738">
        <v>0</v>
      </c>
      <c r="G738">
        <v>1111111</v>
      </c>
      <c r="H738">
        <v>0</v>
      </c>
      <c r="I738">
        <v>0</v>
      </c>
      <c r="J738">
        <v>0</v>
      </c>
      <c r="K738">
        <v>0</v>
      </c>
      <c r="L738">
        <v>0</v>
      </c>
      <c r="M738">
        <v>0</v>
      </c>
    </row>
    <row r="739" spans="2:13" x14ac:dyDescent="0.2">
      <c r="B739">
        <v>0</v>
      </c>
      <c r="C739">
        <v>0</v>
      </c>
      <c r="D739">
        <v>0</v>
      </c>
      <c r="E739">
        <v>0</v>
      </c>
      <c r="F739">
        <v>0</v>
      </c>
      <c r="G739">
        <v>1111111</v>
      </c>
      <c r="H739">
        <v>0</v>
      </c>
      <c r="I739">
        <v>0</v>
      </c>
      <c r="J739">
        <v>0</v>
      </c>
      <c r="K739">
        <v>0</v>
      </c>
      <c r="L739">
        <v>0</v>
      </c>
      <c r="M739">
        <v>0</v>
      </c>
    </row>
    <row r="740" spans="2:13" x14ac:dyDescent="0.2">
      <c r="B740">
        <v>0</v>
      </c>
      <c r="C740">
        <v>0</v>
      </c>
      <c r="D740">
        <v>0</v>
      </c>
      <c r="E740">
        <v>0</v>
      </c>
      <c r="F740">
        <v>0</v>
      </c>
      <c r="G740">
        <v>1111111</v>
      </c>
      <c r="H740">
        <v>0</v>
      </c>
      <c r="I740">
        <v>0</v>
      </c>
      <c r="J740">
        <v>0</v>
      </c>
      <c r="K740">
        <v>0</v>
      </c>
      <c r="L740">
        <v>0</v>
      </c>
      <c r="M740">
        <v>0</v>
      </c>
    </row>
    <row r="741" spans="2:13" x14ac:dyDescent="0.2">
      <c r="B741">
        <v>0</v>
      </c>
      <c r="C741">
        <v>0</v>
      </c>
      <c r="D741">
        <v>0</v>
      </c>
      <c r="E741">
        <v>0</v>
      </c>
      <c r="F741">
        <v>0</v>
      </c>
      <c r="G741">
        <v>1111111</v>
      </c>
      <c r="H741">
        <v>0</v>
      </c>
      <c r="I741">
        <v>0</v>
      </c>
      <c r="J741">
        <v>0</v>
      </c>
      <c r="K741">
        <v>0</v>
      </c>
      <c r="L741">
        <v>0</v>
      </c>
      <c r="M741">
        <v>0</v>
      </c>
    </row>
    <row r="742" spans="2:13" x14ac:dyDescent="0.2">
      <c r="B742">
        <v>0</v>
      </c>
      <c r="C742">
        <v>0</v>
      </c>
      <c r="D742">
        <v>0</v>
      </c>
      <c r="E742">
        <v>0</v>
      </c>
      <c r="F742">
        <v>0</v>
      </c>
      <c r="G742">
        <v>1111111</v>
      </c>
      <c r="H742">
        <v>0</v>
      </c>
      <c r="I742">
        <v>0</v>
      </c>
      <c r="J742">
        <v>0</v>
      </c>
      <c r="K742">
        <v>0</v>
      </c>
      <c r="L742">
        <v>0</v>
      </c>
      <c r="M742">
        <v>0</v>
      </c>
    </row>
    <row r="743" spans="2:13" x14ac:dyDescent="0.2">
      <c r="B743">
        <v>0</v>
      </c>
      <c r="C743">
        <v>0</v>
      </c>
      <c r="D743">
        <v>0</v>
      </c>
      <c r="E743">
        <v>0</v>
      </c>
      <c r="F743">
        <v>0</v>
      </c>
      <c r="G743">
        <v>1111111</v>
      </c>
      <c r="H743">
        <v>0</v>
      </c>
      <c r="I743">
        <v>0</v>
      </c>
      <c r="J743">
        <v>0</v>
      </c>
      <c r="K743">
        <v>0</v>
      </c>
      <c r="L743">
        <v>0</v>
      </c>
      <c r="M743">
        <v>0</v>
      </c>
    </row>
    <row r="744" spans="2:13" x14ac:dyDescent="0.2">
      <c r="B744">
        <v>0</v>
      </c>
      <c r="C744">
        <v>0</v>
      </c>
      <c r="D744">
        <v>0</v>
      </c>
      <c r="E744">
        <v>0</v>
      </c>
      <c r="F744">
        <v>0</v>
      </c>
      <c r="G744">
        <v>1111111</v>
      </c>
      <c r="H744">
        <v>0</v>
      </c>
      <c r="I744">
        <v>0</v>
      </c>
      <c r="J744">
        <v>0</v>
      </c>
      <c r="K744">
        <v>0</v>
      </c>
      <c r="L744">
        <v>0</v>
      </c>
      <c r="M744">
        <v>0</v>
      </c>
    </row>
    <row r="745" spans="2:13" x14ac:dyDescent="0.2">
      <c r="B745">
        <v>0</v>
      </c>
      <c r="C745">
        <v>0</v>
      </c>
      <c r="D745">
        <v>0</v>
      </c>
      <c r="E745">
        <v>0</v>
      </c>
      <c r="F745">
        <v>0</v>
      </c>
      <c r="G745">
        <v>1111111</v>
      </c>
      <c r="H745">
        <v>0</v>
      </c>
      <c r="I745">
        <v>0</v>
      </c>
      <c r="J745">
        <v>0</v>
      </c>
      <c r="K745">
        <v>0</v>
      </c>
      <c r="L745">
        <v>0</v>
      </c>
      <c r="M745">
        <v>0</v>
      </c>
    </row>
    <row r="746" spans="2:13" x14ac:dyDescent="0.2">
      <c r="B746">
        <v>0</v>
      </c>
      <c r="C746">
        <v>0</v>
      </c>
      <c r="D746">
        <v>0</v>
      </c>
      <c r="E746">
        <v>0</v>
      </c>
      <c r="F746">
        <v>0</v>
      </c>
      <c r="G746">
        <v>1111111</v>
      </c>
      <c r="H746">
        <v>0</v>
      </c>
      <c r="I746">
        <v>0</v>
      </c>
      <c r="J746">
        <v>0</v>
      </c>
      <c r="K746">
        <v>0</v>
      </c>
      <c r="L746">
        <v>0</v>
      </c>
      <c r="M746">
        <v>0</v>
      </c>
    </row>
    <row r="747" spans="2:13" x14ac:dyDescent="0.2">
      <c r="B747">
        <v>0</v>
      </c>
      <c r="C747">
        <v>0</v>
      </c>
      <c r="D747">
        <v>0</v>
      </c>
      <c r="E747">
        <v>0</v>
      </c>
      <c r="F747">
        <v>0</v>
      </c>
      <c r="G747">
        <v>1111111</v>
      </c>
      <c r="H747">
        <v>0</v>
      </c>
      <c r="I747">
        <v>0</v>
      </c>
      <c r="J747">
        <v>0</v>
      </c>
      <c r="K747">
        <v>0</v>
      </c>
      <c r="L747">
        <v>0</v>
      </c>
      <c r="M747">
        <v>0</v>
      </c>
    </row>
    <row r="748" spans="2:13" x14ac:dyDescent="0.2">
      <c r="B748">
        <v>0</v>
      </c>
      <c r="C748">
        <v>0</v>
      </c>
      <c r="D748">
        <v>0</v>
      </c>
      <c r="E748">
        <v>0</v>
      </c>
      <c r="F748">
        <v>0</v>
      </c>
      <c r="G748">
        <v>1111111</v>
      </c>
      <c r="H748">
        <v>0</v>
      </c>
      <c r="I748">
        <v>0</v>
      </c>
      <c r="J748">
        <v>0</v>
      </c>
      <c r="K748">
        <v>0</v>
      </c>
      <c r="L748">
        <v>0</v>
      </c>
      <c r="M748">
        <v>0</v>
      </c>
    </row>
    <row r="749" spans="2:13" x14ac:dyDescent="0.2">
      <c r="B749">
        <v>0</v>
      </c>
      <c r="C749">
        <v>0</v>
      </c>
      <c r="D749">
        <v>0</v>
      </c>
      <c r="E749">
        <v>0</v>
      </c>
      <c r="F749">
        <v>0</v>
      </c>
      <c r="G749">
        <v>1111111</v>
      </c>
      <c r="H749">
        <v>0</v>
      </c>
      <c r="I749">
        <v>0</v>
      </c>
      <c r="J749">
        <v>0</v>
      </c>
      <c r="K749">
        <v>0</v>
      </c>
      <c r="L749">
        <v>0</v>
      </c>
      <c r="M749">
        <v>0</v>
      </c>
    </row>
    <row r="750" spans="2:13" x14ac:dyDescent="0.2">
      <c r="B750">
        <v>0</v>
      </c>
      <c r="C750">
        <v>0</v>
      </c>
      <c r="D750">
        <v>0</v>
      </c>
      <c r="E750">
        <v>0</v>
      </c>
      <c r="F750">
        <v>0</v>
      </c>
      <c r="G750">
        <v>1111111</v>
      </c>
      <c r="H750">
        <v>0</v>
      </c>
      <c r="I750">
        <v>0</v>
      </c>
      <c r="J750">
        <v>0</v>
      </c>
      <c r="K750">
        <v>0</v>
      </c>
      <c r="L750">
        <v>0</v>
      </c>
      <c r="M750">
        <v>0</v>
      </c>
    </row>
    <row r="751" spans="2:13" x14ac:dyDescent="0.2">
      <c r="B751">
        <v>0</v>
      </c>
      <c r="C751">
        <v>0</v>
      </c>
      <c r="D751">
        <v>0</v>
      </c>
      <c r="E751">
        <v>0</v>
      </c>
      <c r="F751">
        <v>0</v>
      </c>
      <c r="G751">
        <v>1111111</v>
      </c>
      <c r="H751">
        <v>0</v>
      </c>
      <c r="I751">
        <v>0</v>
      </c>
      <c r="J751">
        <v>0</v>
      </c>
      <c r="K751">
        <v>0</v>
      </c>
      <c r="L751">
        <v>0</v>
      </c>
      <c r="M751">
        <v>0</v>
      </c>
    </row>
    <row r="752" spans="2:13" x14ac:dyDescent="0.2">
      <c r="B752">
        <v>0</v>
      </c>
      <c r="C752">
        <v>0</v>
      </c>
      <c r="D752">
        <v>0</v>
      </c>
      <c r="E752">
        <v>0</v>
      </c>
      <c r="F752">
        <v>0</v>
      </c>
      <c r="G752">
        <v>1111111</v>
      </c>
      <c r="H752">
        <v>0</v>
      </c>
      <c r="I752">
        <v>0</v>
      </c>
      <c r="J752">
        <v>0</v>
      </c>
      <c r="K752">
        <v>0</v>
      </c>
      <c r="L752">
        <v>0</v>
      </c>
      <c r="M752">
        <v>0</v>
      </c>
    </row>
    <row r="753" spans="2:13" x14ac:dyDescent="0.2">
      <c r="B753">
        <v>0</v>
      </c>
      <c r="C753">
        <v>0</v>
      </c>
      <c r="D753">
        <v>0</v>
      </c>
      <c r="E753">
        <v>0</v>
      </c>
      <c r="F753">
        <v>0</v>
      </c>
      <c r="G753">
        <v>1111111</v>
      </c>
      <c r="H753">
        <v>0</v>
      </c>
      <c r="I753">
        <v>0</v>
      </c>
      <c r="J753">
        <v>0</v>
      </c>
      <c r="K753">
        <v>0</v>
      </c>
      <c r="L753">
        <v>0</v>
      </c>
      <c r="M753">
        <v>0</v>
      </c>
    </row>
    <row r="754" spans="2:13" x14ac:dyDescent="0.2">
      <c r="B754">
        <v>0</v>
      </c>
      <c r="C754">
        <v>0</v>
      </c>
      <c r="D754">
        <v>0</v>
      </c>
      <c r="E754">
        <v>0</v>
      </c>
      <c r="F754">
        <v>0</v>
      </c>
      <c r="G754">
        <v>1111111</v>
      </c>
      <c r="H754">
        <v>0</v>
      </c>
      <c r="I754">
        <v>0</v>
      </c>
      <c r="J754">
        <v>0</v>
      </c>
      <c r="K754">
        <v>0</v>
      </c>
      <c r="L754">
        <v>0</v>
      </c>
      <c r="M754">
        <v>0</v>
      </c>
    </row>
    <row r="755" spans="2:13" x14ac:dyDescent="0.2">
      <c r="B755">
        <v>0</v>
      </c>
      <c r="C755">
        <v>0</v>
      </c>
      <c r="D755">
        <v>0</v>
      </c>
      <c r="E755">
        <v>0</v>
      </c>
      <c r="F755">
        <v>0</v>
      </c>
      <c r="G755">
        <v>1111111</v>
      </c>
      <c r="H755">
        <v>0</v>
      </c>
      <c r="I755">
        <v>0</v>
      </c>
      <c r="J755">
        <v>0</v>
      </c>
      <c r="K755">
        <v>0</v>
      </c>
      <c r="L755">
        <v>0</v>
      </c>
      <c r="M755">
        <v>0</v>
      </c>
    </row>
    <row r="756" spans="2:13" x14ac:dyDescent="0.2">
      <c r="B756">
        <v>0</v>
      </c>
      <c r="C756">
        <v>0</v>
      </c>
      <c r="D756">
        <v>0</v>
      </c>
      <c r="E756">
        <v>0</v>
      </c>
      <c r="F756">
        <v>0</v>
      </c>
      <c r="G756">
        <v>1111111</v>
      </c>
      <c r="H756">
        <v>0</v>
      </c>
      <c r="I756">
        <v>0</v>
      </c>
      <c r="J756">
        <v>0</v>
      </c>
      <c r="K756">
        <v>0</v>
      </c>
      <c r="L756">
        <v>0</v>
      </c>
      <c r="M756">
        <v>0</v>
      </c>
    </row>
    <row r="757" spans="2:13" x14ac:dyDescent="0.2">
      <c r="B757">
        <v>0</v>
      </c>
      <c r="C757">
        <v>0</v>
      </c>
      <c r="D757">
        <v>0</v>
      </c>
      <c r="E757">
        <v>0</v>
      </c>
      <c r="F757">
        <v>0</v>
      </c>
      <c r="G757">
        <v>1111111</v>
      </c>
      <c r="H757">
        <v>0</v>
      </c>
      <c r="I757">
        <v>0</v>
      </c>
      <c r="J757">
        <v>0</v>
      </c>
      <c r="K757">
        <v>0</v>
      </c>
      <c r="L757">
        <v>0</v>
      </c>
      <c r="M757">
        <v>0</v>
      </c>
    </row>
    <row r="758" spans="2:13" x14ac:dyDescent="0.2">
      <c r="B758">
        <v>0</v>
      </c>
      <c r="C758">
        <v>0</v>
      </c>
      <c r="D758">
        <v>0</v>
      </c>
      <c r="E758">
        <v>0</v>
      </c>
      <c r="F758">
        <v>0</v>
      </c>
      <c r="G758">
        <v>1111111</v>
      </c>
      <c r="H758">
        <v>0</v>
      </c>
      <c r="I758">
        <v>0</v>
      </c>
      <c r="J758">
        <v>0</v>
      </c>
      <c r="K758">
        <v>0</v>
      </c>
      <c r="L758">
        <v>0</v>
      </c>
      <c r="M758">
        <v>0</v>
      </c>
    </row>
    <row r="759" spans="2:13" x14ac:dyDescent="0.2">
      <c r="B759">
        <v>0</v>
      </c>
      <c r="C759">
        <v>0</v>
      </c>
      <c r="D759">
        <v>0</v>
      </c>
      <c r="E759">
        <v>0</v>
      </c>
      <c r="F759">
        <v>0</v>
      </c>
      <c r="G759">
        <v>1111111</v>
      </c>
      <c r="H759">
        <v>0</v>
      </c>
      <c r="I759">
        <v>0</v>
      </c>
      <c r="J759">
        <v>0</v>
      </c>
      <c r="K759">
        <v>0</v>
      </c>
      <c r="L759">
        <v>0</v>
      </c>
      <c r="M759">
        <v>0</v>
      </c>
    </row>
    <row r="760" spans="2:13" x14ac:dyDescent="0.2">
      <c r="B760">
        <v>0</v>
      </c>
      <c r="C760">
        <v>0</v>
      </c>
      <c r="D760">
        <v>0</v>
      </c>
      <c r="E760">
        <v>0</v>
      </c>
      <c r="F760">
        <v>0</v>
      </c>
      <c r="G760">
        <v>1111111</v>
      </c>
      <c r="H760">
        <v>0</v>
      </c>
      <c r="I760">
        <v>0</v>
      </c>
      <c r="J760">
        <v>0</v>
      </c>
      <c r="K760">
        <v>0</v>
      </c>
      <c r="L760">
        <v>0</v>
      </c>
      <c r="M760">
        <v>0</v>
      </c>
    </row>
    <row r="761" spans="2:13" x14ac:dyDescent="0.2">
      <c r="B761">
        <v>0</v>
      </c>
      <c r="C761">
        <v>0</v>
      </c>
      <c r="D761">
        <v>0</v>
      </c>
      <c r="E761">
        <v>0</v>
      </c>
      <c r="F761">
        <v>0</v>
      </c>
      <c r="G761">
        <v>1111111</v>
      </c>
      <c r="H761">
        <v>0</v>
      </c>
      <c r="I761">
        <v>0</v>
      </c>
      <c r="J761">
        <v>0</v>
      </c>
      <c r="K761">
        <v>0</v>
      </c>
      <c r="L761">
        <v>0</v>
      </c>
      <c r="M761">
        <v>0</v>
      </c>
    </row>
    <row r="762" spans="2:13" x14ac:dyDescent="0.2">
      <c r="B762">
        <v>0</v>
      </c>
      <c r="C762">
        <v>0</v>
      </c>
      <c r="D762">
        <v>0</v>
      </c>
      <c r="E762">
        <v>0</v>
      </c>
      <c r="F762">
        <v>0</v>
      </c>
      <c r="G762">
        <v>1111111</v>
      </c>
      <c r="H762">
        <v>0</v>
      </c>
      <c r="I762">
        <v>0</v>
      </c>
      <c r="J762">
        <v>0</v>
      </c>
      <c r="K762">
        <v>0</v>
      </c>
      <c r="L762">
        <v>0</v>
      </c>
      <c r="M762">
        <v>0</v>
      </c>
    </row>
    <row r="763" spans="2:13" x14ac:dyDescent="0.2">
      <c r="B763">
        <v>0</v>
      </c>
      <c r="C763">
        <v>0</v>
      </c>
      <c r="D763">
        <v>0</v>
      </c>
      <c r="E763">
        <v>0</v>
      </c>
      <c r="F763">
        <v>0</v>
      </c>
      <c r="G763">
        <v>1111111</v>
      </c>
      <c r="H763">
        <v>0</v>
      </c>
      <c r="I763">
        <v>0</v>
      </c>
      <c r="J763">
        <v>0</v>
      </c>
      <c r="K763">
        <v>0</v>
      </c>
      <c r="L763">
        <v>0</v>
      </c>
      <c r="M763">
        <v>0</v>
      </c>
    </row>
    <row r="764" spans="2:13" x14ac:dyDescent="0.2">
      <c r="B764">
        <v>0</v>
      </c>
      <c r="C764">
        <v>0</v>
      </c>
      <c r="D764">
        <v>0</v>
      </c>
      <c r="E764">
        <v>0</v>
      </c>
      <c r="F764">
        <v>0</v>
      </c>
      <c r="G764">
        <v>1111111</v>
      </c>
      <c r="H764">
        <v>0</v>
      </c>
      <c r="I764">
        <v>0</v>
      </c>
      <c r="J764">
        <v>0</v>
      </c>
      <c r="K764">
        <v>0</v>
      </c>
      <c r="L764">
        <v>0</v>
      </c>
      <c r="M764">
        <v>0</v>
      </c>
    </row>
    <row r="765" spans="2:13" x14ac:dyDescent="0.2">
      <c r="B765">
        <v>0</v>
      </c>
      <c r="C765">
        <v>0</v>
      </c>
      <c r="D765">
        <v>0</v>
      </c>
      <c r="E765">
        <v>0</v>
      </c>
      <c r="F765">
        <v>0</v>
      </c>
      <c r="G765">
        <v>1111111</v>
      </c>
      <c r="H765">
        <v>0</v>
      </c>
      <c r="I765">
        <v>0</v>
      </c>
      <c r="J765">
        <v>0</v>
      </c>
      <c r="K765">
        <v>0</v>
      </c>
      <c r="L765">
        <v>0</v>
      </c>
      <c r="M765">
        <v>0</v>
      </c>
    </row>
    <row r="766" spans="2:13" x14ac:dyDescent="0.2">
      <c r="B766">
        <v>0</v>
      </c>
      <c r="C766">
        <v>0</v>
      </c>
      <c r="D766">
        <v>0</v>
      </c>
      <c r="E766">
        <v>0</v>
      </c>
      <c r="F766">
        <v>0</v>
      </c>
      <c r="G766">
        <v>1111111</v>
      </c>
      <c r="H766">
        <v>0</v>
      </c>
      <c r="I766">
        <v>0</v>
      </c>
      <c r="J766">
        <v>0</v>
      </c>
      <c r="K766">
        <v>0</v>
      </c>
      <c r="L766">
        <v>0</v>
      </c>
      <c r="M766">
        <v>0</v>
      </c>
    </row>
    <row r="767" spans="2:13" x14ac:dyDescent="0.2">
      <c r="B767">
        <v>0</v>
      </c>
      <c r="C767">
        <v>0</v>
      </c>
      <c r="D767">
        <v>0</v>
      </c>
      <c r="E767">
        <v>0</v>
      </c>
      <c r="F767">
        <v>0</v>
      </c>
      <c r="G767">
        <v>1111111</v>
      </c>
      <c r="H767">
        <v>0</v>
      </c>
      <c r="I767">
        <v>0</v>
      </c>
      <c r="J767">
        <v>0</v>
      </c>
      <c r="K767">
        <v>0</v>
      </c>
      <c r="L767">
        <v>0</v>
      </c>
      <c r="M767">
        <v>0</v>
      </c>
    </row>
    <row r="768" spans="2:13" x14ac:dyDescent="0.2">
      <c r="B768">
        <v>0</v>
      </c>
      <c r="C768">
        <v>0</v>
      </c>
      <c r="D768">
        <v>0</v>
      </c>
      <c r="E768">
        <v>0</v>
      </c>
      <c r="F768">
        <v>0</v>
      </c>
      <c r="G768">
        <v>1111111</v>
      </c>
      <c r="H768">
        <v>0</v>
      </c>
      <c r="I768">
        <v>0</v>
      </c>
      <c r="J768">
        <v>0</v>
      </c>
      <c r="K768">
        <v>0</v>
      </c>
      <c r="L768">
        <v>0</v>
      </c>
      <c r="M768">
        <v>0</v>
      </c>
    </row>
    <row r="769" spans="2:13" x14ac:dyDescent="0.2">
      <c r="B769">
        <v>0</v>
      </c>
      <c r="C769">
        <v>0</v>
      </c>
      <c r="D769">
        <v>0</v>
      </c>
      <c r="E769">
        <v>0</v>
      </c>
      <c r="F769">
        <v>0</v>
      </c>
      <c r="G769">
        <v>1111111</v>
      </c>
      <c r="H769">
        <v>0</v>
      </c>
      <c r="I769">
        <v>0</v>
      </c>
      <c r="J769">
        <v>0</v>
      </c>
      <c r="K769">
        <v>0</v>
      </c>
      <c r="L769">
        <v>0</v>
      </c>
      <c r="M769">
        <v>0</v>
      </c>
    </row>
    <row r="770" spans="2:13" x14ac:dyDescent="0.2">
      <c r="B770">
        <v>0</v>
      </c>
      <c r="C770">
        <v>0</v>
      </c>
      <c r="D770">
        <v>0</v>
      </c>
      <c r="E770">
        <v>0</v>
      </c>
      <c r="F770">
        <v>0</v>
      </c>
      <c r="G770">
        <v>1111111</v>
      </c>
      <c r="H770">
        <v>0</v>
      </c>
      <c r="I770">
        <v>0</v>
      </c>
      <c r="J770">
        <v>0</v>
      </c>
      <c r="K770">
        <v>0</v>
      </c>
      <c r="L770">
        <v>0</v>
      </c>
      <c r="M770">
        <v>0</v>
      </c>
    </row>
    <row r="771" spans="2:13" x14ac:dyDescent="0.2">
      <c r="B771">
        <v>0</v>
      </c>
      <c r="C771">
        <v>0</v>
      </c>
      <c r="D771">
        <v>0</v>
      </c>
      <c r="E771">
        <v>0</v>
      </c>
      <c r="F771">
        <v>0</v>
      </c>
      <c r="G771">
        <v>1111111</v>
      </c>
      <c r="H771">
        <v>0</v>
      </c>
      <c r="I771">
        <v>0</v>
      </c>
      <c r="J771">
        <v>0</v>
      </c>
      <c r="K771">
        <v>0</v>
      </c>
      <c r="L771">
        <v>0</v>
      </c>
      <c r="M771">
        <v>0</v>
      </c>
    </row>
    <row r="772" spans="2:13" x14ac:dyDescent="0.2">
      <c r="B772">
        <v>0</v>
      </c>
      <c r="C772">
        <v>0</v>
      </c>
      <c r="D772">
        <v>0</v>
      </c>
      <c r="E772">
        <v>0</v>
      </c>
      <c r="F772">
        <v>0</v>
      </c>
      <c r="G772">
        <v>1111111</v>
      </c>
      <c r="H772">
        <v>0</v>
      </c>
      <c r="I772">
        <v>0</v>
      </c>
      <c r="J772">
        <v>0</v>
      </c>
      <c r="K772">
        <v>0</v>
      </c>
      <c r="L772">
        <v>0</v>
      </c>
      <c r="M772">
        <v>0</v>
      </c>
    </row>
    <row r="773" spans="2:13" x14ac:dyDescent="0.2">
      <c r="B773">
        <v>0</v>
      </c>
      <c r="C773">
        <v>0</v>
      </c>
      <c r="D773">
        <v>0</v>
      </c>
      <c r="E773">
        <v>0</v>
      </c>
      <c r="F773">
        <v>0</v>
      </c>
      <c r="G773">
        <v>1111111</v>
      </c>
      <c r="H773">
        <v>0</v>
      </c>
      <c r="I773">
        <v>0</v>
      </c>
      <c r="J773">
        <v>0</v>
      </c>
      <c r="K773">
        <v>0</v>
      </c>
      <c r="L773">
        <v>0</v>
      </c>
      <c r="M773">
        <v>0</v>
      </c>
    </row>
    <row r="774" spans="2:13" x14ac:dyDescent="0.2">
      <c r="B774">
        <v>0</v>
      </c>
      <c r="C774">
        <v>0</v>
      </c>
      <c r="D774">
        <v>0</v>
      </c>
      <c r="E774">
        <v>0</v>
      </c>
      <c r="F774">
        <v>0</v>
      </c>
      <c r="G774">
        <v>1111111</v>
      </c>
      <c r="H774">
        <v>0</v>
      </c>
      <c r="I774">
        <v>0</v>
      </c>
      <c r="J774">
        <v>0</v>
      </c>
      <c r="K774">
        <v>0</v>
      </c>
      <c r="L774">
        <v>0</v>
      </c>
      <c r="M774">
        <v>0</v>
      </c>
    </row>
    <row r="775" spans="2:13" x14ac:dyDescent="0.2">
      <c r="B775">
        <v>0</v>
      </c>
      <c r="C775">
        <v>0</v>
      </c>
      <c r="D775">
        <v>0</v>
      </c>
      <c r="E775">
        <v>0</v>
      </c>
      <c r="F775">
        <v>0</v>
      </c>
      <c r="G775">
        <v>1111111</v>
      </c>
      <c r="H775">
        <v>0</v>
      </c>
      <c r="I775">
        <v>0</v>
      </c>
      <c r="J775">
        <v>0</v>
      </c>
      <c r="K775">
        <v>0</v>
      </c>
      <c r="L775">
        <v>0</v>
      </c>
      <c r="M775">
        <v>0</v>
      </c>
    </row>
    <row r="776" spans="2:13" x14ac:dyDescent="0.2">
      <c r="B776">
        <v>0</v>
      </c>
      <c r="C776">
        <v>0</v>
      </c>
      <c r="D776">
        <v>0</v>
      </c>
      <c r="E776">
        <v>0</v>
      </c>
      <c r="F776">
        <v>0</v>
      </c>
      <c r="G776">
        <v>1111111</v>
      </c>
      <c r="H776">
        <v>0</v>
      </c>
      <c r="I776">
        <v>0</v>
      </c>
      <c r="J776">
        <v>0</v>
      </c>
      <c r="K776">
        <v>0</v>
      </c>
      <c r="L776">
        <v>0</v>
      </c>
      <c r="M776">
        <v>0</v>
      </c>
    </row>
    <row r="777" spans="2:13" x14ac:dyDescent="0.2">
      <c r="B777">
        <v>0</v>
      </c>
      <c r="C777">
        <v>0</v>
      </c>
      <c r="D777">
        <v>0</v>
      </c>
      <c r="E777">
        <v>0</v>
      </c>
      <c r="F777">
        <v>0</v>
      </c>
      <c r="G777">
        <v>1111111</v>
      </c>
      <c r="H777">
        <v>0</v>
      </c>
      <c r="I777">
        <v>0</v>
      </c>
      <c r="J777">
        <v>0</v>
      </c>
      <c r="K777">
        <v>0</v>
      </c>
      <c r="L777">
        <v>0</v>
      </c>
      <c r="M777">
        <v>0</v>
      </c>
    </row>
    <row r="778" spans="2:13" x14ac:dyDescent="0.2">
      <c r="B778">
        <v>0</v>
      </c>
      <c r="C778">
        <v>0</v>
      </c>
      <c r="D778">
        <v>0</v>
      </c>
      <c r="E778">
        <v>0</v>
      </c>
      <c r="F778">
        <v>0</v>
      </c>
      <c r="G778">
        <v>1111111</v>
      </c>
      <c r="H778">
        <v>0</v>
      </c>
      <c r="I778">
        <v>0</v>
      </c>
      <c r="J778">
        <v>0</v>
      </c>
      <c r="K778">
        <v>0</v>
      </c>
      <c r="L778">
        <v>0</v>
      </c>
      <c r="M778">
        <v>0</v>
      </c>
    </row>
    <row r="779" spans="2:13" x14ac:dyDescent="0.2">
      <c r="B779">
        <v>0</v>
      </c>
      <c r="C779">
        <v>0</v>
      </c>
      <c r="D779">
        <v>0</v>
      </c>
      <c r="E779">
        <v>0</v>
      </c>
      <c r="F779">
        <v>0</v>
      </c>
      <c r="G779">
        <v>1111111</v>
      </c>
      <c r="H779">
        <v>0</v>
      </c>
      <c r="I779">
        <v>0</v>
      </c>
      <c r="J779">
        <v>0</v>
      </c>
      <c r="K779">
        <v>0</v>
      </c>
      <c r="L779">
        <v>0</v>
      </c>
      <c r="M779">
        <v>0</v>
      </c>
    </row>
    <row r="780" spans="2:13" x14ac:dyDescent="0.2">
      <c r="B780">
        <v>0</v>
      </c>
      <c r="C780">
        <v>0</v>
      </c>
      <c r="D780">
        <v>0</v>
      </c>
      <c r="E780">
        <v>0</v>
      </c>
      <c r="F780">
        <v>0</v>
      </c>
      <c r="G780">
        <v>1111111</v>
      </c>
      <c r="H780">
        <v>0</v>
      </c>
      <c r="I780">
        <v>0</v>
      </c>
      <c r="J780">
        <v>0</v>
      </c>
      <c r="K780">
        <v>0</v>
      </c>
      <c r="L780">
        <v>0</v>
      </c>
      <c r="M780">
        <v>0</v>
      </c>
    </row>
    <row r="781" spans="2:13" x14ac:dyDescent="0.2">
      <c r="B781">
        <v>0</v>
      </c>
      <c r="C781">
        <v>0</v>
      </c>
      <c r="D781">
        <v>0</v>
      </c>
      <c r="E781">
        <v>0</v>
      </c>
      <c r="F781">
        <v>0</v>
      </c>
      <c r="G781">
        <v>1111111</v>
      </c>
      <c r="H781">
        <v>0</v>
      </c>
      <c r="I781">
        <v>0</v>
      </c>
      <c r="J781">
        <v>0</v>
      </c>
      <c r="K781">
        <v>0</v>
      </c>
      <c r="L781">
        <v>0</v>
      </c>
      <c r="M781">
        <v>0</v>
      </c>
    </row>
    <row r="782" spans="2:13" x14ac:dyDescent="0.2">
      <c r="B782">
        <v>0</v>
      </c>
      <c r="C782">
        <v>0</v>
      </c>
      <c r="D782">
        <v>0</v>
      </c>
      <c r="E782">
        <v>0</v>
      </c>
      <c r="F782">
        <v>0</v>
      </c>
      <c r="G782">
        <v>1111111</v>
      </c>
      <c r="H782">
        <v>0</v>
      </c>
      <c r="I782">
        <v>0</v>
      </c>
      <c r="J782">
        <v>0</v>
      </c>
      <c r="K782">
        <v>0</v>
      </c>
      <c r="L782">
        <v>0</v>
      </c>
      <c r="M782">
        <v>0</v>
      </c>
    </row>
    <row r="783" spans="2:13" x14ac:dyDescent="0.2">
      <c r="B783">
        <v>0</v>
      </c>
      <c r="C783">
        <v>0</v>
      </c>
      <c r="D783">
        <v>0</v>
      </c>
      <c r="E783">
        <v>0</v>
      </c>
      <c r="F783">
        <v>0</v>
      </c>
      <c r="G783">
        <v>1111111</v>
      </c>
      <c r="H783">
        <v>0</v>
      </c>
      <c r="I783">
        <v>0</v>
      </c>
      <c r="J783">
        <v>0</v>
      </c>
      <c r="K783">
        <v>0</v>
      </c>
      <c r="L783">
        <v>0</v>
      </c>
      <c r="M783">
        <v>0</v>
      </c>
    </row>
    <row r="784" spans="2:13" x14ac:dyDescent="0.2">
      <c r="B784">
        <v>0</v>
      </c>
      <c r="C784">
        <v>0</v>
      </c>
      <c r="D784">
        <v>0</v>
      </c>
      <c r="E784">
        <v>0</v>
      </c>
      <c r="F784">
        <v>0</v>
      </c>
      <c r="G784">
        <v>1111111</v>
      </c>
      <c r="H784">
        <v>0</v>
      </c>
      <c r="I784">
        <v>0</v>
      </c>
      <c r="J784">
        <v>0</v>
      </c>
      <c r="K784">
        <v>0</v>
      </c>
      <c r="L784">
        <v>0</v>
      </c>
      <c r="M784">
        <v>0</v>
      </c>
    </row>
    <row r="785" spans="2:13" x14ac:dyDescent="0.2">
      <c r="B785">
        <v>0</v>
      </c>
      <c r="C785">
        <v>0</v>
      </c>
      <c r="D785">
        <v>0</v>
      </c>
      <c r="E785">
        <v>0</v>
      </c>
      <c r="F785">
        <v>0</v>
      </c>
      <c r="G785">
        <v>1111111</v>
      </c>
      <c r="H785">
        <v>0</v>
      </c>
      <c r="I785">
        <v>0</v>
      </c>
      <c r="J785">
        <v>0</v>
      </c>
      <c r="K785">
        <v>0</v>
      </c>
      <c r="L785">
        <v>0</v>
      </c>
      <c r="M785">
        <v>0</v>
      </c>
    </row>
    <row r="786" spans="2:13" x14ac:dyDescent="0.2">
      <c r="B786">
        <v>0</v>
      </c>
      <c r="C786">
        <v>0</v>
      </c>
      <c r="D786">
        <v>0</v>
      </c>
      <c r="E786">
        <v>0</v>
      </c>
      <c r="F786">
        <v>0</v>
      </c>
      <c r="G786">
        <v>1111111</v>
      </c>
      <c r="H786">
        <v>0</v>
      </c>
      <c r="I786">
        <v>0</v>
      </c>
      <c r="J786">
        <v>0</v>
      </c>
      <c r="K786">
        <v>0</v>
      </c>
      <c r="L786">
        <v>0</v>
      </c>
      <c r="M786">
        <v>0</v>
      </c>
    </row>
    <row r="787" spans="2:13" x14ac:dyDescent="0.2">
      <c r="B787">
        <v>0</v>
      </c>
      <c r="C787">
        <v>0</v>
      </c>
      <c r="D787">
        <v>0</v>
      </c>
      <c r="E787">
        <v>0</v>
      </c>
      <c r="F787">
        <v>0</v>
      </c>
      <c r="G787">
        <v>1111111</v>
      </c>
      <c r="H787">
        <v>0</v>
      </c>
      <c r="I787">
        <v>0</v>
      </c>
      <c r="J787">
        <v>0</v>
      </c>
      <c r="K787">
        <v>0</v>
      </c>
      <c r="L787">
        <v>0</v>
      </c>
      <c r="M787">
        <v>0</v>
      </c>
    </row>
    <row r="788" spans="2:13" x14ac:dyDescent="0.2">
      <c r="B788">
        <v>0</v>
      </c>
      <c r="C788">
        <v>0</v>
      </c>
      <c r="D788">
        <v>0</v>
      </c>
      <c r="E788">
        <v>0</v>
      </c>
      <c r="F788">
        <v>0</v>
      </c>
      <c r="G788">
        <v>1111111</v>
      </c>
      <c r="H788">
        <v>0</v>
      </c>
      <c r="I788">
        <v>0</v>
      </c>
      <c r="J788">
        <v>0</v>
      </c>
      <c r="K788">
        <v>0</v>
      </c>
      <c r="L788">
        <v>0</v>
      </c>
      <c r="M788">
        <v>0</v>
      </c>
    </row>
    <row r="789" spans="2:13" x14ac:dyDescent="0.2">
      <c r="B789">
        <v>0</v>
      </c>
      <c r="C789">
        <v>0</v>
      </c>
      <c r="D789">
        <v>0</v>
      </c>
      <c r="E789">
        <v>0</v>
      </c>
      <c r="F789">
        <v>0</v>
      </c>
      <c r="G789">
        <v>1111111</v>
      </c>
      <c r="H789">
        <v>0</v>
      </c>
      <c r="I789">
        <v>0</v>
      </c>
      <c r="J789">
        <v>0</v>
      </c>
      <c r="K789">
        <v>0</v>
      </c>
      <c r="L789">
        <v>0</v>
      </c>
      <c r="M789">
        <v>0</v>
      </c>
    </row>
    <row r="790" spans="2:13" x14ac:dyDescent="0.2">
      <c r="B790">
        <v>0</v>
      </c>
      <c r="C790">
        <v>0</v>
      </c>
      <c r="D790">
        <v>0</v>
      </c>
      <c r="E790">
        <v>0</v>
      </c>
      <c r="F790">
        <v>0</v>
      </c>
      <c r="G790">
        <v>1111111</v>
      </c>
      <c r="H790">
        <v>0</v>
      </c>
      <c r="I790">
        <v>0</v>
      </c>
      <c r="J790">
        <v>0</v>
      </c>
      <c r="K790">
        <v>0</v>
      </c>
      <c r="L790">
        <v>0</v>
      </c>
      <c r="M790">
        <v>0</v>
      </c>
    </row>
    <row r="791" spans="2:13" x14ac:dyDescent="0.2">
      <c r="B791">
        <v>0</v>
      </c>
      <c r="C791">
        <v>0</v>
      </c>
      <c r="D791">
        <v>0</v>
      </c>
      <c r="E791">
        <v>0</v>
      </c>
      <c r="F791">
        <v>0</v>
      </c>
      <c r="G791">
        <v>1111111</v>
      </c>
      <c r="H791">
        <v>0</v>
      </c>
      <c r="I791">
        <v>0</v>
      </c>
      <c r="J791">
        <v>0</v>
      </c>
      <c r="K791">
        <v>0</v>
      </c>
      <c r="L791">
        <v>0</v>
      </c>
      <c r="M791">
        <v>0</v>
      </c>
    </row>
    <row r="792" spans="2:13" x14ac:dyDescent="0.2">
      <c r="B792">
        <v>0</v>
      </c>
      <c r="C792">
        <v>0</v>
      </c>
      <c r="D792">
        <v>0</v>
      </c>
      <c r="E792">
        <v>0</v>
      </c>
      <c r="F792">
        <v>0</v>
      </c>
      <c r="G792">
        <v>1111111</v>
      </c>
      <c r="H792">
        <v>0</v>
      </c>
      <c r="I792">
        <v>0</v>
      </c>
      <c r="J792">
        <v>0</v>
      </c>
      <c r="K792">
        <v>0</v>
      </c>
      <c r="L792">
        <v>0</v>
      </c>
      <c r="M792">
        <v>0</v>
      </c>
    </row>
    <row r="793" spans="2:13" x14ac:dyDescent="0.2">
      <c r="B793">
        <v>0</v>
      </c>
      <c r="C793">
        <v>0</v>
      </c>
      <c r="D793">
        <v>0</v>
      </c>
      <c r="E793">
        <v>0</v>
      </c>
      <c r="F793">
        <v>0</v>
      </c>
      <c r="G793">
        <v>1111111</v>
      </c>
      <c r="H793">
        <v>0</v>
      </c>
      <c r="I793">
        <v>0</v>
      </c>
      <c r="J793">
        <v>0</v>
      </c>
      <c r="K793">
        <v>0</v>
      </c>
      <c r="L793">
        <v>0</v>
      </c>
      <c r="M793">
        <v>0</v>
      </c>
    </row>
    <row r="794" spans="2:13" x14ac:dyDescent="0.2">
      <c r="B794">
        <v>0</v>
      </c>
      <c r="C794">
        <v>0</v>
      </c>
      <c r="D794">
        <v>0</v>
      </c>
      <c r="E794">
        <v>0</v>
      </c>
      <c r="F794">
        <v>0</v>
      </c>
      <c r="G794">
        <v>1111111</v>
      </c>
      <c r="H794">
        <v>0</v>
      </c>
      <c r="I794">
        <v>0</v>
      </c>
      <c r="J794">
        <v>0</v>
      </c>
      <c r="K794">
        <v>0</v>
      </c>
      <c r="L794">
        <v>0</v>
      </c>
      <c r="M794">
        <v>0</v>
      </c>
    </row>
    <row r="795" spans="2:13" x14ac:dyDescent="0.2">
      <c r="B795">
        <v>0</v>
      </c>
      <c r="C795">
        <v>0</v>
      </c>
      <c r="D795">
        <v>0</v>
      </c>
      <c r="E795">
        <v>0</v>
      </c>
      <c r="F795">
        <v>0</v>
      </c>
      <c r="G795">
        <v>1111111</v>
      </c>
      <c r="H795">
        <v>0</v>
      </c>
      <c r="I795">
        <v>0</v>
      </c>
      <c r="J795">
        <v>0</v>
      </c>
      <c r="K795">
        <v>0</v>
      </c>
      <c r="L795">
        <v>0</v>
      </c>
      <c r="M795">
        <v>0</v>
      </c>
    </row>
    <row r="796" spans="2:13" x14ac:dyDescent="0.2">
      <c r="B796">
        <v>0</v>
      </c>
      <c r="C796">
        <v>0</v>
      </c>
      <c r="D796">
        <v>0</v>
      </c>
      <c r="E796">
        <v>0</v>
      </c>
      <c r="F796">
        <v>0</v>
      </c>
      <c r="G796">
        <v>1111111</v>
      </c>
      <c r="H796">
        <v>0</v>
      </c>
      <c r="I796">
        <v>0</v>
      </c>
      <c r="J796">
        <v>0</v>
      </c>
      <c r="K796">
        <v>0</v>
      </c>
      <c r="L796">
        <v>0</v>
      </c>
      <c r="M796">
        <v>0</v>
      </c>
    </row>
    <row r="797" spans="2:13" x14ac:dyDescent="0.2">
      <c r="B797">
        <v>0</v>
      </c>
      <c r="C797">
        <v>0</v>
      </c>
      <c r="D797">
        <v>0</v>
      </c>
      <c r="E797">
        <v>0</v>
      </c>
      <c r="F797">
        <v>0</v>
      </c>
      <c r="G797">
        <v>1111111</v>
      </c>
      <c r="H797">
        <v>0</v>
      </c>
      <c r="I797">
        <v>0</v>
      </c>
      <c r="J797">
        <v>0</v>
      </c>
      <c r="K797">
        <v>0</v>
      </c>
      <c r="L797">
        <v>0</v>
      </c>
      <c r="M797">
        <v>0</v>
      </c>
    </row>
    <row r="798" spans="2:13" x14ac:dyDescent="0.2">
      <c r="B798">
        <v>0</v>
      </c>
      <c r="C798">
        <v>0</v>
      </c>
      <c r="D798">
        <v>0</v>
      </c>
      <c r="E798">
        <v>0</v>
      </c>
      <c r="F798">
        <v>0</v>
      </c>
      <c r="G798">
        <v>1111111</v>
      </c>
      <c r="H798">
        <v>0</v>
      </c>
      <c r="I798">
        <v>0</v>
      </c>
      <c r="J798">
        <v>0</v>
      </c>
      <c r="K798">
        <v>0</v>
      </c>
      <c r="L798">
        <v>0</v>
      </c>
      <c r="M798">
        <v>0</v>
      </c>
    </row>
    <row r="799" spans="2:13" x14ac:dyDescent="0.2">
      <c r="B799">
        <v>0</v>
      </c>
      <c r="C799">
        <v>0</v>
      </c>
      <c r="D799">
        <v>0</v>
      </c>
      <c r="E799">
        <v>0</v>
      </c>
      <c r="F799">
        <v>0</v>
      </c>
      <c r="G799">
        <v>1111111</v>
      </c>
      <c r="H799">
        <v>0</v>
      </c>
      <c r="I799">
        <v>0</v>
      </c>
      <c r="J799">
        <v>0</v>
      </c>
      <c r="K799">
        <v>0</v>
      </c>
      <c r="L799">
        <v>0</v>
      </c>
      <c r="M799">
        <v>0</v>
      </c>
    </row>
    <row r="800" spans="2:13" x14ac:dyDescent="0.2">
      <c r="B800">
        <v>0</v>
      </c>
      <c r="C800">
        <v>0</v>
      </c>
      <c r="D800">
        <v>0</v>
      </c>
      <c r="E800">
        <v>0</v>
      </c>
      <c r="F800">
        <v>0</v>
      </c>
      <c r="G800">
        <v>1111111</v>
      </c>
      <c r="H800">
        <v>0</v>
      </c>
      <c r="I800">
        <v>0</v>
      </c>
      <c r="J800">
        <v>0</v>
      </c>
      <c r="K800">
        <v>0</v>
      </c>
      <c r="L800">
        <v>0</v>
      </c>
      <c r="M800">
        <v>0</v>
      </c>
    </row>
    <row r="801" spans="2:13" x14ac:dyDescent="0.2">
      <c r="B801">
        <v>0</v>
      </c>
      <c r="C801">
        <v>0</v>
      </c>
      <c r="D801">
        <v>0</v>
      </c>
      <c r="E801">
        <v>0</v>
      </c>
      <c r="F801">
        <v>0</v>
      </c>
      <c r="G801">
        <v>1111111</v>
      </c>
      <c r="H801">
        <v>0</v>
      </c>
      <c r="I801">
        <v>0</v>
      </c>
      <c r="J801">
        <v>0</v>
      </c>
      <c r="K801">
        <v>0</v>
      </c>
      <c r="L801">
        <v>0</v>
      </c>
      <c r="M801">
        <v>0</v>
      </c>
    </row>
    <row r="802" spans="2:13" x14ac:dyDescent="0.2">
      <c r="B802">
        <v>0</v>
      </c>
      <c r="C802">
        <v>0</v>
      </c>
      <c r="D802">
        <v>0</v>
      </c>
      <c r="E802">
        <v>0</v>
      </c>
      <c r="F802">
        <v>0</v>
      </c>
      <c r="G802">
        <v>1111111</v>
      </c>
      <c r="H802">
        <v>0</v>
      </c>
      <c r="I802">
        <v>0</v>
      </c>
      <c r="J802">
        <v>0</v>
      </c>
      <c r="K802">
        <v>0</v>
      </c>
      <c r="L802">
        <v>0</v>
      </c>
      <c r="M802">
        <v>0</v>
      </c>
    </row>
    <row r="803" spans="2:13" x14ac:dyDescent="0.2">
      <c r="B803">
        <v>0</v>
      </c>
      <c r="C803">
        <v>0</v>
      </c>
      <c r="D803">
        <v>0</v>
      </c>
      <c r="E803">
        <v>0</v>
      </c>
      <c r="F803">
        <v>0</v>
      </c>
      <c r="G803">
        <v>1111111</v>
      </c>
      <c r="H803">
        <v>0</v>
      </c>
      <c r="I803">
        <v>0</v>
      </c>
      <c r="J803">
        <v>0</v>
      </c>
      <c r="K803">
        <v>0</v>
      </c>
      <c r="L803">
        <v>0</v>
      </c>
      <c r="M803">
        <v>0</v>
      </c>
    </row>
    <row r="804" spans="2:13" x14ac:dyDescent="0.2">
      <c r="B804">
        <v>0</v>
      </c>
      <c r="C804">
        <v>0</v>
      </c>
      <c r="D804">
        <v>0</v>
      </c>
      <c r="E804">
        <v>0</v>
      </c>
      <c r="F804">
        <v>0</v>
      </c>
      <c r="G804">
        <v>1111111</v>
      </c>
      <c r="H804">
        <v>0</v>
      </c>
      <c r="I804">
        <v>0</v>
      </c>
      <c r="J804">
        <v>0</v>
      </c>
      <c r="K804">
        <v>0</v>
      </c>
      <c r="L804">
        <v>0</v>
      </c>
      <c r="M804">
        <v>0</v>
      </c>
    </row>
    <row r="805" spans="2:13" x14ac:dyDescent="0.2">
      <c r="B805">
        <v>0</v>
      </c>
      <c r="C805">
        <v>0</v>
      </c>
      <c r="D805">
        <v>0</v>
      </c>
      <c r="E805">
        <v>0</v>
      </c>
      <c r="F805">
        <v>0</v>
      </c>
      <c r="G805">
        <v>1111111</v>
      </c>
      <c r="H805">
        <v>0</v>
      </c>
      <c r="I805">
        <v>0</v>
      </c>
      <c r="J805">
        <v>0</v>
      </c>
      <c r="K805">
        <v>0</v>
      </c>
      <c r="L805">
        <v>0</v>
      </c>
      <c r="M805">
        <v>0</v>
      </c>
    </row>
    <row r="806" spans="2:13" x14ac:dyDescent="0.2">
      <c r="B806">
        <v>0</v>
      </c>
      <c r="C806">
        <v>0</v>
      </c>
      <c r="D806">
        <v>0</v>
      </c>
      <c r="E806">
        <v>0</v>
      </c>
      <c r="F806">
        <v>0</v>
      </c>
      <c r="G806">
        <v>1111111</v>
      </c>
      <c r="H806">
        <v>0</v>
      </c>
      <c r="I806">
        <v>0</v>
      </c>
      <c r="J806">
        <v>0</v>
      </c>
      <c r="K806">
        <v>0</v>
      </c>
      <c r="L806">
        <v>0</v>
      </c>
      <c r="M806">
        <v>0</v>
      </c>
    </row>
    <row r="807" spans="2:13" x14ac:dyDescent="0.2">
      <c r="B807">
        <v>0</v>
      </c>
      <c r="C807">
        <v>0</v>
      </c>
      <c r="D807">
        <v>0</v>
      </c>
      <c r="E807">
        <v>0</v>
      </c>
      <c r="F807">
        <v>0</v>
      </c>
      <c r="G807">
        <v>1111111</v>
      </c>
      <c r="H807">
        <v>0</v>
      </c>
      <c r="I807">
        <v>0</v>
      </c>
      <c r="J807">
        <v>0</v>
      </c>
      <c r="K807">
        <v>0</v>
      </c>
      <c r="L807">
        <v>0</v>
      </c>
      <c r="M807">
        <v>0</v>
      </c>
    </row>
    <row r="808" spans="2:13" x14ac:dyDescent="0.2">
      <c r="B808">
        <v>0</v>
      </c>
      <c r="C808">
        <v>0</v>
      </c>
      <c r="D808">
        <v>0</v>
      </c>
      <c r="E808">
        <v>0</v>
      </c>
      <c r="F808">
        <v>0</v>
      </c>
      <c r="G808">
        <v>1111111</v>
      </c>
      <c r="H808">
        <v>0</v>
      </c>
      <c r="I808">
        <v>0</v>
      </c>
      <c r="J808">
        <v>0</v>
      </c>
      <c r="K808">
        <v>0</v>
      </c>
      <c r="L808">
        <v>0</v>
      </c>
      <c r="M808">
        <v>0</v>
      </c>
    </row>
    <row r="809" spans="2:13" x14ac:dyDescent="0.2">
      <c r="B809">
        <v>0</v>
      </c>
      <c r="C809">
        <v>0</v>
      </c>
      <c r="D809">
        <v>0</v>
      </c>
      <c r="E809">
        <v>0</v>
      </c>
      <c r="F809">
        <v>0</v>
      </c>
      <c r="G809">
        <v>1111111</v>
      </c>
      <c r="H809">
        <v>0</v>
      </c>
      <c r="I809">
        <v>0</v>
      </c>
      <c r="J809">
        <v>0</v>
      </c>
      <c r="K809">
        <v>0</v>
      </c>
      <c r="L809">
        <v>0</v>
      </c>
      <c r="M809">
        <v>0</v>
      </c>
    </row>
    <row r="810" spans="2:13" x14ac:dyDescent="0.2">
      <c r="B810">
        <v>0</v>
      </c>
      <c r="C810">
        <v>0</v>
      </c>
      <c r="D810">
        <v>0</v>
      </c>
      <c r="E810">
        <v>0</v>
      </c>
      <c r="F810">
        <v>0</v>
      </c>
      <c r="G810">
        <v>1111111</v>
      </c>
      <c r="H810">
        <v>0</v>
      </c>
      <c r="I810">
        <v>0</v>
      </c>
      <c r="J810">
        <v>0</v>
      </c>
      <c r="K810">
        <v>0</v>
      </c>
      <c r="L810">
        <v>0</v>
      </c>
      <c r="M810">
        <v>0</v>
      </c>
    </row>
    <row r="811" spans="2:13" x14ac:dyDescent="0.2">
      <c r="B811">
        <v>0</v>
      </c>
      <c r="C811">
        <v>0</v>
      </c>
      <c r="D811">
        <v>0</v>
      </c>
      <c r="E811">
        <v>0</v>
      </c>
      <c r="F811">
        <v>0</v>
      </c>
      <c r="G811">
        <v>1111111</v>
      </c>
      <c r="H811">
        <v>0</v>
      </c>
      <c r="I811">
        <v>0</v>
      </c>
      <c r="J811">
        <v>0</v>
      </c>
      <c r="K811">
        <v>0</v>
      </c>
      <c r="L811">
        <v>0</v>
      </c>
      <c r="M811">
        <v>0</v>
      </c>
    </row>
    <row r="812" spans="2:13" x14ac:dyDescent="0.2">
      <c r="B812">
        <v>0</v>
      </c>
      <c r="C812">
        <v>0</v>
      </c>
      <c r="D812">
        <v>0</v>
      </c>
      <c r="E812">
        <v>0</v>
      </c>
      <c r="F812">
        <v>0</v>
      </c>
      <c r="G812">
        <v>1111111</v>
      </c>
      <c r="H812">
        <v>0</v>
      </c>
      <c r="I812">
        <v>0</v>
      </c>
      <c r="J812">
        <v>0</v>
      </c>
      <c r="K812">
        <v>0</v>
      </c>
      <c r="L812">
        <v>0</v>
      </c>
      <c r="M812">
        <v>0</v>
      </c>
    </row>
    <row r="813" spans="2:13" x14ac:dyDescent="0.2">
      <c r="B813">
        <v>0</v>
      </c>
      <c r="C813">
        <v>0</v>
      </c>
      <c r="D813">
        <v>0</v>
      </c>
      <c r="E813">
        <v>0</v>
      </c>
      <c r="F813">
        <v>0</v>
      </c>
      <c r="G813">
        <v>1111111</v>
      </c>
      <c r="H813">
        <v>0</v>
      </c>
      <c r="I813">
        <v>0</v>
      </c>
      <c r="J813">
        <v>0</v>
      </c>
      <c r="K813">
        <v>0</v>
      </c>
      <c r="L813">
        <v>0</v>
      </c>
      <c r="M813">
        <v>0</v>
      </c>
    </row>
    <row r="814" spans="2:13" x14ac:dyDescent="0.2">
      <c r="B814">
        <v>0</v>
      </c>
      <c r="C814">
        <v>0</v>
      </c>
      <c r="D814">
        <v>0</v>
      </c>
      <c r="E814">
        <v>0</v>
      </c>
      <c r="F814">
        <v>0</v>
      </c>
      <c r="G814">
        <v>1111111</v>
      </c>
      <c r="H814">
        <v>0</v>
      </c>
      <c r="I814">
        <v>0</v>
      </c>
      <c r="J814">
        <v>0</v>
      </c>
      <c r="K814">
        <v>0</v>
      </c>
      <c r="L814">
        <v>0</v>
      </c>
      <c r="M814">
        <v>0</v>
      </c>
    </row>
    <row r="815" spans="2:13" x14ac:dyDescent="0.2">
      <c r="B815">
        <v>0</v>
      </c>
      <c r="C815">
        <v>0</v>
      </c>
      <c r="D815">
        <v>0</v>
      </c>
      <c r="E815">
        <v>0</v>
      </c>
      <c r="F815">
        <v>0</v>
      </c>
      <c r="G815">
        <v>1111111</v>
      </c>
      <c r="H815">
        <v>0</v>
      </c>
      <c r="I815">
        <v>0</v>
      </c>
      <c r="J815">
        <v>0</v>
      </c>
      <c r="K815">
        <v>0</v>
      </c>
      <c r="L815">
        <v>0</v>
      </c>
      <c r="M815">
        <v>0</v>
      </c>
    </row>
    <row r="816" spans="2:13" x14ac:dyDescent="0.2">
      <c r="B816">
        <v>0</v>
      </c>
      <c r="C816">
        <v>0</v>
      </c>
      <c r="D816">
        <v>0</v>
      </c>
      <c r="E816">
        <v>0</v>
      </c>
      <c r="F816">
        <v>0</v>
      </c>
      <c r="G816">
        <v>1111111</v>
      </c>
      <c r="H816">
        <v>0</v>
      </c>
      <c r="I816">
        <v>0</v>
      </c>
      <c r="J816">
        <v>0</v>
      </c>
      <c r="K816">
        <v>0</v>
      </c>
      <c r="L816">
        <v>0</v>
      </c>
      <c r="M816">
        <v>0</v>
      </c>
    </row>
    <row r="817" spans="2:13" x14ac:dyDescent="0.2">
      <c r="B817">
        <v>0</v>
      </c>
      <c r="C817">
        <v>0</v>
      </c>
      <c r="D817">
        <v>0</v>
      </c>
      <c r="E817">
        <v>0</v>
      </c>
      <c r="F817">
        <v>0</v>
      </c>
      <c r="G817">
        <v>1111111</v>
      </c>
      <c r="H817">
        <v>0</v>
      </c>
      <c r="I817">
        <v>0</v>
      </c>
      <c r="J817">
        <v>0</v>
      </c>
      <c r="K817">
        <v>0</v>
      </c>
      <c r="L817">
        <v>0</v>
      </c>
      <c r="M817">
        <v>0</v>
      </c>
    </row>
    <row r="818" spans="2:13" x14ac:dyDescent="0.2">
      <c r="B818">
        <v>0</v>
      </c>
      <c r="C818">
        <v>0</v>
      </c>
      <c r="D818">
        <v>0</v>
      </c>
      <c r="E818">
        <v>0</v>
      </c>
      <c r="F818">
        <v>0</v>
      </c>
      <c r="G818">
        <v>1111111</v>
      </c>
      <c r="H818">
        <v>0</v>
      </c>
      <c r="I818">
        <v>0</v>
      </c>
      <c r="J818">
        <v>0</v>
      </c>
      <c r="K818">
        <v>0</v>
      </c>
      <c r="L818">
        <v>0</v>
      </c>
      <c r="M818">
        <v>0</v>
      </c>
    </row>
    <row r="819" spans="2:13" x14ac:dyDescent="0.2">
      <c r="B819">
        <v>0</v>
      </c>
      <c r="C819">
        <v>0</v>
      </c>
      <c r="D819">
        <v>0</v>
      </c>
      <c r="E819">
        <v>0</v>
      </c>
      <c r="F819">
        <v>0</v>
      </c>
      <c r="G819">
        <v>1111111</v>
      </c>
      <c r="H819">
        <v>0</v>
      </c>
      <c r="I819">
        <v>0</v>
      </c>
      <c r="J819">
        <v>0</v>
      </c>
      <c r="K819">
        <v>0</v>
      </c>
      <c r="L819">
        <v>0</v>
      </c>
      <c r="M819">
        <v>0</v>
      </c>
    </row>
    <row r="820" spans="2:13" x14ac:dyDescent="0.2">
      <c r="B820">
        <v>0</v>
      </c>
      <c r="C820">
        <v>0</v>
      </c>
      <c r="D820">
        <v>0</v>
      </c>
      <c r="E820">
        <v>0</v>
      </c>
      <c r="F820">
        <v>0</v>
      </c>
      <c r="G820">
        <v>1111111</v>
      </c>
      <c r="H820">
        <v>0</v>
      </c>
      <c r="I820">
        <v>0</v>
      </c>
      <c r="J820">
        <v>0</v>
      </c>
      <c r="K820">
        <v>0</v>
      </c>
      <c r="L820">
        <v>0</v>
      </c>
      <c r="M820">
        <v>0</v>
      </c>
    </row>
    <row r="821" spans="2:13" x14ac:dyDescent="0.2">
      <c r="B821">
        <v>0</v>
      </c>
      <c r="C821">
        <v>0</v>
      </c>
      <c r="D821">
        <v>0</v>
      </c>
      <c r="E821">
        <v>0</v>
      </c>
      <c r="F821">
        <v>0</v>
      </c>
      <c r="G821">
        <v>1111111</v>
      </c>
      <c r="H821">
        <v>0</v>
      </c>
      <c r="I821">
        <v>0</v>
      </c>
      <c r="J821">
        <v>0</v>
      </c>
      <c r="K821">
        <v>0</v>
      </c>
      <c r="L821">
        <v>0</v>
      </c>
      <c r="M821">
        <v>0</v>
      </c>
    </row>
    <row r="822" spans="2:13" x14ac:dyDescent="0.2">
      <c r="B822">
        <v>0</v>
      </c>
      <c r="C822">
        <v>0</v>
      </c>
      <c r="D822">
        <v>0</v>
      </c>
      <c r="E822">
        <v>0</v>
      </c>
      <c r="F822">
        <v>0</v>
      </c>
      <c r="G822">
        <v>1111111</v>
      </c>
      <c r="H822">
        <v>0</v>
      </c>
      <c r="I822">
        <v>0</v>
      </c>
      <c r="J822">
        <v>0</v>
      </c>
      <c r="K822">
        <v>0</v>
      </c>
      <c r="L822">
        <v>0</v>
      </c>
      <c r="M822">
        <v>0</v>
      </c>
    </row>
    <row r="823" spans="2:13" x14ac:dyDescent="0.2">
      <c r="B823">
        <v>0</v>
      </c>
      <c r="C823">
        <v>0</v>
      </c>
      <c r="D823">
        <v>0</v>
      </c>
      <c r="E823">
        <v>0</v>
      </c>
      <c r="F823">
        <v>0</v>
      </c>
      <c r="G823">
        <v>1111111</v>
      </c>
      <c r="H823">
        <v>0</v>
      </c>
      <c r="I823">
        <v>0</v>
      </c>
      <c r="J823">
        <v>0</v>
      </c>
      <c r="K823">
        <v>0</v>
      </c>
      <c r="L823">
        <v>0</v>
      </c>
      <c r="M823">
        <v>0</v>
      </c>
    </row>
    <row r="824" spans="2:13" x14ac:dyDescent="0.2">
      <c r="B824">
        <v>0</v>
      </c>
      <c r="C824">
        <v>0</v>
      </c>
      <c r="D824">
        <v>0</v>
      </c>
      <c r="E824">
        <v>0</v>
      </c>
      <c r="F824">
        <v>0</v>
      </c>
      <c r="G824">
        <v>1111111</v>
      </c>
      <c r="H824">
        <v>0</v>
      </c>
      <c r="I824">
        <v>0</v>
      </c>
      <c r="J824">
        <v>0</v>
      </c>
      <c r="K824">
        <v>0</v>
      </c>
      <c r="L824">
        <v>0</v>
      </c>
      <c r="M824">
        <v>0</v>
      </c>
    </row>
    <row r="825" spans="2:13" x14ac:dyDescent="0.2">
      <c r="B825">
        <v>0</v>
      </c>
      <c r="C825">
        <v>0</v>
      </c>
      <c r="D825">
        <v>0</v>
      </c>
      <c r="E825">
        <v>0</v>
      </c>
      <c r="F825">
        <v>0</v>
      </c>
      <c r="G825">
        <v>1111111</v>
      </c>
      <c r="H825">
        <v>0</v>
      </c>
      <c r="I825">
        <v>0</v>
      </c>
      <c r="J825">
        <v>0</v>
      </c>
      <c r="K825">
        <v>0</v>
      </c>
      <c r="L825">
        <v>0</v>
      </c>
      <c r="M825">
        <v>0</v>
      </c>
    </row>
    <row r="826" spans="2:13" x14ac:dyDescent="0.2">
      <c r="B826">
        <v>0</v>
      </c>
      <c r="C826">
        <v>0</v>
      </c>
      <c r="D826">
        <v>0</v>
      </c>
      <c r="E826">
        <v>0</v>
      </c>
      <c r="F826">
        <v>0</v>
      </c>
      <c r="G826">
        <v>1111111</v>
      </c>
      <c r="H826">
        <v>0</v>
      </c>
      <c r="I826">
        <v>0</v>
      </c>
      <c r="J826">
        <v>0</v>
      </c>
      <c r="K826">
        <v>0</v>
      </c>
      <c r="L826">
        <v>0</v>
      </c>
      <c r="M826">
        <v>0</v>
      </c>
    </row>
    <row r="827" spans="2:13" x14ac:dyDescent="0.2">
      <c r="B827">
        <v>0</v>
      </c>
      <c r="C827">
        <v>0</v>
      </c>
      <c r="D827">
        <v>0</v>
      </c>
      <c r="E827">
        <v>0</v>
      </c>
      <c r="F827">
        <v>0</v>
      </c>
      <c r="G827">
        <v>1111111</v>
      </c>
      <c r="H827">
        <v>0</v>
      </c>
      <c r="I827">
        <v>0</v>
      </c>
      <c r="J827">
        <v>0</v>
      </c>
      <c r="K827">
        <v>0</v>
      </c>
      <c r="L827">
        <v>0</v>
      </c>
      <c r="M827">
        <v>0</v>
      </c>
    </row>
    <row r="828" spans="2:13" x14ac:dyDescent="0.2">
      <c r="B828">
        <v>0</v>
      </c>
      <c r="C828">
        <v>0</v>
      </c>
      <c r="D828">
        <v>0</v>
      </c>
      <c r="E828">
        <v>0</v>
      </c>
      <c r="F828">
        <v>0</v>
      </c>
      <c r="G828">
        <v>1111111</v>
      </c>
      <c r="H828">
        <v>0</v>
      </c>
      <c r="I828">
        <v>0</v>
      </c>
      <c r="J828">
        <v>0</v>
      </c>
      <c r="K828">
        <v>0</v>
      </c>
      <c r="L828">
        <v>0</v>
      </c>
      <c r="M828">
        <v>0</v>
      </c>
    </row>
    <row r="829" spans="2:13" x14ac:dyDescent="0.2">
      <c r="B829">
        <v>0</v>
      </c>
      <c r="C829">
        <v>0</v>
      </c>
      <c r="D829">
        <v>0</v>
      </c>
      <c r="E829">
        <v>0</v>
      </c>
      <c r="F829">
        <v>0</v>
      </c>
      <c r="G829">
        <v>1111111</v>
      </c>
      <c r="H829">
        <v>0</v>
      </c>
      <c r="I829">
        <v>0</v>
      </c>
      <c r="J829">
        <v>0</v>
      </c>
      <c r="K829">
        <v>0</v>
      </c>
      <c r="L829">
        <v>0</v>
      </c>
      <c r="M829">
        <v>0</v>
      </c>
    </row>
    <row r="830" spans="2:13" x14ac:dyDescent="0.2">
      <c r="B830">
        <v>0</v>
      </c>
      <c r="C830">
        <v>0</v>
      </c>
      <c r="D830">
        <v>0</v>
      </c>
      <c r="E830">
        <v>0</v>
      </c>
      <c r="F830">
        <v>0</v>
      </c>
      <c r="G830">
        <v>1111111</v>
      </c>
      <c r="H830">
        <v>0</v>
      </c>
      <c r="I830">
        <v>0</v>
      </c>
      <c r="J830">
        <v>0</v>
      </c>
      <c r="K830">
        <v>0</v>
      </c>
      <c r="L830">
        <v>0</v>
      </c>
      <c r="M830">
        <v>0</v>
      </c>
    </row>
    <row r="831" spans="2:13" x14ac:dyDescent="0.2">
      <c r="B831">
        <v>0</v>
      </c>
      <c r="C831">
        <v>0</v>
      </c>
      <c r="D831">
        <v>0</v>
      </c>
      <c r="E831">
        <v>0</v>
      </c>
      <c r="F831">
        <v>0</v>
      </c>
      <c r="G831">
        <v>1111111</v>
      </c>
      <c r="H831">
        <v>0</v>
      </c>
      <c r="I831">
        <v>0</v>
      </c>
      <c r="J831">
        <v>0</v>
      </c>
      <c r="K831">
        <v>0</v>
      </c>
      <c r="L831">
        <v>0</v>
      </c>
      <c r="M831">
        <v>0</v>
      </c>
    </row>
    <row r="832" spans="2:13" x14ac:dyDescent="0.2">
      <c r="B832">
        <v>0</v>
      </c>
      <c r="C832">
        <v>0</v>
      </c>
      <c r="D832">
        <v>0</v>
      </c>
      <c r="E832">
        <v>0</v>
      </c>
      <c r="F832">
        <v>0</v>
      </c>
      <c r="G832">
        <v>1111111</v>
      </c>
      <c r="H832">
        <v>0</v>
      </c>
      <c r="I832">
        <v>0</v>
      </c>
      <c r="J832">
        <v>0</v>
      </c>
      <c r="K832">
        <v>0</v>
      </c>
      <c r="L832">
        <v>0</v>
      </c>
      <c r="M832">
        <v>0</v>
      </c>
    </row>
    <row r="833" spans="2:13" x14ac:dyDescent="0.2">
      <c r="B833">
        <v>0</v>
      </c>
      <c r="C833">
        <v>0</v>
      </c>
      <c r="D833">
        <v>0</v>
      </c>
      <c r="E833">
        <v>0</v>
      </c>
      <c r="F833">
        <v>0</v>
      </c>
      <c r="G833">
        <v>1111111</v>
      </c>
      <c r="H833">
        <v>0</v>
      </c>
      <c r="I833">
        <v>0</v>
      </c>
      <c r="J833">
        <v>0</v>
      </c>
      <c r="K833">
        <v>0</v>
      </c>
      <c r="L833">
        <v>0</v>
      </c>
      <c r="M833">
        <v>0</v>
      </c>
    </row>
    <row r="834" spans="2:13" x14ac:dyDescent="0.2">
      <c r="B834">
        <v>0</v>
      </c>
      <c r="C834">
        <v>0</v>
      </c>
      <c r="D834">
        <v>0</v>
      </c>
      <c r="E834">
        <v>0</v>
      </c>
      <c r="F834">
        <v>0</v>
      </c>
      <c r="G834">
        <v>1111111</v>
      </c>
      <c r="H834">
        <v>0</v>
      </c>
      <c r="I834">
        <v>0</v>
      </c>
      <c r="J834">
        <v>0</v>
      </c>
      <c r="K834">
        <v>0</v>
      </c>
      <c r="L834">
        <v>0</v>
      </c>
      <c r="M834">
        <v>0</v>
      </c>
    </row>
    <row r="835" spans="2:13" x14ac:dyDescent="0.2">
      <c r="B835">
        <v>0</v>
      </c>
      <c r="C835">
        <v>0</v>
      </c>
      <c r="D835">
        <v>0</v>
      </c>
      <c r="E835">
        <v>0</v>
      </c>
      <c r="F835">
        <v>0</v>
      </c>
      <c r="G835">
        <v>1111111</v>
      </c>
      <c r="H835">
        <v>0</v>
      </c>
      <c r="I835">
        <v>0</v>
      </c>
      <c r="J835">
        <v>0</v>
      </c>
      <c r="K835">
        <v>0</v>
      </c>
      <c r="L835">
        <v>0</v>
      </c>
      <c r="M835">
        <v>0</v>
      </c>
    </row>
    <row r="836" spans="2:13" x14ac:dyDescent="0.2">
      <c r="B836">
        <v>0</v>
      </c>
      <c r="C836">
        <v>0</v>
      </c>
      <c r="D836">
        <v>0</v>
      </c>
      <c r="E836">
        <v>0</v>
      </c>
      <c r="F836">
        <v>0</v>
      </c>
      <c r="G836">
        <v>1111111</v>
      </c>
      <c r="H836">
        <v>0</v>
      </c>
      <c r="I836">
        <v>0</v>
      </c>
      <c r="J836">
        <v>0</v>
      </c>
      <c r="K836">
        <v>0</v>
      </c>
      <c r="L836">
        <v>0</v>
      </c>
      <c r="M836">
        <v>0</v>
      </c>
    </row>
    <row r="837" spans="2:13" x14ac:dyDescent="0.2">
      <c r="B837">
        <v>0</v>
      </c>
      <c r="C837">
        <v>0</v>
      </c>
      <c r="D837">
        <v>0</v>
      </c>
      <c r="E837">
        <v>0</v>
      </c>
      <c r="F837">
        <v>0</v>
      </c>
      <c r="G837">
        <v>1111111</v>
      </c>
      <c r="H837">
        <v>0</v>
      </c>
      <c r="I837">
        <v>0</v>
      </c>
      <c r="J837">
        <v>0</v>
      </c>
      <c r="K837">
        <v>0</v>
      </c>
      <c r="L837">
        <v>0</v>
      </c>
      <c r="M837">
        <v>0</v>
      </c>
    </row>
    <row r="838" spans="2:13" x14ac:dyDescent="0.2">
      <c r="B838">
        <v>0</v>
      </c>
      <c r="C838">
        <v>0</v>
      </c>
      <c r="D838">
        <v>0</v>
      </c>
      <c r="E838">
        <v>0</v>
      </c>
      <c r="F838">
        <v>0</v>
      </c>
      <c r="G838">
        <v>1111111</v>
      </c>
      <c r="H838">
        <v>0</v>
      </c>
      <c r="I838">
        <v>0</v>
      </c>
      <c r="J838">
        <v>0</v>
      </c>
      <c r="K838">
        <v>0</v>
      </c>
      <c r="L838">
        <v>0</v>
      </c>
      <c r="M838">
        <v>0</v>
      </c>
    </row>
    <row r="839" spans="2:13" x14ac:dyDescent="0.2">
      <c r="B839">
        <v>0</v>
      </c>
      <c r="C839">
        <v>0</v>
      </c>
      <c r="D839">
        <v>0</v>
      </c>
      <c r="E839">
        <v>0</v>
      </c>
      <c r="F839">
        <v>0</v>
      </c>
      <c r="G839">
        <v>1111111</v>
      </c>
      <c r="H839">
        <v>0</v>
      </c>
      <c r="I839">
        <v>0</v>
      </c>
      <c r="J839">
        <v>0</v>
      </c>
      <c r="K839">
        <v>0</v>
      </c>
      <c r="L839">
        <v>0</v>
      </c>
      <c r="M839">
        <v>0</v>
      </c>
    </row>
    <row r="840" spans="2:13" x14ac:dyDescent="0.2">
      <c r="B840">
        <v>0</v>
      </c>
      <c r="C840">
        <v>0</v>
      </c>
      <c r="D840">
        <v>0</v>
      </c>
      <c r="E840">
        <v>0</v>
      </c>
      <c r="F840">
        <v>0</v>
      </c>
      <c r="G840">
        <v>1111111</v>
      </c>
      <c r="H840">
        <v>0</v>
      </c>
      <c r="I840">
        <v>0</v>
      </c>
      <c r="J840">
        <v>0</v>
      </c>
      <c r="K840">
        <v>0</v>
      </c>
      <c r="L840">
        <v>0</v>
      </c>
      <c r="M840">
        <v>0</v>
      </c>
    </row>
    <row r="841" spans="2:13" x14ac:dyDescent="0.2">
      <c r="B841">
        <v>0</v>
      </c>
      <c r="C841">
        <v>0</v>
      </c>
      <c r="D841">
        <v>0</v>
      </c>
      <c r="E841">
        <v>0</v>
      </c>
      <c r="F841">
        <v>0</v>
      </c>
      <c r="G841">
        <v>1111111</v>
      </c>
      <c r="H841">
        <v>0</v>
      </c>
      <c r="I841">
        <v>0</v>
      </c>
      <c r="J841">
        <v>0</v>
      </c>
      <c r="K841">
        <v>0</v>
      </c>
      <c r="L841">
        <v>0</v>
      </c>
      <c r="M841">
        <v>0</v>
      </c>
    </row>
    <row r="842" spans="2:13" x14ac:dyDescent="0.2">
      <c r="B842">
        <v>0</v>
      </c>
      <c r="C842">
        <v>0</v>
      </c>
      <c r="D842">
        <v>0</v>
      </c>
      <c r="E842">
        <v>0</v>
      </c>
      <c r="F842">
        <v>0</v>
      </c>
      <c r="G842">
        <v>1111111</v>
      </c>
      <c r="H842">
        <v>0</v>
      </c>
      <c r="I842">
        <v>0</v>
      </c>
      <c r="J842">
        <v>0</v>
      </c>
      <c r="K842">
        <v>0</v>
      </c>
      <c r="L842">
        <v>0</v>
      </c>
      <c r="M842">
        <v>0</v>
      </c>
    </row>
    <row r="843" spans="2:13" x14ac:dyDescent="0.2">
      <c r="B843">
        <v>0</v>
      </c>
      <c r="C843">
        <v>0</v>
      </c>
      <c r="D843">
        <v>0</v>
      </c>
      <c r="E843">
        <v>0</v>
      </c>
      <c r="F843">
        <v>0</v>
      </c>
      <c r="G843">
        <v>1111111</v>
      </c>
      <c r="H843">
        <v>0</v>
      </c>
      <c r="I843">
        <v>0</v>
      </c>
      <c r="J843">
        <v>0</v>
      </c>
      <c r="K843">
        <v>0</v>
      </c>
      <c r="L843">
        <v>0</v>
      </c>
      <c r="M843">
        <v>0</v>
      </c>
    </row>
    <row r="844" spans="2:13" x14ac:dyDescent="0.2">
      <c r="B844">
        <v>0</v>
      </c>
      <c r="C844">
        <v>0</v>
      </c>
      <c r="D844">
        <v>0</v>
      </c>
      <c r="E844">
        <v>0</v>
      </c>
      <c r="F844">
        <v>0</v>
      </c>
      <c r="G844">
        <v>1111111</v>
      </c>
      <c r="H844">
        <v>0</v>
      </c>
      <c r="I844">
        <v>0</v>
      </c>
      <c r="J844">
        <v>0</v>
      </c>
      <c r="K844">
        <v>0</v>
      </c>
      <c r="L844">
        <v>0</v>
      </c>
      <c r="M844">
        <v>0</v>
      </c>
    </row>
    <row r="845" spans="2:13" x14ac:dyDescent="0.2">
      <c r="B845">
        <v>0</v>
      </c>
      <c r="C845">
        <v>0</v>
      </c>
      <c r="D845">
        <v>0</v>
      </c>
      <c r="E845">
        <v>0</v>
      </c>
      <c r="F845">
        <v>0</v>
      </c>
      <c r="G845">
        <v>1111111</v>
      </c>
      <c r="H845">
        <v>0</v>
      </c>
      <c r="I845">
        <v>0</v>
      </c>
      <c r="J845">
        <v>0</v>
      </c>
      <c r="K845">
        <v>0</v>
      </c>
      <c r="L845">
        <v>0</v>
      </c>
      <c r="M845">
        <v>0</v>
      </c>
    </row>
    <row r="846" spans="2:13" x14ac:dyDescent="0.2">
      <c r="B846">
        <v>0</v>
      </c>
      <c r="C846">
        <v>0</v>
      </c>
      <c r="D846">
        <v>0</v>
      </c>
      <c r="E846">
        <v>0</v>
      </c>
      <c r="F846">
        <v>0</v>
      </c>
      <c r="G846">
        <v>1111111</v>
      </c>
      <c r="H846">
        <v>0</v>
      </c>
      <c r="I846">
        <v>0</v>
      </c>
      <c r="J846">
        <v>0</v>
      </c>
      <c r="K846">
        <v>0</v>
      </c>
      <c r="L846">
        <v>0</v>
      </c>
      <c r="M846">
        <v>0</v>
      </c>
    </row>
    <row r="847" spans="2:13" x14ac:dyDescent="0.2">
      <c r="B847">
        <v>0</v>
      </c>
      <c r="C847">
        <v>0</v>
      </c>
      <c r="D847">
        <v>0</v>
      </c>
      <c r="E847">
        <v>0</v>
      </c>
      <c r="F847">
        <v>0</v>
      </c>
      <c r="G847">
        <v>1111111</v>
      </c>
      <c r="H847">
        <v>0</v>
      </c>
      <c r="I847">
        <v>0</v>
      </c>
      <c r="J847">
        <v>0</v>
      </c>
      <c r="K847">
        <v>0</v>
      </c>
      <c r="L847">
        <v>0</v>
      </c>
      <c r="M847">
        <v>0</v>
      </c>
    </row>
    <row r="848" spans="2:13" x14ac:dyDescent="0.2">
      <c r="B848">
        <v>0</v>
      </c>
      <c r="C848">
        <v>0</v>
      </c>
      <c r="D848">
        <v>0</v>
      </c>
      <c r="E848">
        <v>0</v>
      </c>
      <c r="F848">
        <v>0</v>
      </c>
      <c r="G848">
        <v>1111111</v>
      </c>
      <c r="H848">
        <v>0</v>
      </c>
      <c r="I848">
        <v>0</v>
      </c>
      <c r="J848">
        <v>0</v>
      </c>
      <c r="K848">
        <v>0</v>
      </c>
      <c r="L848">
        <v>0</v>
      </c>
      <c r="M848">
        <v>0</v>
      </c>
    </row>
    <row r="849" spans="2:13" x14ac:dyDescent="0.2">
      <c r="B849">
        <v>0</v>
      </c>
      <c r="C849">
        <v>0</v>
      </c>
      <c r="D849">
        <v>0</v>
      </c>
      <c r="E849">
        <v>0</v>
      </c>
      <c r="F849">
        <v>0</v>
      </c>
      <c r="G849">
        <v>1111111</v>
      </c>
      <c r="H849">
        <v>0</v>
      </c>
      <c r="I849">
        <v>0</v>
      </c>
      <c r="J849">
        <v>0</v>
      </c>
      <c r="K849">
        <v>0</v>
      </c>
      <c r="L849">
        <v>0</v>
      </c>
      <c r="M849">
        <v>0</v>
      </c>
    </row>
    <row r="850" spans="2:13" x14ac:dyDescent="0.2">
      <c r="B850">
        <v>0</v>
      </c>
      <c r="C850">
        <v>0</v>
      </c>
      <c r="D850">
        <v>0</v>
      </c>
      <c r="E850">
        <v>0</v>
      </c>
      <c r="F850">
        <v>0</v>
      </c>
      <c r="G850">
        <v>1111111</v>
      </c>
      <c r="H850">
        <v>0</v>
      </c>
      <c r="I850">
        <v>0</v>
      </c>
      <c r="J850">
        <v>0</v>
      </c>
      <c r="K850">
        <v>0</v>
      </c>
      <c r="L850">
        <v>0</v>
      </c>
      <c r="M850">
        <v>0</v>
      </c>
    </row>
    <row r="851" spans="2:13" x14ac:dyDescent="0.2">
      <c r="B851">
        <v>0</v>
      </c>
      <c r="C851">
        <v>0</v>
      </c>
      <c r="D851">
        <v>0</v>
      </c>
      <c r="E851">
        <v>0</v>
      </c>
      <c r="F851">
        <v>0</v>
      </c>
      <c r="G851">
        <v>1111111</v>
      </c>
      <c r="H851">
        <v>0</v>
      </c>
      <c r="I851">
        <v>0</v>
      </c>
      <c r="J851">
        <v>0</v>
      </c>
      <c r="K851">
        <v>0</v>
      </c>
      <c r="L851">
        <v>0</v>
      </c>
      <c r="M851">
        <v>0</v>
      </c>
    </row>
    <row r="852" spans="2:13" x14ac:dyDescent="0.2">
      <c r="B852">
        <v>0</v>
      </c>
      <c r="C852">
        <v>0</v>
      </c>
      <c r="D852">
        <v>0</v>
      </c>
      <c r="E852">
        <v>0</v>
      </c>
      <c r="F852">
        <v>0</v>
      </c>
      <c r="G852">
        <v>1111111</v>
      </c>
      <c r="H852">
        <v>0</v>
      </c>
      <c r="I852">
        <v>0</v>
      </c>
      <c r="J852">
        <v>0</v>
      </c>
      <c r="K852">
        <v>0</v>
      </c>
      <c r="L852">
        <v>0</v>
      </c>
      <c r="M852">
        <v>0</v>
      </c>
    </row>
    <row r="853" spans="2:13" x14ac:dyDescent="0.2">
      <c r="B853">
        <v>0</v>
      </c>
      <c r="C853">
        <v>0</v>
      </c>
      <c r="D853">
        <v>0</v>
      </c>
      <c r="E853">
        <v>0</v>
      </c>
      <c r="F853">
        <v>0</v>
      </c>
      <c r="G853">
        <v>1111111</v>
      </c>
      <c r="H853">
        <v>0</v>
      </c>
      <c r="I853">
        <v>0</v>
      </c>
      <c r="J853">
        <v>0</v>
      </c>
      <c r="K853">
        <v>0</v>
      </c>
      <c r="L853">
        <v>0</v>
      </c>
      <c r="M853">
        <v>0</v>
      </c>
    </row>
    <row r="854" spans="2:13" x14ac:dyDescent="0.2">
      <c r="B854">
        <v>0</v>
      </c>
      <c r="C854">
        <v>0</v>
      </c>
      <c r="D854">
        <v>0</v>
      </c>
      <c r="E854">
        <v>0</v>
      </c>
      <c r="F854">
        <v>0</v>
      </c>
      <c r="G854">
        <v>1111111</v>
      </c>
      <c r="H854">
        <v>0</v>
      </c>
      <c r="I854">
        <v>0</v>
      </c>
      <c r="J854">
        <v>0</v>
      </c>
      <c r="K854">
        <v>0</v>
      </c>
      <c r="L854">
        <v>0</v>
      </c>
      <c r="M854">
        <v>0</v>
      </c>
    </row>
    <row r="855" spans="2:13" x14ac:dyDescent="0.2">
      <c r="B855">
        <v>0</v>
      </c>
      <c r="C855">
        <v>0</v>
      </c>
      <c r="D855">
        <v>0</v>
      </c>
      <c r="E855">
        <v>0</v>
      </c>
      <c r="F855">
        <v>0</v>
      </c>
      <c r="G855">
        <v>1111111</v>
      </c>
      <c r="H855">
        <v>0</v>
      </c>
      <c r="I855">
        <v>0</v>
      </c>
      <c r="J855">
        <v>0</v>
      </c>
      <c r="K855">
        <v>0</v>
      </c>
      <c r="L855">
        <v>0</v>
      </c>
      <c r="M855">
        <v>0</v>
      </c>
    </row>
    <row r="856" spans="2:13" x14ac:dyDescent="0.2">
      <c r="B856">
        <v>0</v>
      </c>
      <c r="C856">
        <v>0</v>
      </c>
      <c r="D856">
        <v>0</v>
      </c>
      <c r="E856">
        <v>0</v>
      </c>
      <c r="F856">
        <v>0</v>
      </c>
      <c r="G856">
        <v>1111111</v>
      </c>
      <c r="H856">
        <v>0</v>
      </c>
      <c r="I856">
        <v>0</v>
      </c>
      <c r="J856">
        <v>0</v>
      </c>
      <c r="K856">
        <v>0</v>
      </c>
      <c r="L856">
        <v>0</v>
      </c>
      <c r="M856">
        <v>0</v>
      </c>
    </row>
    <row r="857" spans="2:13" x14ac:dyDescent="0.2">
      <c r="B857">
        <v>0</v>
      </c>
      <c r="C857">
        <v>0</v>
      </c>
      <c r="D857">
        <v>0</v>
      </c>
      <c r="E857">
        <v>0</v>
      </c>
      <c r="F857">
        <v>0</v>
      </c>
      <c r="G857">
        <v>1111111</v>
      </c>
      <c r="H857">
        <v>0</v>
      </c>
      <c r="I857">
        <v>0</v>
      </c>
      <c r="J857">
        <v>0</v>
      </c>
      <c r="K857">
        <v>0</v>
      </c>
      <c r="L857">
        <v>0</v>
      </c>
      <c r="M857">
        <v>0</v>
      </c>
    </row>
    <row r="858" spans="2:13" x14ac:dyDescent="0.2">
      <c r="B858">
        <v>0</v>
      </c>
      <c r="C858">
        <v>0</v>
      </c>
      <c r="D858">
        <v>0</v>
      </c>
      <c r="E858">
        <v>0</v>
      </c>
      <c r="F858">
        <v>0</v>
      </c>
      <c r="G858">
        <v>1111111</v>
      </c>
      <c r="H858">
        <v>0</v>
      </c>
      <c r="I858">
        <v>0</v>
      </c>
      <c r="J858">
        <v>0</v>
      </c>
      <c r="K858">
        <v>0</v>
      </c>
      <c r="L858">
        <v>0</v>
      </c>
      <c r="M858">
        <v>0</v>
      </c>
    </row>
    <row r="859" spans="2:13" x14ac:dyDescent="0.2">
      <c r="B859">
        <v>0</v>
      </c>
      <c r="C859">
        <v>0</v>
      </c>
      <c r="D859">
        <v>0</v>
      </c>
      <c r="E859">
        <v>0</v>
      </c>
      <c r="F859">
        <v>0</v>
      </c>
      <c r="G859">
        <v>1111111</v>
      </c>
      <c r="H859">
        <v>0</v>
      </c>
      <c r="I859">
        <v>0</v>
      </c>
      <c r="J859">
        <v>0</v>
      </c>
      <c r="K859">
        <v>0</v>
      </c>
      <c r="L859">
        <v>0</v>
      </c>
      <c r="M859">
        <v>0</v>
      </c>
    </row>
    <row r="860" spans="2:13" x14ac:dyDescent="0.2">
      <c r="B860">
        <v>0</v>
      </c>
      <c r="C860">
        <v>0</v>
      </c>
      <c r="D860">
        <v>0</v>
      </c>
      <c r="E860">
        <v>0</v>
      </c>
      <c r="F860">
        <v>0</v>
      </c>
      <c r="G860">
        <v>1111111</v>
      </c>
      <c r="H860">
        <v>0</v>
      </c>
      <c r="I860">
        <v>0</v>
      </c>
      <c r="J860">
        <v>0</v>
      </c>
      <c r="K860">
        <v>0</v>
      </c>
      <c r="L860">
        <v>0</v>
      </c>
      <c r="M860">
        <v>0</v>
      </c>
    </row>
    <row r="861" spans="2:13" x14ac:dyDescent="0.2">
      <c r="B861">
        <v>0</v>
      </c>
      <c r="C861">
        <v>0</v>
      </c>
      <c r="D861">
        <v>0</v>
      </c>
      <c r="E861">
        <v>0</v>
      </c>
      <c r="F861">
        <v>0</v>
      </c>
      <c r="G861">
        <v>1111111</v>
      </c>
      <c r="H861">
        <v>0</v>
      </c>
      <c r="I861">
        <v>0</v>
      </c>
      <c r="J861">
        <v>0</v>
      </c>
      <c r="K861">
        <v>0</v>
      </c>
      <c r="L861">
        <v>0</v>
      </c>
      <c r="M861">
        <v>0</v>
      </c>
    </row>
    <row r="862" spans="2:13" x14ac:dyDescent="0.2">
      <c r="B862">
        <v>0</v>
      </c>
      <c r="C862">
        <v>0</v>
      </c>
      <c r="D862">
        <v>0</v>
      </c>
      <c r="E862">
        <v>0</v>
      </c>
      <c r="F862">
        <v>0</v>
      </c>
      <c r="G862">
        <v>1111111</v>
      </c>
      <c r="H862">
        <v>0</v>
      </c>
      <c r="I862">
        <v>0</v>
      </c>
      <c r="J862">
        <v>0</v>
      </c>
      <c r="K862">
        <v>0</v>
      </c>
      <c r="L862">
        <v>0</v>
      </c>
      <c r="M862">
        <v>0</v>
      </c>
    </row>
    <row r="863" spans="2:13" x14ac:dyDescent="0.2">
      <c r="B863">
        <v>0</v>
      </c>
      <c r="C863">
        <v>0</v>
      </c>
      <c r="D863">
        <v>0</v>
      </c>
      <c r="E863">
        <v>0</v>
      </c>
      <c r="F863">
        <v>0</v>
      </c>
      <c r="G863">
        <v>1111111</v>
      </c>
      <c r="H863">
        <v>0</v>
      </c>
      <c r="I863">
        <v>0</v>
      </c>
      <c r="J863">
        <v>0</v>
      </c>
      <c r="K863">
        <v>0</v>
      </c>
      <c r="L863">
        <v>0</v>
      </c>
      <c r="M863">
        <v>0</v>
      </c>
    </row>
    <row r="864" spans="2:13" x14ac:dyDescent="0.2">
      <c r="B864">
        <v>0</v>
      </c>
      <c r="C864">
        <v>0</v>
      </c>
      <c r="D864">
        <v>0</v>
      </c>
      <c r="E864">
        <v>0</v>
      </c>
      <c r="F864">
        <v>0</v>
      </c>
      <c r="G864">
        <v>1111111</v>
      </c>
      <c r="H864">
        <v>0</v>
      </c>
      <c r="I864">
        <v>0</v>
      </c>
      <c r="J864">
        <v>0</v>
      </c>
      <c r="K864">
        <v>0</v>
      </c>
      <c r="L864">
        <v>0</v>
      </c>
      <c r="M864">
        <v>0</v>
      </c>
    </row>
    <row r="865" spans="2:13" x14ac:dyDescent="0.2">
      <c r="B865">
        <v>0</v>
      </c>
      <c r="C865">
        <v>0</v>
      </c>
      <c r="D865">
        <v>0</v>
      </c>
      <c r="E865">
        <v>0</v>
      </c>
      <c r="F865">
        <v>0</v>
      </c>
      <c r="G865">
        <v>1111111</v>
      </c>
      <c r="H865">
        <v>0</v>
      </c>
      <c r="I865">
        <v>0</v>
      </c>
      <c r="J865">
        <v>0</v>
      </c>
      <c r="K865">
        <v>0</v>
      </c>
      <c r="L865">
        <v>0</v>
      </c>
      <c r="M865">
        <v>0</v>
      </c>
    </row>
    <row r="866" spans="2:13" x14ac:dyDescent="0.2">
      <c r="B866">
        <v>0</v>
      </c>
      <c r="C866">
        <v>0</v>
      </c>
      <c r="D866">
        <v>0</v>
      </c>
      <c r="E866">
        <v>0</v>
      </c>
      <c r="F866">
        <v>0</v>
      </c>
      <c r="G866">
        <v>1111111</v>
      </c>
      <c r="H866">
        <v>0</v>
      </c>
      <c r="I866">
        <v>0</v>
      </c>
      <c r="J866">
        <v>0</v>
      </c>
      <c r="K866">
        <v>0</v>
      </c>
      <c r="L866">
        <v>0</v>
      </c>
      <c r="M866">
        <v>0</v>
      </c>
    </row>
    <row r="867" spans="2:13" x14ac:dyDescent="0.2">
      <c r="B867">
        <v>0</v>
      </c>
      <c r="C867">
        <v>0</v>
      </c>
      <c r="D867">
        <v>0</v>
      </c>
      <c r="E867">
        <v>0</v>
      </c>
      <c r="F867">
        <v>0</v>
      </c>
      <c r="G867">
        <v>1111111</v>
      </c>
      <c r="H867">
        <v>0</v>
      </c>
      <c r="I867">
        <v>0</v>
      </c>
      <c r="J867">
        <v>0</v>
      </c>
      <c r="K867">
        <v>0</v>
      </c>
      <c r="L867">
        <v>0</v>
      </c>
      <c r="M867">
        <v>0</v>
      </c>
    </row>
    <row r="868" spans="2:13" x14ac:dyDescent="0.2">
      <c r="B868">
        <v>0</v>
      </c>
      <c r="C868">
        <v>0</v>
      </c>
      <c r="D868">
        <v>0</v>
      </c>
      <c r="E868">
        <v>0</v>
      </c>
      <c r="F868">
        <v>0</v>
      </c>
      <c r="G868">
        <v>1111111</v>
      </c>
      <c r="H868">
        <v>0</v>
      </c>
      <c r="I868">
        <v>0</v>
      </c>
      <c r="J868">
        <v>0</v>
      </c>
      <c r="K868">
        <v>0</v>
      </c>
      <c r="L868">
        <v>0</v>
      </c>
      <c r="M868">
        <v>0</v>
      </c>
    </row>
    <row r="869" spans="2:13" x14ac:dyDescent="0.2">
      <c r="B869">
        <v>0</v>
      </c>
      <c r="C869">
        <v>0</v>
      </c>
      <c r="D869">
        <v>0</v>
      </c>
      <c r="E869">
        <v>0</v>
      </c>
      <c r="F869">
        <v>0</v>
      </c>
      <c r="G869">
        <v>1111111</v>
      </c>
      <c r="H869">
        <v>0</v>
      </c>
      <c r="I869">
        <v>0</v>
      </c>
      <c r="J869">
        <v>0</v>
      </c>
      <c r="K869">
        <v>0</v>
      </c>
      <c r="L869">
        <v>0</v>
      </c>
      <c r="M869">
        <v>0</v>
      </c>
    </row>
    <row r="870" spans="2:13" x14ac:dyDescent="0.2">
      <c r="B870">
        <v>0</v>
      </c>
      <c r="C870">
        <v>0</v>
      </c>
      <c r="D870">
        <v>0</v>
      </c>
      <c r="E870">
        <v>0</v>
      </c>
      <c r="F870">
        <v>0</v>
      </c>
      <c r="G870">
        <v>1111111</v>
      </c>
      <c r="H870">
        <v>0</v>
      </c>
      <c r="I870">
        <v>0</v>
      </c>
      <c r="J870">
        <v>0</v>
      </c>
      <c r="K870">
        <v>0</v>
      </c>
      <c r="L870">
        <v>0</v>
      </c>
      <c r="M870">
        <v>0</v>
      </c>
    </row>
    <row r="871" spans="2:13" x14ac:dyDescent="0.2">
      <c r="B871">
        <v>0</v>
      </c>
      <c r="C871">
        <v>0</v>
      </c>
      <c r="D871">
        <v>0</v>
      </c>
      <c r="E871">
        <v>0</v>
      </c>
      <c r="F871">
        <v>0</v>
      </c>
      <c r="G871">
        <v>1111111</v>
      </c>
      <c r="H871">
        <v>0</v>
      </c>
      <c r="I871">
        <v>0</v>
      </c>
      <c r="J871">
        <v>0</v>
      </c>
      <c r="K871">
        <v>0</v>
      </c>
      <c r="L871">
        <v>0</v>
      </c>
      <c r="M871">
        <v>0</v>
      </c>
    </row>
    <row r="872" spans="2:13" x14ac:dyDescent="0.2">
      <c r="B872">
        <v>0</v>
      </c>
      <c r="C872">
        <v>0</v>
      </c>
      <c r="D872">
        <v>0</v>
      </c>
      <c r="E872">
        <v>0</v>
      </c>
      <c r="F872">
        <v>0</v>
      </c>
      <c r="G872">
        <v>1111111</v>
      </c>
      <c r="H872">
        <v>0</v>
      </c>
      <c r="I872">
        <v>0</v>
      </c>
      <c r="J872">
        <v>0</v>
      </c>
      <c r="K872">
        <v>0</v>
      </c>
      <c r="L872">
        <v>0</v>
      </c>
      <c r="M872">
        <v>0</v>
      </c>
    </row>
    <row r="873" spans="2:13" x14ac:dyDescent="0.2">
      <c r="B873">
        <v>0</v>
      </c>
      <c r="C873">
        <v>0</v>
      </c>
      <c r="D873">
        <v>0</v>
      </c>
      <c r="E873">
        <v>0</v>
      </c>
      <c r="F873">
        <v>0</v>
      </c>
      <c r="G873">
        <v>1111111</v>
      </c>
      <c r="H873">
        <v>0</v>
      </c>
      <c r="I873">
        <v>0</v>
      </c>
      <c r="J873">
        <v>0</v>
      </c>
      <c r="K873">
        <v>0</v>
      </c>
      <c r="L873">
        <v>0</v>
      </c>
      <c r="M873">
        <v>0</v>
      </c>
    </row>
    <row r="874" spans="2:13" x14ac:dyDescent="0.2">
      <c r="B874">
        <v>0</v>
      </c>
      <c r="C874">
        <v>0</v>
      </c>
      <c r="D874">
        <v>0</v>
      </c>
      <c r="E874">
        <v>0</v>
      </c>
      <c r="F874">
        <v>0</v>
      </c>
      <c r="G874">
        <v>1111111</v>
      </c>
      <c r="H874">
        <v>0</v>
      </c>
      <c r="I874">
        <v>0</v>
      </c>
      <c r="J874">
        <v>0</v>
      </c>
      <c r="K874">
        <v>0</v>
      </c>
      <c r="L874">
        <v>0</v>
      </c>
      <c r="M874">
        <v>0</v>
      </c>
    </row>
    <row r="875" spans="2:13" x14ac:dyDescent="0.2">
      <c r="B875">
        <v>0</v>
      </c>
      <c r="C875">
        <v>0</v>
      </c>
      <c r="D875">
        <v>0</v>
      </c>
      <c r="E875">
        <v>0</v>
      </c>
      <c r="F875">
        <v>0</v>
      </c>
      <c r="G875">
        <v>1111111</v>
      </c>
      <c r="H875">
        <v>0</v>
      </c>
      <c r="I875">
        <v>0</v>
      </c>
      <c r="J875">
        <v>0</v>
      </c>
      <c r="K875">
        <v>0</v>
      </c>
      <c r="L875">
        <v>0</v>
      </c>
      <c r="M875">
        <v>0</v>
      </c>
    </row>
    <row r="876" spans="2:13" x14ac:dyDescent="0.2">
      <c r="B876">
        <v>0</v>
      </c>
      <c r="C876">
        <v>0</v>
      </c>
      <c r="D876">
        <v>0</v>
      </c>
      <c r="E876">
        <v>0</v>
      </c>
      <c r="F876">
        <v>0</v>
      </c>
      <c r="G876">
        <v>1111111</v>
      </c>
      <c r="H876">
        <v>0</v>
      </c>
      <c r="I876">
        <v>0</v>
      </c>
      <c r="J876">
        <v>0</v>
      </c>
      <c r="K876">
        <v>0</v>
      </c>
      <c r="L876">
        <v>0</v>
      </c>
      <c r="M876">
        <v>0</v>
      </c>
    </row>
    <row r="877" spans="2:13" x14ac:dyDescent="0.2">
      <c r="B877">
        <v>0</v>
      </c>
      <c r="C877">
        <v>0</v>
      </c>
      <c r="D877">
        <v>0</v>
      </c>
      <c r="E877">
        <v>0</v>
      </c>
      <c r="F877">
        <v>0</v>
      </c>
      <c r="G877">
        <v>1111111</v>
      </c>
      <c r="H877">
        <v>0</v>
      </c>
      <c r="I877">
        <v>0</v>
      </c>
      <c r="J877">
        <v>0</v>
      </c>
      <c r="K877">
        <v>0</v>
      </c>
      <c r="L877">
        <v>0</v>
      </c>
      <c r="M877">
        <v>0</v>
      </c>
    </row>
    <row r="878" spans="2:13" x14ac:dyDescent="0.2">
      <c r="B878">
        <v>0</v>
      </c>
      <c r="C878">
        <v>0</v>
      </c>
      <c r="D878">
        <v>0</v>
      </c>
      <c r="E878">
        <v>0</v>
      </c>
      <c r="F878">
        <v>0</v>
      </c>
      <c r="G878">
        <v>1111111</v>
      </c>
      <c r="H878">
        <v>0</v>
      </c>
      <c r="I878">
        <v>0</v>
      </c>
      <c r="J878">
        <v>0</v>
      </c>
      <c r="K878">
        <v>0</v>
      </c>
      <c r="L878">
        <v>0</v>
      </c>
      <c r="M878">
        <v>0</v>
      </c>
    </row>
    <row r="879" spans="2:13" x14ac:dyDescent="0.2">
      <c r="B879">
        <v>0</v>
      </c>
      <c r="C879">
        <v>0</v>
      </c>
      <c r="D879">
        <v>0</v>
      </c>
      <c r="E879">
        <v>0</v>
      </c>
      <c r="F879">
        <v>0</v>
      </c>
      <c r="G879">
        <v>1111111</v>
      </c>
      <c r="H879">
        <v>0</v>
      </c>
      <c r="I879">
        <v>0</v>
      </c>
      <c r="J879">
        <v>0</v>
      </c>
      <c r="K879">
        <v>0</v>
      </c>
      <c r="L879">
        <v>0</v>
      </c>
      <c r="M879">
        <v>0</v>
      </c>
    </row>
    <row r="880" spans="2:13" x14ac:dyDescent="0.2">
      <c r="B880">
        <v>0</v>
      </c>
      <c r="C880">
        <v>0</v>
      </c>
      <c r="D880">
        <v>0</v>
      </c>
      <c r="E880">
        <v>0</v>
      </c>
      <c r="F880">
        <v>0</v>
      </c>
      <c r="G880">
        <v>1111111</v>
      </c>
      <c r="H880">
        <v>0</v>
      </c>
      <c r="I880">
        <v>0</v>
      </c>
      <c r="J880">
        <v>0</v>
      </c>
      <c r="K880">
        <v>0</v>
      </c>
      <c r="L880">
        <v>0</v>
      </c>
      <c r="M880">
        <v>0</v>
      </c>
    </row>
    <row r="881" spans="2:13" x14ac:dyDescent="0.2">
      <c r="B881">
        <v>0</v>
      </c>
      <c r="C881">
        <v>0</v>
      </c>
      <c r="D881">
        <v>0</v>
      </c>
      <c r="E881">
        <v>0</v>
      </c>
      <c r="F881">
        <v>0</v>
      </c>
      <c r="G881">
        <v>1111111</v>
      </c>
      <c r="H881">
        <v>0</v>
      </c>
      <c r="I881">
        <v>0</v>
      </c>
      <c r="J881">
        <v>0</v>
      </c>
      <c r="K881">
        <v>0</v>
      </c>
      <c r="L881">
        <v>0</v>
      </c>
      <c r="M881">
        <v>0</v>
      </c>
    </row>
    <row r="882" spans="2:13" x14ac:dyDescent="0.2">
      <c r="B882">
        <v>0</v>
      </c>
      <c r="C882">
        <v>0</v>
      </c>
      <c r="D882">
        <v>0</v>
      </c>
      <c r="E882">
        <v>0</v>
      </c>
      <c r="F882">
        <v>0</v>
      </c>
      <c r="G882">
        <v>1111111</v>
      </c>
      <c r="H882">
        <v>0</v>
      </c>
      <c r="I882">
        <v>0</v>
      </c>
      <c r="J882">
        <v>0</v>
      </c>
      <c r="K882">
        <v>0</v>
      </c>
      <c r="L882">
        <v>0</v>
      </c>
      <c r="M882">
        <v>0</v>
      </c>
    </row>
    <row r="883" spans="2:13" x14ac:dyDescent="0.2">
      <c r="B883">
        <v>0</v>
      </c>
      <c r="C883">
        <v>0</v>
      </c>
      <c r="D883">
        <v>0</v>
      </c>
      <c r="E883">
        <v>0</v>
      </c>
      <c r="F883">
        <v>0</v>
      </c>
      <c r="G883">
        <v>1111111</v>
      </c>
      <c r="H883">
        <v>0</v>
      </c>
      <c r="I883">
        <v>0</v>
      </c>
      <c r="J883">
        <v>0</v>
      </c>
      <c r="K883">
        <v>0</v>
      </c>
      <c r="L883">
        <v>0</v>
      </c>
      <c r="M883">
        <v>0</v>
      </c>
    </row>
    <row r="884" spans="2:13" x14ac:dyDescent="0.2">
      <c r="B884">
        <v>0</v>
      </c>
      <c r="C884">
        <v>0</v>
      </c>
      <c r="D884">
        <v>0</v>
      </c>
      <c r="E884">
        <v>0</v>
      </c>
      <c r="F884">
        <v>0</v>
      </c>
      <c r="G884">
        <v>1111111</v>
      </c>
      <c r="H884">
        <v>0</v>
      </c>
      <c r="I884">
        <v>0</v>
      </c>
      <c r="J884">
        <v>0</v>
      </c>
      <c r="K884">
        <v>0</v>
      </c>
      <c r="L884">
        <v>0</v>
      </c>
      <c r="M884">
        <v>0</v>
      </c>
    </row>
    <row r="885" spans="2:13" x14ac:dyDescent="0.2">
      <c r="B885">
        <v>0</v>
      </c>
      <c r="C885">
        <v>0</v>
      </c>
      <c r="D885">
        <v>0</v>
      </c>
      <c r="E885">
        <v>0</v>
      </c>
      <c r="F885">
        <v>0</v>
      </c>
      <c r="G885">
        <v>1111111</v>
      </c>
      <c r="H885">
        <v>0</v>
      </c>
      <c r="I885">
        <v>0</v>
      </c>
      <c r="J885">
        <v>0</v>
      </c>
      <c r="K885">
        <v>0</v>
      </c>
      <c r="L885">
        <v>0</v>
      </c>
      <c r="M885">
        <v>0</v>
      </c>
    </row>
    <row r="886" spans="2:13" x14ac:dyDescent="0.2">
      <c r="B886">
        <v>0</v>
      </c>
      <c r="C886">
        <v>0</v>
      </c>
      <c r="D886">
        <v>0</v>
      </c>
      <c r="E886">
        <v>0</v>
      </c>
      <c r="F886">
        <v>0</v>
      </c>
      <c r="G886">
        <v>1111111</v>
      </c>
      <c r="H886">
        <v>0</v>
      </c>
      <c r="I886">
        <v>0</v>
      </c>
      <c r="J886">
        <v>0</v>
      </c>
      <c r="K886">
        <v>0</v>
      </c>
      <c r="L886">
        <v>0</v>
      </c>
      <c r="M886">
        <v>0</v>
      </c>
    </row>
    <row r="887" spans="2:13" x14ac:dyDescent="0.2">
      <c r="B887">
        <v>0</v>
      </c>
      <c r="C887">
        <v>0</v>
      </c>
      <c r="D887">
        <v>0</v>
      </c>
      <c r="E887">
        <v>0</v>
      </c>
      <c r="F887">
        <v>0</v>
      </c>
      <c r="G887">
        <v>1111111</v>
      </c>
      <c r="H887">
        <v>0</v>
      </c>
      <c r="I887">
        <v>0</v>
      </c>
      <c r="J887">
        <v>0</v>
      </c>
      <c r="K887">
        <v>0</v>
      </c>
      <c r="L887">
        <v>0</v>
      </c>
      <c r="M887">
        <v>0</v>
      </c>
    </row>
    <row r="888" spans="2:13" x14ac:dyDescent="0.2">
      <c r="B888">
        <v>0</v>
      </c>
      <c r="C888">
        <v>0</v>
      </c>
      <c r="D888">
        <v>0</v>
      </c>
      <c r="E888">
        <v>0</v>
      </c>
      <c r="F888">
        <v>0</v>
      </c>
      <c r="G888">
        <v>1111111</v>
      </c>
      <c r="H888">
        <v>0</v>
      </c>
      <c r="I888">
        <v>0</v>
      </c>
      <c r="J888">
        <v>0</v>
      </c>
      <c r="K888">
        <v>0</v>
      </c>
      <c r="L888">
        <v>0</v>
      </c>
      <c r="M888">
        <v>0</v>
      </c>
    </row>
    <row r="889" spans="2:13" x14ac:dyDescent="0.2">
      <c r="B889">
        <v>0</v>
      </c>
      <c r="C889">
        <v>0</v>
      </c>
      <c r="D889">
        <v>0</v>
      </c>
      <c r="E889">
        <v>0</v>
      </c>
      <c r="F889">
        <v>0</v>
      </c>
      <c r="G889">
        <v>1111111</v>
      </c>
      <c r="H889">
        <v>0</v>
      </c>
      <c r="I889">
        <v>0</v>
      </c>
      <c r="J889">
        <v>0</v>
      </c>
      <c r="K889">
        <v>0</v>
      </c>
      <c r="L889">
        <v>0</v>
      </c>
      <c r="M889">
        <v>0</v>
      </c>
    </row>
    <row r="890" spans="2:13" x14ac:dyDescent="0.2">
      <c r="B890">
        <v>0</v>
      </c>
      <c r="C890">
        <v>0</v>
      </c>
      <c r="D890">
        <v>0</v>
      </c>
      <c r="E890">
        <v>0</v>
      </c>
      <c r="F890">
        <v>0</v>
      </c>
      <c r="G890">
        <v>1111111</v>
      </c>
      <c r="H890">
        <v>0</v>
      </c>
      <c r="I890">
        <v>0</v>
      </c>
      <c r="J890">
        <v>0</v>
      </c>
      <c r="K890">
        <v>0</v>
      </c>
      <c r="L890">
        <v>0</v>
      </c>
      <c r="M890">
        <v>0</v>
      </c>
    </row>
    <row r="891" spans="2:13" x14ac:dyDescent="0.2">
      <c r="B891">
        <v>0</v>
      </c>
      <c r="C891">
        <v>0</v>
      </c>
      <c r="D891">
        <v>0</v>
      </c>
      <c r="E891">
        <v>0</v>
      </c>
      <c r="F891">
        <v>0</v>
      </c>
      <c r="G891">
        <v>1111111</v>
      </c>
      <c r="H891">
        <v>0</v>
      </c>
      <c r="I891">
        <v>0</v>
      </c>
      <c r="J891">
        <v>0</v>
      </c>
      <c r="K891">
        <v>0</v>
      </c>
      <c r="L891">
        <v>0</v>
      </c>
      <c r="M891">
        <v>0</v>
      </c>
    </row>
    <row r="892" spans="2:13" x14ac:dyDescent="0.2">
      <c r="B892">
        <v>0</v>
      </c>
      <c r="C892">
        <v>0</v>
      </c>
      <c r="D892">
        <v>0</v>
      </c>
      <c r="E892">
        <v>0</v>
      </c>
      <c r="F892">
        <v>0</v>
      </c>
      <c r="G892">
        <v>1111111</v>
      </c>
      <c r="H892">
        <v>0</v>
      </c>
      <c r="I892">
        <v>0</v>
      </c>
      <c r="J892">
        <v>0</v>
      </c>
      <c r="K892">
        <v>0</v>
      </c>
      <c r="L892">
        <v>0</v>
      </c>
      <c r="M892">
        <v>0</v>
      </c>
    </row>
    <row r="893" spans="2:13" x14ac:dyDescent="0.2">
      <c r="B893">
        <v>0</v>
      </c>
      <c r="C893">
        <v>0</v>
      </c>
      <c r="D893">
        <v>0</v>
      </c>
      <c r="E893">
        <v>0</v>
      </c>
      <c r="F893">
        <v>0</v>
      </c>
      <c r="G893">
        <v>1111111</v>
      </c>
      <c r="H893">
        <v>0</v>
      </c>
      <c r="I893">
        <v>0</v>
      </c>
      <c r="J893">
        <v>0</v>
      </c>
      <c r="K893">
        <v>0</v>
      </c>
      <c r="L893">
        <v>0</v>
      </c>
      <c r="M893">
        <v>0</v>
      </c>
    </row>
    <row r="894" spans="2:13" x14ac:dyDescent="0.2">
      <c r="B894">
        <v>0</v>
      </c>
      <c r="C894">
        <v>0</v>
      </c>
      <c r="D894">
        <v>0</v>
      </c>
      <c r="E894">
        <v>0</v>
      </c>
      <c r="F894">
        <v>0</v>
      </c>
      <c r="G894">
        <v>1111111</v>
      </c>
      <c r="H894">
        <v>0</v>
      </c>
      <c r="I894">
        <v>0</v>
      </c>
      <c r="J894">
        <v>0</v>
      </c>
      <c r="K894">
        <v>0</v>
      </c>
      <c r="L894">
        <v>0</v>
      </c>
      <c r="M894">
        <v>0</v>
      </c>
    </row>
    <row r="895" spans="2:13" x14ac:dyDescent="0.2">
      <c r="B895">
        <v>0</v>
      </c>
      <c r="C895">
        <v>0</v>
      </c>
      <c r="D895">
        <v>0</v>
      </c>
      <c r="E895">
        <v>0</v>
      </c>
      <c r="F895">
        <v>0</v>
      </c>
      <c r="G895">
        <v>1111111</v>
      </c>
      <c r="H895">
        <v>0</v>
      </c>
      <c r="I895">
        <v>0</v>
      </c>
      <c r="J895">
        <v>0</v>
      </c>
      <c r="K895">
        <v>0</v>
      </c>
      <c r="L895">
        <v>0</v>
      </c>
      <c r="M895">
        <v>0</v>
      </c>
    </row>
    <row r="896" spans="2:13" x14ac:dyDescent="0.2">
      <c r="B896">
        <v>0</v>
      </c>
      <c r="C896">
        <v>0</v>
      </c>
      <c r="D896">
        <v>0</v>
      </c>
      <c r="E896">
        <v>0</v>
      </c>
      <c r="F896">
        <v>0</v>
      </c>
      <c r="G896">
        <v>1111111</v>
      </c>
      <c r="H896">
        <v>0</v>
      </c>
      <c r="I896">
        <v>0</v>
      </c>
      <c r="J896">
        <v>0</v>
      </c>
      <c r="K896">
        <v>0</v>
      </c>
      <c r="L896">
        <v>0</v>
      </c>
      <c r="M896">
        <v>0</v>
      </c>
    </row>
    <row r="897" spans="2:13" x14ac:dyDescent="0.2">
      <c r="B897">
        <v>0</v>
      </c>
      <c r="C897">
        <v>0</v>
      </c>
      <c r="D897">
        <v>0</v>
      </c>
      <c r="E897">
        <v>0</v>
      </c>
      <c r="F897">
        <v>0</v>
      </c>
      <c r="G897">
        <v>1111111</v>
      </c>
      <c r="H897">
        <v>0</v>
      </c>
      <c r="I897">
        <v>0</v>
      </c>
      <c r="J897">
        <v>0</v>
      </c>
      <c r="K897">
        <v>0</v>
      </c>
      <c r="L897">
        <v>0</v>
      </c>
      <c r="M897">
        <v>0</v>
      </c>
    </row>
    <row r="898" spans="2:13" x14ac:dyDescent="0.2">
      <c r="B898">
        <v>0</v>
      </c>
      <c r="C898">
        <v>0</v>
      </c>
      <c r="D898">
        <v>0</v>
      </c>
      <c r="E898">
        <v>0</v>
      </c>
      <c r="F898">
        <v>0</v>
      </c>
      <c r="G898">
        <v>1111111</v>
      </c>
      <c r="H898">
        <v>0</v>
      </c>
      <c r="I898">
        <v>0</v>
      </c>
      <c r="J898">
        <v>0</v>
      </c>
      <c r="K898">
        <v>0</v>
      </c>
      <c r="L898">
        <v>0</v>
      </c>
      <c r="M898">
        <v>0</v>
      </c>
    </row>
    <row r="899" spans="2:13" x14ac:dyDescent="0.2">
      <c r="B899">
        <v>0</v>
      </c>
      <c r="C899">
        <v>0</v>
      </c>
      <c r="D899">
        <v>0</v>
      </c>
      <c r="E899">
        <v>0</v>
      </c>
      <c r="F899">
        <v>0</v>
      </c>
      <c r="G899">
        <v>1111111</v>
      </c>
      <c r="H899">
        <v>0</v>
      </c>
      <c r="I899">
        <v>0</v>
      </c>
      <c r="J899">
        <v>0</v>
      </c>
      <c r="K899">
        <v>0</v>
      </c>
      <c r="L899">
        <v>0</v>
      </c>
      <c r="M899">
        <v>0</v>
      </c>
    </row>
    <row r="900" spans="2:13" x14ac:dyDescent="0.2">
      <c r="B900">
        <v>0</v>
      </c>
      <c r="C900">
        <v>0</v>
      </c>
      <c r="D900">
        <v>0</v>
      </c>
      <c r="E900">
        <v>0</v>
      </c>
      <c r="F900">
        <v>0</v>
      </c>
      <c r="G900">
        <v>1111111</v>
      </c>
      <c r="H900">
        <v>0</v>
      </c>
      <c r="I900">
        <v>0</v>
      </c>
      <c r="J900">
        <v>0</v>
      </c>
      <c r="K900">
        <v>0</v>
      </c>
      <c r="L900">
        <v>0</v>
      </c>
      <c r="M900">
        <v>0</v>
      </c>
    </row>
    <row r="901" spans="2:13" x14ac:dyDescent="0.2">
      <c r="B901">
        <v>0</v>
      </c>
      <c r="C901">
        <v>0</v>
      </c>
      <c r="D901">
        <v>0</v>
      </c>
      <c r="E901">
        <v>0</v>
      </c>
      <c r="F901">
        <v>0</v>
      </c>
      <c r="G901">
        <v>1111111</v>
      </c>
      <c r="H901">
        <v>0</v>
      </c>
      <c r="I901">
        <v>0</v>
      </c>
      <c r="J901">
        <v>0</v>
      </c>
      <c r="K901">
        <v>0</v>
      </c>
      <c r="L901">
        <v>0</v>
      </c>
      <c r="M901">
        <v>0</v>
      </c>
    </row>
    <row r="902" spans="2:13" x14ac:dyDescent="0.2">
      <c r="B902">
        <v>0</v>
      </c>
      <c r="C902">
        <v>0</v>
      </c>
      <c r="D902">
        <v>0</v>
      </c>
      <c r="E902">
        <v>0</v>
      </c>
      <c r="F902">
        <v>0</v>
      </c>
      <c r="G902">
        <v>1111111</v>
      </c>
      <c r="H902">
        <v>0</v>
      </c>
      <c r="I902">
        <v>0</v>
      </c>
      <c r="J902">
        <v>0</v>
      </c>
      <c r="K902">
        <v>0</v>
      </c>
      <c r="L902">
        <v>0</v>
      </c>
      <c r="M902">
        <v>0</v>
      </c>
    </row>
    <row r="903" spans="2:13" x14ac:dyDescent="0.2">
      <c r="B903">
        <v>0</v>
      </c>
      <c r="C903">
        <v>0</v>
      </c>
      <c r="D903">
        <v>0</v>
      </c>
      <c r="E903">
        <v>0</v>
      </c>
      <c r="F903">
        <v>0</v>
      </c>
      <c r="G903">
        <v>1111111</v>
      </c>
      <c r="H903">
        <v>0</v>
      </c>
      <c r="I903">
        <v>0</v>
      </c>
      <c r="J903">
        <v>0</v>
      </c>
      <c r="K903">
        <v>0</v>
      </c>
      <c r="L903">
        <v>0</v>
      </c>
      <c r="M903">
        <v>0</v>
      </c>
    </row>
    <row r="904" spans="2:13" x14ac:dyDescent="0.2">
      <c r="B904">
        <v>0</v>
      </c>
      <c r="C904">
        <v>0</v>
      </c>
      <c r="D904">
        <v>0</v>
      </c>
      <c r="E904">
        <v>0</v>
      </c>
      <c r="F904">
        <v>0</v>
      </c>
      <c r="G904">
        <v>1111111</v>
      </c>
      <c r="H904">
        <v>0</v>
      </c>
      <c r="I904">
        <v>0</v>
      </c>
      <c r="J904">
        <v>0</v>
      </c>
      <c r="K904">
        <v>0</v>
      </c>
      <c r="L904">
        <v>0</v>
      </c>
      <c r="M904">
        <v>0</v>
      </c>
    </row>
    <row r="905" spans="2:13" x14ac:dyDescent="0.2">
      <c r="B905">
        <v>0</v>
      </c>
      <c r="C905">
        <v>0</v>
      </c>
      <c r="D905">
        <v>0</v>
      </c>
      <c r="E905">
        <v>0</v>
      </c>
      <c r="F905">
        <v>0</v>
      </c>
      <c r="G905">
        <v>1111111</v>
      </c>
      <c r="H905">
        <v>0</v>
      </c>
      <c r="I905">
        <v>0</v>
      </c>
      <c r="J905">
        <v>0</v>
      </c>
      <c r="K905">
        <v>0</v>
      </c>
      <c r="L905">
        <v>0</v>
      </c>
      <c r="M905">
        <v>0</v>
      </c>
    </row>
    <row r="906" spans="2:13" x14ac:dyDescent="0.2">
      <c r="B906">
        <v>0</v>
      </c>
      <c r="C906">
        <v>0</v>
      </c>
      <c r="D906">
        <v>0</v>
      </c>
      <c r="E906">
        <v>0</v>
      </c>
      <c r="F906">
        <v>0</v>
      </c>
      <c r="G906">
        <v>1111111</v>
      </c>
      <c r="H906">
        <v>0</v>
      </c>
      <c r="I906">
        <v>0</v>
      </c>
      <c r="J906">
        <v>0</v>
      </c>
      <c r="K906">
        <v>0</v>
      </c>
      <c r="L906">
        <v>0</v>
      </c>
      <c r="M906">
        <v>0</v>
      </c>
    </row>
    <row r="907" spans="2:13" x14ac:dyDescent="0.2">
      <c r="B907">
        <v>0</v>
      </c>
      <c r="C907">
        <v>0</v>
      </c>
      <c r="D907">
        <v>0</v>
      </c>
      <c r="E907">
        <v>0</v>
      </c>
      <c r="F907">
        <v>0</v>
      </c>
      <c r="G907">
        <v>1111111</v>
      </c>
      <c r="H907">
        <v>0</v>
      </c>
      <c r="I907">
        <v>0</v>
      </c>
      <c r="J907">
        <v>0</v>
      </c>
      <c r="K907">
        <v>0</v>
      </c>
      <c r="L907">
        <v>0</v>
      </c>
      <c r="M907">
        <v>0</v>
      </c>
    </row>
    <row r="908" spans="2:13" x14ac:dyDescent="0.2">
      <c r="B908">
        <v>0</v>
      </c>
      <c r="C908">
        <v>0</v>
      </c>
      <c r="D908">
        <v>0</v>
      </c>
      <c r="E908">
        <v>0</v>
      </c>
      <c r="F908">
        <v>0</v>
      </c>
      <c r="G908">
        <v>1111111</v>
      </c>
      <c r="H908">
        <v>0</v>
      </c>
      <c r="I908">
        <v>0</v>
      </c>
      <c r="J908">
        <v>0</v>
      </c>
      <c r="K908">
        <v>0</v>
      </c>
      <c r="L908">
        <v>0</v>
      </c>
      <c r="M908">
        <v>0</v>
      </c>
    </row>
    <row r="909" spans="2:13" x14ac:dyDescent="0.2">
      <c r="B909">
        <v>0</v>
      </c>
      <c r="C909">
        <v>0</v>
      </c>
      <c r="D909">
        <v>0</v>
      </c>
      <c r="E909">
        <v>0</v>
      </c>
      <c r="F909">
        <v>0</v>
      </c>
      <c r="G909">
        <v>1111111</v>
      </c>
      <c r="H909">
        <v>0</v>
      </c>
      <c r="I909">
        <v>0</v>
      </c>
      <c r="J909">
        <v>0</v>
      </c>
      <c r="K909">
        <v>0</v>
      </c>
      <c r="L909">
        <v>0</v>
      </c>
      <c r="M909">
        <v>0</v>
      </c>
    </row>
    <row r="910" spans="2:13" x14ac:dyDescent="0.2">
      <c r="B910">
        <v>0</v>
      </c>
      <c r="C910">
        <v>0</v>
      </c>
      <c r="D910">
        <v>0</v>
      </c>
      <c r="E910">
        <v>0</v>
      </c>
      <c r="F910">
        <v>0</v>
      </c>
      <c r="G910">
        <v>1111111</v>
      </c>
      <c r="H910">
        <v>0</v>
      </c>
      <c r="I910">
        <v>0</v>
      </c>
      <c r="J910">
        <v>0</v>
      </c>
      <c r="K910">
        <v>0</v>
      </c>
      <c r="L910">
        <v>0</v>
      </c>
      <c r="M910">
        <v>0</v>
      </c>
    </row>
    <row r="911" spans="2:13" x14ac:dyDescent="0.2">
      <c r="B911">
        <v>0</v>
      </c>
      <c r="C911">
        <v>0</v>
      </c>
      <c r="D911">
        <v>0</v>
      </c>
      <c r="E911">
        <v>0</v>
      </c>
      <c r="F911">
        <v>0</v>
      </c>
      <c r="G911">
        <v>1111111</v>
      </c>
      <c r="H911">
        <v>0</v>
      </c>
      <c r="I911">
        <v>0</v>
      </c>
      <c r="J911">
        <v>0</v>
      </c>
      <c r="K911">
        <v>0</v>
      </c>
      <c r="L911">
        <v>0</v>
      </c>
      <c r="M911">
        <v>0</v>
      </c>
    </row>
    <row r="912" spans="2:13" x14ac:dyDescent="0.2">
      <c r="B912">
        <v>0</v>
      </c>
      <c r="C912">
        <v>0</v>
      </c>
      <c r="D912">
        <v>0</v>
      </c>
      <c r="E912">
        <v>0</v>
      </c>
      <c r="F912">
        <v>0</v>
      </c>
      <c r="G912">
        <v>1111111</v>
      </c>
      <c r="H912">
        <v>0</v>
      </c>
      <c r="I912">
        <v>0</v>
      </c>
      <c r="J912">
        <v>0</v>
      </c>
      <c r="K912">
        <v>0</v>
      </c>
      <c r="L912">
        <v>0</v>
      </c>
      <c r="M912">
        <v>0</v>
      </c>
    </row>
    <row r="913" spans="2:13" x14ac:dyDescent="0.2">
      <c r="B913">
        <v>0</v>
      </c>
      <c r="C913">
        <v>0</v>
      </c>
      <c r="D913">
        <v>0</v>
      </c>
      <c r="E913">
        <v>0</v>
      </c>
      <c r="F913">
        <v>0</v>
      </c>
      <c r="G913">
        <v>1111111</v>
      </c>
      <c r="H913">
        <v>0</v>
      </c>
      <c r="I913">
        <v>0</v>
      </c>
      <c r="J913">
        <v>0</v>
      </c>
      <c r="K913">
        <v>0</v>
      </c>
      <c r="L913">
        <v>0</v>
      </c>
      <c r="M913">
        <v>0</v>
      </c>
    </row>
    <row r="914" spans="2:13" x14ac:dyDescent="0.2">
      <c r="B914">
        <v>0</v>
      </c>
      <c r="C914">
        <v>0</v>
      </c>
      <c r="D914">
        <v>0</v>
      </c>
      <c r="E914">
        <v>0</v>
      </c>
      <c r="F914">
        <v>0</v>
      </c>
      <c r="G914">
        <v>1111111</v>
      </c>
      <c r="H914">
        <v>0</v>
      </c>
      <c r="I914">
        <v>0</v>
      </c>
      <c r="J914">
        <v>0</v>
      </c>
      <c r="K914">
        <v>0</v>
      </c>
      <c r="L914">
        <v>0</v>
      </c>
      <c r="M914">
        <v>0</v>
      </c>
    </row>
    <row r="915" spans="2:13" x14ac:dyDescent="0.2">
      <c r="B915">
        <v>0</v>
      </c>
      <c r="C915">
        <v>0</v>
      </c>
      <c r="D915">
        <v>0</v>
      </c>
      <c r="E915">
        <v>0</v>
      </c>
      <c r="F915">
        <v>0</v>
      </c>
      <c r="G915">
        <v>1111111</v>
      </c>
      <c r="H915">
        <v>0</v>
      </c>
      <c r="I915">
        <v>0</v>
      </c>
      <c r="J915">
        <v>0</v>
      </c>
      <c r="K915">
        <v>0</v>
      </c>
      <c r="L915">
        <v>0</v>
      </c>
      <c r="M915">
        <v>0</v>
      </c>
    </row>
    <row r="916" spans="2:13" x14ac:dyDescent="0.2">
      <c r="B916">
        <v>0</v>
      </c>
      <c r="C916">
        <v>0</v>
      </c>
      <c r="D916">
        <v>0</v>
      </c>
      <c r="E916">
        <v>0</v>
      </c>
      <c r="F916">
        <v>0</v>
      </c>
      <c r="G916">
        <v>1111111</v>
      </c>
      <c r="H916">
        <v>0</v>
      </c>
      <c r="I916">
        <v>0</v>
      </c>
      <c r="J916">
        <v>0</v>
      </c>
      <c r="K916">
        <v>0</v>
      </c>
      <c r="L916">
        <v>0</v>
      </c>
      <c r="M916">
        <v>0</v>
      </c>
    </row>
    <row r="917" spans="2:13" x14ac:dyDescent="0.2">
      <c r="B917">
        <v>0</v>
      </c>
      <c r="C917">
        <v>0</v>
      </c>
      <c r="D917">
        <v>0</v>
      </c>
      <c r="E917">
        <v>0</v>
      </c>
      <c r="F917">
        <v>0</v>
      </c>
      <c r="G917">
        <v>1111111</v>
      </c>
      <c r="H917">
        <v>0</v>
      </c>
      <c r="I917">
        <v>0</v>
      </c>
      <c r="J917">
        <v>0</v>
      </c>
      <c r="K917">
        <v>0</v>
      </c>
      <c r="L917">
        <v>0</v>
      </c>
      <c r="M917">
        <v>0</v>
      </c>
    </row>
    <row r="918" spans="2:13" x14ac:dyDescent="0.2">
      <c r="B918">
        <v>0</v>
      </c>
      <c r="C918">
        <v>0</v>
      </c>
      <c r="D918">
        <v>0</v>
      </c>
      <c r="E918">
        <v>0</v>
      </c>
      <c r="F918">
        <v>0</v>
      </c>
      <c r="G918">
        <v>1111111</v>
      </c>
      <c r="H918">
        <v>0</v>
      </c>
      <c r="I918">
        <v>0</v>
      </c>
      <c r="J918">
        <v>0</v>
      </c>
      <c r="K918">
        <v>0</v>
      </c>
      <c r="L918">
        <v>0</v>
      </c>
      <c r="M918">
        <v>0</v>
      </c>
    </row>
    <row r="919" spans="2:13" x14ac:dyDescent="0.2">
      <c r="B919">
        <v>0</v>
      </c>
      <c r="C919">
        <v>0</v>
      </c>
      <c r="D919">
        <v>0</v>
      </c>
      <c r="E919">
        <v>0</v>
      </c>
      <c r="F919">
        <v>0</v>
      </c>
      <c r="G919">
        <v>1111111</v>
      </c>
      <c r="H919">
        <v>0</v>
      </c>
      <c r="I919">
        <v>0</v>
      </c>
      <c r="J919">
        <v>0</v>
      </c>
      <c r="K919">
        <v>0</v>
      </c>
      <c r="L919">
        <v>0</v>
      </c>
      <c r="M919">
        <v>0</v>
      </c>
    </row>
    <row r="920" spans="2:13" x14ac:dyDescent="0.2">
      <c r="B920">
        <v>0</v>
      </c>
      <c r="C920">
        <v>0</v>
      </c>
      <c r="D920">
        <v>0</v>
      </c>
      <c r="E920">
        <v>0</v>
      </c>
      <c r="F920">
        <v>0</v>
      </c>
      <c r="G920">
        <v>1111111</v>
      </c>
      <c r="H920">
        <v>0</v>
      </c>
      <c r="I920">
        <v>0</v>
      </c>
      <c r="J920">
        <v>0</v>
      </c>
      <c r="K920">
        <v>0</v>
      </c>
      <c r="L920">
        <v>0</v>
      </c>
      <c r="M920">
        <v>0</v>
      </c>
    </row>
    <row r="921" spans="2:13" x14ac:dyDescent="0.2">
      <c r="B921">
        <v>0</v>
      </c>
      <c r="C921">
        <v>0</v>
      </c>
      <c r="D921">
        <v>0</v>
      </c>
      <c r="E921">
        <v>0</v>
      </c>
      <c r="F921">
        <v>0</v>
      </c>
      <c r="G921">
        <v>1111111</v>
      </c>
      <c r="H921">
        <v>0</v>
      </c>
      <c r="I921">
        <v>0</v>
      </c>
      <c r="J921">
        <v>0</v>
      </c>
      <c r="K921">
        <v>0</v>
      </c>
      <c r="L921">
        <v>0</v>
      </c>
      <c r="M921">
        <v>0</v>
      </c>
    </row>
    <row r="922" spans="2:13" x14ac:dyDescent="0.2">
      <c r="B922">
        <v>0</v>
      </c>
      <c r="C922">
        <v>0</v>
      </c>
      <c r="D922">
        <v>0</v>
      </c>
      <c r="E922">
        <v>0</v>
      </c>
      <c r="F922">
        <v>0</v>
      </c>
      <c r="G922">
        <v>1111111</v>
      </c>
      <c r="H922">
        <v>0</v>
      </c>
      <c r="I922">
        <v>0</v>
      </c>
      <c r="J922">
        <v>0</v>
      </c>
      <c r="K922">
        <v>0</v>
      </c>
      <c r="L922">
        <v>0</v>
      </c>
      <c r="M922">
        <v>0</v>
      </c>
    </row>
    <row r="923" spans="2:13" x14ac:dyDescent="0.2">
      <c r="B923">
        <v>0</v>
      </c>
      <c r="C923">
        <v>0</v>
      </c>
      <c r="D923">
        <v>0</v>
      </c>
      <c r="E923">
        <v>0</v>
      </c>
      <c r="F923">
        <v>0</v>
      </c>
      <c r="G923">
        <v>1111111</v>
      </c>
      <c r="H923">
        <v>0</v>
      </c>
      <c r="I923">
        <v>0</v>
      </c>
      <c r="J923">
        <v>0</v>
      </c>
      <c r="K923">
        <v>0</v>
      </c>
      <c r="L923">
        <v>0</v>
      </c>
      <c r="M923">
        <v>0</v>
      </c>
    </row>
    <row r="924" spans="2:13" x14ac:dyDescent="0.2">
      <c r="B924">
        <v>0</v>
      </c>
      <c r="C924">
        <v>0</v>
      </c>
      <c r="D924">
        <v>0</v>
      </c>
      <c r="E924">
        <v>0</v>
      </c>
      <c r="F924">
        <v>0</v>
      </c>
      <c r="G924">
        <v>1111111</v>
      </c>
      <c r="H924">
        <v>0</v>
      </c>
      <c r="I924">
        <v>0</v>
      </c>
      <c r="J924">
        <v>0</v>
      </c>
      <c r="K924">
        <v>0</v>
      </c>
      <c r="L924">
        <v>0</v>
      </c>
      <c r="M924">
        <v>0</v>
      </c>
    </row>
    <row r="925" spans="2:13" x14ac:dyDescent="0.2">
      <c r="B925">
        <v>0</v>
      </c>
      <c r="C925">
        <v>0</v>
      </c>
      <c r="D925">
        <v>0</v>
      </c>
      <c r="E925">
        <v>0</v>
      </c>
      <c r="F925">
        <v>0</v>
      </c>
      <c r="G925">
        <v>1111111</v>
      </c>
      <c r="H925">
        <v>0</v>
      </c>
      <c r="I925">
        <v>0</v>
      </c>
      <c r="J925">
        <v>0</v>
      </c>
      <c r="K925">
        <v>0</v>
      </c>
      <c r="L925">
        <v>0</v>
      </c>
      <c r="M925">
        <v>0</v>
      </c>
    </row>
    <row r="926" spans="2:13" x14ac:dyDescent="0.2">
      <c r="B926">
        <v>0</v>
      </c>
      <c r="C926">
        <v>0</v>
      </c>
      <c r="D926">
        <v>0</v>
      </c>
      <c r="E926">
        <v>0</v>
      </c>
      <c r="F926">
        <v>0</v>
      </c>
      <c r="G926">
        <v>1111111</v>
      </c>
      <c r="H926">
        <v>0</v>
      </c>
      <c r="I926">
        <v>0</v>
      </c>
      <c r="J926">
        <v>0</v>
      </c>
      <c r="K926">
        <v>0</v>
      </c>
      <c r="L926">
        <v>0</v>
      </c>
      <c r="M926">
        <v>0</v>
      </c>
    </row>
    <row r="927" spans="2:13" x14ac:dyDescent="0.2">
      <c r="B927">
        <v>0</v>
      </c>
      <c r="C927">
        <v>0</v>
      </c>
      <c r="D927">
        <v>0</v>
      </c>
      <c r="E927">
        <v>0</v>
      </c>
      <c r="F927">
        <v>0</v>
      </c>
      <c r="G927">
        <v>1111111</v>
      </c>
      <c r="H927">
        <v>0</v>
      </c>
      <c r="I927">
        <v>0</v>
      </c>
      <c r="J927">
        <v>0</v>
      </c>
      <c r="K927">
        <v>0</v>
      </c>
      <c r="L927">
        <v>0</v>
      </c>
      <c r="M927">
        <v>0</v>
      </c>
    </row>
    <row r="928" spans="2:13" x14ac:dyDescent="0.2">
      <c r="B928">
        <v>0</v>
      </c>
      <c r="C928">
        <v>0</v>
      </c>
      <c r="D928">
        <v>0</v>
      </c>
      <c r="E928">
        <v>0</v>
      </c>
      <c r="F928">
        <v>0</v>
      </c>
      <c r="G928">
        <v>1111111</v>
      </c>
      <c r="H928">
        <v>0</v>
      </c>
      <c r="I928">
        <v>0</v>
      </c>
      <c r="J928">
        <v>0</v>
      </c>
      <c r="K928">
        <v>0</v>
      </c>
      <c r="L928">
        <v>0</v>
      </c>
      <c r="M928">
        <v>0</v>
      </c>
    </row>
    <row r="929" spans="2:13" x14ac:dyDescent="0.2">
      <c r="B929">
        <v>0</v>
      </c>
      <c r="C929">
        <v>0</v>
      </c>
      <c r="D929">
        <v>0</v>
      </c>
      <c r="E929">
        <v>0</v>
      </c>
      <c r="F929">
        <v>0</v>
      </c>
      <c r="G929">
        <v>1111111</v>
      </c>
      <c r="H929">
        <v>0</v>
      </c>
      <c r="I929">
        <v>0</v>
      </c>
      <c r="J929">
        <v>0</v>
      </c>
      <c r="K929">
        <v>0</v>
      </c>
      <c r="L929">
        <v>0</v>
      </c>
      <c r="M929">
        <v>0</v>
      </c>
    </row>
    <row r="930" spans="2:13" x14ac:dyDescent="0.2">
      <c r="B930">
        <v>0</v>
      </c>
      <c r="C930">
        <v>0</v>
      </c>
      <c r="D930">
        <v>0</v>
      </c>
      <c r="E930">
        <v>0</v>
      </c>
      <c r="F930">
        <v>0</v>
      </c>
      <c r="G930">
        <v>1111111</v>
      </c>
      <c r="H930">
        <v>0</v>
      </c>
      <c r="I930">
        <v>0</v>
      </c>
      <c r="J930">
        <v>0</v>
      </c>
      <c r="K930">
        <v>0</v>
      </c>
      <c r="L930">
        <v>0</v>
      </c>
      <c r="M930">
        <v>0</v>
      </c>
    </row>
    <row r="931" spans="2:13" x14ac:dyDescent="0.2">
      <c r="B931">
        <v>0</v>
      </c>
      <c r="C931">
        <v>0</v>
      </c>
      <c r="D931">
        <v>0</v>
      </c>
      <c r="E931">
        <v>0</v>
      </c>
      <c r="F931">
        <v>0</v>
      </c>
      <c r="G931">
        <v>1111111</v>
      </c>
      <c r="H931">
        <v>0</v>
      </c>
      <c r="I931">
        <v>0</v>
      </c>
      <c r="J931">
        <v>0</v>
      </c>
      <c r="K931">
        <v>0</v>
      </c>
      <c r="L931">
        <v>0</v>
      </c>
      <c r="M931">
        <v>0</v>
      </c>
    </row>
    <row r="932" spans="2:13" x14ac:dyDescent="0.2">
      <c r="B932">
        <v>0</v>
      </c>
      <c r="C932">
        <v>0</v>
      </c>
      <c r="D932">
        <v>0</v>
      </c>
      <c r="E932">
        <v>0</v>
      </c>
      <c r="F932">
        <v>0</v>
      </c>
      <c r="G932">
        <v>1111111</v>
      </c>
      <c r="H932">
        <v>0</v>
      </c>
      <c r="I932">
        <v>0</v>
      </c>
      <c r="J932">
        <v>0</v>
      </c>
      <c r="K932">
        <v>0</v>
      </c>
      <c r="L932">
        <v>0</v>
      </c>
      <c r="M932">
        <v>0</v>
      </c>
    </row>
    <row r="933" spans="2:13" x14ac:dyDescent="0.2">
      <c r="B933">
        <v>0</v>
      </c>
      <c r="C933">
        <v>0</v>
      </c>
      <c r="D933">
        <v>0</v>
      </c>
      <c r="E933">
        <v>0</v>
      </c>
      <c r="F933">
        <v>0</v>
      </c>
      <c r="G933">
        <v>1111111</v>
      </c>
      <c r="H933">
        <v>0</v>
      </c>
      <c r="I933">
        <v>0</v>
      </c>
      <c r="J933">
        <v>0</v>
      </c>
      <c r="K933">
        <v>0</v>
      </c>
      <c r="L933">
        <v>0</v>
      </c>
      <c r="M933">
        <v>0</v>
      </c>
    </row>
    <row r="934" spans="2:13" x14ac:dyDescent="0.2">
      <c r="B934">
        <v>0</v>
      </c>
      <c r="C934">
        <v>0</v>
      </c>
      <c r="D934">
        <v>0</v>
      </c>
      <c r="E934">
        <v>0</v>
      </c>
      <c r="F934">
        <v>0</v>
      </c>
      <c r="G934">
        <v>1111111</v>
      </c>
      <c r="H934">
        <v>0</v>
      </c>
      <c r="I934">
        <v>0</v>
      </c>
      <c r="J934">
        <v>0</v>
      </c>
      <c r="K934">
        <v>0</v>
      </c>
      <c r="L934">
        <v>0</v>
      </c>
      <c r="M934">
        <v>0</v>
      </c>
    </row>
    <row r="935" spans="2:13" x14ac:dyDescent="0.2">
      <c r="B935">
        <v>0</v>
      </c>
      <c r="C935">
        <v>0</v>
      </c>
      <c r="D935">
        <v>0</v>
      </c>
      <c r="E935">
        <v>0</v>
      </c>
      <c r="F935">
        <v>0</v>
      </c>
      <c r="G935">
        <v>1111111</v>
      </c>
      <c r="H935">
        <v>0</v>
      </c>
      <c r="I935">
        <v>0</v>
      </c>
      <c r="J935">
        <v>0</v>
      </c>
      <c r="K935">
        <v>0</v>
      </c>
      <c r="L935">
        <v>0</v>
      </c>
      <c r="M935">
        <v>0</v>
      </c>
    </row>
    <row r="936" spans="2:13" x14ac:dyDescent="0.2">
      <c r="B936">
        <v>0</v>
      </c>
      <c r="C936">
        <v>0</v>
      </c>
      <c r="D936">
        <v>0</v>
      </c>
      <c r="E936">
        <v>0</v>
      </c>
      <c r="F936">
        <v>0</v>
      </c>
      <c r="G936">
        <v>1111111</v>
      </c>
      <c r="H936">
        <v>0</v>
      </c>
      <c r="I936">
        <v>0</v>
      </c>
      <c r="J936">
        <v>0</v>
      </c>
      <c r="K936">
        <v>0</v>
      </c>
      <c r="L936">
        <v>0</v>
      </c>
      <c r="M936">
        <v>0</v>
      </c>
    </row>
    <row r="937" spans="2:13" x14ac:dyDescent="0.2">
      <c r="B937">
        <v>0</v>
      </c>
      <c r="C937">
        <v>0</v>
      </c>
      <c r="D937">
        <v>0</v>
      </c>
      <c r="E937">
        <v>0</v>
      </c>
      <c r="F937">
        <v>0</v>
      </c>
      <c r="G937">
        <v>1111111</v>
      </c>
      <c r="H937">
        <v>0</v>
      </c>
      <c r="I937">
        <v>0</v>
      </c>
      <c r="J937">
        <v>0</v>
      </c>
      <c r="K937">
        <v>0</v>
      </c>
      <c r="L937">
        <v>0</v>
      </c>
      <c r="M937">
        <v>0</v>
      </c>
    </row>
    <row r="938" spans="2:13" x14ac:dyDescent="0.2">
      <c r="B938">
        <v>0</v>
      </c>
      <c r="C938">
        <v>0</v>
      </c>
      <c r="D938">
        <v>0</v>
      </c>
      <c r="E938">
        <v>0</v>
      </c>
      <c r="F938">
        <v>0</v>
      </c>
      <c r="G938">
        <v>1111111</v>
      </c>
      <c r="H938">
        <v>0</v>
      </c>
      <c r="I938">
        <v>0</v>
      </c>
      <c r="J938">
        <v>0</v>
      </c>
      <c r="K938">
        <v>0</v>
      </c>
      <c r="L938">
        <v>0</v>
      </c>
      <c r="M938">
        <v>0</v>
      </c>
    </row>
    <row r="939" spans="2:13" x14ac:dyDescent="0.2">
      <c r="B939">
        <v>0</v>
      </c>
      <c r="C939">
        <v>0</v>
      </c>
      <c r="D939">
        <v>0</v>
      </c>
      <c r="E939">
        <v>0</v>
      </c>
      <c r="F939">
        <v>0</v>
      </c>
      <c r="G939">
        <v>1111111</v>
      </c>
      <c r="H939">
        <v>0</v>
      </c>
      <c r="I939">
        <v>0</v>
      </c>
      <c r="J939">
        <v>0</v>
      </c>
      <c r="K939">
        <v>0</v>
      </c>
      <c r="L939">
        <v>0</v>
      </c>
      <c r="M939">
        <v>0</v>
      </c>
    </row>
    <row r="940" spans="2:13" x14ac:dyDescent="0.2">
      <c r="B940">
        <v>0</v>
      </c>
      <c r="C940">
        <v>0</v>
      </c>
      <c r="D940">
        <v>0</v>
      </c>
      <c r="E940">
        <v>0</v>
      </c>
      <c r="F940">
        <v>0</v>
      </c>
      <c r="G940">
        <v>1111111</v>
      </c>
      <c r="H940">
        <v>0</v>
      </c>
      <c r="I940">
        <v>0</v>
      </c>
      <c r="J940">
        <v>0</v>
      </c>
      <c r="K940">
        <v>0</v>
      </c>
      <c r="L940">
        <v>0</v>
      </c>
      <c r="M940">
        <v>0</v>
      </c>
    </row>
    <row r="941" spans="2:13" x14ac:dyDescent="0.2">
      <c r="B941">
        <v>0</v>
      </c>
      <c r="C941">
        <v>0</v>
      </c>
      <c r="D941">
        <v>0</v>
      </c>
      <c r="E941">
        <v>0</v>
      </c>
      <c r="F941">
        <v>0</v>
      </c>
      <c r="G941">
        <v>1111111</v>
      </c>
      <c r="H941">
        <v>0</v>
      </c>
      <c r="I941">
        <v>0</v>
      </c>
      <c r="J941">
        <v>0</v>
      </c>
      <c r="K941">
        <v>0</v>
      </c>
      <c r="L941">
        <v>0</v>
      </c>
      <c r="M941">
        <v>0</v>
      </c>
    </row>
    <row r="942" spans="2:13" x14ac:dyDescent="0.2">
      <c r="B942">
        <v>0</v>
      </c>
      <c r="C942">
        <v>0</v>
      </c>
      <c r="D942">
        <v>0</v>
      </c>
      <c r="E942">
        <v>0</v>
      </c>
      <c r="F942">
        <v>0</v>
      </c>
      <c r="G942">
        <v>1111111</v>
      </c>
      <c r="H942">
        <v>0</v>
      </c>
      <c r="I942">
        <v>0</v>
      </c>
      <c r="J942">
        <v>0</v>
      </c>
      <c r="K942">
        <v>0</v>
      </c>
      <c r="L942">
        <v>0</v>
      </c>
      <c r="M942">
        <v>0</v>
      </c>
    </row>
    <row r="943" spans="2:13" x14ac:dyDescent="0.2">
      <c r="B943">
        <v>0</v>
      </c>
      <c r="C943">
        <v>0</v>
      </c>
      <c r="D943">
        <v>0</v>
      </c>
      <c r="E943">
        <v>0</v>
      </c>
      <c r="F943">
        <v>0</v>
      </c>
      <c r="G943">
        <v>1111111</v>
      </c>
      <c r="H943">
        <v>0</v>
      </c>
      <c r="I943">
        <v>0</v>
      </c>
      <c r="J943">
        <v>0</v>
      </c>
      <c r="K943">
        <v>0</v>
      </c>
      <c r="L943">
        <v>0</v>
      </c>
      <c r="M943">
        <v>0</v>
      </c>
    </row>
    <row r="944" spans="2:13" x14ac:dyDescent="0.2">
      <c r="B944">
        <v>0</v>
      </c>
      <c r="C944">
        <v>0</v>
      </c>
      <c r="D944">
        <v>0</v>
      </c>
      <c r="E944">
        <v>0</v>
      </c>
      <c r="F944">
        <v>0</v>
      </c>
      <c r="G944">
        <v>1111111</v>
      </c>
      <c r="H944">
        <v>0</v>
      </c>
      <c r="I944">
        <v>0</v>
      </c>
      <c r="J944">
        <v>0</v>
      </c>
      <c r="K944">
        <v>0</v>
      </c>
      <c r="L944">
        <v>0</v>
      </c>
      <c r="M944">
        <v>0</v>
      </c>
    </row>
    <row r="945" spans="2:13" x14ac:dyDescent="0.2">
      <c r="B945">
        <v>0</v>
      </c>
      <c r="C945">
        <v>0</v>
      </c>
      <c r="D945">
        <v>0</v>
      </c>
      <c r="E945">
        <v>0</v>
      </c>
      <c r="F945">
        <v>0</v>
      </c>
      <c r="G945">
        <v>1111111</v>
      </c>
      <c r="H945">
        <v>0</v>
      </c>
      <c r="I945">
        <v>0</v>
      </c>
      <c r="J945">
        <v>0</v>
      </c>
      <c r="K945">
        <v>0</v>
      </c>
      <c r="L945">
        <v>0</v>
      </c>
      <c r="M945">
        <v>0</v>
      </c>
    </row>
    <row r="946" spans="2:13" x14ac:dyDescent="0.2">
      <c r="B946">
        <v>0</v>
      </c>
      <c r="C946">
        <v>0</v>
      </c>
      <c r="D946">
        <v>0</v>
      </c>
      <c r="E946">
        <v>0</v>
      </c>
      <c r="F946">
        <v>0</v>
      </c>
      <c r="G946">
        <v>1111111</v>
      </c>
      <c r="H946">
        <v>0</v>
      </c>
      <c r="I946">
        <v>0</v>
      </c>
      <c r="J946">
        <v>0</v>
      </c>
      <c r="K946">
        <v>0</v>
      </c>
      <c r="L946">
        <v>0</v>
      </c>
      <c r="M946">
        <v>0</v>
      </c>
    </row>
    <row r="947" spans="2:13" x14ac:dyDescent="0.2">
      <c r="B947">
        <v>0</v>
      </c>
      <c r="C947">
        <v>0</v>
      </c>
      <c r="D947">
        <v>0</v>
      </c>
      <c r="E947">
        <v>0</v>
      </c>
      <c r="F947">
        <v>0</v>
      </c>
      <c r="G947">
        <v>1111111</v>
      </c>
      <c r="H947">
        <v>0</v>
      </c>
      <c r="I947">
        <v>0</v>
      </c>
      <c r="J947">
        <v>0</v>
      </c>
      <c r="K947">
        <v>0</v>
      </c>
      <c r="L947">
        <v>0</v>
      </c>
      <c r="M947">
        <v>0</v>
      </c>
    </row>
    <row r="948" spans="2:13" x14ac:dyDescent="0.2">
      <c r="B948">
        <v>0</v>
      </c>
      <c r="C948">
        <v>0</v>
      </c>
      <c r="D948">
        <v>0</v>
      </c>
      <c r="E948">
        <v>0</v>
      </c>
      <c r="F948">
        <v>0</v>
      </c>
      <c r="G948">
        <v>1111111</v>
      </c>
      <c r="H948">
        <v>0</v>
      </c>
      <c r="I948">
        <v>0</v>
      </c>
      <c r="J948">
        <v>0</v>
      </c>
      <c r="K948">
        <v>0</v>
      </c>
      <c r="L948">
        <v>0</v>
      </c>
      <c r="M948">
        <v>0</v>
      </c>
    </row>
    <row r="949" spans="2:13" x14ac:dyDescent="0.2">
      <c r="B949">
        <v>0</v>
      </c>
      <c r="C949">
        <v>0</v>
      </c>
      <c r="D949">
        <v>0</v>
      </c>
      <c r="E949">
        <v>0</v>
      </c>
      <c r="F949">
        <v>0</v>
      </c>
      <c r="G949">
        <v>1111111</v>
      </c>
      <c r="H949">
        <v>0</v>
      </c>
      <c r="I949">
        <v>0</v>
      </c>
      <c r="J949">
        <v>0</v>
      </c>
      <c r="K949">
        <v>0</v>
      </c>
      <c r="L949">
        <v>0</v>
      </c>
      <c r="M949">
        <v>0</v>
      </c>
    </row>
    <row r="950" spans="2:13" x14ac:dyDescent="0.2">
      <c r="B950">
        <v>0</v>
      </c>
      <c r="C950">
        <v>0</v>
      </c>
      <c r="D950">
        <v>0</v>
      </c>
      <c r="E950">
        <v>0</v>
      </c>
      <c r="F950">
        <v>0</v>
      </c>
      <c r="G950">
        <v>1111111</v>
      </c>
      <c r="H950">
        <v>0</v>
      </c>
      <c r="I950">
        <v>0</v>
      </c>
      <c r="J950">
        <v>0</v>
      </c>
      <c r="K950">
        <v>0</v>
      </c>
      <c r="L950">
        <v>0</v>
      </c>
      <c r="M950">
        <v>0</v>
      </c>
    </row>
    <row r="951" spans="2:13" x14ac:dyDescent="0.2">
      <c r="B951">
        <v>0</v>
      </c>
      <c r="C951">
        <v>0</v>
      </c>
      <c r="D951">
        <v>0</v>
      </c>
      <c r="E951">
        <v>0</v>
      </c>
      <c r="F951">
        <v>0</v>
      </c>
      <c r="G951">
        <v>1111111</v>
      </c>
      <c r="H951">
        <v>0</v>
      </c>
      <c r="I951">
        <v>0</v>
      </c>
      <c r="J951">
        <v>0</v>
      </c>
      <c r="K951">
        <v>0</v>
      </c>
      <c r="L951">
        <v>0</v>
      </c>
      <c r="M951">
        <v>0</v>
      </c>
    </row>
    <row r="952" spans="2:13" x14ac:dyDescent="0.2">
      <c r="B952">
        <v>0</v>
      </c>
      <c r="C952">
        <v>0</v>
      </c>
      <c r="D952">
        <v>0</v>
      </c>
      <c r="E952">
        <v>0</v>
      </c>
      <c r="F952">
        <v>0</v>
      </c>
      <c r="G952">
        <v>1111111</v>
      </c>
      <c r="H952">
        <v>0</v>
      </c>
      <c r="I952">
        <v>0</v>
      </c>
      <c r="J952">
        <v>0</v>
      </c>
      <c r="K952">
        <v>0</v>
      </c>
      <c r="L952">
        <v>0</v>
      </c>
      <c r="M952">
        <v>0</v>
      </c>
    </row>
    <row r="953" spans="2:13" x14ac:dyDescent="0.2">
      <c r="B953">
        <v>0</v>
      </c>
      <c r="C953">
        <v>0</v>
      </c>
      <c r="D953">
        <v>0</v>
      </c>
      <c r="E953">
        <v>0</v>
      </c>
      <c r="F953">
        <v>0</v>
      </c>
      <c r="G953">
        <v>1111111</v>
      </c>
      <c r="H953">
        <v>0</v>
      </c>
      <c r="I953">
        <v>0</v>
      </c>
      <c r="J953">
        <v>0</v>
      </c>
      <c r="K953">
        <v>0</v>
      </c>
      <c r="L953">
        <v>0</v>
      </c>
      <c r="M953">
        <v>0</v>
      </c>
    </row>
    <row r="954" spans="2:13" x14ac:dyDescent="0.2">
      <c r="B954">
        <v>0</v>
      </c>
      <c r="C954">
        <v>0</v>
      </c>
      <c r="D954">
        <v>0</v>
      </c>
      <c r="E954">
        <v>0</v>
      </c>
      <c r="F954">
        <v>0</v>
      </c>
      <c r="G954">
        <v>1111111</v>
      </c>
      <c r="H954">
        <v>0</v>
      </c>
      <c r="I954">
        <v>0</v>
      </c>
      <c r="J954">
        <v>0</v>
      </c>
      <c r="K954">
        <v>0</v>
      </c>
      <c r="L954">
        <v>0</v>
      </c>
      <c r="M954">
        <v>0</v>
      </c>
    </row>
    <row r="955" spans="2:13" x14ac:dyDescent="0.2">
      <c r="B955">
        <v>0</v>
      </c>
      <c r="C955">
        <v>0</v>
      </c>
      <c r="D955">
        <v>0</v>
      </c>
      <c r="E955">
        <v>0</v>
      </c>
      <c r="F955">
        <v>0</v>
      </c>
      <c r="G955">
        <v>1111111</v>
      </c>
      <c r="H955">
        <v>0</v>
      </c>
      <c r="I955">
        <v>0</v>
      </c>
      <c r="J955">
        <v>0</v>
      </c>
      <c r="K955">
        <v>0</v>
      </c>
      <c r="L955">
        <v>0</v>
      </c>
      <c r="M955">
        <v>0</v>
      </c>
    </row>
    <row r="956" spans="2:13" x14ac:dyDescent="0.2">
      <c r="B956">
        <v>0</v>
      </c>
      <c r="C956">
        <v>0</v>
      </c>
      <c r="D956">
        <v>0</v>
      </c>
      <c r="E956">
        <v>0</v>
      </c>
      <c r="F956">
        <v>0</v>
      </c>
      <c r="G956">
        <v>1111111</v>
      </c>
      <c r="H956">
        <v>0</v>
      </c>
      <c r="I956">
        <v>0</v>
      </c>
      <c r="J956">
        <v>0</v>
      </c>
      <c r="K956">
        <v>0</v>
      </c>
      <c r="L956">
        <v>0</v>
      </c>
      <c r="M956">
        <v>0</v>
      </c>
    </row>
    <row r="957" spans="2:13" x14ac:dyDescent="0.2">
      <c r="B957">
        <v>0</v>
      </c>
      <c r="C957">
        <v>0</v>
      </c>
      <c r="D957">
        <v>0</v>
      </c>
      <c r="E957">
        <v>0</v>
      </c>
      <c r="F957">
        <v>0</v>
      </c>
      <c r="G957">
        <v>1111111</v>
      </c>
      <c r="H957">
        <v>0</v>
      </c>
      <c r="I957">
        <v>0</v>
      </c>
      <c r="J957">
        <v>0</v>
      </c>
      <c r="K957">
        <v>0</v>
      </c>
      <c r="L957">
        <v>0</v>
      </c>
      <c r="M957">
        <v>0</v>
      </c>
    </row>
    <row r="958" spans="2:13" x14ac:dyDescent="0.2">
      <c r="B958">
        <v>0</v>
      </c>
      <c r="C958">
        <v>0</v>
      </c>
      <c r="D958">
        <v>0</v>
      </c>
      <c r="E958">
        <v>0</v>
      </c>
      <c r="F958">
        <v>0</v>
      </c>
      <c r="G958">
        <v>1111111</v>
      </c>
      <c r="H958">
        <v>0</v>
      </c>
      <c r="I958">
        <v>0</v>
      </c>
      <c r="J958">
        <v>0</v>
      </c>
      <c r="K958">
        <v>0</v>
      </c>
      <c r="L958">
        <v>0</v>
      </c>
      <c r="M958">
        <v>0</v>
      </c>
    </row>
    <row r="959" spans="2:13" x14ac:dyDescent="0.2">
      <c r="B959">
        <v>0</v>
      </c>
      <c r="C959">
        <v>0</v>
      </c>
      <c r="D959">
        <v>0</v>
      </c>
      <c r="E959">
        <v>0</v>
      </c>
      <c r="F959">
        <v>0</v>
      </c>
      <c r="G959">
        <v>1111111</v>
      </c>
      <c r="H959">
        <v>0</v>
      </c>
      <c r="I959">
        <v>0</v>
      </c>
      <c r="J959">
        <v>0</v>
      </c>
      <c r="K959">
        <v>0</v>
      </c>
      <c r="L959">
        <v>0</v>
      </c>
      <c r="M959">
        <v>0</v>
      </c>
    </row>
    <row r="960" spans="2:13" x14ac:dyDescent="0.2">
      <c r="B960">
        <v>0</v>
      </c>
      <c r="C960">
        <v>0</v>
      </c>
      <c r="D960">
        <v>0</v>
      </c>
      <c r="E960">
        <v>0</v>
      </c>
      <c r="F960">
        <v>0</v>
      </c>
      <c r="G960">
        <v>1111111</v>
      </c>
      <c r="H960">
        <v>0</v>
      </c>
      <c r="I960">
        <v>0</v>
      </c>
      <c r="J960">
        <v>0</v>
      </c>
      <c r="K960">
        <v>0</v>
      </c>
      <c r="L960">
        <v>0</v>
      </c>
      <c r="M960">
        <v>0</v>
      </c>
    </row>
    <row r="961" spans="2:13" x14ac:dyDescent="0.2">
      <c r="B961">
        <v>0</v>
      </c>
      <c r="C961">
        <v>0</v>
      </c>
      <c r="D961">
        <v>0</v>
      </c>
      <c r="E961">
        <v>0</v>
      </c>
      <c r="F961">
        <v>0</v>
      </c>
      <c r="G961">
        <v>1111111</v>
      </c>
      <c r="H961">
        <v>0</v>
      </c>
      <c r="I961">
        <v>0</v>
      </c>
      <c r="J961">
        <v>0</v>
      </c>
      <c r="K961">
        <v>0</v>
      </c>
      <c r="L961">
        <v>0</v>
      </c>
      <c r="M961">
        <v>0</v>
      </c>
    </row>
    <row r="962" spans="2:13" x14ac:dyDescent="0.2">
      <c r="B962">
        <v>0</v>
      </c>
      <c r="C962">
        <v>0</v>
      </c>
      <c r="D962">
        <v>0</v>
      </c>
      <c r="E962">
        <v>0</v>
      </c>
      <c r="F962">
        <v>0</v>
      </c>
      <c r="G962">
        <v>1111111</v>
      </c>
      <c r="H962">
        <v>0</v>
      </c>
      <c r="I962">
        <v>0</v>
      </c>
      <c r="J962">
        <v>0</v>
      </c>
      <c r="K962">
        <v>0</v>
      </c>
      <c r="L962">
        <v>0</v>
      </c>
      <c r="M962">
        <v>0</v>
      </c>
    </row>
    <row r="963" spans="2:13" x14ac:dyDescent="0.2">
      <c r="B963">
        <v>0</v>
      </c>
      <c r="C963">
        <v>0</v>
      </c>
      <c r="D963">
        <v>0</v>
      </c>
      <c r="E963">
        <v>0</v>
      </c>
      <c r="F963">
        <v>0</v>
      </c>
      <c r="G963">
        <v>1111111</v>
      </c>
      <c r="H963">
        <v>0</v>
      </c>
      <c r="I963">
        <v>0</v>
      </c>
      <c r="J963">
        <v>0</v>
      </c>
      <c r="K963">
        <v>0</v>
      </c>
      <c r="L963">
        <v>0</v>
      </c>
      <c r="M963">
        <v>0</v>
      </c>
    </row>
    <row r="964" spans="2:13" x14ac:dyDescent="0.2">
      <c r="B964">
        <v>0</v>
      </c>
      <c r="C964">
        <v>0</v>
      </c>
      <c r="D964">
        <v>0</v>
      </c>
      <c r="E964">
        <v>0</v>
      </c>
      <c r="F964">
        <v>0</v>
      </c>
      <c r="G964">
        <v>1111111</v>
      </c>
      <c r="H964">
        <v>0</v>
      </c>
      <c r="I964">
        <v>0</v>
      </c>
      <c r="J964">
        <v>0</v>
      </c>
      <c r="K964">
        <v>0</v>
      </c>
      <c r="L964">
        <v>0</v>
      </c>
      <c r="M964">
        <v>0</v>
      </c>
    </row>
    <row r="965" spans="2:13" x14ac:dyDescent="0.2">
      <c r="B965">
        <v>0</v>
      </c>
      <c r="C965">
        <v>0</v>
      </c>
      <c r="D965">
        <v>0</v>
      </c>
      <c r="E965">
        <v>0</v>
      </c>
      <c r="F965">
        <v>0</v>
      </c>
      <c r="G965">
        <v>1111111</v>
      </c>
      <c r="H965">
        <v>0</v>
      </c>
      <c r="I965">
        <v>0</v>
      </c>
      <c r="J965">
        <v>0</v>
      </c>
      <c r="K965">
        <v>0</v>
      </c>
      <c r="L965">
        <v>0</v>
      </c>
      <c r="M965">
        <v>0</v>
      </c>
    </row>
    <row r="966" spans="2:13" x14ac:dyDescent="0.2">
      <c r="B966">
        <v>0</v>
      </c>
      <c r="C966">
        <v>0</v>
      </c>
      <c r="D966">
        <v>0</v>
      </c>
      <c r="E966">
        <v>0</v>
      </c>
      <c r="F966">
        <v>0</v>
      </c>
      <c r="G966">
        <v>1111111</v>
      </c>
      <c r="H966">
        <v>0</v>
      </c>
      <c r="I966">
        <v>0</v>
      </c>
      <c r="J966">
        <v>0</v>
      </c>
      <c r="K966">
        <v>0</v>
      </c>
      <c r="L966">
        <v>0</v>
      </c>
      <c r="M966">
        <v>0</v>
      </c>
    </row>
    <row r="967" spans="2:13" x14ac:dyDescent="0.2">
      <c r="B967">
        <v>0</v>
      </c>
      <c r="C967">
        <v>0</v>
      </c>
      <c r="D967">
        <v>0</v>
      </c>
      <c r="E967">
        <v>0</v>
      </c>
      <c r="F967">
        <v>0</v>
      </c>
      <c r="G967">
        <v>1111111</v>
      </c>
      <c r="H967">
        <v>0</v>
      </c>
      <c r="I967">
        <v>0</v>
      </c>
      <c r="J967">
        <v>0</v>
      </c>
      <c r="K967">
        <v>0</v>
      </c>
      <c r="L967">
        <v>0</v>
      </c>
      <c r="M967">
        <v>0</v>
      </c>
    </row>
    <row r="968" spans="2:13" x14ac:dyDescent="0.2">
      <c r="B968">
        <v>0</v>
      </c>
      <c r="C968">
        <v>0</v>
      </c>
      <c r="D968">
        <v>0</v>
      </c>
      <c r="E968">
        <v>0</v>
      </c>
      <c r="F968">
        <v>0</v>
      </c>
      <c r="G968">
        <v>1111111</v>
      </c>
      <c r="H968">
        <v>0</v>
      </c>
      <c r="I968">
        <v>0</v>
      </c>
      <c r="J968">
        <v>0</v>
      </c>
      <c r="K968">
        <v>0</v>
      </c>
      <c r="L968">
        <v>0</v>
      </c>
      <c r="M968">
        <v>0</v>
      </c>
    </row>
    <row r="969" spans="2:13" x14ac:dyDescent="0.2">
      <c r="B969">
        <v>0</v>
      </c>
      <c r="C969">
        <v>0</v>
      </c>
      <c r="D969">
        <v>0</v>
      </c>
      <c r="E969">
        <v>0</v>
      </c>
      <c r="F969">
        <v>0</v>
      </c>
      <c r="G969">
        <v>1111111</v>
      </c>
      <c r="H969">
        <v>0</v>
      </c>
      <c r="I969">
        <v>0</v>
      </c>
      <c r="J969">
        <v>0</v>
      </c>
      <c r="K969">
        <v>0</v>
      </c>
      <c r="L969">
        <v>0</v>
      </c>
      <c r="M969">
        <v>0</v>
      </c>
    </row>
    <row r="970" spans="2:13" x14ac:dyDescent="0.2">
      <c r="B970">
        <v>0</v>
      </c>
      <c r="C970">
        <v>0</v>
      </c>
      <c r="D970">
        <v>0</v>
      </c>
      <c r="E970">
        <v>0</v>
      </c>
      <c r="F970">
        <v>0</v>
      </c>
      <c r="G970">
        <v>1111111</v>
      </c>
      <c r="H970">
        <v>0</v>
      </c>
      <c r="I970">
        <v>0</v>
      </c>
      <c r="J970">
        <v>0</v>
      </c>
      <c r="K970">
        <v>0</v>
      </c>
      <c r="L970">
        <v>0</v>
      </c>
      <c r="M970">
        <v>0</v>
      </c>
    </row>
    <row r="971" spans="2:13" x14ac:dyDescent="0.2">
      <c r="B971">
        <v>0</v>
      </c>
      <c r="C971">
        <v>0</v>
      </c>
      <c r="D971">
        <v>0</v>
      </c>
      <c r="E971">
        <v>0</v>
      </c>
      <c r="F971">
        <v>0</v>
      </c>
      <c r="G971">
        <v>1111111</v>
      </c>
      <c r="H971">
        <v>0</v>
      </c>
      <c r="I971">
        <v>0</v>
      </c>
      <c r="J971">
        <v>0</v>
      </c>
      <c r="K971">
        <v>0</v>
      </c>
      <c r="L971">
        <v>0</v>
      </c>
      <c r="M971">
        <v>0</v>
      </c>
    </row>
    <row r="972" spans="2:13" x14ac:dyDescent="0.2">
      <c r="B972">
        <v>0</v>
      </c>
      <c r="C972">
        <v>0</v>
      </c>
      <c r="D972">
        <v>0</v>
      </c>
      <c r="E972">
        <v>0</v>
      </c>
      <c r="F972">
        <v>0</v>
      </c>
      <c r="G972">
        <v>1111111</v>
      </c>
      <c r="H972">
        <v>0</v>
      </c>
      <c r="I972">
        <v>0</v>
      </c>
      <c r="J972">
        <v>0</v>
      </c>
      <c r="K972">
        <v>0</v>
      </c>
      <c r="L972">
        <v>0</v>
      </c>
      <c r="M972">
        <v>0</v>
      </c>
    </row>
    <row r="973" spans="2:13" x14ac:dyDescent="0.2">
      <c r="B973">
        <v>0</v>
      </c>
      <c r="C973">
        <v>0</v>
      </c>
      <c r="D973">
        <v>0</v>
      </c>
      <c r="E973">
        <v>0</v>
      </c>
      <c r="F973">
        <v>0</v>
      </c>
      <c r="G973">
        <v>1111111</v>
      </c>
      <c r="H973">
        <v>0</v>
      </c>
      <c r="I973">
        <v>0</v>
      </c>
      <c r="J973">
        <v>0</v>
      </c>
      <c r="K973">
        <v>0</v>
      </c>
      <c r="L973">
        <v>0</v>
      </c>
      <c r="M973">
        <v>0</v>
      </c>
    </row>
    <row r="974" spans="2:13" x14ac:dyDescent="0.2">
      <c r="B974">
        <v>0</v>
      </c>
      <c r="C974">
        <v>0</v>
      </c>
      <c r="D974">
        <v>0</v>
      </c>
      <c r="E974">
        <v>0</v>
      </c>
      <c r="F974">
        <v>0</v>
      </c>
      <c r="G974">
        <v>1111111</v>
      </c>
      <c r="H974">
        <v>0</v>
      </c>
      <c r="I974">
        <v>0</v>
      </c>
      <c r="J974">
        <v>0</v>
      </c>
      <c r="K974">
        <v>0</v>
      </c>
      <c r="L974">
        <v>0</v>
      </c>
      <c r="M974">
        <v>0</v>
      </c>
    </row>
    <row r="975" spans="2:13" x14ac:dyDescent="0.2">
      <c r="B975">
        <v>0</v>
      </c>
      <c r="C975">
        <v>0</v>
      </c>
      <c r="D975">
        <v>0</v>
      </c>
      <c r="E975">
        <v>0</v>
      </c>
      <c r="F975">
        <v>0</v>
      </c>
      <c r="G975">
        <v>1111111</v>
      </c>
      <c r="H975">
        <v>0</v>
      </c>
      <c r="I975">
        <v>0</v>
      </c>
      <c r="J975">
        <v>0</v>
      </c>
      <c r="K975">
        <v>0</v>
      </c>
      <c r="L975">
        <v>0</v>
      </c>
      <c r="M975">
        <v>0</v>
      </c>
    </row>
    <row r="976" spans="2:13" x14ac:dyDescent="0.2">
      <c r="B976">
        <v>0</v>
      </c>
      <c r="C976">
        <v>0</v>
      </c>
      <c r="D976">
        <v>0</v>
      </c>
      <c r="E976">
        <v>0</v>
      </c>
      <c r="F976">
        <v>0</v>
      </c>
      <c r="G976">
        <v>1111111</v>
      </c>
      <c r="H976">
        <v>0</v>
      </c>
      <c r="I976">
        <v>0</v>
      </c>
      <c r="J976">
        <v>0</v>
      </c>
      <c r="K976">
        <v>0</v>
      </c>
      <c r="L976">
        <v>0</v>
      </c>
      <c r="M976">
        <v>0</v>
      </c>
    </row>
    <row r="977" spans="2:13" x14ac:dyDescent="0.2">
      <c r="B977">
        <v>0</v>
      </c>
      <c r="C977">
        <v>0</v>
      </c>
      <c r="D977">
        <v>0</v>
      </c>
      <c r="E977">
        <v>0</v>
      </c>
      <c r="F977">
        <v>0</v>
      </c>
      <c r="G977">
        <v>1111111</v>
      </c>
      <c r="H977">
        <v>0</v>
      </c>
      <c r="I977">
        <v>0</v>
      </c>
      <c r="J977">
        <v>0</v>
      </c>
      <c r="K977">
        <v>0</v>
      </c>
      <c r="L977">
        <v>0</v>
      </c>
      <c r="M977">
        <v>0</v>
      </c>
    </row>
    <row r="978" spans="2:13" x14ac:dyDescent="0.2">
      <c r="B978">
        <v>0</v>
      </c>
      <c r="C978">
        <v>0</v>
      </c>
      <c r="D978">
        <v>0</v>
      </c>
      <c r="E978">
        <v>0</v>
      </c>
      <c r="F978">
        <v>0</v>
      </c>
      <c r="G978">
        <v>1111111</v>
      </c>
      <c r="H978">
        <v>0</v>
      </c>
      <c r="I978">
        <v>0</v>
      </c>
      <c r="J978">
        <v>0</v>
      </c>
      <c r="K978">
        <v>0</v>
      </c>
      <c r="L978">
        <v>0</v>
      </c>
      <c r="M978">
        <v>0</v>
      </c>
    </row>
    <row r="979" spans="2:13" x14ac:dyDescent="0.2">
      <c r="B979">
        <v>0</v>
      </c>
      <c r="C979">
        <v>0</v>
      </c>
      <c r="D979">
        <v>0</v>
      </c>
      <c r="E979">
        <v>0</v>
      </c>
      <c r="F979">
        <v>0</v>
      </c>
      <c r="G979">
        <v>1111111</v>
      </c>
      <c r="H979">
        <v>0</v>
      </c>
      <c r="I979">
        <v>0</v>
      </c>
      <c r="J979">
        <v>0</v>
      </c>
      <c r="K979">
        <v>0</v>
      </c>
      <c r="L979">
        <v>0</v>
      </c>
      <c r="M979">
        <v>0</v>
      </c>
    </row>
    <row r="980" spans="2:13" x14ac:dyDescent="0.2">
      <c r="B980">
        <v>0</v>
      </c>
      <c r="C980">
        <v>0</v>
      </c>
      <c r="D980">
        <v>0</v>
      </c>
      <c r="E980">
        <v>0</v>
      </c>
      <c r="F980">
        <v>0</v>
      </c>
      <c r="G980">
        <v>1111111</v>
      </c>
      <c r="H980">
        <v>0</v>
      </c>
      <c r="I980">
        <v>0</v>
      </c>
      <c r="J980">
        <v>0</v>
      </c>
      <c r="K980">
        <v>0</v>
      </c>
      <c r="L980">
        <v>0</v>
      </c>
      <c r="M980">
        <v>0</v>
      </c>
    </row>
    <row r="981" spans="2:13" x14ac:dyDescent="0.2">
      <c r="B981">
        <v>0</v>
      </c>
      <c r="C981">
        <v>0</v>
      </c>
      <c r="D981">
        <v>0</v>
      </c>
      <c r="E981">
        <v>0</v>
      </c>
      <c r="F981">
        <v>0</v>
      </c>
      <c r="G981">
        <v>1111111</v>
      </c>
      <c r="H981">
        <v>0</v>
      </c>
      <c r="I981">
        <v>0</v>
      </c>
      <c r="J981">
        <v>0</v>
      </c>
      <c r="K981">
        <v>0</v>
      </c>
      <c r="L981">
        <v>0</v>
      </c>
      <c r="M981">
        <v>0</v>
      </c>
    </row>
    <row r="982" spans="2:13" x14ac:dyDescent="0.2">
      <c r="B982">
        <v>0</v>
      </c>
      <c r="C982">
        <v>0</v>
      </c>
      <c r="D982">
        <v>0</v>
      </c>
      <c r="E982">
        <v>0</v>
      </c>
      <c r="F982">
        <v>0</v>
      </c>
      <c r="G982">
        <v>1111111</v>
      </c>
      <c r="H982">
        <v>0</v>
      </c>
      <c r="I982">
        <v>0</v>
      </c>
      <c r="J982">
        <v>0</v>
      </c>
      <c r="K982">
        <v>0</v>
      </c>
      <c r="L982">
        <v>0</v>
      </c>
      <c r="M982">
        <v>0</v>
      </c>
    </row>
    <row r="983" spans="2:13" x14ac:dyDescent="0.2">
      <c r="B983">
        <v>0</v>
      </c>
      <c r="C983">
        <v>0</v>
      </c>
      <c r="D983">
        <v>0</v>
      </c>
      <c r="E983">
        <v>0</v>
      </c>
      <c r="F983">
        <v>0</v>
      </c>
      <c r="G983">
        <v>1111111</v>
      </c>
      <c r="H983">
        <v>0</v>
      </c>
      <c r="I983">
        <v>0</v>
      </c>
      <c r="J983">
        <v>0</v>
      </c>
      <c r="K983">
        <v>0</v>
      </c>
      <c r="L983">
        <v>0</v>
      </c>
      <c r="M983">
        <v>0</v>
      </c>
    </row>
    <row r="984" spans="2:13" x14ac:dyDescent="0.2">
      <c r="B984">
        <v>0</v>
      </c>
      <c r="C984">
        <v>0</v>
      </c>
      <c r="D984">
        <v>0</v>
      </c>
      <c r="E984">
        <v>0</v>
      </c>
      <c r="F984">
        <v>0</v>
      </c>
      <c r="G984">
        <v>1111111</v>
      </c>
      <c r="H984">
        <v>0</v>
      </c>
      <c r="I984">
        <v>0</v>
      </c>
      <c r="J984">
        <v>0</v>
      </c>
      <c r="K984">
        <v>0</v>
      </c>
      <c r="L984">
        <v>0</v>
      </c>
      <c r="M984">
        <v>0</v>
      </c>
    </row>
    <row r="985" spans="2:13" x14ac:dyDescent="0.2">
      <c r="B985">
        <v>0</v>
      </c>
      <c r="C985">
        <v>0</v>
      </c>
      <c r="D985">
        <v>0</v>
      </c>
      <c r="E985">
        <v>0</v>
      </c>
      <c r="F985">
        <v>0</v>
      </c>
      <c r="G985">
        <v>1111111</v>
      </c>
      <c r="H985">
        <v>0</v>
      </c>
      <c r="I985">
        <v>0</v>
      </c>
      <c r="J985">
        <v>0</v>
      </c>
      <c r="K985">
        <v>0</v>
      </c>
      <c r="L985">
        <v>0</v>
      </c>
      <c r="M985">
        <v>0</v>
      </c>
    </row>
    <row r="986" spans="2:13" x14ac:dyDescent="0.2">
      <c r="B986">
        <v>0</v>
      </c>
      <c r="C986">
        <v>0</v>
      </c>
      <c r="D986">
        <v>0</v>
      </c>
      <c r="E986">
        <v>0</v>
      </c>
      <c r="F986">
        <v>0</v>
      </c>
      <c r="G986">
        <v>1111111</v>
      </c>
      <c r="H986">
        <v>0</v>
      </c>
      <c r="I986">
        <v>0</v>
      </c>
      <c r="J986">
        <v>0</v>
      </c>
      <c r="K986">
        <v>0</v>
      </c>
      <c r="L986">
        <v>0</v>
      </c>
      <c r="M986">
        <v>0</v>
      </c>
    </row>
    <row r="987" spans="2:13" x14ac:dyDescent="0.2">
      <c r="B987">
        <v>0</v>
      </c>
      <c r="C987">
        <v>0</v>
      </c>
      <c r="D987">
        <v>0</v>
      </c>
      <c r="E987">
        <v>0</v>
      </c>
      <c r="F987">
        <v>0</v>
      </c>
      <c r="G987">
        <v>1111111</v>
      </c>
      <c r="H987">
        <v>0</v>
      </c>
      <c r="I987">
        <v>0</v>
      </c>
      <c r="J987">
        <v>0</v>
      </c>
      <c r="K987">
        <v>0</v>
      </c>
      <c r="L987">
        <v>0</v>
      </c>
      <c r="M987">
        <v>0</v>
      </c>
    </row>
    <row r="988" spans="2:13" x14ac:dyDescent="0.2">
      <c r="B988">
        <v>0</v>
      </c>
      <c r="C988">
        <v>0</v>
      </c>
      <c r="D988">
        <v>0</v>
      </c>
      <c r="E988">
        <v>0</v>
      </c>
      <c r="F988">
        <v>0</v>
      </c>
      <c r="G988">
        <v>1111111</v>
      </c>
      <c r="H988">
        <v>0</v>
      </c>
      <c r="I988">
        <v>0</v>
      </c>
      <c r="J988">
        <v>0</v>
      </c>
      <c r="K988">
        <v>0</v>
      </c>
      <c r="L988">
        <v>0</v>
      </c>
      <c r="M988">
        <v>0</v>
      </c>
    </row>
    <row r="989" spans="2:13" x14ac:dyDescent="0.2">
      <c r="B989">
        <v>0</v>
      </c>
      <c r="C989">
        <v>0</v>
      </c>
      <c r="D989">
        <v>0</v>
      </c>
      <c r="E989">
        <v>0</v>
      </c>
      <c r="F989">
        <v>0</v>
      </c>
      <c r="G989">
        <v>1111111</v>
      </c>
      <c r="H989">
        <v>0</v>
      </c>
      <c r="I989">
        <v>0</v>
      </c>
      <c r="J989">
        <v>0</v>
      </c>
      <c r="K989">
        <v>0</v>
      </c>
      <c r="L989">
        <v>0</v>
      </c>
      <c r="M989">
        <v>0</v>
      </c>
    </row>
    <row r="990" spans="2:13" x14ac:dyDescent="0.2">
      <c r="B990">
        <v>0</v>
      </c>
      <c r="C990">
        <v>0</v>
      </c>
      <c r="D990">
        <v>0</v>
      </c>
      <c r="E990">
        <v>0</v>
      </c>
      <c r="F990">
        <v>0</v>
      </c>
      <c r="G990">
        <v>1111111</v>
      </c>
      <c r="H990">
        <v>0</v>
      </c>
      <c r="I990">
        <v>0</v>
      </c>
      <c r="J990">
        <v>0</v>
      </c>
      <c r="K990">
        <v>0</v>
      </c>
      <c r="L990">
        <v>0</v>
      </c>
      <c r="M990">
        <v>0</v>
      </c>
    </row>
    <row r="991" spans="2:13" x14ac:dyDescent="0.2">
      <c r="B991">
        <v>0</v>
      </c>
      <c r="C991">
        <v>0</v>
      </c>
      <c r="D991">
        <v>0</v>
      </c>
      <c r="E991">
        <v>0</v>
      </c>
      <c r="F991">
        <v>0</v>
      </c>
      <c r="G991">
        <v>1111111</v>
      </c>
      <c r="H991">
        <v>0</v>
      </c>
      <c r="I991">
        <v>0</v>
      </c>
      <c r="J991">
        <v>0</v>
      </c>
      <c r="K991">
        <v>0</v>
      </c>
      <c r="L991">
        <v>0</v>
      </c>
      <c r="M991">
        <v>0</v>
      </c>
    </row>
    <row r="992" spans="2:13" x14ac:dyDescent="0.2">
      <c r="B992">
        <v>0</v>
      </c>
      <c r="C992">
        <v>0</v>
      </c>
      <c r="D992">
        <v>0</v>
      </c>
      <c r="E992">
        <v>0</v>
      </c>
      <c r="F992">
        <v>0</v>
      </c>
      <c r="G992">
        <v>1111111</v>
      </c>
      <c r="H992">
        <v>0</v>
      </c>
      <c r="I992">
        <v>0</v>
      </c>
      <c r="J992">
        <v>0</v>
      </c>
      <c r="K992">
        <v>0</v>
      </c>
      <c r="L992">
        <v>0</v>
      </c>
      <c r="M992">
        <v>0</v>
      </c>
    </row>
    <row r="993" spans="2:13" x14ac:dyDescent="0.2">
      <c r="B993">
        <v>0</v>
      </c>
      <c r="C993">
        <v>0</v>
      </c>
      <c r="D993">
        <v>0</v>
      </c>
      <c r="E993">
        <v>0</v>
      </c>
      <c r="F993">
        <v>0</v>
      </c>
      <c r="G993">
        <v>1111111</v>
      </c>
      <c r="H993">
        <v>0</v>
      </c>
      <c r="I993">
        <v>0</v>
      </c>
      <c r="J993">
        <v>0</v>
      </c>
      <c r="K993">
        <v>0</v>
      </c>
      <c r="L993">
        <v>0</v>
      </c>
      <c r="M993">
        <v>0</v>
      </c>
    </row>
    <row r="994" spans="2:13" x14ac:dyDescent="0.2">
      <c r="B994">
        <v>0</v>
      </c>
      <c r="C994">
        <v>0</v>
      </c>
      <c r="D994">
        <v>0</v>
      </c>
      <c r="E994">
        <v>0</v>
      </c>
      <c r="F994">
        <v>0</v>
      </c>
      <c r="G994">
        <v>1111111</v>
      </c>
      <c r="H994">
        <v>0</v>
      </c>
      <c r="I994">
        <v>0</v>
      </c>
      <c r="J994">
        <v>0</v>
      </c>
      <c r="K994">
        <v>0</v>
      </c>
      <c r="L994">
        <v>0</v>
      </c>
      <c r="M994">
        <v>0</v>
      </c>
    </row>
    <row r="995" spans="2:13" x14ac:dyDescent="0.2">
      <c r="B995">
        <v>0</v>
      </c>
      <c r="C995">
        <v>0</v>
      </c>
      <c r="D995">
        <v>0</v>
      </c>
      <c r="E995">
        <v>0</v>
      </c>
      <c r="F995">
        <v>0</v>
      </c>
      <c r="G995">
        <v>1111111</v>
      </c>
      <c r="H995">
        <v>0</v>
      </c>
      <c r="I995">
        <v>0</v>
      </c>
      <c r="J995">
        <v>0</v>
      </c>
      <c r="K995">
        <v>0</v>
      </c>
      <c r="L995">
        <v>0</v>
      </c>
      <c r="M995">
        <v>0</v>
      </c>
    </row>
    <row r="996" spans="2:13" x14ac:dyDescent="0.2">
      <c r="B996">
        <v>0</v>
      </c>
      <c r="C996">
        <v>0</v>
      </c>
      <c r="D996">
        <v>0</v>
      </c>
      <c r="E996">
        <v>0</v>
      </c>
      <c r="F996">
        <v>0</v>
      </c>
      <c r="G996">
        <v>1111111</v>
      </c>
      <c r="H996">
        <v>0</v>
      </c>
      <c r="I996">
        <v>0</v>
      </c>
      <c r="J996">
        <v>0</v>
      </c>
      <c r="K996">
        <v>0</v>
      </c>
      <c r="L996">
        <v>0</v>
      </c>
      <c r="M996">
        <v>0</v>
      </c>
    </row>
    <row r="997" spans="2:13" x14ac:dyDescent="0.2">
      <c r="B997">
        <v>0</v>
      </c>
      <c r="C997">
        <v>0</v>
      </c>
      <c r="D997">
        <v>0</v>
      </c>
      <c r="E997">
        <v>0</v>
      </c>
      <c r="F997">
        <v>0</v>
      </c>
      <c r="G997">
        <v>1111111</v>
      </c>
      <c r="H997">
        <v>0</v>
      </c>
      <c r="I997">
        <v>0</v>
      </c>
      <c r="J997">
        <v>0</v>
      </c>
      <c r="K997">
        <v>0</v>
      </c>
      <c r="L997">
        <v>0</v>
      </c>
      <c r="M997">
        <v>0</v>
      </c>
    </row>
    <row r="998" spans="2:13" x14ac:dyDescent="0.2">
      <c r="B998">
        <v>0</v>
      </c>
      <c r="C998">
        <v>0</v>
      </c>
      <c r="D998">
        <v>0</v>
      </c>
      <c r="E998">
        <v>0</v>
      </c>
      <c r="F998">
        <v>0</v>
      </c>
      <c r="G998">
        <v>1111111</v>
      </c>
      <c r="H998">
        <v>0</v>
      </c>
      <c r="I998">
        <v>0</v>
      </c>
      <c r="J998">
        <v>0</v>
      </c>
      <c r="K998">
        <v>0</v>
      </c>
      <c r="L998">
        <v>0</v>
      </c>
      <c r="M998">
        <v>0</v>
      </c>
    </row>
    <row r="999" spans="2:13" x14ac:dyDescent="0.2">
      <c r="B999">
        <v>0</v>
      </c>
      <c r="C999">
        <v>0</v>
      </c>
      <c r="D999">
        <v>0</v>
      </c>
      <c r="E999">
        <v>0</v>
      </c>
      <c r="F999">
        <v>0</v>
      </c>
      <c r="G999">
        <v>1111111</v>
      </c>
      <c r="H999">
        <v>0</v>
      </c>
      <c r="I999">
        <v>0</v>
      </c>
      <c r="J999">
        <v>0</v>
      </c>
      <c r="K999">
        <v>0</v>
      </c>
      <c r="L999">
        <v>0</v>
      </c>
      <c r="M999">
        <v>0</v>
      </c>
    </row>
    <row r="1000" spans="2:13" x14ac:dyDescent="0.2">
      <c r="B1000">
        <v>0</v>
      </c>
      <c r="C1000">
        <v>0</v>
      </c>
      <c r="D1000">
        <v>0</v>
      </c>
      <c r="E1000">
        <v>0</v>
      </c>
      <c r="F1000">
        <v>0</v>
      </c>
      <c r="G1000">
        <v>1111111</v>
      </c>
      <c r="H1000">
        <v>0</v>
      </c>
      <c r="I1000">
        <v>0</v>
      </c>
      <c r="J1000">
        <v>0</v>
      </c>
      <c r="K1000">
        <v>0</v>
      </c>
      <c r="L1000">
        <v>0</v>
      </c>
      <c r="M1000">
        <v>0</v>
      </c>
    </row>
    <row r="1001" spans="2:13" x14ac:dyDescent="0.2">
      <c r="B1001">
        <v>0</v>
      </c>
      <c r="C1001">
        <v>0</v>
      </c>
      <c r="D1001">
        <v>0</v>
      </c>
      <c r="E1001">
        <v>0</v>
      </c>
      <c r="F1001">
        <v>0</v>
      </c>
      <c r="G1001">
        <v>1111111</v>
      </c>
      <c r="H1001">
        <v>0</v>
      </c>
      <c r="I1001">
        <v>0</v>
      </c>
      <c r="J1001">
        <v>0</v>
      </c>
      <c r="K1001">
        <v>0</v>
      </c>
      <c r="L1001">
        <v>0</v>
      </c>
      <c r="M1001">
        <v>0</v>
      </c>
    </row>
    <row r="1002" spans="2:13" x14ac:dyDescent="0.2">
      <c r="B1002">
        <v>0</v>
      </c>
      <c r="C1002">
        <v>0</v>
      </c>
      <c r="D1002">
        <v>0</v>
      </c>
      <c r="E1002">
        <v>0</v>
      </c>
      <c r="F1002">
        <v>0</v>
      </c>
      <c r="G1002">
        <v>1111111</v>
      </c>
      <c r="H1002">
        <v>0</v>
      </c>
      <c r="I1002">
        <v>0</v>
      </c>
      <c r="J1002">
        <v>0</v>
      </c>
      <c r="K1002">
        <v>0</v>
      </c>
      <c r="L1002">
        <v>0</v>
      </c>
      <c r="M1002">
        <v>0</v>
      </c>
    </row>
    <row r="1003" spans="2:13" x14ac:dyDescent="0.2">
      <c r="B1003">
        <v>0</v>
      </c>
      <c r="C1003">
        <v>0</v>
      </c>
      <c r="D1003">
        <v>0</v>
      </c>
      <c r="E1003">
        <v>0</v>
      </c>
      <c r="F1003">
        <v>0</v>
      </c>
      <c r="G1003">
        <v>1111111</v>
      </c>
      <c r="H1003">
        <v>0</v>
      </c>
      <c r="I1003">
        <v>0</v>
      </c>
      <c r="J1003">
        <v>0</v>
      </c>
      <c r="K1003">
        <v>0</v>
      </c>
      <c r="L1003">
        <v>0</v>
      </c>
      <c r="M1003">
        <v>0</v>
      </c>
    </row>
    <row r="1004" spans="2:13" x14ac:dyDescent="0.2">
      <c r="B1004">
        <v>0</v>
      </c>
      <c r="C1004">
        <v>0</v>
      </c>
      <c r="D1004">
        <v>0</v>
      </c>
      <c r="E1004">
        <v>0</v>
      </c>
      <c r="F1004">
        <v>0</v>
      </c>
      <c r="G1004">
        <v>1111111</v>
      </c>
      <c r="H1004">
        <v>0</v>
      </c>
      <c r="I1004">
        <v>0</v>
      </c>
      <c r="J1004">
        <v>0</v>
      </c>
      <c r="K1004">
        <v>0</v>
      </c>
      <c r="L1004">
        <v>0</v>
      </c>
      <c r="M1004">
        <v>0</v>
      </c>
    </row>
    <row r="1005" spans="2:13" x14ac:dyDescent="0.2">
      <c r="B1005">
        <v>0</v>
      </c>
      <c r="C1005">
        <v>0</v>
      </c>
      <c r="D1005">
        <v>0</v>
      </c>
      <c r="E1005">
        <v>0</v>
      </c>
      <c r="F1005">
        <v>0</v>
      </c>
      <c r="G1005">
        <v>1111111</v>
      </c>
      <c r="H1005">
        <v>0</v>
      </c>
      <c r="I1005">
        <v>0</v>
      </c>
      <c r="J1005">
        <v>0</v>
      </c>
      <c r="K1005">
        <v>0</v>
      </c>
      <c r="L1005">
        <v>0</v>
      </c>
      <c r="M1005">
        <v>0</v>
      </c>
    </row>
    <row r="1006" spans="2:13" x14ac:dyDescent="0.2">
      <c r="B1006">
        <v>0</v>
      </c>
      <c r="C1006">
        <v>0</v>
      </c>
      <c r="D1006">
        <v>0</v>
      </c>
      <c r="E1006">
        <v>0</v>
      </c>
      <c r="F1006">
        <v>0</v>
      </c>
      <c r="G1006">
        <v>1111111</v>
      </c>
      <c r="H1006">
        <v>0</v>
      </c>
      <c r="I1006">
        <v>0</v>
      </c>
      <c r="J1006">
        <v>0</v>
      </c>
      <c r="K1006">
        <v>0</v>
      </c>
      <c r="L1006">
        <v>0</v>
      </c>
      <c r="M1006">
        <v>0</v>
      </c>
    </row>
    <row r="1007" spans="2:13" x14ac:dyDescent="0.2">
      <c r="B1007">
        <v>0</v>
      </c>
      <c r="C1007">
        <v>0</v>
      </c>
      <c r="D1007">
        <v>0</v>
      </c>
      <c r="E1007">
        <v>0</v>
      </c>
      <c r="F1007">
        <v>0</v>
      </c>
      <c r="G1007">
        <v>1111111</v>
      </c>
      <c r="H1007">
        <v>0</v>
      </c>
      <c r="I1007">
        <v>0</v>
      </c>
      <c r="J1007">
        <v>0</v>
      </c>
      <c r="K1007">
        <v>0</v>
      </c>
      <c r="L1007">
        <v>0</v>
      </c>
      <c r="M1007">
        <v>0</v>
      </c>
    </row>
    <row r="1008" spans="2:13" x14ac:dyDescent="0.2">
      <c r="B1008">
        <v>0</v>
      </c>
      <c r="C1008">
        <v>0</v>
      </c>
      <c r="D1008">
        <v>0</v>
      </c>
      <c r="E1008">
        <v>0</v>
      </c>
      <c r="F1008">
        <v>0</v>
      </c>
      <c r="G1008">
        <v>1111111</v>
      </c>
      <c r="H1008">
        <v>0</v>
      </c>
      <c r="I1008">
        <v>0</v>
      </c>
      <c r="J1008">
        <v>0</v>
      </c>
      <c r="K1008">
        <v>0</v>
      </c>
      <c r="L1008">
        <v>0</v>
      </c>
      <c r="M1008">
        <v>0</v>
      </c>
    </row>
    <row r="1009" spans="2:13" x14ac:dyDescent="0.2">
      <c r="B1009">
        <v>0</v>
      </c>
      <c r="C1009">
        <v>0</v>
      </c>
      <c r="D1009">
        <v>0</v>
      </c>
      <c r="E1009">
        <v>0</v>
      </c>
      <c r="F1009">
        <v>0</v>
      </c>
      <c r="G1009">
        <v>1111111</v>
      </c>
      <c r="H1009">
        <v>0</v>
      </c>
      <c r="I1009">
        <v>0</v>
      </c>
      <c r="J1009">
        <v>0</v>
      </c>
      <c r="K1009">
        <v>0</v>
      </c>
      <c r="L1009">
        <v>0</v>
      </c>
      <c r="M1009">
        <v>0</v>
      </c>
    </row>
    <row r="1010" spans="2:13" x14ac:dyDescent="0.2">
      <c r="B1010">
        <v>0</v>
      </c>
      <c r="C1010">
        <v>0</v>
      </c>
      <c r="D1010">
        <v>0</v>
      </c>
      <c r="E1010">
        <v>0</v>
      </c>
      <c r="F1010">
        <v>0</v>
      </c>
      <c r="G1010">
        <v>1111111</v>
      </c>
      <c r="H1010">
        <v>0</v>
      </c>
      <c r="I1010">
        <v>0</v>
      </c>
      <c r="J1010">
        <v>0</v>
      </c>
      <c r="K1010">
        <v>0</v>
      </c>
      <c r="L1010">
        <v>0</v>
      </c>
      <c r="M1010">
        <v>0</v>
      </c>
    </row>
    <row r="1011" spans="2:13" x14ac:dyDescent="0.2">
      <c r="B1011">
        <v>0</v>
      </c>
      <c r="C1011">
        <v>0</v>
      </c>
      <c r="D1011">
        <v>0</v>
      </c>
      <c r="E1011">
        <v>0</v>
      </c>
      <c r="F1011">
        <v>0</v>
      </c>
      <c r="G1011">
        <v>1111111</v>
      </c>
      <c r="H1011">
        <v>0</v>
      </c>
      <c r="I1011">
        <v>0</v>
      </c>
      <c r="J1011">
        <v>0</v>
      </c>
      <c r="K1011">
        <v>0</v>
      </c>
      <c r="L1011">
        <v>0</v>
      </c>
      <c r="M1011">
        <v>0</v>
      </c>
    </row>
    <row r="1012" spans="2:13" x14ac:dyDescent="0.2">
      <c r="B1012">
        <v>0</v>
      </c>
      <c r="C1012">
        <v>0</v>
      </c>
      <c r="D1012">
        <v>0</v>
      </c>
      <c r="E1012">
        <v>0</v>
      </c>
      <c r="F1012">
        <v>0</v>
      </c>
      <c r="G1012">
        <v>1111111</v>
      </c>
      <c r="H1012">
        <v>0</v>
      </c>
      <c r="I1012">
        <v>0</v>
      </c>
      <c r="J1012">
        <v>0</v>
      </c>
      <c r="K1012">
        <v>0</v>
      </c>
      <c r="L1012">
        <v>0</v>
      </c>
      <c r="M1012">
        <v>0</v>
      </c>
    </row>
    <row r="1013" spans="2:13" x14ac:dyDescent="0.2">
      <c r="B1013">
        <v>0</v>
      </c>
      <c r="C1013">
        <v>0</v>
      </c>
      <c r="D1013">
        <v>0</v>
      </c>
      <c r="E1013">
        <v>0</v>
      </c>
      <c r="F1013">
        <v>0</v>
      </c>
      <c r="G1013">
        <v>1111111</v>
      </c>
      <c r="H1013">
        <v>0</v>
      </c>
      <c r="I1013">
        <v>0</v>
      </c>
      <c r="J1013">
        <v>0</v>
      </c>
      <c r="K1013">
        <v>0</v>
      </c>
      <c r="L1013">
        <v>0</v>
      </c>
      <c r="M1013">
        <v>0</v>
      </c>
    </row>
    <row r="1014" spans="2:13" x14ac:dyDescent="0.2">
      <c r="B1014">
        <v>0</v>
      </c>
      <c r="C1014">
        <v>0</v>
      </c>
      <c r="D1014">
        <v>0</v>
      </c>
      <c r="E1014">
        <v>0</v>
      </c>
      <c r="F1014">
        <v>0</v>
      </c>
      <c r="G1014">
        <v>1111111</v>
      </c>
      <c r="H1014">
        <v>0</v>
      </c>
      <c r="I1014">
        <v>0</v>
      </c>
      <c r="J1014">
        <v>0</v>
      </c>
      <c r="K1014">
        <v>0</v>
      </c>
      <c r="L1014">
        <v>0</v>
      </c>
      <c r="M1014">
        <v>0</v>
      </c>
    </row>
    <row r="1015" spans="2:13" x14ac:dyDescent="0.2">
      <c r="B1015">
        <v>0</v>
      </c>
      <c r="C1015">
        <v>0</v>
      </c>
      <c r="D1015">
        <v>0</v>
      </c>
      <c r="E1015">
        <v>0</v>
      </c>
      <c r="F1015">
        <v>0</v>
      </c>
      <c r="G1015">
        <v>1111111</v>
      </c>
      <c r="H1015">
        <v>0</v>
      </c>
      <c r="I1015">
        <v>0</v>
      </c>
      <c r="J1015">
        <v>0</v>
      </c>
      <c r="K1015">
        <v>0</v>
      </c>
      <c r="L1015">
        <v>0</v>
      </c>
      <c r="M1015">
        <v>0</v>
      </c>
    </row>
    <row r="1016" spans="2:13" x14ac:dyDescent="0.2">
      <c r="B1016">
        <v>0</v>
      </c>
      <c r="C1016">
        <v>0</v>
      </c>
      <c r="D1016">
        <v>0</v>
      </c>
      <c r="E1016">
        <v>0</v>
      </c>
      <c r="F1016">
        <v>0</v>
      </c>
      <c r="G1016">
        <v>1111111</v>
      </c>
      <c r="H1016">
        <v>0</v>
      </c>
      <c r="I1016">
        <v>0</v>
      </c>
      <c r="J1016">
        <v>0</v>
      </c>
      <c r="K1016">
        <v>0</v>
      </c>
      <c r="L1016">
        <v>0</v>
      </c>
      <c r="M1016">
        <v>0</v>
      </c>
    </row>
    <row r="1017" spans="2:13" x14ac:dyDescent="0.2">
      <c r="B1017">
        <v>0</v>
      </c>
      <c r="C1017">
        <v>0</v>
      </c>
      <c r="D1017">
        <v>0</v>
      </c>
      <c r="E1017">
        <v>0</v>
      </c>
      <c r="F1017">
        <v>0</v>
      </c>
      <c r="G1017">
        <v>1111111</v>
      </c>
      <c r="H1017">
        <v>0</v>
      </c>
      <c r="I1017">
        <v>0</v>
      </c>
      <c r="J1017">
        <v>0</v>
      </c>
      <c r="K1017">
        <v>0</v>
      </c>
      <c r="L1017">
        <v>0</v>
      </c>
      <c r="M1017">
        <v>0</v>
      </c>
    </row>
    <row r="1018" spans="2:13" x14ac:dyDescent="0.2">
      <c r="B1018">
        <v>0</v>
      </c>
      <c r="C1018">
        <v>0</v>
      </c>
      <c r="D1018">
        <v>0</v>
      </c>
      <c r="E1018">
        <v>0</v>
      </c>
      <c r="F1018">
        <v>0</v>
      </c>
      <c r="G1018">
        <v>1111111</v>
      </c>
      <c r="H1018">
        <v>0</v>
      </c>
      <c r="I1018">
        <v>0</v>
      </c>
      <c r="J1018">
        <v>0</v>
      </c>
      <c r="K1018">
        <v>0</v>
      </c>
      <c r="L1018">
        <v>0</v>
      </c>
      <c r="M1018">
        <v>0</v>
      </c>
    </row>
    <row r="1019" spans="2:13" x14ac:dyDescent="0.2">
      <c r="B1019">
        <v>0</v>
      </c>
      <c r="C1019">
        <v>0</v>
      </c>
      <c r="D1019">
        <v>0</v>
      </c>
      <c r="E1019">
        <v>0</v>
      </c>
      <c r="F1019">
        <v>0</v>
      </c>
      <c r="G1019">
        <v>1111111</v>
      </c>
      <c r="H1019">
        <v>0</v>
      </c>
      <c r="I1019">
        <v>0</v>
      </c>
      <c r="J1019">
        <v>0</v>
      </c>
      <c r="K1019">
        <v>0</v>
      </c>
      <c r="L1019">
        <v>0</v>
      </c>
      <c r="M1019">
        <v>0</v>
      </c>
    </row>
    <row r="1020" spans="2:13" x14ac:dyDescent="0.2">
      <c r="B1020">
        <v>0</v>
      </c>
      <c r="C1020">
        <v>0</v>
      </c>
      <c r="D1020">
        <v>0</v>
      </c>
      <c r="E1020">
        <v>0</v>
      </c>
      <c r="F1020">
        <v>0</v>
      </c>
      <c r="G1020">
        <v>1111111</v>
      </c>
      <c r="H1020">
        <v>0</v>
      </c>
      <c r="I1020">
        <v>0</v>
      </c>
      <c r="J1020">
        <v>0</v>
      </c>
      <c r="K1020">
        <v>0</v>
      </c>
      <c r="L1020">
        <v>0</v>
      </c>
      <c r="M1020">
        <v>0</v>
      </c>
    </row>
    <row r="1021" spans="2:13" x14ac:dyDescent="0.2">
      <c r="B1021">
        <v>0</v>
      </c>
      <c r="C1021">
        <v>0</v>
      </c>
      <c r="D1021">
        <v>0</v>
      </c>
      <c r="E1021">
        <v>0</v>
      </c>
      <c r="F1021">
        <v>0</v>
      </c>
      <c r="G1021">
        <v>1111111</v>
      </c>
      <c r="H1021">
        <v>0</v>
      </c>
      <c r="I1021">
        <v>0</v>
      </c>
      <c r="J1021">
        <v>0</v>
      </c>
      <c r="K1021">
        <v>0</v>
      </c>
      <c r="L1021">
        <v>0</v>
      </c>
      <c r="M1021">
        <v>0</v>
      </c>
    </row>
    <row r="1022" spans="2:13" x14ac:dyDescent="0.2">
      <c r="B1022">
        <v>0</v>
      </c>
      <c r="C1022">
        <v>0</v>
      </c>
      <c r="D1022">
        <v>0</v>
      </c>
      <c r="E1022">
        <v>0</v>
      </c>
      <c r="F1022">
        <v>0</v>
      </c>
      <c r="G1022">
        <v>1111111</v>
      </c>
      <c r="H1022">
        <v>0</v>
      </c>
      <c r="I1022">
        <v>0</v>
      </c>
      <c r="J1022">
        <v>0</v>
      </c>
      <c r="K1022">
        <v>0</v>
      </c>
      <c r="L1022">
        <v>0</v>
      </c>
      <c r="M1022">
        <v>0</v>
      </c>
    </row>
    <row r="1023" spans="2:13" x14ac:dyDescent="0.2">
      <c r="B1023">
        <v>0</v>
      </c>
      <c r="C1023">
        <v>0</v>
      </c>
      <c r="D1023">
        <v>0</v>
      </c>
      <c r="E1023">
        <v>0</v>
      </c>
      <c r="F1023">
        <v>0</v>
      </c>
      <c r="G1023">
        <v>1111111</v>
      </c>
      <c r="H1023">
        <v>0</v>
      </c>
      <c r="I1023">
        <v>0</v>
      </c>
      <c r="J1023">
        <v>0</v>
      </c>
      <c r="K1023">
        <v>0</v>
      </c>
      <c r="L1023">
        <v>0</v>
      </c>
      <c r="M1023">
        <v>0</v>
      </c>
    </row>
    <row r="1024" spans="2:13" x14ac:dyDescent="0.2">
      <c r="B1024">
        <v>0</v>
      </c>
      <c r="C1024">
        <v>0</v>
      </c>
      <c r="D1024">
        <v>0</v>
      </c>
      <c r="E1024">
        <v>0</v>
      </c>
      <c r="F1024">
        <v>0</v>
      </c>
      <c r="G1024">
        <v>1111111</v>
      </c>
      <c r="H1024">
        <v>0</v>
      </c>
      <c r="I1024">
        <v>0</v>
      </c>
      <c r="J1024">
        <v>0</v>
      </c>
      <c r="K1024">
        <v>0</v>
      </c>
      <c r="L1024">
        <v>0</v>
      </c>
      <c r="M1024">
        <v>0</v>
      </c>
    </row>
    <row r="1025" spans="2:13" x14ac:dyDescent="0.2">
      <c r="B1025">
        <v>0</v>
      </c>
      <c r="C1025">
        <v>0</v>
      </c>
      <c r="D1025">
        <v>0</v>
      </c>
      <c r="E1025">
        <v>0</v>
      </c>
      <c r="F1025">
        <v>0</v>
      </c>
      <c r="G1025">
        <v>1111111</v>
      </c>
      <c r="H1025">
        <v>0</v>
      </c>
      <c r="I1025">
        <v>0</v>
      </c>
      <c r="J1025">
        <v>0</v>
      </c>
      <c r="K1025">
        <v>0</v>
      </c>
      <c r="L1025">
        <v>0</v>
      </c>
      <c r="M1025">
        <v>0</v>
      </c>
    </row>
    <row r="1026" spans="2:13" x14ac:dyDescent="0.2">
      <c r="B1026">
        <v>0</v>
      </c>
      <c r="C1026">
        <v>0</v>
      </c>
      <c r="D1026">
        <v>0</v>
      </c>
      <c r="E1026">
        <v>0</v>
      </c>
      <c r="F1026">
        <v>0</v>
      </c>
      <c r="G1026">
        <v>1111111</v>
      </c>
      <c r="H1026">
        <v>0</v>
      </c>
      <c r="I1026">
        <v>0</v>
      </c>
      <c r="J1026">
        <v>0</v>
      </c>
      <c r="K1026">
        <v>0</v>
      </c>
      <c r="L1026">
        <v>0</v>
      </c>
      <c r="M1026">
        <v>0</v>
      </c>
    </row>
    <row r="1027" spans="2:13" x14ac:dyDescent="0.2">
      <c r="B1027">
        <v>0</v>
      </c>
      <c r="C1027">
        <v>0</v>
      </c>
      <c r="D1027">
        <v>0</v>
      </c>
      <c r="E1027">
        <v>0</v>
      </c>
      <c r="F1027">
        <v>0</v>
      </c>
      <c r="G1027">
        <v>1111111</v>
      </c>
      <c r="H1027">
        <v>0</v>
      </c>
      <c r="I1027">
        <v>0</v>
      </c>
      <c r="J1027">
        <v>0</v>
      </c>
      <c r="K1027">
        <v>0</v>
      </c>
      <c r="L1027">
        <v>0</v>
      </c>
      <c r="M1027">
        <v>0</v>
      </c>
    </row>
    <row r="1028" spans="2:13" x14ac:dyDescent="0.2">
      <c r="B1028">
        <v>0</v>
      </c>
      <c r="C1028">
        <v>0</v>
      </c>
      <c r="D1028">
        <v>0</v>
      </c>
      <c r="E1028">
        <v>0</v>
      </c>
      <c r="F1028">
        <v>0</v>
      </c>
      <c r="G1028">
        <v>1111111</v>
      </c>
      <c r="H1028">
        <v>0</v>
      </c>
      <c r="I1028">
        <v>0</v>
      </c>
      <c r="J1028">
        <v>0</v>
      </c>
      <c r="K1028">
        <v>0</v>
      </c>
      <c r="L1028">
        <v>0</v>
      </c>
      <c r="M1028">
        <v>0</v>
      </c>
    </row>
    <row r="1029" spans="2:13" x14ac:dyDescent="0.2">
      <c r="B1029">
        <v>0</v>
      </c>
      <c r="C1029">
        <v>0</v>
      </c>
      <c r="D1029">
        <v>0</v>
      </c>
      <c r="E1029">
        <v>0</v>
      </c>
      <c r="F1029">
        <v>0</v>
      </c>
      <c r="G1029">
        <v>1111111</v>
      </c>
      <c r="H1029">
        <v>0</v>
      </c>
      <c r="I1029">
        <v>0</v>
      </c>
      <c r="J1029">
        <v>0</v>
      </c>
      <c r="K1029">
        <v>0</v>
      </c>
      <c r="L1029">
        <v>0</v>
      </c>
      <c r="M1029">
        <v>0</v>
      </c>
    </row>
    <row r="1030" spans="2:13" x14ac:dyDescent="0.2">
      <c r="B1030">
        <v>0</v>
      </c>
      <c r="C1030">
        <v>0</v>
      </c>
      <c r="D1030">
        <v>0</v>
      </c>
      <c r="E1030">
        <v>0</v>
      </c>
      <c r="F1030">
        <v>0</v>
      </c>
      <c r="G1030">
        <v>1111111</v>
      </c>
      <c r="H1030">
        <v>0</v>
      </c>
      <c r="I1030">
        <v>0</v>
      </c>
      <c r="J1030">
        <v>0</v>
      </c>
      <c r="K1030">
        <v>0</v>
      </c>
      <c r="L1030">
        <v>0</v>
      </c>
      <c r="M1030">
        <v>0</v>
      </c>
    </row>
    <row r="1031" spans="2:13" x14ac:dyDescent="0.2">
      <c r="B1031">
        <v>0</v>
      </c>
      <c r="C1031">
        <v>0</v>
      </c>
      <c r="D1031">
        <v>0</v>
      </c>
      <c r="E1031">
        <v>0</v>
      </c>
      <c r="F1031">
        <v>0</v>
      </c>
      <c r="G1031">
        <v>1111111</v>
      </c>
      <c r="H1031">
        <v>0</v>
      </c>
      <c r="I1031">
        <v>0</v>
      </c>
      <c r="J1031">
        <v>0</v>
      </c>
      <c r="K1031">
        <v>0</v>
      </c>
      <c r="L1031">
        <v>0</v>
      </c>
      <c r="M1031">
        <v>0</v>
      </c>
    </row>
    <row r="1032" spans="2:13" x14ac:dyDescent="0.2">
      <c r="B1032">
        <v>0</v>
      </c>
      <c r="C1032">
        <v>0</v>
      </c>
      <c r="D1032">
        <v>0</v>
      </c>
      <c r="E1032">
        <v>0</v>
      </c>
      <c r="F1032">
        <v>0</v>
      </c>
      <c r="G1032">
        <v>1111111</v>
      </c>
      <c r="H1032">
        <v>0</v>
      </c>
      <c r="I1032">
        <v>0</v>
      </c>
      <c r="J1032">
        <v>0</v>
      </c>
      <c r="K1032">
        <v>0</v>
      </c>
      <c r="L1032">
        <v>0</v>
      </c>
      <c r="M1032">
        <v>0</v>
      </c>
    </row>
    <row r="1033" spans="2:13" x14ac:dyDescent="0.2">
      <c r="B1033">
        <v>0</v>
      </c>
      <c r="C1033">
        <v>0</v>
      </c>
      <c r="D1033">
        <v>0</v>
      </c>
      <c r="E1033">
        <v>0</v>
      </c>
      <c r="F1033">
        <v>0</v>
      </c>
      <c r="G1033">
        <v>1111111</v>
      </c>
      <c r="H1033">
        <v>0</v>
      </c>
      <c r="I1033">
        <v>0</v>
      </c>
      <c r="J1033">
        <v>0</v>
      </c>
      <c r="K1033">
        <v>0</v>
      </c>
      <c r="L1033">
        <v>0</v>
      </c>
      <c r="M1033">
        <v>0</v>
      </c>
    </row>
    <row r="1034" spans="2:13" x14ac:dyDescent="0.2">
      <c r="B1034">
        <v>0</v>
      </c>
      <c r="C1034">
        <v>0</v>
      </c>
      <c r="D1034">
        <v>0</v>
      </c>
      <c r="E1034">
        <v>0</v>
      </c>
      <c r="F1034">
        <v>0</v>
      </c>
      <c r="G1034">
        <v>1111111</v>
      </c>
      <c r="H1034">
        <v>0</v>
      </c>
      <c r="I1034">
        <v>0</v>
      </c>
      <c r="J1034">
        <v>0</v>
      </c>
      <c r="K1034">
        <v>0</v>
      </c>
      <c r="L1034">
        <v>0</v>
      </c>
      <c r="M1034">
        <v>0</v>
      </c>
    </row>
    <row r="1035" spans="2:13" x14ac:dyDescent="0.2">
      <c r="B1035">
        <v>0</v>
      </c>
      <c r="C1035">
        <v>0</v>
      </c>
      <c r="D1035">
        <v>0</v>
      </c>
      <c r="E1035">
        <v>0</v>
      </c>
      <c r="F1035">
        <v>0</v>
      </c>
      <c r="G1035">
        <v>1111111</v>
      </c>
      <c r="H1035">
        <v>0</v>
      </c>
      <c r="I1035">
        <v>0</v>
      </c>
      <c r="J1035">
        <v>0</v>
      </c>
      <c r="K1035">
        <v>0</v>
      </c>
      <c r="L1035">
        <v>0</v>
      </c>
      <c r="M1035">
        <v>0</v>
      </c>
    </row>
    <row r="1036" spans="2:13" x14ac:dyDescent="0.2">
      <c r="B1036">
        <v>0</v>
      </c>
      <c r="C1036">
        <v>0</v>
      </c>
      <c r="D1036">
        <v>0</v>
      </c>
      <c r="E1036">
        <v>0</v>
      </c>
      <c r="F1036">
        <v>0</v>
      </c>
      <c r="G1036">
        <v>1111111</v>
      </c>
      <c r="H1036">
        <v>0</v>
      </c>
      <c r="I1036">
        <v>0</v>
      </c>
      <c r="J1036">
        <v>0</v>
      </c>
      <c r="K1036">
        <v>0</v>
      </c>
      <c r="L1036">
        <v>0</v>
      </c>
      <c r="M1036">
        <v>0</v>
      </c>
    </row>
    <row r="1037" spans="2:13" x14ac:dyDescent="0.2">
      <c r="B1037">
        <v>0</v>
      </c>
      <c r="C1037">
        <v>0</v>
      </c>
      <c r="D1037">
        <v>0</v>
      </c>
      <c r="E1037">
        <v>0</v>
      </c>
      <c r="F1037">
        <v>0</v>
      </c>
      <c r="G1037">
        <v>1111111</v>
      </c>
      <c r="H1037">
        <v>0</v>
      </c>
      <c r="I1037">
        <v>0</v>
      </c>
      <c r="J1037">
        <v>0</v>
      </c>
      <c r="K1037">
        <v>0</v>
      </c>
      <c r="L1037">
        <v>0</v>
      </c>
      <c r="M1037">
        <v>0</v>
      </c>
    </row>
    <row r="1038" spans="2:13" x14ac:dyDescent="0.2">
      <c r="B1038">
        <v>0</v>
      </c>
      <c r="C1038">
        <v>0</v>
      </c>
      <c r="D1038">
        <v>0</v>
      </c>
      <c r="E1038">
        <v>0</v>
      </c>
      <c r="F1038">
        <v>0</v>
      </c>
      <c r="G1038">
        <v>1111111</v>
      </c>
      <c r="H1038">
        <v>0</v>
      </c>
      <c r="I1038">
        <v>0</v>
      </c>
      <c r="J1038">
        <v>0</v>
      </c>
      <c r="K1038">
        <v>0</v>
      </c>
      <c r="L1038">
        <v>0</v>
      </c>
      <c r="M1038">
        <v>0</v>
      </c>
    </row>
    <row r="1039" spans="2:13" x14ac:dyDescent="0.2">
      <c r="B1039">
        <v>0</v>
      </c>
      <c r="C1039">
        <v>0</v>
      </c>
      <c r="D1039">
        <v>0</v>
      </c>
      <c r="E1039">
        <v>0</v>
      </c>
      <c r="F1039">
        <v>0</v>
      </c>
      <c r="G1039">
        <v>1111111</v>
      </c>
      <c r="H1039">
        <v>0</v>
      </c>
      <c r="I1039">
        <v>0</v>
      </c>
      <c r="J1039">
        <v>0</v>
      </c>
      <c r="K1039">
        <v>0</v>
      </c>
      <c r="L1039">
        <v>0</v>
      </c>
      <c r="M1039">
        <v>0</v>
      </c>
    </row>
    <row r="1040" spans="2:13" x14ac:dyDescent="0.2">
      <c r="B1040">
        <v>0</v>
      </c>
      <c r="C1040">
        <v>0</v>
      </c>
      <c r="D1040">
        <v>0</v>
      </c>
      <c r="E1040">
        <v>0</v>
      </c>
      <c r="F1040">
        <v>0</v>
      </c>
      <c r="G1040">
        <v>1111111</v>
      </c>
      <c r="H1040">
        <v>0</v>
      </c>
      <c r="I1040">
        <v>0</v>
      </c>
      <c r="J1040">
        <v>0</v>
      </c>
      <c r="K1040">
        <v>0</v>
      </c>
      <c r="L1040">
        <v>0</v>
      </c>
      <c r="M1040">
        <v>0</v>
      </c>
    </row>
    <row r="1041" spans="2:13" x14ac:dyDescent="0.2">
      <c r="B1041">
        <v>0</v>
      </c>
      <c r="C1041">
        <v>0</v>
      </c>
      <c r="D1041">
        <v>0</v>
      </c>
      <c r="E1041">
        <v>0</v>
      </c>
      <c r="F1041">
        <v>0</v>
      </c>
      <c r="G1041">
        <v>1111111</v>
      </c>
      <c r="H1041">
        <v>0</v>
      </c>
      <c r="I1041">
        <v>0</v>
      </c>
      <c r="J1041">
        <v>0</v>
      </c>
      <c r="K1041">
        <v>0</v>
      </c>
      <c r="L1041">
        <v>0</v>
      </c>
      <c r="M1041">
        <v>0</v>
      </c>
    </row>
    <row r="1042" spans="2:13" x14ac:dyDescent="0.2">
      <c r="B1042">
        <v>0</v>
      </c>
      <c r="C1042">
        <v>0</v>
      </c>
      <c r="D1042">
        <v>0</v>
      </c>
      <c r="E1042">
        <v>0</v>
      </c>
      <c r="F1042">
        <v>0</v>
      </c>
      <c r="G1042">
        <v>1111111</v>
      </c>
      <c r="H1042">
        <v>0</v>
      </c>
      <c r="I1042">
        <v>0</v>
      </c>
      <c r="J1042">
        <v>0</v>
      </c>
      <c r="K1042">
        <v>0</v>
      </c>
      <c r="L1042">
        <v>0</v>
      </c>
      <c r="M1042">
        <v>0</v>
      </c>
    </row>
    <row r="1043" spans="2:13" x14ac:dyDescent="0.2">
      <c r="B1043">
        <v>0</v>
      </c>
      <c r="C1043">
        <v>0</v>
      </c>
      <c r="D1043">
        <v>0</v>
      </c>
      <c r="E1043">
        <v>0</v>
      </c>
      <c r="F1043">
        <v>0</v>
      </c>
      <c r="G1043">
        <v>1111111</v>
      </c>
      <c r="H1043">
        <v>0</v>
      </c>
      <c r="I1043">
        <v>0</v>
      </c>
      <c r="J1043">
        <v>0</v>
      </c>
      <c r="K1043">
        <v>0</v>
      </c>
      <c r="L1043">
        <v>0</v>
      </c>
      <c r="M1043">
        <v>0</v>
      </c>
    </row>
    <row r="1044" spans="2:13" x14ac:dyDescent="0.2">
      <c r="B1044">
        <v>0</v>
      </c>
      <c r="C1044">
        <v>0</v>
      </c>
      <c r="D1044">
        <v>0</v>
      </c>
      <c r="E1044">
        <v>0</v>
      </c>
      <c r="F1044">
        <v>0</v>
      </c>
      <c r="G1044">
        <v>1111111</v>
      </c>
      <c r="H1044">
        <v>0</v>
      </c>
      <c r="I1044">
        <v>0</v>
      </c>
      <c r="J1044">
        <v>0</v>
      </c>
      <c r="K1044">
        <v>0</v>
      </c>
      <c r="L1044">
        <v>0</v>
      </c>
      <c r="M1044">
        <v>0</v>
      </c>
    </row>
    <row r="1045" spans="2:13" x14ac:dyDescent="0.2">
      <c r="B1045">
        <v>0</v>
      </c>
      <c r="C1045">
        <v>0</v>
      </c>
      <c r="D1045">
        <v>0</v>
      </c>
      <c r="E1045">
        <v>0</v>
      </c>
      <c r="F1045">
        <v>0</v>
      </c>
      <c r="G1045">
        <v>1111111</v>
      </c>
      <c r="H1045">
        <v>0</v>
      </c>
      <c r="I1045">
        <v>0</v>
      </c>
      <c r="J1045">
        <v>0</v>
      </c>
      <c r="K1045">
        <v>0</v>
      </c>
      <c r="L1045">
        <v>0</v>
      </c>
      <c r="M1045">
        <v>0</v>
      </c>
    </row>
    <row r="1046" spans="2:13" x14ac:dyDescent="0.2">
      <c r="B1046">
        <v>0</v>
      </c>
      <c r="C1046">
        <v>0</v>
      </c>
      <c r="D1046">
        <v>0</v>
      </c>
      <c r="E1046">
        <v>0</v>
      </c>
      <c r="F1046">
        <v>0</v>
      </c>
      <c r="G1046">
        <v>1111111</v>
      </c>
      <c r="H1046">
        <v>0</v>
      </c>
      <c r="I1046">
        <v>0</v>
      </c>
      <c r="J1046">
        <v>0</v>
      </c>
      <c r="K1046">
        <v>0</v>
      </c>
      <c r="L1046">
        <v>0</v>
      </c>
      <c r="M1046">
        <v>0</v>
      </c>
    </row>
    <row r="1047" spans="2:13" x14ac:dyDescent="0.2">
      <c r="B1047">
        <v>0</v>
      </c>
      <c r="C1047">
        <v>0</v>
      </c>
      <c r="D1047">
        <v>0</v>
      </c>
      <c r="E1047">
        <v>0</v>
      </c>
      <c r="F1047">
        <v>0</v>
      </c>
      <c r="G1047">
        <v>1111111</v>
      </c>
      <c r="H1047">
        <v>0</v>
      </c>
      <c r="I1047">
        <v>0</v>
      </c>
      <c r="J1047">
        <v>0</v>
      </c>
      <c r="K1047">
        <v>0</v>
      </c>
      <c r="L1047">
        <v>0</v>
      </c>
      <c r="M1047">
        <v>0</v>
      </c>
    </row>
    <row r="1048" spans="2:13" x14ac:dyDescent="0.2">
      <c r="B1048">
        <v>0</v>
      </c>
      <c r="C1048">
        <v>0</v>
      </c>
      <c r="D1048">
        <v>0</v>
      </c>
      <c r="E1048">
        <v>0</v>
      </c>
      <c r="F1048">
        <v>0</v>
      </c>
      <c r="G1048">
        <v>1111111</v>
      </c>
      <c r="H1048">
        <v>0</v>
      </c>
      <c r="I1048">
        <v>0</v>
      </c>
      <c r="J1048">
        <v>0</v>
      </c>
      <c r="K1048">
        <v>0</v>
      </c>
      <c r="L1048">
        <v>0</v>
      </c>
      <c r="M1048">
        <v>0</v>
      </c>
    </row>
    <row r="1049" spans="2:13" x14ac:dyDescent="0.2">
      <c r="B1049">
        <v>0</v>
      </c>
      <c r="C1049">
        <v>0</v>
      </c>
      <c r="D1049">
        <v>0</v>
      </c>
      <c r="E1049">
        <v>0</v>
      </c>
      <c r="F1049">
        <v>0</v>
      </c>
      <c r="G1049">
        <v>1111111</v>
      </c>
      <c r="H1049">
        <v>0</v>
      </c>
      <c r="I1049">
        <v>0</v>
      </c>
      <c r="J1049">
        <v>0</v>
      </c>
      <c r="K1049">
        <v>0</v>
      </c>
      <c r="L1049">
        <v>0</v>
      </c>
      <c r="M1049">
        <v>0</v>
      </c>
    </row>
    <row r="1050" spans="2:13" x14ac:dyDescent="0.2">
      <c r="B1050">
        <v>0</v>
      </c>
      <c r="C1050">
        <v>0</v>
      </c>
      <c r="D1050">
        <v>0</v>
      </c>
      <c r="E1050">
        <v>0</v>
      </c>
      <c r="F1050">
        <v>0</v>
      </c>
      <c r="G1050">
        <v>1111111</v>
      </c>
      <c r="H1050">
        <v>0</v>
      </c>
      <c r="I1050">
        <v>0</v>
      </c>
      <c r="J1050">
        <v>0</v>
      </c>
      <c r="K1050">
        <v>0</v>
      </c>
      <c r="L1050">
        <v>0</v>
      </c>
      <c r="M1050">
        <v>0</v>
      </c>
    </row>
    <row r="1051" spans="2:13" x14ac:dyDescent="0.2">
      <c r="B1051">
        <v>0</v>
      </c>
      <c r="C1051">
        <v>0</v>
      </c>
      <c r="D1051">
        <v>0</v>
      </c>
      <c r="E1051">
        <v>0</v>
      </c>
      <c r="F1051">
        <v>0</v>
      </c>
      <c r="G1051">
        <v>1111111</v>
      </c>
      <c r="H1051">
        <v>0</v>
      </c>
      <c r="I1051">
        <v>0</v>
      </c>
      <c r="J1051">
        <v>0</v>
      </c>
      <c r="K1051">
        <v>0</v>
      </c>
      <c r="L1051">
        <v>0</v>
      </c>
      <c r="M1051">
        <v>0</v>
      </c>
    </row>
    <row r="1052" spans="2:13" x14ac:dyDescent="0.2">
      <c r="B1052">
        <v>0</v>
      </c>
      <c r="C1052">
        <v>0</v>
      </c>
      <c r="D1052">
        <v>0</v>
      </c>
      <c r="E1052">
        <v>0</v>
      </c>
      <c r="F1052">
        <v>0</v>
      </c>
      <c r="G1052">
        <v>1111111</v>
      </c>
      <c r="H1052">
        <v>0</v>
      </c>
      <c r="I1052">
        <v>0</v>
      </c>
      <c r="J1052">
        <v>0</v>
      </c>
      <c r="K1052">
        <v>0</v>
      </c>
      <c r="L1052">
        <v>0</v>
      </c>
      <c r="M1052">
        <v>0</v>
      </c>
    </row>
    <row r="1053" spans="2:13" x14ac:dyDescent="0.2">
      <c r="B1053">
        <v>0</v>
      </c>
      <c r="C1053">
        <v>0</v>
      </c>
      <c r="D1053">
        <v>0</v>
      </c>
      <c r="E1053">
        <v>0</v>
      </c>
      <c r="F1053">
        <v>0</v>
      </c>
      <c r="G1053">
        <v>1111111</v>
      </c>
      <c r="H1053">
        <v>0</v>
      </c>
      <c r="I1053">
        <v>0</v>
      </c>
      <c r="J1053">
        <v>0</v>
      </c>
      <c r="K1053">
        <v>0</v>
      </c>
      <c r="L1053">
        <v>0</v>
      </c>
      <c r="M1053">
        <v>0</v>
      </c>
    </row>
    <row r="1054" spans="2:13" x14ac:dyDescent="0.2">
      <c r="B1054">
        <v>0</v>
      </c>
      <c r="C1054">
        <v>0</v>
      </c>
      <c r="D1054">
        <v>0</v>
      </c>
      <c r="E1054">
        <v>0</v>
      </c>
      <c r="F1054">
        <v>0</v>
      </c>
      <c r="G1054">
        <v>1111111</v>
      </c>
      <c r="H1054">
        <v>0</v>
      </c>
      <c r="I1054">
        <v>0</v>
      </c>
      <c r="J1054">
        <v>0</v>
      </c>
      <c r="K1054">
        <v>0</v>
      </c>
      <c r="L1054">
        <v>0</v>
      </c>
      <c r="M1054">
        <v>0</v>
      </c>
    </row>
    <row r="1055" spans="2:13" x14ac:dyDescent="0.2">
      <c r="B1055">
        <v>0</v>
      </c>
      <c r="C1055">
        <v>0</v>
      </c>
      <c r="D1055">
        <v>0</v>
      </c>
      <c r="E1055">
        <v>0</v>
      </c>
      <c r="F1055">
        <v>0</v>
      </c>
      <c r="G1055">
        <v>1111111</v>
      </c>
      <c r="H1055">
        <v>0</v>
      </c>
      <c r="I1055">
        <v>0</v>
      </c>
      <c r="J1055">
        <v>0</v>
      </c>
      <c r="K1055">
        <v>0</v>
      </c>
      <c r="L1055">
        <v>0</v>
      </c>
      <c r="M1055">
        <v>0</v>
      </c>
    </row>
    <row r="1056" spans="2:13" x14ac:dyDescent="0.2">
      <c r="B1056">
        <v>0</v>
      </c>
      <c r="C1056">
        <v>0</v>
      </c>
      <c r="D1056">
        <v>0</v>
      </c>
      <c r="E1056">
        <v>0</v>
      </c>
      <c r="F1056">
        <v>0</v>
      </c>
      <c r="G1056">
        <v>1111111</v>
      </c>
      <c r="H1056">
        <v>0</v>
      </c>
      <c r="I1056">
        <v>0</v>
      </c>
      <c r="J1056">
        <v>0</v>
      </c>
      <c r="K1056">
        <v>0</v>
      </c>
      <c r="L1056">
        <v>0</v>
      </c>
      <c r="M1056">
        <v>0</v>
      </c>
    </row>
    <row r="1057" spans="2:13" x14ac:dyDescent="0.2">
      <c r="B1057">
        <v>0</v>
      </c>
      <c r="C1057">
        <v>0</v>
      </c>
      <c r="D1057">
        <v>0</v>
      </c>
      <c r="E1057">
        <v>0</v>
      </c>
      <c r="F1057">
        <v>0</v>
      </c>
      <c r="G1057">
        <v>1111111</v>
      </c>
      <c r="H1057">
        <v>0</v>
      </c>
      <c r="I1057">
        <v>0</v>
      </c>
      <c r="J1057">
        <v>0</v>
      </c>
      <c r="K1057">
        <v>0</v>
      </c>
      <c r="L1057">
        <v>0</v>
      </c>
      <c r="M1057">
        <v>0</v>
      </c>
    </row>
    <row r="1058" spans="2:13" x14ac:dyDescent="0.2">
      <c r="B1058">
        <v>0</v>
      </c>
      <c r="C1058">
        <v>0</v>
      </c>
      <c r="D1058">
        <v>0</v>
      </c>
      <c r="E1058">
        <v>0</v>
      </c>
      <c r="F1058">
        <v>0</v>
      </c>
      <c r="G1058">
        <v>1111111</v>
      </c>
      <c r="H1058">
        <v>0</v>
      </c>
      <c r="I1058">
        <v>0</v>
      </c>
      <c r="J1058">
        <v>0</v>
      </c>
      <c r="K1058">
        <v>0</v>
      </c>
      <c r="L1058">
        <v>0</v>
      </c>
      <c r="M1058">
        <v>0</v>
      </c>
    </row>
    <row r="1059" spans="2:13" x14ac:dyDescent="0.2">
      <c r="B1059">
        <v>0</v>
      </c>
      <c r="C1059">
        <v>0</v>
      </c>
      <c r="D1059">
        <v>0</v>
      </c>
      <c r="E1059">
        <v>0</v>
      </c>
      <c r="F1059">
        <v>0</v>
      </c>
      <c r="G1059">
        <v>1111111</v>
      </c>
      <c r="H1059">
        <v>0</v>
      </c>
      <c r="I1059">
        <v>0</v>
      </c>
      <c r="J1059">
        <v>0</v>
      </c>
      <c r="K1059">
        <v>0</v>
      </c>
      <c r="L1059">
        <v>0</v>
      </c>
      <c r="M1059">
        <v>0</v>
      </c>
    </row>
    <row r="1060" spans="2:13" x14ac:dyDescent="0.2">
      <c r="B1060">
        <v>0</v>
      </c>
      <c r="C1060">
        <v>0</v>
      </c>
      <c r="D1060">
        <v>0</v>
      </c>
      <c r="E1060">
        <v>0</v>
      </c>
      <c r="F1060">
        <v>0</v>
      </c>
      <c r="G1060">
        <v>1111111</v>
      </c>
      <c r="H1060">
        <v>0</v>
      </c>
      <c r="I1060">
        <v>0</v>
      </c>
      <c r="J1060">
        <v>0</v>
      </c>
      <c r="K1060">
        <v>0</v>
      </c>
      <c r="L1060">
        <v>0</v>
      </c>
      <c r="M1060">
        <v>0</v>
      </c>
    </row>
    <row r="1061" spans="2:13" x14ac:dyDescent="0.2">
      <c r="B1061">
        <v>0</v>
      </c>
      <c r="C1061">
        <v>0</v>
      </c>
      <c r="D1061">
        <v>0</v>
      </c>
      <c r="E1061">
        <v>0</v>
      </c>
      <c r="F1061">
        <v>0</v>
      </c>
      <c r="G1061">
        <v>1111111</v>
      </c>
      <c r="H1061">
        <v>0</v>
      </c>
      <c r="I1061">
        <v>0</v>
      </c>
      <c r="J1061">
        <v>0</v>
      </c>
      <c r="K1061">
        <v>0</v>
      </c>
      <c r="L1061">
        <v>0</v>
      </c>
      <c r="M1061">
        <v>0</v>
      </c>
    </row>
    <row r="1062" spans="2:13" x14ac:dyDescent="0.2">
      <c r="B1062">
        <v>0</v>
      </c>
      <c r="C1062">
        <v>0</v>
      </c>
      <c r="D1062">
        <v>0</v>
      </c>
      <c r="E1062">
        <v>0</v>
      </c>
      <c r="F1062">
        <v>0</v>
      </c>
      <c r="G1062">
        <v>1111111</v>
      </c>
      <c r="H1062">
        <v>0</v>
      </c>
      <c r="I1062">
        <v>0</v>
      </c>
      <c r="J1062">
        <v>0</v>
      </c>
      <c r="K1062">
        <v>0</v>
      </c>
      <c r="L1062">
        <v>0</v>
      </c>
      <c r="M1062">
        <v>0</v>
      </c>
    </row>
    <row r="1063" spans="2:13" x14ac:dyDescent="0.2">
      <c r="B1063">
        <v>0</v>
      </c>
      <c r="C1063">
        <v>0</v>
      </c>
      <c r="D1063">
        <v>0</v>
      </c>
      <c r="E1063">
        <v>0</v>
      </c>
      <c r="F1063">
        <v>0</v>
      </c>
      <c r="G1063">
        <v>1111111</v>
      </c>
      <c r="H1063">
        <v>0</v>
      </c>
      <c r="I1063">
        <v>0</v>
      </c>
      <c r="J1063">
        <v>0</v>
      </c>
      <c r="K1063">
        <v>0</v>
      </c>
      <c r="L1063">
        <v>0</v>
      </c>
      <c r="M1063">
        <v>0</v>
      </c>
    </row>
    <row r="1064" spans="2:13" x14ac:dyDescent="0.2">
      <c r="B1064">
        <v>0</v>
      </c>
      <c r="C1064">
        <v>0</v>
      </c>
      <c r="D1064">
        <v>0</v>
      </c>
      <c r="E1064">
        <v>0</v>
      </c>
      <c r="F1064">
        <v>0</v>
      </c>
      <c r="G1064">
        <v>1111111</v>
      </c>
      <c r="H1064">
        <v>0</v>
      </c>
      <c r="I1064">
        <v>0</v>
      </c>
      <c r="J1064">
        <v>0</v>
      </c>
      <c r="K1064">
        <v>0</v>
      </c>
      <c r="L1064">
        <v>0</v>
      </c>
      <c r="M1064">
        <v>0</v>
      </c>
    </row>
    <row r="1065" spans="2:13" x14ac:dyDescent="0.2">
      <c r="B1065">
        <v>0</v>
      </c>
      <c r="C1065">
        <v>0</v>
      </c>
      <c r="D1065">
        <v>0</v>
      </c>
      <c r="E1065">
        <v>0</v>
      </c>
      <c r="F1065">
        <v>0</v>
      </c>
      <c r="G1065">
        <v>1111111</v>
      </c>
      <c r="H1065">
        <v>0</v>
      </c>
      <c r="I1065">
        <v>0</v>
      </c>
      <c r="J1065">
        <v>0</v>
      </c>
      <c r="K1065">
        <v>0</v>
      </c>
      <c r="L1065">
        <v>0</v>
      </c>
      <c r="M1065">
        <v>0</v>
      </c>
    </row>
    <row r="1066" spans="2:13" x14ac:dyDescent="0.2">
      <c r="B1066">
        <v>0</v>
      </c>
      <c r="C1066">
        <v>0</v>
      </c>
      <c r="D1066">
        <v>0</v>
      </c>
      <c r="E1066">
        <v>0</v>
      </c>
      <c r="F1066">
        <v>0</v>
      </c>
      <c r="G1066">
        <v>1111111</v>
      </c>
      <c r="H1066">
        <v>0</v>
      </c>
      <c r="I1066">
        <v>0</v>
      </c>
      <c r="J1066">
        <v>0</v>
      </c>
      <c r="K1066">
        <v>0</v>
      </c>
      <c r="L1066">
        <v>0</v>
      </c>
      <c r="M1066">
        <v>0</v>
      </c>
    </row>
    <row r="1067" spans="2:13" x14ac:dyDescent="0.2">
      <c r="B1067">
        <v>0</v>
      </c>
      <c r="C1067">
        <v>0</v>
      </c>
      <c r="D1067">
        <v>0</v>
      </c>
      <c r="E1067">
        <v>0</v>
      </c>
      <c r="F1067">
        <v>0</v>
      </c>
      <c r="G1067">
        <v>1111111</v>
      </c>
      <c r="H1067">
        <v>0</v>
      </c>
      <c r="I1067">
        <v>0</v>
      </c>
      <c r="J1067">
        <v>0</v>
      </c>
      <c r="K1067">
        <v>0</v>
      </c>
      <c r="L1067">
        <v>0</v>
      </c>
      <c r="M1067">
        <v>0</v>
      </c>
    </row>
    <row r="1068" spans="2:13" x14ac:dyDescent="0.2">
      <c r="B1068">
        <v>0</v>
      </c>
      <c r="C1068">
        <v>0</v>
      </c>
      <c r="D1068">
        <v>0</v>
      </c>
      <c r="E1068">
        <v>0</v>
      </c>
      <c r="F1068">
        <v>0</v>
      </c>
      <c r="G1068">
        <v>1111111</v>
      </c>
      <c r="H1068">
        <v>0</v>
      </c>
      <c r="I1068">
        <v>0</v>
      </c>
      <c r="J1068">
        <v>0</v>
      </c>
      <c r="K1068">
        <v>0</v>
      </c>
      <c r="L1068">
        <v>0</v>
      </c>
      <c r="M1068">
        <v>0</v>
      </c>
    </row>
    <row r="1069" spans="2:13" x14ac:dyDescent="0.2">
      <c r="B1069">
        <v>0</v>
      </c>
      <c r="C1069">
        <v>0</v>
      </c>
      <c r="D1069">
        <v>0</v>
      </c>
      <c r="E1069">
        <v>0</v>
      </c>
      <c r="F1069">
        <v>0</v>
      </c>
      <c r="G1069">
        <v>1111111</v>
      </c>
      <c r="H1069">
        <v>0</v>
      </c>
      <c r="I1069">
        <v>0</v>
      </c>
      <c r="J1069">
        <v>0</v>
      </c>
      <c r="K1069">
        <v>0</v>
      </c>
      <c r="L1069">
        <v>0</v>
      </c>
      <c r="M1069">
        <v>0</v>
      </c>
    </row>
    <row r="1070" spans="2:13" x14ac:dyDescent="0.2">
      <c r="B1070">
        <v>0</v>
      </c>
      <c r="C1070">
        <v>0</v>
      </c>
      <c r="D1070">
        <v>0</v>
      </c>
      <c r="E1070">
        <v>0</v>
      </c>
      <c r="F1070">
        <v>0</v>
      </c>
      <c r="G1070">
        <v>1111111</v>
      </c>
      <c r="H1070">
        <v>0</v>
      </c>
      <c r="I1070">
        <v>0</v>
      </c>
      <c r="J1070">
        <v>0</v>
      </c>
      <c r="K1070">
        <v>0</v>
      </c>
      <c r="L1070">
        <v>0</v>
      </c>
      <c r="M1070">
        <v>0</v>
      </c>
    </row>
    <row r="1071" spans="2:13" x14ac:dyDescent="0.2">
      <c r="B1071">
        <v>0</v>
      </c>
      <c r="C1071">
        <v>0</v>
      </c>
      <c r="D1071">
        <v>0</v>
      </c>
      <c r="E1071">
        <v>0</v>
      </c>
      <c r="F1071">
        <v>0</v>
      </c>
      <c r="G1071">
        <v>1111111</v>
      </c>
      <c r="H1071">
        <v>0</v>
      </c>
      <c r="I1071">
        <v>0</v>
      </c>
      <c r="J1071">
        <v>0</v>
      </c>
      <c r="K1071">
        <v>0</v>
      </c>
      <c r="L1071">
        <v>0</v>
      </c>
      <c r="M1071">
        <v>0</v>
      </c>
    </row>
    <row r="1072" spans="2:13" x14ac:dyDescent="0.2">
      <c r="B1072">
        <v>0</v>
      </c>
      <c r="C1072">
        <v>0</v>
      </c>
      <c r="D1072">
        <v>0</v>
      </c>
      <c r="E1072">
        <v>0</v>
      </c>
      <c r="F1072">
        <v>0</v>
      </c>
      <c r="G1072">
        <v>1111111</v>
      </c>
      <c r="H1072">
        <v>0</v>
      </c>
      <c r="I1072">
        <v>0</v>
      </c>
      <c r="J1072">
        <v>0</v>
      </c>
      <c r="K1072">
        <v>0</v>
      </c>
      <c r="L1072">
        <v>0</v>
      </c>
      <c r="M1072">
        <v>0</v>
      </c>
    </row>
    <row r="1073" spans="2:13" x14ac:dyDescent="0.2">
      <c r="B1073">
        <v>0</v>
      </c>
      <c r="C1073">
        <v>0</v>
      </c>
      <c r="D1073">
        <v>0</v>
      </c>
      <c r="E1073">
        <v>0</v>
      </c>
      <c r="F1073">
        <v>0</v>
      </c>
      <c r="G1073">
        <v>1111111</v>
      </c>
      <c r="H1073">
        <v>0</v>
      </c>
      <c r="I1073">
        <v>0</v>
      </c>
      <c r="J1073">
        <v>0</v>
      </c>
      <c r="K1073">
        <v>0</v>
      </c>
      <c r="L1073">
        <v>0</v>
      </c>
      <c r="M1073">
        <v>0</v>
      </c>
    </row>
    <row r="1074" spans="2:13" x14ac:dyDescent="0.2">
      <c r="B1074">
        <v>0</v>
      </c>
      <c r="C1074">
        <v>0</v>
      </c>
      <c r="D1074">
        <v>0</v>
      </c>
      <c r="E1074">
        <v>0</v>
      </c>
      <c r="F1074">
        <v>0</v>
      </c>
      <c r="G1074">
        <v>1111111</v>
      </c>
      <c r="H1074">
        <v>0</v>
      </c>
      <c r="I1074">
        <v>0</v>
      </c>
      <c r="J1074">
        <v>0</v>
      </c>
      <c r="K1074">
        <v>0</v>
      </c>
      <c r="L1074">
        <v>0</v>
      </c>
      <c r="M1074">
        <v>0</v>
      </c>
    </row>
    <row r="1075" spans="2:13" x14ac:dyDescent="0.2">
      <c r="B1075">
        <v>0</v>
      </c>
      <c r="C1075">
        <v>0</v>
      </c>
      <c r="D1075">
        <v>0</v>
      </c>
      <c r="E1075">
        <v>0</v>
      </c>
      <c r="F1075">
        <v>0</v>
      </c>
      <c r="G1075">
        <v>1111111</v>
      </c>
      <c r="H1075">
        <v>0</v>
      </c>
      <c r="I1075">
        <v>0</v>
      </c>
      <c r="J1075">
        <v>0</v>
      </c>
      <c r="K1075">
        <v>0</v>
      </c>
      <c r="L1075">
        <v>0</v>
      </c>
      <c r="M1075">
        <v>0</v>
      </c>
    </row>
    <row r="1076" spans="2:13" x14ac:dyDescent="0.2">
      <c r="B1076">
        <v>0</v>
      </c>
      <c r="C1076">
        <v>0</v>
      </c>
      <c r="D1076">
        <v>0</v>
      </c>
      <c r="E1076">
        <v>0</v>
      </c>
      <c r="F1076">
        <v>0</v>
      </c>
      <c r="G1076">
        <v>1111111</v>
      </c>
      <c r="H1076">
        <v>0</v>
      </c>
      <c r="I1076">
        <v>0</v>
      </c>
      <c r="J1076">
        <v>0</v>
      </c>
      <c r="K1076">
        <v>0</v>
      </c>
      <c r="L1076">
        <v>0</v>
      </c>
      <c r="M1076">
        <v>0</v>
      </c>
    </row>
    <row r="1077" spans="2:13" x14ac:dyDescent="0.2">
      <c r="B1077">
        <v>0</v>
      </c>
      <c r="C1077">
        <v>0</v>
      </c>
      <c r="D1077">
        <v>0</v>
      </c>
      <c r="E1077">
        <v>0</v>
      </c>
      <c r="F1077">
        <v>0</v>
      </c>
      <c r="G1077">
        <v>1111111</v>
      </c>
      <c r="H1077">
        <v>0</v>
      </c>
      <c r="I1077">
        <v>0</v>
      </c>
      <c r="J1077">
        <v>0</v>
      </c>
      <c r="K1077">
        <v>0</v>
      </c>
      <c r="L1077">
        <v>0</v>
      </c>
      <c r="M1077">
        <v>0</v>
      </c>
    </row>
    <row r="1078" spans="2:13" x14ac:dyDescent="0.2">
      <c r="B1078">
        <v>0</v>
      </c>
      <c r="C1078">
        <v>0</v>
      </c>
      <c r="D1078">
        <v>0</v>
      </c>
      <c r="E1078">
        <v>0</v>
      </c>
      <c r="F1078">
        <v>0</v>
      </c>
      <c r="G1078">
        <v>1111111</v>
      </c>
      <c r="H1078">
        <v>0</v>
      </c>
      <c r="I1078">
        <v>0</v>
      </c>
      <c r="J1078">
        <v>0</v>
      </c>
      <c r="K1078">
        <v>0</v>
      </c>
      <c r="L1078">
        <v>0</v>
      </c>
      <c r="M1078">
        <v>0</v>
      </c>
    </row>
    <row r="1079" spans="2:13" x14ac:dyDescent="0.2">
      <c r="B1079">
        <v>0</v>
      </c>
      <c r="C1079">
        <v>0</v>
      </c>
      <c r="D1079">
        <v>0</v>
      </c>
      <c r="E1079">
        <v>0</v>
      </c>
      <c r="F1079">
        <v>0</v>
      </c>
      <c r="G1079">
        <v>1111111</v>
      </c>
      <c r="H1079">
        <v>0</v>
      </c>
      <c r="I1079">
        <v>0</v>
      </c>
      <c r="J1079">
        <v>0</v>
      </c>
      <c r="K1079">
        <v>0</v>
      </c>
      <c r="L1079">
        <v>0</v>
      </c>
      <c r="M1079">
        <v>0</v>
      </c>
    </row>
    <row r="1080" spans="2:13" x14ac:dyDescent="0.2">
      <c r="B1080">
        <v>0</v>
      </c>
      <c r="C1080">
        <v>0</v>
      </c>
      <c r="D1080">
        <v>0</v>
      </c>
      <c r="E1080">
        <v>0</v>
      </c>
      <c r="F1080">
        <v>0</v>
      </c>
      <c r="G1080">
        <v>1111111</v>
      </c>
      <c r="H1080">
        <v>0</v>
      </c>
      <c r="I1080">
        <v>0</v>
      </c>
      <c r="J1080">
        <v>0</v>
      </c>
      <c r="K1080">
        <v>0</v>
      </c>
      <c r="L1080">
        <v>0</v>
      </c>
      <c r="M1080">
        <v>0</v>
      </c>
    </row>
    <row r="1081" spans="2:13" x14ac:dyDescent="0.2">
      <c r="B1081">
        <v>0</v>
      </c>
      <c r="C1081">
        <v>0</v>
      </c>
      <c r="D1081">
        <v>0</v>
      </c>
      <c r="E1081">
        <v>0</v>
      </c>
      <c r="F1081">
        <v>0</v>
      </c>
      <c r="G1081">
        <v>1111111</v>
      </c>
      <c r="H1081">
        <v>0</v>
      </c>
      <c r="I1081">
        <v>0</v>
      </c>
      <c r="J1081">
        <v>0</v>
      </c>
      <c r="K1081">
        <v>0</v>
      </c>
      <c r="L1081">
        <v>0</v>
      </c>
      <c r="M1081">
        <v>0</v>
      </c>
    </row>
    <row r="1082" spans="2:13" x14ac:dyDescent="0.2">
      <c r="B1082">
        <v>0</v>
      </c>
      <c r="C1082">
        <v>0</v>
      </c>
      <c r="D1082">
        <v>0</v>
      </c>
      <c r="E1082">
        <v>0</v>
      </c>
      <c r="F1082">
        <v>0</v>
      </c>
      <c r="G1082">
        <v>1111111</v>
      </c>
      <c r="H1082">
        <v>0</v>
      </c>
      <c r="I1082">
        <v>0</v>
      </c>
      <c r="J1082">
        <v>0</v>
      </c>
      <c r="K1082">
        <v>0</v>
      </c>
      <c r="L1082">
        <v>0</v>
      </c>
      <c r="M1082">
        <v>0</v>
      </c>
    </row>
    <row r="1083" spans="2:13" x14ac:dyDescent="0.2">
      <c r="B1083">
        <v>0</v>
      </c>
      <c r="C1083">
        <v>0</v>
      </c>
      <c r="D1083">
        <v>0</v>
      </c>
      <c r="E1083">
        <v>0</v>
      </c>
      <c r="F1083">
        <v>0</v>
      </c>
      <c r="G1083">
        <v>1111111</v>
      </c>
      <c r="H1083">
        <v>0</v>
      </c>
      <c r="I1083">
        <v>0</v>
      </c>
      <c r="J1083">
        <v>0</v>
      </c>
      <c r="K1083">
        <v>0</v>
      </c>
      <c r="L1083">
        <v>0</v>
      </c>
      <c r="M1083">
        <v>0</v>
      </c>
    </row>
    <row r="1084" spans="2:13" x14ac:dyDescent="0.2">
      <c r="B1084">
        <v>0</v>
      </c>
      <c r="C1084">
        <v>0</v>
      </c>
      <c r="D1084">
        <v>0</v>
      </c>
      <c r="E1084">
        <v>0</v>
      </c>
      <c r="F1084">
        <v>0</v>
      </c>
      <c r="G1084">
        <v>1111111</v>
      </c>
      <c r="H1084">
        <v>0</v>
      </c>
      <c r="I1084">
        <v>0</v>
      </c>
      <c r="J1084">
        <v>0</v>
      </c>
      <c r="K1084">
        <v>0</v>
      </c>
      <c r="L1084">
        <v>0</v>
      </c>
      <c r="M1084">
        <v>0</v>
      </c>
    </row>
    <row r="1085" spans="2:13" x14ac:dyDescent="0.2">
      <c r="B1085">
        <v>0</v>
      </c>
      <c r="C1085">
        <v>0</v>
      </c>
      <c r="D1085">
        <v>0</v>
      </c>
      <c r="E1085">
        <v>0</v>
      </c>
      <c r="F1085">
        <v>0</v>
      </c>
      <c r="G1085">
        <v>1111111</v>
      </c>
      <c r="H1085">
        <v>0</v>
      </c>
      <c r="I1085">
        <v>0</v>
      </c>
      <c r="J1085">
        <v>0</v>
      </c>
      <c r="K1085">
        <v>0</v>
      </c>
      <c r="L1085">
        <v>0</v>
      </c>
      <c r="M1085">
        <v>0</v>
      </c>
    </row>
    <row r="1086" spans="2:13" x14ac:dyDescent="0.2">
      <c r="B1086">
        <v>0</v>
      </c>
      <c r="C1086">
        <v>0</v>
      </c>
      <c r="D1086">
        <v>0</v>
      </c>
      <c r="E1086">
        <v>0</v>
      </c>
      <c r="F1086">
        <v>0</v>
      </c>
      <c r="G1086">
        <v>1111111</v>
      </c>
      <c r="H1086">
        <v>0</v>
      </c>
      <c r="I1086">
        <v>0</v>
      </c>
      <c r="J1086">
        <v>0</v>
      </c>
      <c r="K1086">
        <v>0</v>
      </c>
      <c r="L1086">
        <v>0</v>
      </c>
      <c r="M1086">
        <v>0</v>
      </c>
    </row>
    <row r="1087" spans="2:13" x14ac:dyDescent="0.2">
      <c r="B1087">
        <v>0</v>
      </c>
      <c r="C1087">
        <v>0</v>
      </c>
      <c r="D1087">
        <v>0</v>
      </c>
      <c r="E1087">
        <v>0</v>
      </c>
      <c r="F1087">
        <v>0</v>
      </c>
      <c r="G1087">
        <v>1111111</v>
      </c>
      <c r="H1087">
        <v>0</v>
      </c>
      <c r="I1087">
        <v>0</v>
      </c>
      <c r="J1087">
        <v>0</v>
      </c>
      <c r="K1087">
        <v>0</v>
      </c>
      <c r="L1087">
        <v>0</v>
      </c>
      <c r="M1087">
        <v>0</v>
      </c>
    </row>
    <row r="1088" spans="2:13" x14ac:dyDescent="0.2">
      <c r="B1088">
        <v>0</v>
      </c>
      <c r="C1088">
        <v>0</v>
      </c>
      <c r="D1088">
        <v>0</v>
      </c>
      <c r="E1088">
        <v>0</v>
      </c>
      <c r="F1088">
        <v>0</v>
      </c>
      <c r="G1088">
        <v>1111111</v>
      </c>
      <c r="H1088">
        <v>0</v>
      </c>
      <c r="I1088">
        <v>0</v>
      </c>
      <c r="J1088">
        <v>0</v>
      </c>
      <c r="K1088">
        <v>0</v>
      </c>
      <c r="L1088">
        <v>0</v>
      </c>
      <c r="M1088">
        <v>0</v>
      </c>
    </row>
    <row r="1089" spans="2:13" x14ac:dyDescent="0.2">
      <c r="B1089">
        <v>0</v>
      </c>
      <c r="C1089">
        <v>0</v>
      </c>
      <c r="D1089">
        <v>0</v>
      </c>
      <c r="E1089">
        <v>0</v>
      </c>
      <c r="F1089">
        <v>0</v>
      </c>
      <c r="G1089">
        <v>1111111</v>
      </c>
      <c r="H1089">
        <v>0</v>
      </c>
      <c r="I1089">
        <v>0</v>
      </c>
      <c r="J1089">
        <v>0</v>
      </c>
      <c r="K1089">
        <v>0</v>
      </c>
      <c r="L1089">
        <v>0</v>
      </c>
      <c r="M1089">
        <v>0</v>
      </c>
    </row>
    <row r="1090" spans="2:13" x14ac:dyDescent="0.2">
      <c r="B1090">
        <v>0</v>
      </c>
      <c r="C1090">
        <v>0</v>
      </c>
      <c r="D1090">
        <v>0</v>
      </c>
      <c r="E1090">
        <v>0</v>
      </c>
      <c r="F1090">
        <v>0</v>
      </c>
      <c r="G1090">
        <v>1111111</v>
      </c>
      <c r="H1090">
        <v>0</v>
      </c>
      <c r="I1090">
        <v>0</v>
      </c>
      <c r="J1090">
        <v>0</v>
      </c>
      <c r="K1090">
        <v>0</v>
      </c>
      <c r="L1090">
        <v>0</v>
      </c>
      <c r="M1090">
        <v>0</v>
      </c>
    </row>
    <row r="1091" spans="2:13" x14ac:dyDescent="0.2">
      <c r="B1091">
        <v>0</v>
      </c>
      <c r="C1091">
        <v>0</v>
      </c>
      <c r="D1091">
        <v>0</v>
      </c>
      <c r="E1091">
        <v>0</v>
      </c>
      <c r="F1091">
        <v>0</v>
      </c>
      <c r="G1091">
        <v>1111111</v>
      </c>
      <c r="H1091">
        <v>0</v>
      </c>
      <c r="I1091">
        <v>0</v>
      </c>
      <c r="J1091">
        <v>0</v>
      </c>
      <c r="K1091">
        <v>0</v>
      </c>
      <c r="L1091">
        <v>0</v>
      </c>
      <c r="M1091">
        <v>0</v>
      </c>
    </row>
    <row r="1092" spans="2:13" x14ac:dyDescent="0.2">
      <c r="B1092">
        <v>0</v>
      </c>
      <c r="C1092">
        <v>0</v>
      </c>
      <c r="D1092">
        <v>0</v>
      </c>
      <c r="E1092">
        <v>0</v>
      </c>
      <c r="F1092">
        <v>0</v>
      </c>
      <c r="G1092">
        <v>1111111</v>
      </c>
      <c r="H1092">
        <v>0</v>
      </c>
      <c r="I1092">
        <v>0</v>
      </c>
      <c r="J1092">
        <v>0</v>
      </c>
      <c r="K1092">
        <v>0</v>
      </c>
      <c r="L1092">
        <v>0</v>
      </c>
      <c r="M1092">
        <v>0</v>
      </c>
    </row>
    <row r="1093" spans="2:13" x14ac:dyDescent="0.2">
      <c r="B1093">
        <v>0</v>
      </c>
      <c r="C1093">
        <v>0</v>
      </c>
      <c r="D1093">
        <v>0</v>
      </c>
      <c r="E1093">
        <v>0</v>
      </c>
      <c r="F1093">
        <v>0</v>
      </c>
      <c r="G1093">
        <v>1111111</v>
      </c>
      <c r="H1093">
        <v>0</v>
      </c>
      <c r="I1093">
        <v>0</v>
      </c>
      <c r="J1093">
        <v>0</v>
      </c>
      <c r="K1093">
        <v>0</v>
      </c>
      <c r="L1093">
        <v>0</v>
      </c>
      <c r="M1093">
        <v>0</v>
      </c>
    </row>
    <row r="1094" spans="2:13" x14ac:dyDescent="0.2">
      <c r="B1094">
        <v>0</v>
      </c>
      <c r="C1094">
        <v>0</v>
      </c>
      <c r="D1094">
        <v>0</v>
      </c>
      <c r="E1094">
        <v>0</v>
      </c>
      <c r="F1094">
        <v>0</v>
      </c>
      <c r="G1094">
        <v>1111111</v>
      </c>
      <c r="H1094">
        <v>0</v>
      </c>
      <c r="I1094">
        <v>0</v>
      </c>
      <c r="J1094">
        <v>0</v>
      </c>
      <c r="K1094">
        <v>0</v>
      </c>
      <c r="L1094">
        <v>0</v>
      </c>
      <c r="M1094">
        <v>0</v>
      </c>
    </row>
    <row r="1095" spans="2:13" x14ac:dyDescent="0.2">
      <c r="B1095">
        <v>0</v>
      </c>
      <c r="C1095">
        <v>0</v>
      </c>
      <c r="D1095">
        <v>0</v>
      </c>
      <c r="E1095">
        <v>0</v>
      </c>
      <c r="F1095">
        <v>0</v>
      </c>
      <c r="G1095">
        <v>1111111</v>
      </c>
      <c r="H1095">
        <v>0</v>
      </c>
      <c r="I1095">
        <v>0</v>
      </c>
      <c r="J1095">
        <v>0</v>
      </c>
      <c r="K1095">
        <v>0</v>
      </c>
      <c r="L1095">
        <v>0</v>
      </c>
      <c r="M1095">
        <v>0</v>
      </c>
    </row>
    <row r="1096" spans="2:13" x14ac:dyDescent="0.2">
      <c r="B1096">
        <v>0</v>
      </c>
      <c r="C1096">
        <v>0</v>
      </c>
      <c r="D1096">
        <v>0</v>
      </c>
      <c r="E1096">
        <v>0</v>
      </c>
      <c r="F1096">
        <v>0</v>
      </c>
      <c r="G1096">
        <v>1111111</v>
      </c>
      <c r="H1096">
        <v>0</v>
      </c>
      <c r="I1096">
        <v>0</v>
      </c>
      <c r="J1096">
        <v>0</v>
      </c>
      <c r="K1096">
        <v>0</v>
      </c>
      <c r="L1096">
        <v>0</v>
      </c>
      <c r="M1096">
        <v>0</v>
      </c>
    </row>
    <row r="1097" spans="2:13" x14ac:dyDescent="0.2">
      <c r="B1097">
        <v>0</v>
      </c>
      <c r="C1097">
        <v>0</v>
      </c>
      <c r="D1097">
        <v>0</v>
      </c>
      <c r="E1097">
        <v>0</v>
      </c>
      <c r="F1097">
        <v>0</v>
      </c>
      <c r="G1097">
        <v>1111111</v>
      </c>
      <c r="H1097">
        <v>0</v>
      </c>
      <c r="I1097">
        <v>0</v>
      </c>
      <c r="J1097">
        <v>0</v>
      </c>
      <c r="K1097">
        <v>0</v>
      </c>
      <c r="L1097">
        <v>0</v>
      </c>
      <c r="M1097">
        <v>0</v>
      </c>
    </row>
    <row r="1098" spans="2:13" x14ac:dyDescent="0.2">
      <c r="B1098">
        <v>0</v>
      </c>
      <c r="C1098">
        <v>0</v>
      </c>
      <c r="D1098">
        <v>0</v>
      </c>
      <c r="E1098">
        <v>0</v>
      </c>
      <c r="F1098">
        <v>0</v>
      </c>
      <c r="G1098">
        <v>1111111</v>
      </c>
      <c r="H1098">
        <v>0</v>
      </c>
      <c r="I1098">
        <v>0</v>
      </c>
      <c r="J1098">
        <v>0</v>
      </c>
      <c r="K1098">
        <v>0</v>
      </c>
      <c r="L1098">
        <v>0</v>
      </c>
      <c r="M1098">
        <v>0</v>
      </c>
    </row>
    <row r="1099" spans="2:13" x14ac:dyDescent="0.2">
      <c r="B1099">
        <v>0</v>
      </c>
      <c r="C1099">
        <v>0</v>
      </c>
      <c r="D1099">
        <v>0</v>
      </c>
      <c r="E1099">
        <v>0</v>
      </c>
      <c r="F1099">
        <v>0</v>
      </c>
      <c r="G1099">
        <v>1111111</v>
      </c>
      <c r="H1099">
        <v>0</v>
      </c>
      <c r="I1099">
        <v>0</v>
      </c>
      <c r="J1099">
        <v>0</v>
      </c>
      <c r="K1099">
        <v>0</v>
      </c>
      <c r="L1099">
        <v>0</v>
      </c>
      <c r="M1099">
        <v>0</v>
      </c>
    </row>
    <row r="1100" spans="2:13" x14ac:dyDescent="0.2">
      <c r="B1100">
        <v>0</v>
      </c>
      <c r="C1100">
        <v>0</v>
      </c>
      <c r="D1100">
        <v>0</v>
      </c>
      <c r="E1100">
        <v>0</v>
      </c>
      <c r="F1100">
        <v>0</v>
      </c>
      <c r="G1100">
        <v>1111111</v>
      </c>
      <c r="H1100">
        <v>0</v>
      </c>
      <c r="I1100">
        <v>0</v>
      </c>
      <c r="J1100">
        <v>0</v>
      </c>
      <c r="K1100">
        <v>0</v>
      </c>
      <c r="L1100">
        <v>0</v>
      </c>
      <c r="M1100">
        <v>0</v>
      </c>
    </row>
    <row r="1101" spans="2:13" x14ac:dyDescent="0.2">
      <c r="B1101">
        <v>0</v>
      </c>
      <c r="C1101">
        <v>0</v>
      </c>
      <c r="D1101">
        <v>0</v>
      </c>
      <c r="E1101">
        <v>0</v>
      </c>
      <c r="F1101">
        <v>0</v>
      </c>
      <c r="G1101">
        <v>1111111</v>
      </c>
      <c r="H1101">
        <v>0</v>
      </c>
      <c r="I1101">
        <v>0</v>
      </c>
      <c r="J1101">
        <v>0</v>
      </c>
      <c r="K1101">
        <v>0</v>
      </c>
      <c r="L1101">
        <v>0</v>
      </c>
      <c r="M1101">
        <v>0</v>
      </c>
    </row>
    <row r="1102" spans="2:13" x14ac:dyDescent="0.2">
      <c r="B1102">
        <v>0</v>
      </c>
      <c r="C1102">
        <v>0</v>
      </c>
      <c r="D1102">
        <v>0</v>
      </c>
      <c r="E1102">
        <v>0</v>
      </c>
      <c r="F1102">
        <v>0</v>
      </c>
      <c r="G1102">
        <v>1111111</v>
      </c>
      <c r="H1102">
        <v>0</v>
      </c>
      <c r="I1102">
        <v>0</v>
      </c>
      <c r="J1102">
        <v>0</v>
      </c>
      <c r="K1102">
        <v>0</v>
      </c>
      <c r="L1102">
        <v>0</v>
      </c>
      <c r="M1102">
        <v>0</v>
      </c>
    </row>
    <row r="1103" spans="2:13" x14ac:dyDescent="0.2">
      <c r="B1103">
        <v>0</v>
      </c>
      <c r="C1103">
        <v>0</v>
      </c>
      <c r="D1103">
        <v>0</v>
      </c>
      <c r="E1103">
        <v>0</v>
      </c>
      <c r="F1103">
        <v>0</v>
      </c>
      <c r="G1103">
        <v>1111111</v>
      </c>
      <c r="H1103">
        <v>0</v>
      </c>
      <c r="I1103">
        <v>0</v>
      </c>
      <c r="J1103">
        <v>0</v>
      </c>
      <c r="K1103">
        <v>0</v>
      </c>
      <c r="L1103">
        <v>0</v>
      </c>
      <c r="M1103">
        <v>0</v>
      </c>
    </row>
    <row r="1104" spans="2:13" x14ac:dyDescent="0.2">
      <c r="B1104">
        <v>0</v>
      </c>
      <c r="C1104">
        <v>0</v>
      </c>
      <c r="D1104">
        <v>0</v>
      </c>
      <c r="E1104">
        <v>0</v>
      </c>
      <c r="F1104">
        <v>0</v>
      </c>
      <c r="G1104">
        <v>1111111</v>
      </c>
      <c r="H1104">
        <v>0</v>
      </c>
      <c r="I1104">
        <v>0</v>
      </c>
      <c r="J1104">
        <v>0</v>
      </c>
      <c r="K1104">
        <v>0</v>
      </c>
      <c r="L1104">
        <v>0</v>
      </c>
      <c r="M1104">
        <v>0</v>
      </c>
    </row>
    <row r="1105" spans="2:13" x14ac:dyDescent="0.2">
      <c r="B1105">
        <v>0</v>
      </c>
      <c r="C1105">
        <v>0</v>
      </c>
      <c r="D1105">
        <v>0</v>
      </c>
      <c r="E1105">
        <v>0</v>
      </c>
      <c r="F1105">
        <v>0</v>
      </c>
      <c r="G1105">
        <v>1111111</v>
      </c>
      <c r="H1105">
        <v>0</v>
      </c>
      <c r="I1105">
        <v>0</v>
      </c>
      <c r="J1105">
        <v>0</v>
      </c>
      <c r="K1105">
        <v>0</v>
      </c>
      <c r="L1105">
        <v>0</v>
      </c>
      <c r="M1105">
        <v>0</v>
      </c>
    </row>
    <row r="1106" spans="2:13" x14ac:dyDescent="0.2">
      <c r="B1106">
        <v>0</v>
      </c>
      <c r="C1106">
        <v>0</v>
      </c>
      <c r="D1106">
        <v>0</v>
      </c>
      <c r="E1106">
        <v>0</v>
      </c>
      <c r="F1106">
        <v>0</v>
      </c>
      <c r="G1106">
        <v>1111111</v>
      </c>
      <c r="H1106">
        <v>0</v>
      </c>
      <c r="I1106">
        <v>0</v>
      </c>
      <c r="J1106">
        <v>0</v>
      </c>
      <c r="K1106">
        <v>0</v>
      </c>
      <c r="L1106">
        <v>0</v>
      </c>
      <c r="M1106">
        <v>0</v>
      </c>
    </row>
    <row r="1107" spans="2:13" x14ac:dyDescent="0.2">
      <c r="B1107">
        <v>0</v>
      </c>
      <c r="C1107">
        <v>0</v>
      </c>
      <c r="D1107">
        <v>0</v>
      </c>
      <c r="E1107">
        <v>0</v>
      </c>
      <c r="F1107">
        <v>0</v>
      </c>
      <c r="G1107">
        <v>1111111</v>
      </c>
      <c r="H1107">
        <v>0</v>
      </c>
      <c r="I1107">
        <v>0</v>
      </c>
      <c r="J1107">
        <v>0</v>
      </c>
      <c r="K1107">
        <v>0</v>
      </c>
      <c r="L1107">
        <v>0</v>
      </c>
      <c r="M1107">
        <v>0</v>
      </c>
    </row>
    <row r="1108" spans="2:13" x14ac:dyDescent="0.2">
      <c r="B1108">
        <v>0</v>
      </c>
      <c r="C1108">
        <v>0</v>
      </c>
      <c r="D1108">
        <v>0</v>
      </c>
      <c r="E1108">
        <v>0</v>
      </c>
      <c r="F1108">
        <v>0</v>
      </c>
      <c r="G1108">
        <v>1111111</v>
      </c>
      <c r="H1108">
        <v>0</v>
      </c>
      <c r="I1108">
        <v>0</v>
      </c>
      <c r="J1108">
        <v>0</v>
      </c>
      <c r="K1108">
        <v>0</v>
      </c>
      <c r="L1108">
        <v>0</v>
      </c>
      <c r="M1108">
        <v>0</v>
      </c>
    </row>
    <row r="1109" spans="2:13" x14ac:dyDescent="0.2">
      <c r="B1109">
        <v>0</v>
      </c>
      <c r="C1109">
        <v>0</v>
      </c>
      <c r="D1109">
        <v>0</v>
      </c>
      <c r="E1109">
        <v>0</v>
      </c>
      <c r="F1109">
        <v>0</v>
      </c>
      <c r="G1109">
        <v>1111111</v>
      </c>
      <c r="H1109">
        <v>0</v>
      </c>
      <c r="I1109">
        <v>0</v>
      </c>
      <c r="J1109">
        <v>0</v>
      </c>
      <c r="K1109">
        <v>0</v>
      </c>
      <c r="L1109">
        <v>0</v>
      </c>
      <c r="M1109">
        <v>0</v>
      </c>
    </row>
    <row r="1110" spans="2:13" x14ac:dyDescent="0.2">
      <c r="B1110">
        <v>0</v>
      </c>
      <c r="C1110">
        <v>0</v>
      </c>
      <c r="D1110">
        <v>0</v>
      </c>
      <c r="E1110">
        <v>0</v>
      </c>
      <c r="F1110">
        <v>0</v>
      </c>
      <c r="G1110">
        <v>1111111</v>
      </c>
      <c r="H1110">
        <v>0</v>
      </c>
      <c r="I1110">
        <v>0</v>
      </c>
      <c r="J1110">
        <v>0</v>
      </c>
      <c r="K1110">
        <v>0</v>
      </c>
      <c r="L1110">
        <v>0</v>
      </c>
      <c r="M1110">
        <v>0</v>
      </c>
    </row>
    <row r="1111" spans="2:13" x14ac:dyDescent="0.2">
      <c r="B1111">
        <v>0</v>
      </c>
      <c r="C1111">
        <v>0</v>
      </c>
      <c r="D1111">
        <v>0</v>
      </c>
      <c r="E1111">
        <v>0</v>
      </c>
      <c r="F1111">
        <v>0</v>
      </c>
      <c r="G1111">
        <v>1111111</v>
      </c>
      <c r="H1111">
        <v>0</v>
      </c>
      <c r="I1111">
        <v>0</v>
      </c>
      <c r="J1111">
        <v>0</v>
      </c>
      <c r="K1111">
        <v>0</v>
      </c>
      <c r="L1111">
        <v>0</v>
      </c>
      <c r="M1111">
        <v>0</v>
      </c>
    </row>
    <row r="1112" spans="2:13" x14ac:dyDescent="0.2">
      <c r="B1112">
        <v>0</v>
      </c>
      <c r="C1112">
        <v>0</v>
      </c>
      <c r="D1112">
        <v>0</v>
      </c>
      <c r="E1112">
        <v>0</v>
      </c>
      <c r="F1112">
        <v>0</v>
      </c>
      <c r="G1112">
        <v>1111111</v>
      </c>
      <c r="H1112">
        <v>0</v>
      </c>
      <c r="I1112">
        <v>0</v>
      </c>
      <c r="J1112">
        <v>0</v>
      </c>
      <c r="K1112">
        <v>0</v>
      </c>
      <c r="L1112">
        <v>0</v>
      </c>
      <c r="M1112">
        <v>0</v>
      </c>
    </row>
    <row r="1113" spans="2:13" x14ac:dyDescent="0.2">
      <c r="B1113">
        <v>0</v>
      </c>
      <c r="C1113">
        <v>0</v>
      </c>
      <c r="D1113">
        <v>0</v>
      </c>
      <c r="E1113">
        <v>0</v>
      </c>
      <c r="F1113">
        <v>0</v>
      </c>
      <c r="G1113">
        <v>1111111</v>
      </c>
      <c r="H1113">
        <v>0</v>
      </c>
      <c r="I1113">
        <v>0</v>
      </c>
      <c r="J1113">
        <v>0</v>
      </c>
      <c r="K1113">
        <v>0</v>
      </c>
      <c r="L1113">
        <v>0</v>
      </c>
      <c r="M1113">
        <v>0</v>
      </c>
    </row>
    <row r="1114" spans="2:13" x14ac:dyDescent="0.2">
      <c r="B1114">
        <v>0</v>
      </c>
      <c r="C1114">
        <v>0</v>
      </c>
      <c r="D1114">
        <v>0</v>
      </c>
      <c r="E1114">
        <v>0</v>
      </c>
      <c r="F1114">
        <v>0</v>
      </c>
      <c r="G1114">
        <v>1111111</v>
      </c>
      <c r="H1114">
        <v>0</v>
      </c>
      <c r="I1114">
        <v>0</v>
      </c>
      <c r="J1114">
        <v>0</v>
      </c>
      <c r="K1114">
        <v>0</v>
      </c>
      <c r="L1114">
        <v>0</v>
      </c>
      <c r="M1114">
        <v>0</v>
      </c>
    </row>
    <row r="1115" spans="2:13" x14ac:dyDescent="0.2">
      <c r="B1115">
        <v>0</v>
      </c>
      <c r="C1115">
        <v>0</v>
      </c>
      <c r="D1115">
        <v>0</v>
      </c>
      <c r="E1115">
        <v>0</v>
      </c>
      <c r="F1115">
        <v>0</v>
      </c>
      <c r="G1115">
        <v>1111111</v>
      </c>
      <c r="H1115">
        <v>0</v>
      </c>
      <c r="I1115">
        <v>0</v>
      </c>
      <c r="J1115">
        <v>0</v>
      </c>
      <c r="K1115">
        <v>0</v>
      </c>
      <c r="L1115">
        <v>0</v>
      </c>
      <c r="M1115">
        <v>0</v>
      </c>
    </row>
    <row r="1116" spans="2:13" x14ac:dyDescent="0.2">
      <c r="B1116">
        <v>0</v>
      </c>
      <c r="C1116">
        <v>0</v>
      </c>
      <c r="D1116">
        <v>0</v>
      </c>
      <c r="E1116">
        <v>0</v>
      </c>
      <c r="F1116">
        <v>0</v>
      </c>
      <c r="G1116">
        <v>1111111</v>
      </c>
      <c r="H1116">
        <v>0</v>
      </c>
      <c r="I1116">
        <v>0</v>
      </c>
      <c r="J1116">
        <v>0</v>
      </c>
      <c r="K1116">
        <v>0</v>
      </c>
      <c r="L1116">
        <v>0</v>
      </c>
      <c r="M1116">
        <v>0</v>
      </c>
    </row>
    <row r="1117" spans="2:13" x14ac:dyDescent="0.2">
      <c r="B1117">
        <v>0</v>
      </c>
      <c r="C1117">
        <v>0</v>
      </c>
      <c r="D1117">
        <v>0</v>
      </c>
      <c r="E1117">
        <v>0</v>
      </c>
      <c r="F1117">
        <v>0</v>
      </c>
      <c r="G1117">
        <v>1111111</v>
      </c>
      <c r="H1117">
        <v>0</v>
      </c>
      <c r="I1117">
        <v>0</v>
      </c>
      <c r="J1117">
        <v>0</v>
      </c>
      <c r="K1117">
        <v>0</v>
      </c>
      <c r="L1117">
        <v>0</v>
      </c>
      <c r="M1117">
        <v>0</v>
      </c>
    </row>
    <row r="1118" spans="2:13" x14ac:dyDescent="0.2">
      <c r="B1118">
        <v>0</v>
      </c>
      <c r="C1118">
        <v>0</v>
      </c>
      <c r="D1118">
        <v>0</v>
      </c>
      <c r="E1118">
        <v>0</v>
      </c>
      <c r="F1118">
        <v>0</v>
      </c>
      <c r="G1118">
        <v>1111111</v>
      </c>
      <c r="H1118">
        <v>0</v>
      </c>
      <c r="I1118">
        <v>0</v>
      </c>
      <c r="J1118">
        <v>0</v>
      </c>
      <c r="K1118">
        <v>0</v>
      </c>
      <c r="L1118">
        <v>0</v>
      </c>
      <c r="M1118">
        <v>0</v>
      </c>
    </row>
    <row r="1119" spans="2:13" x14ac:dyDescent="0.2">
      <c r="B1119">
        <v>0</v>
      </c>
      <c r="C1119">
        <v>0</v>
      </c>
      <c r="D1119">
        <v>0</v>
      </c>
      <c r="E1119">
        <v>0</v>
      </c>
      <c r="F1119">
        <v>0</v>
      </c>
      <c r="G1119">
        <v>1111111</v>
      </c>
      <c r="H1119">
        <v>0</v>
      </c>
      <c r="I1119">
        <v>0</v>
      </c>
      <c r="J1119">
        <v>0</v>
      </c>
      <c r="K1119">
        <v>0</v>
      </c>
      <c r="L1119">
        <v>0</v>
      </c>
      <c r="M1119">
        <v>0</v>
      </c>
    </row>
    <row r="1120" spans="2:13" x14ac:dyDescent="0.2">
      <c r="B1120">
        <v>0</v>
      </c>
      <c r="C1120">
        <v>0</v>
      </c>
      <c r="D1120">
        <v>0</v>
      </c>
      <c r="E1120">
        <v>0</v>
      </c>
      <c r="F1120">
        <v>0</v>
      </c>
      <c r="G1120">
        <v>1111111</v>
      </c>
      <c r="H1120">
        <v>0</v>
      </c>
      <c r="I1120">
        <v>0</v>
      </c>
      <c r="J1120">
        <v>0</v>
      </c>
      <c r="K1120">
        <v>0</v>
      </c>
      <c r="L1120">
        <v>0</v>
      </c>
      <c r="M1120">
        <v>0</v>
      </c>
    </row>
    <row r="1121" spans="2:13" x14ac:dyDescent="0.2">
      <c r="B1121">
        <v>0</v>
      </c>
      <c r="C1121">
        <v>0</v>
      </c>
      <c r="D1121">
        <v>0</v>
      </c>
      <c r="E1121">
        <v>0</v>
      </c>
      <c r="F1121">
        <v>0</v>
      </c>
      <c r="G1121">
        <v>1111111</v>
      </c>
      <c r="H1121">
        <v>0</v>
      </c>
      <c r="I1121">
        <v>0</v>
      </c>
      <c r="J1121">
        <v>0</v>
      </c>
      <c r="K1121">
        <v>0</v>
      </c>
      <c r="L1121">
        <v>0</v>
      </c>
      <c r="M1121">
        <v>0</v>
      </c>
    </row>
    <row r="1122" spans="2:13" x14ac:dyDescent="0.2">
      <c r="B1122">
        <v>0</v>
      </c>
      <c r="C1122">
        <v>0</v>
      </c>
      <c r="D1122">
        <v>0</v>
      </c>
      <c r="E1122">
        <v>0</v>
      </c>
      <c r="F1122">
        <v>0</v>
      </c>
      <c r="G1122">
        <v>1111111</v>
      </c>
      <c r="H1122">
        <v>0</v>
      </c>
      <c r="I1122">
        <v>0</v>
      </c>
      <c r="J1122">
        <v>0</v>
      </c>
      <c r="K1122">
        <v>0</v>
      </c>
      <c r="L1122">
        <v>0</v>
      </c>
      <c r="M1122">
        <v>0</v>
      </c>
    </row>
    <row r="1123" spans="2:13" x14ac:dyDescent="0.2">
      <c r="B1123">
        <v>0</v>
      </c>
      <c r="C1123">
        <v>0</v>
      </c>
      <c r="D1123">
        <v>0</v>
      </c>
      <c r="E1123">
        <v>0</v>
      </c>
      <c r="F1123">
        <v>0</v>
      </c>
      <c r="G1123">
        <v>1111111</v>
      </c>
      <c r="H1123">
        <v>0</v>
      </c>
      <c r="I1123">
        <v>0</v>
      </c>
      <c r="J1123">
        <v>0</v>
      </c>
      <c r="K1123">
        <v>0</v>
      </c>
      <c r="L1123">
        <v>0</v>
      </c>
      <c r="M1123">
        <v>0</v>
      </c>
    </row>
    <row r="1124" spans="2:13" x14ac:dyDescent="0.2">
      <c r="B1124">
        <v>0</v>
      </c>
      <c r="C1124">
        <v>0</v>
      </c>
      <c r="D1124">
        <v>0</v>
      </c>
      <c r="E1124">
        <v>0</v>
      </c>
      <c r="F1124">
        <v>0</v>
      </c>
      <c r="G1124">
        <v>1111111</v>
      </c>
      <c r="H1124">
        <v>0</v>
      </c>
      <c r="I1124">
        <v>0</v>
      </c>
      <c r="J1124">
        <v>0</v>
      </c>
      <c r="K1124">
        <v>0</v>
      </c>
      <c r="L1124">
        <v>0</v>
      </c>
      <c r="M1124">
        <v>0</v>
      </c>
    </row>
    <row r="1125" spans="2:13" x14ac:dyDescent="0.2">
      <c r="B1125">
        <v>0</v>
      </c>
      <c r="C1125">
        <v>0</v>
      </c>
      <c r="D1125">
        <v>0</v>
      </c>
      <c r="E1125">
        <v>0</v>
      </c>
      <c r="F1125">
        <v>0</v>
      </c>
      <c r="G1125">
        <v>1111111</v>
      </c>
      <c r="H1125">
        <v>0</v>
      </c>
      <c r="I1125">
        <v>0</v>
      </c>
      <c r="J1125">
        <v>0</v>
      </c>
      <c r="K1125">
        <v>0</v>
      </c>
      <c r="L1125">
        <v>0</v>
      </c>
      <c r="M1125">
        <v>0</v>
      </c>
    </row>
    <row r="1126" spans="2:13" x14ac:dyDescent="0.2">
      <c r="B1126">
        <v>0</v>
      </c>
      <c r="C1126">
        <v>0</v>
      </c>
      <c r="D1126">
        <v>0</v>
      </c>
      <c r="E1126">
        <v>0</v>
      </c>
      <c r="F1126">
        <v>0</v>
      </c>
      <c r="G1126">
        <v>1111111</v>
      </c>
      <c r="H1126">
        <v>0</v>
      </c>
      <c r="I1126">
        <v>0</v>
      </c>
      <c r="J1126">
        <v>0</v>
      </c>
      <c r="K1126">
        <v>0</v>
      </c>
      <c r="L1126">
        <v>0</v>
      </c>
      <c r="M1126">
        <v>0</v>
      </c>
    </row>
    <row r="1127" spans="2:13" x14ac:dyDescent="0.2">
      <c r="B1127">
        <v>0</v>
      </c>
      <c r="C1127">
        <v>0</v>
      </c>
      <c r="D1127">
        <v>0</v>
      </c>
      <c r="E1127">
        <v>0</v>
      </c>
      <c r="F1127">
        <v>0</v>
      </c>
      <c r="G1127">
        <v>1111111</v>
      </c>
      <c r="H1127">
        <v>0</v>
      </c>
      <c r="I1127">
        <v>0</v>
      </c>
      <c r="J1127">
        <v>0</v>
      </c>
      <c r="K1127">
        <v>0</v>
      </c>
      <c r="L1127">
        <v>0</v>
      </c>
      <c r="M1127">
        <v>0</v>
      </c>
    </row>
    <row r="1128" spans="2:13" x14ac:dyDescent="0.2">
      <c r="B1128">
        <v>0</v>
      </c>
      <c r="C1128">
        <v>0</v>
      </c>
      <c r="D1128">
        <v>0</v>
      </c>
      <c r="E1128">
        <v>0</v>
      </c>
      <c r="F1128">
        <v>0</v>
      </c>
      <c r="G1128">
        <v>1111111</v>
      </c>
      <c r="H1128">
        <v>0</v>
      </c>
      <c r="I1128">
        <v>0</v>
      </c>
      <c r="J1128">
        <v>0</v>
      </c>
      <c r="K1128">
        <v>0</v>
      </c>
      <c r="L1128">
        <v>0</v>
      </c>
      <c r="M1128">
        <v>0</v>
      </c>
    </row>
    <row r="1129" spans="2:13" x14ac:dyDescent="0.2">
      <c r="B1129">
        <v>0</v>
      </c>
      <c r="C1129">
        <v>0</v>
      </c>
      <c r="D1129">
        <v>0</v>
      </c>
      <c r="E1129">
        <v>0</v>
      </c>
      <c r="F1129">
        <v>0</v>
      </c>
      <c r="G1129">
        <v>1111111</v>
      </c>
      <c r="H1129">
        <v>0</v>
      </c>
      <c r="I1129">
        <v>0</v>
      </c>
      <c r="J1129">
        <v>0</v>
      </c>
      <c r="K1129">
        <v>0</v>
      </c>
      <c r="L1129">
        <v>0</v>
      </c>
      <c r="M1129">
        <v>0</v>
      </c>
    </row>
    <row r="1130" spans="2:13" x14ac:dyDescent="0.2">
      <c r="B1130">
        <v>0</v>
      </c>
      <c r="C1130">
        <v>0</v>
      </c>
      <c r="D1130">
        <v>0</v>
      </c>
      <c r="E1130">
        <v>0</v>
      </c>
      <c r="F1130">
        <v>0</v>
      </c>
      <c r="G1130">
        <v>1111111</v>
      </c>
      <c r="H1130">
        <v>0</v>
      </c>
      <c r="I1130">
        <v>0</v>
      </c>
      <c r="J1130">
        <v>0</v>
      </c>
      <c r="K1130">
        <v>0</v>
      </c>
      <c r="L1130">
        <v>0</v>
      </c>
      <c r="M1130">
        <v>0</v>
      </c>
    </row>
    <row r="1131" spans="2:13" x14ac:dyDescent="0.2">
      <c r="B1131">
        <v>0</v>
      </c>
      <c r="C1131">
        <v>0</v>
      </c>
      <c r="D1131">
        <v>0</v>
      </c>
      <c r="E1131">
        <v>0</v>
      </c>
      <c r="F1131">
        <v>0</v>
      </c>
      <c r="G1131">
        <v>1111111</v>
      </c>
      <c r="H1131">
        <v>0</v>
      </c>
      <c r="I1131">
        <v>0</v>
      </c>
      <c r="J1131">
        <v>0</v>
      </c>
      <c r="K1131">
        <v>0</v>
      </c>
      <c r="L1131">
        <v>0</v>
      </c>
      <c r="M1131">
        <v>0</v>
      </c>
    </row>
    <row r="1132" spans="2:13" x14ac:dyDescent="0.2">
      <c r="B1132">
        <v>0</v>
      </c>
      <c r="C1132">
        <v>0</v>
      </c>
      <c r="D1132">
        <v>0</v>
      </c>
      <c r="E1132">
        <v>0</v>
      </c>
      <c r="F1132">
        <v>0</v>
      </c>
      <c r="G1132">
        <v>1111111</v>
      </c>
      <c r="H1132">
        <v>0</v>
      </c>
      <c r="I1132">
        <v>0</v>
      </c>
      <c r="J1132">
        <v>0</v>
      </c>
      <c r="K1132">
        <v>0</v>
      </c>
      <c r="L1132">
        <v>0</v>
      </c>
      <c r="M1132">
        <v>0</v>
      </c>
    </row>
    <row r="1133" spans="2:13" x14ac:dyDescent="0.2">
      <c r="B1133">
        <v>0</v>
      </c>
      <c r="C1133">
        <v>0</v>
      </c>
      <c r="D1133">
        <v>0</v>
      </c>
      <c r="E1133">
        <v>0</v>
      </c>
      <c r="F1133">
        <v>0</v>
      </c>
      <c r="G1133">
        <v>1111111</v>
      </c>
      <c r="H1133">
        <v>0</v>
      </c>
      <c r="I1133">
        <v>0</v>
      </c>
      <c r="J1133">
        <v>0</v>
      </c>
      <c r="K1133">
        <v>0</v>
      </c>
      <c r="L1133">
        <v>0</v>
      </c>
      <c r="M1133">
        <v>0</v>
      </c>
    </row>
    <row r="1134" spans="2:13" x14ac:dyDescent="0.2">
      <c r="B1134">
        <v>0</v>
      </c>
      <c r="C1134">
        <v>0</v>
      </c>
      <c r="D1134">
        <v>0</v>
      </c>
      <c r="E1134">
        <v>0</v>
      </c>
      <c r="F1134">
        <v>0</v>
      </c>
      <c r="G1134">
        <v>1111111</v>
      </c>
      <c r="H1134">
        <v>0</v>
      </c>
      <c r="I1134">
        <v>0</v>
      </c>
      <c r="J1134">
        <v>0</v>
      </c>
      <c r="K1134">
        <v>0</v>
      </c>
      <c r="L1134">
        <v>0</v>
      </c>
      <c r="M1134">
        <v>0</v>
      </c>
    </row>
    <row r="1135" spans="2:13" x14ac:dyDescent="0.2">
      <c r="B1135">
        <v>0</v>
      </c>
      <c r="C1135">
        <v>0</v>
      </c>
      <c r="D1135">
        <v>0</v>
      </c>
      <c r="E1135">
        <v>0</v>
      </c>
      <c r="F1135">
        <v>0</v>
      </c>
      <c r="G1135">
        <v>1111111</v>
      </c>
      <c r="H1135">
        <v>0</v>
      </c>
      <c r="I1135">
        <v>0</v>
      </c>
      <c r="J1135">
        <v>0</v>
      </c>
      <c r="K1135">
        <v>0</v>
      </c>
      <c r="L1135">
        <v>0</v>
      </c>
      <c r="M1135">
        <v>0</v>
      </c>
    </row>
    <row r="1136" spans="2:13" x14ac:dyDescent="0.2">
      <c r="B1136">
        <v>0</v>
      </c>
      <c r="C1136">
        <v>0</v>
      </c>
      <c r="D1136">
        <v>0</v>
      </c>
      <c r="E1136">
        <v>0</v>
      </c>
      <c r="F1136">
        <v>0</v>
      </c>
      <c r="G1136">
        <v>1111111</v>
      </c>
      <c r="H1136">
        <v>0</v>
      </c>
      <c r="I1136">
        <v>0</v>
      </c>
      <c r="J1136">
        <v>0</v>
      </c>
      <c r="K1136">
        <v>0</v>
      </c>
      <c r="L1136">
        <v>0</v>
      </c>
      <c r="M1136">
        <v>0</v>
      </c>
    </row>
    <row r="1137" spans="2:13" x14ac:dyDescent="0.2">
      <c r="B1137">
        <v>0</v>
      </c>
      <c r="C1137">
        <v>0</v>
      </c>
      <c r="D1137">
        <v>0</v>
      </c>
      <c r="E1137">
        <v>0</v>
      </c>
      <c r="F1137">
        <v>0</v>
      </c>
      <c r="G1137">
        <v>1111111</v>
      </c>
      <c r="H1137">
        <v>0</v>
      </c>
      <c r="I1137">
        <v>0</v>
      </c>
      <c r="J1137">
        <v>0</v>
      </c>
      <c r="K1137">
        <v>0</v>
      </c>
      <c r="L1137">
        <v>0</v>
      </c>
      <c r="M1137">
        <v>0</v>
      </c>
    </row>
    <row r="1138" spans="2:13" x14ac:dyDescent="0.2">
      <c r="B1138">
        <v>0</v>
      </c>
      <c r="C1138">
        <v>0</v>
      </c>
      <c r="D1138">
        <v>0</v>
      </c>
      <c r="E1138">
        <v>0</v>
      </c>
      <c r="F1138">
        <v>0</v>
      </c>
      <c r="G1138">
        <v>1111111</v>
      </c>
      <c r="H1138">
        <v>0</v>
      </c>
      <c r="I1138">
        <v>0</v>
      </c>
      <c r="J1138">
        <v>0</v>
      </c>
      <c r="K1138">
        <v>0</v>
      </c>
      <c r="L1138">
        <v>0</v>
      </c>
      <c r="M1138">
        <v>0</v>
      </c>
    </row>
    <row r="1139" spans="2:13" x14ac:dyDescent="0.2">
      <c r="B1139">
        <v>0</v>
      </c>
      <c r="C1139">
        <v>0</v>
      </c>
      <c r="D1139">
        <v>0</v>
      </c>
      <c r="E1139">
        <v>0</v>
      </c>
      <c r="F1139">
        <v>0</v>
      </c>
      <c r="G1139">
        <v>1111111</v>
      </c>
      <c r="H1139">
        <v>0</v>
      </c>
      <c r="I1139">
        <v>0</v>
      </c>
      <c r="J1139">
        <v>0</v>
      </c>
      <c r="K1139">
        <v>0</v>
      </c>
      <c r="L1139">
        <v>0</v>
      </c>
      <c r="M1139">
        <v>0</v>
      </c>
    </row>
    <row r="1140" spans="2:13" x14ac:dyDescent="0.2">
      <c r="B1140">
        <v>0</v>
      </c>
      <c r="C1140">
        <v>0</v>
      </c>
      <c r="D1140">
        <v>0</v>
      </c>
      <c r="E1140">
        <v>0</v>
      </c>
      <c r="F1140">
        <v>0</v>
      </c>
      <c r="G1140">
        <v>1111111</v>
      </c>
      <c r="H1140">
        <v>0</v>
      </c>
      <c r="I1140">
        <v>0</v>
      </c>
      <c r="J1140">
        <v>0</v>
      </c>
      <c r="K1140">
        <v>0</v>
      </c>
      <c r="L1140">
        <v>0</v>
      </c>
      <c r="M1140">
        <v>0</v>
      </c>
    </row>
    <row r="1141" spans="2:13" x14ac:dyDescent="0.2">
      <c r="B1141">
        <v>0</v>
      </c>
      <c r="C1141">
        <v>0</v>
      </c>
      <c r="D1141">
        <v>0</v>
      </c>
      <c r="E1141">
        <v>0</v>
      </c>
      <c r="F1141">
        <v>0</v>
      </c>
      <c r="G1141">
        <v>1111111</v>
      </c>
      <c r="H1141">
        <v>0</v>
      </c>
      <c r="I1141">
        <v>0</v>
      </c>
      <c r="J1141">
        <v>0</v>
      </c>
      <c r="K1141">
        <v>0</v>
      </c>
      <c r="L1141">
        <v>0</v>
      </c>
      <c r="M1141">
        <v>0</v>
      </c>
    </row>
    <row r="1142" spans="2:13" x14ac:dyDescent="0.2">
      <c r="B1142">
        <v>0</v>
      </c>
      <c r="C1142">
        <v>0</v>
      </c>
      <c r="D1142">
        <v>0</v>
      </c>
      <c r="E1142">
        <v>0</v>
      </c>
      <c r="F1142">
        <v>0</v>
      </c>
      <c r="G1142">
        <v>1111111</v>
      </c>
      <c r="H1142">
        <v>0</v>
      </c>
      <c r="I1142">
        <v>0</v>
      </c>
      <c r="J1142">
        <v>0</v>
      </c>
      <c r="K1142">
        <v>0</v>
      </c>
      <c r="L1142">
        <v>0</v>
      </c>
      <c r="M1142">
        <v>0</v>
      </c>
    </row>
    <row r="1143" spans="2:13" x14ac:dyDescent="0.2">
      <c r="B1143">
        <v>0</v>
      </c>
      <c r="C1143">
        <v>0</v>
      </c>
      <c r="D1143">
        <v>0</v>
      </c>
      <c r="E1143">
        <v>0</v>
      </c>
      <c r="F1143">
        <v>0</v>
      </c>
      <c r="G1143">
        <v>1111111</v>
      </c>
      <c r="H1143">
        <v>0</v>
      </c>
      <c r="I1143">
        <v>0</v>
      </c>
      <c r="J1143">
        <v>0</v>
      </c>
      <c r="K1143">
        <v>0</v>
      </c>
      <c r="L1143">
        <v>0</v>
      </c>
      <c r="M1143">
        <v>0</v>
      </c>
    </row>
    <row r="1144" spans="2:13" x14ac:dyDescent="0.2">
      <c r="B1144">
        <v>0</v>
      </c>
      <c r="C1144">
        <v>0</v>
      </c>
      <c r="D1144">
        <v>0</v>
      </c>
      <c r="E1144">
        <v>0</v>
      </c>
      <c r="F1144">
        <v>0</v>
      </c>
      <c r="G1144">
        <v>1111111</v>
      </c>
      <c r="H1144">
        <v>0</v>
      </c>
      <c r="I1144">
        <v>0</v>
      </c>
      <c r="J1144">
        <v>0</v>
      </c>
      <c r="K1144">
        <v>0</v>
      </c>
      <c r="L1144">
        <v>0</v>
      </c>
      <c r="M1144">
        <v>0</v>
      </c>
    </row>
    <row r="1145" spans="2:13" x14ac:dyDescent="0.2">
      <c r="B1145">
        <v>0</v>
      </c>
      <c r="C1145">
        <v>0</v>
      </c>
      <c r="D1145">
        <v>0</v>
      </c>
      <c r="E1145">
        <v>0</v>
      </c>
      <c r="F1145">
        <v>0</v>
      </c>
      <c r="G1145">
        <v>1111111</v>
      </c>
      <c r="H1145">
        <v>0</v>
      </c>
      <c r="I1145">
        <v>0</v>
      </c>
      <c r="J1145">
        <v>0</v>
      </c>
      <c r="K1145">
        <v>0</v>
      </c>
      <c r="L1145">
        <v>0</v>
      </c>
      <c r="M1145">
        <v>0</v>
      </c>
    </row>
    <row r="1146" spans="2:13" x14ac:dyDescent="0.2">
      <c r="B1146">
        <v>0</v>
      </c>
      <c r="C1146">
        <v>0</v>
      </c>
      <c r="D1146">
        <v>0</v>
      </c>
      <c r="E1146">
        <v>0</v>
      </c>
      <c r="F1146">
        <v>0</v>
      </c>
      <c r="G1146">
        <v>1111111</v>
      </c>
      <c r="H1146">
        <v>0</v>
      </c>
      <c r="I1146">
        <v>0</v>
      </c>
      <c r="J1146">
        <v>0</v>
      </c>
      <c r="K1146">
        <v>0</v>
      </c>
      <c r="L1146">
        <v>0</v>
      </c>
      <c r="M1146">
        <v>0</v>
      </c>
    </row>
    <row r="1147" spans="2:13" x14ac:dyDescent="0.2">
      <c r="B1147">
        <v>0</v>
      </c>
      <c r="C1147">
        <v>0</v>
      </c>
      <c r="D1147">
        <v>0</v>
      </c>
      <c r="E1147">
        <v>0</v>
      </c>
      <c r="F1147">
        <v>0</v>
      </c>
      <c r="G1147">
        <v>1111111</v>
      </c>
      <c r="H1147">
        <v>0</v>
      </c>
      <c r="I1147">
        <v>0</v>
      </c>
      <c r="J1147">
        <v>0</v>
      </c>
      <c r="K1147">
        <v>0</v>
      </c>
      <c r="L1147">
        <v>0</v>
      </c>
      <c r="M1147">
        <v>0</v>
      </c>
    </row>
    <row r="1148" spans="2:13" x14ac:dyDescent="0.2">
      <c r="B1148">
        <v>0</v>
      </c>
      <c r="C1148">
        <v>0</v>
      </c>
      <c r="D1148">
        <v>0</v>
      </c>
      <c r="E1148">
        <v>0</v>
      </c>
      <c r="F1148">
        <v>0</v>
      </c>
      <c r="G1148">
        <v>1111111</v>
      </c>
      <c r="H1148">
        <v>0</v>
      </c>
      <c r="I1148">
        <v>0</v>
      </c>
      <c r="J1148">
        <v>0</v>
      </c>
      <c r="K1148">
        <v>0</v>
      </c>
      <c r="L1148">
        <v>0</v>
      </c>
      <c r="M1148">
        <v>0</v>
      </c>
    </row>
    <row r="1149" spans="2:13" x14ac:dyDescent="0.2">
      <c r="B1149">
        <v>0</v>
      </c>
      <c r="C1149">
        <v>0</v>
      </c>
      <c r="D1149">
        <v>0</v>
      </c>
      <c r="E1149">
        <v>0</v>
      </c>
      <c r="F1149">
        <v>0</v>
      </c>
      <c r="G1149">
        <v>1111111</v>
      </c>
      <c r="H1149">
        <v>0</v>
      </c>
      <c r="I1149">
        <v>0</v>
      </c>
      <c r="J1149">
        <v>0</v>
      </c>
      <c r="K1149">
        <v>0</v>
      </c>
      <c r="L1149">
        <v>0</v>
      </c>
      <c r="M1149">
        <v>0</v>
      </c>
    </row>
    <row r="1150" spans="2:13" x14ac:dyDescent="0.2">
      <c r="B1150">
        <v>0</v>
      </c>
      <c r="C1150">
        <v>0</v>
      </c>
      <c r="D1150">
        <v>0</v>
      </c>
      <c r="E1150">
        <v>0</v>
      </c>
      <c r="F1150">
        <v>0</v>
      </c>
      <c r="G1150">
        <v>1111111</v>
      </c>
      <c r="H1150">
        <v>0</v>
      </c>
      <c r="I1150">
        <v>0</v>
      </c>
      <c r="J1150">
        <v>0</v>
      </c>
      <c r="K1150">
        <v>0</v>
      </c>
      <c r="L1150">
        <v>0</v>
      </c>
      <c r="M1150">
        <v>0</v>
      </c>
    </row>
    <row r="1151" spans="2:13" x14ac:dyDescent="0.2">
      <c r="B1151">
        <v>0</v>
      </c>
      <c r="C1151">
        <v>0</v>
      </c>
      <c r="D1151">
        <v>0</v>
      </c>
      <c r="E1151">
        <v>0</v>
      </c>
      <c r="F1151">
        <v>0</v>
      </c>
      <c r="G1151">
        <v>1111111</v>
      </c>
      <c r="H1151">
        <v>0</v>
      </c>
      <c r="I1151">
        <v>0</v>
      </c>
      <c r="J1151">
        <v>0</v>
      </c>
      <c r="K1151">
        <v>0</v>
      </c>
      <c r="L1151">
        <v>0</v>
      </c>
      <c r="M1151">
        <v>0</v>
      </c>
    </row>
    <row r="1152" spans="2:13" x14ac:dyDescent="0.2">
      <c r="B1152">
        <v>0</v>
      </c>
      <c r="C1152">
        <v>0</v>
      </c>
      <c r="D1152">
        <v>0</v>
      </c>
      <c r="E1152">
        <v>0</v>
      </c>
      <c r="F1152">
        <v>0</v>
      </c>
      <c r="G1152">
        <v>1111111</v>
      </c>
      <c r="H1152">
        <v>0</v>
      </c>
      <c r="I1152">
        <v>0</v>
      </c>
      <c r="J1152">
        <v>0</v>
      </c>
      <c r="K1152">
        <v>0</v>
      </c>
      <c r="L1152">
        <v>0</v>
      </c>
      <c r="M1152">
        <v>0</v>
      </c>
    </row>
    <row r="1153" spans="2:13" x14ac:dyDescent="0.2">
      <c r="B1153">
        <v>0</v>
      </c>
      <c r="C1153">
        <v>0</v>
      </c>
      <c r="D1153">
        <v>0</v>
      </c>
      <c r="E1153">
        <v>0</v>
      </c>
      <c r="F1153">
        <v>0</v>
      </c>
      <c r="G1153">
        <v>1111111</v>
      </c>
      <c r="H1153">
        <v>0</v>
      </c>
      <c r="I1153">
        <v>0</v>
      </c>
      <c r="J1153">
        <v>0</v>
      </c>
      <c r="K1153">
        <v>0</v>
      </c>
      <c r="L1153">
        <v>0</v>
      </c>
      <c r="M1153">
        <v>0</v>
      </c>
    </row>
    <row r="1154" spans="2:13" x14ac:dyDescent="0.2">
      <c r="B1154">
        <v>0</v>
      </c>
      <c r="C1154">
        <v>0</v>
      </c>
      <c r="D1154">
        <v>0</v>
      </c>
      <c r="E1154">
        <v>0</v>
      </c>
      <c r="F1154">
        <v>0</v>
      </c>
      <c r="G1154">
        <v>1111111</v>
      </c>
      <c r="H1154">
        <v>0</v>
      </c>
      <c r="I1154">
        <v>0</v>
      </c>
      <c r="J1154">
        <v>0</v>
      </c>
      <c r="K1154">
        <v>0</v>
      </c>
      <c r="L1154">
        <v>0</v>
      </c>
      <c r="M1154">
        <v>0</v>
      </c>
    </row>
    <row r="1155" spans="2:13" x14ac:dyDescent="0.2">
      <c r="B1155">
        <v>0</v>
      </c>
      <c r="C1155">
        <v>0</v>
      </c>
      <c r="D1155">
        <v>0</v>
      </c>
      <c r="E1155">
        <v>0</v>
      </c>
      <c r="F1155">
        <v>0</v>
      </c>
      <c r="G1155">
        <v>1111111</v>
      </c>
      <c r="H1155">
        <v>0</v>
      </c>
      <c r="I1155">
        <v>0</v>
      </c>
      <c r="J1155">
        <v>0</v>
      </c>
      <c r="K1155">
        <v>0</v>
      </c>
      <c r="L1155">
        <v>0</v>
      </c>
      <c r="M1155">
        <v>0</v>
      </c>
    </row>
    <row r="1156" spans="2:13" x14ac:dyDescent="0.2">
      <c r="B1156">
        <v>0</v>
      </c>
      <c r="C1156">
        <v>0</v>
      </c>
      <c r="D1156">
        <v>0</v>
      </c>
      <c r="E1156">
        <v>0</v>
      </c>
      <c r="F1156">
        <v>0</v>
      </c>
      <c r="G1156">
        <v>1111111</v>
      </c>
      <c r="H1156">
        <v>0</v>
      </c>
      <c r="I1156">
        <v>0</v>
      </c>
      <c r="J1156">
        <v>0</v>
      </c>
      <c r="K1156">
        <v>0</v>
      </c>
      <c r="L1156">
        <v>0</v>
      </c>
      <c r="M1156">
        <v>0</v>
      </c>
    </row>
    <row r="1157" spans="2:13" x14ac:dyDescent="0.2">
      <c r="B1157">
        <v>0</v>
      </c>
      <c r="C1157">
        <v>0</v>
      </c>
      <c r="D1157">
        <v>0</v>
      </c>
      <c r="E1157">
        <v>0</v>
      </c>
      <c r="F1157">
        <v>0</v>
      </c>
      <c r="G1157">
        <v>1111111</v>
      </c>
      <c r="H1157">
        <v>0</v>
      </c>
      <c r="I1157">
        <v>0</v>
      </c>
      <c r="J1157">
        <v>0</v>
      </c>
      <c r="K1157">
        <v>0</v>
      </c>
      <c r="L1157">
        <v>0</v>
      </c>
      <c r="M1157">
        <v>0</v>
      </c>
    </row>
    <row r="1158" spans="2:13" x14ac:dyDescent="0.2">
      <c r="B1158">
        <v>0</v>
      </c>
      <c r="C1158">
        <v>0</v>
      </c>
      <c r="D1158">
        <v>0</v>
      </c>
      <c r="E1158">
        <v>0</v>
      </c>
      <c r="F1158">
        <v>0</v>
      </c>
      <c r="G1158">
        <v>1111111</v>
      </c>
      <c r="H1158">
        <v>0</v>
      </c>
      <c r="I1158">
        <v>0</v>
      </c>
      <c r="J1158">
        <v>0</v>
      </c>
      <c r="K1158">
        <v>0</v>
      </c>
      <c r="L1158">
        <v>0</v>
      </c>
      <c r="M1158">
        <v>0</v>
      </c>
    </row>
    <row r="1159" spans="2:13" x14ac:dyDescent="0.2">
      <c r="B1159">
        <v>0</v>
      </c>
      <c r="C1159">
        <v>0</v>
      </c>
      <c r="D1159">
        <v>0</v>
      </c>
      <c r="E1159">
        <v>0</v>
      </c>
      <c r="F1159">
        <v>0</v>
      </c>
      <c r="G1159">
        <v>1111111</v>
      </c>
      <c r="H1159">
        <v>0</v>
      </c>
      <c r="I1159">
        <v>0</v>
      </c>
      <c r="J1159">
        <v>0</v>
      </c>
      <c r="K1159">
        <v>0</v>
      </c>
      <c r="L1159">
        <v>0</v>
      </c>
      <c r="M1159">
        <v>0</v>
      </c>
    </row>
    <row r="1160" spans="2:13" x14ac:dyDescent="0.2">
      <c r="B1160">
        <v>0</v>
      </c>
      <c r="C1160">
        <v>0</v>
      </c>
      <c r="D1160">
        <v>0</v>
      </c>
      <c r="E1160">
        <v>0</v>
      </c>
      <c r="F1160">
        <v>0</v>
      </c>
      <c r="G1160">
        <v>1111111</v>
      </c>
      <c r="H1160">
        <v>0</v>
      </c>
      <c r="I1160">
        <v>0</v>
      </c>
      <c r="J1160">
        <v>0</v>
      </c>
      <c r="K1160">
        <v>0</v>
      </c>
      <c r="L1160">
        <v>0</v>
      </c>
      <c r="M1160">
        <v>0</v>
      </c>
    </row>
    <row r="1161" spans="2:13" x14ac:dyDescent="0.2">
      <c r="B1161">
        <v>0</v>
      </c>
      <c r="C1161">
        <v>0</v>
      </c>
      <c r="D1161">
        <v>0</v>
      </c>
      <c r="E1161">
        <v>0</v>
      </c>
      <c r="F1161">
        <v>0</v>
      </c>
      <c r="G1161">
        <v>1111111</v>
      </c>
      <c r="H1161">
        <v>0</v>
      </c>
      <c r="I1161">
        <v>0</v>
      </c>
      <c r="J1161">
        <v>0</v>
      </c>
      <c r="K1161">
        <v>0</v>
      </c>
      <c r="L1161">
        <v>0</v>
      </c>
      <c r="M1161">
        <v>0</v>
      </c>
    </row>
    <row r="1162" spans="2:13" x14ac:dyDescent="0.2">
      <c r="B1162">
        <v>0</v>
      </c>
      <c r="C1162">
        <v>0</v>
      </c>
      <c r="D1162">
        <v>0</v>
      </c>
      <c r="E1162">
        <v>0</v>
      </c>
      <c r="F1162">
        <v>0</v>
      </c>
      <c r="G1162">
        <v>1111111</v>
      </c>
      <c r="H1162">
        <v>0</v>
      </c>
      <c r="I1162">
        <v>0</v>
      </c>
      <c r="J1162">
        <v>0</v>
      </c>
      <c r="K1162">
        <v>0</v>
      </c>
      <c r="L1162">
        <v>0</v>
      </c>
      <c r="M1162">
        <v>0</v>
      </c>
    </row>
    <row r="1163" spans="2:13" x14ac:dyDescent="0.2">
      <c r="B1163">
        <v>0</v>
      </c>
      <c r="C1163">
        <v>0</v>
      </c>
      <c r="D1163">
        <v>0</v>
      </c>
      <c r="E1163">
        <v>0</v>
      </c>
      <c r="F1163">
        <v>0</v>
      </c>
      <c r="G1163">
        <v>1111111</v>
      </c>
      <c r="H1163">
        <v>0</v>
      </c>
      <c r="I1163">
        <v>0</v>
      </c>
      <c r="J1163">
        <v>0</v>
      </c>
      <c r="K1163">
        <v>0</v>
      </c>
      <c r="L1163">
        <v>0</v>
      </c>
      <c r="M1163">
        <v>0</v>
      </c>
    </row>
    <row r="1164" spans="2:13" x14ac:dyDescent="0.2">
      <c r="B1164">
        <v>0</v>
      </c>
      <c r="C1164">
        <v>0</v>
      </c>
      <c r="D1164">
        <v>0</v>
      </c>
      <c r="E1164">
        <v>0</v>
      </c>
      <c r="F1164">
        <v>0</v>
      </c>
      <c r="G1164">
        <v>1111111</v>
      </c>
      <c r="H1164">
        <v>0</v>
      </c>
      <c r="I1164">
        <v>0</v>
      </c>
      <c r="J1164">
        <v>0</v>
      </c>
      <c r="K1164">
        <v>0</v>
      </c>
      <c r="L1164">
        <v>0</v>
      </c>
      <c r="M1164">
        <v>0</v>
      </c>
    </row>
    <row r="1165" spans="2:13" x14ac:dyDescent="0.2">
      <c r="B1165">
        <v>0</v>
      </c>
      <c r="C1165">
        <v>0</v>
      </c>
      <c r="D1165">
        <v>0</v>
      </c>
      <c r="E1165">
        <v>0</v>
      </c>
      <c r="F1165">
        <v>0</v>
      </c>
      <c r="G1165">
        <v>1111111</v>
      </c>
      <c r="H1165">
        <v>0</v>
      </c>
      <c r="I1165">
        <v>0</v>
      </c>
      <c r="J1165">
        <v>0</v>
      </c>
      <c r="K1165">
        <v>0</v>
      </c>
      <c r="L1165">
        <v>0</v>
      </c>
      <c r="M1165">
        <v>0</v>
      </c>
    </row>
    <row r="1166" spans="2:13" x14ac:dyDescent="0.2">
      <c r="B1166">
        <v>0</v>
      </c>
      <c r="C1166">
        <v>0</v>
      </c>
      <c r="D1166">
        <v>0</v>
      </c>
      <c r="E1166">
        <v>0</v>
      </c>
      <c r="F1166">
        <v>0</v>
      </c>
      <c r="G1166">
        <v>1111111</v>
      </c>
      <c r="H1166">
        <v>0</v>
      </c>
      <c r="I1166">
        <v>0</v>
      </c>
      <c r="J1166">
        <v>0</v>
      </c>
      <c r="K1166">
        <v>0</v>
      </c>
      <c r="L1166">
        <v>0</v>
      </c>
      <c r="M1166">
        <v>0</v>
      </c>
    </row>
    <row r="1167" spans="2:13" x14ac:dyDescent="0.2">
      <c r="B1167">
        <v>0</v>
      </c>
      <c r="C1167">
        <v>0</v>
      </c>
      <c r="D1167">
        <v>0</v>
      </c>
      <c r="E1167">
        <v>0</v>
      </c>
      <c r="F1167">
        <v>0</v>
      </c>
      <c r="G1167">
        <v>1111111</v>
      </c>
      <c r="H1167">
        <v>0</v>
      </c>
      <c r="I1167">
        <v>0</v>
      </c>
      <c r="J1167">
        <v>0</v>
      </c>
      <c r="K1167">
        <v>0</v>
      </c>
      <c r="L1167">
        <v>0</v>
      </c>
      <c r="M1167">
        <v>0</v>
      </c>
    </row>
    <row r="1168" spans="2:13" x14ac:dyDescent="0.2">
      <c r="B1168">
        <v>0</v>
      </c>
      <c r="C1168">
        <v>0</v>
      </c>
      <c r="D1168">
        <v>0</v>
      </c>
      <c r="E1168">
        <v>0</v>
      </c>
      <c r="F1168">
        <v>0</v>
      </c>
      <c r="G1168">
        <v>1111111</v>
      </c>
      <c r="H1168">
        <v>0</v>
      </c>
      <c r="I1168">
        <v>0</v>
      </c>
      <c r="J1168">
        <v>0</v>
      </c>
      <c r="K1168">
        <v>0</v>
      </c>
      <c r="L1168">
        <v>0</v>
      </c>
      <c r="M1168">
        <v>0</v>
      </c>
    </row>
    <row r="1169" spans="2:13" x14ac:dyDescent="0.2">
      <c r="B1169">
        <v>0</v>
      </c>
      <c r="C1169">
        <v>0</v>
      </c>
      <c r="D1169">
        <v>0</v>
      </c>
      <c r="E1169">
        <v>0</v>
      </c>
      <c r="F1169">
        <v>0</v>
      </c>
      <c r="G1169">
        <v>1111111</v>
      </c>
      <c r="H1169">
        <v>0</v>
      </c>
      <c r="I1169">
        <v>0</v>
      </c>
      <c r="J1169">
        <v>0</v>
      </c>
      <c r="K1169">
        <v>0</v>
      </c>
      <c r="L1169">
        <v>0</v>
      </c>
      <c r="M1169">
        <v>0</v>
      </c>
    </row>
    <row r="1170" spans="2:13" x14ac:dyDescent="0.2">
      <c r="B1170">
        <v>0</v>
      </c>
      <c r="C1170">
        <v>0</v>
      </c>
      <c r="D1170">
        <v>0</v>
      </c>
      <c r="E1170">
        <v>0</v>
      </c>
      <c r="F1170">
        <v>0</v>
      </c>
      <c r="G1170">
        <v>1111111</v>
      </c>
      <c r="H1170">
        <v>0</v>
      </c>
      <c r="I1170">
        <v>0</v>
      </c>
      <c r="J1170">
        <v>0</v>
      </c>
      <c r="K1170">
        <v>0</v>
      </c>
      <c r="L1170">
        <v>0</v>
      </c>
      <c r="M1170">
        <v>0</v>
      </c>
    </row>
    <row r="1171" spans="2:13" x14ac:dyDescent="0.2">
      <c r="B1171">
        <v>0</v>
      </c>
      <c r="C1171">
        <v>0</v>
      </c>
      <c r="D1171">
        <v>0</v>
      </c>
      <c r="E1171">
        <v>0</v>
      </c>
      <c r="F1171">
        <v>0</v>
      </c>
      <c r="G1171">
        <v>1111111</v>
      </c>
      <c r="H1171">
        <v>0</v>
      </c>
      <c r="I1171">
        <v>0</v>
      </c>
      <c r="J1171">
        <v>0</v>
      </c>
      <c r="K1171">
        <v>0</v>
      </c>
      <c r="L1171">
        <v>0</v>
      </c>
      <c r="M1171">
        <v>0</v>
      </c>
    </row>
    <row r="1172" spans="2:13" x14ac:dyDescent="0.2">
      <c r="B1172">
        <v>0</v>
      </c>
      <c r="C1172">
        <v>0</v>
      </c>
      <c r="D1172">
        <v>0</v>
      </c>
      <c r="E1172">
        <v>0</v>
      </c>
      <c r="F1172">
        <v>0</v>
      </c>
      <c r="G1172">
        <v>1111111</v>
      </c>
      <c r="H1172">
        <v>0</v>
      </c>
      <c r="I1172">
        <v>0</v>
      </c>
      <c r="J1172">
        <v>0</v>
      </c>
      <c r="K1172">
        <v>0</v>
      </c>
      <c r="L1172">
        <v>0</v>
      </c>
      <c r="M1172">
        <v>0</v>
      </c>
    </row>
    <row r="1173" spans="2:13" x14ac:dyDescent="0.2">
      <c r="B1173">
        <v>0</v>
      </c>
      <c r="C1173">
        <v>0</v>
      </c>
      <c r="D1173">
        <v>0</v>
      </c>
      <c r="E1173">
        <v>0</v>
      </c>
      <c r="F1173">
        <v>0</v>
      </c>
      <c r="G1173">
        <v>1111111</v>
      </c>
      <c r="H1173">
        <v>0</v>
      </c>
      <c r="I1173">
        <v>0</v>
      </c>
      <c r="J1173">
        <v>0</v>
      </c>
      <c r="K1173">
        <v>0</v>
      </c>
      <c r="L1173">
        <v>0</v>
      </c>
      <c r="M1173">
        <v>0</v>
      </c>
    </row>
    <row r="1174" spans="2:13" x14ac:dyDescent="0.2">
      <c r="B1174">
        <v>0</v>
      </c>
      <c r="C1174">
        <v>0</v>
      </c>
      <c r="D1174">
        <v>0</v>
      </c>
      <c r="E1174">
        <v>0</v>
      </c>
      <c r="F1174">
        <v>0</v>
      </c>
      <c r="G1174">
        <v>1111111</v>
      </c>
      <c r="H1174">
        <v>0</v>
      </c>
      <c r="I1174">
        <v>0</v>
      </c>
      <c r="J1174">
        <v>0</v>
      </c>
      <c r="K1174">
        <v>0</v>
      </c>
      <c r="L1174">
        <v>0</v>
      </c>
      <c r="M1174">
        <v>0</v>
      </c>
    </row>
    <row r="1175" spans="2:13" x14ac:dyDescent="0.2">
      <c r="B1175">
        <v>0</v>
      </c>
      <c r="C1175">
        <v>0</v>
      </c>
      <c r="D1175">
        <v>0</v>
      </c>
      <c r="E1175">
        <v>0</v>
      </c>
      <c r="F1175">
        <v>0</v>
      </c>
      <c r="G1175">
        <v>1111111</v>
      </c>
      <c r="H1175">
        <v>0</v>
      </c>
      <c r="I1175">
        <v>0</v>
      </c>
      <c r="J1175">
        <v>0</v>
      </c>
      <c r="K1175">
        <v>0</v>
      </c>
      <c r="L1175">
        <v>0</v>
      </c>
      <c r="M1175">
        <v>0</v>
      </c>
    </row>
    <row r="1176" spans="2:13" x14ac:dyDescent="0.2">
      <c r="B1176">
        <v>0</v>
      </c>
      <c r="C1176">
        <v>0</v>
      </c>
      <c r="D1176">
        <v>0</v>
      </c>
      <c r="E1176">
        <v>0</v>
      </c>
      <c r="F1176">
        <v>0</v>
      </c>
      <c r="G1176">
        <v>1111111</v>
      </c>
      <c r="H1176">
        <v>0</v>
      </c>
      <c r="I1176">
        <v>0</v>
      </c>
      <c r="J1176">
        <v>0</v>
      </c>
      <c r="K1176">
        <v>0</v>
      </c>
      <c r="L1176">
        <v>0</v>
      </c>
      <c r="M1176">
        <v>0</v>
      </c>
    </row>
    <row r="1177" spans="2:13" x14ac:dyDescent="0.2">
      <c r="B1177">
        <v>0</v>
      </c>
      <c r="C1177">
        <v>0</v>
      </c>
      <c r="D1177">
        <v>0</v>
      </c>
      <c r="E1177">
        <v>0</v>
      </c>
      <c r="F1177">
        <v>0</v>
      </c>
      <c r="G1177">
        <v>1111111</v>
      </c>
      <c r="H1177">
        <v>0</v>
      </c>
      <c r="I1177">
        <v>0</v>
      </c>
      <c r="J1177">
        <v>0</v>
      </c>
      <c r="K1177">
        <v>0</v>
      </c>
      <c r="L1177">
        <v>0</v>
      </c>
      <c r="M1177">
        <v>0</v>
      </c>
    </row>
    <row r="1178" spans="2:13" x14ac:dyDescent="0.2">
      <c r="B1178">
        <v>0</v>
      </c>
      <c r="C1178">
        <v>0</v>
      </c>
      <c r="D1178">
        <v>0</v>
      </c>
      <c r="E1178">
        <v>0</v>
      </c>
      <c r="F1178">
        <v>0</v>
      </c>
      <c r="G1178">
        <v>1111111</v>
      </c>
      <c r="H1178">
        <v>0</v>
      </c>
      <c r="I1178">
        <v>0</v>
      </c>
      <c r="J1178">
        <v>0</v>
      </c>
      <c r="K1178">
        <v>0</v>
      </c>
      <c r="L1178">
        <v>0</v>
      </c>
      <c r="M1178">
        <v>0</v>
      </c>
    </row>
    <row r="1179" spans="2:13" x14ac:dyDescent="0.2">
      <c r="B1179">
        <v>0</v>
      </c>
      <c r="C1179">
        <v>0</v>
      </c>
      <c r="D1179">
        <v>0</v>
      </c>
      <c r="E1179">
        <v>0</v>
      </c>
      <c r="F1179">
        <v>0</v>
      </c>
      <c r="G1179">
        <v>1111111</v>
      </c>
      <c r="H1179">
        <v>0</v>
      </c>
      <c r="I1179">
        <v>0</v>
      </c>
      <c r="J1179">
        <v>0</v>
      </c>
      <c r="K1179">
        <v>0</v>
      </c>
      <c r="L1179">
        <v>0</v>
      </c>
      <c r="M1179">
        <v>0</v>
      </c>
    </row>
    <row r="1180" spans="2:13" x14ac:dyDescent="0.2">
      <c r="B1180">
        <v>0</v>
      </c>
      <c r="C1180">
        <v>0</v>
      </c>
      <c r="D1180">
        <v>0</v>
      </c>
      <c r="E1180">
        <v>0</v>
      </c>
      <c r="F1180">
        <v>0</v>
      </c>
      <c r="G1180">
        <v>1111111</v>
      </c>
      <c r="H1180">
        <v>0</v>
      </c>
      <c r="I1180">
        <v>0</v>
      </c>
      <c r="J1180">
        <v>0</v>
      </c>
      <c r="K1180">
        <v>0</v>
      </c>
      <c r="L1180">
        <v>0</v>
      </c>
      <c r="M1180">
        <v>0</v>
      </c>
    </row>
    <row r="1181" spans="2:13" x14ac:dyDescent="0.2">
      <c r="B1181">
        <v>0</v>
      </c>
      <c r="C1181">
        <v>0</v>
      </c>
      <c r="D1181">
        <v>0</v>
      </c>
      <c r="E1181">
        <v>0</v>
      </c>
      <c r="F1181">
        <v>0</v>
      </c>
      <c r="G1181">
        <v>1111111</v>
      </c>
      <c r="H1181">
        <v>0</v>
      </c>
      <c r="I1181">
        <v>0</v>
      </c>
      <c r="J1181">
        <v>0</v>
      </c>
      <c r="K1181">
        <v>0</v>
      </c>
      <c r="L1181">
        <v>0</v>
      </c>
      <c r="M1181">
        <v>0</v>
      </c>
    </row>
    <row r="1182" spans="2:13" x14ac:dyDescent="0.2">
      <c r="B1182">
        <v>0</v>
      </c>
      <c r="C1182">
        <v>0</v>
      </c>
      <c r="D1182">
        <v>0</v>
      </c>
      <c r="E1182">
        <v>0</v>
      </c>
      <c r="F1182">
        <v>0</v>
      </c>
      <c r="G1182">
        <v>1111111</v>
      </c>
      <c r="H1182">
        <v>0</v>
      </c>
      <c r="I1182">
        <v>0</v>
      </c>
      <c r="J1182">
        <v>0</v>
      </c>
      <c r="K1182">
        <v>0</v>
      </c>
      <c r="L1182">
        <v>0</v>
      </c>
      <c r="M1182">
        <v>0</v>
      </c>
    </row>
    <row r="1183" spans="2:13" x14ac:dyDescent="0.2">
      <c r="B1183">
        <v>0</v>
      </c>
      <c r="C1183">
        <v>0</v>
      </c>
      <c r="D1183">
        <v>0</v>
      </c>
      <c r="E1183">
        <v>0</v>
      </c>
      <c r="F1183">
        <v>0</v>
      </c>
      <c r="G1183">
        <v>1111111</v>
      </c>
      <c r="H1183">
        <v>0</v>
      </c>
      <c r="I1183">
        <v>0</v>
      </c>
      <c r="J1183">
        <v>0</v>
      </c>
      <c r="K1183">
        <v>0</v>
      </c>
      <c r="L1183">
        <v>0</v>
      </c>
      <c r="M1183">
        <v>0</v>
      </c>
    </row>
    <row r="1184" spans="2:13" x14ac:dyDescent="0.2">
      <c r="B1184">
        <v>0</v>
      </c>
      <c r="C1184">
        <v>0</v>
      </c>
      <c r="D1184">
        <v>0</v>
      </c>
      <c r="E1184">
        <v>0</v>
      </c>
      <c r="F1184">
        <v>0</v>
      </c>
      <c r="G1184">
        <v>1111111</v>
      </c>
      <c r="H1184">
        <v>0</v>
      </c>
      <c r="I1184">
        <v>0</v>
      </c>
      <c r="J1184">
        <v>0</v>
      </c>
      <c r="K1184">
        <v>0</v>
      </c>
      <c r="L1184">
        <v>0</v>
      </c>
      <c r="M1184">
        <v>0</v>
      </c>
    </row>
    <row r="1185" spans="2:13" x14ac:dyDescent="0.2">
      <c r="B1185">
        <v>0</v>
      </c>
      <c r="C1185">
        <v>0</v>
      </c>
      <c r="D1185">
        <v>0</v>
      </c>
      <c r="E1185">
        <v>0</v>
      </c>
      <c r="F1185">
        <v>0</v>
      </c>
      <c r="G1185">
        <v>1111111</v>
      </c>
      <c r="H1185">
        <v>0</v>
      </c>
      <c r="I1185">
        <v>0</v>
      </c>
      <c r="J1185">
        <v>0</v>
      </c>
      <c r="K1185">
        <v>0</v>
      </c>
      <c r="L1185">
        <v>0</v>
      </c>
      <c r="M1185">
        <v>0</v>
      </c>
    </row>
    <row r="1186" spans="2:13" x14ac:dyDescent="0.2">
      <c r="B1186">
        <v>0</v>
      </c>
      <c r="C1186">
        <v>0</v>
      </c>
      <c r="D1186">
        <v>0</v>
      </c>
      <c r="E1186">
        <v>0</v>
      </c>
      <c r="F1186">
        <v>0</v>
      </c>
      <c r="G1186">
        <v>1111111</v>
      </c>
      <c r="H1186">
        <v>0</v>
      </c>
      <c r="I1186">
        <v>0</v>
      </c>
      <c r="J1186">
        <v>0</v>
      </c>
      <c r="K1186">
        <v>0</v>
      </c>
      <c r="L1186">
        <v>0</v>
      </c>
      <c r="M1186">
        <v>0</v>
      </c>
    </row>
    <row r="1187" spans="2:13" x14ac:dyDescent="0.2">
      <c r="B1187">
        <v>0</v>
      </c>
      <c r="C1187">
        <v>0</v>
      </c>
      <c r="D1187">
        <v>0</v>
      </c>
      <c r="E1187">
        <v>0</v>
      </c>
      <c r="F1187">
        <v>0</v>
      </c>
      <c r="G1187">
        <v>1111111</v>
      </c>
      <c r="H1187">
        <v>0</v>
      </c>
      <c r="I1187">
        <v>0</v>
      </c>
      <c r="J1187">
        <v>0</v>
      </c>
      <c r="K1187">
        <v>0</v>
      </c>
      <c r="L1187">
        <v>0</v>
      </c>
      <c r="M1187">
        <v>0</v>
      </c>
    </row>
    <row r="1188" spans="2:13" x14ac:dyDescent="0.2">
      <c r="B1188">
        <v>0</v>
      </c>
      <c r="C1188">
        <v>0</v>
      </c>
      <c r="D1188">
        <v>0</v>
      </c>
      <c r="E1188">
        <v>0</v>
      </c>
      <c r="F1188">
        <v>0</v>
      </c>
      <c r="G1188">
        <v>1111111</v>
      </c>
      <c r="H1188">
        <v>0</v>
      </c>
      <c r="I1188">
        <v>0</v>
      </c>
      <c r="J1188">
        <v>0</v>
      </c>
      <c r="K1188">
        <v>0</v>
      </c>
      <c r="L1188">
        <v>0</v>
      </c>
      <c r="M1188">
        <v>0</v>
      </c>
    </row>
    <row r="1189" spans="2:13" x14ac:dyDescent="0.2">
      <c r="B1189">
        <v>0</v>
      </c>
      <c r="C1189">
        <v>0</v>
      </c>
      <c r="D1189">
        <v>0</v>
      </c>
      <c r="E1189">
        <v>0</v>
      </c>
      <c r="F1189">
        <v>0</v>
      </c>
      <c r="G1189">
        <v>1111111</v>
      </c>
      <c r="H1189">
        <v>0</v>
      </c>
      <c r="I1189">
        <v>0</v>
      </c>
      <c r="J1189">
        <v>0</v>
      </c>
      <c r="K1189">
        <v>0</v>
      </c>
      <c r="L1189">
        <v>0</v>
      </c>
      <c r="M1189">
        <v>0</v>
      </c>
    </row>
    <row r="1190" spans="2:13" x14ac:dyDescent="0.2">
      <c r="B1190">
        <v>0</v>
      </c>
      <c r="C1190">
        <v>0</v>
      </c>
      <c r="D1190">
        <v>0</v>
      </c>
      <c r="E1190">
        <v>0</v>
      </c>
      <c r="F1190">
        <v>0</v>
      </c>
      <c r="G1190">
        <v>1111111</v>
      </c>
      <c r="H1190">
        <v>0</v>
      </c>
      <c r="I1190">
        <v>0</v>
      </c>
      <c r="J1190">
        <v>0</v>
      </c>
      <c r="K1190">
        <v>0</v>
      </c>
      <c r="L1190">
        <v>0</v>
      </c>
      <c r="M1190">
        <v>0</v>
      </c>
    </row>
    <row r="1191" spans="2:13" x14ac:dyDescent="0.2">
      <c r="B1191">
        <v>0</v>
      </c>
      <c r="C1191">
        <v>0</v>
      </c>
      <c r="D1191">
        <v>0</v>
      </c>
      <c r="E1191">
        <v>0</v>
      </c>
      <c r="F1191">
        <v>0</v>
      </c>
      <c r="G1191">
        <v>1111111</v>
      </c>
      <c r="H1191">
        <v>0</v>
      </c>
      <c r="I1191">
        <v>0</v>
      </c>
      <c r="J1191">
        <v>0</v>
      </c>
      <c r="K1191">
        <v>0</v>
      </c>
      <c r="L1191">
        <v>0</v>
      </c>
      <c r="M1191">
        <v>0</v>
      </c>
    </row>
    <row r="1192" spans="2:13" x14ac:dyDescent="0.2">
      <c r="B1192">
        <v>0</v>
      </c>
      <c r="C1192">
        <v>0</v>
      </c>
      <c r="D1192">
        <v>0</v>
      </c>
      <c r="E1192">
        <v>0</v>
      </c>
      <c r="F1192">
        <v>0</v>
      </c>
      <c r="G1192">
        <v>1111111</v>
      </c>
      <c r="H1192">
        <v>0</v>
      </c>
      <c r="I1192">
        <v>0</v>
      </c>
      <c r="J1192">
        <v>0</v>
      </c>
      <c r="K1192">
        <v>0</v>
      </c>
      <c r="L1192">
        <v>0</v>
      </c>
      <c r="M1192">
        <v>0</v>
      </c>
    </row>
    <row r="1193" spans="2:13" x14ac:dyDescent="0.2">
      <c r="B1193">
        <v>0</v>
      </c>
      <c r="C1193">
        <v>0</v>
      </c>
      <c r="D1193">
        <v>0</v>
      </c>
      <c r="E1193">
        <v>0</v>
      </c>
      <c r="F1193">
        <v>0</v>
      </c>
      <c r="G1193">
        <v>1111111</v>
      </c>
      <c r="H1193">
        <v>0</v>
      </c>
      <c r="I1193">
        <v>0</v>
      </c>
      <c r="J1193">
        <v>0</v>
      </c>
      <c r="K1193">
        <v>0</v>
      </c>
      <c r="L1193">
        <v>0</v>
      </c>
      <c r="M1193">
        <v>0</v>
      </c>
    </row>
    <row r="1194" spans="2:13" x14ac:dyDescent="0.2">
      <c r="B1194">
        <v>0</v>
      </c>
      <c r="C1194">
        <v>0</v>
      </c>
      <c r="D1194">
        <v>0</v>
      </c>
      <c r="E1194">
        <v>0</v>
      </c>
      <c r="F1194">
        <v>0</v>
      </c>
      <c r="G1194">
        <v>1111111</v>
      </c>
      <c r="H1194">
        <v>0</v>
      </c>
      <c r="I1194">
        <v>0</v>
      </c>
      <c r="J1194">
        <v>0</v>
      </c>
      <c r="K1194">
        <v>0</v>
      </c>
      <c r="L1194">
        <v>0</v>
      </c>
      <c r="M1194">
        <v>0</v>
      </c>
    </row>
    <row r="1195" spans="2:13" x14ac:dyDescent="0.2">
      <c r="B1195">
        <v>0</v>
      </c>
      <c r="C1195">
        <v>0</v>
      </c>
      <c r="D1195">
        <v>0</v>
      </c>
      <c r="E1195">
        <v>0</v>
      </c>
      <c r="F1195">
        <v>0</v>
      </c>
      <c r="G1195">
        <v>1111111</v>
      </c>
      <c r="H1195">
        <v>0</v>
      </c>
      <c r="I1195">
        <v>0</v>
      </c>
      <c r="J1195">
        <v>0</v>
      </c>
      <c r="K1195">
        <v>0</v>
      </c>
      <c r="L1195">
        <v>0</v>
      </c>
      <c r="M1195">
        <v>0</v>
      </c>
    </row>
    <row r="1196" spans="2:13" x14ac:dyDescent="0.2">
      <c r="B1196">
        <v>0</v>
      </c>
      <c r="C1196">
        <v>0</v>
      </c>
      <c r="D1196">
        <v>0</v>
      </c>
      <c r="E1196">
        <v>0</v>
      </c>
      <c r="F1196">
        <v>0</v>
      </c>
      <c r="G1196">
        <v>1111111</v>
      </c>
      <c r="H1196">
        <v>0</v>
      </c>
      <c r="I1196">
        <v>0</v>
      </c>
      <c r="J1196">
        <v>0</v>
      </c>
      <c r="K1196">
        <v>0</v>
      </c>
      <c r="L1196">
        <v>0</v>
      </c>
      <c r="M1196">
        <v>0</v>
      </c>
    </row>
    <row r="1197" spans="2:13" x14ac:dyDescent="0.2">
      <c r="B1197">
        <v>0</v>
      </c>
      <c r="C1197">
        <v>0</v>
      </c>
      <c r="D1197">
        <v>0</v>
      </c>
      <c r="E1197">
        <v>0</v>
      </c>
      <c r="F1197">
        <v>0</v>
      </c>
      <c r="G1197">
        <v>1111111</v>
      </c>
      <c r="H1197">
        <v>0</v>
      </c>
      <c r="I1197">
        <v>0</v>
      </c>
      <c r="J1197">
        <v>0</v>
      </c>
      <c r="K1197">
        <v>0</v>
      </c>
      <c r="L1197">
        <v>0</v>
      </c>
      <c r="M1197">
        <v>0</v>
      </c>
    </row>
    <row r="1198" spans="2:13" x14ac:dyDescent="0.2">
      <c r="B1198">
        <v>0</v>
      </c>
      <c r="C1198">
        <v>0</v>
      </c>
      <c r="D1198">
        <v>0</v>
      </c>
      <c r="E1198">
        <v>0</v>
      </c>
      <c r="F1198">
        <v>0</v>
      </c>
      <c r="G1198">
        <v>1111111</v>
      </c>
      <c r="H1198">
        <v>0</v>
      </c>
      <c r="I1198">
        <v>0</v>
      </c>
      <c r="J1198">
        <v>0</v>
      </c>
      <c r="K1198">
        <v>0</v>
      </c>
      <c r="L1198">
        <v>0</v>
      </c>
      <c r="M1198">
        <v>0</v>
      </c>
    </row>
    <row r="1199" spans="2:13" x14ac:dyDescent="0.2">
      <c r="B1199">
        <v>0</v>
      </c>
      <c r="C1199">
        <v>0</v>
      </c>
      <c r="D1199">
        <v>0</v>
      </c>
      <c r="E1199">
        <v>0</v>
      </c>
      <c r="F1199">
        <v>0</v>
      </c>
      <c r="G1199">
        <v>1111111</v>
      </c>
      <c r="H1199">
        <v>0</v>
      </c>
      <c r="I1199">
        <v>0</v>
      </c>
      <c r="J1199">
        <v>0</v>
      </c>
      <c r="K1199">
        <v>0</v>
      </c>
      <c r="L1199">
        <v>0</v>
      </c>
      <c r="M1199">
        <v>0</v>
      </c>
    </row>
    <row r="1200" spans="2:13" x14ac:dyDescent="0.2">
      <c r="B1200">
        <v>0</v>
      </c>
      <c r="C1200">
        <v>0</v>
      </c>
      <c r="D1200">
        <v>0</v>
      </c>
      <c r="E1200">
        <v>0</v>
      </c>
      <c r="F1200">
        <v>0</v>
      </c>
      <c r="G1200">
        <v>1111111</v>
      </c>
      <c r="H1200">
        <v>0</v>
      </c>
      <c r="I1200">
        <v>0</v>
      </c>
      <c r="J1200">
        <v>0</v>
      </c>
      <c r="K1200">
        <v>0</v>
      </c>
      <c r="L1200">
        <v>0</v>
      </c>
      <c r="M1200">
        <v>0</v>
      </c>
    </row>
    <row r="1201" spans="2:13" x14ac:dyDescent="0.2">
      <c r="B1201">
        <v>0</v>
      </c>
      <c r="C1201">
        <v>0</v>
      </c>
      <c r="D1201">
        <v>0</v>
      </c>
      <c r="E1201">
        <v>0</v>
      </c>
      <c r="F1201">
        <v>0</v>
      </c>
      <c r="G1201">
        <v>1111111</v>
      </c>
      <c r="H1201">
        <v>0</v>
      </c>
      <c r="I1201">
        <v>0</v>
      </c>
      <c r="J1201">
        <v>0</v>
      </c>
      <c r="K1201">
        <v>0</v>
      </c>
      <c r="L1201">
        <v>0</v>
      </c>
      <c r="M1201">
        <v>0</v>
      </c>
    </row>
    <row r="1202" spans="2:13" x14ac:dyDescent="0.2">
      <c r="B1202">
        <v>0</v>
      </c>
      <c r="C1202">
        <v>0</v>
      </c>
      <c r="D1202">
        <v>0</v>
      </c>
      <c r="E1202">
        <v>0</v>
      </c>
      <c r="F1202">
        <v>0</v>
      </c>
      <c r="G1202">
        <v>1111111</v>
      </c>
      <c r="H1202">
        <v>0</v>
      </c>
      <c r="I1202">
        <v>0</v>
      </c>
      <c r="J1202">
        <v>0</v>
      </c>
      <c r="K1202">
        <v>0</v>
      </c>
      <c r="L1202">
        <v>0</v>
      </c>
      <c r="M1202">
        <v>0</v>
      </c>
    </row>
    <row r="1203" spans="2:13" x14ac:dyDescent="0.2">
      <c r="B1203">
        <v>0</v>
      </c>
      <c r="C1203">
        <v>0</v>
      </c>
      <c r="D1203">
        <v>0</v>
      </c>
      <c r="E1203">
        <v>0</v>
      </c>
      <c r="F1203">
        <v>0</v>
      </c>
      <c r="G1203">
        <v>1111111</v>
      </c>
      <c r="H1203">
        <v>0</v>
      </c>
      <c r="I1203">
        <v>0</v>
      </c>
      <c r="J1203">
        <v>0</v>
      </c>
      <c r="K1203">
        <v>0</v>
      </c>
      <c r="L1203">
        <v>0</v>
      </c>
      <c r="M1203">
        <v>0</v>
      </c>
    </row>
    <row r="1204" spans="2:13" x14ac:dyDescent="0.2">
      <c r="B1204">
        <v>0</v>
      </c>
      <c r="C1204">
        <v>0</v>
      </c>
      <c r="D1204">
        <v>0</v>
      </c>
      <c r="E1204">
        <v>0</v>
      </c>
      <c r="F1204">
        <v>0</v>
      </c>
      <c r="G1204">
        <v>1111111</v>
      </c>
      <c r="H1204">
        <v>0</v>
      </c>
      <c r="I1204">
        <v>0</v>
      </c>
      <c r="J1204">
        <v>0</v>
      </c>
      <c r="K1204">
        <v>0</v>
      </c>
      <c r="L1204">
        <v>0</v>
      </c>
      <c r="M1204">
        <v>0</v>
      </c>
    </row>
    <row r="1205" spans="2:13" x14ac:dyDescent="0.2">
      <c r="B1205">
        <v>0</v>
      </c>
      <c r="C1205">
        <v>0</v>
      </c>
      <c r="D1205">
        <v>0</v>
      </c>
      <c r="E1205">
        <v>0</v>
      </c>
      <c r="F1205">
        <v>0</v>
      </c>
      <c r="G1205">
        <v>1111111</v>
      </c>
      <c r="H1205">
        <v>0</v>
      </c>
      <c r="I1205">
        <v>0</v>
      </c>
      <c r="J1205">
        <v>0</v>
      </c>
      <c r="K1205">
        <v>0</v>
      </c>
      <c r="L1205">
        <v>0</v>
      </c>
      <c r="M1205">
        <v>0</v>
      </c>
    </row>
    <row r="1206" spans="2:13" x14ac:dyDescent="0.2">
      <c r="B1206">
        <v>0</v>
      </c>
      <c r="C1206">
        <v>0</v>
      </c>
      <c r="D1206">
        <v>0</v>
      </c>
      <c r="E1206">
        <v>0</v>
      </c>
      <c r="F1206">
        <v>0</v>
      </c>
      <c r="G1206">
        <v>1111111</v>
      </c>
      <c r="H1206">
        <v>0</v>
      </c>
      <c r="I1206">
        <v>0</v>
      </c>
      <c r="J1206">
        <v>0</v>
      </c>
      <c r="K1206">
        <v>0</v>
      </c>
      <c r="L1206">
        <v>0</v>
      </c>
      <c r="M1206">
        <v>0</v>
      </c>
    </row>
    <row r="1207" spans="2:13" x14ac:dyDescent="0.2">
      <c r="B1207">
        <v>0</v>
      </c>
      <c r="C1207">
        <v>0</v>
      </c>
      <c r="D1207">
        <v>0</v>
      </c>
      <c r="E1207">
        <v>0</v>
      </c>
      <c r="F1207">
        <v>0</v>
      </c>
      <c r="G1207">
        <v>1111111</v>
      </c>
      <c r="H1207">
        <v>0</v>
      </c>
      <c r="I1207">
        <v>0</v>
      </c>
      <c r="J1207">
        <v>0</v>
      </c>
      <c r="K1207">
        <v>0</v>
      </c>
      <c r="L1207">
        <v>0</v>
      </c>
      <c r="M1207">
        <v>0</v>
      </c>
    </row>
    <row r="1208" spans="2:13" x14ac:dyDescent="0.2">
      <c r="B1208">
        <v>0</v>
      </c>
      <c r="C1208">
        <v>0</v>
      </c>
      <c r="D1208">
        <v>0</v>
      </c>
      <c r="E1208">
        <v>0</v>
      </c>
      <c r="F1208">
        <v>0</v>
      </c>
      <c r="G1208">
        <v>1111111</v>
      </c>
      <c r="H1208">
        <v>0</v>
      </c>
      <c r="I1208">
        <v>0</v>
      </c>
      <c r="J1208">
        <v>0</v>
      </c>
      <c r="K1208">
        <v>0</v>
      </c>
      <c r="L1208">
        <v>0</v>
      </c>
      <c r="M1208">
        <v>0</v>
      </c>
    </row>
    <row r="1209" spans="2:13" x14ac:dyDescent="0.2">
      <c r="B1209">
        <v>0</v>
      </c>
      <c r="C1209">
        <v>0</v>
      </c>
      <c r="D1209">
        <v>0</v>
      </c>
      <c r="E1209">
        <v>0</v>
      </c>
      <c r="F1209">
        <v>0</v>
      </c>
      <c r="G1209">
        <v>1111111</v>
      </c>
      <c r="H1209">
        <v>0</v>
      </c>
      <c r="I1209">
        <v>0</v>
      </c>
      <c r="J1209">
        <v>0</v>
      </c>
      <c r="K1209">
        <v>0</v>
      </c>
      <c r="L1209">
        <v>0</v>
      </c>
      <c r="M1209">
        <v>0</v>
      </c>
    </row>
    <row r="1210" spans="2:13" x14ac:dyDescent="0.2">
      <c r="B1210">
        <v>0</v>
      </c>
      <c r="C1210">
        <v>0</v>
      </c>
      <c r="D1210">
        <v>0</v>
      </c>
      <c r="E1210">
        <v>0</v>
      </c>
      <c r="F1210">
        <v>0</v>
      </c>
      <c r="G1210">
        <v>1111111</v>
      </c>
      <c r="H1210">
        <v>0</v>
      </c>
      <c r="I1210">
        <v>0</v>
      </c>
      <c r="J1210">
        <v>0</v>
      </c>
      <c r="K1210">
        <v>0</v>
      </c>
      <c r="L1210">
        <v>0</v>
      </c>
      <c r="M1210">
        <v>0</v>
      </c>
    </row>
    <row r="1211" spans="2:13" x14ac:dyDescent="0.2">
      <c r="B1211">
        <v>0</v>
      </c>
      <c r="C1211">
        <v>0</v>
      </c>
      <c r="D1211">
        <v>0</v>
      </c>
      <c r="E1211">
        <v>0</v>
      </c>
      <c r="F1211">
        <v>0</v>
      </c>
      <c r="G1211">
        <v>1111111</v>
      </c>
      <c r="H1211">
        <v>0</v>
      </c>
      <c r="I1211">
        <v>0</v>
      </c>
      <c r="J1211">
        <v>0</v>
      </c>
      <c r="K1211">
        <v>0</v>
      </c>
      <c r="L1211">
        <v>0</v>
      </c>
      <c r="M1211">
        <v>0</v>
      </c>
    </row>
    <row r="1212" spans="2:13" x14ac:dyDescent="0.2">
      <c r="B1212">
        <v>0</v>
      </c>
      <c r="C1212">
        <v>0</v>
      </c>
      <c r="D1212">
        <v>0</v>
      </c>
      <c r="E1212">
        <v>0</v>
      </c>
      <c r="F1212">
        <v>0</v>
      </c>
      <c r="G1212">
        <v>1111111</v>
      </c>
      <c r="H1212">
        <v>0</v>
      </c>
      <c r="I1212">
        <v>0</v>
      </c>
      <c r="J1212">
        <v>0</v>
      </c>
      <c r="K1212">
        <v>0</v>
      </c>
      <c r="L1212">
        <v>0</v>
      </c>
      <c r="M1212">
        <v>0</v>
      </c>
    </row>
    <row r="1213" spans="2:13" x14ac:dyDescent="0.2">
      <c r="B1213">
        <v>0</v>
      </c>
      <c r="C1213">
        <v>0</v>
      </c>
      <c r="D1213">
        <v>0</v>
      </c>
      <c r="E1213">
        <v>0</v>
      </c>
      <c r="F1213">
        <v>0</v>
      </c>
      <c r="G1213">
        <v>1111111</v>
      </c>
      <c r="H1213">
        <v>0</v>
      </c>
      <c r="I1213">
        <v>0</v>
      </c>
      <c r="J1213">
        <v>0</v>
      </c>
      <c r="K1213">
        <v>0</v>
      </c>
      <c r="L1213">
        <v>0</v>
      </c>
      <c r="M1213">
        <v>0</v>
      </c>
    </row>
    <row r="1214" spans="2:13" x14ac:dyDescent="0.2">
      <c r="B1214">
        <v>0</v>
      </c>
      <c r="C1214">
        <v>0</v>
      </c>
      <c r="D1214">
        <v>0</v>
      </c>
      <c r="E1214">
        <v>0</v>
      </c>
      <c r="F1214">
        <v>0</v>
      </c>
      <c r="G1214">
        <v>1111111</v>
      </c>
      <c r="H1214">
        <v>0</v>
      </c>
      <c r="I1214">
        <v>0</v>
      </c>
      <c r="J1214">
        <v>0</v>
      </c>
      <c r="K1214">
        <v>0</v>
      </c>
      <c r="L1214">
        <v>0</v>
      </c>
      <c r="M1214">
        <v>0</v>
      </c>
    </row>
    <row r="1215" spans="2:13" x14ac:dyDescent="0.2">
      <c r="B1215">
        <v>0</v>
      </c>
      <c r="C1215">
        <v>0</v>
      </c>
      <c r="D1215">
        <v>0</v>
      </c>
      <c r="E1215">
        <v>0</v>
      </c>
      <c r="F1215">
        <v>0</v>
      </c>
      <c r="G1215">
        <v>1111111</v>
      </c>
      <c r="H1215">
        <v>0</v>
      </c>
      <c r="I1215">
        <v>0</v>
      </c>
      <c r="J1215">
        <v>0</v>
      </c>
      <c r="K1215">
        <v>0</v>
      </c>
      <c r="L1215">
        <v>0</v>
      </c>
      <c r="M1215">
        <v>0</v>
      </c>
    </row>
    <row r="1216" spans="2:13" x14ac:dyDescent="0.2">
      <c r="B1216">
        <v>0</v>
      </c>
      <c r="C1216">
        <v>0</v>
      </c>
      <c r="D1216">
        <v>0</v>
      </c>
      <c r="E1216">
        <v>0</v>
      </c>
      <c r="F1216">
        <v>0</v>
      </c>
      <c r="G1216">
        <v>1111111</v>
      </c>
      <c r="H1216">
        <v>0</v>
      </c>
      <c r="I1216">
        <v>0</v>
      </c>
      <c r="J1216">
        <v>0</v>
      </c>
      <c r="K1216">
        <v>0</v>
      </c>
      <c r="L1216">
        <v>0</v>
      </c>
      <c r="M1216">
        <v>0</v>
      </c>
    </row>
    <row r="1217" spans="2:13" x14ac:dyDescent="0.2">
      <c r="B1217">
        <v>0</v>
      </c>
      <c r="C1217">
        <v>0</v>
      </c>
      <c r="D1217">
        <v>0</v>
      </c>
      <c r="E1217">
        <v>0</v>
      </c>
      <c r="F1217">
        <v>0</v>
      </c>
      <c r="G1217">
        <v>1111111</v>
      </c>
      <c r="H1217">
        <v>0</v>
      </c>
      <c r="I1217">
        <v>0</v>
      </c>
      <c r="J1217">
        <v>0</v>
      </c>
      <c r="K1217">
        <v>0</v>
      </c>
      <c r="L1217">
        <v>0</v>
      </c>
      <c r="M1217">
        <v>0</v>
      </c>
    </row>
    <row r="1218" spans="2:13" x14ac:dyDescent="0.2">
      <c r="B1218">
        <v>0</v>
      </c>
      <c r="C1218">
        <v>0</v>
      </c>
      <c r="D1218">
        <v>0</v>
      </c>
      <c r="E1218">
        <v>0</v>
      </c>
      <c r="F1218">
        <v>0</v>
      </c>
      <c r="G1218">
        <v>1111111</v>
      </c>
      <c r="H1218">
        <v>0</v>
      </c>
      <c r="I1218">
        <v>0</v>
      </c>
      <c r="J1218">
        <v>0</v>
      </c>
      <c r="K1218">
        <v>0</v>
      </c>
      <c r="L1218">
        <v>0</v>
      </c>
      <c r="M1218">
        <v>0</v>
      </c>
    </row>
    <row r="1219" spans="2:13" x14ac:dyDescent="0.2">
      <c r="B1219">
        <v>0</v>
      </c>
      <c r="C1219">
        <v>0</v>
      </c>
      <c r="D1219">
        <v>0</v>
      </c>
      <c r="E1219">
        <v>0</v>
      </c>
      <c r="F1219">
        <v>0</v>
      </c>
      <c r="G1219">
        <v>1111111</v>
      </c>
      <c r="H1219">
        <v>0</v>
      </c>
      <c r="I1219">
        <v>0</v>
      </c>
      <c r="J1219">
        <v>0</v>
      </c>
      <c r="K1219">
        <v>0</v>
      </c>
      <c r="L1219">
        <v>0</v>
      </c>
      <c r="M1219">
        <v>0</v>
      </c>
    </row>
    <row r="1220" spans="2:13" x14ac:dyDescent="0.2">
      <c r="B1220">
        <v>0</v>
      </c>
      <c r="C1220">
        <v>0</v>
      </c>
      <c r="D1220">
        <v>0</v>
      </c>
      <c r="E1220">
        <v>0</v>
      </c>
      <c r="F1220">
        <v>0</v>
      </c>
      <c r="G1220">
        <v>1111111</v>
      </c>
      <c r="H1220">
        <v>0</v>
      </c>
      <c r="I1220">
        <v>0</v>
      </c>
      <c r="J1220">
        <v>0</v>
      </c>
      <c r="K1220">
        <v>0</v>
      </c>
      <c r="L1220">
        <v>0</v>
      </c>
      <c r="M1220">
        <v>0</v>
      </c>
    </row>
    <row r="1221" spans="2:13" x14ac:dyDescent="0.2">
      <c r="B1221">
        <v>0</v>
      </c>
      <c r="C1221">
        <v>0</v>
      </c>
      <c r="D1221">
        <v>0</v>
      </c>
      <c r="E1221">
        <v>0</v>
      </c>
      <c r="F1221">
        <v>0</v>
      </c>
      <c r="G1221">
        <v>1111111</v>
      </c>
      <c r="H1221">
        <v>0</v>
      </c>
      <c r="I1221">
        <v>0</v>
      </c>
      <c r="J1221">
        <v>0</v>
      </c>
      <c r="K1221">
        <v>0</v>
      </c>
      <c r="L1221">
        <v>0</v>
      </c>
      <c r="M1221">
        <v>0</v>
      </c>
    </row>
    <row r="1222" spans="2:13" x14ac:dyDescent="0.2">
      <c r="B1222">
        <v>0</v>
      </c>
      <c r="C1222">
        <v>0</v>
      </c>
      <c r="D1222">
        <v>0</v>
      </c>
      <c r="E1222">
        <v>0</v>
      </c>
      <c r="F1222">
        <v>0</v>
      </c>
      <c r="G1222">
        <v>1111111</v>
      </c>
      <c r="H1222">
        <v>0</v>
      </c>
      <c r="I1222">
        <v>0</v>
      </c>
      <c r="J1222">
        <v>0</v>
      </c>
      <c r="K1222">
        <v>0</v>
      </c>
      <c r="L1222">
        <v>0</v>
      </c>
      <c r="M1222">
        <v>0</v>
      </c>
    </row>
    <row r="1223" spans="2:13" x14ac:dyDescent="0.2">
      <c r="B1223">
        <v>0</v>
      </c>
      <c r="C1223">
        <v>0</v>
      </c>
      <c r="D1223">
        <v>0</v>
      </c>
      <c r="E1223">
        <v>0</v>
      </c>
      <c r="F1223">
        <v>0</v>
      </c>
      <c r="G1223">
        <v>1111111</v>
      </c>
      <c r="H1223">
        <v>0</v>
      </c>
      <c r="I1223">
        <v>0</v>
      </c>
      <c r="J1223">
        <v>0</v>
      </c>
      <c r="K1223">
        <v>0</v>
      </c>
      <c r="L1223">
        <v>0</v>
      </c>
      <c r="M1223">
        <v>0</v>
      </c>
    </row>
    <row r="1224" spans="2:13" x14ac:dyDescent="0.2">
      <c r="B1224">
        <v>0</v>
      </c>
      <c r="C1224">
        <v>0</v>
      </c>
      <c r="D1224">
        <v>0</v>
      </c>
      <c r="E1224">
        <v>0</v>
      </c>
      <c r="F1224">
        <v>0</v>
      </c>
      <c r="G1224">
        <v>1111111</v>
      </c>
      <c r="H1224">
        <v>0</v>
      </c>
      <c r="I1224">
        <v>0</v>
      </c>
      <c r="J1224">
        <v>0</v>
      </c>
      <c r="K1224">
        <v>0</v>
      </c>
      <c r="L1224">
        <v>0</v>
      </c>
      <c r="M1224">
        <v>0</v>
      </c>
    </row>
    <row r="1225" spans="2:13" x14ac:dyDescent="0.2">
      <c r="B1225">
        <v>0</v>
      </c>
      <c r="C1225">
        <v>0</v>
      </c>
      <c r="D1225">
        <v>0</v>
      </c>
      <c r="E1225">
        <v>0</v>
      </c>
      <c r="F1225">
        <v>0</v>
      </c>
      <c r="G1225">
        <v>1111111</v>
      </c>
      <c r="H1225">
        <v>0</v>
      </c>
      <c r="I1225">
        <v>0</v>
      </c>
      <c r="J1225">
        <v>0</v>
      </c>
      <c r="K1225">
        <v>0</v>
      </c>
      <c r="L1225">
        <v>0</v>
      </c>
      <c r="M1225">
        <v>0</v>
      </c>
    </row>
    <row r="1226" spans="2:13" x14ac:dyDescent="0.2">
      <c r="B1226">
        <v>0</v>
      </c>
      <c r="C1226">
        <v>0</v>
      </c>
      <c r="D1226">
        <v>0</v>
      </c>
      <c r="E1226">
        <v>0</v>
      </c>
      <c r="F1226">
        <v>0</v>
      </c>
      <c r="G1226">
        <v>1111111</v>
      </c>
      <c r="H1226">
        <v>0</v>
      </c>
      <c r="I1226">
        <v>0</v>
      </c>
      <c r="J1226">
        <v>0</v>
      </c>
      <c r="K1226">
        <v>0</v>
      </c>
      <c r="L1226">
        <v>0</v>
      </c>
      <c r="M1226">
        <v>0</v>
      </c>
    </row>
    <row r="1227" spans="2:13" x14ac:dyDescent="0.2">
      <c r="B1227">
        <v>0</v>
      </c>
      <c r="C1227">
        <v>0</v>
      </c>
      <c r="D1227">
        <v>0</v>
      </c>
      <c r="E1227">
        <v>0</v>
      </c>
      <c r="F1227">
        <v>0</v>
      </c>
      <c r="G1227">
        <v>1111111</v>
      </c>
      <c r="H1227">
        <v>0</v>
      </c>
      <c r="I1227">
        <v>0</v>
      </c>
      <c r="J1227">
        <v>0</v>
      </c>
      <c r="K1227">
        <v>0</v>
      </c>
      <c r="L1227">
        <v>0</v>
      </c>
      <c r="M1227">
        <v>0</v>
      </c>
    </row>
    <row r="1228" spans="2:13" x14ac:dyDescent="0.2">
      <c r="B1228">
        <v>0</v>
      </c>
      <c r="C1228">
        <v>0</v>
      </c>
      <c r="D1228">
        <v>0</v>
      </c>
      <c r="E1228">
        <v>0</v>
      </c>
      <c r="F1228">
        <v>0</v>
      </c>
      <c r="G1228">
        <v>1111111</v>
      </c>
      <c r="H1228">
        <v>0</v>
      </c>
      <c r="I1228">
        <v>0</v>
      </c>
      <c r="J1228">
        <v>0</v>
      </c>
      <c r="K1228">
        <v>0</v>
      </c>
      <c r="L1228">
        <v>0</v>
      </c>
      <c r="M1228">
        <v>0</v>
      </c>
    </row>
    <row r="1229" spans="2:13" x14ac:dyDescent="0.2">
      <c r="B1229">
        <v>0</v>
      </c>
      <c r="C1229">
        <v>0</v>
      </c>
      <c r="D1229">
        <v>0</v>
      </c>
      <c r="E1229">
        <v>0</v>
      </c>
      <c r="F1229">
        <v>0</v>
      </c>
      <c r="G1229">
        <v>1111111</v>
      </c>
      <c r="H1229">
        <v>0</v>
      </c>
      <c r="I1229">
        <v>0</v>
      </c>
      <c r="J1229">
        <v>0</v>
      </c>
      <c r="K1229">
        <v>0</v>
      </c>
      <c r="L1229">
        <v>0</v>
      </c>
      <c r="M1229">
        <v>0</v>
      </c>
    </row>
    <row r="1230" spans="2:13" x14ac:dyDescent="0.2">
      <c r="B1230">
        <v>0</v>
      </c>
      <c r="C1230">
        <v>0</v>
      </c>
      <c r="D1230">
        <v>0</v>
      </c>
      <c r="E1230">
        <v>0</v>
      </c>
      <c r="F1230">
        <v>0</v>
      </c>
      <c r="G1230">
        <v>1111111</v>
      </c>
      <c r="H1230">
        <v>0</v>
      </c>
      <c r="I1230">
        <v>0</v>
      </c>
      <c r="J1230">
        <v>0</v>
      </c>
      <c r="K1230">
        <v>0</v>
      </c>
      <c r="L1230">
        <v>0</v>
      </c>
      <c r="M1230">
        <v>0</v>
      </c>
    </row>
    <row r="1231" spans="2:13" x14ac:dyDescent="0.2">
      <c r="B1231">
        <v>0</v>
      </c>
      <c r="C1231">
        <v>0</v>
      </c>
      <c r="D1231">
        <v>0</v>
      </c>
      <c r="E1231">
        <v>0</v>
      </c>
      <c r="F1231">
        <v>0</v>
      </c>
      <c r="G1231">
        <v>1111111</v>
      </c>
      <c r="H1231">
        <v>0</v>
      </c>
      <c r="I1231">
        <v>0</v>
      </c>
      <c r="J1231">
        <v>0</v>
      </c>
      <c r="K1231">
        <v>0</v>
      </c>
      <c r="L1231">
        <v>0</v>
      </c>
      <c r="M1231">
        <v>0</v>
      </c>
    </row>
    <row r="1232" spans="2:13" x14ac:dyDescent="0.2">
      <c r="B1232">
        <v>0</v>
      </c>
      <c r="C1232">
        <v>0</v>
      </c>
      <c r="D1232">
        <v>0</v>
      </c>
      <c r="E1232">
        <v>0</v>
      </c>
      <c r="F1232">
        <v>0</v>
      </c>
      <c r="G1232">
        <v>1111111</v>
      </c>
      <c r="H1232">
        <v>0</v>
      </c>
      <c r="I1232">
        <v>0</v>
      </c>
      <c r="J1232">
        <v>0</v>
      </c>
      <c r="K1232">
        <v>0</v>
      </c>
      <c r="L1232">
        <v>0</v>
      </c>
      <c r="M1232">
        <v>0</v>
      </c>
    </row>
    <row r="1233" spans="2:13" x14ac:dyDescent="0.2">
      <c r="B1233">
        <v>0</v>
      </c>
      <c r="C1233">
        <v>0</v>
      </c>
      <c r="D1233">
        <v>0</v>
      </c>
      <c r="E1233">
        <v>0</v>
      </c>
      <c r="F1233">
        <v>0</v>
      </c>
      <c r="G1233">
        <v>1111111</v>
      </c>
      <c r="H1233">
        <v>0</v>
      </c>
      <c r="I1233">
        <v>0</v>
      </c>
      <c r="J1233">
        <v>0</v>
      </c>
      <c r="K1233">
        <v>0</v>
      </c>
      <c r="L1233">
        <v>0</v>
      </c>
      <c r="M1233">
        <v>0</v>
      </c>
    </row>
    <row r="1234" spans="2:13" x14ac:dyDescent="0.2">
      <c r="B1234">
        <v>0</v>
      </c>
      <c r="C1234">
        <v>0</v>
      </c>
      <c r="D1234">
        <v>0</v>
      </c>
      <c r="E1234">
        <v>0</v>
      </c>
      <c r="F1234">
        <v>0</v>
      </c>
      <c r="G1234">
        <v>1111111</v>
      </c>
      <c r="H1234">
        <v>0</v>
      </c>
      <c r="I1234">
        <v>0</v>
      </c>
      <c r="J1234">
        <v>0</v>
      </c>
      <c r="K1234">
        <v>0</v>
      </c>
      <c r="L1234">
        <v>0</v>
      </c>
      <c r="M1234">
        <v>0</v>
      </c>
    </row>
    <row r="1235" spans="2:13" x14ac:dyDescent="0.2">
      <c r="B1235">
        <v>0</v>
      </c>
      <c r="C1235">
        <v>0</v>
      </c>
      <c r="D1235">
        <v>0</v>
      </c>
      <c r="E1235">
        <v>0</v>
      </c>
      <c r="F1235">
        <v>0</v>
      </c>
      <c r="G1235">
        <v>1111111</v>
      </c>
      <c r="H1235">
        <v>0</v>
      </c>
      <c r="I1235">
        <v>0</v>
      </c>
      <c r="J1235">
        <v>0</v>
      </c>
      <c r="K1235">
        <v>0</v>
      </c>
      <c r="L1235">
        <v>0</v>
      </c>
      <c r="M1235">
        <v>0</v>
      </c>
    </row>
    <row r="1236" spans="2:13" x14ac:dyDescent="0.2">
      <c r="B1236">
        <v>0</v>
      </c>
      <c r="C1236">
        <v>0</v>
      </c>
      <c r="D1236">
        <v>0</v>
      </c>
      <c r="E1236">
        <v>0</v>
      </c>
      <c r="F1236">
        <v>0</v>
      </c>
      <c r="G1236">
        <v>1111111</v>
      </c>
      <c r="H1236">
        <v>0</v>
      </c>
      <c r="I1236">
        <v>0</v>
      </c>
      <c r="J1236">
        <v>0</v>
      </c>
      <c r="K1236">
        <v>0</v>
      </c>
      <c r="L1236">
        <v>0</v>
      </c>
      <c r="M1236">
        <v>0</v>
      </c>
    </row>
    <row r="1237" spans="2:13" x14ac:dyDescent="0.2">
      <c r="B1237">
        <v>0</v>
      </c>
      <c r="C1237">
        <v>0</v>
      </c>
      <c r="D1237">
        <v>0</v>
      </c>
      <c r="E1237">
        <v>0</v>
      </c>
      <c r="F1237">
        <v>0</v>
      </c>
      <c r="G1237">
        <v>1111111</v>
      </c>
      <c r="H1237">
        <v>0</v>
      </c>
      <c r="I1237">
        <v>0</v>
      </c>
      <c r="J1237">
        <v>0</v>
      </c>
      <c r="K1237">
        <v>0</v>
      </c>
      <c r="L1237">
        <v>0</v>
      </c>
      <c r="M1237">
        <v>0</v>
      </c>
    </row>
    <row r="1238" spans="2:13" x14ac:dyDescent="0.2">
      <c r="B1238">
        <v>0</v>
      </c>
      <c r="C1238">
        <v>0</v>
      </c>
      <c r="D1238">
        <v>0</v>
      </c>
      <c r="E1238">
        <v>0</v>
      </c>
      <c r="F1238">
        <v>0</v>
      </c>
      <c r="G1238">
        <v>1111111</v>
      </c>
      <c r="H1238">
        <v>0</v>
      </c>
      <c r="I1238">
        <v>0</v>
      </c>
      <c r="J1238">
        <v>0</v>
      </c>
      <c r="K1238">
        <v>0</v>
      </c>
      <c r="L1238">
        <v>0</v>
      </c>
      <c r="M1238">
        <v>0</v>
      </c>
    </row>
    <row r="1239" spans="2:13" x14ac:dyDescent="0.2">
      <c r="B1239">
        <v>0</v>
      </c>
      <c r="C1239">
        <v>0</v>
      </c>
      <c r="D1239">
        <v>0</v>
      </c>
      <c r="E1239">
        <v>0</v>
      </c>
      <c r="F1239">
        <v>0</v>
      </c>
      <c r="G1239">
        <v>1111111</v>
      </c>
      <c r="H1239">
        <v>0</v>
      </c>
      <c r="I1239">
        <v>0</v>
      </c>
      <c r="J1239">
        <v>0</v>
      </c>
      <c r="K1239">
        <v>0</v>
      </c>
      <c r="L1239">
        <v>0</v>
      </c>
      <c r="M1239">
        <v>0</v>
      </c>
    </row>
    <row r="1240" spans="2:13" x14ac:dyDescent="0.2">
      <c r="B1240">
        <v>0</v>
      </c>
      <c r="C1240">
        <v>0</v>
      </c>
      <c r="D1240">
        <v>0</v>
      </c>
      <c r="E1240">
        <v>0</v>
      </c>
      <c r="F1240">
        <v>0</v>
      </c>
      <c r="G1240">
        <v>1111111</v>
      </c>
      <c r="H1240">
        <v>0</v>
      </c>
      <c r="I1240">
        <v>0</v>
      </c>
      <c r="J1240">
        <v>0</v>
      </c>
      <c r="K1240">
        <v>0</v>
      </c>
      <c r="L1240">
        <v>0</v>
      </c>
      <c r="M1240">
        <v>0</v>
      </c>
    </row>
    <row r="1241" spans="2:13" x14ac:dyDescent="0.2">
      <c r="B1241">
        <v>0</v>
      </c>
      <c r="C1241">
        <v>0</v>
      </c>
      <c r="D1241">
        <v>0</v>
      </c>
      <c r="E1241">
        <v>0</v>
      </c>
      <c r="F1241">
        <v>0</v>
      </c>
      <c r="G1241">
        <v>1111111</v>
      </c>
      <c r="H1241">
        <v>0</v>
      </c>
      <c r="I1241">
        <v>0</v>
      </c>
      <c r="J1241">
        <v>0</v>
      </c>
      <c r="K1241">
        <v>0</v>
      </c>
      <c r="L1241">
        <v>0</v>
      </c>
      <c r="M1241">
        <v>0</v>
      </c>
    </row>
    <row r="1242" spans="2:13" x14ac:dyDescent="0.2">
      <c r="B1242">
        <v>0</v>
      </c>
      <c r="C1242">
        <v>0</v>
      </c>
      <c r="D1242">
        <v>0</v>
      </c>
      <c r="E1242">
        <v>0</v>
      </c>
      <c r="F1242">
        <v>0</v>
      </c>
      <c r="G1242">
        <v>1111111</v>
      </c>
      <c r="H1242">
        <v>0</v>
      </c>
      <c r="I1242">
        <v>0</v>
      </c>
      <c r="J1242">
        <v>0</v>
      </c>
      <c r="K1242">
        <v>0</v>
      </c>
      <c r="L1242">
        <v>0</v>
      </c>
      <c r="M1242">
        <v>0</v>
      </c>
    </row>
    <row r="1243" spans="2:13" x14ac:dyDescent="0.2">
      <c r="B1243">
        <v>0</v>
      </c>
      <c r="C1243">
        <v>0</v>
      </c>
      <c r="D1243">
        <v>0</v>
      </c>
      <c r="E1243">
        <v>0</v>
      </c>
      <c r="F1243">
        <v>0</v>
      </c>
      <c r="G1243">
        <v>1111111</v>
      </c>
      <c r="H1243">
        <v>0</v>
      </c>
      <c r="I1243">
        <v>0</v>
      </c>
      <c r="J1243">
        <v>0</v>
      </c>
      <c r="K1243">
        <v>0</v>
      </c>
      <c r="L1243">
        <v>0</v>
      </c>
      <c r="M1243">
        <v>0</v>
      </c>
    </row>
    <row r="1244" spans="2:13" x14ac:dyDescent="0.2">
      <c r="B1244">
        <v>0</v>
      </c>
      <c r="C1244">
        <v>0</v>
      </c>
      <c r="D1244">
        <v>0</v>
      </c>
      <c r="E1244">
        <v>0</v>
      </c>
      <c r="F1244">
        <v>0</v>
      </c>
      <c r="G1244">
        <v>1111111</v>
      </c>
      <c r="H1244">
        <v>0</v>
      </c>
      <c r="I1244">
        <v>0</v>
      </c>
      <c r="J1244">
        <v>0</v>
      </c>
      <c r="K1244">
        <v>0</v>
      </c>
      <c r="L1244">
        <v>0</v>
      </c>
      <c r="M1244">
        <v>0</v>
      </c>
    </row>
    <row r="1245" spans="2:13" x14ac:dyDescent="0.2">
      <c r="B1245">
        <v>0</v>
      </c>
      <c r="C1245">
        <v>0</v>
      </c>
      <c r="D1245">
        <v>0</v>
      </c>
      <c r="E1245">
        <v>0</v>
      </c>
      <c r="F1245">
        <v>0</v>
      </c>
      <c r="G1245">
        <v>1111111</v>
      </c>
      <c r="H1245">
        <v>0</v>
      </c>
      <c r="I1245">
        <v>0</v>
      </c>
      <c r="J1245">
        <v>0</v>
      </c>
      <c r="K1245">
        <v>0</v>
      </c>
      <c r="L1245">
        <v>0</v>
      </c>
      <c r="M1245">
        <v>0</v>
      </c>
    </row>
    <row r="1246" spans="2:13" x14ac:dyDescent="0.2">
      <c r="B1246">
        <v>0</v>
      </c>
      <c r="C1246">
        <v>0</v>
      </c>
      <c r="D1246">
        <v>0</v>
      </c>
      <c r="E1246">
        <v>0</v>
      </c>
      <c r="F1246">
        <v>0</v>
      </c>
      <c r="G1246">
        <v>1111111</v>
      </c>
      <c r="H1246">
        <v>0</v>
      </c>
      <c r="I1246">
        <v>0</v>
      </c>
      <c r="J1246">
        <v>0</v>
      </c>
      <c r="K1246">
        <v>0</v>
      </c>
      <c r="L1246">
        <v>0</v>
      </c>
      <c r="M1246">
        <v>0</v>
      </c>
    </row>
    <row r="1247" spans="2:13" x14ac:dyDescent="0.2">
      <c r="B1247">
        <v>0</v>
      </c>
      <c r="C1247">
        <v>0</v>
      </c>
      <c r="D1247">
        <v>0</v>
      </c>
      <c r="E1247">
        <v>0</v>
      </c>
      <c r="F1247">
        <v>0</v>
      </c>
      <c r="G1247">
        <v>1111111</v>
      </c>
      <c r="H1247">
        <v>0</v>
      </c>
      <c r="I1247">
        <v>0</v>
      </c>
      <c r="J1247">
        <v>0</v>
      </c>
      <c r="K1247">
        <v>0</v>
      </c>
      <c r="L1247">
        <v>0</v>
      </c>
      <c r="M1247">
        <v>0</v>
      </c>
    </row>
    <row r="1248" spans="2:13" x14ac:dyDescent="0.2">
      <c r="B1248">
        <v>0</v>
      </c>
      <c r="C1248">
        <v>0</v>
      </c>
      <c r="D1248">
        <v>0</v>
      </c>
      <c r="E1248">
        <v>0</v>
      </c>
      <c r="F1248">
        <v>0</v>
      </c>
      <c r="G1248">
        <v>1111111</v>
      </c>
      <c r="H1248">
        <v>0</v>
      </c>
      <c r="I1248">
        <v>0</v>
      </c>
      <c r="J1248">
        <v>0</v>
      </c>
      <c r="K1248">
        <v>0</v>
      </c>
      <c r="L1248">
        <v>0</v>
      </c>
      <c r="M1248">
        <v>0</v>
      </c>
    </row>
    <row r="1249" spans="2:13" x14ac:dyDescent="0.2">
      <c r="B1249">
        <v>0</v>
      </c>
      <c r="C1249">
        <v>0</v>
      </c>
      <c r="D1249">
        <v>0</v>
      </c>
      <c r="E1249">
        <v>0</v>
      </c>
      <c r="F1249">
        <v>0</v>
      </c>
      <c r="G1249">
        <v>1111111</v>
      </c>
      <c r="H1249">
        <v>0</v>
      </c>
      <c r="I1249">
        <v>0</v>
      </c>
      <c r="J1249">
        <v>0</v>
      </c>
      <c r="K1249">
        <v>0</v>
      </c>
      <c r="L1249">
        <v>0</v>
      </c>
      <c r="M1249">
        <v>0</v>
      </c>
    </row>
    <row r="1250" spans="2:13" x14ac:dyDescent="0.2">
      <c r="B1250">
        <v>0</v>
      </c>
      <c r="C1250">
        <v>0</v>
      </c>
      <c r="D1250">
        <v>0</v>
      </c>
      <c r="E1250">
        <v>0</v>
      </c>
      <c r="F1250">
        <v>0</v>
      </c>
      <c r="G1250">
        <v>1111111</v>
      </c>
      <c r="H1250">
        <v>0</v>
      </c>
      <c r="I1250">
        <v>0</v>
      </c>
      <c r="J1250">
        <v>0</v>
      </c>
      <c r="K1250">
        <v>0</v>
      </c>
      <c r="L1250">
        <v>0</v>
      </c>
      <c r="M1250">
        <v>0</v>
      </c>
    </row>
    <row r="1251" spans="2:13" x14ac:dyDescent="0.2">
      <c r="B1251">
        <v>0</v>
      </c>
      <c r="C1251">
        <v>0</v>
      </c>
      <c r="D1251">
        <v>0</v>
      </c>
      <c r="E1251">
        <v>0</v>
      </c>
      <c r="F1251">
        <v>0</v>
      </c>
      <c r="G1251">
        <v>1111111</v>
      </c>
      <c r="H1251">
        <v>0</v>
      </c>
      <c r="I1251">
        <v>0</v>
      </c>
      <c r="J1251">
        <v>0</v>
      </c>
      <c r="K1251">
        <v>0</v>
      </c>
      <c r="L1251">
        <v>0</v>
      </c>
      <c r="M1251">
        <v>0</v>
      </c>
    </row>
    <row r="1252" spans="2:13" x14ac:dyDescent="0.2">
      <c r="B1252">
        <v>0</v>
      </c>
      <c r="C1252">
        <v>0</v>
      </c>
      <c r="D1252">
        <v>0</v>
      </c>
      <c r="E1252">
        <v>0</v>
      </c>
      <c r="F1252">
        <v>0</v>
      </c>
      <c r="G1252">
        <v>1111111</v>
      </c>
      <c r="H1252">
        <v>0</v>
      </c>
      <c r="I1252">
        <v>0</v>
      </c>
      <c r="J1252">
        <v>0</v>
      </c>
      <c r="K1252">
        <v>0</v>
      </c>
      <c r="L1252">
        <v>0</v>
      </c>
      <c r="M1252">
        <v>0</v>
      </c>
    </row>
    <row r="1253" spans="2:13" x14ac:dyDescent="0.2">
      <c r="B1253">
        <v>0</v>
      </c>
      <c r="C1253">
        <v>0</v>
      </c>
      <c r="D1253">
        <v>0</v>
      </c>
      <c r="E1253">
        <v>0</v>
      </c>
      <c r="F1253">
        <v>0</v>
      </c>
      <c r="G1253">
        <v>1111111</v>
      </c>
      <c r="H1253">
        <v>0</v>
      </c>
      <c r="I1253">
        <v>0</v>
      </c>
      <c r="J1253">
        <v>0</v>
      </c>
      <c r="K1253">
        <v>0</v>
      </c>
      <c r="L1253">
        <v>0</v>
      </c>
      <c r="M1253">
        <v>0</v>
      </c>
    </row>
    <row r="1254" spans="2:13" x14ac:dyDescent="0.2">
      <c r="B1254">
        <v>0</v>
      </c>
      <c r="C1254">
        <v>0</v>
      </c>
      <c r="D1254">
        <v>0</v>
      </c>
      <c r="E1254">
        <v>0</v>
      </c>
      <c r="F1254">
        <v>0</v>
      </c>
      <c r="G1254">
        <v>1111111</v>
      </c>
      <c r="H1254">
        <v>0</v>
      </c>
      <c r="I1254">
        <v>0</v>
      </c>
      <c r="J1254">
        <v>0</v>
      </c>
      <c r="K1254">
        <v>0</v>
      </c>
      <c r="L1254">
        <v>0</v>
      </c>
      <c r="M1254">
        <v>0</v>
      </c>
    </row>
    <row r="1255" spans="2:13" x14ac:dyDescent="0.2">
      <c r="B1255">
        <v>0</v>
      </c>
      <c r="C1255">
        <v>0</v>
      </c>
      <c r="D1255">
        <v>0</v>
      </c>
      <c r="E1255">
        <v>0</v>
      </c>
      <c r="F1255">
        <v>0</v>
      </c>
      <c r="G1255">
        <v>1111111</v>
      </c>
      <c r="H1255">
        <v>0</v>
      </c>
      <c r="I1255">
        <v>0</v>
      </c>
      <c r="J1255">
        <v>0</v>
      </c>
      <c r="K1255">
        <v>0</v>
      </c>
      <c r="L1255">
        <v>0</v>
      </c>
      <c r="M1255">
        <v>0</v>
      </c>
    </row>
    <row r="1256" spans="2:13" x14ac:dyDescent="0.2">
      <c r="B1256">
        <v>0</v>
      </c>
      <c r="C1256">
        <v>0</v>
      </c>
      <c r="D1256">
        <v>0</v>
      </c>
      <c r="E1256">
        <v>0</v>
      </c>
      <c r="F1256">
        <v>0</v>
      </c>
      <c r="G1256">
        <v>1111111</v>
      </c>
      <c r="H1256">
        <v>0</v>
      </c>
      <c r="I1256">
        <v>0</v>
      </c>
      <c r="J1256">
        <v>0</v>
      </c>
      <c r="K1256">
        <v>0</v>
      </c>
      <c r="L1256">
        <v>0</v>
      </c>
      <c r="M1256">
        <v>0</v>
      </c>
    </row>
    <row r="1257" spans="2:13" x14ac:dyDescent="0.2">
      <c r="B1257">
        <v>0</v>
      </c>
      <c r="C1257">
        <v>0</v>
      </c>
      <c r="D1257">
        <v>0</v>
      </c>
      <c r="E1257">
        <v>0</v>
      </c>
      <c r="F1257">
        <v>0</v>
      </c>
      <c r="G1257">
        <v>1111111</v>
      </c>
      <c r="H1257">
        <v>0</v>
      </c>
      <c r="I1257">
        <v>0</v>
      </c>
      <c r="J1257">
        <v>0</v>
      </c>
      <c r="K1257">
        <v>0</v>
      </c>
      <c r="L1257">
        <v>0</v>
      </c>
      <c r="M1257">
        <v>0</v>
      </c>
    </row>
    <row r="1258" spans="2:13" x14ac:dyDescent="0.2">
      <c r="B1258">
        <v>0</v>
      </c>
      <c r="C1258">
        <v>0</v>
      </c>
      <c r="D1258">
        <v>0</v>
      </c>
      <c r="E1258">
        <v>0</v>
      </c>
      <c r="F1258">
        <v>0</v>
      </c>
      <c r="G1258">
        <v>1111111</v>
      </c>
      <c r="H1258">
        <v>0</v>
      </c>
      <c r="I1258">
        <v>0</v>
      </c>
      <c r="J1258">
        <v>0</v>
      </c>
      <c r="K1258">
        <v>0</v>
      </c>
      <c r="L1258">
        <v>0</v>
      </c>
      <c r="M1258">
        <v>0</v>
      </c>
    </row>
    <row r="1259" spans="2:13" x14ac:dyDescent="0.2">
      <c r="B1259">
        <v>0</v>
      </c>
      <c r="C1259">
        <v>0</v>
      </c>
      <c r="D1259">
        <v>0</v>
      </c>
      <c r="E1259">
        <v>0</v>
      </c>
      <c r="F1259">
        <v>0</v>
      </c>
      <c r="G1259">
        <v>1111111</v>
      </c>
      <c r="H1259">
        <v>0</v>
      </c>
      <c r="I1259">
        <v>0</v>
      </c>
      <c r="J1259">
        <v>0</v>
      </c>
      <c r="K1259">
        <v>0</v>
      </c>
      <c r="L1259">
        <v>0</v>
      </c>
      <c r="M1259">
        <v>0</v>
      </c>
    </row>
    <row r="1260" spans="2:13" x14ac:dyDescent="0.2">
      <c r="B1260">
        <v>0</v>
      </c>
      <c r="C1260">
        <v>0</v>
      </c>
      <c r="D1260">
        <v>0</v>
      </c>
      <c r="E1260">
        <v>0</v>
      </c>
      <c r="F1260">
        <v>0</v>
      </c>
      <c r="G1260">
        <v>1111111</v>
      </c>
      <c r="H1260">
        <v>0</v>
      </c>
      <c r="I1260">
        <v>0</v>
      </c>
      <c r="J1260">
        <v>0</v>
      </c>
      <c r="K1260">
        <v>0</v>
      </c>
      <c r="L1260">
        <v>0</v>
      </c>
      <c r="M1260">
        <v>0</v>
      </c>
    </row>
    <row r="1261" spans="2:13" x14ac:dyDescent="0.2">
      <c r="B1261">
        <v>0</v>
      </c>
      <c r="C1261">
        <v>0</v>
      </c>
      <c r="D1261">
        <v>0</v>
      </c>
      <c r="E1261">
        <v>0</v>
      </c>
      <c r="F1261">
        <v>0</v>
      </c>
      <c r="G1261">
        <v>1111111</v>
      </c>
      <c r="H1261">
        <v>0</v>
      </c>
      <c r="I1261">
        <v>0</v>
      </c>
      <c r="J1261">
        <v>0</v>
      </c>
      <c r="K1261">
        <v>0</v>
      </c>
      <c r="L1261">
        <v>0</v>
      </c>
      <c r="M1261">
        <v>0</v>
      </c>
    </row>
    <row r="1262" spans="2:13" x14ac:dyDescent="0.2">
      <c r="B1262">
        <v>0</v>
      </c>
      <c r="C1262">
        <v>0</v>
      </c>
      <c r="D1262">
        <v>0</v>
      </c>
      <c r="E1262">
        <v>0</v>
      </c>
      <c r="F1262">
        <v>0</v>
      </c>
      <c r="G1262">
        <v>1111111</v>
      </c>
      <c r="H1262">
        <v>0</v>
      </c>
      <c r="I1262">
        <v>0</v>
      </c>
      <c r="J1262">
        <v>0</v>
      </c>
      <c r="K1262">
        <v>0</v>
      </c>
      <c r="L1262">
        <v>0</v>
      </c>
      <c r="M1262">
        <v>0</v>
      </c>
    </row>
    <row r="1263" spans="2:13" x14ac:dyDescent="0.2">
      <c r="B1263">
        <v>0</v>
      </c>
      <c r="C1263">
        <v>0</v>
      </c>
      <c r="D1263">
        <v>0</v>
      </c>
      <c r="E1263">
        <v>0</v>
      </c>
      <c r="F1263">
        <v>0</v>
      </c>
      <c r="G1263">
        <v>1111111</v>
      </c>
      <c r="H1263">
        <v>0</v>
      </c>
      <c r="I1263">
        <v>0</v>
      </c>
      <c r="J1263">
        <v>0</v>
      </c>
      <c r="K1263">
        <v>0</v>
      </c>
      <c r="L1263">
        <v>0</v>
      </c>
      <c r="M1263">
        <v>0</v>
      </c>
    </row>
    <row r="1264" spans="2:13" x14ac:dyDescent="0.2">
      <c r="B1264">
        <v>0</v>
      </c>
      <c r="C1264">
        <v>0</v>
      </c>
      <c r="D1264">
        <v>0</v>
      </c>
      <c r="E1264">
        <v>0</v>
      </c>
      <c r="F1264">
        <v>0</v>
      </c>
      <c r="G1264">
        <v>1111111</v>
      </c>
      <c r="H1264">
        <v>0</v>
      </c>
      <c r="I1264">
        <v>0</v>
      </c>
      <c r="J1264">
        <v>0</v>
      </c>
      <c r="K1264">
        <v>0</v>
      </c>
      <c r="L1264">
        <v>0</v>
      </c>
      <c r="M1264">
        <v>0</v>
      </c>
    </row>
    <row r="1265" spans="2:13" x14ac:dyDescent="0.2">
      <c r="B1265">
        <v>0</v>
      </c>
      <c r="C1265">
        <v>0</v>
      </c>
      <c r="D1265">
        <v>0</v>
      </c>
      <c r="E1265">
        <v>0</v>
      </c>
      <c r="F1265">
        <v>0</v>
      </c>
      <c r="G1265">
        <v>1111111</v>
      </c>
      <c r="H1265">
        <v>0</v>
      </c>
      <c r="I1265">
        <v>0</v>
      </c>
      <c r="J1265">
        <v>0</v>
      </c>
      <c r="K1265">
        <v>0</v>
      </c>
      <c r="L1265">
        <v>0</v>
      </c>
      <c r="M1265">
        <v>0</v>
      </c>
    </row>
    <row r="1266" spans="2:13" x14ac:dyDescent="0.2">
      <c r="B1266">
        <v>0</v>
      </c>
      <c r="C1266">
        <v>0</v>
      </c>
      <c r="D1266">
        <v>0</v>
      </c>
      <c r="E1266">
        <v>0</v>
      </c>
      <c r="F1266">
        <v>0</v>
      </c>
      <c r="G1266">
        <v>1111111</v>
      </c>
      <c r="H1266">
        <v>0</v>
      </c>
      <c r="I1266">
        <v>0</v>
      </c>
      <c r="J1266">
        <v>0</v>
      </c>
      <c r="K1266">
        <v>0</v>
      </c>
      <c r="L1266">
        <v>0</v>
      </c>
      <c r="M1266">
        <v>0</v>
      </c>
    </row>
    <row r="1267" spans="2:13" x14ac:dyDescent="0.2">
      <c r="B1267">
        <v>0</v>
      </c>
      <c r="C1267">
        <v>0</v>
      </c>
      <c r="D1267">
        <v>0</v>
      </c>
      <c r="E1267">
        <v>0</v>
      </c>
      <c r="F1267">
        <v>0</v>
      </c>
      <c r="G1267">
        <v>1111111</v>
      </c>
      <c r="H1267">
        <v>0</v>
      </c>
      <c r="I1267">
        <v>0</v>
      </c>
      <c r="J1267">
        <v>0</v>
      </c>
      <c r="K1267">
        <v>0</v>
      </c>
      <c r="L1267">
        <v>0</v>
      </c>
      <c r="M1267">
        <v>0</v>
      </c>
    </row>
    <row r="1268" spans="2:13" x14ac:dyDescent="0.2">
      <c r="B1268">
        <v>0</v>
      </c>
      <c r="C1268">
        <v>0</v>
      </c>
      <c r="D1268">
        <v>0</v>
      </c>
      <c r="E1268">
        <v>0</v>
      </c>
      <c r="F1268">
        <v>0</v>
      </c>
      <c r="G1268">
        <v>1111111</v>
      </c>
      <c r="H1268">
        <v>0</v>
      </c>
      <c r="I1268">
        <v>0</v>
      </c>
      <c r="J1268">
        <v>0</v>
      </c>
      <c r="K1268">
        <v>0</v>
      </c>
      <c r="L1268">
        <v>0</v>
      </c>
      <c r="M1268">
        <v>0</v>
      </c>
    </row>
    <row r="1269" spans="2:13" x14ac:dyDescent="0.2">
      <c r="B1269">
        <v>0</v>
      </c>
      <c r="C1269">
        <v>0</v>
      </c>
      <c r="D1269">
        <v>0</v>
      </c>
      <c r="E1269">
        <v>0</v>
      </c>
      <c r="F1269">
        <v>0</v>
      </c>
      <c r="G1269">
        <v>1111111</v>
      </c>
      <c r="H1269">
        <v>0</v>
      </c>
      <c r="I1269">
        <v>0</v>
      </c>
      <c r="J1269">
        <v>0</v>
      </c>
      <c r="K1269">
        <v>0</v>
      </c>
      <c r="L1269">
        <v>0</v>
      </c>
      <c r="M1269">
        <v>0</v>
      </c>
    </row>
    <row r="1270" spans="2:13" x14ac:dyDescent="0.2">
      <c r="B1270">
        <v>0</v>
      </c>
      <c r="C1270">
        <v>0</v>
      </c>
      <c r="D1270">
        <v>0</v>
      </c>
      <c r="E1270">
        <v>0</v>
      </c>
      <c r="F1270">
        <v>0</v>
      </c>
      <c r="G1270">
        <v>1111111</v>
      </c>
      <c r="H1270">
        <v>0</v>
      </c>
      <c r="I1270">
        <v>0</v>
      </c>
      <c r="J1270">
        <v>0</v>
      </c>
      <c r="K1270">
        <v>0</v>
      </c>
      <c r="L1270">
        <v>0</v>
      </c>
      <c r="M1270">
        <v>0</v>
      </c>
    </row>
    <row r="1271" spans="2:13" x14ac:dyDescent="0.2">
      <c r="B1271">
        <v>0</v>
      </c>
      <c r="C1271">
        <v>0</v>
      </c>
      <c r="D1271">
        <v>0</v>
      </c>
      <c r="E1271">
        <v>0</v>
      </c>
      <c r="F1271">
        <v>0</v>
      </c>
      <c r="G1271">
        <v>1111111</v>
      </c>
      <c r="H1271">
        <v>0</v>
      </c>
      <c r="I1271">
        <v>0</v>
      </c>
      <c r="J1271">
        <v>0</v>
      </c>
      <c r="K1271">
        <v>0</v>
      </c>
      <c r="L1271">
        <v>0</v>
      </c>
      <c r="M1271">
        <v>0</v>
      </c>
    </row>
    <row r="1272" spans="2:13" x14ac:dyDescent="0.2">
      <c r="B1272">
        <v>0</v>
      </c>
      <c r="C1272">
        <v>0</v>
      </c>
      <c r="D1272">
        <v>0</v>
      </c>
      <c r="E1272">
        <v>0</v>
      </c>
      <c r="F1272">
        <v>0</v>
      </c>
      <c r="G1272">
        <v>1111111</v>
      </c>
      <c r="H1272">
        <v>0</v>
      </c>
      <c r="I1272">
        <v>0</v>
      </c>
      <c r="J1272">
        <v>0</v>
      </c>
      <c r="K1272">
        <v>0</v>
      </c>
      <c r="L1272">
        <v>0</v>
      </c>
      <c r="M1272">
        <v>0</v>
      </c>
    </row>
    <row r="1273" spans="2:13" x14ac:dyDescent="0.2">
      <c r="B1273">
        <v>0</v>
      </c>
      <c r="C1273">
        <v>0</v>
      </c>
      <c r="D1273">
        <v>0</v>
      </c>
      <c r="E1273">
        <v>0</v>
      </c>
      <c r="F1273">
        <v>0</v>
      </c>
      <c r="G1273">
        <v>1111111</v>
      </c>
      <c r="H1273">
        <v>0</v>
      </c>
      <c r="I1273">
        <v>0</v>
      </c>
      <c r="J1273">
        <v>0</v>
      </c>
      <c r="K1273">
        <v>0</v>
      </c>
      <c r="L1273">
        <v>0</v>
      </c>
      <c r="M1273">
        <v>0</v>
      </c>
    </row>
    <row r="1274" spans="2:13" x14ac:dyDescent="0.2">
      <c r="B1274">
        <v>0</v>
      </c>
      <c r="C1274">
        <v>0</v>
      </c>
      <c r="D1274">
        <v>0</v>
      </c>
      <c r="E1274">
        <v>0</v>
      </c>
      <c r="F1274">
        <v>0</v>
      </c>
      <c r="G1274">
        <v>1111111</v>
      </c>
      <c r="H1274">
        <v>0</v>
      </c>
      <c r="I1274">
        <v>0</v>
      </c>
      <c r="J1274">
        <v>0</v>
      </c>
      <c r="K1274">
        <v>0</v>
      </c>
      <c r="L1274">
        <v>0</v>
      </c>
      <c r="M1274">
        <v>0</v>
      </c>
    </row>
    <row r="1275" spans="2:13" x14ac:dyDescent="0.2">
      <c r="B1275">
        <v>0</v>
      </c>
      <c r="C1275">
        <v>0</v>
      </c>
      <c r="D1275">
        <v>0</v>
      </c>
      <c r="E1275">
        <v>0</v>
      </c>
      <c r="F1275">
        <v>0</v>
      </c>
      <c r="G1275">
        <v>1111111</v>
      </c>
      <c r="H1275">
        <v>0</v>
      </c>
      <c r="I1275">
        <v>0</v>
      </c>
      <c r="J1275">
        <v>0</v>
      </c>
      <c r="K1275">
        <v>0</v>
      </c>
      <c r="L1275">
        <v>0</v>
      </c>
      <c r="M1275">
        <v>0</v>
      </c>
    </row>
    <row r="1276" spans="2:13" x14ac:dyDescent="0.2">
      <c r="B1276">
        <v>0</v>
      </c>
      <c r="C1276">
        <v>0</v>
      </c>
      <c r="D1276">
        <v>0</v>
      </c>
      <c r="E1276">
        <v>0</v>
      </c>
      <c r="F1276">
        <v>0</v>
      </c>
      <c r="G1276">
        <v>1111111</v>
      </c>
      <c r="H1276">
        <v>0</v>
      </c>
      <c r="I1276">
        <v>0</v>
      </c>
      <c r="J1276">
        <v>0</v>
      </c>
      <c r="K1276">
        <v>0</v>
      </c>
      <c r="L1276">
        <v>0</v>
      </c>
      <c r="M1276">
        <v>0</v>
      </c>
    </row>
    <row r="1277" spans="2:13" x14ac:dyDescent="0.2">
      <c r="B1277">
        <v>0</v>
      </c>
      <c r="C1277">
        <v>0</v>
      </c>
      <c r="D1277">
        <v>0</v>
      </c>
      <c r="E1277">
        <v>0</v>
      </c>
      <c r="F1277">
        <v>0</v>
      </c>
      <c r="G1277">
        <v>1111111</v>
      </c>
      <c r="H1277">
        <v>0</v>
      </c>
      <c r="I1277">
        <v>0</v>
      </c>
      <c r="J1277">
        <v>0</v>
      </c>
      <c r="K1277">
        <v>0</v>
      </c>
      <c r="L1277">
        <v>0</v>
      </c>
      <c r="M1277">
        <v>0</v>
      </c>
    </row>
    <row r="1278" spans="2:13" x14ac:dyDescent="0.2">
      <c r="B1278">
        <v>0</v>
      </c>
      <c r="C1278">
        <v>0</v>
      </c>
      <c r="D1278">
        <v>0</v>
      </c>
      <c r="E1278">
        <v>0</v>
      </c>
      <c r="F1278">
        <v>0</v>
      </c>
      <c r="G1278">
        <v>1111111</v>
      </c>
      <c r="H1278">
        <v>0</v>
      </c>
      <c r="I1278">
        <v>0</v>
      </c>
      <c r="J1278">
        <v>0</v>
      </c>
      <c r="K1278">
        <v>0</v>
      </c>
      <c r="L1278">
        <v>0</v>
      </c>
      <c r="M1278">
        <v>0</v>
      </c>
    </row>
    <row r="1279" spans="2:13" x14ac:dyDescent="0.2">
      <c r="B1279">
        <v>0</v>
      </c>
      <c r="C1279">
        <v>0</v>
      </c>
      <c r="D1279">
        <v>0</v>
      </c>
      <c r="E1279">
        <v>0</v>
      </c>
      <c r="F1279">
        <v>0</v>
      </c>
      <c r="G1279">
        <v>1111111</v>
      </c>
      <c r="H1279">
        <v>0</v>
      </c>
      <c r="I1279">
        <v>0</v>
      </c>
      <c r="J1279">
        <v>0</v>
      </c>
      <c r="K1279">
        <v>0</v>
      </c>
      <c r="L1279">
        <v>0</v>
      </c>
      <c r="M1279">
        <v>0</v>
      </c>
    </row>
    <row r="1280" spans="2:13" x14ac:dyDescent="0.2">
      <c r="B1280">
        <v>0</v>
      </c>
      <c r="C1280">
        <v>0</v>
      </c>
      <c r="D1280">
        <v>0</v>
      </c>
      <c r="E1280">
        <v>0</v>
      </c>
      <c r="F1280">
        <v>0</v>
      </c>
      <c r="G1280">
        <v>1111111</v>
      </c>
      <c r="H1280">
        <v>0</v>
      </c>
      <c r="I1280">
        <v>0</v>
      </c>
      <c r="J1280">
        <v>0</v>
      </c>
      <c r="K1280">
        <v>0</v>
      </c>
      <c r="L1280">
        <v>0</v>
      </c>
      <c r="M1280">
        <v>0</v>
      </c>
    </row>
    <row r="1281" spans="2:13" x14ac:dyDescent="0.2">
      <c r="B1281">
        <v>0</v>
      </c>
      <c r="C1281">
        <v>0</v>
      </c>
      <c r="D1281">
        <v>0</v>
      </c>
      <c r="E1281">
        <v>0</v>
      </c>
      <c r="F1281">
        <v>0</v>
      </c>
      <c r="G1281">
        <v>1111111</v>
      </c>
      <c r="H1281">
        <v>0</v>
      </c>
      <c r="I1281">
        <v>0</v>
      </c>
      <c r="J1281">
        <v>0</v>
      </c>
      <c r="K1281">
        <v>0</v>
      </c>
      <c r="L1281">
        <v>0</v>
      </c>
      <c r="M1281">
        <v>0</v>
      </c>
    </row>
    <row r="1282" spans="2:13" x14ac:dyDescent="0.2">
      <c r="B1282">
        <v>0</v>
      </c>
      <c r="C1282">
        <v>0</v>
      </c>
      <c r="D1282">
        <v>0</v>
      </c>
      <c r="E1282">
        <v>0</v>
      </c>
      <c r="F1282">
        <v>0</v>
      </c>
      <c r="G1282">
        <v>1111111</v>
      </c>
      <c r="H1282">
        <v>0</v>
      </c>
      <c r="I1282">
        <v>0</v>
      </c>
      <c r="J1282">
        <v>0</v>
      </c>
      <c r="K1282">
        <v>0</v>
      </c>
      <c r="L1282">
        <v>0</v>
      </c>
      <c r="M1282">
        <v>0</v>
      </c>
    </row>
    <row r="1283" spans="2:13" x14ac:dyDescent="0.2">
      <c r="B1283">
        <v>0</v>
      </c>
      <c r="C1283">
        <v>0</v>
      </c>
      <c r="D1283">
        <v>0</v>
      </c>
      <c r="E1283">
        <v>0</v>
      </c>
      <c r="F1283">
        <v>0</v>
      </c>
      <c r="G1283">
        <v>1111111</v>
      </c>
      <c r="H1283">
        <v>0</v>
      </c>
      <c r="I1283">
        <v>0</v>
      </c>
      <c r="J1283">
        <v>0</v>
      </c>
      <c r="K1283">
        <v>0</v>
      </c>
      <c r="L1283">
        <v>0</v>
      </c>
      <c r="M1283">
        <v>0</v>
      </c>
    </row>
    <row r="1284" spans="2:13" x14ac:dyDescent="0.2">
      <c r="B1284">
        <v>0</v>
      </c>
      <c r="C1284">
        <v>0</v>
      </c>
      <c r="D1284">
        <v>0</v>
      </c>
      <c r="E1284">
        <v>0</v>
      </c>
      <c r="F1284">
        <v>0</v>
      </c>
      <c r="G1284">
        <v>1111111</v>
      </c>
      <c r="H1284">
        <v>0</v>
      </c>
      <c r="I1284">
        <v>0</v>
      </c>
      <c r="J1284">
        <v>0</v>
      </c>
      <c r="K1284">
        <v>0</v>
      </c>
      <c r="L1284">
        <v>0</v>
      </c>
      <c r="M1284">
        <v>0</v>
      </c>
    </row>
    <row r="1285" spans="2:13" x14ac:dyDescent="0.2">
      <c r="B1285">
        <v>0</v>
      </c>
      <c r="C1285">
        <v>0</v>
      </c>
      <c r="D1285">
        <v>0</v>
      </c>
      <c r="E1285">
        <v>0</v>
      </c>
      <c r="F1285">
        <v>0</v>
      </c>
      <c r="G1285">
        <v>1111111</v>
      </c>
      <c r="H1285">
        <v>0</v>
      </c>
      <c r="I1285">
        <v>0</v>
      </c>
      <c r="J1285">
        <v>0</v>
      </c>
      <c r="K1285">
        <v>0</v>
      </c>
      <c r="L1285">
        <v>0</v>
      </c>
      <c r="M1285">
        <v>0</v>
      </c>
    </row>
    <row r="1286" spans="2:13" x14ac:dyDescent="0.2">
      <c r="B1286">
        <v>0</v>
      </c>
      <c r="C1286">
        <v>0</v>
      </c>
      <c r="D1286">
        <v>0</v>
      </c>
      <c r="E1286">
        <v>0</v>
      </c>
      <c r="F1286">
        <v>0</v>
      </c>
      <c r="G1286">
        <v>1111111</v>
      </c>
      <c r="H1286">
        <v>0</v>
      </c>
      <c r="I1286">
        <v>0</v>
      </c>
      <c r="J1286">
        <v>0</v>
      </c>
      <c r="K1286">
        <v>0</v>
      </c>
      <c r="L1286">
        <v>0</v>
      </c>
      <c r="M1286">
        <v>0</v>
      </c>
    </row>
    <row r="1287" spans="2:13" x14ac:dyDescent="0.2">
      <c r="B1287">
        <v>0</v>
      </c>
      <c r="C1287">
        <v>0</v>
      </c>
      <c r="D1287">
        <v>0</v>
      </c>
      <c r="E1287">
        <v>0</v>
      </c>
      <c r="F1287">
        <v>0</v>
      </c>
      <c r="G1287">
        <v>1111111</v>
      </c>
      <c r="H1287">
        <v>0</v>
      </c>
      <c r="I1287">
        <v>0</v>
      </c>
      <c r="J1287">
        <v>0</v>
      </c>
      <c r="K1287">
        <v>0</v>
      </c>
      <c r="L1287">
        <v>0</v>
      </c>
      <c r="M1287">
        <v>0</v>
      </c>
    </row>
    <row r="1288" spans="2:13" x14ac:dyDescent="0.2">
      <c r="B1288">
        <v>0</v>
      </c>
      <c r="C1288">
        <v>0</v>
      </c>
      <c r="D1288">
        <v>0</v>
      </c>
      <c r="E1288">
        <v>0</v>
      </c>
      <c r="F1288">
        <v>0</v>
      </c>
      <c r="G1288">
        <v>1111111</v>
      </c>
      <c r="H1288">
        <v>0</v>
      </c>
      <c r="I1288">
        <v>0</v>
      </c>
      <c r="J1288">
        <v>0</v>
      </c>
      <c r="K1288">
        <v>0</v>
      </c>
      <c r="L1288">
        <v>0</v>
      </c>
      <c r="M1288">
        <v>0</v>
      </c>
    </row>
    <row r="1289" spans="2:13" x14ac:dyDescent="0.2">
      <c r="B1289">
        <v>0</v>
      </c>
      <c r="C1289">
        <v>0</v>
      </c>
      <c r="D1289">
        <v>0</v>
      </c>
      <c r="E1289">
        <v>0</v>
      </c>
      <c r="F1289">
        <v>0</v>
      </c>
      <c r="G1289">
        <v>1111111</v>
      </c>
      <c r="H1289">
        <v>0</v>
      </c>
      <c r="I1289">
        <v>0</v>
      </c>
      <c r="J1289">
        <v>0</v>
      </c>
      <c r="K1289">
        <v>0</v>
      </c>
      <c r="L1289">
        <v>0</v>
      </c>
      <c r="M1289">
        <v>0</v>
      </c>
    </row>
    <row r="1290" spans="2:13" x14ac:dyDescent="0.2">
      <c r="B1290">
        <v>0</v>
      </c>
      <c r="C1290">
        <v>0</v>
      </c>
      <c r="D1290">
        <v>0</v>
      </c>
      <c r="E1290">
        <v>0</v>
      </c>
      <c r="F1290">
        <v>0</v>
      </c>
      <c r="G1290">
        <v>1111111</v>
      </c>
      <c r="H1290">
        <v>0</v>
      </c>
      <c r="I1290">
        <v>0</v>
      </c>
      <c r="J1290">
        <v>0</v>
      </c>
      <c r="K1290">
        <v>0</v>
      </c>
      <c r="L1290">
        <v>0</v>
      </c>
      <c r="M1290">
        <v>0</v>
      </c>
    </row>
    <row r="1291" spans="2:13" x14ac:dyDescent="0.2">
      <c r="B1291">
        <v>0</v>
      </c>
      <c r="C1291">
        <v>0</v>
      </c>
      <c r="D1291">
        <v>0</v>
      </c>
      <c r="E1291">
        <v>0</v>
      </c>
      <c r="F1291">
        <v>0</v>
      </c>
      <c r="G1291">
        <v>1111111</v>
      </c>
      <c r="H1291">
        <v>0</v>
      </c>
      <c r="I1291">
        <v>0</v>
      </c>
      <c r="J1291">
        <v>0</v>
      </c>
      <c r="K1291">
        <v>0</v>
      </c>
      <c r="L1291">
        <v>0</v>
      </c>
      <c r="M1291">
        <v>0</v>
      </c>
    </row>
    <row r="1292" spans="2:13" x14ac:dyDescent="0.2">
      <c r="B1292">
        <v>0</v>
      </c>
      <c r="C1292">
        <v>0</v>
      </c>
      <c r="D1292">
        <v>0</v>
      </c>
      <c r="E1292">
        <v>0</v>
      </c>
      <c r="F1292">
        <v>0</v>
      </c>
      <c r="G1292">
        <v>1111111</v>
      </c>
      <c r="H1292">
        <v>0</v>
      </c>
      <c r="I1292">
        <v>0</v>
      </c>
      <c r="J1292">
        <v>0</v>
      </c>
      <c r="K1292">
        <v>0</v>
      </c>
      <c r="L1292">
        <v>0</v>
      </c>
      <c r="M1292">
        <v>0</v>
      </c>
    </row>
    <row r="1293" spans="2:13" x14ac:dyDescent="0.2">
      <c r="B1293">
        <v>0</v>
      </c>
      <c r="C1293">
        <v>0</v>
      </c>
      <c r="D1293">
        <v>0</v>
      </c>
      <c r="E1293">
        <v>0</v>
      </c>
      <c r="F1293">
        <v>0</v>
      </c>
      <c r="G1293">
        <v>1111111</v>
      </c>
      <c r="H1293">
        <v>0</v>
      </c>
      <c r="I1293">
        <v>0</v>
      </c>
      <c r="J1293">
        <v>0</v>
      </c>
      <c r="K1293">
        <v>0</v>
      </c>
      <c r="L1293">
        <v>0</v>
      </c>
      <c r="M1293">
        <v>0</v>
      </c>
    </row>
    <row r="1294" spans="2:13" x14ac:dyDescent="0.2">
      <c r="B1294">
        <v>0</v>
      </c>
      <c r="C1294">
        <v>0</v>
      </c>
      <c r="D1294">
        <v>0</v>
      </c>
      <c r="E1294">
        <v>0</v>
      </c>
      <c r="F1294">
        <v>0</v>
      </c>
      <c r="G1294">
        <v>1111111</v>
      </c>
      <c r="H1294">
        <v>0</v>
      </c>
      <c r="I1294">
        <v>0</v>
      </c>
      <c r="J1294">
        <v>0</v>
      </c>
      <c r="K1294">
        <v>0</v>
      </c>
      <c r="L1294">
        <v>0</v>
      </c>
      <c r="M1294">
        <v>0</v>
      </c>
    </row>
    <row r="1295" spans="2:13" x14ac:dyDescent="0.2">
      <c r="B1295">
        <v>0</v>
      </c>
      <c r="C1295">
        <v>0</v>
      </c>
      <c r="D1295">
        <v>0</v>
      </c>
      <c r="E1295">
        <v>0</v>
      </c>
      <c r="F1295">
        <v>0</v>
      </c>
      <c r="G1295">
        <v>1111111</v>
      </c>
      <c r="H1295">
        <v>0</v>
      </c>
      <c r="I1295">
        <v>0</v>
      </c>
      <c r="J1295">
        <v>0</v>
      </c>
      <c r="K1295">
        <v>0</v>
      </c>
      <c r="L1295">
        <v>0</v>
      </c>
      <c r="M1295">
        <v>0</v>
      </c>
    </row>
    <row r="1296" spans="2:13" x14ac:dyDescent="0.2">
      <c r="B1296">
        <v>0</v>
      </c>
      <c r="C1296">
        <v>0</v>
      </c>
      <c r="D1296">
        <v>0</v>
      </c>
      <c r="E1296">
        <v>0</v>
      </c>
      <c r="F1296">
        <v>0</v>
      </c>
      <c r="G1296">
        <v>1111111</v>
      </c>
      <c r="H1296">
        <v>0</v>
      </c>
      <c r="I1296">
        <v>0</v>
      </c>
      <c r="J1296">
        <v>0</v>
      </c>
      <c r="K1296">
        <v>0</v>
      </c>
      <c r="L1296">
        <v>0</v>
      </c>
      <c r="M1296">
        <v>0</v>
      </c>
    </row>
    <row r="1297" spans="2:13" x14ac:dyDescent="0.2">
      <c r="B1297">
        <v>0</v>
      </c>
      <c r="C1297">
        <v>0</v>
      </c>
      <c r="D1297">
        <v>0</v>
      </c>
      <c r="E1297">
        <v>0</v>
      </c>
      <c r="F1297">
        <v>0</v>
      </c>
      <c r="G1297">
        <v>1111111</v>
      </c>
      <c r="H1297">
        <v>0</v>
      </c>
      <c r="I1297">
        <v>0</v>
      </c>
      <c r="J1297">
        <v>0</v>
      </c>
      <c r="K1297">
        <v>0</v>
      </c>
      <c r="L1297">
        <v>0</v>
      </c>
      <c r="M1297">
        <v>0</v>
      </c>
    </row>
    <row r="1298" spans="2:13" x14ac:dyDescent="0.2">
      <c r="B1298">
        <v>0</v>
      </c>
      <c r="C1298">
        <v>0</v>
      </c>
      <c r="D1298">
        <v>0</v>
      </c>
      <c r="E1298">
        <v>0</v>
      </c>
      <c r="F1298">
        <v>0</v>
      </c>
      <c r="G1298">
        <v>1111111</v>
      </c>
      <c r="H1298">
        <v>0</v>
      </c>
      <c r="I1298">
        <v>0</v>
      </c>
      <c r="J1298">
        <v>0</v>
      </c>
      <c r="K1298">
        <v>0</v>
      </c>
      <c r="L1298">
        <v>0</v>
      </c>
      <c r="M1298">
        <v>0</v>
      </c>
    </row>
    <row r="1299" spans="2:13" x14ac:dyDescent="0.2">
      <c r="B1299">
        <v>0</v>
      </c>
      <c r="C1299">
        <v>0</v>
      </c>
      <c r="D1299">
        <v>0</v>
      </c>
      <c r="E1299">
        <v>0</v>
      </c>
      <c r="F1299">
        <v>0</v>
      </c>
      <c r="G1299">
        <v>1111111</v>
      </c>
      <c r="H1299">
        <v>0</v>
      </c>
      <c r="I1299">
        <v>0</v>
      </c>
      <c r="J1299">
        <v>0</v>
      </c>
      <c r="K1299">
        <v>0</v>
      </c>
      <c r="L1299">
        <v>0</v>
      </c>
      <c r="M1299">
        <v>0</v>
      </c>
    </row>
    <row r="1300" spans="2:13" x14ac:dyDescent="0.2">
      <c r="B1300">
        <v>0</v>
      </c>
      <c r="C1300">
        <v>0</v>
      </c>
      <c r="D1300">
        <v>0</v>
      </c>
      <c r="E1300">
        <v>0</v>
      </c>
      <c r="F1300">
        <v>0</v>
      </c>
      <c r="G1300">
        <v>1111111</v>
      </c>
      <c r="H1300">
        <v>0</v>
      </c>
      <c r="I1300">
        <v>0</v>
      </c>
      <c r="J1300">
        <v>0</v>
      </c>
      <c r="K1300">
        <v>0</v>
      </c>
      <c r="L1300">
        <v>0</v>
      </c>
      <c r="M1300">
        <v>0</v>
      </c>
    </row>
    <row r="1301" spans="2:13" x14ac:dyDescent="0.2">
      <c r="B1301">
        <v>0</v>
      </c>
      <c r="C1301">
        <v>0</v>
      </c>
      <c r="D1301">
        <v>0</v>
      </c>
      <c r="E1301">
        <v>0</v>
      </c>
      <c r="F1301">
        <v>0</v>
      </c>
      <c r="G1301">
        <v>1111111</v>
      </c>
      <c r="H1301">
        <v>0</v>
      </c>
      <c r="I1301">
        <v>0</v>
      </c>
      <c r="J1301">
        <v>0</v>
      </c>
      <c r="K1301">
        <v>0</v>
      </c>
      <c r="L1301">
        <v>0</v>
      </c>
      <c r="M1301">
        <v>0</v>
      </c>
    </row>
    <row r="1302" spans="2:13" x14ac:dyDescent="0.2">
      <c r="B1302">
        <v>0</v>
      </c>
      <c r="C1302">
        <v>0</v>
      </c>
      <c r="D1302">
        <v>0</v>
      </c>
      <c r="E1302">
        <v>0</v>
      </c>
      <c r="F1302">
        <v>0</v>
      </c>
      <c r="G1302">
        <v>1111111</v>
      </c>
      <c r="H1302">
        <v>0</v>
      </c>
      <c r="I1302">
        <v>0</v>
      </c>
      <c r="J1302">
        <v>0</v>
      </c>
      <c r="K1302">
        <v>0</v>
      </c>
      <c r="L1302">
        <v>0</v>
      </c>
      <c r="M1302">
        <v>0</v>
      </c>
    </row>
    <row r="1303" spans="2:13" x14ac:dyDescent="0.2">
      <c r="B1303">
        <v>0</v>
      </c>
      <c r="C1303">
        <v>0</v>
      </c>
      <c r="D1303">
        <v>0</v>
      </c>
      <c r="E1303">
        <v>0</v>
      </c>
      <c r="F1303">
        <v>0</v>
      </c>
      <c r="G1303">
        <v>1111111</v>
      </c>
      <c r="H1303">
        <v>0</v>
      </c>
      <c r="I1303">
        <v>0</v>
      </c>
      <c r="J1303">
        <v>0</v>
      </c>
      <c r="K1303">
        <v>0</v>
      </c>
      <c r="L1303">
        <v>0</v>
      </c>
      <c r="M1303">
        <v>0</v>
      </c>
    </row>
    <row r="1304" spans="2:13" x14ac:dyDescent="0.2">
      <c r="B1304">
        <v>0</v>
      </c>
      <c r="C1304">
        <v>0</v>
      </c>
      <c r="D1304">
        <v>0</v>
      </c>
      <c r="E1304">
        <v>0</v>
      </c>
      <c r="F1304">
        <v>0</v>
      </c>
      <c r="G1304">
        <v>1111111</v>
      </c>
      <c r="H1304">
        <v>0</v>
      </c>
      <c r="I1304">
        <v>0</v>
      </c>
      <c r="J1304">
        <v>0</v>
      </c>
      <c r="K1304">
        <v>0</v>
      </c>
      <c r="L1304">
        <v>0</v>
      </c>
      <c r="M1304">
        <v>0</v>
      </c>
    </row>
    <row r="1305" spans="2:13" x14ac:dyDescent="0.2">
      <c r="B1305">
        <v>0</v>
      </c>
      <c r="C1305">
        <v>0</v>
      </c>
      <c r="D1305">
        <v>0</v>
      </c>
      <c r="E1305">
        <v>0</v>
      </c>
      <c r="F1305">
        <v>0</v>
      </c>
      <c r="G1305">
        <v>1111111</v>
      </c>
      <c r="H1305">
        <v>0</v>
      </c>
      <c r="I1305">
        <v>0</v>
      </c>
      <c r="J1305">
        <v>0</v>
      </c>
      <c r="K1305">
        <v>0</v>
      </c>
      <c r="L1305">
        <v>0</v>
      </c>
      <c r="M1305">
        <v>0</v>
      </c>
    </row>
    <row r="1306" spans="2:13" x14ac:dyDescent="0.2">
      <c r="B1306">
        <v>0</v>
      </c>
      <c r="C1306">
        <v>0</v>
      </c>
      <c r="D1306">
        <v>0</v>
      </c>
      <c r="E1306">
        <v>0</v>
      </c>
      <c r="F1306">
        <v>0</v>
      </c>
      <c r="G1306">
        <v>1111111</v>
      </c>
      <c r="H1306">
        <v>0</v>
      </c>
      <c r="I1306">
        <v>0</v>
      </c>
      <c r="J1306">
        <v>0</v>
      </c>
      <c r="K1306">
        <v>0</v>
      </c>
      <c r="L1306">
        <v>0</v>
      </c>
      <c r="M1306">
        <v>0</v>
      </c>
    </row>
    <row r="1307" spans="2:13" x14ac:dyDescent="0.2">
      <c r="B1307">
        <v>0</v>
      </c>
      <c r="C1307">
        <v>0</v>
      </c>
      <c r="D1307">
        <v>0</v>
      </c>
      <c r="E1307">
        <v>0</v>
      </c>
      <c r="F1307">
        <v>0</v>
      </c>
      <c r="G1307">
        <v>1111111</v>
      </c>
      <c r="H1307">
        <v>0</v>
      </c>
      <c r="I1307">
        <v>0</v>
      </c>
      <c r="J1307">
        <v>0</v>
      </c>
      <c r="K1307">
        <v>0</v>
      </c>
      <c r="L1307">
        <v>0</v>
      </c>
      <c r="M1307">
        <v>0</v>
      </c>
    </row>
    <row r="1308" spans="2:13" x14ac:dyDescent="0.2">
      <c r="B1308">
        <v>0</v>
      </c>
      <c r="C1308">
        <v>0</v>
      </c>
      <c r="D1308">
        <v>0</v>
      </c>
      <c r="E1308">
        <v>0</v>
      </c>
      <c r="F1308">
        <v>0</v>
      </c>
      <c r="G1308">
        <v>1111111</v>
      </c>
      <c r="H1308">
        <v>0</v>
      </c>
      <c r="I1308">
        <v>0</v>
      </c>
      <c r="J1308">
        <v>0</v>
      </c>
      <c r="K1308">
        <v>0</v>
      </c>
      <c r="L1308">
        <v>0</v>
      </c>
      <c r="M1308">
        <v>0</v>
      </c>
    </row>
    <row r="1309" spans="2:13" x14ac:dyDescent="0.2">
      <c r="B1309">
        <v>0</v>
      </c>
      <c r="C1309">
        <v>0</v>
      </c>
      <c r="D1309">
        <v>0</v>
      </c>
      <c r="E1309">
        <v>0</v>
      </c>
      <c r="F1309">
        <v>0</v>
      </c>
      <c r="G1309">
        <v>1111111</v>
      </c>
      <c r="H1309">
        <v>0</v>
      </c>
      <c r="I1309">
        <v>0</v>
      </c>
      <c r="J1309">
        <v>0</v>
      </c>
      <c r="K1309">
        <v>0</v>
      </c>
      <c r="L1309">
        <v>0</v>
      </c>
      <c r="M1309">
        <v>0</v>
      </c>
    </row>
    <row r="1310" spans="2:13" x14ac:dyDescent="0.2">
      <c r="B1310">
        <v>0</v>
      </c>
      <c r="C1310">
        <v>0</v>
      </c>
      <c r="D1310">
        <v>0</v>
      </c>
      <c r="E1310">
        <v>0</v>
      </c>
      <c r="F1310">
        <v>0</v>
      </c>
      <c r="G1310">
        <v>1111111</v>
      </c>
      <c r="H1310">
        <v>0</v>
      </c>
      <c r="I1310">
        <v>0</v>
      </c>
      <c r="J1310">
        <v>0</v>
      </c>
      <c r="K1310">
        <v>0</v>
      </c>
      <c r="L1310">
        <v>0</v>
      </c>
      <c r="M1310">
        <v>0</v>
      </c>
    </row>
    <row r="1311" spans="2:13" x14ac:dyDescent="0.2">
      <c r="B1311">
        <v>0</v>
      </c>
      <c r="C1311">
        <v>0</v>
      </c>
      <c r="D1311">
        <v>0</v>
      </c>
      <c r="E1311">
        <v>0</v>
      </c>
      <c r="F1311">
        <v>0</v>
      </c>
      <c r="G1311">
        <v>1111111</v>
      </c>
      <c r="H1311">
        <v>0</v>
      </c>
      <c r="I1311">
        <v>0</v>
      </c>
      <c r="J1311">
        <v>0</v>
      </c>
      <c r="K1311">
        <v>0</v>
      </c>
      <c r="L1311">
        <v>0</v>
      </c>
      <c r="M1311">
        <v>0</v>
      </c>
    </row>
    <row r="1312" spans="2:13" x14ac:dyDescent="0.2">
      <c r="B1312">
        <v>0</v>
      </c>
      <c r="C1312">
        <v>0</v>
      </c>
      <c r="D1312">
        <v>0</v>
      </c>
      <c r="E1312">
        <v>0</v>
      </c>
      <c r="F1312">
        <v>0</v>
      </c>
      <c r="G1312">
        <v>1111111</v>
      </c>
      <c r="H1312">
        <v>0</v>
      </c>
      <c r="I1312">
        <v>0</v>
      </c>
      <c r="J1312">
        <v>0</v>
      </c>
      <c r="K1312">
        <v>0</v>
      </c>
      <c r="L1312">
        <v>0</v>
      </c>
      <c r="M1312">
        <v>0</v>
      </c>
    </row>
    <row r="1313" spans="2:13" x14ac:dyDescent="0.2">
      <c r="B1313">
        <v>0</v>
      </c>
      <c r="C1313">
        <v>0</v>
      </c>
      <c r="D1313">
        <v>0</v>
      </c>
      <c r="E1313">
        <v>0</v>
      </c>
      <c r="F1313">
        <v>0</v>
      </c>
      <c r="G1313">
        <v>1111111</v>
      </c>
      <c r="H1313">
        <v>0</v>
      </c>
      <c r="I1313">
        <v>0</v>
      </c>
      <c r="J1313">
        <v>0</v>
      </c>
      <c r="K1313">
        <v>0</v>
      </c>
      <c r="L1313">
        <v>0</v>
      </c>
      <c r="M1313">
        <v>0</v>
      </c>
    </row>
    <row r="1314" spans="2:13" x14ac:dyDescent="0.2">
      <c r="B1314">
        <v>0</v>
      </c>
      <c r="C1314">
        <v>0</v>
      </c>
      <c r="D1314">
        <v>0</v>
      </c>
      <c r="E1314">
        <v>0</v>
      </c>
      <c r="F1314">
        <v>0</v>
      </c>
      <c r="G1314">
        <v>1111111</v>
      </c>
      <c r="H1314">
        <v>0</v>
      </c>
      <c r="I1314">
        <v>0</v>
      </c>
      <c r="J1314">
        <v>0</v>
      </c>
      <c r="K1314">
        <v>0</v>
      </c>
      <c r="L1314">
        <v>0</v>
      </c>
      <c r="M1314">
        <v>0</v>
      </c>
    </row>
    <row r="1315" spans="2:13" x14ac:dyDescent="0.2">
      <c r="B1315">
        <v>0</v>
      </c>
      <c r="C1315">
        <v>0</v>
      </c>
      <c r="D1315">
        <v>0</v>
      </c>
      <c r="E1315">
        <v>0</v>
      </c>
      <c r="F1315">
        <v>0</v>
      </c>
      <c r="G1315">
        <v>1111111</v>
      </c>
      <c r="H1315">
        <v>0</v>
      </c>
      <c r="I1315">
        <v>0</v>
      </c>
      <c r="J1315">
        <v>0</v>
      </c>
      <c r="K1315">
        <v>0</v>
      </c>
      <c r="L1315">
        <v>0</v>
      </c>
      <c r="M1315">
        <v>0</v>
      </c>
    </row>
    <row r="1316" spans="2:13" x14ac:dyDescent="0.2">
      <c r="B1316">
        <v>0</v>
      </c>
      <c r="C1316">
        <v>0</v>
      </c>
      <c r="D1316">
        <v>0</v>
      </c>
      <c r="E1316">
        <v>0</v>
      </c>
      <c r="F1316">
        <v>0</v>
      </c>
      <c r="G1316">
        <v>1111111</v>
      </c>
      <c r="H1316">
        <v>0</v>
      </c>
      <c r="I1316">
        <v>0</v>
      </c>
      <c r="J1316">
        <v>0</v>
      </c>
      <c r="K1316">
        <v>0</v>
      </c>
      <c r="L1316">
        <v>0</v>
      </c>
      <c r="M1316">
        <v>0</v>
      </c>
    </row>
    <row r="1317" spans="2:13" x14ac:dyDescent="0.2">
      <c r="B1317">
        <v>0</v>
      </c>
      <c r="C1317">
        <v>0</v>
      </c>
      <c r="D1317">
        <v>0</v>
      </c>
      <c r="E1317">
        <v>0</v>
      </c>
      <c r="F1317">
        <v>0</v>
      </c>
      <c r="G1317">
        <v>1111111</v>
      </c>
      <c r="H1317">
        <v>0</v>
      </c>
      <c r="I1317">
        <v>0</v>
      </c>
      <c r="J1317">
        <v>0</v>
      </c>
      <c r="K1317">
        <v>0</v>
      </c>
      <c r="L1317">
        <v>0</v>
      </c>
      <c r="M1317">
        <v>0</v>
      </c>
    </row>
    <row r="1318" spans="2:13" x14ac:dyDescent="0.2">
      <c r="B1318">
        <v>0</v>
      </c>
      <c r="C1318">
        <v>0</v>
      </c>
      <c r="D1318">
        <v>0</v>
      </c>
      <c r="E1318">
        <v>0</v>
      </c>
      <c r="F1318">
        <v>0</v>
      </c>
      <c r="G1318">
        <v>1111111</v>
      </c>
      <c r="H1318">
        <v>0</v>
      </c>
      <c r="I1318">
        <v>0</v>
      </c>
      <c r="J1318">
        <v>0</v>
      </c>
      <c r="K1318">
        <v>0</v>
      </c>
      <c r="L1318">
        <v>0</v>
      </c>
      <c r="M1318">
        <v>0</v>
      </c>
    </row>
    <row r="1319" spans="2:13" x14ac:dyDescent="0.2">
      <c r="B1319">
        <v>0</v>
      </c>
      <c r="C1319">
        <v>0</v>
      </c>
      <c r="D1319">
        <v>0</v>
      </c>
      <c r="E1319">
        <v>0</v>
      </c>
      <c r="F1319">
        <v>0</v>
      </c>
      <c r="G1319">
        <v>1111111</v>
      </c>
      <c r="H1319">
        <v>0</v>
      </c>
      <c r="I1319">
        <v>0</v>
      </c>
      <c r="J1319">
        <v>0</v>
      </c>
      <c r="K1319">
        <v>0</v>
      </c>
      <c r="L1319">
        <v>0</v>
      </c>
      <c r="M1319">
        <v>0</v>
      </c>
    </row>
    <row r="1320" spans="2:13" x14ac:dyDescent="0.2">
      <c r="B1320">
        <v>0</v>
      </c>
      <c r="C1320">
        <v>0</v>
      </c>
      <c r="D1320">
        <v>0</v>
      </c>
      <c r="E1320">
        <v>0</v>
      </c>
      <c r="F1320">
        <v>0</v>
      </c>
      <c r="G1320">
        <v>1111111</v>
      </c>
      <c r="H1320">
        <v>0</v>
      </c>
      <c r="I1320">
        <v>0</v>
      </c>
      <c r="J1320">
        <v>0</v>
      </c>
      <c r="K1320">
        <v>0</v>
      </c>
      <c r="L1320">
        <v>0</v>
      </c>
      <c r="M1320">
        <v>0</v>
      </c>
    </row>
    <row r="1321" spans="2:13" x14ac:dyDescent="0.2">
      <c r="B1321">
        <v>0</v>
      </c>
      <c r="C1321">
        <v>0</v>
      </c>
      <c r="D1321">
        <v>0</v>
      </c>
      <c r="E1321">
        <v>0</v>
      </c>
      <c r="F1321">
        <v>0</v>
      </c>
      <c r="G1321">
        <v>1111111</v>
      </c>
      <c r="H1321">
        <v>0</v>
      </c>
      <c r="I1321">
        <v>0</v>
      </c>
      <c r="J1321">
        <v>0</v>
      </c>
      <c r="K1321">
        <v>0</v>
      </c>
      <c r="L1321">
        <v>0</v>
      </c>
      <c r="M1321">
        <v>0</v>
      </c>
    </row>
    <row r="1322" spans="2:13" x14ac:dyDescent="0.2">
      <c r="B1322">
        <v>0</v>
      </c>
      <c r="C1322">
        <v>0</v>
      </c>
      <c r="D1322">
        <v>0</v>
      </c>
      <c r="E1322">
        <v>0</v>
      </c>
      <c r="F1322">
        <v>0</v>
      </c>
      <c r="G1322">
        <v>1111111</v>
      </c>
      <c r="H1322">
        <v>0</v>
      </c>
      <c r="I1322">
        <v>0</v>
      </c>
      <c r="J1322">
        <v>0</v>
      </c>
      <c r="K1322">
        <v>0</v>
      </c>
      <c r="L1322">
        <v>0</v>
      </c>
      <c r="M1322">
        <v>0</v>
      </c>
    </row>
    <row r="1323" spans="2:13" x14ac:dyDescent="0.2">
      <c r="B1323">
        <v>0</v>
      </c>
      <c r="C1323">
        <v>0</v>
      </c>
      <c r="D1323">
        <v>0</v>
      </c>
      <c r="E1323">
        <v>0</v>
      </c>
      <c r="F1323">
        <v>0</v>
      </c>
      <c r="G1323">
        <v>1111111</v>
      </c>
      <c r="H1323">
        <v>0</v>
      </c>
      <c r="I1323">
        <v>0</v>
      </c>
      <c r="J1323">
        <v>0</v>
      </c>
      <c r="K1323">
        <v>0</v>
      </c>
      <c r="L1323">
        <v>0</v>
      </c>
      <c r="M1323">
        <v>0</v>
      </c>
    </row>
    <row r="1324" spans="2:13" x14ac:dyDescent="0.2">
      <c r="B1324">
        <v>0</v>
      </c>
      <c r="C1324">
        <v>0</v>
      </c>
      <c r="D1324">
        <v>0</v>
      </c>
      <c r="E1324">
        <v>0</v>
      </c>
      <c r="F1324">
        <v>0</v>
      </c>
      <c r="G1324">
        <v>1111111</v>
      </c>
      <c r="H1324">
        <v>0</v>
      </c>
      <c r="I1324">
        <v>0</v>
      </c>
      <c r="J1324">
        <v>0</v>
      </c>
      <c r="K1324">
        <v>0</v>
      </c>
      <c r="L1324">
        <v>0</v>
      </c>
      <c r="M1324">
        <v>0</v>
      </c>
    </row>
    <row r="1325" spans="2:13" x14ac:dyDescent="0.2">
      <c r="B1325">
        <v>0</v>
      </c>
      <c r="C1325">
        <v>0</v>
      </c>
      <c r="D1325">
        <v>0</v>
      </c>
      <c r="E1325">
        <v>0</v>
      </c>
      <c r="F1325">
        <v>0</v>
      </c>
      <c r="G1325">
        <v>1111111</v>
      </c>
      <c r="H1325">
        <v>0</v>
      </c>
      <c r="I1325">
        <v>0</v>
      </c>
      <c r="J1325">
        <v>0</v>
      </c>
      <c r="K1325">
        <v>0</v>
      </c>
      <c r="L1325">
        <v>0</v>
      </c>
      <c r="M1325">
        <v>0</v>
      </c>
    </row>
    <row r="1326" spans="2:13" x14ac:dyDescent="0.2">
      <c r="B1326">
        <v>0</v>
      </c>
      <c r="C1326">
        <v>0</v>
      </c>
      <c r="D1326">
        <v>0</v>
      </c>
      <c r="E1326">
        <v>0</v>
      </c>
      <c r="F1326">
        <v>0</v>
      </c>
      <c r="G1326">
        <v>1111111</v>
      </c>
      <c r="H1326">
        <v>0</v>
      </c>
      <c r="I1326">
        <v>0</v>
      </c>
      <c r="J1326">
        <v>0</v>
      </c>
      <c r="K1326">
        <v>0</v>
      </c>
      <c r="L1326">
        <v>0</v>
      </c>
      <c r="M1326">
        <v>0</v>
      </c>
    </row>
    <row r="1327" spans="2:13" x14ac:dyDescent="0.2">
      <c r="B1327">
        <v>0</v>
      </c>
      <c r="C1327">
        <v>0</v>
      </c>
      <c r="D1327">
        <v>0</v>
      </c>
      <c r="E1327">
        <v>0</v>
      </c>
      <c r="F1327">
        <v>0</v>
      </c>
      <c r="G1327">
        <v>1111111</v>
      </c>
      <c r="H1327">
        <v>0</v>
      </c>
      <c r="I1327">
        <v>0</v>
      </c>
      <c r="J1327">
        <v>0</v>
      </c>
      <c r="K1327">
        <v>0</v>
      </c>
      <c r="L1327">
        <v>0</v>
      </c>
      <c r="M1327">
        <v>0</v>
      </c>
    </row>
    <row r="1328" spans="2:13" x14ac:dyDescent="0.2">
      <c r="B1328">
        <v>0</v>
      </c>
      <c r="C1328">
        <v>0</v>
      </c>
      <c r="D1328">
        <v>0</v>
      </c>
      <c r="E1328">
        <v>0</v>
      </c>
      <c r="F1328">
        <v>0</v>
      </c>
      <c r="G1328">
        <v>1111111</v>
      </c>
      <c r="H1328">
        <v>0</v>
      </c>
      <c r="I1328">
        <v>0</v>
      </c>
      <c r="J1328">
        <v>0</v>
      </c>
      <c r="K1328">
        <v>0</v>
      </c>
      <c r="L1328">
        <v>0</v>
      </c>
      <c r="M1328">
        <v>0</v>
      </c>
    </row>
    <row r="1329" spans="2:13" x14ac:dyDescent="0.2">
      <c r="B1329">
        <v>0</v>
      </c>
      <c r="C1329">
        <v>0</v>
      </c>
      <c r="D1329">
        <v>0</v>
      </c>
      <c r="E1329">
        <v>0</v>
      </c>
      <c r="F1329">
        <v>0</v>
      </c>
      <c r="G1329">
        <v>1111111</v>
      </c>
      <c r="H1329">
        <v>0</v>
      </c>
      <c r="I1329">
        <v>0</v>
      </c>
      <c r="J1329">
        <v>0</v>
      </c>
      <c r="K1329">
        <v>0</v>
      </c>
      <c r="L1329">
        <v>0</v>
      </c>
      <c r="M1329">
        <v>0</v>
      </c>
    </row>
    <row r="1330" spans="2:13" x14ac:dyDescent="0.2">
      <c r="B1330">
        <v>0</v>
      </c>
      <c r="C1330">
        <v>0</v>
      </c>
      <c r="D1330">
        <v>0</v>
      </c>
      <c r="E1330">
        <v>0</v>
      </c>
      <c r="F1330">
        <v>0</v>
      </c>
      <c r="G1330">
        <v>1111111</v>
      </c>
      <c r="H1330">
        <v>0</v>
      </c>
      <c r="I1330">
        <v>0</v>
      </c>
      <c r="J1330">
        <v>0</v>
      </c>
      <c r="K1330">
        <v>0</v>
      </c>
      <c r="L1330">
        <v>0</v>
      </c>
      <c r="M1330">
        <v>0</v>
      </c>
    </row>
    <row r="1331" spans="2:13" x14ac:dyDescent="0.2">
      <c r="B1331">
        <v>0</v>
      </c>
      <c r="C1331">
        <v>0</v>
      </c>
      <c r="D1331">
        <v>0</v>
      </c>
      <c r="E1331">
        <v>0</v>
      </c>
      <c r="F1331">
        <v>0</v>
      </c>
      <c r="G1331">
        <v>1111111</v>
      </c>
      <c r="H1331">
        <v>0</v>
      </c>
      <c r="I1331">
        <v>0</v>
      </c>
      <c r="J1331">
        <v>0</v>
      </c>
      <c r="K1331">
        <v>0</v>
      </c>
      <c r="L1331">
        <v>0</v>
      </c>
      <c r="M1331">
        <v>0</v>
      </c>
    </row>
    <row r="1332" spans="2:13" x14ac:dyDescent="0.2">
      <c r="B1332">
        <v>0</v>
      </c>
      <c r="C1332">
        <v>0</v>
      </c>
      <c r="D1332">
        <v>0</v>
      </c>
      <c r="E1332">
        <v>0</v>
      </c>
      <c r="F1332">
        <v>0</v>
      </c>
      <c r="G1332">
        <v>1111111</v>
      </c>
      <c r="H1332">
        <v>0</v>
      </c>
      <c r="I1332">
        <v>0</v>
      </c>
      <c r="J1332">
        <v>0</v>
      </c>
      <c r="K1332">
        <v>0</v>
      </c>
      <c r="L1332">
        <v>0</v>
      </c>
      <c r="M1332">
        <v>0</v>
      </c>
    </row>
    <row r="1333" spans="2:13" x14ac:dyDescent="0.2">
      <c r="B1333">
        <v>0</v>
      </c>
      <c r="C1333">
        <v>0</v>
      </c>
      <c r="D1333">
        <v>0</v>
      </c>
      <c r="E1333">
        <v>0</v>
      </c>
      <c r="F1333">
        <v>0</v>
      </c>
      <c r="G1333">
        <v>1111111</v>
      </c>
      <c r="H1333">
        <v>0</v>
      </c>
      <c r="I1333">
        <v>0</v>
      </c>
      <c r="J1333">
        <v>0</v>
      </c>
      <c r="K1333">
        <v>0</v>
      </c>
      <c r="L1333">
        <v>0</v>
      </c>
      <c r="M1333">
        <v>0</v>
      </c>
    </row>
    <row r="1334" spans="2:13" x14ac:dyDescent="0.2">
      <c r="B1334">
        <v>0</v>
      </c>
      <c r="C1334">
        <v>0</v>
      </c>
      <c r="D1334">
        <v>0</v>
      </c>
      <c r="E1334">
        <v>0</v>
      </c>
      <c r="F1334">
        <v>0</v>
      </c>
      <c r="G1334">
        <v>1111111</v>
      </c>
      <c r="H1334">
        <v>0</v>
      </c>
      <c r="I1334">
        <v>0</v>
      </c>
      <c r="J1334">
        <v>0</v>
      </c>
      <c r="K1334">
        <v>0</v>
      </c>
      <c r="L1334">
        <v>0</v>
      </c>
      <c r="M1334">
        <v>0</v>
      </c>
    </row>
    <row r="1335" spans="2:13" x14ac:dyDescent="0.2">
      <c r="B1335">
        <v>0</v>
      </c>
      <c r="C1335">
        <v>0</v>
      </c>
      <c r="D1335">
        <v>0</v>
      </c>
      <c r="E1335">
        <v>0</v>
      </c>
      <c r="F1335">
        <v>0</v>
      </c>
      <c r="G1335">
        <v>1111111</v>
      </c>
      <c r="H1335">
        <v>0</v>
      </c>
      <c r="I1335">
        <v>0</v>
      </c>
      <c r="J1335">
        <v>0</v>
      </c>
      <c r="K1335">
        <v>0</v>
      </c>
      <c r="L1335">
        <v>0</v>
      </c>
      <c r="M1335">
        <v>0</v>
      </c>
    </row>
    <row r="1336" spans="2:13" x14ac:dyDescent="0.2">
      <c r="B1336">
        <v>0</v>
      </c>
      <c r="C1336">
        <v>0</v>
      </c>
      <c r="D1336">
        <v>0</v>
      </c>
      <c r="E1336">
        <v>0</v>
      </c>
      <c r="F1336">
        <v>0</v>
      </c>
      <c r="G1336">
        <v>1111111</v>
      </c>
      <c r="H1336">
        <v>0</v>
      </c>
      <c r="I1336">
        <v>0</v>
      </c>
      <c r="J1336">
        <v>0</v>
      </c>
      <c r="K1336">
        <v>0</v>
      </c>
      <c r="L1336">
        <v>0</v>
      </c>
      <c r="M1336">
        <v>0</v>
      </c>
    </row>
    <row r="1337" spans="2:13" x14ac:dyDescent="0.2">
      <c r="B1337">
        <v>0</v>
      </c>
      <c r="C1337">
        <v>0</v>
      </c>
      <c r="D1337">
        <v>0</v>
      </c>
      <c r="E1337">
        <v>0</v>
      </c>
      <c r="F1337">
        <v>0</v>
      </c>
      <c r="G1337">
        <v>1111111</v>
      </c>
      <c r="H1337">
        <v>0</v>
      </c>
      <c r="I1337">
        <v>0</v>
      </c>
      <c r="J1337">
        <v>0</v>
      </c>
      <c r="K1337">
        <v>0</v>
      </c>
      <c r="L1337">
        <v>0</v>
      </c>
      <c r="M1337">
        <v>0</v>
      </c>
    </row>
    <row r="1338" spans="2:13" x14ac:dyDescent="0.2">
      <c r="B1338">
        <v>0</v>
      </c>
      <c r="C1338">
        <v>0</v>
      </c>
      <c r="D1338">
        <v>0</v>
      </c>
      <c r="E1338">
        <v>0</v>
      </c>
      <c r="F1338">
        <v>0</v>
      </c>
      <c r="G1338">
        <v>1111111</v>
      </c>
      <c r="H1338">
        <v>0</v>
      </c>
      <c r="I1338">
        <v>0</v>
      </c>
      <c r="J1338">
        <v>0</v>
      </c>
      <c r="K1338">
        <v>0</v>
      </c>
      <c r="L1338">
        <v>0</v>
      </c>
      <c r="M1338">
        <v>0</v>
      </c>
    </row>
    <row r="1339" spans="2:13" x14ac:dyDescent="0.2">
      <c r="B1339">
        <v>0</v>
      </c>
      <c r="C1339">
        <v>0</v>
      </c>
      <c r="D1339">
        <v>0</v>
      </c>
      <c r="E1339">
        <v>0</v>
      </c>
      <c r="F1339">
        <v>0</v>
      </c>
      <c r="G1339">
        <v>1111111</v>
      </c>
      <c r="H1339">
        <v>0</v>
      </c>
      <c r="I1339">
        <v>0</v>
      </c>
      <c r="J1339">
        <v>0</v>
      </c>
      <c r="K1339">
        <v>0</v>
      </c>
      <c r="L1339">
        <v>0</v>
      </c>
      <c r="M1339">
        <v>0</v>
      </c>
    </row>
    <row r="1340" spans="2:13" x14ac:dyDescent="0.2">
      <c r="B1340">
        <v>0</v>
      </c>
      <c r="C1340">
        <v>0</v>
      </c>
      <c r="D1340">
        <v>0</v>
      </c>
      <c r="E1340">
        <v>0</v>
      </c>
      <c r="F1340">
        <v>0</v>
      </c>
      <c r="G1340">
        <v>1111111</v>
      </c>
      <c r="H1340">
        <v>0</v>
      </c>
      <c r="I1340">
        <v>0</v>
      </c>
      <c r="J1340">
        <v>0</v>
      </c>
      <c r="K1340">
        <v>0</v>
      </c>
      <c r="L1340">
        <v>0</v>
      </c>
      <c r="M1340">
        <v>0</v>
      </c>
    </row>
    <row r="1341" spans="2:13" x14ac:dyDescent="0.2">
      <c r="B1341">
        <v>0</v>
      </c>
      <c r="C1341">
        <v>0</v>
      </c>
      <c r="D1341">
        <v>0</v>
      </c>
      <c r="E1341">
        <v>0</v>
      </c>
      <c r="F1341">
        <v>0</v>
      </c>
      <c r="G1341">
        <v>1111111</v>
      </c>
      <c r="H1341">
        <v>0</v>
      </c>
      <c r="I1341">
        <v>0</v>
      </c>
      <c r="J1341">
        <v>0</v>
      </c>
      <c r="K1341">
        <v>0</v>
      </c>
      <c r="L1341">
        <v>0</v>
      </c>
      <c r="M1341">
        <v>0</v>
      </c>
    </row>
    <row r="1342" spans="2:13" x14ac:dyDescent="0.2">
      <c r="B1342">
        <v>0</v>
      </c>
      <c r="C1342">
        <v>0</v>
      </c>
      <c r="D1342">
        <v>0</v>
      </c>
      <c r="E1342">
        <v>0</v>
      </c>
      <c r="F1342">
        <v>0</v>
      </c>
      <c r="G1342">
        <v>1111111</v>
      </c>
      <c r="H1342">
        <v>0</v>
      </c>
      <c r="I1342">
        <v>0</v>
      </c>
      <c r="J1342">
        <v>0</v>
      </c>
      <c r="K1342">
        <v>0</v>
      </c>
      <c r="L1342">
        <v>0</v>
      </c>
      <c r="M1342">
        <v>0</v>
      </c>
    </row>
    <row r="1343" spans="2:13" x14ac:dyDescent="0.2">
      <c r="B1343">
        <v>0</v>
      </c>
      <c r="C1343">
        <v>0</v>
      </c>
      <c r="D1343">
        <v>0</v>
      </c>
      <c r="E1343">
        <v>0</v>
      </c>
      <c r="F1343">
        <v>0</v>
      </c>
      <c r="G1343">
        <v>1111111</v>
      </c>
      <c r="H1343">
        <v>0</v>
      </c>
      <c r="I1343">
        <v>0</v>
      </c>
      <c r="J1343">
        <v>0</v>
      </c>
      <c r="K1343">
        <v>0</v>
      </c>
      <c r="L1343">
        <v>0</v>
      </c>
      <c r="M1343">
        <v>0</v>
      </c>
    </row>
    <row r="1344" spans="2:13" x14ac:dyDescent="0.2">
      <c r="B1344">
        <v>0</v>
      </c>
      <c r="C1344">
        <v>0</v>
      </c>
      <c r="D1344">
        <v>0</v>
      </c>
      <c r="E1344">
        <v>0</v>
      </c>
      <c r="F1344">
        <v>0</v>
      </c>
      <c r="G1344">
        <v>1111111</v>
      </c>
      <c r="H1344">
        <v>0</v>
      </c>
      <c r="I1344">
        <v>0</v>
      </c>
      <c r="J1344">
        <v>0</v>
      </c>
      <c r="K1344">
        <v>0</v>
      </c>
      <c r="L1344">
        <v>0</v>
      </c>
      <c r="M1344">
        <v>0</v>
      </c>
    </row>
    <row r="1345" spans="2:13" x14ac:dyDescent="0.2">
      <c r="B1345">
        <v>0</v>
      </c>
      <c r="C1345">
        <v>0</v>
      </c>
      <c r="D1345">
        <v>0</v>
      </c>
      <c r="E1345">
        <v>0</v>
      </c>
      <c r="F1345">
        <v>0</v>
      </c>
      <c r="G1345">
        <v>1111111</v>
      </c>
      <c r="H1345">
        <v>0</v>
      </c>
      <c r="I1345">
        <v>0</v>
      </c>
      <c r="J1345">
        <v>0</v>
      </c>
      <c r="K1345">
        <v>0</v>
      </c>
      <c r="L1345">
        <v>0</v>
      </c>
      <c r="M1345">
        <v>0</v>
      </c>
    </row>
    <row r="1346" spans="2:13" x14ac:dyDescent="0.2">
      <c r="B1346">
        <v>0</v>
      </c>
      <c r="C1346">
        <v>0</v>
      </c>
      <c r="D1346">
        <v>0</v>
      </c>
      <c r="E1346">
        <v>0</v>
      </c>
      <c r="F1346">
        <v>0</v>
      </c>
      <c r="G1346">
        <v>1111111</v>
      </c>
      <c r="H1346">
        <v>0</v>
      </c>
      <c r="I1346">
        <v>0</v>
      </c>
      <c r="J1346">
        <v>0</v>
      </c>
      <c r="K1346">
        <v>0</v>
      </c>
      <c r="L1346">
        <v>0</v>
      </c>
      <c r="M1346">
        <v>0</v>
      </c>
    </row>
    <row r="1347" spans="2:13" x14ac:dyDescent="0.2">
      <c r="B1347">
        <v>0</v>
      </c>
      <c r="C1347">
        <v>0</v>
      </c>
      <c r="D1347">
        <v>0</v>
      </c>
      <c r="E1347">
        <v>0</v>
      </c>
      <c r="F1347">
        <v>0</v>
      </c>
      <c r="G1347">
        <v>1111111</v>
      </c>
      <c r="H1347">
        <v>0</v>
      </c>
      <c r="I1347">
        <v>0</v>
      </c>
      <c r="J1347">
        <v>0</v>
      </c>
      <c r="K1347">
        <v>0</v>
      </c>
      <c r="L1347">
        <v>0</v>
      </c>
      <c r="M1347">
        <v>0</v>
      </c>
    </row>
    <row r="1348" spans="2:13" x14ac:dyDescent="0.2">
      <c r="B1348">
        <v>0</v>
      </c>
      <c r="C1348">
        <v>0</v>
      </c>
      <c r="D1348">
        <v>0</v>
      </c>
      <c r="E1348">
        <v>0</v>
      </c>
      <c r="F1348">
        <v>0</v>
      </c>
      <c r="G1348">
        <v>1111111</v>
      </c>
      <c r="H1348">
        <v>0</v>
      </c>
      <c r="I1348">
        <v>0</v>
      </c>
      <c r="J1348">
        <v>0</v>
      </c>
      <c r="K1348">
        <v>0</v>
      </c>
      <c r="L1348">
        <v>0</v>
      </c>
      <c r="M1348">
        <v>0</v>
      </c>
    </row>
    <row r="1349" spans="2:13" x14ac:dyDescent="0.2">
      <c r="B1349">
        <v>0</v>
      </c>
      <c r="C1349">
        <v>0</v>
      </c>
      <c r="D1349">
        <v>0</v>
      </c>
      <c r="E1349">
        <v>0</v>
      </c>
      <c r="F1349">
        <v>0</v>
      </c>
      <c r="G1349">
        <v>1111111</v>
      </c>
      <c r="H1349">
        <v>0</v>
      </c>
      <c r="I1349">
        <v>0</v>
      </c>
      <c r="J1349">
        <v>0</v>
      </c>
      <c r="K1349">
        <v>0</v>
      </c>
      <c r="L1349">
        <v>0</v>
      </c>
      <c r="M1349">
        <v>0</v>
      </c>
    </row>
    <row r="1350" spans="2:13" x14ac:dyDescent="0.2">
      <c r="B1350">
        <v>0</v>
      </c>
      <c r="C1350">
        <v>0</v>
      </c>
      <c r="D1350">
        <v>0</v>
      </c>
      <c r="E1350">
        <v>0</v>
      </c>
      <c r="F1350">
        <v>0</v>
      </c>
      <c r="G1350">
        <v>1111111</v>
      </c>
      <c r="H1350">
        <v>0</v>
      </c>
      <c r="I1350">
        <v>0</v>
      </c>
      <c r="J1350">
        <v>0</v>
      </c>
      <c r="K1350">
        <v>0</v>
      </c>
      <c r="L1350">
        <v>0</v>
      </c>
      <c r="M1350">
        <v>0</v>
      </c>
    </row>
    <row r="1351" spans="2:13" x14ac:dyDescent="0.2">
      <c r="B1351">
        <v>0</v>
      </c>
      <c r="C1351">
        <v>0</v>
      </c>
      <c r="D1351">
        <v>0</v>
      </c>
      <c r="E1351">
        <v>0</v>
      </c>
      <c r="F1351">
        <v>0</v>
      </c>
      <c r="G1351">
        <v>1111111</v>
      </c>
      <c r="H1351">
        <v>0</v>
      </c>
      <c r="I1351">
        <v>0</v>
      </c>
      <c r="J1351">
        <v>0</v>
      </c>
      <c r="K1351">
        <v>0</v>
      </c>
      <c r="L1351">
        <v>0</v>
      </c>
      <c r="M1351">
        <v>0</v>
      </c>
    </row>
    <row r="1352" spans="2:13" x14ac:dyDescent="0.2">
      <c r="B1352">
        <v>0</v>
      </c>
      <c r="C1352">
        <v>0</v>
      </c>
      <c r="D1352">
        <v>0</v>
      </c>
      <c r="E1352">
        <v>0</v>
      </c>
      <c r="F1352">
        <v>0</v>
      </c>
      <c r="G1352">
        <v>1111111</v>
      </c>
      <c r="H1352">
        <v>0</v>
      </c>
      <c r="I1352">
        <v>0</v>
      </c>
      <c r="J1352">
        <v>0</v>
      </c>
      <c r="K1352">
        <v>0</v>
      </c>
      <c r="L1352">
        <v>0</v>
      </c>
      <c r="M1352">
        <v>0</v>
      </c>
    </row>
    <row r="1353" spans="2:13" x14ac:dyDescent="0.2">
      <c r="B1353">
        <v>0</v>
      </c>
      <c r="C1353">
        <v>0</v>
      </c>
      <c r="D1353">
        <v>0</v>
      </c>
      <c r="E1353">
        <v>0</v>
      </c>
      <c r="F1353">
        <v>0</v>
      </c>
      <c r="G1353">
        <v>1111111</v>
      </c>
      <c r="H1353">
        <v>0</v>
      </c>
      <c r="I1353">
        <v>0</v>
      </c>
      <c r="J1353">
        <v>0</v>
      </c>
      <c r="K1353">
        <v>0</v>
      </c>
      <c r="L1353">
        <v>0</v>
      </c>
      <c r="M1353">
        <v>0</v>
      </c>
    </row>
    <row r="1354" spans="2:13" x14ac:dyDescent="0.2">
      <c r="B1354">
        <v>0</v>
      </c>
      <c r="C1354">
        <v>0</v>
      </c>
      <c r="D1354">
        <v>0</v>
      </c>
      <c r="E1354">
        <v>0</v>
      </c>
      <c r="F1354">
        <v>0</v>
      </c>
      <c r="G1354">
        <v>1111111</v>
      </c>
      <c r="H1354">
        <v>0</v>
      </c>
      <c r="I1354">
        <v>0</v>
      </c>
      <c r="J1354">
        <v>0</v>
      </c>
      <c r="K1354">
        <v>0</v>
      </c>
      <c r="L1354">
        <v>0</v>
      </c>
      <c r="M1354">
        <v>0</v>
      </c>
    </row>
    <row r="1355" spans="2:13" x14ac:dyDescent="0.2">
      <c r="B1355">
        <v>0</v>
      </c>
      <c r="C1355">
        <v>0</v>
      </c>
      <c r="D1355">
        <v>0</v>
      </c>
      <c r="E1355">
        <v>0</v>
      </c>
      <c r="F1355">
        <v>0</v>
      </c>
      <c r="G1355">
        <v>1111111</v>
      </c>
      <c r="H1355">
        <v>0</v>
      </c>
      <c r="I1355">
        <v>0</v>
      </c>
      <c r="J1355">
        <v>0</v>
      </c>
      <c r="K1355">
        <v>0</v>
      </c>
      <c r="L1355">
        <v>0</v>
      </c>
      <c r="M1355">
        <v>0</v>
      </c>
    </row>
    <row r="1356" spans="2:13" x14ac:dyDescent="0.2">
      <c r="B1356">
        <v>0</v>
      </c>
      <c r="C1356">
        <v>0</v>
      </c>
      <c r="D1356">
        <v>0</v>
      </c>
      <c r="E1356">
        <v>0</v>
      </c>
      <c r="F1356">
        <v>0</v>
      </c>
      <c r="G1356">
        <v>1111111</v>
      </c>
      <c r="H1356">
        <v>0</v>
      </c>
      <c r="I1356">
        <v>0</v>
      </c>
      <c r="J1356">
        <v>0</v>
      </c>
      <c r="K1356">
        <v>0</v>
      </c>
      <c r="L1356">
        <v>0</v>
      </c>
      <c r="M1356">
        <v>0</v>
      </c>
    </row>
    <row r="1357" spans="2:13" x14ac:dyDescent="0.2">
      <c r="B1357">
        <v>0</v>
      </c>
      <c r="C1357">
        <v>0</v>
      </c>
      <c r="D1357">
        <v>0</v>
      </c>
      <c r="E1357">
        <v>0</v>
      </c>
      <c r="F1357">
        <v>0</v>
      </c>
      <c r="G1357">
        <v>1111111</v>
      </c>
      <c r="H1357">
        <v>0</v>
      </c>
      <c r="I1357">
        <v>0</v>
      </c>
      <c r="J1357">
        <v>0</v>
      </c>
      <c r="K1357">
        <v>0</v>
      </c>
      <c r="L1357">
        <v>0</v>
      </c>
      <c r="M1357">
        <v>0</v>
      </c>
    </row>
    <row r="1358" spans="2:13" x14ac:dyDescent="0.2">
      <c r="B1358">
        <v>0</v>
      </c>
      <c r="C1358">
        <v>0</v>
      </c>
      <c r="D1358">
        <v>0</v>
      </c>
      <c r="E1358">
        <v>0</v>
      </c>
      <c r="F1358">
        <v>0</v>
      </c>
      <c r="G1358">
        <v>1111111</v>
      </c>
      <c r="H1358">
        <v>0</v>
      </c>
      <c r="I1358">
        <v>0</v>
      </c>
      <c r="J1358">
        <v>0</v>
      </c>
      <c r="K1358">
        <v>0</v>
      </c>
      <c r="L1358">
        <v>0</v>
      </c>
      <c r="M1358">
        <v>0</v>
      </c>
    </row>
    <row r="1359" spans="2:13" x14ac:dyDescent="0.2">
      <c r="B1359">
        <v>0</v>
      </c>
      <c r="C1359">
        <v>0</v>
      </c>
      <c r="D1359">
        <v>0</v>
      </c>
      <c r="E1359">
        <v>0</v>
      </c>
      <c r="F1359">
        <v>0</v>
      </c>
      <c r="G1359">
        <v>1111111</v>
      </c>
      <c r="H1359">
        <v>0</v>
      </c>
      <c r="I1359">
        <v>0</v>
      </c>
      <c r="J1359">
        <v>0</v>
      </c>
      <c r="K1359">
        <v>0</v>
      </c>
      <c r="L1359">
        <v>0</v>
      </c>
      <c r="M1359">
        <v>0</v>
      </c>
    </row>
    <row r="1360" spans="2:13" x14ac:dyDescent="0.2">
      <c r="B1360">
        <v>0</v>
      </c>
      <c r="C1360">
        <v>0</v>
      </c>
      <c r="D1360">
        <v>0</v>
      </c>
      <c r="E1360">
        <v>0</v>
      </c>
      <c r="F1360">
        <v>0</v>
      </c>
      <c r="G1360">
        <v>1111111</v>
      </c>
      <c r="H1360">
        <v>0</v>
      </c>
      <c r="I1360">
        <v>0</v>
      </c>
      <c r="J1360">
        <v>0</v>
      </c>
      <c r="K1360">
        <v>0</v>
      </c>
      <c r="L1360">
        <v>0</v>
      </c>
      <c r="M1360">
        <v>0</v>
      </c>
    </row>
    <row r="1361" spans="2:13" x14ac:dyDescent="0.2">
      <c r="B1361">
        <v>0</v>
      </c>
      <c r="C1361">
        <v>0</v>
      </c>
      <c r="D1361">
        <v>0</v>
      </c>
      <c r="E1361">
        <v>0</v>
      </c>
      <c r="F1361">
        <v>0</v>
      </c>
      <c r="G1361">
        <v>1111111</v>
      </c>
      <c r="H1361">
        <v>0</v>
      </c>
      <c r="I1361">
        <v>0</v>
      </c>
      <c r="J1361">
        <v>0</v>
      </c>
      <c r="K1361">
        <v>0</v>
      </c>
      <c r="L1361">
        <v>0</v>
      </c>
      <c r="M1361">
        <v>0</v>
      </c>
    </row>
    <row r="1362" spans="2:13" x14ac:dyDescent="0.2">
      <c r="B1362">
        <v>0</v>
      </c>
      <c r="C1362">
        <v>0</v>
      </c>
      <c r="D1362">
        <v>0</v>
      </c>
      <c r="E1362">
        <v>0</v>
      </c>
      <c r="F1362">
        <v>0</v>
      </c>
      <c r="G1362">
        <v>1111111</v>
      </c>
      <c r="H1362">
        <v>0</v>
      </c>
      <c r="I1362">
        <v>0</v>
      </c>
      <c r="J1362">
        <v>0</v>
      </c>
      <c r="K1362">
        <v>0</v>
      </c>
      <c r="L1362">
        <v>0</v>
      </c>
      <c r="M1362">
        <v>0</v>
      </c>
    </row>
    <row r="1363" spans="2:13" x14ac:dyDescent="0.2">
      <c r="B1363">
        <v>0</v>
      </c>
      <c r="C1363">
        <v>0</v>
      </c>
      <c r="D1363">
        <v>0</v>
      </c>
      <c r="E1363">
        <v>0</v>
      </c>
      <c r="F1363">
        <v>0</v>
      </c>
      <c r="G1363">
        <v>1111111</v>
      </c>
      <c r="H1363">
        <v>0</v>
      </c>
      <c r="I1363">
        <v>0</v>
      </c>
      <c r="J1363">
        <v>0</v>
      </c>
      <c r="K1363">
        <v>0</v>
      </c>
      <c r="L1363">
        <v>0</v>
      </c>
      <c r="M1363">
        <v>0</v>
      </c>
    </row>
    <row r="1364" spans="2:13" x14ac:dyDescent="0.2">
      <c r="B1364">
        <v>0</v>
      </c>
      <c r="C1364">
        <v>0</v>
      </c>
      <c r="D1364">
        <v>0</v>
      </c>
      <c r="E1364">
        <v>0</v>
      </c>
      <c r="F1364">
        <v>0</v>
      </c>
      <c r="G1364">
        <v>1111111</v>
      </c>
      <c r="H1364">
        <v>0</v>
      </c>
      <c r="I1364">
        <v>0</v>
      </c>
      <c r="J1364">
        <v>0</v>
      </c>
      <c r="K1364">
        <v>0</v>
      </c>
      <c r="L1364">
        <v>0</v>
      </c>
      <c r="M1364">
        <v>0</v>
      </c>
    </row>
    <row r="1365" spans="2:13" x14ac:dyDescent="0.2">
      <c r="B1365">
        <v>0</v>
      </c>
      <c r="C1365">
        <v>0</v>
      </c>
      <c r="D1365">
        <v>0</v>
      </c>
      <c r="E1365">
        <v>0</v>
      </c>
      <c r="F1365">
        <v>0</v>
      </c>
      <c r="G1365">
        <v>1111111</v>
      </c>
      <c r="H1365">
        <v>0</v>
      </c>
      <c r="I1365">
        <v>0</v>
      </c>
      <c r="J1365">
        <v>0</v>
      </c>
      <c r="K1365">
        <v>0</v>
      </c>
      <c r="L1365">
        <v>0</v>
      </c>
      <c r="M1365">
        <v>0</v>
      </c>
    </row>
    <row r="1366" spans="2:13" x14ac:dyDescent="0.2">
      <c r="B1366">
        <v>0</v>
      </c>
      <c r="C1366">
        <v>0</v>
      </c>
      <c r="D1366">
        <v>0</v>
      </c>
      <c r="E1366">
        <v>0</v>
      </c>
      <c r="F1366">
        <v>0</v>
      </c>
      <c r="G1366">
        <v>1111111</v>
      </c>
      <c r="H1366">
        <v>0</v>
      </c>
      <c r="I1366">
        <v>0</v>
      </c>
      <c r="J1366">
        <v>0</v>
      </c>
      <c r="K1366">
        <v>0</v>
      </c>
      <c r="L1366">
        <v>0</v>
      </c>
      <c r="M1366">
        <v>0</v>
      </c>
    </row>
    <row r="1367" spans="2:13" x14ac:dyDescent="0.2">
      <c r="B1367">
        <v>0</v>
      </c>
      <c r="C1367">
        <v>0</v>
      </c>
      <c r="D1367">
        <v>0</v>
      </c>
      <c r="E1367">
        <v>0</v>
      </c>
      <c r="F1367">
        <v>0</v>
      </c>
      <c r="G1367">
        <v>1111111</v>
      </c>
      <c r="H1367">
        <v>0</v>
      </c>
      <c r="I1367">
        <v>0</v>
      </c>
      <c r="J1367">
        <v>0</v>
      </c>
      <c r="K1367">
        <v>0</v>
      </c>
      <c r="L1367">
        <v>0</v>
      </c>
      <c r="M1367">
        <v>0</v>
      </c>
    </row>
    <row r="1368" spans="2:13" x14ac:dyDescent="0.2">
      <c r="B1368">
        <v>0</v>
      </c>
      <c r="C1368">
        <v>0</v>
      </c>
      <c r="D1368">
        <v>0</v>
      </c>
      <c r="E1368">
        <v>0</v>
      </c>
      <c r="F1368">
        <v>0</v>
      </c>
      <c r="G1368">
        <v>1111111</v>
      </c>
      <c r="H1368">
        <v>0</v>
      </c>
      <c r="I1368">
        <v>0</v>
      </c>
      <c r="J1368">
        <v>0</v>
      </c>
      <c r="K1368">
        <v>0</v>
      </c>
      <c r="L1368">
        <v>0</v>
      </c>
      <c r="M1368">
        <v>0</v>
      </c>
    </row>
    <row r="1369" spans="2:13" x14ac:dyDescent="0.2">
      <c r="B1369">
        <v>0</v>
      </c>
      <c r="C1369">
        <v>0</v>
      </c>
      <c r="D1369">
        <v>0</v>
      </c>
      <c r="E1369">
        <v>0</v>
      </c>
      <c r="F1369">
        <v>0</v>
      </c>
      <c r="G1369">
        <v>1111111</v>
      </c>
      <c r="H1369">
        <v>0</v>
      </c>
      <c r="I1369">
        <v>0</v>
      </c>
      <c r="J1369">
        <v>0</v>
      </c>
      <c r="K1369">
        <v>0</v>
      </c>
      <c r="L1369">
        <v>0</v>
      </c>
      <c r="M1369">
        <v>0</v>
      </c>
    </row>
    <row r="1370" spans="2:13" x14ac:dyDescent="0.2">
      <c r="B1370">
        <v>0</v>
      </c>
      <c r="C1370">
        <v>0</v>
      </c>
      <c r="D1370">
        <v>0</v>
      </c>
      <c r="E1370">
        <v>0</v>
      </c>
      <c r="F1370">
        <v>0</v>
      </c>
      <c r="G1370">
        <v>1111111</v>
      </c>
      <c r="H1370">
        <v>0</v>
      </c>
      <c r="I1370">
        <v>0</v>
      </c>
      <c r="J1370">
        <v>0</v>
      </c>
      <c r="K1370">
        <v>0</v>
      </c>
      <c r="L1370">
        <v>0</v>
      </c>
      <c r="M1370">
        <v>0</v>
      </c>
    </row>
    <row r="1371" spans="2:13" x14ac:dyDescent="0.2">
      <c r="B1371">
        <v>0</v>
      </c>
      <c r="C1371">
        <v>0</v>
      </c>
      <c r="D1371">
        <v>0</v>
      </c>
      <c r="E1371">
        <v>0</v>
      </c>
      <c r="F1371">
        <v>0</v>
      </c>
      <c r="G1371">
        <v>1111111</v>
      </c>
      <c r="H1371">
        <v>0</v>
      </c>
      <c r="I1371">
        <v>0</v>
      </c>
      <c r="J1371">
        <v>0</v>
      </c>
      <c r="K1371">
        <v>0</v>
      </c>
      <c r="L1371">
        <v>0</v>
      </c>
      <c r="M1371">
        <v>0</v>
      </c>
    </row>
    <row r="1372" spans="2:13" x14ac:dyDescent="0.2">
      <c r="B1372">
        <v>0</v>
      </c>
      <c r="C1372">
        <v>0</v>
      </c>
      <c r="D1372">
        <v>0</v>
      </c>
      <c r="E1372">
        <v>0</v>
      </c>
      <c r="F1372">
        <v>0</v>
      </c>
      <c r="G1372">
        <v>1111111</v>
      </c>
      <c r="H1372">
        <v>0</v>
      </c>
      <c r="I1372">
        <v>0</v>
      </c>
      <c r="J1372">
        <v>0</v>
      </c>
      <c r="K1372">
        <v>0</v>
      </c>
      <c r="L1372">
        <v>0</v>
      </c>
      <c r="M1372">
        <v>0</v>
      </c>
    </row>
    <row r="1373" spans="2:13" x14ac:dyDescent="0.2">
      <c r="B1373">
        <v>0</v>
      </c>
      <c r="C1373">
        <v>0</v>
      </c>
      <c r="D1373">
        <v>0</v>
      </c>
      <c r="E1373">
        <v>0</v>
      </c>
      <c r="F1373">
        <v>0</v>
      </c>
      <c r="G1373">
        <v>1111111</v>
      </c>
      <c r="H1373">
        <v>0</v>
      </c>
      <c r="I1373">
        <v>0</v>
      </c>
      <c r="J1373">
        <v>0</v>
      </c>
      <c r="K1373">
        <v>0</v>
      </c>
      <c r="L1373">
        <v>0</v>
      </c>
      <c r="M1373">
        <v>0</v>
      </c>
    </row>
    <row r="1374" spans="2:13" x14ac:dyDescent="0.2">
      <c r="B1374">
        <v>0</v>
      </c>
      <c r="C1374">
        <v>0</v>
      </c>
      <c r="D1374">
        <v>0</v>
      </c>
      <c r="E1374">
        <v>0</v>
      </c>
      <c r="F1374">
        <v>0</v>
      </c>
      <c r="G1374">
        <v>1111111</v>
      </c>
      <c r="H1374">
        <v>0</v>
      </c>
      <c r="I1374">
        <v>0</v>
      </c>
      <c r="J1374">
        <v>0</v>
      </c>
      <c r="K1374">
        <v>0</v>
      </c>
      <c r="L1374">
        <v>0</v>
      </c>
      <c r="M1374">
        <v>0</v>
      </c>
    </row>
    <row r="1375" spans="2:13" x14ac:dyDescent="0.2">
      <c r="B1375">
        <v>0</v>
      </c>
      <c r="C1375">
        <v>0</v>
      </c>
      <c r="D1375">
        <v>0</v>
      </c>
      <c r="E1375">
        <v>0</v>
      </c>
      <c r="F1375">
        <v>0</v>
      </c>
      <c r="G1375">
        <v>1111111</v>
      </c>
      <c r="H1375">
        <v>0</v>
      </c>
      <c r="I1375">
        <v>0</v>
      </c>
      <c r="J1375">
        <v>0</v>
      </c>
      <c r="K1375">
        <v>0</v>
      </c>
      <c r="L1375">
        <v>0</v>
      </c>
      <c r="M1375">
        <v>0</v>
      </c>
    </row>
    <row r="1376" spans="2:13" x14ac:dyDescent="0.2">
      <c r="B1376">
        <v>0</v>
      </c>
      <c r="C1376">
        <v>0</v>
      </c>
      <c r="D1376">
        <v>0</v>
      </c>
      <c r="E1376">
        <v>0</v>
      </c>
      <c r="F1376">
        <v>0</v>
      </c>
      <c r="G1376">
        <v>1111111</v>
      </c>
      <c r="H1376">
        <v>0</v>
      </c>
      <c r="I1376">
        <v>0</v>
      </c>
      <c r="J1376">
        <v>0</v>
      </c>
      <c r="K1376">
        <v>0</v>
      </c>
      <c r="L1376">
        <v>0</v>
      </c>
      <c r="M1376">
        <v>0</v>
      </c>
    </row>
    <row r="1377" spans="2:13" x14ac:dyDescent="0.2">
      <c r="B1377">
        <v>0</v>
      </c>
      <c r="C1377">
        <v>0</v>
      </c>
      <c r="D1377">
        <v>0</v>
      </c>
      <c r="E1377">
        <v>0</v>
      </c>
      <c r="F1377">
        <v>0</v>
      </c>
      <c r="G1377">
        <v>1111111</v>
      </c>
      <c r="H1377">
        <v>0</v>
      </c>
      <c r="I1377">
        <v>0</v>
      </c>
      <c r="J1377">
        <v>0</v>
      </c>
      <c r="K1377">
        <v>0</v>
      </c>
      <c r="L1377">
        <v>0</v>
      </c>
      <c r="M1377">
        <v>0</v>
      </c>
    </row>
    <row r="1378" spans="2:13" x14ac:dyDescent="0.2">
      <c r="B1378">
        <v>0</v>
      </c>
      <c r="C1378">
        <v>0</v>
      </c>
      <c r="D1378">
        <v>0</v>
      </c>
      <c r="E1378">
        <v>0</v>
      </c>
      <c r="F1378">
        <v>0</v>
      </c>
      <c r="G1378">
        <v>1111111</v>
      </c>
      <c r="H1378">
        <v>0</v>
      </c>
      <c r="I1378">
        <v>0</v>
      </c>
      <c r="J1378">
        <v>0</v>
      </c>
      <c r="K1378">
        <v>0</v>
      </c>
      <c r="L1378">
        <v>0</v>
      </c>
      <c r="M1378">
        <v>0</v>
      </c>
    </row>
    <row r="1379" spans="2:13" x14ac:dyDescent="0.2">
      <c r="B1379">
        <v>0</v>
      </c>
      <c r="C1379">
        <v>0</v>
      </c>
      <c r="D1379">
        <v>0</v>
      </c>
      <c r="E1379">
        <v>0</v>
      </c>
      <c r="F1379">
        <v>0</v>
      </c>
      <c r="G1379">
        <v>1111111</v>
      </c>
      <c r="H1379">
        <v>0</v>
      </c>
      <c r="I1379">
        <v>0</v>
      </c>
      <c r="J1379">
        <v>0</v>
      </c>
      <c r="K1379">
        <v>0</v>
      </c>
      <c r="L1379">
        <v>0</v>
      </c>
      <c r="M1379">
        <v>0</v>
      </c>
    </row>
    <row r="1380" spans="2:13" x14ac:dyDescent="0.2">
      <c r="B1380">
        <v>0</v>
      </c>
      <c r="C1380">
        <v>0</v>
      </c>
      <c r="D1380">
        <v>0</v>
      </c>
      <c r="E1380">
        <v>0</v>
      </c>
      <c r="F1380">
        <v>0</v>
      </c>
      <c r="G1380">
        <v>1111111</v>
      </c>
      <c r="H1380">
        <v>0</v>
      </c>
      <c r="I1380">
        <v>0</v>
      </c>
      <c r="J1380">
        <v>0</v>
      </c>
      <c r="K1380">
        <v>0</v>
      </c>
      <c r="L1380">
        <v>0</v>
      </c>
      <c r="M1380">
        <v>0</v>
      </c>
    </row>
    <row r="1381" spans="2:13" x14ac:dyDescent="0.2">
      <c r="B1381">
        <v>0</v>
      </c>
      <c r="C1381">
        <v>0</v>
      </c>
      <c r="D1381">
        <v>0</v>
      </c>
      <c r="E1381">
        <v>0</v>
      </c>
      <c r="F1381">
        <v>0</v>
      </c>
      <c r="G1381">
        <v>1111111</v>
      </c>
      <c r="H1381">
        <v>0</v>
      </c>
      <c r="I1381">
        <v>0</v>
      </c>
      <c r="J1381">
        <v>0</v>
      </c>
      <c r="K1381">
        <v>0</v>
      </c>
      <c r="L1381">
        <v>0</v>
      </c>
      <c r="M1381">
        <v>0</v>
      </c>
    </row>
    <row r="1382" spans="2:13" x14ac:dyDescent="0.2">
      <c r="B1382">
        <v>0</v>
      </c>
      <c r="C1382">
        <v>0</v>
      </c>
      <c r="D1382">
        <v>0</v>
      </c>
      <c r="E1382">
        <v>0</v>
      </c>
      <c r="F1382">
        <v>0</v>
      </c>
      <c r="G1382">
        <v>1111111</v>
      </c>
      <c r="H1382">
        <v>0</v>
      </c>
      <c r="I1382">
        <v>0</v>
      </c>
      <c r="J1382">
        <v>0</v>
      </c>
      <c r="K1382">
        <v>0</v>
      </c>
      <c r="L1382">
        <v>0</v>
      </c>
      <c r="M1382">
        <v>0</v>
      </c>
    </row>
    <row r="1383" spans="2:13" x14ac:dyDescent="0.2">
      <c r="B1383">
        <v>0</v>
      </c>
      <c r="C1383">
        <v>0</v>
      </c>
      <c r="D1383">
        <v>0</v>
      </c>
      <c r="E1383">
        <v>0</v>
      </c>
      <c r="F1383">
        <v>0</v>
      </c>
      <c r="G1383">
        <v>1111111</v>
      </c>
      <c r="H1383">
        <v>0</v>
      </c>
      <c r="I1383">
        <v>0</v>
      </c>
      <c r="J1383">
        <v>0</v>
      </c>
      <c r="K1383">
        <v>0</v>
      </c>
      <c r="L1383">
        <v>0</v>
      </c>
      <c r="M1383">
        <v>0</v>
      </c>
    </row>
    <row r="1384" spans="2:13" x14ac:dyDescent="0.2">
      <c r="B1384">
        <v>0</v>
      </c>
      <c r="C1384">
        <v>0</v>
      </c>
      <c r="D1384">
        <v>0</v>
      </c>
      <c r="E1384">
        <v>0</v>
      </c>
      <c r="F1384">
        <v>0</v>
      </c>
      <c r="G1384">
        <v>1111111</v>
      </c>
      <c r="H1384">
        <v>0</v>
      </c>
      <c r="I1384">
        <v>0</v>
      </c>
      <c r="J1384">
        <v>0</v>
      </c>
      <c r="K1384">
        <v>0</v>
      </c>
      <c r="L1384">
        <v>0</v>
      </c>
      <c r="M1384">
        <v>0</v>
      </c>
    </row>
    <row r="1385" spans="2:13" x14ac:dyDescent="0.2">
      <c r="B1385">
        <v>0</v>
      </c>
      <c r="C1385">
        <v>0</v>
      </c>
      <c r="D1385">
        <v>0</v>
      </c>
      <c r="E1385">
        <v>0</v>
      </c>
      <c r="F1385">
        <v>0</v>
      </c>
      <c r="G1385">
        <v>1111111</v>
      </c>
      <c r="H1385">
        <v>0</v>
      </c>
      <c r="I1385">
        <v>0</v>
      </c>
      <c r="J1385">
        <v>0</v>
      </c>
      <c r="K1385">
        <v>0</v>
      </c>
      <c r="L1385">
        <v>0</v>
      </c>
      <c r="M1385">
        <v>0</v>
      </c>
    </row>
    <row r="1386" spans="2:13" x14ac:dyDescent="0.2">
      <c r="B1386">
        <v>0</v>
      </c>
      <c r="C1386">
        <v>0</v>
      </c>
      <c r="D1386">
        <v>0</v>
      </c>
      <c r="E1386">
        <v>0</v>
      </c>
      <c r="F1386">
        <v>0</v>
      </c>
      <c r="G1386">
        <v>1111111</v>
      </c>
      <c r="H1386">
        <v>0</v>
      </c>
      <c r="I1386">
        <v>0</v>
      </c>
      <c r="J1386">
        <v>0</v>
      </c>
      <c r="K1386">
        <v>0</v>
      </c>
      <c r="L1386">
        <v>0</v>
      </c>
      <c r="M1386">
        <v>0</v>
      </c>
    </row>
    <row r="1387" spans="2:13" x14ac:dyDescent="0.2">
      <c r="B1387">
        <v>0</v>
      </c>
      <c r="C1387">
        <v>0</v>
      </c>
      <c r="D1387">
        <v>0</v>
      </c>
      <c r="E1387">
        <v>0</v>
      </c>
      <c r="F1387">
        <v>0</v>
      </c>
      <c r="G1387">
        <v>1111111</v>
      </c>
      <c r="H1387">
        <v>0</v>
      </c>
      <c r="I1387">
        <v>0</v>
      </c>
      <c r="J1387">
        <v>0</v>
      </c>
      <c r="K1387">
        <v>0</v>
      </c>
      <c r="L1387">
        <v>0</v>
      </c>
      <c r="M1387">
        <v>0</v>
      </c>
    </row>
    <row r="1388" spans="2:13" x14ac:dyDescent="0.2">
      <c r="B1388">
        <v>0</v>
      </c>
      <c r="C1388">
        <v>0</v>
      </c>
      <c r="D1388">
        <v>0</v>
      </c>
      <c r="E1388">
        <v>0</v>
      </c>
      <c r="F1388">
        <v>0</v>
      </c>
      <c r="G1388">
        <v>1111111</v>
      </c>
      <c r="H1388">
        <v>0</v>
      </c>
      <c r="I1388">
        <v>0</v>
      </c>
      <c r="J1388">
        <v>0</v>
      </c>
      <c r="K1388">
        <v>0</v>
      </c>
      <c r="L1388">
        <v>0</v>
      </c>
      <c r="M1388">
        <v>0</v>
      </c>
    </row>
    <row r="1389" spans="2:13" x14ac:dyDescent="0.2">
      <c r="B1389">
        <v>0</v>
      </c>
      <c r="C1389">
        <v>0</v>
      </c>
      <c r="D1389">
        <v>0</v>
      </c>
      <c r="E1389">
        <v>0</v>
      </c>
      <c r="F1389">
        <v>0</v>
      </c>
      <c r="G1389">
        <v>1111111</v>
      </c>
      <c r="H1389">
        <v>0</v>
      </c>
      <c r="I1389">
        <v>0</v>
      </c>
      <c r="J1389">
        <v>0</v>
      </c>
      <c r="K1389">
        <v>0</v>
      </c>
      <c r="L1389">
        <v>0</v>
      </c>
      <c r="M1389">
        <v>0</v>
      </c>
    </row>
    <row r="1390" spans="2:13" x14ac:dyDescent="0.2">
      <c r="B1390">
        <v>0</v>
      </c>
      <c r="C1390">
        <v>0</v>
      </c>
      <c r="D1390">
        <v>0</v>
      </c>
      <c r="E1390">
        <v>0</v>
      </c>
      <c r="F1390">
        <v>0</v>
      </c>
      <c r="G1390">
        <v>1111111</v>
      </c>
      <c r="H1390">
        <v>0</v>
      </c>
      <c r="I1390">
        <v>0</v>
      </c>
      <c r="J1390">
        <v>0</v>
      </c>
      <c r="K1390">
        <v>0</v>
      </c>
      <c r="L1390">
        <v>0</v>
      </c>
      <c r="M1390">
        <v>0</v>
      </c>
    </row>
    <row r="1391" spans="2:13" x14ac:dyDescent="0.2">
      <c r="B1391">
        <v>0</v>
      </c>
      <c r="C1391">
        <v>0</v>
      </c>
      <c r="D1391">
        <v>0</v>
      </c>
      <c r="E1391">
        <v>0</v>
      </c>
      <c r="F1391">
        <v>0</v>
      </c>
      <c r="G1391">
        <v>1111111</v>
      </c>
      <c r="H1391">
        <v>0</v>
      </c>
      <c r="I1391">
        <v>0</v>
      </c>
      <c r="J1391">
        <v>0</v>
      </c>
      <c r="K1391">
        <v>0</v>
      </c>
      <c r="L1391">
        <v>0</v>
      </c>
      <c r="M1391">
        <v>0</v>
      </c>
    </row>
    <row r="1392" spans="2:13" x14ac:dyDescent="0.2">
      <c r="B1392">
        <v>0</v>
      </c>
      <c r="C1392">
        <v>0</v>
      </c>
      <c r="D1392">
        <v>0</v>
      </c>
      <c r="E1392">
        <v>0</v>
      </c>
      <c r="F1392">
        <v>0</v>
      </c>
      <c r="G1392">
        <v>1111111</v>
      </c>
      <c r="H1392">
        <v>0</v>
      </c>
      <c r="I1392">
        <v>0</v>
      </c>
      <c r="J1392">
        <v>0</v>
      </c>
      <c r="K1392">
        <v>0</v>
      </c>
      <c r="L1392">
        <v>0</v>
      </c>
      <c r="M1392">
        <v>0</v>
      </c>
    </row>
    <row r="1393" spans="2:13" x14ac:dyDescent="0.2">
      <c r="B1393">
        <v>0</v>
      </c>
      <c r="C1393">
        <v>0</v>
      </c>
      <c r="D1393">
        <v>0</v>
      </c>
      <c r="E1393">
        <v>0</v>
      </c>
      <c r="F1393">
        <v>0</v>
      </c>
      <c r="G1393">
        <v>1111111</v>
      </c>
      <c r="H1393">
        <v>0</v>
      </c>
      <c r="I1393">
        <v>0</v>
      </c>
      <c r="J1393">
        <v>0</v>
      </c>
      <c r="K1393">
        <v>0</v>
      </c>
      <c r="L1393">
        <v>0</v>
      </c>
      <c r="M1393">
        <v>0</v>
      </c>
    </row>
    <row r="1394" spans="2:13" x14ac:dyDescent="0.2">
      <c r="B1394">
        <v>0</v>
      </c>
      <c r="C1394">
        <v>0</v>
      </c>
      <c r="D1394">
        <v>0</v>
      </c>
      <c r="E1394">
        <v>0</v>
      </c>
      <c r="F1394">
        <v>0</v>
      </c>
      <c r="G1394">
        <v>1111111</v>
      </c>
      <c r="H1394">
        <v>0</v>
      </c>
      <c r="I1394">
        <v>0</v>
      </c>
      <c r="J1394">
        <v>0</v>
      </c>
      <c r="K1394">
        <v>0</v>
      </c>
      <c r="L1394">
        <v>0</v>
      </c>
      <c r="M1394">
        <v>0</v>
      </c>
    </row>
    <row r="1395" spans="2:13" x14ac:dyDescent="0.2">
      <c r="B1395">
        <v>0</v>
      </c>
      <c r="C1395">
        <v>0</v>
      </c>
      <c r="D1395">
        <v>0</v>
      </c>
      <c r="E1395">
        <v>0</v>
      </c>
      <c r="F1395">
        <v>0</v>
      </c>
      <c r="G1395">
        <v>1111111</v>
      </c>
      <c r="H1395">
        <v>0</v>
      </c>
      <c r="I1395">
        <v>0</v>
      </c>
      <c r="J1395">
        <v>0</v>
      </c>
      <c r="K1395">
        <v>0</v>
      </c>
      <c r="L1395">
        <v>0</v>
      </c>
      <c r="M1395">
        <v>0</v>
      </c>
    </row>
    <row r="1396" spans="2:13" x14ac:dyDescent="0.2">
      <c r="B1396">
        <v>0</v>
      </c>
      <c r="C1396">
        <v>0</v>
      </c>
      <c r="D1396">
        <v>0</v>
      </c>
      <c r="E1396">
        <v>0</v>
      </c>
      <c r="F1396">
        <v>0</v>
      </c>
      <c r="G1396">
        <v>1111111</v>
      </c>
      <c r="H1396">
        <v>0</v>
      </c>
      <c r="I1396">
        <v>0</v>
      </c>
      <c r="J1396">
        <v>0</v>
      </c>
      <c r="K1396">
        <v>0</v>
      </c>
      <c r="L1396">
        <v>0</v>
      </c>
      <c r="M1396">
        <v>0</v>
      </c>
    </row>
    <row r="1397" spans="2:13" x14ac:dyDescent="0.2">
      <c r="B1397">
        <v>0</v>
      </c>
      <c r="C1397">
        <v>0</v>
      </c>
      <c r="D1397">
        <v>0</v>
      </c>
      <c r="E1397">
        <v>0</v>
      </c>
      <c r="F1397">
        <v>0</v>
      </c>
      <c r="G1397">
        <v>1111111</v>
      </c>
      <c r="H1397">
        <v>0</v>
      </c>
      <c r="I1397">
        <v>0</v>
      </c>
      <c r="J1397">
        <v>0</v>
      </c>
      <c r="K1397">
        <v>0</v>
      </c>
      <c r="L1397">
        <v>0</v>
      </c>
      <c r="M1397">
        <v>0</v>
      </c>
    </row>
    <row r="1398" spans="2:13" x14ac:dyDescent="0.2">
      <c r="B1398">
        <v>0</v>
      </c>
      <c r="C1398">
        <v>0</v>
      </c>
      <c r="D1398">
        <v>0</v>
      </c>
      <c r="E1398">
        <v>0</v>
      </c>
      <c r="F1398">
        <v>0</v>
      </c>
      <c r="G1398">
        <v>1111111</v>
      </c>
      <c r="H1398">
        <v>0</v>
      </c>
      <c r="I1398">
        <v>0</v>
      </c>
      <c r="J1398">
        <v>0</v>
      </c>
      <c r="K1398">
        <v>0</v>
      </c>
      <c r="L1398">
        <v>0</v>
      </c>
      <c r="M1398">
        <v>0</v>
      </c>
    </row>
    <row r="1399" spans="2:13" x14ac:dyDescent="0.2">
      <c r="B1399">
        <v>0</v>
      </c>
      <c r="C1399">
        <v>0</v>
      </c>
      <c r="D1399">
        <v>0</v>
      </c>
      <c r="E1399">
        <v>0</v>
      </c>
      <c r="F1399">
        <v>0</v>
      </c>
      <c r="G1399">
        <v>1111111</v>
      </c>
      <c r="H1399">
        <v>0</v>
      </c>
      <c r="I1399">
        <v>0</v>
      </c>
      <c r="J1399">
        <v>0</v>
      </c>
      <c r="K1399">
        <v>0</v>
      </c>
      <c r="L1399">
        <v>0</v>
      </c>
      <c r="M1399">
        <v>0</v>
      </c>
    </row>
    <row r="1400" spans="2:13" x14ac:dyDescent="0.2">
      <c r="B1400">
        <v>0</v>
      </c>
      <c r="C1400">
        <v>0</v>
      </c>
      <c r="D1400">
        <v>0</v>
      </c>
      <c r="E1400">
        <v>0</v>
      </c>
      <c r="F1400">
        <v>0</v>
      </c>
      <c r="G1400">
        <v>1111111</v>
      </c>
      <c r="H1400">
        <v>0</v>
      </c>
      <c r="I1400">
        <v>0</v>
      </c>
      <c r="J1400">
        <v>0</v>
      </c>
      <c r="K1400">
        <v>0</v>
      </c>
      <c r="L1400">
        <v>0</v>
      </c>
      <c r="M1400">
        <v>0</v>
      </c>
    </row>
    <row r="1401" spans="2:13" x14ac:dyDescent="0.2">
      <c r="B1401">
        <v>0</v>
      </c>
      <c r="C1401">
        <v>0</v>
      </c>
      <c r="D1401">
        <v>0</v>
      </c>
      <c r="E1401">
        <v>0</v>
      </c>
      <c r="F1401">
        <v>0</v>
      </c>
      <c r="G1401">
        <v>1111111</v>
      </c>
      <c r="H1401">
        <v>0</v>
      </c>
      <c r="I1401">
        <v>0</v>
      </c>
      <c r="J1401">
        <v>0</v>
      </c>
      <c r="K1401">
        <v>0</v>
      </c>
      <c r="L1401">
        <v>0</v>
      </c>
      <c r="M1401">
        <v>0</v>
      </c>
    </row>
    <row r="1402" spans="2:13" x14ac:dyDescent="0.2">
      <c r="B1402">
        <v>0</v>
      </c>
      <c r="C1402">
        <v>0</v>
      </c>
      <c r="D1402">
        <v>0</v>
      </c>
      <c r="E1402">
        <v>0</v>
      </c>
      <c r="F1402">
        <v>0</v>
      </c>
      <c r="G1402">
        <v>1111111</v>
      </c>
      <c r="H1402">
        <v>0</v>
      </c>
      <c r="I1402">
        <v>0</v>
      </c>
      <c r="J1402">
        <v>0</v>
      </c>
      <c r="K1402">
        <v>0</v>
      </c>
      <c r="L1402">
        <v>0</v>
      </c>
      <c r="M1402">
        <v>0</v>
      </c>
    </row>
    <row r="1403" spans="2:13" x14ac:dyDescent="0.2">
      <c r="B1403">
        <v>0</v>
      </c>
      <c r="C1403">
        <v>0</v>
      </c>
      <c r="D1403">
        <v>0</v>
      </c>
      <c r="E1403">
        <v>0</v>
      </c>
      <c r="F1403">
        <v>0</v>
      </c>
      <c r="G1403">
        <v>1111111</v>
      </c>
      <c r="H1403">
        <v>0</v>
      </c>
      <c r="I1403">
        <v>0</v>
      </c>
      <c r="J1403">
        <v>0</v>
      </c>
      <c r="K1403">
        <v>0</v>
      </c>
      <c r="L1403">
        <v>0</v>
      </c>
      <c r="M1403">
        <v>0</v>
      </c>
    </row>
    <row r="1404" spans="2:13" x14ac:dyDescent="0.2">
      <c r="B1404">
        <v>0</v>
      </c>
      <c r="C1404">
        <v>0</v>
      </c>
      <c r="D1404">
        <v>0</v>
      </c>
      <c r="E1404">
        <v>0</v>
      </c>
      <c r="F1404">
        <v>0</v>
      </c>
      <c r="G1404">
        <v>1111111</v>
      </c>
      <c r="H1404">
        <v>0</v>
      </c>
      <c r="I1404">
        <v>0</v>
      </c>
      <c r="J1404">
        <v>0</v>
      </c>
      <c r="K1404">
        <v>0</v>
      </c>
      <c r="L1404">
        <v>0</v>
      </c>
      <c r="M1404">
        <v>0</v>
      </c>
    </row>
    <row r="1405" spans="2:13" x14ac:dyDescent="0.2">
      <c r="B1405">
        <v>0</v>
      </c>
      <c r="C1405">
        <v>0</v>
      </c>
      <c r="D1405">
        <v>0</v>
      </c>
      <c r="E1405">
        <v>0</v>
      </c>
      <c r="F1405">
        <v>0</v>
      </c>
      <c r="G1405">
        <v>1111111</v>
      </c>
      <c r="H1405">
        <v>0</v>
      </c>
      <c r="I1405">
        <v>0</v>
      </c>
      <c r="J1405">
        <v>0</v>
      </c>
      <c r="K1405">
        <v>0</v>
      </c>
      <c r="L1405">
        <v>0</v>
      </c>
      <c r="M1405">
        <v>0</v>
      </c>
    </row>
    <row r="1406" spans="2:13" x14ac:dyDescent="0.2">
      <c r="B1406">
        <v>0</v>
      </c>
      <c r="C1406">
        <v>0</v>
      </c>
      <c r="D1406">
        <v>0</v>
      </c>
      <c r="E1406">
        <v>0</v>
      </c>
      <c r="F1406">
        <v>0</v>
      </c>
      <c r="G1406">
        <v>1111111</v>
      </c>
      <c r="H1406">
        <v>0</v>
      </c>
      <c r="I1406">
        <v>0</v>
      </c>
      <c r="J1406">
        <v>0</v>
      </c>
      <c r="K1406">
        <v>0</v>
      </c>
      <c r="L1406">
        <v>0</v>
      </c>
      <c r="M1406">
        <v>0</v>
      </c>
    </row>
    <row r="1407" spans="2:13" x14ac:dyDescent="0.2">
      <c r="B1407">
        <v>0</v>
      </c>
      <c r="C1407">
        <v>0</v>
      </c>
      <c r="D1407">
        <v>0</v>
      </c>
      <c r="E1407">
        <v>0</v>
      </c>
      <c r="F1407">
        <v>0</v>
      </c>
      <c r="G1407">
        <v>1111111</v>
      </c>
      <c r="H1407">
        <v>0</v>
      </c>
      <c r="I1407">
        <v>0</v>
      </c>
      <c r="J1407">
        <v>0</v>
      </c>
      <c r="K1407">
        <v>0</v>
      </c>
      <c r="L1407">
        <v>0</v>
      </c>
      <c r="M1407">
        <v>0</v>
      </c>
    </row>
    <row r="1408" spans="2:13" x14ac:dyDescent="0.2">
      <c r="B1408">
        <v>0</v>
      </c>
      <c r="C1408">
        <v>0</v>
      </c>
      <c r="D1408">
        <v>0</v>
      </c>
      <c r="E1408">
        <v>0</v>
      </c>
      <c r="F1408">
        <v>0</v>
      </c>
      <c r="G1408">
        <v>1111111</v>
      </c>
      <c r="H1408">
        <v>0</v>
      </c>
      <c r="I1408">
        <v>0</v>
      </c>
      <c r="J1408">
        <v>0</v>
      </c>
      <c r="K1408">
        <v>0</v>
      </c>
      <c r="L1408">
        <v>0</v>
      </c>
      <c r="M1408">
        <v>0</v>
      </c>
    </row>
    <row r="1409" spans="2:13" x14ac:dyDescent="0.2">
      <c r="B1409">
        <v>0</v>
      </c>
      <c r="C1409">
        <v>0</v>
      </c>
      <c r="D1409">
        <v>0</v>
      </c>
      <c r="E1409">
        <v>0</v>
      </c>
      <c r="F1409">
        <v>0</v>
      </c>
      <c r="G1409">
        <v>1111111</v>
      </c>
      <c r="H1409">
        <v>0</v>
      </c>
      <c r="I1409">
        <v>0</v>
      </c>
      <c r="J1409">
        <v>0</v>
      </c>
      <c r="K1409">
        <v>0</v>
      </c>
      <c r="L1409">
        <v>0</v>
      </c>
      <c r="M1409">
        <v>0</v>
      </c>
    </row>
    <row r="1410" spans="2:13" x14ac:dyDescent="0.2">
      <c r="B1410">
        <v>0</v>
      </c>
      <c r="C1410">
        <v>0</v>
      </c>
      <c r="D1410">
        <v>0</v>
      </c>
      <c r="E1410">
        <v>0</v>
      </c>
      <c r="F1410">
        <v>0</v>
      </c>
      <c r="G1410">
        <v>1111111</v>
      </c>
      <c r="H1410">
        <v>0</v>
      </c>
      <c r="I1410">
        <v>0</v>
      </c>
      <c r="J1410">
        <v>0</v>
      </c>
      <c r="K1410">
        <v>0</v>
      </c>
      <c r="L1410">
        <v>0</v>
      </c>
      <c r="M1410">
        <v>0</v>
      </c>
    </row>
    <row r="1411" spans="2:13" x14ac:dyDescent="0.2">
      <c r="B1411">
        <v>0</v>
      </c>
      <c r="C1411">
        <v>0</v>
      </c>
      <c r="D1411">
        <v>0</v>
      </c>
      <c r="E1411">
        <v>0</v>
      </c>
      <c r="F1411">
        <v>0</v>
      </c>
      <c r="G1411">
        <v>1111111</v>
      </c>
      <c r="H1411">
        <v>0</v>
      </c>
      <c r="I1411">
        <v>0</v>
      </c>
      <c r="J1411">
        <v>0</v>
      </c>
      <c r="K1411">
        <v>0</v>
      </c>
      <c r="L1411">
        <v>0</v>
      </c>
      <c r="M1411">
        <v>0</v>
      </c>
    </row>
    <row r="1412" spans="2:13" x14ac:dyDescent="0.2">
      <c r="B1412">
        <v>0</v>
      </c>
      <c r="C1412">
        <v>0</v>
      </c>
      <c r="D1412">
        <v>0</v>
      </c>
      <c r="E1412">
        <v>0</v>
      </c>
      <c r="F1412">
        <v>0</v>
      </c>
      <c r="G1412">
        <v>1111111</v>
      </c>
      <c r="H1412">
        <v>0</v>
      </c>
      <c r="I1412">
        <v>0</v>
      </c>
      <c r="J1412">
        <v>0</v>
      </c>
      <c r="K1412">
        <v>0</v>
      </c>
      <c r="L1412">
        <v>0</v>
      </c>
      <c r="M1412">
        <v>0</v>
      </c>
    </row>
    <row r="1413" spans="2:13" x14ac:dyDescent="0.2">
      <c r="B1413">
        <v>0</v>
      </c>
      <c r="C1413">
        <v>0</v>
      </c>
      <c r="D1413">
        <v>0</v>
      </c>
      <c r="E1413">
        <v>0</v>
      </c>
      <c r="F1413">
        <v>0</v>
      </c>
      <c r="G1413">
        <v>1111111</v>
      </c>
      <c r="H1413">
        <v>0</v>
      </c>
      <c r="I1413">
        <v>0</v>
      </c>
      <c r="J1413">
        <v>0</v>
      </c>
      <c r="K1413">
        <v>0</v>
      </c>
      <c r="L1413">
        <v>0</v>
      </c>
      <c r="M1413">
        <v>0</v>
      </c>
    </row>
    <row r="1414" spans="2:13" x14ac:dyDescent="0.2">
      <c r="B1414">
        <v>0</v>
      </c>
      <c r="C1414">
        <v>0</v>
      </c>
      <c r="D1414">
        <v>0</v>
      </c>
      <c r="E1414">
        <v>0</v>
      </c>
      <c r="F1414">
        <v>0</v>
      </c>
      <c r="G1414">
        <v>1111111</v>
      </c>
      <c r="H1414">
        <v>0</v>
      </c>
      <c r="I1414">
        <v>0</v>
      </c>
      <c r="J1414">
        <v>0</v>
      </c>
      <c r="K1414">
        <v>0</v>
      </c>
      <c r="L1414">
        <v>0</v>
      </c>
      <c r="M1414">
        <v>0</v>
      </c>
    </row>
    <row r="1415" spans="2:13" x14ac:dyDescent="0.2">
      <c r="B1415">
        <v>0</v>
      </c>
      <c r="C1415">
        <v>0</v>
      </c>
      <c r="D1415">
        <v>0</v>
      </c>
      <c r="E1415">
        <v>0</v>
      </c>
      <c r="F1415">
        <v>0</v>
      </c>
      <c r="G1415">
        <v>1111111</v>
      </c>
      <c r="H1415">
        <v>0</v>
      </c>
      <c r="I1415">
        <v>0</v>
      </c>
      <c r="J1415">
        <v>0</v>
      </c>
      <c r="K1415">
        <v>0</v>
      </c>
      <c r="L1415">
        <v>0</v>
      </c>
      <c r="M1415">
        <v>0</v>
      </c>
    </row>
    <row r="1416" spans="2:13" x14ac:dyDescent="0.2">
      <c r="B1416">
        <v>0</v>
      </c>
      <c r="C1416">
        <v>0</v>
      </c>
      <c r="D1416">
        <v>0</v>
      </c>
      <c r="E1416">
        <v>0</v>
      </c>
      <c r="F1416">
        <v>0</v>
      </c>
      <c r="G1416">
        <v>1111111</v>
      </c>
      <c r="H1416">
        <v>0</v>
      </c>
      <c r="I1416">
        <v>0</v>
      </c>
      <c r="J1416">
        <v>0</v>
      </c>
      <c r="K1416">
        <v>0</v>
      </c>
      <c r="L1416">
        <v>0</v>
      </c>
      <c r="M1416">
        <v>0</v>
      </c>
    </row>
    <row r="1417" spans="2:13" x14ac:dyDescent="0.2">
      <c r="B1417">
        <v>0</v>
      </c>
      <c r="C1417">
        <v>0</v>
      </c>
      <c r="D1417">
        <v>0</v>
      </c>
      <c r="E1417">
        <v>0</v>
      </c>
      <c r="F1417">
        <v>0</v>
      </c>
      <c r="G1417">
        <v>1111111</v>
      </c>
      <c r="H1417">
        <v>0</v>
      </c>
      <c r="I1417">
        <v>0</v>
      </c>
      <c r="J1417">
        <v>0</v>
      </c>
      <c r="K1417">
        <v>0</v>
      </c>
      <c r="L1417">
        <v>0</v>
      </c>
      <c r="M1417">
        <v>0</v>
      </c>
    </row>
    <row r="1418" spans="2:13" x14ac:dyDescent="0.2">
      <c r="B1418">
        <v>0</v>
      </c>
      <c r="C1418">
        <v>0</v>
      </c>
      <c r="D1418">
        <v>0</v>
      </c>
      <c r="E1418">
        <v>0</v>
      </c>
      <c r="F1418">
        <v>0</v>
      </c>
      <c r="G1418">
        <v>1111111</v>
      </c>
      <c r="H1418">
        <v>0</v>
      </c>
      <c r="I1418">
        <v>0</v>
      </c>
      <c r="J1418">
        <v>0</v>
      </c>
      <c r="K1418">
        <v>0</v>
      </c>
      <c r="L1418">
        <v>0</v>
      </c>
      <c r="M1418">
        <v>0</v>
      </c>
    </row>
    <row r="1419" spans="2:13" x14ac:dyDescent="0.2">
      <c r="B1419">
        <v>0</v>
      </c>
      <c r="C1419">
        <v>0</v>
      </c>
      <c r="D1419">
        <v>0</v>
      </c>
      <c r="E1419">
        <v>0</v>
      </c>
      <c r="F1419">
        <v>0</v>
      </c>
      <c r="G1419">
        <v>1111111</v>
      </c>
      <c r="H1419">
        <v>0</v>
      </c>
      <c r="I1419">
        <v>0</v>
      </c>
      <c r="J1419">
        <v>0</v>
      </c>
      <c r="K1419">
        <v>0</v>
      </c>
      <c r="L1419">
        <v>0</v>
      </c>
      <c r="M1419">
        <v>0</v>
      </c>
    </row>
    <row r="1420" spans="2:13" x14ac:dyDescent="0.2">
      <c r="B1420">
        <v>0</v>
      </c>
      <c r="C1420">
        <v>0</v>
      </c>
      <c r="D1420">
        <v>0</v>
      </c>
      <c r="E1420">
        <v>0</v>
      </c>
      <c r="F1420">
        <v>0</v>
      </c>
      <c r="G1420">
        <v>1111111</v>
      </c>
      <c r="H1420">
        <v>0</v>
      </c>
      <c r="I1420">
        <v>0</v>
      </c>
      <c r="J1420">
        <v>0</v>
      </c>
      <c r="K1420">
        <v>0</v>
      </c>
      <c r="L1420">
        <v>0</v>
      </c>
      <c r="M1420">
        <v>0</v>
      </c>
    </row>
    <row r="1421" spans="2:13" x14ac:dyDescent="0.2">
      <c r="B1421">
        <v>0</v>
      </c>
      <c r="C1421">
        <v>0</v>
      </c>
      <c r="D1421">
        <v>0</v>
      </c>
      <c r="E1421">
        <v>0</v>
      </c>
      <c r="F1421">
        <v>0</v>
      </c>
      <c r="G1421">
        <v>1111111</v>
      </c>
      <c r="H1421">
        <v>0</v>
      </c>
      <c r="I1421">
        <v>0</v>
      </c>
      <c r="J1421">
        <v>0</v>
      </c>
      <c r="K1421">
        <v>0</v>
      </c>
      <c r="L1421">
        <v>0</v>
      </c>
      <c r="M1421">
        <v>0</v>
      </c>
    </row>
    <row r="1422" spans="2:13" x14ac:dyDescent="0.2">
      <c r="B1422">
        <v>0</v>
      </c>
      <c r="C1422">
        <v>0</v>
      </c>
      <c r="D1422">
        <v>0</v>
      </c>
      <c r="E1422">
        <v>0</v>
      </c>
      <c r="F1422">
        <v>0</v>
      </c>
      <c r="G1422">
        <v>1111111</v>
      </c>
      <c r="H1422">
        <v>0</v>
      </c>
      <c r="I1422">
        <v>0</v>
      </c>
      <c r="J1422">
        <v>0</v>
      </c>
      <c r="K1422">
        <v>0</v>
      </c>
      <c r="L1422">
        <v>0</v>
      </c>
      <c r="M1422">
        <v>0</v>
      </c>
    </row>
    <row r="1423" spans="2:13" x14ac:dyDescent="0.2">
      <c r="B1423">
        <v>0</v>
      </c>
      <c r="C1423">
        <v>0</v>
      </c>
      <c r="D1423">
        <v>0</v>
      </c>
      <c r="E1423">
        <v>0</v>
      </c>
      <c r="F1423">
        <v>0</v>
      </c>
      <c r="G1423">
        <v>1111111</v>
      </c>
      <c r="H1423">
        <v>0</v>
      </c>
      <c r="I1423">
        <v>0</v>
      </c>
      <c r="J1423">
        <v>0</v>
      </c>
      <c r="K1423">
        <v>0</v>
      </c>
      <c r="L1423">
        <v>0</v>
      </c>
      <c r="M1423">
        <v>0</v>
      </c>
    </row>
    <row r="1424" spans="2:13" x14ac:dyDescent="0.2">
      <c r="B1424">
        <v>0</v>
      </c>
      <c r="C1424">
        <v>0</v>
      </c>
      <c r="D1424">
        <v>0</v>
      </c>
      <c r="E1424">
        <v>0</v>
      </c>
      <c r="F1424">
        <v>0</v>
      </c>
      <c r="G1424">
        <v>1111111</v>
      </c>
      <c r="H1424">
        <v>0</v>
      </c>
      <c r="I1424">
        <v>0</v>
      </c>
      <c r="J1424">
        <v>0</v>
      </c>
      <c r="K1424">
        <v>0</v>
      </c>
      <c r="L1424">
        <v>0</v>
      </c>
      <c r="M1424">
        <v>0</v>
      </c>
    </row>
    <row r="1425" spans="2:13" x14ac:dyDescent="0.2">
      <c r="B1425">
        <v>0</v>
      </c>
      <c r="C1425">
        <v>0</v>
      </c>
      <c r="D1425">
        <v>0</v>
      </c>
      <c r="E1425">
        <v>0</v>
      </c>
      <c r="F1425">
        <v>0</v>
      </c>
      <c r="G1425">
        <v>1111111</v>
      </c>
      <c r="H1425">
        <v>0</v>
      </c>
      <c r="I1425">
        <v>0</v>
      </c>
      <c r="J1425">
        <v>0</v>
      </c>
      <c r="K1425">
        <v>0</v>
      </c>
      <c r="L1425">
        <v>0</v>
      </c>
      <c r="M1425">
        <v>0</v>
      </c>
    </row>
    <row r="1426" spans="2:13" x14ac:dyDescent="0.2">
      <c r="B1426">
        <v>0</v>
      </c>
      <c r="C1426">
        <v>0</v>
      </c>
      <c r="D1426">
        <v>0</v>
      </c>
      <c r="E1426">
        <v>0</v>
      </c>
      <c r="F1426">
        <v>0</v>
      </c>
      <c r="G1426">
        <v>1111111</v>
      </c>
      <c r="H1426">
        <v>0</v>
      </c>
      <c r="I1426">
        <v>0</v>
      </c>
      <c r="J1426">
        <v>0</v>
      </c>
      <c r="K1426">
        <v>0</v>
      </c>
      <c r="L1426">
        <v>0</v>
      </c>
      <c r="M1426">
        <v>0</v>
      </c>
    </row>
    <row r="1427" spans="2:13" x14ac:dyDescent="0.2">
      <c r="B1427">
        <v>0</v>
      </c>
      <c r="C1427">
        <v>0</v>
      </c>
      <c r="D1427">
        <v>0</v>
      </c>
      <c r="E1427">
        <v>0</v>
      </c>
      <c r="F1427">
        <v>0</v>
      </c>
      <c r="G1427">
        <v>1111111</v>
      </c>
      <c r="H1427">
        <v>0</v>
      </c>
      <c r="I1427">
        <v>0</v>
      </c>
      <c r="J1427">
        <v>0</v>
      </c>
      <c r="K1427">
        <v>0</v>
      </c>
      <c r="L1427">
        <v>0</v>
      </c>
      <c r="M1427">
        <v>0</v>
      </c>
    </row>
    <row r="1428" spans="2:13" x14ac:dyDescent="0.2">
      <c r="B1428">
        <v>0</v>
      </c>
      <c r="C1428">
        <v>0</v>
      </c>
      <c r="D1428">
        <v>0</v>
      </c>
      <c r="E1428">
        <v>0</v>
      </c>
      <c r="F1428">
        <v>0</v>
      </c>
      <c r="G1428">
        <v>1111111</v>
      </c>
      <c r="H1428">
        <v>0</v>
      </c>
      <c r="I1428">
        <v>0</v>
      </c>
      <c r="J1428">
        <v>0</v>
      </c>
      <c r="K1428">
        <v>0</v>
      </c>
      <c r="L1428">
        <v>0</v>
      </c>
      <c r="M1428">
        <v>0</v>
      </c>
    </row>
    <row r="1429" spans="2:13" x14ac:dyDescent="0.2">
      <c r="B1429">
        <v>0</v>
      </c>
      <c r="C1429">
        <v>0</v>
      </c>
      <c r="D1429">
        <v>0</v>
      </c>
      <c r="E1429">
        <v>0</v>
      </c>
      <c r="F1429">
        <v>0</v>
      </c>
      <c r="G1429">
        <v>1111111</v>
      </c>
      <c r="H1429">
        <v>0</v>
      </c>
      <c r="I1429">
        <v>0</v>
      </c>
      <c r="J1429">
        <v>0</v>
      </c>
      <c r="K1429">
        <v>0</v>
      </c>
      <c r="L1429">
        <v>0</v>
      </c>
      <c r="M1429">
        <v>0</v>
      </c>
    </row>
    <row r="1430" spans="2:13" x14ac:dyDescent="0.2">
      <c r="B1430">
        <v>0</v>
      </c>
      <c r="C1430">
        <v>0</v>
      </c>
      <c r="D1430">
        <v>0</v>
      </c>
      <c r="E1430">
        <v>0</v>
      </c>
      <c r="F1430">
        <v>0</v>
      </c>
      <c r="G1430">
        <v>1111111</v>
      </c>
      <c r="H1430">
        <v>0</v>
      </c>
      <c r="I1430">
        <v>0</v>
      </c>
      <c r="J1430">
        <v>0</v>
      </c>
      <c r="K1430">
        <v>0</v>
      </c>
      <c r="L1430">
        <v>0</v>
      </c>
      <c r="M1430">
        <v>0</v>
      </c>
    </row>
    <row r="1431" spans="2:13" x14ac:dyDescent="0.2">
      <c r="B1431">
        <v>0</v>
      </c>
      <c r="C1431">
        <v>0</v>
      </c>
      <c r="D1431">
        <v>0</v>
      </c>
      <c r="E1431">
        <v>0</v>
      </c>
      <c r="F1431">
        <v>0</v>
      </c>
      <c r="G1431">
        <v>1111111</v>
      </c>
      <c r="H1431">
        <v>0</v>
      </c>
      <c r="I1431">
        <v>0</v>
      </c>
      <c r="J1431">
        <v>0</v>
      </c>
      <c r="K1431">
        <v>0</v>
      </c>
      <c r="L1431">
        <v>0</v>
      </c>
      <c r="M1431">
        <v>0</v>
      </c>
    </row>
    <row r="1432" spans="2:13" x14ac:dyDescent="0.2">
      <c r="B1432">
        <v>0</v>
      </c>
      <c r="C1432">
        <v>0</v>
      </c>
      <c r="D1432">
        <v>0</v>
      </c>
      <c r="E1432">
        <v>0</v>
      </c>
      <c r="F1432">
        <v>0</v>
      </c>
      <c r="G1432">
        <v>1111111</v>
      </c>
      <c r="H1432">
        <v>0</v>
      </c>
      <c r="I1432">
        <v>0</v>
      </c>
      <c r="J1432">
        <v>0</v>
      </c>
      <c r="K1432">
        <v>0</v>
      </c>
      <c r="L1432">
        <v>0</v>
      </c>
      <c r="M1432">
        <v>0</v>
      </c>
    </row>
    <row r="1433" spans="2:13" x14ac:dyDescent="0.2">
      <c r="B1433">
        <v>0</v>
      </c>
      <c r="C1433">
        <v>0</v>
      </c>
      <c r="D1433">
        <v>0</v>
      </c>
      <c r="E1433">
        <v>0</v>
      </c>
      <c r="F1433">
        <v>0</v>
      </c>
      <c r="G1433">
        <v>1111111</v>
      </c>
      <c r="H1433">
        <v>0</v>
      </c>
      <c r="I1433">
        <v>0</v>
      </c>
      <c r="J1433">
        <v>0</v>
      </c>
      <c r="K1433">
        <v>0</v>
      </c>
      <c r="L1433">
        <v>0</v>
      </c>
      <c r="M1433">
        <v>0</v>
      </c>
    </row>
    <row r="1434" spans="2:13" x14ac:dyDescent="0.2">
      <c r="B1434">
        <v>0</v>
      </c>
      <c r="C1434">
        <v>0</v>
      </c>
      <c r="D1434">
        <v>0</v>
      </c>
      <c r="E1434">
        <v>0</v>
      </c>
      <c r="F1434">
        <v>0</v>
      </c>
      <c r="G1434">
        <v>1111111</v>
      </c>
      <c r="H1434">
        <v>0</v>
      </c>
      <c r="I1434">
        <v>0</v>
      </c>
      <c r="J1434">
        <v>0</v>
      </c>
      <c r="K1434">
        <v>0</v>
      </c>
      <c r="L1434">
        <v>0</v>
      </c>
      <c r="M1434">
        <v>0</v>
      </c>
    </row>
    <row r="1435" spans="2:13" x14ac:dyDescent="0.2">
      <c r="B1435">
        <v>0</v>
      </c>
      <c r="C1435">
        <v>0</v>
      </c>
      <c r="D1435">
        <v>0</v>
      </c>
      <c r="E1435">
        <v>0</v>
      </c>
      <c r="F1435">
        <v>0</v>
      </c>
      <c r="G1435">
        <v>1111111</v>
      </c>
      <c r="H1435">
        <v>0</v>
      </c>
      <c r="I1435">
        <v>0</v>
      </c>
      <c r="J1435">
        <v>0</v>
      </c>
      <c r="K1435">
        <v>0</v>
      </c>
      <c r="L1435">
        <v>0</v>
      </c>
      <c r="M1435">
        <v>0</v>
      </c>
    </row>
    <row r="1436" spans="2:13" x14ac:dyDescent="0.2">
      <c r="B1436">
        <v>0</v>
      </c>
      <c r="C1436">
        <v>0</v>
      </c>
      <c r="D1436">
        <v>0</v>
      </c>
      <c r="E1436">
        <v>0</v>
      </c>
      <c r="F1436">
        <v>0</v>
      </c>
      <c r="G1436">
        <v>1111111</v>
      </c>
      <c r="H1436">
        <v>0</v>
      </c>
      <c r="I1436">
        <v>0</v>
      </c>
      <c r="J1436">
        <v>0</v>
      </c>
      <c r="K1436">
        <v>0</v>
      </c>
      <c r="L1436">
        <v>0</v>
      </c>
      <c r="M1436">
        <v>0</v>
      </c>
    </row>
    <row r="1437" spans="2:13" x14ac:dyDescent="0.2">
      <c r="B1437">
        <v>0</v>
      </c>
      <c r="C1437">
        <v>0</v>
      </c>
      <c r="D1437">
        <v>0</v>
      </c>
      <c r="E1437">
        <v>0</v>
      </c>
      <c r="F1437">
        <v>0</v>
      </c>
      <c r="G1437">
        <v>1111111</v>
      </c>
      <c r="H1437">
        <v>0</v>
      </c>
      <c r="I1437">
        <v>0</v>
      </c>
      <c r="J1437">
        <v>0</v>
      </c>
      <c r="K1437">
        <v>0</v>
      </c>
      <c r="L1437">
        <v>0</v>
      </c>
      <c r="M1437">
        <v>0</v>
      </c>
    </row>
    <row r="1438" spans="2:13" x14ac:dyDescent="0.2">
      <c r="B1438">
        <v>0</v>
      </c>
      <c r="C1438">
        <v>0</v>
      </c>
      <c r="D1438">
        <v>0</v>
      </c>
      <c r="E1438">
        <v>0</v>
      </c>
      <c r="F1438">
        <v>0</v>
      </c>
      <c r="G1438">
        <v>1111111</v>
      </c>
      <c r="H1438">
        <v>0</v>
      </c>
      <c r="I1438">
        <v>0</v>
      </c>
      <c r="J1438">
        <v>0</v>
      </c>
      <c r="K1438">
        <v>0</v>
      </c>
      <c r="L1438">
        <v>0</v>
      </c>
      <c r="M1438">
        <v>0</v>
      </c>
    </row>
    <row r="1439" spans="2:13" x14ac:dyDescent="0.2">
      <c r="B1439">
        <v>0</v>
      </c>
      <c r="C1439">
        <v>0</v>
      </c>
      <c r="D1439">
        <v>0</v>
      </c>
      <c r="E1439">
        <v>0</v>
      </c>
      <c r="F1439">
        <v>0</v>
      </c>
      <c r="G1439">
        <v>1111111</v>
      </c>
      <c r="H1439">
        <v>0</v>
      </c>
      <c r="I1439">
        <v>0</v>
      </c>
      <c r="J1439">
        <v>0</v>
      </c>
      <c r="K1439">
        <v>0</v>
      </c>
      <c r="L1439">
        <v>0</v>
      </c>
      <c r="M1439">
        <v>0</v>
      </c>
    </row>
    <row r="1440" spans="2:13" x14ac:dyDescent="0.2">
      <c r="B1440">
        <v>0</v>
      </c>
      <c r="C1440">
        <v>0</v>
      </c>
      <c r="D1440">
        <v>0</v>
      </c>
      <c r="E1440">
        <v>0</v>
      </c>
      <c r="F1440">
        <v>0</v>
      </c>
      <c r="G1440">
        <v>1111111</v>
      </c>
      <c r="H1440">
        <v>0</v>
      </c>
      <c r="I1440">
        <v>0</v>
      </c>
      <c r="J1440">
        <v>0</v>
      </c>
      <c r="K1440">
        <v>0</v>
      </c>
      <c r="L1440">
        <v>0</v>
      </c>
      <c r="M1440">
        <v>0</v>
      </c>
    </row>
    <row r="1441" spans="2:13" x14ac:dyDescent="0.2">
      <c r="B1441">
        <v>0</v>
      </c>
      <c r="C1441">
        <v>0</v>
      </c>
      <c r="D1441">
        <v>0</v>
      </c>
      <c r="E1441">
        <v>0</v>
      </c>
      <c r="F1441">
        <v>0</v>
      </c>
      <c r="G1441">
        <v>1111111</v>
      </c>
      <c r="H1441">
        <v>0</v>
      </c>
      <c r="I1441">
        <v>0</v>
      </c>
      <c r="J1441">
        <v>0</v>
      </c>
      <c r="K1441">
        <v>0</v>
      </c>
      <c r="L1441">
        <v>0</v>
      </c>
      <c r="M1441">
        <v>0</v>
      </c>
    </row>
    <row r="1442" spans="2:13" x14ac:dyDescent="0.2">
      <c r="B1442">
        <v>0</v>
      </c>
      <c r="C1442">
        <v>0</v>
      </c>
      <c r="D1442">
        <v>0</v>
      </c>
      <c r="E1442">
        <v>0</v>
      </c>
      <c r="F1442">
        <v>0</v>
      </c>
      <c r="G1442">
        <v>1111111</v>
      </c>
      <c r="H1442">
        <v>0</v>
      </c>
      <c r="I1442">
        <v>0</v>
      </c>
      <c r="J1442">
        <v>0</v>
      </c>
      <c r="K1442">
        <v>0</v>
      </c>
      <c r="L1442">
        <v>0</v>
      </c>
      <c r="M1442">
        <v>0</v>
      </c>
    </row>
    <row r="1443" spans="2:13" x14ac:dyDescent="0.2">
      <c r="B1443">
        <v>0</v>
      </c>
      <c r="C1443">
        <v>0</v>
      </c>
      <c r="D1443">
        <v>0</v>
      </c>
      <c r="E1443">
        <v>0</v>
      </c>
      <c r="F1443">
        <v>0</v>
      </c>
      <c r="G1443">
        <v>1111111</v>
      </c>
      <c r="H1443">
        <v>0</v>
      </c>
      <c r="I1443">
        <v>0</v>
      </c>
      <c r="J1443">
        <v>0</v>
      </c>
      <c r="K1443">
        <v>0</v>
      </c>
      <c r="L1443">
        <v>0</v>
      </c>
      <c r="M1443">
        <v>0</v>
      </c>
    </row>
    <row r="1444" spans="2:13" x14ac:dyDescent="0.2">
      <c r="B1444">
        <v>0</v>
      </c>
      <c r="C1444">
        <v>0</v>
      </c>
      <c r="D1444">
        <v>0</v>
      </c>
      <c r="E1444">
        <v>0</v>
      </c>
      <c r="F1444">
        <v>0</v>
      </c>
      <c r="G1444">
        <v>1111111</v>
      </c>
      <c r="H1444">
        <v>0</v>
      </c>
      <c r="I1444">
        <v>0</v>
      </c>
      <c r="J1444">
        <v>0</v>
      </c>
      <c r="K1444">
        <v>0</v>
      </c>
      <c r="L1444">
        <v>0</v>
      </c>
      <c r="M1444">
        <v>0</v>
      </c>
    </row>
    <row r="1445" spans="2:13" x14ac:dyDescent="0.2">
      <c r="B1445">
        <v>0</v>
      </c>
      <c r="C1445">
        <v>0</v>
      </c>
      <c r="D1445">
        <v>0</v>
      </c>
      <c r="E1445">
        <v>0</v>
      </c>
      <c r="F1445">
        <v>0</v>
      </c>
      <c r="G1445">
        <v>1111111</v>
      </c>
      <c r="H1445">
        <v>0</v>
      </c>
      <c r="I1445">
        <v>0</v>
      </c>
      <c r="J1445">
        <v>0</v>
      </c>
      <c r="K1445">
        <v>0</v>
      </c>
      <c r="L1445">
        <v>0</v>
      </c>
      <c r="M1445">
        <v>0</v>
      </c>
    </row>
    <row r="1446" spans="2:13" x14ac:dyDescent="0.2">
      <c r="B1446">
        <v>0</v>
      </c>
      <c r="C1446">
        <v>0</v>
      </c>
      <c r="D1446">
        <v>0</v>
      </c>
      <c r="E1446">
        <v>0</v>
      </c>
      <c r="F1446">
        <v>0</v>
      </c>
      <c r="G1446">
        <v>1111111</v>
      </c>
      <c r="H1446">
        <v>0</v>
      </c>
      <c r="I1446">
        <v>0</v>
      </c>
      <c r="J1446">
        <v>0</v>
      </c>
      <c r="K1446">
        <v>0</v>
      </c>
      <c r="L1446">
        <v>0</v>
      </c>
      <c r="M1446">
        <v>0</v>
      </c>
    </row>
    <row r="1447" spans="2:13" x14ac:dyDescent="0.2">
      <c r="B1447">
        <v>0</v>
      </c>
      <c r="C1447">
        <v>0</v>
      </c>
      <c r="D1447">
        <v>0</v>
      </c>
      <c r="E1447">
        <v>0</v>
      </c>
      <c r="F1447">
        <v>0</v>
      </c>
      <c r="G1447">
        <v>1111111</v>
      </c>
      <c r="H1447">
        <v>0</v>
      </c>
      <c r="I1447">
        <v>0</v>
      </c>
      <c r="J1447">
        <v>0</v>
      </c>
      <c r="K1447">
        <v>0</v>
      </c>
      <c r="L1447">
        <v>0</v>
      </c>
      <c r="M1447">
        <v>0</v>
      </c>
    </row>
    <row r="1448" spans="2:13" x14ac:dyDescent="0.2">
      <c r="B1448">
        <v>0</v>
      </c>
      <c r="C1448">
        <v>0</v>
      </c>
      <c r="D1448">
        <v>0</v>
      </c>
      <c r="E1448">
        <v>0</v>
      </c>
      <c r="F1448">
        <v>0</v>
      </c>
      <c r="G1448">
        <v>1111111</v>
      </c>
      <c r="H1448">
        <v>0</v>
      </c>
      <c r="I1448">
        <v>0</v>
      </c>
      <c r="J1448">
        <v>0</v>
      </c>
      <c r="K1448">
        <v>0</v>
      </c>
      <c r="L1448">
        <v>0</v>
      </c>
      <c r="M1448">
        <v>0</v>
      </c>
    </row>
    <row r="1449" spans="2:13" x14ac:dyDescent="0.2">
      <c r="B1449">
        <v>0</v>
      </c>
      <c r="C1449">
        <v>0</v>
      </c>
      <c r="D1449">
        <v>0</v>
      </c>
      <c r="E1449">
        <v>0</v>
      </c>
      <c r="F1449">
        <v>0</v>
      </c>
      <c r="G1449">
        <v>1111111</v>
      </c>
      <c r="H1449">
        <v>0</v>
      </c>
      <c r="I1449">
        <v>0</v>
      </c>
      <c r="J1449">
        <v>0</v>
      </c>
      <c r="K1449">
        <v>0</v>
      </c>
      <c r="L1449">
        <v>0</v>
      </c>
      <c r="M1449">
        <v>0</v>
      </c>
    </row>
    <row r="1450" spans="2:13" x14ac:dyDescent="0.2">
      <c r="B1450">
        <v>0</v>
      </c>
      <c r="C1450">
        <v>0</v>
      </c>
      <c r="D1450">
        <v>0</v>
      </c>
      <c r="E1450">
        <v>0</v>
      </c>
      <c r="F1450">
        <v>0</v>
      </c>
      <c r="G1450">
        <v>1111111</v>
      </c>
      <c r="H1450">
        <v>0</v>
      </c>
      <c r="I1450">
        <v>0</v>
      </c>
      <c r="J1450">
        <v>0</v>
      </c>
      <c r="K1450">
        <v>0</v>
      </c>
      <c r="L1450">
        <v>0</v>
      </c>
      <c r="M1450">
        <v>0</v>
      </c>
    </row>
    <row r="1451" spans="2:13" x14ac:dyDescent="0.2">
      <c r="B1451">
        <v>0</v>
      </c>
      <c r="C1451">
        <v>0</v>
      </c>
      <c r="D1451">
        <v>0</v>
      </c>
      <c r="E1451">
        <v>0</v>
      </c>
      <c r="F1451">
        <v>0</v>
      </c>
      <c r="G1451">
        <v>1111111</v>
      </c>
      <c r="H1451">
        <v>0</v>
      </c>
      <c r="I1451">
        <v>0</v>
      </c>
      <c r="J1451">
        <v>0</v>
      </c>
      <c r="K1451">
        <v>0</v>
      </c>
      <c r="L1451">
        <v>0</v>
      </c>
      <c r="M1451">
        <v>0</v>
      </c>
    </row>
    <row r="1452" spans="2:13" x14ac:dyDescent="0.2">
      <c r="B1452">
        <v>0</v>
      </c>
      <c r="C1452">
        <v>0</v>
      </c>
      <c r="D1452">
        <v>0</v>
      </c>
      <c r="E1452">
        <v>0</v>
      </c>
      <c r="F1452">
        <v>0</v>
      </c>
      <c r="G1452">
        <v>1111111</v>
      </c>
      <c r="H1452">
        <v>0</v>
      </c>
      <c r="I1452">
        <v>0</v>
      </c>
      <c r="J1452">
        <v>0</v>
      </c>
      <c r="K1452">
        <v>0</v>
      </c>
      <c r="L1452">
        <v>0</v>
      </c>
      <c r="M1452">
        <v>0</v>
      </c>
    </row>
    <row r="1453" spans="2:13" x14ac:dyDescent="0.2">
      <c r="B1453">
        <v>0</v>
      </c>
      <c r="C1453">
        <v>0</v>
      </c>
      <c r="D1453">
        <v>0</v>
      </c>
      <c r="E1453">
        <v>0</v>
      </c>
      <c r="F1453">
        <v>0</v>
      </c>
      <c r="G1453">
        <v>1111111</v>
      </c>
      <c r="H1453">
        <v>0</v>
      </c>
      <c r="I1453">
        <v>0</v>
      </c>
      <c r="J1453">
        <v>0</v>
      </c>
      <c r="K1453">
        <v>0</v>
      </c>
      <c r="L1453">
        <v>0</v>
      </c>
      <c r="M1453">
        <v>0</v>
      </c>
    </row>
    <row r="1454" spans="2:13" x14ac:dyDescent="0.2">
      <c r="B1454">
        <v>0</v>
      </c>
      <c r="C1454">
        <v>0</v>
      </c>
      <c r="D1454">
        <v>0</v>
      </c>
      <c r="E1454">
        <v>0</v>
      </c>
      <c r="F1454">
        <v>0</v>
      </c>
      <c r="G1454">
        <v>1111111</v>
      </c>
      <c r="H1454">
        <v>0</v>
      </c>
      <c r="I1454">
        <v>0</v>
      </c>
      <c r="J1454">
        <v>0</v>
      </c>
      <c r="K1454">
        <v>0</v>
      </c>
      <c r="L1454">
        <v>0</v>
      </c>
      <c r="M1454">
        <v>0</v>
      </c>
    </row>
    <row r="1455" spans="2:13" x14ac:dyDescent="0.2">
      <c r="B1455">
        <v>0</v>
      </c>
      <c r="C1455">
        <v>0</v>
      </c>
      <c r="D1455">
        <v>0</v>
      </c>
      <c r="E1455">
        <v>0</v>
      </c>
      <c r="F1455">
        <v>0</v>
      </c>
      <c r="G1455">
        <v>1111111</v>
      </c>
      <c r="H1455">
        <v>0</v>
      </c>
      <c r="I1455">
        <v>0</v>
      </c>
      <c r="J1455">
        <v>0</v>
      </c>
      <c r="K1455">
        <v>0</v>
      </c>
      <c r="L1455">
        <v>0</v>
      </c>
      <c r="M1455">
        <v>0</v>
      </c>
    </row>
    <row r="1456" spans="2:13" x14ac:dyDescent="0.2">
      <c r="B1456">
        <v>0</v>
      </c>
      <c r="C1456">
        <v>0</v>
      </c>
      <c r="D1456">
        <v>0</v>
      </c>
      <c r="E1456">
        <v>0</v>
      </c>
      <c r="F1456">
        <v>0</v>
      </c>
      <c r="G1456">
        <v>1111111</v>
      </c>
      <c r="H1456">
        <v>0</v>
      </c>
      <c r="I1456">
        <v>0</v>
      </c>
      <c r="J1456">
        <v>0</v>
      </c>
      <c r="K1456">
        <v>0</v>
      </c>
      <c r="L1456">
        <v>0</v>
      </c>
      <c r="M1456">
        <v>0</v>
      </c>
    </row>
    <row r="1457" spans="2:13" x14ac:dyDescent="0.2">
      <c r="B1457">
        <v>0</v>
      </c>
      <c r="C1457">
        <v>0</v>
      </c>
      <c r="D1457">
        <v>0</v>
      </c>
      <c r="E1457">
        <v>0</v>
      </c>
      <c r="F1457">
        <v>0</v>
      </c>
      <c r="G1457">
        <v>1111111</v>
      </c>
      <c r="H1457">
        <v>0</v>
      </c>
      <c r="I1457">
        <v>0</v>
      </c>
      <c r="J1457">
        <v>0</v>
      </c>
      <c r="K1457">
        <v>0</v>
      </c>
      <c r="L1457">
        <v>0</v>
      </c>
      <c r="M1457">
        <v>0</v>
      </c>
    </row>
    <row r="1458" spans="2:13" x14ac:dyDescent="0.2">
      <c r="B1458">
        <v>0</v>
      </c>
      <c r="C1458">
        <v>0</v>
      </c>
      <c r="D1458">
        <v>0</v>
      </c>
      <c r="E1458">
        <v>0</v>
      </c>
      <c r="F1458">
        <v>0</v>
      </c>
      <c r="G1458">
        <v>1111111</v>
      </c>
      <c r="H1458">
        <v>0</v>
      </c>
      <c r="I1458">
        <v>0</v>
      </c>
      <c r="J1458">
        <v>0</v>
      </c>
      <c r="K1458">
        <v>0</v>
      </c>
      <c r="L1458">
        <v>0</v>
      </c>
      <c r="M1458">
        <v>0</v>
      </c>
    </row>
    <row r="1459" spans="2:13" x14ac:dyDescent="0.2">
      <c r="B1459">
        <v>0</v>
      </c>
      <c r="C1459">
        <v>0</v>
      </c>
      <c r="D1459">
        <v>0</v>
      </c>
      <c r="E1459">
        <v>0</v>
      </c>
      <c r="F1459">
        <v>0</v>
      </c>
      <c r="G1459">
        <v>1111111</v>
      </c>
      <c r="H1459">
        <v>0</v>
      </c>
      <c r="I1459">
        <v>0</v>
      </c>
      <c r="J1459">
        <v>0</v>
      </c>
      <c r="K1459">
        <v>0</v>
      </c>
      <c r="L1459">
        <v>0</v>
      </c>
      <c r="M1459">
        <v>0</v>
      </c>
    </row>
    <row r="1460" spans="2:13" x14ac:dyDescent="0.2">
      <c r="B1460">
        <v>0</v>
      </c>
      <c r="C1460">
        <v>0</v>
      </c>
      <c r="D1460">
        <v>0</v>
      </c>
      <c r="E1460">
        <v>0</v>
      </c>
      <c r="F1460">
        <v>0</v>
      </c>
      <c r="G1460">
        <v>1111111</v>
      </c>
      <c r="H1460">
        <v>0</v>
      </c>
      <c r="I1460">
        <v>0</v>
      </c>
      <c r="J1460">
        <v>0</v>
      </c>
      <c r="K1460">
        <v>0</v>
      </c>
      <c r="L1460">
        <v>0</v>
      </c>
      <c r="M1460">
        <v>0</v>
      </c>
    </row>
    <row r="1461" spans="2:13" x14ac:dyDescent="0.2">
      <c r="B1461">
        <v>0</v>
      </c>
      <c r="C1461">
        <v>0</v>
      </c>
      <c r="D1461">
        <v>0</v>
      </c>
      <c r="E1461">
        <v>0</v>
      </c>
      <c r="F1461">
        <v>0</v>
      </c>
      <c r="G1461">
        <v>1111111</v>
      </c>
      <c r="H1461">
        <v>0</v>
      </c>
      <c r="I1461">
        <v>0</v>
      </c>
      <c r="J1461">
        <v>0</v>
      </c>
      <c r="K1461">
        <v>0</v>
      </c>
      <c r="L1461">
        <v>0</v>
      </c>
      <c r="M1461">
        <v>0</v>
      </c>
    </row>
    <row r="1462" spans="2:13" x14ac:dyDescent="0.2">
      <c r="B1462">
        <v>0</v>
      </c>
      <c r="C1462">
        <v>0</v>
      </c>
      <c r="D1462">
        <v>0</v>
      </c>
      <c r="E1462">
        <v>0</v>
      </c>
      <c r="F1462">
        <v>0</v>
      </c>
      <c r="G1462">
        <v>1111111</v>
      </c>
      <c r="H1462">
        <v>0</v>
      </c>
      <c r="I1462">
        <v>0</v>
      </c>
      <c r="J1462">
        <v>0</v>
      </c>
      <c r="K1462">
        <v>0</v>
      </c>
      <c r="L1462">
        <v>0</v>
      </c>
      <c r="M1462">
        <v>0</v>
      </c>
    </row>
    <row r="1463" spans="2:13" x14ac:dyDescent="0.2">
      <c r="B1463">
        <v>0</v>
      </c>
      <c r="C1463">
        <v>0</v>
      </c>
      <c r="D1463">
        <v>0</v>
      </c>
      <c r="E1463">
        <v>0</v>
      </c>
      <c r="F1463">
        <v>0</v>
      </c>
      <c r="G1463">
        <v>1111111</v>
      </c>
      <c r="H1463">
        <v>0</v>
      </c>
      <c r="I1463">
        <v>0</v>
      </c>
      <c r="J1463">
        <v>0</v>
      </c>
      <c r="K1463">
        <v>0</v>
      </c>
      <c r="L1463">
        <v>0</v>
      </c>
      <c r="M1463">
        <v>0</v>
      </c>
    </row>
    <row r="1464" spans="2:13" x14ac:dyDescent="0.2">
      <c r="B1464">
        <v>0</v>
      </c>
      <c r="C1464">
        <v>0</v>
      </c>
      <c r="D1464">
        <v>0</v>
      </c>
      <c r="E1464">
        <v>0</v>
      </c>
      <c r="F1464">
        <v>0</v>
      </c>
      <c r="G1464">
        <v>1111111</v>
      </c>
      <c r="H1464">
        <v>0</v>
      </c>
      <c r="I1464">
        <v>0</v>
      </c>
      <c r="J1464">
        <v>0</v>
      </c>
      <c r="K1464">
        <v>0</v>
      </c>
      <c r="L1464">
        <v>0</v>
      </c>
      <c r="M1464">
        <v>0</v>
      </c>
    </row>
    <row r="1465" spans="2:13" x14ac:dyDescent="0.2">
      <c r="B1465">
        <v>0</v>
      </c>
      <c r="C1465">
        <v>0</v>
      </c>
      <c r="D1465">
        <v>0</v>
      </c>
      <c r="E1465">
        <v>0</v>
      </c>
      <c r="F1465">
        <v>0</v>
      </c>
      <c r="G1465">
        <v>1111111</v>
      </c>
      <c r="H1465">
        <v>0</v>
      </c>
      <c r="I1465">
        <v>0</v>
      </c>
      <c r="J1465">
        <v>0</v>
      </c>
      <c r="K1465">
        <v>0</v>
      </c>
      <c r="L1465">
        <v>0</v>
      </c>
      <c r="M1465">
        <v>0</v>
      </c>
    </row>
    <row r="1466" spans="2:13" x14ac:dyDescent="0.2">
      <c r="B1466">
        <v>0</v>
      </c>
      <c r="C1466">
        <v>0</v>
      </c>
      <c r="D1466">
        <v>0</v>
      </c>
      <c r="E1466">
        <v>0</v>
      </c>
      <c r="F1466">
        <v>0</v>
      </c>
      <c r="G1466">
        <v>1111111</v>
      </c>
      <c r="H1466">
        <v>0</v>
      </c>
      <c r="I1466">
        <v>0</v>
      </c>
      <c r="J1466">
        <v>0</v>
      </c>
      <c r="K1466">
        <v>0</v>
      </c>
      <c r="L1466">
        <v>0</v>
      </c>
      <c r="M1466">
        <v>0</v>
      </c>
    </row>
    <row r="1467" spans="2:13" x14ac:dyDescent="0.2">
      <c r="B1467">
        <v>0</v>
      </c>
      <c r="C1467">
        <v>0</v>
      </c>
      <c r="D1467">
        <v>0</v>
      </c>
      <c r="E1467">
        <v>0</v>
      </c>
      <c r="F1467">
        <v>0</v>
      </c>
      <c r="G1467">
        <v>1111111</v>
      </c>
      <c r="H1467">
        <v>0</v>
      </c>
      <c r="I1467">
        <v>0</v>
      </c>
      <c r="J1467">
        <v>0</v>
      </c>
      <c r="K1467">
        <v>0</v>
      </c>
      <c r="L1467">
        <v>0</v>
      </c>
      <c r="M1467">
        <v>0</v>
      </c>
    </row>
    <row r="1468" spans="2:13" x14ac:dyDescent="0.2">
      <c r="B1468">
        <v>0</v>
      </c>
      <c r="C1468">
        <v>0</v>
      </c>
      <c r="D1468">
        <v>0</v>
      </c>
      <c r="E1468">
        <v>0</v>
      </c>
      <c r="F1468">
        <v>0</v>
      </c>
      <c r="G1468">
        <v>1111111</v>
      </c>
      <c r="H1468">
        <v>0</v>
      </c>
      <c r="I1468">
        <v>0</v>
      </c>
      <c r="J1468">
        <v>0</v>
      </c>
      <c r="K1468">
        <v>0</v>
      </c>
      <c r="L1468">
        <v>0</v>
      </c>
      <c r="M1468">
        <v>0</v>
      </c>
    </row>
    <row r="1469" spans="2:13" x14ac:dyDescent="0.2">
      <c r="B1469">
        <v>0</v>
      </c>
      <c r="C1469">
        <v>0</v>
      </c>
      <c r="D1469">
        <v>0</v>
      </c>
      <c r="E1469">
        <v>0</v>
      </c>
      <c r="F1469">
        <v>0</v>
      </c>
      <c r="G1469">
        <v>1111111</v>
      </c>
      <c r="H1469">
        <v>0</v>
      </c>
      <c r="I1469">
        <v>0</v>
      </c>
      <c r="J1469">
        <v>0</v>
      </c>
      <c r="K1469">
        <v>0</v>
      </c>
      <c r="L1469">
        <v>0</v>
      </c>
      <c r="M1469">
        <v>0</v>
      </c>
    </row>
    <row r="1470" spans="2:13" x14ac:dyDescent="0.2">
      <c r="B1470">
        <v>0</v>
      </c>
      <c r="C1470">
        <v>0</v>
      </c>
      <c r="D1470">
        <v>0</v>
      </c>
      <c r="E1470">
        <v>0</v>
      </c>
      <c r="F1470">
        <v>0</v>
      </c>
      <c r="G1470">
        <v>1111111</v>
      </c>
      <c r="H1470">
        <v>0</v>
      </c>
      <c r="I1470">
        <v>0</v>
      </c>
      <c r="J1470">
        <v>0</v>
      </c>
      <c r="K1470">
        <v>0</v>
      </c>
      <c r="L1470">
        <v>0</v>
      </c>
      <c r="M1470">
        <v>0</v>
      </c>
    </row>
    <row r="1471" spans="2:13" x14ac:dyDescent="0.2">
      <c r="B1471">
        <v>0</v>
      </c>
      <c r="C1471">
        <v>0</v>
      </c>
      <c r="D1471">
        <v>0</v>
      </c>
      <c r="E1471">
        <v>0</v>
      </c>
      <c r="F1471">
        <v>0</v>
      </c>
      <c r="G1471">
        <v>1111111</v>
      </c>
      <c r="H1471">
        <v>0</v>
      </c>
      <c r="I1471">
        <v>0</v>
      </c>
      <c r="J1471">
        <v>0</v>
      </c>
      <c r="K1471">
        <v>0</v>
      </c>
      <c r="L1471">
        <v>0</v>
      </c>
      <c r="M1471">
        <v>0</v>
      </c>
    </row>
    <row r="1472" spans="2:13" x14ac:dyDescent="0.2">
      <c r="B1472">
        <v>0</v>
      </c>
      <c r="C1472">
        <v>0</v>
      </c>
      <c r="D1472">
        <v>0</v>
      </c>
      <c r="E1472">
        <v>0</v>
      </c>
      <c r="F1472">
        <v>0</v>
      </c>
      <c r="G1472">
        <v>1111111</v>
      </c>
      <c r="H1472">
        <v>0</v>
      </c>
      <c r="I1472">
        <v>0</v>
      </c>
      <c r="J1472">
        <v>0</v>
      </c>
      <c r="K1472">
        <v>0</v>
      </c>
      <c r="L1472">
        <v>0</v>
      </c>
      <c r="M1472">
        <v>0</v>
      </c>
    </row>
    <row r="1473" spans="2:13" x14ac:dyDescent="0.2">
      <c r="B1473">
        <v>0</v>
      </c>
      <c r="C1473">
        <v>0</v>
      </c>
      <c r="D1473">
        <v>0</v>
      </c>
      <c r="E1473">
        <v>0</v>
      </c>
      <c r="F1473">
        <v>0</v>
      </c>
      <c r="G1473">
        <v>1111111</v>
      </c>
      <c r="H1473">
        <v>0</v>
      </c>
      <c r="I1473">
        <v>0</v>
      </c>
      <c r="J1473">
        <v>0</v>
      </c>
      <c r="K1473">
        <v>0</v>
      </c>
      <c r="L1473">
        <v>0</v>
      </c>
      <c r="M1473">
        <v>0</v>
      </c>
    </row>
    <row r="1474" spans="2:13" x14ac:dyDescent="0.2">
      <c r="B1474">
        <v>0</v>
      </c>
      <c r="C1474">
        <v>0</v>
      </c>
      <c r="D1474">
        <v>0</v>
      </c>
      <c r="E1474">
        <v>0</v>
      </c>
      <c r="F1474">
        <v>0</v>
      </c>
      <c r="G1474">
        <v>1111111</v>
      </c>
      <c r="H1474">
        <v>0</v>
      </c>
      <c r="I1474">
        <v>0</v>
      </c>
      <c r="J1474">
        <v>0</v>
      </c>
      <c r="K1474">
        <v>0</v>
      </c>
      <c r="L1474">
        <v>0</v>
      </c>
      <c r="M1474">
        <v>0</v>
      </c>
    </row>
    <row r="1475" spans="2:13" x14ac:dyDescent="0.2">
      <c r="B1475">
        <v>0</v>
      </c>
      <c r="C1475">
        <v>0</v>
      </c>
      <c r="D1475">
        <v>0</v>
      </c>
      <c r="E1475">
        <v>0</v>
      </c>
      <c r="F1475">
        <v>0</v>
      </c>
      <c r="G1475">
        <v>1111111</v>
      </c>
      <c r="H1475">
        <v>0</v>
      </c>
      <c r="I1475">
        <v>0</v>
      </c>
      <c r="J1475">
        <v>0</v>
      </c>
      <c r="K1475">
        <v>0</v>
      </c>
      <c r="L1475">
        <v>0</v>
      </c>
      <c r="M1475">
        <v>0</v>
      </c>
    </row>
    <row r="1476" spans="2:13" x14ac:dyDescent="0.2">
      <c r="B1476">
        <v>0</v>
      </c>
      <c r="C1476">
        <v>0</v>
      </c>
      <c r="D1476">
        <v>0</v>
      </c>
      <c r="E1476">
        <v>0</v>
      </c>
      <c r="F1476">
        <v>0</v>
      </c>
      <c r="G1476">
        <v>1111111</v>
      </c>
      <c r="H1476">
        <v>0</v>
      </c>
      <c r="I1476">
        <v>0</v>
      </c>
      <c r="J1476">
        <v>0</v>
      </c>
      <c r="K1476">
        <v>0</v>
      </c>
      <c r="L1476">
        <v>0</v>
      </c>
      <c r="M1476">
        <v>0</v>
      </c>
    </row>
    <row r="1477" spans="2:13" x14ac:dyDescent="0.2">
      <c r="B1477">
        <v>0</v>
      </c>
      <c r="C1477">
        <v>0</v>
      </c>
      <c r="D1477">
        <v>0</v>
      </c>
      <c r="E1477">
        <v>0</v>
      </c>
      <c r="F1477">
        <v>0</v>
      </c>
      <c r="G1477">
        <v>1111111</v>
      </c>
      <c r="H1477">
        <v>0</v>
      </c>
      <c r="I1477">
        <v>0</v>
      </c>
      <c r="J1477">
        <v>0</v>
      </c>
      <c r="K1477">
        <v>0</v>
      </c>
      <c r="L1477">
        <v>0</v>
      </c>
      <c r="M1477">
        <v>0</v>
      </c>
    </row>
    <row r="1478" spans="2:13" x14ac:dyDescent="0.2">
      <c r="B1478">
        <v>0</v>
      </c>
      <c r="C1478">
        <v>0</v>
      </c>
      <c r="D1478">
        <v>0</v>
      </c>
      <c r="E1478">
        <v>0</v>
      </c>
      <c r="F1478">
        <v>0</v>
      </c>
      <c r="G1478">
        <v>1111111</v>
      </c>
      <c r="H1478">
        <v>0</v>
      </c>
      <c r="I1478">
        <v>0</v>
      </c>
      <c r="J1478">
        <v>0</v>
      </c>
      <c r="K1478">
        <v>0</v>
      </c>
      <c r="L1478">
        <v>0</v>
      </c>
      <c r="M1478">
        <v>0</v>
      </c>
    </row>
    <row r="1479" spans="2:13" x14ac:dyDescent="0.2">
      <c r="B1479">
        <v>0</v>
      </c>
      <c r="C1479">
        <v>0</v>
      </c>
      <c r="D1479">
        <v>0</v>
      </c>
      <c r="E1479">
        <v>0</v>
      </c>
      <c r="F1479">
        <v>0</v>
      </c>
      <c r="G1479">
        <v>1111111</v>
      </c>
      <c r="H1479">
        <v>0</v>
      </c>
      <c r="I1479">
        <v>0</v>
      </c>
      <c r="J1479">
        <v>0</v>
      </c>
      <c r="K1479">
        <v>0</v>
      </c>
      <c r="L1479">
        <v>0</v>
      </c>
      <c r="M1479">
        <v>0</v>
      </c>
    </row>
    <row r="1480" spans="2:13" x14ac:dyDescent="0.2">
      <c r="B1480">
        <v>0</v>
      </c>
      <c r="C1480">
        <v>0</v>
      </c>
      <c r="D1480">
        <v>0</v>
      </c>
      <c r="E1480">
        <v>0</v>
      </c>
      <c r="F1480">
        <v>0</v>
      </c>
      <c r="G1480">
        <v>1111111</v>
      </c>
      <c r="H1480">
        <v>0</v>
      </c>
      <c r="I1480">
        <v>0</v>
      </c>
      <c r="J1480">
        <v>0</v>
      </c>
      <c r="K1480">
        <v>0</v>
      </c>
      <c r="L1480">
        <v>0</v>
      </c>
      <c r="M1480">
        <v>0</v>
      </c>
    </row>
    <row r="1481" spans="2:13" x14ac:dyDescent="0.2">
      <c r="B1481">
        <v>0</v>
      </c>
      <c r="C1481">
        <v>0</v>
      </c>
      <c r="D1481">
        <v>0</v>
      </c>
      <c r="E1481">
        <v>0</v>
      </c>
      <c r="F1481">
        <v>0</v>
      </c>
      <c r="G1481">
        <v>1111111</v>
      </c>
      <c r="H1481">
        <v>0</v>
      </c>
      <c r="I1481">
        <v>0</v>
      </c>
      <c r="J1481">
        <v>0</v>
      </c>
      <c r="K1481">
        <v>0</v>
      </c>
      <c r="L1481">
        <v>0</v>
      </c>
      <c r="M1481">
        <v>0</v>
      </c>
    </row>
    <row r="1482" spans="2:13" x14ac:dyDescent="0.2">
      <c r="B1482">
        <v>0</v>
      </c>
      <c r="C1482">
        <v>0</v>
      </c>
      <c r="D1482">
        <v>0</v>
      </c>
      <c r="E1482">
        <v>0</v>
      </c>
      <c r="F1482">
        <v>0</v>
      </c>
      <c r="G1482">
        <v>1111111</v>
      </c>
      <c r="H1482">
        <v>0</v>
      </c>
      <c r="I1482">
        <v>0</v>
      </c>
      <c r="J1482">
        <v>0</v>
      </c>
      <c r="K1482">
        <v>0</v>
      </c>
      <c r="L1482">
        <v>0</v>
      </c>
      <c r="M1482">
        <v>0</v>
      </c>
    </row>
    <row r="1483" spans="2:13" x14ac:dyDescent="0.2">
      <c r="B1483">
        <v>0</v>
      </c>
      <c r="C1483">
        <v>0</v>
      </c>
      <c r="D1483">
        <v>0</v>
      </c>
      <c r="E1483">
        <v>0</v>
      </c>
      <c r="F1483">
        <v>0</v>
      </c>
      <c r="G1483">
        <v>1111111</v>
      </c>
      <c r="H1483">
        <v>0</v>
      </c>
      <c r="I1483">
        <v>0</v>
      </c>
      <c r="J1483">
        <v>0</v>
      </c>
      <c r="K1483">
        <v>0</v>
      </c>
      <c r="L1483">
        <v>0</v>
      </c>
      <c r="M1483">
        <v>0</v>
      </c>
    </row>
    <row r="1484" spans="2:13" x14ac:dyDescent="0.2">
      <c r="B1484">
        <v>0</v>
      </c>
      <c r="C1484">
        <v>0</v>
      </c>
      <c r="D1484">
        <v>0</v>
      </c>
      <c r="E1484">
        <v>0</v>
      </c>
      <c r="F1484">
        <v>0</v>
      </c>
      <c r="G1484">
        <v>1111111</v>
      </c>
      <c r="H1484">
        <v>0</v>
      </c>
      <c r="I1484">
        <v>0</v>
      </c>
      <c r="J1484">
        <v>0</v>
      </c>
      <c r="K1484">
        <v>0</v>
      </c>
      <c r="L1484">
        <v>0</v>
      </c>
      <c r="M1484">
        <v>0</v>
      </c>
    </row>
    <row r="1485" spans="2:13" x14ac:dyDescent="0.2">
      <c r="B1485">
        <v>0</v>
      </c>
      <c r="C1485">
        <v>0</v>
      </c>
      <c r="D1485">
        <v>0</v>
      </c>
      <c r="E1485">
        <v>0</v>
      </c>
      <c r="F1485">
        <v>0</v>
      </c>
      <c r="G1485">
        <v>1111111</v>
      </c>
      <c r="H1485">
        <v>0</v>
      </c>
      <c r="I1485">
        <v>0</v>
      </c>
      <c r="J1485">
        <v>0</v>
      </c>
      <c r="K1485">
        <v>0</v>
      </c>
      <c r="L1485">
        <v>0</v>
      </c>
      <c r="M1485">
        <v>0</v>
      </c>
    </row>
    <row r="1486" spans="2:13" x14ac:dyDescent="0.2">
      <c r="B1486">
        <v>0</v>
      </c>
      <c r="C1486">
        <v>0</v>
      </c>
      <c r="D1486">
        <v>0</v>
      </c>
      <c r="E1486">
        <v>0</v>
      </c>
      <c r="F1486">
        <v>0</v>
      </c>
      <c r="G1486">
        <v>1111111</v>
      </c>
      <c r="H1486">
        <v>0</v>
      </c>
      <c r="I1486">
        <v>0</v>
      </c>
      <c r="J1486">
        <v>0</v>
      </c>
      <c r="K1486">
        <v>0</v>
      </c>
      <c r="L1486">
        <v>0</v>
      </c>
      <c r="M1486">
        <v>0</v>
      </c>
    </row>
    <row r="1487" spans="2:13" x14ac:dyDescent="0.2">
      <c r="B1487">
        <v>0</v>
      </c>
      <c r="C1487">
        <v>0</v>
      </c>
      <c r="D1487">
        <v>0</v>
      </c>
      <c r="E1487">
        <v>0</v>
      </c>
      <c r="F1487">
        <v>0</v>
      </c>
      <c r="G1487">
        <v>1111111</v>
      </c>
      <c r="H1487">
        <v>0</v>
      </c>
      <c r="I1487">
        <v>0</v>
      </c>
      <c r="J1487">
        <v>0</v>
      </c>
      <c r="K1487">
        <v>0</v>
      </c>
      <c r="L1487">
        <v>0</v>
      </c>
      <c r="M1487">
        <v>0</v>
      </c>
    </row>
    <row r="1488" spans="2:13" x14ac:dyDescent="0.2">
      <c r="B1488">
        <v>0</v>
      </c>
      <c r="C1488">
        <v>0</v>
      </c>
      <c r="D1488">
        <v>0</v>
      </c>
      <c r="E1488">
        <v>0</v>
      </c>
      <c r="F1488">
        <v>0</v>
      </c>
      <c r="G1488">
        <v>1111111</v>
      </c>
      <c r="H1488">
        <v>0</v>
      </c>
      <c r="I1488">
        <v>0</v>
      </c>
      <c r="J1488">
        <v>0</v>
      </c>
      <c r="K1488">
        <v>0</v>
      </c>
      <c r="L1488">
        <v>0</v>
      </c>
      <c r="M1488">
        <v>0</v>
      </c>
    </row>
    <row r="1489" spans="2:13" x14ac:dyDescent="0.2">
      <c r="B1489">
        <v>0</v>
      </c>
      <c r="C1489">
        <v>0</v>
      </c>
      <c r="D1489">
        <v>0</v>
      </c>
      <c r="E1489">
        <v>0</v>
      </c>
      <c r="F1489">
        <v>0</v>
      </c>
      <c r="G1489">
        <v>1111111</v>
      </c>
      <c r="H1489">
        <v>0</v>
      </c>
      <c r="I1489">
        <v>0</v>
      </c>
      <c r="J1489">
        <v>0</v>
      </c>
      <c r="K1489">
        <v>0</v>
      </c>
      <c r="L1489">
        <v>0</v>
      </c>
      <c r="M1489">
        <v>0</v>
      </c>
    </row>
    <row r="1490" spans="2:13" x14ac:dyDescent="0.2">
      <c r="B1490">
        <v>0</v>
      </c>
      <c r="C1490">
        <v>0</v>
      </c>
      <c r="D1490">
        <v>0</v>
      </c>
      <c r="E1490">
        <v>0</v>
      </c>
      <c r="F1490">
        <v>0</v>
      </c>
      <c r="G1490">
        <v>1111111</v>
      </c>
      <c r="H1490">
        <v>0</v>
      </c>
      <c r="I1490">
        <v>0</v>
      </c>
      <c r="J1490">
        <v>0</v>
      </c>
      <c r="K1490">
        <v>0</v>
      </c>
      <c r="L1490">
        <v>0</v>
      </c>
      <c r="M1490">
        <v>0</v>
      </c>
    </row>
    <row r="1491" spans="2:13" x14ac:dyDescent="0.2">
      <c r="B1491">
        <v>0</v>
      </c>
      <c r="C1491">
        <v>0</v>
      </c>
      <c r="D1491">
        <v>0</v>
      </c>
      <c r="E1491">
        <v>0</v>
      </c>
      <c r="F1491">
        <v>0</v>
      </c>
      <c r="G1491">
        <v>1111111</v>
      </c>
      <c r="H1491">
        <v>0</v>
      </c>
      <c r="I1491">
        <v>0</v>
      </c>
      <c r="J1491">
        <v>0</v>
      </c>
      <c r="K1491">
        <v>0</v>
      </c>
      <c r="L1491">
        <v>0</v>
      </c>
      <c r="M1491">
        <v>0</v>
      </c>
    </row>
    <row r="1492" spans="2:13" x14ac:dyDescent="0.2">
      <c r="B1492">
        <v>0</v>
      </c>
      <c r="C1492">
        <v>0</v>
      </c>
      <c r="D1492">
        <v>0</v>
      </c>
      <c r="E1492">
        <v>0</v>
      </c>
      <c r="F1492">
        <v>0</v>
      </c>
      <c r="G1492">
        <v>1111111</v>
      </c>
      <c r="H1492">
        <v>0</v>
      </c>
      <c r="I1492">
        <v>0</v>
      </c>
      <c r="J1492">
        <v>0</v>
      </c>
      <c r="K1492">
        <v>0</v>
      </c>
      <c r="L1492">
        <v>0</v>
      </c>
      <c r="M1492">
        <v>0</v>
      </c>
    </row>
    <row r="1493" spans="2:13" x14ac:dyDescent="0.2">
      <c r="B1493">
        <v>0</v>
      </c>
      <c r="C1493">
        <v>0</v>
      </c>
      <c r="D1493">
        <v>0</v>
      </c>
      <c r="E1493">
        <v>0</v>
      </c>
      <c r="F1493">
        <v>0</v>
      </c>
      <c r="G1493">
        <v>1111111</v>
      </c>
      <c r="H1493">
        <v>0</v>
      </c>
      <c r="I1493">
        <v>0</v>
      </c>
      <c r="J1493">
        <v>0</v>
      </c>
      <c r="K1493">
        <v>0</v>
      </c>
      <c r="L1493">
        <v>0</v>
      </c>
      <c r="M1493">
        <v>0</v>
      </c>
    </row>
    <row r="1494" spans="2:13" x14ac:dyDescent="0.2">
      <c r="B1494">
        <v>0</v>
      </c>
      <c r="C1494">
        <v>0</v>
      </c>
      <c r="D1494">
        <v>0</v>
      </c>
      <c r="E1494">
        <v>0</v>
      </c>
      <c r="F1494">
        <v>0</v>
      </c>
      <c r="G1494">
        <v>1111111</v>
      </c>
      <c r="H1494">
        <v>0</v>
      </c>
      <c r="I1494">
        <v>0</v>
      </c>
      <c r="J1494">
        <v>0</v>
      </c>
      <c r="K1494">
        <v>0</v>
      </c>
      <c r="L1494">
        <v>0</v>
      </c>
      <c r="M1494">
        <v>0</v>
      </c>
    </row>
    <row r="1495" spans="2:13" x14ac:dyDescent="0.2">
      <c r="B1495">
        <v>0</v>
      </c>
      <c r="C1495">
        <v>0</v>
      </c>
      <c r="D1495">
        <v>0</v>
      </c>
      <c r="E1495">
        <v>0</v>
      </c>
      <c r="F1495">
        <v>0</v>
      </c>
      <c r="G1495">
        <v>1111111</v>
      </c>
      <c r="H1495">
        <v>0</v>
      </c>
      <c r="I1495">
        <v>0</v>
      </c>
      <c r="J1495">
        <v>0</v>
      </c>
      <c r="K1495">
        <v>0</v>
      </c>
      <c r="L1495">
        <v>0</v>
      </c>
      <c r="M1495">
        <v>0</v>
      </c>
    </row>
    <row r="1496" spans="2:13" x14ac:dyDescent="0.2">
      <c r="B1496">
        <v>0</v>
      </c>
      <c r="C1496">
        <v>0</v>
      </c>
      <c r="D1496">
        <v>0</v>
      </c>
      <c r="E1496">
        <v>0</v>
      </c>
      <c r="F1496">
        <v>0</v>
      </c>
      <c r="G1496">
        <v>1111111</v>
      </c>
      <c r="H1496">
        <v>0</v>
      </c>
      <c r="I1496">
        <v>0</v>
      </c>
      <c r="J1496">
        <v>0</v>
      </c>
      <c r="K1496">
        <v>0</v>
      </c>
      <c r="L1496">
        <v>0</v>
      </c>
      <c r="M1496">
        <v>0</v>
      </c>
    </row>
    <row r="1497" spans="2:13" x14ac:dyDescent="0.2">
      <c r="B1497">
        <v>0</v>
      </c>
      <c r="C1497">
        <v>0</v>
      </c>
      <c r="D1497">
        <v>0</v>
      </c>
      <c r="E1497">
        <v>0</v>
      </c>
      <c r="F1497">
        <v>0</v>
      </c>
      <c r="G1497">
        <v>1111111</v>
      </c>
      <c r="H1497">
        <v>0</v>
      </c>
      <c r="I1497">
        <v>0</v>
      </c>
      <c r="J1497">
        <v>0</v>
      </c>
      <c r="K1497">
        <v>0</v>
      </c>
      <c r="L1497">
        <v>0</v>
      </c>
      <c r="M1497">
        <v>0</v>
      </c>
    </row>
    <row r="1498" spans="2:13" x14ac:dyDescent="0.2">
      <c r="B1498">
        <v>0</v>
      </c>
      <c r="C1498" t="str">
        <v>Opening Balance</v>
      </c>
      <c r="D1498">
        <v>0</v>
      </c>
      <c r="E1498">
        <v>0</v>
      </c>
      <c r="F1498">
        <v>0</v>
      </c>
      <c r="G1498">
        <v>0</v>
      </c>
      <c r="H1498">
        <v>0</v>
      </c>
      <c r="I1498">
        <v>0</v>
      </c>
      <c r="J1498">
        <v>0</v>
      </c>
      <c r="K1498">
        <v>0</v>
      </c>
      <c r="L1498">
        <v>0</v>
      </c>
      <c r="M1498">
        <v>0</v>
      </c>
    </row>
    <row r="1499" spans="2:13" x14ac:dyDescent="0.2">
      <c r="B1499">
        <v>0</v>
      </c>
      <c r="C1499" t="str">
        <v>Please ignore this</v>
      </c>
      <c r="D1499" t="str">
        <v>999 Uncategorized expenses</v>
      </c>
      <c r="E1499" t="str">
        <v>999 Uncategorized expenses</v>
      </c>
      <c r="F1499">
        <v>0</v>
      </c>
      <c r="G1499">
        <v>2222222</v>
      </c>
      <c r="H1499">
        <v>0</v>
      </c>
      <c r="I1499">
        <v>0</v>
      </c>
      <c r="J1499">
        <v>0</v>
      </c>
      <c r="K1499">
        <v>0</v>
      </c>
      <c r="L1499">
        <v>0</v>
      </c>
      <c r="M1499">
        <v>0</v>
      </c>
    </row>
    <row r="1500" spans="2:13" x14ac:dyDescent="0.2">
      <c r="B1500">
        <v>0</v>
      </c>
      <c r="C1500">
        <v>0</v>
      </c>
      <c r="D1500">
        <v>0</v>
      </c>
      <c r="E1500">
        <v>0</v>
      </c>
      <c r="F1500">
        <v>0</v>
      </c>
      <c r="G1500">
        <v>2222222</v>
      </c>
      <c r="H1500">
        <v>0</v>
      </c>
      <c r="I1500">
        <v>0</v>
      </c>
      <c r="J1500">
        <v>0</v>
      </c>
      <c r="K1500">
        <v>0</v>
      </c>
      <c r="L1500">
        <v>0</v>
      </c>
      <c r="M1500">
        <v>0</v>
      </c>
    </row>
    <row r="1501" spans="2:13" x14ac:dyDescent="0.2">
      <c r="B1501">
        <v>0</v>
      </c>
      <c r="C1501">
        <v>0</v>
      </c>
      <c r="D1501">
        <v>0</v>
      </c>
      <c r="E1501">
        <v>0</v>
      </c>
      <c r="F1501">
        <v>0</v>
      </c>
      <c r="G1501">
        <v>2222222</v>
      </c>
      <c r="H1501">
        <v>0</v>
      </c>
      <c r="I1501">
        <v>0</v>
      </c>
      <c r="J1501">
        <v>0</v>
      </c>
      <c r="K1501">
        <v>0</v>
      </c>
      <c r="L1501">
        <v>0</v>
      </c>
      <c r="M1501">
        <v>0</v>
      </c>
    </row>
    <row r="1502" spans="2:13" x14ac:dyDescent="0.2">
      <c r="B1502">
        <v>0</v>
      </c>
      <c r="C1502">
        <v>0</v>
      </c>
      <c r="D1502">
        <v>0</v>
      </c>
      <c r="E1502">
        <v>0</v>
      </c>
      <c r="F1502">
        <v>0</v>
      </c>
      <c r="G1502">
        <v>2222222</v>
      </c>
      <c r="H1502">
        <v>0</v>
      </c>
      <c r="I1502">
        <v>0</v>
      </c>
      <c r="J1502">
        <v>0</v>
      </c>
      <c r="K1502">
        <v>0</v>
      </c>
      <c r="L1502">
        <v>0</v>
      </c>
      <c r="M1502">
        <v>0</v>
      </c>
    </row>
    <row r="1503" spans="2:13" x14ac:dyDescent="0.2">
      <c r="B1503">
        <v>0</v>
      </c>
      <c r="C1503">
        <v>0</v>
      </c>
      <c r="D1503">
        <v>0</v>
      </c>
      <c r="E1503">
        <v>0</v>
      </c>
      <c r="F1503">
        <v>0</v>
      </c>
      <c r="G1503">
        <v>2222222</v>
      </c>
      <c r="H1503">
        <v>0</v>
      </c>
      <c r="I1503">
        <v>0</v>
      </c>
      <c r="J1503">
        <v>0</v>
      </c>
      <c r="K1503">
        <v>0</v>
      </c>
      <c r="L1503">
        <v>0</v>
      </c>
      <c r="M1503">
        <v>0</v>
      </c>
    </row>
    <row r="1504" spans="2:13" x14ac:dyDescent="0.2">
      <c r="B1504">
        <v>0</v>
      </c>
      <c r="C1504">
        <v>0</v>
      </c>
      <c r="D1504">
        <v>0</v>
      </c>
      <c r="E1504">
        <v>0</v>
      </c>
      <c r="F1504">
        <v>0</v>
      </c>
      <c r="G1504">
        <v>2222222</v>
      </c>
      <c r="H1504">
        <v>0</v>
      </c>
      <c r="I1504">
        <v>0</v>
      </c>
      <c r="J1504">
        <v>0</v>
      </c>
      <c r="K1504">
        <v>0</v>
      </c>
      <c r="L1504">
        <v>0</v>
      </c>
      <c r="M1504">
        <v>0</v>
      </c>
    </row>
    <row r="1505" spans="2:13" x14ac:dyDescent="0.2">
      <c r="B1505">
        <v>0</v>
      </c>
      <c r="C1505">
        <v>0</v>
      </c>
      <c r="D1505">
        <v>0</v>
      </c>
      <c r="E1505">
        <v>0</v>
      </c>
      <c r="F1505">
        <v>0</v>
      </c>
      <c r="G1505">
        <v>2222222</v>
      </c>
      <c r="H1505">
        <v>0</v>
      </c>
      <c r="I1505">
        <v>0</v>
      </c>
      <c r="J1505">
        <v>0</v>
      </c>
      <c r="K1505">
        <v>0</v>
      </c>
      <c r="L1505">
        <v>0</v>
      </c>
      <c r="M1505">
        <v>0</v>
      </c>
    </row>
    <row r="1506" spans="2:13" x14ac:dyDescent="0.2">
      <c r="B1506">
        <v>0</v>
      </c>
      <c r="C1506">
        <v>0</v>
      </c>
      <c r="D1506">
        <v>0</v>
      </c>
      <c r="E1506">
        <v>0</v>
      </c>
      <c r="F1506">
        <v>0</v>
      </c>
      <c r="G1506">
        <v>2222222</v>
      </c>
      <c r="H1506">
        <v>0</v>
      </c>
      <c r="I1506">
        <v>0</v>
      </c>
      <c r="J1506">
        <v>0</v>
      </c>
      <c r="K1506">
        <v>0</v>
      </c>
      <c r="L1506">
        <v>0</v>
      </c>
      <c r="M1506">
        <v>0</v>
      </c>
    </row>
    <row r="1507" spans="2:13" x14ac:dyDescent="0.2">
      <c r="B1507">
        <v>0</v>
      </c>
      <c r="C1507">
        <v>0</v>
      </c>
      <c r="D1507">
        <v>0</v>
      </c>
      <c r="E1507">
        <v>0</v>
      </c>
      <c r="F1507">
        <v>0</v>
      </c>
      <c r="G1507">
        <v>2222222</v>
      </c>
      <c r="H1507">
        <v>0</v>
      </c>
      <c r="I1507">
        <v>0</v>
      </c>
      <c r="J1507">
        <v>0</v>
      </c>
      <c r="K1507">
        <v>0</v>
      </c>
      <c r="L1507">
        <v>0</v>
      </c>
      <c r="M1507">
        <v>0</v>
      </c>
    </row>
    <row r="1508" spans="2:13" x14ac:dyDescent="0.2">
      <c r="B1508">
        <v>0</v>
      </c>
      <c r="C1508">
        <v>0</v>
      </c>
      <c r="D1508">
        <v>0</v>
      </c>
      <c r="E1508">
        <v>0</v>
      </c>
      <c r="F1508">
        <v>0</v>
      </c>
      <c r="G1508">
        <v>2222222</v>
      </c>
      <c r="H1508">
        <v>0</v>
      </c>
      <c r="I1508">
        <v>0</v>
      </c>
      <c r="J1508">
        <v>0</v>
      </c>
      <c r="K1508">
        <v>0</v>
      </c>
      <c r="L1508">
        <v>0</v>
      </c>
      <c r="M1508">
        <v>0</v>
      </c>
    </row>
    <row r="1509" spans="2:13" x14ac:dyDescent="0.2">
      <c r="B1509">
        <v>0</v>
      </c>
      <c r="C1509">
        <v>0</v>
      </c>
      <c r="D1509">
        <v>0</v>
      </c>
      <c r="E1509">
        <v>0</v>
      </c>
      <c r="F1509">
        <v>0</v>
      </c>
      <c r="G1509">
        <v>2222222</v>
      </c>
      <c r="H1509">
        <v>0</v>
      </c>
      <c r="I1509">
        <v>0</v>
      </c>
      <c r="J1509">
        <v>0</v>
      </c>
      <c r="K1509">
        <v>0</v>
      </c>
      <c r="L1509">
        <v>0</v>
      </c>
      <c r="M1509">
        <v>0</v>
      </c>
    </row>
    <row r="1510" spans="2:13" x14ac:dyDescent="0.2">
      <c r="B1510">
        <v>0</v>
      </c>
      <c r="C1510">
        <v>0</v>
      </c>
      <c r="D1510">
        <v>0</v>
      </c>
      <c r="E1510">
        <v>0</v>
      </c>
      <c r="F1510">
        <v>0</v>
      </c>
      <c r="G1510">
        <v>2222222</v>
      </c>
      <c r="H1510">
        <v>0</v>
      </c>
      <c r="I1510">
        <v>0</v>
      </c>
      <c r="J1510">
        <v>0</v>
      </c>
      <c r="K1510">
        <v>0</v>
      </c>
      <c r="L1510">
        <v>0</v>
      </c>
      <c r="M1510">
        <v>0</v>
      </c>
    </row>
    <row r="1511" spans="2:13" x14ac:dyDescent="0.2">
      <c r="B1511">
        <v>0</v>
      </c>
      <c r="C1511">
        <v>0</v>
      </c>
      <c r="D1511">
        <v>0</v>
      </c>
      <c r="E1511">
        <v>0</v>
      </c>
      <c r="F1511">
        <v>0</v>
      </c>
      <c r="G1511">
        <v>2222222</v>
      </c>
      <c r="H1511">
        <v>0</v>
      </c>
      <c r="I1511">
        <v>0</v>
      </c>
      <c r="J1511">
        <v>0</v>
      </c>
      <c r="K1511">
        <v>0</v>
      </c>
      <c r="L1511">
        <v>0</v>
      </c>
      <c r="M1511">
        <v>0</v>
      </c>
    </row>
    <row r="1512" spans="2:13" x14ac:dyDescent="0.2">
      <c r="B1512">
        <v>0</v>
      </c>
      <c r="C1512">
        <v>0</v>
      </c>
      <c r="D1512">
        <v>0</v>
      </c>
      <c r="E1512">
        <v>0</v>
      </c>
      <c r="F1512">
        <v>0</v>
      </c>
      <c r="G1512">
        <v>2222222</v>
      </c>
      <c r="H1512">
        <v>0</v>
      </c>
      <c r="I1512">
        <v>0</v>
      </c>
      <c r="J1512">
        <v>0</v>
      </c>
      <c r="K1512">
        <v>0</v>
      </c>
      <c r="L1512">
        <v>0</v>
      </c>
      <c r="M1512">
        <v>0</v>
      </c>
    </row>
    <row r="1513" spans="2:13" x14ac:dyDescent="0.2">
      <c r="B1513">
        <v>0</v>
      </c>
      <c r="C1513">
        <v>0</v>
      </c>
      <c r="D1513">
        <v>0</v>
      </c>
      <c r="E1513">
        <v>0</v>
      </c>
      <c r="F1513">
        <v>0</v>
      </c>
      <c r="G1513">
        <v>2222222</v>
      </c>
      <c r="H1513">
        <v>0</v>
      </c>
      <c r="I1513">
        <v>0</v>
      </c>
      <c r="J1513">
        <v>0</v>
      </c>
      <c r="K1513">
        <v>0</v>
      </c>
      <c r="L1513">
        <v>0</v>
      </c>
      <c r="M1513">
        <v>0</v>
      </c>
    </row>
    <row r="1514" spans="2:13" x14ac:dyDescent="0.2">
      <c r="B1514">
        <v>0</v>
      </c>
      <c r="C1514">
        <v>0</v>
      </c>
      <c r="D1514">
        <v>0</v>
      </c>
      <c r="E1514">
        <v>0</v>
      </c>
      <c r="F1514">
        <v>0</v>
      </c>
      <c r="G1514">
        <v>2222222</v>
      </c>
      <c r="H1514">
        <v>0</v>
      </c>
      <c r="I1514">
        <v>0</v>
      </c>
      <c r="J1514">
        <v>0</v>
      </c>
      <c r="K1514">
        <v>0</v>
      </c>
      <c r="L1514">
        <v>0</v>
      </c>
      <c r="M1514">
        <v>0</v>
      </c>
    </row>
    <row r="1515" spans="2:13" x14ac:dyDescent="0.2">
      <c r="B1515">
        <v>0</v>
      </c>
      <c r="C1515">
        <v>0</v>
      </c>
      <c r="D1515">
        <v>0</v>
      </c>
      <c r="E1515">
        <v>0</v>
      </c>
      <c r="F1515">
        <v>0</v>
      </c>
      <c r="G1515">
        <v>2222222</v>
      </c>
      <c r="H1515">
        <v>0</v>
      </c>
      <c r="I1515">
        <v>0</v>
      </c>
      <c r="J1515">
        <v>0</v>
      </c>
      <c r="K1515">
        <v>0</v>
      </c>
      <c r="L1515">
        <v>0</v>
      </c>
      <c r="M1515">
        <v>0</v>
      </c>
    </row>
    <row r="1516" spans="2:13" x14ac:dyDescent="0.2">
      <c r="B1516">
        <v>0</v>
      </c>
      <c r="C1516">
        <v>0</v>
      </c>
      <c r="D1516">
        <v>0</v>
      </c>
      <c r="E1516">
        <v>0</v>
      </c>
      <c r="F1516">
        <v>0</v>
      </c>
      <c r="G1516">
        <v>2222222</v>
      </c>
      <c r="H1516">
        <v>0</v>
      </c>
      <c r="I1516">
        <v>0</v>
      </c>
      <c r="J1516">
        <v>0</v>
      </c>
      <c r="K1516">
        <v>0</v>
      </c>
      <c r="L1516">
        <v>0</v>
      </c>
      <c r="M1516">
        <v>0</v>
      </c>
    </row>
    <row r="1517" spans="2:13" x14ac:dyDescent="0.2">
      <c r="B1517">
        <v>0</v>
      </c>
      <c r="C1517">
        <v>0</v>
      </c>
      <c r="D1517">
        <v>0</v>
      </c>
      <c r="E1517">
        <v>0</v>
      </c>
      <c r="F1517">
        <v>0</v>
      </c>
      <c r="G1517">
        <v>2222222</v>
      </c>
      <c r="H1517">
        <v>0</v>
      </c>
      <c r="I1517">
        <v>0</v>
      </c>
      <c r="J1517">
        <v>0</v>
      </c>
      <c r="K1517">
        <v>0</v>
      </c>
      <c r="L1517">
        <v>0</v>
      </c>
      <c r="M1517">
        <v>0</v>
      </c>
    </row>
    <row r="1518" spans="2:13" x14ac:dyDescent="0.2">
      <c r="B1518">
        <v>0</v>
      </c>
      <c r="C1518">
        <v>0</v>
      </c>
      <c r="D1518">
        <v>0</v>
      </c>
      <c r="E1518">
        <v>0</v>
      </c>
      <c r="F1518">
        <v>0</v>
      </c>
      <c r="G1518">
        <v>2222222</v>
      </c>
      <c r="H1518">
        <v>0</v>
      </c>
      <c r="I1518">
        <v>0</v>
      </c>
      <c r="J1518">
        <v>0</v>
      </c>
      <c r="K1518">
        <v>0</v>
      </c>
      <c r="L1518">
        <v>0</v>
      </c>
      <c r="M1518">
        <v>0</v>
      </c>
    </row>
    <row r="1519" spans="2:13" x14ac:dyDescent="0.2">
      <c r="B1519">
        <v>0</v>
      </c>
      <c r="C1519">
        <v>0</v>
      </c>
      <c r="D1519">
        <v>0</v>
      </c>
      <c r="E1519">
        <v>0</v>
      </c>
      <c r="F1519">
        <v>0</v>
      </c>
      <c r="G1519">
        <v>2222222</v>
      </c>
      <c r="H1519">
        <v>0</v>
      </c>
      <c r="I1519">
        <v>0</v>
      </c>
      <c r="J1519">
        <v>0</v>
      </c>
      <c r="K1519">
        <v>0</v>
      </c>
      <c r="L1519">
        <v>0</v>
      </c>
      <c r="M1519">
        <v>0</v>
      </c>
    </row>
    <row r="1520" spans="2:13" x14ac:dyDescent="0.2">
      <c r="B1520">
        <v>0</v>
      </c>
      <c r="C1520">
        <v>0</v>
      </c>
      <c r="D1520">
        <v>0</v>
      </c>
      <c r="E1520">
        <v>0</v>
      </c>
      <c r="F1520">
        <v>0</v>
      </c>
      <c r="G1520">
        <v>2222222</v>
      </c>
      <c r="H1520">
        <v>0</v>
      </c>
      <c r="I1520">
        <v>0</v>
      </c>
      <c r="J1520">
        <v>0</v>
      </c>
      <c r="K1520">
        <v>0</v>
      </c>
      <c r="L1520">
        <v>0</v>
      </c>
      <c r="M1520">
        <v>0</v>
      </c>
    </row>
    <row r="1521" spans="2:13" x14ac:dyDescent="0.2">
      <c r="B1521">
        <v>0</v>
      </c>
      <c r="C1521">
        <v>0</v>
      </c>
      <c r="D1521">
        <v>0</v>
      </c>
      <c r="E1521">
        <v>0</v>
      </c>
      <c r="F1521">
        <v>0</v>
      </c>
      <c r="G1521">
        <v>2222222</v>
      </c>
      <c r="H1521">
        <v>0</v>
      </c>
      <c r="I1521">
        <v>0</v>
      </c>
      <c r="J1521">
        <v>0</v>
      </c>
      <c r="K1521">
        <v>0</v>
      </c>
      <c r="L1521">
        <v>0</v>
      </c>
      <c r="M1521">
        <v>0</v>
      </c>
    </row>
    <row r="1522" spans="2:13" x14ac:dyDescent="0.2">
      <c r="B1522">
        <v>0</v>
      </c>
      <c r="C1522">
        <v>0</v>
      </c>
      <c r="D1522">
        <v>0</v>
      </c>
      <c r="E1522">
        <v>0</v>
      </c>
      <c r="F1522">
        <v>0</v>
      </c>
      <c r="G1522">
        <v>2222222</v>
      </c>
      <c r="H1522">
        <v>0</v>
      </c>
      <c r="I1522">
        <v>0</v>
      </c>
      <c r="J1522">
        <v>0</v>
      </c>
      <c r="K1522">
        <v>0</v>
      </c>
      <c r="L1522">
        <v>0</v>
      </c>
      <c r="M1522">
        <v>0</v>
      </c>
    </row>
    <row r="1523" spans="2:13" x14ac:dyDescent="0.2">
      <c r="B1523">
        <v>0</v>
      </c>
      <c r="C1523">
        <v>0</v>
      </c>
      <c r="D1523">
        <v>0</v>
      </c>
      <c r="E1523">
        <v>0</v>
      </c>
      <c r="F1523">
        <v>0</v>
      </c>
      <c r="G1523">
        <v>2222222</v>
      </c>
      <c r="H1523">
        <v>0</v>
      </c>
      <c r="I1523">
        <v>0</v>
      </c>
      <c r="J1523">
        <v>0</v>
      </c>
      <c r="K1523">
        <v>0</v>
      </c>
      <c r="L1523">
        <v>0</v>
      </c>
      <c r="M1523">
        <v>0</v>
      </c>
    </row>
    <row r="1524" spans="2:13" x14ac:dyDescent="0.2">
      <c r="B1524">
        <v>0</v>
      </c>
      <c r="C1524">
        <v>0</v>
      </c>
      <c r="D1524">
        <v>0</v>
      </c>
      <c r="E1524">
        <v>0</v>
      </c>
      <c r="F1524">
        <v>0</v>
      </c>
      <c r="G1524">
        <v>2222222</v>
      </c>
      <c r="H1524">
        <v>0</v>
      </c>
      <c r="I1524">
        <v>0</v>
      </c>
      <c r="J1524">
        <v>0</v>
      </c>
      <c r="K1524">
        <v>0</v>
      </c>
      <c r="L1524">
        <v>0</v>
      </c>
      <c r="M1524">
        <v>0</v>
      </c>
    </row>
    <row r="1525" spans="2:13" x14ac:dyDescent="0.2">
      <c r="B1525">
        <v>0</v>
      </c>
      <c r="C1525">
        <v>0</v>
      </c>
      <c r="D1525">
        <v>0</v>
      </c>
      <c r="E1525">
        <v>0</v>
      </c>
      <c r="F1525">
        <v>0</v>
      </c>
      <c r="G1525">
        <v>2222222</v>
      </c>
      <c r="H1525">
        <v>0</v>
      </c>
      <c r="I1525">
        <v>0</v>
      </c>
      <c r="J1525">
        <v>0</v>
      </c>
      <c r="K1525">
        <v>0</v>
      </c>
      <c r="L1525">
        <v>0</v>
      </c>
      <c r="M1525">
        <v>0</v>
      </c>
    </row>
    <row r="1526" spans="2:13" x14ac:dyDescent="0.2">
      <c r="B1526">
        <v>0</v>
      </c>
      <c r="C1526">
        <v>0</v>
      </c>
      <c r="D1526">
        <v>0</v>
      </c>
      <c r="E1526">
        <v>0</v>
      </c>
      <c r="F1526">
        <v>0</v>
      </c>
      <c r="G1526">
        <v>2222222</v>
      </c>
      <c r="H1526">
        <v>0</v>
      </c>
      <c r="I1526">
        <v>0</v>
      </c>
      <c r="J1526">
        <v>0</v>
      </c>
      <c r="K1526">
        <v>0</v>
      </c>
      <c r="L1526">
        <v>0</v>
      </c>
      <c r="M1526">
        <v>0</v>
      </c>
    </row>
    <row r="1527" spans="2:13" x14ac:dyDescent="0.2">
      <c r="B1527">
        <v>0</v>
      </c>
      <c r="C1527">
        <v>0</v>
      </c>
      <c r="D1527">
        <v>0</v>
      </c>
      <c r="E1527">
        <v>0</v>
      </c>
      <c r="F1527">
        <v>0</v>
      </c>
      <c r="G1527">
        <v>2222222</v>
      </c>
      <c r="H1527">
        <v>0</v>
      </c>
      <c r="I1527">
        <v>0</v>
      </c>
      <c r="J1527">
        <v>0</v>
      </c>
      <c r="K1527">
        <v>0</v>
      </c>
      <c r="L1527">
        <v>0</v>
      </c>
      <c r="M1527">
        <v>0</v>
      </c>
    </row>
    <row r="1528" spans="2:13" x14ac:dyDescent="0.2">
      <c r="B1528">
        <v>0</v>
      </c>
      <c r="C1528">
        <v>0</v>
      </c>
      <c r="D1528">
        <v>0</v>
      </c>
      <c r="E1528">
        <v>0</v>
      </c>
      <c r="F1528">
        <v>0</v>
      </c>
      <c r="G1528">
        <v>2222222</v>
      </c>
      <c r="H1528">
        <v>0</v>
      </c>
      <c r="I1528">
        <v>0</v>
      </c>
      <c r="J1528">
        <v>0</v>
      </c>
      <c r="K1528">
        <v>0</v>
      </c>
      <c r="L1528">
        <v>0</v>
      </c>
      <c r="M1528">
        <v>0</v>
      </c>
    </row>
    <row r="1529" spans="2:13" x14ac:dyDescent="0.2">
      <c r="B1529">
        <v>0</v>
      </c>
      <c r="C1529">
        <v>0</v>
      </c>
      <c r="D1529">
        <v>0</v>
      </c>
      <c r="E1529">
        <v>0</v>
      </c>
      <c r="F1529">
        <v>0</v>
      </c>
      <c r="G1529">
        <v>2222222</v>
      </c>
      <c r="H1529">
        <v>0</v>
      </c>
      <c r="I1529">
        <v>0</v>
      </c>
      <c r="J1529">
        <v>0</v>
      </c>
      <c r="K1529">
        <v>0</v>
      </c>
      <c r="L1529">
        <v>0</v>
      </c>
      <c r="M1529">
        <v>0</v>
      </c>
    </row>
    <row r="1530" spans="2:13" x14ac:dyDescent="0.2">
      <c r="B1530">
        <v>0</v>
      </c>
      <c r="C1530">
        <v>0</v>
      </c>
      <c r="D1530">
        <v>0</v>
      </c>
      <c r="E1530">
        <v>0</v>
      </c>
      <c r="F1530">
        <v>0</v>
      </c>
      <c r="G1530">
        <v>2222222</v>
      </c>
      <c r="H1530">
        <v>0</v>
      </c>
      <c r="I1530">
        <v>0</v>
      </c>
      <c r="J1530">
        <v>0</v>
      </c>
      <c r="K1530">
        <v>0</v>
      </c>
      <c r="L1530">
        <v>0</v>
      </c>
      <c r="M1530">
        <v>0</v>
      </c>
    </row>
    <row r="1531" spans="2:13" x14ac:dyDescent="0.2">
      <c r="B1531">
        <v>0</v>
      </c>
      <c r="C1531">
        <v>0</v>
      </c>
      <c r="D1531">
        <v>0</v>
      </c>
      <c r="E1531">
        <v>0</v>
      </c>
      <c r="F1531">
        <v>0</v>
      </c>
      <c r="G1531">
        <v>2222222</v>
      </c>
      <c r="H1531">
        <v>0</v>
      </c>
      <c r="I1531">
        <v>0</v>
      </c>
      <c r="J1531">
        <v>0</v>
      </c>
      <c r="K1531">
        <v>0</v>
      </c>
      <c r="L1531">
        <v>0</v>
      </c>
      <c r="M1531">
        <v>0</v>
      </c>
    </row>
    <row r="1532" spans="2:13" x14ac:dyDescent="0.2">
      <c r="B1532">
        <v>0</v>
      </c>
      <c r="C1532">
        <v>0</v>
      </c>
      <c r="D1532">
        <v>0</v>
      </c>
      <c r="E1532">
        <v>0</v>
      </c>
      <c r="F1532">
        <v>0</v>
      </c>
      <c r="G1532">
        <v>2222222</v>
      </c>
      <c r="H1532">
        <v>0</v>
      </c>
      <c r="I1532">
        <v>0</v>
      </c>
      <c r="J1532">
        <v>0</v>
      </c>
      <c r="K1532">
        <v>0</v>
      </c>
      <c r="L1532">
        <v>0</v>
      </c>
      <c r="M1532">
        <v>0</v>
      </c>
    </row>
    <row r="1533" spans="2:13" x14ac:dyDescent="0.2">
      <c r="B1533">
        <v>0</v>
      </c>
      <c r="C1533">
        <v>0</v>
      </c>
      <c r="D1533">
        <v>0</v>
      </c>
      <c r="E1533">
        <v>0</v>
      </c>
      <c r="F1533">
        <v>0</v>
      </c>
      <c r="G1533">
        <v>2222222</v>
      </c>
      <c r="H1533">
        <v>0</v>
      </c>
      <c r="I1533">
        <v>0</v>
      </c>
      <c r="J1533">
        <v>0</v>
      </c>
      <c r="K1533">
        <v>0</v>
      </c>
      <c r="L1533">
        <v>0</v>
      </c>
      <c r="M1533">
        <v>0</v>
      </c>
    </row>
    <row r="1534" spans="2:13" x14ac:dyDescent="0.2">
      <c r="B1534">
        <v>0</v>
      </c>
      <c r="C1534">
        <v>0</v>
      </c>
      <c r="D1534">
        <v>0</v>
      </c>
      <c r="E1534">
        <v>0</v>
      </c>
      <c r="F1534">
        <v>0</v>
      </c>
      <c r="G1534">
        <v>2222222</v>
      </c>
      <c r="H1534">
        <v>0</v>
      </c>
      <c r="I1534">
        <v>0</v>
      </c>
      <c r="J1534">
        <v>0</v>
      </c>
      <c r="K1534">
        <v>0</v>
      </c>
      <c r="L1534">
        <v>0</v>
      </c>
      <c r="M1534">
        <v>0</v>
      </c>
    </row>
    <row r="1535" spans="2:13" x14ac:dyDescent="0.2">
      <c r="B1535">
        <v>0</v>
      </c>
      <c r="C1535">
        <v>0</v>
      </c>
      <c r="D1535">
        <v>0</v>
      </c>
      <c r="E1535">
        <v>0</v>
      </c>
      <c r="F1535">
        <v>0</v>
      </c>
      <c r="G1535">
        <v>2222222</v>
      </c>
      <c r="H1535">
        <v>0</v>
      </c>
      <c r="I1535">
        <v>0</v>
      </c>
      <c r="J1535">
        <v>0</v>
      </c>
      <c r="K1535">
        <v>0</v>
      </c>
      <c r="L1535">
        <v>0</v>
      </c>
      <c r="M1535">
        <v>0</v>
      </c>
    </row>
    <row r="1536" spans="2:13" x14ac:dyDescent="0.2">
      <c r="B1536">
        <v>0</v>
      </c>
      <c r="C1536">
        <v>0</v>
      </c>
      <c r="D1536">
        <v>0</v>
      </c>
      <c r="E1536">
        <v>0</v>
      </c>
      <c r="F1536">
        <v>0</v>
      </c>
      <c r="G1536">
        <v>2222222</v>
      </c>
      <c r="H1536">
        <v>0</v>
      </c>
      <c r="I1536">
        <v>0</v>
      </c>
      <c r="J1536">
        <v>0</v>
      </c>
      <c r="K1536">
        <v>0</v>
      </c>
      <c r="L1536">
        <v>0</v>
      </c>
      <c r="M1536">
        <v>0</v>
      </c>
    </row>
    <row r="1537" spans="2:13" x14ac:dyDescent="0.2">
      <c r="B1537">
        <v>0</v>
      </c>
      <c r="C1537">
        <v>0</v>
      </c>
      <c r="D1537">
        <v>0</v>
      </c>
      <c r="E1537">
        <v>0</v>
      </c>
      <c r="F1537">
        <v>0</v>
      </c>
      <c r="G1537">
        <v>2222222</v>
      </c>
      <c r="H1537">
        <v>0</v>
      </c>
      <c r="I1537">
        <v>0</v>
      </c>
      <c r="J1537">
        <v>0</v>
      </c>
      <c r="K1537">
        <v>0</v>
      </c>
      <c r="L1537">
        <v>0</v>
      </c>
      <c r="M1537">
        <v>0</v>
      </c>
    </row>
    <row r="1538" spans="2:13" x14ac:dyDescent="0.2">
      <c r="B1538">
        <v>0</v>
      </c>
      <c r="C1538">
        <v>0</v>
      </c>
      <c r="D1538">
        <v>0</v>
      </c>
      <c r="E1538">
        <v>0</v>
      </c>
      <c r="F1538">
        <v>0</v>
      </c>
      <c r="G1538">
        <v>2222222</v>
      </c>
      <c r="H1538">
        <v>0</v>
      </c>
      <c r="I1538">
        <v>0</v>
      </c>
      <c r="J1538">
        <v>0</v>
      </c>
      <c r="K1538">
        <v>0</v>
      </c>
      <c r="L1538">
        <v>0</v>
      </c>
      <c r="M1538">
        <v>0</v>
      </c>
    </row>
    <row r="1539" spans="2:13" x14ac:dyDescent="0.2">
      <c r="B1539">
        <v>0</v>
      </c>
      <c r="C1539">
        <v>0</v>
      </c>
      <c r="D1539">
        <v>0</v>
      </c>
      <c r="E1539">
        <v>0</v>
      </c>
      <c r="F1539">
        <v>0</v>
      </c>
      <c r="G1539">
        <v>2222222</v>
      </c>
      <c r="H1539">
        <v>0</v>
      </c>
      <c r="I1539">
        <v>0</v>
      </c>
      <c r="J1539">
        <v>0</v>
      </c>
      <c r="K1539">
        <v>0</v>
      </c>
      <c r="L1539">
        <v>0</v>
      </c>
      <c r="M1539">
        <v>0</v>
      </c>
    </row>
    <row r="1540" spans="2:13" x14ac:dyDescent="0.2">
      <c r="B1540">
        <v>0</v>
      </c>
      <c r="C1540">
        <v>0</v>
      </c>
      <c r="D1540">
        <v>0</v>
      </c>
      <c r="E1540">
        <v>0</v>
      </c>
      <c r="F1540">
        <v>0</v>
      </c>
      <c r="G1540">
        <v>2222222</v>
      </c>
      <c r="H1540">
        <v>0</v>
      </c>
      <c r="I1540">
        <v>0</v>
      </c>
      <c r="J1540">
        <v>0</v>
      </c>
      <c r="K1540">
        <v>0</v>
      </c>
      <c r="L1540">
        <v>0</v>
      </c>
      <c r="M1540">
        <v>0</v>
      </c>
    </row>
    <row r="1541" spans="2:13" x14ac:dyDescent="0.2">
      <c r="B1541">
        <v>0</v>
      </c>
      <c r="C1541">
        <v>0</v>
      </c>
      <c r="D1541">
        <v>0</v>
      </c>
      <c r="E1541">
        <v>0</v>
      </c>
      <c r="F1541">
        <v>0</v>
      </c>
      <c r="G1541">
        <v>2222222</v>
      </c>
      <c r="H1541">
        <v>0</v>
      </c>
      <c r="I1541">
        <v>0</v>
      </c>
      <c r="J1541">
        <v>0</v>
      </c>
      <c r="K1541">
        <v>0</v>
      </c>
      <c r="L1541">
        <v>0</v>
      </c>
      <c r="M1541">
        <v>0</v>
      </c>
    </row>
    <row r="1542" spans="2:13" x14ac:dyDescent="0.2">
      <c r="B1542">
        <v>0</v>
      </c>
      <c r="C1542">
        <v>0</v>
      </c>
      <c r="D1542">
        <v>0</v>
      </c>
      <c r="E1542">
        <v>0</v>
      </c>
      <c r="F1542">
        <v>0</v>
      </c>
      <c r="G1542">
        <v>2222222</v>
      </c>
      <c r="H1542">
        <v>0</v>
      </c>
      <c r="I1542">
        <v>0</v>
      </c>
      <c r="J1542">
        <v>0</v>
      </c>
      <c r="K1542">
        <v>0</v>
      </c>
      <c r="L1542">
        <v>0</v>
      </c>
      <c r="M1542">
        <v>0</v>
      </c>
    </row>
    <row r="1543" spans="2:13" x14ac:dyDescent="0.2">
      <c r="B1543">
        <v>0</v>
      </c>
      <c r="C1543">
        <v>0</v>
      </c>
      <c r="D1543">
        <v>0</v>
      </c>
      <c r="E1543">
        <v>0</v>
      </c>
      <c r="F1543">
        <v>0</v>
      </c>
      <c r="G1543">
        <v>2222222</v>
      </c>
      <c r="H1543">
        <v>0</v>
      </c>
      <c r="I1543">
        <v>0</v>
      </c>
      <c r="J1543">
        <v>0</v>
      </c>
      <c r="K1543">
        <v>0</v>
      </c>
      <c r="L1543">
        <v>0</v>
      </c>
      <c r="M1543">
        <v>0</v>
      </c>
    </row>
    <row r="1544" spans="2:13" x14ac:dyDescent="0.2">
      <c r="B1544">
        <v>0</v>
      </c>
      <c r="C1544">
        <v>0</v>
      </c>
      <c r="D1544">
        <v>0</v>
      </c>
      <c r="E1544">
        <v>0</v>
      </c>
      <c r="F1544">
        <v>0</v>
      </c>
      <c r="G1544">
        <v>2222222</v>
      </c>
      <c r="H1544">
        <v>0</v>
      </c>
      <c r="I1544">
        <v>0</v>
      </c>
      <c r="J1544">
        <v>0</v>
      </c>
      <c r="K1544">
        <v>0</v>
      </c>
      <c r="L1544">
        <v>0</v>
      </c>
      <c r="M1544">
        <v>0</v>
      </c>
    </row>
    <row r="1545" spans="2:13" x14ac:dyDescent="0.2">
      <c r="B1545">
        <v>0</v>
      </c>
      <c r="C1545">
        <v>0</v>
      </c>
      <c r="D1545">
        <v>0</v>
      </c>
      <c r="E1545">
        <v>0</v>
      </c>
      <c r="F1545">
        <v>0</v>
      </c>
      <c r="G1545">
        <v>2222222</v>
      </c>
      <c r="H1545">
        <v>0</v>
      </c>
      <c r="I1545">
        <v>0</v>
      </c>
      <c r="J1545">
        <v>0</v>
      </c>
      <c r="K1545">
        <v>0</v>
      </c>
      <c r="L1545">
        <v>0</v>
      </c>
      <c r="M1545">
        <v>0</v>
      </c>
    </row>
    <row r="1546" spans="2:13" x14ac:dyDescent="0.2">
      <c r="B1546">
        <v>0</v>
      </c>
      <c r="C1546">
        <v>0</v>
      </c>
      <c r="D1546">
        <v>0</v>
      </c>
      <c r="E1546">
        <v>0</v>
      </c>
      <c r="F1546">
        <v>0</v>
      </c>
      <c r="G1546">
        <v>2222222</v>
      </c>
      <c r="H1546">
        <v>0</v>
      </c>
      <c r="I1546">
        <v>0</v>
      </c>
      <c r="J1546">
        <v>0</v>
      </c>
      <c r="K1546">
        <v>0</v>
      </c>
      <c r="L1546">
        <v>0</v>
      </c>
      <c r="M1546">
        <v>0</v>
      </c>
    </row>
    <row r="1547" spans="2:13" x14ac:dyDescent="0.2">
      <c r="B1547">
        <v>0</v>
      </c>
      <c r="C1547">
        <v>0</v>
      </c>
      <c r="D1547">
        <v>0</v>
      </c>
      <c r="E1547">
        <v>0</v>
      </c>
      <c r="F1547">
        <v>0</v>
      </c>
      <c r="G1547">
        <v>2222222</v>
      </c>
      <c r="H1547">
        <v>0</v>
      </c>
      <c r="I1547">
        <v>0</v>
      </c>
      <c r="J1547">
        <v>0</v>
      </c>
      <c r="K1547">
        <v>0</v>
      </c>
      <c r="L1547">
        <v>0</v>
      </c>
      <c r="M1547">
        <v>0</v>
      </c>
    </row>
    <row r="1548" spans="2:13" x14ac:dyDescent="0.2">
      <c r="B1548">
        <v>0</v>
      </c>
      <c r="C1548">
        <v>0</v>
      </c>
      <c r="D1548">
        <v>0</v>
      </c>
      <c r="E1548">
        <v>0</v>
      </c>
      <c r="F1548">
        <v>0</v>
      </c>
      <c r="G1548">
        <v>2222222</v>
      </c>
      <c r="H1548">
        <v>0</v>
      </c>
      <c r="I1548">
        <v>0</v>
      </c>
      <c r="J1548">
        <v>0</v>
      </c>
      <c r="K1548">
        <v>0</v>
      </c>
      <c r="L1548">
        <v>0</v>
      </c>
      <c r="M1548">
        <v>0</v>
      </c>
    </row>
    <row r="1549" spans="2:13" x14ac:dyDescent="0.2">
      <c r="B1549">
        <v>0</v>
      </c>
      <c r="C1549">
        <v>0</v>
      </c>
      <c r="D1549">
        <v>0</v>
      </c>
      <c r="E1549">
        <v>0</v>
      </c>
      <c r="F1549">
        <v>0</v>
      </c>
      <c r="G1549">
        <v>2222222</v>
      </c>
      <c r="H1549">
        <v>0</v>
      </c>
      <c r="I1549">
        <v>0</v>
      </c>
      <c r="J1549">
        <v>0</v>
      </c>
      <c r="K1549">
        <v>0</v>
      </c>
      <c r="L1549">
        <v>0</v>
      </c>
      <c r="M1549">
        <v>0</v>
      </c>
    </row>
    <row r="1550" spans="2:13" x14ac:dyDescent="0.2">
      <c r="B1550">
        <v>0</v>
      </c>
      <c r="C1550">
        <v>0</v>
      </c>
      <c r="D1550">
        <v>0</v>
      </c>
      <c r="E1550">
        <v>0</v>
      </c>
      <c r="F1550">
        <v>0</v>
      </c>
      <c r="G1550">
        <v>2222222</v>
      </c>
      <c r="H1550">
        <v>0</v>
      </c>
      <c r="I1550">
        <v>0</v>
      </c>
      <c r="J1550">
        <v>0</v>
      </c>
      <c r="K1550">
        <v>0</v>
      </c>
      <c r="L1550">
        <v>0</v>
      </c>
      <c r="M1550">
        <v>0</v>
      </c>
    </row>
    <row r="1551" spans="2:13" x14ac:dyDescent="0.2">
      <c r="B1551">
        <v>0</v>
      </c>
      <c r="C1551">
        <v>0</v>
      </c>
      <c r="D1551">
        <v>0</v>
      </c>
      <c r="E1551">
        <v>0</v>
      </c>
      <c r="F1551">
        <v>0</v>
      </c>
      <c r="G1551">
        <v>2222222</v>
      </c>
      <c r="H1551">
        <v>0</v>
      </c>
      <c r="I1551">
        <v>0</v>
      </c>
      <c r="J1551">
        <v>0</v>
      </c>
      <c r="K1551">
        <v>0</v>
      </c>
      <c r="L1551">
        <v>0</v>
      </c>
      <c r="M1551">
        <v>0</v>
      </c>
    </row>
    <row r="1552" spans="2:13" x14ac:dyDescent="0.2">
      <c r="B1552">
        <v>0</v>
      </c>
      <c r="C1552">
        <v>0</v>
      </c>
      <c r="D1552">
        <v>0</v>
      </c>
      <c r="E1552">
        <v>0</v>
      </c>
      <c r="F1552">
        <v>0</v>
      </c>
      <c r="G1552">
        <v>2222222</v>
      </c>
      <c r="H1552">
        <v>0</v>
      </c>
      <c r="I1552">
        <v>0</v>
      </c>
      <c r="J1552">
        <v>0</v>
      </c>
      <c r="K1552">
        <v>0</v>
      </c>
      <c r="L1552">
        <v>0</v>
      </c>
      <c r="M1552">
        <v>0</v>
      </c>
    </row>
    <row r="1553" spans="2:13" x14ac:dyDescent="0.2">
      <c r="B1553">
        <v>0</v>
      </c>
      <c r="C1553">
        <v>0</v>
      </c>
      <c r="D1553">
        <v>0</v>
      </c>
      <c r="E1553">
        <v>0</v>
      </c>
      <c r="F1553">
        <v>0</v>
      </c>
      <c r="G1553">
        <v>2222222</v>
      </c>
      <c r="H1553">
        <v>0</v>
      </c>
      <c r="I1553">
        <v>0</v>
      </c>
      <c r="J1553">
        <v>0</v>
      </c>
      <c r="K1553">
        <v>0</v>
      </c>
      <c r="L1553">
        <v>0</v>
      </c>
      <c r="M1553">
        <v>0</v>
      </c>
    </row>
    <row r="1554" spans="2:13" x14ac:dyDescent="0.2">
      <c r="B1554">
        <v>0</v>
      </c>
      <c r="C1554">
        <v>0</v>
      </c>
      <c r="D1554">
        <v>0</v>
      </c>
      <c r="E1554">
        <v>0</v>
      </c>
      <c r="F1554">
        <v>0</v>
      </c>
      <c r="G1554">
        <v>2222222</v>
      </c>
      <c r="H1554">
        <v>0</v>
      </c>
      <c r="I1554">
        <v>0</v>
      </c>
      <c r="J1554">
        <v>0</v>
      </c>
      <c r="K1554">
        <v>0</v>
      </c>
      <c r="L1554">
        <v>0</v>
      </c>
      <c r="M1554">
        <v>0</v>
      </c>
    </row>
    <row r="1555" spans="2:13" x14ac:dyDescent="0.2">
      <c r="B1555">
        <v>0</v>
      </c>
      <c r="C1555">
        <v>0</v>
      </c>
      <c r="D1555">
        <v>0</v>
      </c>
      <c r="E1555">
        <v>0</v>
      </c>
      <c r="F1555">
        <v>0</v>
      </c>
      <c r="G1555">
        <v>2222222</v>
      </c>
      <c r="H1555">
        <v>0</v>
      </c>
      <c r="I1555">
        <v>0</v>
      </c>
      <c r="J1555">
        <v>0</v>
      </c>
      <c r="K1555">
        <v>0</v>
      </c>
      <c r="L1555">
        <v>0</v>
      </c>
      <c r="M1555">
        <v>0</v>
      </c>
    </row>
    <row r="1556" spans="2:13" x14ac:dyDescent="0.2">
      <c r="B1556">
        <v>0</v>
      </c>
      <c r="C1556">
        <v>0</v>
      </c>
      <c r="D1556">
        <v>0</v>
      </c>
      <c r="E1556">
        <v>0</v>
      </c>
      <c r="F1556">
        <v>0</v>
      </c>
      <c r="G1556">
        <v>2222222</v>
      </c>
      <c r="H1556">
        <v>0</v>
      </c>
      <c r="I1556">
        <v>0</v>
      </c>
      <c r="J1556">
        <v>0</v>
      </c>
      <c r="K1556">
        <v>0</v>
      </c>
      <c r="L1556">
        <v>0</v>
      </c>
      <c r="M1556">
        <v>0</v>
      </c>
    </row>
    <row r="1557" spans="2:13" x14ac:dyDescent="0.2">
      <c r="B1557">
        <v>0</v>
      </c>
      <c r="C1557">
        <v>0</v>
      </c>
      <c r="D1557">
        <v>0</v>
      </c>
      <c r="E1557">
        <v>0</v>
      </c>
      <c r="F1557">
        <v>0</v>
      </c>
      <c r="G1557">
        <v>2222222</v>
      </c>
      <c r="H1557">
        <v>0</v>
      </c>
      <c r="I1557">
        <v>0</v>
      </c>
      <c r="J1557">
        <v>0</v>
      </c>
      <c r="K1557">
        <v>0</v>
      </c>
      <c r="L1557">
        <v>0</v>
      </c>
      <c r="M1557">
        <v>0</v>
      </c>
    </row>
    <row r="1558" spans="2:13" x14ac:dyDescent="0.2">
      <c r="B1558">
        <v>0</v>
      </c>
      <c r="C1558">
        <v>0</v>
      </c>
      <c r="D1558">
        <v>0</v>
      </c>
      <c r="E1558">
        <v>0</v>
      </c>
      <c r="F1558">
        <v>0</v>
      </c>
      <c r="G1558">
        <v>2222222</v>
      </c>
      <c r="H1558">
        <v>0</v>
      </c>
      <c r="I1558">
        <v>0</v>
      </c>
      <c r="J1558">
        <v>0</v>
      </c>
      <c r="K1558">
        <v>0</v>
      </c>
      <c r="L1558">
        <v>0</v>
      </c>
      <c r="M1558">
        <v>0</v>
      </c>
    </row>
    <row r="1559" spans="2:13" x14ac:dyDescent="0.2">
      <c r="B1559">
        <v>0</v>
      </c>
      <c r="C1559">
        <v>0</v>
      </c>
      <c r="D1559">
        <v>0</v>
      </c>
      <c r="E1559">
        <v>0</v>
      </c>
      <c r="F1559">
        <v>0</v>
      </c>
      <c r="G1559">
        <v>2222222</v>
      </c>
      <c r="H1559">
        <v>0</v>
      </c>
      <c r="I1559">
        <v>0</v>
      </c>
      <c r="J1559">
        <v>0</v>
      </c>
      <c r="K1559">
        <v>0</v>
      </c>
      <c r="L1559">
        <v>0</v>
      </c>
      <c r="M1559">
        <v>0</v>
      </c>
    </row>
    <row r="1560" spans="2:13" x14ac:dyDescent="0.2">
      <c r="B1560">
        <v>0</v>
      </c>
      <c r="C1560">
        <v>0</v>
      </c>
      <c r="D1560">
        <v>0</v>
      </c>
      <c r="E1560">
        <v>0</v>
      </c>
      <c r="F1560">
        <v>0</v>
      </c>
      <c r="G1560">
        <v>2222222</v>
      </c>
      <c r="H1560">
        <v>0</v>
      </c>
      <c r="I1560">
        <v>0</v>
      </c>
      <c r="J1560">
        <v>0</v>
      </c>
      <c r="K1560">
        <v>0</v>
      </c>
      <c r="L1560">
        <v>0</v>
      </c>
      <c r="M1560">
        <v>0</v>
      </c>
    </row>
    <row r="1561" spans="2:13" x14ac:dyDescent="0.2">
      <c r="B1561">
        <v>0</v>
      </c>
      <c r="C1561">
        <v>0</v>
      </c>
      <c r="D1561">
        <v>0</v>
      </c>
      <c r="E1561">
        <v>0</v>
      </c>
      <c r="F1561">
        <v>0</v>
      </c>
      <c r="G1561">
        <v>2222222</v>
      </c>
      <c r="H1561">
        <v>0</v>
      </c>
      <c r="I1561">
        <v>0</v>
      </c>
      <c r="J1561">
        <v>0</v>
      </c>
      <c r="K1561">
        <v>0</v>
      </c>
      <c r="L1561">
        <v>0</v>
      </c>
      <c r="M1561">
        <v>0</v>
      </c>
    </row>
    <row r="1562" spans="2:13" x14ac:dyDescent="0.2">
      <c r="B1562">
        <v>0</v>
      </c>
      <c r="C1562">
        <v>0</v>
      </c>
      <c r="D1562">
        <v>0</v>
      </c>
      <c r="E1562">
        <v>0</v>
      </c>
      <c r="F1562">
        <v>0</v>
      </c>
      <c r="G1562">
        <v>2222222</v>
      </c>
      <c r="H1562">
        <v>0</v>
      </c>
      <c r="I1562">
        <v>0</v>
      </c>
      <c r="J1562">
        <v>0</v>
      </c>
      <c r="K1562">
        <v>0</v>
      </c>
      <c r="L1562">
        <v>0</v>
      </c>
      <c r="M1562">
        <v>0</v>
      </c>
    </row>
    <row r="1563" spans="2:13" x14ac:dyDescent="0.2">
      <c r="B1563">
        <v>0</v>
      </c>
      <c r="C1563">
        <v>0</v>
      </c>
      <c r="D1563">
        <v>0</v>
      </c>
      <c r="E1563">
        <v>0</v>
      </c>
      <c r="F1563">
        <v>0</v>
      </c>
      <c r="G1563">
        <v>2222222</v>
      </c>
      <c r="H1563">
        <v>0</v>
      </c>
      <c r="I1563">
        <v>0</v>
      </c>
      <c r="J1563">
        <v>0</v>
      </c>
      <c r="K1563">
        <v>0</v>
      </c>
      <c r="L1563">
        <v>0</v>
      </c>
      <c r="M1563">
        <v>0</v>
      </c>
    </row>
    <row r="1564" spans="2:13" x14ac:dyDescent="0.2">
      <c r="B1564">
        <v>0</v>
      </c>
      <c r="C1564">
        <v>0</v>
      </c>
      <c r="D1564">
        <v>0</v>
      </c>
      <c r="E1564">
        <v>0</v>
      </c>
      <c r="F1564">
        <v>0</v>
      </c>
      <c r="G1564">
        <v>2222222</v>
      </c>
      <c r="H1564">
        <v>0</v>
      </c>
      <c r="I1564">
        <v>0</v>
      </c>
      <c r="J1564">
        <v>0</v>
      </c>
      <c r="K1564">
        <v>0</v>
      </c>
      <c r="L1564">
        <v>0</v>
      </c>
      <c r="M1564">
        <v>0</v>
      </c>
    </row>
    <row r="1565" spans="2:13" x14ac:dyDescent="0.2">
      <c r="B1565">
        <v>0</v>
      </c>
      <c r="C1565">
        <v>0</v>
      </c>
      <c r="D1565">
        <v>0</v>
      </c>
      <c r="E1565">
        <v>0</v>
      </c>
      <c r="F1565">
        <v>0</v>
      </c>
      <c r="G1565">
        <v>2222222</v>
      </c>
      <c r="H1565">
        <v>0</v>
      </c>
      <c r="I1565">
        <v>0</v>
      </c>
      <c r="J1565">
        <v>0</v>
      </c>
      <c r="K1565">
        <v>0</v>
      </c>
      <c r="L1565">
        <v>0</v>
      </c>
      <c r="M1565">
        <v>0</v>
      </c>
    </row>
    <row r="1566" spans="2:13" x14ac:dyDescent="0.2">
      <c r="B1566">
        <v>0</v>
      </c>
      <c r="C1566">
        <v>0</v>
      </c>
      <c r="D1566">
        <v>0</v>
      </c>
      <c r="E1566">
        <v>0</v>
      </c>
      <c r="F1566">
        <v>0</v>
      </c>
      <c r="G1566">
        <v>2222222</v>
      </c>
      <c r="H1566">
        <v>0</v>
      </c>
      <c r="I1566">
        <v>0</v>
      </c>
      <c r="J1566">
        <v>0</v>
      </c>
      <c r="K1566">
        <v>0</v>
      </c>
      <c r="L1566">
        <v>0</v>
      </c>
      <c r="M1566">
        <v>0</v>
      </c>
    </row>
    <row r="1567" spans="2:13" x14ac:dyDescent="0.2">
      <c r="B1567">
        <v>0</v>
      </c>
      <c r="C1567">
        <v>0</v>
      </c>
      <c r="D1567">
        <v>0</v>
      </c>
      <c r="E1567">
        <v>0</v>
      </c>
      <c r="F1567">
        <v>0</v>
      </c>
      <c r="G1567">
        <v>2222222</v>
      </c>
      <c r="H1567">
        <v>0</v>
      </c>
      <c r="I1567">
        <v>0</v>
      </c>
      <c r="J1567">
        <v>0</v>
      </c>
      <c r="K1567">
        <v>0</v>
      </c>
      <c r="L1567">
        <v>0</v>
      </c>
      <c r="M1567">
        <v>0</v>
      </c>
    </row>
    <row r="1568" spans="2:13" x14ac:dyDescent="0.2">
      <c r="B1568">
        <v>0</v>
      </c>
      <c r="C1568">
        <v>0</v>
      </c>
      <c r="D1568">
        <v>0</v>
      </c>
      <c r="E1568">
        <v>0</v>
      </c>
      <c r="F1568">
        <v>0</v>
      </c>
      <c r="G1568">
        <v>2222222</v>
      </c>
      <c r="H1568">
        <v>0</v>
      </c>
      <c r="I1568">
        <v>0</v>
      </c>
      <c r="J1568">
        <v>0</v>
      </c>
      <c r="K1568">
        <v>0</v>
      </c>
      <c r="L1568">
        <v>0</v>
      </c>
      <c r="M1568">
        <v>0</v>
      </c>
    </row>
    <row r="1569" spans="2:13" x14ac:dyDescent="0.2">
      <c r="B1569">
        <v>0</v>
      </c>
      <c r="C1569">
        <v>0</v>
      </c>
      <c r="D1569">
        <v>0</v>
      </c>
      <c r="E1569">
        <v>0</v>
      </c>
      <c r="F1569">
        <v>0</v>
      </c>
      <c r="G1569">
        <v>2222222</v>
      </c>
      <c r="H1569">
        <v>0</v>
      </c>
      <c r="I1569">
        <v>0</v>
      </c>
      <c r="J1569">
        <v>0</v>
      </c>
      <c r="K1569">
        <v>0</v>
      </c>
      <c r="L1569">
        <v>0</v>
      </c>
      <c r="M1569">
        <v>0</v>
      </c>
    </row>
    <row r="1570" spans="2:13" x14ac:dyDescent="0.2">
      <c r="B1570">
        <v>0</v>
      </c>
      <c r="C1570">
        <v>0</v>
      </c>
      <c r="D1570">
        <v>0</v>
      </c>
      <c r="E1570">
        <v>0</v>
      </c>
      <c r="F1570">
        <v>0</v>
      </c>
      <c r="G1570">
        <v>2222222</v>
      </c>
      <c r="H1570">
        <v>0</v>
      </c>
      <c r="I1570">
        <v>0</v>
      </c>
      <c r="J1570">
        <v>0</v>
      </c>
      <c r="K1570">
        <v>0</v>
      </c>
      <c r="L1570">
        <v>0</v>
      </c>
      <c r="M1570">
        <v>0</v>
      </c>
    </row>
    <row r="1571" spans="2:13" x14ac:dyDescent="0.2">
      <c r="B1571">
        <v>0</v>
      </c>
      <c r="C1571">
        <v>0</v>
      </c>
      <c r="D1571">
        <v>0</v>
      </c>
      <c r="E1571">
        <v>0</v>
      </c>
      <c r="F1571">
        <v>0</v>
      </c>
      <c r="G1571">
        <v>2222222</v>
      </c>
      <c r="H1571">
        <v>0</v>
      </c>
      <c r="I1571">
        <v>0</v>
      </c>
      <c r="J1571">
        <v>0</v>
      </c>
      <c r="K1571">
        <v>0</v>
      </c>
      <c r="L1571">
        <v>0</v>
      </c>
      <c r="M1571">
        <v>0</v>
      </c>
    </row>
    <row r="1572" spans="2:13" x14ac:dyDescent="0.2">
      <c r="B1572">
        <v>0</v>
      </c>
      <c r="C1572">
        <v>0</v>
      </c>
      <c r="D1572">
        <v>0</v>
      </c>
      <c r="E1572">
        <v>0</v>
      </c>
      <c r="F1572">
        <v>0</v>
      </c>
      <c r="G1572">
        <v>2222222</v>
      </c>
      <c r="H1572">
        <v>0</v>
      </c>
      <c r="I1572">
        <v>0</v>
      </c>
      <c r="J1572">
        <v>0</v>
      </c>
      <c r="K1572">
        <v>0</v>
      </c>
      <c r="L1572">
        <v>0</v>
      </c>
      <c r="M1572">
        <v>0</v>
      </c>
    </row>
    <row r="1573" spans="2:13" x14ac:dyDescent="0.2">
      <c r="B1573">
        <v>0</v>
      </c>
      <c r="C1573">
        <v>0</v>
      </c>
      <c r="D1573">
        <v>0</v>
      </c>
      <c r="E1573">
        <v>0</v>
      </c>
      <c r="F1573">
        <v>0</v>
      </c>
      <c r="G1573">
        <v>2222222</v>
      </c>
      <c r="H1573">
        <v>0</v>
      </c>
      <c r="I1573">
        <v>0</v>
      </c>
      <c r="J1573">
        <v>0</v>
      </c>
      <c r="K1573">
        <v>0</v>
      </c>
      <c r="L1573">
        <v>0</v>
      </c>
      <c r="M1573">
        <v>0</v>
      </c>
    </row>
    <row r="1574" spans="2:13" x14ac:dyDescent="0.2">
      <c r="B1574">
        <v>0</v>
      </c>
      <c r="C1574">
        <v>0</v>
      </c>
      <c r="D1574">
        <v>0</v>
      </c>
      <c r="E1574">
        <v>0</v>
      </c>
      <c r="F1574">
        <v>0</v>
      </c>
      <c r="G1574">
        <v>2222222</v>
      </c>
      <c r="H1574">
        <v>0</v>
      </c>
      <c r="I1574">
        <v>0</v>
      </c>
      <c r="J1574">
        <v>0</v>
      </c>
      <c r="K1574">
        <v>0</v>
      </c>
      <c r="L1574">
        <v>0</v>
      </c>
      <c r="M1574">
        <v>0</v>
      </c>
    </row>
    <row r="1575" spans="2:13" x14ac:dyDescent="0.2">
      <c r="B1575">
        <v>0</v>
      </c>
      <c r="C1575">
        <v>0</v>
      </c>
      <c r="D1575">
        <v>0</v>
      </c>
      <c r="E1575">
        <v>0</v>
      </c>
      <c r="F1575">
        <v>0</v>
      </c>
      <c r="G1575">
        <v>2222222</v>
      </c>
      <c r="H1575">
        <v>0</v>
      </c>
      <c r="I1575">
        <v>0</v>
      </c>
      <c r="J1575">
        <v>0</v>
      </c>
      <c r="K1575">
        <v>0</v>
      </c>
      <c r="L1575">
        <v>0</v>
      </c>
      <c r="M1575">
        <v>0</v>
      </c>
    </row>
    <row r="1576" spans="2:13" x14ac:dyDescent="0.2">
      <c r="B1576">
        <v>0</v>
      </c>
      <c r="C1576">
        <v>0</v>
      </c>
      <c r="D1576">
        <v>0</v>
      </c>
      <c r="E1576">
        <v>0</v>
      </c>
      <c r="F1576">
        <v>0</v>
      </c>
      <c r="G1576">
        <v>2222222</v>
      </c>
      <c r="H1576">
        <v>0</v>
      </c>
      <c r="I1576">
        <v>0</v>
      </c>
      <c r="J1576">
        <v>0</v>
      </c>
      <c r="K1576">
        <v>0</v>
      </c>
      <c r="L1576">
        <v>0</v>
      </c>
      <c r="M1576">
        <v>0</v>
      </c>
    </row>
    <row r="1577" spans="2:13" x14ac:dyDescent="0.2">
      <c r="B1577">
        <v>0</v>
      </c>
      <c r="C1577">
        <v>0</v>
      </c>
      <c r="D1577">
        <v>0</v>
      </c>
      <c r="E1577">
        <v>0</v>
      </c>
      <c r="F1577">
        <v>0</v>
      </c>
      <c r="G1577">
        <v>2222222</v>
      </c>
      <c r="H1577">
        <v>0</v>
      </c>
      <c r="I1577">
        <v>0</v>
      </c>
      <c r="J1577">
        <v>0</v>
      </c>
      <c r="K1577">
        <v>0</v>
      </c>
      <c r="L1577">
        <v>0</v>
      </c>
      <c r="M1577">
        <v>0</v>
      </c>
    </row>
    <row r="1578" spans="2:13" x14ac:dyDescent="0.2">
      <c r="B1578">
        <v>0</v>
      </c>
      <c r="C1578">
        <v>0</v>
      </c>
      <c r="D1578">
        <v>0</v>
      </c>
      <c r="E1578">
        <v>0</v>
      </c>
      <c r="F1578">
        <v>0</v>
      </c>
      <c r="G1578">
        <v>2222222</v>
      </c>
      <c r="H1578">
        <v>0</v>
      </c>
      <c r="I1578">
        <v>0</v>
      </c>
      <c r="J1578">
        <v>0</v>
      </c>
      <c r="K1578">
        <v>0</v>
      </c>
      <c r="L1578">
        <v>0</v>
      </c>
      <c r="M1578">
        <v>0</v>
      </c>
    </row>
    <row r="1579" spans="2:13" x14ac:dyDescent="0.2">
      <c r="B1579">
        <v>0</v>
      </c>
      <c r="C1579">
        <v>0</v>
      </c>
      <c r="D1579">
        <v>0</v>
      </c>
      <c r="E1579">
        <v>0</v>
      </c>
      <c r="F1579">
        <v>0</v>
      </c>
      <c r="G1579">
        <v>2222222</v>
      </c>
      <c r="H1579">
        <v>0</v>
      </c>
      <c r="I1579">
        <v>0</v>
      </c>
      <c r="J1579">
        <v>0</v>
      </c>
      <c r="K1579">
        <v>0</v>
      </c>
      <c r="L1579">
        <v>0</v>
      </c>
      <c r="M1579">
        <v>0</v>
      </c>
    </row>
    <row r="1580" spans="2:13" x14ac:dyDescent="0.2">
      <c r="B1580">
        <v>0</v>
      </c>
      <c r="C1580">
        <v>0</v>
      </c>
      <c r="D1580">
        <v>0</v>
      </c>
      <c r="E1580">
        <v>0</v>
      </c>
      <c r="F1580">
        <v>0</v>
      </c>
      <c r="G1580">
        <v>2222222</v>
      </c>
      <c r="H1580">
        <v>0</v>
      </c>
      <c r="I1580">
        <v>0</v>
      </c>
      <c r="J1580">
        <v>0</v>
      </c>
      <c r="K1580">
        <v>0</v>
      </c>
      <c r="L1580">
        <v>0</v>
      </c>
      <c r="M1580">
        <v>0</v>
      </c>
    </row>
    <row r="1581" spans="2:13" x14ac:dyDescent="0.2">
      <c r="B1581">
        <v>0</v>
      </c>
      <c r="C1581">
        <v>0</v>
      </c>
      <c r="D1581">
        <v>0</v>
      </c>
      <c r="E1581">
        <v>0</v>
      </c>
      <c r="F1581">
        <v>0</v>
      </c>
      <c r="G1581">
        <v>2222222</v>
      </c>
      <c r="H1581">
        <v>0</v>
      </c>
      <c r="I1581">
        <v>0</v>
      </c>
      <c r="J1581">
        <v>0</v>
      </c>
      <c r="K1581">
        <v>0</v>
      </c>
      <c r="L1581">
        <v>0</v>
      </c>
      <c r="M1581">
        <v>0</v>
      </c>
    </row>
    <row r="1582" spans="2:13" x14ac:dyDescent="0.2">
      <c r="B1582">
        <v>0</v>
      </c>
      <c r="C1582">
        <v>0</v>
      </c>
      <c r="D1582">
        <v>0</v>
      </c>
      <c r="E1582">
        <v>0</v>
      </c>
      <c r="F1582">
        <v>0</v>
      </c>
      <c r="G1582">
        <v>2222222</v>
      </c>
      <c r="H1582">
        <v>0</v>
      </c>
      <c r="I1582">
        <v>0</v>
      </c>
      <c r="J1582">
        <v>0</v>
      </c>
      <c r="K1582">
        <v>0</v>
      </c>
      <c r="L1582">
        <v>0</v>
      </c>
      <c r="M1582">
        <v>0</v>
      </c>
    </row>
    <row r="1583" spans="2:13" x14ac:dyDescent="0.2">
      <c r="B1583">
        <v>0</v>
      </c>
      <c r="C1583">
        <v>0</v>
      </c>
      <c r="D1583">
        <v>0</v>
      </c>
      <c r="E1583">
        <v>0</v>
      </c>
      <c r="F1583">
        <v>0</v>
      </c>
      <c r="G1583">
        <v>2222222</v>
      </c>
      <c r="H1583">
        <v>0</v>
      </c>
      <c r="I1583">
        <v>0</v>
      </c>
      <c r="J1583">
        <v>0</v>
      </c>
      <c r="K1583">
        <v>0</v>
      </c>
      <c r="L1583">
        <v>0</v>
      </c>
      <c r="M1583">
        <v>0</v>
      </c>
    </row>
    <row r="1584" spans="2:13" x14ac:dyDescent="0.2">
      <c r="B1584">
        <v>0</v>
      </c>
      <c r="C1584">
        <v>0</v>
      </c>
      <c r="D1584">
        <v>0</v>
      </c>
      <c r="E1584">
        <v>0</v>
      </c>
      <c r="F1584">
        <v>0</v>
      </c>
      <c r="G1584">
        <v>2222222</v>
      </c>
      <c r="H1584">
        <v>0</v>
      </c>
      <c r="I1584">
        <v>0</v>
      </c>
      <c r="J1584">
        <v>0</v>
      </c>
      <c r="K1584">
        <v>0</v>
      </c>
      <c r="L1584">
        <v>0</v>
      </c>
      <c r="M1584">
        <v>0</v>
      </c>
    </row>
    <row r="1585" spans="2:13" x14ac:dyDescent="0.2">
      <c r="B1585">
        <v>0</v>
      </c>
      <c r="C1585">
        <v>0</v>
      </c>
      <c r="D1585">
        <v>0</v>
      </c>
      <c r="E1585">
        <v>0</v>
      </c>
      <c r="F1585">
        <v>0</v>
      </c>
      <c r="G1585">
        <v>2222222</v>
      </c>
      <c r="H1585">
        <v>0</v>
      </c>
      <c r="I1585">
        <v>0</v>
      </c>
      <c r="J1585">
        <v>0</v>
      </c>
      <c r="K1585">
        <v>0</v>
      </c>
      <c r="L1585">
        <v>0</v>
      </c>
      <c r="M1585">
        <v>0</v>
      </c>
    </row>
    <row r="1586" spans="2:13" x14ac:dyDescent="0.2">
      <c r="B1586">
        <v>0</v>
      </c>
      <c r="C1586">
        <v>0</v>
      </c>
      <c r="D1586">
        <v>0</v>
      </c>
      <c r="E1586">
        <v>0</v>
      </c>
      <c r="F1586">
        <v>0</v>
      </c>
      <c r="G1586">
        <v>2222222</v>
      </c>
      <c r="H1586">
        <v>0</v>
      </c>
      <c r="I1586">
        <v>0</v>
      </c>
      <c r="J1586">
        <v>0</v>
      </c>
      <c r="K1586">
        <v>0</v>
      </c>
      <c r="L1586">
        <v>0</v>
      </c>
      <c r="M1586">
        <v>0</v>
      </c>
    </row>
    <row r="1587" spans="2:13" x14ac:dyDescent="0.2">
      <c r="B1587">
        <v>0</v>
      </c>
      <c r="C1587">
        <v>0</v>
      </c>
      <c r="D1587">
        <v>0</v>
      </c>
      <c r="E1587">
        <v>0</v>
      </c>
      <c r="F1587">
        <v>0</v>
      </c>
      <c r="G1587">
        <v>2222222</v>
      </c>
      <c r="H1587">
        <v>0</v>
      </c>
      <c r="I1587">
        <v>0</v>
      </c>
      <c r="J1587">
        <v>0</v>
      </c>
      <c r="K1587">
        <v>0</v>
      </c>
      <c r="L1587">
        <v>0</v>
      </c>
      <c r="M1587">
        <v>0</v>
      </c>
    </row>
    <row r="1588" spans="2:13" x14ac:dyDescent="0.2">
      <c r="B1588">
        <v>0</v>
      </c>
      <c r="C1588">
        <v>0</v>
      </c>
      <c r="D1588">
        <v>0</v>
      </c>
      <c r="E1588">
        <v>0</v>
      </c>
      <c r="F1588">
        <v>0</v>
      </c>
      <c r="G1588">
        <v>2222222</v>
      </c>
      <c r="H1588">
        <v>0</v>
      </c>
      <c r="I1588">
        <v>0</v>
      </c>
      <c r="J1588">
        <v>0</v>
      </c>
      <c r="K1588">
        <v>0</v>
      </c>
      <c r="L1588">
        <v>0</v>
      </c>
      <c r="M1588">
        <v>0</v>
      </c>
    </row>
    <row r="1589" spans="2:13" x14ac:dyDescent="0.2">
      <c r="B1589">
        <v>0</v>
      </c>
      <c r="C1589">
        <v>0</v>
      </c>
      <c r="D1589">
        <v>0</v>
      </c>
      <c r="E1589">
        <v>0</v>
      </c>
      <c r="F1589">
        <v>0</v>
      </c>
      <c r="G1589">
        <v>2222222</v>
      </c>
      <c r="H1589">
        <v>0</v>
      </c>
      <c r="I1589">
        <v>0</v>
      </c>
      <c r="J1589">
        <v>0</v>
      </c>
      <c r="K1589">
        <v>0</v>
      </c>
      <c r="L1589">
        <v>0</v>
      </c>
      <c r="M1589">
        <v>0</v>
      </c>
    </row>
    <row r="1590" spans="2:13" x14ac:dyDescent="0.2">
      <c r="B1590">
        <v>0</v>
      </c>
      <c r="C1590">
        <v>0</v>
      </c>
      <c r="D1590">
        <v>0</v>
      </c>
      <c r="E1590">
        <v>0</v>
      </c>
      <c r="F1590">
        <v>0</v>
      </c>
      <c r="G1590">
        <v>2222222</v>
      </c>
      <c r="H1590">
        <v>0</v>
      </c>
      <c r="I1590">
        <v>0</v>
      </c>
      <c r="J1590">
        <v>0</v>
      </c>
      <c r="K1590">
        <v>0</v>
      </c>
      <c r="L1590">
        <v>0</v>
      </c>
      <c r="M1590">
        <v>0</v>
      </c>
    </row>
    <row r="1591" spans="2:13" x14ac:dyDescent="0.2">
      <c r="B1591">
        <v>0</v>
      </c>
      <c r="C1591">
        <v>0</v>
      </c>
      <c r="D1591">
        <v>0</v>
      </c>
      <c r="E1591">
        <v>0</v>
      </c>
      <c r="F1591">
        <v>0</v>
      </c>
      <c r="G1591">
        <v>2222222</v>
      </c>
      <c r="H1591">
        <v>0</v>
      </c>
      <c r="I1591">
        <v>0</v>
      </c>
      <c r="J1591">
        <v>0</v>
      </c>
      <c r="K1591">
        <v>0</v>
      </c>
      <c r="L1591">
        <v>0</v>
      </c>
      <c r="M1591">
        <v>0</v>
      </c>
    </row>
    <row r="1592" spans="2:13" x14ac:dyDescent="0.2">
      <c r="B1592">
        <v>0</v>
      </c>
      <c r="C1592">
        <v>0</v>
      </c>
      <c r="D1592">
        <v>0</v>
      </c>
      <c r="E1592">
        <v>0</v>
      </c>
      <c r="F1592">
        <v>0</v>
      </c>
      <c r="G1592">
        <v>2222222</v>
      </c>
      <c r="H1592">
        <v>0</v>
      </c>
      <c r="I1592">
        <v>0</v>
      </c>
      <c r="J1592">
        <v>0</v>
      </c>
      <c r="K1592">
        <v>0</v>
      </c>
      <c r="L1592">
        <v>0</v>
      </c>
      <c r="M1592">
        <v>0</v>
      </c>
    </row>
    <row r="1593" spans="2:13" x14ac:dyDescent="0.2">
      <c r="B1593">
        <v>0</v>
      </c>
      <c r="C1593">
        <v>0</v>
      </c>
      <c r="D1593">
        <v>0</v>
      </c>
      <c r="E1593">
        <v>0</v>
      </c>
      <c r="F1593">
        <v>0</v>
      </c>
      <c r="G1593">
        <v>2222222</v>
      </c>
      <c r="H1593">
        <v>0</v>
      </c>
      <c r="I1593">
        <v>0</v>
      </c>
      <c r="J1593">
        <v>0</v>
      </c>
      <c r="K1593">
        <v>0</v>
      </c>
      <c r="L1593">
        <v>0</v>
      </c>
      <c r="M1593">
        <v>0</v>
      </c>
    </row>
    <row r="1594" spans="2:13" x14ac:dyDescent="0.2">
      <c r="B1594">
        <v>0</v>
      </c>
      <c r="C1594">
        <v>0</v>
      </c>
      <c r="D1594">
        <v>0</v>
      </c>
      <c r="E1594">
        <v>0</v>
      </c>
      <c r="F1594">
        <v>0</v>
      </c>
      <c r="G1594">
        <v>2222222</v>
      </c>
      <c r="H1594">
        <v>0</v>
      </c>
      <c r="I1594">
        <v>0</v>
      </c>
      <c r="J1594">
        <v>0</v>
      </c>
      <c r="K1594">
        <v>0</v>
      </c>
      <c r="L1594">
        <v>0</v>
      </c>
      <c r="M1594">
        <v>0</v>
      </c>
    </row>
    <row r="1595" spans="2:13" x14ac:dyDescent="0.2">
      <c r="B1595">
        <v>0</v>
      </c>
      <c r="C1595">
        <v>0</v>
      </c>
      <c r="D1595">
        <v>0</v>
      </c>
      <c r="E1595">
        <v>0</v>
      </c>
      <c r="F1595">
        <v>0</v>
      </c>
      <c r="G1595">
        <v>2222222</v>
      </c>
      <c r="H1595">
        <v>0</v>
      </c>
      <c r="I1595">
        <v>0</v>
      </c>
      <c r="J1595">
        <v>0</v>
      </c>
      <c r="K1595">
        <v>0</v>
      </c>
      <c r="L1595">
        <v>0</v>
      </c>
      <c r="M1595">
        <v>0</v>
      </c>
    </row>
    <row r="1596" spans="2:13" x14ac:dyDescent="0.2">
      <c r="B1596">
        <v>0</v>
      </c>
      <c r="C1596">
        <v>0</v>
      </c>
      <c r="D1596">
        <v>0</v>
      </c>
      <c r="E1596">
        <v>0</v>
      </c>
      <c r="F1596">
        <v>0</v>
      </c>
      <c r="G1596">
        <v>2222222</v>
      </c>
      <c r="H1596">
        <v>0</v>
      </c>
      <c r="I1596">
        <v>0</v>
      </c>
      <c r="J1596">
        <v>0</v>
      </c>
      <c r="K1596">
        <v>0</v>
      </c>
      <c r="L1596">
        <v>0</v>
      </c>
      <c r="M1596">
        <v>0</v>
      </c>
    </row>
    <row r="1597" spans="2:13" x14ac:dyDescent="0.2">
      <c r="B1597">
        <v>0</v>
      </c>
      <c r="C1597">
        <v>0</v>
      </c>
      <c r="D1597">
        <v>0</v>
      </c>
      <c r="E1597">
        <v>0</v>
      </c>
      <c r="F1597">
        <v>0</v>
      </c>
      <c r="G1597">
        <v>2222222</v>
      </c>
      <c r="H1597">
        <v>0</v>
      </c>
      <c r="I1597">
        <v>0</v>
      </c>
      <c r="J1597">
        <v>0</v>
      </c>
      <c r="K1597">
        <v>0</v>
      </c>
      <c r="L1597">
        <v>0</v>
      </c>
      <c r="M1597">
        <v>0</v>
      </c>
    </row>
    <row r="1598" spans="2:13" x14ac:dyDescent="0.2">
      <c r="B1598">
        <v>0</v>
      </c>
      <c r="C1598">
        <v>0</v>
      </c>
      <c r="D1598">
        <v>0</v>
      </c>
      <c r="E1598">
        <v>0</v>
      </c>
      <c r="F1598">
        <v>0</v>
      </c>
      <c r="G1598">
        <v>2222222</v>
      </c>
      <c r="H1598">
        <v>0</v>
      </c>
      <c r="I1598">
        <v>0</v>
      </c>
      <c r="J1598">
        <v>0</v>
      </c>
      <c r="K1598">
        <v>0</v>
      </c>
      <c r="L1598">
        <v>0</v>
      </c>
      <c r="M1598">
        <v>0</v>
      </c>
    </row>
    <row r="1599" spans="2:13" x14ac:dyDescent="0.2">
      <c r="B1599">
        <v>0</v>
      </c>
      <c r="C1599">
        <v>0</v>
      </c>
      <c r="D1599">
        <v>0</v>
      </c>
      <c r="E1599">
        <v>0</v>
      </c>
      <c r="F1599">
        <v>0</v>
      </c>
      <c r="G1599">
        <v>2222222</v>
      </c>
      <c r="H1599">
        <v>0</v>
      </c>
      <c r="I1599">
        <v>0</v>
      </c>
      <c r="J1599">
        <v>0</v>
      </c>
      <c r="K1599">
        <v>0</v>
      </c>
      <c r="L1599">
        <v>0</v>
      </c>
      <c r="M1599">
        <v>0</v>
      </c>
    </row>
    <row r="1600" spans="2:13" x14ac:dyDescent="0.2">
      <c r="B1600">
        <v>0</v>
      </c>
      <c r="C1600">
        <v>0</v>
      </c>
      <c r="D1600">
        <v>0</v>
      </c>
      <c r="E1600">
        <v>0</v>
      </c>
      <c r="F1600">
        <v>0</v>
      </c>
      <c r="G1600">
        <v>2222222</v>
      </c>
      <c r="H1600">
        <v>0</v>
      </c>
      <c r="I1600">
        <v>0</v>
      </c>
      <c r="J1600">
        <v>0</v>
      </c>
      <c r="K1600">
        <v>0</v>
      </c>
      <c r="L1600">
        <v>0</v>
      </c>
      <c r="M1600">
        <v>0</v>
      </c>
    </row>
    <row r="1601" spans="2:13" x14ac:dyDescent="0.2">
      <c r="B1601">
        <v>0</v>
      </c>
      <c r="C1601">
        <v>0</v>
      </c>
      <c r="D1601">
        <v>0</v>
      </c>
      <c r="E1601">
        <v>0</v>
      </c>
      <c r="F1601">
        <v>0</v>
      </c>
      <c r="G1601">
        <v>2222222</v>
      </c>
      <c r="H1601">
        <v>0</v>
      </c>
      <c r="I1601">
        <v>0</v>
      </c>
      <c r="J1601">
        <v>0</v>
      </c>
      <c r="K1601">
        <v>0</v>
      </c>
      <c r="L1601">
        <v>0</v>
      </c>
      <c r="M1601">
        <v>0</v>
      </c>
    </row>
    <row r="1602" spans="2:13" x14ac:dyDescent="0.2">
      <c r="B1602">
        <v>0</v>
      </c>
      <c r="C1602">
        <v>0</v>
      </c>
      <c r="D1602">
        <v>0</v>
      </c>
      <c r="E1602">
        <v>0</v>
      </c>
      <c r="F1602">
        <v>0</v>
      </c>
      <c r="G1602">
        <v>2222222</v>
      </c>
      <c r="H1602">
        <v>0</v>
      </c>
      <c r="I1602">
        <v>0</v>
      </c>
      <c r="J1602">
        <v>0</v>
      </c>
      <c r="K1602">
        <v>0</v>
      </c>
      <c r="L1602">
        <v>0</v>
      </c>
      <c r="M1602">
        <v>0</v>
      </c>
    </row>
    <row r="1603" spans="2:13" x14ac:dyDescent="0.2">
      <c r="B1603">
        <v>0</v>
      </c>
      <c r="C1603">
        <v>0</v>
      </c>
      <c r="D1603">
        <v>0</v>
      </c>
      <c r="E1603">
        <v>0</v>
      </c>
      <c r="F1603">
        <v>0</v>
      </c>
      <c r="G1603">
        <v>2222222</v>
      </c>
      <c r="H1603">
        <v>0</v>
      </c>
      <c r="I1603">
        <v>0</v>
      </c>
      <c r="J1603">
        <v>0</v>
      </c>
      <c r="K1603">
        <v>0</v>
      </c>
      <c r="L1603">
        <v>0</v>
      </c>
      <c r="M1603">
        <v>0</v>
      </c>
    </row>
    <row r="1604" spans="2:13" x14ac:dyDescent="0.2">
      <c r="B1604">
        <v>0</v>
      </c>
      <c r="C1604">
        <v>0</v>
      </c>
      <c r="D1604">
        <v>0</v>
      </c>
      <c r="E1604">
        <v>0</v>
      </c>
      <c r="F1604">
        <v>0</v>
      </c>
      <c r="G1604">
        <v>2222222</v>
      </c>
      <c r="H1604">
        <v>0</v>
      </c>
      <c r="I1604">
        <v>0</v>
      </c>
      <c r="J1604">
        <v>0</v>
      </c>
      <c r="K1604">
        <v>0</v>
      </c>
      <c r="L1604">
        <v>0</v>
      </c>
      <c r="M1604">
        <v>0</v>
      </c>
    </row>
    <row r="1605" spans="2:13" x14ac:dyDescent="0.2">
      <c r="B1605">
        <v>0</v>
      </c>
      <c r="C1605">
        <v>0</v>
      </c>
      <c r="D1605">
        <v>0</v>
      </c>
      <c r="E1605">
        <v>0</v>
      </c>
      <c r="F1605">
        <v>0</v>
      </c>
      <c r="G1605">
        <v>2222222</v>
      </c>
      <c r="H1605">
        <v>0</v>
      </c>
      <c r="I1605">
        <v>0</v>
      </c>
      <c r="J1605">
        <v>0</v>
      </c>
      <c r="K1605">
        <v>0</v>
      </c>
      <c r="L1605">
        <v>0</v>
      </c>
      <c r="M1605">
        <v>0</v>
      </c>
    </row>
    <row r="1606" spans="2:13" x14ac:dyDescent="0.2">
      <c r="B1606">
        <v>0</v>
      </c>
      <c r="C1606">
        <v>0</v>
      </c>
      <c r="D1606">
        <v>0</v>
      </c>
      <c r="E1606">
        <v>0</v>
      </c>
      <c r="F1606">
        <v>0</v>
      </c>
      <c r="G1606">
        <v>2222222</v>
      </c>
      <c r="H1606">
        <v>0</v>
      </c>
      <c r="I1606">
        <v>0</v>
      </c>
      <c r="J1606">
        <v>0</v>
      </c>
      <c r="K1606">
        <v>0</v>
      </c>
      <c r="L1606">
        <v>0</v>
      </c>
      <c r="M1606">
        <v>0</v>
      </c>
    </row>
    <row r="1607" spans="2:13" x14ac:dyDescent="0.2">
      <c r="B1607">
        <v>0</v>
      </c>
      <c r="C1607">
        <v>0</v>
      </c>
      <c r="D1607">
        <v>0</v>
      </c>
      <c r="E1607">
        <v>0</v>
      </c>
      <c r="F1607">
        <v>0</v>
      </c>
      <c r="G1607">
        <v>2222222</v>
      </c>
      <c r="H1607">
        <v>0</v>
      </c>
      <c r="I1607">
        <v>0</v>
      </c>
      <c r="J1607">
        <v>0</v>
      </c>
      <c r="K1607">
        <v>0</v>
      </c>
      <c r="L1607">
        <v>0</v>
      </c>
      <c r="M1607">
        <v>0</v>
      </c>
    </row>
    <row r="1608" spans="2:13" x14ac:dyDescent="0.2">
      <c r="B1608">
        <v>0</v>
      </c>
      <c r="C1608">
        <v>0</v>
      </c>
      <c r="D1608">
        <v>0</v>
      </c>
      <c r="E1608">
        <v>0</v>
      </c>
      <c r="F1608">
        <v>0</v>
      </c>
      <c r="G1608">
        <v>2222222</v>
      </c>
      <c r="H1608">
        <v>0</v>
      </c>
      <c r="I1608">
        <v>0</v>
      </c>
      <c r="J1608">
        <v>0</v>
      </c>
      <c r="K1608">
        <v>0</v>
      </c>
      <c r="L1608">
        <v>0</v>
      </c>
      <c r="M1608">
        <v>0</v>
      </c>
    </row>
    <row r="1609" spans="2:13" x14ac:dyDescent="0.2">
      <c r="B1609">
        <v>0</v>
      </c>
      <c r="C1609">
        <v>0</v>
      </c>
      <c r="D1609">
        <v>0</v>
      </c>
      <c r="E1609">
        <v>0</v>
      </c>
      <c r="F1609">
        <v>0</v>
      </c>
      <c r="G1609">
        <v>2222222</v>
      </c>
      <c r="H1609">
        <v>0</v>
      </c>
      <c r="I1609">
        <v>0</v>
      </c>
      <c r="J1609">
        <v>0</v>
      </c>
      <c r="K1609">
        <v>0</v>
      </c>
      <c r="L1609">
        <v>0</v>
      </c>
      <c r="M1609">
        <v>0</v>
      </c>
    </row>
    <row r="1610" spans="2:13" x14ac:dyDescent="0.2">
      <c r="B1610">
        <v>0</v>
      </c>
      <c r="C1610">
        <v>0</v>
      </c>
      <c r="D1610">
        <v>0</v>
      </c>
      <c r="E1610">
        <v>0</v>
      </c>
      <c r="F1610">
        <v>0</v>
      </c>
      <c r="G1610">
        <v>2222222</v>
      </c>
      <c r="H1610">
        <v>0</v>
      </c>
      <c r="I1610">
        <v>0</v>
      </c>
      <c r="J1610">
        <v>0</v>
      </c>
      <c r="K1610">
        <v>0</v>
      </c>
      <c r="L1610">
        <v>0</v>
      </c>
      <c r="M1610">
        <v>0</v>
      </c>
    </row>
    <row r="1611" spans="2:13" x14ac:dyDescent="0.2">
      <c r="B1611">
        <v>0</v>
      </c>
      <c r="C1611">
        <v>0</v>
      </c>
      <c r="D1611">
        <v>0</v>
      </c>
      <c r="E1611">
        <v>0</v>
      </c>
      <c r="F1611">
        <v>0</v>
      </c>
      <c r="G1611">
        <v>2222222</v>
      </c>
      <c r="H1611">
        <v>0</v>
      </c>
      <c r="I1611">
        <v>0</v>
      </c>
      <c r="J1611">
        <v>0</v>
      </c>
      <c r="K1611">
        <v>0</v>
      </c>
      <c r="L1611">
        <v>0</v>
      </c>
      <c r="M1611">
        <v>0</v>
      </c>
    </row>
    <row r="1612" spans="2:13" x14ac:dyDescent="0.2">
      <c r="B1612">
        <v>0</v>
      </c>
      <c r="C1612">
        <v>0</v>
      </c>
      <c r="D1612">
        <v>0</v>
      </c>
      <c r="E1612">
        <v>0</v>
      </c>
      <c r="F1612">
        <v>0</v>
      </c>
      <c r="G1612">
        <v>2222222</v>
      </c>
      <c r="H1612">
        <v>0</v>
      </c>
      <c r="I1612">
        <v>0</v>
      </c>
      <c r="J1612">
        <v>0</v>
      </c>
      <c r="K1612">
        <v>0</v>
      </c>
      <c r="L1612">
        <v>0</v>
      </c>
      <c r="M1612">
        <v>0</v>
      </c>
    </row>
    <row r="1613" spans="2:13" x14ac:dyDescent="0.2">
      <c r="B1613">
        <v>0</v>
      </c>
      <c r="C1613">
        <v>0</v>
      </c>
      <c r="D1613">
        <v>0</v>
      </c>
      <c r="E1613">
        <v>0</v>
      </c>
      <c r="F1613">
        <v>0</v>
      </c>
      <c r="G1613">
        <v>2222222</v>
      </c>
      <c r="H1613">
        <v>0</v>
      </c>
      <c r="I1613">
        <v>0</v>
      </c>
      <c r="J1613">
        <v>0</v>
      </c>
      <c r="K1613">
        <v>0</v>
      </c>
      <c r="L1613">
        <v>0</v>
      </c>
      <c r="M1613">
        <v>0</v>
      </c>
    </row>
    <row r="1614" spans="2:13" x14ac:dyDescent="0.2">
      <c r="B1614">
        <v>0</v>
      </c>
      <c r="C1614">
        <v>0</v>
      </c>
      <c r="D1614">
        <v>0</v>
      </c>
      <c r="E1614">
        <v>0</v>
      </c>
      <c r="F1614">
        <v>0</v>
      </c>
      <c r="G1614">
        <v>2222222</v>
      </c>
      <c r="H1614">
        <v>0</v>
      </c>
      <c r="I1614">
        <v>0</v>
      </c>
      <c r="J1614">
        <v>0</v>
      </c>
      <c r="K1614">
        <v>0</v>
      </c>
      <c r="L1614">
        <v>0</v>
      </c>
      <c r="M1614">
        <v>0</v>
      </c>
    </row>
    <row r="1615" spans="2:13" x14ac:dyDescent="0.2">
      <c r="B1615">
        <v>0</v>
      </c>
      <c r="C1615">
        <v>0</v>
      </c>
      <c r="D1615">
        <v>0</v>
      </c>
      <c r="E1615">
        <v>0</v>
      </c>
      <c r="F1615">
        <v>0</v>
      </c>
      <c r="G1615">
        <v>2222222</v>
      </c>
      <c r="H1615">
        <v>0</v>
      </c>
      <c r="I1615">
        <v>0</v>
      </c>
      <c r="J1615">
        <v>0</v>
      </c>
      <c r="K1615">
        <v>0</v>
      </c>
      <c r="L1615">
        <v>0</v>
      </c>
      <c r="M1615">
        <v>0</v>
      </c>
    </row>
    <row r="1616" spans="2:13" x14ac:dyDescent="0.2">
      <c r="B1616">
        <v>0</v>
      </c>
      <c r="C1616">
        <v>0</v>
      </c>
      <c r="D1616">
        <v>0</v>
      </c>
      <c r="E1616">
        <v>0</v>
      </c>
      <c r="F1616">
        <v>0</v>
      </c>
      <c r="G1616">
        <v>2222222</v>
      </c>
      <c r="H1616">
        <v>0</v>
      </c>
      <c r="I1616">
        <v>0</v>
      </c>
      <c r="J1616">
        <v>0</v>
      </c>
      <c r="K1616">
        <v>0</v>
      </c>
      <c r="L1616">
        <v>0</v>
      </c>
      <c r="M1616">
        <v>0</v>
      </c>
    </row>
    <row r="1617" spans="2:13" x14ac:dyDescent="0.2">
      <c r="B1617">
        <v>0</v>
      </c>
      <c r="C1617">
        <v>0</v>
      </c>
      <c r="D1617">
        <v>0</v>
      </c>
      <c r="E1617">
        <v>0</v>
      </c>
      <c r="F1617">
        <v>0</v>
      </c>
      <c r="G1617">
        <v>2222222</v>
      </c>
      <c r="H1617">
        <v>0</v>
      </c>
      <c r="I1617">
        <v>0</v>
      </c>
      <c r="J1617">
        <v>0</v>
      </c>
      <c r="K1617">
        <v>0</v>
      </c>
      <c r="L1617">
        <v>0</v>
      </c>
      <c r="M1617">
        <v>0</v>
      </c>
    </row>
    <row r="1618" spans="2:13" x14ac:dyDescent="0.2">
      <c r="B1618">
        <v>0</v>
      </c>
      <c r="C1618">
        <v>0</v>
      </c>
      <c r="D1618">
        <v>0</v>
      </c>
      <c r="E1618">
        <v>0</v>
      </c>
      <c r="F1618">
        <v>0</v>
      </c>
      <c r="G1618">
        <v>2222222</v>
      </c>
      <c r="H1618">
        <v>0</v>
      </c>
      <c r="I1618">
        <v>0</v>
      </c>
      <c r="J1618">
        <v>0</v>
      </c>
      <c r="K1618">
        <v>0</v>
      </c>
      <c r="L1618">
        <v>0</v>
      </c>
      <c r="M1618">
        <v>0</v>
      </c>
    </row>
    <row r="1619" spans="2:13" x14ac:dyDescent="0.2">
      <c r="B1619">
        <v>0</v>
      </c>
      <c r="C1619">
        <v>0</v>
      </c>
      <c r="D1619">
        <v>0</v>
      </c>
      <c r="E1619">
        <v>0</v>
      </c>
      <c r="F1619">
        <v>0</v>
      </c>
      <c r="G1619">
        <v>2222222</v>
      </c>
      <c r="H1619">
        <v>0</v>
      </c>
      <c r="I1619">
        <v>0</v>
      </c>
      <c r="J1619">
        <v>0</v>
      </c>
      <c r="K1619">
        <v>0</v>
      </c>
      <c r="L1619">
        <v>0</v>
      </c>
      <c r="M1619">
        <v>0</v>
      </c>
    </row>
    <row r="1620" spans="2:13" x14ac:dyDescent="0.2">
      <c r="B1620">
        <v>0</v>
      </c>
      <c r="C1620">
        <v>0</v>
      </c>
      <c r="D1620">
        <v>0</v>
      </c>
      <c r="E1620">
        <v>0</v>
      </c>
      <c r="F1620">
        <v>0</v>
      </c>
      <c r="G1620">
        <v>2222222</v>
      </c>
      <c r="H1620">
        <v>0</v>
      </c>
      <c r="I1620">
        <v>0</v>
      </c>
      <c r="J1620">
        <v>0</v>
      </c>
      <c r="K1620">
        <v>0</v>
      </c>
      <c r="L1620">
        <v>0</v>
      </c>
      <c r="M1620">
        <v>0</v>
      </c>
    </row>
    <row r="1621" spans="2:13" x14ac:dyDescent="0.2">
      <c r="B1621">
        <v>0</v>
      </c>
      <c r="C1621">
        <v>0</v>
      </c>
      <c r="D1621">
        <v>0</v>
      </c>
      <c r="E1621">
        <v>0</v>
      </c>
      <c r="F1621">
        <v>0</v>
      </c>
      <c r="G1621">
        <v>2222222</v>
      </c>
      <c r="H1621">
        <v>0</v>
      </c>
      <c r="I1621">
        <v>0</v>
      </c>
      <c r="J1621">
        <v>0</v>
      </c>
      <c r="K1621">
        <v>0</v>
      </c>
      <c r="L1621">
        <v>0</v>
      </c>
      <c r="M1621">
        <v>0</v>
      </c>
    </row>
    <row r="1622" spans="2:13" x14ac:dyDescent="0.2">
      <c r="B1622">
        <v>0</v>
      </c>
      <c r="C1622">
        <v>0</v>
      </c>
      <c r="D1622">
        <v>0</v>
      </c>
      <c r="E1622">
        <v>0</v>
      </c>
      <c r="F1622">
        <v>0</v>
      </c>
      <c r="G1622">
        <v>2222222</v>
      </c>
      <c r="H1622">
        <v>0</v>
      </c>
      <c r="I1622">
        <v>0</v>
      </c>
      <c r="J1622">
        <v>0</v>
      </c>
      <c r="K1622">
        <v>0</v>
      </c>
      <c r="L1622">
        <v>0</v>
      </c>
      <c r="M1622">
        <v>0</v>
      </c>
    </row>
    <row r="1623" spans="2:13" x14ac:dyDescent="0.2">
      <c r="B1623">
        <v>0</v>
      </c>
      <c r="C1623">
        <v>0</v>
      </c>
      <c r="D1623">
        <v>0</v>
      </c>
      <c r="E1623">
        <v>0</v>
      </c>
      <c r="F1623">
        <v>0</v>
      </c>
      <c r="G1623">
        <v>2222222</v>
      </c>
      <c r="H1623">
        <v>0</v>
      </c>
      <c r="I1623">
        <v>0</v>
      </c>
      <c r="J1623">
        <v>0</v>
      </c>
      <c r="K1623">
        <v>0</v>
      </c>
      <c r="L1623">
        <v>0</v>
      </c>
      <c r="M1623">
        <v>0</v>
      </c>
    </row>
    <row r="1624" spans="2:13" x14ac:dyDescent="0.2">
      <c r="B1624">
        <v>0</v>
      </c>
      <c r="C1624">
        <v>0</v>
      </c>
      <c r="D1624">
        <v>0</v>
      </c>
      <c r="E1624">
        <v>0</v>
      </c>
      <c r="F1624">
        <v>0</v>
      </c>
      <c r="G1624">
        <v>2222222</v>
      </c>
      <c r="H1624">
        <v>0</v>
      </c>
      <c r="I1624">
        <v>0</v>
      </c>
      <c r="J1624">
        <v>0</v>
      </c>
      <c r="K1624">
        <v>0</v>
      </c>
      <c r="L1624">
        <v>0</v>
      </c>
      <c r="M1624">
        <v>0</v>
      </c>
    </row>
    <row r="1625" spans="2:13" x14ac:dyDescent="0.2">
      <c r="B1625">
        <v>0</v>
      </c>
      <c r="C1625">
        <v>0</v>
      </c>
      <c r="D1625">
        <v>0</v>
      </c>
      <c r="E1625">
        <v>0</v>
      </c>
      <c r="F1625">
        <v>0</v>
      </c>
      <c r="G1625">
        <v>2222222</v>
      </c>
      <c r="H1625">
        <v>0</v>
      </c>
      <c r="I1625">
        <v>0</v>
      </c>
      <c r="J1625">
        <v>0</v>
      </c>
      <c r="K1625">
        <v>0</v>
      </c>
      <c r="L1625">
        <v>0</v>
      </c>
      <c r="M1625">
        <v>0</v>
      </c>
    </row>
    <row r="1626" spans="2:13" x14ac:dyDescent="0.2">
      <c r="B1626">
        <v>0</v>
      </c>
      <c r="C1626">
        <v>0</v>
      </c>
      <c r="D1626">
        <v>0</v>
      </c>
      <c r="E1626">
        <v>0</v>
      </c>
      <c r="F1626">
        <v>0</v>
      </c>
      <c r="G1626">
        <v>2222222</v>
      </c>
      <c r="H1626">
        <v>0</v>
      </c>
      <c r="I1626">
        <v>0</v>
      </c>
      <c r="J1626">
        <v>0</v>
      </c>
      <c r="K1626">
        <v>0</v>
      </c>
      <c r="L1626">
        <v>0</v>
      </c>
      <c r="M1626">
        <v>0</v>
      </c>
    </row>
    <row r="1627" spans="2:13" x14ac:dyDescent="0.2">
      <c r="B1627">
        <v>0</v>
      </c>
      <c r="C1627">
        <v>0</v>
      </c>
      <c r="D1627">
        <v>0</v>
      </c>
      <c r="E1627">
        <v>0</v>
      </c>
      <c r="F1627">
        <v>0</v>
      </c>
      <c r="G1627">
        <v>2222222</v>
      </c>
      <c r="H1627">
        <v>0</v>
      </c>
      <c r="I1627">
        <v>0</v>
      </c>
      <c r="J1627">
        <v>0</v>
      </c>
      <c r="K1627">
        <v>0</v>
      </c>
      <c r="L1627">
        <v>0</v>
      </c>
      <c r="M1627">
        <v>0</v>
      </c>
    </row>
    <row r="1628" spans="2:13" x14ac:dyDescent="0.2">
      <c r="B1628">
        <v>0</v>
      </c>
      <c r="C1628">
        <v>0</v>
      </c>
      <c r="D1628">
        <v>0</v>
      </c>
      <c r="E1628">
        <v>0</v>
      </c>
      <c r="F1628">
        <v>0</v>
      </c>
      <c r="G1628">
        <v>2222222</v>
      </c>
      <c r="H1628">
        <v>0</v>
      </c>
      <c r="I1628">
        <v>0</v>
      </c>
      <c r="J1628">
        <v>0</v>
      </c>
      <c r="K1628">
        <v>0</v>
      </c>
      <c r="L1628">
        <v>0</v>
      </c>
      <c r="M1628">
        <v>0</v>
      </c>
    </row>
    <row r="1629" spans="2:13" x14ac:dyDescent="0.2">
      <c r="B1629">
        <v>0</v>
      </c>
      <c r="C1629">
        <v>0</v>
      </c>
      <c r="D1629">
        <v>0</v>
      </c>
      <c r="E1629">
        <v>0</v>
      </c>
      <c r="F1629">
        <v>0</v>
      </c>
      <c r="G1629">
        <v>2222222</v>
      </c>
      <c r="H1629">
        <v>0</v>
      </c>
      <c r="I1629">
        <v>0</v>
      </c>
      <c r="J1629">
        <v>0</v>
      </c>
      <c r="K1629">
        <v>0</v>
      </c>
      <c r="L1629">
        <v>0</v>
      </c>
      <c r="M1629">
        <v>0</v>
      </c>
    </row>
    <row r="1630" spans="2:13" x14ac:dyDescent="0.2">
      <c r="B1630">
        <v>0</v>
      </c>
      <c r="C1630">
        <v>0</v>
      </c>
      <c r="D1630">
        <v>0</v>
      </c>
      <c r="E1630">
        <v>0</v>
      </c>
      <c r="F1630">
        <v>0</v>
      </c>
      <c r="G1630">
        <v>2222222</v>
      </c>
      <c r="H1630">
        <v>0</v>
      </c>
      <c r="I1630">
        <v>0</v>
      </c>
      <c r="J1630">
        <v>0</v>
      </c>
      <c r="K1630">
        <v>0</v>
      </c>
      <c r="L1630">
        <v>0</v>
      </c>
      <c r="M1630">
        <v>0</v>
      </c>
    </row>
    <row r="1631" spans="2:13" x14ac:dyDescent="0.2">
      <c r="B1631">
        <v>0</v>
      </c>
      <c r="C1631">
        <v>0</v>
      </c>
      <c r="D1631">
        <v>0</v>
      </c>
      <c r="E1631">
        <v>0</v>
      </c>
      <c r="F1631">
        <v>0</v>
      </c>
      <c r="G1631">
        <v>2222222</v>
      </c>
      <c r="H1631">
        <v>0</v>
      </c>
      <c r="I1631">
        <v>0</v>
      </c>
      <c r="J1631">
        <v>0</v>
      </c>
      <c r="K1631">
        <v>0</v>
      </c>
      <c r="L1631">
        <v>0</v>
      </c>
      <c r="M1631">
        <v>0</v>
      </c>
    </row>
    <row r="1632" spans="2:13" x14ac:dyDescent="0.2">
      <c r="B1632">
        <v>0</v>
      </c>
      <c r="C1632">
        <v>0</v>
      </c>
      <c r="D1632">
        <v>0</v>
      </c>
      <c r="E1632">
        <v>0</v>
      </c>
      <c r="F1632">
        <v>0</v>
      </c>
      <c r="G1632">
        <v>2222222</v>
      </c>
      <c r="H1632">
        <v>0</v>
      </c>
      <c r="I1632">
        <v>0</v>
      </c>
      <c r="J1632">
        <v>0</v>
      </c>
      <c r="K1632">
        <v>0</v>
      </c>
      <c r="L1632">
        <v>0</v>
      </c>
      <c r="M1632">
        <v>0</v>
      </c>
    </row>
    <row r="1633" spans="2:13" x14ac:dyDescent="0.2">
      <c r="B1633">
        <v>0</v>
      </c>
      <c r="C1633">
        <v>0</v>
      </c>
      <c r="D1633">
        <v>0</v>
      </c>
      <c r="E1633">
        <v>0</v>
      </c>
      <c r="F1633">
        <v>0</v>
      </c>
      <c r="G1633">
        <v>2222222</v>
      </c>
      <c r="H1633">
        <v>0</v>
      </c>
      <c r="I1633">
        <v>0</v>
      </c>
      <c r="J1633">
        <v>0</v>
      </c>
      <c r="K1633">
        <v>0</v>
      </c>
      <c r="L1633">
        <v>0</v>
      </c>
      <c r="M1633">
        <v>0</v>
      </c>
    </row>
    <row r="1634" spans="2:13" x14ac:dyDescent="0.2">
      <c r="B1634">
        <v>0</v>
      </c>
      <c r="C1634">
        <v>0</v>
      </c>
      <c r="D1634">
        <v>0</v>
      </c>
      <c r="E1634">
        <v>0</v>
      </c>
      <c r="F1634">
        <v>0</v>
      </c>
      <c r="G1634">
        <v>2222222</v>
      </c>
      <c r="H1634">
        <v>0</v>
      </c>
      <c r="I1634">
        <v>0</v>
      </c>
      <c r="J1634">
        <v>0</v>
      </c>
      <c r="K1634">
        <v>0</v>
      </c>
      <c r="L1634">
        <v>0</v>
      </c>
      <c r="M1634">
        <v>0</v>
      </c>
    </row>
    <row r="1635" spans="2:13" x14ac:dyDescent="0.2">
      <c r="B1635">
        <v>0</v>
      </c>
      <c r="C1635">
        <v>0</v>
      </c>
      <c r="D1635">
        <v>0</v>
      </c>
      <c r="E1635">
        <v>0</v>
      </c>
      <c r="F1635">
        <v>0</v>
      </c>
      <c r="G1635">
        <v>2222222</v>
      </c>
      <c r="H1635">
        <v>0</v>
      </c>
      <c r="I1635">
        <v>0</v>
      </c>
      <c r="J1635">
        <v>0</v>
      </c>
      <c r="K1635">
        <v>0</v>
      </c>
      <c r="L1635">
        <v>0</v>
      </c>
      <c r="M1635">
        <v>0</v>
      </c>
    </row>
    <row r="1636" spans="2:13" x14ac:dyDescent="0.2">
      <c r="B1636">
        <v>0</v>
      </c>
      <c r="C1636">
        <v>0</v>
      </c>
      <c r="D1636">
        <v>0</v>
      </c>
      <c r="E1636">
        <v>0</v>
      </c>
      <c r="F1636">
        <v>0</v>
      </c>
      <c r="G1636">
        <v>2222222</v>
      </c>
      <c r="H1636">
        <v>0</v>
      </c>
      <c r="I1636">
        <v>0</v>
      </c>
      <c r="J1636">
        <v>0</v>
      </c>
      <c r="K1636">
        <v>0</v>
      </c>
      <c r="L1636">
        <v>0</v>
      </c>
      <c r="M1636">
        <v>0</v>
      </c>
    </row>
    <row r="1637" spans="2:13" x14ac:dyDescent="0.2">
      <c r="B1637">
        <v>0</v>
      </c>
      <c r="C1637">
        <v>0</v>
      </c>
      <c r="D1637">
        <v>0</v>
      </c>
      <c r="E1637">
        <v>0</v>
      </c>
      <c r="F1637">
        <v>0</v>
      </c>
      <c r="G1637">
        <v>2222222</v>
      </c>
      <c r="H1637">
        <v>0</v>
      </c>
      <c r="I1637">
        <v>0</v>
      </c>
      <c r="J1637">
        <v>0</v>
      </c>
      <c r="K1637">
        <v>0</v>
      </c>
      <c r="L1637">
        <v>0</v>
      </c>
      <c r="M1637">
        <v>0</v>
      </c>
    </row>
    <row r="1638" spans="2:13" x14ac:dyDescent="0.2">
      <c r="B1638">
        <v>0</v>
      </c>
      <c r="C1638">
        <v>0</v>
      </c>
      <c r="D1638">
        <v>0</v>
      </c>
      <c r="E1638">
        <v>0</v>
      </c>
      <c r="F1638">
        <v>0</v>
      </c>
      <c r="G1638">
        <v>2222222</v>
      </c>
      <c r="H1638">
        <v>0</v>
      </c>
      <c r="I1638">
        <v>0</v>
      </c>
      <c r="J1638">
        <v>0</v>
      </c>
      <c r="K1638">
        <v>0</v>
      </c>
      <c r="L1638">
        <v>0</v>
      </c>
      <c r="M1638">
        <v>0</v>
      </c>
    </row>
    <row r="1639" spans="2:13" x14ac:dyDescent="0.2">
      <c r="B1639">
        <v>0</v>
      </c>
      <c r="C1639">
        <v>0</v>
      </c>
      <c r="D1639">
        <v>0</v>
      </c>
      <c r="E1639">
        <v>0</v>
      </c>
      <c r="F1639">
        <v>0</v>
      </c>
      <c r="G1639">
        <v>2222222</v>
      </c>
      <c r="H1639">
        <v>0</v>
      </c>
      <c r="I1639">
        <v>0</v>
      </c>
      <c r="J1639">
        <v>0</v>
      </c>
      <c r="K1639">
        <v>0</v>
      </c>
      <c r="L1639">
        <v>0</v>
      </c>
      <c r="M1639">
        <v>0</v>
      </c>
    </row>
    <row r="1640" spans="2:13" x14ac:dyDescent="0.2">
      <c r="B1640">
        <v>0</v>
      </c>
      <c r="C1640">
        <v>0</v>
      </c>
      <c r="D1640">
        <v>0</v>
      </c>
      <c r="E1640">
        <v>0</v>
      </c>
      <c r="F1640">
        <v>0</v>
      </c>
      <c r="G1640">
        <v>2222222</v>
      </c>
      <c r="H1640">
        <v>0</v>
      </c>
      <c r="I1640">
        <v>0</v>
      </c>
      <c r="J1640">
        <v>0</v>
      </c>
      <c r="K1640">
        <v>0</v>
      </c>
      <c r="L1640">
        <v>0</v>
      </c>
      <c r="M1640">
        <v>0</v>
      </c>
    </row>
    <row r="1641" spans="2:13" x14ac:dyDescent="0.2">
      <c r="B1641">
        <v>0</v>
      </c>
      <c r="C1641">
        <v>0</v>
      </c>
      <c r="D1641">
        <v>0</v>
      </c>
      <c r="E1641">
        <v>0</v>
      </c>
      <c r="F1641">
        <v>0</v>
      </c>
      <c r="G1641">
        <v>2222222</v>
      </c>
      <c r="H1641">
        <v>0</v>
      </c>
      <c r="I1641">
        <v>0</v>
      </c>
      <c r="J1641">
        <v>0</v>
      </c>
      <c r="K1641">
        <v>0</v>
      </c>
      <c r="L1641">
        <v>0</v>
      </c>
      <c r="M1641">
        <v>0</v>
      </c>
    </row>
    <row r="1642" spans="2:13" x14ac:dyDescent="0.2">
      <c r="B1642">
        <v>0</v>
      </c>
      <c r="C1642">
        <v>0</v>
      </c>
      <c r="D1642">
        <v>0</v>
      </c>
      <c r="E1642">
        <v>0</v>
      </c>
      <c r="F1642">
        <v>0</v>
      </c>
      <c r="G1642">
        <v>2222222</v>
      </c>
      <c r="H1642">
        <v>0</v>
      </c>
      <c r="I1642">
        <v>0</v>
      </c>
      <c r="J1642">
        <v>0</v>
      </c>
      <c r="K1642">
        <v>0</v>
      </c>
      <c r="L1642">
        <v>0</v>
      </c>
      <c r="M1642">
        <v>0</v>
      </c>
    </row>
    <row r="1643" spans="2:13" x14ac:dyDescent="0.2">
      <c r="B1643">
        <v>0</v>
      </c>
      <c r="C1643">
        <v>0</v>
      </c>
      <c r="D1643">
        <v>0</v>
      </c>
      <c r="E1643">
        <v>0</v>
      </c>
      <c r="F1643">
        <v>0</v>
      </c>
      <c r="G1643">
        <v>2222222</v>
      </c>
      <c r="H1643">
        <v>0</v>
      </c>
      <c r="I1643">
        <v>0</v>
      </c>
      <c r="J1643">
        <v>0</v>
      </c>
      <c r="K1643">
        <v>0</v>
      </c>
      <c r="L1643">
        <v>0</v>
      </c>
      <c r="M1643">
        <v>0</v>
      </c>
    </row>
    <row r="1644" spans="2:13" x14ac:dyDescent="0.2">
      <c r="B1644">
        <v>0</v>
      </c>
      <c r="C1644">
        <v>0</v>
      </c>
      <c r="D1644">
        <v>0</v>
      </c>
      <c r="E1644">
        <v>0</v>
      </c>
      <c r="F1644">
        <v>0</v>
      </c>
      <c r="G1644">
        <v>2222222</v>
      </c>
      <c r="H1644">
        <v>0</v>
      </c>
      <c r="I1644">
        <v>0</v>
      </c>
      <c r="J1644">
        <v>0</v>
      </c>
      <c r="K1644">
        <v>0</v>
      </c>
      <c r="L1644">
        <v>0</v>
      </c>
      <c r="M1644">
        <v>0</v>
      </c>
    </row>
    <row r="1645" spans="2:13" x14ac:dyDescent="0.2">
      <c r="B1645">
        <v>0</v>
      </c>
      <c r="C1645">
        <v>0</v>
      </c>
      <c r="D1645">
        <v>0</v>
      </c>
      <c r="E1645">
        <v>0</v>
      </c>
      <c r="F1645">
        <v>0</v>
      </c>
      <c r="G1645">
        <v>2222222</v>
      </c>
      <c r="H1645">
        <v>0</v>
      </c>
      <c r="I1645">
        <v>0</v>
      </c>
      <c r="J1645">
        <v>0</v>
      </c>
      <c r="K1645">
        <v>0</v>
      </c>
      <c r="L1645">
        <v>0</v>
      </c>
      <c r="M1645">
        <v>0</v>
      </c>
    </row>
    <row r="1646" spans="2:13" x14ac:dyDescent="0.2">
      <c r="B1646">
        <v>0</v>
      </c>
      <c r="C1646">
        <v>0</v>
      </c>
      <c r="D1646">
        <v>0</v>
      </c>
      <c r="E1646">
        <v>0</v>
      </c>
      <c r="F1646">
        <v>0</v>
      </c>
      <c r="G1646">
        <v>2222222</v>
      </c>
      <c r="H1646">
        <v>0</v>
      </c>
      <c r="I1646">
        <v>0</v>
      </c>
      <c r="J1646">
        <v>0</v>
      </c>
      <c r="K1646">
        <v>0</v>
      </c>
      <c r="L1646">
        <v>0</v>
      </c>
      <c r="M1646">
        <v>0</v>
      </c>
    </row>
    <row r="1647" spans="2:13" x14ac:dyDescent="0.2">
      <c r="B1647">
        <v>0</v>
      </c>
      <c r="C1647">
        <v>0</v>
      </c>
      <c r="D1647">
        <v>0</v>
      </c>
      <c r="E1647">
        <v>0</v>
      </c>
      <c r="F1647">
        <v>0</v>
      </c>
      <c r="G1647">
        <v>2222222</v>
      </c>
      <c r="H1647">
        <v>0</v>
      </c>
      <c r="I1647">
        <v>0</v>
      </c>
      <c r="J1647">
        <v>0</v>
      </c>
      <c r="K1647">
        <v>0</v>
      </c>
      <c r="L1647">
        <v>0</v>
      </c>
      <c r="M1647">
        <v>0</v>
      </c>
    </row>
    <row r="1648" spans="2:13" x14ac:dyDescent="0.2">
      <c r="B1648">
        <v>0</v>
      </c>
      <c r="C1648">
        <v>0</v>
      </c>
      <c r="D1648">
        <v>0</v>
      </c>
      <c r="E1648">
        <v>0</v>
      </c>
      <c r="F1648">
        <v>0</v>
      </c>
      <c r="G1648">
        <v>2222222</v>
      </c>
      <c r="H1648">
        <v>0</v>
      </c>
      <c r="I1648">
        <v>0</v>
      </c>
      <c r="J1648">
        <v>0</v>
      </c>
      <c r="K1648">
        <v>0</v>
      </c>
      <c r="L1648">
        <v>0</v>
      </c>
      <c r="M1648">
        <v>0</v>
      </c>
    </row>
    <row r="1649" spans="2:13" x14ac:dyDescent="0.2">
      <c r="B1649">
        <v>0</v>
      </c>
      <c r="C1649">
        <v>0</v>
      </c>
      <c r="D1649">
        <v>0</v>
      </c>
      <c r="E1649">
        <v>0</v>
      </c>
      <c r="F1649">
        <v>0</v>
      </c>
      <c r="G1649">
        <v>2222222</v>
      </c>
      <c r="H1649">
        <v>0</v>
      </c>
      <c r="I1649">
        <v>0</v>
      </c>
      <c r="J1649">
        <v>0</v>
      </c>
      <c r="K1649">
        <v>0</v>
      </c>
      <c r="L1649">
        <v>0</v>
      </c>
      <c r="M1649">
        <v>0</v>
      </c>
    </row>
    <row r="1650" spans="2:13" x14ac:dyDescent="0.2">
      <c r="B1650">
        <v>0</v>
      </c>
      <c r="C1650">
        <v>0</v>
      </c>
      <c r="D1650">
        <v>0</v>
      </c>
      <c r="E1650">
        <v>0</v>
      </c>
      <c r="F1650">
        <v>0</v>
      </c>
      <c r="G1650">
        <v>2222222</v>
      </c>
      <c r="H1650">
        <v>0</v>
      </c>
      <c r="I1650">
        <v>0</v>
      </c>
      <c r="J1650">
        <v>0</v>
      </c>
      <c r="K1650">
        <v>0</v>
      </c>
      <c r="L1650">
        <v>0</v>
      </c>
      <c r="M1650">
        <v>0</v>
      </c>
    </row>
    <row r="1651" spans="2:13" x14ac:dyDescent="0.2">
      <c r="B1651">
        <v>0</v>
      </c>
      <c r="C1651">
        <v>0</v>
      </c>
      <c r="D1651">
        <v>0</v>
      </c>
      <c r="E1651">
        <v>0</v>
      </c>
      <c r="F1651">
        <v>0</v>
      </c>
      <c r="G1651">
        <v>2222222</v>
      </c>
      <c r="H1651">
        <v>0</v>
      </c>
      <c r="I1651">
        <v>0</v>
      </c>
      <c r="J1651">
        <v>0</v>
      </c>
      <c r="K1651">
        <v>0</v>
      </c>
      <c r="L1651">
        <v>0</v>
      </c>
      <c r="M1651">
        <v>0</v>
      </c>
    </row>
    <row r="1652" spans="2:13" x14ac:dyDescent="0.2">
      <c r="B1652">
        <v>0</v>
      </c>
      <c r="C1652">
        <v>0</v>
      </c>
      <c r="D1652">
        <v>0</v>
      </c>
      <c r="E1652">
        <v>0</v>
      </c>
      <c r="F1652">
        <v>0</v>
      </c>
      <c r="G1652">
        <v>2222222</v>
      </c>
      <c r="H1652">
        <v>0</v>
      </c>
      <c r="I1652">
        <v>0</v>
      </c>
      <c r="J1652">
        <v>0</v>
      </c>
      <c r="K1652">
        <v>0</v>
      </c>
      <c r="L1652">
        <v>0</v>
      </c>
      <c r="M1652">
        <v>0</v>
      </c>
    </row>
    <row r="1653" spans="2:13" x14ac:dyDescent="0.2">
      <c r="B1653">
        <v>0</v>
      </c>
      <c r="C1653">
        <v>0</v>
      </c>
      <c r="D1653">
        <v>0</v>
      </c>
      <c r="E1653">
        <v>0</v>
      </c>
      <c r="F1653">
        <v>0</v>
      </c>
      <c r="G1653">
        <v>2222222</v>
      </c>
      <c r="H1653">
        <v>0</v>
      </c>
      <c r="I1653">
        <v>0</v>
      </c>
      <c r="J1653">
        <v>0</v>
      </c>
      <c r="K1653">
        <v>0</v>
      </c>
      <c r="L1653">
        <v>0</v>
      </c>
      <c r="M1653">
        <v>0</v>
      </c>
    </row>
    <row r="1654" spans="2:13" x14ac:dyDescent="0.2">
      <c r="B1654">
        <v>0</v>
      </c>
      <c r="C1654">
        <v>0</v>
      </c>
      <c r="D1654">
        <v>0</v>
      </c>
      <c r="E1654">
        <v>0</v>
      </c>
      <c r="F1654">
        <v>0</v>
      </c>
      <c r="G1654">
        <v>2222222</v>
      </c>
      <c r="H1654">
        <v>0</v>
      </c>
      <c r="I1654">
        <v>0</v>
      </c>
      <c r="J1654">
        <v>0</v>
      </c>
      <c r="K1654">
        <v>0</v>
      </c>
      <c r="L1654">
        <v>0</v>
      </c>
      <c r="M1654">
        <v>0</v>
      </c>
    </row>
    <row r="1655" spans="2:13" x14ac:dyDescent="0.2">
      <c r="B1655">
        <v>0</v>
      </c>
      <c r="C1655">
        <v>0</v>
      </c>
      <c r="D1655">
        <v>0</v>
      </c>
      <c r="E1655">
        <v>0</v>
      </c>
      <c r="F1655">
        <v>0</v>
      </c>
      <c r="G1655">
        <v>2222222</v>
      </c>
      <c r="H1655">
        <v>0</v>
      </c>
      <c r="I1655">
        <v>0</v>
      </c>
      <c r="J1655">
        <v>0</v>
      </c>
      <c r="K1655">
        <v>0</v>
      </c>
      <c r="L1655">
        <v>0</v>
      </c>
      <c r="M1655">
        <v>0</v>
      </c>
    </row>
    <row r="1656" spans="2:13" x14ac:dyDescent="0.2">
      <c r="B1656">
        <v>0</v>
      </c>
      <c r="C1656">
        <v>0</v>
      </c>
      <c r="D1656">
        <v>0</v>
      </c>
      <c r="E1656">
        <v>0</v>
      </c>
      <c r="F1656">
        <v>0</v>
      </c>
      <c r="G1656">
        <v>2222222</v>
      </c>
      <c r="H1656">
        <v>0</v>
      </c>
      <c r="I1656">
        <v>0</v>
      </c>
      <c r="J1656">
        <v>0</v>
      </c>
      <c r="K1656">
        <v>0</v>
      </c>
      <c r="L1656">
        <v>0</v>
      </c>
      <c r="M1656">
        <v>0</v>
      </c>
    </row>
    <row r="1657" spans="2:13" x14ac:dyDescent="0.2">
      <c r="B1657">
        <v>0</v>
      </c>
      <c r="C1657">
        <v>0</v>
      </c>
      <c r="D1657">
        <v>0</v>
      </c>
      <c r="E1657">
        <v>0</v>
      </c>
      <c r="F1657">
        <v>0</v>
      </c>
      <c r="G1657">
        <v>2222222</v>
      </c>
      <c r="H1657">
        <v>0</v>
      </c>
      <c r="I1657">
        <v>0</v>
      </c>
      <c r="J1657">
        <v>0</v>
      </c>
      <c r="K1657">
        <v>0</v>
      </c>
      <c r="L1657">
        <v>0</v>
      </c>
      <c r="M1657">
        <v>0</v>
      </c>
    </row>
    <row r="1658" spans="2:13" x14ac:dyDescent="0.2">
      <c r="B1658">
        <v>0</v>
      </c>
      <c r="C1658">
        <v>0</v>
      </c>
      <c r="D1658">
        <v>0</v>
      </c>
      <c r="E1658">
        <v>0</v>
      </c>
      <c r="F1658">
        <v>0</v>
      </c>
      <c r="G1658">
        <v>2222222</v>
      </c>
      <c r="H1658">
        <v>0</v>
      </c>
      <c r="I1658">
        <v>0</v>
      </c>
      <c r="J1658">
        <v>0</v>
      </c>
      <c r="K1658">
        <v>0</v>
      </c>
      <c r="L1658">
        <v>0</v>
      </c>
      <c r="M1658">
        <v>0</v>
      </c>
    </row>
    <row r="1659" spans="2:13" x14ac:dyDescent="0.2">
      <c r="B1659">
        <v>0</v>
      </c>
      <c r="C1659">
        <v>0</v>
      </c>
      <c r="D1659">
        <v>0</v>
      </c>
      <c r="E1659">
        <v>0</v>
      </c>
      <c r="F1659">
        <v>0</v>
      </c>
      <c r="G1659">
        <v>2222222</v>
      </c>
      <c r="H1659">
        <v>0</v>
      </c>
      <c r="I1659">
        <v>0</v>
      </c>
      <c r="J1659">
        <v>0</v>
      </c>
      <c r="K1659">
        <v>0</v>
      </c>
      <c r="L1659">
        <v>0</v>
      </c>
      <c r="M1659">
        <v>0</v>
      </c>
    </row>
    <row r="1660" spans="2:13" x14ac:dyDescent="0.2">
      <c r="B1660">
        <v>0</v>
      </c>
      <c r="C1660">
        <v>0</v>
      </c>
      <c r="D1660">
        <v>0</v>
      </c>
      <c r="E1660">
        <v>0</v>
      </c>
      <c r="F1660">
        <v>0</v>
      </c>
      <c r="G1660">
        <v>2222222</v>
      </c>
      <c r="H1660">
        <v>0</v>
      </c>
      <c r="I1660">
        <v>0</v>
      </c>
      <c r="J1660">
        <v>0</v>
      </c>
      <c r="K1660">
        <v>0</v>
      </c>
      <c r="L1660">
        <v>0</v>
      </c>
      <c r="M1660">
        <v>0</v>
      </c>
    </row>
    <row r="1661" spans="2:13" x14ac:dyDescent="0.2">
      <c r="B1661">
        <v>0</v>
      </c>
      <c r="C1661">
        <v>0</v>
      </c>
      <c r="D1661">
        <v>0</v>
      </c>
      <c r="E1661">
        <v>0</v>
      </c>
      <c r="F1661">
        <v>0</v>
      </c>
      <c r="G1661">
        <v>2222222</v>
      </c>
      <c r="H1661">
        <v>0</v>
      </c>
      <c r="I1661">
        <v>0</v>
      </c>
      <c r="J1661">
        <v>0</v>
      </c>
      <c r="K1661">
        <v>0</v>
      </c>
      <c r="L1661">
        <v>0</v>
      </c>
      <c r="M1661">
        <v>0</v>
      </c>
    </row>
    <row r="1662" spans="2:13" x14ac:dyDescent="0.2">
      <c r="B1662">
        <v>0</v>
      </c>
      <c r="C1662">
        <v>0</v>
      </c>
      <c r="D1662">
        <v>0</v>
      </c>
      <c r="E1662">
        <v>0</v>
      </c>
      <c r="F1662">
        <v>0</v>
      </c>
      <c r="G1662">
        <v>2222222</v>
      </c>
      <c r="H1662">
        <v>0</v>
      </c>
      <c r="I1662">
        <v>0</v>
      </c>
      <c r="J1662">
        <v>0</v>
      </c>
      <c r="K1662">
        <v>0</v>
      </c>
      <c r="L1662">
        <v>0</v>
      </c>
      <c r="M1662">
        <v>0</v>
      </c>
    </row>
    <row r="1663" spans="2:13" x14ac:dyDescent="0.2">
      <c r="B1663">
        <v>0</v>
      </c>
      <c r="C1663">
        <v>0</v>
      </c>
      <c r="D1663">
        <v>0</v>
      </c>
      <c r="E1663">
        <v>0</v>
      </c>
      <c r="F1663">
        <v>0</v>
      </c>
      <c r="G1663">
        <v>2222222</v>
      </c>
      <c r="H1663">
        <v>0</v>
      </c>
      <c r="I1663">
        <v>0</v>
      </c>
      <c r="J1663">
        <v>0</v>
      </c>
      <c r="K1663">
        <v>0</v>
      </c>
      <c r="L1663">
        <v>0</v>
      </c>
      <c r="M1663">
        <v>0</v>
      </c>
    </row>
    <row r="1664" spans="2:13" x14ac:dyDescent="0.2">
      <c r="B1664">
        <v>0</v>
      </c>
      <c r="C1664">
        <v>0</v>
      </c>
      <c r="D1664">
        <v>0</v>
      </c>
      <c r="E1664">
        <v>0</v>
      </c>
      <c r="F1664">
        <v>0</v>
      </c>
      <c r="G1664">
        <v>2222222</v>
      </c>
      <c r="H1664">
        <v>0</v>
      </c>
      <c r="I1664">
        <v>0</v>
      </c>
      <c r="J1664">
        <v>0</v>
      </c>
      <c r="K1664">
        <v>0</v>
      </c>
      <c r="L1664">
        <v>0</v>
      </c>
      <c r="M1664">
        <v>0</v>
      </c>
    </row>
    <row r="1665" spans="2:13" x14ac:dyDescent="0.2">
      <c r="B1665">
        <v>0</v>
      </c>
      <c r="C1665">
        <v>0</v>
      </c>
      <c r="D1665">
        <v>0</v>
      </c>
      <c r="E1665">
        <v>0</v>
      </c>
      <c r="F1665">
        <v>0</v>
      </c>
      <c r="G1665">
        <v>2222222</v>
      </c>
      <c r="H1665">
        <v>0</v>
      </c>
      <c r="I1665">
        <v>0</v>
      </c>
      <c r="J1665">
        <v>0</v>
      </c>
      <c r="K1665">
        <v>0</v>
      </c>
      <c r="L1665">
        <v>0</v>
      </c>
      <c r="M1665">
        <v>0</v>
      </c>
    </row>
    <row r="1666" spans="2:13" x14ac:dyDescent="0.2">
      <c r="B1666">
        <v>0</v>
      </c>
      <c r="C1666">
        <v>0</v>
      </c>
      <c r="D1666">
        <v>0</v>
      </c>
      <c r="E1666">
        <v>0</v>
      </c>
      <c r="F1666">
        <v>0</v>
      </c>
      <c r="G1666">
        <v>2222222</v>
      </c>
      <c r="H1666">
        <v>0</v>
      </c>
      <c r="I1666">
        <v>0</v>
      </c>
      <c r="J1666">
        <v>0</v>
      </c>
      <c r="K1666">
        <v>0</v>
      </c>
      <c r="L1666">
        <v>0</v>
      </c>
      <c r="M1666">
        <v>0</v>
      </c>
    </row>
    <row r="1667" spans="2:13" x14ac:dyDescent="0.2">
      <c r="B1667">
        <v>0</v>
      </c>
      <c r="C1667">
        <v>0</v>
      </c>
      <c r="D1667">
        <v>0</v>
      </c>
      <c r="E1667">
        <v>0</v>
      </c>
      <c r="F1667">
        <v>0</v>
      </c>
      <c r="G1667">
        <v>2222222</v>
      </c>
      <c r="H1667">
        <v>0</v>
      </c>
      <c r="I1667">
        <v>0</v>
      </c>
      <c r="J1667">
        <v>0</v>
      </c>
      <c r="K1667">
        <v>0</v>
      </c>
      <c r="L1667">
        <v>0</v>
      </c>
      <c r="M1667">
        <v>0</v>
      </c>
    </row>
    <row r="1668" spans="2:13" x14ac:dyDescent="0.2">
      <c r="B1668">
        <v>0</v>
      </c>
      <c r="C1668">
        <v>0</v>
      </c>
      <c r="D1668">
        <v>0</v>
      </c>
      <c r="E1668">
        <v>0</v>
      </c>
      <c r="F1668">
        <v>0</v>
      </c>
      <c r="G1668">
        <v>2222222</v>
      </c>
      <c r="H1668">
        <v>0</v>
      </c>
      <c r="I1668">
        <v>0</v>
      </c>
      <c r="J1668">
        <v>0</v>
      </c>
      <c r="K1668">
        <v>0</v>
      </c>
      <c r="L1668">
        <v>0</v>
      </c>
      <c r="M1668">
        <v>0</v>
      </c>
    </row>
    <row r="1669" spans="2:13" x14ac:dyDescent="0.2">
      <c r="B1669">
        <v>0</v>
      </c>
      <c r="C1669">
        <v>0</v>
      </c>
      <c r="D1669">
        <v>0</v>
      </c>
      <c r="E1669">
        <v>0</v>
      </c>
      <c r="F1669">
        <v>0</v>
      </c>
      <c r="G1669">
        <v>2222222</v>
      </c>
      <c r="H1669">
        <v>0</v>
      </c>
      <c r="I1669">
        <v>0</v>
      </c>
      <c r="J1669">
        <v>0</v>
      </c>
      <c r="K1669">
        <v>0</v>
      </c>
      <c r="L1669">
        <v>0</v>
      </c>
      <c r="M1669">
        <v>0</v>
      </c>
    </row>
    <row r="1670" spans="2:13" x14ac:dyDescent="0.2">
      <c r="B1670">
        <v>0</v>
      </c>
      <c r="C1670">
        <v>0</v>
      </c>
      <c r="D1670">
        <v>0</v>
      </c>
      <c r="E1670">
        <v>0</v>
      </c>
      <c r="F1670">
        <v>0</v>
      </c>
      <c r="G1670">
        <v>2222222</v>
      </c>
      <c r="H1670">
        <v>0</v>
      </c>
      <c r="I1670">
        <v>0</v>
      </c>
      <c r="J1670">
        <v>0</v>
      </c>
      <c r="K1670">
        <v>0</v>
      </c>
      <c r="L1670">
        <v>0</v>
      </c>
      <c r="M1670">
        <v>0</v>
      </c>
    </row>
    <row r="1671" spans="2:13" x14ac:dyDescent="0.2">
      <c r="B1671">
        <v>0</v>
      </c>
      <c r="C1671">
        <v>0</v>
      </c>
      <c r="D1671">
        <v>0</v>
      </c>
      <c r="E1671">
        <v>0</v>
      </c>
      <c r="F1671">
        <v>0</v>
      </c>
      <c r="G1671">
        <v>2222222</v>
      </c>
      <c r="H1671">
        <v>0</v>
      </c>
      <c r="I1671">
        <v>0</v>
      </c>
      <c r="J1671">
        <v>0</v>
      </c>
      <c r="K1671">
        <v>0</v>
      </c>
      <c r="L1671">
        <v>0</v>
      </c>
      <c r="M1671">
        <v>0</v>
      </c>
    </row>
    <row r="1672" spans="2:13" x14ac:dyDescent="0.2">
      <c r="B1672">
        <v>0</v>
      </c>
      <c r="C1672">
        <v>0</v>
      </c>
      <c r="D1672">
        <v>0</v>
      </c>
      <c r="E1672">
        <v>0</v>
      </c>
      <c r="F1672">
        <v>0</v>
      </c>
      <c r="G1672">
        <v>2222222</v>
      </c>
      <c r="H1672">
        <v>0</v>
      </c>
      <c r="I1672">
        <v>0</v>
      </c>
      <c r="J1672">
        <v>0</v>
      </c>
      <c r="K1672">
        <v>0</v>
      </c>
      <c r="L1672">
        <v>0</v>
      </c>
      <c r="M1672">
        <v>0</v>
      </c>
    </row>
    <row r="1673" spans="2:13" x14ac:dyDescent="0.2">
      <c r="B1673">
        <v>0</v>
      </c>
      <c r="C1673">
        <v>0</v>
      </c>
      <c r="D1673">
        <v>0</v>
      </c>
      <c r="E1673">
        <v>0</v>
      </c>
      <c r="F1673">
        <v>0</v>
      </c>
      <c r="G1673">
        <v>2222222</v>
      </c>
      <c r="H1673">
        <v>0</v>
      </c>
      <c r="I1673">
        <v>0</v>
      </c>
      <c r="J1673">
        <v>0</v>
      </c>
      <c r="K1673">
        <v>0</v>
      </c>
      <c r="L1673">
        <v>0</v>
      </c>
      <c r="M1673">
        <v>0</v>
      </c>
    </row>
    <row r="1674" spans="2:13" x14ac:dyDescent="0.2">
      <c r="B1674">
        <v>0</v>
      </c>
      <c r="C1674">
        <v>0</v>
      </c>
      <c r="D1674">
        <v>0</v>
      </c>
      <c r="E1674">
        <v>0</v>
      </c>
      <c r="F1674">
        <v>0</v>
      </c>
      <c r="G1674">
        <v>2222222</v>
      </c>
      <c r="H1674">
        <v>0</v>
      </c>
      <c r="I1674">
        <v>0</v>
      </c>
      <c r="J1674">
        <v>0</v>
      </c>
      <c r="K1674">
        <v>0</v>
      </c>
      <c r="L1674">
        <v>0</v>
      </c>
      <c r="M1674">
        <v>0</v>
      </c>
    </row>
    <row r="1675" spans="2:13" x14ac:dyDescent="0.2">
      <c r="B1675">
        <v>0</v>
      </c>
      <c r="C1675">
        <v>0</v>
      </c>
      <c r="D1675">
        <v>0</v>
      </c>
      <c r="E1675">
        <v>0</v>
      </c>
      <c r="F1675">
        <v>0</v>
      </c>
      <c r="G1675">
        <v>2222222</v>
      </c>
      <c r="H1675">
        <v>0</v>
      </c>
      <c r="I1675">
        <v>0</v>
      </c>
      <c r="J1675">
        <v>0</v>
      </c>
      <c r="K1675">
        <v>0</v>
      </c>
      <c r="L1675">
        <v>0</v>
      </c>
      <c r="M1675">
        <v>0</v>
      </c>
    </row>
    <row r="1676" spans="2:13" x14ac:dyDescent="0.2">
      <c r="B1676">
        <v>0</v>
      </c>
      <c r="C1676">
        <v>0</v>
      </c>
      <c r="D1676">
        <v>0</v>
      </c>
      <c r="E1676">
        <v>0</v>
      </c>
      <c r="F1676">
        <v>0</v>
      </c>
      <c r="G1676">
        <v>2222222</v>
      </c>
      <c r="H1676">
        <v>0</v>
      </c>
      <c r="I1676">
        <v>0</v>
      </c>
      <c r="J1676">
        <v>0</v>
      </c>
      <c r="K1676">
        <v>0</v>
      </c>
      <c r="L1676">
        <v>0</v>
      </c>
      <c r="M1676">
        <v>0</v>
      </c>
    </row>
    <row r="1677" spans="2:13" x14ac:dyDescent="0.2">
      <c r="B1677">
        <v>0</v>
      </c>
      <c r="C1677">
        <v>0</v>
      </c>
      <c r="D1677">
        <v>0</v>
      </c>
      <c r="E1677">
        <v>0</v>
      </c>
      <c r="F1677">
        <v>0</v>
      </c>
      <c r="G1677">
        <v>2222222</v>
      </c>
      <c r="H1677">
        <v>0</v>
      </c>
      <c r="I1677">
        <v>0</v>
      </c>
      <c r="J1677">
        <v>0</v>
      </c>
      <c r="K1677">
        <v>0</v>
      </c>
      <c r="L1677">
        <v>0</v>
      </c>
      <c r="M1677">
        <v>0</v>
      </c>
    </row>
    <row r="1678" spans="2:13" x14ac:dyDescent="0.2">
      <c r="B1678">
        <v>0</v>
      </c>
      <c r="C1678">
        <v>0</v>
      </c>
      <c r="D1678">
        <v>0</v>
      </c>
      <c r="E1678">
        <v>0</v>
      </c>
      <c r="F1678">
        <v>0</v>
      </c>
      <c r="G1678">
        <v>2222222</v>
      </c>
      <c r="H1678">
        <v>0</v>
      </c>
      <c r="I1678">
        <v>0</v>
      </c>
      <c r="J1678">
        <v>0</v>
      </c>
      <c r="K1678">
        <v>0</v>
      </c>
      <c r="L1678">
        <v>0</v>
      </c>
      <c r="M1678">
        <v>0</v>
      </c>
    </row>
    <row r="1679" spans="2:13" x14ac:dyDescent="0.2">
      <c r="B1679">
        <v>0</v>
      </c>
      <c r="C1679">
        <v>0</v>
      </c>
      <c r="D1679">
        <v>0</v>
      </c>
      <c r="E1679">
        <v>0</v>
      </c>
      <c r="F1679">
        <v>0</v>
      </c>
      <c r="G1679">
        <v>2222222</v>
      </c>
      <c r="H1679">
        <v>0</v>
      </c>
      <c r="I1679">
        <v>0</v>
      </c>
      <c r="J1679">
        <v>0</v>
      </c>
      <c r="K1679">
        <v>0</v>
      </c>
      <c r="L1679">
        <v>0</v>
      </c>
      <c r="M1679">
        <v>0</v>
      </c>
    </row>
    <row r="1680" spans="2:13" x14ac:dyDescent="0.2">
      <c r="B1680">
        <v>0</v>
      </c>
      <c r="C1680">
        <v>0</v>
      </c>
      <c r="D1680">
        <v>0</v>
      </c>
      <c r="E1680">
        <v>0</v>
      </c>
      <c r="F1680">
        <v>0</v>
      </c>
      <c r="G1680">
        <v>2222222</v>
      </c>
      <c r="H1680">
        <v>0</v>
      </c>
      <c r="I1680">
        <v>0</v>
      </c>
      <c r="J1680">
        <v>0</v>
      </c>
      <c r="K1680">
        <v>0</v>
      </c>
      <c r="L1680">
        <v>0</v>
      </c>
      <c r="M1680">
        <v>0</v>
      </c>
    </row>
    <row r="1681" spans="2:13" x14ac:dyDescent="0.2">
      <c r="B1681">
        <v>0</v>
      </c>
      <c r="C1681">
        <v>0</v>
      </c>
      <c r="D1681">
        <v>0</v>
      </c>
      <c r="E1681">
        <v>0</v>
      </c>
      <c r="F1681">
        <v>0</v>
      </c>
      <c r="G1681">
        <v>2222222</v>
      </c>
      <c r="H1681">
        <v>0</v>
      </c>
      <c r="I1681">
        <v>0</v>
      </c>
      <c r="J1681">
        <v>0</v>
      </c>
      <c r="K1681">
        <v>0</v>
      </c>
      <c r="L1681">
        <v>0</v>
      </c>
      <c r="M1681">
        <v>0</v>
      </c>
    </row>
    <row r="1682" spans="2:13" x14ac:dyDescent="0.2">
      <c r="B1682">
        <v>0</v>
      </c>
      <c r="C1682">
        <v>0</v>
      </c>
      <c r="D1682">
        <v>0</v>
      </c>
      <c r="E1682">
        <v>0</v>
      </c>
      <c r="F1682">
        <v>0</v>
      </c>
      <c r="G1682">
        <v>2222222</v>
      </c>
      <c r="H1682">
        <v>0</v>
      </c>
      <c r="I1682">
        <v>0</v>
      </c>
      <c r="J1682">
        <v>0</v>
      </c>
      <c r="K1682">
        <v>0</v>
      </c>
      <c r="L1682">
        <v>0</v>
      </c>
      <c r="M1682">
        <v>0</v>
      </c>
    </row>
    <row r="1683" spans="2:13" x14ac:dyDescent="0.2">
      <c r="B1683">
        <v>0</v>
      </c>
      <c r="C1683">
        <v>0</v>
      </c>
      <c r="D1683">
        <v>0</v>
      </c>
      <c r="E1683">
        <v>0</v>
      </c>
      <c r="F1683">
        <v>0</v>
      </c>
      <c r="G1683">
        <v>2222222</v>
      </c>
      <c r="H1683">
        <v>0</v>
      </c>
      <c r="I1683">
        <v>0</v>
      </c>
      <c r="J1683">
        <v>0</v>
      </c>
      <c r="K1683">
        <v>0</v>
      </c>
      <c r="L1683">
        <v>0</v>
      </c>
      <c r="M1683">
        <v>0</v>
      </c>
    </row>
    <row r="1684" spans="2:13" x14ac:dyDescent="0.2">
      <c r="B1684">
        <v>0</v>
      </c>
      <c r="C1684">
        <v>0</v>
      </c>
      <c r="D1684">
        <v>0</v>
      </c>
      <c r="E1684">
        <v>0</v>
      </c>
      <c r="F1684">
        <v>0</v>
      </c>
      <c r="G1684">
        <v>2222222</v>
      </c>
      <c r="H1684">
        <v>0</v>
      </c>
      <c r="I1684">
        <v>0</v>
      </c>
      <c r="J1684">
        <v>0</v>
      </c>
      <c r="K1684">
        <v>0</v>
      </c>
      <c r="L1684">
        <v>0</v>
      </c>
      <c r="M1684">
        <v>0</v>
      </c>
    </row>
    <row r="1685" spans="2:13" x14ac:dyDescent="0.2">
      <c r="B1685">
        <v>0</v>
      </c>
      <c r="C1685">
        <v>0</v>
      </c>
      <c r="D1685">
        <v>0</v>
      </c>
      <c r="E1685">
        <v>0</v>
      </c>
      <c r="F1685">
        <v>0</v>
      </c>
      <c r="G1685">
        <v>2222222</v>
      </c>
      <c r="H1685">
        <v>0</v>
      </c>
      <c r="I1685">
        <v>0</v>
      </c>
      <c r="J1685">
        <v>0</v>
      </c>
      <c r="K1685">
        <v>0</v>
      </c>
      <c r="L1685">
        <v>0</v>
      </c>
      <c r="M1685">
        <v>0</v>
      </c>
    </row>
    <row r="1686" spans="2:13" x14ac:dyDescent="0.2">
      <c r="B1686">
        <v>0</v>
      </c>
      <c r="C1686">
        <v>0</v>
      </c>
      <c r="D1686">
        <v>0</v>
      </c>
      <c r="E1686">
        <v>0</v>
      </c>
      <c r="F1686">
        <v>0</v>
      </c>
      <c r="G1686">
        <v>2222222</v>
      </c>
      <c r="H1686">
        <v>0</v>
      </c>
      <c r="I1686">
        <v>0</v>
      </c>
      <c r="J1686">
        <v>0</v>
      </c>
      <c r="K1686">
        <v>0</v>
      </c>
      <c r="L1686">
        <v>0</v>
      </c>
      <c r="M1686">
        <v>0</v>
      </c>
    </row>
    <row r="1687" spans="2:13" x14ac:dyDescent="0.2">
      <c r="B1687">
        <v>0</v>
      </c>
      <c r="C1687">
        <v>0</v>
      </c>
      <c r="D1687">
        <v>0</v>
      </c>
      <c r="E1687">
        <v>0</v>
      </c>
      <c r="F1687">
        <v>0</v>
      </c>
      <c r="G1687">
        <v>2222222</v>
      </c>
      <c r="H1687">
        <v>0</v>
      </c>
      <c r="I1687">
        <v>0</v>
      </c>
      <c r="J1687">
        <v>0</v>
      </c>
      <c r="K1687">
        <v>0</v>
      </c>
      <c r="L1687">
        <v>0</v>
      </c>
      <c r="M1687">
        <v>0</v>
      </c>
    </row>
    <row r="1688" spans="2:13" x14ac:dyDescent="0.2">
      <c r="B1688">
        <v>0</v>
      </c>
      <c r="C1688">
        <v>0</v>
      </c>
      <c r="D1688">
        <v>0</v>
      </c>
      <c r="E1688">
        <v>0</v>
      </c>
      <c r="F1688">
        <v>0</v>
      </c>
      <c r="G1688">
        <v>2222222</v>
      </c>
      <c r="H1688">
        <v>0</v>
      </c>
      <c r="I1688">
        <v>0</v>
      </c>
      <c r="J1688">
        <v>0</v>
      </c>
      <c r="K1688">
        <v>0</v>
      </c>
      <c r="L1688">
        <v>0</v>
      </c>
      <c r="M1688">
        <v>0</v>
      </c>
    </row>
    <row r="1689" spans="2:13" x14ac:dyDescent="0.2">
      <c r="B1689">
        <v>0</v>
      </c>
      <c r="C1689">
        <v>0</v>
      </c>
      <c r="D1689">
        <v>0</v>
      </c>
      <c r="E1689">
        <v>0</v>
      </c>
      <c r="F1689">
        <v>0</v>
      </c>
      <c r="G1689">
        <v>2222222</v>
      </c>
      <c r="H1689">
        <v>0</v>
      </c>
      <c r="I1689">
        <v>0</v>
      </c>
      <c r="J1689">
        <v>0</v>
      </c>
      <c r="K1689">
        <v>0</v>
      </c>
      <c r="L1689">
        <v>0</v>
      </c>
      <c r="M1689">
        <v>0</v>
      </c>
    </row>
    <row r="1690" spans="2:13" x14ac:dyDescent="0.2">
      <c r="B1690">
        <v>0</v>
      </c>
      <c r="C1690">
        <v>0</v>
      </c>
      <c r="D1690">
        <v>0</v>
      </c>
      <c r="E1690">
        <v>0</v>
      </c>
      <c r="F1690">
        <v>0</v>
      </c>
      <c r="G1690">
        <v>2222222</v>
      </c>
      <c r="H1690">
        <v>0</v>
      </c>
      <c r="I1690">
        <v>0</v>
      </c>
      <c r="J1690">
        <v>0</v>
      </c>
      <c r="K1690">
        <v>0</v>
      </c>
      <c r="L1690">
        <v>0</v>
      </c>
      <c r="M1690">
        <v>0</v>
      </c>
    </row>
    <row r="1691" spans="2:13" x14ac:dyDescent="0.2">
      <c r="B1691">
        <v>0</v>
      </c>
      <c r="C1691">
        <v>0</v>
      </c>
      <c r="D1691">
        <v>0</v>
      </c>
      <c r="E1691">
        <v>0</v>
      </c>
      <c r="F1691">
        <v>0</v>
      </c>
      <c r="G1691">
        <v>2222222</v>
      </c>
      <c r="H1691">
        <v>0</v>
      </c>
      <c r="I1691">
        <v>0</v>
      </c>
      <c r="J1691">
        <v>0</v>
      </c>
      <c r="K1691">
        <v>0</v>
      </c>
      <c r="L1691">
        <v>0</v>
      </c>
      <c r="M1691">
        <v>0</v>
      </c>
    </row>
    <row r="1692" spans="2:13" x14ac:dyDescent="0.2">
      <c r="B1692">
        <v>0</v>
      </c>
      <c r="C1692">
        <v>0</v>
      </c>
      <c r="D1692">
        <v>0</v>
      </c>
      <c r="E1692">
        <v>0</v>
      </c>
      <c r="F1692">
        <v>0</v>
      </c>
      <c r="G1692">
        <v>2222222</v>
      </c>
      <c r="H1692">
        <v>0</v>
      </c>
      <c r="I1692">
        <v>0</v>
      </c>
      <c r="J1692">
        <v>0</v>
      </c>
      <c r="K1692">
        <v>0</v>
      </c>
      <c r="L1692">
        <v>0</v>
      </c>
      <c r="M1692">
        <v>0</v>
      </c>
    </row>
    <row r="1693" spans="2:13" x14ac:dyDescent="0.2">
      <c r="B1693">
        <v>0</v>
      </c>
      <c r="C1693">
        <v>0</v>
      </c>
      <c r="D1693">
        <v>0</v>
      </c>
      <c r="E1693">
        <v>0</v>
      </c>
      <c r="F1693">
        <v>0</v>
      </c>
      <c r="G1693">
        <v>2222222</v>
      </c>
      <c r="H1693">
        <v>0</v>
      </c>
      <c r="I1693">
        <v>0</v>
      </c>
      <c r="J1693">
        <v>0</v>
      </c>
      <c r="K1693">
        <v>0</v>
      </c>
      <c r="L1693">
        <v>0</v>
      </c>
      <c r="M1693">
        <v>0</v>
      </c>
    </row>
    <row r="1694" spans="2:13" x14ac:dyDescent="0.2">
      <c r="B1694">
        <v>0</v>
      </c>
      <c r="C1694">
        <v>0</v>
      </c>
      <c r="D1694">
        <v>0</v>
      </c>
      <c r="E1694">
        <v>0</v>
      </c>
      <c r="F1694">
        <v>0</v>
      </c>
      <c r="G1694">
        <v>2222222</v>
      </c>
      <c r="H1694">
        <v>0</v>
      </c>
      <c r="I1694">
        <v>0</v>
      </c>
      <c r="J1694">
        <v>0</v>
      </c>
      <c r="K1694">
        <v>0</v>
      </c>
      <c r="L1694">
        <v>0</v>
      </c>
      <c r="M1694">
        <v>0</v>
      </c>
    </row>
    <row r="1695" spans="2:13" x14ac:dyDescent="0.2">
      <c r="B1695">
        <v>0</v>
      </c>
      <c r="C1695">
        <v>0</v>
      </c>
      <c r="D1695">
        <v>0</v>
      </c>
      <c r="E1695">
        <v>0</v>
      </c>
      <c r="F1695">
        <v>0</v>
      </c>
      <c r="G1695">
        <v>2222222</v>
      </c>
      <c r="H1695">
        <v>0</v>
      </c>
      <c r="I1695">
        <v>0</v>
      </c>
      <c r="J1695">
        <v>0</v>
      </c>
      <c r="K1695">
        <v>0</v>
      </c>
      <c r="L1695">
        <v>0</v>
      </c>
      <c r="M1695">
        <v>0</v>
      </c>
    </row>
    <row r="1696" spans="2:13" x14ac:dyDescent="0.2">
      <c r="B1696">
        <v>0</v>
      </c>
      <c r="C1696">
        <v>0</v>
      </c>
      <c r="D1696">
        <v>0</v>
      </c>
      <c r="E1696">
        <v>0</v>
      </c>
      <c r="F1696">
        <v>0</v>
      </c>
      <c r="G1696">
        <v>2222222</v>
      </c>
      <c r="H1696">
        <v>0</v>
      </c>
      <c r="I1696">
        <v>0</v>
      </c>
      <c r="J1696">
        <v>0</v>
      </c>
      <c r="K1696">
        <v>0</v>
      </c>
      <c r="L1696">
        <v>0</v>
      </c>
      <c r="M1696">
        <v>0</v>
      </c>
    </row>
    <row r="1697" spans="2:13" x14ac:dyDescent="0.2">
      <c r="B1697">
        <v>0</v>
      </c>
      <c r="C1697">
        <v>0</v>
      </c>
      <c r="D1697">
        <v>0</v>
      </c>
      <c r="E1697">
        <v>0</v>
      </c>
      <c r="F1697">
        <v>0</v>
      </c>
      <c r="G1697">
        <v>2222222</v>
      </c>
      <c r="H1697">
        <v>0</v>
      </c>
      <c r="I1697">
        <v>0</v>
      </c>
      <c r="J1697">
        <v>0</v>
      </c>
      <c r="K1697">
        <v>0</v>
      </c>
      <c r="L1697">
        <v>0</v>
      </c>
      <c r="M1697">
        <v>0</v>
      </c>
    </row>
    <row r="1698" spans="2:13" x14ac:dyDescent="0.2">
      <c r="B1698">
        <v>0</v>
      </c>
      <c r="C1698">
        <v>0</v>
      </c>
      <c r="D1698">
        <v>0</v>
      </c>
      <c r="E1698">
        <v>0</v>
      </c>
      <c r="F1698">
        <v>0</v>
      </c>
      <c r="G1698">
        <v>2222222</v>
      </c>
      <c r="H1698">
        <v>0</v>
      </c>
      <c r="I1698">
        <v>0</v>
      </c>
      <c r="J1698">
        <v>0</v>
      </c>
      <c r="K1698">
        <v>0</v>
      </c>
      <c r="L1698">
        <v>0</v>
      </c>
      <c r="M1698">
        <v>0</v>
      </c>
    </row>
    <row r="1699" spans="2:13" x14ac:dyDescent="0.2">
      <c r="B1699">
        <v>0</v>
      </c>
      <c r="C1699">
        <v>0</v>
      </c>
      <c r="D1699">
        <v>0</v>
      </c>
      <c r="E1699">
        <v>0</v>
      </c>
      <c r="F1699">
        <v>0</v>
      </c>
      <c r="G1699">
        <v>2222222</v>
      </c>
      <c r="H1699">
        <v>0</v>
      </c>
      <c r="I1699">
        <v>0</v>
      </c>
      <c r="J1699">
        <v>0</v>
      </c>
      <c r="K1699">
        <v>0</v>
      </c>
      <c r="L1699">
        <v>0</v>
      </c>
      <c r="M1699">
        <v>0</v>
      </c>
    </row>
    <row r="1700" spans="2:13" x14ac:dyDescent="0.2">
      <c r="B1700">
        <v>0</v>
      </c>
      <c r="C1700">
        <v>0</v>
      </c>
      <c r="D1700">
        <v>0</v>
      </c>
      <c r="E1700">
        <v>0</v>
      </c>
      <c r="F1700">
        <v>0</v>
      </c>
      <c r="G1700">
        <v>2222222</v>
      </c>
      <c r="H1700">
        <v>0</v>
      </c>
      <c r="I1700">
        <v>0</v>
      </c>
      <c r="J1700">
        <v>0</v>
      </c>
      <c r="K1700">
        <v>0</v>
      </c>
      <c r="L1700">
        <v>0</v>
      </c>
      <c r="M1700">
        <v>0</v>
      </c>
    </row>
    <row r="1701" spans="2:13" x14ac:dyDescent="0.2">
      <c r="B1701">
        <v>0</v>
      </c>
      <c r="C1701">
        <v>0</v>
      </c>
      <c r="D1701">
        <v>0</v>
      </c>
      <c r="E1701">
        <v>0</v>
      </c>
      <c r="F1701">
        <v>0</v>
      </c>
      <c r="G1701">
        <v>2222222</v>
      </c>
      <c r="H1701">
        <v>0</v>
      </c>
      <c r="I1701">
        <v>0</v>
      </c>
      <c r="J1701">
        <v>0</v>
      </c>
      <c r="K1701">
        <v>0</v>
      </c>
      <c r="L1701">
        <v>0</v>
      </c>
      <c r="M1701">
        <v>0</v>
      </c>
    </row>
    <row r="1702" spans="2:13" x14ac:dyDescent="0.2">
      <c r="B1702">
        <v>0</v>
      </c>
      <c r="C1702">
        <v>0</v>
      </c>
      <c r="D1702">
        <v>0</v>
      </c>
      <c r="E1702">
        <v>0</v>
      </c>
      <c r="F1702">
        <v>0</v>
      </c>
      <c r="G1702">
        <v>2222222</v>
      </c>
      <c r="H1702">
        <v>0</v>
      </c>
      <c r="I1702">
        <v>0</v>
      </c>
      <c r="J1702">
        <v>0</v>
      </c>
      <c r="K1702">
        <v>0</v>
      </c>
      <c r="L1702">
        <v>0</v>
      </c>
      <c r="M1702">
        <v>0</v>
      </c>
    </row>
    <row r="1703" spans="2:13" x14ac:dyDescent="0.2">
      <c r="B1703">
        <v>0</v>
      </c>
      <c r="C1703">
        <v>0</v>
      </c>
      <c r="D1703">
        <v>0</v>
      </c>
      <c r="E1703">
        <v>0</v>
      </c>
      <c r="F1703">
        <v>0</v>
      </c>
      <c r="G1703">
        <v>2222222</v>
      </c>
      <c r="H1703">
        <v>0</v>
      </c>
      <c r="I1703">
        <v>0</v>
      </c>
      <c r="J1703">
        <v>0</v>
      </c>
      <c r="K1703">
        <v>0</v>
      </c>
      <c r="L1703">
        <v>0</v>
      </c>
      <c r="M1703">
        <v>0</v>
      </c>
    </row>
    <row r="1704" spans="2:13" x14ac:dyDescent="0.2">
      <c r="B1704">
        <v>0</v>
      </c>
      <c r="C1704">
        <v>0</v>
      </c>
      <c r="D1704">
        <v>0</v>
      </c>
      <c r="E1704">
        <v>0</v>
      </c>
      <c r="F1704">
        <v>0</v>
      </c>
      <c r="G1704">
        <v>2222222</v>
      </c>
      <c r="H1704">
        <v>0</v>
      </c>
      <c r="I1704">
        <v>0</v>
      </c>
      <c r="J1704">
        <v>0</v>
      </c>
      <c r="K1704">
        <v>0</v>
      </c>
      <c r="L1704">
        <v>0</v>
      </c>
      <c r="M1704">
        <v>0</v>
      </c>
    </row>
    <row r="1705" spans="2:13" x14ac:dyDescent="0.2">
      <c r="B1705">
        <v>0</v>
      </c>
      <c r="C1705">
        <v>0</v>
      </c>
      <c r="D1705">
        <v>0</v>
      </c>
      <c r="E1705">
        <v>0</v>
      </c>
      <c r="F1705">
        <v>0</v>
      </c>
      <c r="G1705">
        <v>2222222</v>
      </c>
      <c r="H1705">
        <v>0</v>
      </c>
      <c r="I1705">
        <v>0</v>
      </c>
      <c r="J1705">
        <v>0</v>
      </c>
      <c r="K1705">
        <v>0</v>
      </c>
      <c r="L1705">
        <v>0</v>
      </c>
      <c r="M1705">
        <v>0</v>
      </c>
    </row>
    <row r="1706" spans="2:13" x14ac:dyDescent="0.2">
      <c r="B1706">
        <v>0</v>
      </c>
      <c r="C1706">
        <v>0</v>
      </c>
      <c r="D1706">
        <v>0</v>
      </c>
      <c r="E1706">
        <v>0</v>
      </c>
      <c r="F1706">
        <v>0</v>
      </c>
      <c r="G1706">
        <v>2222222</v>
      </c>
      <c r="H1706">
        <v>0</v>
      </c>
      <c r="I1706">
        <v>0</v>
      </c>
      <c r="J1706">
        <v>0</v>
      </c>
      <c r="K1706">
        <v>0</v>
      </c>
      <c r="L1706">
        <v>0</v>
      </c>
      <c r="M1706">
        <v>0</v>
      </c>
    </row>
    <row r="1707" spans="2:13" x14ac:dyDescent="0.2">
      <c r="B1707">
        <v>0</v>
      </c>
      <c r="C1707">
        <v>0</v>
      </c>
      <c r="D1707">
        <v>0</v>
      </c>
      <c r="E1707">
        <v>0</v>
      </c>
      <c r="F1707">
        <v>0</v>
      </c>
      <c r="G1707">
        <v>2222222</v>
      </c>
      <c r="H1707">
        <v>0</v>
      </c>
      <c r="I1707">
        <v>0</v>
      </c>
      <c r="J1707">
        <v>0</v>
      </c>
      <c r="K1707">
        <v>0</v>
      </c>
      <c r="L1707">
        <v>0</v>
      </c>
      <c r="M1707">
        <v>0</v>
      </c>
    </row>
    <row r="1708" spans="2:13" x14ac:dyDescent="0.2">
      <c r="B1708">
        <v>0</v>
      </c>
      <c r="C1708">
        <v>0</v>
      </c>
      <c r="D1708">
        <v>0</v>
      </c>
      <c r="E1708">
        <v>0</v>
      </c>
      <c r="F1708">
        <v>0</v>
      </c>
      <c r="G1708">
        <v>2222222</v>
      </c>
      <c r="H1708">
        <v>0</v>
      </c>
      <c r="I1708">
        <v>0</v>
      </c>
      <c r="J1708">
        <v>0</v>
      </c>
      <c r="K1708">
        <v>0</v>
      </c>
      <c r="L1708">
        <v>0</v>
      </c>
      <c r="M1708">
        <v>0</v>
      </c>
    </row>
    <row r="1709" spans="2:13" x14ac:dyDescent="0.2">
      <c r="B1709">
        <v>0</v>
      </c>
      <c r="C1709">
        <v>0</v>
      </c>
      <c r="D1709">
        <v>0</v>
      </c>
      <c r="E1709">
        <v>0</v>
      </c>
      <c r="F1709">
        <v>0</v>
      </c>
      <c r="G1709">
        <v>2222222</v>
      </c>
      <c r="H1709">
        <v>0</v>
      </c>
      <c r="I1709">
        <v>0</v>
      </c>
      <c r="J1709">
        <v>0</v>
      </c>
      <c r="K1709">
        <v>0</v>
      </c>
      <c r="L1709">
        <v>0</v>
      </c>
      <c r="M1709">
        <v>0</v>
      </c>
    </row>
    <row r="1710" spans="2:13" x14ac:dyDescent="0.2">
      <c r="B1710">
        <v>0</v>
      </c>
      <c r="C1710">
        <v>0</v>
      </c>
      <c r="D1710">
        <v>0</v>
      </c>
      <c r="E1710">
        <v>0</v>
      </c>
      <c r="F1710">
        <v>0</v>
      </c>
      <c r="G1710">
        <v>2222222</v>
      </c>
      <c r="H1710">
        <v>0</v>
      </c>
      <c r="I1710">
        <v>0</v>
      </c>
      <c r="J1710">
        <v>0</v>
      </c>
      <c r="K1710">
        <v>0</v>
      </c>
      <c r="L1710">
        <v>0</v>
      </c>
      <c r="M1710">
        <v>0</v>
      </c>
    </row>
    <row r="1711" spans="2:13" x14ac:dyDescent="0.2">
      <c r="B1711">
        <v>0</v>
      </c>
      <c r="C1711">
        <v>0</v>
      </c>
      <c r="D1711">
        <v>0</v>
      </c>
      <c r="E1711">
        <v>0</v>
      </c>
      <c r="F1711">
        <v>0</v>
      </c>
      <c r="G1711">
        <v>2222222</v>
      </c>
      <c r="H1711">
        <v>0</v>
      </c>
      <c r="I1711">
        <v>0</v>
      </c>
      <c r="J1711">
        <v>0</v>
      </c>
      <c r="K1711">
        <v>0</v>
      </c>
      <c r="L1711">
        <v>0</v>
      </c>
      <c r="M1711">
        <v>0</v>
      </c>
    </row>
    <row r="1712" spans="2:13" x14ac:dyDescent="0.2">
      <c r="B1712">
        <v>0</v>
      </c>
      <c r="C1712">
        <v>0</v>
      </c>
      <c r="D1712">
        <v>0</v>
      </c>
      <c r="E1712">
        <v>0</v>
      </c>
      <c r="F1712">
        <v>0</v>
      </c>
      <c r="G1712">
        <v>2222222</v>
      </c>
      <c r="H1712">
        <v>0</v>
      </c>
      <c r="I1712">
        <v>0</v>
      </c>
      <c r="J1712">
        <v>0</v>
      </c>
      <c r="K1712">
        <v>0</v>
      </c>
      <c r="L1712">
        <v>0</v>
      </c>
      <c r="M1712">
        <v>0</v>
      </c>
    </row>
    <row r="1713" spans="2:13" x14ac:dyDescent="0.2">
      <c r="B1713">
        <v>0</v>
      </c>
      <c r="C1713">
        <v>0</v>
      </c>
      <c r="D1713">
        <v>0</v>
      </c>
      <c r="E1713">
        <v>0</v>
      </c>
      <c r="F1713">
        <v>0</v>
      </c>
      <c r="G1713">
        <v>2222222</v>
      </c>
      <c r="H1713">
        <v>0</v>
      </c>
      <c r="I1713">
        <v>0</v>
      </c>
      <c r="J1713">
        <v>0</v>
      </c>
      <c r="K1713">
        <v>0</v>
      </c>
      <c r="L1713">
        <v>0</v>
      </c>
      <c r="M1713">
        <v>0</v>
      </c>
    </row>
    <row r="1714" spans="2:13" x14ac:dyDescent="0.2">
      <c r="B1714">
        <v>0</v>
      </c>
      <c r="C1714">
        <v>0</v>
      </c>
      <c r="D1714">
        <v>0</v>
      </c>
      <c r="E1714">
        <v>0</v>
      </c>
      <c r="F1714">
        <v>0</v>
      </c>
      <c r="G1714">
        <v>2222222</v>
      </c>
      <c r="H1714">
        <v>0</v>
      </c>
      <c r="I1714">
        <v>0</v>
      </c>
      <c r="J1714">
        <v>0</v>
      </c>
      <c r="K1714">
        <v>0</v>
      </c>
      <c r="L1714">
        <v>0</v>
      </c>
      <c r="M1714">
        <v>0</v>
      </c>
    </row>
    <row r="1715" spans="2:13" x14ac:dyDescent="0.2">
      <c r="B1715">
        <v>0</v>
      </c>
      <c r="C1715">
        <v>0</v>
      </c>
      <c r="D1715">
        <v>0</v>
      </c>
      <c r="E1715">
        <v>0</v>
      </c>
      <c r="F1715">
        <v>0</v>
      </c>
      <c r="G1715">
        <v>2222222</v>
      </c>
      <c r="H1715">
        <v>0</v>
      </c>
      <c r="I1715">
        <v>0</v>
      </c>
      <c r="J1715">
        <v>0</v>
      </c>
      <c r="K1715">
        <v>0</v>
      </c>
      <c r="L1715">
        <v>0</v>
      </c>
      <c r="M1715">
        <v>0</v>
      </c>
    </row>
    <row r="1716" spans="2:13" x14ac:dyDescent="0.2">
      <c r="B1716">
        <v>0</v>
      </c>
      <c r="C1716">
        <v>0</v>
      </c>
      <c r="D1716">
        <v>0</v>
      </c>
      <c r="E1716">
        <v>0</v>
      </c>
      <c r="F1716">
        <v>0</v>
      </c>
      <c r="G1716">
        <v>2222222</v>
      </c>
      <c r="H1716">
        <v>0</v>
      </c>
      <c r="I1716">
        <v>0</v>
      </c>
      <c r="J1716">
        <v>0</v>
      </c>
      <c r="K1716">
        <v>0</v>
      </c>
      <c r="L1716">
        <v>0</v>
      </c>
      <c r="M1716">
        <v>0</v>
      </c>
    </row>
    <row r="1717" spans="2:13" x14ac:dyDescent="0.2">
      <c r="B1717">
        <v>0</v>
      </c>
      <c r="C1717">
        <v>0</v>
      </c>
      <c r="D1717">
        <v>0</v>
      </c>
      <c r="E1717">
        <v>0</v>
      </c>
      <c r="F1717">
        <v>0</v>
      </c>
      <c r="G1717">
        <v>2222222</v>
      </c>
      <c r="H1717">
        <v>0</v>
      </c>
      <c r="I1717">
        <v>0</v>
      </c>
      <c r="J1717">
        <v>0</v>
      </c>
      <c r="K1717">
        <v>0</v>
      </c>
      <c r="L1717">
        <v>0</v>
      </c>
      <c r="M1717">
        <v>0</v>
      </c>
    </row>
    <row r="1718" spans="2:13" x14ac:dyDescent="0.2">
      <c r="B1718">
        <v>0</v>
      </c>
      <c r="C1718">
        <v>0</v>
      </c>
      <c r="D1718">
        <v>0</v>
      </c>
      <c r="E1718">
        <v>0</v>
      </c>
      <c r="F1718">
        <v>0</v>
      </c>
      <c r="G1718">
        <v>2222222</v>
      </c>
      <c r="H1718">
        <v>0</v>
      </c>
      <c r="I1718">
        <v>0</v>
      </c>
      <c r="J1718">
        <v>0</v>
      </c>
      <c r="K1718">
        <v>0</v>
      </c>
      <c r="L1718">
        <v>0</v>
      </c>
      <c r="M1718">
        <v>0</v>
      </c>
    </row>
    <row r="1719" spans="2:13" x14ac:dyDescent="0.2">
      <c r="B1719">
        <v>0</v>
      </c>
      <c r="C1719">
        <v>0</v>
      </c>
      <c r="D1719">
        <v>0</v>
      </c>
      <c r="E1719">
        <v>0</v>
      </c>
      <c r="F1719">
        <v>0</v>
      </c>
      <c r="G1719">
        <v>2222222</v>
      </c>
      <c r="H1719">
        <v>0</v>
      </c>
      <c r="I1719">
        <v>0</v>
      </c>
      <c r="J1719">
        <v>0</v>
      </c>
      <c r="K1719">
        <v>0</v>
      </c>
      <c r="L1719">
        <v>0</v>
      </c>
      <c r="M1719">
        <v>0</v>
      </c>
    </row>
    <row r="1720" spans="2:13" x14ac:dyDescent="0.2">
      <c r="B1720">
        <v>0</v>
      </c>
      <c r="C1720">
        <v>0</v>
      </c>
      <c r="D1720">
        <v>0</v>
      </c>
      <c r="E1720">
        <v>0</v>
      </c>
      <c r="F1720">
        <v>0</v>
      </c>
      <c r="G1720">
        <v>2222222</v>
      </c>
      <c r="H1720">
        <v>0</v>
      </c>
      <c r="I1720">
        <v>0</v>
      </c>
      <c r="J1720">
        <v>0</v>
      </c>
      <c r="K1720">
        <v>0</v>
      </c>
      <c r="L1720">
        <v>0</v>
      </c>
      <c r="M1720">
        <v>0</v>
      </c>
    </row>
    <row r="1721" spans="2:13" x14ac:dyDescent="0.2">
      <c r="B1721">
        <v>0</v>
      </c>
      <c r="C1721">
        <v>0</v>
      </c>
      <c r="D1721">
        <v>0</v>
      </c>
      <c r="E1721">
        <v>0</v>
      </c>
      <c r="F1721">
        <v>0</v>
      </c>
      <c r="G1721">
        <v>2222222</v>
      </c>
      <c r="H1721">
        <v>0</v>
      </c>
      <c r="I1721">
        <v>0</v>
      </c>
      <c r="J1721">
        <v>0</v>
      </c>
      <c r="K1721">
        <v>0</v>
      </c>
      <c r="L1721">
        <v>0</v>
      </c>
      <c r="M1721">
        <v>0</v>
      </c>
    </row>
    <row r="1722" spans="2:13" x14ac:dyDescent="0.2">
      <c r="B1722">
        <v>0</v>
      </c>
      <c r="C1722">
        <v>0</v>
      </c>
      <c r="D1722">
        <v>0</v>
      </c>
      <c r="E1722">
        <v>0</v>
      </c>
      <c r="F1722">
        <v>0</v>
      </c>
      <c r="G1722">
        <v>2222222</v>
      </c>
      <c r="H1722">
        <v>0</v>
      </c>
      <c r="I1722">
        <v>0</v>
      </c>
      <c r="J1722">
        <v>0</v>
      </c>
      <c r="K1722">
        <v>0</v>
      </c>
      <c r="L1722">
        <v>0</v>
      </c>
      <c r="M1722">
        <v>0</v>
      </c>
    </row>
    <row r="1723" spans="2:13" x14ac:dyDescent="0.2">
      <c r="B1723">
        <v>0</v>
      </c>
      <c r="C1723">
        <v>0</v>
      </c>
      <c r="D1723">
        <v>0</v>
      </c>
      <c r="E1723">
        <v>0</v>
      </c>
      <c r="F1723">
        <v>0</v>
      </c>
      <c r="G1723">
        <v>2222222</v>
      </c>
      <c r="H1723">
        <v>0</v>
      </c>
      <c r="I1723">
        <v>0</v>
      </c>
      <c r="J1723">
        <v>0</v>
      </c>
      <c r="K1723">
        <v>0</v>
      </c>
      <c r="L1723">
        <v>0</v>
      </c>
      <c r="M1723">
        <v>0</v>
      </c>
    </row>
    <row r="1724" spans="2:13" x14ac:dyDescent="0.2">
      <c r="B1724">
        <v>0</v>
      </c>
      <c r="C1724">
        <v>0</v>
      </c>
      <c r="D1724">
        <v>0</v>
      </c>
      <c r="E1724">
        <v>0</v>
      </c>
      <c r="F1724">
        <v>0</v>
      </c>
      <c r="G1724">
        <v>2222222</v>
      </c>
      <c r="H1724">
        <v>0</v>
      </c>
      <c r="I1724">
        <v>0</v>
      </c>
      <c r="J1724">
        <v>0</v>
      </c>
      <c r="K1724">
        <v>0</v>
      </c>
      <c r="L1724">
        <v>0</v>
      </c>
      <c r="M1724">
        <v>0</v>
      </c>
    </row>
    <row r="1725" spans="2:13" x14ac:dyDescent="0.2">
      <c r="B1725">
        <v>0</v>
      </c>
      <c r="C1725">
        <v>0</v>
      </c>
      <c r="D1725">
        <v>0</v>
      </c>
      <c r="E1725">
        <v>0</v>
      </c>
      <c r="F1725">
        <v>0</v>
      </c>
      <c r="G1725">
        <v>2222222</v>
      </c>
      <c r="H1725">
        <v>0</v>
      </c>
      <c r="I1725">
        <v>0</v>
      </c>
      <c r="J1725">
        <v>0</v>
      </c>
      <c r="K1725">
        <v>0</v>
      </c>
      <c r="L1725">
        <v>0</v>
      </c>
      <c r="M1725">
        <v>0</v>
      </c>
    </row>
    <row r="1726" spans="2:13" x14ac:dyDescent="0.2">
      <c r="B1726">
        <v>0</v>
      </c>
      <c r="C1726">
        <v>0</v>
      </c>
      <c r="D1726">
        <v>0</v>
      </c>
      <c r="E1726">
        <v>0</v>
      </c>
      <c r="F1726">
        <v>0</v>
      </c>
      <c r="G1726">
        <v>2222222</v>
      </c>
      <c r="H1726">
        <v>0</v>
      </c>
      <c r="I1726">
        <v>0</v>
      </c>
      <c r="J1726">
        <v>0</v>
      </c>
      <c r="K1726">
        <v>0</v>
      </c>
      <c r="L1726">
        <v>0</v>
      </c>
      <c r="M1726">
        <v>0</v>
      </c>
    </row>
    <row r="1727" spans="2:13" x14ac:dyDescent="0.2">
      <c r="B1727">
        <v>0</v>
      </c>
      <c r="C1727">
        <v>0</v>
      </c>
      <c r="D1727">
        <v>0</v>
      </c>
      <c r="E1727">
        <v>0</v>
      </c>
      <c r="F1727">
        <v>0</v>
      </c>
      <c r="G1727">
        <v>2222222</v>
      </c>
      <c r="H1727">
        <v>0</v>
      </c>
      <c r="I1727">
        <v>0</v>
      </c>
      <c r="J1727">
        <v>0</v>
      </c>
      <c r="K1727">
        <v>0</v>
      </c>
      <c r="L1727">
        <v>0</v>
      </c>
      <c r="M1727">
        <v>0</v>
      </c>
    </row>
    <row r="1728" spans="2:13" x14ac:dyDescent="0.2">
      <c r="B1728">
        <v>0</v>
      </c>
      <c r="C1728">
        <v>0</v>
      </c>
      <c r="D1728">
        <v>0</v>
      </c>
      <c r="E1728">
        <v>0</v>
      </c>
      <c r="F1728">
        <v>0</v>
      </c>
      <c r="G1728">
        <v>2222222</v>
      </c>
      <c r="H1728">
        <v>0</v>
      </c>
      <c r="I1728">
        <v>0</v>
      </c>
      <c r="J1728">
        <v>0</v>
      </c>
      <c r="K1728">
        <v>0</v>
      </c>
      <c r="L1728">
        <v>0</v>
      </c>
      <c r="M1728">
        <v>0</v>
      </c>
    </row>
    <row r="1729" spans="2:13" x14ac:dyDescent="0.2">
      <c r="B1729">
        <v>0</v>
      </c>
      <c r="C1729">
        <v>0</v>
      </c>
      <c r="D1729">
        <v>0</v>
      </c>
      <c r="E1729">
        <v>0</v>
      </c>
      <c r="F1729">
        <v>0</v>
      </c>
      <c r="G1729">
        <v>2222222</v>
      </c>
      <c r="H1729">
        <v>0</v>
      </c>
      <c r="I1729">
        <v>0</v>
      </c>
      <c r="J1729">
        <v>0</v>
      </c>
      <c r="K1729">
        <v>0</v>
      </c>
      <c r="L1729">
        <v>0</v>
      </c>
      <c r="M1729">
        <v>0</v>
      </c>
    </row>
    <row r="1730" spans="2:13" x14ac:dyDescent="0.2">
      <c r="B1730">
        <v>0</v>
      </c>
      <c r="C1730">
        <v>0</v>
      </c>
      <c r="D1730">
        <v>0</v>
      </c>
      <c r="E1730">
        <v>0</v>
      </c>
      <c r="F1730">
        <v>0</v>
      </c>
      <c r="G1730">
        <v>2222222</v>
      </c>
      <c r="H1730">
        <v>0</v>
      </c>
      <c r="I1730">
        <v>0</v>
      </c>
      <c r="J1730">
        <v>0</v>
      </c>
      <c r="K1730">
        <v>0</v>
      </c>
      <c r="L1730">
        <v>0</v>
      </c>
      <c r="M1730">
        <v>0</v>
      </c>
    </row>
    <row r="1731" spans="2:13" x14ac:dyDescent="0.2">
      <c r="B1731">
        <v>0</v>
      </c>
      <c r="C1731">
        <v>0</v>
      </c>
      <c r="D1731">
        <v>0</v>
      </c>
      <c r="E1731">
        <v>0</v>
      </c>
      <c r="F1731">
        <v>0</v>
      </c>
      <c r="G1731">
        <v>2222222</v>
      </c>
      <c r="H1731">
        <v>0</v>
      </c>
      <c r="I1731">
        <v>0</v>
      </c>
      <c r="J1731">
        <v>0</v>
      </c>
      <c r="K1731">
        <v>0</v>
      </c>
      <c r="L1731">
        <v>0</v>
      </c>
      <c r="M1731">
        <v>0</v>
      </c>
    </row>
    <row r="1732" spans="2:13" x14ac:dyDescent="0.2">
      <c r="B1732">
        <v>0</v>
      </c>
      <c r="C1732">
        <v>0</v>
      </c>
      <c r="D1732">
        <v>0</v>
      </c>
      <c r="E1732">
        <v>0</v>
      </c>
      <c r="F1732">
        <v>0</v>
      </c>
      <c r="G1732">
        <v>2222222</v>
      </c>
      <c r="H1732">
        <v>0</v>
      </c>
      <c r="I1732">
        <v>0</v>
      </c>
      <c r="J1732">
        <v>0</v>
      </c>
      <c r="K1732">
        <v>0</v>
      </c>
      <c r="L1732">
        <v>0</v>
      </c>
      <c r="M1732">
        <v>0</v>
      </c>
    </row>
    <row r="1733" spans="2:13" x14ac:dyDescent="0.2">
      <c r="B1733">
        <v>0</v>
      </c>
      <c r="C1733">
        <v>0</v>
      </c>
      <c r="D1733">
        <v>0</v>
      </c>
      <c r="E1733">
        <v>0</v>
      </c>
      <c r="F1733">
        <v>0</v>
      </c>
      <c r="G1733">
        <v>2222222</v>
      </c>
      <c r="H1733">
        <v>0</v>
      </c>
      <c r="I1733">
        <v>0</v>
      </c>
      <c r="J1733">
        <v>0</v>
      </c>
      <c r="K1733">
        <v>0</v>
      </c>
      <c r="L1733">
        <v>0</v>
      </c>
      <c r="M1733">
        <v>0</v>
      </c>
    </row>
    <row r="1734" spans="2:13" x14ac:dyDescent="0.2">
      <c r="B1734">
        <v>0</v>
      </c>
      <c r="C1734">
        <v>0</v>
      </c>
      <c r="D1734">
        <v>0</v>
      </c>
      <c r="E1734">
        <v>0</v>
      </c>
      <c r="F1734">
        <v>0</v>
      </c>
      <c r="G1734">
        <v>2222222</v>
      </c>
      <c r="H1734">
        <v>0</v>
      </c>
      <c r="I1734">
        <v>0</v>
      </c>
      <c r="J1734">
        <v>0</v>
      </c>
      <c r="K1734">
        <v>0</v>
      </c>
      <c r="L1734">
        <v>0</v>
      </c>
      <c r="M1734">
        <v>0</v>
      </c>
    </row>
    <row r="1735" spans="2:13" x14ac:dyDescent="0.2">
      <c r="B1735">
        <v>0</v>
      </c>
      <c r="C1735">
        <v>0</v>
      </c>
      <c r="D1735">
        <v>0</v>
      </c>
      <c r="E1735">
        <v>0</v>
      </c>
      <c r="F1735">
        <v>0</v>
      </c>
      <c r="G1735">
        <v>2222222</v>
      </c>
      <c r="H1735">
        <v>0</v>
      </c>
      <c r="I1735">
        <v>0</v>
      </c>
      <c r="J1735">
        <v>0</v>
      </c>
      <c r="K1735">
        <v>0</v>
      </c>
      <c r="L1735">
        <v>0</v>
      </c>
      <c r="M1735">
        <v>0</v>
      </c>
    </row>
    <row r="1736" spans="2:13" x14ac:dyDescent="0.2">
      <c r="B1736">
        <v>0</v>
      </c>
      <c r="C1736">
        <v>0</v>
      </c>
      <c r="D1736">
        <v>0</v>
      </c>
      <c r="E1736">
        <v>0</v>
      </c>
      <c r="F1736">
        <v>0</v>
      </c>
      <c r="G1736">
        <v>2222222</v>
      </c>
      <c r="H1736">
        <v>0</v>
      </c>
      <c r="I1736">
        <v>0</v>
      </c>
      <c r="J1736">
        <v>0</v>
      </c>
      <c r="K1736">
        <v>0</v>
      </c>
      <c r="L1736">
        <v>0</v>
      </c>
      <c r="M1736">
        <v>0</v>
      </c>
    </row>
    <row r="1737" spans="2:13" x14ac:dyDescent="0.2">
      <c r="B1737">
        <v>0</v>
      </c>
      <c r="C1737">
        <v>0</v>
      </c>
      <c r="D1737">
        <v>0</v>
      </c>
      <c r="E1737">
        <v>0</v>
      </c>
      <c r="F1737">
        <v>0</v>
      </c>
      <c r="G1737">
        <v>2222222</v>
      </c>
      <c r="H1737">
        <v>0</v>
      </c>
      <c r="I1737">
        <v>0</v>
      </c>
      <c r="J1737">
        <v>0</v>
      </c>
      <c r="K1737">
        <v>0</v>
      </c>
      <c r="L1737">
        <v>0</v>
      </c>
      <c r="M1737">
        <v>0</v>
      </c>
    </row>
    <row r="1738" spans="2:13" x14ac:dyDescent="0.2">
      <c r="B1738">
        <v>0</v>
      </c>
      <c r="C1738">
        <v>0</v>
      </c>
      <c r="D1738">
        <v>0</v>
      </c>
      <c r="E1738">
        <v>0</v>
      </c>
      <c r="F1738">
        <v>0</v>
      </c>
      <c r="G1738">
        <v>2222222</v>
      </c>
      <c r="H1738">
        <v>0</v>
      </c>
      <c r="I1738">
        <v>0</v>
      </c>
      <c r="J1738">
        <v>0</v>
      </c>
      <c r="K1738">
        <v>0</v>
      </c>
      <c r="L1738">
        <v>0</v>
      </c>
      <c r="M1738">
        <v>0</v>
      </c>
    </row>
    <row r="1739" spans="2:13" x14ac:dyDescent="0.2">
      <c r="B1739">
        <v>0</v>
      </c>
      <c r="C1739">
        <v>0</v>
      </c>
      <c r="D1739">
        <v>0</v>
      </c>
      <c r="E1739">
        <v>0</v>
      </c>
      <c r="F1739">
        <v>0</v>
      </c>
      <c r="G1739">
        <v>2222222</v>
      </c>
      <c r="H1739">
        <v>0</v>
      </c>
      <c r="I1739">
        <v>0</v>
      </c>
      <c r="J1739">
        <v>0</v>
      </c>
      <c r="K1739">
        <v>0</v>
      </c>
      <c r="L1739">
        <v>0</v>
      </c>
      <c r="M1739">
        <v>0</v>
      </c>
    </row>
    <row r="1740" spans="2:13" x14ac:dyDescent="0.2">
      <c r="B1740">
        <v>0</v>
      </c>
      <c r="C1740">
        <v>0</v>
      </c>
      <c r="D1740">
        <v>0</v>
      </c>
      <c r="E1740">
        <v>0</v>
      </c>
      <c r="F1740">
        <v>0</v>
      </c>
      <c r="G1740">
        <v>2222222</v>
      </c>
      <c r="H1740">
        <v>0</v>
      </c>
      <c r="I1740">
        <v>0</v>
      </c>
      <c r="J1740">
        <v>0</v>
      </c>
      <c r="K1740">
        <v>0</v>
      </c>
      <c r="L1740">
        <v>0</v>
      </c>
      <c r="M1740">
        <v>0</v>
      </c>
    </row>
    <row r="1741" spans="2:13" x14ac:dyDescent="0.2">
      <c r="B1741">
        <v>0</v>
      </c>
      <c r="C1741">
        <v>0</v>
      </c>
      <c r="D1741">
        <v>0</v>
      </c>
      <c r="E1741">
        <v>0</v>
      </c>
      <c r="F1741">
        <v>0</v>
      </c>
      <c r="G1741">
        <v>2222222</v>
      </c>
      <c r="H1741">
        <v>0</v>
      </c>
      <c r="I1741">
        <v>0</v>
      </c>
      <c r="J1741">
        <v>0</v>
      </c>
      <c r="K1741">
        <v>0</v>
      </c>
      <c r="L1741">
        <v>0</v>
      </c>
      <c r="M1741">
        <v>0</v>
      </c>
    </row>
    <row r="1742" spans="2:13" x14ac:dyDescent="0.2">
      <c r="B1742">
        <v>0</v>
      </c>
      <c r="C1742">
        <v>0</v>
      </c>
      <c r="D1742">
        <v>0</v>
      </c>
      <c r="E1742">
        <v>0</v>
      </c>
      <c r="F1742">
        <v>0</v>
      </c>
      <c r="G1742">
        <v>2222222</v>
      </c>
      <c r="H1742">
        <v>0</v>
      </c>
      <c r="I1742">
        <v>0</v>
      </c>
      <c r="J1742">
        <v>0</v>
      </c>
      <c r="K1742">
        <v>0</v>
      </c>
      <c r="L1742">
        <v>0</v>
      </c>
      <c r="M1742">
        <v>0</v>
      </c>
    </row>
    <row r="1743" spans="2:13" x14ac:dyDescent="0.2">
      <c r="B1743">
        <v>0</v>
      </c>
      <c r="C1743">
        <v>0</v>
      </c>
      <c r="D1743">
        <v>0</v>
      </c>
      <c r="E1743">
        <v>0</v>
      </c>
      <c r="F1743">
        <v>0</v>
      </c>
      <c r="G1743">
        <v>2222222</v>
      </c>
      <c r="H1743">
        <v>0</v>
      </c>
      <c r="I1743">
        <v>0</v>
      </c>
      <c r="J1743">
        <v>0</v>
      </c>
      <c r="K1743">
        <v>0</v>
      </c>
      <c r="L1743">
        <v>0</v>
      </c>
      <c r="M1743">
        <v>0</v>
      </c>
    </row>
    <row r="1744" spans="2:13" x14ac:dyDescent="0.2">
      <c r="B1744">
        <v>0</v>
      </c>
      <c r="C1744">
        <v>0</v>
      </c>
      <c r="D1744">
        <v>0</v>
      </c>
      <c r="E1744">
        <v>0</v>
      </c>
      <c r="F1744">
        <v>0</v>
      </c>
      <c r="G1744">
        <v>2222222</v>
      </c>
      <c r="H1744">
        <v>0</v>
      </c>
      <c r="I1744">
        <v>0</v>
      </c>
      <c r="J1744">
        <v>0</v>
      </c>
      <c r="K1744">
        <v>0</v>
      </c>
      <c r="L1744">
        <v>0</v>
      </c>
      <c r="M1744">
        <v>0</v>
      </c>
    </row>
    <row r="1745" spans="2:13" x14ac:dyDescent="0.2">
      <c r="B1745">
        <v>0</v>
      </c>
      <c r="C1745">
        <v>0</v>
      </c>
      <c r="D1745">
        <v>0</v>
      </c>
      <c r="E1745">
        <v>0</v>
      </c>
      <c r="F1745">
        <v>0</v>
      </c>
      <c r="G1745">
        <v>2222222</v>
      </c>
      <c r="H1745">
        <v>0</v>
      </c>
      <c r="I1745">
        <v>0</v>
      </c>
      <c r="J1745">
        <v>0</v>
      </c>
      <c r="K1745">
        <v>0</v>
      </c>
      <c r="L1745">
        <v>0</v>
      </c>
      <c r="M1745">
        <v>0</v>
      </c>
    </row>
    <row r="1746" spans="2:13" x14ac:dyDescent="0.2">
      <c r="B1746">
        <v>0</v>
      </c>
      <c r="C1746">
        <v>0</v>
      </c>
      <c r="D1746">
        <v>0</v>
      </c>
      <c r="E1746">
        <v>0</v>
      </c>
      <c r="F1746">
        <v>0</v>
      </c>
      <c r="G1746">
        <v>2222222</v>
      </c>
      <c r="H1746">
        <v>0</v>
      </c>
      <c r="I1746">
        <v>0</v>
      </c>
      <c r="J1746">
        <v>0</v>
      </c>
      <c r="K1746">
        <v>0</v>
      </c>
      <c r="L1746">
        <v>0</v>
      </c>
      <c r="M1746">
        <v>0</v>
      </c>
    </row>
    <row r="1747" spans="2:13" x14ac:dyDescent="0.2">
      <c r="B1747">
        <v>0</v>
      </c>
      <c r="C1747">
        <v>0</v>
      </c>
      <c r="D1747">
        <v>0</v>
      </c>
      <c r="E1747">
        <v>0</v>
      </c>
      <c r="F1747">
        <v>0</v>
      </c>
      <c r="G1747">
        <v>2222222</v>
      </c>
      <c r="H1747">
        <v>0</v>
      </c>
      <c r="I1747">
        <v>0</v>
      </c>
      <c r="J1747">
        <v>0</v>
      </c>
      <c r="K1747">
        <v>0</v>
      </c>
      <c r="L1747">
        <v>0</v>
      </c>
      <c r="M1747">
        <v>0</v>
      </c>
    </row>
    <row r="1748" spans="2:13" x14ac:dyDescent="0.2">
      <c r="B1748">
        <v>0</v>
      </c>
      <c r="C1748">
        <v>0</v>
      </c>
      <c r="D1748">
        <v>0</v>
      </c>
      <c r="E1748">
        <v>0</v>
      </c>
      <c r="F1748">
        <v>0</v>
      </c>
      <c r="G1748">
        <v>2222222</v>
      </c>
      <c r="H1748">
        <v>0</v>
      </c>
      <c r="I1748">
        <v>0</v>
      </c>
      <c r="J1748">
        <v>0</v>
      </c>
      <c r="K1748">
        <v>0</v>
      </c>
      <c r="L1748">
        <v>0</v>
      </c>
      <c r="M1748">
        <v>0</v>
      </c>
    </row>
    <row r="1749" spans="2:13" x14ac:dyDescent="0.2">
      <c r="B1749">
        <v>0</v>
      </c>
      <c r="C1749">
        <v>0</v>
      </c>
      <c r="D1749">
        <v>0</v>
      </c>
      <c r="E1749">
        <v>0</v>
      </c>
      <c r="F1749">
        <v>0</v>
      </c>
      <c r="G1749">
        <v>2222222</v>
      </c>
      <c r="H1749">
        <v>0</v>
      </c>
      <c r="I1749">
        <v>0</v>
      </c>
      <c r="J1749">
        <v>0</v>
      </c>
      <c r="K1749">
        <v>0</v>
      </c>
      <c r="L1749">
        <v>0</v>
      </c>
      <c r="M1749">
        <v>0</v>
      </c>
    </row>
    <row r="1750" spans="2:13" x14ac:dyDescent="0.2">
      <c r="B1750">
        <v>0</v>
      </c>
      <c r="C1750">
        <v>0</v>
      </c>
      <c r="D1750">
        <v>0</v>
      </c>
      <c r="E1750">
        <v>0</v>
      </c>
      <c r="F1750">
        <v>0</v>
      </c>
      <c r="G1750">
        <v>2222222</v>
      </c>
      <c r="H1750">
        <v>0</v>
      </c>
      <c r="I1750">
        <v>0</v>
      </c>
      <c r="J1750">
        <v>0</v>
      </c>
      <c r="K1750">
        <v>0</v>
      </c>
      <c r="L1750">
        <v>0</v>
      </c>
      <c r="M1750">
        <v>0</v>
      </c>
    </row>
    <row r="1751" spans="2:13" x14ac:dyDescent="0.2">
      <c r="B1751">
        <v>0</v>
      </c>
      <c r="C1751">
        <v>0</v>
      </c>
      <c r="D1751">
        <v>0</v>
      </c>
      <c r="E1751">
        <v>0</v>
      </c>
      <c r="F1751">
        <v>0</v>
      </c>
      <c r="G1751">
        <v>2222222</v>
      </c>
      <c r="H1751">
        <v>0</v>
      </c>
      <c r="I1751">
        <v>0</v>
      </c>
      <c r="J1751">
        <v>0</v>
      </c>
      <c r="K1751">
        <v>0</v>
      </c>
      <c r="L1751">
        <v>0</v>
      </c>
      <c r="M1751">
        <v>0</v>
      </c>
    </row>
    <row r="1752" spans="2:13" x14ac:dyDescent="0.2">
      <c r="B1752">
        <v>0</v>
      </c>
      <c r="C1752">
        <v>0</v>
      </c>
      <c r="D1752">
        <v>0</v>
      </c>
      <c r="E1752">
        <v>0</v>
      </c>
      <c r="F1752">
        <v>0</v>
      </c>
      <c r="G1752">
        <v>2222222</v>
      </c>
      <c r="H1752">
        <v>0</v>
      </c>
      <c r="I1752">
        <v>0</v>
      </c>
      <c r="J1752">
        <v>0</v>
      </c>
      <c r="K1752">
        <v>0</v>
      </c>
      <c r="L1752">
        <v>0</v>
      </c>
      <c r="M1752">
        <v>0</v>
      </c>
    </row>
    <row r="1753" spans="2:13" x14ac:dyDescent="0.2">
      <c r="B1753">
        <v>0</v>
      </c>
      <c r="C1753">
        <v>0</v>
      </c>
      <c r="D1753">
        <v>0</v>
      </c>
      <c r="E1753">
        <v>0</v>
      </c>
      <c r="F1753">
        <v>0</v>
      </c>
      <c r="G1753">
        <v>2222222</v>
      </c>
      <c r="H1753">
        <v>0</v>
      </c>
      <c r="I1753">
        <v>0</v>
      </c>
      <c r="J1753">
        <v>0</v>
      </c>
      <c r="K1753">
        <v>0</v>
      </c>
      <c r="L1753">
        <v>0</v>
      </c>
      <c r="M1753">
        <v>0</v>
      </c>
    </row>
    <row r="1754" spans="2:13" x14ac:dyDescent="0.2">
      <c r="B1754">
        <v>0</v>
      </c>
      <c r="C1754">
        <v>0</v>
      </c>
      <c r="D1754">
        <v>0</v>
      </c>
      <c r="E1754">
        <v>0</v>
      </c>
      <c r="F1754">
        <v>0</v>
      </c>
      <c r="G1754">
        <v>2222222</v>
      </c>
      <c r="H1754">
        <v>0</v>
      </c>
      <c r="I1754">
        <v>0</v>
      </c>
      <c r="J1754">
        <v>0</v>
      </c>
      <c r="K1754">
        <v>0</v>
      </c>
      <c r="L1754">
        <v>0</v>
      </c>
      <c r="M1754">
        <v>0</v>
      </c>
    </row>
    <row r="1755" spans="2:13" x14ac:dyDescent="0.2">
      <c r="B1755">
        <v>0</v>
      </c>
      <c r="C1755">
        <v>0</v>
      </c>
      <c r="D1755">
        <v>0</v>
      </c>
      <c r="E1755">
        <v>0</v>
      </c>
      <c r="F1755">
        <v>0</v>
      </c>
      <c r="G1755">
        <v>2222222</v>
      </c>
      <c r="H1755">
        <v>0</v>
      </c>
      <c r="I1755">
        <v>0</v>
      </c>
      <c r="J1755">
        <v>0</v>
      </c>
      <c r="K1755">
        <v>0</v>
      </c>
      <c r="L1755">
        <v>0</v>
      </c>
      <c r="M1755">
        <v>0</v>
      </c>
    </row>
    <row r="1756" spans="2:13" x14ac:dyDescent="0.2">
      <c r="B1756">
        <v>0</v>
      </c>
      <c r="C1756">
        <v>0</v>
      </c>
      <c r="D1756">
        <v>0</v>
      </c>
      <c r="E1756">
        <v>0</v>
      </c>
      <c r="F1756">
        <v>0</v>
      </c>
      <c r="G1756">
        <v>2222222</v>
      </c>
      <c r="H1756">
        <v>0</v>
      </c>
      <c r="I1756">
        <v>0</v>
      </c>
      <c r="J1756">
        <v>0</v>
      </c>
      <c r="K1756">
        <v>0</v>
      </c>
      <c r="L1756">
        <v>0</v>
      </c>
      <c r="M1756">
        <v>0</v>
      </c>
    </row>
    <row r="1757" spans="2:13" x14ac:dyDescent="0.2">
      <c r="B1757">
        <v>0</v>
      </c>
      <c r="C1757">
        <v>0</v>
      </c>
      <c r="D1757">
        <v>0</v>
      </c>
      <c r="E1757">
        <v>0</v>
      </c>
      <c r="F1757">
        <v>0</v>
      </c>
      <c r="G1757">
        <v>2222222</v>
      </c>
      <c r="H1757">
        <v>0</v>
      </c>
      <c r="I1757">
        <v>0</v>
      </c>
      <c r="J1757">
        <v>0</v>
      </c>
      <c r="K1757">
        <v>0</v>
      </c>
      <c r="L1757">
        <v>0</v>
      </c>
      <c r="M1757">
        <v>0</v>
      </c>
    </row>
    <row r="1758" spans="2:13" x14ac:dyDescent="0.2">
      <c r="B1758">
        <v>0</v>
      </c>
      <c r="C1758">
        <v>0</v>
      </c>
      <c r="D1758">
        <v>0</v>
      </c>
      <c r="E1758">
        <v>0</v>
      </c>
      <c r="F1758">
        <v>0</v>
      </c>
      <c r="G1758">
        <v>2222222</v>
      </c>
      <c r="H1758">
        <v>0</v>
      </c>
      <c r="I1758">
        <v>0</v>
      </c>
      <c r="J1758">
        <v>0</v>
      </c>
      <c r="K1758">
        <v>0</v>
      </c>
      <c r="L1758">
        <v>0</v>
      </c>
      <c r="M1758">
        <v>0</v>
      </c>
    </row>
    <row r="1759" spans="2:13" x14ac:dyDescent="0.2">
      <c r="B1759">
        <v>0</v>
      </c>
      <c r="C1759">
        <v>0</v>
      </c>
      <c r="D1759">
        <v>0</v>
      </c>
      <c r="E1759">
        <v>0</v>
      </c>
      <c r="F1759">
        <v>0</v>
      </c>
      <c r="G1759">
        <v>2222222</v>
      </c>
      <c r="H1759">
        <v>0</v>
      </c>
      <c r="I1759">
        <v>0</v>
      </c>
      <c r="J1759">
        <v>0</v>
      </c>
      <c r="K1759">
        <v>0</v>
      </c>
      <c r="L1759">
        <v>0</v>
      </c>
      <c r="M1759">
        <v>0</v>
      </c>
    </row>
    <row r="1760" spans="2:13" x14ac:dyDescent="0.2">
      <c r="B1760">
        <v>0</v>
      </c>
      <c r="C1760">
        <v>0</v>
      </c>
      <c r="D1760">
        <v>0</v>
      </c>
      <c r="E1760">
        <v>0</v>
      </c>
      <c r="F1760">
        <v>0</v>
      </c>
      <c r="G1760">
        <v>2222222</v>
      </c>
      <c r="H1760">
        <v>0</v>
      </c>
      <c r="I1760">
        <v>0</v>
      </c>
      <c r="J1760">
        <v>0</v>
      </c>
      <c r="K1760">
        <v>0</v>
      </c>
      <c r="L1760">
        <v>0</v>
      </c>
      <c r="M1760">
        <v>0</v>
      </c>
    </row>
    <row r="1761" spans="2:13" x14ac:dyDescent="0.2">
      <c r="B1761">
        <v>0</v>
      </c>
      <c r="C1761">
        <v>0</v>
      </c>
      <c r="D1761">
        <v>0</v>
      </c>
      <c r="E1761">
        <v>0</v>
      </c>
      <c r="F1761">
        <v>0</v>
      </c>
      <c r="G1761">
        <v>2222222</v>
      </c>
      <c r="H1761">
        <v>0</v>
      </c>
      <c r="I1761">
        <v>0</v>
      </c>
      <c r="J1761">
        <v>0</v>
      </c>
      <c r="K1761">
        <v>0</v>
      </c>
      <c r="L1761">
        <v>0</v>
      </c>
      <c r="M1761">
        <v>0</v>
      </c>
    </row>
    <row r="1762" spans="2:13" x14ac:dyDescent="0.2">
      <c r="B1762">
        <v>0</v>
      </c>
      <c r="C1762">
        <v>0</v>
      </c>
      <c r="D1762">
        <v>0</v>
      </c>
      <c r="E1762">
        <v>0</v>
      </c>
      <c r="F1762">
        <v>0</v>
      </c>
      <c r="G1762">
        <v>2222222</v>
      </c>
      <c r="H1762">
        <v>0</v>
      </c>
      <c r="I1762">
        <v>0</v>
      </c>
      <c r="J1762">
        <v>0</v>
      </c>
      <c r="K1762">
        <v>0</v>
      </c>
      <c r="L1762">
        <v>0</v>
      </c>
      <c r="M1762">
        <v>0</v>
      </c>
    </row>
    <row r="1763" spans="2:13" x14ac:dyDescent="0.2">
      <c r="B1763">
        <v>0</v>
      </c>
      <c r="C1763">
        <v>0</v>
      </c>
      <c r="D1763">
        <v>0</v>
      </c>
      <c r="E1763">
        <v>0</v>
      </c>
      <c r="F1763">
        <v>0</v>
      </c>
      <c r="G1763">
        <v>2222222</v>
      </c>
      <c r="H1763">
        <v>0</v>
      </c>
      <c r="I1763">
        <v>0</v>
      </c>
      <c r="J1763">
        <v>0</v>
      </c>
      <c r="K1763">
        <v>0</v>
      </c>
      <c r="L1763">
        <v>0</v>
      </c>
      <c r="M1763">
        <v>0</v>
      </c>
    </row>
    <row r="1764" spans="2:13" x14ac:dyDescent="0.2">
      <c r="B1764">
        <v>0</v>
      </c>
      <c r="C1764">
        <v>0</v>
      </c>
      <c r="D1764">
        <v>0</v>
      </c>
      <c r="E1764">
        <v>0</v>
      </c>
      <c r="F1764">
        <v>0</v>
      </c>
      <c r="G1764">
        <v>2222222</v>
      </c>
      <c r="H1764">
        <v>0</v>
      </c>
      <c r="I1764">
        <v>0</v>
      </c>
      <c r="J1764">
        <v>0</v>
      </c>
      <c r="K1764">
        <v>0</v>
      </c>
      <c r="L1764">
        <v>0</v>
      </c>
      <c r="M1764">
        <v>0</v>
      </c>
    </row>
    <row r="1765" spans="2:13" x14ac:dyDescent="0.2">
      <c r="B1765">
        <v>0</v>
      </c>
      <c r="C1765">
        <v>0</v>
      </c>
      <c r="D1765">
        <v>0</v>
      </c>
      <c r="E1765">
        <v>0</v>
      </c>
      <c r="F1765">
        <v>0</v>
      </c>
      <c r="G1765">
        <v>2222222</v>
      </c>
      <c r="H1765">
        <v>0</v>
      </c>
      <c r="I1765">
        <v>0</v>
      </c>
      <c r="J1765">
        <v>0</v>
      </c>
      <c r="K1765">
        <v>0</v>
      </c>
      <c r="L1765">
        <v>0</v>
      </c>
      <c r="M1765">
        <v>0</v>
      </c>
    </row>
    <row r="1766" spans="2:13" x14ac:dyDescent="0.2">
      <c r="B1766">
        <v>0</v>
      </c>
      <c r="C1766">
        <v>0</v>
      </c>
      <c r="D1766">
        <v>0</v>
      </c>
      <c r="E1766">
        <v>0</v>
      </c>
      <c r="F1766">
        <v>0</v>
      </c>
      <c r="G1766">
        <v>2222222</v>
      </c>
      <c r="H1766">
        <v>0</v>
      </c>
      <c r="I1766">
        <v>0</v>
      </c>
      <c r="J1766">
        <v>0</v>
      </c>
      <c r="K1766">
        <v>0</v>
      </c>
      <c r="L1766">
        <v>0</v>
      </c>
      <c r="M1766">
        <v>0</v>
      </c>
    </row>
    <row r="1767" spans="2:13" x14ac:dyDescent="0.2">
      <c r="B1767">
        <v>0</v>
      </c>
      <c r="C1767">
        <v>0</v>
      </c>
      <c r="D1767">
        <v>0</v>
      </c>
      <c r="E1767">
        <v>0</v>
      </c>
      <c r="F1767">
        <v>0</v>
      </c>
      <c r="G1767">
        <v>2222222</v>
      </c>
      <c r="H1767">
        <v>0</v>
      </c>
      <c r="I1767">
        <v>0</v>
      </c>
      <c r="J1767">
        <v>0</v>
      </c>
      <c r="K1767">
        <v>0</v>
      </c>
      <c r="L1767">
        <v>0</v>
      </c>
      <c r="M1767">
        <v>0</v>
      </c>
    </row>
    <row r="1768" spans="2:13" x14ac:dyDescent="0.2">
      <c r="B1768">
        <v>0</v>
      </c>
      <c r="C1768">
        <v>0</v>
      </c>
      <c r="D1768">
        <v>0</v>
      </c>
      <c r="E1768">
        <v>0</v>
      </c>
      <c r="F1768">
        <v>0</v>
      </c>
      <c r="G1768">
        <v>2222222</v>
      </c>
      <c r="H1768">
        <v>0</v>
      </c>
      <c r="I1768">
        <v>0</v>
      </c>
      <c r="J1768">
        <v>0</v>
      </c>
      <c r="K1768">
        <v>0</v>
      </c>
      <c r="L1768">
        <v>0</v>
      </c>
      <c r="M1768">
        <v>0</v>
      </c>
    </row>
    <row r="1769" spans="2:13" x14ac:dyDescent="0.2">
      <c r="B1769">
        <v>0</v>
      </c>
      <c r="C1769">
        <v>0</v>
      </c>
      <c r="D1769">
        <v>0</v>
      </c>
      <c r="E1769">
        <v>0</v>
      </c>
      <c r="F1769">
        <v>0</v>
      </c>
      <c r="G1769">
        <v>2222222</v>
      </c>
      <c r="H1769">
        <v>0</v>
      </c>
      <c r="I1769">
        <v>0</v>
      </c>
      <c r="J1769">
        <v>0</v>
      </c>
      <c r="K1769">
        <v>0</v>
      </c>
      <c r="L1769">
        <v>0</v>
      </c>
      <c r="M1769">
        <v>0</v>
      </c>
    </row>
    <row r="1770" spans="2:13" x14ac:dyDescent="0.2">
      <c r="B1770">
        <v>0</v>
      </c>
      <c r="C1770">
        <v>0</v>
      </c>
      <c r="D1770">
        <v>0</v>
      </c>
      <c r="E1770">
        <v>0</v>
      </c>
      <c r="F1770">
        <v>0</v>
      </c>
      <c r="G1770">
        <v>2222222</v>
      </c>
      <c r="H1770">
        <v>0</v>
      </c>
      <c r="I1770">
        <v>0</v>
      </c>
      <c r="J1770">
        <v>0</v>
      </c>
      <c r="K1770">
        <v>0</v>
      </c>
      <c r="L1770">
        <v>0</v>
      </c>
      <c r="M1770">
        <v>0</v>
      </c>
    </row>
    <row r="1771" spans="2:13" x14ac:dyDescent="0.2">
      <c r="B1771">
        <v>0</v>
      </c>
      <c r="C1771">
        <v>0</v>
      </c>
      <c r="D1771">
        <v>0</v>
      </c>
      <c r="E1771">
        <v>0</v>
      </c>
      <c r="F1771">
        <v>0</v>
      </c>
      <c r="G1771">
        <v>2222222</v>
      </c>
      <c r="H1771">
        <v>0</v>
      </c>
      <c r="I1771">
        <v>0</v>
      </c>
      <c r="J1771">
        <v>0</v>
      </c>
      <c r="K1771">
        <v>0</v>
      </c>
      <c r="L1771">
        <v>0</v>
      </c>
      <c r="M1771">
        <v>0</v>
      </c>
    </row>
    <row r="1772" spans="2:13" x14ac:dyDescent="0.2">
      <c r="B1772">
        <v>0</v>
      </c>
      <c r="C1772">
        <v>0</v>
      </c>
      <c r="D1772">
        <v>0</v>
      </c>
      <c r="E1772">
        <v>0</v>
      </c>
      <c r="F1772">
        <v>0</v>
      </c>
      <c r="G1772">
        <v>2222222</v>
      </c>
      <c r="H1772">
        <v>0</v>
      </c>
      <c r="I1772">
        <v>0</v>
      </c>
      <c r="J1772">
        <v>0</v>
      </c>
      <c r="K1772">
        <v>0</v>
      </c>
      <c r="L1772">
        <v>0</v>
      </c>
      <c r="M1772">
        <v>0</v>
      </c>
    </row>
    <row r="1773" spans="2:13" x14ac:dyDescent="0.2">
      <c r="B1773">
        <v>0</v>
      </c>
      <c r="C1773">
        <v>0</v>
      </c>
      <c r="D1773">
        <v>0</v>
      </c>
      <c r="E1773">
        <v>0</v>
      </c>
      <c r="F1773">
        <v>0</v>
      </c>
      <c r="G1773">
        <v>2222222</v>
      </c>
      <c r="H1773">
        <v>0</v>
      </c>
      <c r="I1773">
        <v>0</v>
      </c>
      <c r="J1773">
        <v>0</v>
      </c>
      <c r="K1773">
        <v>0</v>
      </c>
      <c r="L1773">
        <v>0</v>
      </c>
      <c r="M1773">
        <v>0</v>
      </c>
    </row>
    <row r="1774" spans="2:13" x14ac:dyDescent="0.2">
      <c r="B1774">
        <v>0</v>
      </c>
      <c r="C1774">
        <v>0</v>
      </c>
      <c r="D1774">
        <v>0</v>
      </c>
      <c r="E1774">
        <v>0</v>
      </c>
      <c r="F1774">
        <v>0</v>
      </c>
      <c r="G1774">
        <v>2222222</v>
      </c>
      <c r="H1774">
        <v>0</v>
      </c>
      <c r="I1774">
        <v>0</v>
      </c>
      <c r="J1774">
        <v>0</v>
      </c>
      <c r="K1774">
        <v>0</v>
      </c>
      <c r="L1774">
        <v>0</v>
      </c>
      <c r="M1774">
        <v>0</v>
      </c>
    </row>
    <row r="1775" spans="2:13" x14ac:dyDescent="0.2">
      <c r="B1775">
        <v>0</v>
      </c>
      <c r="C1775">
        <v>0</v>
      </c>
      <c r="D1775">
        <v>0</v>
      </c>
      <c r="E1775">
        <v>0</v>
      </c>
      <c r="F1775">
        <v>0</v>
      </c>
      <c r="G1775">
        <v>2222222</v>
      </c>
      <c r="H1775">
        <v>0</v>
      </c>
      <c r="I1775">
        <v>0</v>
      </c>
      <c r="J1775">
        <v>0</v>
      </c>
      <c r="K1775">
        <v>0</v>
      </c>
      <c r="L1775">
        <v>0</v>
      </c>
      <c r="M1775">
        <v>0</v>
      </c>
    </row>
    <row r="1776" spans="2:13" x14ac:dyDescent="0.2">
      <c r="B1776">
        <v>0</v>
      </c>
      <c r="C1776">
        <v>0</v>
      </c>
      <c r="D1776">
        <v>0</v>
      </c>
      <c r="E1776">
        <v>0</v>
      </c>
      <c r="F1776">
        <v>0</v>
      </c>
      <c r="G1776">
        <v>2222222</v>
      </c>
      <c r="H1776">
        <v>0</v>
      </c>
      <c r="I1776">
        <v>0</v>
      </c>
      <c r="J1776">
        <v>0</v>
      </c>
      <c r="K1776">
        <v>0</v>
      </c>
      <c r="L1776">
        <v>0</v>
      </c>
      <c r="M1776">
        <v>0</v>
      </c>
    </row>
    <row r="1777" spans="2:13" x14ac:dyDescent="0.2">
      <c r="B1777">
        <v>0</v>
      </c>
      <c r="C1777">
        <v>0</v>
      </c>
      <c r="D1777">
        <v>0</v>
      </c>
      <c r="E1777">
        <v>0</v>
      </c>
      <c r="F1777">
        <v>0</v>
      </c>
      <c r="G1777">
        <v>2222222</v>
      </c>
      <c r="H1777">
        <v>0</v>
      </c>
      <c r="I1777">
        <v>0</v>
      </c>
      <c r="J1777">
        <v>0</v>
      </c>
      <c r="K1777">
        <v>0</v>
      </c>
      <c r="L1777">
        <v>0</v>
      </c>
      <c r="M1777">
        <v>0</v>
      </c>
    </row>
    <row r="1778" spans="2:13" x14ac:dyDescent="0.2">
      <c r="B1778">
        <v>0</v>
      </c>
      <c r="C1778">
        <v>0</v>
      </c>
      <c r="D1778">
        <v>0</v>
      </c>
      <c r="E1778">
        <v>0</v>
      </c>
      <c r="F1778">
        <v>0</v>
      </c>
      <c r="G1778">
        <v>2222222</v>
      </c>
      <c r="H1778">
        <v>0</v>
      </c>
      <c r="I1778">
        <v>0</v>
      </c>
      <c r="J1778">
        <v>0</v>
      </c>
      <c r="K1778">
        <v>0</v>
      </c>
      <c r="L1778">
        <v>0</v>
      </c>
      <c r="M1778">
        <v>0</v>
      </c>
    </row>
    <row r="1779" spans="2:13" x14ac:dyDescent="0.2">
      <c r="B1779">
        <v>0</v>
      </c>
      <c r="C1779">
        <v>0</v>
      </c>
      <c r="D1779">
        <v>0</v>
      </c>
      <c r="E1779">
        <v>0</v>
      </c>
      <c r="F1779">
        <v>0</v>
      </c>
      <c r="G1779">
        <v>2222222</v>
      </c>
      <c r="H1779">
        <v>0</v>
      </c>
      <c r="I1779">
        <v>0</v>
      </c>
      <c r="J1779">
        <v>0</v>
      </c>
      <c r="K1779">
        <v>0</v>
      </c>
      <c r="L1779">
        <v>0</v>
      </c>
      <c r="M1779">
        <v>0</v>
      </c>
    </row>
    <row r="1780" spans="2:13" x14ac:dyDescent="0.2">
      <c r="B1780">
        <v>0</v>
      </c>
      <c r="C1780">
        <v>0</v>
      </c>
      <c r="D1780">
        <v>0</v>
      </c>
      <c r="E1780">
        <v>0</v>
      </c>
      <c r="F1780">
        <v>0</v>
      </c>
      <c r="G1780">
        <v>2222222</v>
      </c>
      <c r="H1780">
        <v>0</v>
      </c>
      <c r="I1780">
        <v>0</v>
      </c>
      <c r="J1780">
        <v>0</v>
      </c>
      <c r="K1780">
        <v>0</v>
      </c>
      <c r="L1780">
        <v>0</v>
      </c>
      <c r="M1780">
        <v>0</v>
      </c>
    </row>
    <row r="1781" spans="2:13" x14ac:dyDescent="0.2">
      <c r="B1781">
        <v>0</v>
      </c>
      <c r="C1781">
        <v>0</v>
      </c>
      <c r="D1781">
        <v>0</v>
      </c>
      <c r="E1781">
        <v>0</v>
      </c>
      <c r="F1781">
        <v>0</v>
      </c>
      <c r="G1781">
        <v>2222222</v>
      </c>
      <c r="H1781">
        <v>0</v>
      </c>
      <c r="I1781">
        <v>0</v>
      </c>
      <c r="J1781">
        <v>0</v>
      </c>
      <c r="K1781">
        <v>0</v>
      </c>
      <c r="L1781">
        <v>0</v>
      </c>
      <c r="M1781">
        <v>0</v>
      </c>
    </row>
    <row r="1782" spans="2:13" x14ac:dyDescent="0.2">
      <c r="B1782">
        <v>0</v>
      </c>
      <c r="C1782">
        <v>0</v>
      </c>
      <c r="D1782">
        <v>0</v>
      </c>
      <c r="E1782">
        <v>0</v>
      </c>
      <c r="F1782">
        <v>0</v>
      </c>
      <c r="G1782">
        <v>2222222</v>
      </c>
      <c r="H1782">
        <v>0</v>
      </c>
      <c r="I1782">
        <v>0</v>
      </c>
      <c r="J1782">
        <v>0</v>
      </c>
      <c r="K1782">
        <v>0</v>
      </c>
      <c r="L1782">
        <v>0</v>
      </c>
      <c r="M1782">
        <v>0</v>
      </c>
    </row>
    <row r="1783" spans="2:13" x14ac:dyDescent="0.2">
      <c r="B1783">
        <v>0</v>
      </c>
      <c r="C1783">
        <v>0</v>
      </c>
      <c r="D1783">
        <v>0</v>
      </c>
      <c r="E1783">
        <v>0</v>
      </c>
      <c r="F1783">
        <v>0</v>
      </c>
      <c r="G1783">
        <v>2222222</v>
      </c>
      <c r="H1783">
        <v>0</v>
      </c>
      <c r="I1783">
        <v>0</v>
      </c>
      <c r="J1783">
        <v>0</v>
      </c>
      <c r="K1783">
        <v>0</v>
      </c>
      <c r="L1783">
        <v>0</v>
      </c>
      <c r="M1783">
        <v>0</v>
      </c>
    </row>
    <row r="1784" spans="2:13" x14ac:dyDescent="0.2">
      <c r="B1784">
        <v>0</v>
      </c>
      <c r="C1784">
        <v>0</v>
      </c>
      <c r="D1784">
        <v>0</v>
      </c>
      <c r="E1784">
        <v>0</v>
      </c>
      <c r="F1784">
        <v>0</v>
      </c>
      <c r="G1784">
        <v>2222222</v>
      </c>
      <c r="H1784">
        <v>0</v>
      </c>
      <c r="I1784">
        <v>0</v>
      </c>
      <c r="J1784">
        <v>0</v>
      </c>
      <c r="K1784">
        <v>0</v>
      </c>
      <c r="L1784">
        <v>0</v>
      </c>
      <c r="M1784">
        <v>0</v>
      </c>
    </row>
    <row r="1785" spans="2:13" x14ac:dyDescent="0.2">
      <c r="B1785">
        <v>0</v>
      </c>
      <c r="C1785">
        <v>0</v>
      </c>
      <c r="D1785">
        <v>0</v>
      </c>
      <c r="E1785">
        <v>0</v>
      </c>
      <c r="F1785">
        <v>0</v>
      </c>
      <c r="G1785">
        <v>2222222</v>
      </c>
      <c r="H1785">
        <v>0</v>
      </c>
      <c r="I1785">
        <v>0</v>
      </c>
      <c r="J1785">
        <v>0</v>
      </c>
      <c r="K1785">
        <v>0</v>
      </c>
      <c r="L1785">
        <v>0</v>
      </c>
      <c r="M1785">
        <v>0</v>
      </c>
    </row>
    <row r="1786" spans="2:13" x14ac:dyDescent="0.2">
      <c r="B1786">
        <v>0</v>
      </c>
      <c r="C1786">
        <v>0</v>
      </c>
      <c r="D1786">
        <v>0</v>
      </c>
      <c r="E1786">
        <v>0</v>
      </c>
      <c r="F1786">
        <v>0</v>
      </c>
      <c r="G1786">
        <v>2222222</v>
      </c>
      <c r="H1786">
        <v>0</v>
      </c>
      <c r="I1786">
        <v>0</v>
      </c>
      <c r="J1786">
        <v>0</v>
      </c>
      <c r="K1786">
        <v>0</v>
      </c>
      <c r="L1786">
        <v>0</v>
      </c>
      <c r="M1786">
        <v>0</v>
      </c>
    </row>
    <row r="1787" spans="2:13" x14ac:dyDescent="0.2">
      <c r="B1787">
        <v>0</v>
      </c>
      <c r="C1787">
        <v>0</v>
      </c>
      <c r="D1787">
        <v>0</v>
      </c>
      <c r="E1787">
        <v>0</v>
      </c>
      <c r="F1787">
        <v>0</v>
      </c>
      <c r="G1787">
        <v>2222222</v>
      </c>
      <c r="H1787">
        <v>0</v>
      </c>
      <c r="I1787">
        <v>0</v>
      </c>
      <c r="J1787">
        <v>0</v>
      </c>
      <c r="K1787">
        <v>0</v>
      </c>
      <c r="L1787">
        <v>0</v>
      </c>
      <c r="M1787">
        <v>0</v>
      </c>
    </row>
    <row r="1788" spans="2:13" x14ac:dyDescent="0.2">
      <c r="B1788">
        <v>0</v>
      </c>
      <c r="C1788">
        <v>0</v>
      </c>
      <c r="D1788">
        <v>0</v>
      </c>
      <c r="E1788">
        <v>0</v>
      </c>
      <c r="F1788">
        <v>0</v>
      </c>
      <c r="G1788">
        <v>2222222</v>
      </c>
      <c r="H1788">
        <v>0</v>
      </c>
      <c r="I1788">
        <v>0</v>
      </c>
      <c r="J1788">
        <v>0</v>
      </c>
      <c r="K1788">
        <v>0</v>
      </c>
      <c r="L1788">
        <v>0</v>
      </c>
      <c r="M1788">
        <v>0</v>
      </c>
    </row>
    <row r="1789" spans="2:13" x14ac:dyDescent="0.2">
      <c r="B1789">
        <v>0</v>
      </c>
      <c r="C1789">
        <v>0</v>
      </c>
      <c r="D1789">
        <v>0</v>
      </c>
      <c r="E1789">
        <v>0</v>
      </c>
      <c r="F1789">
        <v>0</v>
      </c>
      <c r="G1789">
        <v>2222222</v>
      </c>
      <c r="H1789">
        <v>0</v>
      </c>
      <c r="I1789">
        <v>0</v>
      </c>
      <c r="J1789">
        <v>0</v>
      </c>
      <c r="K1789">
        <v>0</v>
      </c>
      <c r="L1789">
        <v>0</v>
      </c>
      <c r="M1789">
        <v>0</v>
      </c>
    </row>
    <row r="1790" spans="2:13" x14ac:dyDescent="0.2">
      <c r="B1790">
        <v>0</v>
      </c>
      <c r="C1790">
        <v>0</v>
      </c>
      <c r="D1790">
        <v>0</v>
      </c>
      <c r="E1790">
        <v>0</v>
      </c>
      <c r="F1790">
        <v>0</v>
      </c>
      <c r="G1790">
        <v>2222222</v>
      </c>
      <c r="H1790">
        <v>0</v>
      </c>
      <c r="I1790">
        <v>0</v>
      </c>
      <c r="J1790">
        <v>0</v>
      </c>
      <c r="K1790">
        <v>0</v>
      </c>
      <c r="L1790">
        <v>0</v>
      </c>
      <c r="M1790">
        <v>0</v>
      </c>
    </row>
    <row r="1791" spans="2:13" x14ac:dyDescent="0.2">
      <c r="B1791">
        <v>0</v>
      </c>
      <c r="C1791">
        <v>0</v>
      </c>
      <c r="D1791">
        <v>0</v>
      </c>
      <c r="E1791">
        <v>0</v>
      </c>
      <c r="F1791">
        <v>0</v>
      </c>
      <c r="G1791">
        <v>2222222</v>
      </c>
      <c r="H1791">
        <v>0</v>
      </c>
      <c r="I1791">
        <v>0</v>
      </c>
      <c r="J1791">
        <v>0</v>
      </c>
      <c r="K1791">
        <v>0</v>
      </c>
      <c r="L1791">
        <v>0</v>
      </c>
      <c r="M1791">
        <v>0</v>
      </c>
    </row>
    <row r="1792" spans="2:13" x14ac:dyDescent="0.2">
      <c r="B1792">
        <v>0</v>
      </c>
      <c r="C1792">
        <v>0</v>
      </c>
      <c r="D1792">
        <v>0</v>
      </c>
      <c r="E1792">
        <v>0</v>
      </c>
      <c r="F1792">
        <v>0</v>
      </c>
      <c r="G1792">
        <v>2222222</v>
      </c>
      <c r="H1792">
        <v>0</v>
      </c>
      <c r="I1792">
        <v>0</v>
      </c>
      <c r="J1792">
        <v>0</v>
      </c>
      <c r="K1792">
        <v>0</v>
      </c>
      <c r="L1792">
        <v>0</v>
      </c>
      <c r="M1792">
        <v>0</v>
      </c>
    </row>
    <row r="1793" spans="2:13" x14ac:dyDescent="0.2">
      <c r="B1793">
        <v>0</v>
      </c>
      <c r="C1793">
        <v>0</v>
      </c>
      <c r="D1793">
        <v>0</v>
      </c>
      <c r="E1793">
        <v>0</v>
      </c>
      <c r="F1793">
        <v>0</v>
      </c>
      <c r="G1793">
        <v>2222222</v>
      </c>
      <c r="H1793">
        <v>0</v>
      </c>
      <c r="I1793">
        <v>0</v>
      </c>
      <c r="J1793">
        <v>0</v>
      </c>
      <c r="K1793">
        <v>0</v>
      </c>
      <c r="L1793">
        <v>0</v>
      </c>
      <c r="M1793">
        <v>0</v>
      </c>
    </row>
    <row r="1794" spans="2:13" x14ac:dyDescent="0.2">
      <c r="B1794">
        <v>0</v>
      </c>
      <c r="C1794">
        <v>0</v>
      </c>
      <c r="D1794">
        <v>0</v>
      </c>
      <c r="E1794">
        <v>0</v>
      </c>
      <c r="F1794">
        <v>0</v>
      </c>
      <c r="G1794">
        <v>2222222</v>
      </c>
      <c r="H1794">
        <v>0</v>
      </c>
      <c r="I1794">
        <v>0</v>
      </c>
      <c r="J1794">
        <v>0</v>
      </c>
      <c r="K1794">
        <v>0</v>
      </c>
      <c r="L1794">
        <v>0</v>
      </c>
      <c r="M1794">
        <v>0</v>
      </c>
    </row>
    <row r="1795" spans="2:13" x14ac:dyDescent="0.2">
      <c r="B1795">
        <v>0</v>
      </c>
      <c r="C1795">
        <v>0</v>
      </c>
      <c r="D1795">
        <v>0</v>
      </c>
      <c r="E1795">
        <v>0</v>
      </c>
      <c r="F1795">
        <v>0</v>
      </c>
      <c r="G1795">
        <v>2222222</v>
      </c>
      <c r="H1795">
        <v>0</v>
      </c>
      <c r="I1795">
        <v>0</v>
      </c>
      <c r="J1795">
        <v>0</v>
      </c>
      <c r="K1795">
        <v>0</v>
      </c>
      <c r="L1795">
        <v>0</v>
      </c>
      <c r="M1795">
        <v>0</v>
      </c>
    </row>
    <row r="1796" spans="2:13" x14ac:dyDescent="0.2">
      <c r="B1796">
        <v>0</v>
      </c>
      <c r="C1796">
        <v>0</v>
      </c>
      <c r="D1796">
        <v>0</v>
      </c>
      <c r="E1796">
        <v>0</v>
      </c>
      <c r="F1796">
        <v>0</v>
      </c>
      <c r="G1796">
        <v>2222222</v>
      </c>
      <c r="H1796">
        <v>0</v>
      </c>
      <c r="I1796">
        <v>0</v>
      </c>
      <c r="J1796">
        <v>0</v>
      </c>
      <c r="K1796">
        <v>0</v>
      </c>
      <c r="L1796">
        <v>0</v>
      </c>
      <c r="M1796">
        <v>0</v>
      </c>
    </row>
    <row r="1797" spans="2:13" x14ac:dyDescent="0.2">
      <c r="B1797">
        <v>0</v>
      </c>
      <c r="C1797">
        <v>0</v>
      </c>
      <c r="D1797">
        <v>0</v>
      </c>
      <c r="E1797">
        <v>0</v>
      </c>
      <c r="F1797">
        <v>0</v>
      </c>
      <c r="G1797">
        <v>2222222</v>
      </c>
      <c r="H1797">
        <v>0</v>
      </c>
      <c r="I1797">
        <v>0</v>
      </c>
      <c r="J1797">
        <v>0</v>
      </c>
      <c r="K1797">
        <v>0</v>
      </c>
      <c r="L1797">
        <v>0</v>
      </c>
      <c r="M1797">
        <v>0</v>
      </c>
    </row>
    <row r="1798" spans="2:13" x14ac:dyDescent="0.2">
      <c r="B1798">
        <v>0</v>
      </c>
      <c r="C1798">
        <v>0</v>
      </c>
      <c r="D1798">
        <v>0</v>
      </c>
      <c r="E1798">
        <v>0</v>
      </c>
      <c r="F1798">
        <v>0</v>
      </c>
      <c r="G1798">
        <v>2222222</v>
      </c>
      <c r="H1798">
        <v>0</v>
      </c>
      <c r="I1798">
        <v>0</v>
      </c>
      <c r="J1798">
        <v>0</v>
      </c>
      <c r="K1798">
        <v>0</v>
      </c>
      <c r="L1798">
        <v>0</v>
      </c>
      <c r="M1798">
        <v>0</v>
      </c>
    </row>
    <row r="1799" spans="2:13" x14ac:dyDescent="0.2">
      <c r="B1799">
        <v>0</v>
      </c>
      <c r="C1799">
        <v>0</v>
      </c>
      <c r="D1799">
        <v>0</v>
      </c>
      <c r="E1799">
        <v>0</v>
      </c>
      <c r="F1799">
        <v>0</v>
      </c>
      <c r="G1799">
        <v>2222222</v>
      </c>
      <c r="H1799">
        <v>0</v>
      </c>
      <c r="I1799">
        <v>0</v>
      </c>
      <c r="J1799">
        <v>0</v>
      </c>
      <c r="K1799">
        <v>0</v>
      </c>
      <c r="L1799">
        <v>0</v>
      </c>
      <c r="M1799">
        <v>0</v>
      </c>
    </row>
    <row r="1800" spans="2:13" x14ac:dyDescent="0.2">
      <c r="B1800">
        <v>0</v>
      </c>
      <c r="C1800">
        <v>0</v>
      </c>
      <c r="D1800">
        <v>0</v>
      </c>
      <c r="E1800">
        <v>0</v>
      </c>
      <c r="F1800">
        <v>0</v>
      </c>
      <c r="G1800">
        <v>2222222</v>
      </c>
      <c r="H1800">
        <v>0</v>
      </c>
      <c r="I1800">
        <v>0</v>
      </c>
      <c r="J1800">
        <v>0</v>
      </c>
      <c r="K1800">
        <v>0</v>
      </c>
      <c r="L1800">
        <v>0</v>
      </c>
      <c r="M1800">
        <v>0</v>
      </c>
    </row>
    <row r="1801" spans="2:13" x14ac:dyDescent="0.2">
      <c r="B1801">
        <v>0</v>
      </c>
      <c r="C1801">
        <v>0</v>
      </c>
      <c r="D1801">
        <v>0</v>
      </c>
      <c r="E1801">
        <v>0</v>
      </c>
      <c r="F1801">
        <v>0</v>
      </c>
      <c r="G1801">
        <v>2222222</v>
      </c>
      <c r="H1801">
        <v>0</v>
      </c>
      <c r="I1801">
        <v>0</v>
      </c>
      <c r="J1801">
        <v>0</v>
      </c>
      <c r="K1801">
        <v>0</v>
      </c>
      <c r="L1801">
        <v>0</v>
      </c>
      <c r="M1801">
        <v>0</v>
      </c>
    </row>
    <row r="1802" spans="2:13" x14ac:dyDescent="0.2">
      <c r="B1802">
        <v>0</v>
      </c>
      <c r="C1802">
        <v>0</v>
      </c>
      <c r="D1802">
        <v>0</v>
      </c>
      <c r="E1802">
        <v>0</v>
      </c>
      <c r="F1802">
        <v>0</v>
      </c>
      <c r="G1802">
        <v>2222222</v>
      </c>
      <c r="H1802">
        <v>0</v>
      </c>
      <c r="I1802">
        <v>0</v>
      </c>
      <c r="J1802">
        <v>0</v>
      </c>
      <c r="K1802">
        <v>0</v>
      </c>
      <c r="L1802">
        <v>0</v>
      </c>
      <c r="M1802">
        <v>0</v>
      </c>
    </row>
    <row r="1803" spans="2:13" x14ac:dyDescent="0.2">
      <c r="B1803">
        <v>0</v>
      </c>
      <c r="C1803">
        <v>0</v>
      </c>
      <c r="D1803">
        <v>0</v>
      </c>
      <c r="E1803">
        <v>0</v>
      </c>
      <c r="F1803">
        <v>0</v>
      </c>
      <c r="G1803">
        <v>2222222</v>
      </c>
      <c r="H1803">
        <v>0</v>
      </c>
      <c r="I1803">
        <v>0</v>
      </c>
      <c r="J1803">
        <v>0</v>
      </c>
      <c r="K1803">
        <v>0</v>
      </c>
      <c r="L1803">
        <v>0</v>
      </c>
      <c r="M1803">
        <v>0</v>
      </c>
    </row>
    <row r="1804" spans="2:13" x14ac:dyDescent="0.2">
      <c r="B1804">
        <v>0</v>
      </c>
      <c r="C1804">
        <v>0</v>
      </c>
      <c r="D1804">
        <v>0</v>
      </c>
      <c r="E1804">
        <v>0</v>
      </c>
      <c r="F1804">
        <v>0</v>
      </c>
      <c r="G1804">
        <v>2222222</v>
      </c>
      <c r="H1804">
        <v>0</v>
      </c>
      <c r="I1804">
        <v>0</v>
      </c>
      <c r="J1804">
        <v>0</v>
      </c>
      <c r="K1804">
        <v>0</v>
      </c>
      <c r="L1804">
        <v>0</v>
      </c>
      <c r="M1804">
        <v>0</v>
      </c>
    </row>
    <row r="1805" spans="2:13" x14ac:dyDescent="0.2">
      <c r="B1805">
        <v>0</v>
      </c>
      <c r="C1805">
        <v>0</v>
      </c>
      <c r="D1805">
        <v>0</v>
      </c>
      <c r="E1805">
        <v>0</v>
      </c>
      <c r="F1805">
        <v>0</v>
      </c>
      <c r="G1805">
        <v>2222222</v>
      </c>
      <c r="H1805">
        <v>0</v>
      </c>
      <c r="I1805">
        <v>0</v>
      </c>
      <c r="J1805">
        <v>0</v>
      </c>
      <c r="K1805">
        <v>0</v>
      </c>
      <c r="L1805">
        <v>0</v>
      </c>
      <c r="M1805">
        <v>0</v>
      </c>
    </row>
    <row r="1806" spans="2:13" x14ac:dyDescent="0.2">
      <c r="B1806">
        <v>0</v>
      </c>
      <c r="C1806">
        <v>0</v>
      </c>
      <c r="D1806">
        <v>0</v>
      </c>
      <c r="E1806">
        <v>0</v>
      </c>
      <c r="F1806">
        <v>0</v>
      </c>
      <c r="G1806">
        <v>2222222</v>
      </c>
      <c r="H1806">
        <v>0</v>
      </c>
      <c r="I1806">
        <v>0</v>
      </c>
      <c r="J1806">
        <v>0</v>
      </c>
      <c r="K1806">
        <v>0</v>
      </c>
      <c r="L1806">
        <v>0</v>
      </c>
      <c r="M1806">
        <v>0</v>
      </c>
    </row>
    <row r="1807" spans="2:13" x14ac:dyDescent="0.2">
      <c r="B1807">
        <v>0</v>
      </c>
      <c r="C1807">
        <v>0</v>
      </c>
      <c r="D1807">
        <v>0</v>
      </c>
      <c r="E1807">
        <v>0</v>
      </c>
      <c r="F1807">
        <v>0</v>
      </c>
      <c r="G1807">
        <v>2222222</v>
      </c>
      <c r="H1807">
        <v>0</v>
      </c>
      <c r="I1807">
        <v>0</v>
      </c>
      <c r="J1807">
        <v>0</v>
      </c>
      <c r="K1807">
        <v>0</v>
      </c>
      <c r="L1807">
        <v>0</v>
      </c>
      <c r="M1807">
        <v>0</v>
      </c>
    </row>
    <row r="1808" spans="2:13" x14ac:dyDescent="0.2">
      <c r="B1808">
        <v>0</v>
      </c>
      <c r="C1808">
        <v>0</v>
      </c>
      <c r="D1808">
        <v>0</v>
      </c>
      <c r="E1808">
        <v>0</v>
      </c>
      <c r="F1808">
        <v>0</v>
      </c>
      <c r="G1808">
        <v>2222222</v>
      </c>
      <c r="H1808">
        <v>0</v>
      </c>
      <c r="I1808">
        <v>0</v>
      </c>
      <c r="J1808">
        <v>0</v>
      </c>
      <c r="K1808">
        <v>0</v>
      </c>
      <c r="L1808">
        <v>0</v>
      </c>
      <c r="M1808">
        <v>0</v>
      </c>
    </row>
    <row r="1809" spans="2:13" x14ac:dyDescent="0.2">
      <c r="B1809">
        <v>0</v>
      </c>
      <c r="C1809">
        <v>0</v>
      </c>
      <c r="D1809">
        <v>0</v>
      </c>
      <c r="E1809">
        <v>0</v>
      </c>
      <c r="F1809">
        <v>0</v>
      </c>
      <c r="G1809">
        <v>2222222</v>
      </c>
      <c r="H1809">
        <v>0</v>
      </c>
      <c r="I1809">
        <v>0</v>
      </c>
      <c r="J1809">
        <v>0</v>
      </c>
      <c r="K1809">
        <v>0</v>
      </c>
      <c r="L1809">
        <v>0</v>
      </c>
      <c r="M1809">
        <v>0</v>
      </c>
    </row>
    <row r="1810" spans="2:13" x14ac:dyDescent="0.2">
      <c r="B1810">
        <v>0</v>
      </c>
      <c r="C1810">
        <v>0</v>
      </c>
      <c r="D1810">
        <v>0</v>
      </c>
      <c r="E1810">
        <v>0</v>
      </c>
      <c r="F1810">
        <v>0</v>
      </c>
      <c r="G1810">
        <v>2222222</v>
      </c>
      <c r="H1810">
        <v>0</v>
      </c>
      <c r="I1810">
        <v>0</v>
      </c>
      <c r="J1810">
        <v>0</v>
      </c>
      <c r="K1810">
        <v>0</v>
      </c>
      <c r="L1810">
        <v>0</v>
      </c>
      <c r="M1810">
        <v>0</v>
      </c>
    </row>
    <row r="1811" spans="2:13" x14ac:dyDescent="0.2">
      <c r="B1811">
        <v>0</v>
      </c>
      <c r="C1811">
        <v>0</v>
      </c>
      <c r="D1811">
        <v>0</v>
      </c>
      <c r="E1811">
        <v>0</v>
      </c>
      <c r="F1811">
        <v>0</v>
      </c>
      <c r="G1811">
        <v>2222222</v>
      </c>
      <c r="H1811">
        <v>0</v>
      </c>
      <c r="I1811">
        <v>0</v>
      </c>
      <c r="J1811">
        <v>0</v>
      </c>
      <c r="K1811">
        <v>0</v>
      </c>
      <c r="L1811">
        <v>0</v>
      </c>
      <c r="M1811">
        <v>0</v>
      </c>
    </row>
    <row r="1812" spans="2:13" x14ac:dyDescent="0.2">
      <c r="B1812">
        <v>0</v>
      </c>
      <c r="C1812">
        <v>0</v>
      </c>
      <c r="D1812">
        <v>0</v>
      </c>
      <c r="E1812">
        <v>0</v>
      </c>
      <c r="F1812">
        <v>0</v>
      </c>
      <c r="G1812">
        <v>2222222</v>
      </c>
      <c r="H1812">
        <v>0</v>
      </c>
      <c r="I1812">
        <v>0</v>
      </c>
      <c r="J1812">
        <v>0</v>
      </c>
      <c r="K1812">
        <v>0</v>
      </c>
      <c r="L1812">
        <v>0</v>
      </c>
      <c r="M1812">
        <v>0</v>
      </c>
    </row>
    <row r="1813" spans="2:13" x14ac:dyDescent="0.2">
      <c r="B1813">
        <v>0</v>
      </c>
      <c r="C1813">
        <v>0</v>
      </c>
      <c r="D1813">
        <v>0</v>
      </c>
      <c r="E1813">
        <v>0</v>
      </c>
      <c r="F1813">
        <v>0</v>
      </c>
      <c r="G1813">
        <v>2222222</v>
      </c>
      <c r="H1813">
        <v>0</v>
      </c>
      <c r="I1813">
        <v>0</v>
      </c>
      <c r="J1813">
        <v>0</v>
      </c>
      <c r="K1813">
        <v>0</v>
      </c>
      <c r="L1813">
        <v>0</v>
      </c>
      <c r="M1813">
        <v>0</v>
      </c>
    </row>
    <row r="1814" spans="2:13" x14ac:dyDescent="0.2">
      <c r="B1814">
        <v>0</v>
      </c>
      <c r="C1814">
        <v>0</v>
      </c>
      <c r="D1814">
        <v>0</v>
      </c>
      <c r="E1814">
        <v>0</v>
      </c>
      <c r="F1814">
        <v>0</v>
      </c>
      <c r="G1814">
        <v>2222222</v>
      </c>
      <c r="H1814">
        <v>0</v>
      </c>
      <c r="I1814">
        <v>0</v>
      </c>
      <c r="J1814">
        <v>0</v>
      </c>
      <c r="K1814">
        <v>0</v>
      </c>
      <c r="L1814">
        <v>0</v>
      </c>
      <c r="M1814">
        <v>0</v>
      </c>
    </row>
    <row r="1815" spans="2:13" x14ac:dyDescent="0.2">
      <c r="B1815">
        <v>0</v>
      </c>
      <c r="C1815">
        <v>0</v>
      </c>
      <c r="D1815">
        <v>0</v>
      </c>
      <c r="E1815">
        <v>0</v>
      </c>
      <c r="F1815">
        <v>0</v>
      </c>
      <c r="G1815">
        <v>2222222</v>
      </c>
      <c r="H1815">
        <v>0</v>
      </c>
      <c r="I1815">
        <v>0</v>
      </c>
      <c r="J1815">
        <v>0</v>
      </c>
      <c r="K1815">
        <v>0</v>
      </c>
      <c r="L1815">
        <v>0</v>
      </c>
      <c r="M1815">
        <v>0</v>
      </c>
    </row>
    <row r="1816" spans="2:13" x14ac:dyDescent="0.2">
      <c r="B1816">
        <v>0</v>
      </c>
      <c r="C1816">
        <v>0</v>
      </c>
      <c r="D1816">
        <v>0</v>
      </c>
      <c r="E1816">
        <v>0</v>
      </c>
      <c r="F1816">
        <v>0</v>
      </c>
      <c r="G1816">
        <v>2222222</v>
      </c>
      <c r="H1816">
        <v>0</v>
      </c>
      <c r="I1816">
        <v>0</v>
      </c>
      <c r="J1816">
        <v>0</v>
      </c>
      <c r="K1816">
        <v>0</v>
      </c>
      <c r="L1816">
        <v>0</v>
      </c>
      <c r="M1816">
        <v>0</v>
      </c>
    </row>
    <row r="1817" spans="2:13" x14ac:dyDescent="0.2">
      <c r="B1817">
        <v>0</v>
      </c>
      <c r="C1817">
        <v>0</v>
      </c>
      <c r="D1817">
        <v>0</v>
      </c>
      <c r="E1817">
        <v>0</v>
      </c>
      <c r="F1817">
        <v>0</v>
      </c>
      <c r="G1817">
        <v>2222222</v>
      </c>
      <c r="H1817">
        <v>0</v>
      </c>
      <c r="I1817">
        <v>0</v>
      </c>
      <c r="J1817">
        <v>0</v>
      </c>
      <c r="K1817">
        <v>0</v>
      </c>
      <c r="L1817">
        <v>0</v>
      </c>
      <c r="M1817">
        <v>0</v>
      </c>
    </row>
    <row r="1818" spans="2:13" x14ac:dyDescent="0.2">
      <c r="B1818">
        <v>0</v>
      </c>
      <c r="C1818">
        <v>0</v>
      </c>
      <c r="D1818">
        <v>0</v>
      </c>
      <c r="E1818">
        <v>0</v>
      </c>
      <c r="F1818">
        <v>0</v>
      </c>
      <c r="G1818">
        <v>2222222</v>
      </c>
      <c r="H1818">
        <v>0</v>
      </c>
      <c r="I1818">
        <v>0</v>
      </c>
      <c r="J1818">
        <v>0</v>
      </c>
      <c r="K1818">
        <v>0</v>
      </c>
      <c r="L1818">
        <v>0</v>
      </c>
      <c r="M1818">
        <v>0</v>
      </c>
    </row>
    <row r="1819" spans="2:13" x14ac:dyDescent="0.2">
      <c r="B1819">
        <v>0</v>
      </c>
      <c r="C1819">
        <v>0</v>
      </c>
      <c r="D1819">
        <v>0</v>
      </c>
      <c r="E1819">
        <v>0</v>
      </c>
      <c r="F1819">
        <v>0</v>
      </c>
      <c r="G1819">
        <v>2222222</v>
      </c>
      <c r="H1819">
        <v>0</v>
      </c>
      <c r="I1819">
        <v>0</v>
      </c>
      <c r="J1819">
        <v>0</v>
      </c>
      <c r="K1819">
        <v>0</v>
      </c>
      <c r="L1819">
        <v>0</v>
      </c>
      <c r="M1819">
        <v>0</v>
      </c>
    </row>
    <row r="1820" spans="2:13" x14ac:dyDescent="0.2">
      <c r="B1820">
        <v>0</v>
      </c>
      <c r="C1820">
        <v>0</v>
      </c>
      <c r="D1820">
        <v>0</v>
      </c>
      <c r="E1820">
        <v>0</v>
      </c>
      <c r="F1820">
        <v>0</v>
      </c>
      <c r="G1820">
        <v>2222222</v>
      </c>
      <c r="H1820">
        <v>0</v>
      </c>
      <c r="I1820">
        <v>0</v>
      </c>
      <c r="J1820">
        <v>0</v>
      </c>
      <c r="K1820">
        <v>0</v>
      </c>
      <c r="L1820">
        <v>0</v>
      </c>
      <c r="M1820">
        <v>0</v>
      </c>
    </row>
    <row r="1821" spans="2:13" x14ac:dyDescent="0.2">
      <c r="B1821">
        <v>0</v>
      </c>
      <c r="C1821">
        <v>0</v>
      </c>
      <c r="D1821">
        <v>0</v>
      </c>
      <c r="E1821">
        <v>0</v>
      </c>
      <c r="F1821">
        <v>0</v>
      </c>
      <c r="G1821">
        <v>2222222</v>
      </c>
      <c r="H1821">
        <v>0</v>
      </c>
      <c r="I1821">
        <v>0</v>
      </c>
      <c r="J1821">
        <v>0</v>
      </c>
      <c r="K1821">
        <v>0</v>
      </c>
      <c r="L1821">
        <v>0</v>
      </c>
      <c r="M1821">
        <v>0</v>
      </c>
    </row>
    <row r="1822" spans="2:13" x14ac:dyDescent="0.2">
      <c r="B1822">
        <v>0</v>
      </c>
      <c r="C1822">
        <v>0</v>
      </c>
      <c r="D1822">
        <v>0</v>
      </c>
      <c r="E1822">
        <v>0</v>
      </c>
      <c r="F1822">
        <v>0</v>
      </c>
      <c r="G1822">
        <v>2222222</v>
      </c>
      <c r="H1822">
        <v>0</v>
      </c>
      <c r="I1822">
        <v>0</v>
      </c>
      <c r="J1822">
        <v>0</v>
      </c>
      <c r="K1822">
        <v>0</v>
      </c>
      <c r="L1822">
        <v>0</v>
      </c>
      <c r="M1822">
        <v>0</v>
      </c>
    </row>
    <row r="1823" spans="2:13" x14ac:dyDescent="0.2">
      <c r="B1823">
        <v>0</v>
      </c>
      <c r="C1823">
        <v>0</v>
      </c>
      <c r="D1823">
        <v>0</v>
      </c>
      <c r="E1823">
        <v>0</v>
      </c>
      <c r="F1823">
        <v>0</v>
      </c>
      <c r="G1823">
        <v>2222222</v>
      </c>
      <c r="H1823">
        <v>0</v>
      </c>
      <c r="I1823">
        <v>0</v>
      </c>
      <c r="J1823">
        <v>0</v>
      </c>
      <c r="K1823">
        <v>0</v>
      </c>
      <c r="L1823">
        <v>0</v>
      </c>
      <c r="M1823">
        <v>0</v>
      </c>
    </row>
    <row r="1824" spans="2:13" x14ac:dyDescent="0.2">
      <c r="B1824">
        <v>0</v>
      </c>
      <c r="C1824">
        <v>0</v>
      </c>
      <c r="D1824">
        <v>0</v>
      </c>
      <c r="E1824">
        <v>0</v>
      </c>
      <c r="F1824">
        <v>0</v>
      </c>
      <c r="G1824">
        <v>2222222</v>
      </c>
      <c r="H1824">
        <v>0</v>
      </c>
      <c r="I1824">
        <v>0</v>
      </c>
      <c r="J1824">
        <v>0</v>
      </c>
      <c r="K1824">
        <v>0</v>
      </c>
      <c r="L1824">
        <v>0</v>
      </c>
      <c r="M1824">
        <v>0</v>
      </c>
    </row>
    <row r="1825" spans="2:13" x14ac:dyDescent="0.2">
      <c r="B1825">
        <v>0</v>
      </c>
      <c r="C1825">
        <v>0</v>
      </c>
      <c r="D1825">
        <v>0</v>
      </c>
      <c r="E1825">
        <v>0</v>
      </c>
      <c r="F1825">
        <v>0</v>
      </c>
      <c r="G1825">
        <v>2222222</v>
      </c>
      <c r="H1825">
        <v>0</v>
      </c>
      <c r="I1825">
        <v>0</v>
      </c>
      <c r="J1825">
        <v>0</v>
      </c>
      <c r="K1825">
        <v>0</v>
      </c>
      <c r="L1825">
        <v>0</v>
      </c>
      <c r="M1825">
        <v>0</v>
      </c>
    </row>
    <row r="1826" spans="2:13" x14ac:dyDescent="0.2">
      <c r="B1826">
        <v>0</v>
      </c>
      <c r="C1826">
        <v>0</v>
      </c>
      <c r="D1826">
        <v>0</v>
      </c>
      <c r="E1826">
        <v>0</v>
      </c>
      <c r="F1826">
        <v>0</v>
      </c>
      <c r="G1826">
        <v>2222222</v>
      </c>
      <c r="H1826">
        <v>0</v>
      </c>
      <c r="I1826">
        <v>0</v>
      </c>
      <c r="J1826">
        <v>0</v>
      </c>
      <c r="K1826">
        <v>0</v>
      </c>
      <c r="L1826">
        <v>0</v>
      </c>
      <c r="M1826">
        <v>0</v>
      </c>
    </row>
    <row r="1827" spans="2:13" x14ac:dyDescent="0.2">
      <c r="B1827">
        <v>0</v>
      </c>
      <c r="C1827">
        <v>0</v>
      </c>
      <c r="D1827">
        <v>0</v>
      </c>
      <c r="E1827">
        <v>0</v>
      </c>
      <c r="F1827">
        <v>0</v>
      </c>
      <c r="G1827">
        <v>2222222</v>
      </c>
      <c r="H1827">
        <v>0</v>
      </c>
      <c r="I1827">
        <v>0</v>
      </c>
      <c r="J1827">
        <v>0</v>
      </c>
      <c r="K1827">
        <v>0</v>
      </c>
      <c r="L1827">
        <v>0</v>
      </c>
      <c r="M1827">
        <v>0</v>
      </c>
    </row>
    <row r="1828" spans="2:13" x14ac:dyDescent="0.2">
      <c r="B1828">
        <v>0</v>
      </c>
      <c r="C1828">
        <v>0</v>
      </c>
      <c r="D1828">
        <v>0</v>
      </c>
      <c r="E1828">
        <v>0</v>
      </c>
      <c r="F1828">
        <v>0</v>
      </c>
      <c r="G1828">
        <v>2222222</v>
      </c>
      <c r="H1828">
        <v>0</v>
      </c>
      <c r="I1828">
        <v>0</v>
      </c>
      <c r="J1828">
        <v>0</v>
      </c>
      <c r="K1828">
        <v>0</v>
      </c>
      <c r="L1828">
        <v>0</v>
      </c>
      <c r="M1828">
        <v>0</v>
      </c>
    </row>
    <row r="1829" spans="2:13" x14ac:dyDescent="0.2">
      <c r="B1829">
        <v>0</v>
      </c>
      <c r="C1829">
        <v>0</v>
      </c>
      <c r="D1829">
        <v>0</v>
      </c>
      <c r="E1829">
        <v>0</v>
      </c>
      <c r="F1829">
        <v>0</v>
      </c>
      <c r="G1829">
        <v>2222222</v>
      </c>
      <c r="H1829">
        <v>0</v>
      </c>
      <c r="I1829">
        <v>0</v>
      </c>
      <c r="J1829">
        <v>0</v>
      </c>
      <c r="K1829">
        <v>0</v>
      </c>
      <c r="L1829">
        <v>0</v>
      </c>
      <c r="M1829">
        <v>0</v>
      </c>
    </row>
    <row r="1830" spans="2:13" x14ac:dyDescent="0.2">
      <c r="B1830">
        <v>0</v>
      </c>
      <c r="C1830">
        <v>0</v>
      </c>
      <c r="D1830">
        <v>0</v>
      </c>
      <c r="E1830">
        <v>0</v>
      </c>
      <c r="F1830">
        <v>0</v>
      </c>
      <c r="G1830">
        <v>2222222</v>
      </c>
      <c r="H1830">
        <v>0</v>
      </c>
      <c r="I1830">
        <v>0</v>
      </c>
      <c r="J1830">
        <v>0</v>
      </c>
      <c r="K1830">
        <v>0</v>
      </c>
      <c r="L1830">
        <v>0</v>
      </c>
      <c r="M1830">
        <v>0</v>
      </c>
    </row>
    <row r="1831" spans="2:13" x14ac:dyDescent="0.2">
      <c r="B1831">
        <v>0</v>
      </c>
      <c r="C1831">
        <v>0</v>
      </c>
      <c r="D1831">
        <v>0</v>
      </c>
      <c r="E1831">
        <v>0</v>
      </c>
      <c r="F1831">
        <v>0</v>
      </c>
      <c r="G1831">
        <v>2222222</v>
      </c>
      <c r="H1831">
        <v>0</v>
      </c>
      <c r="I1831">
        <v>0</v>
      </c>
      <c r="J1831">
        <v>0</v>
      </c>
      <c r="K1831">
        <v>0</v>
      </c>
      <c r="L1831">
        <v>0</v>
      </c>
      <c r="M1831">
        <v>0</v>
      </c>
    </row>
    <row r="1832" spans="2:13" x14ac:dyDescent="0.2">
      <c r="B1832">
        <v>0</v>
      </c>
      <c r="C1832">
        <v>0</v>
      </c>
      <c r="D1832">
        <v>0</v>
      </c>
      <c r="E1832">
        <v>0</v>
      </c>
      <c r="F1832">
        <v>0</v>
      </c>
      <c r="G1832">
        <v>2222222</v>
      </c>
      <c r="H1832">
        <v>0</v>
      </c>
      <c r="I1832">
        <v>0</v>
      </c>
      <c r="J1832">
        <v>0</v>
      </c>
      <c r="K1832">
        <v>0</v>
      </c>
      <c r="L1832">
        <v>0</v>
      </c>
      <c r="M1832">
        <v>0</v>
      </c>
    </row>
    <row r="1833" spans="2:13" x14ac:dyDescent="0.2">
      <c r="B1833">
        <v>0</v>
      </c>
      <c r="C1833">
        <v>0</v>
      </c>
      <c r="D1833">
        <v>0</v>
      </c>
      <c r="E1833">
        <v>0</v>
      </c>
      <c r="F1833">
        <v>0</v>
      </c>
      <c r="G1833">
        <v>2222222</v>
      </c>
      <c r="H1833">
        <v>0</v>
      </c>
      <c r="I1833">
        <v>0</v>
      </c>
      <c r="J1833">
        <v>0</v>
      </c>
      <c r="K1833">
        <v>0</v>
      </c>
      <c r="L1833">
        <v>0</v>
      </c>
      <c r="M1833">
        <v>0</v>
      </c>
    </row>
    <row r="1834" spans="2:13" x14ac:dyDescent="0.2">
      <c r="B1834">
        <v>0</v>
      </c>
      <c r="C1834">
        <v>0</v>
      </c>
      <c r="D1834">
        <v>0</v>
      </c>
      <c r="E1834">
        <v>0</v>
      </c>
      <c r="F1834">
        <v>0</v>
      </c>
      <c r="G1834">
        <v>2222222</v>
      </c>
      <c r="H1834">
        <v>0</v>
      </c>
      <c r="I1834">
        <v>0</v>
      </c>
      <c r="J1834">
        <v>0</v>
      </c>
      <c r="K1834">
        <v>0</v>
      </c>
      <c r="L1834">
        <v>0</v>
      </c>
      <c r="M1834">
        <v>0</v>
      </c>
    </row>
    <row r="1835" spans="2:13" x14ac:dyDescent="0.2">
      <c r="B1835">
        <v>0</v>
      </c>
      <c r="C1835">
        <v>0</v>
      </c>
      <c r="D1835">
        <v>0</v>
      </c>
      <c r="E1835">
        <v>0</v>
      </c>
      <c r="F1835">
        <v>0</v>
      </c>
      <c r="G1835">
        <v>2222222</v>
      </c>
      <c r="H1835">
        <v>0</v>
      </c>
      <c r="I1835">
        <v>0</v>
      </c>
      <c r="J1835">
        <v>0</v>
      </c>
      <c r="K1835">
        <v>0</v>
      </c>
      <c r="L1835">
        <v>0</v>
      </c>
      <c r="M1835">
        <v>0</v>
      </c>
    </row>
    <row r="1836" spans="2:13" x14ac:dyDescent="0.2">
      <c r="B1836">
        <v>0</v>
      </c>
      <c r="C1836">
        <v>0</v>
      </c>
      <c r="D1836">
        <v>0</v>
      </c>
      <c r="E1836">
        <v>0</v>
      </c>
      <c r="F1836">
        <v>0</v>
      </c>
      <c r="G1836">
        <v>2222222</v>
      </c>
      <c r="H1836">
        <v>0</v>
      </c>
      <c r="I1836">
        <v>0</v>
      </c>
      <c r="J1836">
        <v>0</v>
      </c>
      <c r="K1836">
        <v>0</v>
      </c>
      <c r="L1836">
        <v>0</v>
      </c>
      <c r="M1836">
        <v>0</v>
      </c>
    </row>
    <row r="1837" spans="2:13" x14ac:dyDescent="0.2">
      <c r="B1837">
        <v>0</v>
      </c>
      <c r="C1837">
        <v>0</v>
      </c>
      <c r="D1837">
        <v>0</v>
      </c>
      <c r="E1837">
        <v>0</v>
      </c>
      <c r="F1837">
        <v>0</v>
      </c>
      <c r="G1837">
        <v>2222222</v>
      </c>
      <c r="H1837">
        <v>0</v>
      </c>
      <c r="I1837">
        <v>0</v>
      </c>
      <c r="J1837">
        <v>0</v>
      </c>
      <c r="K1837">
        <v>0</v>
      </c>
      <c r="L1837">
        <v>0</v>
      </c>
      <c r="M1837">
        <v>0</v>
      </c>
    </row>
    <row r="1838" spans="2:13" x14ac:dyDescent="0.2">
      <c r="B1838">
        <v>0</v>
      </c>
      <c r="C1838">
        <v>0</v>
      </c>
      <c r="D1838">
        <v>0</v>
      </c>
      <c r="E1838">
        <v>0</v>
      </c>
      <c r="F1838">
        <v>0</v>
      </c>
      <c r="G1838">
        <v>2222222</v>
      </c>
      <c r="H1838">
        <v>0</v>
      </c>
      <c r="I1838">
        <v>0</v>
      </c>
      <c r="J1838">
        <v>0</v>
      </c>
      <c r="K1838">
        <v>0</v>
      </c>
      <c r="L1838">
        <v>0</v>
      </c>
      <c r="M1838">
        <v>0</v>
      </c>
    </row>
    <row r="1839" spans="2:13" x14ac:dyDescent="0.2">
      <c r="B1839">
        <v>0</v>
      </c>
      <c r="C1839">
        <v>0</v>
      </c>
      <c r="D1839">
        <v>0</v>
      </c>
      <c r="E1839">
        <v>0</v>
      </c>
      <c r="F1839">
        <v>0</v>
      </c>
      <c r="G1839">
        <v>2222222</v>
      </c>
      <c r="H1839">
        <v>0</v>
      </c>
      <c r="I1839">
        <v>0</v>
      </c>
      <c r="J1839">
        <v>0</v>
      </c>
      <c r="K1839">
        <v>0</v>
      </c>
      <c r="L1839">
        <v>0</v>
      </c>
      <c r="M1839">
        <v>0</v>
      </c>
    </row>
    <row r="1840" spans="2:13" x14ac:dyDescent="0.2">
      <c r="B1840">
        <v>0</v>
      </c>
      <c r="C1840">
        <v>0</v>
      </c>
      <c r="D1840">
        <v>0</v>
      </c>
      <c r="E1840">
        <v>0</v>
      </c>
      <c r="F1840">
        <v>0</v>
      </c>
      <c r="G1840">
        <v>2222222</v>
      </c>
      <c r="H1840">
        <v>0</v>
      </c>
      <c r="I1840">
        <v>0</v>
      </c>
      <c r="J1840">
        <v>0</v>
      </c>
      <c r="K1840">
        <v>0</v>
      </c>
      <c r="L1840">
        <v>0</v>
      </c>
      <c r="M1840">
        <v>0</v>
      </c>
    </row>
    <row r="1841" spans="2:13" x14ac:dyDescent="0.2">
      <c r="B1841">
        <v>0</v>
      </c>
      <c r="C1841">
        <v>0</v>
      </c>
      <c r="D1841">
        <v>0</v>
      </c>
      <c r="E1841">
        <v>0</v>
      </c>
      <c r="F1841">
        <v>0</v>
      </c>
      <c r="G1841">
        <v>2222222</v>
      </c>
      <c r="H1841">
        <v>0</v>
      </c>
      <c r="I1841">
        <v>0</v>
      </c>
      <c r="J1841">
        <v>0</v>
      </c>
      <c r="K1841">
        <v>0</v>
      </c>
      <c r="L1841">
        <v>0</v>
      </c>
      <c r="M1841">
        <v>0</v>
      </c>
    </row>
    <row r="1842" spans="2:13" x14ac:dyDescent="0.2">
      <c r="B1842">
        <v>0</v>
      </c>
      <c r="C1842">
        <v>0</v>
      </c>
      <c r="D1842">
        <v>0</v>
      </c>
      <c r="E1842">
        <v>0</v>
      </c>
      <c r="F1842">
        <v>0</v>
      </c>
      <c r="G1842">
        <v>2222222</v>
      </c>
      <c r="H1842">
        <v>0</v>
      </c>
      <c r="I1842">
        <v>0</v>
      </c>
      <c r="J1842">
        <v>0</v>
      </c>
      <c r="K1842">
        <v>0</v>
      </c>
      <c r="L1842">
        <v>0</v>
      </c>
      <c r="M1842">
        <v>0</v>
      </c>
    </row>
    <row r="1843" spans="2:13" x14ac:dyDescent="0.2">
      <c r="B1843">
        <v>0</v>
      </c>
      <c r="C1843">
        <v>0</v>
      </c>
      <c r="D1843">
        <v>0</v>
      </c>
      <c r="E1843">
        <v>0</v>
      </c>
      <c r="F1843">
        <v>0</v>
      </c>
      <c r="G1843">
        <v>2222222</v>
      </c>
      <c r="H1843">
        <v>0</v>
      </c>
      <c r="I1843">
        <v>0</v>
      </c>
      <c r="J1843">
        <v>0</v>
      </c>
      <c r="K1843">
        <v>0</v>
      </c>
      <c r="L1843">
        <v>0</v>
      </c>
      <c r="M1843">
        <v>0</v>
      </c>
    </row>
    <row r="1844" spans="2:13" x14ac:dyDescent="0.2">
      <c r="B1844">
        <v>0</v>
      </c>
      <c r="C1844">
        <v>0</v>
      </c>
      <c r="D1844">
        <v>0</v>
      </c>
      <c r="E1844">
        <v>0</v>
      </c>
      <c r="F1844">
        <v>0</v>
      </c>
      <c r="G1844">
        <v>2222222</v>
      </c>
      <c r="H1844">
        <v>0</v>
      </c>
      <c r="I1844">
        <v>0</v>
      </c>
      <c r="J1844">
        <v>0</v>
      </c>
      <c r="K1844">
        <v>0</v>
      </c>
      <c r="L1844">
        <v>0</v>
      </c>
      <c r="M1844">
        <v>0</v>
      </c>
    </row>
    <row r="1845" spans="2:13" x14ac:dyDescent="0.2">
      <c r="B1845">
        <v>0</v>
      </c>
      <c r="C1845">
        <v>0</v>
      </c>
      <c r="D1845">
        <v>0</v>
      </c>
      <c r="E1845">
        <v>0</v>
      </c>
      <c r="F1845">
        <v>0</v>
      </c>
      <c r="G1845">
        <v>2222222</v>
      </c>
      <c r="H1845">
        <v>0</v>
      </c>
      <c r="I1845">
        <v>0</v>
      </c>
      <c r="J1845">
        <v>0</v>
      </c>
      <c r="K1845">
        <v>0</v>
      </c>
      <c r="L1845">
        <v>0</v>
      </c>
      <c r="M1845">
        <v>0</v>
      </c>
    </row>
    <row r="1846" spans="2:13" x14ac:dyDescent="0.2">
      <c r="B1846">
        <v>0</v>
      </c>
      <c r="C1846">
        <v>0</v>
      </c>
      <c r="D1846">
        <v>0</v>
      </c>
      <c r="E1846">
        <v>0</v>
      </c>
      <c r="F1846">
        <v>0</v>
      </c>
      <c r="G1846">
        <v>2222222</v>
      </c>
      <c r="H1846">
        <v>0</v>
      </c>
      <c r="I1846">
        <v>0</v>
      </c>
      <c r="J1846">
        <v>0</v>
      </c>
      <c r="K1846">
        <v>0</v>
      </c>
      <c r="L1846">
        <v>0</v>
      </c>
      <c r="M1846">
        <v>0</v>
      </c>
    </row>
    <row r="1847" spans="2:13" x14ac:dyDescent="0.2">
      <c r="B1847">
        <v>0</v>
      </c>
      <c r="C1847">
        <v>0</v>
      </c>
      <c r="D1847">
        <v>0</v>
      </c>
      <c r="E1847">
        <v>0</v>
      </c>
      <c r="F1847">
        <v>0</v>
      </c>
      <c r="G1847">
        <v>2222222</v>
      </c>
      <c r="H1847">
        <v>0</v>
      </c>
      <c r="I1847">
        <v>0</v>
      </c>
      <c r="J1847">
        <v>0</v>
      </c>
      <c r="K1847">
        <v>0</v>
      </c>
      <c r="L1847">
        <v>0</v>
      </c>
      <c r="M1847">
        <v>0</v>
      </c>
    </row>
    <row r="1848" spans="2:13" x14ac:dyDescent="0.2">
      <c r="B1848">
        <v>0</v>
      </c>
      <c r="C1848">
        <v>0</v>
      </c>
      <c r="D1848">
        <v>0</v>
      </c>
      <c r="E1848">
        <v>0</v>
      </c>
      <c r="F1848">
        <v>0</v>
      </c>
      <c r="G1848">
        <v>2222222</v>
      </c>
      <c r="H1848">
        <v>0</v>
      </c>
      <c r="I1848">
        <v>0</v>
      </c>
      <c r="J1848">
        <v>0</v>
      </c>
      <c r="K1848">
        <v>0</v>
      </c>
      <c r="L1848">
        <v>0</v>
      </c>
      <c r="M1848">
        <v>0</v>
      </c>
    </row>
    <row r="1849" spans="2:13" x14ac:dyDescent="0.2">
      <c r="B1849">
        <v>0</v>
      </c>
      <c r="C1849">
        <v>0</v>
      </c>
      <c r="D1849">
        <v>0</v>
      </c>
      <c r="E1849">
        <v>0</v>
      </c>
      <c r="F1849">
        <v>0</v>
      </c>
      <c r="G1849">
        <v>2222222</v>
      </c>
      <c r="H1849">
        <v>0</v>
      </c>
      <c r="I1849">
        <v>0</v>
      </c>
      <c r="J1849">
        <v>0</v>
      </c>
      <c r="K1849">
        <v>0</v>
      </c>
      <c r="L1849">
        <v>0</v>
      </c>
      <c r="M1849">
        <v>0</v>
      </c>
    </row>
    <row r="1850" spans="2:13" x14ac:dyDescent="0.2">
      <c r="B1850">
        <v>0</v>
      </c>
      <c r="C1850">
        <v>0</v>
      </c>
      <c r="D1850">
        <v>0</v>
      </c>
      <c r="E1850">
        <v>0</v>
      </c>
      <c r="F1850">
        <v>0</v>
      </c>
      <c r="G1850">
        <v>2222222</v>
      </c>
      <c r="H1850">
        <v>0</v>
      </c>
      <c r="I1850">
        <v>0</v>
      </c>
      <c r="J1850">
        <v>0</v>
      </c>
      <c r="K1850">
        <v>0</v>
      </c>
      <c r="L1850">
        <v>0</v>
      </c>
      <c r="M1850">
        <v>0</v>
      </c>
    </row>
    <row r="1851" spans="2:13" x14ac:dyDescent="0.2">
      <c r="B1851">
        <v>0</v>
      </c>
      <c r="C1851">
        <v>0</v>
      </c>
      <c r="D1851">
        <v>0</v>
      </c>
      <c r="E1851">
        <v>0</v>
      </c>
      <c r="F1851">
        <v>0</v>
      </c>
      <c r="G1851">
        <v>2222222</v>
      </c>
      <c r="H1851">
        <v>0</v>
      </c>
      <c r="I1851">
        <v>0</v>
      </c>
      <c r="J1851">
        <v>0</v>
      </c>
      <c r="K1851">
        <v>0</v>
      </c>
      <c r="L1851">
        <v>0</v>
      </c>
      <c r="M1851">
        <v>0</v>
      </c>
    </row>
    <row r="1852" spans="2:13" x14ac:dyDescent="0.2">
      <c r="B1852">
        <v>0</v>
      </c>
      <c r="C1852">
        <v>0</v>
      </c>
      <c r="D1852">
        <v>0</v>
      </c>
      <c r="E1852">
        <v>0</v>
      </c>
      <c r="F1852">
        <v>0</v>
      </c>
      <c r="G1852">
        <v>2222222</v>
      </c>
      <c r="H1852">
        <v>0</v>
      </c>
      <c r="I1852">
        <v>0</v>
      </c>
      <c r="J1852">
        <v>0</v>
      </c>
      <c r="K1852">
        <v>0</v>
      </c>
      <c r="L1852">
        <v>0</v>
      </c>
      <c r="M1852">
        <v>0</v>
      </c>
    </row>
    <row r="1853" spans="2:13" x14ac:dyDescent="0.2">
      <c r="B1853">
        <v>0</v>
      </c>
      <c r="C1853">
        <v>0</v>
      </c>
      <c r="D1853">
        <v>0</v>
      </c>
      <c r="E1853">
        <v>0</v>
      </c>
      <c r="F1853">
        <v>0</v>
      </c>
      <c r="G1853">
        <v>2222222</v>
      </c>
      <c r="H1853">
        <v>0</v>
      </c>
      <c r="I1853">
        <v>0</v>
      </c>
      <c r="J1853">
        <v>0</v>
      </c>
      <c r="K1853">
        <v>0</v>
      </c>
      <c r="L1853">
        <v>0</v>
      </c>
      <c r="M1853">
        <v>0</v>
      </c>
    </row>
    <row r="1854" spans="2:13" x14ac:dyDescent="0.2">
      <c r="B1854">
        <v>0</v>
      </c>
      <c r="C1854">
        <v>0</v>
      </c>
      <c r="D1854">
        <v>0</v>
      </c>
      <c r="E1854">
        <v>0</v>
      </c>
      <c r="F1854">
        <v>0</v>
      </c>
      <c r="G1854">
        <v>2222222</v>
      </c>
      <c r="H1854">
        <v>0</v>
      </c>
      <c r="I1854">
        <v>0</v>
      </c>
      <c r="J1854">
        <v>0</v>
      </c>
      <c r="K1854">
        <v>0</v>
      </c>
      <c r="L1854">
        <v>0</v>
      </c>
      <c r="M1854">
        <v>0</v>
      </c>
    </row>
    <row r="1855" spans="2:13" x14ac:dyDescent="0.2">
      <c r="B1855">
        <v>0</v>
      </c>
      <c r="C1855">
        <v>0</v>
      </c>
      <c r="D1855">
        <v>0</v>
      </c>
      <c r="E1855">
        <v>0</v>
      </c>
      <c r="F1855">
        <v>0</v>
      </c>
      <c r="G1855">
        <v>2222222</v>
      </c>
      <c r="H1855">
        <v>0</v>
      </c>
      <c r="I1855">
        <v>0</v>
      </c>
      <c r="J1855">
        <v>0</v>
      </c>
      <c r="K1855">
        <v>0</v>
      </c>
      <c r="L1855">
        <v>0</v>
      </c>
      <c r="M1855">
        <v>0</v>
      </c>
    </row>
    <row r="1856" spans="2:13" x14ac:dyDescent="0.2">
      <c r="B1856">
        <v>0</v>
      </c>
      <c r="C1856">
        <v>0</v>
      </c>
      <c r="D1856">
        <v>0</v>
      </c>
      <c r="E1856">
        <v>0</v>
      </c>
      <c r="F1856">
        <v>0</v>
      </c>
      <c r="G1856">
        <v>2222222</v>
      </c>
      <c r="H1856">
        <v>0</v>
      </c>
      <c r="I1856">
        <v>0</v>
      </c>
      <c r="J1856">
        <v>0</v>
      </c>
      <c r="K1856">
        <v>0</v>
      </c>
      <c r="L1856">
        <v>0</v>
      </c>
      <c r="M1856">
        <v>0</v>
      </c>
    </row>
    <row r="1857" spans="2:13" x14ac:dyDescent="0.2">
      <c r="B1857">
        <v>0</v>
      </c>
      <c r="C1857">
        <v>0</v>
      </c>
      <c r="D1857">
        <v>0</v>
      </c>
      <c r="E1857">
        <v>0</v>
      </c>
      <c r="F1857">
        <v>0</v>
      </c>
      <c r="G1857">
        <v>2222222</v>
      </c>
      <c r="H1857">
        <v>0</v>
      </c>
      <c r="I1857">
        <v>0</v>
      </c>
      <c r="J1857">
        <v>0</v>
      </c>
      <c r="K1857">
        <v>0</v>
      </c>
      <c r="L1857">
        <v>0</v>
      </c>
      <c r="M1857">
        <v>0</v>
      </c>
    </row>
    <row r="1858" spans="2:13" x14ac:dyDescent="0.2">
      <c r="B1858">
        <v>0</v>
      </c>
      <c r="C1858">
        <v>0</v>
      </c>
      <c r="D1858">
        <v>0</v>
      </c>
      <c r="E1858">
        <v>0</v>
      </c>
      <c r="F1858">
        <v>0</v>
      </c>
      <c r="G1858">
        <v>2222222</v>
      </c>
      <c r="H1858">
        <v>0</v>
      </c>
      <c r="I1858">
        <v>0</v>
      </c>
      <c r="J1858">
        <v>0</v>
      </c>
      <c r="K1858">
        <v>0</v>
      </c>
      <c r="L1858">
        <v>0</v>
      </c>
      <c r="M1858">
        <v>0</v>
      </c>
    </row>
    <row r="1859" spans="2:13" x14ac:dyDescent="0.2">
      <c r="B1859">
        <v>0</v>
      </c>
      <c r="C1859">
        <v>0</v>
      </c>
      <c r="D1859">
        <v>0</v>
      </c>
      <c r="E1859">
        <v>0</v>
      </c>
      <c r="F1859">
        <v>0</v>
      </c>
      <c r="G1859">
        <v>2222222</v>
      </c>
      <c r="H1859">
        <v>0</v>
      </c>
      <c r="I1859">
        <v>0</v>
      </c>
      <c r="J1859">
        <v>0</v>
      </c>
      <c r="K1859">
        <v>0</v>
      </c>
      <c r="L1859">
        <v>0</v>
      </c>
      <c r="M1859">
        <v>0</v>
      </c>
    </row>
    <row r="1860" spans="2:13" x14ac:dyDescent="0.2">
      <c r="B1860">
        <v>0</v>
      </c>
      <c r="C1860">
        <v>0</v>
      </c>
      <c r="D1860">
        <v>0</v>
      </c>
      <c r="E1860">
        <v>0</v>
      </c>
      <c r="F1860">
        <v>0</v>
      </c>
      <c r="G1860">
        <v>2222222</v>
      </c>
      <c r="H1860">
        <v>0</v>
      </c>
      <c r="I1860">
        <v>0</v>
      </c>
      <c r="J1860">
        <v>0</v>
      </c>
      <c r="K1860">
        <v>0</v>
      </c>
      <c r="L1860">
        <v>0</v>
      </c>
      <c r="M1860">
        <v>0</v>
      </c>
    </row>
    <row r="1861" spans="2:13" x14ac:dyDescent="0.2">
      <c r="B1861">
        <v>0</v>
      </c>
      <c r="C1861">
        <v>0</v>
      </c>
      <c r="D1861">
        <v>0</v>
      </c>
      <c r="E1861">
        <v>0</v>
      </c>
      <c r="F1861">
        <v>0</v>
      </c>
      <c r="G1861">
        <v>2222222</v>
      </c>
      <c r="H1861">
        <v>0</v>
      </c>
      <c r="I1861">
        <v>0</v>
      </c>
      <c r="J1861">
        <v>0</v>
      </c>
      <c r="K1861">
        <v>0</v>
      </c>
      <c r="L1861">
        <v>0</v>
      </c>
      <c r="M1861">
        <v>0</v>
      </c>
    </row>
    <row r="1862" spans="2:13" x14ac:dyDescent="0.2">
      <c r="B1862">
        <v>0</v>
      </c>
      <c r="C1862">
        <v>0</v>
      </c>
      <c r="D1862">
        <v>0</v>
      </c>
      <c r="E1862">
        <v>0</v>
      </c>
      <c r="F1862">
        <v>0</v>
      </c>
      <c r="G1862">
        <v>2222222</v>
      </c>
      <c r="H1862">
        <v>0</v>
      </c>
      <c r="I1862">
        <v>0</v>
      </c>
      <c r="J1862">
        <v>0</v>
      </c>
      <c r="K1862">
        <v>0</v>
      </c>
      <c r="L1862">
        <v>0</v>
      </c>
      <c r="M1862">
        <v>0</v>
      </c>
    </row>
    <row r="1863" spans="2:13" x14ac:dyDescent="0.2">
      <c r="B1863">
        <v>0</v>
      </c>
      <c r="C1863">
        <v>0</v>
      </c>
      <c r="D1863">
        <v>0</v>
      </c>
      <c r="E1863">
        <v>0</v>
      </c>
      <c r="F1863">
        <v>0</v>
      </c>
      <c r="G1863">
        <v>2222222</v>
      </c>
      <c r="H1863">
        <v>0</v>
      </c>
      <c r="I1863">
        <v>0</v>
      </c>
      <c r="J1863">
        <v>0</v>
      </c>
      <c r="K1863">
        <v>0</v>
      </c>
      <c r="L1863">
        <v>0</v>
      </c>
      <c r="M1863">
        <v>0</v>
      </c>
    </row>
    <row r="1864" spans="2:13" x14ac:dyDescent="0.2">
      <c r="B1864">
        <v>0</v>
      </c>
      <c r="C1864">
        <v>0</v>
      </c>
      <c r="D1864">
        <v>0</v>
      </c>
      <c r="E1864">
        <v>0</v>
      </c>
      <c r="F1864">
        <v>0</v>
      </c>
      <c r="G1864">
        <v>2222222</v>
      </c>
      <c r="H1864">
        <v>0</v>
      </c>
      <c r="I1864">
        <v>0</v>
      </c>
      <c r="J1864">
        <v>0</v>
      </c>
      <c r="K1864">
        <v>0</v>
      </c>
      <c r="L1864">
        <v>0</v>
      </c>
      <c r="M1864">
        <v>0</v>
      </c>
    </row>
    <row r="1865" spans="2:13" x14ac:dyDescent="0.2">
      <c r="B1865">
        <v>0</v>
      </c>
      <c r="C1865">
        <v>0</v>
      </c>
      <c r="D1865">
        <v>0</v>
      </c>
      <c r="E1865">
        <v>0</v>
      </c>
      <c r="F1865">
        <v>0</v>
      </c>
      <c r="G1865">
        <v>2222222</v>
      </c>
      <c r="H1865">
        <v>0</v>
      </c>
      <c r="I1865">
        <v>0</v>
      </c>
      <c r="J1865">
        <v>0</v>
      </c>
      <c r="K1865">
        <v>0</v>
      </c>
      <c r="L1865">
        <v>0</v>
      </c>
      <c r="M1865">
        <v>0</v>
      </c>
    </row>
    <row r="1866" spans="2:13" x14ac:dyDescent="0.2">
      <c r="B1866">
        <v>0</v>
      </c>
      <c r="C1866">
        <v>0</v>
      </c>
      <c r="D1866">
        <v>0</v>
      </c>
      <c r="E1866">
        <v>0</v>
      </c>
      <c r="F1866">
        <v>0</v>
      </c>
      <c r="G1866">
        <v>2222222</v>
      </c>
      <c r="H1866">
        <v>0</v>
      </c>
      <c r="I1866">
        <v>0</v>
      </c>
      <c r="J1866">
        <v>0</v>
      </c>
      <c r="K1866">
        <v>0</v>
      </c>
      <c r="L1866">
        <v>0</v>
      </c>
      <c r="M1866">
        <v>0</v>
      </c>
    </row>
    <row r="1867" spans="2:13" x14ac:dyDescent="0.2">
      <c r="B1867">
        <v>0</v>
      </c>
      <c r="C1867">
        <v>0</v>
      </c>
      <c r="D1867">
        <v>0</v>
      </c>
      <c r="E1867">
        <v>0</v>
      </c>
      <c r="F1867">
        <v>0</v>
      </c>
      <c r="G1867">
        <v>2222222</v>
      </c>
      <c r="H1867">
        <v>0</v>
      </c>
      <c r="I1867">
        <v>0</v>
      </c>
      <c r="J1867">
        <v>0</v>
      </c>
      <c r="K1867">
        <v>0</v>
      </c>
      <c r="L1867">
        <v>0</v>
      </c>
      <c r="M1867">
        <v>0</v>
      </c>
    </row>
    <row r="1868" spans="2:13" x14ac:dyDescent="0.2">
      <c r="B1868">
        <v>0</v>
      </c>
      <c r="C1868">
        <v>0</v>
      </c>
      <c r="D1868">
        <v>0</v>
      </c>
      <c r="E1868">
        <v>0</v>
      </c>
      <c r="F1868">
        <v>0</v>
      </c>
      <c r="G1868">
        <v>2222222</v>
      </c>
      <c r="H1868">
        <v>0</v>
      </c>
      <c r="I1868">
        <v>0</v>
      </c>
      <c r="J1868">
        <v>0</v>
      </c>
      <c r="K1868">
        <v>0</v>
      </c>
      <c r="L1868">
        <v>0</v>
      </c>
      <c r="M1868">
        <v>0</v>
      </c>
    </row>
    <row r="1869" spans="2:13" x14ac:dyDescent="0.2">
      <c r="B1869">
        <v>0</v>
      </c>
      <c r="C1869">
        <v>0</v>
      </c>
      <c r="D1869">
        <v>0</v>
      </c>
      <c r="E1869">
        <v>0</v>
      </c>
      <c r="F1869">
        <v>0</v>
      </c>
      <c r="G1869">
        <v>2222222</v>
      </c>
      <c r="H1869">
        <v>0</v>
      </c>
      <c r="I1869">
        <v>0</v>
      </c>
      <c r="J1869">
        <v>0</v>
      </c>
      <c r="K1869">
        <v>0</v>
      </c>
      <c r="L1869">
        <v>0</v>
      </c>
      <c r="M1869">
        <v>0</v>
      </c>
    </row>
    <row r="1870" spans="2:13" x14ac:dyDescent="0.2">
      <c r="B1870">
        <v>0</v>
      </c>
      <c r="C1870">
        <v>0</v>
      </c>
      <c r="D1870">
        <v>0</v>
      </c>
      <c r="E1870">
        <v>0</v>
      </c>
      <c r="F1870">
        <v>0</v>
      </c>
      <c r="G1870">
        <v>2222222</v>
      </c>
      <c r="H1870">
        <v>0</v>
      </c>
      <c r="I1870">
        <v>0</v>
      </c>
      <c r="J1870">
        <v>0</v>
      </c>
      <c r="K1870">
        <v>0</v>
      </c>
      <c r="L1870">
        <v>0</v>
      </c>
      <c r="M1870">
        <v>0</v>
      </c>
    </row>
    <row r="1871" spans="2:13" x14ac:dyDescent="0.2">
      <c r="B1871">
        <v>0</v>
      </c>
      <c r="C1871">
        <v>0</v>
      </c>
      <c r="D1871">
        <v>0</v>
      </c>
      <c r="E1871">
        <v>0</v>
      </c>
      <c r="F1871">
        <v>0</v>
      </c>
      <c r="G1871">
        <v>2222222</v>
      </c>
      <c r="H1871">
        <v>0</v>
      </c>
      <c r="I1871">
        <v>0</v>
      </c>
      <c r="J1871">
        <v>0</v>
      </c>
      <c r="K1871">
        <v>0</v>
      </c>
      <c r="L1871">
        <v>0</v>
      </c>
      <c r="M1871">
        <v>0</v>
      </c>
    </row>
    <row r="1872" spans="2:13" x14ac:dyDescent="0.2">
      <c r="B1872">
        <v>0</v>
      </c>
      <c r="C1872">
        <v>0</v>
      </c>
      <c r="D1872">
        <v>0</v>
      </c>
      <c r="E1872">
        <v>0</v>
      </c>
      <c r="F1872">
        <v>0</v>
      </c>
      <c r="G1872">
        <v>2222222</v>
      </c>
      <c r="H1872">
        <v>0</v>
      </c>
      <c r="I1872">
        <v>0</v>
      </c>
      <c r="J1872">
        <v>0</v>
      </c>
      <c r="K1872">
        <v>0</v>
      </c>
      <c r="L1872">
        <v>0</v>
      </c>
      <c r="M1872">
        <v>0</v>
      </c>
    </row>
    <row r="1873" spans="2:13" x14ac:dyDescent="0.2">
      <c r="B1873">
        <v>0</v>
      </c>
      <c r="C1873">
        <v>0</v>
      </c>
      <c r="D1873">
        <v>0</v>
      </c>
      <c r="E1873">
        <v>0</v>
      </c>
      <c r="F1873">
        <v>0</v>
      </c>
      <c r="G1873">
        <v>2222222</v>
      </c>
      <c r="H1873">
        <v>0</v>
      </c>
      <c r="I1873">
        <v>0</v>
      </c>
      <c r="J1873">
        <v>0</v>
      </c>
      <c r="K1873">
        <v>0</v>
      </c>
      <c r="L1873">
        <v>0</v>
      </c>
      <c r="M1873">
        <v>0</v>
      </c>
    </row>
    <row r="1874" spans="2:13" x14ac:dyDescent="0.2">
      <c r="B1874">
        <v>0</v>
      </c>
      <c r="C1874">
        <v>0</v>
      </c>
      <c r="D1874">
        <v>0</v>
      </c>
      <c r="E1874">
        <v>0</v>
      </c>
      <c r="F1874">
        <v>0</v>
      </c>
      <c r="G1874">
        <v>2222222</v>
      </c>
      <c r="H1874">
        <v>0</v>
      </c>
      <c r="I1874">
        <v>0</v>
      </c>
      <c r="J1874">
        <v>0</v>
      </c>
      <c r="K1874">
        <v>0</v>
      </c>
      <c r="L1874">
        <v>0</v>
      </c>
      <c r="M1874">
        <v>0</v>
      </c>
    </row>
    <row r="1875" spans="2:13" x14ac:dyDescent="0.2">
      <c r="B1875">
        <v>0</v>
      </c>
      <c r="C1875">
        <v>0</v>
      </c>
      <c r="D1875">
        <v>0</v>
      </c>
      <c r="E1875">
        <v>0</v>
      </c>
      <c r="F1875">
        <v>0</v>
      </c>
      <c r="G1875">
        <v>2222222</v>
      </c>
      <c r="H1875">
        <v>0</v>
      </c>
      <c r="I1875">
        <v>0</v>
      </c>
      <c r="J1875">
        <v>0</v>
      </c>
      <c r="K1875">
        <v>0</v>
      </c>
      <c r="L1875">
        <v>0</v>
      </c>
      <c r="M1875">
        <v>0</v>
      </c>
    </row>
    <row r="1876" spans="2:13" x14ac:dyDescent="0.2">
      <c r="B1876">
        <v>0</v>
      </c>
      <c r="C1876">
        <v>0</v>
      </c>
      <c r="D1876">
        <v>0</v>
      </c>
      <c r="E1876">
        <v>0</v>
      </c>
      <c r="F1876">
        <v>0</v>
      </c>
      <c r="G1876">
        <v>2222222</v>
      </c>
      <c r="H1876">
        <v>0</v>
      </c>
      <c r="I1876">
        <v>0</v>
      </c>
      <c r="J1876">
        <v>0</v>
      </c>
      <c r="K1876">
        <v>0</v>
      </c>
      <c r="L1876">
        <v>0</v>
      </c>
      <c r="M1876">
        <v>0</v>
      </c>
    </row>
    <row r="1877" spans="2:13" x14ac:dyDescent="0.2">
      <c r="B1877">
        <v>0</v>
      </c>
      <c r="C1877">
        <v>0</v>
      </c>
      <c r="D1877">
        <v>0</v>
      </c>
      <c r="E1877">
        <v>0</v>
      </c>
      <c r="F1877">
        <v>0</v>
      </c>
      <c r="G1877">
        <v>2222222</v>
      </c>
      <c r="H1877">
        <v>0</v>
      </c>
      <c r="I1877">
        <v>0</v>
      </c>
      <c r="J1877">
        <v>0</v>
      </c>
      <c r="K1877">
        <v>0</v>
      </c>
      <c r="L1877">
        <v>0</v>
      </c>
      <c r="M1877">
        <v>0</v>
      </c>
    </row>
    <row r="1878" spans="2:13" x14ac:dyDescent="0.2">
      <c r="B1878">
        <v>0</v>
      </c>
      <c r="C1878">
        <v>0</v>
      </c>
      <c r="D1878">
        <v>0</v>
      </c>
      <c r="E1878">
        <v>0</v>
      </c>
      <c r="F1878">
        <v>0</v>
      </c>
      <c r="G1878">
        <v>2222222</v>
      </c>
      <c r="H1878">
        <v>0</v>
      </c>
      <c r="I1878">
        <v>0</v>
      </c>
      <c r="J1878">
        <v>0</v>
      </c>
      <c r="K1878">
        <v>0</v>
      </c>
      <c r="L1878">
        <v>0</v>
      </c>
      <c r="M1878">
        <v>0</v>
      </c>
    </row>
    <row r="1879" spans="2:13" x14ac:dyDescent="0.2">
      <c r="B1879">
        <v>0</v>
      </c>
      <c r="C1879">
        <v>0</v>
      </c>
      <c r="D1879">
        <v>0</v>
      </c>
      <c r="E1879">
        <v>0</v>
      </c>
      <c r="F1879">
        <v>0</v>
      </c>
      <c r="G1879">
        <v>2222222</v>
      </c>
      <c r="H1879">
        <v>0</v>
      </c>
      <c r="I1879">
        <v>0</v>
      </c>
      <c r="J1879">
        <v>0</v>
      </c>
      <c r="K1879">
        <v>0</v>
      </c>
      <c r="L1879">
        <v>0</v>
      </c>
      <c r="M1879">
        <v>0</v>
      </c>
    </row>
    <row r="1880" spans="2:13" x14ac:dyDescent="0.2">
      <c r="B1880">
        <v>0</v>
      </c>
      <c r="C1880">
        <v>0</v>
      </c>
      <c r="D1880">
        <v>0</v>
      </c>
      <c r="E1880">
        <v>0</v>
      </c>
      <c r="F1880">
        <v>0</v>
      </c>
      <c r="G1880">
        <v>2222222</v>
      </c>
      <c r="H1880">
        <v>0</v>
      </c>
      <c r="I1880">
        <v>0</v>
      </c>
      <c r="J1880">
        <v>0</v>
      </c>
      <c r="K1880">
        <v>0</v>
      </c>
      <c r="L1880">
        <v>0</v>
      </c>
      <c r="M1880">
        <v>0</v>
      </c>
    </row>
    <row r="1881" spans="2:13" x14ac:dyDescent="0.2">
      <c r="B1881">
        <v>0</v>
      </c>
      <c r="C1881">
        <v>0</v>
      </c>
      <c r="D1881">
        <v>0</v>
      </c>
      <c r="E1881">
        <v>0</v>
      </c>
      <c r="F1881">
        <v>0</v>
      </c>
      <c r="G1881">
        <v>2222222</v>
      </c>
      <c r="H1881">
        <v>0</v>
      </c>
      <c r="I1881">
        <v>0</v>
      </c>
      <c r="J1881">
        <v>0</v>
      </c>
      <c r="K1881">
        <v>0</v>
      </c>
      <c r="L1881">
        <v>0</v>
      </c>
      <c r="M1881">
        <v>0</v>
      </c>
    </row>
    <row r="1882" spans="2:13" x14ac:dyDescent="0.2">
      <c r="B1882">
        <v>0</v>
      </c>
      <c r="C1882">
        <v>0</v>
      </c>
      <c r="D1882">
        <v>0</v>
      </c>
      <c r="E1882">
        <v>0</v>
      </c>
      <c r="F1882">
        <v>0</v>
      </c>
      <c r="G1882">
        <v>2222222</v>
      </c>
      <c r="H1882">
        <v>0</v>
      </c>
      <c r="I1882">
        <v>0</v>
      </c>
      <c r="J1882">
        <v>0</v>
      </c>
      <c r="K1882">
        <v>0</v>
      </c>
      <c r="L1882">
        <v>0</v>
      </c>
      <c r="M1882">
        <v>0</v>
      </c>
    </row>
    <row r="1883" spans="2:13" x14ac:dyDescent="0.2">
      <c r="B1883">
        <v>0</v>
      </c>
      <c r="C1883">
        <v>0</v>
      </c>
      <c r="D1883">
        <v>0</v>
      </c>
      <c r="E1883">
        <v>0</v>
      </c>
      <c r="F1883">
        <v>0</v>
      </c>
      <c r="G1883">
        <v>2222222</v>
      </c>
      <c r="H1883">
        <v>0</v>
      </c>
      <c r="I1883">
        <v>0</v>
      </c>
      <c r="J1883">
        <v>0</v>
      </c>
      <c r="K1883">
        <v>0</v>
      </c>
      <c r="L1883">
        <v>0</v>
      </c>
      <c r="M1883">
        <v>0</v>
      </c>
    </row>
    <row r="1884" spans="2:13" x14ac:dyDescent="0.2">
      <c r="B1884">
        <v>0</v>
      </c>
      <c r="C1884">
        <v>0</v>
      </c>
      <c r="D1884">
        <v>0</v>
      </c>
      <c r="E1884">
        <v>0</v>
      </c>
      <c r="F1884">
        <v>0</v>
      </c>
      <c r="G1884">
        <v>2222222</v>
      </c>
      <c r="H1884">
        <v>0</v>
      </c>
      <c r="I1884">
        <v>0</v>
      </c>
      <c r="J1884">
        <v>0</v>
      </c>
      <c r="K1884">
        <v>0</v>
      </c>
      <c r="L1884">
        <v>0</v>
      </c>
      <c r="M1884">
        <v>0</v>
      </c>
    </row>
    <row r="1885" spans="2:13" x14ac:dyDescent="0.2">
      <c r="B1885">
        <v>0</v>
      </c>
      <c r="C1885">
        <v>0</v>
      </c>
      <c r="D1885">
        <v>0</v>
      </c>
      <c r="E1885">
        <v>0</v>
      </c>
      <c r="F1885">
        <v>0</v>
      </c>
      <c r="G1885">
        <v>2222222</v>
      </c>
      <c r="H1885">
        <v>0</v>
      </c>
      <c r="I1885">
        <v>0</v>
      </c>
      <c r="J1885">
        <v>0</v>
      </c>
      <c r="K1885">
        <v>0</v>
      </c>
      <c r="L1885">
        <v>0</v>
      </c>
      <c r="M1885">
        <v>0</v>
      </c>
    </row>
    <row r="1886" spans="2:13" x14ac:dyDescent="0.2">
      <c r="B1886">
        <v>0</v>
      </c>
      <c r="C1886">
        <v>0</v>
      </c>
      <c r="D1886">
        <v>0</v>
      </c>
      <c r="E1886">
        <v>0</v>
      </c>
      <c r="F1886">
        <v>0</v>
      </c>
      <c r="G1886">
        <v>2222222</v>
      </c>
      <c r="H1886">
        <v>0</v>
      </c>
      <c r="I1886">
        <v>0</v>
      </c>
      <c r="J1886">
        <v>0</v>
      </c>
      <c r="K1886">
        <v>0</v>
      </c>
      <c r="L1886">
        <v>0</v>
      </c>
      <c r="M1886">
        <v>0</v>
      </c>
    </row>
    <row r="1887" spans="2:13" x14ac:dyDescent="0.2">
      <c r="B1887">
        <v>0</v>
      </c>
      <c r="C1887">
        <v>0</v>
      </c>
      <c r="D1887">
        <v>0</v>
      </c>
      <c r="E1887">
        <v>0</v>
      </c>
      <c r="F1887">
        <v>0</v>
      </c>
      <c r="G1887">
        <v>2222222</v>
      </c>
      <c r="H1887">
        <v>0</v>
      </c>
      <c r="I1887">
        <v>0</v>
      </c>
      <c r="J1887">
        <v>0</v>
      </c>
      <c r="K1887">
        <v>0</v>
      </c>
      <c r="L1887">
        <v>0</v>
      </c>
      <c r="M1887">
        <v>0</v>
      </c>
    </row>
    <row r="1888" spans="2:13" x14ac:dyDescent="0.2">
      <c r="B1888">
        <v>0</v>
      </c>
      <c r="C1888">
        <v>0</v>
      </c>
      <c r="D1888">
        <v>0</v>
      </c>
      <c r="E1888">
        <v>0</v>
      </c>
      <c r="F1888">
        <v>0</v>
      </c>
      <c r="G1888">
        <v>2222222</v>
      </c>
      <c r="H1888">
        <v>0</v>
      </c>
      <c r="I1888">
        <v>0</v>
      </c>
      <c r="J1888">
        <v>0</v>
      </c>
      <c r="K1888">
        <v>0</v>
      </c>
      <c r="L1888">
        <v>0</v>
      </c>
      <c r="M1888">
        <v>0</v>
      </c>
    </row>
    <row r="1889" spans="2:13" x14ac:dyDescent="0.2">
      <c r="B1889">
        <v>0</v>
      </c>
      <c r="C1889">
        <v>0</v>
      </c>
      <c r="D1889">
        <v>0</v>
      </c>
      <c r="E1889">
        <v>0</v>
      </c>
      <c r="F1889">
        <v>0</v>
      </c>
      <c r="G1889">
        <v>2222222</v>
      </c>
      <c r="H1889">
        <v>0</v>
      </c>
      <c r="I1889">
        <v>0</v>
      </c>
      <c r="J1889">
        <v>0</v>
      </c>
      <c r="K1889">
        <v>0</v>
      </c>
      <c r="L1889">
        <v>0</v>
      </c>
      <c r="M1889">
        <v>0</v>
      </c>
    </row>
    <row r="1890" spans="2:13" x14ac:dyDescent="0.2">
      <c r="B1890">
        <v>0</v>
      </c>
      <c r="C1890">
        <v>0</v>
      </c>
      <c r="D1890">
        <v>0</v>
      </c>
      <c r="E1890">
        <v>0</v>
      </c>
      <c r="F1890">
        <v>0</v>
      </c>
      <c r="G1890">
        <v>2222222</v>
      </c>
      <c r="H1890">
        <v>0</v>
      </c>
      <c r="I1890">
        <v>0</v>
      </c>
      <c r="J1890">
        <v>0</v>
      </c>
      <c r="K1890">
        <v>0</v>
      </c>
      <c r="L1890">
        <v>0</v>
      </c>
      <c r="M1890">
        <v>0</v>
      </c>
    </row>
    <row r="1891" spans="2:13" x14ac:dyDescent="0.2">
      <c r="B1891">
        <v>0</v>
      </c>
      <c r="C1891">
        <v>0</v>
      </c>
      <c r="D1891">
        <v>0</v>
      </c>
      <c r="E1891">
        <v>0</v>
      </c>
      <c r="F1891">
        <v>0</v>
      </c>
      <c r="G1891">
        <v>2222222</v>
      </c>
      <c r="H1891">
        <v>0</v>
      </c>
      <c r="I1891">
        <v>0</v>
      </c>
      <c r="J1891">
        <v>0</v>
      </c>
      <c r="K1891">
        <v>0</v>
      </c>
      <c r="L1891">
        <v>0</v>
      </c>
      <c r="M1891">
        <v>0</v>
      </c>
    </row>
    <row r="1892" spans="2:13" x14ac:dyDescent="0.2">
      <c r="B1892">
        <v>0</v>
      </c>
      <c r="C1892">
        <v>0</v>
      </c>
      <c r="D1892">
        <v>0</v>
      </c>
      <c r="E1892">
        <v>0</v>
      </c>
      <c r="F1892">
        <v>0</v>
      </c>
      <c r="G1892">
        <v>2222222</v>
      </c>
      <c r="H1892">
        <v>0</v>
      </c>
      <c r="I1892">
        <v>0</v>
      </c>
      <c r="J1892">
        <v>0</v>
      </c>
      <c r="K1892">
        <v>0</v>
      </c>
      <c r="L1892">
        <v>0</v>
      </c>
      <c r="M1892">
        <v>0</v>
      </c>
    </row>
    <row r="1893" spans="2:13" x14ac:dyDescent="0.2">
      <c r="B1893">
        <v>0</v>
      </c>
      <c r="C1893">
        <v>0</v>
      </c>
      <c r="D1893">
        <v>0</v>
      </c>
      <c r="E1893">
        <v>0</v>
      </c>
      <c r="F1893">
        <v>0</v>
      </c>
      <c r="G1893">
        <v>2222222</v>
      </c>
      <c r="H1893">
        <v>0</v>
      </c>
      <c r="I1893">
        <v>0</v>
      </c>
      <c r="J1893">
        <v>0</v>
      </c>
      <c r="K1893">
        <v>0</v>
      </c>
      <c r="L1893">
        <v>0</v>
      </c>
      <c r="M1893">
        <v>0</v>
      </c>
    </row>
    <row r="1894" spans="2:13" x14ac:dyDescent="0.2">
      <c r="B1894">
        <v>0</v>
      </c>
      <c r="C1894">
        <v>0</v>
      </c>
      <c r="D1894">
        <v>0</v>
      </c>
      <c r="E1894">
        <v>0</v>
      </c>
      <c r="F1894">
        <v>0</v>
      </c>
      <c r="G1894">
        <v>2222222</v>
      </c>
      <c r="H1894">
        <v>0</v>
      </c>
      <c r="I1894">
        <v>0</v>
      </c>
      <c r="J1894">
        <v>0</v>
      </c>
      <c r="K1894">
        <v>0</v>
      </c>
      <c r="L1894">
        <v>0</v>
      </c>
      <c r="M1894">
        <v>0</v>
      </c>
    </row>
    <row r="1895" spans="2:13" x14ac:dyDescent="0.2">
      <c r="B1895">
        <v>0</v>
      </c>
      <c r="C1895">
        <v>0</v>
      </c>
      <c r="D1895">
        <v>0</v>
      </c>
      <c r="E1895">
        <v>0</v>
      </c>
      <c r="F1895">
        <v>0</v>
      </c>
      <c r="G1895">
        <v>2222222</v>
      </c>
      <c r="H1895">
        <v>0</v>
      </c>
      <c r="I1895">
        <v>0</v>
      </c>
      <c r="J1895">
        <v>0</v>
      </c>
      <c r="K1895">
        <v>0</v>
      </c>
      <c r="L1895">
        <v>0</v>
      </c>
      <c r="M1895">
        <v>0</v>
      </c>
    </row>
    <row r="1896" spans="2:13" x14ac:dyDescent="0.2">
      <c r="B1896">
        <v>0</v>
      </c>
      <c r="C1896">
        <v>0</v>
      </c>
      <c r="D1896">
        <v>0</v>
      </c>
      <c r="E1896">
        <v>0</v>
      </c>
      <c r="F1896">
        <v>0</v>
      </c>
      <c r="G1896">
        <v>2222222</v>
      </c>
      <c r="H1896">
        <v>0</v>
      </c>
      <c r="I1896">
        <v>0</v>
      </c>
      <c r="J1896">
        <v>0</v>
      </c>
      <c r="K1896">
        <v>0</v>
      </c>
      <c r="L1896">
        <v>0</v>
      </c>
      <c r="M1896">
        <v>0</v>
      </c>
    </row>
    <row r="1897" spans="2:13" x14ac:dyDescent="0.2">
      <c r="B1897">
        <v>0</v>
      </c>
      <c r="C1897">
        <v>0</v>
      </c>
      <c r="D1897">
        <v>0</v>
      </c>
      <c r="E1897">
        <v>0</v>
      </c>
      <c r="F1897">
        <v>0</v>
      </c>
      <c r="G1897">
        <v>2222222</v>
      </c>
      <c r="H1897">
        <v>0</v>
      </c>
      <c r="I1897">
        <v>0</v>
      </c>
      <c r="J1897">
        <v>0</v>
      </c>
      <c r="K1897">
        <v>0</v>
      </c>
      <c r="L1897">
        <v>0</v>
      </c>
      <c r="M1897">
        <v>0</v>
      </c>
    </row>
    <row r="1898" spans="2:13" x14ac:dyDescent="0.2">
      <c r="B1898">
        <v>0</v>
      </c>
      <c r="C1898">
        <v>0</v>
      </c>
      <c r="D1898">
        <v>0</v>
      </c>
      <c r="E1898">
        <v>0</v>
      </c>
      <c r="F1898">
        <v>0</v>
      </c>
      <c r="G1898">
        <v>2222222</v>
      </c>
      <c r="H1898">
        <v>0</v>
      </c>
      <c r="I1898">
        <v>0</v>
      </c>
      <c r="J1898">
        <v>0</v>
      </c>
      <c r="K1898">
        <v>0</v>
      </c>
      <c r="L1898">
        <v>0</v>
      </c>
      <c r="M1898">
        <v>0</v>
      </c>
    </row>
    <row r="1899" spans="2:13" x14ac:dyDescent="0.2">
      <c r="B1899">
        <v>0</v>
      </c>
      <c r="C1899">
        <v>0</v>
      </c>
      <c r="D1899">
        <v>0</v>
      </c>
      <c r="E1899">
        <v>0</v>
      </c>
      <c r="F1899">
        <v>0</v>
      </c>
      <c r="G1899">
        <v>2222222</v>
      </c>
      <c r="H1899">
        <v>0</v>
      </c>
      <c r="I1899">
        <v>0</v>
      </c>
      <c r="J1899">
        <v>0</v>
      </c>
      <c r="K1899">
        <v>0</v>
      </c>
      <c r="L1899">
        <v>0</v>
      </c>
      <c r="M1899">
        <v>0</v>
      </c>
    </row>
    <row r="1900" spans="2:13" x14ac:dyDescent="0.2">
      <c r="B1900">
        <v>0</v>
      </c>
      <c r="C1900">
        <v>0</v>
      </c>
      <c r="D1900">
        <v>0</v>
      </c>
      <c r="E1900">
        <v>0</v>
      </c>
      <c r="F1900">
        <v>0</v>
      </c>
      <c r="G1900">
        <v>2222222</v>
      </c>
      <c r="H1900">
        <v>0</v>
      </c>
      <c r="I1900">
        <v>0</v>
      </c>
      <c r="J1900">
        <v>0</v>
      </c>
      <c r="K1900">
        <v>0</v>
      </c>
      <c r="L1900">
        <v>0</v>
      </c>
      <c r="M1900">
        <v>0</v>
      </c>
    </row>
    <row r="1901" spans="2:13" x14ac:dyDescent="0.2">
      <c r="B1901">
        <v>0</v>
      </c>
      <c r="C1901">
        <v>0</v>
      </c>
      <c r="D1901">
        <v>0</v>
      </c>
      <c r="E1901">
        <v>0</v>
      </c>
      <c r="F1901">
        <v>0</v>
      </c>
      <c r="G1901">
        <v>2222222</v>
      </c>
      <c r="H1901">
        <v>0</v>
      </c>
      <c r="I1901">
        <v>0</v>
      </c>
      <c r="J1901">
        <v>0</v>
      </c>
      <c r="K1901">
        <v>0</v>
      </c>
      <c r="L1901">
        <v>0</v>
      </c>
      <c r="M1901">
        <v>0</v>
      </c>
    </row>
    <row r="1902" spans="2:13" x14ac:dyDescent="0.2">
      <c r="B1902">
        <v>0</v>
      </c>
      <c r="C1902">
        <v>0</v>
      </c>
      <c r="D1902">
        <v>0</v>
      </c>
      <c r="E1902">
        <v>0</v>
      </c>
      <c r="F1902">
        <v>0</v>
      </c>
      <c r="G1902">
        <v>2222222</v>
      </c>
      <c r="H1902">
        <v>0</v>
      </c>
      <c r="I1902">
        <v>0</v>
      </c>
      <c r="J1902">
        <v>0</v>
      </c>
      <c r="K1902">
        <v>0</v>
      </c>
      <c r="L1902">
        <v>0</v>
      </c>
      <c r="M1902">
        <v>0</v>
      </c>
    </row>
    <row r="1903" spans="2:13" x14ac:dyDescent="0.2">
      <c r="B1903">
        <v>0</v>
      </c>
      <c r="C1903">
        <v>0</v>
      </c>
      <c r="D1903">
        <v>0</v>
      </c>
      <c r="E1903">
        <v>0</v>
      </c>
      <c r="F1903">
        <v>0</v>
      </c>
      <c r="G1903">
        <v>2222222</v>
      </c>
      <c r="H1903">
        <v>0</v>
      </c>
      <c r="I1903">
        <v>0</v>
      </c>
      <c r="J1903">
        <v>0</v>
      </c>
      <c r="K1903">
        <v>0</v>
      </c>
      <c r="L1903">
        <v>0</v>
      </c>
      <c r="M1903">
        <v>0</v>
      </c>
    </row>
    <row r="1904" spans="2:13" x14ac:dyDescent="0.2">
      <c r="B1904">
        <v>0</v>
      </c>
      <c r="C1904">
        <v>0</v>
      </c>
      <c r="D1904">
        <v>0</v>
      </c>
      <c r="E1904">
        <v>0</v>
      </c>
      <c r="F1904">
        <v>0</v>
      </c>
      <c r="G1904">
        <v>2222222</v>
      </c>
      <c r="H1904">
        <v>0</v>
      </c>
      <c r="I1904">
        <v>0</v>
      </c>
      <c r="J1904">
        <v>0</v>
      </c>
      <c r="K1904">
        <v>0</v>
      </c>
      <c r="L1904">
        <v>0</v>
      </c>
      <c r="M1904">
        <v>0</v>
      </c>
    </row>
    <row r="1905" spans="2:13" x14ac:dyDescent="0.2">
      <c r="B1905">
        <v>0</v>
      </c>
      <c r="C1905">
        <v>0</v>
      </c>
      <c r="D1905">
        <v>0</v>
      </c>
      <c r="E1905">
        <v>0</v>
      </c>
      <c r="F1905">
        <v>0</v>
      </c>
      <c r="G1905">
        <v>2222222</v>
      </c>
      <c r="H1905">
        <v>0</v>
      </c>
      <c r="I1905">
        <v>0</v>
      </c>
      <c r="J1905">
        <v>0</v>
      </c>
      <c r="K1905">
        <v>0</v>
      </c>
      <c r="L1905">
        <v>0</v>
      </c>
      <c r="M1905">
        <v>0</v>
      </c>
    </row>
    <row r="1906" spans="2:13" x14ac:dyDescent="0.2">
      <c r="B1906">
        <v>0</v>
      </c>
      <c r="C1906">
        <v>0</v>
      </c>
      <c r="D1906">
        <v>0</v>
      </c>
      <c r="E1906">
        <v>0</v>
      </c>
      <c r="F1906">
        <v>0</v>
      </c>
      <c r="G1906">
        <v>2222222</v>
      </c>
      <c r="H1906">
        <v>0</v>
      </c>
      <c r="I1906">
        <v>0</v>
      </c>
      <c r="J1906">
        <v>0</v>
      </c>
      <c r="K1906">
        <v>0</v>
      </c>
      <c r="L1906">
        <v>0</v>
      </c>
      <c r="M1906">
        <v>0</v>
      </c>
    </row>
    <row r="1907" spans="2:13" x14ac:dyDescent="0.2">
      <c r="B1907">
        <v>0</v>
      </c>
      <c r="C1907">
        <v>0</v>
      </c>
      <c r="D1907">
        <v>0</v>
      </c>
      <c r="E1907">
        <v>0</v>
      </c>
      <c r="F1907">
        <v>0</v>
      </c>
      <c r="G1907">
        <v>2222222</v>
      </c>
      <c r="H1907">
        <v>0</v>
      </c>
      <c r="I1907">
        <v>0</v>
      </c>
      <c r="J1907">
        <v>0</v>
      </c>
      <c r="K1907">
        <v>0</v>
      </c>
      <c r="L1907">
        <v>0</v>
      </c>
      <c r="M1907">
        <v>0</v>
      </c>
    </row>
    <row r="1908" spans="2:13" x14ac:dyDescent="0.2">
      <c r="B1908">
        <v>0</v>
      </c>
      <c r="C1908">
        <v>0</v>
      </c>
      <c r="D1908">
        <v>0</v>
      </c>
      <c r="E1908">
        <v>0</v>
      </c>
      <c r="F1908">
        <v>0</v>
      </c>
      <c r="G1908">
        <v>2222222</v>
      </c>
      <c r="H1908">
        <v>0</v>
      </c>
      <c r="I1908">
        <v>0</v>
      </c>
      <c r="J1908">
        <v>0</v>
      </c>
      <c r="K1908">
        <v>0</v>
      </c>
      <c r="L1908">
        <v>0</v>
      </c>
      <c r="M1908">
        <v>0</v>
      </c>
    </row>
    <row r="1909" spans="2:13" x14ac:dyDescent="0.2">
      <c r="B1909">
        <v>0</v>
      </c>
      <c r="C1909">
        <v>0</v>
      </c>
      <c r="D1909">
        <v>0</v>
      </c>
      <c r="E1909">
        <v>0</v>
      </c>
      <c r="F1909">
        <v>0</v>
      </c>
      <c r="G1909">
        <v>2222222</v>
      </c>
      <c r="H1909">
        <v>0</v>
      </c>
      <c r="I1909">
        <v>0</v>
      </c>
      <c r="J1909">
        <v>0</v>
      </c>
      <c r="K1909">
        <v>0</v>
      </c>
      <c r="L1909">
        <v>0</v>
      </c>
      <c r="M1909">
        <v>0</v>
      </c>
    </row>
    <row r="1910" spans="2:13" x14ac:dyDescent="0.2">
      <c r="B1910">
        <v>0</v>
      </c>
      <c r="C1910">
        <v>0</v>
      </c>
      <c r="D1910">
        <v>0</v>
      </c>
      <c r="E1910">
        <v>0</v>
      </c>
      <c r="F1910">
        <v>0</v>
      </c>
      <c r="G1910">
        <v>2222222</v>
      </c>
      <c r="H1910">
        <v>0</v>
      </c>
      <c r="I1910">
        <v>0</v>
      </c>
      <c r="J1910">
        <v>0</v>
      </c>
      <c r="K1910">
        <v>0</v>
      </c>
      <c r="L1910">
        <v>0</v>
      </c>
      <c r="M1910">
        <v>0</v>
      </c>
    </row>
    <row r="1911" spans="2:13" x14ac:dyDescent="0.2">
      <c r="B1911">
        <v>0</v>
      </c>
      <c r="C1911">
        <v>0</v>
      </c>
      <c r="D1911">
        <v>0</v>
      </c>
      <c r="E1911">
        <v>0</v>
      </c>
      <c r="F1911">
        <v>0</v>
      </c>
      <c r="G1911">
        <v>2222222</v>
      </c>
      <c r="H1911">
        <v>0</v>
      </c>
      <c r="I1911">
        <v>0</v>
      </c>
      <c r="J1911">
        <v>0</v>
      </c>
      <c r="K1911">
        <v>0</v>
      </c>
      <c r="L1911">
        <v>0</v>
      </c>
      <c r="M1911">
        <v>0</v>
      </c>
    </row>
    <row r="1912" spans="2:13" x14ac:dyDescent="0.2">
      <c r="B1912">
        <v>0</v>
      </c>
      <c r="C1912">
        <v>0</v>
      </c>
      <c r="D1912">
        <v>0</v>
      </c>
      <c r="E1912">
        <v>0</v>
      </c>
      <c r="F1912">
        <v>0</v>
      </c>
      <c r="G1912">
        <v>2222222</v>
      </c>
      <c r="H1912">
        <v>0</v>
      </c>
      <c r="I1912">
        <v>0</v>
      </c>
      <c r="J1912">
        <v>0</v>
      </c>
      <c r="K1912">
        <v>0</v>
      </c>
      <c r="L1912">
        <v>0</v>
      </c>
      <c r="M1912">
        <v>0</v>
      </c>
    </row>
    <row r="1913" spans="2:13" x14ac:dyDescent="0.2">
      <c r="B1913">
        <v>0</v>
      </c>
      <c r="C1913">
        <v>0</v>
      </c>
      <c r="D1913">
        <v>0</v>
      </c>
      <c r="E1913">
        <v>0</v>
      </c>
      <c r="F1913">
        <v>0</v>
      </c>
      <c r="G1913">
        <v>2222222</v>
      </c>
      <c r="H1913">
        <v>0</v>
      </c>
      <c r="I1913">
        <v>0</v>
      </c>
      <c r="J1913">
        <v>0</v>
      </c>
      <c r="K1913">
        <v>0</v>
      </c>
      <c r="L1913">
        <v>0</v>
      </c>
      <c r="M1913">
        <v>0</v>
      </c>
    </row>
    <row r="1914" spans="2:13" x14ac:dyDescent="0.2">
      <c r="B1914">
        <v>0</v>
      </c>
      <c r="C1914">
        <v>0</v>
      </c>
      <c r="D1914">
        <v>0</v>
      </c>
      <c r="E1914">
        <v>0</v>
      </c>
      <c r="F1914">
        <v>0</v>
      </c>
      <c r="G1914">
        <v>2222222</v>
      </c>
      <c r="H1914">
        <v>0</v>
      </c>
      <c r="I1914">
        <v>0</v>
      </c>
      <c r="J1914">
        <v>0</v>
      </c>
      <c r="K1914">
        <v>0</v>
      </c>
      <c r="L1914">
        <v>0</v>
      </c>
      <c r="M1914">
        <v>0</v>
      </c>
    </row>
    <row r="1915" spans="2:13" x14ac:dyDescent="0.2">
      <c r="B1915">
        <v>0</v>
      </c>
      <c r="C1915">
        <v>0</v>
      </c>
      <c r="D1915">
        <v>0</v>
      </c>
      <c r="E1915">
        <v>0</v>
      </c>
      <c r="F1915">
        <v>0</v>
      </c>
      <c r="G1915">
        <v>2222222</v>
      </c>
      <c r="H1915">
        <v>0</v>
      </c>
      <c r="I1915">
        <v>0</v>
      </c>
      <c r="J1915">
        <v>0</v>
      </c>
      <c r="K1915">
        <v>0</v>
      </c>
      <c r="L1915">
        <v>0</v>
      </c>
      <c r="M1915">
        <v>0</v>
      </c>
    </row>
    <row r="1916" spans="2:13" x14ac:dyDescent="0.2">
      <c r="B1916">
        <v>0</v>
      </c>
      <c r="C1916">
        <v>0</v>
      </c>
      <c r="D1916">
        <v>0</v>
      </c>
      <c r="E1916">
        <v>0</v>
      </c>
      <c r="F1916">
        <v>0</v>
      </c>
      <c r="G1916">
        <v>2222222</v>
      </c>
      <c r="H1916">
        <v>0</v>
      </c>
      <c r="I1916">
        <v>0</v>
      </c>
      <c r="J1916">
        <v>0</v>
      </c>
      <c r="K1916">
        <v>0</v>
      </c>
      <c r="L1916">
        <v>0</v>
      </c>
      <c r="M1916">
        <v>0</v>
      </c>
    </row>
    <row r="1917" spans="2:13" x14ac:dyDescent="0.2">
      <c r="B1917">
        <v>0</v>
      </c>
      <c r="C1917">
        <v>0</v>
      </c>
      <c r="D1917">
        <v>0</v>
      </c>
      <c r="E1917">
        <v>0</v>
      </c>
      <c r="F1917">
        <v>0</v>
      </c>
      <c r="G1917">
        <v>2222222</v>
      </c>
      <c r="H1917">
        <v>0</v>
      </c>
      <c r="I1917">
        <v>0</v>
      </c>
      <c r="J1917">
        <v>0</v>
      </c>
      <c r="K1917">
        <v>0</v>
      </c>
      <c r="L1917">
        <v>0</v>
      </c>
      <c r="M1917">
        <v>0</v>
      </c>
    </row>
    <row r="1918" spans="2:13" x14ac:dyDescent="0.2">
      <c r="B1918">
        <v>0</v>
      </c>
      <c r="C1918">
        <v>0</v>
      </c>
      <c r="D1918">
        <v>0</v>
      </c>
      <c r="E1918">
        <v>0</v>
      </c>
      <c r="F1918">
        <v>0</v>
      </c>
      <c r="G1918">
        <v>2222222</v>
      </c>
      <c r="H1918">
        <v>0</v>
      </c>
      <c r="I1918">
        <v>0</v>
      </c>
      <c r="J1918">
        <v>0</v>
      </c>
      <c r="K1918">
        <v>0</v>
      </c>
      <c r="L1918">
        <v>0</v>
      </c>
      <c r="M1918">
        <v>0</v>
      </c>
    </row>
    <row r="1919" spans="2:13" x14ac:dyDescent="0.2">
      <c r="B1919">
        <v>0</v>
      </c>
      <c r="C1919">
        <v>0</v>
      </c>
      <c r="D1919">
        <v>0</v>
      </c>
      <c r="E1919">
        <v>0</v>
      </c>
      <c r="F1919">
        <v>0</v>
      </c>
      <c r="G1919">
        <v>2222222</v>
      </c>
      <c r="H1919">
        <v>0</v>
      </c>
      <c r="I1919">
        <v>0</v>
      </c>
      <c r="J1919">
        <v>0</v>
      </c>
      <c r="K1919">
        <v>0</v>
      </c>
      <c r="L1919">
        <v>0</v>
      </c>
      <c r="M1919">
        <v>0</v>
      </c>
    </row>
    <row r="1920" spans="2:13" x14ac:dyDescent="0.2">
      <c r="B1920">
        <v>0</v>
      </c>
      <c r="C1920">
        <v>0</v>
      </c>
      <c r="D1920">
        <v>0</v>
      </c>
      <c r="E1920">
        <v>0</v>
      </c>
      <c r="F1920">
        <v>0</v>
      </c>
      <c r="G1920">
        <v>2222222</v>
      </c>
      <c r="H1920">
        <v>0</v>
      </c>
      <c r="I1920">
        <v>0</v>
      </c>
      <c r="J1920">
        <v>0</v>
      </c>
      <c r="K1920">
        <v>0</v>
      </c>
      <c r="L1920">
        <v>0</v>
      </c>
      <c r="M1920">
        <v>0</v>
      </c>
    </row>
    <row r="1921" spans="2:13" x14ac:dyDescent="0.2">
      <c r="B1921">
        <v>0</v>
      </c>
      <c r="C1921">
        <v>0</v>
      </c>
      <c r="D1921">
        <v>0</v>
      </c>
      <c r="E1921">
        <v>0</v>
      </c>
      <c r="F1921">
        <v>0</v>
      </c>
      <c r="G1921">
        <v>2222222</v>
      </c>
      <c r="H1921">
        <v>0</v>
      </c>
      <c r="I1921">
        <v>0</v>
      </c>
      <c r="J1921">
        <v>0</v>
      </c>
      <c r="K1921">
        <v>0</v>
      </c>
      <c r="L1921">
        <v>0</v>
      </c>
      <c r="M1921">
        <v>0</v>
      </c>
    </row>
    <row r="1922" spans="2:13" x14ac:dyDescent="0.2">
      <c r="B1922">
        <v>0</v>
      </c>
      <c r="C1922">
        <v>0</v>
      </c>
      <c r="D1922">
        <v>0</v>
      </c>
      <c r="E1922">
        <v>0</v>
      </c>
      <c r="F1922">
        <v>0</v>
      </c>
      <c r="G1922">
        <v>2222222</v>
      </c>
      <c r="H1922">
        <v>0</v>
      </c>
      <c r="I1922">
        <v>0</v>
      </c>
      <c r="J1922">
        <v>0</v>
      </c>
      <c r="K1922">
        <v>0</v>
      </c>
      <c r="L1922">
        <v>0</v>
      </c>
      <c r="M1922">
        <v>0</v>
      </c>
    </row>
    <row r="1923" spans="2:13" x14ac:dyDescent="0.2">
      <c r="B1923">
        <v>0</v>
      </c>
      <c r="C1923">
        <v>0</v>
      </c>
      <c r="D1923">
        <v>0</v>
      </c>
      <c r="E1923">
        <v>0</v>
      </c>
      <c r="F1923">
        <v>0</v>
      </c>
      <c r="G1923">
        <v>2222222</v>
      </c>
      <c r="H1923">
        <v>0</v>
      </c>
      <c r="I1923">
        <v>0</v>
      </c>
      <c r="J1923">
        <v>0</v>
      </c>
      <c r="K1923">
        <v>0</v>
      </c>
      <c r="L1923">
        <v>0</v>
      </c>
      <c r="M1923">
        <v>0</v>
      </c>
    </row>
    <row r="1924" spans="2:13" x14ac:dyDescent="0.2">
      <c r="B1924">
        <v>0</v>
      </c>
      <c r="C1924">
        <v>0</v>
      </c>
      <c r="D1924">
        <v>0</v>
      </c>
      <c r="E1924">
        <v>0</v>
      </c>
      <c r="F1924">
        <v>0</v>
      </c>
      <c r="G1924">
        <v>2222222</v>
      </c>
      <c r="H1924">
        <v>0</v>
      </c>
      <c r="I1924">
        <v>0</v>
      </c>
      <c r="J1924">
        <v>0</v>
      </c>
      <c r="K1924">
        <v>0</v>
      </c>
      <c r="L1924">
        <v>0</v>
      </c>
      <c r="M1924">
        <v>0</v>
      </c>
    </row>
    <row r="1925" spans="2:13" x14ac:dyDescent="0.2">
      <c r="B1925">
        <v>0</v>
      </c>
      <c r="C1925">
        <v>0</v>
      </c>
      <c r="D1925">
        <v>0</v>
      </c>
      <c r="E1925">
        <v>0</v>
      </c>
      <c r="F1925">
        <v>0</v>
      </c>
      <c r="G1925">
        <v>2222222</v>
      </c>
      <c r="H1925">
        <v>0</v>
      </c>
      <c r="I1925">
        <v>0</v>
      </c>
      <c r="J1925">
        <v>0</v>
      </c>
      <c r="K1925">
        <v>0</v>
      </c>
      <c r="L1925">
        <v>0</v>
      </c>
      <c r="M1925">
        <v>0</v>
      </c>
    </row>
    <row r="1926" spans="2:13" x14ac:dyDescent="0.2">
      <c r="B1926">
        <v>0</v>
      </c>
      <c r="C1926">
        <v>0</v>
      </c>
      <c r="D1926">
        <v>0</v>
      </c>
      <c r="E1926">
        <v>0</v>
      </c>
      <c r="F1926">
        <v>0</v>
      </c>
      <c r="G1926">
        <v>2222222</v>
      </c>
      <c r="H1926">
        <v>0</v>
      </c>
      <c r="I1926">
        <v>0</v>
      </c>
      <c r="J1926">
        <v>0</v>
      </c>
      <c r="K1926">
        <v>0</v>
      </c>
      <c r="L1926">
        <v>0</v>
      </c>
      <c r="M1926">
        <v>0</v>
      </c>
    </row>
    <row r="1927" spans="2:13" x14ac:dyDescent="0.2">
      <c r="B1927">
        <v>0</v>
      </c>
      <c r="C1927">
        <v>0</v>
      </c>
      <c r="D1927">
        <v>0</v>
      </c>
      <c r="E1927">
        <v>0</v>
      </c>
      <c r="F1927">
        <v>0</v>
      </c>
      <c r="G1927">
        <v>2222222</v>
      </c>
      <c r="H1927">
        <v>0</v>
      </c>
      <c r="I1927">
        <v>0</v>
      </c>
      <c r="J1927">
        <v>0</v>
      </c>
      <c r="K1927">
        <v>0</v>
      </c>
      <c r="L1927">
        <v>0</v>
      </c>
      <c r="M1927">
        <v>0</v>
      </c>
    </row>
    <row r="1928" spans="2:13" x14ac:dyDescent="0.2">
      <c r="B1928">
        <v>0</v>
      </c>
      <c r="C1928">
        <v>0</v>
      </c>
      <c r="D1928">
        <v>0</v>
      </c>
      <c r="E1928">
        <v>0</v>
      </c>
      <c r="F1928">
        <v>0</v>
      </c>
      <c r="G1928">
        <v>2222222</v>
      </c>
      <c r="H1928">
        <v>0</v>
      </c>
      <c r="I1928">
        <v>0</v>
      </c>
      <c r="J1928">
        <v>0</v>
      </c>
      <c r="K1928">
        <v>0</v>
      </c>
      <c r="L1928">
        <v>0</v>
      </c>
      <c r="M1928">
        <v>0</v>
      </c>
    </row>
    <row r="1929" spans="2:13" x14ac:dyDescent="0.2">
      <c r="B1929">
        <v>0</v>
      </c>
      <c r="C1929">
        <v>0</v>
      </c>
      <c r="D1929">
        <v>0</v>
      </c>
      <c r="E1929">
        <v>0</v>
      </c>
      <c r="F1929">
        <v>0</v>
      </c>
      <c r="G1929">
        <v>2222222</v>
      </c>
      <c r="H1929">
        <v>0</v>
      </c>
      <c r="I1929">
        <v>0</v>
      </c>
      <c r="J1929">
        <v>0</v>
      </c>
      <c r="K1929">
        <v>0</v>
      </c>
      <c r="L1929">
        <v>0</v>
      </c>
      <c r="M1929">
        <v>0</v>
      </c>
    </row>
    <row r="1930" spans="2:13" x14ac:dyDescent="0.2">
      <c r="B1930">
        <v>0</v>
      </c>
      <c r="C1930">
        <v>0</v>
      </c>
      <c r="D1930">
        <v>0</v>
      </c>
      <c r="E1930">
        <v>0</v>
      </c>
      <c r="F1930">
        <v>0</v>
      </c>
      <c r="G1930">
        <v>2222222</v>
      </c>
      <c r="H1930">
        <v>0</v>
      </c>
      <c r="I1930">
        <v>0</v>
      </c>
      <c r="J1930">
        <v>0</v>
      </c>
      <c r="K1930">
        <v>0</v>
      </c>
      <c r="L1930">
        <v>0</v>
      </c>
      <c r="M1930">
        <v>0</v>
      </c>
    </row>
    <row r="1931" spans="2:13" x14ac:dyDescent="0.2">
      <c r="B1931">
        <v>0</v>
      </c>
      <c r="C1931">
        <v>0</v>
      </c>
      <c r="D1931">
        <v>0</v>
      </c>
      <c r="E1931">
        <v>0</v>
      </c>
      <c r="F1931">
        <v>0</v>
      </c>
      <c r="G1931">
        <v>2222222</v>
      </c>
      <c r="H1931">
        <v>0</v>
      </c>
      <c r="I1931">
        <v>0</v>
      </c>
      <c r="J1931">
        <v>0</v>
      </c>
      <c r="K1931">
        <v>0</v>
      </c>
      <c r="L1931">
        <v>0</v>
      </c>
      <c r="M1931">
        <v>0</v>
      </c>
    </row>
    <row r="1932" spans="2:13" x14ac:dyDescent="0.2">
      <c r="B1932">
        <v>0</v>
      </c>
      <c r="C1932">
        <v>0</v>
      </c>
      <c r="D1932">
        <v>0</v>
      </c>
      <c r="E1932">
        <v>0</v>
      </c>
      <c r="F1932">
        <v>0</v>
      </c>
      <c r="G1932">
        <v>2222222</v>
      </c>
      <c r="H1932">
        <v>0</v>
      </c>
      <c r="I1932">
        <v>0</v>
      </c>
      <c r="J1932">
        <v>0</v>
      </c>
      <c r="K1932">
        <v>0</v>
      </c>
      <c r="L1932">
        <v>0</v>
      </c>
      <c r="M1932">
        <v>0</v>
      </c>
    </row>
    <row r="1933" spans="2:13" x14ac:dyDescent="0.2">
      <c r="B1933">
        <v>0</v>
      </c>
      <c r="C1933">
        <v>0</v>
      </c>
      <c r="D1933">
        <v>0</v>
      </c>
      <c r="E1933">
        <v>0</v>
      </c>
      <c r="F1933">
        <v>0</v>
      </c>
      <c r="G1933">
        <v>2222222</v>
      </c>
      <c r="H1933">
        <v>0</v>
      </c>
      <c r="I1933">
        <v>0</v>
      </c>
      <c r="J1933">
        <v>0</v>
      </c>
      <c r="K1933">
        <v>0</v>
      </c>
      <c r="L1933">
        <v>0</v>
      </c>
      <c r="M1933">
        <v>0</v>
      </c>
    </row>
    <row r="1934" spans="2:13" x14ac:dyDescent="0.2">
      <c r="B1934">
        <v>0</v>
      </c>
      <c r="C1934">
        <v>0</v>
      </c>
      <c r="D1934">
        <v>0</v>
      </c>
      <c r="E1934">
        <v>0</v>
      </c>
      <c r="F1934">
        <v>0</v>
      </c>
      <c r="G1934">
        <v>2222222</v>
      </c>
      <c r="H1934">
        <v>0</v>
      </c>
      <c r="I1934">
        <v>0</v>
      </c>
      <c r="J1934">
        <v>0</v>
      </c>
      <c r="K1934">
        <v>0</v>
      </c>
      <c r="L1934">
        <v>0</v>
      </c>
      <c r="M1934">
        <v>0</v>
      </c>
    </row>
    <row r="1935" spans="2:13" x14ac:dyDescent="0.2">
      <c r="B1935">
        <v>0</v>
      </c>
      <c r="C1935">
        <v>0</v>
      </c>
      <c r="D1935">
        <v>0</v>
      </c>
      <c r="E1935">
        <v>0</v>
      </c>
      <c r="F1935">
        <v>0</v>
      </c>
      <c r="G1935">
        <v>2222222</v>
      </c>
      <c r="H1935">
        <v>0</v>
      </c>
      <c r="I1935">
        <v>0</v>
      </c>
      <c r="J1935">
        <v>0</v>
      </c>
      <c r="K1935">
        <v>0</v>
      </c>
      <c r="L1935">
        <v>0</v>
      </c>
      <c r="M1935">
        <v>0</v>
      </c>
    </row>
    <row r="1936" spans="2:13" x14ac:dyDescent="0.2">
      <c r="B1936">
        <v>0</v>
      </c>
      <c r="C1936">
        <v>0</v>
      </c>
      <c r="D1936">
        <v>0</v>
      </c>
      <c r="E1936">
        <v>0</v>
      </c>
      <c r="F1936">
        <v>0</v>
      </c>
      <c r="G1936">
        <v>2222222</v>
      </c>
      <c r="H1936">
        <v>0</v>
      </c>
      <c r="I1936">
        <v>0</v>
      </c>
      <c r="J1936">
        <v>0</v>
      </c>
      <c r="K1936">
        <v>0</v>
      </c>
      <c r="L1936">
        <v>0</v>
      </c>
      <c r="M1936">
        <v>0</v>
      </c>
    </row>
    <row r="1937" spans="2:13" x14ac:dyDescent="0.2">
      <c r="B1937">
        <v>0</v>
      </c>
      <c r="C1937">
        <v>0</v>
      </c>
      <c r="D1937">
        <v>0</v>
      </c>
      <c r="E1937">
        <v>0</v>
      </c>
      <c r="F1937">
        <v>0</v>
      </c>
      <c r="G1937">
        <v>2222222</v>
      </c>
      <c r="H1937">
        <v>0</v>
      </c>
      <c r="I1937">
        <v>0</v>
      </c>
      <c r="J1937">
        <v>0</v>
      </c>
      <c r="K1937">
        <v>0</v>
      </c>
      <c r="L1937">
        <v>0</v>
      </c>
      <c r="M1937">
        <v>0</v>
      </c>
    </row>
    <row r="1938" spans="2:13" x14ac:dyDescent="0.2">
      <c r="B1938">
        <v>0</v>
      </c>
      <c r="C1938">
        <v>0</v>
      </c>
      <c r="D1938">
        <v>0</v>
      </c>
      <c r="E1938">
        <v>0</v>
      </c>
      <c r="F1938">
        <v>0</v>
      </c>
      <c r="G1938">
        <v>2222222</v>
      </c>
      <c r="H1938">
        <v>0</v>
      </c>
      <c r="I1938">
        <v>0</v>
      </c>
      <c r="J1938">
        <v>0</v>
      </c>
      <c r="K1938">
        <v>0</v>
      </c>
      <c r="L1938">
        <v>0</v>
      </c>
      <c r="M1938">
        <v>0</v>
      </c>
    </row>
    <row r="1939" spans="2:13" x14ac:dyDescent="0.2">
      <c r="B1939">
        <v>0</v>
      </c>
      <c r="C1939">
        <v>0</v>
      </c>
      <c r="D1939">
        <v>0</v>
      </c>
      <c r="E1939">
        <v>0</v>
      </c>
      <c r="F1939">
        <v>0</v>
      </c>
      <c r="G1939">
        <v>2222222</v>
      </c>
      <c r="H1939">
        <v>0</v>
      </c>
      <c r="I1939">
        <v>0</v>
      </c>
      <c r="J1939">
        <v>0</v>
      </c>
      <c r="K1939">
        <v>0</v>
      </c>
      <c r="L1939">
        <v>0</v>
      </c>
      <c r="M1939">
        <v>0</v>
      </c>
    </row>
    <row r="1940" spans="2:13" x14ac:dyDescent="0.2">
      <c r="B1940">
        <v>0</v>
      </c>
      <c r="C1940">
        <v>0</v>
      </c>
      <c r="D1940">
        <v>0</v>
      </c>
      <c r="E1940">
        <v>0</v>
      </c>
      <c r="F1940">
        <v>0</v>
      </c>
      <c r="G1940">
        <v>2222222</v>
      </c>
      <c r="H1940">
        <v>0</v>
      </c>
      <c r="I1940">
        <v>0</v>
      </c>
      <c r="J1940">
        <v>0</v>
      </c>
      <c r="K1940">
        <v>0</v>
      </c>
      <c r="L1940">
        <v>0</v>
      </c>
      <c r="M1940">
        <v>0</v>
      </c>
    </row>
    <row r="1941" spans="2:13" x14ac:dyDescent="0.2">
      <c r="B1941">
        <v>0</v>
      </c>
      <c r="C1941">
        <v>0</v>
      </c>
      <c r="D1941">
        <v>0</v>
      </c>
      <c r="E1941">
        <v>0</v>
      </c>
      <c r="F1941">
        <v>0</v>
      </c>
      <c r="G1941">
        <v>2222222</v>
      </c>
      <c r="H1941">
        <v>0</v>
      </c>
      <c r="I1941">
        <v>0</v>
      </c>
      <c r="J1941">
        <v>0</v>
      </c>
      <c r="K1941">
        <v>0</v>
      </c>
      <c r="L1941">
        <v>0</v>
      </c>
      <c r="M1941">
        <v>0</v>
      </c>
    </row>
    <row r="1942" spans="2:13" x14ac:dyDescent="0.2">
      <c r="B1942">
        <v>0</v>
      </c>
      <c r="C1942">
        <v>0</v>
      </c>
      <c r="D1942">
        <v>0</v>
      </c>
      <c r="E1942">
        <v>0</v>
      </c>
      <c r="F1942">
        <v>0</v>
      </c>
      <c r="G1942">
        <v>2222222</v>
      </c>
      <c r="H1942">
        <v>0</v>
      </c>
      <c r="I1942">
        <v>0</v>
      </c>
      <c r="J1942">
        <v>0</v>
      </c>
      <c r="K1942">
        <v>0</v>
      </c>
      <c r="L1942">
        <v>0</v>
      </c>
      <c r="M1942">
        <v>0</v>
      </c>
    </row>
    <row r="1943" spans="2:13" x14ac:dyDescent="0.2">
      <c r="B1943">
        <v>0</v>
      </c>
      <c r="C1943">
        <v>0</v>
      </c>
      <c r="D1943">
        <v>0</v>
      </c>
      <c r="E1943">
        <v>0</v>
      </c>
      <c r="F1943">
        <v>0</v>
      </c>
      <c r="G1943">
        <v>2222222</v>
      </c>
      <c r="H1943">
        <v>0</v>
      </c>
      <c r="I1943">
        <v>0</v>
      </c>
      <c r="J1943">
        <v>0</v>
      </c>
      <c r="K1943">
        <v>0</v>
      </c>
      <c r="L1943">
        <v>0</v>
      </c>
      <c r="M1943">
        <v>0</v>
      </c>
    </row>
    <row r="1944" spans="2:13" x14ac:dyDescent="0.2">
      <c r="B1944">
        <v>0</v>
      </c>
      <c r="C1944">
        <v>0</v>
      </c>
      <c r="D1944">
        <v>0</v>
      </c>
      <c r="E1944">
        <v>0</v>
      </c>
      <c r="F1944">
        <v>0</v>
      </c>
      <c r="G1944">
        <v>2222222</v>
      </c>
      <c r="H1944">
        <v>0</v>
      </c>
      <c r="I1944">
        <v>0</v>
      </c>
      <c r="J1944">
        <v>0</v>
      </c>
      <c r="K1944">
        <v>0</v>
      </c>
      <c r="L1944">
        <v>0</v>
      </c>
      <c r="M1944">
        <v>0</v>
      </c>
    </row>
    <row r="1945" spans="2:13" x14ac:dyDescent="0.2">
      <c r="B1945">
        <v>0</v>
      </c>
      <c r="C1945">
        <v>0</v>
      </c>
      <c r="D1945">
        <v>0</v>
      </c>
      <c r="E1945">
        <v>0</v>
      </c>
      <c r="F1945">
        <v>0</v>
      </c>
      <c r="G1945">
        <v>2222222</v>
      </c>
      <c r="H1945">
        <v>0</v>
      </c>
      <c r="I1945">
        <v>0</v>
      </c>
      <c r="J1945">
        <v>0</v>
      </c>
      <c r="K1945">
        <v>0</v>
      </c>
      <c r="L1945">
        <v>0</v>
      </c>
      <c r="M1945">
        <v>0</v>
      </c>
    </row>
    <row r="1946" spans="2:13" x14ac:dyDescent="0.2">
      <c r="B1946">
        <v>0</v>
      </c>
      <c r="C1946">
        <v>0</v>
      </c>
      <c r="D1946">
        <v>0</v>
      </c>
      <c r="E1946">
        <v>0</v>
      </c>
      <c r="F1946">
        <v>0</v>
      </c>
      <c r="G1946">
        <v>2222222</v>
      </c>
      <c r="H1946">
        <v>0</v>
      </c>
      <c r="I1946">
        <v>0</v>
      </c>
      <c r="J1946">
        <v>0</v>
      </c>
      <c r="K1946">
        <v>0</v>
      </c>
      <c r="L1946">
        <v>0</v>
      </c>
      <c r="M1946">
        <v>0</v>
      </c>
    </row>
    <row r="1947" spans="2:13" x14ac:dyDescent="0.2">
      <c r="B1947">
        <v>0</v>
      </c>
      <c r="C1947">
        <v>0</v>
      </c>
      <c r="D1947">
        <v>0</v>
      </c>
      <c r="E1947">
        <v>0</v>
      </c>
      <c r="F1947">
        <v>0</v>
      </c>
      <c r="G1947">
        <v>2222222</v>
      </c>
      <c r="H1947">
        <v>0</v>
      </c>
      <c r="I1947">
        <v>0</v>
      </c>
      <c r="J1947">
        <v>0</v>
      </c>
      <c r="K1947">
        <v>0</v>
      </c>
      <c r="L1947">
        <v>0</v>
      </c>
      <c r="M1947">
        <v>0</v>
      </c>
    </row>
    <row r="1948" spans="2:13" x14ac:dyDescent="0.2">
      <c r="B1948">
        <v>0</v>
      </c>
      <c r="C1948">
        <v>0</v>
      </c>
      <c r="D1948">
        <v>0</v>
      </c>
      <c r="E1948">
        <v>0</v>
      </c>
      <c r="F1948">
        <v>0</v>
      </c>
      <c r="G1948">
        <v>2222222</v>
      </c>
      <c r="H1948">
        <v>0</v>
      </c>
      <c r="I1948">
        <v>0</v>
      </c>
      <c r="J1948">
        <v>0</v>
      </c>
      <c r="K1948">
        <v>0</v>
      </c>
      <c r="L1948">
        <v>0</v>
      </c>
      <c r="M1948">
        <v>0</v>
      </c>
    </row>
    <row r="1949" spans="2:13" x14ac:dyDescent="0.2">
      <c r="B1949">
        <v>0</v>
      </c>
      <c r="C1949">
        <v>0</v>
      </c>
      <c r="D1949">
        <v>0</v>
      </c>
      <c r="E1949">
        <v>0</v>
      </c>
      <c r="F1949">
        <v>0</v>
      </c>
      <c r="G1949">
        <v>2222222</v>
      </c>
      <c r="H1949">
        <v>0</v>
      </c>
      <c r="I1949">
        <v>0</v>
      </c>
      <c r="J1949">
        <v>0</v>
      </c>
      <c r="K1949">
        <v>0</v>
      </c>
      <c r="L1949">
        <v>0</v>
      </c>
      <c r="M1949">
        <v>0</v>
      </c>
    </row>
    <row r="1950" spans="2:13" x14ac:dyDescent="0.2">
      <c r="B1950">
        <v>0</v>
      </c>
      <c r="C1950">
        <v>0</v>
      </c>
      <c r="D1950">
        <v>0</v>
      </c>
      <c r="E1950">
        <v>0</v>
      </c>
      <c r="F1950">
        <v>0</v>
      </c>
      <c r="G1950">
        <v>2222222</v>
      </c>
      <c r="H1950">
        <v>0</v>
      </c>
      <c r="I1950">
        <v>0</v>
      </c>
      <c r="J1950">
        <v>0</v>
      </c>
      <c r="K1950">
        <v>0</v>
      </c>
      <c r="L1950">
        <v>0</v>
      </c>
      <c r="M1950">
        <v>0</v>
      </c>
    </row>
    <row r="1951" spans="2:13" x14ac:dyDescent="0.2">
      <c r="B1951">
        <v>0</v>
      </c>
      <c r="C1951">
        <v>0</v>
      </c>
      <c r="D1951">
        <v>0</v>
      </c>
      <c r="E1951">
        <v>0</v>
      </c>
      <c r="F1951">
        <v>0</v>
      </c>
      <c r="G1951">
        <v>2222222</v>
      </c>
      <c r="H1951">
        <v>0</v>
      </c>
      <c r="I1951">
        <v>0</v>
      </c>
      <c r="J1951">
        <v>0</v>
      </c>
      <c r="K1951">
        <v>0</v>
      </c>
      <c r="L1951">
        <v>0</v>
      </c>
      <c r="M1951">
        <v>0</v>
      </c>
    </row>
    <row r="1952" spans="2:13" x14ac:dyDescent="0.2">
      <c r="B1952">
        <v>0</v>
      </c>
      <c r="C1952">
        <v>0</v>
      </c>
      <c r="D1952">
        <v>0</v>
      </c>
      <c r="E1952">
        <v>0</v>
      </c>
      <c r="F1952">
        <v>0</v>
      </c>
      <c r="G1952">
        <v>2222222</v>
      </c>
      <c r="H1952">
        <v>0</v>
      </c>
      <c r="I1952">
        <v>0</v>
      </c>
      <c r="J1952">
        <v>0</v>
      </c>
      <c r="K1952">
        <v>0</v>
      </c>
      <c r="L1952">
        <v>0</v>
      </c>
      <c r="M1952">
        <v>0</v>
      </c>
    </row>
    <row r="1953" spans="2:13" x14ac:dyDescent="0.2">
      <c r="B1953">
        <v>0</v>
      </c>
      <c r="C1953">
        <v>0</v>
      </c>
      <c r="D1953">
        <v>0</v>
      </c>
      <c r="E1953">
        <v>0</v>
      </c>
      <c r="F1953">
        <v>0</v>
      </c>
      <c r="G1953">
        <v>2222222</v>
      </c>
      <c r="H1953">
        <v>0</v>
      </c>
      <c r="I1953">
        <v>0</v>
      </c>
      <c r="J1953">
        <v>0</v>
      </c>
      <c r="K1953">
        <v>0</v>
      </c>
      <c r="L1953">
        <v>0</v>
      </c>
      <c r="M1953">
        <v>0</v>
      </c>
    </row>
    <row r="1954" spans="2:13" x14ac:dyDescent="0.2">
      <c r="B1954">
        <v>0</v>
      </c>
      <c r="C1954">
        <v>0</v>
      </c>
      <c r="D1954">
        <v>0</v>
      </c>
      <c r="E1954">
        <v>0</v>
      </c>
      <c r="F1954">
        <v>0</v>
      </c>
      <c r="G1954">
        <v>2222222</v>
      </c>
      <c r="H1954">
        <v>0</v>
      </c>
      <c r="I1954">
        <v>0</v>
      </c>
      <c r="J1954">
        <v>0</v>
      </c>
      <c r="K1954">
        <v>0</v>
      </c>
      <c r="L1954">
        <v>0</v>
      </c>
      <c r="M1954">
        <v>0</v>
      </c>
    </row>
    <row r="1955" spans="2:13" x14ac:dyDescent="0.2">
      <c r="B1955">
        <v>0</v>
      </c>
      <c r="C1955">
        <v>0</v>
      </c>
      <c r="D1955">
        <v>0</v>
      </c>
      <c r="E1955">
        <v>0</v>
      </c>
      <c r="F1955">
        <v>0</v>
      </c>
      <c r="G1955">
        <v>2222222</v>
      </c>
      <c r="H1955">
        <v>0</v>
      </c>
      <c r="I1955">
        <v>0</v>
      </c>
      <c r="J1955">
        <v>0</v>
      </c>
      <c r="K1955">
        <v>0</v>
      </c>
      <c r="L1955">
        <v>0</v>
      </c>
      <c r="M1955">
        <v>0</v>
      </c>
    </row>
    <row r="1956" spans="2:13" x14ac:dyDescent="0.2">
      <c r="B1956">
        <v>0</v>
      </c>
      <c r="C1956">
        <v>0</v>
      </c>
      <c r="D1956">
        <v>0</v>
      </c>
      <c r="E1956">
        <v>0</v>
      </c>
      <c r="F1956">
        <v>0</v>
      </c>
      <c r="G1956">
        <v>2222222</v>
      </c>
      <c r="H1956">
        <v>0</v>
      </c>
      <c r="I1956">
        <v>0</v>
      </c>
      <c r="J1956">
        <v>0</v>
      </c>
      <c r="K1956">
        <v>0</v>
      </c>
      <c r="L1956">
        <v>0</v>
      </c>
      <c r="M1956">
        <v>0</v>
      </c>
    </row>
    <row r="1957" spans="2:13" x14ac:dyDescent="0.2">
      <c r="B1957">
        <v>0</v>
      </c>
      <c r="C1957">
        <v>0</v>
      </c>
      <c r="D1957">
        <v>0</v>
      </c>
      <c r="E1957">
        <v>0</v>
      </c>
      <c r="F1957">
        <v>0</v>
      </c>
      <c r="G1957">
        <v>2222222</v>
      </c>
      <c r="H1957">
        <v>0</v>
      </c>
      <c r="I1957">
        <v>0</v>
      </c>
      <c r="J1957">
        <v>0</v>
      </c>
      <c r="K1957">
        <v>0</v>
      </c>
      <c r="L1957">
        <v>0</v>
      </c>
      <c r="M1957">
        <v>0</v>
      </c>
    </row>
    <row r="1958" spans="2:13" x14ac:dyDescent="0.2">
      <c r="B1958">
        <v>0</v>
      </c>
      <c r="C1958">
        <v>0</v>
      </c>
      <c r="D1958">
        <v>0</v>
      </c>
      <c r="E1958">
        <v>0</v>
      </c>
      <c r="F1958">
        <v>0</v>
      </c>
      <c r="G1958">
        <v>2222222</v>
      </c>
      <c r="H1958">
        <v>0</v>
      </c>
      <c r="I1958">
        <v>0</v>
      </c>
      <c r="J1958">
        <v>0</v>
      </c>
      <c r="K1958">
        <v>0</v>
      </c>
      <c r="L1958">
        <v>0</v>
      </c>
      <c r="M1958">
        <v>0</v>
      </c>
    </row>
    <row r="1959" spans="2:13" x14ac:dyDescent="0.2">
      <c r="B1959">
        <v>0</v>
      </c>
      <c r="C1959">
        <v>0</v>
      </c>
      <c r="D1959">
        <v>0</v>
      </c>
      <c r="E1959">
        <v>0</v>
      </c>
      <c r="F1959">
        <v>0</v>
      </c>
      <c r="G1959">
        <v>2222222</v>
      </c>
      <c r="H1959">
        <v>0</v>
      </c>
      <c r="I1959">
        <v>0</v>
      </c>
      <c r="J1959">
        <v>0</v>
      </c>
      <c r="K1959">
        <v>0</v>
      </c>
      <c r="L1959">
        <v>0</v>
      </c>
      <c r="M1959">
        <v>0</v>
      </c>
    </row>
    <row r="1960" spans="2:13" x14ac:dyDescent="0.2">
      <c r="B1960">
        <v>0</v>
      </c>
      <c r="C1960">
        <v>0</v>
      </c>
      <c r="D1960">
        <v>0</v>
      </c>
      <c r="E1960">
        <v>0</v>
      </c>
      <c r="F1960">
        <v>0</v>
      </c>
      <c r="G1960">
        <v>2222222</v>
      </c>
      <c r="H1960">
        <v>0</v>
      </c>
      <c r="I1960">
        <v>0</v>
      </c>
      <c r="J1960">
        <v>0</v>
      </c>
      <c r="K1960">
        <v>0</v>
      </c>
      <c r="L1960">
        <v>0</v>
      </c>
      <c r="M1960">
        <v>0</v>
      </c>
    </row>
    <row r="1961" spans="2:13" x14ac:dyDescent="0.2">
      <c r="B1961">
        <v>0</v>
      </c>
      <c r="C1961">
        <v>0</v>
      </c>
      <c r="D1961">
        <v>0</v>
      </c>
      <c r="E1961">
        <v>0</v>
      </c>
      <c r="F1961">
        <v>0</v>
      </c>
      <c r="G1961">
        <v>2222222</v>
      </c>
      <c r="H1961">
        <v>0</v>
      </c>
      <c r="I1961">
        <v>0</v>
      </c>
      <c r="J1961">
        <v>0</v>
      </c>
      <c r="K1961">
        <v>0</v>
      </c>
      <c r="L1961">
        <v>0</v>
      </c>
      <c r="M1961">
        <v>0</v>
      </c>
    </row>
    <row r="1962" spans="2:13" x14ac:dyDescent="0.2">
      <c r="B1962">
        <v>0</v>
      </c>
      <c r="C1962">
        <v>0</v>
      </c>
      <c r="D1962">
        <v>0</v>
      </c>
      <c r="E1962">
        <v>0</v>
      </c>
      <c r="F1962">
        <v>0</v>
      </c>
      <c r="G1962">
        <v>2222222</v>
      </c>
      <c r="H1962">
        <v>0</v>
      </c>
      <c r="I1962">
        <v>0</v>
      </c>
      <c r="J1962">
        <v>0</v>
      </c>
      <c r="K1962">
        <v>0</v>
      </c>
      <c r="L1962">
        <v>0</v>
      </c>
      <c r="M1962">
        <v>0</v>
      </c>
    </row>
    <row r="1963" spans="2:13" x14ac:dyDescent="0.2">
      <c r="B1963">
        <v>0</v>
      </c>
      <c r="C1963">
        <v>0</v>
      </c>
      <c r="D1963">
        <v>0</v>
      </c>
      <c r="E1963">
        <v>0</v>
      </c>
      <c r="F1963">
        <v>0</v>
      </c>
      <c r="G1963">
        <v>2222222</v>
      </c>
      <c r="H1963">
        <v>0</v>
      </c>
      <c r="I1963">
        <v>0</v>
      </c>
      <c r="J1963">
        <v>0</v>
      </c>
      <c r="K1963">
        <v>0</v>
      </c>
      <c r="L1963">
        <v>0</v>
      </c>
      <c r="M1963">
        <v>0</v>
      </c>
    </row>
    <row r="1964" spans="2:13" x14ac:dyDescent="0.2">
      <c r="B1964">
        <v>0</v>
      </c>
      <c r="C1964">
        <v>0</v>
      </c>
      <c r="D1964">
        <v>0</v>
      </c>
      <c r="E1964">
        <v>0</v>
      </c>
      <c r="F1964">
        <v>0</v>
      </c>
      <c r="G1964">
        <v>2222222</v>
      </c>
      <c r="H1964">
        <v>0</v>
      </c>
      <c r="I1964">
        <v>0</v>
      </c>
      <c r="J1964">
        <v>0</v>
      </c>
      <c r="K1964">
        <v>0</v>
      </c>
      <c r="L1964">
        <v>0</v>
      </c>
      <c r="M1964">
        <v>0</v>
      </c>
    </row>
    <row r="1965" spans="2:13" x14ac:dyDescent="0.2">
      <c r="B1965">
        <v>0</v>
      </c>
      <c r="C1965">
        <v>0</v>
      </c>
      <c r="D1965">
        <v>0</v>
      </c>
      <c r="E1965">
        <v>0</v>
      </c>
      <c r="F1965">
        <v>0</v>
      </c>
      <c r="G1965">
        <v>2222222</v>
      </c>
      <c r="H1965">
        <v>0</v>
      </c>
      <c r="I1965">
        <v>0</v>
      </c>
      <c r="J1965">
        <v>0</v>
      </c>
      <c r="K1965">
        <v>0</v>
      </c>
      <c r="L1965">
        <v>0</v>
      </c>
      <c r="M1965">
        <v>0</v>
      </c>
    </row>
    <row r="1966" spans="2:13" x14ac:dyDescent="0.2">
      <c r="B1966">
        <v>0</v>
      </c>
      <c r="C1966">
        <v>0</v>
      </c>
      <c r="D1966">
        <v>0</v>
      </c>
      <c r="E1966">
        <v>0</v>
      </c>
      <c r="F1966">
        <v>0</v>
      </c>
      <c r="G1966">
        <v>2222222</v>
      </c>
      <c r="H1966">
        <v>0</v>
      </c>
      <c r="I1966">
        <v>0</v>
      </c>
      <c r="J1966">
        <v>0</v>
      </c>
      <c r="K1966">
        <v>0</v>
      </c>
      <c r="L1966">
        <v>0</v>
      </c>
      <c r="M1966">
        <v>0</v>
      </c>
    </row>
    <row r="1967" spans="2:13" x14ac:dyDescent="0.2">
      <c r="B1967">
        <v>0</v>
      </c>
      <c r="C1967">
        <v>0</v>
      </c>
      <c r="D1967">
        <v>0</v>
      </c>
      <c r="E1967">
        <v>0</v>
      </c>
      <c r="F1967">
        <v>0</v>
      </c>
      <c r="G1967">
        <v>2222222</v>
      </c>
      <c r="H1967">
        <v>0</v>
      </c>
      <c r="I1967">
        <v>0</v>
      </c>
      <c r="J1967">
        <v>0</v>
      </c>
      <c r="K1967">
        <v>0</v>
      </c>
      <c r="L1967">
        <v>0</v>
      </c>
      <c r="M1967">
        <v>0</v>
      </c>
    </row>
    <row r="1968" spans="2:13" x14ac:dyDescent="0.2">
      <c r="B1968">
        <v>0</v>
      </c>
      <c r="C1968">
        <v>0</v>
      </c>
      <c r="D1968">
        <v>0</v>
      </c>
      <c r="E1968">
        <v>0</v>
      </c>
      <c r="F1968">
        <v>0</v>
      </c>
      <c r="G1968">
        <v>2222222</v>
      </c>
      <c r="H1968">
        <v>0</v>
      </c>
      <c r="I1968">
        <v>0</v>
      </c>
      <c r="J1968">
        <v>0</v>
      </c>
      <c r="K1968">
        <v>0</v>
      </c>
      <c r="L1968">
        <v>0</v>
      </c>
      <c r="M1968">
        <v>0</v>
      </c>
    </row>
    <row r="1969" spans="2:13" x14ac:dyDescent="0.2">
      <c r="B1969">
        <v>0</v>
      </c>
      <c r="C1969">
        <v>0</v>
      </c>
      <c r="D1969">
        <v>0</v>
      </c>
      <c r="E1969">
        <v>0</v>
      </c>
      <c r="F1969">
        <v>0</v>
      </c>
      <c r="G1969">
        <v>2222222</v>
      </c>
      <c r="H1969">
        <v>0</v>
      </c>
      <c r="I1969">
        <v>0</v>
      </c>
      <c r="J1969">
        <v>0</v>
      </c>
      <c r="K1969">
        <v>0</v>
      </c>
      <c r="L1969">
        <v>0</v>
      </c>
      <c r="M1969">
        <v>0</v>
      </c>
    </row>
    <row r="1970" spans="2:13" x14ac:dyDescent="0.2">
      <c r="B1970">
        <v>0</v>
      </c>
      <c r="C1970">
        <v>0</v>
      </c>
      <c r="D1970">
        <v>0</v>
      </c>
      <c r="E1970">
        <v>0</v>
      </c>
      <c r="F1970">
        <v>0</v>
      </c>
      <c r="G1970">
        <v>2222222</v>
      </c>
      <c r="H1970">
        <v>0</v>
      </c>
      <c r="I1970">
        <v>0</v>
      </c>
      <c r="J1970">
        <v>0</v>
      </c>
      <c r="K1970">
        <v>0</v>
      </c>
      <c r="L1970">
        <v>0</v>
      </c>
      <c r="M1970">
        <v>0</v>
      </c>
    </row>
    <row r="1971" spans="2:13" x14ac:dyDescent="0.2">
      <c r="B1971">
        <v>0</v>
      </c>
      <c r="C1971">
        <v>0</v>
      </c>
      <c r="D1971">
        <v>0</v>
      </c>
      <c r="E1971">
        <v>0</v>
      </c>
      <c r="F1971">
        <v>0</v>
      </c>
      <c r="G1971">
        <v>2222222</v>
      </c>
      <c r="H1971">
        <v>0</v>
      </c>
      <c r="I1971">
        <v>0</v>
      </c>
      <c r="J1971">
        <v>0</v>
      </c>
      <c r="K1971">
        <v>0</v>
      </c>
      <c r="L1971">
        <v>0</v>
      </c>
      <c r="M1971">
        <v>0</v>
      </c>
    </row>
    <row r="1972" spans="2:13" x14ac:dyDescent="0.2">
      <c r="B1972">
        <v>0</v>
      </c>
      <c r="C1972">
        <v>0</v>
      </c>
      <c r="D1972">
        <v>0</v>
      </c>
      <c r="E1972">
        <v>0</v>
      </c>
      <c r="F1972">
        <v>0</v>
      </c>
      <c r="G1972">
        <v>2222222</v>
      </c>
      <c r="H1972">
        <v>0</v>
      </c>
      <c r="I1972">
        <v>0</v>
      </c>
      <c r="J1972">
        <v>0</v>
      </c>
      <c r="K1972">
        <v>0</v>
      </c>
      <c r="L1972">
        <v>0</v>
      </c>
      <c r="M1972">
        <v>0</v>
      </c>
    </row>
    <row r="1973" spans="2:13" x14ac:dyDescent="0.2">
      <c r="B1973">
        <v>0</v>
      </c>
      <c r="C1973">
        <v>0</v>
      </c>
      <c r="D1973">
        <v>0</v>
      </c>
      <c r="E1973">
        <v>0</v>
      </c>
      <c r="F1973">
        <v>0</v>
      </c>
      <c r="G1973">
        <v>2222222</v>
      </c>
      <c r="H1973">
        <v>0</v>
      </c>
      <c r="I1973">
        <v>0</v>
      </c>
      <c r="J1973">
        <v>0</v>
      </c>
      <c r="K1973">
        <v>0</v>
      </c>
      <c r="L1973">
        <v>0</v>
      </c>
      <c r="M1973">
        <v>0</v>
      </c>
    </row>
    <row r="1974" spans="2:13" x14ac:dyDescent="0.2">
      <c r="B1974">
        <v>0</v>
      </c>
      <c r="C1974">
        <v>0</v>
      </c>
      <c r="D1974">
        <v>0</v>
      </c>
      <c r="E1974">
        <v>0</v>
      </c>
      <c r="F1974">
        <v>0</v>
      </c>
      <c r="G1974">
        <v>2222222</v>
      </c>
      <c r="H1974">
        <v>0</v>
      </c>
      <c r="I1974">
        <v>0</v>
      </c>
      <c r="J1974">
        <v>0</v>
      </c>
      <c r="K1974">
        <v>0</v>
      </c>
      <c r="L1974">
        <v>0</v>
      </c>
      <c r="M1974">
        <v>0</v>
      </c>
    </row>
    <row r="1975" spans="2:13" x14ac:dyDescent="0.2">
      <c r="B1975">
        <v>0</v>
      </c>
      <c r="C1975">
        <v>0</v>
      </c>
      <c r="D1975">
        <v>0</v>
      </c>
      <c r="E1975">
        <v>0</v>
      </c>
      <c r="F1975">
        <v>0</v>
      </c>
      <c r="G1975">
        <v>2222222</v>
      </c>
      <c r="H1975">
        <v>0</v>
      </c>
      <c r="I1975">
        <v>0</v>
      </c>
      <c r="J1975">
        <v>0</v>
      </c>
      <c r="K1975">
        <v>0</v>
      </c>
      <c r="L1975">
        <v>0</v>
      </c>
      <c r="M1975">
        <v>0</v>
      </c>
    </row>
    <row r="1976" spans="2:13" x14ac:dyDescent="0.2">
      <c r="B1976">
        <v>0</v>
      </c>
      <c r="C1976">
        <v>0</v>
      </c>
      <c r="D1976">
        <v>0</v>
      </c>
      <c r="E1976">
        <v>0</v>
      </c>
      <c r="F1976">
        <v>0</v>
      </c>
      <c r="G1976">
        <v>2222222</v>
      </c>
      <c r="H1976">
        <v>0</v>
      </c>
      <c r="I1976">
        <v>0</v>
      </c>
      <c r="J1976">
        <v>0</v>
      </c>
      <c r="K1976">
        <v>0</v>
      </c>
      <c r="L1976">
        <v>0</v>
      </c>
      <c r="M1976">
        <v>0</v>
      </c>
    </row>
    <row r="1977" spans="2:13" x14ac:dyDescent="0.2">
      <c r="B1977">
        <v>0</v>
      </c>
      <c r="C1977">
        <v>0</v>
      </c>
      <c r="D1977">
        <v>0</v>
      </c>
      <c r="E1977">
        <v>0</v>
      </c>
      <c r="F1977">
        <v>0</v>
      </c>
      <c r="G1977">
        <v>2222222</v>
      </c>
      <c r="H1977">
        <v>0</v>
      </c>
      <c r="I1977">
        <v>0</v>
      </c>
      <c r="J1977">
        <v>0</v>
      </c>
      <c r="K1977">
        <v>0</v>
      </c>
      <c r="L1977">
        <v>0</v>
      </c>
      <c r="M1977">
        <v>0</v>
      </c>
    </row>
    <row r="1978" spans="2:13" x14ac:dyDescent="0.2">
      <c r="B1978">
        <v>0</v>
      </c>
      <c r="C1978">
        <v>0</v>
      </c>
      <c r="D1978">
        <v>0</v>
      </c>
      <c r="E1978">
        <v>0</v>
      </c>
      <c r="F1978">
        <v>0</v>
      </c>
      <c r="G1978">
        <v>2222222</v>
      </c>
      <c r="H1978">
        <v>0</v>
      </c>
      <c r="I1978">
        <v>0</v>
      </c>
      <c r="J1978">
        <v>0</v>
      </c>
      <c r="K1978">
        <v>0</v>
      </c>
      <c r="L1978">
        <v>0</v>
      </c>
      <c r="M1978">
        <v>0</v>
      </c>
    </row>
    <row r="1979" spans="2:13" x14ac:dyDescent="0.2">
      <c r="B1979">
        <v>0</v>
      </c>
      <c r="C1979">
        <v>0</v>
      </c>
      <c r="D1979">
        <v>0</v>
      </c>
      <c r="E1979">
        <v>0</v>
      </c>
      <c r="F1979">
        <v>0</v>
      </c>
      <c r="G1979">
        <v>2222222</v>
      </c>
      <c r="H1979">
        <v>0</v>
      </c>
      <c r="I1979">
        <v>0</v>
      </c>
      <c r="J1979">
        <v>0</v>
      </c>
      <c r="K1979">
        <v>0</v>
      </c>
      <c r="L1979">
        <v>0</v>
      </c>
      <c r="M1979">
        <v>0</v>
      </c>
    </row>
    <row r="1980" spans="2:13" x14ac:dyDescent="0.2">
      <c r="B1980">
        <v>0</v>
      </c>
      <c r="C1980">
        <v>0</v>
      </c>
      <c r="D1980">
        <v>0</v>
      </c>
      <c r="E1980">
        <v>0</v>
      </c>
      <c r="F1980">
        <v>0</v>
      </c>
      <c r="G1980">
        <v>2222222</v>
      </c>
      <c r="H1980">
        <v>0</v>
      </c>
      <c r="I1980">
        <v>0</v>
      </c>
      <c r="J1980">
        <v>0</v>
      </c>
      <c r="K1980">
        <v>0</v>
      </c>
      <c r="L1980">
        <v>0</v>
      </c>
      <c r="M1980">
        <v>0</v>
      </c>
    </row>
    <row r="1981" spans="2:13" x14ac:dyDescent="0.2">
      <c r="B1981">
        <v>0</v>
      </c>
      <c r="C1981">
        <v>0</v>
      </c>
      <c r="D1981">
        <v>0</v>
      </c>
      <c r="E1981">
        <v>0</v>
      </c>
      <c r="F1981">
        <v>0</v>
      </c>
      <c r="G1981">
        <v>2222222</v>
      </c>
      <c r="H1981">
        <v>0</v>
      </c>
      <c r="I1981">
        <v>0</v>
      </c>
      <c r="J1981">
        <v>0</v>
      </c>
      <c r="K1981">
        <v>0</v>
      </c>
      <c r="L1981">
        <v>0</v>
      </c>
      <c r="M1981">
        <v>0</v>
      </c>
    </row>
    <row r="1982" spans="2:13" x14ac:dyDescent="0.2">
      <c r="B1982">
        <v>0</v>
      </c>
      <c r="C1982">
        <v>0</v>
      </c>
      <c r="D1982">
        <v>0</v>
      </c>
      <c r="E1982">
        <v>0</v>
      </c>
      <c r="F1982">
        <v>0</v>
      </c>
      <c r="G1982">
        <v>2222222</v>
      </c>
      <c r="H1982">
        <v>0</v>
      </c>
      <c r="I1982">
        <v>0</v>
      </c>
      <c r="J1982">
        <v>0</v>
      </c>
      <c r="K1982">
        <v>0</v>
      </c>
      <c r="L1982">
        <v>0</v>
      </c>
      <c r="M1982">
        <v>0</v>
      </c>
    </row>
    <row r="1983" spans="2:13" x14ac:dyDescent="0.2">
      <c r="B1983">
        <v>0</v>
      </c>
      <c r="C1983">
        <v>0</v>
      </c>
      <c r="D1983">
        <v>0</v>
      </c>
      <c r="E1983">
        <v>0</v>
      </c>
      <c r="F1983">
        <v>0</v>
      </c>
      <c r="G1983">
        <v>2222222</v>
      </c>
      <c r="H1983">
        <v>0</v>
      </c>
      <c r="I1983">
        <v>0</v>
      </c>
      <c r="J1983">
        <v>0</v>
      </c>
      <c r="K1983">
        <v>0</v>
      </c>
      <c r="L1983">
        <v>0</v>
      </c>
      <c r="M1983">
        <v>0</v>
      </c>
    </row>
    <row r="1984" spans="2:13" x14ac:dyDescent="0.2">
      <c r="B1984">
        <v>0</v>
      </c>
      <c r="C1984">
        <v>0</v>
      </c>
      <c r="D1984">
        <v>0</v>
      </c>
      <c r="E1984">
        <v>0</v>
      </c>
      <c r="F1984">
        <v>0</v>
      </c>
      <c r="G1984">
        <v>2222222</v>
      </c>
      <c r="H1984">
        <v>0</v>
      </c>
      <c r="I1984">
        <v>0</v>
      </c>
      <c r="J1984">
        <v>0</v>
      </c>
      <c r="K1984">
        <v>0</v>
      </c>
      <c r="L1984">
        <v>0</v>
      </c>
      <c r="M1984">
        <v>0</v>
      </c>
    </row>
    <row r="1985" spans="2:13" x14ac:dyDescent="0.2">
      <c r="B1985">
        <v>0</v>
      </c>
      <c r="C1985">
        <v>0</v>
      </c>
      <c r="D1985">
        <v>0</v>
      </c>
      <c r="E1985">
        <v>0</v>
      </c>
      <c r="F1985">
        <v>0</v>
      </c>
      <c r="G1985">
        <v>2222222</v>
      </c>
      <c r="H1985">
        <v>0</v>
      </c>
      <c r="I1985">
        <v>0</v>
      </c>
      <c r="J1985">
        <v>0</v>
      </c>
      <c r="K1985">
        <v>0</v>
      </c>
      <c r="L1985">
        <v>0</v>
      </c>
      <c r="M1985">
        <v>0</v>
      </c>
    </row>
    <row r="1986" spans="2:13" x14ac:dyDescent="0.2">
      <c r="B1986">
        <v>0</v>
      </c>
      <c r="C1986">
        <v>0</v>
      </c>
      <c r="D1986">
        <v>0</v>
      </c>
      <c r="E1986">
        <v>0</v>
      </c>
      <c r="F1986">
        <v>0</v>
      </c>
      <c r="G1986">
        <v>2222222</v>
      </c>
      <c r="H1986">
        <v>0</v>
      </c>
      <c r="I1986">
        <v>0</v>
      </c>
      <c r="J1986">
        <v>0</v>
      </c>
      <c r="K1986">
        <v>0</v>
      </c>
      <c r="L1986">
        <v>0</v>
      </c>
      <c r="M1986">
        <v>0</v>
      </c>
    </row>
    <row r="1987" spans="2:13" x14ac:dyDescent="0.2">
      <c r="B1987">
        <v>0</v>
      </c>
      <c r="C1987">
        <v>0</v>
      </c>
      <c r="D1987">
        <v>0</v>
      </c>
      <c r="E1987">
        <v>0</v>
      </c>
      <c r="F1987">
        <v>0</v>
      </c>
      <c r="G1987">
        <v>2222222</v>
      </c>
      <c r="H1987">
        <v>0</v>
      </c>
      <c r="I1987">
        <v>0</v>
      </c>
      <c r="J1987">
        <v>0</v>
      </c>
      <c r="K1987">
        <v>0</v>
      </c>
      <c r="L1987">
        <v>0</v>
      </c>
      <c r="M1987">
        <v>0</v>
      </c>
    </row>
    <row r="1988" spans="2:13" x14ac:dyDescent="0.2">
      <c r="B1988">
        <v>0</v>
      </c>
      <c r="C1988">
        <v>0</v>
      </c>
      <c r="D1988">
        <v>0</v>
      </c>
      <c r="E1988">
        <v>0</v>
      </c>
      <c r="F1988">
        <v>0</v>
      </c>
      <c r="G1988">
        <v>2222222</v>
      </c>
      <c r="H1988">
        <v>0</v>
      </c>
      <c r="I1988">
        <v>0</v>
      </c>
      <c r="J1988">
        <v>0</v>
      </c>
      <c r="K1988">
        <v>0</v>
      </c>
      <c r="L1988">
        <v>0</v>
      </c>
      <c r="M1988">
        <v>0</v>
      </c>
    </row>
    <row r="1989" spans="2:13" x14ac:dyDescent="0.2">
      <c r="B1989">
        <v>0</v>
      </c>
      <c r="C1989">
        <v>0</v>
      </c>
      <c r="D1989">
        <v>0</v>
      </c>
      <c r="E1989">
        <v>0</v>
      </c>
      <c r="F1989">
        <v>0</v>
      </c>
      <c r="G1989">
        <v>2222222</v>
      </c>
      <c r="H1989">
        <v>0</v>
      </c>
      <c r="I1989">
        <v>0</v>
      </c>
      <c r="J1989">
        <v>0</v>
      </c>
      <c r="K1989">
        <v>0</v>
      </c>
      <c r="L1989">
        <v>0</v>
      </c>
      <c r="M1989">
        <v>0</v>
      </c>
    </row>
    <row r="1990" spans="2:13" x14ac:dyDescent="0.2">
      <c r="B1990">
        <v>0</v>
      </c>
      <c r="C1990">
        <v>0</v>
      </c>
      <c r="D1990">
        <v>0</v>
      </c>
      <c r="E1990">
        <v>0</v>
      </c>
      <c r="F1990">
        <v>0</v>
      </c>
      <c r="G1990">
        <v>2222222</v>
      </c>
      <c r="H1990">
        <v>0</v>
      </c>
      <c r="I1990">
        <v>0</v>
      </c>
      <c r="J1990">
        <v>0</v>
      </c>
      <c r="K1990">
        <v>0</v>
      </c>
      <c r="L1990">
        <v>0</v>
      </c>
      <c r="M1990">
        <v>0</v>
      </c>
    </row>
    <row r="1991" spans="2:13" x14ac:dyDescent="0.2">
      <c r="B1991">
        <v>0</v>
      </c>
      <c r="C1991">
        <v>0</v>
      </c>
      <c r="D1991">
        <v>0</v>
      </c>
      <c r="E1991">
        <v>0</v>
      </c>
      <c r="F1991">
        <v>0</v>
      </c>
      <c r="G1991">
        <v>2222222</v>
      </c>
      <c r="H1991">
        <v>0</v>
      </c>
      <c r="I1991">
        <v>0</v>
      </c>
      <c r="J1991">
        <v>0</v>
      </c>
      <c r="K1991">
        <v>0</v>
      </c>
      <c r="L1991">
        <v>0</v>
      </c>
      <c r="M1991">
        <v>0</v>
      </c>
    </row>
    <row r="1992" spans="2:13" x14ac:dyDescent="0.2">
      <c r="B1992">
        <v>0</v>
      </c>
      <c r="C1992">
        <v>0</v>
      </c>
      <c r="D1992">
        <v>0</v>
      </c>
      <c r="E1992">
        <v>0</v>
      </c>
      <c r="F1992">
        <v>0</v>
      </c>
      <c r="G1992">
        <v>2222222</v>
      </c>
      <c r="H1992">
        <v>0</v>
      </c>
      <c r="I1992">
        <v>0</v>
      </c>
      <c r="J1992">
        <v>0</v>
      </c>
      <c r="K1992">
        <v>0</v>
      </c>
      <c r="L1992">
        <v>0</v>
      </c>
      <c r="M1992">
        <v>0</v>
      </c>
    </row>
    <row r="1993" spans="2:13" x14ac:dyDescent="0.2">
      <c r="B1993">
        <v>0</v>
      </c>
      <c r="C1993">
        <v>0</v>
      </c>
      <c r="D1993">
        <v>0</v>
      </c>
      <c r="E1993">
        <v>0</v>
      </c>
      <c r="F1993">
        <v>0</v>
      </c>
      <c r="G1993">
        <v>2222222</v>
      </c>
      <c r="H1993">
        <v>0</v>
      </c>
      <c r="I1993">
        <v>0</v>
      </c>
      <c r="J1993">
        <v>0</v>
      </c>
      <c r="K1993">
        <v>0</v>
      </c>
      <c r="L1993">
        <v>0</v>
      </c>
      <c r="M1993">
        <v>0</v>
      </c>
    </row>
    <row r="1994" spans="2:13" x14ac:dyDescent="0.2">
      <c r="B1994">
        <v>0</v>
      </c>
      <c r="C1994">
        <v>0</v>
      </c>
      <c r="D1994">
        <v>0</v>
      </c>
      <c r="E1994">
        <v>0</v>
      </c>
      <c r="F1994">
        <v>0</v>
      </c>
      <c r="G1994">
        <v>2222222</v>
      </c>
      <c r="H1994">
        <v>0</v>
      </c>
      <c r="I1994">
        <v>0</v>
      </c>
      <c r="J1994">
        <v>0</v>
      </c>
      <c r="K1994">
        <v>0</v>
      </c>
      <c r="L1994">
        <v>0</v>
      </c>
      <c r="M1994">
        <v>0</v>
      </c>
    </row>
    <row r="1995" spans="2:13" x14ac:dyDescent="0.2">
      <c r="B1995">
        <v>0</v>
      </c>
      <c r="C1995">
        <v>0</v>
      </c>
      <c r="D1995">
        <v>0</v>
      </c>
      <c r="E1995">
        <v>0</v>
      </c>
      <c r="F1995">
        <v>0</v>
      </c>
      <c r="G1995">
        <v>2222222</v>
      </c>
      <c r="H1995">
        <v>0</v>
      </c>
      <c r="I1995">
        <v>0</v>
      </c>
      <c r="J1995">
        <v>0</v>
      </c>
      <c r="K1995">
        <v>0</v>
      </c>
      <c r="L1995">
        <v>0</v>
      </c>
      <c r="M1995">
        <v>0</v>
      </c>
    </row>
    <row r="1996" spans="2:13" x14ac:dyDescent="0.2">
      <c r="B1996">
        <v>0</v>
      </c>
      <c r="C1996">
        <v>0</v>
      </c>
      <c r="D1996">
        <v>0</v>
      </c>
      <c r="E1996">
        <v>0</v>
      </c>
      <c r="F1996">
        <v>0</v>
      </c>
      <c r="G1996">
        <v>2222222</v>
      </c>
      <c r="H1996">
        <v>0</v>
      </c>
      <c r="I1996">
        <v>0</v>
      </c>
      <c r="J1996">
        <v>0</v>
      </c>
      <c r="K1996">
        <v>0</v>
      </c>
      <c r="L1996">
        <v>0</v>
      </c>
      <c r="M1996">
        <v>0</v>
      </c>
    </row>
    <row r="1997" spans="2:13" x14ac:dyDescent="0.2">
      <c r="B1997">
        <v>0</v>
      </c>
      <c r="C1997">
        <v>0</v>
      </c>
      <c r="D1997">
        <v>0</v>
      </c>
      <c r="E1997">
        <v>0</v>
      </c>
      <c r="F1997">
        <v>0</v>
      </c>
      <c r="G1997">
        <v>2222222</v>
      </c>
      <c r="H1997">
        <v>0</v>
      </c>
      <c r="I1997">
        <v>0</v>
      </c>
      <c r="J1997">
        <v>0</v>
      </c>
      <c r="K1997">
        <v>0</v>
      </c>
      <c r="L1997">
        <v>0</v>
      </c>
      <c r="M1997">
        <v>0</v>
      </c>
    </row>
    <row r="1998" spans="2:13" x14ac:dyDescent="0.2">
      <c r="B1998">
        <v>0</v>
      </c>
      <c r="C1998">
        <v>0</v>
      </c>
      <c r="D1998">
        <v>0</v>
      </c>
      <c r="E1998">
        <v>0</v>
      </c>
      <c r="F1998">
        <v>0</v>
      </c>
      <c r="G1998">
        <v>2222222</v>
      </c>
      <c r="H1998">
        <v>0</v>
      </c>
      <c r="I1998">
        <v>0</v>
      </c>
      <c r="J1998">
        <v>0</v>
      </c>
      <c r="K1998">
        <v>0</v>
      </c>
      <c r="L1998">
        <v>0</v>
      </c>
      <c r="M1998">
        <v>0</v>
      </c>
    </row>
    <row r="1999" spans="2:13" x14ac:dyDescent="0.2">
      <c r="B1999">
        <v>0</v>
      </c>
      <c r="C1999">
        <v>0</v>
      </c>
      <c r="D1999">
        <v>0</v>
      </c>
      <c r="E1999">
        <v>0</v>
      </c>
      <c r="F1999">
        <v>0</v>
      </c>
      <c r="G1999">
        <v>2222222</v>
      </c>
      <c r="H1999">
        <v>0</v>
      </c>
      <c r="I1999">
        <v>0</v>
      </c>
      <c r="J1999">
        <v>0</v>
      </c>
      <c r="K1999">
        <v>0</v>
      </c>
      <c r="L1999">
        <v>0</v>
      </c>
      <c r="M1999">
        <v>0</v>
      </c>
    </row>
    <row r="2000" spans="2:13" x14ac:dyDescent="0.2">
      <c r="B2000">
        <v>0</v>
      </c>
      <c r="C2000">
        <v>0</v>
      </c>
      <c r="D2000">
        <v>0</v>
      </c>
      <c r="E2000">
        <v>0</v>
      </c>
      <c r="F2000">
        <v>0</v>
      </c>
      <c r="G2000">
        <v>2222222</v>
      </c>
      <c r="H2000">
        <v>0</v>
      </c>
      <c r="I2000">
        <v>0</v>
      </c>
      <c r="J2000">
        <v>0</v>
      </c>
      <c r="K2000">
        <v>0</v>
      </c>
      <c r="L2000">
        <v>0</v>
      </c>
      <c r="M2000">
        <v>0</v>
      </c>
    </row>
    <row r="2001" spans="2:13" x14ac:dyDescent="0.2">
      <c r="B2001">
        <v>0</v>
      </c>
      <c r="C2001">
        <v>0</v>
      </c>
      <c r="D2001">
        <v>0</v>
      </c>
      <c r="E2001">
        <v>0</v>
      </c>
      <c r="F2001">
        <v>0</v>
      </c>
      <c r="G2001">
        <v>2222222</v>
      </c>
      <c r="H2001">
        <v>0</v>
      </c>
      <c r="I2001">
        <v>0</v>
      </c>
      <c r="J2001">
        <v>0</v>
      </c>
      <c r="K2001">
        <v>0</v>
      </c>
      <c r="L2001">
        <v>0</v>
      </c>
      <c r="M2001">
        <v>0</v>
      </c>
    </row>
    <row r="2002" spans="2:13" x14ac:dyDescent="0.2">
      <c r="B2002">
        <v>0</v>
      </c>
      <c r="C2002">
        <v>0</v>
      </c>
      <c r="D2002">
        <v>0</v>
      </c>
      <c r="E2002">
        <v>0</v>
      </c>
      <c r="F2002">
        <v>0</v>
      </c>
      <c r="G2002">
        <v>2222222</v>
      </c>
      <c r="H2002">
        <v>0</v>
      </c>
      <c r="I2002">
        <v>0</v>
      </c>
      <c r="J2002">
        <v>0</v>
      </c>
      <c r="K2002">
        <v>0</v>
      </c>
      <c r="L2002">
        <v>0</v>
      </c>
      <c r="M2002">
        <v>0</v>
      </c>
    </row>
    <row r="2003" spans="2:13" x14ac:dyDescent="0.2">
      <c r="B2003">
        <v>0</v>
      </c>
      <c r="C2003">
        <v>0</v>
      </c>
      <c r="D2003">
        <v>0</v>
      </c>
      <c r="E2003">
        <v>0</v>
      </c>
      <c r="F2003">
        <v>0</v>
      </c>
      <c r="G2003">
        <v>2222222</v>
      </c>
      <c r="H2003">
        <v>0</v>
      </c>
      <c r="I2003">
        <v>0</v>
      </c>
      <c r="J2003">
        <v>0</v>
      </c>
      <c r="K2003">
        <v>0</v>
      </c>
      <c r="L2003">
        <v>0</v>
      </c>
      <c r="M2003">
        <v>0</v>
      </c>
    </row>
    <row r="2004" spans="2:13" x14ac:dyDescent="0.2">
      <c r="B2004">
        <v>0</v>
      </c>
      <c r="C2004">
        <v>0</v>
      </c>
      <c r="D2004">
        <v>0</v>
      </c>
      <c r="E2004">
        <v>0</v>
      </c>
      <c r="F2004">
        <v>0</v>
      </c>
      <c r="G2004">
        <v>2222222</v>
      </c>
      <c r="H2004">
        <v>0</v>
      </c>
      <c r="I2004">
        <v>0</v>
      </c>
      <c r="J2004">
        <v>0</v>
      </c>
      <c r="K2004">
        <v>0</v>
      </c>
      <c r="L2004">
        <v>0</v>
      </c>
      <c r="M2004">
        <v>0</v>
      </c>
    </row>
    <row r="2005" spans="2:13" x14ac:dyDescent="0.2">
      <c r="B2005">
        <v>0</v>
      </c>
      <c r="C2005">
        <v>0</v>
      </c>
      <c r="D2005">
        <v>0</v>
      </c>
      <c r="E2005">
        <v>0</v>
      </c>
      <c r="F2005">
        <v>0</v>
      </c>
      <c r="G2005">
        <v>2222222</v>
      </c>
      <c r="H2005">
        <v>0</v>
      </c>
      <c r="I2005">
        <v>0</v>
      </c>
      <c r="J2005">
        <v>0</v>
      </c>
      <c r="K2005">
        <v>0</v>
      </c>
      <c r="L2005">
        <v>0</v>
      </c>
      <c r="M2005">
        <v>0</v>
      </c>
    </row>
    <row r="2006" spans="2:13" x14ac:dyDescent="0.2">
      <c r="B2006">
        <v>0</v>
      </c>
      <c r="C2006">
        <v>0</v>
      </c>
      <c r="D2006">
        <v>0</v>
      </c>
      <c r="E2006">
        <v>0</v>
      </c>
      <c r="F2006">
        <v>0</v>
      </c>
      <c r="G2006">
        <v>2222222</v>
      </c>
      <c r="H2006">
        <v>0</v>
      </c>
      <c r="I2006">
        <v>0</v>
      </c>
      <c r="J2006">
        <v>0</v>
      </c>
      <c r="K2006">
        <v>0</v>
      </c>
      <c r="L2006">
        <v>0</v>
      </c>
      <c r="M2006">
        <v>0</v>
      </c>
    </row>
    <row r="2007" spans="2:13" x14ac:dyDescent="0.2">
      <c r="B2007">
        <v>0</v>
      </c>
      <c r="C2007">
        <v>0</v>
      </c>
      <c r="D2007">
        <v>0</v>
      </c>
      <c r="E2007">
        <v>0</v>
      </c>
      <c r="F2007">
        <v>0</v>
      </c>
      <c r="G2007">
        <v>2222222</v>
      </c>
      <c r="H2007">
        <v>0</v>
      </c>
      <c r="I2007">
        <v>0</v>
      </c>
      <c r="J2007">
        <v>0</v>
      </c>
      <c r="K2007">
        <v>0</v>
      </c>
      <c r="L2007">
        <v>0</v>
      </c>
      <c r="M2007">
        <v>0</v>
      </c>
    </row>
    <row r="2008" spans="2:13" x14ac:dyDescent="0.2">
      <c r="B2008">
        <v>0</v>
      </c>
      <c r="C2008">
        <v>0</v>
      </c>
      <c r="D2008">
        <v>0</v>
      </c>
      <c r="E2008">
        <v>0</v>
      </c>
      <c r="F2008">
        <v>0</v>
      </c>
      <c r="G2008">
        <v>2222222</v>
      </c>
      <c r="H2008">
        <v>0</v>
      </c>
      <c r="I2008">
        <v>0</v>
      </c>
      <c r="J2008">
        <v>0</v>
      </c>
      <c r="K2008">
        <v>0</v>
      </c>
      <c r="L2008">
        <v>0</v>
      </c>
      <c r="M2008">
        <v>0</v>
      </c>
    </row>
    <row r="2009" spans="2:13" x14ac:dyDescent="0.2">
      <c r="B2009">
        <v>0</v>
      </c>
      <c r="C2009">
        <v>0</v>
      </c>
      <c r="D2009">
        <v>0</v>
      </c>
      <c r="E2009">
        <v>0</v>
      </c>
      <c r="F2009">
        <v>0</v>
      </c>
      <c r="G2009">
        <v>2222222</v>
      </c>
      <c r="H2009">
        <v>0</v>
      </c>
      <c r="I2009">
        <v>0</v>
      </c>
      <c r="J2009">
        <v>0</v>
      </c>
      <c r="K2009">
        <v>0</v>
      </c>
      <c r="L2009">
        <v>0</v>
      </c>
      <c r="M2009">
        <v>0</v>
      </c>
    </row>
    <row r="2010" spans="2:13" x14ac:dyDescent="0.2">
      <c r="B2010">
        <v>0</v>
      </c>
      <c r="C2010">
        <v>0</v>
      </c>
      <c r="D2010">
        <v>0</v>
      </c>
      <c r="E2010">
        <v>0</v>
      </c>
      <c r="F2010">
        <v>0</v>
      </c>
      <c r="G2010">
        <v>2222222</v>
      </c>
      <c r="H2010">
        <v>0</v>
      </c>
      <c r="I2010">
        <v>0</v>
      </c>
      <c r="J2010">
        <v>0</v>
      </c>
      <c r="K2010">
        <v>0</v>
      </c>
      <c r="L2010">
        <v>0</v>
      </c>
      <c r="M2010">
        <v>0</v>
      </c>
    </row>
    <row r="2011" spans="2:13" x14ac:dyDescent="0.2">
      <c r="B2011">
        <v>0</v>
      </c>
      <c r="C2011">
        <v>0</v>
      </c>
      <c r="D2011">
        <v>0</v>
      </c>
      <c r="E2011">
        <v>0</v>
      </c>
      <c r="F2011">
        <v>0</v>
      </c>
      <c r="G2011">
        <v>2222222</v>
      </c>
      <c r="H2011">
        <v>0</v>
      </c>
      <c r="I2011">
        <v>0</v>
      </c>
      <c r="J2011">
        <v>0</v>
      </c>
      <c r="K2011">
        <v>0</v>
      </c>
      <c r="L2011">
        <v>0</v>
      </c>
      <c r="M2011">
        <v>0</v>
      </c>
    </row>
    <row r="2012" spans="2:13" x14ac:dyDescent="0.2">
      <c r="B2012">
        <v>0</v>
      </c>
      <c r="C2012">
        <v>0</v>
      </c>
      <c r="D2012">
        <v>0</v>
      </c>
      <c r="E2012">
        <v>0</v>
      </c>
      <c r="F2012">
        <v>0</v>
      </c>
      <c r="G2012">
        <v>2222222</v>
      </c>
      <c r="H2012">
        <v>0</v>
      </c>
      <c r="I2012">
        <v>0</v>
      </c>
      <c r="J2012">
        <v>0</v>
      </c>
      <c r="K2012">
        <v>0</v>
      </c>
      <c r="L2012">
        <v>0</v>
      </c>
      <c r="M2012">
        <v>0</v>
      </c>
    </row>
    <row r="2013" spans="2:13" x14ac:dyDescent="0.2">
      <c r="B2013">
        <v>0</v>
      </c>
      <c r="C2013">
        <v>0</v>
      </c>
      <c r="D2013">
        <v>0</v>
      </c>
      <c r="E2013">
        <v>0</v>
      </c>
      <c r="F2013">
        <v>0</v>
      </c>
      <c r="G2013">
        <v>2222222</v>
      </c>
      <c r="H2013">
        <v>0</v>
      </c>
      <c r="I2013">
        <v>0</v>
      </c>
      <c r="J2013">
        <v>0</v>
      </c>
      <c r="K2013">
        <v>0</v>
      </c>
      <c r="L2013">
        <v>0</v>
      </c>
      <c r="M2013">
        <v>0</v>
      </c>
    </row>
    <row r="2014" spans="2:13" x14ac:dyDescent="0.2">
      <c r="B2014">
        <v>0</v>
      </c>
      <c r="C2014">
        <v>0</v>
      </c>
      <c r="D2014">
        <v>0</v>
      </c>
      <c r="E2014">
        <v>0</v>
      </c>
      <c r="F2014">
        <v>0</v>
      </c>
      <c r="G2014">
        <v>2222222</v>
      </c>
      <c r="H2014">
        <v>0</v>
      </c>
      <c r="I2014">
        <v>0</v>
      </c>
      <c r="J2014">
        <v>0</v>
      </c>
      <c r="K2014">
        <v>0</v>
      </c>
      <c r="L2014">
        <v>0</v>
      </c>
      <c r="M2014">
        <v>0</v>
      </c>
    </row>
    <row r="2015" spans="2:13" x14ac:dyDescent="0.2">
      <c r="B2015">
        <v>0</v>
      </c>
      <c r="C2015">
        <v>0</v>
      </c>
      <c r="D2015">
        <v>0</v>
      </c>
      <c r="E2015">
        <v>0</v>
      </c>
      <c r="F2015">
        <v>0</v>
      </c>
      <c r="G2015">
        <v>2222222</v>
      </c>
      <c r="H2015">
        <v>0</v>
      </c>
      <c r="I2015">
        <v>0</v>
      </c>
      <c r="J2015">
        <v>0</v>
      </c>
      <c r="K2015">
        <v>0</v>
      </c>
      <c r="L2015">
        <v>0</v>
      </c>
      <c r="M2015">
        <v>0</v>
      </c>
    </row>
    <row r="2016" spans="2:13" x14ac:dyDescent="0.2">
      <c r="B2016">
        <v>0</v>
      </c>
      <c r="C2016">
        <v>0</v>
      </c>
      <c r="D2016">
        <v>0</v>
      </c>
      <c r="E2016">
        <v>0</v>
      </c>
      <c r="F2016">
        <v>0</v>
      </c>
      <c r="G2016">
        <v>2222222</v>
      </c>
      <c r="H2016">
        <v>0</v>
      </c>
      <c r="I2016">
        <v>0</v>
      </c>
      <c r="J2016">
        <v>0</v>
      </c>
      <c r="K2016">
        <v>0</v>
      </c>
      <c r="L2016">
        <v>0</v>
      </c>
      <c r="M2016">
        <v>0</v>
      </c>
    </row>
    <row r="2017" spans="2:13" x14ac:dyDescent="0.2">
      <c r="B2017">
        <v>0</v>
      </c>
      <c r="C2017">
        <v>0</v>
      </c>
      <c r="D2017">
        <v>0</v>
      </c>
      <c r="E2017">
        <v>0</v>
      </c>
      <c r="F2017">
        <v>0</v>
      </c>
      <c r="G2017">
        <v>2222222</v>
      </c>
      <c r="H2017">
        <v>0</v>
      </c>
      <c r="I2017">
        <v>0</v>
      </c>
      <c r="J2017">
        <v>0</v>
      </c>
      <c r="K2017">
        <v>0</v>
      </c>
      <c r="L2017">
        <v>0</v>
      </c>
      <c r="M2017">
        <v>0</v>
      </c>
    </row>
    <row r="2018" spans="2:13" x14ac:dyDescent="0.2">
      <c r="B2018">
        <v>0</v>
      </c>
      <c r="C2018">
        <v>0</v>
      </c>
      <c r="D2018">
        <v>0</v>
      </c>
      <c r="E2018">
        <v>0</v>
      </c>
      <c r="F2018">
        <v>0</v>
      </c>
      <c r="G2018">
        <v>2222222</v>
      </c>
      <c r="H2018">
        <v>0</v>
      </c>
      <c r="I2018">
        <v>0</v>
      </c>
      <c r="J2018">
        <v>0</v>
      </c>
      <c r="K2018">
        <v>0</v>
      </c>
      <c r="L2018">
        <v>0</v>
      </c>
      <c r="M2018">
        <v>0</v>
      </c>
    </row>
    <row r="2019" spans="2:13" x14ac:dyDescent="0.2">
      <c r="B2019">
        <v>0</v>
      </c>
      <c r="C2019">
        <v>0</v>
      </c>
      <c r="D2019">
        <v>0</v>
      </c>
      <c r="E2019">
        <v>0</v>
      </c>
      <c r="F2019">
        <v>0</v>
      </c>
      <c r="G2019">
        <v>2222222</v>
      </c>
      <c r="H2019">
        <v>0</v>
      </c>
      <c r="I2019">
        <v>0</v>
      </c>
      <c r="J2019">
        <v>0</v>
      </c>
      <c r="K2019">
        <v>0</v>
      </c>
      <c r="L2019">
        <v>0</v>
      </c>
      <c r="M2019">
        <v>0</v>
      </c>
    </row>
    <row r="2020" spans="2:13" x14ac:dyDescent="0.2">
      <c r="B2020">
        <v>0</v>
      </c>
      <c r="C2020">
        <v>0</v>
      </c>
      <c r="D2020">
        <v>0</v>
      </c>
      <c r="E2020">
        <v>0</v>
      </c>
      <c r="F2020">
        <v>0</v>
      </c>
      <c r="G2020">
        <v>2222222</v>
      </c>
      <c r="H2020">
        <v>0</v>
      </c>
      <c r="I2020">
        <v>0</v>
      </c>
      <c r="J2020">
        <v>0</v>
      </c>
      <c r="K2020">
        <v>0</v>
      </c>
      <c r="L2020">
        <v>0</v>
      </c>
      <c r="M2020">
        <v>0</v>
      </c>
    </row>
    <row r="2021" spans="2:13" x14ac:dyDescent="0.2">
      <c r="B2021">
        <v>0</v>
      </c>
      <c r="C2021">
        <v>0</v>
      </c>
      <c r="D2021">
        <v>0</v>
      </c>
      <c r="E2021">
        <v>0</v>
      </c>
      <c r="F2021">
        <v>0</v>
      </c>
      <c r="G2021">
        <v>2222222</v>
      </c>
      <c r="H2021">
        <v>0</v>
      </c>
      <c r="I2021">
        <v>0</v>
      </c>
      <c r="J2021">
        <v>0</v>
      </c>
      <c r="K2021">
        <v>0</v>
      </c>
      <c r="L2021">
        <v>0</v>
      </c>
      <c r="M2021">
        <v>0</v>
      </c>
    </row>
    <row r="2022" spans="2:13" x14ac:dyDescent="0.2">
      <c r="B2022">
        <v>0</v>
      </c>
      <c r="C2022">
        <v>0</v>
      </c>
      <c r="D2022">
        <v>0</v>
      </c>
      <c r="E2022">
        <v>0</v>
      </c>
      <c r="F2022">
        <v>0</v>
      </c>
      <c r="G2022">
        <v>2222222</v>
      </c>
      <c r="H2022">
        <v>0</v>
      </c>
      <c r="I2022">
        <v>0</v>
      </c>
      <c r="J2022">
        <v>0</v>
      </c>
      <c r="K2022">
        <v>0</v>
      </c>
      <c r="L2022">
        <v>0</v>
      </c>
      <c r="M2022">
        <v>0</v>
      </c>
    </row>
    <row r="2023" spans="2:13" x14ac:dyDescent="0.2">
      <c r="B2023">
        <v>0</v>
      </c>
      <c r="C2023">
        <v>0</v>
      </c>
      <c r="D2023">
        <v>0</v>
      </c>
      <c r="E2023">
        <v>0</v>
      </c>
      <c r="F2023">
        <v>0</v>
      </c>
      <c r="G2023">
        <v>2222222</v>
      </c>
      <c r="H2023">
        <v>0</v>
      </c>
      <c r="I2023">
        <v>0</v>
      </c>
      <c r="J2023">
        <v>0</v>
      </c>
      <c r="K2023">
        <v>0</v>
      </c>
      <c r="L2023">
        <v>0</v>
      </c>
      <c r="M2023">
        <v>0</v>
      </c>
    </row>
    <row r="2024" spans="2:13" x14ac:dyDescent="0.2">
      <c r="B2024">
        <v>0</v>
      </c>
      <c r="C2024">
        <v>0</v>
      </c>
      <c r="D2024">
        <v>0</v>
      </c>
      <c r="E2024">
        <v>0</v>
      </c>
      <c r="F2024">
        <v>0</v>
      </c>
      <c r="G2024">
        <v>2222222</v>
      </c>
      <c r="H2024">
        <v>0</v>
      </c>
      <c r="I2024">
        <v>0</v>
      </c>
      <c r="J2024">
        <v>0</v>
      </c>
      <c r="K2024">
        <v>0</v>
      </c>
      <c r="L2024">
        <v>0</v>
      </c>
      <c r="M2024">
        <v>0</v>
      </c>
    </row>
    <row r="2025" spans="2:13" x14ac:dyDescent="0.2">
      <c r="B2025">
        <v>0</v>
      </c>
      <c r="C2025">
        <v>0</v>
      </c>
      <c r="D2025">
        <v>0</v>
      </c>
      <c r="E2025">
        <v>0</v>
      </c>
      <c r="F2025">
        <v>0</v>
      </c>
      <c r="G2025">
        <v>2222222</v>
      </c>
      <c r="H2025">
        <v>0</v>
      </c>
      <c r="I2025">
        <v>0</v>
      </c>
      <c r="J2025">
        <v>0</v>
      </c>
      <c r="K2025">
        <v>0</v>
      </c>
      <c r="L2025">
        <v>0</v>
      </c>
      <c r="M2025">
        <v>0</v>
      </c>
    </row>
    <row r="2026" spans="2:13" x14ac:dyDescent="0.2">
      <c r="B2026">
        <v>0</v>
      </c>
      <c r="C2026">
        <v>0</v>
      </c>
      <c r="D2026">
        <v>0</v>
      </c>
      <c r="E2026">
        <v>0</v>
      </c>
      <c r="F2026">
        <v>0</v>
      </c>
      <c r="G2026">
        <v>2222222</v>
      </c>
      <c r="H2026">
        <v>0</v>
      </c>
      <c r="I2026">
        <v>0</v>
      </c>
      <c r="J2026">
        <v>0</v>
      </c>
      <c r="K2026">
        <v>0</v>
      </c>
      <c r="L2026">
        <v>0</v>
      </c>
      <c r="M2026">
        <v>0</v>
      </c>
    </row>
    <row r="2027" spans="2:13" x14ac:dyDescent="0.2">
      <c r="B2027">
        <v>0</v>
      </c>
      <c r="C2027">
        <v>0</v>
      </c>
      <c r="D2027">
        <v>0</v>
      </c>
      <c r="E2027">
        <v>0</v>
      </c>
      <c r="F2027">
        <v>0</v>
      </c>
      <c r="G2027">
        <v>2222222</v>
      </c>
      <c r="H2027">
        <v>0</v>
      </c>
      <c r="I2027">
        <v>0</v>
      </c>
      <c r="J2027">
        <v>0</v>
      </c>
      <c r="K2027">
        <v>0</v>
      </c>
      <c r="L2027">
        <v>0</v>
      </c>
      <c r="M2027">
        <v>0</v>
      </c>
    </row>
    <row r="2028" spans="2:13" x14ac:dyDescent="0.2">
      <c r="B2028">
        <v>0</v>
      </c>
      <c r="C2028">
        <v>0</v>
      </c>
      <c r="D2028">
        <v>0</v>
      </c>
      <c r="E2028">
        <v>0</v>
      </c>
      <c r="F2028">
        <v>0</v>
      </c>
      <c r="G2028">
        <v>2222222</v>
      </c>
      <c r="H2028">
        <v>0</v>
      </c>
      <c r="I2028">
        <v>0</v>
      </c>
      <c r="J2028">
        <v>0</v>
      </c>
      <c r="K2028">
        <v>0</v>
      </c>
      <c r="L2028">
        <v>0</v>
      </c>
      <c r="M2028">
        <v>0</v>
      </c>
    </row>
    <row r="2029" spans="2:13" x14ac:dyDescent="0.2">
      <c r="B2029">
        <v>0</v>
      </c>
      <c r="C2029">
        <v>0</v>
      </c>
      <c r="D2029">
        <v>0</v>
      </c>
      <c r="E2029">
        <v>0</v>
      </c>
      <c r="F2029">
        <v>0</v>
      </c>
      <c r="G2029">
        <v>2222222</v>
      </c>
      <c r="H2029">
        <v>0</v>
      </c>
      <c r="I2029">
        <v>0</v>
      </c>
      <c r="J2029">
        <v>0</v>
      </c>
      <c r="K2029">
        <v>0</v>
      </c>
      <c r="L2029">
        <v>0</v>
      </c>
      <c r="M2029">
        <v>0</v>
      </c>
    </row>
    <row r="2030" spans="2:13" x14ac:dyDescent="0.2">
      <c r="B2030">
        <v>0</v>
      </c>
      <c r="C2030">
        <v>0</v>
      </c>
      <c r="D2030">
        <v>0</v>
      </c>
      <c r="E2030">
        <v>0</v>
      </c>
      <c r="F2030">
        <v>0</v>
      </c>
      <c r="G2030">
        <v>2222222</v>
      </c>
      <c r="H2030">
        <v>0</v>
      </c>
      <c r="I2030">
        <v>0</v>
      </c>
      <c r="J2030">
        <v>0</v>
      </c>
      <c r="K2030">
        <v>0</v>
      </c>
      <c r="L2030">
        <v>0</v>
      </c>
      <c r="M2030">
        <v>0</v>
      </c>
    </row>
    <row r="2031" spans="2:13" x14ac:dyDescent="0.2">
      <c r="B2031">
        <v>0</v>
      </c>
      <c r="C2031">
        <v>0</v>
      </c>
      <c r="D2031">
        <v>0</v>
      </c>
      <c r="E2031">
        <v>0</v>
      </c>
      <c r="F2031">
        <v>0</v>
      </c>
      <c r="G2031">
        <v>2222222</v>
      </c>
      <c r="H2031">
        <v>0</v>
      </c>
      <c r="I2031">
        <v>0</v>
      </c>
      <c r="J2031">
        <v>0</v>
      </c>
      <c r="K2031">
        <v>0</v>
      </c>
      <c r="L2031">
        <v>0</v>
      </c>
      <c r="M2031">
        <v>0</v>
      </c>
    </row>
    <row r="2032" spans="2:13" x14ac:dyDescent="0.2">
      <c r="B2032">
        <v>0</v>
      </c>
      <c r="C2032">
        <v>0</v>
      </c>
      <c r="D2032">
        <v>0</v>
      </c>
      <c r="E2032">
        <v>0</v>
      </c>
      <c r="F2032">
        <v>0</v>
      </c>
      <c r="G2032">
        <v>2222222</v>
      </c>
      <c r="H2032">
        <v>0</v>
      </c>
      <c r="I2032">
        <v>0</v>
      </c>
      <c r="J2032">
        <v>0</v>
      </c>
      <c r="K2032">
        <v>0</v>
      </c>
      <c r="L2032">
        <v>0</v>
      </c>
      <c r="M2032">
        <v>0</v>
      </c>
    </row>
    <row r="2033" spans="2:13" x14ac:dyDescent="0.2">
      <c r="B2033">
        <v>0</v>
      </c>
      <c r="C2033">
        <v>0</v>
      </c>
      <c r="D2033">
        <v>0</v>
      </c>
      <c r="E2033">
        <v>0</v>
      </c>
      <c r="F2033">
        <v>0</v>
      </c>
      <c r="G2033">
        <v>2222222</v>
      </c>
      <c r="H2033">
        <v>0</v>
      </c>
      <c r="I2033">
        <v>0</v>
      </c>
      <c r="J2033">
        <v>0</v>
      </c>
      <c r="K2033">
        <v>0</v>
      </c>
      <c r="L2033">
        <v>0</v>
      </c>
      <c r="M2033">
        <v>0</v>
      </c>
    </row>
    <row r="2034" spans="2:13" x14ac:dyDescent="0.2">
      <c r="B2034">
        <v>0</v>
      </c>
      <c r="C2034">
        <v>0</v>
      </c>
      <c r="D2034">
        <v>0</v>
      </c>
      <c r="E2034">
        <v>0</v>
      </c>
      <c r="F2034">
        <v>0</v>
      </c>
      <c r="G2034">
        <v>2222222</v>
      </c>
      <c r="H2034">
        <v>0</v>
      </c>
      <c r="I2034">
        <v>0</v>
      </c>
      <c r="J2034">
        <v>0</v>
      </c>
      <c r="K2034">
        <v>0</v>
      </c>
      <c r="L2034">
        <v>0</v>
      </c>
      <c r="M2034">
        <v>0</v>
      </c>
    </row>
    <row r="2035" spans="2:13" x14ac:dyDescent="0.2">
      <c r="B2035">
        <v>0</v>
      </c>
      <c r="C2035">
        <v>0</v>
      </c>
      <c r="D2035">
        <v>0</v>
      </c>
      <c r="E2035">
        <v>0</v>
      </c>
      <c r="F2035">
        <v>0</v>
      </c>
      <c r="G2035">
        <v>2222222</v>
      </c>
      <c r="H2035">
        <v>0</v>
      </c>
      <c r="I2035">
        <v>0</v>
      </c>
      <c r="J2035">
        <v>0</v>
      </c>
      <c r="K2035">
        <v>0</v>
      </c>
      <c r="L2035">
        <v>0</v>
      </c>
      <c r="M2035">
        <v>0</v>
      </c>
    </row>
    <row r="2036" spans="2:13" x14ac:dyDescent="0.2">
      <c r="B2036">
        <v>0</v>
      </c>
      <c r="C2036">
        <v>0</v>
      </c>
      <c r="D2036">
        <v>0</v>
      </c>
      <c r="E2036">
        <v>0</v>
      </c>
      <c r="F2036">
        <v>0</v>
      </c>
      <c r="G2036">
        <v>2222222</v>
      </c>
      <c r="H2036">
        <v>0</v>
      </c>
      <c r="I2036">
        <v>0</v>
      </c>
      <c r="J2036">
        <v>0</v>
      </c>
      <c r="K2036">
        <v>0</v>
      </c>
      <c r="L2036">
        <v>0</v>
      </c>
      <c r="M2036">
        <v>0</v>
      </c>
    </row>
    <row r="2037" spans="2:13" x14ac:dyDescent="0.2">
      <c r="B2037">
        <v>0</v>
      </c>
      <c r="C2037">
        <v>0</v>
      </c>
      <c r="D2037">
        <v>0</v>
      </c>
      <c r="E2037">
        <v>0</v>
      </c>
      <c r="F2037">
        <v>0</v>
      </c>
      <c r="G2037">
        <v>2222222</v>
      </c>
      <c r="H2037">
        <v>0</v>
      </c>
      <c r="I2037">
        <v>0</v>
      </c>
      <c r="J2037">
        <v>0</v>
      </c>
      <c r="K2037">
        <v>0</v>
      </c>
      <c r="L2037">
        <v>0</v>
      </c>
      <c r="M2037">
        <v>0</v>
      </c>
    </row>
    <row r="2038" spans="2:13" x14ac:dyDescent="0.2">
      <c r="B2038">
        <v>0</v>
      </c>
      <c r="C2038">
        <v>0</v>
      </c>
      <c r="D2038">
        <v>0</v>
      </c>
      <c r="E2038">
        <v>0</v>
      </c>
      <c r="F2038">
        <v>0</v>
      </c>
      <c r="G2038">
        <v>2222222</v>
      </c>
      <c r="H2038">
        <v>0</v>
      </c>
      <c r="I2038">
        <v>0</v>
      </c>
      <c r="J2038">
        <v>0</v>
      </c>
      <c r="K2038">
        <v>0</v>
      </c>
      <c r="L2038">
        <v>0</v>
      </c>
      <c r="M2038">
        <v>0</v>
      </c>
    </row>
    <row r="2039" spans="2:13" x14ac:dyDescent="0.2">
      <c r="B2039">
        <v>0</v>
      </c>
      <c r="C2039">
        <v>0</v>
      </c>
      <c r="D2039">
        <v>0</v>
      </c>
      <c r="E2039">
        <v>0</v>
      </c>
      <c r="F2039">
        <v>0</v>
      </c>
      <c r="G2039">
        <v>2222222</v>
      </c>
      <c r="H2039">
        <v>0</v>
      </c>
      <c r="I2039">
        <v>0</v>
      </c>
      <c r="J2039">
        <v>0</v>
      </c>
      <c r="K2039">
        <v>0</v>
      </c>
      <c r="L2039">
        <v>0</v>
      </c>
      <c r="M2039">
        <v>0</v>
      </c>
    </row>
    <row r="2040" spans="2:13" x14ac:dyDescent="0.2">
      <c r="B2040">
        <v>0</v>
      </c>
      <c r="C2040">
        <v>0</v>
      </c>
      <c r="D2040">
        <v>0</v>
      </c>
      <c r="E2040">
        <v>0</v>
      </c>
      <c r="F2040">
        <v>0</v>
      </c>
      <c r="G2040">
        <v>2222222</v>
      </c>
      <c r="H2040">
        <v>0</v>
      </c>
      <c r="I2040">
        <v>0</v>
      </c>
      <c r="J2040">
        <v>0</v>
      </c>
      <c r="K2040">
        <v>0</v>
      </c>
      <c r="L2040">
        <v>0</v>
      </c>
      <c r="M2040">
        <v>0</v>
      </c>
    </row>
    <row r="2041" spans="2:13" x14ac:dyDescent="0.2">
      <c r="B2041">
        <v>0</v>
      </c>
      <c r="C2041">
        <v>0</v>
      </c>
      <c r="D2041">
        <v>0</v>
      </c>
      <c r="E2041">
        <v>0</v>
      </c>
      <c r="F2041">
        <v>0</v>
      </c>
      <c r="G2041">
        <v>2222222</v>
      </c>
      <c r="H2041">
        <v>0</v>
      </c>
      <c r="I2041">
        <v>0</v>
      </c>
      <c r="J2041">
        <v>0</v>
      </c>
      <c r="K2041">
        <v>0</v>
      </c>
      <c r="L2041">
        <v>0</v>
      </c>
      <c r="M2041">
        <v>0</v>
      </c>
    </row>
    <row r="2042" spans="2:13" x14ac:dyDescent="0.2">
      <c r="B2042">
        <v>0</v>
      </c>
      <c r="C2042">
        <v>0</v>
      </c>
      <c r="D2042">
        <v>0</v>
      </c>
      <c r="E2042">
        <v>0</v>
      </c>
      <c r="F2042">
        <v>0</v>
      </c>
      <c r="G2042">
        <v>2222222</v>
      </c>
      <c r="H2042">
        <v>0</v>
      </c>
      <c r="I2042">
        <v>0</v>
      </c>
      <c r="J2042">
        <v>0</v>
      </c>
      <c r="K2042">
        <v>0</v>
      </c>
      <c r="L2042">
        <v>0</v>
      </c>
      <c r="M2042">
        <v>0</v>
      </c>
    </row>
    <row r="2043" spans="2:13" x14ac:dyDescent="0.2">
      <c r="B2043">
        <v>0</v>
      </c>
      <c r="C2043">
        <v>0</v>
      </c>
      <c r="D2043">
        <v>0</v>
      </c>
      <c r="E2043">
        <v>0</v>
      </c>
      <c r="F2043">
        <v>0</v>
      </c>
      <c r="G2043">
        <v>2222222</v>
      </c>
      <c r="H2043">
        <v>0</v>
      </c>
      <c r="I2043">
        <v>0</v>
      </c>
      <c r="J2043">
        <v>0</v>
      </c>
      <c r="K2043">
        <v>0</v>
      </c>
      <c r="L2043">
        <v>0</v>
      </c>
      <c r="M2043">
        <v>0</v>
      </c>
    </row>
    <row r="2044" spans="2:13" x14ac:dyDescent="0.2">
      <c r="B2044">
        <v>0</v>
      </c>
      <c r="C2044">
        <v>0</v>
      </c>
      <c r="D2044">
        <v>0</v>
      </c>
      <c r="E2044">
        <v>0</v>
      </c>
      <c r="F2044">
        <v>0</v>
      </c>
      <c r="G2044">
        <v>2222222</v>
      </c>
      <c r="H2044">
        <v>0</v>
      </c>
      <c r="I2044">
        <v>0</v>
      </c>
      <c r="J2044">
        <v>0</v>
      </c>
      <c r="K2044">
        <v>0</v>
      </c>
      <c r="L2044">
        <v>0</v>
      </c>
      <c r="M2044">
        <v>0</v>
      </c>
    </row>
    <row r="2045" spans="2:13" x14ac:dyDescent="0.2">
      <c r="B2045">
        <v>0</v>
      </c>
      <c r="C2045">
        <v>0</v>
      </c>
      <c r="D2045">
        <v>0</v>
      </c>
      <c r="E2045">
        <v>0</v>
      </c>
      <c r="F2045">
        <v>0</v>
      </c>
      <c r="G2045">
        <v>2222222</v>
      </c>
      <c r="H2045">
        <v>0</v>
      </c>
      <c r="I2045">
        <v>0</v>
      </c>
      <c r="J2045">
        <v>0</v>
      </c>
      <c r="K2045">
        <v>0</v>
      </c>
      <c r="L2045">
        <v>0</v>
      </c>
      <c r="M2045">
        <v>0</v>
      </c>
    </row>
    <row r="2046" spans="2:13" x14ac:dyDescent="0.2">
      <c r="B2046">
        <v>0</v>
      </c>
      <c r="C2046">
        <v>0</v>
      </c>
      <c r="D2046">
        <v>0</v>
      </c>
      <c r="E2046">
        <v>0</v>
      </c>
      <c r="F2046">
        <v>0</v>
      </c>
      <c r="G2046">
        <v>2222222</v>
      </c>
      <c r="H2046">
        <v>0</v>
      </c>
      <c r="I2046">
        <v>0</v>
      </c>
      <c r="J2046">
        <v>0</v>
      </c>
      <c r="K2046">
        <v>0</v>
      </c>
      <c r="L2046">
        <v>0</v>
      </c>
      <c r="M2046">
        <v>0</v>
      </c>
    </row>
    <row r="2047" spans="2:13" x14ac:dyDescent="0.2">
      <c r="B2047">
        <v>0</v>
      </c>
      <c r="C2047">
        <v>0</v>
      </c>
      <c r="D2047">
        <v>0</v>
      </c>
      <c r="E2047">
        <v>0</v>
      </c>
      <c r="F2047">
        <v>0</v>
      </c>
      <c r="G2047">
        <v>2222222</v>
      </c>
      <c r="H2047">
        <v>0</v>
      </c>
      <c r="I2047">
        <v>0</v>
      </c>
      <c r="J2047">
        <v>0</v>
      </c>
      <c r="K2047">
        <v>0</v>
      </c>
      <c r="L2047">
        <v>0</v>
      </c>
      <c r="M2047">
        <v>0</v>
      </c>
    </row>
    <row r="2048" spans="2:13" x14ac:dyDescent="0.2">
      <c r="B2048">
        <v>0</v>
      </c>
      <c r="C2048">
        <v>0</v>
      </c>
      <c r="D2048">
        <v>0</v>
      </c>
      <c r="E2048">
        <v>0</v>
      </c>
      <c r="F2048">
        <v>0</v>
      </c>
      <c r="G2048">
        <v>2222222</v>
      </c>
      <c r="H2048">
        <v>0</v>
      </c>
      <c r="I2048">
        <v>0</v>
      </c>
      <c r="J2048">
        <v>0</v>
      </c>
      <c r="K2048">
        <v>0</v>
      </c>
      <c r="L2048">
        <v>0</v>
      </c>
      <c r="M2048">
        <v>0</v>
      </c>
    </row>
    <row r="2049" spans="2:13" x14ac:dyDescent="0.2">
      <c r="B2049">
        <v>0</v>
      </c>
      <c r="C2049">
        <v>0</v>
      </c>
      <c r="D2049">
        <v>0</v>
      </c>
      <c r="E2049">
        <v>0</v>
      </c>
      <c r="F2049">
        <v>0</v>
      </c>
      <c r="G2049">
        <v>2222222</v>
      </c>
      <c r="H2049">
        <v>0</v>
      </c>
      <c r="I2049">
        <v>0</v>
      </c>
      <c r="J2049">
        <v>0</v>
      </c>
      <c r="K2049">
        <v>0</v>
      </c>
      <c r="L2049">
        <v>0</v>
      </c>
      <c r="M2049">
        <v>0</v>
      </c>
    </row>
    <row r="2050" spans="2:13" x14ac:dyDescent="0.2">
      <c r="B2050">
        <v>0</v>
      </c>
      <c r="C2050">
        <v>0</v>
      </c>
      <c r="D2050">
        <v>0</v>
      </c>
      <c r="E2050">
        <v>0</v>
      </c>
      <c r="F2050">
        <v>0</v>
      </c>
      <c r="G2050">
        <v>2222222</v>
      </c>
      <c r="H2050">
        <v>0</v>
      </c>
      <c r="I2050">
        <v>0</v>
      </c>
      <c r="J2050">
        <v>0</v>
      </c>
      <c r="K2050">
        <v>0</v>
      </c>
      <c r="L2050">
        <v>0</v>
      </c>
      <c r="M2050">
        <v>0</v>
      </c>
    </row>
    <row r="2051" spans="2:13" x14ac:dyDescent="0.2">
      <c r="B2051">
        <v>0</v>
      </c>
      <c r="C2051">
        <v>0</v>
      </c>
      <c r="D2051">
        <v>0</v>
      </c>
      <c r="E2051">
        <v>0</v>
      </c>
      <c r="F2051">
        <v>0</v>
      </c>
      <c r="G2051">
        <v>2222222</v>
      </c>
      <c r="H2051">
        <v>0</v>
      </c>
      <c r="I2051">
        <v>0</v>
      </c>
      <c r="J2051">
        <v>0</v>
      </c>
      <c r="K2051">
        <v>0</v>
      </c>
      <c r="L2051">
        <v>0</v>
      </c>
      <c r="M2051">
        <v>0</v>
      </c>
    </row>
    <row r="2052" spans="2:13" x14ac:dyDescent="0.2">
      <c r="B2052">
        <v>0</v>
      </c>
      <c r="C2052">
        <v>0</v>
      </c>
      <c r="D2052">
        <v>0</v>
      </c>
      <c r="E2052">
        <v>0</v>
      </c>
      <c r="F2052">
        <v>0</v>
      </c>
      <c r="G2052">
        <v>2222222</v>
      </c>
      <c r="H2052">
        <v>0</v>
      </c>
      <c r="I2052">
        <v>0</v>
      </c>
      <c r="J2052">
        <v>0</v>
      </c>
      <c r="K2052">
        <v>0</v>
      </c>
      <c r="L2052">
        <v>0</v>
      </c>
      <c r="M2052">
        <v>0</v>
      </c>
    </row>
    <row r="2053" spans="2:13" x14ac:dyDescent="0.2">
      <c r="B2053">
        <v>0</v>
      </c>
      <c r="C2053">
        <v>0</v>
      </c>
      <c r="D2053">
        <v>0</v>
      </c>
      <c r="E2053">
        <v>0</v>
      </c>
      <c r="F2053">
        <v>0</v>
      </c>
      <c r="G2053">
        <v>2222222</v>
      </c>
      <c r="H2053">
        <v>0</v>
      </c>
      <c r="I2053">
        <v>0</v>
      </c>
      <c r="J2053">
        <v>0</v>
      </c>
      <c r="K2053">
        <v>0</v>
      </c>
      <c r="L2053">
        <v>0</v>
      </c>
      <c r="M2053">
        <v>0</v>
      </c>
    </row>
    <row r="2054" spans="2:13" x14ac:dyDescent="0.2">
      <c r="B2054">
        <v>0</v>
      </c>
      <c r="C2054">
        <v>0</v>
      </c>
      <c r="D2054">
        <v>0</v>
      </c>
      <c r="E2054">
        <v>0</v>
      </c>
      <c r="F2054">
        <v>0</v>
      </c>
      <c r="G2054">
        <v>2222222</v>
      </c>
      <c r="H2054">
        <v>0</v>
      </c>
      <c r="I2054">
        <v>0</v>
      </c>
      <c r="J2054">
        <v>0</v>
      </c>
      <c r="K2054">
        <v>0</v>
      </c>
      <c r="L2054">
        <v>0</v>
      </c>
      <c r="M2054">
        <v>0</v>
      </c>
    </row>
    <row r="2055" spans="2:13" x14ac:dyDescent="0.2">
      <c r="B2055">
        <v>0</v>
      </c>
      <c r="C2055">
        <v>0</v>
      </c>
      <c r="D2055">
        <v>0</v>
      </c>
      <c r="E2055">
        <v>0</v>
      </c>
      <c r="F2055">
        <v>0</v>
      </c>
      <c r="G2055">
        <v>2222222</v>
      </c>
      <c r="H2055">
        <v>0</v>
      </c>
      <c r="I2055">
        <v>0</v>
      </c>
      <c r="J2055">
        <v>0</v>
      </c>
      <c r="K2055">
        <v>0</v>
      </c>
      <c r="L2055">
        <v>0</v>
      </c>
      <c r="M2055">
        <v>0</v>
      </c>
    </row>
    <row r="2056" spans="2:13" x14ac:dyDescent="0.2">
      <c r="B2056">
        <v>0</v>
      </c>
      <c r="C2056">
        <v>0</v>
      </c>
      <c r="D2056">
        <v>0</v>
      </c>
      <c r="E2056">
        <v>0</v>
      </c>
      <c r="F2056">
        <v>0</v>
      </c>
      <c r="G2056">
        <v>2222222</v>
      </c>
      <c r="H2056">
        <v>0</v>
      </c>
      <c r="I2056">
        <v>0</v>
      </c>
      <c r="J2056">
        <v>0</v>
      </c>
      <c r="K2056">
        <v>0</v>
      </c>
      <c r="L2056">
        <v>0</v>
      </c>
      <c r="M2056">
        <v>0</v>
      </c>
    </row>
    <row r="2057" spans="2:13" x14ac:dyDescent="0.2">
      <c r="B2057">
        <v>0</v>
      </c>
      <c r="C2057">
        <v>0</v>
      </c>
      <c r="D2057">
        <v>0</v>
      </c>
      <c r="E2057">
        <v>0</v>
      </c>
      <c r="F2057">
        <v>0</v>
      </c>
      <c r="G2057">
        <v>2222222</v>
      </c>
      <c r="H2057">
        <v>0</v>
      </c>
      <c r="I2057">
        <v>0</v>
      </c>
      <c r="J2057">
        <v>0</v>
      </c>
      <c r="K2057">
        <v>0</v>
      </c>
      <c r="L2057">
        <v>0</v>
      </c>
      <c r="M2057">
        <v>0</v>
      </c>
    </row>
    <row r="2058" spans="2:13" x14ac:dyDescent="0.2">
      <c r="B2058">
        <v>0</v>
      </c>
      <c r="C2058">
        <v>0</v>
      </c>
      <c r="D2058">
        <v>0</v>
      </c>
      <c r="E2058">
        <v>0</v>
      </c>
      <c r="F2058">
        <v>0</v>
      </c>
      <c r="G2058">
        <v>2222222</v>
      </c>
      <c r="H2058">
        <v>0</v>
      </c>
      <c r="I2058">
        <v>0</v>
      </c>
      <c r="J2058">
        <v>0</v>
      </c>
      <c r="K2058">
        <v>0</v>
      </c>
      <c r="L2058">
        <v>0</v>
      </c>
      <c r="M2058">
        <v>0</v>
      </c>
    </row>
    <row r="2059" spans="2:13" x14ac:dyDescent="0.2">
      <c r="B2059">
        <v>0</v>
      </c>
      <c r="C2059">
        <v>0</v>
      </c>
      <c r="D2059">
        <v>0</v>
      </c>
      <c r="E2059">
        <v>0</v>
      </c>
      <c r="F2059">
        <v>0</v>
      </c>
      <c r="G2059">
        <v>2222222</v>
      </c>
      <c r="H2059">
        <v>0</v>
      </c>
      <c r="I2059">
        <v>0</v>
      </c>
      <c r="J2059">
        <v>0</v>
      </c>
      <c r="K2059">
        <v>0</v>
      </c>
      <c r="L2059">
        <v>0</v>
      </c>
      <c r="M2059">
        <v>0</v>
      </c>
    </row>
    <row r="2060" spans="2:13" x14ac:dyDescent="0.2">
      <c r="B2060">
        <v>0</v>
      </c>
      <c r="C2060">
        <v>0</v>
      </c>
      <c r="D2060">
        <v>0</v>
      </c>
      <c r="E2060">
        <v>0</v>
      </c>
      <c r="F2060">
        <v>0</v>
      </c>
      <c r="G2060">
        <v>2222222</v>
      </c>
      <c r="H2060">
        <v>0</v>
      </c>
      <c r="I2060">
        <v>0</v>
      </c>
      <c r="J2060">
        <v>0</v>
      </c>
      <c r="K2060">
        <v>0</v>
      </c>
      <c r="L2060">
        <v>0</v>
      </c>
      <c r="M2060">
        <v>0</v>
      </c>
    </row>
    <row r="2061" spans="2:13" x14ac:dyDescent="0.2">
      <c r="B2061">
        <v>0</v>
      </c>
      <c r="C2061">
        <v>0</v>
      </c>
      <c r="D2061">
        <v>0</v>
      </c>
      <c r="E2061">
        <v>0</v>
      </c>
      <c r="F2061">
        <v>0</v>
      </c>
      <c r="G2061">
        <v>2222222</v>
      </c>
      <c r="H2061">
        <v>0</v>
      </c>
      <c r="I2061">
        <v>0</v>
      </c>
      <c r="J2061">
        <v>0</v>
      </c>
      <c r="K2061">
        <v>0</v>
      </c>
      <c r="L2061">
        <v>0</v>
      </c>
      <c r="M2061">
        <v>0</v>
      </c>
    </row>
    <row r="2062" spans="2:13" x14ac:dyDescent="0.2">
      <c r="B2062">
        <v>0</v>
      </c>
      <c r="C2062">
        <v>0</v>
      </c>
      <c r="D2062">
        <v>0</v>
      </c>
      <c r="E2062">
        <v>0</v>
      </c>
      <c r="F2062">
        <v>0</v>
      </c>
      <c r="G2062">
        <v>2222222</v>
      </c>
      <c r="H2062">
        <v>0</v>
      </c>
      <c r="I2062">
        <v>0</v>
      </c>
      <c r="J2062">
        <v>0</v>
      </c>
      <c r="K2062">
        <v>0</v>
      </c>
      <c r="L2062">
        <v>0</v>
      </c>
      <c r="M2062">
        <v>0</v>
      </c>
    </row>
    <row r="2063" spans="2:13" x14ac:dyDescent="0.2">
      <c r="B2063">
        <v>0</v>
      </c>
      <c r="C2063">
        <v>0</v>
      </c>
      <c r="D2063">
        <v>0</v>
      </c>
      <c r="E2063">
        <v>0</v>
      </c>
      <c r="F2063">
        <v>0</v>
      </c>
      <c r="G2063">
        <v>2222222</v>
      </c>
      <c r="H2063">
        <v>0</v>
      </c>
      <c r="I2063">
        <v>0</v>
      </c>
      <c r="J2063">
        <v>0</v>
      </c>
      <c r="K2063">
        <v>0</v>
      </c>
      <c r="L2063">
        <v>0</v>
      </c>
      <c r="M2063">
        <v>0</v>
      </c>
    </row>
    <row r="2064" spans="2:13" x14ac:dyDescent="0.2">
      <c r="B2064">
        <v>0</v>
      </c>
      <c r="C2064">
        <v>0</v>
      </c>
      <c r="D2064">
        <v>0</v>
      </c>
      <c r="E2064">
        <v>0</v>
      </c>
      <c r="F2064">
        <v>0</v>
      </c>
      <c r="G2064">
        <v>2222222</v>
      </c>
      <c r="H2064">
        <v>0</v>
      </c>
      <c r="I2064">
        <v>0</v>
      </c>
      <c r="J2064">
        <v>0</v>
      </c>
      <c r="K2064">
        <v>0</v>
      </c>
      <c r="L2064">
        <v>0</v>
      </c>
      <c r="M2064">
        <v>0</v>
      </c>
    </row>
    <row r="2065" spans="2:13" x14ac:dyDescent="0.2">
      <c r="B2065">
        <v>0</v>
      </c>
      <c r="C2065">
        <v>0</v>
      </c>
      <c r="D2065">
        <v>0</v>
      </c>
      <c r="E2065">
        <v>0</v>
      </c>
      <c r="F2065">
        <v>0</v>
      </c>
      <c r="G2065">
        <v>2222222</v>
      </c>
      <c r="H2065">
        <v>0</v>
      </c>
      <c r="I2065">
        <v>0</v>
      </c>
      <c r="J2065">
        <v>0</v>
      </c>
      <c r="K2065">
        <v>0</v>
      </c>
      <c r="L2065">
        <v>0</v>
      </c>
      <c r="M2065">
        <v>0</v>
      </c>
    </row>
    <row r="2066" spans="2:13" x14ac:dyDescent="0.2">
      <c r="B2066">
        <v>0</v>
      </c>
      <c r="C2066">
        <v>0</v>
      </c>
      <c r="D2066">
        <v>0</v>
      </c>
      <c r="E2066">
        <v>0</v>
      </c>
      <c r="F2066">
        <v>0</v>
      </c>
      <c r="G2066">
        <v>2222222</v>
      </c>
      <c r="H2066">
        <v>0</v>
      </c>
      <c r="I2066">
        <v>0</v>
      </c>
      <c r="J2066">
        <v>0</v>
      </c>
      <c r="K2066">
        <v>0</v>
      </c>
      <c r="L2066">
        <v>0</v>
      </c>
      <c r="M2066">
        <v>0</v>
      </c>
    </row>
    <row r="2067" spans="2:13" x14ac:dyDescent="0.2">
      <c r="B2067">
        <v>0</v>
      </c>
      <c r="C2067">
        <v>0</v>
      </c>
      <c r="D2067">
        <v>0</v>
      </c>
      <c r="E2067">
        <v>0</v>
      </c>
      <c r="F2067">
        <v>0</v>
      </c>
      <c r="G2067">
        <v>2222222</v>
      </c>
      <c r="H2067">
        <v>0</v>
      </c>
      <c r="I2067">
        <v>0</v>
      </c>
      <c r="J2067">
        <v>0</v>
      </c>
      <c r="K2067">
        <v>0</v>
      </c>
      <c r="L2067">
        <v>0</v>
      </c>
      <c r="M2067">
        <v>0</v>
      </c>
    </row>
    <row r="2068" spans="2:13" x14ac:dyDescent="0.2">
      <c r="B2068">
        <v>0</v>
      </c>
      <c r="C2068">
        <v>0</v>
      </c>
      <c r="D2068">
        <v>0</v>
      </c>
      <c r="E2068">
        <v>0</v>
      </c>
      <c r="F2068">
        <v>0</v>
      </c>
      <c r="G2068">
        <v>2222222</v>
      </c>
      <c r="H2068">
        <v>0</v>
      </c>
      <c r="I2068">
        <v>0</v>
      </c>
      <c r="J2068">
        <v>0</v>
      </c>
      <c r="K2068">
        <v>0</v>
      </c>
      <c r="L2068">
        <v>0</v>
      </c>
      <c r="M2068">
        <v>0</v>
      </c>
    </row>
    <row r="2069" spans="2:13" x14ac:dyDescent="0.2">
      <c r="B2069">
        <v>0</v>
      </c>
      <c r="C2069">
        <v>0</v>
      </c>
      <c r="D2069">
        <v>0</v>
      </c>
      <c r="E2069">
        <v>0</v>
      </c>
      <c r="F2069">
        <v>0</v>
      </c>
      <c r="G2069">
        <v>2222222</v>
      </c>
      <c r="H2069">
        <v>0</v>
      </c>
      <c r="I2069">
        <v>0</v>
      </c>
      <c r="J2069">
        <v>0</v>
      </c>
      <c r="K2069">
        <v>0</v>
      </c>
      <c r="L2069">
        <v>0</v>
      </c>
      <c r="M2069">
        <v>0</v>
      </c>
    </row>
    <row r="2070" spans="2:13" x14ac:dyDescent="0.2">
      <c r="B2070">
        <v>0</v>
      </c>
      <c r="C2070">
        <v>0</v>
      </c>
      <c r="D2070">
        <v>0</v>
      </c>
      <c r="E2070">
        <v>0</v>
      </c>
      <c r="F2070">
        <v>0</v>
      </c>
      <c r="G2070">
        <v>2222222</v>
      </c>
      <c r="H2070">
        <v>0</v>
      </c>
      <c r="I2070">
        <v>0</v>
      </c>
      <c r="J2070">
        <v>0</v>
      </c>
      <c r="K2070">
        <v>0</v>
      </c>
      <c r="L2070">
        <v>0</v>
      </c>
      <c r="M2070">
        <v>0</v>
      </c>
    </row>
    <row r="2071" spans="2:13" x14ac:dyDescent="0.2">
      <c r="B2071">
        <v>0</v>
      </c>
      <c r="C2071">
        <v>0</v>
      </c>
      <c r="D2071">
        <v>0</v>
      </c>
      <c r="E2071">
        <v>0</v>
      </c>
      <c r="F2071">
        <v>0</v>
      </c>
      <c r="G2071">
        <v>2222222</v>
      </c>
      <c r="H2071">
        <v>0</v>
      </c>
      <c r="I2071">
        <v>0</v>
      </c>
      <c r="J2071">
        <v>0</v>
      </c>
      <c r="K2071">
        <v>0</v>
      </c>
      <c r="L2071">
        <v>0</v>
      </c>
      <c r="M2071">
        <v>0</v>
      </c>
    </row>
    <row r="2072" spans="2:13" x14ac:dyDescent="0.2">
      <c r="B2072">
        <v>0</v>
      </c>
      <c r="C2072">
        <v>0</v>
      </c>
      <c r="D2072">
        <v>0</v>
      </c>
      <c r="E2072">
        <v>0</v>
      </c>
      <c r="F2072">
        <v>0</v>
      </c>
      <c r="G2072">
        <v>2222222</v>
      </c>
      <c r="H2072">
        <v>0</v>
      </c>
      <c r="I2072">
        <v>0</v>
      </c>
      <c r="J2072">
        <v>0</v>
      </c>
      <c r="K2072">
        <v>0</v>
      </c>
      <c r="L2072">
        <v>0</v>
      </c>
      <c r="M2072">
        <v>0</v>
      </c>
    </row>
    <row r="2073" spans="2:13" x14ac:dyDescent="0.2">
      <c r="B2073">
        <v>0</v>
      </c>
      <c r="C2073">
        <v>0</v>
      </c>
      <c r="D2073">
        <v>0</v>
      </c>
      <c r="E2073">
        <v>0</v>
      </c>
      <c r="F2073">
        <v>0</v>
      </c>
      <c r="G2073">
        <v>2222222</v>
      </c>
      <c r="H2073">
        <v>0</v>
      </c>
      <c r="I2073">
        <v>0</v>
      </c>
      <c r="J2073">
        <v>0</v>
      </c>
      <c r="K2073">
        <v>0</v>
      </c>
      <c r="L2073">
        <v>0</v>
      </c>
      <c r="M2073">
        <v>0</v>
      </c>
    </row>
    <row r="2074" spans="2:13" x14ac:dyDescent="0.2">
      <c r="B2074">
        <v>0</v>
      </c>
      <c r="C2074">
        <v>0</v>
      </c>
      <c r="D2074">
        <v>0</v>
      </c>
      <c r="E2074">
        <v>0</v>
      </c>
      <c r="F2074">
        <v>0</v>
      </c>
      <c r="G2074">
        <v>2222222</v>
      </c>
      <c r="H2074">
        <v>0</v>
      </c>
      <c r="I2074">
        <v>0</v>
      </c>
      <c r="J2074">
        <v>0</v>
      </c>
      <c r="K2074">
        <v>0</v>
      </c>
      <c r="L2074">
        <v>0</v>
      </c>
      <c r="M2074">
        <v>0</v>
      </c>
    </row>
    <row r="2075" spans="2:13" x14ac:dyDescent="0.2">
      <c r="B2075">
        <v>0</v>
      </c>
      <c r="C2075">
        <v>0</v>
      </c>
      <c r="D2075">
        <v>0</v>
      </c>
      <c r="E2075">
        <v>0</v>
      </c>
      <c r="F2075">
        <v>0</v>
      </c>
      <c r="G2075">
        <v>2222222</v>
      </c>
      <c r="H2075">
        <v>0</v>
      </c>
      <c r="I2075">
        <v>0</v>
      </c>
      <c r="J2075">
        <v>0</v>
      </c>
      <c r="K2075">
        <v>0</v>
      </c>
      <c r="L2075">
        <v>0</v>
      </c>
      <c r="M2075">
        <v>0</v>
      </c>
    </row>
    <row r="2076" spans="2:13" x14ac:dyDescent="0.2">
      <c r="B2076">
        <v>0</v>
      </c>
      <c r="C2076">
        <v>0</v>
      </c>
      <c r="D2076">
        <v>0</v>
      </c>
      <c r="E2076">
        <v>0</v>
      </c>
      <c r="F2076">
        <v>0</v>
      </c>
      <c r="G2076">
        <v>2222222</v>
      </c>
      <c r="H2076">
        <v>0</v>
      </c>
      <c r="I2076">
        <v>0</v>
      </c>
      <c r="J2076">
        <v>0</v>
      </c>
      <c r="K2076">
        <v>0</v>
      </c>
      <c r="L2076">
        <v>0</v>
      </c>
      <c r="M2076">
        <v>0</v>
      </c>
    </row>
    <row r="2077" spans="2:13" x14ac:dyDescent="0.2">
      <c r="B2077">
        <v>0</v>
      </c>
      <c r="C2077">
        <v>0</v>
      </c>
      <c r="D2077">
        <v>0</v>
      </c>
      <c r="E2077">
        <v>0</v>
      </c>
      <c r="F2077">
        <v>0</v>
      </c>
      <c r="G2077">
        <v>2222222</v>
      </c>
      <c r="H2077">
        <v>0</v>
      </c>
      <c r="I2077">
        <v>0</v>
      </c>
      <c r="J2077">
        <v>0</v>
      </c>
      <c r="K2077">
        <v>0</v>
      </c>
      <c r="L2077">
        <v>0</v>
      </c>
      <c r="M2077">
        <v>0</v>
      </c>
    </row>
    <row r="2078" spans="2:13" x14ac:dyDescent="0.2">
      <c r="B2078">
        <v>0</v>
      </c>
      <c r="C2078">
        <v>0</v>
      </c>
      <c r="D2078">
        <v>0</v>
      </c>
      <c r="E2078">
        <v>0</v>
      </c>
      <c r="F2078">
        <v>0</v>
      </c>
      <c r="G2078">
        <v>2222222</v>
      </c>
      <c r="H2078">
        <v>0</v>
      </c>
      <c r="I2078">
        <v>0</v>
      </c>
      <c r="J2078">
        <v>0</v>
      </c>
      <c r="K2078">
        <v>0</v>
      </c>
      <c r="L2078">
        <v>0</v>
      </c>
      <c r="M2078">
        <v>0</v>
      </c>
    </row>
    <row r="2079" spans="2:13" x14ac:dyDescent="0.2">
      <c r="B2079">
        <v>0</v>
      </c>
      <c r="C2079">
        <v>0</v>
      </c>
      <c r="D2079">
        <v>0</v>
      </c>
      <c r="E2079">
        <v>0</v>
      </c>
      <c r="F2079">
        <v>0</v>
      </c>
      <c r="G2079">
        <v>2222222</v>
      </c>
      <c r="H2079">
        <v>0</v>
      </c>
      <c r="I2079">
        <v>0</v>
      </c>
      <c r="J2079">
        <v>0</v>
      </c>
      <c r="K2079">
        <v>0</v>
      </c>
      <c r="L2079">
        <v>0</v>
      </c>
      <c r="M2079">
        <v>0</v>
      </c>
    </row>
    <row r="2080" spans="2:13" x14ac:dyDescent="0.2">
      <c r="B2080">
        <v>0</v>
      </c>
      <c r="C2080">
        <v>0</v>
      </c>
      <c r="D2080">
        <v>0</v>
      </c>
      <c r="E2080">
        <v>0</v>
      </c>
      <c r="F2080">
        <v>0</v>
      </c>
      <c r="G2080">
        <v>2222222</v>
      </c>
      <c r="H2080">
        <v>0</v>
      </c>
      <c r="I2080">
        <v>0</v>
      </c>
      <c r="J2080">
        <v>0</v>
      </c>
      <c r="K2080">
        <v>0</v>
      </c>
      <c r="L2080">
        <v>0</v>
      </c>
      <c r="M2080">
        <v>0</v>
      </c>
    </row>
    <row r="2081" spans="2:13" x14ac:dyDescent="0.2">
      <c r="B2081">
        <v>0</v>
      </c>
      <c r="C2081">
        <v>0</v>
      </c>
      <c r="D2081">
        <v>0</v>
      </c>
      <c r="E2081">
        <v>0</v>
      </c>
      <c r="F2081">
        <v>0</v>
      </c>
      <c r="G2081">
        <v>2222222</v>
      </c>
      <c r="H2081">
        <v>0</v>
      </c>
      <c r="I2081">
        <v>0</v>
      </c>
      <c r="J2081">
        <v>0</v>
      </c>
      <c r="K2081">
        <v>0</v>
      </c>
      <c r="L2081">
        <v>0</v>
      </c>
      <c r="M2081">
        <v>0</v>
      </c>
    </row>
    <row r="2082" spans="2:13" x14ac:dyDescent="0.2">
      <c r="B2082">
        <v>0</v>
      </c>
      <c r="C2082">
        <v>0</v>
      </c>
      <c r="D2082">
        <v>0</v>
      </c>
      <c r="E2082">
        <v>0</v>
      </c>
      <c r="F2082">
        <v>0</v>
      </c>
      <c r="G2082">
        <v>2222222</v>
      </c>
      <c r="H2082">
        <v>0</v>
      </c>
      <c r="I2082">
        <v>0</v>
      </c>
      <c r="J2082">
        <v>0</v>
      </c>
      <c r="K2082">
        <v>0</v>
      </c>
      <c r="L2082">
        <v>0</v>
      </c>
      <c r="M2082">
        <v>0</v>
      </c>
    </row>
    <row r="2083" spans="2:13" x14ac:dyDescent="0.2">
      <c r="B2083">
        <v>0</v>
      </c>
      <c r="C2083">
        <v>0</v>
      </c>
      <c r="D2083">
        <v>0</v>
      </c>
      <c r="E2083">
        <v>0</v>
      </c>
      <c r="F2083">
        <v>0</v>
      </c>
      <c r="G2083">
        <v>2222222</v>
      </c>
      <c r="H2083">
        <v>0</v>
      </c>
      <c r="I2083">
        <v>0</v>
      </c>
      <c r="J2083">
        <v>0</v>
      </c>
      <c r="K2083">
        <v>0</v>
      </c>
      <c r="L2083">
        <v>0</v>
      </c>
      <c r="M2083">
        <v>0</v>
      </c>
    </row>
    <row r="2084" spans="2:13" x14ac:dyDescent="0.2">
      <c r="B2084">
        <v>0</v>
      </c>
      <c r="C2084">
        <v>0</v>
      </c>
      <c r="D2084">
        <v>0</v>
      </c>
      <c r="E2084">
        <v>0</v>
      </c>
      <c r="F2084">
        <v>0</v>
      </c>
      <c r="G2084">
        <v>2222222</v>
      </c>
      <c r="H2084">
        <v>0</v>
      </c>
      <c r="I2084">
        <v>0</v>
      </c>
      <c r="J2084">
        <v>0</v>
      </c>
      <c r="K2084">
        <v>0</v>
      </c>
      <c r="L2084">
        <v>0</v>
      </c>
      <c r="M2084">
        <v>0</v>
      </c>
    </row>
    <row r="2085" spans="2:13" x14ac:dyDescent="0.2">
      <c r="B2085">
        <v>0</v>
      </c>
      <c r="C2085">
        <v>0</v>
      </c>
      <c r="D2085">
        <v>0</v>
      </c>
      <c r="E2085">
        <v>0</v>
      </c>
      <c r="F2085">
        <v>0</v>
      </c>
      <c r="G2085">
        <v>2222222</v>
      </c>
      <c r="H2085">
        <v>0</v>
      </c>
      <c r="I2085">
        <v>0</v>
      </c>
      <c r="J2085">
        <v>0</v>
      </c>
      <c r="K2085">
        <v>0</v>
      </c>
      <c r="L2085">
        <v>0</v>
      </c>
      <c r="M2085">
        <v>0</v>
      </c>
    </row>
    <row r="2086" spans="2:13" x14ac:dyDescent="0.2">
      <c r="B2086">
        <v>0</v>
      </c>
      <c r="C2086">
        <v>0</v>
      </c>
      <c r="D2086">
        <v>0</v>
      </c>
      <c r="E2086">
        <v>0</v>
      </c>
      <c r="F2086">
        <v>0</v>
      </c>
      <c r="G2086">
        <v>2222222</v>
      </c>
      <c r="H2086">
        <v>0</v>
      </c>
      <c r="I2086">
        <v>0</v>
      </c>
      <c r="J2086">
        <v>0</v>
      </c>
      <c r="K2086">
        <v>0</v>
      </c>
      <c r="L2086">
        <v>0</v>
      </c>
      <c r="M2086">
        <v>0</v>
      </c>
    </row>
    <row r="2087" spans="2:13" x14ac:dyDescent="0.2">
      <c r="B2087">
        <v>0</v>
      </c>
      <c r="C2087">
        <v>0</v>
      </c>
      <c r="D2087">
        <v>0</v>
      </c>
      <c r="E2087">
        <v>0</v>
      </c>
      <c r="F2087">
        <v>0</v>
      </c>
      <c r="G2087">
        <v>2222222</v>
      </c>
      <c r="H2087">
        <v>0</v>
      </c>
      <c r="I2087">
        <v>0</v>
      </c>
      <c r="J2087">
        <v>0</v>
      </c>
      <c r="K2087">
        <v>0</v>
      </c>
      <c r="L2087">
        <v>0</v>
      </c>
      <c r="M2087">
        <v>0</v>
      </c>
    </row>
    <row r="2088" spans="2:13" x14ac:dyDescent="0.2">
      <c r="B2088">
        <v>0</v>
      </c>
      <c r="C2088">
        <v>0</v>
      </c>
      <c r="D2088">
        <v>0</v>
      </c>
      <c r="E2088">
        <v>0</v>
      </c>
      <c r="F2088">
        <v>0</v>
      </c>
      <c r="G2088">
        <v>2222222</v>
      </c>
      <c r="H2088">
        <v>0</v>
      </c>
      <c r="I2088">
        <v>0</v>
      </c>
      <c r="J2088">
        <v>0</v>
      </c>
      <c r="K2088">
        <v>0</v>
      </c>
      <c r="L2088">
        <v>0</v>
      </c>
      <c r="M2088">
        <v>0</v>
      </c>
    </row>
    <row r="2089" spans="2:13" x14ac:dyDescent="0.2">
      <c r="B2089">
        <v>0</v>
      </c>
      <c r="C2089">
        <v>0</v>
      </c>
      <c r="D2089">
        <v>0</v>
      </c>
      <c r="E2089">
        <v>0</v>
      </c>
      <c r="F2089">
        <v>0</v>
      </c>
      <c r="G2089">
        <v>2222222</v>
      </c>
      <c r="H2089">
        <v>0</v>
      </c>
      <c r="I2089">
        <v>0</v>
      </c>
      <c r="J2089">
        <v>0</v>
      </c>
      <c r="K2089">
        <v>0</v>
      </c>
      <c r="L2089">
        <v>0</v>
      </c>
      <c r="M2089">
        <v>0</v>
      </c>
    </row>
    <row r="2090" spans="2:13" x14ac:dyDescent="0.2">
      <c r="B2090">
        <v>0</v>
      </c>
      <c r="C2090">
        <v>0</v>
      </c>
      <c r="D2090">
        <v>0</v>
      </c>
      <c r="E2090">
        <v>0</v>
      </c>
      <c r="F2090">
        <v>0</v>
      </c>
      <c r="G2090">
        <v>2222222</v>
      </c>
      <c r="H2090">
        <v>0</v>
      </c>
      <c r="I2090">
        <v>0</v>
      </c>
      <c r="J2090">
        <v>0</v>
      </c>
      <c r="K2090">
        <v>0</v>
      </c>
      <c r="L2090">
        <v>0</v>
      </c>
      <c r="M2090">
        <v>0</v>
      </c>
    </row>
    <row r="2091" spans="2:13" x14ac:dyDescent="0.2">
      <c r="B2091">
        <v>0</v>
      </c>
      <c r="C2091">
        <v>0</v>
      </c>
      <c r="D2091">
        <v>0</v>
      </c>
      <c r="E2091">
        <v>0</v>
      </c>
      <c r="F2091">
        <v>0</v>
      </c>
      <c r="G2091">
        <v>2222222</v>
      </c>
      <c r="H2091">
        <v>0</v>
      </c>
      <c r="I2091">
        <v>0</v>
      </c>
      <c r="J2091">
        <v>0</v>
      </c>
      <c r="K2091">
        <v>0</v>
      </c>
      <c r="L2091">
        <v>0</v>
      </c>
      <c r="M2091">
        <v>0</v>
      </c>
    </row>
    <row r="2092" spans="2:13" x14ac:dyDescent="0.2">
      <c r="B2092">
        <v>0</v>
      </c>
      <c r="C2092">
        <v>0</v>
      </c>
      <c r="D2092">
        <v>0</v>
      </c>
      <c r="E2092">
        <v>0</v>
      </c>
      <c r="F2092">
        <v>0</v>
      </c>
      <c r="G2092">
        <v>2222222</v>
      </c>
      <c r="H2092">
        <v>0</v>
      </c>
      <c r="I2092">
        <v>0</v>
      </c>
      <c r="J2092">
        <v>0</v>
      </c>
      <c r="K2092">
        <v>0</v>
      </c>
      <c r="L2092">
        <v>0</v>
      </c>
      <c r="M2092">
        <v>0</v>
      </c>
    </row>
    <row r="2093" spans="2:13" x14ac:dyDescent="0.2">
      <c r="B2093">
        <v>0</v>
      </c>
      <c r="C2093">
        <v>0</v>
      </c>
      <c r="D2093">
        <v>0</v>
      </c>
      <c r="E2093">
        <v>0</v>
      </c>
      <c r="F2093">
        <v>0</v>
      </c>
      <c r="G2093">
        <v>2222222</v>
      </c>
      <c r="H2093">
        <v>0</v>
      </c>
      <c r="I2093">
        <v>0</v>
      </c>
      <c r="J2093">
        <v>0</v>
      </c>
      <c r="K2093">
        <v>0</v>
      </c>
      <c r="L2093">
        <v>0</v>
      </c>
      <c r="M2093">
        <v>0</v>
      </c>
    </row>
    <row r="2094" spans="2:13" x14ac:dyDescent="0.2">
      <c r="B2094">
        <v>0</v>
      </c>
      <c r="C2094">
        <v>0</v>
      </c>
      <c r="D2094">
        <v>0</v>
      </c>
      <c r="E2094">
        <v>0</v>
      </c>
      <c r="F2094">
        <v>0</v>
      </c>
      <c r="G2094">
        <v>2222222</v>
      </c>
      <c r="H2094">
        <v>0</v>
      </c>
      <c r="I2094">
        <v>0</v>
      </c>
      <c r="J2094">
        <v>0</v>
      </c>
      <c r="K2094">
        <v>0</v>
      </c>
      <c r="L2094">
        <v>0</v>
      </c>
      <c r="M2094">
        <v>0</v>
      </c>
    </row>
    <row r="2095" spans="2:13" x14ac:dyDescent="0.2">
      <c r="B2095">
        <v>0</v>
      </c>
      <c r="C2095">
        <v>0</v>
      </c>
      <c r="D2095">
        <v>0</v>
      </c>
      <c r="E2095">
        <v>0</v>
      </c>
      <c r="F2095">
        <v>0</v>
      </c>
      <c r="G2095">
        <v>2222222</v>
      </c>
      <c r="H2095">
        <v>0</v>
      </c>
      <c r="I2095">
        <v>0</v>
      </c>
      <c r="J2095">
        <v>0</v>
      </c>
      <c r="K2095">
        <v>0</v>
      </c>
      <c r="L2095">
        <v>0</v>
      </c>
      <c r="M2095">
        <v>0</v>
      </c>
    </row>
    <row r="2096" spans="2:13" x14ac:dyDescent="0.2">
      <c r="B2096">
        <v>0</v>
      </c>
      <c r="C2096">
        <v>0</v>
      </c>
      <c r="D2096">
        <v>0</v>
      </c>
      <c r="E2096">
        <v>0</v>
      </c>
      <c r="F2096">
        <v>0</v>
      </c>
      <c r="G2096">
        <v>2222222</v>
      </c>
      <c r="H2096">
        <v>0</v>
      </c>
      <c r="I2096">
        <v>0</v>
      </c>
      <c r="J2096">
        <v>0</v>
      </c>
      <c r="K2096">
        <v>0</v>
      </c>
      <c r="L2096">
        <v>0</v>
      </c>
      <c r="M2096">
        <v>0</v>
      </c>
    </row>
    <row r="2097" spans="2:13" x14ac:dyDescent="0.2">
      <c r="B2097">
        <v>0</v>
      </c>
      <c r="C2097">
        <v>0</v>
      </c>
      <c r="D2097">
        <v>0</v>
      </c>
      <c r="E2097">
        <v>0</v>
      </c>
      <c r="F2097">
        <v>0</v>
      </c>
      <c r="G2097">
        <v>2222222</v>
      </c>
      <c r="H2097">
        <v>0</v>
      </c>
      <c r="I2097">
        <v>0</v>
      </c>
      <c r="J2097">
        <v>0</v>
      </c>
      <c r="K2097">
        <v>0</v>
      </c>
      <c r="L2097">
        <v>0</v>
      </c>
      <c r="M2097">
        <v>0</v>
      </c>
    </row>
    <row r="2098" spans="2:13" x14ac:dyDescent="0.2">
      <c r="B2098">
        <v>0</v>
      </c>
      <c r="C2098">
        <v>0</v>
      </c>
      <c r="D2098">
        <v>0</v>
      </c>
      <c r="E2098">
        <v>0</v>
      </c>
      <c r="F2098">
        <v>0</v>
      </c>
      <c r="G2098">
        <v>2222222</v>
      </c>
      <c r="H2098">
        <v>0</v>
      </c>
      <c r="I2098">
        <v>0</v>
      </c>
      <c r="J2098">
        <v>0</v>
      </c>
      <c r="K2098">
        <v>0</v>
      </c>
      <c r="L2098">
        <v>0</v>
      </c>
      <c r="M2098">
        <v>0</v>
      </c>
    </row>
    <row r="2099" spans="2:13" x14ac:dyDescent="0.2">
      <c r="B2099">
        <v>0</v>
      </c>
      <c r="C2099">
        <v>0</v>
      </c>
      <c r="D2099">
        <v>0</v>
      </c>
      <c r="E2099">
        <v>0</v>
      </c>
      <c r="F2099">
        <v>0</v>
      </c>
      <c r="G2099">
        <v>2222222</v>
      </c>
      <c r="H2099">
        <v>0</v>
      </c>
      <c r="I2099">
        <v>0</v>
      </c>
      <c r="J2099">
        <v>0</v>
      </c>
      <c r="K2099">
        <v>0</v>
      </c>
      <c r="L2099">
        <v>0</v>
      </c>
      <c r="M2099">
        <v>0</v>
      </c>
    </row>
    <row r="2100" spans="2:13" x14ac:dyDescent="0.2">
      <c r="B2100">
        <v>0</v>
      </c>
      <c r="C2100">
        <v>0</v>
      </c>
      <c r="D2100">
        <v>0</v>
      </c>
      <c r="E2100">
        <v>0</v>
      </c>
      <c r="F2100">
        <v>0</v>
      </c>
      <c r="G2100">
        <v>2222222</v>
      </c>
      <c r="H2100">
        <v>0</v>
      </c>
      <c r="I2100">
        <v>0</v>
      </c>
      <c r="J2100">
        <v>0</v>
      </c>
      <c r="K2100">
        <v>0</v>
      </c>
      <c r="L2100">
        <v>0</v>
      </c>
      <c r="M2100">
        <v>0</v>
      </c>
    </row>
    <row r="2101" spans="2:13" x14ac:dyDescent="0.2">
      <c r="B2101">
        <v>0</v>
      </c>
      <c r="C2101">
        <v>0</v>
      </c>
      <c r="D2101">
        <v>0</v>
      </c>
      <c r="E2101">
        <v>0</v>
      </c>
      <c r="F2101">
        <v>0</v>
      </c>
      <c r="G2101">
        <v>2222222</v>
      </c>
      <c r="H2101">
        <v>0</v>
      </c>
      <c r="I2101">
        <v>0</v>
      </c>
      <c r="J2101">
        <v>0</v>
      </c>
      <c r="K2101">
        <v>0</v>
      </c>
      <c r="L2101">
        <v>0</v>
      </c>
      <c r="M2101">
        <v>0</v>
      </c>
    </row>
    <row r="2102" spans="2:13" x14ac:dyDescent="0.2">
      <c r="B2102">
        <v>0</v>
      </c>
      <c r="C2102">
        <v>0</v>
      </c>
      <c r="D2102">
        <v>0</v>
      </c>
      <c r="E2102">
        <v>0</v>
      </c>
      <c r="F2102">
        <v>0</v>
      </c>
      <c r="G2102">
        <v>2222222</v>
      </c>
      <c r="H2102">
        <v>0</v>
      </c>
      <c r="I2102">
        <v>0</v>
      </c>
      <c r="J2102">
        <v>0</v>
      </c>
      <c r="K2102">
        <v>0</v>
      </c>
      <c r="L2102">
        <v>0</v>
      </c>
      <c r="M2102">
        <v>0</v>
      </c>
    </row>
    <row r="2103" spans="2:13" x14ac:dyDescent="0.2">
      <c r="B2103">
        <v>0</v>
      </c>
      <c r="C2103">
        <v>0</v>
      </c>
      <c r="D2103">
        <v>0</v>
      </c>
      <c r="E2103">
        <v>0</v>
      </c>
      <c r="F2103">
        <v>0</v>
      </c>
      <c r="G2103">
        <v>2222222</v>
      </c>
      <c r="H2103">
        <v>0</v>
      </c>
      <c r="I2103">
        <v>0</v>
      </c>
      <c r="J2103">
        <v>0</v>
      </c>
      <c r="K2103">
        <v>0</v>
      </c>
      <c r="L2103">
        <v>0</v>
      </c>
      <c r="M2103">
        <v>0</v>
      </c>
    </row>
    <row r="2104" spans="2:13" x14ac:dyDescent="0.2">
      <c r="B2104">
        <v>0</v>
      </c>
      <c r="C2104">
        <v>0</v>
      </c>
      <c r="D2104">
        <v>0</v>
      </c>
      <c r="E2104">
        <v>0</v>
      </c>
      <c r="F2104">
        <v>0</v>
      </c>
      <c r="G2104">
        <v>2222222</v>
      </c>
      <c r="H2104">
        <v>0</v>
      </c>
      <c r="I2104">
        <v>0</v>
      </c>
      <c r="J2104">
        <v>0</v>
      </c>
      <c r="K2104">
        <v>0</v>
      </c>
      <c r="L2104">
        <v>0</v>
      </c>
      <c r="M2104">
        <v>0</v>
      </c>
    </row>
    <row r="2105" spans="2:13" x14ac:dyDescent="0.2">
      <c r="B2105">
        <v>0</v>
      </c>
      <c r="C2105">
        <v>0</v>
      </c>
      <c r="D2105">
        <v>0</v>
      </c>
      <c r="E2105">
        <v>0</v>
      </c>
      <c r="F2105">
        <v>0</v>
      </c>
      <c r="G2105">
        <v>2222222</v>
      </c>
      <c r="H2105">
        <v>0</v>
      </c>
      <c r="I2105">
        <v>0</v>
      </c>
      <c r="J2105">
        <v>0</v>
      </c>
      <c r="K2105">
        <v>0</v>
      </c>
      <c r="L2105">
        <v>0</v>
      </c>
      <c r="M2105">
        <v>0</v>
      </c>
    </row>
    <row r="2106" spans="2:13" x14ac:dyDescent="0.2">
      <c r="B2106">
        <v>0</v>
      </c>
      <c r="C2106">
        <v>0</v>
      </c>
      <c r="D2106">
        <v>0</v>
      </c>
      <c r="E2106">
        <v>0</v>
      </c>
      <c r="F2106">
        <v>0</v>
      </c>
      <c r="G2106">
        <v>2222222</v>
      </c>
      <c r="H2106">
        <v>0</v>
      </c>
      <c r="I2106">
        <v>0</v>
      </c>
      <c r="J2106">
        <v>0</v>
      </c>
      <c r="K2106">
        <v>0</v>
      </c>
      <c r="L2106">
        <v>0</v>
      </c>
      <c r="M2106">
        <v>0</v>
      </c>
    </row>
    <row r="2107" spans="2:13" x14ac:dyDescent="0.2">
      <c r="B2107">
        <v>0</v>
      </c>
      <c r="C2107">
        <v>0</v>
      </c>
      <c r="D2107">
        <v>0</v>
      </c>
      <c r="E2107">
        <v>0</v>
      </c>
      <c r="F2107">
        <v>0</v>
      </c>
      <c r="G2107">
        <v>2222222</v>
      </c>
      <c r="H2107">
        <v>0</v>
      </c>
      <c r="I2107">
        <v>0</v>
      </c>
      <c r="J2107">
        <v>0</v>
      </c>
      <c r="K2107">
        <v>0</v>
      </c>
      <c r="L2107">
        <v>0</v>
      </c>
      <c r="M2107">
        <v>0</v>
      </c>
    </row>
    <row r="2108" spans="2:13" x14ac:dyDescent="0.2">
      <c r="B2108">
        <v>0</v>
      </c>
      <c r="C2108">
        <v>0</v>
      </c>
      <c r="D2108">
        <v>0</v>
      </c>
      <c r="E2108">
        <v>0</v>
      </c>
      <c r="F2108">
        <v>0</v>
      </c>
      <c r="G2108">
        <v>2222222</v>
      </c>
      <c r="H2108">
        <v>0</v>
      </c>
      <c r="I2108">
        <v>0</v>
      </c>
      <c r="J2108">
        <v>0</v>
      </c>
      <c r="K2108">
        <v>0</v>
      </c>
      <c r="L2108">
        <v>0</v>
      </c>
      <c r="M2108">
        <v>0</v>
      </c>
    </row>
    <row r="2109" spans="2:13" x14ac:dyDescent="0.2">
      <c r="B2109">
        <v>0</v>
      </c>
      <c r="C2109">
        <v>0</v>
      </c>
      <c r="D2109">
        <v>0</v>
      </c>
      <c r="E2109">
        <v>0</v>
      </c>
      <c r="F2109">
        <v>0</v>
      </c>
      <c r="G2109">
        <v>2222222</v>
      </c>
      <c r="H2109">
        <v>0</v>
      </c>
      <c r="I2109">
        <v>0</v>
      </c>
      <c r="J2109">
        <v>0</v>
      </c>
      <c r="K2109">
        <v>0</v>
      </c>
      <c r="L2109">
        <v>0</v>
      </c>
      <c r="M2109">
        <v>0</v>
      </c>
    </row>
    <row r="2110" spans="2:13" x14ac:dyDescent="0.2">
      <c r="B2110">
        <v>0</v>
      </c>
      <c r="C2110">
        <v>0</v>
      </c>
      <c r="D2110">
        <v>0</v>
      </c>
      <c r="E2110">
        <v>0</v>
      </c>
      <c r="F2110">
        <v>0</v>
      </c>
      <c r="G2110">
        <v>2222222</v>
      </c>
      <c r="H2110">
        <v>0</v>
      </c>
      <c r="I2110">
        <v>0</v>
      </c>
      <c r="J2110">
        <v>0</v>
      </c>
      <c r="K2110">
        <v>0</v>
      </c>
      <c r="L2110">
        <v>0</v>
      </c>
      <c r="M2110">
        <v>0</v>
      </c>
    </row>
    <row r="2111" spans="2:13" x14ac:dyDescent="0.2">
      <c r="B2111">
        <v>0</v>
      </c>
      <c r="C2111">
        <v>0</v>
      </c>
      <c r="D2111">
        <v>0</v>
      </c>
      <c r="E2111">
        <v>0</v>
      </c>
      <c r="F2111">
        <v>0</v>
      </c>
      <c r="G2111">
        <v>2222222</v>
      </c>
      <c r="H2111">
        <v>0</v>
      </c>
      <c r="I2111">
        <v>0</v>
      </c>
      <c r="J2111">
        <v>0</v>
      </c>
      <c r="K2111">
        <v>0</v>
      </c>
      <c r="L2111">
        <v>0</v>
      </c>
      <c r="M2111">
        <v>0</v>
      </c>
    </row>
    <row r="2112" spans="2:13" x14ac:dyDescent="0.2">
      <c r="B2112">
        <v>0</v>
      </c>
      <c r="C2112">
        <v>0</v>
      </c>
      <c r="D2112">
        <v>0</v>
      </c>
      <c r="E2112">
        <v>0</v>
      </c>
      <c r="F2112">
        <v>0</v>
      </c>
      <c r="G2112">
        <v>2222222</v>
      </c>
      <c r="H2112">
        <v>0</v>
      </c>
      <c r="I2112">
        <v>0</v>
      </c>
      <c r="J2112">
        <v>0</v>
      </c>
      <c r="K2112">
        <v>0</v>
      </c>
      <c r="L2112">
        <v>0</v>
      </c>
      <c r="M2112">
        <v>0</v>
      </c>
    </row>
    <row r="2113" spans="2:13" x14ac:dyDescent="0.2">
      <c r="B2113">
        <v>0</v>
      </c>
      <c r="C2113">
        <v>0</v>
      </c>
      <c r="D2113">
        <v>0</v>
      </c>
      <c r="E2113">
        <v>0</v>
      </c>
      <c r="F2113">
        <v>0</v>
      </c>
      <c r="G2113">
        <v>2222222</v>
      </c>
      <c r="H2113">
        <v>0</v>
      </c>
      <c r="I2113">
        <v>0</v>
      </c>
      <c r="J2113">
        <v>0</v>
      </c>
      <c r="K2113">
        <v>0</v>
      </c>
      <c r="L2113">
        <v>0</v>
      </c>
      <c r="M2113">
        <v>0</v>
      </c>
    </row>
    <row r="2114" spans="2:13" x14ac:dyDescent="0.2">
      <c r="B2114">
        <v>0</v>
      </c>
      <c r="C2114">
        <v>0</v>
      </c>
      <c r="D2114">
        <v>0</v>
      </c>
      <c r="E2114">
        <v>0</v>
      </c>
      <c r="F2114">
        <v>0</v>
      </c>
      <c r="G2114">
        <v>2222222</v>
      </c>
      <c r="H2114">
        <v>0</v>
      </c>
      <c r="I2114">
        <v>0</v>
      </c>
      <c r="J2114">
        <v>0</v>
      </c>
      <c r="K2114">
        <v>0</v>
      </c>
      <c r="L2114">
        <v>0</v>
      </c>
      <c r="M2114">
        <v>0</v>
      </c>
    </row>
    <row r="2115" spans="2:13" x14ac:dyDescent="0.2">
      <c r="B2115">
        <v>0</v>
      </c>
      <c r="C2115">
        <v>0</v>
      </c>
      <c r="D2115">
        <v>0</v>
      </c>
      <c r="E2115">
        <v>0</v>
      </c>
      <c r="F2115">
        <v>0</v>
      </c>
      <c r="G2115">
        <v>2222222</v>
      </c>
      <c r="H2115">
        <v>0</v>
      </c>
      <c r="I2115">
        <v>0</v>
      </c>
      <c r="J2115">
        <v>0</v>
      </c>
      <c r="K2115">
        <v>0</v>
      </c>
      <c r="L2115">
        <v>0</v>
      </c>
      <c r="M2115">
        <v>0</v>
      </c>
    </row>
    <row r="2116" spans="2:13" x14ac:dyDescent="0.2">
      <c r="B2116">
        <v>0</v>
      </c>
      <c r="C2116">
        <v>0</v>
      </c>
      <c r="D2116">
        <v>0</v>
      </c>
      <c r="E2116">
        <v>0</v>
      </c>
      <c r="F2116">
        <v>0</v>
      </c>
      <c r="G2116">
        <v>2222222</v>
      </c>
      <c r="H2116">
        <v>0</v>
      </c>
      <c r="I2116">
        <v>0</v>
      </c>
      <c r="J2116">
        <v>0</v>
      </c>
      <c r="K2116">
        <v>0</v>
      </c>
      <c r="L2116">
        <v>0</v>
      </c>
      <c r="M2116">
        <v>0</v>
      </c>
    </row>
    <row r="2117" spans="2:13" x14ac:dyDescent="0.2">
      <c r="B2117">
        <v>0</v>
      </c>
      <c r="C2117">
        <v>0</v>
      </c>
      <c r="D2117">
        <v>0</v>
      </c>
      <c r="E2117">
        <v>0</v>
      </c>
      <c r="F2117">
        <v>0</v>
      </c>
      <c r="G2117">
        <v>2222222</v>
      </c>
      <c r="H2117">
        <v>0</v>
      </c>
      <c r="I2117">
        <v>0</v>
      </c>
      <c r="J2117">
        <v>0</v>
      </c>
      <c r="K2117">
        <v>0</v>
      </c>
      <c r="L2117">
        <v>0</v>
      </c>
      <c r="M2117">
        <v>0</v>
      </c>
    </row>
    <row r="2118" spans="2:13" x14ac:dyDescent="0.2">
      <c r="B2118">
        <v>0</v>
      </c>
      <c r="C2118">
        <v>0</v>
      </c>
      <c r="D2118">
        <v>0</v>
      </c>
      <c r="E2118">
        <v>0</v>
      </c>
      <c r="F2118">
        <v>0</v>
      </c>
      <c r="G2118">
        <v>2222222</v>
      </c>
      <c r="H2118">
        <v>0</v>
      </c>
      <c r="I2118">
        <v>0</v>
      </c>
      <c r="J2118">
        <v>0</v>
      </c>
      <c r="K2118">
        <v>0</v>
      </c>
      <c r="L2118">
        <v>0</v>
      </c>
      <c r="M2118">
        <v>0</v>
      </c>
    </row>
    <row r="2119" spans="2:13" x14ac:dyDescent="0.2">
      <c r="B2119">
        <v>0</v>
      </c>
      <c r="C2119">
        <v>0</v>
      </c>
      <c r="D2119">
        <v>0</v>
      </c>
      <c r="E2119">
        <v>0</v>
      </c>
      <c r="F2119">
        <v>0</v>
      </c>
      <c r="G2119">
        <v>2222222</v>
      </c>
      <c r="H2119">
        <v>0</v>
      </c>
      <c r="I2119">
        <v>0</v>
      </c>
      <c r="J2119">
        <v>0</v>
      </c>
      <c r="K2119">
        <v>0</v>
      </c>
      <c r="L2119">
        <v>0</v>
      </c>
      <c r="M2119">
        <v>0</v>
      </c>
    </row>
    <row r="2120" spans="2:13" x14ac:dyDescent="0.2">
      <c r="B2120">
        <v>0</v>
      </c>
      <c r="C2120">
        <v>0</v>
      </c>
      <c r="D2120">
        <v>0</v>
      </c>
      <c r="E2120">
        <v>0</v>
      </c>
      <c r="F2120">
        <v>0</v>
      </c>
      <c r="G2120">
        <v>2222222</v>
      </c>
      <c r="H2120">
        <v>0</v>
      </c>
      <c r="I2120">
        <v>0</v>
      </c>
      <c r="J2120">
        <v>0</v>
      </c>
      <c r="K2120">
        <v>0</v>
      </c>
      <c r="L2120">
        <v>0</v>
      </c>
      <c r="M2120">
        <v>0</v>
      </c>
    </row>
    <row r="2121" spans="2:13" x14ac:dyDescent="0.2">
      <c r="B2121">
        <v>0</v>
      </c>
      <c r="C2121">
        <v>0</v>
      </c>
      <c r="D2121">
        <v>0</v>
      </c>
      <c r="E2121">
        <v>0</v>
      </c>
      <c r="F2121">
        <v>0</v>
      </c>
      <c r="G2121">
        <v>2222222</v>
      </c>
      <c r="H2121">
        <v>0</v>
      </c>
      <c r="I2121">
        <v>0</v>
      </c>
      <c r="J2121">
        <v>0</v>
      </c>
      <c r="K2121">
        <v>0</v>
      </c>
      <c r="L2121">
        <v>0</v>
      </c>
      <c r="M2121">
        <v>0</v>
      </c>
    </row>
    <row r="2122" spans="2:13" x14ac:dyDescent="0.2">
      <c r="B2122">
        <v>0</v>
      </c>
      <c r="C2122">
        <v>0</v>
      </c>
      <c r="D2122">
        <v>0</v>
      </c>
      <c r="E2122">
        <v>0</v>
      </c>
      <c r="F2122">
        <v>0</v>
      </c>
      <c r="G2122">
        <v>2222222</v>
      </c>
      <c r="H2122">
        <v>0</v>
      </c>
      <c r="I2122">
        <v>0</v>
      </c>
      <c r="J2122">
        <v>0</v>
      </c>
      <c r="K2122">
        <v>0</v>
      </c>
      <c r="L2122">
        <v>0</v>
      </c>
      <c r="M2122">
        <v>0</v>
      </c>
    </row>
    <row r="2123" spans="2:13" x14ac:dyDescent="0.2">
      <c r="B2123">
        <v>0</v>
      </c>
      <c r="C2123">
        <v>0</v>
      </c>
      <c r="D2123">
        <v>0</v>
      </c>
      <c r="E2123">
        <v>0</v>
      </c>
      <c r="F2123">
        <v>0</v>
      </c>
      <c r="G2123">
        <v>2222222</v>
      </c>
      <c r="H2123">
        <v>0</v>
      </c>
      <c r="I2123">
        <v>0</v>
      </c>
      <c r="J2123">
        <v>0</v>
      </c>
      <c r="K2123">
        <v>0</v>
      </c>
      <c r="L2123">
        <v>0</v>
      </c>
      <c r="M2123">
        <v>0</v>
      </c>
    </row>
    <row r="2124" spans="2:13" x14ac:dyDescent="0.2">
      <c r="B2124">
        <v>0</v>
      </c>
      <c r="C2124">
        <v>0</v>
      </c>
      <c r="D2124">
        <v>0</v>
      </c>
      <c r="E2124">
        <v>0</v>
      </c>
      <c r="F2124">
        <v>0</v>
      </c>
      <c r="G2124">
        <v>2222222</v>
      </c>
      <c r="H2124">
        <v>0</v>
      </c>
      <c r="I2124">
        <v>0</v>
      </c>
      <c r="J2124">
        <v>0</v>
      </c>
      <c r="K2124">
        <v>0</v>
      </c>
      <c r="L2124">
        <v>0</v>
      </c>
      <c r="M2124">
        <v>0</v>
      </c>
    </row>
    <row r="2125" spans="2:13" x14ac:dyDescent="0.2">
      <c r="B2125">
        <v>0</v>
      </c>
      <c r="C2125">
        <v>0</v>
      </c>
      <c r="D2125">
        <v>0</v>
      </c>
      <c r="E2125">
        <v>0</v>
      </c>
      <c r="F2125">
        <v>0</v>
      </c>
      <c r="G2125">
        <v>2222222</v>
      </c>
      <c r="H2125">
        <v>0</v>
      </c>
      <c r="I2125">
        <v>0</v>
      </c>
      <c r="J2125">
        <v>0</v>
      </c>
      <c r="K2125">
        <v>0</v>
      </c>
      <c r="L2125">
        <v>0</v>
      </c>
      <c r="M2125">
        <v>0</v>
      </c>
    </row>
    <row r="2126" spans="2:13" x14ac:dyDescent="0.2">
      <c r="B2126">
        <v>0</v>
      </c>
      <c r="C2126">
        <v>0</v>
      </c>
      <c r="D2126">
        <v>0</v>
      </c>
      <c r="E2126">
        <v>0</v>
      </c>
      <c r="F2126">
        <v>0</v>
      </c>
      <c r="G2126">
        <v>2222222</v>
      </c>
      <c r="H2126">
        <v>0</v>
      </c>
      <c r="I2126">
        <v>0</v>
      </c>
      <c r="J2126">
        <v>0</v>
      </c>
      <c r="K2126">
        <v>0</v>
      </c>
      <c r="L2126">
        <v>0</v>
      </c>
      <c r="M2126">
        <v>0</v>
      </c>
    </row>
    <row r="2127" spans="2:13" x14ac:dyDescent="0.2">
      <c r="B2127">
        <v>0</v>
      </c>
      <c r="C2127">
        <v>0</v>
      </c>
      <c r="D2127">
        <v>0</v>
      </c>
      <c r="E2127">
        <v>0</v>
      </c>
      <c r="F2127">
        <v>0</v>
      </c>
      <c r="G2127">
        <v>2222222</v>
      </c>
      <c r="H2127">
        <v>0</v>
      </c>
      <c r="I2127">
        <v>0</v>
      </c>
      <c r="J2127">
        <v>0</v>
      </c>
      <c r="K2127">
        <v>0</v>
      </c>
      <c r="L2127">
        <v>0</v>
      </c>
      <c r="M2127">
        <v>0</v>
      </c>
    </row>
    <row r="2128" spans="2:13" x14ac:dyDescent="0.2">
      <c r="B2128">
        <v>0</v>
      </c>
      <c r="C2128">
        <v>0</v>
      </c>
      <c r="D2128">
        <v>0</v>
      </c>
      <c r="E2128">
        <v>0</v>
      </c>
      <c r="F2128">
        <v>0</v>
      </c>
      <c r="G2128">
        <v>2222222</v>
      </c>
      <c r="H2128">
        <v>0</v>
      </c>
      <c r="I2128">
        <v>0</v>
      </c>
      <c r="J2128">
        <v>0</v>
      </c>
      <c r="K2128">
        <v>0</v>
      </c>
      <c r="L2128">
        <v>0</v>
      </c>
      <c r="M2128">
        <v>0</v>
      </c>
    </row>
    <row r="2129" spans="2:13" x14ac:dyDescent="0.2">
      <c r="B2129">
        <v>0</v>
      </c>
      <c r="C2129">
        <v>0</v>
      </c>
      <c r="D2129">
        <v>0</v>
      </c>
      <c r="E2129">
        <v>0</v>
      </c>
      <c r="F2129">
        <v>0</v>
      </c>
      <c r="G2129">
        <v>2222222</v>
      </c>
      <c r="H2129">
        <v>0</v>
      </c>
      <c r="I2129">
        <v>0</v>
      </c>
      <c r="J2129">
        <v>0</v>
      </c>
      <c r="K2129">
        <v>0</v>
      </c>
      <c r="L2129">
        <v>0</v>
      </c>
      <c r="M2129">
        <v>0</v>
      </c>
    </row>
    <row r="2130" spans="2:13" x14ac:dyDescent="0.2">
      <c r="B2130">
        <v>0</v>
      </c>
      <c r="C2130">
        <v>0</v>
      </c>
      <c r="D2130">
        <v>0</v>
      </c>
      <c r="E2130">
        <v>0</v>
      </c>
      <c r="F2130">
        <v>0</v>
      </c>
      <c r="G2130">
        <v>2222222</v>
      </c>
      <c r="H2130">
        <v>0</v>
      </c>
      <c r="I2130">
        <v>0</v>
      </c>
      <c r="J2130">
        <v>0</v>
      </c>
      <c r="K2130">
        <v>0</v>
      </c>
      <c r="L2130">
        <v>0</v>
      </c>
      <c r="M2130">
        <v>0</v>
      </c>
    </row>
    <row r="2131" spans="2:13" x14ac:dyDescent="0.2">
      <c r="B2131">
        <v>0</v>
      </c>
      <c r="C2131">
        <v>0</v>
      </c>
      <c r="D2131">
        <v>0</v>
      </c>
      <c r="E2131">
        <v>0</v>
      </c>
      <c r="F2131">
        <v>0</v>
      </c>
      <c r="G2131">
        <v>2222222</v>
      </c>
      <c r="H2131">
        <v>0</v>
      </c>
      <c r="I2131">
        <v>0</v>
      </c>
      <c r="J2131">
        <v>0</v>
      </c>
      <c r="K2131">
        <v>0</v>
      </c>
      <c r="L2131">
        <v>0</v>
      </c>
      <c r="M2131">
        <v>0</v>
      </c>
    </row>
    <row r="2132" spans="2:13" x14ac:dyDescent="0.2">
      <c r="B2132">
        <v>0</v>
      </c>
      <c r="C2132">
        <v>0</v>
      </c>
      <c r="D2132">
        <v>0</v>
      </c>
      <c r="E2132">
        <v>0</v>
      </c>
      <c r="F2132">
        <v>0</v>
      </c>
      <c r="G2132">
        <v>2222222</v>
      </c>
      <c r="H2132">
        <v>0</v>
      </c>
      <c r="I2132">
        <v>0</v>
      </c>
      <c r="J2132">
        <v>0</v>
      </c>
      <c r="K2132">
        <v>0</v>
      </c>
      <c r="L2132">
        <v>0</v>
      </c>
      <c r="M2132">
        <v>0</v>
      </c>
    </row>
    <row r="2133" spans="2:13" x14ac:dyDescent="0.2">
      <c r="B2133">
        <v>0</v>
      </c>
      <c r="C2133">
        <v>0</v>
      </c>
      <c r="D2133">
        <v>0</v>
      </c>
      <c r="E2133">
        <v>0</v>
      </c>
      <c r="F2133">
        <v>0</v>
      </c>
      <c r="G2133">
        <v>2222222</v>
      </c>
      <c r="H2133">
        <v>0</v>
      </c>
      <c r="I2133">
        <v>0</v>
      </c>
      <c r="J2133">
        <v>0</v>
      </c>
      <c r="K2133">
        <v>0</v>
      </c>
      <c r="L2133">
        <v>0</v>
      </c>
      <c r="M2133">
        <v>0</v>
      </c>
    </row>
    <row r="2134" spans="2:13" x14ac:dyDescent="0.2">
      <c r="B2134">
        <v>0</v>
      </c>
      <c r="C2134">
        <v>0</v>
      </c>
      <c r="D2134">
        <v>0</v>
      </c>
      <c r="E2134">
        <v>0</v>
      </c>
      <c r="F2134">
        <v>0</v>
      </c>
      <c r="G2134">
        <v>2222222</v>
      </c>
      <c r="H2134">
        <v>0</v>
      </c>
      <c r="I2134">
        <v>0</v>
      </c>
      <c r="J2134">
        <v>0</v>
      </c>
      <c r="K2134">
        <v>0</v>
      </c>
      <c r="L2134">
        <v>0</v>
      </c>
      <c r="M2134">
        <v>0</v>
      </c>
    </row>
    <row r="2135" spans="2:13" x14ac:dyDescent="0.2">
      <c r="B2135">
        <v>0</v>
      </c>
      <c r="C2135">
        <v>0</v>
      </c>
      <c r="D2135">
        <v>0</v>
      </c>
      <c r="E2135">
        <v>0</v>
      </c>
      <c r="F2135">
        <v>0</v>
      </c>
      <c r="G2135">
        <v>2222222</v>
      </c>
      <c r="H2135">
        <v>0</v>
      </c>
      <c r="I2135">
        <v>0</v>
      </c>
      <c r="J2135">
        <v>0</v>
      </c>
      <c r="K2135">
        <v>0</v>
      </c>
      <c r="L2135">
        <v>0</v>
      </c>
      <c r="M2135">
        <v>0</v>
      </c>
    </row>
    <row r="2136" spans="2:13" x14ac:dyDescent="0.2">
      <c r="B2136">
        <v>0</v>
      </c>
      <c r="C2136">
        <v>0</v>
      </c>
      <c r="D2136">
        <v>0</v>
      </c>
      <c r="E2136">
        <v>0</v>
      </c>
      <c r="F2136">
        <v>0</v>
      </c>
      <c r="G2136">
        <v>2222222</v>
      </c>
      <c r="H2136">
        <v>0</v>
      </c>
      <c r="I2136">
        <v>0</v>
      </c>
      <c r="J2136">
        <v>0</v>
      </c>
      <c r="K2136">
        <v>0</v>
      </c>
      <c r="L2136">
        <v>0</v>
      </c>
      <c r="M2136">
        <v>0</v>
      </c>
    </row>
    <row r="2137" spans="2:13" x14ac:dyDescent="0.2">
      <c r="B2137">
        <v>0</v>
      </c>
      <c r="C2137">
        <v>0</v>
      </c>
      <c r="D2137">
        <v>0</v>
      </c>
      <c r="E2137">
        <v>0</v>
      </c>
      <c r="F2137">
        <v>0</v>
      </c>
      <c r="G2137">
        <v>2222222</v>
      </c>
      <c r="H2137">
        <v>0</v>
      </c>
      <c r="I2137">
        <v>0</v>
      </c>
      <c r="J2137">
        <v>0</v>
      </c>
      <c r="K2137">
        <v>0</v>
      </c>
      <c r="L2137">
        <v>0</v>
      </c>
      <c r="M2137">
        <v>0</v>
      </c>
    </row>
    <row r="2138" spans="2:13" x14ac:dyDescent="0.2">
      <c r="B2138">
        <v>0</v>
      </c>
      <c r="C2138">
        <v>0</v>
      </c>
      <c r="D2138">
        <v>0</v>
      </c>
      <c r="E2138">
        <v>0</v>
      </c>
      <c r="F2138">
        <v>0</v>
      </c>
      <c r="G2138">
        <v>2222222</v>
      </c>
      <c r="H2138">
        <v>0</v>
      </c>
      <c r="I2138">
        <v>0</v>
      </c>
      <c r="J2138">
        <v>0</v>
      </c>
      <c r="K2138">
        <v>0</v>
      </c>
      <c r="L2138">
        <v>0</v>
      </c>
      <c r="M2138">
        <v>0</v>
      </c>
    </row>
    <row r="2139" spans="2:13" x14ac:dyDescent="0.2">
      <c r="B2139">
        <v>0</v>
      </c>
      <c r="C2139">
        <v>0</v>
      </c>
      <c r="D2139">
        <v>0</v>
      </c>
      <c r="E2139">
        <v>0</v>
      </c>
      <c r="F2139">
        <v>0</v>
      </c>
      <c r="G2139">
        <v>2222222</v>
      </c>
      <c r="H2139">
        <v>0</v>
      </c>
      <c r="I2139">
        <v>0</v>
      </c>
      <c r="J2139">
        <v>0</v>
      </c>
      <c r="K2139">
        <v>0</v>
      </c>
      <c r="L2139">
        <v>0</v>
      </c>
      <c r="M2139">
        <v>0</v>
      </c>
    </row>
    <row r="2140" spans="2:13" x14ac:dyDescent="0.2">
      <c r="B2140">
        <v>0</v>
      </c>
      <c r="C2140">
        <v>0</v>
      </c>
      <c r="D2140">
        <v>0</v>
      </c>
      <c r="E2140">
        <v>0</v>
      </c>
      <c r="F2140">
        <v>0</v>
      </c>
      <c r="G2140">
        <v>2222222</v>
      </c>
      <c r="H2140">
        <v>0</v>
      </c>
      <c r="I2140">
        <v>0</v>
      </c>
      <c r="J2140">
        <v>0</v>
      </c>
      <c r="K2140">
        <v>0</v>
      </c>
      <c r="L2140">
        <v>0</v>
      </c>
      <c r="M2140">
        <v>0</v>
      </c>
    </row>
    <row r="2141" spans="2:13" x14ac:dyDescent="0.2">
      <c r="B2141">
        <v>0</v>
      </c>
      <c r="C2141">
        <v>0</v>
      </c>
      <c r="D2141">
        <v>0</v>
      </c>
      <c r="E2141">
        <v>0</v>
      </c>
      <c r="F2141">
        <v>0</v>
      </c>
      <c r="G2141">
        <v>2222222</v>
      </c>
      <c r="H2141">
        <v>0</v>
      </c>
      <c r="I2141">
        <v>0</v>
      </c>
      <c r="J2141">
        <v>0</v>
      </c>
      <c r="K2141">
        <v>0</v>
      </c>
      <c r="L2141">
        <v>0</v>
      </c>
      <c r="M2141">
        <v>0</v>
      </c>
    </row>
    <row r="2142" spans="2:13" x14ac:dyDescent="0.2">
      <c r="B2142">
        <v>0</v>
      </c>
      <c r="C2142">
        <v>0</v>
      </c>
      <c r="D2142">
        <v>0</v>
      </c>
      <c r="E2142">
        <v>0</v>
      </c>
      <c r="F2142">
        <v>0</v>
      </c>
      <c r="G2142">
        <v>2222222</v>
      </c>
      <c r="H2142">
        <v>0</v>
      </c>
      <c r="I2142">
        <v>0</v>
      </c>
      <c r="J2142">
        <v>0</v>
      </c>
      <c r="K2142">
        <v>0</v>
      </c>
      <c r="L2142">
        <v>0</v>
      </c>
      <c r="M2142">
        <v>0</v>
      </c>
    </row>
    <row r="2143" spans="2:13" x14ac:dyDescent="0.2">
      <c r="B2143">
        <v>0</v>
      </c>
      <c r="C2143">
        <v>0</v>
      </c>
      <c r="D2143">
        <v>0</v>
      </c>
      <c r="E2143">
        <v>0</v>
      </c>
      <c r="F2143">
        <v>0</v>
      </c>
      <c r="G2143">
        <v>2222222</v>
      </c>
      <c r="H2143">
        <v>0</v>
      </c>
      <c r="I2143">
        <v>0</v>
      </c>
      <c r="J2143">
        <v>0</v>
      </c>
      <c r="K2143">
        <v>0</v>
      </c>
      <c r="L2143">
        <v>0</v>
      </c>
      <c r="M2143">
        <v>0</v>
      </c>
    </row>
    <row r="2144" spans="2:13" x14ac:dyDescent="0.2">
      <c r="B2144">
        <v>0</v>
      </c>
      <c r="C2144">
        <v>0</v>
      </c>
      <c r="D2144">
        <v>0</v>
      </c>
      <c r="E2144">
        <v>0</v>
      </c>
      <c r="F2144">
        <v>0</v>
      </c>
      <c r="G2144">
        <v>2222222</v>
      </c>
      <c r="H2144">
        <v>0</v>
      </c>
      <c r="I2144">
        <v>0</v>
      </c>
      <c r="J2144">
        <v>0</v>
      </c>
      <c r="K2144">
        <v>0</v>
      </c>
      <c r="L2144">
        <v>0</v>
      </c>
      <c r="M2144">
        <v>0</v>
      </c>
    </row>
    <row r="2145" spans="2:13" x14ac:dyDescent="0.2">
      <c r="B2145">
        <v>0</v>
      </c>
      <c r="C2145">
        <v>0</v>
      </c>
      <c r="D2145">
        <v>0</v>
      </c>
      <c r="E2145">
        <v>0</v>
      </c>
      <c r="F2145">
        <v>0</v>
      </c>
      <c r="G2145">
        <v>2222222</v>
      </c>
      <c r="H2145">
        <v>0</v>
      </c>
      <c r="I2145">
        <v>0</v>
      </c>
      <c r="J2145">
        <v>0</v>
      </c>
      <c r="K2145">
        <v>0</v>
      </c>
      <c r="L2145">
        <v>0</v>
      </c>
      <c r="M2145">
        <v>0</v>
      </c>
    </row>
    <row r="2146" spans="2:13" x14ac:dyDescent="0.2">
      <c r="B2146">
        <v>0</v>
      </c>
      <c r="C2146">
        <v>0</v>
      </c>
      <c r="D2146">
        <v>0</v>
      </c>
      <c r="E2146">
        <v>0</v>
      </c>
      <c r="F2146">
        <v>0</v>
      </c>
      <c r="G2146">
        <v>2222222</v>
      </c>
      <c r="H2146">
        <v>0</v>
      </c>
      <c r="I2146">
        <v>0</v>
      </c>
      <c r="J2146">
        <v>0</v>
      </c>
      <c r="K2146">
        <v>0</v>
      </c>
      <c r="L2146">
        <v>0</v>
      </c>
      <c r="M2146">
        <v>0</v>
      </c>
    </row>
    <row r="2147" spans="2:13" x14ac:dyDescent="0.2">
      <c r="B2147">
        <v>0</v>
      </c>
      <c r="C2147">
        <v>0</v>
      </c>
      <c r="D2147">
        <v>0</v>
      </c>
      <c r="E2147">
        <v>0</v>
      </c>
      <c r="F2147">
        <v>0</v>
      </c>
      <c r="G2147">
        <v>2222222</v>
      </c>
      <c r="H2147">
        <v>0</v>
      </c>
      <c r="I2147">
        <v>0</v>
      </c>
      <c r="J2147">
        <v>0</v>
      </c>
      <c r="K2147">
        <v>0</v>
      </c>
      <c r="L2147">
        <v>0</v>
      </c>
      <c r="M2147">
        <v>0</v>
      </c>
    </row>
    <row r="2148" spans="2:13" x14ac:dyDescent="0.2">
      <c r="B2148">
        <v>0</v>
      </c>
      <c r="C2148">
        <v>0</v>
      </c>
      <c r="D2148">
        <v>0</v>
      </c>
      <c r="E2148">
        <v>0</v>
      </c>
      <c r="F2148">
        <v>0</v>
      </c>
      <c r="G2148">
        <v>2222222</v>
      </c>
      <c r="H2148">
        <v>0</v>
      </c>
      <c r="I2148">
        <v>0</v>
      </c>
      <c r="J2148">
        <v>0</v>
      </c>
      <c r="K2148">
        <v>0</v>
      </c>
      <c r="L2148">
        <v>0</v>
      </c>
      <c r="M2148">
        <v>0</v>
      </c>
    </row>
    <row r="2149" spans="2:13" x14ac:dyDescent="0.2">
      <c r="B2149">
        <v>0</v>
      </c>
      <c r="C2149">
        <v>0</v>
      </c>
      <c r="D2149">
        <v>0</v>
      </c>
      <c r="E2149">
        <v>0</v>
      </c>
      <c r="F2149">
        <v>0</v>
      </c>
      <c r="G2149">
        <v>2222222</v>
      </c>
      <c r="H2149">
        <v>0</v>
      </c>
      <c r="I2149">
        <v>0</v>
      </c>
      <c r="J2149">
        <v>0</v>
      </c>
      <c r="K2149">
        <v>0</v>
      </c>
      <c r="L2149">
        <v>0</v>
      </c>
      <c r="M2149">
        <v>0</v>
      </c>
    </row>
    <row r="2150" spans="2:13" x14ac:dyDescent="0.2">
      <c r="B2150">
        <v>0</v>
      </c>
      <c r="C2150">
        <v>0</v>
      </c>
      <c r="D2150">
        <v>0</v>
      </c>
      <c r="E2150">
        <v>0</v>
      </c>
      <c r="F2150">
        <v>0</v>
      </c>
      <c r="G2150">
        <v>2222222</v>
      </c>
      <c r="H2150">
        <v>0</v>
      </c>
      <c r="I2150">
        <v>0</v>
      </c>
      <c r="J2150">
        <v>0</v>
      </c>
      <c r="K2150">
        <v>0</v>
      </c>
      <c r="L2150">
        <v>0</v>
      </c>
      <c r="M2150">
        <v>0</v>
      </c>
    </row>
    <row r="2151" spans="2:13" x14ac:dyDescent="0.2">
      <c r="B2151">
        <v>0</v>
      </c>
      <c r="C2151">
        <v>0</v>
      </c>
      <c r="D2151">
        <v>0</v>
      </c>
      <c r="E2151">
        <v>0</v>
      </c>
      <c r="F2151">
        <v>0</v>
      </c>
      <c r="G2151">
        <v>2222222</v>
      </c>
      <c r="H2151">
        <v>0</v>
      </c>
      <c r="I2151">
        <v>0</v>
      </c>
      <c r="J2151">
        <v>0</v>
      </c>
      <c r="K2151">
        <v>0</v>
      </c>
      <c r="L2151">
        <v>0</v>
      </c>
      <c r="M2151">
        <v>0</v>
      </c>
    </row>
    <row r="2152" spans="2:13" x14ac:dyDescent="0.2">
      <c r="B2152">
        <v>0</v>
      </c>
      <c r="C2152">
        <v>0</v>
      </c>
      <c r="D2152">
        <v>0</v>
      </c>
      <c r="E2152">
        <v>0</v>
      </c>
      <c r="F2152">
        <v>0</v>
      </c>
      <c r="G2152">
        <v>2222222</v>
      </c>
      <c r="H2152">
        <v>0</v>
      </c>
      <c r="I2152">
        <v>0</v>
      </c>
      <c r="J2152">
        <v>0</v>
      </c>
      <c r="K2152">
        <v>0</v>
      </c>
      <c r="L2152">
        <v>0</v>
      </c>
      <c r="M2152">
        <v>0</v>
      </c>
    </row>
    <row r="2153" spans="2:13" x14ac:dyDescent="0.2">
      <c r="B2153">
        <v>0</v>
      </c>
      <c r="C2153">
        <v>0</v>
      </c>
      <c r="D2153">
        <v>0</v>
      </c>
      <c r="E2153">
        <v>0</v>
      </c>
      <c r="F2153">
        <v>0</v>
      </c>
      <c r="G2153">
        <v>2222222</v>
      </c>
      <c r="H2153">
        <v>0</v>
      </c>
      <c r="I2153">
        <v>0</v>
      </c>
      <c r="J2153">
        <v>0</v>
      </c>
      <c r="K2153">
        <v>0</v>
      </c>
      <c r="L2153">
        <v>0</v>
      </c>
      <c r="M2153">
        <v>0</v>
      </c>
    </row>
    <row r="2154" spans="2:13" x14ac:dyDescent="0.2">
      <c r="B2154">
        <v>0</v>
      </c>
      <c r="C2154">
        <v>0</v>
      </c>
      <c r="D2154">
        <v>0</v>
      </c>
      <c r="E2154">
        <v>0</v>
      </c>
      <c r="F2154">
        <v>0</v>
      </c>
      <c r="G2154">
        <v>2222222</v>
      </c>
      <c r="H2154">
        <v>0</v>
      </c>
      <c r="I2154">
        <v>0</v>
      </c>
      <c r="J2154">
        <v>0</v>
      </c>
      <c r="K2154">
        <v>0</v>
      </c>
      <c r="L2154">
        <v>0</v>
      </c>
      <c r="M2154">
        <v>0</v>
      </c>
    </row>
    <row r="2155" spans="2:13" x14ac:dyDescent="0.2">
      <c r="B2155">
        <v>0</v>
      </c>
      <c r="C2155">
        <v>0</v>
      </c>
      <c r="D2155">
        <v>0</v>
      </c>
      <c r="E2155">
        <v>0</v>
      </c>
      <c r="F2155">
        <v>0</v>
      </c>
      <c r="G2155">
        <v>2222222</v>
      </c>
      <c r="H2155">
        <v>0</v>
      </c>
      <c r="I2155">
        <v>0</v>
      </c>
      <c r="J2155">
        <v>0</v>
      </c>
      <c r="K2155">
        <v>0</v>
      </c>
      <c r="L2155">
        <v>0</v>
      </c>
      <c r="M2155">
        <v>0</v>
      </c>
    </row>
    <row r="2156" spans="2:13" x14ac:dyDescent="0.2">
      <c r="B2156">
        <v>0</v>
      </c>
      <c r="C2156">
        <v>0</v>
      </c>
      <c r="D2156">
        <v>0</v>
      </c>
      <c r="E2156">
        <v>0</v>
      </c>
      <c r="F2156">
        <v>0</v>
      </c>
      <c r="G2156">
        <v>2222222</v>
      </c>
      <c r="H2156">
        <v>0</v>
      </c>
      <c r="I2156">
        <v>0</v>
      </c>
      <c r="J2156">
        <v>0</v>
      </c>
      <c r="K2156">
        <v>0</v>
      </c>
      <c r="L2156">
        <v>0</v>
      </c>
      <c r="M2156">
        <v>0</v>
      </c>
    </row>
    <row r="2157" spans="2:13" x14ac:dyDescent="0.2">
      <c r="B2157">
        <v>0</v>
      </c>
      <c r="C2157">
        <v>0</v>
      </c>
      <c r="D2157">
        <v>0</v>
      </c>
      <c r="E2157">
        <v>0</v>
      </c>
      <c r="F2157">
        <v>0</v>
      </c>
      <c r="G2157">
        <v>2222222</v>
      </c>
      <c r="H2157">
        <v>0</v>
      </c>
      <c r="I2157">
        <v>0</v>
      </c>
      <c r="J2157">
        <v>0</v>
      </c>
      <c r="K2157">
        <v>0</v>
      </c>
      <c r="L2157">
        <v>0</v>
      </c>
      <c r="M2157">
        <v>0</v>
      </c>
    </row>
    <row r="2158" spans="2:13" x14ac:dyDescent="0.2">
      <c r="B2158">
        <v>0</v>
      </c>
      <c r="C2158">
        <v>0</v>
      </c>
      <c r="D2158">
        <v>0</v>
      </c>
      <c r="E2158">
        <v>0</v>
      </c>
      <c r="F2158">
        <v>0</v>
      </c>
      <c r="G2158">
        <v>2222222</v>
      </c>
      <c r="H2158">
        <v>0</v>
      </c>
      <c r="I2158">
        <v>0</v>
      </c>
      <c r="J2158">
        <v>0</v>
      </c>
      <c r="K2158">
        <v>0</v>
      </c>
      <c r="L2158">
        <v>0</v>
      </c>
      <c r="M2158">
        <v>0</v>
      </c>
    </row>
    <row r="2159" spans="2:13" x14ac:dyDescent="0.2">
      <c r="B2159">
        <v>0</v>
      </c>
      <c r="C2159">
        <v>0</v>
      </c>
      <c r="D2159">
        <v>0</v>
      </c>
      <c r="E2159">
        <v>0</v>
      </c>
      <c r="F2159">
        <v>0</v>
      </c>
      <c r="G2159">
        <v>2222222</v>
      </c>
      <c r="H2159">
        <v>0</v>
      </c>
      <c r="I2159">
        <v>0</v>
      </c>
      <c r="J2159">
        <v>0</v>
      </c>
      <c r="K2159">
        <v>0</v>
      </c>
      <c r="L2159">
        <v>0</v>
      </c>
      <c r="M2159">
        <v>0</v>
      </c>
    </row>
    <row r="2160" spans="2:13" x14ac:dyDescent="0.2">
      <c r="B2160">
        <v>0</v>
      </c>
      <c r="C2160">
        <v>0</v>
      </c>
      <c r="D2160">
        <v>0</v>
      </c>
      <c r="E2160">
        <v>0</v>
      </c>
      <c r="F2160">
        <v>0</v>
      </c>
      <c r="G2160">
        <v>2222222</v>
      </c>
      <c r="H2160">
        <v>0</v>
      </c>
      <c r="I2160">
        <v>0</v>
      </c>
      <c r="J2160">
        <v>0</v>
      </c>
      <c r="K2160">
        <v>0</v>
      </c>
      <c r="L2160">
        <v>0</v>
      </c>
      <c r="M2160">
        <v>0</v>
      </c>
    </row>
    <row r="2161" spans="2:13" x14ac:dyDescent="0.2">
      <c r="B2161">
        <v>0</v>
      </c>
      <c r="C2161">
        <v>0</v>
      </c>
      <c r="D2161">
        <v>0</v>
      </c>
      <c r="E2161">
        <v>0</v>
      </c>
      <c r="F2161">
        <v>0</v>
      </c>
      <c r="G2161">
        <v>2222222</v>
      </c>
      <c r="H2161">
        <v>0</v>
      </c>
      <c r="I2161">
        <v>0</v>
      </c>
      <c r="J2161">
        <v>0</v>
      </c>
      <c r="K2161">
        <v>0</v>
      </c>
      <c r="L2161">
        <v>0</v>
      </c>
      <c r="M2161">
        <v>0</v>
      </c>
    </row>
    <row r="2162" spans="2:13" x14ac:dyDescent="0.2">
      <c r="B2162">
        <v>0</v>
      </c>
      <c r="C2162">
        <v>0</v>
      </c>
      <c r="D2162">
        <v>0</v>
      </c>
      <c r="E2162">
        <v>0</v>
      </c>
      <c r="F2162">
        <v>0</v>
      </c>
      <c r="G2162">
        <v>2222222</v>
      </c>
      <c r="H2162">
        <v>0</v>
      </c>
      <c r="I2162">
        <v>0</v>
      </c>
      <c r="J2162">
        <v>0</v>
      </c>
      <c r="K2162">
        <v>0</v>
      </c>
      <c r="L2162">
        <v>0</v>
      </c>
      <c r="M2162">
        <v>0</v>
      </c>
    </row>
    <row r="2163" spans="2:13" x14ac:dyDescent="0.2">
      <c r="B2163">
        <v>0</v>
      </c>
      <c r="C2163">
        <v>0</v>
      </c>
      <c r="D2163">
        <v>0</v>
      </c>
      <c r="E2163">
        <v>0</v>
      </c>
      <c r="F2163">
        <v>0</v>
      </c>
      <c r="G2163">
        <v>2222222</v>
      </c>
      <c r="H2163">
        <v>0</v>
      </c>
      <c r="I2163">
        <v>0</v>
      </c>
      <c r="J2163">
        <v>0</v>
      </c>
      <c r="K2163">
        <v>0</v>
      </c>
      <c r="L2163">
        <v>0</v>
      </c>
      <c r="M2163">
        <v>0</v>
      </c>
    </row>
    <row r="2164" spans="2:13" x14ac:dyDescent="0.2">
      <c r="B2164">
        <v>0</v>
      </c>
      <c r="C2164">
        <v>0</v>
      </c>
      <c r="D2164">
        <v>0</v>
      </c>
      <c r="E2164">
        <v>0</v>
      </c>
      <c r="F2164">
        <v>0</v>
      </c>
      <c r="G2164">
        <v>2222222</v>
      </c>
      <c r="H2164">
        <v>0</v>
      </c>
      <c r="I2164">
        <v>0</v>
      </c>
      <c r="J2164">
        <v>0</v>
      </c>
      <c r="K2164">
        <v>0</v>
      </c>
      <c r="L2164">
        <v>0</v>
      </c>
      <c r="M2164">
        <v>0</v>
      </c>
    </row>
    <row r="2165" spans="2:13" x14ac:dyDescent="0.2">
      <c r="B2165">
        <v>0</v>
      </c>
      <c r="C2165">
        <v>0</v>
      </c>
      <c r="D2165">
        <v>0</v>
      </c>
      <c r="E2165">
        <v>0</v>
      </c>
      <c r="F2165">
        <v>0</v>
      </c>
      <c r="G2165">
        <v>2222222</v>
      </c>
      <c r="H2165">
        <v>0</v>
      </c>
      <c r="I2165">
        <v>0</v>
      </c>
      <c r="J2165">
        <v>0</v>
      </c>
      <c r="K2165">
        <v>0</v>
      </c>
      <c r="L2165">
        <v>0</v>
      </c>
      <c r="M2165">
        <v>0</v>
      </c>
    </row>
    <row r="2166" spans="2:13" x14ac:dyDescent="0.2">
      <c r="B2166">
        <v>0</v>
      </c>
      <c r="C2166">
        <v>0</v>
      </c>
      <c r="D2166">
        <v>0</v>
      </c>
      <c r="E2166">
        <v>0</v>
      </c>
      <c r="F2166">
        <v>0</v>
      </c>
      <c r="G2166">
        <v>2222222</v>
      </c>
      <c r="H2166">
        <v>0</v>
      </c>
      <c r="I2166">
        <v>0</v>
      </c>
      <c r="J2166">
        <v>0</v>
      </c>
      <c r="K2166">
        <v>0</v>
      </c>
      <c r="L2166">
        <v>0</v>
      </c>
      <c r="M2166">
        <v>0</v>
      </c>
    </row>
    <row r="2167" spans="2:13" x14ac:dyDescent="0.2">
      <c r="B2167">
        <v>0</v>
      </c>
      <c r="C2167">
        <v>0</v>
      </c>
      <c r="D2167">
        <v>0</v>
      </c>
      <c r="E2167">
        <v>0</v>
      </c>
      <c r="F2167">
        <v>0</v>
      </c>
      <c r="G2167">
        <v>2222222</v>
      </c>
      <c r="H2167">
        <v>0</v>
      </c>
      <c r="I2167">
        <v>0</v>
      </c>
      <c r="J2167">
        <v>0</v>
      </c>
      <c r="K2167">
        <v>0</v>
      </c>
      <c r="L2167">
        <v>0</v>
      </c>
      <c r="M2167">
        <v>0</v>
      </c>
    </row>
    <row r="2168" spans="2:13" x14ac:dyDescent="0.2">
      <c r="B2168">
        <v>0</v>
      </c>
      <c r="C2168">
        <v>0</v>
      </c>
      <c r="D2168">
        <v>0</v>
      </c>
      <c r="E2168">
        <v>0</v>
      </c>
      <c r="F2168">
        <v>0</v>
      </c>
      <c r="G2168">
        <v>2222222</v>
      </c>
      <c r="H2168">
        <v>0</v>
      </c>
      <c r="I2168">
        <v>0</v>
      </c>
      <c r="J2168">
        <v>0</v>
      </c>
      <c r="K2168">
        <v>0</v>
      </c>
      <c r="L2168">
        <v>0</v>
      </c>
      <c r="M2168">
        <v>0</v>
      </c>
    </row>
    <row r="2169" spans="2:13" x14ac:dyDescent="0.2">
      <c r="B2169">
        <v>0</v>
      </c>
      <c r="C2169">
        <v>0</v>
      </c>
      <c r="D2169">
        <v>0</v>
      </c>
      <c r="E2169">
        <v>0</v>
      </c>
      <c r="F2169">
        <v>0</v>
      </c>
      <c r="G2169">
        <v>2222222</v>
      </c>
      <c r="H2169">
        <v>0</v>
      </c>
      <c r="I2169">
        <v>0</v>
      </c>
      <c r="J2169">
        <v>0</v>
      </c>
      <c r="K2169">
        <v>0</v>
      </c>
      <c r="L2169">
        <v>0</v>
      </c>
      <c r="M2169">
        <v>0</v>
      </c>
    </row>
    <row r="2170" spans="2:13" x14ac:dyDescent="0.2">
      <c r="B2170">
        <v>0</v>
      </c>
      <c r="C2170">
        <v>0</v>
      </c>
      <c r="D2170">
        <v>0</v>
      </c>
      <c r="E2170">
        <v>0</v>
      </c>
      <c r="F2170">
        <v>0</v>
      </c>
      <c r="G2170">
        <v>2222222</v>
      </c>
      <c r="H2170">
        <v>0</v>
      </c>
      <c r="I2170">
        <v>0</v>
      </c>
      <c r="J2170">
        <v>0</v>
      </c>
      <c r="K2170">
        <v>0</v>
      </c>
      <c r="L2170">
        <v>0</v>
      </c>
      <c r="M2170">
        <v>0</v>
      </c>
    </row>
    <row r="2171" spans="2:13" x14ac:dyDescent="0.2">
      <c r="B2171">
        <v>0</v>
      </c>
      <c r="C2171">
        <v>0</v>
      </c>
      <c r="D2171">
        <v>0</v>
      </c>
      <c r="E2171">
        <v>0</v>
      </c>
      <c r="F2171">
        <v>0</v>
      </c>
      <c r="G2171">
        <v>2222222</v>
      </c>
      <c r="H2171">
        <v>0</v>
      </c>
      <c r="I2171">
        <v>0</v>
      </c>
      <c r="J2171">
        <v>0</v>
      </c>
      <c r="K2171">
        <v>0</v>
      </c>
      <c r="L2171">
        <v>0</v>
      </c>
      <c r="M2171">
        <v>0</v>
      </c>
    </row>
    <row r="2172" spans="2:13" x14ac:dyDescent="0.2">
      <c r="B2172">
        <v>0</v>
      </c>
      <c r="C2172">
        <v>0</v>
      </c>
      <c r="D2172">
        <v>0</v>
      </c>
      <c r="E2172">
        <v>0</v>
      </c>
      <c r="F2172">
        <v>0</v>
      </c>
      <c r="G2172">
        <v>2222222</v>
      </c>
      <c r="H2172">
        <v>0</v>
      </c>
      <c r="I2172">
        <v>0</v>
      </c>
      <c r="J2172">
        <v>0</v>
      </c>
      <c r="K2172">
        <v>0</v>
      </c>
      <c r="L2172">
        <v>0</v>
      </c>
      <c r="M2172">
        <v>0</v>
      </c>
    </row>
    <row r="2173" spans="2:13" x14ac:dyDescent="0.2">
      <c r="B2173">
        <v>0</v>
      </c>
      <c r="C2173">
        <v>0</v>
      </c>
      <c r="D2173">
        <v>0</v>
      </c>
      <c r="E2173">
        <v>0</v>
      </c>
      <c r="F2173">
        <v>0</v>
      </c>
      <c r="G2173">
        <v>2222222</v>
      </c>
      <c r="H2173">
        <v>0</v>
      </c>
      <c r="I2173">
        <v>0</v>
      </c>
      <c r="J2173">
        <v>0</v>
      </c>
      <c r="K2173">
        <v>0</v>
      </c>
      <c r="L2173">
        <v>0</v>
      </c>
      <c r="M2173">
        <v>0</v>
      </c>
    </row>
    <row r="2174" spans="2:13" x14ac:dyDescent="0.2">
      <c r="B2174">
        <v>0</v>
      </c>
      <c r="C2174">
        <v>0</v>
      </c>
      <c r="D2174">
        <v>0</v>
      </c>
      <c r="E2174">
        <v>0</v>
      </c>
      <c r="F2174">
        <v>0</v>
      </c>
      <c r="G2174">
        <v>2222222</v>
      </c>
      <c r="H2174">
        <v>0</v>
      </c>
      <c r="I2174">
        <v>0</v>
      </c>
      <c r="J2174">
        <v>0</v>
      </c>
      <c r="K2174">
        <v>0</v>
      </c>
      <c r="L2174">
        <v>0</v>
      </c>
      <c r="M2174">
        <v>0</v>
      </c>
    </row>
    <row r="2175" spans="2:13" x14ac:dyDescent="0.2">
      <c r="B2175">
        <v>0</v>
      </c>
      <c r="C2175">
        <v>0</v>
      </c>
      <c r="D2175">
        <v>0</v>
      </c>
      <c r="E2175">
        <v>0</v>
      </c>
      <c r="F2175">
        <v>0</v>
      </c>
      <c r="G2175">
        <v>2222222</v>
      </c>
      <c r="H2175">
        <v>0</v>
      </c>
      <c r="I2175">
        <v>0</v>
      </c>
      <c r="J2175">
        <v>0</v>
      </c>
      <c r="K2175">
        <v>0</v>
      </c>
      <c r="L2175">
        <v>0</v>
      </c>
      <c r="M2175">
        <v>0</v>
      </c>
    </row>
    <row r="2176" spans="2:13" x14ac:dyDescent="0.2">
      <c r="B2176">
        <v>0</v>
      </c>
      <c r="C2176">
        <v>0</v>
      </c>
      <c r="D2176">
        <v>0</v>
      </c>
      <c r="E2176">
        <v>0</v>
      </c>
      <c r="F2176">
        <v>0</v>
      </c>
      <c r="G2176">
        <v>2222222</v>
      </c>
      <c r="H2176">
        <v>0</v>
      </c>
      <c r="I2176">
        <v>0</v>
      </c>
      <c r="J2176">
        <v>0</v>
      </c>
      <c r="K2176">
        <v>0</v>
      </c>
      <c r="L2176">
        <v>0</v>
      </c>
      <c r="M2176">
        <v>0</v>
      </c>
    </row>
    <row r="2177" spans="2:13" x14ac:dyDescent="0.2">
      <c r="B2177">
        <v>0</v>
      </c>
      <c r="C2177">
        <v>0</v>
      </c>
      <c r="D2177">
        <v>0</v>
      </c>
      <c r="E2177">
        <v>0</v>
      </c>
      <c r="F2177">
        <v>0</v>
      </c>
      <c r="G2177">
        <v>2222222</v>
      </c>
      <c r="H2177">
        <v>0</v>
      </c>
      <c r="I2177">
        <v>0</v>
      </c>
      <c r="J2177">
        <v>0</v>
      </c>
      <c r="K2177">
        <v>0</v>
      </c>
      <c r="L2177">
        <v>0</v>
      </c>
      <c r="M2177">
        <v>0</v>
      </c>
    </row>
    <row r="2178" spans="2:13" x14ac:dyDescent="0.2">
      <c r="B2178">
        <v>0</v>
      </c>
      <c r="C2178">
        <v>0</v>
      </c>
      <c r="D2178">
        <v>0</v>
      </c>
      <c r="E2178">
        <v>0</v>
      </c>
      <c r="F2178">
        <v>0</v>
      </c>
      <c r="G2178">
        <v>2222222</v>
      </c>
      <c r="H2178">
        <v>0</v>
      </c>
      <c r="I2178">
        <v>0</v>
      </c>
      <c r="J2178">
        <v>0</v>
      </c>
      <c r="K2178">
        <v>0</v>
      </c>
      <c r="L2178">
        <v>0</v>
      </c>
      <c r="M2178">
        <v>0</v>
      </c>
    </row>
    <row r="2179" spans="2:13" x14ac:dyDescent="0.2">
      <c r="B2179">
        <v>0</v>
      </c>
      <c r="C2179">
        <v>0</v>
      </c>
      <c r="D2179">
        <v>0</v>
      </c>
      <c r="E2179">
        <v>0</v>
      </c>
      <c r="F2179">
        <v>0</v>
      </c>
      <c r="G2179">
        <v>2222222</v>
      </c>
      <c r="H2179">
        <v>0</v>
      </c>
      <c r="I2179">
        <v>0</v>
      </c>
      <c r="J2179">
        <v>0</v>
      </c>
      <c r="K2179">
        <v>0</v>
      </c>
      <c r="L2179">
        <v>0</v>
      </c>
      <c r="M2179">
        <v>0</v>
      </c>
    </row>
    <row r="2180" spans="2:13" x14ac:dyDescent="0.2">
      <c r="B2180">
        <v>0</v>
      </c>
      <c r="C2180">
        <v>0</v>
      </c>
      <c r="D2180">
        <v>0</v>
      </c>
      <c r="E2180">
        <v>0</v>
      </c>
      <c r="F2180">
        <v>0</v>
      </c>
      <c r="G2180">
        <v>2222222</v>
      </c>
      <c r="H2180">
        <v>0</v>
      </c>
      <c r="I2180">
        <v>0</v>
      </c>
      <c r="J2180">
        <v>0</v>
      </c>
      <c r="K2180">
        <v>0</v>
      </c>
      <c r="L2180">
        <v>0</v>
      </c>
      <c r="M2180">
        <v>0</v>
      </c>
    </row>
    <row r="2181" spans="2:13" x14ac:dyDescent="0.2">
      <c r="B2181">
        <v>0</v>
      </c>
      <c r="C2181">
        <v>0</v>
      </c>
      <c r="D2181">
        <v>0</v>
      </c>
      <c r="E2181">
        <v>0</v>
      </c>
      <c r="F2181">
        <v>0</v>
      </c>
      <c r="G2181">
        <v>2222222</v>
      </c>
      <c r="H2181">
        <v>0</v>
      </c>
      <c r="I2181">
        <v>0</v>
      </c>
      <c r="J2181">
        <v>0</v>
      </c>
      <c r="K2181">
        <v>0</v>
      </c>
      <c r="L2181">
        <v>0</v>
      </c>
      <c r="M2181">
        <v>0</v>
      </c>
    </row>
    <row r="2182" spans="2:13" x14ac:dyDescent="0.2">
      <c r="B2182">
        <v>0</v>
      </c>
      <c r="C2182">
        <v>0</v>
      </c>
      <c r="D2182">
        <v>0</v>
      </c>
      <c r="E2182">
        <v>0</v>
      </c>
      <c r="F2182">
        <v>0</v>
      </c>
      <c r="G2182">
        <v>2222222</v>
      </c>
      <c r="H2182">
        <v>0</v>
      </c>
      <c r="I2182">
        <v>0</v>
      </c>
      <c r="J2182">
        <v>0</v>
      </c>
      <c r="K2182">
        <v>0</v>
      </c>
      <c r="L2182">
        <v>0</v>
      </c>
      <c r="M2182">
        <v>0</v>
      </c>
    </row>
    <row r="2183" spans="2:13" x14ac:dyDescent="0.2">
      <c r="B2183">
        <v>0</v>
      </c>
      <c r="C2183">
        <v>0</v>
      </c>
      <c r="D2183">
        <v>0</v>
      </c>
      <c r="E2183">
        <v>0</v>
      </c>
      <c r="F2183">
        <v>0</v>
      </c>
      <c r="G2183">
        <v>2222222</v>
      </c>
      <c r="H2183">
        <v>0</v>
      </c>
      <c r="I2183">
        <v>0</v>
      </c>
      <c r="J2183">
        <v>0</v>
      </c>
      <c r="K2183">
        <v>0</v>
      </c>
      <c r="L2183">
        <v>0</v>
      </c>
      <c r="M2183">
        <v>0</v>
      </c>
    </row>
    <row r="2184" spans="2:13" x14ac:dyDescent="0.2">
      <c r="B2184">
        <v>0</v>
      </c>
      <c r="C2184">
        <v>0</v>
      </c>
      <c r="D2184">
        <v>0</v>
      </c>
      <c r="E2184">
        <v>0</v>
      </c>
      <c r="F2184">
        <v>0</v>
      </c>
      <c r="G2184">
        <v>2222222</v>
      </c>
      <c r="H2184">
        <v>0</v>
      </c>
      <c r="I2184">
        <v>0</v>
      </c>
      <c r="J2184">
        <v>0</v>
      </c>
      <c r="K2184">
        <v>0</v>
      </c>
      <c r="L2184">
        <v>0</v>
      </c>
      <c r="M2184">
        <v>0</v>
      </c>
    </row>
    <row r="2185" spans="2:13" x14ac:dyDescent="0.2">
      <c r="B2185">
        <v>0</v>
      </c>
      <c r="C2185">
        <v>0</v>
      </c>
      <c r="D2185">
        <v>0</v>
      </c>
      <c r="E2185">
        <v>0</v>
      </c>
      <c r="F2185">
        <v>0</v>
      </c>
      <c r="G2185">
        <v>2222222</v>
      </c>
      <c r="H2185">
        <v>0</v>
      </c>
      <c r="I2185">
        <v>0</v>
      </c>
      <c r="J2185">
        <v>0</v>
      </c>
      <c r="K2185">
        <v>0</v>
      </c>
      <c r="L2185">
        <v>0</v>
      </c>
      <c r="M2185">
        <v>0</v>
      </c>
    </row>
    <row r="2186" spans="2:13" x14ac:dyDescent="0.2">
      <c r="B2186">
        <v>0</v>
      </c>
      <c r="C2186">
        <v>0</v>
      </c>
      <c r="D2186">
        <v>0</v>
      </c>
      <c r="E2186">
        <v>0</v>
      </c>
      <c r="F2186">
        <v>0</v>
      </c>
      <c r="G2186">
        <v>2222222</v>
      </c>
      <c r="H2186">
        <v>0</v>
      </c>
      <c r="I2186">
        <v>0</v>
      </c>
      <c r="J2186">
        <v>0</v>
      </c>
      <c r="K2186">
        <v>0</v>
      </c>
      <c r="L2186">
        <v>0</v>
      </c>
      <c r="M2186">
        <v>0</v>
      </c>
    </row>
    <row r="2187" spans="2:13" x14ac:dyDescent="0.2">
      <c r="B2187">
        <v>0</v>
      </c>
      <c r="C2187">
        <v>0</v>
      </c>
      <c r="D2187">
        <v>0</v>
      </c>
      <c r="E2187">
        <v>0</v>
      </c>
      <c r="F2187">
        <v>0</v>
      </c>
      <c r="G2187">
        <v>2222222</v>
      </c>
      <c r="H2187">
        <v>0</v>
      </c>
      <c r="I2187">
        <v>0</v>
      </c>
      <c r="J2187">
        <v>0</v>
      </c>
      <c r="K2187">
        <v>0</v>
      </c>
      <c r="L2187">
        <v>0</v>
      </c>
      <c r="M2187">
        <v>0</v>
      </c>
    </row>
    <row r="2188" spans="2:13" x14ac:dyDescent="0.2">
      <c r="B2188">
        <v>0</v>
      </c>
      <c r="C2188">
        <v>0</v>
      </c>
      <c r="D2188">
        <v>0</v>
      </c>
      <c r="E2188">
        <v>0</v>
      </c>
      <c r="F2188">
        <v>0</v>
      </c>
      <c r="G2188">
        <v>2222222</v>
      </c>
      <c r="H2188">
        <v>0</v>
      </c>
      <c r="I2188">
        <v>0</v>
      </c>
      <c r="J2188">
        <v>0</v>
      </c>
      <c r="K2188">
        <v>0</v>
      </c>
      <c r="L2188">
        <v>0</v>
      </c>
      <c r="M2188">
        <v>0</v>
      </c>
    </row>
    <row r="2189" spans="2:13" x14ac:dyDescent="0.2">
      <c r="B2189">
        <v>0</v>
      </c>
      <c r="C2189">
        <v>0</v>
      </c>
      <c r="D2189">
        <v>0</v>
      </c>
      <c r="E2189">
        <v>0</v>
      </c>
      <c r="F2189">
        <v>0</v>
      </c>
      <c r="G2189">
        <v>2222222</v>
      </c>
      <c r="H2189">
        <v>0</v>
      </c>
      <c r="I2189">
        <v>0</v>
      </c>
      <c r="J2189">
        <v>0</v>
      </c>
      <c r="K2189">
        <v>0</v>
      </c>
      <c r="L2189">
        <v>0</v>
      </c>
      <c r="M2189">
        <v>0</v>
      </c>
    </row>
    <row r="2190" spans="2:13" x14ac:dyDescent="0.2">
      <c r="B2190">
        <v>0</v>
      </c>
      <c r="C2190">
        <v>0</v>
      </c>
      <c r="D2190">
        <v>0</v>
      </c>
      <c r="E2190">
        <v>0</v>
      </c>
      <c r="F2190">
        <v>0</v>
      </c>
      <c r="G2190">
        <v>2222222</v>
      </c>
      <c r="H2190">
        <v>0</v>
      </c>
      <c r="I2190">
        <v>0</v>
      </c>
      <c r="J2190">
        <v>0</v>
      </c>
      <c r="K2190">
        <v>0</v>
      </c>
      <c r="L2190">
        <v>0</v>
      </c>
      <c r="M2190">
        <v>0</v>
      </c>
    </row>
    <row r="2191" spans="2:13" x14ac:dyDescent="0.2">
      <c r="B2191">
        <v>0</v>
      </c>
      <c r="C2191">
        <v>0</v>
      </c>
      <c r="D2191">
        <v>0</v>
      </c>
      <c r="E2191">
        <v>0</v>
      </c>
      <c r="F2191">
        <v>0</v>
      </c>
      <c r="G2191">
        <v>2222222</v>
      </c>
      <c r="H2191">
        <v>0</v>
      </c>
      <c r="I2191">
        <v>0</v>
      </c>
      <c r="J2191">
        <v>0</v>
      </c>
      <c r="K2191">
        <v>0</v>
      </c>
      <c r="L2191">
        <v>0</v>
      </c>
      <c r="M2191">
        <v>0</v>
      </c>
    </row>
    <row r="2192" spans="2:13" x14ac:dyDescent="0.2">
      <c r="B2192">
        <v>0</v>
      </c>
      <c r="C2192">
        <v>0</v>
      </c>
      <c r="D2192">
        <v>0</v>
      </c>
      <c r="E2192">
        <v>0</v>
      </c>
      <c r="F2192">
        <v>0</v>
      </c>
      <c r="G2192">
        <v>2222222</v>
      </c>
      <c r="H2192">
        <v>0</v>
      </c>
      <c r="I2192">
        <v>0</v>
      </c>
      <c r="J2192">
        <v>0</v>
      </c>
      <c r="K2192">
        <v>0</v>
      </c>
      <c r="L2192">
        <v>0</v>
      </c>
      <c r="M2192">
        <v>0</v>
      </c>
    </row>
    <row r="2193" spans="2:13" x14ac:dyDescent="0.2">
      <c r="B2193">
        <v>0</v>
      </c>
      <c r="C2193">
        <v>0</v>
      </c>
      <c r="D2193">
        <v>0</v>
      </c>
      <c r="E2193">
        <v>0</v>
      </c>
      <c r="F2193">
        <v>0</v>
      </c>
      <c r="G2193">
        <v>2222222</v>
      </c>
      <c r="H2193">
        <v>0</v>
      </c>
      <c r="I2193">
        <v>0</v>
      </c>
      <c r="J2193">
        <v>0</v>
      </c>
      <c r="K2193">
        <v>0</v>
      </c>
      <c r="L2193">
        <v>0</v>
      </c>
      <c r="M2193">
        <v>0</v>
      </c>
    </row>
    <row r="2194" spans="2:13" x14ac:dyDescent="0.2">
      <c r="B2194">
        <v>0</v>
      </c>
      <c r="C2194">
        <v>0</v>
      </c>
      <c r="D2194">
        <v>0</v>
      </c>
      <c r="E2194">
        <v>0</v>
      </c>
      <c r="F2194">
        <v>0</v>
      </c>
      <c r="G2194">
        <v>2222222</v>
      </c>
      <c r="H2194">
        <v>0</v>
      </c>
      <c r="I2194">
        <v>0</v>
      </c>
      <c r="J2194">
        <v>0</v>
      </c>
      <c r="K2194">
        <v>0</v>
      </c>
      <c r="L2194">
        <v>0</v>
      </c>
      <c r="M2194">
        <v>0</v>
      </c>
    </row>
    <row r="2195" spans="2:13" x14ac:dyDescent="0.2">
      <c r="B2195">
        <v>0</v>
      </c>
      <c r="C2195">
        <v>0</v>
      </c>
      <c r="D2195">
        <v>0</v>
      </c>
      <c r="E2195">
        <v>0</v>
      </c>
      <c r="F2195">
        <v>0</v>
      </c>
      <c r="G2195">
        <v>2222222</v>
      </c>
      <c r="H2195">
        <v>0</v>
      </c>
      <c r="I2195">
        <v>0</v>
      </c>
      <c r="J2195">
        <v>0</v>
      </c>
      <c r="K2195">
        <v>0</v>
      </c>
      <c r="L2195">
        <v>0</v>
      </c>
      <c r="M2195">
        <v>0</v>
      </c>
    </row>
    <row r="2196" spans="2:13" x14ac:dyDescent="0.2">
      <c r="B2196">
        <v>0</v>
      </c>
      <c r="C2196">
        <v>0</v>
      </c>
      <c r="D2196">
        <v>0</v>
      </c>
      <c r="E2196">
        <v>0</v>
      </c>
      <c r="F2196">
        <v>0</v>
      </c>
      <c r="G2196">
        <v>2222222</v>
      </c>
      <c r="H2196">
        <v>0</v>
      </c>
      <c r="I2196">
        <v>0</v>
      </c>
      <c r="J2196">
        <v>0</v>
      </c>
      <c r="K2196">
        <v>0</v>
      </c>
      <c r="L2196">
        <v>0</v>
      </c>
      <c r="M2196">
        <v>0</v>
      </c>
    </row>
    <row r="2197" spans="2:13" x14ac:dyDescent="0.2">
      <c r="B2197">
        <v>0</v>
      </c>
      <c r="C2197">
        <v>0</v>
      </c>
      <c r="D2197">
        <v>0</v>
      </c>
      <c r="E2197">
        <v>0</v>
      </c>
      <c r="F2197">
        <v>0</v>
      </c>
      <c r="G2197">
        <v>2222222</v>
      </c>
      <c r="H2197">
        <v>0</v>
      </c>
      <c r="I2197">
        <v>0</v>
      </c>
      <c r="J2197">
        <v>0</v>
      </c>
      <c r="K2197">
        <v>0</v>
      </c>
      <c r="L2197">
        <v>0</v>
      </c>
      <c r="M2197">
        <v>0</v>
      </c>
    </row>
    <row r="2198" spans="2:13" x14ac:dyDescent="0.2">
      <c r="B2198">
        <v>0</v>
      </c>
      <c r="C2198">
        <v>0</v>
      </c>
      <c r="D2198">
        <v>0</v>
      </c>
      <c r="E2198">
        <v>0</v>
      </c>
      <c r="F2198">
        <v>0</v>
      </c>
      <c r="G2198">
        <v>2222222</v>
      </c>
      <c r="H2198">
        <v>0</v>
      </c>
      <c r="I2198">
        <v>0</v>
      </c>
      <c r="J2198">
        <v>0</v>
      </c>
      <c r="K2198">
        <v>0</v>
      </c>
      <c r="L2198">
        <v>0</v>
      </c>
      <c r="M2198">
        <v>0</v>
      </c>
    </row>
    <row r="2199" spans="2:13" x14ac:dyDescent="0.2">
      <c r="B2199">
        <v>0</v>
      </c>
      <c r="C2199">
        <v>0</v>
      </c>
      <c r="D2199">
        <v>0</v>
      </c>
      <c r="E2199">
        <v>0</v>
      </c>
      <c r="F2199">
        <v>0</v>
      </c>
      <c r="G2199">
        <v>2222222</v>
      </c>
      <c r="H2199">
        <v>0</v>
      </c>
      <c r="I2199">
        <v>0</v>
      </c>
      <c r="J2199">
        <v>0</v>
      </c>
      <c r="K2199">
        <v>0</v>
      </c>
      <c r="L2199">
        <v>0</v>
      </c>
      <c r="M2199">
        <v>0</v>
      </c>
    </row>
    <row r="2200" spans="2:13" x14ac:dyDescent="0.2">
      <c r="B2200">
        <v>0</v>
      </c>
      <c r="C2200">
        <v>0</v>
      </c>
      <c r="D2200">
        <v>0</v>
      </c>
      <c r="E2200">
        <v>0</v>
      </c>
      <c r="F2200">
        <v>0</v>
      </c>
      <c r="G2200">
        <v>2222222</v>
      </c>
      <c r="H2200">
        <v>0</v>
      </c>
      <c r="I2200">
        <v>0</v>
      </c>
      <c r="J2200">
        <v>0</v>
      </c>
      <c r="K2200">
        <v>0</v>
      </c>
      <c r="L2200">
        <v>0</v>
      </c>
      <c r="M2200">
        <v>0</v>
      </c>
    </row>
    <row r="2201" spans="2:13" x14ac:dyDescent="0.2">
      <c r="B2201">
        <v>0</v>
      </c>
      <c r="C2201">
        <v>0</v>
      </c>
      <c r="D2201">
        <v>0</v>
      </c>
      <c r="E2201">
        <v>0</v>
      </c>
      <c r="F2201">
        <v>0</v>
      </c>
      <c r="G2201">
        <v>2222222</v>
      </c>
      <c r="H2201">
        <v>0</v>
      </c>
      <c r="I2201">
        <v>0</v>
      </c>
      <c r="J2201">
        <v>0</v>
      </c>
      <c r="K2201">
        <v>0</v>
      </c>
      <c r="L2201">
        <v>0</v>
      </c>
      <c r="M2201">
        <v>0</v>
      </c>
    </row>
    <row r="2202" spans="2:13" x14ac:dyDescent="0.2">
      <c r="B2202">
        <v>0</v>
      </c>
      <c r="C2202">
        <v>0</v>
      </c>
      <c r="D2202">
        <v>0</v>
      </c>
      <c r="E2202">
        <v>0</v>
      </c>
      <c r="F2202">
        <v>0</v>
      </c>
      <c r="G2202">
        <v>2222222</v>
      </c>
      <c r="H2202">
        <v>0</v>
      </c>
      <c r="I2202">
        <v>0</v>
      </c>
      <c r="J2202">
        <v>0</v>
      </c>
      <c r="K2202">
        <v>0</v>
      </c>
      <c r="L2202">
        <v>0</v>
      </c>
      <c r="M2202">
        <v>0</v>
      </c>
    </row>
    <row r="2203" spans="2:13" x14ac:dyDescent="0.2">
      <c r="B2203">
        <v>0</v>
      </c>
      <c r="C2203">
        <v>0</v>
      </c>
      <c r="D2203">
        <v>0</v>
      </c>
      <c r="E2203">
        <v>0</v>
      </c>
      <c r="F2203">
        <v>0</v>
      </c>
      <c r="G2203">
        <v>2222222</v>
      </c>
      <c r="H2203">
        <v>0</v>
      </c>
      <c r="I2203">
        <v>0</v>
      </c>
      <c r="J2203">
        <v>0</v>
      </c>
      <c r="K2203">
        <v>0</v>
      </c>
      <c r="L2203">
        <v>0</v>
      </c>
      <c r="M2203">
        <v>0</v>
      </c>
    </row>
    <row r="2204" spans="2:13" x14ac:dyDescent="0.2">
      <c r="B2204">
        <v>0</v>
      </c>
      <c r="C2204">
        <v>0</v>
      </c>
      <c r="D2204">
        <v>0</v>
      </c>
      <c r="E2204">
        <v>0</v>
      </c>
      <c r="F2204">
        <v>0</v>
      </c>
      <c r="G2204">
        <v>2222222</v>
      </c>
      <c r="H2204">
        <v>0</v>
      </c>
      <c r="I2204">
        <v>0</v>
      </c>
      <c r="J2204">
        <v>0</v>
      </c>
      <c r="K2204">
        <v>0</v>
      </c>
      <c r="L2204">
        <v>0</v>
      </c>
      <c r="M2204">
        <v>0</v>
      </c>
    </row>
    <row r="2205" spans="2:13" x14ac:dyDescent="0.2">
      <c r="B2205">
        <v>0</v>
      </c>
      <c r="C2205">
        <v>0</v>
      </c>
      <c r="D2205">
        <v>0</v>
      </c>
      <c r="E2205">
        <v>0</v>
      </c>
      <c r="F2205">
        <v>0</v>
      </c>
      <c r="G2205">
        <v>2222222</v>
      </c>
      <c r="H2205">
        <v>0</v>
      </c>
      <c r="I2205">
        <v>0</v>
      </c>
      <c r="J2205">
        <v>0</v>
      </c>
      <c r="K2205">
        <v>0</v>
      </c>
      <c r="L2205">
        <v>0</v>
      </c>
      <c r="M2205">
        <v>0</v>
      </c>
    </row>
    <row r="2206" spans="2:13" x14ac:dyDescent="0.2">
      <c r="B2206">
        <v>0</v>
      </c>
      <c r="C2206">
        <v>0</v>
      </c>
      <c r="D2206">
        <v>0</v>
      </c>
      <c r="E2206">
        <v>0</v>
      </c>
      <c r="F2206">
        <v>0</v>
      </c>
      <c r="G2206">
        <v>2222222</v>
      </c>
      <c r="H2206">
        <v>0</v>
      </c>
      <c r="I2206">
        <v>0</v>
      </c>
      <c r="J2206">
        <v>0</v>
      </c>
      <c r="K2206">
        <v>0</v>
      </c>
      <c r="L2206">
        <v>0</v>
      </c>
      <c r="M2206">
        <v>0</v>
      </c>
    </row>
    <row r="2207" spans="2:13" x14ac:dyDescent="0.2">
      <c r="B2207">
        <v>0</v>
      </c>
      <c r="C2207">
        <v>0</v>
      </c>
      <c r="D2207">
        <v>0</v>
      </c>
      <c r="E2207">
        <v>0</v>
      </c>
      <c r="F2207">
        <v>0</v>
      </c>
      <c r="G2207">
        <v>2222222</v>
      </c>
      <c r="H2207">
        <v>0</v>
      </c>
      <c r="I2207">
        <v>0</v>
      </c>
      <c r="J2207">
        <v>0</v>
      </c>
      <c r="K2207">
        <v>0</v>
      </c>
      <c r="L2207">
        <v>0</v>
      </c>
      <c r="M2207">
        <v>0</v>
      </c>
    </row>
    <row r="2208" spans="2:13" x14ac:dyDescent="0.2">
      <c r="B2208">
        <v>0</v>
      </c>
      <c r="C2208">
        <v>0</v>
      </c>
      <c r="D2208">
        <v>0</v>
      </c>
      <c r="E2208">
        <v>0</v>
      </c>
      <c r="F2208">
        <v>0</v>
      </c>
      <c r="G2208">
        <v>2222222</v>
      </c>
      <c r="H2208">
        <v>0</v>
      </c>
      <c r="I2208">
        <v>0</v>
      </c>
      <c r="J2208">
        <v>0</v>
      </c>
      <c r="K2208">
        <v>0</v>
      </c>
      <c r="L2208">
        <v>0</v>
      </c>
      <c r="M2208">
        <v>0</v>
      </c>
    </row>
    <row r="2209" spans="2:13" x14ac:dyDescent="0.2">
      <c r="B2209">
        <v>0</v>
      </c>
      <c r="C2209">
        <v>0</v>
      </c>
      <c r="D2209">
        <v>0</v>
      </c>
      <c r="E2209">
        <v>0</v>
      </c>
      <c r="F2209">
        <v>0</v>
      </c>
      <c r="G2209">
        <v>2222222</v>
      </c>
      <c r="H2209">
        <v>0</v>
      </c>
      <c r="I2209">
        <v>0</v>
      </c>
      <c r="J2209">
        <v>0</v>
      </c>
      <c r="K2209">
        <v>0</v>
      </c>
      <c r="L2209">
        <v>0</v>
      </c>
      <c r="M2209">
        <v>0</v>
      </c>
    </row>
    <row r="2210" spans="2:13" x14ac:dyDescent="0.2">
      <c r="B2210">
        <v>0</v>
      </c>
      <c r="C2210">
        <v>0</v>
      </c>
      <c r="D2210">
        <v>0</v>
      </c>
      <c r="E2210">
        <v>0</v>
      </c>
      <c r="F2210">
        <v>0</v>
      </c>
      <c r="G2210">
        <v>2222222</v>
      </c>
      <c r="H2210">
        <v>0</v>
      </c>
      <c r="I2210">
        <v>0</v>
      </c>
      <c r="J2210">
        <v>0</v>
      </c>
      <c r="K2210">
        <v>0</v>
      </c>
      <c r="L2210">
        <v>0</v>
      </c>
      <c r="M2210">
        <v>0</v>
      </c>
    </row>
    <row r="2211" spans="2:13" x14ac:dyDescent="0.2">
      <c r="B2211">
        <v>0</v>
      </c>
      <c r="C2211">
        <v>0</v>
      </c>
      <c r="D2211">
        <v>0</v>
      </c>
      <c r="E2211">
        <v>0</v>
      </c>
      <c r="F2211">
        <v>0</v>
      </c>
      <c r="G2211">
        <v>2222222</v>
      </c>
      <c r="H2211">
        <v>0</v>
      </c>
      <c r="I2211">
        <v>0</v>
      </c>
      <c r="J2211">
        <v>0</v>
      </c>
      <c r="K2211">
        <v>0</v>
      </c>
      <c r="L2211">
        <v>0</v>
      </c>
      <c r="M2211">
        <v>0</v>
      </c>
    </row>
    <row r="2212" spans="2:13" x14ac:dyDescent="0.2">
      <c r="B2212">
        <v>0</v>
      </c>
      <c r="C2212">
        <v>0</v>
      </c>
      <c r="D2212">
        <v>0</v>
      </c>
      <c r="E2212">
        <v>0</v>
      </c>
      <c r="F2212">
        <v>0</v>
      </c>
      <c r="G2212">
        <v>2222222</v>
      </c>
      <c r="H2212">
        <v>0</v>
      </c>
      <c r="I2212">
        <v>0</v>
      </c>
      <c r="J2212">
        <v>0</v>
      </c>
      <c r="K2212">
        <v>0</v>
      </c>
      <c r="L2212">
        <v>0</v>
      </c>
      <c r="M2212">
        <v>0</v>
      </c>
    </row>
    <row r="2213" spans="2:13" x14ac:dyDescent="0.2">
      <c r="B2213">
        <v>0</v>
      </c>
      <c r="C2213">
        <v>0</v>
      </c>
      <c r="D2213">
        <v>0</v>
      </c>
      <c r="E2213">
        <v>0</v>
      </c>
      <c r="F2213">
        <v>0</v>
      </c>
      <c r="G2213">
        <v>2222222</v>
      </c>
      <c r="H2213">
        <v>0</v>
      </c>
      <c r="I2213">
        <v>0</v>
      </c>
      <c r="J2213">
        <v>0</v>
      </c>
      <c r="K2213">
        <v>0</v>
      </c>
      <c r="L2213">
        <v>0</v>
      </c>
      <c r="M2213">
        <v>0</v>
      </c>
    </row>
    <row r="2214" spans="2:13" x14ac:dyDescent="0.2">
      <c r="B2214">
        <v>0</v>
      </c>
      <c r="C2214">
        <v>0</v>
      </c>
      <c r="D2214">
        <v>0</v>
      </c>
      <c r="E2214">
        <v>0</v>
      </c>
      <c r="F2214">
        <v>0</v>
      </c>
      <c r="G2214">
        <v>2222222</v>
      </c>
      <c r="H2214">
        <v>0</v>
      </c>
      <c r="I2214">
        <v>0</v>
      </c>
      <c r="J2214">
        <v>0</v>
      </c>
      <c r="K2214">
        <v>0</v>
      </c>
      <c r="L2214">
        <v>0</v>
      </c>
      <c r="M2214">
        <v>0</v>
      </c>
    </row>
    <row r="2215" spans="2:13" x14ac:dyDescent="0.2">
      <c r="B2215">
        <v>0</v>
      </c>
      <c r="C2215">
        <v>0</v>
      </c>
      <c r="D2215">
        <v>0</v>
      </c>
      <c r="E2215">
        <v>0</v>
      </c>
      <c r="F2215">
        <v>0</v>
      </c>
      <c r="G2215">
        <v>2222222</v>
      </c>
      <c r="H2215">
        <v>0</v>
      </c>
      <c r="I2215">
        <v>0</v>
      </c>
      <c r="J2215">
        <v>0</v>
      </c>
      <c r="K2215">
        <v>0</v>
      </c>
      <c r="L2215">
        <v>0</v>
      </c>
      <c r="M2215">
        <v>0</v>
      </c>
    </row>
    <row r="2216" spans="2:13" x14ac:dyDescent="0.2">
      <c r="B2216">
        <v>0</v>
      </c>
      <c r="C2216">
        <v>0</v>
      </c>
      <c r="D2216">
        <v>0</v>
      </c>
      <c r="E2216">
        <v>0</v>
      </c>
      <c r="F2216">
        <v>0</v>
      </c>
      <c r="G2216">
        <v>2222222</v>
      </c>
      <c r="H2216">
        <v>0</v>
      </c>
      <c r="I2216">
        <v>0</v>
      </c>
      <c r="J2216">
        <v>0</v>
      </c>
      <c r="K2216">
        <v>0</v>
      </c>
      <c r="L2216">
        <v>0</v>
      </c>
      <c r="M2216">
        <v>0</v>
      </c>
    </row>
    <row r="2217" spans="2:13" x14ac:dyDescent="0.2">
      <c r="B2217">
        <v>0</v>
      </c>
      <c r="C2217">
        <v>0</v>
      </c>
      <c r="D2217">
        <v>0</v>
      </c>
      <c r="E2217">
        <v>0</v>
      </c>
      <c r="F2217">
        <v>0</v>
      </c>
      <c r="G2217">
        <v>2222222</v>
      </c>
      <c r="H2217">
        <v>0</v>
      </c>
      <c r="I2217">
        <v>0</v>
      </c>
      <c r="J2217">
        <v>0</v>
      </c>
      <c r="K2217">
        <v>0</v>
      </c>
      <c r="L2217">
        <v>0</v>
      </c>
      <c r="M2217">
        <v>0</v>
      </c>
    </row>
    <row r="2218" spans="2:13" x14ac:dyDescent="0.2">
      <c r="B2218">
        <v>0</v>
      </c>
      <c r="C2218">
        <v>0</v>
      </c>
      <c r="D2218">
        <v>0</v>
      </c>
      <c r="E2218">
        <v>0</v>
      </c>
      <c r="F2218">
        <v>0</v>
      </c>
      <c r="G2218">
        <v>2222222</v>
      </c>
      <c r="H2218">
        <v>0</v>
      </c>
      <c r="I2218">
        <v>0</v>
      </c>
      <c r="J2218">
        <v>0</v>
      </c>
      <c r="K2218">
        <v>0</v>
      </c>
      <c r="L2218">
        <v>0</v>
      </c>
      <c r="M2218">
        <v>0</v>
      </c>
    </row>
    <row r="2219" spans="2:13" x14ac:dyDescent="0.2">
      <c r="B2219">
        <v>0</v>
      </c>
      <c r="C2219">
        <v>0</v>
      </c>
      <c r="D2219">
        <v>0</v>
      </c>
      <c r="E2219">
        <v>0</v>
      </c>
      <c r="F2219">
        <v>0</v>
      </c>
      <c r="G2219">
        <v>2222222</v>
      </c>
      <c r="H2219">
        <v>0</v>
      </c>
      <c r="I2219">
        <v>0</v>
      </c>
      <c r="J2219">
        <v>0</v>
      </c>
      <c r="K2219">
        <v>0</v>
      </c>
      <c r="L2219">
        <v>0</v>
      </c>
      <c r="M2219">
        <v>0</v>
      </c>
    </row>
    <row r="2220" spans="2:13" x14ac:dyDescent="0.2">
      <c r="B2220">
        <v>0</v>
      </c>
      <c r="C2220">
        <v>0</v>
      </c>
      <c r="D2220">
        <v>0</v>
      </c>
      <c r="E2220">
        <v>0</v>
      </c>
      <c r="F2220">
        <v>0</v>
      </c>
      <c r="G2220">
        <v>2222222</v>
      </c>
      <c r="H2220">
        <v>0</v>
      </c>
      <c r="I2220">
        <v>0</v>
      </c>
      <c r="J2220">
        <v>0</v>
      </c>
      <c r="K2220">
        <v>0</v>
      </c>
      <c r="L2220">
        <v>0</v>
      </c>
      <c r="M2220">
        <v>0</v>
      </c>
    </row>
    <row r="2221" spans="2:13" x14ac:dyDescent="0.2">
      <c r="B2221">
        <v>0</v>
      </c>
      <c r="C2221">
        <v>0</v>
      </c>
      <c r="D2221">
        <v>0</v>
      </c>
      <c r="E2221">
        <v>0</v>
      </c>
      <c r="F2221">
        <v>0</v>
      </c>
      <c r="G2221">
        <v>2222222</v>
      </c>
      <c r="H2221">
        <v>0</v>
      </c>
      <c r="I2221">
        <v>0</v>
      </c>
      <c r="J2221">
        <v>0</v>
      </c>
      <c r="K2221">
        <v>0</v>
      </c>
      <c r="L2221">
        <v>0</v>
      </c>
      <c r="M2221">
        <v>0</v>
      </c>
    </row>
    <row r="2222" spans="2:13" x14ac:dyDescent="0.2">
      <c r="B2222">
        <v>0</v>
      </c>
      <c r="C2222">
        <v>0</v>
      </c>
      <c r="D2222">
        <v>0</v>
      </c>
      <c r="E2222">
        <v>0</v>
      </c>
      <c r="F2222">
        <v>0</v>
      </c>
      <c r="G2222">
        <v>2222222</v>
      </c>
      <c r="H2222">
        <v>0</v>
      </c>
      <c r="I2222">
        <v>0</v>
      </c>
      <c r="J2222">
        <v>0</v>
      </c>
      <c r="K2222">
        <v>0</v>
      </c>
      <c r="L2222">
        <v>0</v>
      </c>
      <c r="M2222">
        <v>0</v>
      </c>
    </row>
    <row r="2223" spans="2:13" x14ac:dyDescent="0.2">
      <c r="B2223">
        <v>0</v>
      </c>
      <c r="C2223">
        <v>0</v>
      </c>
      <c r="D2223">
        <v>0</v>
      </c>
      <c r="E2223">
        <v>0</v>
      </c>
      <c r="F2223">
        <v>0</v>
      </c>
      <c r="G2223">
        <v>2222222</v>
      </c>
      <c r="H2223">
        <v>0</v>
      </c>
      <c r="I2223">
        <v>0</v>
      </c>
      <c r="J2223">
        <v>0</v>
      </c>
      <c r="K2223">
        <v>0</v>
      </c>
      <c r="L2223">
        <v>0</v>
      </c>
      <c r="M2223">
        <v>0</v>
      </c>
    </row>
    <row r="2224" spans="2:13" x14ac:dyDescent="0.2">
      <c r="B2224">
        <v>0</v>
      </c>
      <c r="C2224">
        <v>0</v>
      </c>
      <c r="D2224">
        <v>0</v>
      </c>
      <c r="E2224">
        <v>0</v>
      </c>
      <c r="F2224">
        <v>0</v>
      </c>
      <c r="G2224">
        <v>2222222</v>
      </c>
      <c r="H2224">
        <v>0</v>
      </c>
      <c r="I2224">
        <v>0</v>
      </c>
      <c r="J2224">
        <v>0</v>
      </c>
      <c r="K2224">
        <v>0</v>
      </c>
      <c r="L2224">
        <v>0</v>
      </c>
      <c r="M2224">
        <v>0</v>
      </c>
    </row>
    <row r="2225" spans="2:13" x14ac:dyDescent="0.2">
      <c r="B2225">
        <v>0</v>
      </c>
      <c r="C2225">
        <v>0</v>
      </c>
      <c r="D2225">
        <v>0</v>
      </c>
      <c r="E2225">
        <v>0</v>
      </c>
      <c r="F2225">
        <v>0</v>
      </c>
      <c r="G2225">
        <v>2222222</v>
      </c>
      <c r="H2225">
        <v>0</v>
      </c>
      <c r="I2225">
        <v>0</v>
      </c>
      <c r="J2225">
        <v>0</v>
      </c>
      <c r="K2225">
        <v>0</v>
      </c>
      <c r="L2225">
        <v>0</v>
      </c>
      <c r="M2225">
        <v>0</v>
      </c>
    </row>
    <row r="2226" spans="2:13" x14ac:dyDescent="0.2">
      <c r="B2226">
        <v>0</v>
      </c>
      <c r="C2226">
        <v>0</v>
      </c>
      <c r="D2226">
        <v>0</v>
      </c>
      <c r="E2226">
        <v>0</v>
      </c>
      <c r="F2226">
        <v>0</v>
      </c>
      <c r="G2226">
        <v>2222222</v>
      </c>
      <c r="H2226">
        <v>0</v>
      </c>
      <c r="I2226">
        <v>0</v>
      </c>
      <c r="J2226">
        <v>0</v>
      </c>
      <c r="K2226">
        <v>0</v>
      </c>
      <c r="L2226">
        <v>0</v>
      </c>
      <c r="M2226">
        <v>0</v>
      </c>
    </row>
    <row r="2227" spans="2:13" x14ac:dyDescent="0.2">
      <c r="B2227">
        <v>0</v>
      </c>
      <c r="C2227">
        <v>0</v>
      </c>
      <c r="D2227">
        <v>0</v>
      </c>
      <c r="E2227">
        <v>0</v>
      </c>
      <c r="F2227">
        <v>0</v>
      </c>
      <c r="G2227">
        <v>2222222</v>
      </c>
      <c r="H2227">
        <v>0</v>
      </c>
      <c r="I2227">
        <v>0</v>
      </c>
      <c r="J2227">
        <v>0</v>
      </c>
      <c r="K2227">
        <v>0</v>
      </c>
      <c r="L2227">
        <v>0</v>
      </c>
      <c r="M2227">
        <v>0</v>
      </c>
    </row>
    <row r="2228" spans="2:13" x14ac:dyDescent="0.2">
      <c r="B2228">
        <v>0</v>
      </c>
      <c r="C2228">
        <v>0</v>
      </c>
      <c r="D2228">
        <v>0</v>
      </c>
      <c r="E2228">
        <v>0</v>
      </c>
      <c r="F2228">
        <v>0</v>
      </c>
      <c r="G2228">
        <v>2222222</v>
      </c>
      <c r="H2228">
        <v>0</v>
      </c>
      <c r="I2228">
        <v>0</v>
      </c>
      <c r="J2228">
        <v>0</v>
      </c>
      <c r="K2228">
        <v>0</v>
      </c>
      <c r="L2228">
        <v>0</v>
      </c>
      <c r="M2228">
        <v>0</v>
      </c>
    </row>
    <row r="2229" spans="2:13" x14ac:dyDescent="0.2">
      <c r="B2229">
        <v>0</v>
      </c>
      <c r="C2229">
        <v>0</v>
      </c>
      <c r="D2229">
        <v>0</v>
      </c>
      <c r="E2229">
        <v>0</v>
      </c>
      <c r="F2229">
        <v>0</v>
      </c>
      <c r="G2229">
        <v>2222222</v>
      </c>
      <c r="H2229">
        <v>0</v>
      </c>
      <c r="I2229">
        <v>0</v>
      </c>
      <c r="J2229">
        <v>0</v>
      </c>
      <c r="K2229">
        <v>0</v>
      </c>
      <c r="L2229">
        <v>0</v>
      </c>
      <c r="M2229">
        <v>0</v>
      </c>
    </row>
    <row r="2230" spans="2:13" x14ac:dyDescent="0.2">
      <c r="B2230">
        <v>0</v>
      </c>
      <c r="C2230">
        <v>0</v>
      </c>
      <c r="D2230">
        <v>0</v>
      </c>
      <c r="E2230">
        <v>0</v>
      </c>
      <c r="F2230">
        <v>0</v>
      </c>
      <c r="G2230">
        <v>2222222</v>
      </c>
      <c r="H2230">
        <v>0</v>
      </c>
      <c r="I2230">
        <v>0</v>
      </c>
      <c r="J2230">
        <v>0</v>
      </c>
      <c r="K2230">
        <v>0</v>
      </c>
      <c r="L2230">
        <v>0</v>
      </c>
      <c r="M2230">
        <v>0</v>
      </c>
    </row>
    <row r="2231" spans="2:13" x14ac:dyDescent="0.2">
      <c r="B2231">
        <v>0</v>
      </c>
      <c r="C2231">
        <v>0</v>
      </c>
      <c r="D2231">
        <v>0</v>
      </c>
      <c r="E2231">
        <v>0</v>
      </c>
      <c r="F2231">
        <v>0</v>
      </c>
      <c r="G2231">
        <v>2222222</v>
      </c>
      <c r="H2231">
        <v>0</v>
      </c>
      <c r="I2231">
        <v>0</v>
      </c>
      <c r="J2231">
        <v>0</v>
      </c>
      <c r="K2231">
        <v>0</v>
      </c>
      <c r="L2231">
        <v>0</v>
      </c>
      <c r="M2231">
        <v>0</v>
      </c>
    </row>
    <row r="2232" spans="2:13" x14ac:dyDescent="0.2">
      <c r="B2232">
        <v>0</v>
      </c>
      <c r="C2232">
        <v>0</v>
      </c>
      <c r="D2232">
        <v>0</v>
      </c>
      <c r="E2232">
        <v>0</v>
      </c>
      <c r="F2232">
        <v>0</v>
      </c>
      <c r="G2232">
        <v>2222222</v>
      </c>
      <c r="H2232">
        <v>0</v>
      </c>
      <c r="I2232">
        <v>0</v>
      </c>
      <c r="J2232">
        <v>0</v>
      </c>
      <c r="K2232">
        <v>0</v>
      </c>
      <c r="L2232">
        <v>0</v>
      </c>
      <c r="M2232">
        <v>0</v>
      </c>
    </row>
    <row r="2233" spans="2:13" x14ac:dyDescent="0.2">
      <c r="B2233">
        <v>0</v>
      </c>
      <c r="C2233">
        <v>0</v>
      </c>
      <c r="D2233">
        <v>0</v>
      </c>
      <c r="E2233">
        <v>0</v>
      </c>
      <c r="F2233">
        <v>0</v>
      </c>
      <c r="G2233">
        <v>2222222</v>
      </c>
      <c r="H2233">
        <v>0</v>
      </c>
      <c r="I2233">
        <v>0</v>
      </c>
      <c r="J2233">
        <v>0</v>
      </c>
      <c r="K2233">
        <v>0</v>
      </c>
      <c r="L2233">
        <v>0</v>
      </c>
      <c r="M2233">
        <v>0</v>
      </c>
    </row>
    <row r="2234" spans="2:13" x14ac:dyDescent="0.2">
      <c r="B2234">
        <v>0</v>
      </c>
      <c r="C2234">
        <v>0</v>
      </c>
      <c r="D2234">
        <v>0</v>
      </c>
      <c r="E2234">
        <v>0</v>
      </c>
      <c r="F2234">
        <v>0</v>
      </c>
      <c r="G2234">
        <v>2222222</v>
      </c>
      <c r="H2234">
        <v>0</v>
      </c>
      <c r="I2234">
        <v>0</v>
      </c>
      <c r="J2234">
        <v>0</v>
      </c>
      <c r="K2234">
        <v>0</v>
      </c>
      <c r="L2234">
        <v>0</v>
      </c>
      <c r="M2234">
        <v>0</v>
      </c>
    </row>
    <row r="2235" spans="2:13" x14ac:dyDescent="0.2">
      <c r="B2235">
        <v>0</v>
      </c>
      <c r="C2235">
        <v>0</v>
      </c>
      <c r="D2235">
        <v>0</v>
      </c>
      <c r="E2235">
        <v>0</v>
      </c>
      <c r="F2235">
        <v>0</v>
      </c>
      <c r="G2235">
        <v>2222222</v>
      </c>
      <c r="H2235">
        <v>0</v>
      </c>
      <c r="I2235">
        <v>0</v>
      </c>
      <c r="J2235">
        <v>0</v>
      </c>
      <c r="K2235">
        <v>0</v>
      </c>
      <c r="L2235">
        <v>0</v>
      </c>
      <c r="M2235">
        <v>0</v>
      </c>
    </row>
    <row r="2236" spans="2:13" x14ac:dyDescent="0.2">
      <c r="B2236">
        <v>0</v>
      </c>
      <c r="C2236">
        <v>0</v>
      </c>
      <c r="D2236">
        <v>0</v>
      </c>
      <c r="E2236">
        <v>0</v>
      </c>
      <c r="F2236">
        <v>0</v>
      </c>
      <c r="G2236">
        <v>2222222</v>
      </c>
      <c r="H2236">
        <v>0</v>
      </c>
      <c r="I2236">
        <v>0</v>
      </c>
      <c r="J2236">
        <v>0</v>
      </c>
      <c r="K2236">
        <v>0</v>
      </c>
      <c r="L2236">
        <v>0</v>
      </c>
      <c r="M2236">
        <v>0</v>
      </c>
    </row>
    <row r="2237" spans="2:13" x14ac:dyDescent="0.2">
      <c r="B2237">
        <v>0</v>
      </c>
      <c r="C2237">
        <v>0</v>
      </c>
      <c r="D2237">
        <v>0</v>
      </c>
      <c r="E2237">
        <v>0</v>
      </c>
      <c r="F2237">
        <v>0</v>
      </c>
      <c r="G2237">
        <v>2222222</v>
      </c>
      <c r="H2237">
        <v>0</v>
      </c>
      <c r="I2237">
        <v>0</v>
      </c>
      <c r="J2237">
        <v>0</v>
      </c>
      <c r="K2237">
        <v>0</v>
      </c>
      <c r="L2237">
        <v>0</v>
      </c>
      <c r="M2237">
        <v>0</v>
      </c>
    </row>
    <row r="2238" spans="2:13" x14ac:dyDescent="0.2">
      <c r="B2238">
        <v>0</v>
      </c>
      <c r="C2238">
        <v>0</v>
      </c>
      <c r="D2238">
        <v>0</v>
      </c>
      <c r="E2238">
        <v>0</v>
      </c>
      <c r="F2238">
        <v>0</v>
      </c>
      <c r="G2238">
        <v>2222222</v>
      </c>
      <c r="H2238">
        <v>0</v>
      </c>
      <c r="I2238">
        <v>0</v>
      </c>
      <c r="J2238">
        <v>0</v>
      </c>
      <c r="K2238">
        <v>0</v>
      </c>
      <c r="L2238">
        <v>0</v>
      </c>
      <c r="M2238">
        <v>0</v>
      </c>
    </row>
    <row r="2239" spans="2:13" x14ac:dyDescent="0.2">
      <c r="B2239">
        <v>0</v>
      </c>
      <c r="C2239">
        <v>0</v>
      </c>
      <c r="D2239">
        <v>0</v>
      </c>
      <c r="E2239">
        <v>0</v>
      </c>
      <c r="F2239">
        <v>0</v>
      </c>
      <c r="G2239">
        <v>2222222</v>
      </c>
      <c r="H2239">
        <v>0</v>
      </c>
      <c r="I2239">
        <v>0</v>
      </c>
      <c r="J2239">
        <v>0</v>
      </c>
      <c r="K2239">
        <v>0</v>
      </c>
      <c r="L2239">
        <v>0</v>
      </c>
      <c r="M2239">
        <v>0</v>
      </c>
    </row>
    <row r="2240" spans="2:13" x14ac:dyDescent="0.2">
      <c r="B2240">
        <v>0</v>
      </c>
      <c r="C2240">
        <v>0</v>
      </c>
      <c r="D2240">
        <v>0</v>
      </c>
      <c r="E2240">
        <v>0</v>
      </c>
      <c r="F2240">
        <v>0</v>
      </c>
      <c r="G2240">
        <v>2222222</v>
      </c>
      <c r="H2240">
        <v>0</v>
      </c>
      <c r="I2240">
        <v>0</v>
      </c>
      <c r="J2240">
        <v>0</v>
      </c>
      <c r="K2240">
        <v>0</v>
      </c>
      <c r="L2240">
        <v>0</v>
      </c>
      <c r="M2240">
        <v>0</v>
      </c>
    </row>
    <row r="2241" spans="2:13" x14ac:dyDescent="0.2">
      <c r="B2241">
        <v>0</v>
      </c>
      <c r="C2241">
        <v>0</v>
      </c>
      <c r="D2241">
        <v>0</v>
      </c>
      <c r="E2241">
        <v>0</v>
      </c>
      <c r="F2241">
        <v>0</v>
      </c>
      <c r="G2241">
        <v>2222222</v>
      </c>
      <c r="H2241">
        <v>0</v>
      </c>
      <c r="I2241">
        <v>0</v>
      </c>
      <c r="J2241">
        <v>0</v>
      </c>
      <c r="K2241">
        <v>0</v>
      </c>
      <c r="L2241">
        <v>0</v>
      </c>
      <c r="M2241">
        <v>0</v>
      </c>
    </row>
    <row r="2242" spans="2:13" x14ac:dyDescent="0.2">
      <c r="B2242">
        <v>0</v>
      </c>
      <c r="C2242">
        <v>0</v>
      </c>
      <c r="D2242">
        <v>0</v>
      </c>
      <c r="E2242">
        <v>0</v>
      </c>
      <c r="F2242">
        <v>0</v>
      </c>
      <c r="G2242">
        <v>2222222</v>
      </c>
      <c r="H2242">
        <v>0</v>
      </c>
      <c r="I2242">
        <v>0</v>
      </c>
      <c r="J2242">
        <v>0</v>
      </c>
      <c r="K2242">
        <v>0</v>
      </c>
      <c r="L2242">
        <v>0</v>
      </c>
      <c r="M2242">
        <v>0</v>
      </c>
    </row>
    <row r="2243" spans="2:13" x14ac:dyDescent="0.2">
      <c r="B2243">
        <v>0</v>
      </c>
      <c r="C2243">
        <v>0</v>
      </c>
      <c r="D2243">
        <v>0</v>
      </c>
      <c r="E2243">
        <v>0</v>
      </c>
      <c r="F2243">
        <v>0</v>
      </c>
      <c r="G2243">
        <v>2222222</v>
      </c>
      <c r="H2243">
        <v>0</v>
      </c>
      <c r="I2243">
        <v>0</v>
      </c>
      <c r="J2243">
        <v>0</v>
      </c>
      <c r="K2243">
        <v>0</v>
      </c>
      <c r="L2243">
        <v>0</v>
      </c>
      <c r="M2243">
        <v>0</v>
      </c>
    </row>
    <row r="2244" spans="2:13" x14ac:dyDescent="0.2">
      <c r="B2244">
        <v>0</v>
      </c>
      <c r="C2244">
        <v>0</v>
      </c>
      <c r="D2244">
        <v>0</v>
      </c>
      <c r="E2244">
        <v>0</v>
      </c>
      <c r="F2244">
        <v>0</v>
      </c>
      <c r="G2244">
        <v>2222222</v>
      </c>
      <c r="H2244">
        <v>0</v>
      </c>
      <c r="I2244">
        <v>0</v>
      </c>
      <c r="J2244">
        <v>0</v>
      </c>
      <c r="K2244">
        <v>0</v>
      </c>
      <c r="L2244">
        <v>0</v>
      </c>
      <c r="M2244">
        <v>0</v>
      </c>
    </row>
    <row r="2245" spans="2:13" x14ac:dyDescent="0.2">
      <c r="B2245">
        <v>0</v>
      </c>
      <c r="C2245">
        <v>0</v>
      </c>
      <c r="D2245">
        <v>0</v>
      </c>
      <c r="E2245">
        <v>0</v>
      </c>
      <c r="F2245">
        <v>0</v>
      </c>
      <c r="G2245">
        <v>2222222</v>
      </c>
      <c r="H2245">
        <v>0</v>
      </c>
      <c r="I2245">
        <v>0</v>
      </c>
      <c r="J2245">
        <v>0</v>
      </c>
      <c r="K2245">
        <v>0</v>
      </c>
      <c r="L2245">
        <v>0</v>
      </c>
      <c r="M2245">
        <v>0</v>
      </c>
    </row>
    <row r="2246" spans="2:13" x14ac:dyDescent="0.2">
      <c r="B2246">
        <v>0</v>
      </c>
      <c r="C2246">
        <v>0</v>
      </c>
      <c r="D2246">
        <v>0</v>
      </c>
      <c r="E2246">
        <v>0</v>
      </c>
      <c r="F2246">
        <v>0</v>
      </c>
      <c r="G2246">
        <v>2222222</v>
      </c>
      <c r="H2246">
        <v>0</v>
      </c>
      <c r="I2246">
        <v>0</v>
      </c>
      <c r="J2246">
        <v>0</v>
      </c>
      <c r="K2246">
        <v>0</v>
      </c>
      <c r="L2246">
        <v>0</v>
      </c>
      <c r="M2246">
        <v>0</v>
      </c>
    </row>
    <row r="2247" spans="2:13" x14ac:dyDescent="0.2">
      <c r="B2247">
        <v>0</v>
      </c>
      <c r="C2247">
        <v>0</v>
      </c>
      <c r="D2247">
        <v>0</v>
      </c>
      <c r="E2247">
        <v>0</v>
      </c>
      <c r="F2247">
        <v>0</v>
      </c>
      <c r="G2247">
        <v>2222222</v>
      </c>
      <c r="H2247">
        <v>0</v>
      </c>
      <c r="I2247">
        <v>0</v>
      </c>
      <c r="J2247">
        <v>0</v>
      </c>
      <c r="K2247">
        <v>0</v>
      </c>
      <c r="L2247">
        <v>0</v>
      </c>
      <c r="M2247">
        <v>0</v>
      </c>
    </row>
    <row r="2248" spans="2:13" x14ac:dyDescent="0.2">
      <c r="B2248">
        <v>0</v>
      </c>
      <c r="C2248">
        <v>0</v>
      </c>
      <c r="D2248">
        <v>0</v>
      </c>
      <c r="E2248">
        <v>0</v>
      </c>
      <c r="F2248">
        <v>0</v>
      </c>
      <c r="G2248">
        <v>2222222</v>
      </c>
      <c r="H2248">
        <v>0</v>
      </c>
      <c r="I2248">
        <v>0</v>
      </c>
      <c r="J2248">
        <v>0</v>
      </c>
      <c r="K2248">
        <v>0</v>
      </c>
      <c r="L2248">
        <v>0</v>
      </c>
      <c r="M2248">
        <v>0</v>
      </c>
    </row>
    <row r="2249" spans="2:13" x14ac:dyDescent="0.2">
      <c r="B2249">
        <v>0</v>
      </c>
      <c r="C2249">
        <v>0</v>
      </c>
      <c r="D2249">
        <v>0</v>
      </c>
      <c r="E2249">
        <v>0</v>
      </c>
      <c r="F2249">
        <v>0</v>
      </c>
      <c r="G2249">
        <v>2222222</v>
      </c>
      <c r="H2249">
        <v>0</v>
      </c>
      <c r="I2249">
        <v>0</v>
      </c>
      <c r="J2249">
        <v>0</v>
      </c>
      <c r="K2249">
        <v>0</v>
      </c>
      <c r="L2249">
        <v>0</v>
      </c>
      <c r="M2249">
        <v>0</v>
      </c>
    </row>
    <row r="2250" spans="2:13" x14ac:dyDescent="0.2">
      <c r="B2250">
        <v>0</v>
      </c>
      <c r="C2250">
        <v>0</v>
      </c>
      <c r="D2250">
        <v>0</v>
      </c>
      <c r="E2250">
        <v>0</v>
      </c>
      <c r="F2250">
        <v>0</v>
      </c>
      <c r="G2250">
        <v>2222222</v>
      </c>
      <c r="H2250">
        <v>0</v>
      </c>
      <c r="I2250">
        <v>0</v>
      </c>
      <c r="J2250">
        <v>0</v>
      </c>
      <c r="K2250">
        <v>0</v>
      </c>
      <c r="L2250">
        <v>0</v>
      </c>
      <c r="M2250">
        <v>0</v>
      </c>
    </row>
    <row r="2251" spans="2:13" x14ac:dyDescent="0.2">
      <c r="B2251">
        <v>0</v>
      </c>
      <c r="C2251">
        <v>0</v>
      </c>
      <c r="D2251">
        <v>0</v>
      </c>
      <c r="E2251">
        <v>0</v>
      </c>
      <c r="F2251">
        <v>0</v>
      </c>
      <c r="G2251">
        <v>2222222</v>
      </c>
      <c r="H2251">
        <v>0</v>
      </c>
      <c r="I2251">
        <v>0</v>
      </c>
      <c r="J2251">
        <v>0</v>
      </c>
      <c r="K2251">
        <v>0</v>
      </c>
      <c r="L2251">
        <v>0</v>
      </c>
      <c r="M2251">
        <v>0</v>
      </c>
    </row>
    <row r="2252" spans="2:13" x14ac:dyDescent="0.2">
      <c r="B2252">
        <v>0</v>
      </c>
      <c r="C2252">
        <v>0</v>
      </c>
      <c r="D2252">
        <v>0</v>
      </c>
      <c r="E2252">
        <v>0</v>
      </c>
      <c r="F2252">
        <v>0</v>
      </c>
      <c r="G2252">
        <v>2222222</v>
      </c>
      <c r="H2252">
        <v>0</v>
      </c>
      <c r="I2252">
        <v>0</v>
      </c>
      <c r="J2252">
        <v>0</v>
      </c>
      <c r="K2252">
        <v>0</v>
      </c>
      <c r="L2252">
        <v>0</v>
      </c>
      <c r="M2252">
        <v>0</v>
      </c>
    </row>
    <row r="2253" spans="2:13" x14ac:dyDescent="0.2">
      <c r="B2253">
        <v>0</v>
      </c>
      <c r="C2253">
        <v>0</v>
      </c>
      <c r="D2253">
        <v>0</v>
      </c>
      <c r="E2253">
        <v>0</v>
      </c>
      <c r="F2253">
        <v>0</v>
      </c>
      <c r="G2253">
        <v>2222222</v>
      </c>
      <c r="H2253">
        <v>0</v>
      </c>
      <c r="I2253">
        <v>0</v>
      </c>
      <c r="J2253">
        <v>0</v>
      </c>
      <c r="K2253">
        <v>0</v>
      </c>
      <c r="L2253">
        <v>0</v>
      </c>
      <c r="M2253">
        <v>0</v>
      </c>
    </row>
    <row r="2254" spans="2:13" x14ac:dyDescent="0.2">
      <c r="B2254">
        <v>0</v>
      </c>
      <c r="C2254">
        <v>0</v>
      </c>
      <c r="D2254">
        <v>0</v>
      </c>
      <c r="E2254">
        <v>0</v>
      </c>
      <c r="F2254">
        <v>0</v>
      </c>
      <c r="G2254">
        <v>2222222</v>
      </c>
      <c r="H2254">
        <v>0</v>
      </c>
      <c r="I2254">
        <v>0</v>
      </c>
      <c r="J2254">
        <v>0</v>
      </c>
      <c r="K2254">
        <v>0</v>
      </c>
      <c r="L2254">
        <v>0</v>
      </c>
      <c r="M2254">
        <v>0</v>
      </c>
    </row>
    <row r="2255" spans="2:13" x14ac:dyDescent="0.2">
      <c r="B2255">
        <v>0</v>
      </c>
      <c r="C2255">
        <v>0</v>
      </c>
      <c r="D2255">
        <v>0</v>
      </c>
      <c r="E2255">
        <v>0</v>
      </c>
      <c r="F2255">
        <v>0</v>
      </c>
      <c r="G2255">
        <v>2222222</v>
      </c>
      <c r="H2255">
        <v>0</v>
      </c>
      <c r="I2255">
        <v>0</v>
      </c>
      <c r="J2255">
        <v>0</v>
      </c>
      <c r="K2255">
        <v>0</v>
      </c>
      <c r="L2255">
        <v>0</v>
      </c>
      <c r="M2255">
        <v>0</v>
      </c>
    </row>
    <row r="2256" spans="2:13" x14ac:dyDescent="0.2">
      <c r="B2256">
        <v>0</v>
      </c>
      <c r="C2256">
        <v>0</v>
      </c>
      <c r="D2256">
        <v>0</v>
      </c>
      <c r="E2256">
        <v>0</v>
      </c>
      <c r="F2256">
        <v>0</v>
      </c>
      <c r="G2256">
        <v>2222222</v>
      </c>
      <c r="H2256">
        <v>0</v>
      </c>
      <c r="I2256">
        <v>0</v>
      </c>
      <c r="J2256">
        <v>0</v>
      </c>
      <c r="K2256">
        <v>0</v>
      </c>
      <c r="L2256">
        <v>0</v>
      </c>
      <c r="M2256">
        <v>0</v>
      </c>
    </row>
    <row r="2257" spans="2:13" x14ac:dyDescent="0.2">
      <c r="B2257">
        <v>0</v>
      </c>
      <c r="C2257">
        <v>0</v>
      </c>
      <c r="D2257">
        <v>0</v>
      </c>
      <c r="E2257">
        <v>0</v>
      </c>
      <c r="F2257">
        <v>0</v>
      </c>
      <c r="G2257">
        <v>2222222</v>
      </c>
      <c r="H2257">
        <v>0</v>
      </c>
      <c r="I2257">
        <v>0</v>
      </c>
      <c r="J2257">
        <v>0</v>
      </c>
      <c r="K2257">
        <v>0</v>
      </c>
      <c r="L2257">
        <v>0</v>
      </c>
      <c r="M2257">
        <v>0</v>
      </c>
    </row>
    <row r="2258" spans="2:13" x14ac:dyDescent="0.2">
      <c r="B2258">
        <v>0</v>
      </c>
      <c r="C2258">
        <v>0</v>
      </c>
      <c r="D2258">
        <v>0</v>
      </c>
      <c r="E2258">
        <v>0</v>
      </c>
      <c r="F2258">
        <v>0</v>
      </c>
      <c r="G2258">
        <v>2222222</v>
      </c>
      <c r="H2258">
        <v>0</v>
      </c>
      <c r="I2258">
        <v>0</v>
      </c>
      <c r="J2258">
        <v>0</v>
      </c>
      <c r="K2258">
        <v>0</v>
      </c>
      <c r="L2258">
        <v>0</v>
      </c>
      <c r="M2258">
        <v>0</v>
      </c>
    </row>
    <row r="2259" spans="2:13" x14ac:dyDescent="0.2">
      <c r="B2259">
        <v>0</v>
      </c>
      <c r="C2259">
        <v>0</v>
      </c>
      <c r="D2259">
        <v>0</v>
      </c>
      <c r="E2259">
        <v>0</v>
      </c>
      <c r="F2259">
        <v>0</v>
      </c>
      <c r="G2259">
        <v>2222222</v>
      </c>
      <c r="H2259">
        <v>0</v>
      </c>
      <c r="I2259">
        <v>0</v>
      </c>
      <c r="J2259">
        <v>0</v>
      </c>
      <c r="K2259">
        <v>0</v>
      </c>
      <c r="L2259">
        <v>0</v>
      </c>
      <c r="M2259">
        <v>0</v>
      </c>
    </row>
    <row r="2260" spans="2:13" x14ac:dyDescent="0.2">
      <c r="B2260">
        <v>0</v>
      </c>
      <c r="C2260">
        <v>0</v>
      </c>
      <c r="D2260">
        <v>0</v>
      </c>
      <c r="E2260">
        <v>0</v>
      </c>
      <c r="F2260">
        <v>0</v>
      </c>
      <c r="G2260">
        <v>2222222</v>
      </c>
      <c r="H2260">
        <v>0</v>
      </c>
      <c r="I2260">
        <v>0</v>
      </c>
      <c r="J2260">
        <v>0</v>
      </c>
      <c r="K2260">
        <v>0</v>
      </c>
      <c r="L2260">
        <v>0</v>
      </c>
      <c r="M2260">
        <v>0</v>
      </c>
    </row>
    <row r="2261" spans="2:13" x14ac:dyDescent="0.2">
      <c r="B2261">
        <v>0</v>
      </c>
      <c r="C2261">
        <v>0</v>
      </c>
      <c r="D2261">
        <v>0</v>
      </c>
      <c r="E2261">
        <v>0</v>
      </c>
      <c r="F2261">
        <v>0</v>
      </c>
      <c r="G2261">
        <v>2222222</v>
      </c>
      <c r="H2261">
        <v>0</v>
      </c>
      <c r="I2261">
        <v>0</v>
      </c>
      <c r="J2261">
        <v>0</v>
      </c>
      <c r="K2261">
        <v>0</v>
      </c>
      <c r="L2261">
        <v>0</v>
      </c>
      <c r="M2261">
        <v>0</v>
      </c>
    </row>
    <row r="2262" spans="2:13" x14ac:dyDescent="0.2">
      <c r="B2262">
        <v>0</v>
      </c>
      <c r="C2262">
        <v>0</v>
      </c>
      <c r="D2262">
        <v>0</v>
      </c>
      <c r="E2262">
        <v>0</v>
      </c>
      <c r="F2262">
        <v>0</v>
      </c>
      <c r="G2262">
        <v>2222222</v>
      </c>
      <c r="H2262">
        <v>0</v>
      </c>
      <c r="I2262">
        <v>0</v>
      </c>
      <c r="J2262">
        <v>0</v>
      </c>
      <c r="K2262">
        <v>0</v>
      </c>
      <c r="L2262">
        <v>0</v>
      </c>
      <c r="M2262">
        <v>0</v>
      </c>
    </row>
    <row r="2263" spans="2:13" x14ac:dyDescent="0.2">
      <c r="B2263">
        <v>0</v>
      </c>
      <c r="C2263">
        <v>0</v>
      </c>
      <c r="D2263">
        <v>0</v>
      </c>
      <c r="E2263">
        <v>0</v>
      </c>
      <c r="F2263">
        <v>0</v>
      </c>
      <c r="G2263">
        <v>2222222</v>
      </c>
      <c r="H2263">
        <v>0</v>
      </c>
      <c r="I2263">
        <v>0</v>
      </c>
      <c r="J2263">
        <v>0</v>
      </c>
      <c r="K2263">
        <v>0</v>
      </c>
      <c r="L2263">
        <v>0</v>
      </c>
      <c r="M2263">
        <v>0</v>
      </c>
    </row>
    <row r="2264" spans="2:13" x14ac:dyDescent="0.2">
      <c r="B2264">
        <v>0</v>
      </c>
      <c r="C2264">
        <v>0</v>
      </c>
      <c r="D2264">
        <v>0</v>
      </c>
      <c r="E2264">
        <v>0</v>
      </c>
      <c r="F2264">
        <v>0</v>
      </c>
      <c r="G2264">
        <v>2222222</v>
      </c>
      <c r="H2264">
        <v>0</v>
      </c>
      <c r="I2264">
        <v>0</v>
      </c>
      <c r="J2264">
        <v>0</v>
      </c>
      <c r="K2264">
        <v>0</v>
      </c>
      <c r="L2264">
        <v>0</v>
      </c>
      <c r="M2264">
        <v>0</v>
      </c>
    </row>
    <row r="2265" spans="2:13" x14ac:dyDescent="0.2">
      <c r="B2265">
        <v>0</v>
      </c>
      <c r="C2265">
        <v>0</v>
      </c>
      <c r="D2265">
        <v>0</v>
      </c>
      <c r="E2265">
        <v>0</v>
      </c>
      <c r="F2265">
        <v>0</v>
      </c>
      <c r="G2265">
        <v>2222222</v>
      </c>
      <c r="H2265">
        <v>0</v>
      </c>
      <c r="I2265">
        <v>0</v>
      </c>
      <c r="J2265">
        <v>0</v>
      </c>
      <c r="K2265">
        <v>0</v>
      </c>
      <c r="L2265">
        <v>0</v>
      </c>
      <c r="M2265">
        <v>0</v>
      </c>
    </row>
    <row r="2266" spans="2:13" x14ac:dyDescent="0.2">
      <c r="B2266">
        <v>0</v>
      </c>
      <c r="C2266">
        <v>0</v>
      </c>
      <c r="D2266">
        <v>0</v>
      </c>
      <c r="E2266">
        <v>0</v>
      </c>
      <c r="F2266">
        <v>0</v>
      </c>
      <c r="G2266">
        <v>2222222</v>
      </c>
      <c r="H2266">
        <v>0</v>
      </c>
      <c r="I2266">
        <v>0</v>
      </c>
      <c r="J2266">
        <v>0</v>
      </c>
      <c r="K2266">
        <v>0</v>
      </c>
      <c r="L2266">
        <v>0</v>
      </c>
      <c r="M2266">
        <v>0</v>
      </c>
    </row>
    <row r="2267" spans="2:13" x14ac:dyDescent="0.2">
      <c r="B2267">
        <v>0</v>
      </c>
      <c r="C2267">
        <v>0</v>
      </c>
      <c r="D2267">
        <v>0</v>
      </c>
      <c r="E2267">
        <v>0</v>
      </c>
      <c r="F2267">
        <v>0</v>
      </c>
      <c r="G2267">
        <v>2222222</v>
      </c>
      <c r="H2267">
        <v>0</v>
      </c>
      <c r="I2267">
        <v>0</v>
      </c>
      <c r="J2267">
        <v>0</v>
      </c>
      <c r="K2267">
        <v>0</v>
      </c>
      <c r="L2267">
        <v>0</v>
      </c>
      <c r="M2267">
        <v>0</v>
      </c>
    </row>
    <row r="2268" spans="2:13" x14ac:dyDescent="0.2">
      <c r="B2268">
        <v>0</v>
      </c>
      <c r="C2268">
        <v>0</v>
      </c>
      <c r="D2268">
        <v>0</v>
      </c>
      <c r="E2268">
        <v>0</v>
      </c>
      <c r="F2268">
        <v>0</v>
      </c>
      <c r="G2268">
        <v>2222222</v>
      </c>
      <c r="H2268">
        <v>0</v>
      </c>
      <c r="I2268">
        <v>0</v>
      </c>
      <c r="J2268">
        <v>0</v>
      </c>
      <c r="K2268">
        <v>0</v>
      </c>
      <c r="L2268">
        <v>0</v>
      </c>
      <c r="M2268">
        <v>0</v>
      </c>
    </row>
    <row r="2269" spans="2:13" x14ac:dyDescent="0.2">
      <c r="B2269">
        <v>0</v>
      </c>
      <c r="C2269">
        <v>0</v>
      </c>
      <c r="D2269">
        <v>0</v>
      </c>
      <c r="E2269">
        <v>0</v>
      </c>
      <c r="F2269">
        <v>0</v>
      </c>
      <c r="G2269">
        <v>2222222</v>
      </c>
      <c r="H2269">
        <v>0</v>
      </c>
      <c r="I2269">
        <v>0</v>
      </c>
      <c r="J2269">
        <v>0</v>
      </c>
      <c r="K2269">
        <v>0</v>
      </c>
      <c r="L2269">
        <v>0</v>
      </c>
      <c r="M2269">
        <v>0</v>
      </c>
    </row>
    <row r="2270" spans="2:13" x14ac:dyDescent="0.2">
      <c r="B2270">
        <v>0</v>
      </c>
      <c r="C2270">
        <v>0</v>
      </c>
      <c r="D2270">
        <v>0</v>
      </c>
      <c r="E2270">
        <v>0</v>
      </c>
      <c r="F2270">
        <v>0</v>
      </c>
      <c r="G2270">
        <v>2222222</v>
      </c>
      <c r="H2270">
        <v>0</v>
      </c>
      <c r="I2270">
        <v>0</v>
      </c>
      <c r="J2270">
        <v>0</v>
      </c>
      <c r="K2270">
        <v>0</v>
      </c>
      <c r="L2270">
        <v>0</v>
      </c>
      <c r="M2270">
        <v>0</v>
      </c>
    </row>
    <row r="2271" spans="2:13" x14ac:dyDescent="0.2">
      <c r="B2271">
        <v>0</v>
      </c>
      <c r="C2271">
        <v>0</v>
      </c>
      <c r="D2271">
        <v>0</v>
      </c>
      <c r="E2271">
        <v>0</v>
      </c>
      <c r="F2271">
        <v>0</v>
      </c>
      <c r="G2271">
        <v>2222222</v>
      </c>
      <c r="H2271">
        <v>0</v>
      </c>
      <c r="I2271">
        <v>0</v>
      </c>
      <c r="J2271">
        <v>0</v>
      </c>
      <c r="K2271">
        <v>0</v>
      </c>
      <c r="L2271">
        <v>0</v>
      </c>
      <c r="M2271">
        <v>0</v>
      </c>
    </row>
    <row r="2272" spans="2:13" x14ac:dyDescent="0.2">
      <c r="B2272">
        <v>0</v>
      </c>
      <c r="C2272">
        <v>0</v>
      </c>
      <c r="D2272">
        <v>0</v>
      </c>
      <c r="E2272">
        <v>0</v>
      </c>
      <c r="F2272">
        <v>0</v>
      </c>
      <c r="G2272">
        <v>2222222</v>
      </c>
      <c r="H2272">
        <v>0</v>
      </c>
      <c r="I2272">
        <v>0</v>
      </c>
      <c r="J2272">
        <v>0</v>
      </c>
      <c r="K2272">
        <v>0</v>
      </c>
      <c r="L2272">
        <v>0</v>
      </c>
      <c r="M2272">
        <v>0</v>
      </c>
    </row>
    <row r="2273" spans="2:13" x14ac:dyDescent="0.2">
      <c r="B2273">
        <v>0</v>
      </c>
      <c r="C2273">
        <v>0</v>
      </c>
      <c r="D2273">
        <v>0</v>
      </c>
      <c r="E2273">
        <v>0</v>
      </c>
      <c r="F2273">
        <v>0</v>
      </c>
      <c r="G2273">
        <v>2222222</v>
      </c>
      <c r="H2273">
        <v>0</v>
      </c>
      <c r="I2273">
        <v>0</v>
      </c>
      <c r="J2273">
        <v>0</v>
      </c>
      <c r="K2273">
        <v>0</v>
      </c>
      <c r="L2273">
        <v>0</v>
      </c>
      <c r="M2273">
        <v>0</v>
      </c>
    </row>
    <row r="2274" spans="2:13" x14ac:dyDescent="0.2">
      <c r="B2274">
        <v>0</v>
      </c>
      <c r="C2274">
        <v>0</v>
      </c>
      <c r="D2274">
        <v>0</v>
      </c>
      <c r="E2274">
        <v>0</v>
      </c>
      <c r="F2274">
        <v>0</v>
      </c>
      <c r="G2274">
        <v>2222222</v>
      </c>
      <c r="H2274">
        <v>0</v>
      </c>
      <c r="I2274">
        <v>0</v>
      </c>
      <c r="J2274">
        <v>0</v>
      </c>
      <c r="K2274">
        <v>0</v>
      </c>
      <c r="L2274">
        <v>0</v>
      </c>
      <c r="M2274">
        <v>0</v>
      </c>
    </row>
    <row r="2275" spans="2:13" x14ac:dyDescent="0.2">
      <c r="B2275">
        <v>0</v>
      </c>
      <c r="C2275">
        <v>0</v>
      </c>
      <c r="D2275">
        <v>0</v>
      </c>
      <c r="E2275">
        <v>0</v>
      </c>
      <c r="F2275">
        <v>0</v>
      </c>
      <c r="G2275">
        <v>2222222</v>
      </c>
      <c r="H2275">
        <v>0</v>
      </c>
      <c r="I2275">
        <v>0</v>
      </c>
      <c r="J2275">
        <v>0</v>
      </c>
      <c r="K2275">
        <v>0</v>
      </c>
      <c r="L2275">
        <v>0</v>
      </c>
      <c r="M2275">
        <v>0</v>
      </c>
    </row>
    <row r="2276" spans="2:13" x14ac:dyDescent="0.2">
      <c r="B2276">
        <v>0</v>
      </c>
      <c r="C2276">
        <v>0</v>
      </c>
      <c r="D2276">
        <v>0</v>
      </c>
      <c r="E2276">
        <v>0</v>
      </c>
      <c r="F2276">
        <v>0</v>
      </c>
      <c r="G2276">
        <v>2222222</v>
      </c>
      <c r="H2276">
        <v>0</v>
      </c>
      <c r="I2276">
        <v>0</v>
      </c>
      <c r="J2276">
        <v>0</v>
      </c>
      <c r="K2276">
        <v>0</v>
      </c>
      <c r="L2276">
        <v>0</v>
      </c>
      <c r="M2276">
        <v>0</v>
      </c>
    </row>
    <row r="2277" spans="2:13" x14ac:dyDescent="0.2">
      <c r="B2277">
        <v>0</v>
      </c>
      <c r="C2277">
        <v>0</v>
      </c>
      <c r="D2277">
        <v>0</v>
      </c>
      <c r="E2277">
        <v>0</v>
      </c>
      <c r="F2277">
        <v>0</v>
      </c>
      <c r="G2277">
        <v>2222222</v>
      </c>
      <c r="H2277">
        <v>0</v>
      </c>
      <c r="I2277">
        <v>0</v>
      </c>
      <c r="J2277">
        <v>0</v>
      </c>
      <c r="K2277">
        <v>0</v>
      </c>
      <c r="L2277">
        <v>0</v>
      </c>
      <c r="M2277">
        <v>0</v>
      </c>
    </row>
    <row r="2278" spans="2:13" x14ac:dyDescent="0.2">
      <c r="B2278">
        <v>0</v>
      </c>
      <c r="C2278">
        <v>0</v>
      </c>
      <c r="D2278">
        <v>0</v>
      </c>
      <c r="E2278">
        <v>0</v>
      </c>
      <c r="F2278">
        <v>0</v>
      </c>
      <c r="G2278">
        <v>2222222</v>
      </c>
      <c r="H2278">
        <v>0</v>
      </c>
      <c r="I2278">
        <v>0</v>
      </c>
      <c r="J2278">
        <v>0</v>
      </c>
      <c r="K2278">
        <v>0</v>
      </c>
      <c r="L2278">
        <v>0</v>
      </c>
      <c r="M2278">
        <v>0</v>
      </c>
    </row>
    <row r="2279" spans="2:13" x14ac:dyDescent="0.2">
      <c r="B2279">
        <v>0</v>
      </c>
      <c r="C2279">
        <v>0</v>
      </c>
      <c r="D2279">
        <v>0</v>
      </c>
      <c r="E2279">
        <v>0</v>
      </c>
      <c r="F2279">
        <v>0</v>
      </c>
      <c r="G2279">
        <v>2222222</v>
      </c>
      <c r="H2279">
        <v>0</v>
      </c>
      <c r="I2279">
        <v>0</v>
      </c>
      <c r="J2279">
        <v>0</v>
      </c>
      <c r="K2279">
        <v>0</v>
      </c>
      <c r="L2279">
        <v>0</v>
      </c>
      <c r="M2279">
        <v>0</v>
      </c>
    </row>
    <row r="2280" spans="2:13" x14ac:dyDescent="0.2">
      <c r="B2280">
        <v>0</v>
      </c>
      <c r="C2280">
        <v>0</v>
      </c>
      <c r="D2280">
        <v>0</v>
      </c>
      <c r="E2280">
        <v>0</v>
      </c>
      <c r="F2280">
        <v>0</v>
      </c>
      <c r="G2280">
        <v>2222222</v>
      </c>
      <c r="H2280">
        <v>0</v>
      </c>
      <c r="I2280">
        <v>0</v>
      </c>
      <c r="J2280">
        <v>0</v>
      </c>
      <c r="K2280">
        <v>0</v>
      </c>
      <c r="L2280">
        <v>0</v>
      </c>
      <c r="M2280">
        <v>0</v>
      </c>
    </row>
    <row r="2281" spans="2:13" x14ac:dyDescent="0.2">
      <c r="B2281">
        <v>0</v>
      </c>
      <c r="C2281">
        <v>0</v>
      </c>
      <c r="D2281">
        <v>0</v>
      </c>
      <c r="E2281">
        <v>0</v>
      </c>
      <c r="F2281">
        <v>0</v>
      </c>
      <c r="G2281">
        <v>2222222</v>
      </c>
      <c r="H2281">
        <v>0</v>
      </c>
      <c r="I2281">
        <v>0</v>
      </c>
      <c r="J2281">
        <v>0</v>
      </c>
      <c r="K2281">
        <v>0</v>
      </c>
      <c r="L2281">
        <v>0</v>
      </c>
      <c r="M2281">
        <v>0</v>
      </c>
    </row>
    <row r="2282" spans="2:13" x14ac:dyDescent="0.2">
      <c r="B2282">
        <v>0</v>
      </c>
      <c r="C2282">
        <v>0</v>
      </c>
      <c r="D2282">
        <v>0</v>
      </c>
      <c r="E2282">
        <v>0</v>
      </c>
      <c r="F2282">
        <v>0</v>
      </c>
      <c r="G2282">
        <v>2222222</v>
      </c>
      <c r="H2282">
        <v>0</v>
      </c>
      <c r="I2282">
        <v>0</v>
      </c>
      <c r="J2282">
        <v>0</v>
      </c>
      <c r="K2282">
        <v>0</v>
      </c>
      <c r="L2282">
        <v>0</v>
      </c>
      <c r="M2282">
        <v>0</v>
      </c>
    </row>
    <row r="2283" spans="2:13" x14ac:dyDescent="0.2">
      <c r="B2283">
        <v>0</v>
      </c>
      <c r="C2283">
        <v>0</v>
      </c>
      <c r="D2283">
        <v>0</v>
      </c>
      <c r="E2283">
        <v>0</v>
      </c>
      <c r="F2283">
        <v>0</v>
      </c>
      <c r="G2283">
        <v>2222222</v>
      </c>
      <c r="H2283">
        <v>0</v>
      </c>
      <c r="I2283">
        <v>0</v>
      </c>
      <c r="J2283">
        <v>0</v>
      </c>
      <c r="K2283">
        <v>0</v>
      </c>
      <c r="L2283">
        <v>0</v>
      </c>
      <c r="M2283">
        <v>0</v>
      </c>
    </row>
    <row r="2284" spans="2:13" x14ac:dyDescent="0.2">
      <c r="B2284">
        <v>0</v>
      </c>
      <c r="C2284">
        <v>0</v>
      </c>
      <c r="D2284">
        <v>0</v>
      </c>
      <c r="E2284">
        <v>0</v>
      </c>
      <c r="F2284">
        <v>0</v>
      </c>
      <c r="G2284">
        <v>2222222</v>
      </c>
      <c r="H2284">
        <v>0</v>
      </c>
      <c r="I2284">
        <v>0</v>
      </c>
      <c r="J2284">
        <v>0</v>
      </c>
      <c r="K2284">
        <v>0</v>
      </c>
      <c r="L2284">
        <v>0</v>
      </c>
      <c r="M2284">
        <v>0</v>
      </c>
    </row>
    <row r="2285" spans="2:13" x14ac:dyDescent="0.2">
      <c r="B2285">
        <v>0</v>
      </c>
      <c r="C2285">
        <v>0</v>
      </c>
      <c r="D2285">
        <v>0</v>
      </c>
      <c r="E2285">
        <v>0</v>
      </c>
      <c r="F2285">
        <v>0</v>
      </c>
      <c r="G2285">
        <v>2222222</v>
      </c>
      <c r="H2285">
        <v>0</v>
      </c>
      <c r="I2285">
        <v>0</v>
      </c>
      <c r="J2285">
        <v>0</v>
      </c>
      <c r="K2285">
        <v>0</v>
      </c>
      <c r="L2285">
        <v>0</v>
      </c>
      <c r="M2285">
        <v>0</v>
      </c>
    </row>
    <row r="2286" spans="2:13" x14ac:dyDescent="0.2">
      <c r="B2286">
        <v>0</v>
      </c>
      <c r="C2286">
        <v>0</v>
      </c>
      <c r="D2286">
        <v>0</v>
      </c>
      <c r="E2286">
        <v>0</v>
      </c>
      <c r="F2286">
        <v>0</v>
      </c>
      <c r="G2286">
        <v>2222222</v>
      </c>
      <c r="H2286">
        <v>0</v>
      </c>
      <c r="I2286">
        <v>0</v>
      </c>
      <c r="J2286">
        <v>0</v>
      </c>
      <c r="K2286">
        <v>0</v>
      </c>
      <c r="L2286">
        <v>0</v>
      </c>
      <c r="M2286">
        <v>0</v>
      </c>
    </row>
    <row r="2287" spans="2:13" x14ac:dyDescent="0.2">
      <c r="B2287">
        <v>0</v>
      </c>
      <c r="C2287">
        <v>0</v>
      </c>
      <c r="D2287">
        <v>0</v>
      </c>
      <c r="E2287">
        <v>0</v>
      </c>
      <c r="F2287">
        <v>0</v>
      </c>
      <c r="G2287">
        <v>2222222</v>
      </c>
      <c r="H2287">
        <v>0</v>
      </c>
      <c r="I2287">
        <v>0</v>
      </c>
      <c r="J2287">
        <v>0</v>
      </c>
      <c r="K2287">
        <v>0</v>
      </c>
      <c r="L2287">
        <v>0</v>
      </c>
      <c r="M2287">
        <v>0</v>
      </c>
    </row>
    <row r="2288" spans="2:13" x14ac:dyDescent="0.2">
      <c r="B2288">
        <v>0</v>
      </c>
      <c r="C2288">
        <v>0</v>
      </c>
      <c r="D2288">
        <v>0</v>
      </c>
      <c r="E2288">
        <v>0</v>
      </c>
      <c r="F2288">
        <v>0</v>
      </c>
      <c r="G2288">
        <v>2222222</v>
      </c>
      <c r="H2288">
        <v>0</v>
      </c>
      <c r="I2288">
        <v>0</v>
      </c>
      <c r="J2288">
        <v>0</v>
      </c>
      <c r="K2288">
        <v>0</v>
      </c>
      <c r="L2288">
        <v>0</v>
      </c>
      <c r="M2288">
        <v>0</v>
      </c>
    </row>
    <row r="2289" spans="2:13" x14ac:dyDescent="0.2">
      <c r="B2289">
        <v>0</v>
      </c>
      <c r="C2289">
        <v>0</v>
      </c>
      <c r="D2289">
        <v>0</v>
      </c>
      <c r="E2289">
        <v>0</v>
      </c>
      <c r="F2289">
        <v>0</v>
      </c>
      <c r="G2289">
        <v>2222222</v>
      </c>
      <c r="H2289">
        <v>0</v>
      </c>
      <c r="I2289">
        <v>0</v>
      </c>
      <c r="J2289">
        <v>0</v>
      </c>
      <c r="K2289">
        <v>0</v>
      </c>
      <c r="L2289">
        <v>0</v>
      </c>
      <c r="M2289">
        <v>0</v>
      </c>
    </row>
    <row r="2290" spans="2:13" x14ac:dyDescent="0.2">
      <c r="B2290">
        <v>0</v>
      </c>
      <c r="C2290">
        <v>0</v>
      </c>
      <c r="D2290">
        <v>0</v>
      </c>
      <c r="E2290">
        <v>0</v>
      </c>
      <c r="F2290">
        <v>0</v>
      </c>
      <c r="G2290">
        <v>2222222</v>
      </c>
      <c r="H2290">
        <v>0</v>
      </c>
      <c r="I2290">
        <v>0</v>
      </c>
      <c r="J2290">
        <v>0</v>
      </c>
      <c r="K2290">
        <v>0</v>
      </c>
      <c r="L2290">
        <v>0</v>
      </c>
      <c r="M2290">
        <v>0</v>
      </c>
    </row>
    <row r="2291" spans="2:13" x14ac:dyDescent="0.2">
      <c r="B2291">
        <v>0</v>
      </c>
      <c r="C2291">
        <v>0</v>
      </c>
      <c r="D2291">
        <v>0</v>
      </c>
      <c r="E2291">
        <v>0</v>
      </c>
      <c r="F2291">
        <v>0</v>
      </c>
      <c r="G2291">
        <v>2222222</v>
      </c>
      <c r="H2291">
        <v>0</v>
      </c>
      <c r="I2291">
        <v>0</v>
      </c>
      <c r="J2291">
        <v>0</v>
      </c>
      <c r="K2291">
        <v>0</v>
      </c>
      <c r="L2291">
        <v>0</v>
      </c>
      <c r="M2291">
        <v>0</v>
      </c>
    </row>
    <row r="2292" spans="2:13" x14ac:dyDescent="0.2">
      <c r="B2292">
        <v>0</v>
      </c>
      <c r="C2292">
        <v>0</v>
      </c>
      <c r="D2292">
        <v>0</v>
      </c>
      <c r="E2292">
        <v>0</v>
      </c>
      <c r="F2292">
        <v>0</v>
      </c>
      <c r="G2292">
        <v>2222222</v>
      </c>
      <c r="H2292">
        <v>0</v>
      </c>
      <c r="I2292">
        <v>0</v>
      </c>
      <c r="J2292">
        <v>0</v>
      </c>
      <c r="K2292">
        <v>0</v>
      </c>
      <c r="L2292">
        <v>0</v>
      </c>
      <c r="M2292">
        <v>0</v>
      </c>
    </row>
    <row r="2293" spans="2:13" x14ac:dyDescent="0.2">
      <c r="B2293">
        <v>0</v>
      </c>
      <c r="C2293">
        <v>0</v>
      </c>
      <c r="D2293">
        <v>0</v>
      </c>
      <c r="E2293">
        <v>0</v>
      </c>
      <c r="F2293">
        <v>0</v>
      </c>
      <c r="G2293">
        <v>2222222</v>
      </c>
      <c r="H2293">
        <v>0</v>
      </c>
      <c r="I2293">
        <v>0</v>
      </c>
      <c r="J2293">
        <v>0</v>
      </c>
      <c r="K2293">
        <v>0</v>
      </c>
      <c r="L2293">
        <v>0</v>
      </c>
      <c r="M2293">
        <v>0</v>
      </c>
    </row>
    <row r="2294" spans="2:13" x14ac:dyDescent="0.2">
      <c r="B2294">
        <v>0</v>
      </c>
      <c r="C2294">
        <v>0</v>
      </c>
      <c r="D2294">
        <v>0</v>
      </c>
      <c r="E2294">
        <v>0</v>
      </c>
      <c r="F2294">
        <v>0</v>
      </c>
      <c r="G2294">
        <v>2222222</v>
      </c>
      <c r="H2294">
        <v>0</v>
      </c>
      <c r="I2294">
        <v>0</v>
      </c>
      <c r="J2294">
        <v>0</v>
      </c>
      <c r="K2294">
        <v>0</v>
      </c>
      <c r="L2294">
        <v>0</v>
      </c>
      <c r="M2294">
        <v>0</v>
      </c>
    </row>
    <row r="2295" spans="2:13" x14ac:dyDescent="0.2">
      <c r="B2295">
        <v>0</v>
      </c>
      <c r="C2295">
        <v>0</v>
      </c>
      <c r="D2295">
        <v>0</v>
      </c>
      <c r="E2295">
        <v>0</v>
      </c>
      <c r="F2295">
        <v>0</v>
      </c>
      <c r="G2295">
        <v>2222222</v>
      </c>
      <c r="H2295">
        <v>0</v>
      </c>
      <c r="I2295">
        <v>0</v>
      </c>
      <c r="J2295">
        <v>0</v>
      </c>
      <c r="K2295">
        <v>0</v>
      </c>
      <c r="L2295">
        <v>0</v>
      </c>
      <c r="M2295">
        <v>0</v>
      </c>
    </row>
    <row r="2296" spans="2:13" x14ac:dyDescent="0.2">
      <c r="B2296">
        <v>0</v>
      </c>
      <c r="C2296">
        <v>0</v>
      </c>
      <c r="D2296">
        <v>0</v>
      </c>
      <c r="E2296">
        <v>0</v>
      </c>
      <c r="F2296">
        <v>0</v>
      </c>
      <c r="G2296">
        <v>2222222</v>
      </c>
      <c r="H2296">
        <v>0</v>
      </c>
      <c r="I2296">
        <v>0</v>
      </c>
      <c r="J2296">
        <v>0</v>
      </c>
      <c r="K2296">
        <v>0</v>
      </c>
      <c r="L2296">
        <v>0</v>
      </c>
      <c r="M2296">
        <v>0</v>
      </c>
    </row>
    <row r="2297" spans="2:13" x14ac:dyDescent="0.2">
      <c r="B2297">
        <v>0</v>
      </c>
      <c r="C2297">
        <v>0</v>
      </c>
      <c r="D2297">
        <v>0</v>
      </c>
      <c r="E2297">
        <v>0</v>
      </c>
      <c r="F2297">
        <v>0</v>
      </c>
      <c r="G2297">
        <v>2222222</v>
      </c>
      <c r="H2297">
        <v>0</v>
      </c>
      <c r="I2297">
        <v>0</v>
      </c>
      <c r="J2297">
        <v>0</v>
      </c>
      <c r="K2297">
        <v>0</v>
      </c>
      <c r="L2297">
        <v>0</v>
      </c>
      <c r="M2297">
        <v>0</v>
      </c>
    </row>
    <row r="2298" spans="2:13" x14ac:dyDescent="0.2">
      <c r="B2298">
        <v>0</v>
      </c>
      <c r="C2298">
        <v>0</v>
      </c>
      <c r="D2298">
        <v>0</v>
      </c>
      <c r="E2298">
        <v>0</v>
      </c>
      <c r="F2298">
        <v>0</v>
      </c>
      <c r="G2298">
        <v>2222222</v>
      </c>
      <c r="H2298">
        <v>0</v>
      </c>
      <c r="I2298">
        <v>0</v>
      </c>
      <c r="J2298">
        <v>0</v>
      </c>
      <c r="K2298">
        <v>0</v>
      </c>
      <c r="L2298">
        <v>0</v>
      </c>
      <c r="M2298">
        <v>0</v>
      </c>
    </row>
    <row r="2299" spans="2:13" x14ac:dyDescent="0.2">
      <c r="B2299">
        <v>0</v>
      </c>
      <c r="C2299">
        <v>0</v>
      </c>
      <c r="D2299">
        <v>0</v>
      </c>
      <c r="E2299">
        <v>0</v>
      </c>
      <c r="F2299">
        <v>0</v>
      </c>
      <c r="G2299">
        <v>2222222</v>
      </c>
      <c r="H2299">
        <v>0</v>
      </c>
      <c r="I2299">
        <v>0</v>
      </c>
      <c r="J2299">
        <v>0</v>
      </c>
      <c r="K2299">
        <v>0</v>
      </c>
      <c r="L2299">
        <v>0</v>
      </c>
      <c r="M2299">
        <v>0</v>
      </c>
    </row>
    <row r="2300" spans="2:13" x14ac:dyDescent="0.2">
      <c r="B2300">
        <v>0</v>
      </c>
      <c r="C2300">
        <v>0</v>
      </c>
      <c r="D2300">
        <v>0</v>
      </c>
      <c r="E2300">
        <v>0</v>
      </c>
      <c r="F2300">
        <v>0</v>
      </c>
      <c r="G2300">
        <v>2222222</v>
      </c>
      <c r="H2300">
        <v>0</v>
      </c>
      <c r="I2300">
        <v>0</v>
      </c>
      <c r="J2300">
        <v>0</v>
      </c>
      <c r="K2300">
        <v>0</v>
      </c>
      <c r="L2300">
        <v>0</v>
      </c>
      <c r="M2300">
        <v>0</v>
      </c>
    </row>
    <row r="2301" spans="2:13" x14ac:dyDescent="0.2">
      <c r="B2301">
        <v>0</v>
      </c>
      <c r="C2301">
        <v>0</v>
      </c>
      <c r="D2301">
        <v>0</v>
      </c>
      <c r="E2301">
        <v>0</v>
      </c>
      <c r="F2301">
        <v>0</v>
      </c>
      <c r="G2301">
        <v>2222222</v>
      </c>
      <c r="H2301">
        <v>0</v>
      </c>
      <c r="I2301">
        <v>0</v>
      </c>
      <c r="J2301">
        <v>0</v>
      </c>
      <c r="K2301">
        <v>0</v>
      </c>
      <c r="L2301">
        <v>0</v>
      </c>
      <c r="M2301">
        <v>0</v>
      </c>
    </row>
    <row r="2302" spans="2:13" x14ac:dyDescent="0.2">
      <c r="B2302">
        <v>0</v>
      </c>
      <c r="C2302">
        <v>0</v>
      </c>
      <c r="D2302">
        <v>0</v>
      </c>
      <c r="E2302">
        <v>0</v>
      </c>
      <c r="F2302">
        <v>0</v>
      </c>
      <c r="G2302">
        <v>2222222</v>
      </c>
      <c r="H2302">
        <v>0</v>
      </c>
      <c r="I2302">
        <v>0</v>
      </c>
      <c r="J2302">
        <v>0</v>
      </c>
      <c r="K2302">
        <v>0</v>
      </c>
      <c r="L2302">
        <v>0</v>
      </c>
      <c r="M2302">
        <v>0</v>
      </c>
    </row>
    <row r="2303" spans="2:13" x14ac:dyDescent="0.2">
      <c r="B2303">
        <v>0</v>
      </c>
      <c r="C2303">
        <v>0</v>
      </c>
      <c r="D2303">
        <v>0</v>
      </c>
      <c r="E2303">
        <v>0</v>
      </c>
      <c r="F2303">
        <v>0</v>
      </c>
      <c r="G2303">
        <v>2222222</v>
      </c>
      <c r="H2303">
        <v>0</v>
      </c>
      <c r="I2303">
        <v>0</v>
      </c>
      <c r="J2303">
        <v>0</v>
      </c>
      <c r="K2303">
        <v>0</v>
      </c>
      <c r="L2303">
        <v>0</v>
      </c>
      <c r="M2303">
        <v>0</v>
      </c>
    </row>
    <row r="2304" spans="2:13" x14ac:dyDescent="0.2">
      <c r="B2304">
        <v>0</v>
      </c>
      <c r="C2304">
        <v>0</v>
      </c>
      <c r="D2304">
        <v>0</v>
      </c>
      <c r="E2304">
        <v>0</v>
      </c>
      <c r="F2304">
        <v>0</v>
      </c>
      <c r="G2304">
        <v>2222222</v>
      </c>
      <c r="H2304">
        <v>0</v>
      </c>
      <c r="I2304">
        <v>0</v>
      </c>
      <c r="J2304">
        <v>0</v>
      </c>
      <c r="K2304">
        <v>0</v>
      </c>
      <c r="L2304">
        <v>0</v>
      </c>
      <c r="M2304">
        <v>0</v>
      </c>
    </row>
    <row r="2305" spans="2:13" x14ac:dyDescent="0.2">
      <c r="B2305">
        <v>0</v>
      </c>
      <c r="C2305">
        <v>0</v>
      </c>
      <c r="D2305">
        <v>0</v>
      </c>
      <c r="E2305">
        <v>0</v>
      </c>
      <c r="F2305">
        <v>0</v>
      </c>
      <c r="G2305">
        <v>2222222</v>
      </c>
      <c r="H2305">
        <v>0</v>
      </c>
      <c r="I2305">
        <v>0</v>
      </c>
      <c r="J2305">
        <v>0</v>
      </c>
      <c r="K2305">
        <v>0</v>
      </c>
      <c r="L2305">
        <v>0</v>
      </c>
      <c r="M2305">
        <v>0</v>
      </c>
    </row>
    <row r="2306" spans="2:13" x14ac:dyDescent="0.2">
      <c r="B2306">
        <v>0</v>
      </c>
      <c r="C2306">
        <v>0</v>
      </c>
      <c r="D2306">
        <v>0</v>
      </c>
      <c r="E2306">
        <v>0</v>
      </c>
      <c r="F2306">
        <v>0</v>
      </c>
      <c r="G2306">
        <v>2222222</v>
      </c>
      <c r="H2306">
        <v>0</v>
      </c>
      <c r="I2306">
        <v>0</v>
      </c>
      <c r="J2306">
        <v>0</v>
      </c>
      <c r="K2306">
        <v>0</v>
      </c>
      <c r="L2306">
        <v>0</v>
      </c>
      <c r="M2306">
        <v>0</v>
      </c>
    </row>
    <row r="2307" spans="2:13" x14ac:dyDescent="0.2">
      <c r="B2307">
        <v>0</v>
      </c>
      <c r="C2307">
        <v>0</v>
      </c>
      <c r="D2307">
        <v>0</v>
      </c>
      <c r="E2307">
        <v>0</v>
      </c>
      <c r="F2307">
        <v>0</v>
      </c>
      <c r="G2307">
        <v>2222222</v>
      </c>
      <c r="H2307">
        <v>0</v>
      </c>
      <c r="I2307">
        <v>0</v>
      </c>
      <c r="J2307">
        <v>0</v>
      </c>
      <c r="K2307">
        <v>0</v>
      </c>
      <c r="L2307">
        <v>0</v>
      </c>
      <c r="M2307">
        <v>0</v>
      </c>
    </row>
    <row r="2308" spans="2:13" x14ac:dyDescent="0.2">
      <c r="B2308">
        <v>0</v>
      </c>
      <c r="C2308">
        <v>0</v>
      </c>
      <c r="D2308">
        <v>0</v>
      </c>
      <c r="E2308">
        <v>0</v>
      </c>
      <c r="F2308">
        <v>0</v>
      </c>
      <c r="G2308">
        <v>2222222</v>
      </c>
      <c r="H2308">
        <v>0</v>
      </c>
      <c r="I2308">
        <v>0</v>
      </c>
      <c r="J2308">
        <v>0</v>
      </c>
      <c r="K2308">
        <v>0</v>
      </c>
      <c r="L2308">
        <v>0</v>
      </c>
      <c r="M2308">
        <v>0</v>
      </c>
    </row>
    <row r="2309" spans="2:13" x14ac:dyDescent="0.2">
      <c r="B2309">
        <v>0</v>
      </c>
      <c r="C2309">
        <v>0</v>
      </c>
      <c r="D2309">
        <v>0</v>
      </c>
      <c r="E2309">
        <v>0</v>
      </c>
      <c r="F2309">
        <v>0</v>
      </c>
      <c r="G2309">
        <v>2222222</v>
      </c>
      <c r="H2309">
        <v>0</v>
      </c>
      <c r="I2309">
        <v>0</v>
      </c>
      <c r="J2309">
        <v>0</v>
      </c>
      <c r="K2309">
        <v>0</v>
      </c>
      <c r="L2309">
        <v>0</v>
      </c>
      <c r="M2309">
        <v>0</v>
      </c>
    </row>
    <row r="2310" spans="2:13" x14ac:dyDescent="0.2">
      <c r="B2310">
        <v>0</v>
      </c>
      <c r="C2310">
        <v>0</v>
      </c>
      <c r="D2310">
        <v>0</v>
      </c>
      <c r="E2310">
        <v>0</v>
      </c>
      <c r="F2310">
        <v>0</v>
      </c>
      <c r="G2310">
        <v>2222222</v>
      </c>
      <c r="H2310">
        <v>0</v>
      </c>
      <c r="I2310">
        <v>0</v>
      </c>
      <c r="J2310">
        <v>0</v>
      </c>
      <c r="K2310">
        <v>0</v>
      </c>
      <c r="L2310">
        <v>0</v>
      </c>
      <c r="M2310">
        <v>0</v>
      </c>
    </row>
    <row r="2311" spans="2:13" x14ac:dyDescent="0.2">
      <c r="B2311">
        <v>0</v>
      </c>
      <c r="C2311">
        <v>0</v>
      </c>
      <c r="D2311">
        <v>0</v>
      </c>
      <c r="E2311">
        <v>0</v>
      </c>
      <c r="F2311">
        <v>0</v>
      </c>
      <c r="G2311">
        <v>2222222</v>
      </c>
      <c r="H2311">
        <v>0</v>
      </c>
      <c r="I2311">
        <v>0</v>
      </c>
      <c r="J2311">
        <v>0</v>
      </c>
      <c r="K2311">
        <v>0</v>
      </c>
      <c r="L2311">
        <v>0</v>
      </c>
      <c r="M2311">
        <v>0</v>
      </c>
    </row>
    <row r="2312" spans="2:13" x14ac:dyDescent="0.2">
      <c r="B2312">
        <v>0</v>
      </c>
      <c r="C2312">
        <v>0</v>
      </c>
      <c r="D2312">
        <v>0</v>
      </c>
      <c r="E2312">
        <v>0</v>
      </c>
      <c r="F2312">
        <v>0</v>
      </c>
      <c r="G2312">
        <v>2222222</v>
      </c>
      <c r="H2312">
        <v>0</v>
      </c>
      <c r="I2312">
        <v>0</v>
      </c>
      <c r="J2312">
        <v>0</v>
      </c>
      <c r="K2312">
        <v>0</v>
      </c>
      <c r="L2312">
        <v>0</v>
      </c>
      <c r="M2312">
        <v>0</v>
      </c>
    </row>
    <row r="2313" spans="2:13" x14ac:dyDescent="0.2">
      <c r="B2313">
        <v>0</v>
      </c>
      <c r="C2313">
        <v>0</v>
      </c>
      <c r="D2313">
        <v>0</v>
      </c>
      <c r="E2313">
        <v>0</v>
      </c>
      <c r="F2313">
        <v>0</v>
      </c>
      <c r="G2313">
        <v>2222222</v>
      </c>
      <c r="H2313">
        <v>0</v>
      </c>
      <c r="I2313">
        <v>0</v>
      </c>
      <c r="J2313">
        <v>0</v>
      </c>
      <c r="K2313">
        <v>0</v>
      </c>
      <c r="L2313">
        <v>0</v>
      </c>
      <c r="M2313">
        <v>0</v>
      </c>
    </row>
    <row r="2314" spans="2:13" x14ac:dyDescent="0.2">
      <c r="B2314">
        <v>0</v>
      </c>
      <c r="C2314">
        <v>0</v>
      </c>
      <c r="D2314">
        <v>0</v>
      </c>
      <c r="E2314">
        <v>0</v>
      </c>
      <c r="F2314">
        <v>0</v>
      </c>
      <c r="G2314">
        <v>2222222</v>
      </c>
      <c r="H2314">
        <v>0</v>
      </c>
      <c r="I2314">
        <v>0</v>
      </c>
      <c r="J2314">
        <v>0</v>
      </c>
      <c r="K2314">
        <v>0</v>
      </c>
      <c r="L2314">
        <v>0</v>
      </c>
      <c r="M2314">
        <v>0</v>
      </c>
    </row>
    <row r="2315" spans="2:13" x14ac:dyDescent="0.2">
      <c r="B2315">
        <v>0</v>
      </c>
      <c r="C2315">
        <v>0</v>
      </c>
      <c r="D2315">
        <v>0</v>
      </c>
      <c r="E2315">
        <v>0</v>
      </c>
      <c r="F2315">
        <v>0</v>
      </c>
      <c r="G2315">
        <v>2222222</v>
      </c>
      <c r="H2315">
        <v>0</v>
      </c>
      <c r="I2315">
        <v>0</v>
      </c>
      <c r="J2315">
        <v>0</v>
      </c>
      <c r="K2315">
        <v>0</v>
      </c>
      <c r="L2315">
        <v>0</v>
      </c>
      <c r="M2315">
        <v>0</v>
      </c>
    </row>
    <row r="2316" spans="2:13" x14ac:dyDescent="0.2">
      <c r="B2316">
        <v>0</v>
      </c>
      <c r="C2316">
        <v>0</v>
      </c>
      <c r="D2316">
        <v>0</v>
      </c>
      <c r="E2316">
        <v>0</v>
      </c>
      <c r="F2316">
        <v>0</v>
      </c>
      <c r="G2316">
        <v>2222222</v>
      </c>
      <c r="H2316">
        <v>0</v>
      </c>
      <c r="I2316">
        <v>0</v>
      </c>
      <c r="J2316">
        <v>0</v>
      </c>
      <c r="K2316">
        <v>0</v>
      </c>
      <c r="L2316">
        <v>0</v>
      </c>
      <c r="M2316">
        <v>0</v>
      </c>
    </row>
    <row r="2317" spans="2:13" x14ac:dyDescent="0.2">
      <c r="B2317">
        <v>0</v>
      </c>
      <c r="C2317">
        <v>0</v>
      </c>
      <c r="D2317">
        <v>0</v>
      </c>
      <c r="E2317">
        <v>0</v>
      </c>
      <c r="F2317">
        <v>0</v>
      </c>
      <c r="G2317">
        <v>2222222</v>
      </c>
      <c r="H2317">
        <v>0</v>
      </c>
      <c r="I2317">
        <v>0</v>
      </c>
      <c r="J2317">
        <v>0</v>
      </c>
      <c r="K2317">
        <v>0</v>
      </c>
      <c r="L2317">
        <v>0</v>
      </c>
      <c r="M2317">
        <v>0</v>
      </c>
    </row>
    <row r="2318" spans="2:13" x14ac:dyDescent="0.2">
      <c r="B2318">
        <v>0</v>
      </c>
      <c r="C2318">
        <v>0</v>
      </c>
      <c r="D2318">
        <v>0</v>
      </c>
      <c r="E2318">
        <v>0</v>
      </c>
      <c r="F2318">
        <v>0</v>
      </c>
      <c r="G2318">
        <v>2222222</v>
      </c>
      <c r="H2318">
        <v>0</v>
      </c>
      <c r="I2318">
        <v>0</v>
      </c>
      <c r="J2318">
        <v>0</v>
      </c>
      <c r="K2318">
        <v>0</v>
      </c>
      <c r="L2318">
        <v>0</v>
      </c>
      <c r="M2318">
        <v>0</v>
      </c>
    </row>
    <row r="2319" spans="2:13" x14ac:dyDescent="0.2">
      <c r="B2319">
        <v>0</v>
      </c>
      <c r="C2319">
        <v>0</v>
      </c>
      <c r="D2319">
        <v>0</v>
      </c>
      <c r="E2319">
        <v>0</v>
      </c>
      <c r="F2319">
        <v>0</v>
      </c>
      <c r="G2319">
        <v>2222222</v>
      </c>
      <c r="H2319">
        <v>0</v>
      </c>
      <c r="I2319">
        <v>0</v>
      </c>
      <c r="J2319">
        <v>0</v>
      </c>
      <c r="K2319">
        <v>0</v>
      </c>
      <c r="L2319">
        <v>0</v>
      </c>
      <c r="M2319">
        <v>0</v>
      </c>
    </row>
    <row r="2320" spans="2:13" x14ac:dyDescent="0.2">
      <c r="B2320">
        <v>0</v>
      </c>
      <c r="C2320">
        <v>0</v>
      </c>
      <c r="D2320">
        <v>0</v>
      </c>
      <c r="E2320">
        <v>0</v>
      </c>
      <c r="F2320">
        <v>0</v>
      </c>
      <c r="G2320">
        <v>2222222</v>
      </c>
      <c r="H2320">
        <v>0</v>
      </c>
      <c r="I2320">
        <v>0</v>
      </c>
      <c r="J2320">
        <v>0</v>
      </c>
      <c r="K2320">
        <v>0</v>
      </c>
      <c r="L2320">
        <v>0</v>
      </c>
      <c r="M2320">
        <v>0</v>
      </c>
    </row>
    <row r="2321" spans="2:13" x14ac:dyDescent="0.2">
      <c r="B2321">
        <v>0</v>
      </c>
      <c r="C2321">
        <v>0</v>
      </c>
      <c r="D2321">
        <v>0</v>
      </c>
      <c r="E2321">
        <v>0</v>
      </c>
      <c r="F2321">
        <v>0</v>
      </c>
      <c r="G2321">
        <v>2222222</v>
      </c>
      <c r="H2321">
        <v>0</v>
      </c>
      <c r="I2321">
        <v>0</v>
      </c>
      <c r="J2321">
        <v>0</v>
      </c>
      <c r="K2321">
        <v>0</v>
      </c>
      <c r="L2321">
        <v>0</v>
      </c>
      <c r="M2321">
        <v>0</v>
      </c>
    </row>
    <row r="2322" spans="2:13" x14ac:dyDescent="0.2">
      <c r="B2322">
        <v>0</v>
      </c>
      <c r="C2322">
        <v>0</v>
      </c>
      <c r="D2322">
        <v>0</v>
      </c>
      <c r="E2322">
        <v>0</v>
      </c>
      <c r="F2322">
        <v>0</v>
      </c>
      <c r="G2322">
        <v>2222222</v>
      </c>
      <c r="H2322">
        <v>0</v>
      </c>
      <c r="I2322">
        <v>0</v>
      </c>
      <c r="J2322">
        <v>0</v>
      </c>
      <c r="K2322">
        <v>0</v>
      </c>
      <c r="L2322">
        <v>0</v>
      </c>
      <c r="M2322">
        <v>0</v>
      </c>
    </row>
    <row r="2323" spans="2:13" x14ac:dyDescent="0.2">
      <c r="B2323">
        <v>0</v>
      </c>
      <c r="C2323">
        <v>0</v>
      </c>
      <c r="D2323">
        <v>0</v>
      </c>
      <c r="E2323">
        <v>0</v>
      </c>
      <c r="F2323">
        <v>0</v>
      </c>
      <c r="G2323">
        <v>2222222</v>
      </c>
      <c r="H2323">
        <v>0</v>
      </c>
      <c r="I2323">
        <v>0</v>
      </c>
      <c r="J2323">
        <v>0</v>
      </c>
      <c r="K2323">
        <v>0</v>
      </c>
      <c r="L2323">
        <v>0</v>
      </c>
      <c r="M2323">
        <v>0</v>
      </c>
    </row>
    <row r="2324" spans="2:13" x14ac:dyDescent="0.2">
      <c r="B2324">
        <v>0</v>
      </c>
      <c r="C2324">
        <v>0</v>
      </c>
      <c r="D2324">
        <v>0</v>
      </c>
      <c r="E2324">
        <v>0</v>
      </c>
      <c r="F2324">
        <v>0</v>
      </c>
      <c r="G2324">
        <v>2222222</v>
      </c>
      <c r="H2324">
        <v>0</v>
      </c>
      <c r="I2324">
        <v>0</v>
      </c>
      <c r="J2324">
        <v>0</v>
      </c>
      <c r="K2324">
        <v>0</v>
      </c>
      <c r="L2324">
        <v>0</v>
      </c>
      <c r="M2324">
        <v>0</v>
      </c>
    </row>
    <row r="2325" spans="2:13" x14ac:dyDescent="0.2">
      <c r="B2325">
        <v>0</v>
      </c>
      <c r="C2325">
        <v>0</v>
      </c>
      <c r="D2325">
        <v>0</v>
      </c>
      <c r="E2325">
        <v>0</v>
      </c>
      <c r="F2325">
        <v>0</v>
      </c>
      <c r="G2325">
        <v>2222222</v>
      </c>
      <c r="H2325">
        <v>0</v>
      </c>
      <c r="I2325">
        <v>0</v>
      </c>
      <c r="J2325">
        <v>0</v>
      </c>
      <c r="K2325">
        <v>0</v>
      </c>
      <c r="L2325">
        <v>0</v>
      </c>
      <c r="M2325">
        <v>0</v>
      </c>
    </row>
    <row r="2326" spans="2:13" x14ac:dyDescent="0.2">
      <c r="B2326">
        <v>0</v>
      </c>
      <c r="C2326">
        <v>0</v>
      </c>
      <c r="D2326">
        <v>0</v>
      </c>
      <c r="E2326">
        <v>0</v>
      </c>
      <c r="F2326">
        <v>0</v>
      </c>
      <c r="G2326">
        <v>2222222</v>
      </c>
      <c r="H2326">
        <v>0</v>
      </c>
      <c r="I2326">
        <v>0</v>
      </c>
      <c r="J2326">
        <v>0</v>
      </c>
      <c r="K2326">
        <v>0</v>
      </c>
      <c r="L2326">
        <v>0</v>
      </c>
      <c r="M2326">
        <v>0</v>
      </c>
    </row>
    <row r="2327" spans="2:13" x14ac:dyDescent="0.2">
      <c r="B2327">
        <v>0</v>
      </c>
      <c r="C2327">
        <v>0</v>
      </c>
      <c r="D2327">
        <v>0</v>
      </c>
      <c r="E2327">
        <v>0</v>
      </c>
      <c r="F2327">
        <v>0</v>
      </c>
      <c r="G2327">
        <v>2222222</v>
      </c>
      <c r="H2327">
        <v>0</v>
      </c>
      <c r="I2327">
        <v>0</v>
      </c>
      <c r="J2327">
        <v>0</v>
      </c>
      <c r="K2327">
        <v>0</v>
      </c>
      <c r="L2327">
        <v>0</v>
      </c>
      <c r="M2327">
        <v>0</v>
      </c>
    </row>
    <row r="2328" spans="2:13" x14ac:dyDescent="0.2">
      <c r="B2328">
        <v>0</v>
      </c>
      <c r="C2328">
        <v>0</v>
      </c>
      <c r="D2328">
        <v>0</v>
      </c>
      <c r="E2328">
        <v>0</v>
      </c>
      <c r="F2328">
        <v>0</v>
      </c>
      <c r="G2328">
        <v>2222222</v>
      </c>
      <c r="H2328">
        <v>0</v>
      </c>
      <c r="I2328">
        <v>0</v>
      </c>
      <c r="J2328">
        <v>0</v>
      </c>
      <c r="K2328">
        <v>0</v>
      </c>
      <c r="L2328">
        <v>0</v>
      </c>
      <c r="M2328">
        <v>0</v>
      </c>
    </row>
    <row r="2329" spans="2:13" x14ac:dyDescent="0.2">
      <c r="B2329">
        <v>0</v>
      </c>
      <c r="C2329">
        <v>0</v>
      </c>
      <c r="D2329">
        <v>0</v>
      </c>
      <c r="E2329">
        <v>0</v>
      </c>
      <c r="F2329">
        <v>0</v>
      </c>
      <c r="G2329">
        <v>2222222</v>
      </c>
      <c r="H2329">
        <v>0</v>
      </c>
      <c r="I2329">
        <v>0</v>
      </c>
      <c r="J2329">
        <v>0</v>
      </c>
      <c r="K2329">
        <v>0</v>
      </c>
      <c r="L2329">
        <v>0</v>
      </c>
      <c r="M2329">
        <v>0</v>
      </c>
    </row>
    <row r="2330" spans="2:13" x14ac:dyDescent="0.2">
      <c r="B2330">
        <v>0</v>
      </c>
      <c r="C2330">
        <v>0</v>
      </c>
      <c r="D2330">
        <v>0</v>
      </c>
      <c r="E2330">
        <v>0</v>
      </c>
      <c r="F2330">
        <v>0</v>
      </c>
      <c r="G2330">
        <v>2222222</v>
      </c>
      <c r="H2330">
        <v>0</v>
      </c>
      <c r="I2330">
        <v>0</v>
      </c>
      <c r="J2330">
        <v>0</v>
      </c>
      <c r="K2330">
        <v>0</v>
      </c>
      <c r="L2330">
        <v>0</v>
      </c>
      <c r="M2330">
        <v>0</v>
      </c>
    </row>
    <row r="2331" spans="2:13" x14ac:dyDescent="0.2">
      <c r="B2331">
        <v>0</v>
      </c>
      <c r="C2331">
        <v>0</v>
      </c>
      <c r="D2331">
        <v>0</v>
      </c>
      <c r="E2331">
        <v>0</v>
      </c>
      <c r="F2331">
        <v>0</v>
      </c>
      <c r="G2331">
        <v>2222222</v>
      </c>
      <c r="H2331">
        <v>0</v>
      </c>
      <c r="I2331">
        <v>0</v>
      </c>
      <c r="J2331">
        <v>0</v>
      </c>
      <c r="K2331">
        <v>0</v>
      </c>
      <c r="L2331">
        <v>0</v>
      </c>
      <c r="M2331">
        <v>0</v>
      </c>
    </row>
    <row r="2332" spans="2:13" x14ac:dyDescent="0.2">
      <c r="B2332">
        <v>0</v>
      </c>
      <c r="C2332">
        <v>0</v>
      </c>
      <c r="D2332">
        <v>0</v>
      </c>
      <c r="E2332">
        <v>0</v>
      </c>
      <c r="F2332">
        <v>0</v>
      </c>
      <c r="G2332">
        <v>2222222</v>
      </c>
      <c r="H2332">
        <v>0</v>
      </c>
      <c r="I2332">
        <v>0</v>
      </c>
      <c r="J2332">
        <v>0</v>
      </c>
      <c r="K2332">
        <v>0</v>
      </c>
      <c r="L2332">
        <v>0</v>
      </c>
      <c r="M2332">
        <v>0</v>
      </c>
    </row>
    <row r="2333" spans="2:13" x14ac:dyDescent="0.2">
      <c r="B2333">
        <v>0</v>
      </c>
      <c r="C2333">
        <v>0</v>
      </c>
      <c r="D2333">
        <v>0</v>
      </c>
      <c r="E2333">
        <v>0</v>
      </c>
      <c r="F2333">
        <v>0</v>
      </c>
      <c r="G2333">
        <v>2222222</v>
      </c>
      <c r="H2333">
        <v>0</v>
      </c>
      <c r="I2333">
        <v>0</v>
      </c>
      <c r="J2333">
        <v>0</v>
      </c>
      <c r="K2333">
        <v>0</v>
      </c>
      <c r="L2333">
        <v>0</v>
      </c>
      <c r="M2333">
        <v>0</v>
      </c>
    </row>
    <row r="2334" spans="2:13" x14ac:dyDescent="0.2">
      <c r="B2334">
        <v>0</v>
      </c>
      <c r="C2334">
        <v>0</v>
      </c>
      <c r="D2334">
        <v>0</v>
      </c>
      <c r="E2334">
        <v>0</v>
      </c>
      <c r="F2334">
        <v>0</v>
      </c>
      <c r="G2334">
        <v>2222222</v>
      </c>
      <c r="H2334">
        <v>0</v>
      </c>
      <c r="I2334">
        <v>0</v>
      </c>
      <c r="J2334">
        <v>0</v>
      </c>
      <c r="K2334">
        <v>0</v>
      </c>
      <c r="L2334">
        <v>0</v>
      </c>
      <c r="M2334">
        <v>0</v>
      </c>
    </row>
    <row r="2335" spans="2:13" x14ac:dyDescent="0.2">
      <c r="B2335">
        <v>0</v>
      </c>
      <c r="C2335">
        <v>0</v>
      </c>
      <c r="D2335">
        <v>0</v>
      </c>
      <c r="E2335">
        <v>0</v>
      </c>
      <c r="F2335">
        <v>0</v>
      </c>
      <c r="G2335">
        <v>2222222</v>
      </c>
      <c r="H2335">
        <v>0</v>
      </c>
      <c r="I2335">
        <v>0</v>
      </c>
      <c r="J2335">
        <v>0</v>
      </c>
      <c r="K2335">
        <v>0</v>
      </c>
      <c r="L2335">
        <v>0</v>
      </c>
      <c r="M2335">
        <v>0</v>
      </c>
    </row>
    <row r="2336" spans="2:13" x14ac:dyDescent="0.2">
      <c r="B2336">
        <v>0</v>
      </c>
      <c r="C2336">
        <v>0</v>
      </c>
      <c r="D2336">
        <v>0</v>
      </c>
      <c r="E2336">
        <v>0</v>
      </c>
      <c r="F2336">
        <v>0</v>
      </c>
      <c r="G2336">
        <v>2222222</v>
      </c>
      <c r="H2336">
        <v>0</v>
      </c>
      <c r="I2336">
        <v>0</v>
      </c>
      <c r="J2336">
        <v>0</v>
      </c>
      <c r="K2336">
        <v>0</v>
      </c>
      <c r="L2336">
        <v>0</v>
      </c>
      <c r="M2336">
        <v>0</v>
      </c>
    </row>
    <row r="2337" spans="2:13" x14ac:dyDescent="0.2">
      <c r="B2337">
        <v>0</v>
      </c>
      <c r="C2337">
        <v>0</v>
      </c>
      <c r="D2337">
        <v>0</v>
      </c>
      <c r="E2337">
        <v>0</v>
      </c>
      <c r="F2337">
        <v>0</v>
      </c>
      <c r="G2337">
        <v>2222222</v>
      </c>
      <c r="H2337">
        <v>0</v>
      </c>
      <c r="I2337">
        <v>0</v>
      </c>
      <c r="J2337">
        <v>0</v>
      </c>
      <c r="K2337">
        <v>0</v>
      </c>
      <c r="L2337">
        <v>0</v>
      </c>
      <c r="M2337">
        <v>0</v>
      </c>
    </row>
    <row r="2338" spans="2:13" x14ac:dyDescent="0.2">
      <c r="B2338">
        <v>0</v>
      </c>
      <c r="C2338">
        <v>0</v>
      </c>
      <c r="D2338">
        <v>0</v>
      </c>
      <c r="E2338">
        <v>0</v>
      </c>
      <c r="F2338">
        <v>0</v>
      </c>
      <c r="G2338">
        <v>2222222</v>
      </c>
      <c r="H2338">
        <v>0</v>
      </c>
      <c r="I2338">
        <v>0</v>
      </c>
      <c r="J2338">
        <v>0</v>
      </c>
      <c r="K2338">
        <v>0</v>
      </c>
      <c r="L2338">
        <v>0</v>
      </c>
      <c r="M2338">
        <v>0</v>
      </c>
    </row>
    <row r="2339" spans="2:13" x14ac:dyDescent="0.2">
      <c r="B2339">
        <v>0</v>
      </c>
      <c r="C2339">
        <v>0</v>
      </c>
      <c r="D2339">
        <v>0</v>
      </c>
      <c r="E2339">
        <v>0</v>
      </c>
      <c r="F2339">
        <v>0</v>
      </c>
      <c r="G2339">
        <v>2222222</v>
      </c>
      <c r="H2339">
        <v>0</v>
      </c>
      <c r="I2339">
        <v>0</v>
      </c>
      <c r="J2339">
        <v>0</v>
      </c>
      <c r="K2339">
        <v>0</v>
      </c>
      <c r="L2339">
        <v>0</v>
      </c>
      <c r="M2339">
        <v>0</v>
      </c>
    </row>
    <row r="2340" spans="2:13" x14ac:dyDescent="0.2">
      <c r="B2340">
        <v>0</v>
      </c>
      <c r="C2340">
        <v>0</v>
      </c>
      <c r="D2340">
        <v>0</v>
      </c>
      <c r="E2340">
        <v>0</v>
      </c>
      <c r="F2340">
        <v>0</v>
      </c>
      <c r="G2340">
        <v>2222222</v>
      </c>
      <c r="H2340">
        <v>0</v>
      </c>
      <c r="I2340">
        <v>0</v>
      </c>
      <c r="J2340">
        <v>0</v>
      </c>
      <c r="K2340">
        <v>0</v>
      </c>
      <c r="L2340">
        <v>0</v>
      </c>
      <c r="M2340">
        <v>0</v>
      </c>
    </row>
    <row r="2341" spans="2:13" x14ac:dyDescent="0.2">
      <c r="B2341">
        <v>0</v>
      </c>
      <c r="C2341">
        <v>0</v>
      </c>
      <c r="D2341">
        <v>0</v>
      </c>
      <c r="E2341">
        <v>0</v>
      </c>
      <c r="F2341">
        <v>0</v>
      </c>
      <c r="G2341">
        <v>2222222</v>
      </c>
      <c r="H2341">
        <v>0</v>
      </c>
      <c r="I2341">
        <v>0</v>
      </c>
      <c r="J2341">
        <v>0</v>
      </c>
      <c r="K2341">
        <v>0</v>
      </c>
      <c r="L2341">
        <v>0</v>
      </c>
      <c r="M2341">
        <v>0</v>
      </c>
    </row>
    <row r="2342" spans="2:13" x14ac:dyDescent="0.2">
      <c r="B2342">
        <v>0</v>
      </c>
      <c r="C2342">
        <v>0</v>
      </c>
      <c r="D2342">
        <v>0</v>
      </c>
      <c r="E2342">
        <v>0</v>
      </c>
      <c r="F2342">
        <v>0</v>
      </c>
      <c r="G2342">
        <v>2222222</v>
      </c>
      <c r="H2342">
        <v>0</v>
      </c>
      <c r="I2342">
        <v>0</v>
      </c>
      <c r="J2342">
        <v>0</v>
      </c>
      <c r="K2342">
        <v>0</v>
      </c>
      <c r="L2342">
        <v>0</v>
      </c>
      <c r="M2342">
        <v>0</v>
      </c>
    </row>
    <row r="2343" spans="2:13" x14ac:dyDescent="0.2">
      <c r="B2343">
        <v>0</v>
      </c>
      <c r="C2343">
        <v>0</v>
      </c>
      <c r="D2343">
        <v>0</v>
      </c>
      <c r="E2343">
        <v>0</v>
      </c>
      <c r="F2343">
        <v>0</v>
      </c>
      <c r="G2343">
        <v>2222222</v>
      </c>
      <c r="H2343">
        <v>0</v>
      </c>
      <c r="I2343">
        <v>0</v>
      </c>
      <c r="J2343">
        <v>0</v>
      </c>
      <c r="K2343">
        <v>0</v>
      </c>
      <c r="L2343">
        <v>0</v>
      </c>
      <c r="M2343">
        <v>0</v>
      </c>
    </row>
    <row r="2344" spans="2:13" x14ac:dyDescent="0.2">
      <c r="B2344">
        <v>0</v>
      </c>
      <c r="C2344">
        <v>0</v>
      </c>
      <c r="D2344">
        <v>0</v>
      </c>
      <c r="E2344">
        <v>0</v>
      </c>
      <c r="F2344">
        <v>0</v>
      </c>
      <c r="G2344">
        <v>2222222</v>
      </c>
      <c r="H2344">
        <v>0</v>
      </c>
      <c r="I2344">
        <v>0</v>
      </c>
      <c r="J2344">
        <v>0</v>
      </c>
      <c r="K2344">
        <v>0</v>
      </c>
      <c r="L2344">
        <v>0</v>
      </c>
      <c r="M2344">
        <v>0</v>
      </c>
    </row>
    <row r="2345" spans="2:13" x14ac:dyDescent="0.2">
      <c r="B2345">
        <v>0</v>
      </c>
      <c r="C2345">
        <v>0</v>
      </c>
      <c r="D2345">
        <v>0</v>
      </c>
      <c r="E2345">
        <v>0</v>
      </c>
      <c r="F2345">
        <v>0</v>
      </c>
      <c r="G2345">
        <v>2222222</v>
      </c>
      <c r="H2345">
        <v>0</v>
      </c>
      <c r="I2345">
        <v>0</v>
      </c>
      <c r="J2345">
        <v>0</v>
      </c>
      <c r="K2345">
        <v>0</v>
      </c>
      <c r="L2345">
        <v>0</v>
      </c>
      <c r="M2345">
        <v>0</v>
      </c>
    </row>
    <row r="2346" spans="2:13" x14ac:dyDescent="0.2">
      <c r="B2346">
        <v>0</v>
      </c>
      <c r="C2346">
        <v>0</v>
      </c>
      <c r="D2346">
        <v>0</v>
      </c>
      <c r="E2346">
        <v>0</v>
      </c>
      <c r="F2346">
        <v>0</v>
      </c>
      <c r="G2346">
        <v>2222222</v>
      </c>
      <c r="H2346">
        <v>0</v>
      </c>
      <c r="I2346">
        <v>0</v>
      </c>
      <c r="J2346">
        <v>0</v>
      </c>
      <c r="K2346">
        <v>0</v>
      </c>
      <c r="L2346">
        <v>0</v>
      </c>
      <c r="M2346">
        <v>0</v>
      </c>
    </row>
    <row r="2347" spans="2:13" x14ac:dyDescent="0.2">
      <c r="B2347">
        <v>0</v>
      </c>
      <c r="C2347">
        <v>0</v>
      </c>
      <c r="D2347">
        <v>0</v>
      </c>
      <c r="E2347">
        <v>0</v>
      </c>
      <c r="F2347">
        <v>0</v>
      </c>
      <c r="G2347">
        <v>2222222</v>
      </c>
      <c r="H2347">
        <v>0</v>
      </c>
      <c r="I2347">
        <v>0</v>
      </c>
      <c r="J2347">
        <v>0</v>
      </c>
      <c r="K2347">
        <v>0</v>
      </c>
      <c r="L2347">
        <v>0</v>
      </c>
      <c r="M2347">
        <v>0</v>
      </c>
    </row>
    <row r="2348" spans="2:13" x14ac:dyDescent="0.2">
      <c r="B2348">
        <v>0</v>
      </c>
      <c r="C2348">
        <v>0</v>
      </c>
      <c r="D2348">
        <v>0</v>
      </c>
      <c r="E2348">
        <v>0</v>
      </c>
      <c r="F2348">
        <v>0</v>
      </c>
      <c r="G2348">
        <v>2222222</v>
      </c>
      <c r="H2348">
        <v>0</v>
      </c>
      <c r="I2348">
        <v>0</v>
      </c>
      <c r="J2348">
        <v>0</v>
      </c>
      <c r="K2348">
        <v>0</v>
      </c>
      <c r="L2348">
        <v>0</v>
      </c>
      <c r="M2348">
        <v>0</v>
      </c>
    </row>
    <row r="2349" spans="2:13" x14ac:dyDescent="0.2">
      <c r="B2349">
        <v>0</v>
      </c>
      <c r="C2349">
        <v>0</v>
      </c>
      <c r="D2349">
        <v>0</v>
      </c>
      <c r="E2349">
        <v>0</v>
      </c>
      <c r="F2349">
        <v>0</v>
      </c>
      <c r="G2349">
        <v>2222222</v>
      </c>
      <c r="H2349">
        <v>0</v>
      </c>
      <c r="I2349">
        <v>0</v>
      </c>
      <c r="J2349">
        <v>0</v>
      </c>
      <c r="K2349">
        <v>0</v>
      </c>
      <c r="L2349">
        <v>0</v>
      </c>
      <c r="M2349">
        <v>0</v>
      </c>
    </row>
    <row r="2350" spans="2:13" x14ac:dyDescent="0.2">
      <c r="B2350">
        <v>0</v>
      </c>
      <c r="C2350">
        <v>0</v>
      </c>
      <c r="D2350">
        <v>0</v>
      </c>
      <c r="E2350">
        <v>0</v>
      </c>
      <c r="F2350">
        <v>0</v>
      </c>
      <c r="G2350">
        <v>2222222</v>
      </c>
      <c r="H2350">
        <v>0</v>
      </c>
      <c r="I2350">
        <v>0</v>
      </c>
      <c r="J2350">
        <v>0</v>
      </c>
      <c r="K2350">
        <v>0</v>
      </c>
      <c r="L2350">
        <v>0</v>
      </c>
      <c r="M2350">
        <v>0</v>
      </c>
    </row>
    <row r="2351" spans="2:13" x14ac:dyDescent="0.2">
      <c r="B2351">
        <v>0</v>
      </c>
      <c r="C2351">
        <v>0</v>
      </c>
      <c r="D2351">
        <v>0</v>
      </c>
      <c r="E2351">
        <v>0</v>
      </c>
      <c r="F2351">
        <v>0</v>
      </c>
      <c r="G2351">
        <v>2222222</v>
      </c>
      <c r="H2351">
        <v>0</v>
      </c>
      <c r="I2351">
        <v>0</v>
      </c>
      <c r="J2351">
        <v>0</v>
      </c>
      <c r="K2351">
        <v>0</v>
      </c>
      <c r="L2351">
        <v>0</v>
      </c>
      <c r="M2351">
        <v>0</v>
      </c>
    </row>
    <row r="2352" spans="2:13" x14ac:dyDescent="0.2">
      <c r="B2352">
        <v>0</v>
      </c>
      <c r="C2352">
        <v>0</v>
      </c>
      <c r="D2352">
        <v>0</v>
      </c>
      <c r="E2352">
        <v>0</v>
      </c>
      <c r="F2352">
        <v>0</v>
      </c>
      <c r="G2352">
        <v>2222222</v>
      </c>
      <c r="H2352">
        <v>0</v>
      </c>
      <c r="I2352">
        <v>0</v>
      </c>
      <c r="J2352">
        <v>0</v>
      </c>
      <c r="K2352">
        <v>0</v>
      </c>
      <c r="L2352">
        <v>0</v>
      </c>
      <c r="M2352">
        <v>0</v>
      </c>
    </row>
    <row r="2353" spans="2:13" x14ac:dyDescent="0.2">
      <c r="B2353">
        <v>0</v>
      </c>
      <c r="C2353">
        <v>0</v>
      </c>
      <c r="D2353">
        <v>0</v>
      </c>
      <c r="E2353">
        <v>0</v>
      </c>
      <c r="F2353">
        <v>0</v>
      </c>
      <c r="G2353">
        <v>2222222</v>
      </c>
      <c r="H2353">
        <v>0</v>
      </c>
      <c r="I2353">
        <v>0</v>
      </c>
      <c r="J2353">
        <v>0</v>
      </c>
      <c r="K2353">
        <v>0</v>
      </c>
      <c r="L2353">
        <v>0</v>
      </c>
      <c r="M2353">
        <v>0</v>
      </c>
    </row>
    <row r="2354" spans="2:13" x14ac:dyDescent="0.2">
      <c r="B2354">
        <v>0</v>
      </c>
      <c r="C2354">
        <v>0</v>
      </c>
      <c r="D2354">
        <v>0</v>
      </c>
      <c r="E2354">
        <v>0</v>
      </c>
      <c r="F2354">
        <v>0</v>
      </c>
      <c r="G2354">
        <v>2222222</v>
      </c>
      <c r="H2354">
        <v>0</v>
      </c>
      <c r="I2354">
        <v>0</v>
      </c>
      <c r="J2354">
        <v>0</v>
      </c>
      <c r="K2354">
        <v>0</v>
      </c>
      <c r="L2354">
        <v>0</v>
      </c>
      <c r="M2354">
        <v>0</v>
      </c>
    </row>
    <row r="2355" spans="2:13" x14ac:dyDescent="0.2">
      <c r="B2355">
        <v>0</v>
      </c>
      <c r="C2355">
        <v>0</v>
      </c>
      <c r="D2355">
        <v>0</v>
      </c>
      <c r="E2355">
        <v>0</v>
      </c>
      <c r="F2355">
        <v>0</v>
      </c>
      <c r="G2355">
        <v>2222222</v>
      </c>
      <c r="H2355">
        <v>0</v>
      </c>
      <c r="I2355">
        <v>0</v>
      </c>
      <c r="J2355">
        <v>0</v>
      </c>
      <c r="K2355">
        <v>0</v>
      </c>
      <c r="L2355">
        <v>0</v>
      </c>
      <c r="M2355">
        <v>0</v>
      </c>
    </row>
    <row r="2356" spans="2:13" x14ac:dyDescent="0.2">
      <c r="B2356">
        <v>0</v>
      </c>
      <c r="C2356">
        <v>0</v>
      </c>
      <c r="D2356">
        <v>0</v>
      </c>
      <c r="E2356">
        <v>0</v>
      </c>
      <c r="F2356">
        <v>0</v>
      </c>
      <c r="G2356">
        <v>2222222</v>
      </c>
      <c r="H2356">
        <v>0</v>
      </c>
      <c r="I2356">
        <v>0</v>
      </c>
      <c r="J2356">
        <v>0</v>
      </c>
      <c r="K2356">
        <v>0</v>
      </c>
      <c r="L2356">
        <v>0</v>
      </c>
      <c r="M2356">
        <v>0</v>
      </c>
    </row>
    <row r="2357" spans="2:13" x14ac:dyDescent="0.2">
      <c r="B2357">
        <v>0</v>
      </c>
      <c r="C2357">
        <v>0</v>
      </c>
      <c r="D2357">
        <v>0</v>
      </c>
      <c r="E2357">
        <v>0</v>
      </c>
      <c r="F2357">
        <v>0</v>
      </c>
      <c r="G2357">
        <v>2222222</v>
      </c>
      <c r="H2357">
        <v>0</v>
      </c>
      <c r="I2357">
        <v>0</v>
      </c>
      <c r="J2357">
        <v>0</v>
      </c>
      <c r="K2357">
        <v>0</v>
      </c>
      <c r="L2357">
        <v>0</v>
      </c>
      <c r="M2357">
        <v>0</v>
      </c>
    </row>
    <row r="2358" spans="2:13" x14ac:dyDescent="0.2">
      <c r="B2358">
        <v>0</v>
      </c>
      <c r="C2358">
        <v>0</v>
      </c>
      <c r="D2358">
        <v>0</v>
      </c>
      <c r="E2358">
        <v>0</v>
      </c>
      <c r="F2358">
        <v>0</v>
      </c>
      <c r="G2358">
        <v>2222222</v>
      </c>
      <c r="H2358">
        <v>0</v>
      </c>
      <c r="I2358">
        <v>0</v>
      </c>
      <c r="J2358">
        <v>0</v>
      </c>
      <c r="K2358">
        <v>0</v>
      </c>
      <c r="L2358">
        <v>0</v>
      </c>
      <c r="M2358">
        <v>0</v>
      </c>
    </row>
    <row r="2359" spans="2:13" x14ac:dyDescent="0.2">
      <c r="B2359">
        <v>0</v>
      </c>
      <c r="C2359">
        <v>0</v>
      </c>
      <c r="D2359">
        <v>0</v>
      </c>
      <c r="E2359">
        <v>0</v>
      </c>
      <c r="F2359">
        <v>0</v>
      </c>
      <c r="G2359">
        <v>2222222</v>
      </c>
      <c r="H2359">
        <v>0</v>
      </c>
      <c r="I2359">
        <v>0</v>
      </c>
      <c r="J2359">
        <v>0</v>
      </c>
      <c r="K2359">
        <v>0</v>
      </c>
      <c r="L2359">
        <v>0</v>
      </c>
      <c r="M2359">
        <v>0</v>
      </c>
    </row>
    <row r="2360" spans="2:13" x14ac:dyDescent="0.2">
      <c r="B2360">
        <v>0</v>
      </c>
      <c r="C2360">
        <v>0</v>
      </c>
      <c r="D2360">
        <v>0</v>
      </c>
      <c r="E2360">
        <v>0</v>
      </c>
      <c r="F2360">
        <v>0</v>
      </c>
      <c r="G2360">
        <v>2222222</v>
      </c>
      <c r="H2360">
        <v>0</v>
      </c>
      <c r="I2360">
        <v>0</v>
      </c>
      <c r="J2360">
        <v>0</v>
      </c>
      <c r="K2360">
        <v>0</v>
      </c>
      <c r="L2360">
        <v>0</v>
      </c>
      <c r="M2360">
        <v>0</v>
      </c>
    </row>
    <row r="2361" spans="2:13" x14ac:dyDescent="0.2">
      <c r="B2361">
        <v>0</v>
      </c>
      <c r="C2361">
        <v>0</v>
      </c>
      <c r="D2361">
        <v>0</v>
      </c>
      <c r="E2361">
        <v>0</v>
      </c>
      <c r="F2361">
        <v>0</v>
      </c>
      <c r="G2361">
        <v>2222222</v>
      </c>
      <c r="H2361">
        <v>0</v>
      </c>
      <c r="I2361">
        <v>0</v>
      </c>
      <c r="J2361">
        <v>0</v>
      </c>
      <c r="K2361">
        <v>0</v>
      </c>
      <c r="L2361">
        <v>0</v>
      </c>
      <c r="M2361">
        <v>0</v>
      </c>
    </row>
    <row r="2362" spans="2:13" x14ac:dyDescent="0.2">
      <c r="B2362">
        <v>0</v>
      </c>
      <c r="C2362">
        <v>0</v>
      </c>
      <c r="D2362">
        <v>0</v>
      </c>
      <c r="E2362">
        <v>0</v>
      </c>
      <c r="F2362">
        <v>0</v>
      </c>
      <c r="G2362">
        <v>2222222</v>
      </c>
      <c r="H2362">
        <v>0</v>
      </c>
      <c r="I2362">
        <v>0</v>
      </c>
      <c r="J2362">
        <v>0</v>
      </c>
      <c r="K2362">
        <v>0</v>
      </c>
      <c r="L2362">
        <v>0</v>
      </c>
      <c r="M2362">
        <v>0</v>
      </c>
    </row>
    <row r="2363" spans="2:13" x14ac:dyDescent="0.2">
      <c r="B2363">
        <v>0</v>
      </c>
      <c r="C2363">
        <v>0</v>
      </c>
      <c r="D2363">
        <v>0</v>
      </c>
      <c r="E2363">
        <v>0</v>
      </c>
      <c r="F2363">
        <v>0</v>
      </c>
      <c r="G2363">
        <v>2222222</v>
      </c>
      <c r="H2363">
        <v>0</v>
      </c>
      <c r="I2363">
        <v>0</v>
      </c>
      <c r="J2363">
        <v>0</v>
      </c>
      <c r="K2363">
        <v>0</v>
      </c>
      <c r="L2363">
        <v>0</v>
      </c>
      <c r="M2363">
        <v>0</v>
      </c>
    </row>
    <row r="2364" spans="2:13" x14ac:dyDescent="0.2">
      <c r="B2364">
        <v>0</v>
      </c>
      <c r="C2364">
        <v>0</v>
      </c>
      <c r="D2364">
        <v>0</v>
      </c>
      <c r="E2364">
        <v>0</v>
      </c>
      <c r="F2364">
        <v>0</v>
      </c>
      <c r="G2364">
        <v>2222222</v>
      </c>
      <c r="H2364">
        <v>0</v>
      </c>
      <c r="I2364">
        <v>0</v>
      </c>
      <c r="J2364">
        <v>0</v>
      </c>
      <c r="K2364">
        <v>0</v>
      </c>
      <c r="L2364">
        <v>0</v>
      </c>
      <c r="M2364">
        <v>0</v>
      </c>
    </row>
    <row r="2365" spans="2:13" x14ac:dyDescent="0.2">
      <c r="B2365">
        <v>0</v>
      </c>
      <c r="C2365">
        <v>0</v>
      </c>
      <c r="D2365">
        <v>0</v>
      </c>
      <c r="E2365">
        <v>0</v>
      </c>
      <c r="F2365">
        <v>0</v>
      </c>
      <c r="G2365">
        <v>2222222</v>
      </c>
      <c r="H2365">
        <v>0</v>
      </c>
      <c r="I2365">
        <v>0</v>
      </c>
      <c r="J2365">
        <v>0</v>
      </c>
      <c r="K2365">
        <v>0</v>
      </c>
      <c r="L2365">
        <v>0</v>
      </c>
      <c r="M2365">
        <v>0</v>
      </c>
    </row>
    <row r="2366" spans="2:13" x14ac:dyDescent="0.2">
      <c r="B2366">
        <v>0</v>
      </c>
      <c r="C2366">
        <v>0</v>
      </c>
      <c r="D2366">
        <v>0</v>
      </c>
      <c r="E2366">
        <v>0</v>
      </c>
      <c r="F2366">
        <v>0</v>
      </c>
      <c r="G2366">
        <v>2222222</v>
      </c>
      <c r="H2366">
        <v>0</v>
      </c>
      <c r="I2366">
        <v>0</v>
      </c>
      <c r="J2366">
        <v>0</v>
      </c>
      <c r="K2366">
        <v>0</v>
      </c>
      <c r="L2366">
        <v>0</v>
      </c>
      <c r="M2366">
        <v>0</v>
      </c>
    </row>
    <row r="2367" spans="2:13" x14ac:dyDescent="0.2">
      <c r="B2367">
        <v>0</v>
      </c>
      <c r="C2367">
        <v>0</v>
      </c>
      <c r="D2367">
        <v>0</v>
      </c>
      <c r="E2367">
        <v>0</v>
      </c>
      <c r="F2367">
        <v>0</v>
      </c>
      <c r="G2367">
        <v>2222222</v>
      </c>
      <c r="H2367">
        <v>0</v>
      </c>
      <c r="I2367">
        <v>0</v>
      </c>
      <c r="J2367">
        <v>0</v>
      </c>
      <c r="K2367">
        <v>0</v>
      </c>
      <c r="L2367">
        <v>0</v>
      </c>
      <c r="M2367">
        <v>0</v>
      </c>
    </row>
    <row r="2368" spans="2:13" x14ac:dyDescent="0.2">
      <c r="B2368">
        <v>0</v>
      </c>
      <c r="C2368">
        <v>0</v>
      </c>
      <c r="D2368">
        <v>0</v>
      </c>
      <c r="E2368">
        <v>0</v>
      </c>
      <c r="F2368">
        <v>0</v>
      </c>
      <c r="G2368">
        <v>2222222</v>
      </c>
      <c r="H2368">
        <v>0</v>
      </c>
      <c r="I2368">
        <v>0</v>
      </c>
      <c r="J2368">
        <v>0</v>
      </c>
      <c r="K2368">
        <v>0</v>
      </c>
      <c r="L2368">
        <v>0</v>
      </c>
      <c r="M2368">
        <v>0</v>
      </c>
    </row>
    <row r="2369" spans="2:13" x14ac:dyDescent="0.2">
      <c r="B2369">
        <v>0</v>
      </c>
      <c r="C2369">
        <v>0</v>
      </c>
      <c r="D2369">
        <v>0</v>
      </c>
      <c r="E2369">
        <v>0</v>
      </c>
      <c r="F2369">
        <v>0</v>
      </c>
      <c r="G2369">
        <v>2222222</v>
      </c>
      <c r="H2369">
        <v>0</v>
      </c>
      <c r="I2369">
        <v>0</v>
      </c>
      <c r="J2369">
        <v>0</v>
      </c>
      <c r="K2369">
        <v>0</v>
      </c>
      <c r="L2369">
        <v>0</v>
      </c>
      <c r="M2369">
        <v>0</v>
      </c>
    </row>
    <row r="2370" spans="2:13" x14ac:dyDescent="0.2">
      <c r="B2370">
        <v>0</v>
      </c>
      <c r="C2370">
        <v>0</v>
      </c>
      <c r="D2370">
        <v>0</v>
      </c>
      <c r="E2370">
        <v>0</v>
      </c>
      <c r="F2370">
        <v>0</v>
      </c>
      <c r="G2370">
        <v>2222222</v>
      </c>
      <c r="H2370">
        <v>0</v>
      </c>
      <c r="I2370">
        <v>0</v>
      </c>
      <c r="J2370">
        <v>0</v>
      </c>
      <c r="K2370">
        <v>0</v>
      </c>
      <c r="L2370">
        <v>0</v>
      </c>
      <c r="M2370">
        <v>0</v>
      </c>
    </row>
    <row r="2371" spans="2:13" x14ac:dyDescent="0.2">
      <c r="B2371">
        <v>0</v>
      </c>
      <c r="C2371">
        <v>0</v>
      </c>
      <c r="D2371">
        <v>0</v>
      </c>
      <c r="E2371">
        <v>0</v>
      </c>
      <c r="F2371">
        <v>0</v>
      </c>
      <c r="G2371">
        <v>2222222</v>
      </c>
      <c r="H2371">
        <v>0</v>
      </c>
      <c r="I2371">
        <v>0</v>
      </c>
      <c r="J2371">
        <v>0</v>
      </c>
      <c r="K2371">
        <v>0</v>
      </c>
      <c r="L2371">
        <v>0</v>
      </c>
      <c r="M2371">
        <v>0</v>
      </c>
    </row>
    <row r="2372" spans="2:13" x14ac:dyDescent="0.2">
      <c r="B2372">
        <v>0</v>
      </c>
      <c r="C2372">
        <v>0</v>
      </c>
      <c r="D2372">
        <v>0</v>
      </c>
      <c r="E2372">
        <v>0</v>
      </c>
      <c r="F2372">
        <v>0</v>
      </c>
      <c r="G2372">
        <v>2222222</v>
      </c>
      <c r="H2372">
        <v>0</v>
      </c>
      <c r="I2372">
        <v>0</v>
      </c>
      <c r="J2372">
        <v>0</v>
      </c>
      <c r="K2372">
        <v>0</v>
      </c>
      <c r="L2372">
        <v>0</v>
      </c>
      <c r="M2372">
        <v>0</v>
      </c>
    </row>
    <row r="2373" spans="2:13" x14ac:dyDescent="0.2">
      <c r="B2373">
        <v>0</v>
      </c>
      <c r="C2373">
        <v>0</v>
      </c>
      <c r="D2373">
        <v>0</v>
      </c>
      <c r="E2373">
        <v>0</v>
      </c>
      <c r="F2373">
        <v>0</v>
      </c>
      <c r="G2373">
        <v>2222222</v>
      </c>
      <c r="H2373">
        <v>0</v>
      </c>
      <c r="I2373">
        <v>0</v>
      </c>
      <c r="J2373">
        <v>0</v>
      </c>
      <c r="K2373">
        <v>0</v>
      </c>
      <c r="L2373">
        <v>0</v>
      </c>
      <c r="M2373">
        <v>0</v>
      </c>
    </row>
    <row r="2374" spans="2:13" x14ac:dyDescent="0.2">
      <c r="B2374">
        <v>0</v>
      </c>
      <c r="C2374">
        <v>0</v>
      </c>
      <c r="D2374">
        <v>0</v>
      </c>
      <c r="E2374">
        <v>0</v>
      </c>
      <c r="F2374">
        <v>0</v>
      </c>
      <c r="G2374">
        <v>2222222</v>
      </c>
      <c r="H2374">
        <v>0</v>
      </c>
      <c r="I2374">
        <v>0</v>
      </c>
      <c r="J2374">
        <v>0</v>
      </c>
      <c r="K2374">
        <v>0</v>
      </c>
      <c r="L2374">
        <v>0</v>
      </c>
      <c r="M2374">
        <v>0</v>
      </c>
    </row>
    <row r="2375" spans="2:13" x14ac:dyDescent="0.2">
      <c r="B2375">
        <v>0</v>
      </c>
      <c r="C2375">
        <v>0</v>
      </c>
      <c r="D2375">
        <v>0</v>
      </c>
      <c r="E2375">
        <v>0</v>
      </c>
      <c r="F2375">
        <v>0</v>
      </c>
      <c r="G2375">
        <v>2222222</v>
      </c>
      <c r="H2375">
        <v>0</v>
      </c>
      <c r="I2375">
        <v>0</v>
      </c>
      <c r="J2375">
        <v>0</v>
      </c>
      <c r="K2375">
        <v>0</v>
      </c>
      <c r="L2375">
        <v>0</v>
      </c>
      <c r="M2375">
        <v>0</v>
      </c>
    </row>
    <row r="2376" spans="2:13" x14ac:dyDescent="0.2">
      <c r="B2376">
        <v>0</v>
      </c>
      <c r="C2376">
        <v>0</v>
      </c>
      <c r="D2376">
        <v>0</v>
      </c>
      <c r="E2376">
        <v>0</v>
      </c>
      <c r="F2376">
        <v>0</v>
      </c>
      <c r="G2376">
        <v>2222222</v>
      </c>
      <c r="H2376">
        <v>0</v>
      </c>
      <c r="I2376">
        <v>0</v>
      </c>
      <c r="J2376">
        <v>0</v>
      </c>
      <c r="K2376">
        <v>0</v>
      </c>
      <c r="L2376">
        <v>0</v>
      </c>
      <c r="M2376">
        <v>0</v>
      </c>
    </row>
    <row r="2377" spans="2:13" x14ac:dyDescent="0.2">
      <c r="B2377">
        <v>0</v>
      </c>
      <c r="C2377">
        <v>0</v>
      </c>
      <c r="D2377">
        <v>0</v>
      </c>
      <c r="E2377">
        <v>0</v>
      </c>
      <c r="F2377">
        <v>0</v>
      </c>
      <c r="G2377">
        <v>2222222</v>
      </c>
      <c r="H2377">
        <v>0</v>
      </c>
      <c r="I2377">
        <v>0</v>
      </c>
      <c r="J2377">
        <v>0</v>
      </c>
      <c r="K2377">
        <v>0</v>
      </c>
      <c r="L2377">
        <v>0</v>
      </c>
      <c r="M2377">
        <v>0</v>
      </c>
    </row>
    <row r="2378" spans="2:13" x14ac:dyDescent="0.2">
      <c r="B2378">
        <v>0</v>
      </c>
      <c r="C2378">
        <v>0</v>
      </c>
      <c r="D2378">
        <v>0</v>
      </c>
      <c r="E2378">
        <v>0</v>
      </c>
      <c r="F2378">
        <v>0</v>
      </c>
      <c r="G2378">
        <v>2222222</v>
      </c>
      <c r="H2378">
        <v>0</v>
      </c>
      <c r="I2378">
        <v>0</v>
      </c>
      <c r="J2378">
        <v>0</v>
      </c>
      <c r="K2378">
        <v>0</v>
      </c>
      <c r="L2378">
        <v>0</v>
      </c>
      <c r="M2378">
        <v>0</v>
      </c>
    </row>
    <row r="2379" spans="2:13" x14ac:dyDescent="0.2">
      <c r="B2379">
        <v>0</v>
      </c>
      <c r="C2379">
        <v>0</v>
      </c>
      <c r="D2379">
        <v>0</v>
      </c>
      <c r="E2379">
        <v>0</v>
      </c>
      <c r="F2379">
        <v>0</v>
      </c>
      <c r="G2379">
        <v>2222222</v>
      </c>
      <c r="H2379">
        <v>0</v>
      </c>
      <c r="I2379">
        <v>0</v>
      </c>
      <c r="J2379">
        <v>0</v>
      </c>
      <c r="K2379">
        <v>0</v>
      </c>
      <c r="L2379">
        <v>0</v>
      </c>
      <c r="M2379">
        <v>0</v>
      </c>
    </row>
    <row r="2380" spans="2:13" x14ac:dyDescent="0.2">
      <c r="B2380">
        <v>0</v>
      </c>
      <c r="C2380">
        <v>0</v>
      </c>
      <c r="D2380">
        <v>0</v>
      </c>
      <c r="E2380">
        <v>0</v>
      </c>
      <c r="F2380">
        <v>0</v>
      </c>
      <c r="G2380">
        <v>2222222</v>
      </c>
      <c r="H2380">
        <v>0</v>
      </c>
      <c r="I2380">
        <v>0</v>
      </c>
      <c r="J2380">
        <v>0</v>
      </c>
      <c r="K2380">
        <v>0</v>
      </c>
      <c r="L2380">
        <v>0</v>
      </c>
      <c r="M2380">
        <v>0</v>
      </c>
    </row>
    <row r="2381" spans="2:13" x14ac:dyDescent="0.2">
      <c r="B2381">
        <v>0</v>
      </c>
      <c r="C2381">
        <v>0</v>
      </c>
      <c r="D2381">
        <v>0</v>
      </c>
      <c r="E2381">
        <v>0</v>
      </c>
      <c r="F2381">
        <v>0</v>
      </c>
      <c r="G2381">
        <v>2222222</v>
      </c>
      <c r="H2381">
        <v>0</v>
      </c>
      <c r="I2381">
        <v>0</v>
      </c>
      <c r="J2381">
        <v>0</v>
      </c>
      <c r="K2381">
        <v>0</v>
      </c>
      <c r="L2381">
        <v>0</v>
      </c>
      <c r="M2381">
        <v>0</v>
      </c>
    </row>
    <row r="2382" spans="2:13" x14ac:dyDescent="0.2">
      <c r="B2382">
        <v>0</v>
      </c>
      <c r="C2382">
        <v>0</v>
      </c>
      <c r="D2382">
        <v>0</v>
      </c>
      <c r="E2382">
        <v>0</v>
      </c>
      <c r="F2382">
        <v>0</v>
      </c>
      <c r="G2382">
        <v>2222222</v>
      </c>
      <c r="H2382">
        <v>0</v>
      </c>
      <c r="I2382">
        <v>0</v>
      </c>
      <c r="J2382">
        <v>0</v>
      </c>
      <c r="K2382">
        <v>0</v>
      </c>
      <c r="L2382">
        <v>0</v>
      </c>
      <c r="M2382">
        <v>0</v>
      </c>
    </row>
    <row r="2383" spans="2:13" x14ac:dyDescent="0.2">
      <c r="B2383">
        <v>0</v>
      </c>
      <c r="C2383">
        <v>0</v>
      </c>
      <c r="D2383">
        <v>0</v>
      </c>
      <c r="E2383">
        <v>0</v>
      </c>
      <c r="F2383">
        <v>0</v>
      </c>
      <c r="G2383">
        <v>2222222</v>
      </c>
      <c r="H2383">
        <v>0</v>
      </c>
      <c r="I2383">
        <v>0</v>
      </c>
      <c r="J2383">
        <v>0</v>
      </c>
      <c r="K2383">
        <v>0</v>
      </c>
      <c r="L2383">
        <v>0</v>
      </c>
      <c r="M2383">
        <v>0</v>
      </c>
    </row>
    <row r="2384" spans="2:13" x14ac:dyDescent="0.2">
      <c r="B2384">
        <v>0</v>
      </c>
      <c r="C2384">
        <v>0</v>
      </c>
      <c r="D2384">
        <v>0</v>
      </c>
      <c r="E2384">
        <v>0</v>
      </c>
      <c r="F2384">
        <v>0</v>
      </c>
      <c r="G2384">
        <v>2222222</v>
      </c>
      <c r="H2384">
        <v>0</v>
      </c>
      <c r="I2384">
        <v>0</v>
      </c>
      <c r="J2384">
        <v>0</v>
      </c>
      <c r="K2384">
        <v>0</v>
      </c>
      <c r="L2384">
        <v>0</v>
      </c>
      <c r="M2384">
        <v>0</v>
      </c>
    </row>
    <row r="2385" spans="2:13" x14ac:dyDescent="0.2">
      <c r="B2385">
        <v>0</v>
      </c>
      <c r="C2385">
        <v>0</v>
      </c>
      <c r="D2385">
        <v>0</v>
      </c>
      <c r="E2385">
        <v>0</v>
      </c>
      <c r="F2385">
        <v>0</v>
      </c>
      <c r="G2385">
        <v>2222222</v>
      </c>
      <c r="H2385">
        <v>0</v>
      </c>
      <c r="I2385">
        <v>0</v>
      </c>
      <c r="J2385">
        <v>0</v>
      </c>
      <c r="K2385">
        <v>0</v>
      </c>
      <c r="L2385">
        <v>0</v>
      </c>
      <c r="M2385">
        <v>0</v>
      </c>
    </row>
    <row r="2386" spans="2:13" x14ac:dyDescent="0.2">
      <c r="B2386">
        <v>0</v>
      </c>
      <c r="C2386">
        <v>0</v>
      </c>
      <c r="D2386">
        <v>0</v>
      </c>
      <c r="E2386">
        <v>0</v>
      </c>
      <c r="F2386">
        <v>0</v>
      </c>
      <c r="G2386">
        <v>2222222</v>
      </c>
      <c r="H2386">
        <v>0</v>
      </c>
      <c r="I2386">
        <v>0</v>
      </c>
      <c r="J2386">
        <v>0</v>
      </c>
      <c r="K2386">
        <v>0</v>
      </c>
      <c r="L2386">
        <v>0</v>
      </c>
      <c r="M2386">
        <v>0</v>
      </c>
    </row>
    <row r="2387" spans="2:13" x14ac:dyDescent="0.2">
      <c r="B2387">
        <v>0</v>
      </c>
      <c r="C2387">
        <v>0</v>
      </c>
      <c r="D2387">
        <v>0</v>
      </c>
      <c r="E2387">
        <v>0</v>
      </c>
      <c r="F2387">
        <v>0</v>
      </c>
      <c r="G2387">
        <v>2222222</v>
      </c>
      <c r="H2387">
        <v>0</v>
      </c>
      <c r="I2387">
        <v>0</v>
      </c>
      <c r="J2387">
        <v>0</v>
      </c>
      <c r="K2387">
        <v>0</v>
      </c>
      <c r="L2387">
        <v>0</v>
      </c>
      <c r="M2387">
        <v>0</v>
      </c>
    </row>
    <row r="2388" spans="2:13" x14ac:dyDescent="0.2">
      <c r="B2388">
        <v>0</v>
      </c>
      <c r="C2388">
        <v>0</v>
      </c>
      <c r="D2388">
        <v>0</v>
      </c>
      <c r="E2388">
        <v>0</v>
      </c>
      <c r="F2388">
        <v>0</v>
      </c>
      <c r="G2388">
        <v>2222222</v>
      </c>
      <c r="H2388">
        <v>0</v>
      </c>
      <c r="I2388">
        <v>0</v>
      </c>
      <c r="J2388">
        <v>0</v>
      </c>
      <c r="K2388">
        <v>0</v>
      </c>
      <c r="L2388">
        <v>0</v>
      </c>
      <c r="M2388">
        <v>0</v>
      </c>
    </row>
    <row r="2389" spans="2:13" x14ac:dyDescent="0.2">
      <c r="B2389">
        <v>0</v>
      </c>
      <c r="C2389">
        <v>0</v>
      </c>
      <c r="D2389">
        <v>0</v>
      </c>
      <c r="E2389">
        <v>0</v>
      </c>
      <c r="F2389">
        <v>0</v>
      </c>
      <c r="G2389">
        <v>2222222</v>
      </c>
      <c r="H2389">
        <v>0</v>
      </c>
      <c r="I2389">
        <v>0</v>
      </c>
      <c r="J2389">
        <v>0</v>
      </c>
      <c r="K2389">
        <v>0</v>
      </c>
      <c r="L2389">
        <v>0</v>
      </c>
      <c r="M2389">
        <v>0</v>
      </c>
    </row>
    <row r="2390" spans="2:13" x14ac:dyDescent="0.2">
      <c r="B2390">
        <v>0</v>
      </c>
      <c r="C2390">
        <v>0</v>
      </c>
      <c r="D2390">
        <v>0</v>
      </c>
      <c r="E2390">
        <v>0</v>
      </c>
      <c r="F2390">
        <v>0</v>
      </c>
      <c r="G2390">
        <v>2222222</v>
      </c>
      <c r="H2390">
        <v>0</v>
      </c>
      <c r="I2390">
        <v>0</v>
      </c>
      <c r="J2390">
        <v>0</v>
      </c>
      <c r="K2390">
        <v>0</v>
      </c>
      <c r="L2390">
        <v>0</v>
      </c>
      <c r="M2390">
        <v>0</v>
      </c>
    </row>
    <row r="2391" spans="2:13" x14ac:dyDescent="0.2">
      <c r="B2391">
        <v>0</v>
      </c>
      <c r="C2391">
        <v>0</v>
      </c>
      <c r="D2391">
        <v>0</v>
      </c>
      <c r="E2391">
        <v>0</v>
      </c>
      <c r="F2391">
        <v>0</v>
      </c>
      <c r="G2391">
        <v>2222222</v>
      </c>
      <c r="H2391">
        <v>0</v>
      </c>
      <c r="I2391">
        <v>0</v>
      </c>
      <c r="J2391">
        <v>0</v>
      </c>
      <c r="K2391">
        <v>0</v>
      </c>
      <c r="L2391">
        <v>0</v>
      </c>
      <c r="M2391">
        <v>0</v>
      </c>
    </row>
    <row r="2392" spans="2:13" x14ac:dyDescent="0.2">
      <c r="B2392">
        <v>0</v>
      </c>
      <c r="C2392">
        <v>0</v>
      </c>
      <c r="D2392">
        <v>0</v>
      </c>
      <c r="E2392">
        <v>0</v>
      </c>
      <c r="F2392">
        <v>0</v>
      </c>
      <c r="G2392">
        <v>2222222</v>
      </c>
      <c r="H2392">
        <v>0</v>
      </c>
      <c r="I2392">
        <v>0</v>
      </c>
      <c r="J2392">
        <v>0</v>
      </c>
      <c r="K2392">
        <v>0</v>
      </c>
      <c r="L2392">
        <v>0</v>
      </c>
      <c r="M2392">
        <v>0</v>
      </c>
    </row>
    <row r="2393" spans="2:13" x14ac:dyDescent="0.2">
      <c r="B2393">
        <v>0</v>
      </c>
      <c r="C2393">
        <v>0</v>
      </c>
      <c r="D2393">
        <v>0</v>
      </c>
      <c r="E2393">
        <v>0</v>
      </c>
      <c r="F2393">
        <v>0</v>
      </c>
      <c r="G2393">
        <v>2222222</v>
      </c>
      <c r="H2393">
        <v>0</v>
      </c>
      <c r="I2393">
        <v>0</v>
      </c>
      <c r="J2393">
        <v>0</v>
      </c>
      <c r="K2393">
        <v>0</v>
      </c>
      <c r="L2393">
        <v>0</v>
      </c>
      <c r="M2393">
        <v>0</v>
      </c>
    </row>
    <row r="2394" spans="2:13" x14ac:dyDescent="0.2">
      <c r="B2394">
        <v>0</v>
      </c>
      <c r="C2394">
        <v>0</v>
      </c>
      <c r="D2394">
        <v>0</v>
      </c>
      <c r="E2394">
        <v>0</v>
      </c>
      <c r="F2394">
        <v>0</v>
      </c>
      <c r="G2394">
        <v>2222222</v>
      </c>
      <c r="H2394">
        <v>0</v>
      </c>
      <c r="I2394">
        <v>0</v>
      </c>
      <c r="J2394">
        <v>0</v>
      </c>
      <c r="K2394">
        <v>0</v>
      </c>
      <c r="L2394">
        <v>0</v>
      </c>
      <c r="M2394">
        <v>0</v>
      </c>
    </row>
    <row r="2395" spans="2:13" x14ac:dyDescent="0.2">
      <c r="B2395">
        <v>0</v>
      </c>
      <c r="C2395">
        <v>0</v>
      </c>
      <c r="D2395">
        <v>0</v>
      </c>
      <c r="E2395">
        <v>0</v>
      </c>
      <c r="F2395">
        <v>0</v>
      </c>
      <c r="G2395">
        <v>2222222</v>
      </c>
      <c r="H2395">
        <v>0</v>
      </c>
      <c r="I2395">
        <v>0</v>
      </c>
      <c r="J2395">
        <v>0</v>
      </c>
      <c r="K2395">
        <v>0</v>
      </c>
      <c r="L2395">
        <v>0</v>
      </c>
      <c r="M2395">
        <v>0</v>
      </c>
    </row>
    <row r="2396" spans="2:13" x14ac:dyDescent="0.2">
      <c r="B2396">
        <v>0</v>
      </c>
      <c r="C2396">
        <v>0</v>
      </c>
      <c r="D2396">
        <v>0</v>
      </c>
      <c r="E2396">
        <v>0</v>
      </c>
      <c r="F2396">
        <v>0</v>
      </c>
      <c r="G2396">
        <v>2222222</v>
      </c>
      <c r="H2396">
        <v>0</v>
      </c>
      <c r="I2396">
        <v>0</v>
      </c>
      <c r="J2396">
        <v>0</v>
      </c>
      <c r="K2396">
        <v>0</v>
      </c>
      <c r="L2396">
        <v>0</v>
      </c>
      <c r="M2396">
        <v>0</v>
      </c>
    </row>
    <row r="2397" spans="2:13" x14ac:dyDescent="0.2">
      <c r="B2397">
        <v>0</v>
      </c>
      <c r="C2397">
        <v>0</v>
      </c>
      <c r="D2397">
        <v>0</v>
      </c>
      <c r="E2397">
        <v>0</v>
      </c>
      <c r="F2397">
        <v>0</v>
      </c>
      <c r="G2397">
        <v>2222222</v>
      </c>
      <c r="H2397">
        <v>0</v>
      </c>
      <c r="I2397">
        <v>0</v>
      </c>
      <c r="J2397">
        <v>0</v>
      </c>
      <c r="K2397">
        <v>0</v>
      </c>
      <c r="L2397">
        <v>0</v>
      </c>
      <c r="M2397">
        <v>0</v>
      </c>
    </row>
    <row r="2398" spans="2:13" x14ac:dyDescent="0.2">
      <c r="B2398">
        <v>0</v>
      </c>
      <c r="C2398">
        <v>0</v>
      </c>
      <c r="D2398">
        <v>0</v>
      </c>
      <c r="E2398">
        <v>0</v>
      </c>
      <c r="F2398">
        <v>0</v>
      </c>
      <c r="G2398">
        <v>2222222</v>
      </c>
      <c r="H2398">
        <v>0</v>
      </c>
      <c r="I2398">
        <v>0</v>
      </c>
      <c r="J2398">
        <v>0</v>
      </c>
      <c r="K2398">
        <v>0</v>
      </c>
      <c r="L2398">
        <v>0</v>
      </c>
      <c r="M2398">
        <v>0</v>
      </c>
    </row>
    <row r="2399" spans="2:13" x14ac:dyDescent="0.2">
      <c r="B2399">
        <v>0</v>
      </c>
      <c r="C2399">
        <v>0</v>
      </c>
      <c r="D2399">
        <v>0</v>
      </c>
      <c r="E2399">
        <v>0</v>
      </c>
      <c r="F2399">
        <v>0</v>
      </c>
      <c r="G2399">
        <v>2222222</v>
      </c>
      <c r="H2399">
        <v>0</v>
      </c>
      <c r="I2399">
        <v>0</v>
      </c>
      <c r="J2399">
        <v>0</v>
      </c>
      <c r="K2399">
        <v>0</v>
      </c>
      <c r="L2399">
        <v>0</v>
      </c>
      <c r="M2399">
        <v>0</v>
      </c>
    </row>
    <row r="2400" spans="2:13" x14ac:dyDescent="0.2">
      <c r="B2400">
        <v>0</v>
      </c>
      <c r="C2400">
        <v>0</v>
      </c>
      <c r="D2400">
        <v>0</v>
      </c>
      <c r="E2400">
        <v>0</v>
      </c>
      <c r="F2400">
        <v>0</v>
      </c>
      <c r="G2400">
        <v>2222222</v>
      </c>
      <c r="H2400">
        <v>0</v>
      </c>
      <c r="I2400">
        <v>0</v>
      </c>
      <c r="J2400">
        <v>0</v>
      </c>
      <c r="K2400">
        <v>0</v>
      </c>
      <c r="L2400">
        <v>0</v>
      </c>
      <c r="M2400">
        <v>0</v>
      </c>
    </row>
    <row r="2401" spans="2:13" x14ac:dyDescent="0.2">
      <c r="B2401">
        <v>0</v>
      </c>
      <c r="C2401">
        <v>0</v>
      </c>
      <c r="D2401">
        <v>0</v>
      </c>
      <c r="E2401">
        <v>0</v>
      </c>
      <c r="F2401">
        <v>0</v>
      </c>
      <c r="G2401">
        <v>2222222</v>
      </c>
      <c r="H2401">
        <v>0</v>
      </c>
      <c r="I2401">
        <v>0</v>
      </c>
      <c r="J2401">
        <v>0</v>
      </c>
      <c r="K2401">
        <v>0</v>
      </c>
      <c r="L2401">
        <v>0</v>
      </c>
      <c r="M2401">
        <v>0</v>
      </c>
    </row>
    <row r="2402" spans="2:13" x14ac:dyDescent="0.2">
      <c r="B2402">
        <v>0</v>
      </c>
      <c r="C2402">
        <v>0</v>
      </c>
      <c r="D2402">
        <v>0</v>
      </c>
      <c r="E2402">
        <v>0</v>
      </c>
      <c r="F2402">
        <v>0</v>
      </c>
      <c r="G2402">
        <v>2222222</v>
      </c>
      <c r="H2402">
        <v>0</v>
      </c>
      <c r="I2402">
        <v>0</v>
      </c>
      <c r="J2402">
        <v>0</v>
      </c>
      <c r="K2402">
        <v>0</v>
      </c>
      <c r="L2402">
        <v>0</v>
      </c>
      <c r="M2402">
        <v>0</v>
      </c>
    </row>
    <row r="2403" spans="2:13" x14ac:dyDescent="0.2">
      <c r="B2403">
        <v>0</v>
      </c>
      <c r="C2403">
        <v>0</v>
      </c>
      <c r="D2403">
        <v>0</v>
      </c>
      <c r="E2403">
        <v>0</v>
      </c>
      <c r="F2403">
        <v>0</v>
      </c>
      <c r="G2403">
        <v>2222222</v>
      </c>
      <c r="H2403">
        <v>0</v>
      </c>
      <c r="I2403">
        <v>0</v>
      </c>
      <c r="J2403">
        <v>0</v>
      </c>
      <c r="K2403">
        <v>0</v>
      </c>
      <c r="L2403">
        <v>0</v>
      </c>
      <c r="M2403">
        <v>0</v>
      </c>
    </row>
    <row r="2404" spans="2:13" x14ac:dyDescent="0.2">
      <c r="B2404">
        <v>0</v>
      </c>
      <c r="C2404">
        <v>0</v>
      </c>
      <c r="D2404">
        <v>0</v>
      </c>
      <c r="E2404">
        <v>0</v>
      </c>
      <c r="F2404">
        <v>0</v>
      </c>
      <c r="G2404">
        <v>2222222</v>
      </c>
      <c r="H2404">
        <v>0</v>
      </c>
      <c r="I2404">
        <v>0</v>
      </c>
      <c r="J2404">
        <v>0</v>
      </c>
      <c r="K2404">
        <v>0</v>
      </c>
      <c r="L2404">
        <v>0</v>
      </c>
      <c r="M2404">
        <v>0</v>
      </c>
    </row>
    <row r="2405" spans="2:13" x14ac:dyDescent="0.2">
      <c r="B2405">
        <v>0</v>
      </c>
      <c r="C2405">
        <v>0</v>
      </c>
      <c r="D2405">
        <v>0</v>
      </c>
      <c r="E2405">
        <v>0</v>
      </c>
      <c r="F2405">
        <v>0</v>
      </c>
      <c r="G2405">
        <v>2222222</v>
      </c>
      <c r="H2405">
        <v>0</v>
      </c>
      <c r="I2405">
        <v>0</v>
      </c>
      <c r="J2405">
        <v>0</v>
      </c>
      <c r="K2405">
        <v>0</v>
      </c>
      <c r="L2405">
        <v>0</v>
      </c>
      <c r="M2405">
        <v>0</v>
      </c>
    </row>
    <row r="2406" spans="2:13" x14ac:dyDescent="0.2">
      <c r="B2406">
        <v>0</v>
      </c>
      <c r="C2406">
        <v>0</v>
      </c>
      <c r="D2406">
        <v>0</v>
      </c>
      <c r="E2406">
        <v>0</v>
      </c>
      <c r="F2406">
        <v>0</v>
      </c>
      <c r="G2406">
        <v>2222222</v>
      </c>
      <c r="H2406">
        <v>0</v>
      </c>
      <c r="I2406">
        <v>0</v>
      </c>
      <c r="J2406">
        <v>0</v>
      </c>
      <c r="K2406">
        <v>0</v>
      </c>
      <c r="L2406">
        <v>0</v>
      </c>
      <c r="M2406">
        <v>0</v>
      </c>
    </row>
    <row r="2407" spans="2:13" x14ac:dyDescent="0.2">
      <c r="B2407">
        <v>0</v>
      </c>
      <c r="C2407">
        <v>0</v>
      </c>
      <c r="D2407">
        <v>0</v>
      </c>
      <c r="E2407">
        <v>0</v>
      </c>
      <c r="F2407">
        <v>0</v>
      </c>
      <c r="G2407">
        <v>2222222</v>
      </c>
      <c r="H2407">
        <v>0</v>
      </c>
      <c r="I2407">
        <v>0</v>
      </c>
      <c r="J2407">
        <v>0</v>
      </c>
      <c r="K2407">
        <v>0</v>
      </c>
      <c r="L2407">
        <v>0</v>
      </c>
      <c r="M2407">
        <v>0</v>
      </c>
    </row>
    <row r="2408" spans="2:13" x14ac:dyDescent="0.2">
      <c r="B2408">
        <v>0</v>
      </c>
      <c r="C2408">
        <v>0</v>
      </c>
      <c r="D2408">
        <v>0</v>
      </c>
      <c r="E2408">
        <v>0</v>
      </c>
      <c r="F2408">
        <v>0</v>
      </c>
      <c r="G2408">
        <v>2222222</v>
      </c>
      <c r="H2408">
        <v>0</v>
      </c>
      <c r="I2408">
        <v>0</v>
      </c>
      <c r="J2408">
        <v>0</v>
      </c>
      <c r="K2408">
        <v>0</v>
      </c>
      <c r="L2408">
        <v>0</v>
      </c>
      <c r="M2408">
        <v>0</v>
      </c>
    </row>
    <row r="2409" spans="2:13" x14ac:dyDescent="0.2">
      <c r="B2409">
        <v>0</v>
      </c>
      <c r="C2409">
        <v>0</v>
      </c>
      <c r="D2409">
        <v>0</v>
      </c>
      <c r="E2409">
        <v>0</v>
      </c>
      <c r="F2409">
        <v>0</v>
      </c>
      <c r="G2409">
        <v>2222222</v>
      </c>
      <c r="H2409">
        <v>0</v>
      </c>
      <c r="I2409">
        <v>0</v>
      </c>
      <c r="J2409">
        <v>0</v>
      </c>
      <c r="K2409">
        <v>0</v>
      </c>
      <c r="L2409">
        <v>0</v>
      </c>
      <c r="M2409">
        <v>0</v>
      </c>
    </row>
    <row r="2410" spans="2:13" x14ac:dyDescent="0.2">
      <c r="B2410">
        <v>0</v>
      </c>
      <c r="C2410">
        <v>0</v>
      </c>
      <c r="D2410">
        <v>0</v>
      </c>
      <c r="E2410">
        <v>0</v>
      </c>
      <c r="F2410">
        <v>0</v>
      </c>
      <c r="G2410">
        <v>2222222</v>
      </c>
      <c r="H2410">
        <v>0</v>
      </c>
      <c r="I2410">
        <v>0</v>
      </c>
      <c r="J2410">
        <v>0</v>
      </c>
      <c r="K2410">
        <v>0</v>
      </c>
      <c r="L2410">
        <v>0</v>
      </c>
      <c r="M2410">
        <v>0</v>
      </c>
    </row>
    <row r="2411" spans="2:13" x14ac:dyDescent="0.2">
      <c r="B2411">
        <v>0</v>
      </c>
      <c r="C2411">
        <v>0</v>
      </c>
      <c r="D2411">
        <v>0</v>
      </c>
      <c r="E2411">
        <v>0</v>
      </c>
      <c r="F2411">
        <v>0</v>
      </c>
      <c r="G2411">
        <v>2222222</v>
      </c>
      <c r="H2411">
        <v>0</v>
      </c>
      <c r="I2411">
        <v>0</v>
      </c>
      <c r="J2411">
        <v>0</v>
      </c>
      <c r="K2411">
        <v>0</v>
      </c>
      <c r="L2411">
        <v>0</v>
      </c>
      <c r="M2411">
        <v>0</v>
      </c>
    </row>
    <row r="2412" spans="2:13" x14ac:dyDescent="0.2">
      <c r="B2412">
        <v>0</v>
      </c>
      <c r="C2412">
        <v>0</v>
      </c>
      <c r="D2412">
        <v>0</v>
      </c>
      <c r="E2412">
        <v>0</v>
      </c>
      <c r="F2412">
        <v>0</v>
      </c>
      <c r="G2412">
        <v>2222222</v>
      </c>
      <c r="H2412">
        <v>0</v>
      </c>
      <c r="I2412">
        <v>0</v>
      </c>
      <c r="J2412">
        <v>0</v>
      </c>
      <c r="K2412">
        <v>0</v>
      </c>
      <c r="L2412">
        <v>0</v>
      </c>
      <c r="M2412">
        <v>0</v>
      </c>
    </row>
    <row r="2413" spans="2:13" x14ac:dyDescent="0.2">
      <c r="B2413">
        <v>0</v>
      </c>
      <c r="C2413">
        <v>0</v>
      </c>
      <c r="D2413">
        <v>0</v>
      </c>
      <c r="E2413">
        <v>0</v>
      </c>
      <c r="F2413">
        <v>0</v>
      </c>
      <c r="G2413">
        <v>2222222</v>
      </c>
      <c r="H2413">
        <v>0</v>
      </c>
      <c r="I2413">
        <v>0</v>
      </c>
      <c r="J2413">
        <v>0</v>
      </c>
      <c r="K2413">
        <v>0</v>
      </c>
      <c r="L2413">
        <v>0</v>
      </c>
      <c r="M2413">
        <v>0</v>
      </c>
    </row>
    <row r="2414" spans="2:13" x14ac:dyDescent="0.2">
      <c r="B2414">
        <v>0</v>
      </c>
      <c r="C2414">
        <v>0</v>
      </c>
      <c r="D2414">
        <v>0</v>
      </c>
      <c r="E2414">
        <v>0</v>
      </c>
      <c r="F2414">
        <v>0</v>
      </c>
      <c r="G2414">
        <v>2222222</v>
      </c>
      <c r="H2414">
        <v>0</v>
      </c>
      <c r="I2414">
        <v>0</v>
      </c>
      <c r="J2414">
        <v>0</v>
      </c>
      <c r="K2414">
        <v>0</v>
      </c>
      <c r="L2414">
        <v>0</v>
      </c>
      <c r="M2414">
        <v>0</v>
      </c>
    </row>
    <row r="2415" spans="2:13" x14ac:dyDescent="0.2">
      <c r="B2415">
        <v>0</v>
      </c>
      <c r="C2415">
        <v>0</v>
      </c>
      <c r="D2415">
        <v>0</v>
      </c>
      <c r="E2415">
        <v>0</v>
      </c>
      <c r="F2415">
        <v>0</v>
      </c>
      <c r="G2415">
        <v>2222222</v>
      </c>
      <c r="H2415">
        <v>0</v>
      </c>
      <c r="I2415">
        <v>0</v>
      </c>
      <c r="J2415">
        <v>0</v>
      </c>
      <c r="K2415">
        <v>0</v>
      </c>
      <c r="L2415">
        <v>0</v>
      </c>
      <c r="M2415">
        <v>0</v>
      </c>
    </row>
    <row r="2416" spans="2:13" x14ac:dyDescent="0.2">
      <c r="B2416">
        <v>0</v>
      </c>
      <c r="C2416">
        <v>0</v>
      </c>
      <c r="D2416">
        <v>0</v>
      </c>
      <c r="E2416">
        <v>0</v>
      </c>
      <c r="F2416">
        <v>0</v>
      </c>
      <c r="G2416">
        <v>2222222</v>
      </c>
      <c r="H2416">
        <v>0</v>
      </c>
      <c r="I2416">
        <v>0</v>
      </c>
      <c r="J2416">
        <v>0</v>
      </c>
      <c r="K2416">
        <v>0</v>
      </c>
      <c r="L2416">
        <v>0</v>
      </c>
      <c r="M2416">
        <v>0</v>
      </c>
    </row>
    <row r="2417" spans="2:13" x14ac:dyDescent="0.2">
      <c r="B2417">
        <v>0</v>
      </c>
      <c r="C2417">
        <v>0</v>
      </c>
      <c r="D2417">
        <v>0</v>
      </c>
      <c r="E2417">
        <v>0</v>
      </c>
      <c r="F2417">
        <v>0</v>
      </c>
      <c r="G2417">
        <v>2222222</v>
      </c>
      <c r="H2417">
        <v>0</v>
      </c>
      <c r="I2417">
        <v>0</v>
      </c>
      <c r="J2417">
        <v>0</v>
      </c>
      <c r="K2417">
        <v>0</v>
      </c>
      <c r="L2417">
        <v>0</v>
      </c>
      <c r="M2417">
        <v>0</v>
      </c>
    </row>
    <row r="2418" spans="2:13" x14ac:dyDescent="0.2">
      <c r="B2418">
        <v>0</v>
      </c>
      <c r="C2418">
        <v>0</v>
      </c>
      <c r="D2418">
        <v>0</v>
      </c>
      <c r="E2418">
        <v>0</v>
      </c>
      <c r="F2418">
        <v>0</v>
      </c>
      <c r="G2418">
        <v>2222222</v>
      </c>
      <c r="H2418">
        <v>0</v>
      </c>
      <c r="I2418">
        <v>0</v>
      </c>
      <c r="J2418">
        <v>0</v>
      </c>
      <c r="K2418">
        <v>0</v>
      </c>
      <c r="L2418">
        <v>0</v>
      </c>
      <c r="M2418">
        <v>0</v>
      </c>
    </row>
    <row r="2419" spans="2:13" x14ac:dyDescent="0.2">
      <c r="B2419">
        <v>0</v>
      </c>
      <c r="C2419">
        <v>0</v>
      </c>
      <c r="D2419">
        <v>0</v>
      </c>
      <c r="E2419">
        <v>0</v>
      </c>
      <c r="F2419">
        <v>0</v>
      </c>
      <c r="G2419">
        <v>2222222</v>
      </c>
      <c r="H2419">
        <v>0</v>
      </c>
      <c r="I2419">
        <v>0</v>
      </c>
      <c r="J2419">
        <v>0</v>
      </c>
      <c r="K2419">
        <v>0</v>
      </c>
      <c r="L2419">
        <v>0</v>
      </c>
      <c r="M2419">
        <v>0</v>
      </c>
    </row>
    <row r="2420" spans="2:13" x14ac:dyDescent="0.2">
      <c r="B2420">
        <v>0</v>
      </c>
      <c r="C2420">
        <v>0</v>
      </c>
      <c r="D2420">
        <v>0</v>
      </c>
      <c r="E2420">
        <v>0</v>
      </c>
      <c r="F2420">
        <v>0</v>
      </c>
      <c r="G2420">
        <v>2222222</v>
      </c>
      <c r="H2420">
        <v>0</v>
      </c>
      <c r="I2420">
        <v>0</v>
      </c>
      <c r="J2420">
        <v>0</v>
      </c>
      <c r="K2420">
        <v>0</v>
      </c>
      <c r="L2420">
        <v>0</v>
      </c>
      <c r="M2420">
        <v>0</v>
      </c>
    </row>
    <row r="2421" spans="2:13" x14ac:dyDescent="0.2">
      <c r="B2421">
        <v>0</v>
      </c>
      <c r="C2421">
        <v>0</v>
      </c>
      <c r="D2421">
        <v>0</v>
      </c>
      <c r="E2421">
        <v>0</v>
      </c>
      <c r="F2421">
        <v>0</v>
      </c>
      <c r="G2421">
        <v>2222222</v>
      </c>
      <c r="H2421">
        <v>0</v>
      </c>
      <c r="I2421">
        <v>0</v>
      </c>
      <c r="J2421">
        <v>0</v>
      </c>
      <c r="K2421">
        <v>0</v>
      </c>
      <c r="L2421">
        <v>0</v>
      </c>
      <c r="M2421">
        <v>0</v>
      </c>
    </row>
    <row r="2422" spans="2:13" x14ac:dyDescent="0.2">
      <c r="B2422">
        <v>0</v>
      </c>
      <c r="C2422">
        <v>0</v>
      </c>
      <c r="D2422">
        <v>0</v>
      </c>
      <c r="E2422">
        <v>0</v>
      </c>
      <c r="F2422">
        <v>0</v>
      </c>
      <c r="G2422">
        <v>2222222</v>
      </c>
      <c r="H2422">
        <v>0</v>
      </c>
      <c r="I2422">
        <v>0</v>
      </c>
      <c r="J2422">
        <v>0</v>
      </c>
      <c r="K2422">
        <v>0</v>
      </c>
      <c r="L2422">
        <v>0</v>
      </c>
      <c r="M2422">
        <v>0</v>
      </c>
    </row>
    <row r="2423" spans="2:13" x14ac:dyDescent="0.2">
      <c r="B2423">
        <v>0</v>
      </c>
      <c r="C2423">
        <v>0</v>
      </c>
      <c r="D2423">
        <v>0</v>
      </c>
      <c r="E2423">
        <v>0</v>
      </c>
      <c r="F2423">
        <v>0</v>
      </c>
      <c r="G2423">
        <v>2222222</v>
      </c>
      <c r="H2423">
        <v>0</v>
      </c>
      <c r="I2423">
        <v>0</v>
      </c>
      <c r="J2423">
        <v>0</v>
      </c>
      <c r="K2423">
        <v>0</v>
      </c>
      <c r="L2423">
        <v>0</v>
      </c>
      <c r="M2423">
        <v>0</v>
      </c>
    </row>
    <row r="2424" spans="2:13" x14ac:dyDescent="0.2">
      <c r="B2424">
        <v>0</v>
      </c>
      <c r="C2424">
        <v>0</v>
      </c>
      <c r="D2424">
        <v>0</v>
      </c>
      <c r="E2424">
        <v>0</v>
      </c>
      <c r="F2424">
        <v>0</v>
      </c>
      <c r="G2424">
        <v>2222222</v>
      </c>
      <c r="H2424">
        <v>0</v>
      </c>
      <c r="I2424">
        <v>0</v>
      </c>
      <c r="J2424">
        <v>0</v>
      </c>
      <c r="K2424">
        <v>0</v>
      </c>
      <c r="L2424">
        <v>0</v>
      </c>
      <c r="M2424">
        <v>0</v>
      </c>
    </row>
    <row r="2425" spans="2:13" x14ac:dyDescent="0.2">
      <c r="B2425">
        <v>0</v>
      </c>
      <c r="C2425">
        <v>0</v>
      </c>
      <c r="D2425">
        <v>0</v>
      </c>
      <c r="E2425">
        <v>0</v>
      </c>
      <c r="F2425">
        <v>0</v>
      </c>
      <c r="G2425">
        <v>2222222</v>
      </c>
      <c r="H2425">
        <v>0</v>
      </c>
      <c r="I2425">
        <v>0</v>
      </c>
      <c r="J2425">
        <v>0</v>
      </c>
      <c r="K2425">
        <v>0</v>
      </c>
      <c r="L2425">
        <v>0</v>
      </c>
      <c r="M2425">
        <v>0</v>
      </c>
    </row>
    <row r="2426" spans="2:13" x14ac:dyDescent="0.2">
      <c r="B2426">
        <v>0</v>
      </c>
      <c r="C2426">
        <v>0</v>
      </c>
      <c r="D2426">
        <v>0</v>
      </c>
      <c r="E2426">
        <v>0</v>
      </c>
      <c r="F2426">
        <v>0</v>
      </c>
      <c r="G2426">
        <v>2222222</v>
      </c>
      <c r="H2426">
        <v>0</v>
      </c>
      <c r="I2426">
        <v>0</v>
      </c>
      <c r="J2426">
        <v>0</v>
      </c>
      <c r="K2426">
        <v>0</v>
      </c>
      <c r="L2426">
        <v>0</v>
      </c>
      <c r="M2426">
        <v>0</v>
      </c>
    </row>
    <row r="2427" spans="2:13" x14ac:dyDescent="0.2">
      <c r="B2427">
        <v>0</v>
      </c>
      <c r="C2427">
        <v>0</v>
      </c>
      <c r="D2427">
        <v>0</v>
      </c>
      <c r="E2427">
        <v>0</v>
      </c>
      <c r="F2427">
        <v>0</v>
      </c>
      <c r="G2427">
        <v>2222222</v>
      </c>
      <c r="H2427">
        <v>0</v>
      </c>
      <c r="I2427">
        <v>0</v>
      </c>
      <c r="J2427">
        <v>0</v>
      </c>
      <c r="K2427">
        <v>0</v>
      </c>
      <c r="L2427">
        <v>0</v>
      </c>
      <c r="M2427">
        <v>0</v>
      </c>
    </row>
    <row r="2428" spans="2:13" x14ac:dyDescent="0.2">
      <c r="B2428">
        <v>0</v>
      </c>
      <c r="C2428">
        <v>0</v>
      </c>
      <c r="D2428">
        <v>0</v>
      </c>
      <c r="E2428">
        <v>0</v>
      </c>
      <c r="F2428">
        <v>0</v>
      </c>
      <c r="G2428">
        <v>2222222</v>
      </c>
      <c r="H2428">
        <v>0</v>
      </c>
      <c r="I2428">
        <v>0</v>
      </c>
      <c r="J2428">
        <v>0</v>
      </c>
      <c r="K2428">
        <v>0</v>
      </c>
      <c r="L2428">
        <v>0</v>
      </c>
      <c r="M2428">
        <v>0</v>
      </c>
    </row>
    <row r="2429" spans="2:13" x14ac:dyDescent="0.2">
      <c r="B2429">
        <v>0</v>
      </c>
      <c r="C2429">
        <v>0</v>
      </c>
      <c r="D2429">
        <v>0</v>
      </c>
      <c r="E2429">
        <v>0</v>
      </c>
      <c r="F2429">
        <v>0</v>
      </c>
      <c r="G2429">
        <v>2222222</v>
      </c>
      <c r="H2429">
        <v>0</v>
      </c>
      <c r="I2429">
        <v>0</v>
      </c>
      <c r="J2429">
        <v>0</v>
      </c>
      <c r="K2429">
        <v>0</v>
      </c>
      <c r="L2429">
        <v>0</v>
      </c>
      <c r="M2429">
        <v>0</v>
      </c>
    </row>
    <row r="2430" spans="2:13" x14ac:dyDescent="0.2">
      <c r="B2430">
        <v>0</v>
      </c>
      <c r="C2430">
        <v>0</v>
      </c>
      <c r="D2430">
        <v>0</v>
      </c>
      <c r="E2430">
        <v>0</v>
      </c>
      <c r="F2430">
        <v>0</v>
      </c>
      <c r="G2430">
        <v>2222222</v>
      </c>
      <c r="H2430">
        <v>0</v>
      </c>
      <c r="I2430">
        <v>0</v>
      </c>
      <c r="J2430">
        <v>0</v>
      </c>
      <c r="K2430">
        <v>0</v>
      </c>
      <c r="L2430">
        <v>0</v>
      </c>
      <c r="M2430">
        <v>0</v>
      </c>
    </row>
    <row r="2431" spans="2:13" x14ac:dyDescent="0.2">
      <c r="B2431">
        <v>0</v>
      </c>
      <c r="C2431">
        <v>0</v>
      </c>
      <c r="D2431">
        <v>0</v>
      </c>
      <c r="E2431">
        <v>0</v>
      </c>
      <c r="F2431">
        <v>0</v>
      </c>
      <c r="G2431">
        <v>2222222</v>
      </c>
      <c r="H2431">
        <v>0</v>
      </c>
      <c r="I2431">
        <v>0</v>
      </c>
      <c r="J2431">
        <v>0</v>
      </c>
      <c r="K2431">
        <v>0</v>
      </c>
      <c r="L2431">
        <v>0</v>
      </c>
      <c r="M2431">
        <v>0</v>
      </c>
    </row>
    <row r="2432" spans="2:13" x14ac:dyDescent="0.2">
      <c r="B2432">
        <v>0</v>
      </c>
      <c r="C2432">
        <v>0</v>
      </c>
      <c r="D2432">
        <v>0</v>
      </c>
      <c r="E2432">
        <v>0</v>
      </c>
      <c r="F2432">
        <v>0</v>
      </c>
      <c r="G2432">
        <v>2222222</v>
      </c>
      <c r="H2432">
        <v>0</v>
      </c>
      <c r="I2432">
        <v>0</v>
      </c>
      <c r="J2432">
        <v>0</v>
      </c>
      <c r="K2432">
        <v>0</v>
      </c>
      <c r="L2432">
        <v>0</v>
      </c>
      <c r="M2432">
        <v>0</v>
      </c>
    </row>
    <row r="2433" spans="2:13" x14ac:dyDescent="0.2">
      <c r="B2433">
        <v>0</v>
      </c>
      <c r="C2433">
        <v>0</v>
      </c>
      <c r="D2433">
        <v>0</v>
      </c>
      <c r="E2433">
        <v>0</v>
      </c>
      <c r="F2433">
        <v>0</v>
      </c>
      <c r="G2433">
        <v>2222222</v>
      </c>
      <c r="H2433">
        <v>0</v>
      </c>
      <c r="I2433">
        <v>0</v>
      </c>
      <c r="J2433">
        <v>0</v>
      </c>
      <c r="K2433">
        <v>0</v>
      </c>
      <c r="L2433">
        <v>0</v>
      </c>
      <c r="M2433">
        <v>0</v>
      </c>
    </row>
    <row r="2434" spans="2:13" x14ac:dyDescent="0.2">
      <c r="B2434">
        <v>0</v>
      </c>
      <c r="C2434">
        <v>0</v>
      </c>
      <c r="D2434">
        <v>0</v>
      </c>
      <c r="E2434">
        <v>0</v>
      </c>
      <c r="F2434">
        <v>0</v>
      </c>
      <c r="G2434">
        <v>2222222</v>
      </c>
      <c r="H2434">
        <v>0</v>
      </c>
      <c r="I2434">
        <v>0</v>
      </c>
      <c r="J2434">
        <v>0</v>
      </c>
      <c r="K2434">
        <v>0</v>
      </c>
      <c r="L2434">
        <v>0</v>
      </c>
      <c r="M2434">
        <v>0</v>
      </c>
    </row>
    <row r="2435" spans="2:13" x14ac:dyDescent="0.2">
      <c r="B2435">
        <v>0</v>
      </c>
      <c r="C2435">
        <v>0</v>
      </c>
      <c r="D2435">
        <v>0</v>
      </c>
      <c r="E2435">
        <v>0</v>
      </c>
      <c r="F2435">
        <v>0</v>
      </c>
      <c r="G2435">
        <v>2222222</v>
      </c>
      <c r="H2435">
        <v>0</v>
      </c>
      <c r="I2435">
        <v>0</v>
      </c>
      <c r="J2435">
        <v>0</v>
      </c>
      <c r="K2435">
        <v>0</v>
      </c>
      <c r="L2435">
        <v>0</v>
      </c>
      <c r="M2435">
        <v>0</v>
      </c>
    </row>
    <row r="2436" spans="2:13" x14ac:dyDescent="0.2">
      <c r="B2436">
        <v>0</v>
      </c>
      <c r="C2436">
        <v>0</v>
      </c>
      <c r="D2436">
        <v>0</v>
      </c>
      <c r="E2436">
        <v>0</v>
      </c>
      <c r="F2436">
        <v>0</v>
      </c>
      <c r="G2436">
        <v>2222222</v>
      </c>
      <c r="H2436">
        <v>0</v>
      </c>
      <c r="I2436">
        <v>0</v>
      </c>
      <c r="J2436">
        <v>0</v>
      </c>
      <c r="K2436">
        <v>0</v>
      </c>
      <c r="L2436">
        <v>0</v>
      </c>
      <c r="M2436">
        <v>0</v>
      </c>
    </row>
    <row r="2437" spans="2:13" x14ac:dyDescent="0.2">
      <c r="B2437">
        <v>0</v>
      </c>
      <c r="C2437">
        <v>0</v>
      </c>
      <c r="D2437">
        <v>0</v>
      </c>
      <c r="E2437">
        <v>0</v>
      </c>
      <c r="F2437">
        <v>0</v>
      </c>
      <c r="G2437">
        <v>2222222</v>
      </c>
      <c r="H2437">
        <v>0</v>
      </c>
      <c r="I2437">
        <v>0</v>
      </c>
      <c r="J2437">
        <v>0</v>
      </c>
      <c r="K2437">
        <v>0</v>
      </c>
      <c r="L2437">
        <v>0</v>
      </c>
      <c r="M2437">
        <v>0</v>
      </c>
    </row>
    <row r="2438" spans="2:13" x14ac:dyDescent="0.2">
      <c r="B2438">
        <v>0</v>
      </c>
      <c r="C2438">
        <v>0</v>
      </c>
      <c r="D2438">
        <v>0</v>
      </c>
      <c r="E2438">
        <v>0</v>
      </c>
      <c r="F2438">
        <v>0</v>
      </c>
      <c r="G2438">
        <v>2222222</v>
      </c>
      <c r="H2438">
        <v>0</v>
      </c>
      <c r="I2438">
        <v>0</v>
      </c>
      <c r="J2438">
        <v>0</v>
      </c>
      <c r="K2438">
        <v>0</v>
      </c>
      <c r="L2438">
        <v>0</v>
      </c>
      <c r="M2438">
        <v>0</v>
      </c>
    </row>
    <row r="2439" spans="2:13" x14ac:dyDescent="0.2">
      <c r="B2439">
        <v>0</v>
      </c>
      <c r="C2439">
        <v>0</v>
      </c>
      <c r="D2439">
        <v>0</v>
      </c>
      <c r="E2439">
        <v>0</v>
      </c>
      <c r="F2439">
        <v>0</v>
      </c>
      <c r="G2439">
        <v>2222222</v>
      </c>
      <c r="H2439">
        <v>0</v>
      </c>
      <c r="I2439">
        <v>0</v>
      </c>
      <c r="J2439">
        <v>0</v>
      </c>
      <c r="K2439">
        <v>0</v>
      </c>
      <c r="L2439">
        <v>0</v>
      </c>
      <c r="M2439">
        <v>0</v>
      </c>
    </row>
    <row r="2440" spans="2:13" x14ac:dyDescent="0.2">
      <c r="B2440">
        <v>0</v>
      </c>
      <c r="C2440">
        <v>0</v>
      </c>
      <c r="D2440">
        <v>0</v>
      </c>
      <c r="E2440">
        <v>0</v>
      </c>
      <c r="F2440">
        <v>0</v>
      </c>
      <c r="G2440">
        <v>2222222</v>
      </c>
      <c r="H2440">
        <v>0</v>
      </c>
      <c r="I2440">
        <v>0</v>
      </c>
      <c r="J2440">
        <v>0</v>
      </c>
      <c r="K2440">
        <v>0</v>
      </c>
      <c r="L2440">
        <v>0</v>
      </c>
      <c r="M2440">
        <v>0</v>
      </c>
    </row>
    <row r="2441" spans="2:13" x14ac:dyDescent="0.2">
      <c r="B2441">
        <v>0</v>
      </c>
      <c r="C2441">
        <v>0</v>
      </c>
      <c r="D2441">
        <v>0</v>
      </c>
      <c r="E2441">
        <v>0</v>
      </c>
      <c r="F2441">
        <v>0</v>
      </c>
      <c r="G2441">
        <v>2222222</v>
      </c>
      <c r="H2441">
        <v>0</v>
      </c>
      <c r="I2441">
        <v>0</v>
      </c>
      <c r="J2441">
        <v>0</v>
      </c>
      <c r="K2441">
        <v>0</v>
      </c>
      <c r="L2441">
        <v>0</v>
      </c>
      <c r="M2441">
        <v>0</v>
      </c>
    </row>
    <row r="2442" spans="2:13" x14ac:dyDescent="0.2">
      <c r="B2442">
        <v>0</v>
      </c>
      <c r="C2442">
        <v>0</v>
      </c>
      <c r="D2442">
        <v>0</v>
      </c>
      <c r="E2442">
        <v>0</v>
      </c>
      <c r="F2442">
        <v>0</v>
      </c>
      <c r="G2442">
        <v>2222222</v>
      </c>
      <c r="H2442">
        <v>0</v>
      </c>
      <c r="I2442">
        <v>0</v>
      </c>
      <c r="J2442">
        <v>0</v>
      </c>
      <c r="K2442">
        <v>0</v>
      </c>
      <c r="L2442">
        <v>0</v>
      </c>
      <c r="M2442">
        <v>0</v>
      </c>
    </row>
    <row r="2443" spans="2:13" x14ac:dyDescent="0.2">
      <c r="B2443">
        <v>0</v>
      </c>
      <c r="C2443">
        <v>0</v>
      </c>
      <c r="D2443">
        <v>0</v>
      </c>
      <c r="E2443">
        <v>0</v>
      </c>
      <c r="F2443">
        <v>0</v>
      </c>
      <c r="G2443">
        <v>2222222</v>
      </c>
      <c r="H2443">
        <v>0</v>
      </c>
      <c r="I2443">
        <v>0</v>
      </c>
      <c r="J2443">
        <v>0</v>
      </c>
      <c r="K2443">
        <v>0</v>
      </c>
      <c r="L2443">
        <v>0</v>
      </c>
      <c r="M2443">
        <v>0</v>
      </c>
    </row>
    <row r="2444" spans="2:13" x14ac:dyDescent="0.2">
      <c r="B2444">
        <v>0</v>
      </c>
      <c r="C2444">
        <v>0</v>
      </c>
      <c r="D2444">
        <v>0</v>
      </c>
      <c r="E2444">
        <v>0</v>
      </c>
      <c r="F2444">
        <v>0</v>
      </c>
      <c r="G2444">
        <v>2222222</v>
      </c>
      <c r="H2444">
        <v>0</v>
      </c>
      <c r="I2444">
        <v>0</v>
      </c>
      <c r="J2444">
        <v>0</v>
      </c>
      <c r="K2444">
        <v>0</v>
      </c>
      <c r="L2444">
        <v>0</v>
      </c>
      <c r="M2444">
        <v>0</v>
      </c>
    </row>
    <row r="2445" spans="2:13" x14ac:dyDescent="0.2">
      <c r="B2445">
        <v>0</v>
      </c>
      <c r="C2445">
        <v>0</v>
      </c>
      <c r="D2445">
        <v>0</v>
      </c>
      <c r="E2445">
        <v>0</v>
      </c>
      <c r="F2445">
        <v>0</v>
      </c>
      <c r="G2445">
        <v>2222222</v>
      </c>
      <c r="H2445">
        <v>0</v>
      </c>
      <c r="I2445">
        <v>0</v>
      </c>
      <c r="J2445">
        <v>0</v>
      </c>
      <c r="K2445">
        <v>0</v>
      </c>
      <c r="L2445">
        <v>0</v>
      </c>
      <c r="M2445">
        <v>0</v>
      </c>
    </row>
    <row r="2446" spans="2:13" x14ac:dyDescent="0.2">
      <c r="B2446">
        <v>0</v>
      </c>
      <c r="C2446">
        <v>0</v>
      </c>
      <c r="D2446">
        <v>0</v>
      </c>
      <c r="E2446">
        <v>0</v>
      </c>
      <c r="F2446">
        <v>0</v>
      </c>
      <c r="G2446">
        <v>2222222</v>
      </c>
      <c r="H2446">
        <v>0</v>
      </c>
      <c r="I2446">
        <v>0</v>
      </c>
      <c r="J2446">
        <v>0</v>
      </c>
      <c r="K2446">
        <v>0</v>
      </c>
      <c r="L2446">
        <v>0</v>
      </c>
      <c r="M2446">
        <v>0</v>
      </c>
    </row>
    <row r="2447" spans="2:13" x14ac:dyDescent="0.2">
      <c r="B2447">
        <v>0</v>
      </c>
      <c r="C2447">
        <v>0</v>
      </c>
      <c r="D2447">
        <v>0</v>
      </c>
      <c r="E2447">
        <v>0</v>
      </c>
      <c r="F2447">
        <v>0</v>
      </c>
      <c r="G2447">
        <v>2222222</v>
      </c>
      <c r="H2447">
        <v>0</v>
      </c>
      <c r="I2447">
        <v>0</v>
      </c>
      <c r="J2447">
        <v>0</v>
      </c>
      <c r="K2447">
        <v>0</v>
      </c>
      <c r="L2447">
        <v>0</v>
      </c>
      <c r="M2447">
        <v>0</v>
      </c>
    </row>
    <row r="2448" spans="2:13" x14ac:dyDescent="0.2">
      <c r="B2448">
        <v>0</v>
      </c>
      <c r="C2448">
        <v>0</v>
      </c>
      <c r="D2448">
        <v>0</v>
      </c>
      <c r="E2448">
        <v>0</v>
      </c>
      <c r="F2448">
        <v>0</v>
      </c>
      <c r="G2448">
        <v>2222222</v>
      </c>
      <c r="H2448">
        <v>0</v>
      </c>
      <c r="I2448">
        <v>0</v>
      </c>
      <c r="J2448">
        <v>0</v>
      </c>
      <c r="K2448">
        <v>0</v>
      </c>
      <c r="L2448">
        <v>0</v>
      </c>
      <c r="M2448">
        <v>0</v>
      </c>
    </row>
    <row r="2449" spans="2:13" x14ac:dyDescent="0.2">
      <c r="B2449">
        <v>0</v>
      </c>
      <c r="C2449">
        <v>0</v>
      </c>
      <c r="D2449">
        <v>0</v>
      </c>
      <c r="E2449">
        <v>0</v>
      </c>
      <c r="F2449">
        <v>0</v>
      </c>
      <c r="G2449">
        <v>2222222</v>
      </c>
      <c r="H2449">
        <v>0</v>
      </c>
      <c r="I2449">
        <v>0</v>
      </c>
      <c r="J2449">
        <v>0</v>
      </c>
      <c r="K2449">
        <v>0</v>
      </c>
      <c r="L2449">
        <v>0</v>
      </c>
      <c r="M2449">
        <v>0</v>
      </c>
    </row>
    <row r="2450" spans="2:13" x14ac:dyDescent="0.2">
      <c r="B2450">
        <v>0</v>
      </c>
      <c r="C2450">
        <v>0</v>
      </c>
      <c r="D2450">
        <v>0</v>
      </c>
      <c r="E2450">
        <v>0</v>
      </c>
      <c r="F2450">
        <v>0</v>
      </c>
      <c r="G2450">
        <v>2222222</v>
      </c>
      <c r="H2450">
        <v>0</v>
      </c>
      <c r="I2450">
        <v>0</v>
      </c>
      <c r="J2450">
        <v>0</v>
      </c>
      <c r="K2450">
        <v>0</v>
      </c>
      <c r="L2450">
        <v>0</v>
      </c>
      <c r="M2450">
        <v>0</v>
      </c>
    </row>
    <row r="2451" spans="2:13" x14ac:dyDescent="0.2">
      <c r="B2451">
        <v>0</v>
      </c>
      <c r="C2451">
        <v>0</v>
      </c>
      <c r="D2451">
        <v>0</v>
      </c>
      <c r="E2451">
        <v>0</v>
      </c>
      <c r="F2451">
        <v>0</v>
      </c>
      <c r="G2451">
        <v>2222222</v>
      </c>
      <c r="H2451">
        <v>0</v>
      </c>
      <c r="I2451">
        <v>0</v>
      </c>
      <c r="J2451">
        <v>0</v>
      </c>
      <c r="K2451">
        <v>0</v>
      </c>
      <c r="L2451">
        <v>0</v>
      </c>
      <c r="M2451">
        <v>0</v>
      </c>
    </row>
    <row r="2452" spans="2:13" x14ac:dyDescent="0.2">
      <c r="B2452">
        <v>0</v>
      </c>
      <c r="C2452">
        <v>0</v>
      </c>
      <c r="D2452">
        <v>0</v>
      </c>
      <c r="E2452">
        <v>0</v>
      </c>
      <c r="F2452">
        <v>0</v>
      </c>
      <c r="G2452">
        <v>2222222</v>
      </c>
      <c r="H2452">
        <v>0</v>
      </c>
      <c r="I2452">
        <v>0</v>
      </c>
      <c r="J2452">
        <v>0</v>
      </c>
      <c r="K2452">
        <v>0</v>
      </c>
      <c r="L2452">
        <v>0</v>
      </c>
      <c r="M2452">
        <v>0</v>
      </c>
    </row>
    <row r="2453" spans="2:13" x14ac:dyDescent="0.2">
      <c r="B2453">
        <v>0</v>
      </c>
      <c r="C2453">
        <v>0</v>
      </c>
      <c r="D2453">
        <v>0</v>
      </c>
      <c r="E2453">
        <v>0</v>
      </c>
      <c r="F2453">
        <v>0</v>
      </c>
      <c r="G2453">
        <v>2222222</v>
      </c>
      <c r="H2453">
        <v>0</v>
      </c>
      <c r="I2453">
        <v>0</v>
      </c>
      <c r="J2453">
        <v>0</v>
      </c>
      <c r="K2453">
        <v>0</v>
      </c>
      <c r="L2453">
        <v>0</v>
      </c>
      <c r="M2453">
        <v>0</v>
      </c>
    </row>
    <row r="2454" spans="2:13" x14ac:dyDescent="0.2">
      <c r="B2454">
        <v>0</v>
      </c>
      <c r="C2454">
        <v>0</v>
      </c>
      <c r="D2454">
        <v>0</v>
      </c>
      <c r="E2454">
        <v>0</v>
      </c>
      <c r="F2454">
        <v>0</v>
      </c>
      <c r="G2454">
        <v>2222222</v>
      </c>
      <c r="H2454">
        <v>0</v>
      </c>
      <c r="I2454">
        <v>0</v>
      </c>
      <c r="J2454">
        <v>0</v>
      </c>
      <c r="K2454">
        <v>0</v>
      </c>
      <c r="L2454">
        <v>0</v>
      </c>
      <c r="M2454">
        <v>0</v>
      </c>
    </row>
    <row r="2455" spans="2:13" x14ac:dyDescent="0.2">
      <c r="B2455">
        <v>0</v>
      </c>
      <c r="C2455">
        <v>0</v>
      </c>
      <c r="D2455">
        <v>0</v>
      </c>
      <c r="E2455">
        <v>0</v>
      </c>
      <c r="F2455">
        <v>0</v>
      </c>
      <c r="G2455">
        <v>2222222</v>
      </c>
      <c r="H2455">
        <v>0</v>
      </c>
      <c r="I2455">
        <v>0</v>
      </c>
      <c r="J2455">
        <v>0</v>
      </c>
      <c r="K2455">
        <v>0</v>
      </c>
      <c r="L2455">
        <v>0</v>
      </c>
      <c r="M2455">
        <v>0</v>
      </c>
    </row>
    <row r="2456" spans="2:13" x14ac:dyDescent="0.2">
      <c r="B2456">
        <v>0</v>
      </c>
      <c r="C2456">
        <v>0</v>
      </c>
      <c r="D2456">
        <v>0</v>
      </c>
      <c r="E2456">
        <v>0</v>
      </c>
      <c r="F2456">
        <v>0</v>
      </c>
      <c r="G2456">
        <v>2222222</v>
      </c>
      <c r="H2456">
        <v>0</v>
      </c>
      <c r="I2456">
        <v>0</v>
      </c>
      <c r="J2456">
        <v>0</v>
      </c>
      <c r="K2456">
        <v>0</v>
      </c>
      <c r="L2456">
        <v>0</v>
      </c>
      <c r="M2456">
        <v>0</v>
      </c>
    </row>
    <row r="2457" spans="2:13" x14ac:dyDescent="0.2">
      <c r="B2457">
        <v>0</v>
      </c>
      <c r="C2457">
        <v>0</v>
      </c>
      <c r="D2457">
        <v>0</v>
      </c>
      <c r="E2457">
        <v>0</v>
      </c>
      <c r="F2457">
        <v>0</v>
      </c>
      <c r="G2457">
        <v>2222222</v>
      </c>
      <c r="H2457">
        <v>0</v>
      </c>
      <c r="I2457">
        <v>0</v>
      </c>
      <c r="J2457">
        <v>0</v>
      </c>
      <c r="K2457">
        <v>0</v>
      </c>
      <c r="L2457">
        <v>0</v>
      </c>
      <c r="M2457">
        <v>0</v>
      </c>
    </row>
    <row r="2458" spans="2:13" x14ac:dyDescent="0.2">
      <c r="B2458">
        <v>0</v>
      </c>
      <c r="C2458">
        <v>0</v>
      </c>
      <c r="D2458">
        <v>0</v>
      </c>
      <c r="E2458">
        <v>0</v>
      </c>
      <c r="F2458">
        <v>0</v>
      </c>
      <c r="G2458">
        <v>2222222</v>
      </c>
      <c r="H2458">
        <v>0</v>
      </c>
      <c r="I2458">
        <v>0</v>
      </c>
      <c r="J2458">
        <v>0</v>
      </c>
      <c r="K2458">
        <v>0</v>
      </c>
      <c r="L2458">
        <v>0</v>
      </c>
      <c r="M2458">
        <v>0</v>
      </c>
    </row>
    <row r="2459" spans="2:13" x14ac:dyDescent="0.2">
      <c r="B2459">
        <v>0</v>
      </c>
      <c r="C2459">
        <v>0</v>
      </c>
      <c r="D2459">
        <v>0</v>
      </c>
      <c r="E2459">
        <v>0</v>
      </c>
      <c r="F2459">
        <v>0</v>
      </c>
      <c r="G2459">
        <v>2222222</v>
      </c>
      <c r="H2459">
        <v>0</v>
      </c>
      <c r="I2459">
        <v>0</v>
      </c>
      <c r="J2459">
        <v>0</v>
      </c>
      <c r="K2459">
        <v>0</v>
      </c>
      <c r="L2459">
        <v>0</v>
      </c>
      <c r="M2459">
        <v>0</v>
      </c>
    </row>
    <row r="2460" spans="2:13" x14ac:dyDescent="0.2">
      <c r="B2460">
        <v>0</v>
      </c>
      <c r="C2460">
        <v>0</v>
      </c>
      <c r="D2460">
        <v>0</v>
      </c>
      <c r="E2460">
        <v>0</v>
      </c>
      <c r="F2460">
        <v>0</v>
      </c>
      <c r="G2460">
        <v>2222222</v>
      </c>
      <c r="H2460">
        <v>0</v>
      </c>
      <c r="I2460">
        <v>0</v>
      </c>
      <c r="J2460">
        <v>0</v>
      </c>
      <c r="K2460">
        <v>0</v>
      </c>
      <c r="L2460">
        <v>0</v>
      </c>
      <c r="M2460">
        <v>0</v>
      </c>
    </row>
    <row r="2461" spans="2:13" x14ac:dyDescent="0.2">
      <c r="B2461">
        <v>0</v>
      </c>
      <c r="C2461">
        <v>0</v>
      </c>
      <c r="D2461">
        <v>0</v>
      </c>
      <c r="E2461">
        <v>0</v>
      </c>
      <c r="F2461">
        <v>0</v>
      </c>
      <c r="G2461">
        <v>2222222</v>
      </c>
      <c r="H2461">
        <v>0</v>
      </c>
      <c r="I2461">
        <v>0</v>
      </c>
      <c r="J2461">
        <v>0</v>
      </c>
      <c r="K2461">
        <v>0</v>
      </c>
      <c r="L2461">
        <v>0</v>
      </c>
      <c r="M2461">
        <v>0</v>
      </c>
    </row>
    <row r="2462" spans="2:13" x14ac:dyDescent="0.2">
      <c r="B2462">
        <v>0</v>
      </c>
      <c r="C2462">
        <v>0</v>
      </c>
      <c r="D2462">
        <v>0</v>
      </c>
      <c r="E2462">
        <v>0</v>
      </c>
      <c r="F2462">
        <v>0</v>
      </c>
      <c r="G2462">
        <v>2222222</v>
      </c>
      <c r="H2462">
        <v>0</v>
      </c>
      <c r="I2462">
        <v>0</v>
      </c>
      <c r="J2462">
        <v>0</v>
      </c>
      <c r="K2462">
        <v>0</v>
      </c>
      <c r="L2462">
        <v>0</v>
      </c>
      <c r="M2462">
        <v>0</v>
      </c>
    </row>
    <row r="2463" spans="2:13" x14ac:dyDescent="0.2">
      <c r="B2463">
        <v>0</v>
      </c>
      <c r="C2463">
        <v>0</v>
      </c>
      <c r="D2463">
        <v>0</v>
      </c>
      <c r="E2463">
        <v>0</v>
      </c>
      <c r="F2463">
        <v>0</v>
      </c>
      <c r="G2463">
        <v>2222222</v>
      </c>
      <c r="H2463">
        <v>0</v>
      </c>
      <c r="I2463">
        <v>0</v>
      </c>
      <c r="J2463">
        <v>0</v>
      </c>
      <c r="K2463">
        <v>0</v>
      </c>
      <c r="L2463">
        <v>0</v>
      </c>
      <c r="M2463">
        <v>0</v>
      </c>
    </row>
    <row r="2464" spans="2:13" x14ac:dyDescent="0.2">
      <c r="B2464">
        <v>0</v>
      </c>
      <c r="C2464">
        <v>0</v>
      </c>
      <c r="D2464">
        <v>0</v>
      </c>
      <c r="E2464">
        <v>0</v>
      </c>
      <c r="F2464">
        <v>0</v>
      </c>
      <c r="G2464">
        <v>2222222</v>
      </c>
      <c r="H2464">
        <v>0</v>
      </c>
      <c r="I2464">
        <v>0</v>
      </c>
      <c r="J2464">
        <v>0</v>
      </c>
      <c r="K2464">
        <v>0</v>
      </c>
      <c r="L2464">
        <v>0</v>
      </c>
      <c r="M2464">
        <v>0</v>
      </c>
    </row>
    <row r="2465" spans="2:13" x14ac:dyDescent="0.2">
      <c r="B2465">
        <v>0</v>
      </c>
      <c r="C2465">
        <v>0</v>
      </c>
      <c r="D2465">
        <v>0</v>
      </c>
      <c r="E2465">
        <v>0</v>
      </c>
      <c r="F2465">
        <v>0</v>
      </c>
      <c r="G2465">
        <v>2222222</v>
      </c>
      <c r="H2465">
        <v>0</v>
      </c>
      <c r="I2465">
        <v>0</v>
      </c>
      <c r="J2465">
        <v>0</v>
      </c>
      <c r="K2465">
        <v>0</v>
      </c>
      <c r="L2465">
        <v>0</v>
      </c>
      <c r="M2465">
        <v>0</v>
      </c>
    </row>
    <row r="2466" spans="2:13" x14ac:dyDescent="0.2">
      <c r="B2466">
        <v>0</v>
      </c>
      <c r="C2466">
        <v>0</v>
      </c>
      <c r="D2466">
        <v>0</v>
      </c>
      <c r="E2466">
        <v>0</v>
      </c>
      <c r="F2466">
        <v>0</v>
      </c>
      <c r="G2466">
        <v>2222222</v>
      </c>
      <c r="H2466">
        <v>0</v>
      </c>
      <c r="I2466">
        <v>0</v>
      </c>
      <c r="J2466">
        <v>0</v>
      </c>
      <c r="K2466">
        <v>0</v>
      </c>
      <c r="L2466">
        <v>0</v>
      </c>
      <c r="M2466">
        <v>0</v>
      </c>
    </row>
    <row r="2467" spans="2:13" x14ac:dyDescent="0.2">
      <c r="B2467">
        <v>0</v>
      </c>
      <c r="C2467">
        <v>0</v>
      </c>
      <c r="D2467">
        <v>0</v>
      </c>
      <c r="E2467">
        <v>0</v>
      </c>
      <c r="F2467">
        <v>0</v>
      </c>
      <c r="G2467">
        <v>2222222</v>
      </c>
      <c r="H2467">
        <v>0</v>
      </c>
      <c r="I2467">
        <v>0</v>
      </c>
      <c r="J2467">
        <v>0</v>
      </c>
      <c r="K2467">
        <v>0</v>
      </c>
      <c r="L2467">
        <v>0</v>
      </c>
      <c r="M2467">
        <v>0</v>
      </c>
    </row>
    <row r="2468" spans="2:13" x14ac:dyDescent="0.2">
      <c r="B2468">
        <v>0</v>
      </c>
      <c r="C2468">
        <v>0</v>
      </c>
      <c r="D2468">
        <v>0</v>
      </c>
      <c r="E2468">
        <v>0</v>
      </c>
      <c r="F2468">
        <v>0</v>
      </c>
      <c r="G2468">
        <v>2222222</v>
      </c>
      <c r="H2468">
        <v>0</v>
      </c>
      <c r="I2468">
        <v>0</v>
      </c>
      <c r="J2468">
        <v>0</v>
      </c>
      <c r="K2468">
        <v>0</v>
      </c>
      <c r="L2468">
        <v>0</v>
      </c>
      <c r="M2468">
        <v>0</v>
      </c>
    </row>
    <row r="2469" spans="2:13" x14ac:dyDescent="0.2">
      <c r="B2469">
        <v>0</v>
      </c>
      <c r="C2469">
        <v>0</v>
      </c>
      <c r="D2469">
        <v>0</v>
      </c>
      <c r="E2469">
        <v>0</v>
      </c>
      <c r="F2469">
        <v>0</v>
      </c>
      <c r="G2469">
        <v>2222222</v>
      </c>
      <c r="H2469">
        <v>0</v>
      </c>
      <c r="I2469">
        <v>0</v>
      </c>
      <c r="J2469">
        <v>0</v>
      </c>
      <c r="K2469">
        <v>0</v>
      </c>
      <c r="L2469">
        <v>0</v>
      </c>
      <c r="M2469">
        <v>0</v>
      </c>
    </row>
    <row r="2470" spans="2:13" x14ac:dyDescent="0.2">
      <c r="B2470">
        <v>0</v>
      </c>
      <c r="C2470">
        <v>0</v>
      </c>
      <c r="D2470">
        <v>0</v>
      </c>
      <c r="E2470">
        <v>0</v>
      </c>
      <c r="F2470">
        <v>0</v>
      </c>
      <c r="G2470">
        <v>2222222</v>
      </c>
      <c r="H2470">
        <v>0</v>
      </c>
      <c r="I2470">
        <v>0</v>
      </c>
      <c r="J2470">
        <v>0</v>
      </c>
      <c r="K2470">
        <v>0</v>
      </c>
      <c r="L2470">
        <v>0</v>
      </c>
      <c r="M2470">
        <v>0</v>
      </c>
    </row>
    <row r="2471" spans="2:13" x14ac:dyDescent="0.2">
      <c r="B2471">
        <v>0</v>
      </c>
      <c r="C2471">
        <v>0</v>
      </c>
      <c r="D2471">
        <v>0</v>
      </c>
      <c r="E2471">
        <v>0</v>
      </c>
      <c r="F2471">
        <v>0</v>
      </c>
      <c r="G2471">
        <v>2222222</v>
      </c>
      <c r="H2471">
        <v>0</v>
      </c>
      <c r="I2471">
        <v>0</v>
      </c>
      <c r="J2471">
        <v>0</v>
      </c>
      <c r="K2471">
        <v>0</v>
      </c>
      <c r="L2471">
        <v>0</v>
      </c>
      <c r="M2471">
        <v>0</v>
      </c>
    </row>
    <row r="2472" spans="2:13" x14ac:dyDescent="0.2">
      <c r="B2472">
        <v>0</v>
      </c>
      <c r="C2472">
        <v>0</v>
      </c>
      <c r="D2472">
        <v>0</v>
      </c>
      <c r="E2472">
        <v>0</v>
      </c>
      <c r="F2472">
        <v>0</v>
      </c>
      <c r="G2472">
        <v>2222222</v>
      </c>
      <c r="H2472">
        <v>0</v>
      </c>
      <c r="I2472">
        <v>0</v>
      </c>
      <c r="J2472">
        <v>0</v>
      </c>
      <c r="K2472">
        <v>0</v>
      </c>
      <c r="L2472">
        <v>0</v>
      </c>
      <c r="M2472">
        <v>0</v>
      </c>
    </row>
    <row r="2473" spans="2:13" x14ac:dyDescent="0.2">
      <c r="B2473">
        <v>0</v>
      </c>
      <c r="C2473">
        <v>0</v>
      </c>
      <c r="D2473">
        <v>0</v>
      </c>
      <c r="E2473">
        <v>0</v>
      </c>
      <c r="F2473">
        <v>0</v>
      </c>
      <c r="G2473">
        <v>2222222</v>
      </c>
      <c r="H2473">
        <v>0</v>
      </c>
      <c r="I2473">
        <v>0</v>
      </c>
      <c r="J2473">
        <v>0</v>
      </c>
      <c r="K2473">
        <v>0</v>
      </c>
      <c r="L2473">
        <v>0</v>
      </c>
      <c r="M2473">
        <v>0</v>
      </c>
    </row>
    <row r="2474" spans="2:13" x14ac:dyDescent="0.2">
      <c r="B2474">
        <v>0</v>
      </c>
      <c r="C2474">
        <v>0</v>
      </c>
      <c r="D2474">
        <v>0</v>
      </c>
      <c r="E2474">
        <v>0</v>
      </c>
      <c r="F2474">
        <v>0</v>
      </c>
      <c r="G2474">
        <v>2222222</v>
      </c>
      <c r="H2474">
        <v>0</v>
      </c>
      <c r="I2474">
        <v>0</v>
      </c>
      <c r="J2474">
        <v>0</v>
      </c>
      <c r="K2474">
        <v>0</v>
      </c>
      <c r="L2474">
        <v>0</v>
      </c>
      <c r="M2474">
        <v>0</v>
      </c>
    </row>
    <row r="2475" spans="2:13" x14ac:dyDescent="0.2">
      <c r="B2475">
        <v>0</v>
      </c>
      <c r="C2475">
        <v>0</v>
      </c>
      <c r="D2475">
        <v>0</v>
      </c>
      <c r="E2475">
        <v>0</v>
      </c>
      <c r="F2475">
        <v>0</v>
      </c>
      <c r="G2475">
        <v>2222222</v>
      </c>
      <c r="H2475">
        <v>0</v>
      </c>
      <c r="I2475">
        <v>0</v>
      </c>
      <c r="J2475">
        <v>0</v>
      </c>
      <c r="K2475">
        <v>0</v>
      </c>
      <c r="L2475">
        <v>0</v>
      </c>
      <c r="M2475">
        <v>0</v>
      </c>
    </row>
    <row r="2476" spans="2:13" x14ac:dyDescent="0.2">
      <c r="B2476">
        <v>0</v>
      </c>
      <c r="C2476">
        <v>0</v>
      </c>
      <c r="D2476">
        <v>0</v>
      </c>
      <c r="E2476">
        <v>0</v>
      </c>
      <c r="F2476">
        <v>0</v>
      </c>
      <c r="G2476">
        <v>2222222</v>
      </c>
      <c r="H2476">
        <v>0</v>
      </c>
      <c r="I2476">
        <v>0</v>
      </c>
      <c r="J2476">
        <v>0</v>
      </c>
      <c r="K2476">
        <v>0</v>
      </c>
      <c r="L2476">
        <v>0</v>
      </c>
      <c r="M2476">
        <v>0</v>
      </c>
    </row>
    <row r="2477" spans="2:13" x14ac:dyDescent="0.2">
      <c r="B2477">
        <v>0</v>
      </c>
      <c r="C2477">
        <v>0</v>
      </c>
      <c r="D2477">
        <v>0</v>
      </c>
      <c r="E2477">
        <v>0</v>
      </c>
      <c r="F2477">
        <v>0</v>
      </c>
      <c r="G2477">
        <v>2222222</v>
      </c>
      <c r="H2477">
        <v>0</v>
      </c>
      <c r="I2477">
        <v>0</v>
      </c>
      <c r="J2477">
        <v>0</v>
      </c>
      <c r="K2477">
        <v>0</v>
      </c>
      <c r="L2477">
        <v>0</v>
      </c>
      <c r="M2477">
        <v>0</v>
      </c>
    </row>
    <row r="2478" spans="2:13" x14ac:dyDescent="0.2">
      <c r="B2478">
        <v>0</v>
      </c>
      <c r="C2478">
        <v>0</v>
      </c>
      <c r="D2478">
        <v>0</v>
      </c>
      <c r="E2478">
        <v>0</v>
      </c>
      <c r="F2478">
        <v>0</v>
      </c>
      <c r="G2478">
        <v>2222222</v>
      </c>
      <c r="H2478">
        <v>0</v>
      </c>
      <c r="I2478">
        <v>0</v>
      </c>
      <c r="J2478">
        <v>0</v>
      </c>
      <c r="K2478">
        <v>0</v>
      </c>
      <c r="L2478">
        <v>0</v>
      </c>
      <c r="M2478">
        <v>0</v>
      </c>
    </row>
    <row r="2479" spans="2:13" x14ac:dyDescent="0.2">
      <c r="B2479">
        <v>0</v>
      </c>
      <c r="C2479">
        <v>0</v>
      </c>
      <c r="D2479">
        <v>0</v>
      </c>
      <c r="E2479">
        <v>0</v>
      </c>
      <c r="F2479">
        <v>0</v>
      </c>
      <c r="G2479">
        <v>2222222</v>
      </c>
      <c r="H2479">
        <v>0</v>
      </c>
      <c r="I2479">
        <v>0</v>
      </c>
      <c r="J2479">
        <v>0</v>
      </c>
      <c r="K2479">
        <v>0</v>
      </c>
      <c r="L2479">
        <v>0</v>
      </c>
      <c r="M2479">
        <v>0</v>
      </c>
    </row>
    <row r="2480" spans="2:13" x14ac:dyDescent="0.2">
      <c r="B2480">
        <v>0</v>
      </c>
      <c r="C2480">
        <v>0</v>
      </c>
      <c r="D2480">
        <v>0</v>
      </c>
      <c r="E2480">
        <v>0</v>
      </c>
      <c r="F2480">
        <v>0</v>
      </c>
      <c r="G2480">
        <v>2222222</v>
      </c>
      <c r="H2480">
        <v>0</v>
      </c>
      <c r="I2480">
        <v>0</v>
      </c>
      <c r="J2480">
        <v>0</v>
      </c>
      <c r="K2480">
        <v>0</v>
      </c>
      <c r="L2480">
        <v>0</v>
      </c>
      <c r="M2480">
        <v>0</v>
      </c>
    </row>
    <row r="2481" spans="2:13" x14ac:dyDescent="0.2">
      <c r="B2481">
        <v>0</v>
      </c>
      <c r="C2481">
        <v>0</v>
      </c>
      <c r="D2481">
        <v>0</v>
      </c>
      <c r="E2481">
        <v>0</v>
      </c>
      <c r="F2481">
        <v>0</v>
      </c>
      <c r="G2481">
        <v>2222222</v>
      </c>
      <c r="H2481">
        <v>0</v>
      </c>
      <c r="I2481">
        <v>0</v>
      </c>
      <c r="J2481">
        <v>0</v>
      </c>
      <c r="K2481">
        <v>0</v>
      </c>
      <c r="L2481">
        <v>0</v>
      </c>
      <c r="M2481">
        <v>0</v>
      </c>
    </row>
    <row r="2482" spans="2:13" x14ac:dyDescent="0.2">
      <c r="B2482">
        <v>0</v>
      </c>
      <c r="C2482">
        <v>0</v>
      </c>
      <c r="D2482">
        <v>0</v>
      </c>
      <c r="E2482">
        <v>0</v>
      </c>
      <c r="F2482">
        <v>0</v>
      </c>
      <c r="G2482">
        <v>2222222</v>
      </c>
      <c r="H2482">
        <v>0</v>
      </c>
      <c r="I2482">
        <v>0</v>
      </c>
      <c r="J2482">
        <v>0</v>
      </c>
      <c r="K2482">
        <v>0</v>
      </c>
      <c r="L2482">
        <v>0</v>
      </c>
      <c r="M2482">
        <v>0</v>
      </c>
    </row>
    <row r="2483" spans="2:13" x14ac:dyDescent="0.2">
      <c r="B2483">
        <v>0</v>
      </c>
      <c r="C2483">
        <v>0</v>
      </c>
      <c r="D2483">
        <v>0</v>
      </c>
      <c r="E2483">
        <v>0</v>
      </c>
      <c r="F2483">
        <v>0</v>
      </c>
      <c r="G2483">
        <v>2222222</v>
      </c>
      <c r="H2483">
        <v>0</v>
      </c>
      <c r="I2483">
        <v>0</v>
      </c>
      <c r="J2483">
        <v>0</v>
      </c>
      <c r="K2483">
        <v>0</v>
      </c>
      <c r="L2483">
        <v>0</v>
      </c>
      <c r="M2483">
        <v>0</v>
      </c>
    </row>
    <row r="2484" spans="2:13" x14ac:dyDescent="0.2">
      <c r="B2484">
        <v>0</v>
      </c>
      <c r="C2484">
        <v>0</v>
      </c>
      <c r="D2484">
        <v>0</v>
      </c>
      <c r="E2484">
        <v>0</v>
      </c>
      <c r="F2484">
        <v>0</v>
      </c>
      <c r="G2484">
        <v>2222222</v>
      </c>
      <c r="H2484">
        <v>0</v>
      </c>
      <c r="I2484">
        <v>0</v>
      </c>
      <c r="J2484">
        <v>0</v>
      </c>
      <c r="K2484">
        <v>0</v>
      </c>
      <c r="L2484">
        <v>0</v>
      </c>
      <c r="M2484">
        <v>0</v>
      </c>
    </row>
    <row r="2485" spans="2:13" x14ac:dyDescent="0.2">
      <c r="B2485">
        <v>0</v>
      </c>
      <c r="C2485">
        <v>0</v>
      </c>
      <c r="D2485">
        <v>0</v>
      </c>
      <c r="E2485">
        <v>0</v>
      </c>
      <c r="F2485">
        <v>0</v>
      </c>
      <c r="G2485">
        <v>2222222</v>
      </c>
      <c r="H2485">
        <v>0</v>
      </c>
      <c r="I2485">
        <v>0</v>
      </c>
      <c r="J2485">
        <v>0</v>
      </c>
      <c r="K2485">
        <v>0</v>
      </c>
      <c r="L2485">
        <v>0</v>
      </c>
      <c r="M2485">
        <v>0</v>
      </c>
    </row>
    <row r="2486" spans="2:13" x14ac:dyDescent="0.2">
      <c r="B2486">
        <v>0</v>
      </c>
      <c r="C2486">
        <v>0</v>
      </c>
      <c r="D2486">
        <v>0</v>
      </c>
      <c r="E2486">
        <v>0</v>
      </c>
      <c r="F2486">
        <v>0</v>
      </c>
      <c r="G2486">
        <v>2222222</v>
      </c>
      <c r="H2486">
        <v>0</v>
      </c>
      <c r="I2486">
        <v>0</v>
      </c>
      <c r="J2486">
        <v>0</v>
      </c>
      <c r="K2486">
        <v>0</v>
      </c>
      <c r="L2486">
        <v>0</v>
      </c>
      <c r="M2486">
        <v>0</v>
      </c>
    </row>
    <row r="2487" spans="2:13" x14ac:dyDescent="0.2">
      <c r="B2487">
        <v>0</v>
      </c>
      <c r="C2487">
        <v>0</v>
      </c>
      <c r="D2487">
        <v>0</v>
      </c>
      <c r="E2487">
        <v>0</v>
      </c>
      <c r="F2487">
        <v>0</v>
      </c>
      <c r="G2487">
        <v>2222222</v>
      </c>
      <c r="H2487">
        <v>0</v>
      </c>
      <c r="I2487">
        <v>0</v>
      </c>
      <c r="J2487">
        <v>0</v>
      </c>
      <c r="K2487">
        <v>0</v>
      </c>
      <c r="L2487">
        <v>0</v>
      </c>
      <c r="M2487">
        <v>0</v>
      </c>
    </row>
    <row r="2488" spans="2:13" x14ac:dyDescent="0.2">
      <c r="B2488">
        <v>0</v>
      </c>
      <c r="C2488">
        <v>0</v>
      </c>
      <c r="D2488">
        <v>0</v>
      </c>
      <c r="E2488">
        <v>0</v>
      </c>
      <c r="F2488">
        <v>0</v>
      </c>
      <c r="G2488">
        <v>2222222</v>
      </c>
      <c r="H2488">
        <v>0</v>
      </c>
      <c r="I2488">
        <v>0</v>
      </c>
      <c r="J2488">
        <v>0</v>
      </c>
      <c r="K2488">
        <v>0</v>
      </c>
      <c r="L2488">
        <v>0</v>
      </c>
      <c r="M2488">
        <v>0</v>
      </c>
    </row>
    <row r="2489" spans="2:13" x14ac:dyDescent="0.2">
      <c r="B2489">
        <v>0</v>
      </c>
      <c r="C2489">
        <v>0</v>
      </c>
      <c r="D2489">
        <v>0</v>
      </c>
      <c r="E2489">
        <v>0</v>
      </c>
      <c r="F2489">
        <v>0</v>
      </c>
      <c r="G2489">
        <v>2222222</v>
      </c>
      <c r="H2489">
        <v>0</v>
      </c>
      <c r="I2489">
        <v>0</v>
      </c>
      <c r="J2489">
        <v>0</v>
      </c>
      <c r="K2489">
        <v>0</v>
      </c>
      <c r="L2489">
        <v>0</v>
      </c>
      <c r="M2489">
        <v>0</v>
      </c>
    </row>
    <row r="2490" spans="2:13" x14ac:dyDescent="0.2">
      <c r="B2490">
        <v>0</v>
      </c>
      <c r="C2490">
        <v>0</v>
      </c>
      <c r="D2490">
        <v>0</v>
      </c>
      <c r="E2490">
        <v>0</v>
      </c>
      <c r="F2490">
        <v>0</v>
      </c>
      <c r="G2490">
        <v>2222222</v>
      </c>
      <c r="H2490">
        <v>0</v>
      </c>
      <c r="I2490">
        <v>0</v>
      </c>
      <c r="J2490">
        <v>0</v>
      </c>
      <c r="K2490">
        <v>0</v>
      </c>
      <c r="L2490">
        <v>0</v>
      </c>
      <c r="M2490">
        <v>0</v>
      </c>
    </row>
    <row r="2491" spans="2:13" x14ac:dyDescent="0.2">
      <c r="B2491">
        <v>0</v>
      </c>
      <c r="C2491">
        <v>0</v>
      </c>
      <c r="D2491">
        <v>0</v>
      </c>
      <c r="E2491">
        <v>0</v>
      </c>
      <c r="F2491">
        <v>0</v>
      </c>
      <c r="G2491">
        <v>2222222</v>
      </c>
      <c r="H2491">
        <v>0</v>
      </c>
      <c r="I2491">
        <v>0</v>
      </c>
      <c r="J2491">
        <v>0</v>
      </c>
      <c r="K2491">
        <v>0</v>
      </c>
      <c r="L2491">
        <v>0</v>
      </c>
      <c r="M2491">
        <v>0</v>
      </c>
    </row>
    <row r="2492" spans="2:13" x14ac:dyDescent="0.2">
      <c r="B2492">
        <v>0</v>
      </c>
      <c r="C2492">
        <v>0</v>
      </c>
      <c r="D2492">
        <v>0</v>
      </c>
      <c r="E2492">
        <v>0</v>
      </c>
      <c r="F2492">
        <v>0</v>
      </c>
      <c r="G2492">
        <v>2222222</v>
      </c>
      <c r="H2492">
        <v>0</v>
      </c>
      <c r="I2492">
        <v>0</v>
      </c>
      <c r="J2492">
        <v>0</v>
      </c>
      <c r="K2492">
        <v>0</v>
      </c>
      <c r="L2492">
        <v>0</v>
      </c>
      <c r="M2492">
        <v>0</v>
      </c>
    </row>
    <row r="2493" spans="2:13" x14ac:dyDescent="0.2">
      <c r="B2493">
        <v>0</v>
      </c>
      <c r="C2493">
        <v>0</v>
      </c>
      <c r="D2493">
        <v>0</v>
      </c>
      <c r="E2493">
        <v>0</v>
      </c>
      <c r="F2493">
        <v>0</v>
      </c>
      <c r="G2493">
        <v>2222222</v>
      </c>
      <c r="H2493">
        <v>0</v>
      </c>
      <c r="I2493">
        <v>0</v>
      </c>
      <c r="J2493">
        <v>0</v>
      </c>
      <c r="K2493">
        <v>0</v>
      </c>
      <c r="L2493">
        <v>0</v>
      </c>
      <c r="M2493">
        <v>0</v>
      </c>
    </row>
    <row r="2494" spans="2:13" x14ac:dyDescent="0.2">
      <c r="B2494">
        <v>0</v>
      </c>
      <c r="C2494">
        <v>0</v>
      </c>
      <c r="D2494">
        <v>0</v>
      </c>
      <c r="E2494">
        <v>0</v>
      </c>
      <c r="F2494">
        <v>0</v>
      </c>
      <c r="G2494">
        <v>2222222</v>
      </c>
      <c r="H2494">
        <v>0</v>
      </c>
      <c r="I2494">
        <v>0</v>
      </c>
      <c r="J2494">
        <v>0</v>
      </c>
      <c r="K2494">
        <v>0</v>
      </c>
      <c r="L2494">
        <v>0</v>
      </c>
      <c r="M2494">
        <v>0</v>
      </c>
    </row>
    <row r="2495" spans="2:13" x14ac:dyDescent="0.2">
      <c r="B2495">
        <v>0</v>
      </c>
      <c r="C2495">
        <v>0</v>
      </c>
      <c r="D2495">
        <v>0</v>
      </c>
      <c r="E2495">
        <v>0</v>
      </c>
      <c r="F2495">
        <v>0</v>
      </c>
      <c r="G2495">
        <v>2222222</v>
      </c>
      <c r="H2495">
        <v>0</v>
      </c>
      <c r="I2495">
        <v>0</v>
      </c>
      <c r="J2495">
        <v>0</v>
      </c>
      <c r="K2495">
        <v>0</v>
      </c>
      <c r="L2495">
        <v>0</v>
      </c>
      <c r="M2495">
        <v>0</v>
      </c>
    </row>
    <row r="2496" spans="2:13" x14ac:dyDescent="0.2">
      <c r="B2496">
        <v>0</v>
      </c>
      <c r="C2496">
        <v>0</v>
      </c>
      <c r="D2496">
        <v>0</v>
      </c>
      <c r="E2496">
        <v>0</v>
      </c>
      <c r="F2496">
        <v>0</v>
      </c>
      <c r="G2496">
        <v>2222222</v>
      </c>
      <c r="H2496">
        <v>0</v>
      </c>
      <c r="I2496">
        <v>0</v>
      </c>
      <c r="J2496">
        <v>0</v>
      </c>
      <c r="K2496">
        <v>0</v>
      </c>
      <c r="L2496">
        <v>0</v>
      </c>
      <c r="M2496">
        <v>0</v>
      </c>
    </row>
    <row r="2497" spans="2:13" x14ac:dyDescent="0.2">
      <c r="B2497">
        <v>0</v>
      </c>
      <c r="C2497">
        <v>0</v>
      </c>
      <c r="D2497">
        <v>0</v>
      </c>
      <c r="E2497">
        <v>0</v>
      </c>
      <c r="F2497">
        <v>0</v>
      </c>
      <c r="G2497">
        <v>2222222</v>
      </c>
      <c r="H2497">
        <v>0</v>
      </c>
      <c r="I2497">
        <v>0</v>
      </c>
      <c r="J2497">
        <v>0</v>
      </c>
      <c r="K2497">
        <v>0</v>
      </c>
      <c r="L2497">
        <v>0</v>
      </c>
      <c r="M2497">
        <v>0</v>
      </c>
    </row>
    <row r="2498" spans="2:13" x14ac:dyDescent="0.2">
      <c r="B2498">
        <v>0</v>
      </c>
      <c r="C2498">
        <v>0</v>
      </c>
      <c r="D2498">
        <v>0</v>
      </c>
      <c r="E2498">
        <v>0</v>
      </c>
      <c r="F2498">
        <v>0</v>
      </c>
      <c r="G2498">
        <v>2222222</v>
      </c>
      <c r="H2498">
        <v>0</v>
      </c>
      <c r="I2498">
        <v>0</v>
      </c>
      <c r="J2498">
        <v>0</v>
      </c>
      <c r="K2498">
        <v>0</v>
      </c>
      <c r="L2498">
        <v>0</v>
      </c>
      <c r="M2498">
        <v>0</v>
      </c>
    </row>
    <row r="2499" spans="2:13" x14ac:dyDescent="0.2">
      <c r="B2499">
        <v>0</v>
      </c>
      <c r="C2499">
        <v>0</v>
      </c>
      <c r="D2499">
        <v>0</v>
      </c>
      <c r="E2499">
        <v>0</v>
      </c>
      <c r="F2499">
        <v>0</v>
      </c>
      <c r="G2499">
        <v>2222222</v>
      </c>
      <c r="H2499">
        <v>0</v>
      </c>
      <c r="I2499">
        <v>0</v>
      </c>
      <c r="J2499">
        <v>0</v>
      </c>
      <c r="K2499">
        <v>0</v>
      </c>
      <c r="L2499">
        <v>0</v>
      </c>
      <c r="M2499">
        <v>0</v>
      </c>
    </row>
    <row r="2500" spans="2:13" x14ac:dyDescent="0.2">
      <c r="B2500">
        <v>0</v>
      </c>
      <c r="C2500">
        <v>0</v>
      </c>
      <c r="D2500">
        <v>0</v>
      </c>
      <c r="E2500">
        <v>0</v>
      </c>
      <c r="F2500">
        <v>0</v>
      </c>
      <c r="G2500">
        <v>2222222</v>
      </c>
      <c r="H2500">
        <v>0</v>
      </c>
      <c r="I2500">
        <v>0</v>
      </c>
      <c r="J2500">
        <v>0</v>
      </c>
      <c r="K2500">
        <v>0</v>
      </c>
      <c r="L2500">
        <v>0</v>
      </c>
      <c r="M2500">
        <v>0</v>
      </c>
    </row>
    <row r="2501" spans="2:13" x14ac:dyDescent="0.2">
      <c r="B2501">
        <v>0</v>
      </c>
      <c r="C2501">
        <v>0</v>
      </c>
      <c r="D2501">
        <v>0</v>
      </c>
      <c r="E2501">
        <v>0</v>
      </c>
      <c r="F2501">
        <v>0</v>
      </c>
      <c r="G2501">
        <v>2222222</v>
      </c>
      <c r="H2501">
        <v>0</v>
      </c>
      <c r="I2501">
        <v>0</v>
      </c>
      <c r="J2501">
        <v>0</v>
      </c>
      <c r="K2501">
        <v>0</v>
      </c>
      <c r="L2501">
        <v>0</v>
      </c>
      <c r="M2501">
        <v>0</v>
      </c>
    </row>
    <row r="2502" spans="2:13" x14ac:dyDescent="0.2">
      <c r="B2502">
        <v>0</v>
      </c>
      <c r="C2502">
        <v>0</v>
      </c>
      <c r="D2502">
        <v>0</v>
      </c>
      <c r="E2502">
        <v>0</v>
      </c>
      <c r="F2502">
        <v>0</v>
      </c>
      <c r="G2502">
        <v>2222222</v>
      </c>
      <c r="H2502">
        <v>0</v>
      </c>
      <c r="I2502">
        <v>0</v>
      </c>
      <c r="J2502">
        <v>0</v>
      </c>
      <c r="K2502">
        <v>0</v>
      </c>
      <c r="L2502">
        <v>0</v>
      </c>
      <c r="M2502">
        <v>0</v>
      </c>
    </row>
    <row r="2503" spans="2:13" x14ac:dyDescent="0.2">
      <c r="B2503">
        <v>0</v>
      </c>
      <c r="C2503">
        <v>0</v>
      </c>
      <c r="D2503">
        <v>0</v>
      </c>
      <c r="E2503">
        <v>0</v>
      </c>
      <c r="F2503">
        <v>0</v>
      </c>
      <c r="G2503">
        <v>2222222</v>
      </c>
      <c r="H2503">
        <v>0</v>
      </c>
      <c r="I2503">
        <v>0</v>
      </c>
      <c r="J2503">
        <v>0</v>
      </c>
      <c r="K2503">
        <v>0</v>
      </c>
      <c r="L2503">
        <v>0</v>
      </c>
      <c r="M2503">
        <v>0</v>
      </c>
    </row>
    <row r="2504" spans="2:13" x14ac:dyDescent="0.2">
      <c r="B2504">
        <v>0</v>
      </c>
      <c r="C2504">
        <v>0</v>
      </c>
      <c r="D2504">
        <v>0</v>
      </c>
      <c r="E2504">
        <v>0</v>
      </c>
      <c r="F2504">
        <v>0</v>
      </c>
      <c r="G2504">
        <v>2222222</v>
      </c>
      <c r="H2504">
        <v>0</v>
      </c>
      <c r="I2504">
        <v>0</v>
      </c>
      <c r="J2504">
        <v>0</v>
      </c>
      <c r="K2504">
        <v>0</v>
      </c>
      <c r="L2504">
        <v>0</v>
      </c>
      <c r="M2504">
        <v>0</v>
      </c>
    </row>
    <row r="2505" spans="2:13" x14ac:dyDescent="0.2">
      <c r="B2505">
        <v>0</v>
      </c>
      <c r="C2505">
        <v>0</v>
      </c>
      <c r="D2505">
        <v>0</v>
      </c>
      <c r="E2505">
        <v>0</v>
      </c>
      <c r="F2505">
        <v>0</v>
      </c>
      <c r="G2505">
        <v>2222222</v>
      </c>
      <c r="H2505">
        <v>0</v>
      </c>
      <c r="I2505">
        <v>0</v>
      </c>
      <c r="J2505">
        <v>0</v>
      </c>
      <c r="K2505">
        <v>0</v>
      </c>
      <c r="L2505">
        <v>0</v>
      </c>
      <c r="M2505">
        <v>0</v>
      </c>
    </row>
    <row r="2506" spans="2:13" x14ac:dyDescent="0.2">
      <c r="B2506">
        <v>0</v>
      </c>
      <c r="C2506">
        <v>0</v>
      </c>
      <c r="D2506">
        <v>0</v>
      </c>
      <c r="E2506">
        <v>0</v>
      </c>
      <c r="F2506">
        <v>0</v>
      </c>
      <c r="G2506">
        <v>2222222</v>
      </c>
      <c r="H2506">
        <v>0</v>
      </c>
      <c r="I2506">
        <v>0</v>
      </c>
      <c r="J2506">
        <v>0</v>
      </c>
      <c r="K2506">
        <v>0</v>
      </c>
      <c r="L2506">
        <v>0</v>
      </c>
      <c r="M2506">
        <v>0</v>
      </c>
    </row>
    <row r="2507" spans="2:13" x14ac:dyDescent="0.2">
      <c r="B2507">
        <v>0</v>
      </c>
      <c r="C2507">
        <v>0</v>
      </c>
      <c r="D2507">
        <v>0</v>
      </c>
      <c r="E2507">
        <v>0</v>
      </c>
      <c r="F2507">
        <v>0</v>
      </c>
      <c r="G2507">
        <v>2222222</v>
      </c>
      <c r="H2507">
        <v>0</v>
      </c>
      <c r="I2507">
        <v>0</v>
      </c>
      <c r="J2507">
        <v>0</v>
      </c>
      <c r="K2507">
        <v>0</v>
      </c>
      <c r="L2507">
        <v>0</v>
      </c>
      <c r="M2507">
        <v>0</v>
      </c>
    </row>
    <row r="2508" spans="2:13" x14ac:dyDescent="0.2">
      <c r="B2508">
        <v>0</v>
      </c>
      <c r="C2508">
        <v>0</v>
      </c>
      <c r="D2508">
        <v>0</v>
      </c>
      <c r="E2508">
        <v>0</v>
      </c>
      <c r="F2508">
        <v>0</v>
      </c>
      <c r="G2508">
        <v>2222222</v>
      </c>
      <c r="H2508">
        <v>0</v>
      </c>
      <c r="I2508">
        <v>0</v>
      </c>
      <c r="J2508">
        <v>0</v>
      </c>
      <c r="K2508">
        <v>0</v>
      </c>
      <c r="L2508">
        <v>0</v>
      </c>
      <c r="M2508">
        <v>0</v>
      </c>
    </row>
    <row r="2509" spans="2:13" x14ac:dyDescent="0.2">
      <c r="B2509">
        <v>0</v>
      </c>
      <c r="C2509">
        <v>0</v>
      </c>
      <c r="D2509">
        <v>0</v>
      </c>
      <c r="E2509">
        <v>0</v>
      </c>
      <c r="F2509">
        <v>0</v>
      </c>
      <c r="G2509">
        <v>2222222</v>
      </c>
      <c r="H2509">
        <v>0</v>
      </c>
      <c r="I2509">
        <v>0</v>
      </c>
      <c r="J2509">
        <v>0</v>
      </c>
      <c r="K2509">
        <v>0</v>
      </c>
      <c r="L2509">
        <v>0</v>
      </c>
      <c r="M2509">
        <v>0</v>
      </c>
    </row>
    <row r="2510" spans="2:13" x14ac:dyDescent="0.2">
      <c r="B2510">
        <v>0</v>
      </c>
      <c r="C2510">
        <v>0</v>
      </c>
      <c r="D2510">
        <v>0</v>
      </c>
      <c r="E2510">
        <v>0</v>
      </c>
      <c r="F2510">
        <v>0</v>
      </c>
      <c r="G2510">
        <v>2222222</v>
      </c>
      <c r="H2510">
        <v>0</v>
      </c>
      <c r="I2510">
        <v>0</v>
      </c>
      <c r="J2510">
        <v>0</v>
      </c>
      <c r="K2510">
        <v>0</v>
      </c>
      <c r="L2510">
        <v>0</v>
      </c>
      <c r="M2510">
        <v>0</v>
      </c>
    </row>
    <row r="2511" spans="2:13" x14ac:dyDescent="0.2">
      <c r="B2511">
        <v>0</v>
      </c>
      <c r="C2511">
        <v>0</v>
      </c>
      <c r="D2511">
        <v>0</v>
      </c>
      <c r="E2511">
        <v>0</v>
      </c>
      <c r="F2511">
        <v>0</v>
      </c>
      <c r="G2511">
        <v>2222222</v>
      </c>
      <c r="H2511">
        <v>0</v>
      </c>
      <c r="I2511">
        <v>0</v>
      </c>
      <c r="J2511">
        <v>0</v>
      </c>
      <c r="K2511">
        <v>0</v>
      </c>
      <c r="L2511">
        <v>0</v>
      </c>
      <c r="M2511">
        <v>0</v>
      </c>
    </row>
    <row r="2512" spans="2:13" x14ac:dyDescent="0.2">
      <c r="B2512">
        <v>0</v>
      </c>
      <c r="C2512">
        <v>0</v>
      </c>
      <c r="D2512">
        <v>0</v>
      </c>
      <c r="E2512">
        <v>0</v>
      </c>
      <c r="F2512">
        <v>0</v>
      </c>
      <c r="G2512">
        <v>2222222</v>
      </c>
      <c r="H2512">
        <v>0</v>
      </c>
      <c r="I2512">
        <v>0</v>
      </c>
      <c r="J2512">
        <v>0</v>
      </c>
      <c r="K2512">
        <v>0</v>
      </c>
      <c r="L2512">
        <v>0</v>
      </c>
      <c r="M2512">
        <v>0</v>
      </c>
    </row>
    <row r="2513" spans="2:13" x14ac:dyDescent="0.2">
      <c r="B2513">
        <v>0</v>
      </c>
      <c r="C2513">
        <v>0</v>
      </c>
      <c r="D2513">
        <v>0</v>
      </c>
      <c r="E2513">
        <v>0</v>
      </c>
      <c r="F2513">
        <v>0</v>
      </c>
      <c r="G2513">
        <v>2222222</v>
      </c>
      <c r="H2513">
        <v>0</v>
      </c>
      <c r="I2513">
        <v>0</v>
      </c>
      <c r="J2513">
        <v>0</v>
      </c>
      <c r="K2513">
        <v>0</v>
      </c>
      <c r="L2513">
        <v>0</v>
      </c>
      <c r="M2513">
        <v>0</v>
      </c>
    </row>
    <row r="2514" spans="2:13" x14ac:dyDescent="0.2">
      <c r="B2514">
        <v>0</v>
      </c>
      <c r="C2514">
        <v>0</v>
      </c>
      <c r="D2514">
        <v>0</v>
      </c>
      <c r="E2514">
        <v>0</v>
      </c>
      <c r="F2514">
        <v>0</v>
      </c>
      <c r="G2514">
        <v>2222222</v>
      </c>
      <c r="H2514">
        <v>0</v>
      </c>
      <c r="I2514">
        <v>0</v>
      </c>
      <c r="J2514">
        <v>0</v>
      </c>
      <c r="K2514">
        <v>0</v>
      </c>
      <c r="L2514">
        <v>0</v>
      </c>
      <c r="M2514">
        <v>0</v>
      </c>
    </row>
    <row r="2515" spans="2:13" x14ac:dyDescent="0.2">
      <c r="B2515">
        <v>0</v>
      </c>
      <c r="C2515">
        <v>0</v>
      </c>
      <c r="D2515">
        <v>0</v>
      </c>
      <c r="E2515">
        <v>0</v>
      </c>
      <c r="F2515">
        <v>0</v>
      </c>
      <c r="G2515">
        <v>2222222</v>
      </c>
      <c r="H2515">
        <v>0</v>
      </c>
      <c r="I2515">
        <v>0</v>
      </c>
      <c r="J2515">
        <v>0</v>
      </c>
      <c r="K2515">
        <v>0</v>
      </c>
      <c r="L2515">
        <v>0</v>
      </c>
      <c r="M2515">
        <v>0</v>
      </c>
    </row>
    <row r="2516" spans="2:13" x14ac:dyDescent="0.2">
      <c r="B2516">
        <v>0</v>
      </c>
      <c r="C2516">
        <v>0</v>
      </c>
      <c r="D2516">
        <v>0</v>
      </c>
      <c r="E2516">
        <v>0</v>
      </c>
      <c r="F2516">
        <v>0</v>
      </c>
      <c r="G2516">
        <v>2222222</v>
      </c>
      <c r="H2516">
        <v>0</v>
      </c>
      <c r="I2516">
        <v>0</v>
      </c>
      <c r="J2516">
        <v>0</v>
      </c>
      <c r="K2516">
        <v>0</v>
      </c>
      <c r="L2516">
        <v>0</v>
      </c>
      <c r="M2516">
        <v>0</v>
      </c>
    </row>
    <row r="2517" spans="2:13" x14ac:dyDescent="0.2">
      <c r="B2517">
        <v>0</v>
      </c>
      <c r="C2517">
        <v>0</v>
      </c>
      <c r="D2517">
        <v>0</v>
      </c>
      <c r="E2517">
        <v>0</v>
      </c>
      <c r="F2517">
        <v>0</v>
      </c>
      <c r="G2517">
        <v>2222222</v>
      </c>
      <c r="H2517">
        <v>0</v>
      </c>
      <c r="I2517">
        <v>0</v>
      </c>
      <c r="J2517">
        <v>0</v>
      </c>
      <c r="K2517">
        <v>0</v>
      </c>
      <c r="L2517">
        <v>0</v>
      </c>
      <c r="M2517">
        <v>0</v>
      </c>
    </row>
    <row r="2518" spans="2:13" x14ac:dyDescent="0.2">
      <c r="B2518">
        <v>0</v>
      </c>
      <c r="C2518">
        <v>0</v>
      </c>
      <c r="D2518">
        <v>0</v>
      </c>
      <c r="E2518">
        <v>0</v>
      </c>
      <c r="F2518">
        <v>0</v>
      </c>
      <c r="G2518">
        <v>2222222</v>
      </c>
      <c r="H2518">
        <v>0</v>
      </c>
      <c r="I2518">
        <v>0</v>
      </c>
      <c r="J2518">
        <v>0</v>
      </c>
      <c r="K2518">
        <v>0</v>
      </c>
      <c r="L2518">
        <v>0</v>
      </c>
      <c r="M2518">
        <v>0</v>
      </c>
    </row>
    <row r="2519" spans="2:13" x14ac:dyDescent="0.2">
      <c r="B2519">
        <v>0</v>
      </c>
      <c r="C2519">
        <v>0</v>
      </c>
      <c r="D2519">
        <v>0</v>
      </c>
      <c r="E2519">
        <v>0</v>
      </c>
      <c r="F2519">
        <v>0</v>
      </c>
      <c r="G2519">
        <v>2222222</v>
      </c>
      <c r="H2519">
        <v>0</v>
      </c>
      <c r="I2519">
        <v>0</v>
      </c>
      <c r="J2519">
        <v>0</v>
      </c>
      <c r="K2519">
        <v>0</v>
      </c>
      <c r="L2519">
        <v>0</v>
      </c>
      <c r="M2519">
        <v>0</v>
      </c>
    </row>
    <row r="2520" spans="2:13" x14ac:dyDescent="0.2">
      <c r="B2520">
        <v>0</v>
      </c>
      <c r="C2520">
        <v>0</v>
      </c>
      <c r="D2520">
        <v>0</v>
      </c>
      <c r="E2520">
        <v>0</v>
      </c>
      <c r="F2520">
        <v>0</v>
      </c>
      <c r="G2520">
        <v>2222222</v>
      </c>
      <c r="H2520">
        <v>0</v>
      </c>
      <c r="I2520">
        <v>0</v>
      </c>
      <c r="J2520">
        <v>0</v>
      </c>
      <c r="K2520">
        <v>0</v>
      </c>
      <c r="L2520">
        <v>0</v>
      </c>
      <c r="M2520">
        <v>0</v>
      </c>
    </row>
    <row r="2521" spans="2:13" x14ac:dyDescent="0.2">
      <c r="B2521">
        <v>0</v>
      </c>
      <c r="C2521">
        <v>0</v>
      </c>
      <c r="D2521">
        <v>0</v>
      </c>
      <c r="E2521">
        <v>0</v>
      </c>
      <c r="F2521">
        <v>0</v>
      </c>
      <c r="G2521">
        <v>2222222</v>
      </c>
      <c r="H2521">
        <v>0</v>
      </c>
      <c r="I2521">
        <v>0</v>
      </c>
      <c r="J2521">
        <v>0</v>
      </c>
      <c r="K2521">
        <v>0</v>
      </c>
      <c r="L2521">
        <v>0</v>
      </c>
      <c r="M2521">
        <v>0</v>
      </c>
    </row>
    <row r="2522" spans="2:13" x14ac:dyDescent="0.2">
      <c r="B2522">
        <v>0</v>
      </c>
      <c r="C2522">
        <v>0</v>
      </c>
      <c r="D2522">
        <v>0</v>
      </c>
      <c r="E2522">
        <v>0</v>
      </c>
      <c r="F2522">
        <v>0</v>
      </c>
      <c r="G2522">
        <v>2222222</v>
      </c>
      <c r="H2522">
        <v>0</v>
      </c>
      <c r="I2522">
        <v>0</v>
      </c>
      <c r="J2522">
        <v>0</v>
      </c>
      <c r="K2522">
        <v>0</v>
      </c>
      <c r="L2522">
        <v>0</v>
      </c>
      <c r="M2522">
        <v>0</v>
      </c>
    </row>
    <row r="2523" spans="2:13" x14ac:dyDescent="0.2">
      <c r="B2523">
        <v>0</v>
      </c>
      <c r="C2523">
        <v>0</v>
      </c>
      <c r="D2523">
        <v>0</v>
      </c>
      <c r="E2523">
        <v>0</v>
      </c>
      <c r="F2523">
        <v>0</v>
      </c>
      <c r="G2523">
        <v>2222222</v>
      </c>
      <c r="H2523">
        <v>0</v>
      </c>
      <c r="I2523">
        <v>0</v>
      </c>
      <c r="J2523">
        <v>0</v>
      </c>
      <c r="K2523">
        <v>0</v>
      </c>
      <c r="L2523">
        <v>0</v>
      </c>
      <c r="M2523">
        <v>0</v>
      </c>
    </row>
    <row r="2524" spans="2:13" x14ac:dyDescent="0.2">
      <c r="B2524">
        <v>0</v>
      </c>
      <c r="C2524">
        <v>0</v>
      </c>
      <c r="D2524">
        <v>0</v>
      </c>
      <c r="E2524">
        <v>0</v>
      </c>
      <c r="F2524">
        <v>0</v>
      </c>
      <c r="G2524">
        <v>2222222</v>
      </c>
      <c r="H2524">
        <v>0</v>
      </c>
      <c r="I2524">
        <v>0</v>
      </c>
      <c r="J2524">
        <v>0</v>
      </c>
      <c r="K2524">
        <v>0</v>
      </c>
      <c r="L2524">
        <v>0</v>
      </c>
      <c r="M2524">
        <v>0</v>
      </c>
    </row>
    <row r="2525" spans="2:13" x14ac:dyDescent="0.2">
      <c r="B2525">
        <v>0</v>
      </c>
      <c r="C2525">
        <v>0</v>
      </c>
      <c r="D2525">
        <v>0</v>
      </c>
      <c r="E2525">
        <v>0</v>
      </c>
      <c r="F2525">
        <v>0</v>
      </c>
      <c r="G2525">
        <v>2222222</v>
      </c>
      <c r="H2525">
        <v>0</v>
      </c>
      <c r="I2525">
        <v>0</v>
      </c>
      <c r="J2525">
        <v>0</v>
      </c>
      <c r="K2525">
        <v>0</v>
      </c>
      <c r="L2525">
        <v>0</v>
      </c>
      <c r="M2525">
        <v>0</v>
      </c>
    </row>
    <row r="2526" spans="2:13" x14ac:dyDescent="0.2">
      <c r="B2526">
        <v>0</v>
      </c>
      <c r="C2526">
        <v>0</v>
      </c>
      <c r="D2526">
        <v>0</v>
      </c>
      <c r="E2526">
        <v>0</v>
      </c>
      <c r="F2526">
        <v>0</v>
      </c>
      <c r="G2526">
        <v>2222222</v>
      </c>
      <c r="H2526">
        <v>0</v>
      </c>
      <c r="I2526">
        <v>0</v>
      </c>
      <c r="J2526">
        <v>0</v>
      </c>
      <c r="K2526">
        <v>0</v>
      </c>
      <c r="L2526">
        <v>0</v>
      </c>
      <c r="M2526">
        <v>0</v>
      </c>
    </row>
    <row r="2527" spans="2:13" x14ac:dyDescent="0.2">
      <c r="B2527">
        <v>0</v>
      </c>
      <c r="C2527">
        <v>0</v>
      </c>
      <c r="D2527">
        <v>0</v>
      </c>
      <c r="E2527">
        <v>0</v>
      </c>
      <c r="F2527">
        <v>0</v>
      </c>
      <c r="G2527">
        <v>2222222</v>
      </c>
      <c r="H2527">
        <v>0</v>
      </c>
      <c r="I2527">
        <v>0</v>
      </c>
      <c r="J2527">
        <v>0</v>
      </c>
      <c r="K2527">
        <v>0</v>
      </c>
      <c r="L2527">
        <v>0</v>
      </c>
      <c r="M2527">
        <v>0</v>
      </c>
    </row>
    <row r="2528" spans="2:13" x14ac:dyDescent="0.2">
      <c r="B2528">
        <v>0</v>
      </c>
      <c r="C2528">
        <v>0</v>
      </c>
      <c r="D2528">
        <v>0</v>
      </c>
      <c r="E2528">
        <v>0</v>
      </c>
      <c r="F2528">
        <v>0</v>
      </c>
      <c r="G2528">
        <v>2222222</v>
      </c>
      <c r="H2528">
        <v>0</v>
      </c>
      <c r="I2528">
        <v>0</v>
      </c>
      <c r="J2528">
        <v>0</v>
      </c>
      <c r="K2528">
        <v>0</v>
      </c>
      <c r="L2528">
        <v>0</v>
      </c>
      <c r="M2528">
        <v>0</v>
      </c>
    </row>
    <row r="2529" spans="2:13" x14ac:dyDescent="0.2">
      <c r="B2529">
        <v>0</v>
      </c>
      <c r="C2529">
        <v>0</v>
      </c>
      <c r="D2529">
        <v>0</v>
      </c>
      <c r="E2529">
        <v>0</v>
      </c>
      <c r="F2529">
        <v>0</v>
      </c>
      <c r="G2529">
        <v>2222222</v>
      </c>
      <c r="H2529">
        <v>0</v>
      </c>
      <c r="I2529">
        <v>0</v>
      </c>
      <c r="J2529">
        <v>0</v>
      </c>
      <c r="K2529">
        <v>0</v>
      </c>
      <c r="L2529">
        <v>0</v>
      </c>
      <c r="M2529">
        <v>0</v>
      </c>
    </row>
    <row r="2530" spans="2:13" x14ac:dyDescent="0.2">
      <c r="B2530">
        <v>0</v>
      </c>
      <c r="C2530">
        <v>0</v>
      </c>
      <c r="D2530">
        <v>0</v>
      </c>
      <c r="E2530">
        <v>0</v>
      </c>
      <c r="F2530">
        <v>0</v>
      </c>
      <c r="G2530">
        <v>2222222</v>
      </c>
      <c r="H2530">
        <v>0</v>
      </c>
      <c r="I2530">
        <v>0</v>
      </c>
      <c r="J2530">
        <v>0</v>
      </c>
      <c r="K2530">
        <v>0</v>
      </c>
      <c r="L2530">
        <v>0</v>
      </c>
      <c r="M2530">
        <v>0</v>
      </c>
    </row>
    <row r="2531" spans="2:13" x14ac:dyDescent="0.2">
      <c r="B2531">
        <v>0</v>
      </c>
      <c r="C2531">
        <v>0</v>
      </c>
      <c r="D2531">
        <v>0</v>
      </c>
      <c r="E2531">
        <v>0</v>
      </c>
      <c r="F2531">
        <v>0</v>
      </c>
      <c r="G2531">
        <v>2222222</v>
      </c>
      <c r="H2531">
        <v>0</v>
      </c>
      <c r="I2531">
        <v>0</v>
      </c>
      <c r="J2531">
        <v>0</v>
      </c>
      <c r="K2531">
        <v>0</v>
      </c>
      <c r="L2531">
        <v>0</v>
      </c>
      <c r="M2531">
        <v>0</v>
      </c>
    </row>
    <row r="2532" spans="2:13" x14ac:dyDescent="0.2">
      <c r="B2532">
        <v>0</v>
      </c>
      <c r="C2532">
        <v>0</v>
      </c>
      <c r="D2532">
        <v>0</v>
      </c>
      <c r="E2532">
        <v>0</v>
      </c>
      <c r="F2532">
        <v>0</v>
      </c>
      <c r="G2532">
        <v>2222222</v>
      </c>
      <c r="H2532">
        <v>0</v>
      </c>
      <c r="I2532">
        <v>0</v>
      </c>
      <c r="J2532">
        <v>0</v>
      </c>
      <c r="K2532">
        <v>0</v>
      </c>
      <c r="L2532">
        <v>0</v>
      </c>
      <c r="M2532">
        <v>0</v>
      </c>
    </row>
    <row r="2533" spans="2:13" x14ac:dyDescent="0.2">
      <c r="B2533">
        <v>0</v>
      </c>
      <c r="C2533">
        <v>0</v>
      </c>
      <c r="D2533">
        <v>0</v>
      </c>
      <c r="E2533">
        <v>0</v>
      </c>
      <c r="F2533">
        <v>0</v>
      </c>
      <c r="G2533">
        <v>2222222</v>
      </c>
      <c r="H2533">
        <v>0</v>
      </c>
      <c r="I2533">
        <v>0</v>
      </c>
      <c r="J2533">
        <v>0</v>
      </c>
      <c r="K2533">
        <v>0</v>
      </c>
      <c r="L2533">
        <v>0</v>
      </c>
      <c r="M2533">
        <v>0</v>
      </c>
    </row>
    <row r="2534" spans="2:13" x14ac:dyDescent="0.2">
      <c r="B2534">
        <v>0</v>
      </c>
      <c r="C2534">
        <v>0</v>
      </c>
      <c r="D2534">
        <v>0</v>
      </c>
      <c r="E2534">
        <v>0</v>
      </c>
      <c r="F2534">
        <v>0</v>
      </c>
      <c r="G2534">
        <v>2222222</v>
      </c>
      <c r="H2534">
        <v>0</v>
      </c>
      <c r="I2534">
        <v>0</v>
      </c>
      <c r="J2534">
        <v>0</v>
      </c>
      <c r="K2534">
        <v>0</v>
      </c>
      <c r="L2534">
        <v>0</v>
      </c>
      <c r="M2534">
        <v>0</v>
      </c>
    </row>
    <row r="2535" spans="2:13" x14ac:dyDescent="0.2">
      <c r="B2535">
        <v>0</v>
      </c>
      <c r="C2535">
        <v>0</v>
      </c>
      <c r="D2535">
        <v>0</v>
      </c>
      <c r="E2535">
        <v>0</v>
      </c>
      <c r="F2535">
        <v>0</v>
      </c>
      <c r="G2535">
        <v>2222222</v>
      </c>
      <c r="H2535">
        <v>0</v>
      </c>
      <c r="I2535">
        <v>0</v>
      </c>
      <c r="J2535">
        <v>0</v>
      </c>
      <c r="K2535">
        <v>0</v>
      </c>
      <c r="L2535">
        <v>0</v>
      </c>
      <c r="M2535">
        <v>0</v>
      </c>
    </row>
    <row r="2536" spans="2:13" x14ac:dyDescent="0.2">
      <c r="B2536">
        <v>0</v>
      </c>
      <c r="C2536">
        <v>0</v>
      </c>
      <c r="D2536">
        <v>0</v>
      </c>
      <c r="E2536">
        <v>0</v>
      </c>
      <c r="F2536">
        <v>0</v>
      </c>
      <c r="G2536">
        <v>2222222</v>
      </c>
      <c r="H2536">
        <v>0</v>
      </c>
      <c r="I2536">
        <v>0</v>
      </c>
      <c r="J2536">
        <v>0</v>
      </c>
      <c r="K2536">
        <v>0</v>
      </c>
      <c r="L2536">
        <v>0</v>
      </c>
      <c r="M2536">
        <v>0</v>
      </c>
    </row>
    <row r="2537" spans="2:13" x14ac:dyDescent="0.2">
      <c r="B2537">
        <v>0</v>
      </c>
      <c r="C2537">
        <v>0</v>
      </c>
      <c r="D2537">
        <v>0</v>
      </c>
      <c r="E2537">
        <v>0</v>
      </c>
      <c r="F2537">
        <v>0</v>
      </c>
      <c r="G2537">
        <v>2222222</v>
      </c>
      <c r="H2537">
        <v>0</v>
      </c>
      <c r="I2537">
        <v>0</v>
      </c>
      <c r="J2537">
        <v>0</v>
      </c>
      <c r="K2537">
        <v>0</v>
      </c>
      <c r="L2537">
        <v>0</v>
      </c>
      <c r="M2537">
        <v>0</v>
      </c>
    </row>
    <row r="2538" spans="2:13" x14ac:dyDescent="0.2">
      <c r="B2538">
        <v>0</v>
      </c>
      <c r="C2538">
        <v>0</v>
      </c>
      <c r="D2538">
        <v>0</v>
      </c>
      <c r="E2538">
        <v>0</v>
      </c>
      <c r="F2538">
        <v>0</v>
      </c>
      <c r="G2538">
        <v>2222222</v>
      </c>
      <c r="H2538">
        <v>0</v>
      </c>
      <c r="I2538">
        <v>0</v>
      </c>
      <c r="J2538">
        <v>0</v>
      </c>
      <c r="K2538">
        <v>0</v>
      </c>
      <c r="L2538">
        <v>0</v>
      </c>
      <c r="M2538">
        <v>0</v>
      </c>
    </row>
    <row r="2539" spans="2:13" x14ac:dyDescent="0.2">
      <c r="B2539">
        <v>0</v>
      </c>
      <c r="C2539">
        <v>0</v>
      </c>
      <c r="D2539">
        <v>0</v>
      </c>
      <c r="E2539">
        <v>0</v>
      </c>
      <c r="F2539">
        <v>0</v>
      </c>
      <c r="G2539">
        <v>2222222</v>
      </c>
      <c r="H2539">
        <v>0</v>
      </c>
      <c r="I2539">
        <v>0</v>
      </c>
      <c r="J2539">
        <v>0</v>
      </c>
      <c r="K2539">
        <v>0</v>
      </c>
      <c r="L2539">
        <v>0</v>
      </c>
      <c r="M2539">
        <v>0</v>
      </c>
    </row>
    <row r="2540" spans="2:13" x14ac:dyDescent="0.2">
      <c r="B2540">
        <v>0</v>
      </c>
      <c r="C2540">
        <v>0</v>
      </c>
      <c r="D2540">
        <v>0</v>
      </c>
      <c r="E2540">
        <v>0</v>
      </c>
      <c r="F2540">
        <v>0</v>
      </c>
      <c r="G2540">
        <v>2222222</v>
      </c>
      <c r="H2540">
        <v>0</v>
      </c>
      <c r="I2540">
        <v>0</v>
      </c>
      <c r="J2540">
        <v>0</v>
      </c>
      <c r="K2540">
        <v>0</v>
      </c>
      <c r="L2540">
        <v>0</v>
      </c>
      <c r="M2540">
        <v>0</v>
      </c>
    </row>
    <row r="2541" spans="2:13" x14ac:dyDescent="0.2">
      <c r="B2541">
        <v>0</v>
      </c>
      <c r="C2541">
        <v>0</v>
      </c>
      <c r="D2541">
        <v>0</v>
      </c>
      <c r="E2541">
        <v>0</v>
      </c>
      <c r="F2541">
        <v>0</v>
      </c>
      <c r="G2541">
        <v>2222222</v>
      </c>
      <c r="H2541">
        <v>0</v>
      </c>
      <c r="I2541">
        <v>0</v>
      </c>
      <c r="J2541">
        <v>0</v>
      </c>
      <c r="K2541">
        <v>0</v>
      </c>
      <c r="L2541">
        <v>0</v>
      </c>
      <c r="M2541">
        <v>0</v>
      </c>
    </row>
    <row r="2542" spans="2:13" x14ac:dyDescent="0.2">
      <c r="B2542">
        <v>0</v>
      </c>
      <c r="C2542">
        <v>0</v>
      </c>
      <c r="D2542">
        <v>0</v>
      </c>
      <c r="E2542">
        <v>0</v>
      </c>
      <c r="F2542">
        <v>0</v>
      </c>
      <c r="G2542">
        <v>2222222</v>
      </c>
      <c r="H2542">
        <v>0</v>
      </c>
      <c r="I2542">
        <v>0</v>
      </c>
      <c r="J2542">
        <v>0</v>
      </c>
      <c r="K2542">
        <v>0</v>
      </c>
      <c r="L2542">
        <v>0</v>
      </c>
      <c r="M2542">
        <v>0</v>
      </c>
    </row>
    <row r="2543" spans="2:13" x14ac:dyDescent="0.2">
      <c r="B2543">
        <v>0</v>
      </c>
      <c r="C2543">
        <v>0</v>
      </c>
      <c r="D2543">
        <v>0</v>
      </c>
      <c r="E2543">
        <v>0</v>
      </c>
      <c r="F2543">
        <v>0</v>
      </c>
      <c r="G2543">
        <v>2222222</v>
      </c>
      <c r="H2543">
        <v>0</v>
      </c>
      <c r="I2543">
        <v>0</v>
      </c>
      <c r="J2543">
        <v>0</v>
      </c>
      <c r="K2543">
        <v>0</v>
      </c>
      <c r="L2543">
        <v>0</v>
      </c>
      <c r="M2543">
        <v>0</v>
      </c>
    </row>
    <row r="2544" spans="2:13" x14ac:dyDescent="0.2">
      <c r="B2544">
        <v>0</v>
      </c>
      <c r="C2544">
        <v>0</v>
      </c>
      <c r="D2544">
        <v>0</v>
      </c>
      <c r="E2544">
        <v>0</v>
      </c>
      <c r="F2544">
        <v>0</v>
      </c>
      <c r="G2544">
        <v>2222222</v>
      </c>
      <c r="H2544">
        <v>0</v>
      </c>
      <c r="I2544">
        <v>0</v>
      </c>
      <c r="J2544">
        <v>0</v>
      </c>
      <c r="K2544">
        <v>0</v>
      </c>
      <c r="L2544">
        <v>0</v>
      </c>
      <c r="M2544">
        <v>0</v>
      </c>
    </row>
    <row r="2545" spans="2:13" x14ac:dyDescent="0.2">
      <c r="B2545">
        <v>0</v>
      </c>
      <c r="C2545">
        <v>0</v>
      </c>
      <c r="D2545">
        <v>0</v>
      </c>
      <c r="E2545">
        <v>0</v>
      </c>
      <c r="F2545">
        <v>0</v>
      </c>
      <c r="G2545">
        <v>2222222</v>
      </c>
      <c r="H2545">
        <v>0</v>
      </c>
      <c r="I2545">
        <v>0</v>
      </c>
      <c r="J2545">
        <v>0</v>
      </c>
      <c r="K2545">
        <v>0</v>
      </c>
      <c r="L2545">
        <v>0</v>
      </c>
      <c r="M2545">
        <v>0</v>
      </c>
    </row>
    <row r="2546" spans="2:13" x14ac:dyDescent="0.2">
      <c r="B2546">
        <v>0</v>
      </c>
      <c r="C2546">
        <v>0</v>
      </c>
      <c r="D2546">
        <v>0</v>
      </c>
      <c r="E2546">
        <v>0</v>
      </c>
      <c r="F2546">
        <v>0</v>
      </c>
      <c r="G2546">
        <v>2222222</v>
      </c>
      <c r="H2546">
        <v>0</v>
      </c>
      <c r="I2546">
        <v>0</v>
      </c>
      <c r="J2546">
        <v>0</v>
      </c>
      <c r="K2546">
        <v>0</v>
      </c>
      <c r="L2546">
        <v>0</v>
      </c>
      <c r="M2546">
        <v>0</v>
      </c>
    </row>
    <row r="2547" spans="2:13" x14ac:dyDescent="0.2">
      <c r="B2547">
        <v>0</v>
      </c>
      <c r="C2547">
        <v>0</v>
      </c>
      <c r="D2547">
        <v>0</v>
      </c>
      <c r="E2547">
        <v>0</v>
      </c>
      <c r="F2547">
        <v>0</v>
      </c>
      <c r="G2547">
        <v>2222222</v>
      </c>
      <c r="H2547">
        <v>0</v>
      </c>
      <c r="I2547">
        <v>0</v>
      </c>
      <c r="J2547">
        <v>0</v>
      </c>
      <c r="K2547">
        <v>0</v>
      </c>
      <c r="L2547">
        <v>0</v>
      </c>
      <c r="M2547">
        <v>0</v>
      </c>
    </row>
    <row r="2548" spans="2:13" x14ac:dyDescent="0.2">
      <c r="B2548">
        <v>0</v>
      </c>
      <c r="C2548">
        <v>0</v>
      </c>
      <c r="D2548">
        <v>0</v>
      </c>
      <c r="E2548">
        <v>0</v>
      </c>
      <c r="F2548">
        <v>0</v>
      </c>
      <c r="G2548">
        <v>2222222</v>
      </c>
      <c r="H2548">
        <v>0</v>
      </c>
      <c r="I2548">
        <v>0</v>
      </c>
      <c r="J2548">
        <v>0</v>
      </c>
      <c r="K2548">
        <v>0</v>
      </c>
      <c r="L2548">
        <v>0</v>
      </c>
      <c r="M2548">
        <v>0</v>
      </c>
    </row>
    <row r="2549" spans="2:13" x14ac:dyDescent="0.2">
      <c r="B2549">
        <v>0</v>
      </c>
      <c r="C2549">
        <v>0</v>
      </c>
      <c r="D2549">
        <v>0</v>
      </c>
      <c r="E2549">
        <v>0</v>
      </c>
      <c r="F2549">
        <v>0</v>
      </c>
      <c r="G2549">
        <v>2222222</v>
      </c>
      <c r="H2549">
        <v>0</v>
      </c>
      <c r="I2549">
        <v>0</v>
      </c>
      <c r="J2549">
        <v>0</v>
      </c>
      <c r="K2549">
        <v>0</v>
      </c>
      <c r="L2549">
        <v>0</v>
      </c>
      <c r="M2549">
        <v>0</v>
      </c>
    </row>
    <row r="2550" spans="2:13" x14ac:dyDescent="0.2">
      <c r="B2550">
        <v>0</v>
      </c>
      <c r="C2550">
        <v>0</v>
      </c>
      <c r="D2550">
        <v>0</v>
      </c>
      <c r="E2550">
        <v>0</v>
      </c>
      <c r="F2550">
        <v>0</v>
      </c>
      <c r="G2550">
        <v>2222222</v>
      </c>
      <c r="H2550">
        <v>0</v>
      </c>
      <c r="I2550">
        <v>0</v>
      </c>
      <c r="J2550">
        <v>0</v>
      </c>
      <c r="K2550">
        <v>0</v>
      </c>
      <c r="L2550">
        <v>0</v>
      </c>
      <c r="M2550">
        <v>0</v>
      </c>
    </row>
    <row r="2551" spans="2:13" x14ac:dyDescent="0.2">
      <c r="B2551">
        <v>0</v>
      </c>
      <c r="C2551">
        <v>0</v>
      </c>
      <c r="D2551">
        <v>0</v>
      </c>
      <c r="E2551">
        <v>0</v>
      </c>
      <c r="F2551">
        <v>0</v>
      </c>
      <c r="G2551">
        <v>2222222</v>
      </c>
      <c r="H2551">
        <v>0</v>
      </c>
      <c r="I2551">
        <v>0</v>
      </c>
      <c r="J2551">
        <v>0</v>
      </c>
      <c r="K2551">
        <v>0</v>
      </c>
      <c r="L2551">
        <v>0</v>
      </c>
      <c r="M2551">
        <v>0</v>
      </c>
    </row>
    <row r="2552" spans="2:13" x14ac:dyDescent="0.2">
      <c r="B2552">
        <v>0</v>
      </c>
      <c r="C2552">
        <v>0</v>
      </c>
      <c r="D2552">
        <v>0</v>
      </c>
      <c r="E2552">
        <v>0</v>
      </c>
      <c r="F2552">
        <v>0</v>
      </c>
      <c r="G2552">
        <v>2222222</v>
      </c>
      <c r="H2552">
        <v>0</v>
      </c>
      <c r="I2552">
        <v>0</v>
      </c>
      <c r="J2552">
        <v>0</v>
      </c>
      <c r="K2552">
        <v>0</v>
      </c>
      <c r="L2552">
        <v>0</v>
      </c>
      <c r="M2552">
        <v>0</v>
      </c>
    </row>
    <row r="2553" spans="2:13" x14ac:dyDescent="0.2">
      <c r="B2553">
        <v>0</v>
      </c>
      <c r="C2553">
        <v>0</v>
      </c>
      <c r="D2553">
        <v>0</v>
      </c>
      <c r="E2553">
        <v>0</v>
      </c>
      <c r="F2553">
        <v>0</v>
      </c>
      <c r="G2553">
        <v>2222222</v>
      </c>
      <c r="H2553">
        <v>0</v>
      </c>
      <c r="I2553">
        <v>0</v>
      </c>
      <c r="J2553">
        <v>0</v>
      </c>
      <c r="K2553">
        <v>0</v>
      </c>
      <c r="L2553">
        <v>0</v>
      </c>
      <c r="M2553">
        <v>0</v>
      </c>
    </row>
    <row r="2554" spans="2:13" x14ac:dyDescent="0.2">
      <c r="B2554">
        <v>0</v>
      </c>
      <c r="C2554">
        <v>0</v>
      </c>
      <c r="D2554">
        <v>0</v>
      </c>
      <c r="E2554">
        <v>0</v>
      </c>
      <c r="F2554">
        <v>0</v>
      </c>
      <c r="G2554">
        <v>2222222</v>
      </c>
      <c r="H2554">
        <v>0</v>
      </c>
      <c r="I2554">
        <v>0</v>
      </c>
      <c r="J2554">
        <v>0</v>
      </c>
      <c r="K2554">
        <v>0</v>
      </c>
      <c r="L2554">
        <v>0</v>
      </c>
      <c r="M2554">
        <v>0</v>
      </c>
    </row>
    <row r="2555" spans="2:13" x14ac:dyDescent="0.2">
      <c r="B2555">
        <v>0</v>
      </c>
      <c r="C2555">
        <v>0</v>
      </c>
      <c r="D2555">
        <v>0</v>
      </c>
      <c r="E2555">
        <v>0</v>
      </c>
      <c r="F2555">
        <v>0</v>
      </c>
      <c r="G2555">
        <v>2222222</v>
      </c>
      <c r="H2555">
        <v>0</v>
      </c>
      <c r="I2555">
        <v>0</v>
      </c>
      <c r="J2555">
        <v>0</v>
      </c>
      <c r="K2555">
        <v>0</v>
      </c>
      <c r="L2555">
        <v>0</v>
      </c>
      <c r="M2555">
        <v>0</v>
      </c>
    </row>
    <row r="2556" spans="2:13" x14ac:dyDescent="0.2">
      <c r="B2556">
        <v>0</v>
      </c>
      <c r="C2556">
        <v>0</v>
      </c>
      <c r="D2556">
        <v>0</v>
      </c>
      <c r="E2556">
        <v>0</v>
      </c>
      <c r="F2556">
        <v>0</v>
      </c>
      <c r="G2556">
        <v>2222222</v>
      </c>
      <c r="H2556">
        <v>0</v>
      </c>
      <c r="I2556">
        <v>0</v>
      </c>
      <c r="J2556">
        <v>0</v>
      </c>
      <c r="K2556">
        <v>0</v>
      </c>
      <c r="L2556">
        <v>0</v>
      </c>
      <c r="M2556">
        <v>0</v>
      </c>
    </row>
    <row r="2557" spans="2:13" x14ac:dyDescent="0.2">
      <c r="B2557">
        <v>0</v>
      </c>
      <c r="C2557">
        <v>0</v>
      </c>
      <c r="D2557">
        <v>0</v>
      </c>
      <c r="E2557">
        <v>0</v>
      </c>
      <c r="F2557">
        <v>0</v>
      </c>
      <c r="G2557">
        <v>2222222</v>
      </c>
      <c r="H2557">
        <v>0</v>
      </c>
      <c r="I2557">
        <v>0</v>
      </c>
      <c r="J2557">
        <v>0</v>
      </c>
      <c r="K2557">
        <v>0</v>
      </c>
      <c r="L2557">
        <v>0</v>
      </c>
      <c r="M2557">
        <v>0</v>
      </c>
    </row>
    <row r="2558" spans="2:13" x14ac:dyDescent="0.2">
      <c r="B2558">
        <v>0</v>
      </c>
      <c r="C2558">
        <v>0</v>
      </c>
      <c r="D2558">
        <v>0</v>
      </c>
      <c r="E2558">
        <v>0</v>
      </c>
      <c r="F2558">
        <v>0</v>
      </c>
      <c r="G2558">
        <v>2222222</v>
      </c>
      <c r="H2558">
        <v>0</v>
      </c>
      <c r="I2558">
        <v>0</v>
      </c>
      <c r="J2558">
        <v>0</v>
      </c>
      <c r="K2558">
        <v>0</v>
      </c>
      <c r="L2558">
        <v>0</v>
      </c>
      <c r="M2558">
        <v>0</v>
      </c>
    </row>
    <row r="2559" spans="2:13" x14ac:dyDescent="0.2">
      <c r="B2559">
        <v>0</v>
      </c>
      <c r="C2559">
        <v>0</v>
      </c>
      <c r="D2559">
        <v>0</v>
      </c>
      <c r="E2559">
        <v>0</v>
      </c>
      <c r="F2559">
        <v>0</v>
      </c>
      <c r="G2559">
        <v>2222222</v>
      </c>
      <c r="H2559">
        <v>0</v>
      </c>
      <c r="I2559">
        <v>0</v>
      </c>
      <c r="J2559">
        <v>0</v>
      </c>
      <c r="K2559">
        <v>0</v>
      </c>
      <c r="L2559">
        <v>0</v>
      </c>
      <c r="M2559">
        <v>0</v>
      </c>
    </row>
    <row r="2560" spans="2:13" x14ac:dyDescent="0.2">
      <c r="B2560">
        <v>0</v>
      </c>
      <c r="C2560">
        <v>0</v>
      </c>
      <c r="D2560">
        <v>0</v>
      </c>
      <c r="E2560">
        <v>0</v>
      </c>
      <c r="F2560">
        <v>0</v>
      </c>
      <c r="G2560">
        <v>2222222</v>
      </c>
      <c r="H2560">
        <v>0</v>
      </c>
      <c r="I2560">
        <v>0</v>
      </c>
      <c r="J2560">
        <v>0</v>
      </c>
      <c r="K2560">
        <v>0</v>
      </c>
      <c r="L2560">
        <v>0</v>
      </c>
      <c r="M2560">
        <v>0</v>
      </c>
    </row>
    <row r="2561" spans="2:13" x14ac:dyDescent="0.2">
      <c r="B2561">
        <v>0</v>
      </c>
      <c r="C2561">
        <v>0</v>
      </c>
      <c r="D2561">
        <v>0</v>
      </c>
      <c r="E2561">
        <v>0</v>
      </c>
      <c r="F2561">
        <v>0</v>
      </c>
      <c r="G2561">
        <v>2222222</v>
      </c>
      <c r="H2561">
        <v>0</v>
      </c>
      <c r="I2561">
        <v>0</v>
      </c>
      <c r="J2561">
        <v>0</v>
      </c>
      <c r="K2561">
        <v>0</v>
      </c>
      <c r="L2561">
        <v>0</v>
      </c>
      <c r="M2561">
        <v>0</v>
      </c>
    </row>
    <row r="2562" spans="2:13" x14ac:dyDescent="0.2">
      <c r="B2562">
        <v>0</v>
      </c>
      <c r="C2562">
        <v>0</v>
      </c>
      <c r="D2562">
        <v>0</v>
      </c>
      <c r="E2562">
        <v>0</v>
      </c>
      <c r="F2562">
        <v>0</v>
      </c>
      <c r="G2562">
        <v>2222222</v>
      </c>
      <c r="H2562">
        <v>0</v>
      </c>
      <c r="I2562">
        <v>0</v>
      </c>
      <c r="J2562">
        <v>0</v>
      </c>
      <c r="K2562">
        <v>0</v>
      </c>
      <c r="L2562">
        <v>0</v>
      </c>
      <c r="M2562">
        <v>0</v>
      </c>
    </row>
    <row r="2563" spans="2:13" x14ac:dyDescent="0.2">
      <c r="B2563">
        <v>0</v>
      </c>
      <c r="C2563">
        <v>0</v>
      </c>
      <c r="D2563">
        <v>0</v>
      </c>
      <c r="E2563">
        <v>0</v>
      </c>
      <c r="F2563">
        <v>0</v>
      </c>
      <c r="G2563">
        <v>2222222</v>
      </c>
      <c r="H2563">
        <v>0</v>
      </c>
      <c r="I2563">
        <v>0</v>
      </c>
      <c r="J2563">
        <v>0</v>
      </c>
      <c r="K2563">
        <v>0</v>
      </c>
      <c r="L2563">
        <v>0</v>
      </c>
      <c r="M2563">
        <v>0</v>
      </c>
    </row>
    <row r="2564" spans="2:13" x14ac:dyDescent="0.2">
      <c r="B2564">
        <v>0</v>
      </c>
      <c r="C2564">
        <v>0</v>
      </c>
      <c r="D2564">
        <v>0</v>
      </c>
      <c r="E2564">
        <v>0</v>
      </c>
      <c r="F2564">
        <v>0</v>
      </c>
      <c r="G2564">
        <v>2222222</v>
      </c>
      <c r="H2564">
        <v>0</v>
      </c>
      <c r="I2564">
        <v>0</v>
      </c>
      <c r="J2564">
        <v>0</v>
      </c>
      <c r="K2564">
        <v>0</v>
      </c>
      <c r="L2564">
        <v>0</v>
      </c>
      <c r="M2564">
        <v>0</v>
      </c>
    </row>
    <row r="2565" spans="2:13" x14ac:dyDescent="0.2">
      <c r="B2565">
        <v>0</v>
      </c>
      <c r="C2565">
        <v>0</v>
      </c>
      <c r="D2565">
        <v>0</v>
      </c>
      <c r="E2565">
        <v>0</v>
      </c>
      <c r="F2565">
        <v>0</v>
      </c>
      <c r="G2565">
        <v>2222222</v>
      </c>
      <c r="H2565">
        <v>0</v>
      </c>
      <c r="I2565">
        <v>0</v>
      </c>
      <c r="J2565">
        <v>0</v>
      </c>
      <c r="K2565">
        <v>0</v>
      </c>
      <c r="L2565">
        <v>0</v>
      </c>
      <c r="M2565">
        <v>0</v>
      </c>
    </row>
    <row r="2566" spans="2:13" x14ac:dyDescent="0.2">
      <c r="B2566">
        <v>0</v>
      </c>
      <c r="C2566">
        <v>0</v>
      </c>
      <c r="D2566">
        <v>0</v>
      </c>
      <c r="E2566">
        <v>0</v>
      </c>
      <c r="F2566">
        <v>0</v>
      </c>
      <c r="G2566">
        <v>2222222</v>
      </c>
      <c r="H2566">
        <v>0</v>
      </c>
      <c r="I2566">
        <v>0</v>
      </c>
      <c r="J2566">
        <v>0</v>
      </c>
      <c r="K2566">
        <v>0</v>
      </c>
      <c r="L2566">
        <v>0</v>
      </c>
      <c r="M2566">
        <v>0</v>
      </c>
    </row>
    <row r="2567" spans="2:13" x14ac:dyDescent="0.2">
      <c r="B2567">
        <v>0</v>
      </c>
      <c r="C2567">
        <v>0</v>
      </c>
      <c r="D2567">
        <v>0</v>
      </c>
      <c r="E2567">
        <v>0</v>
      </c>
      <c r="F2567">
        <v>0</v>
      </c>
      <c r="G2567">
        <v>2222222</v>
      </c>
      <c r="H2567">
        <v>0</v>
      </c>
      <c r="I2567">
        <v>0</v>
      </c>
      <c r="J2567">
        <v>0</v>
      </c>
      <c r="K2567">
        <v>0</v>
      </c>
      <c r="L2567">
        <v>0</v>
      </c>
      <c r="M2567">
        <v>0</v>
      </c>
    </row>
    <row r="2568" spans="2:13" x14ac:dyDescent="0.2">
      <c r="B2568">
        <v>0</v>
      </c>
      <c r="C2568">
        <v>0</v>
      </c>
      <c r="D2568">
        <v>0</v>
      </c>
      <c r="E2568">
        <v>0</v>
      </c>
      <c r="F2568">
        <v>0</v>
      </c>
      <c r="G2568">
        <v>2222222</v>
      </c>
      <c r="H2568">
        <v>0</v>
      </c>
      <c r="I2568">
        <v>0</v>
      </c>
      <c r="J2568">
        <v>0</v>
      </c>
      <c r="K2568">
        <v>0</v>
      </c>
      <c r="L2568">
        <v>0</v>
      </c>
      <c r="M2568">
        <v>0</v>
      </c>
    </row>
    <row r="2569" spans="2:13" x14ac:dyDescent="0.2">
      <c r="B2569">
        <v>0</v>
      </c>
      <c r="C2569">
        <v>0</v>
      </c>
      <c r="D2569">
        <v>0</v>
      </c>
      <c r="E2569">
        <v>0</v>
      </c>
      <c r="F2569">
        <v>0</v>
      </c>
      <c r="G2569">
        <v>2222222</v>
      </c>
      <c r="H2569">
        <v>0</v>
      </c>
      <c r="I2569">
        <v>0</v>
      </c>
      <c r="J2569">
        <v>0</v>
      </c>
      <c r="K2569">
        <v>0</v>
      </c>
      <c r="L2569">
        <v>0</v>
      </c>
      <c r="M2569">
        <v>0</v>
      </c>
    </row>
    <row r="2570" spans="2:13" x14ac:dyDescent="0.2">
      <c r="B2570">
        <v>0</v>
      </c>
      <c r="C2570">
        <v>0</v>
      </c>
      <c r="D2570">
        <v>0</v>
      </c>
      <c r="E2570">
        <v>0</v>
      </c>
      <c r="F2570">
        <v>0</v>
      </c>
      <c r="G2570">
        <v>2222222</v>
      </c>
      <c r="H2570">
        <v>0</v>
      </c>
      <c r="I2570">
        <v>0</v>
      </c>
      <c r="J2570">
        <v>0</v>
      </c>
      <c r="K2570">
        <v>0</v>
      </c>
      <c r="L2570">
        <v>0</v>
      </c>
      <c r="M2570">
        <v>0</v>
      </c>
    </row>
    <row r="2571" spans="2:13" x14ac:dyDescent="0.2">
      <c r="B2571">
        <v>0</v>
      </c>
      <c r="C2571">
        <v>0</v>
      </c>
      <c r="D2571">
        <v>0</v>
      </c>
      <c r="E2571">
        <v>0</v>
      </c>
      <c r="F2571">
        <v>0</v>
      </c>
      <c r="G2571">
        <v>2222222</v>
      </c>
      <c r="H2571">
        <v>0</v>
      </c>
      <c r="I2571">
        <v>0</v>
      </c>
      <c r="J2571">
        <v>0</v>
      </c>
      <c r="K2571">
        <v>0</v>
      </c>
      <c r="L2571">
        <v>0</v>
      </c>
      <c r="M2571">
        <v>0</v>
      </c>
    </row>
    <row r="2572" spans="2:13" x14ac:dyDescent="0.2">
      <c r="B2572">
        <v>0</v>
      </c>
      <c r="C2572">
        <v>0</v>
      </c>
      <c r="D2572">
        <v>0</v>
      </c>
      <c r="E2572">
        <v>0</v>
      </c>
      <c r="F2572">
        <v>0</v>
      </c>
      <c r="G2572">
        <v>2222222</v>
      </c>
      <c r="H2572">
        <v>0</v>
      </c>
      <c r="I2572">
        <v>0</v>
      </c>
      <c r="J2572">
        <v>0</v>
      </c>
      <c r="K2572">
        <v>0</v>
      </c>
      <c r="L2572">
        <v>0</v>
      </c>
      <c r="M2572">
        <v>0</v>
      </c>
    </row>
    <row r="2573" spans="2:13" x14ac:dyDescent="0.2">
      <c r="B2573">
        <v>0</v>
      </c>
      <c r="C2573">
        <v>0</v>
      </c>
      <c r="D2573">
        <v>0</v>
      </c>
      <c r="E2573">
        <v>0</v>
      </c>
      <c r="F2573">
        <v>0</v>
      </c>
      <c r="G2573">
        <v>2222222</v>
      </c>
      <c r="H2573">
        <v>0</v>
      </c>
      <c r="I2573">
        <v>0</v>
      </c>
      <c r="J2573">
        <v>0</v>
      </c>
      <c r="K2573">
        <v>0</v>
      </c>
      <c r="L2573">
        <v>0</v>
      </c>
      <c r="M2573">
        <v>0</v>
      </c>
    </row>
    <row r="2574" spans="2:13" x14ac:dyDescent="0.2">
      <c r="B2574">
        <v>0</v>
      </c>
      <c r="C2574">
        <v>0</v>
      </c>
      <c r="D2574">
        <v>0</v>
      </c>
      <c r="E2574">
        <v>0</v>
      </c>
      <c r="F2574">
        <v>0</v>
      </c>
      <c r="G2574">
        <v>2222222</v>
      </c>
      <c r="H2574">
        <v>0</v>
      </c>
      <c r="I2574">
        <v>0</v>
      </c>
      <c r="J2574">
        <v>0</v>
      </c>
      <c r="K2574">
        <v>0</v>
      </c>
      <c r="L2574">
        <v>0</v>
      </c>
      <c r="M2574">
        <v>0</v>
      </c>
    </row>
    <row r="2575" spans="2:13" x14ac:dyDescent="0.2">
      <c r="B2575">
        <v>0</v>
      </c>
      <c r="C2575">
        <v>0</v>
      </c>
      <c r="D2575">
        <v>0</v>
      </c>
      <c r="E2575">
        <v>0</v>
      </c>
      <c r="F2575">
        <v>0</v>
      </c>
      <c r="G2575">
        <v>2222222</v>
      </c>
      <c r="H2575">
        <v>0</v>
      </c>
      <c r="I2575">
        <v>0</v>
      </c>
      <c r="J2575">
        <v>0</v>
      </c>
      <c r="K2575">
        <v>0</v>
      </c>
      <c r="L2575">
        <v>0</v>
      </c>
      <c r="M2575">
        <v>0</v>
      </c>
    </row>
    <row r="2576" spans="2:13" x14ac:dyDescent="0.2">
      <c r="B2576">
        <v>0</v>
      </c>
      <c r="C2576">
        <v>0</v>
      </c>
      <c r="D2576">
        <v>0</v>
      </c>
      <c r="E2576">
        <v>0</v>
      </c>
      <c r="F2576">
        <v>0</v>
      </c>
      <c r="G2576">
        <v>2222222</v>
      </c>
      <c r="H2576">
        <v>0</v>
      </c>
      <c r="I2576">
        <v>0</v>
      </c>
      <c r="J2576">
        <v>0</v>
      </c>
      <c r="K2576">
        <v>0</v>
      </c>
      <c r="L2576">
        <v>0</v>
      </c>
      <c r="M2576">
        <v>0</v>
      </c>
    </row>
    <row r="2577" spans="2:13" x14ac:dyDescent="0.2">
      <c r="B2577">
        <v>0</v>
      </c>
      <c r="C2577">
        <v>0</v>
      </c>
      <c r="D2577">
        <v>0</v>
      </c>
      <c r="E2577">
        <v>0</v>
      </c>
      <c r="F2577">
        <v>0</v>
      </c>
      <c r="G2577">
        <v>2222222</v>
      </c>
      <c r="H2577">
        <v>0</v>
      </c>
      <c r="I2577">
        <v>0</v>
      </c>
      <c r="J2577">
        <v>0</v>
      </c>
      <c r="K2577">
        <v>0</v>
      </c>
      <c r="L2577">
        <v>0</v>
      </c>
      <c r="M2577">
        <v>0</v>
      </c>
    </row>
    <row r="2578" spans="2:13" x14ac:dyDescent="0.2">
      <c r="B2578">
        <v>0</v>
      </c>
      <c r="C2578">
        <v>0</v>
      </c>
      <c r="D2578">
        <v>0</v>
      </c>
      <c r="E2578">
        <v>0</v>
      </c>
      <c r="F2578">
        <v>0</v>
      </c>
      <c r="G2578">
        <v>2222222</v>
      </c>
      <c r="H2578">
        <v>0</v>
      </c>
      <c r="I2578">
        <v>0</v>
      </c>
      <c r="J2578">
        <v>0</v>
      </c>
      <c r="K2578">
        <v>0</v>
      </c>
      <c r="L2578">
        <v>0</v>
      </c>
      <c r="M2578">
        <v>0</v>
      </c>
    </row>
    <row r="2579" spans="2:13" x14ac:dyDescent="0.2">
      <c r="B2579">
        <v>0</v>
      </c>
      <c r="C2579">
        <v>0</v>
      </c>
      <c r="D2579">
        <v>0</v>
      </c>
      <c r="E2579">
        <v>0</v>
      </c>
      <c r="F2579">
        <v>0</v>
      </c>
      <c r="G2579">
        <v>2222222</v>
      </c>
      <c r="H2579">
        <v>0</v>
      </c>
      <c r="I2579">
        <v>0</v>
      </c>
      <c r="J2579">
        <v>0</v>
      </c>
      <c r="K2579">
        <v>0</v>
      </c>
      <c r="L2579">
        <v>0</v>
      </c>
      <c r="M2579">
        <v>0</v>
      </c>
    </row>
    <row r="2580" spans="2:13" x14ac:dyDescent="0.2">
      <c r="B2580">
        <v>0</v>
      </c>
      <c r="C2580">
        <v>0</v>
      </c>
      <c r="D2580">
        <v>0</v>
      </c>
      <c r="E2580">
        <v>0</v>
      </c>
      <c r="F2580">
        <v>0</v>
      </c>
      <c r="G2580">
        <v>2222222</v>
      </c>
      <c r="H2580">
        <v>0</v>
      </c>
      <c r="I2580">
        <v>0</v>
      </c>
      <c r="J2580">
        <v>0</v>
      </c>
      <c r="K2580">
        <v>0</v>
      </c>
      <c r="L2580">
        <v>0</v>
      </c>
      <c r="M2580">
        <v>0</v>
      </c>
    </row>
    <row r="2581" spans="2:13" x14ac:dyDescent="0.2">
      <c r="B2581">
        <v>0</v>
      </c>
      <c r="C2581">
        <v>0</v>
      </c>
      <c r="D2581">
        <v>0</v>
      </c>
      <c r="E2581">
        <v>0</v>
      </c>
      <c r="F2581">
        <v>0</v>
      </c>
      <c r="G2581">
        <v>2222222</v>
      </c>
      <c r="H2581">
        <v>0</v>
      </c>
      <c r="I2581">
        <v>0</v>
      </c>
      <c r="J2581">
        <v>0</v>
      </c>
      <c r="K2581">
        <v>0</v>
      </c>
      <c r="L2581">
        <v>0</v>
      </c>
      <c r="M2581">
        <v>0</v>
      </c>
    </row>
    <row r="2582" spans="2:13" x14ac:dyDescent="0.2">
      <c r="B2582">
        <v>0</v>
      </c>
      <c r="C2582">
        <v>0</v>
      </c>
      <c r="D2582">
        <v>0</v>
      </c>
      <c r="E2582">
        <v>0</v>
      </c>
      <c r="F2582">
        <v>0</v>
      </c>
      <c r="G2582">
        <v>2222222</v>
      </c>
      <c r="H2582">
        <v>0</v>
      </c>
      <c r="I2582">
        <v>0</v>
      </c>
      <c r="J2582">
        <v>0</v>
      </c>
      <c r="K2582">
        <v>0</v>
      </c>
      <c r="L2582">
        <v>0</v>
      </c>
      <c r="M2582">
        <v>0</v>
      </c>
    </row>
    <row r="2583" spans="2:13" x14ac:dyDescent="0.2">
      <c r="B2583">
        <v>0</v>
      </c>
      <c r="C2583">
        <v>0</v>
      </c>
      <c r="D2583">
        <v>0</v>
      </c>
      <c r="E2583">
        <v>0</v>
      </c>
      <c r="F2583">
        <v>0</v>
      </c>
      <c r="G2583">
        <v>2222222</v>
      </c>
      <c r="H2583">
        <v>0</v>
      </c>
      <c r="I2583">
        <v>0</v>
      </c>
      <c r="J2583">
        <v>0</v>
      </c>
      <c r="K2583">
        <v>0</v>
      </c>
      <c r="L2583">
        <v>0</v>
      </c>
      <c r="M2583">
        <v>0</v>
      </c>
    </row>
    <row r="2584" spans="2:13" x14ac:dyDescent="0.2">
      <c r="B2584">
        <v>0</v>
      </c>
      <c r="C2584">
        <v>0</v>
      </c>
      <c r="D2584">
        <v>0</v>
      </c>
      <c r="E2584">
        <v>0</v>
      </c>
      <c r="F2584">
        <v>0</v>
      </c>
      <c r="G2584">
        <v>2222222</v>
      </c>
      <c r="H2584">
        <v>0</v>
      </c>
      <c r="I2584">
        <v>0</v>
      </c>
      <c r="J2584">
        <v>0</v>
      </c>
      <c r="K2584">
        <v>0</v>
      </c>
      <c r="L2584">
        <v>0</v>
      </c>
      <c r="M2584">
        <v>0</v>
      </c>
    </row>
    <row r="2585" spans="2:13" x14ac:dyDescent="0.2">
      <c r="B2585">
        <v>0</v>
      </c>
      <c r="C2585">
        <v>0</v>
      </c>
      <c r="D2585">
        <v>0</v>
      </c>
      <c r="E2585">
        <v>0</v>
      </c>
      <c r="F2585">
        <v>0</v>
      </c>
      <c r="G2585">
        <v>2222222</v>
      </c>
      <c r="H2585">
        <v>0</v>
      </c>
      <c r="I2585">
        <v>0</v>
      </c>
      <c r="J2585">
        <v>0</v>
      </c>
      <c r="K2585">
        <v>0</v>
      </c>
      <c r="L2585">
        <v>0</v>
      </c>
      <c r="M2585">
        <v>0</v>
      </c>
    </row>
    <row r="2586" spans="2:13" x14ac:dyDescent="0.2">
      <c r="B2586">
        <v>0</v>
      </c>
      <c r="C2586">
        <v>0</v>
      </c>
      <c r="D2586">
        <v>0</v>
      </c>
      <c r="E2586">
        <v>0</v>
      </c>
      <c r="F2586">
        <v>0</v>
      </c>
      <c r="G2586">
        <v>2222222</v>
      </c>
      <c r="H2586">
        <v>0</v>
      </c>
      <c r="I2586">
        <v>0</v>
      </c>
      <c r="J2586">
        <v>0</v>
      </c>
      <c r="K2586">
        <v>0</v>
      </c>
      <c r="L2586">
        <v>0</v>
      </c>
      <c r="M2586">
        <v>0</v>
      </c>
    </row>
    <row r="2587" spans="2:13" x14ac:dyDescent="0.2">
      <c r="B2587">
        <v>0</v>
      </c>
      <c r="C2587">
        <v>0</v>
      </c>
      <c r="D2587">
        <v>0</v>
      </c>
      <c r="E2587">
        <v>0</v>
      </c>
      <c r="F2587">
        <v>0</v>
      </c>
      <c r="G2587">
        <v>2222222</v>
      </c>
      <c r="H2587">
        <v>0</v>
      </c>
      <c r="I2587">
        <v>0</v>
      </c>
      <c r="J2587">
        <v>0</v>
      </c>
      <c r="K2587">
        <v>0</v>
      </c>
      <c r="L2587">
        <v>0</v>
      </c>
      <c r="M2587">
        <v>0</v>
      </c>
    </row>
    <row r="2588" spans="2:13" x14ac:dyDescent="0.2">
      <c r="B2588">
        <v>0</v>
      </c>
      <c r="C2588">
        <v>0</v>
      </c>
      <c r="D2588">
        <v>0</v>
      </c>
      <c r="E2588">
        <v>0</v>
      </c>
      <c r="F2588">
        <v>0</v>
      </c>
      <c r="G2588">
        <v>2222222</v>
      </c>
      <c r="H2588">
        <v>0</v>
      </c>
      <c r="I2588">
        <v>0</v>
      </c>
      <c r="J2588">
        <v>0</v>
      </c>
      <c r="K2588">
        <v>0</v>
      </c>
      <c r="L2588">
        <v>0</v>
      </c>
      <c r="M2588">
        <v>0</v>
      </c>
    </row>
    <row r="2589" spans="2:13" x14ac:dyDescent="0.2">
      <c r="B2589">
        <v>0</v>
      </c>
      <c r="C2589">
        <v>0</v>
      </c>
      <c r="D2589">
        <v>0</v>
      </c>
      <c r="E2589">
        <v>0</v>
      </c>
      <c r="F2589">
        <v>0</v>
      </c>
      <c r="G2589">
        <v>2222222</v>
      </c>
      <c r="H2589">
        <v>0</v>
      </c>
      <c r="I2589">
        <v>0</v>
      </c>
      <c r="J2589">
        <v>0</v>
      </c>
      <c r="K2589">
        <v>0</v>
      </c>
      <c r="L2589">
        <v>0</v>
      </c>
      <c r="M2589">
        <v>0</v>
      </c>
    </row>
    <row r="2590" spans="2:13" x14ac:dyDescent="0.2">
      <c r="B2590">
        <v>0</v>
      </c>
      <c r="C2590">
        <v>0</v>
      </c>
      <c r="D2590">
        <v>0</v>
      </c>
      <c r="E2590">
        <v>0</v>
      </c>
      <c r="F2590">
        <v>0</v>
      </c>
      <c r="G2590">
        <v>2222222</v>
      </c>
      <c r="H2590">
        <v>0</v>
      </c>
      <c r="I2590">
        <v>0</v>
      </c>
      <c r="J2590">
        <v>0</v>
      </c>
      <c r="K2590">
        <v>0</v>
      </c>
      <c r="L2590">
        <v>0</v>
      </c>
      <c r="M2590">
        <v>0</v>
      </c>
    </row>
    <row r="2591" spans="2:13" x14ac:dyDescent="0.2">
      <c r="B2591">
        <v>0</v>
      </c>
      <c r="C2591">
        <v>0</v>
      </c>
      <c r="D2591">
        <v>0</v>
      </c>
      <c r="E2591">
        <v>0</v>
      </c>
      <c r="F2591">
        <v>0</v>
      </c>
      <c r="G2591">
        <v>2222222</v>
      </c>
      <c r="H2591">
        <v>0</v>
      </c>
      <c r="I2591">
        <v>0</v>
      </c>
      <c r="J2591">
        <v>0</v>
      </c>
      <c r="K2591">
        <v>0</v>
      </c>
      <c r="L2591">
        <v>0</v>
      </c>
      <c r="M2591">
        <v>0</v>
      </c>
    </row>
    <row r="2592" spans="2:13" x14ac:dyDescent="0.2">
      <c r="B2592">
        <v>0</v>
      </c>
      <c r="C2592">
        <v>0</v>
      </c>
      <c r="D2592">
        <v>0</v>
      </c>
      <c r="E2592">
        <v>0</v>
      </c>
      <c r="F2592">
        <v>0</v>
      </c>
      <c r="G2592">
        <v>2222222</v>
      </c>
      <c r="H2592">
        <v>0</v>
      </c>
      <c r="I2592">
        <v>0</v>
      </c>
      <c r="J2592">
        <v>0</v>
      </c>
      <c r="K2592">
        <v>0</v>
      </c>
      <c r="L2592">
        <v>0</v>
      </c>
      <c r="M2592">
        <v>0</v>
      </c>
    </row>
    <row r="2593" spans="2:13" x14ac:dyDescent="0.2">
      <c r="B2593">
        <v>0</v>
      </c>
      <c r="C2593">
        <v>0</v>
      </c>
      <c r="D2593">
        <v>0</v>
      </c>
      <c r="E2593">
        <v>0</v>
      </c>
      <c r="F2593">
        <v>0</v>
      </c>
      <c r="G2593">
        <v>2222222</v>
      </c>
      <c r="H2593">
        <v>0</v>
      </c>
      <c r="I2593">
        <v>0</v>
      </c>
      <c r="J2593">
        <v>0</v>
      </c>
      <c r="K2593">
        <v>0</v>
      </c>
      <c r="L2593">
        <v>0</v>
      </c>
      <c r="M2593">
        <v>0</v>
      </c>
    </row>
    <row r="2594" spans="2:13" x14ac:dyDescent="0.2">
      <c r="B2594">
        <v>0</v>
      </c>
      <c r="C2594">
        <v>0</v>
      </c>
      <c r="D2594">
        <v>0</v>
      </c>
      <c r="E2594">
        <v>0</v>
      </c>
      <c r="F2594">
        <v>0</v>
      </c>
      <c r="G2594">
        <v>2222222</v>
      </c>
      <c r="H2594">
        <v>0</v>
      </c>
      <c r="I2594">
        <v>0</v>
      </c>
      <c r="J2594">
        <v>0</v>
      </c>
      <c r="K2594">
        <v>0</v>
      </c>
      <c r="L2594">
        <v>0</v>
      </c>
      <c r="M2594">
        <v>0</v>
      </c>
    </row>
    <row r="2595" spans="2:13" x14ac:dyDescent="0.2">
      <c r="B2595">
        <v>0</v>
      </c>
      <c r="C2595">
        <v>0</v>
      </c>
      <c r="D2595">
        <v>0</v>
      </c>
      <c r="E2595">
        <v>0</v>
      </c>
      <c r="F2595">
        <v>0</v>
      </c>
      <c r="G2595">
        <v>2222222</v>
      </c>
      <c r="H2595">
        <v>0</v>
      </c>
      <c r="I2595">
        <v>0</v>
      </c>
      <c r="J2595">
        <v>0</v>
      </c>
      <c r="K2595">
        <v>0</v>
      </c>
      <c r="L2595">
        <v>0</v>
      </c>
      <c r="M2595">
        <v>0</v>
      </c>
    </row>
    <row r="2596" spans="2:13" x14ac:dyDescent="0.2">
      <c r="B2596">
        <v>0</v>
      </c>
      <c r="C2596">
        <v>0</v>
      </c>
      <c r="D2596">
        <v>0</v>
      </c>
      <c r="E2596">
        <v>0</v>
      </c>
      <c r="F2596">
        <v>0</v>
      </c>
      <c r="G2596">
        <v>2222222</v>
      </c>
      <c r="H2596">
        <v>0</v>
      </c>
      <c r="I2596">
        <v>0</v>
      </c>
      <c r="J2596">
        <v>0</v>
      </c>
      <c r="K2596">
        <v>0</v>
      </c>
      <c r="L2596">
        <v>0</v>
      </c>
      <c r="M2596">
        <v>0</v>
      </c>
    </row>
    <row r="2597" spans="2:13" x14ac:dyDescent="0.2">
      <c r="B2597">
        <v>0</v>
      </c>
      <c r="C2597">
        <v>0</v>
      </c>
      <c r="D2597">
        <v>0</v>
      </c>
      <c r="E2597">
        <v>0</v>
      </c>
      <c r="F2597">
        <v>0</v>
      </c>
      <c r="G2597">
        <v>2222222</v>
      </c>
      <c r="H2597">
        <v>0</v>
      </c>
      <c r="I2597">
        <v>0</v>
      </c>
      <c r="J2597">
        <v>0</v>
      </c>
      <c r="K2597">
        <v>0</v>
      </c>
      <c r="L2597">
        <v>0</v>
      </c>
      <c r="M2597">
        <v>0</v>
      </c>
    </row>
    <row r="2598" spans="2:13" x14ac:dyDescent="0.2">
      <c r="B2598">
        <v>0</v>
      </c>
      <c r="C2598">
        <v>0</v>
      </c>
      <c r="D2598">
        <v>0</v>
      </c>
      <c r="E2598">
        <v>0</v>
      </c>
      <c r="F2598">
        <v>0</v>
      </c>
      <c r="G2598">
        <v>2222222</v>
      </c>
      <c r="H2598">
        <v>0</v>
      </c>
      <c r="I2598">
        <v>0</v>
      </c>
      <c r="J2598">
        <v>0</v>
      </c>
      <c r="K2598">
        <v>0</v>
      </c>
      <c r="L2598">
        <v>0</v>
      </c>
      <c r="M2598">
        <v>0</v>
      </c>
    </row>
    <row r="2599" spans="2:13" x14ac:dyDescent="0.2">
      <c r="B2599">
        <v>0</v>
      </c>
      <c r="C2599">
        <v>0</v>
      </c>
      <c r="D2599">
        <v>0</v>
      </c>
      <c r="E2599">
        <v>0</v>
      </c>
      <c r="F2599">
        <v>0</v>
      </c>
      <c r="G2599">
        <v>2222222</v>
      </c>
      <c r="H2599">
        <v>0</v>
      </c>
      <c r="I2599">
        <v>0</v>
      </c>
      <c r="J2599">
        <v>0</v>
      </c>
      <c r="K2599">
        <v>0</v>
      </c>
      <c r="L2599">
        <v>0</v>
      </c>
      <c r="M2599">
        <v>0</v>
      </c>
    </row>
    <row r="2600" spans="2:13" x14ac:dyDescent="0.2">
      <c r="B2600">
        <v>0</v>
      </c>
      <c r="C2600">
        <v>0</v>
      </c>
      <c r="D2600">
        <v>0</v>
      </c>
      <c r="E2600">
        <v>0</v>
      </c>
      <c r="F2600">
        <v>0</v>
      </c>
      <c r="G2600">
        <v>2222222</v>
      </c>
      <c r="H2600">
        <v>0</v>
      </c>
      <c r="I2600">
        <v>0</v>
      </c>
      <c r="J2600">
        <v>0</v>
      </c>
      <c r="K2600">
        <v>0</v>
      </c>
      <c r="L2600">
        <v>0</v>
      </c>
      <c r="M2600">
        <v>0</v>
      </c>
    </row>
    <row r="2601" spans="2:13" x14ac:dyDescent="0.2">
      <c r="B2601">
        <v>0</v>
      </c>
      <c r="C2601">
        <v>0</v>
      </c>
      <c r="D2601">
        <v>0</v>
      </c>
      <c r="E2601">
        <v>0</v>
      </c>
      <c r="F2601">
        <v>0</v>
      </c>
      <c r="G2601">
        <v>2222222</v>
      </c>
      <c r="H2601">
        <v>0</v>
      </c>
      <c r="I2601">
        <v>0</v>
      </c>
      <c r="J2601">
        <v>0</v>
      </c>
      <c r="K2601">
        <v>0</v>
      </c>
      <c r="L2601">
        <v>0</v>
      </c>
      <c r="M2601">
        <v>0</v>
      </c>
    </row>
    <row r="2602" spans="2:13" x14ac:dyDescent="0.2">
      <c r="B2602">
        <v>0</v>
      </c>
      <c r="C2602">
        <v>0</v>
      </c>
      <c r="D2602">
        <v>0</v>
      </c>
      <c r="E2602">
        <v>0</v>
      </c>
      <c r="F2602">
        <v>0</v>
      </c>
      <c r="G2602">
        <v>2222222</v>
      </c>
      <c r="H2602">
        <v>0</v>
      </c>
      <c r="I2602">
        <v>0</v>
      </c>
      <c r="J2602">
        <v>0</v>
      </c>
      <c r="K2602">
        <v>0</v>
      </c>
      <c r="L2602">
        <v>0</v>
      </c>
      <c r="M2602">
        <v>0</v>
      </c>
    </row>
    <row r="2603" spans="2:13" x14ac:dyDescent="0.2">
      <c r="B2603">
        <v>0</v>
      </c>
      <c r="C2603">
        <v>0</v>
      </c>
      <c r="D2603">
        <v>0</v>
      </c>
      <c r="E2603">
        <v>0</v>
      </c>
      <c r="F2603">
        <v>0</v>
      </c>
      <c r="G2603">
        <v>2222222</v>
      </c>
      <c r="H2603">
        <v>0</v>
      </c>
      <c r="I2603">
        <v>0</v>
      </c>
      <c r="J2603">
        <v>0</v>
      </c>
      <c r="K2603">
        <v>0</v>
      </c>
      <c r="L2603">
        <v>0</v>
      </c>
      <c r="M2603">
        <v>0</v>
      </c>
    </row>
    <row r="2604" spans="2:13" x14ac:dyDescent="0.2">
      <c r="B2604">
        <v>0</v>
      </c>
      <c r="C2604">
        <v>0</v>
      </c>
      <c r="D2604">
        <v>0</v>
      </c>
      <c r="E2604">
        <v>0</v>
      </c>
      <c r="F2604">
        <v>0</v>
      </c>
      <c r="G2604">
        <v>2222222</v>
      </c>
      <c r="H2604">
        <v>0</v>
      </c>
      <c r="I2604">
        <v>0</v>
      </c>
      <c r="J2604">
        <v>0</v>
      </c>
      <c r="K2604">
        <v>0</v>
      </c>
      <c r="L2604">
        <v>0</v>
      </c>
      <c r="M2604">
        <v>0</v>
      </c>
    </row>
    <row r="2605" spans="2:13" x14ac:dyDescent="0.2">
      <c r="B2605">
        <v>0</v>
      </c>
      <c r="C2605">
        <v>0</v>
      </c>
      <c r="D2605">
        <v>0</v>
      </c>
      <c r="E2605">
        <v>0</v>
      </c>
      <c r="F2605">
        <v>0</v>
      </c>
      <c r="G2605">
        <v>2222222</v>
      </c>
      <c r="H2605">
        <v>0</v>
      </c>
      <c r="I2605">
        <v>0</v>
      </c>
      <c r="J2605">
        <v>0</v>
      </c>
      <c r="K2605">
        <v>0</v>
      </c>
      <c r="L2605">
        <v>0</v>
      </c>
      <c r="M2605">
        <v>0</v>
      </c>
    </row>
    <row r="2606" spans="2:13" x14ac:dyDescent="0.2">
      <c r="B2606">
        <v>0</v>
      </c>
      <c r="C2606">
        <v>0</v>
      </c>
      <c r="D2606">
        <v>0</v>
      </c>
      <c r="E2606">
        <v>0</v>
      </c>
      <c r="F2606">
        <v>0</v>
      </c>
      <c r="G2606">
        <v>2222222</v>
      </c>
      <c r="H2606">
        <v>0</v>
      </c>
      <c r="I2606">
        <v>0</v>
      </c>
      <c r="J2606">
        <v>0</v>
      </c>
      <c r="K2606">
        <v>0</v>
      </c>
      <c r="L2606">
        <v>0</v>
      </c>
      <c r="M2606">
        <v>0</v>
      </c>
    </row>
    <row r="2607" spans="2:13" x14ac:dyDescent="0.2">
      <c r="B2607">
        <v>0</v>
      </c>
      <c r="C2607">
        <v>0</v>
      </c>
      <c r="D2607">
        <v>0</v>
      </c>
      <c r="E2607">
        <v>0</v>
      </c>
      <c r="F2607">
        <v>0</v>
      </c>
      <c r="G2607">
        <v>2222222</v>
      </c>
      <c r="H2607">
        <v>0</v>
      </c>
      <c r="I2607">
        <v>0</v>
      </c>
      <c r="J2607">
        <v>0</v>
      </c>
      <c r="K2607">
        <v>0</v>
      </c>
      <c r="L2607">
        <v>0</v>
      </c>
      <c r="M2607">
        <v>0</v>
      </c>
    </row>
    <row r="2608" spans="2:13" x14ac:dyDescent="0.2">
      <c r="B2608">
        <v>0</v>
      </c>
      <c r="C2608">
        <v>0</v>
      </c>
      <c r="D2608">
        <v>0</v>
      </c>
      <c r="E2608">
        <v>0</v>
      </c>
      <c r="F2608">
        <v>0</v>
      </c>
      <c r="G2608">
        <v>2222222</v>
      </c>
      <c r="H2608">
        <v>0</v>
      </c>
      <c r="I2608">
        <v>0</v>
      </c>
      <c r="J2608">
        <v>0</v>
      </c>
      <c r="K2608">
        <v>0</v>
      </c>
      <c r="L2608">
        <v>0</v>
      </c>
      <c r="M2608">
        <v>0</v>
      </c>
    </row>
    <row r="2609" spans="2:13" x14ac:dyDescent="0.2">
      <c r="B2609">
        <v>0</v>
      </c>
      <c r="C2609">
        <v>0</v>
      </c>
      <c r="D2609">
        <v>0</v>
      </c>
      <c r="E2609">
        <v>0</v>
      </c>
      <c r="F2609">
        <v>0</v>
      </c>
      <c r="G2609">
        <v>2222222</v>
      </c>
      <c r="H2609">
        <v>0</v>
      </c>
      <c r="I2609">
        <v>0</v>
      </c>
      <c r="J2609">
        <v>0</v>
      </c>
      <c r="K2609">
        <v>0</v>
      </c>
      <c r="L2609">
        <v>0</v>
      </c>
      <c r="M2609">
        <v>0</v>
      </c>
    </row>
    <row r="2610" spans="2:13" x14ac:dyDescent="0.2">
      <c r="B2610">
        <v>0</v>
      </c>
      <c r="C2610">
        <v>0</v>
      </c>
      <c r="D2610">
        <v>0</v>
      </c>
      <c r="E2610">
        <v>0</v>
      </c>
      <c r="F2610">
        <v>0</v>
      </c>
      <c r="G2610">
        <v>2222222</v>
      </c>
      <c r="H2610">
        <v>0</v>
      </c>
      <c r="I2610">
        <v>0</v>
      </c>
      <c r="J2610">
        <v>0</v>
      </c>
      <c r="K2610">
        <v>0</v>
      </c>
      <c r="L2610">
        <v>0</v>
      </c>
      <c r="M2610">
        <v>0</v>
      </c>
    </row>
    <row r="2611" spans="2:13" x14ac:dyDescent="0.2">
      <c r="B2611">
        <v>0</v>
      </c>
      <c r="C2611">
        <v>0</v>
      </c>
      <c r="D2611">
        <v>0</v>
      </c>
      <c r="E2611">
        <v>0</v>
      </c>
      <c r="F2611">
        <v>0</v>
      </c>
      <c r="G2611">
        <v>2222222</v>
      </c>
      <c r="H2611">
        <v>0</v>
      </c>
      <c r="I2611">
        <v>0</v>
      </c>
      <c r="J2611">
        <v>0</v>
      </c>
      <c r="K2611">
        <v>0</v>
      </c>
      <c r="L2611">
        <v>0</v>
      </c>
      <c r="M2611">
        <v>0</v>
      </c>
    </row>
    <row r="2612" spans="2:13" x14ac:dyDescent="0.2">
      <c r="B2612">
        <v>0</v>
      </c>
      <c r="C2612">
        <v>0</v>
      </c>
      <c r="D2612">
        <v>0</v>
      </c>
      <c r="E2612">
        <v>0</v>
      </c>
      <c r="F2612">
        <v>0</v>
      </c>
      <c r="G2612">
        <v>2222222</v>
      </c>
      <c r="H2612">
        <v>0</v>
      </c>
      <c r="I2612">
        <v>0</v>
      </c>
      <c r="J2612">
        <v>0</v>
      </c>
      <c r="K2612">
        <v>0</v>
      </c>
      <c r="L2612">
        <v>0</v>
      </c>
      <c r="M2612">
        <v>0</v>
      </c>
    </row>
    <row r="2613" spans="2:13" x14ac:dyDescent="0.2">
      <c r="B2613">
        <v>0</v>
      </c>
      <c r="C2613">
        <v>0</v>
      </c>
      <c r="D2613">
        <v>0</v>
      </c>
      <c r="E2613">
        <v>0</v>
      </c>
      <c r="F2613">
        <v>0</v>
      </c>
      <c r="G2613">
        <v>2222222</v>
      </c>
      <c r="H2613">
        <v>0</v>
      </c>
      <c r="I2613">
        <v>0</v>
      </c>
      <c r="J2613">
        <v>0</v>
      </c>
      <c r="K2613">
        <v>0</v>
      </c>
      <c r="L2613">
        <v>0</v>
      </c>
      <c r="M2613">
        <v>0</v>
      </c>
    </row>
    <row r="2614" spans="2:13" x14ac:dyDescent="0.2">
      <c r="B2614">
        <v>0</v>
      </c>
      <c r="C2614">
        <v>0</v>
      </c>
      <c r="D2614">
        <v>0</v>
      </c>
      <c r="E2614">
        <v>0</v>
      </c>
      <c r="F2614">
        <v>0</v>
      </c>
      <c r="G2614">
        <v>2222222</v>
      </c>
      <c r="H2614">
        <v>0</v>
      </c>
      <c r="I2614">
        <v>0</v>
      </c>
      <c r="J2614">
        <v>0</v>
      </c>
      <c r="K2614">
        <v>0</v>
      </c>
      <c r="L2614">
        <v>0</v>
      </c>
      <c r="M2614">
        <v>0</v>
      </c>
    </row>
    <row r="2615" spans="2:13" x14ac:dyDescent="0.2">
      <c r="B2615">
        <v>0</v>
      </c>
      <c r="C2615">
        <v>0</v>
      </c>
      <c r="D2615">
        <v>0</v>
      </c>
      <c r="E2615">
        <v>0</v>
      </c>
      <c r="F2615">
        <v>0</v>
      </c>
      <c r="G2615">
        <v>2222222</v>
      </c>
      <c r="H2615">
        <v>0</v>
      </c>
      <c r="I2615">
        <v>0</v>
      </c>
      <c r="J2615">
        <v>0</v>
      </c>
      <c r="K2615">
        <v>0</v>
      </c>
      <c r="L2615">
        <v>0</v>
      </c>
      <c r="M2615">
        <v>0</v>
      </c>
    </row>
    <row r="2616" spans="2:13" x14ac:dyDescent="0.2">
      <c r="B2616">
        <v>0</v>
      </c>
      <c r="C2616">
        <v>0</v>
      </c>
      <c r="D2616">
        <v>0</v>
      </c>
      <c r="E2616">
        <v>0</v>
      </c>
      <c r="F2616">
        <v>0</v>
      </c>
      <c r="G2616">
        <v>2222222</v>
      </c>
      <c r="H2616">
        <v>0</v>
      </c>
      <c r="I2616">
        <v>0</v>
      </c>
      <c r="J2616">
        <v>0</v>
      </c>
      <c r="K2616">
        <v>0</v>
      </c>
      <c r="L2616">
        <v>0</v>
      </c>
      <c r="M2616">
        <v>0</v>
      </c>
    </row>
    <row r="2617" spans="2:13" x14ac:dyDescent="0.2">
      <c r="B2617">
        <v>0</v>
      </c>
      <c r="C2617">
        <v>0</v>
      </c>
      <c r="D2617">
        <v>0</v>
      </c>
      <c r="E2617">
        <v>0</v>
      </c>
      <c r="F2617">
        <v>0</v>
      </c>
      <c r="G2617">
        <v>2222222</v>
      </c>
      <c r="H2617">
        <v>0</v>
      </c>
      <c r="I2617">
        <v>0</v>
      </c>
      <c r="J2617">
        <v>0</v>
      </c>
      <c r="K2617">
        <v>0</v>
      </c>
      <c r="L2617">
        <v>0</v>
      </c>
      <c r="M2617">
        <v>0</v>
      </c>
    </row>
    <row r="2618" spans="2:13" x14ac:dyDescent="0.2">
      <c r="B2618">
        <v>0</v>
      </c>
      <c r="C2618">
        <v>0</v>
      </c>
      <c r="D2618">
        <v>0</v>
      </c>
      <c r="E2618">
        <v>0</v>
      </c>
      <c r="F2618">
        <v>0</v>
      </c>
      <c r="G2618">
        <v>2222222</v>
      </c>
      <c r="H2618">
        <v>0</v>
      </c>
      <c r="I2618">
        <v>0</v>
      </c>
      <c r="J2618">
        <v>0</v>
      </c>
      <c r="K2618">
        <v>0</v>
      </c>
      <c r="L2618">
        <v>0</v>
      </c>
      <c r="M2618">
        <v>0</v>
      </c>
    </row>
    <row r="2619" spans="2:13" x14ac:dyDescent="0.2">
      <c r="B2619">
        <v>0</v>
      </c>
      <c r="C2619">
        <v>0</v>
      </c>
      <c r="D2619">
        <v>0</v>
      </c>
      <c r="E2619">
        <v>0</v>
      </c>
      <c r="F2619">
        <v>0</v>
      </c>
      <c r="G2619">
        <v>2222222</v>
      </c>
      <c r="H2619">
        <v>0</v>
      </c>
      <c r="I2619">
        <v>0</v>
      </c>
      <c r="J2619">
        <v>0</v>
      </c>
      <c r="K2619">
        <v>0</v>
      </c>
      <c r="L2619">
        <v>0</v>
      </c>
      <c r="M2619">
        <v>0</v>
      </c>
    </row>
    <row r="2620" spans="2:13" x14ac:dyDescent="0.2">
      <c r="B2620">
        <v>0</v>
      </c>
      <c r="C2620">
        <v>0</v>
      </c>
      <c r="D2620">
        <v>0</v>
      </c>
      <c r="E2620">
        <v>0</v>
      </c>
      <c r="F2620">
        <v>0</v>
      </c>
      <c r="G2620">
        <v>2222222</v>
      </c>
      <c r="H2620">
        <v>0</v>
      </c>
      <c r="I2620">
        <v>0</v>
      </c>
      <c r="J2620">
        <v>0</v>
      </c>
      <c r="K2620">
        <v>0</v>
      </c>
      <c r="L2620">
        <v>0</v>
      </c>
      <c r="M2620">
        <v>0</v>
      </c>
    </row>
    <row r="2621" spans="2:13" x14ac:dyDescent="0.2">
      <c r="B2621">
        <v>0</v>
      </c>
      <c r="C2621">
        <v>0</v>
      </c>
      <c r="D2621">
        <v>0</v>
      </c>
      <c r="E2621">
        <v>0</v>
      </c>
      <c r="F2621">
        <v>0</v>
      </c>
      <c r="G2621">
        <v>2222222</v>
      </c>
      <c r="H2621">
        <v>0</v>
      </c>
      <c r="I2621">
        <v>0</v>
      </c>
      <c r="J2621">
        <v>0</v>
      </c>
      <c r="K2621">
        <v>0</v>
      </c>
      <c r="L2621">
        <v>0</v>
      </c>
      <c r="M2621">
        <v>0</v>
      </c>
    </row>
    <row r="2622" spans="2:13" x14ac:dyDescent="0.2">
      <c r="B2622">
        <v>0</v>
      </c>
      <c r="C2622">
        <v>0</v>
      </c>
      <c r="D2622">
        <v>0</v>
      </c>
      <c r="E2622">
        <v>0</v>
      </c>
      <c r="F2622">
        <v>0</v>
      </c>
      <c r="G2622">
        <v>2222222</v>
      </c>
      <c r="H2622">
        <v>0</v>
      </c>
      <c r="I2622">
        <v>0</v>
      </c>
      <c r="J2622">
        <v>0</v>
      </c>
      <c r="K2622">
        <v>0</v>
      </c>
      <c r="L2622">
        <v>0</v>
      </c>
      <c r="M2622">
        <v>0</v>
      </c>
    </row>
    <row r="2623" spans="2:13" x14ac:dyDescent="0.2">
      <c r="B2623">
        <v>0</v>
      </c>
      <c r="C2623">
        <v>0</v>
      </c>
      <c r="D2623">
        <v>0</v>
      </c>
      <c r="E2623">
        <v>0</v>
      </c>
      <c r="F2623">
        <v>0</v>
      </c>
      <c r="G2623">
        <v>2222222</v>
      </c>
      <c r="H2623">
        <v>0</v>
      </c>
      <c r="I2623">
        <v>0</v>
      </c>
      <c r="J2623">
        <v>0</v>
      </c>
      <c r="K2623">
        <v>0</v>
      </c>
      <c r="L2623">
        <v>0</v>
      </c>
      <c r="M2623">
        <v>0</v>
      </c>
    </row>
    <row r="2624" spans="2:13" x14ac:dyDescent="0.2">
      <c r="B2624">
        <v>0</v>
      </c>
      <c r="C2624">
        <v>0</v>
      </c>
      <c r="D2624">
        <v>0</v>
      </c>
      <c r="E2624">
        <v>0</v>
      </c>
      <c r="F2624">
        <v>0</v>
      </c>
      <c r="G2624">
        <v>2222222</v>
      </c>
      <c r="H2624">
        <v>0</v>
      </c>
      <c r="I2624">
        <v>0</v>
      </c>
      <c r="J2624">
        <v>0</v>
      </c>
      <c r="K2624">
        <v>0</v>
      </c>
      <c r="L2624">
        <v>0</v>
      </c>
      <c r="M2624">
        <v>0</v>
      </c>
    </row>
    <row r="2625" spans="2:13" x14ac:dyDescent="0.2">
      <c r="B2625">
        <v>0</v>
      </c>
      <c r="C2625">
        <v>0</v>
      </c>
      <c r="D2625">
        <v>0</v>
      </c>
      <c r="E2625">
        <v>0</v>
      </c>
      <c r="F2625">
        <v>0</v>
      </c>
      <c r="G2625">
        <v>2222222</v>
      </c>
      <c r="H2625">
        <v>0</v>
      </c>
      <c r="I2625">
        <v>0</v>
      </c>
      <c r="J2625">
        <v>0</v>
      </c>
      <c r="K2625">
        <v>0</v>
      </c>
      <c r="L2625">
        <v>0</v>
      </c>
      <c r="M2625">
        <v>0</v>
      </c>
    </row>
    <row r="2626" spans="2:13" x14ac:dyDescent="0.2">
      <c r="B2626">
        <v>0</v>
      </c>
      <c r="C2626">
        <v>0</v>
      </c>
      <c r="D2626">
        <v>0</v>
      </c>
      <c r="E2626">
        <v>0</v>
      </c>
      <c r="F2626">
        <v>0</v>
      </c>
      <c r="G2626">
        <v>2222222</v>
      </c>
      <c r="H2626">
        <v>0</v>
      </c>
      <c r="I2626">
        <v>0</v>
      </c>
      <c r="J2626">
        <v>0</v>
      </c>
      <c r="K2626">
        <v>0</v>
      </c>
      <c r="L2626">
        <v>0</v>
      </c>
      <c r="M2626">
        <v>0</v>
      </c>
    </row>
    <row r="2627" spans="2:13" x14ac:dyDescent="0.2">
      <c r="B2627">
        <v>0</v>
      </c>
      <c r="C2627">
        <v>0</v>
      </c>
      <c r="D2627">
        <v>0</v>
      </c>
      <c r="E2627">
        <v>0</v>
      </c>
      <c r="F2627">
        <v>0</v>
      </c>
      <c r="G2627">
        <v>2222222</v>
      </c>
      <c r="H2627">
        <v>0</v>
      </c>
      <c r="I2627">
        <v>0</v>
      </c>
      <c r="J2627">
        <v>0</v>
      </c>
      <c r="K2627">
        <v>0</v>
      </c>
      <c r="L2627">
        <v>0</v>
      </c>
      <c r="M2627">
        <v>0</v>
      </c>
    </row>
    <row r="2628" spans="2:13" x14ac:dyDescent="0.2">
      <c r="B2628">
        <v>0</v>
      </c>
      <c r="C2628">
        <v>0</v>
      </c>
      <c r="D2628">
        <v>0</v>
      </c>
      <c r="E2628">
        <v>0</v>
      </c>
      <c r="F2628">
        <v>0</v>
      </c>
      <c r="G2628">
        <v>2222222</v>
      </c>
      <c r="H2628">
        <v>0</v>
      </c>
      <c r="I2628">
        <v>0</v>
      </c>
      <c r="J2628">
        <v>0</v>
      </c>
      <c r="K2628">
        <v>0</v>
      </c>
      <c r="L2628">
        <v>0</v>
      </c>
      <c r="M2628">
        <v>0</v>
      </c>
    </row>
    <row r="2629" spans="2:13" x14ac:dyDescent="0.2">
      <c r="B2629">
        <v>0</v>
      </c>
      <c r="C2629">
        <v>0</v>
      </c>
      <c r="D2629">
        <v>0</v>
      </c>
      <c r="E2629">
        <v>0</v>
      </c>
      <c r="F2629">
        <v>0</v>
      </c>
      <c r="G2629">
        <v>2222222</v>
      </c>
      <c r="H2629">
        <v>0</v>
      </c>
      <c r="I2629">
        <v>0</v>
      </c>
      <c r="J2629">
        <v>0</v>
      </c>
      <c r="K2629">
        <v>0</v>
      </c>
      <c r="L2629">
        <v>0</v>
      </c>
      <c r="M2629">
        <v>0</v>
      </c>
    </row>
    <row r="2630" spans="2:13" x14ac:dyDescent="0.2">
      <c r="B2630">
        <v>0</v>
      </c>
      <c r="C2630">
        <v>0</v>
      </c>
      <c r="D2630">
        <v>0</v>
      </c>
      <c r="E2630">
        <v>0</v>
      </c>
      <c r="F2630">
        <v>0</v>
      </c>
      <c r="G2630">
        <v>2222222</v>
      </c>
      <c r="H2630">
        <v>0</v>
      </c>
      <c r="I2630">
        <v>0</v>
      </c>
      <c r="J2630">
        <v>0</v>
      </c>
      <c r="K2630">
        <v>0</v>
      </c>
      <c r="L2630">
        <v>0</v>
      </c>
      <c r="M2630">
        <v>0</v>
      </c>
    </row>
    <row r="2631" spans="2:13" x14ac:dyDescent="0.2">
      <c r="B2631">
        <v>0</v>
      </c>
      <c r="C2631">
        <v>0</v>
      </c>
      <c r="D2631">
        <v>0</v>
      </c>
      <c r="E2631">
        <v>0</v>
      </c>
      <c r="F2631">
        <v>0</v>
      </c>
      <c r="G2631">
        <v>2222222</v>
      </c>
      <c r="H2631">
        <v>0</v>
      </c>
      <c r="I2631">
        <v>0</v>
      </c>
      <c r="J2631">
        <v>0</v>
      </c>
      <c r="K2631">
        <v>0</v>
      </c>
      <c r="L2631">
        <v>0</v>
      </c>
      <c r="M2631">
        <v>0</v>
      </c>
    </row>
    <row r="2632" spans="2:13" x14ac:dyDescent="0.2">
      <c r="B2632">
        <v>0</v>
      </c>
      <c r="C2632">
        <v>0</v>
      </c>
      <c r="D2632">
        <v>0</v>
      </c>
      <c r="E2632">
        <v>0</v>
      </c>
      <c r="F2632">
        <v>0</v>
      </c>
      <c r="G2632">
        <v>2222222</v>
      </c>
      <c r="H2632">
        <v>0</v>
      </c>
      <c r="I2632">
        <v>0</v>
      </c>
      <c r="J2632">
        <v>0</v>
      </c>
      <c r="K2632">
        <v>0</v>
      </c>
      <c r="L2632">
        <v>0</v>
      </c>
      <c r="M2632">
        <v>0</v>
      </c>
    </row>
    <row r="2633" spans="2:13" x14ac:dyDescent="0.2">
      <c r="B2633">
        <v>0</v>
      </c>
      <c r="C2633">
        <v>0</v>
      </c>
      <c r="D2633">
        <v>0</v>
      </c>
      <c r="E2633">
        <v>0</v>
      </c>
      <c r="F2633">
        <v>0</v>
      </c>
      <c r="G2633">
        <v>2222222</v>
      </c>
      <c r="H2633">
        <v>0</v>
      </c>
      <c r="I2633">
        <v>0</v>
      </c>
      <c r="J2633">
        <v>0</v>
      </c>
      <c r="K2633">
        <v>0</v>
      </c>
      <c r="L2633">
        <v>0</v>
      </c>
      <c r="M2633">
        <v>0</v>
      </c>
    </row>
    <row r="2634" spans="2:13" x14ac:dyDescent="0.2">
      <c r="B2634">
        <v>0</v>
      </c>
      <c r="C2634">
        <v>0</v>
      </c>
      <c r="D2634">
        <v>0</v>
      </c>
      <c r="E2634">
        <v>0</v>
      </c>
      <c r="F2634">
        <v>0</v>
      </c>
      <c r="G2634">
        <v>2222222</v>
      </c>
      <c r="H2634">
        <v>0</v>
      </c>
      <c r="I2634">
        <v>0</v>
      </c>
      <c r="J2634">
        <v>0</v>
      </c>
      <c r="K2634">
        <v>0</v>
      </c>
      <c r="L2634">
        <v>0</v>
      </c>
      <c r="M2634">
        <v>0</v>
      </c>
    </row>
    <row r="2635" spans="2:13" x14ac:dyDescent="0.2">
      <c r="B2635">
        <v>0</v>
      </c>
      <c r="C2635">
        <v>0</v>
      </c>
      <c r="D2635">
        <v>0</v>
      </c>
      <c r="E2635">
        <v>0</v>
      </c>
      <c r="F2635">
        <v>0</v>
      </c>
      <c r="G2635">
        <v>2222222</v>
      </c>
      <c r="H2635">
        <v>0</v>
      </c>
      <c r="I2635">
        <v>0</v>
      </c>
      <c r="J2635">
        <v>0</v>
      </c>
      <c r="K2635">
        <v>0</v>
      </c>
      <c r="L2635">
        <v>0</v>
      </c>
      <c r="M2635">
        <v>0</v>
      </c>
    </row>
    <row r="2636" spans="2:13" x14ac:dyDescent="0.2">
      <c r="B2636">
        <v>0</v>
      </c>
      <c r="C2636">
        <v>0</v>
      </c>
      <c r="D2636">
        <v>0</v>
      </c>
      <c r="E2636">
        <v>0</v>
      </c>
      <c r="F2636">
        <v>0</v>
      </c>
      <c r="G2636">
        <v>2222222</v>
      </c>
      <c r="H2636">
        <v>0</v>
      </c>
      <c r="I2636">
        <v>0</v>
      </c>
      <c r="J2636">
        <v>0</v>
      </c>
      <c r="K2636">
        <v>0</v>
      </c>
      <c r="L2636">
        <v>0</v>
      </c>
      <c r="M2636">
        <v>0</v>
      </c>
    </row>
    <row r="2637" spans="2:13" x14ac:dyDescent="0.2">
      <c r="B2637">
        <v>0</v>
      </c>
      <c r="C2637">
        <v>0</v>
      </c>
      <c r="D2637">
        <v>0</v>
      </c>
      <c r="E2637">
        <v>0</v>
      </c>
      <c r="F2637">
        <v>0</v>
      </c>
      <c r="G2637">
        <v>2222222</v>
      </c>
      <c r="H2637">
        <v>0</v>
      </c>
      <c r="I2637">
        <v>0</v>
      </c>
      <c r="J2637">
        <v>0</v>
      </c>
      <c r="K2637">
        <v>0</v>
      </c>
      <c r="L2637">
        <v>0</v>
      </c>
      <c r="M2637">
        <v>0</v>
      </c>
    </row>
    <row r="2638" spans="2:13" x14ac:dyDescent="0.2">
      <c r="B2638">
        <v>0</v>
      </c>
      <c r="C2638">
        <v>0</v>
      </c>
      <c r="D2638">
        <v>0</v>
      </c>
      <c r="E2638">
        <v>0</v>
      </c>
      <c r="F2638">
        <v>0</v>
      </c>
      <c r="G2638">
        <v>2222222</v>
      </c>
      <c r="H2638">
        <v>0</v>
      </c>
      <c r="I2638">
        <v>0</v>
      </c>
      <c r="J2638">
        <v>0</v>
      </c>
      <c r="K2638">
        <v>0</v>
      </c>
      <c r="L2638">
        <v>0</v>
      </c>
      <c r="M2638">
        <v>0</v>
      </c>
    </row>
    <row r="2639" spans="2:13" x14ac:dyDescent="0.2">
      <c r="B2639">
        <v>0</v>
      </c>
      <c r="C2639">
        <v>0</v>
      </c>
      <c r="D2639">
        <v>0</v>
      </c>
      <c r="E2639">
        <v>0</v>
      </c>
      <c r="F2639">
        <v>0</v>
      </c>
      <c r="G2639">
        <v>2222222</v>
      </c>
      <c r="H2639">
        <v>0</v>
      </c>
      <c r="I2639">
        <v>0</v>
      </c>
      <c r="J2639">
        <v>0</v>
      </c>
      <c r="K2639">
        <v>0</v>
      </c>
      <c r="L2639">
        <v>0</v>
      </c>
      <c r="M2639">
        <v>0</v>
      </c>
    </row>
    <row r="2640" spans="2:13" x14ac:dyDescent="0.2">
      <c r="B2640">
        <v>0</v>
      </c>
      <c r="C2640">
        <v>0</v>
      </c>
      <c r="D2640">
        <v>0</v>
      </c>
      <c r="E2640">
        <v>0</v>
      </c>
      <c r="F2640">
        <v>0</v>
      </c>
      <c r="G2640">
        <v>2222222</v>
      </c>
      <c r="H2640">
        <v>0</v>
      </c>
      <c r="I2640">
        <v>0</v>
      </c>
      <c r="J2640">
        <v>0</v>
      </c>
      <c r="K2640">
        <v>0</v>
      </c>
      <c r="L2640">
        <v>0</v>
      </c>
      <c r="M2640">
        <v>0</v>
      </c>
    </row>
    <row r="2641" spans="2:13" x14ac:dyDescent="0.2">
      <c r="B2641">
        <v>0</v>
      </c>
      <c r="C2641">
        <v>0</v>
      </c>
      <c r="D2641">
        <v>0</v>
      </c>
      <c r="E2641">
        <v>0</v>
      </c>
      <c r="F2641">
        <v>0</v>
      </c>
      <c r="G2641">
        <v>2222222</v>
      </c>
      <c r="H2641">
        <v>0</v>
      </c>
      <c r="I2641">
        <v>0</v>
      </c>
      <c r="J2641">
        <v>0</v>
      </c>
      <c r="K2641">
        <v>0</v>
      </c>
      <c r="L2641">
        <v>0</v>
      </c>
      <c r="M2641">
        <v>0</v>
      </c>
    </row>
    <row r="2642" spans="2:13" x14ac:dyDescent="0.2">
      <c r="B2642">
        <v>0</v>
      </c>
      <c r="C2642">
        <v>0</v>
      </c>
      <c r="D2642">
        <v>0</v>
      </c>
      <c r="E2642">
        <v>0</v>
      </c>
      <c r="F2642">
        <v>0</v>
      </c>
      <c r="G2642">
        <v>2222222</v>
      </c>
      <c r="H2642">
        <v>0</v>
      </c>
      <c r="I2642">
        <v>0</v>
      </c>
      <c r="J2642">
        <v>0</v>
      </c>
      <c r="K2642">
        <v>0</v>
      </c>
      <c r="L2642">
        <v>0</v>
      </c>
      <c r="M2642">
        <v>0</v>
      </c>
    </row>
    <row r="2643" spans="2:13" x14ac:dyDescent="0.2">
      <c r="B2643">
        <v>0</v>
      </c>
      <c r="C2643">
        <v>0</v>
      </c>
      <c r="D2643">
        <v>0</v>
      </c>
      <c r="E2643">
        <v>0</v>
      </c>
      <c r="F2643">
        <v>0</v>
      </c>
      <c r="G2643">
        <v>2222222</v>
      </c>
      <c r="H2643">
        <v>0</v>
      </c>
      <c r="I2643">
        <v>0</v>
      </c>
      <c r="J2643">
        <v>0</v>
      </c>
      <c r="K2643">
        <v>0</v>
      </c>
      <c r="L2643">
        <v>0</v>
      </c>
      <c r="M2643">
        <v>0</v>
      </c>
    </row>
    <row r="2644" spans="2:13" x14ac:dyDescent="0.2">
      <c r="B2644">
        <v>0</v>
      </c>
      <c r="C2644">
        <v>0</v>
      </c>
      <c r="D2644">
        <v>0</v>
      </c>
      <c r="E2644">
        <v>0</v>
      </c>
      <c r="F2644">
        <v>0</v>
      </c>
      <c r="G2644">
        <v>2222222</v>
      </c>
      <c r="H2644">
        <v>0</v>
      </c>
      <c r="I2644">
        <v>0</v>
      </c>
      <c r="J2644">
        <v>0</v>
      </c>
      <c r="K2644">
        <v>0</v>
      </c>
      <c r="L2644">
        <v>0</v>
      </c>
      <c r="M2644">
        <v>0</v>
      </c>
    </row>
    <row r="2645" spans="2:13" x14ac:dyDescent="0.2">
      <c r="B2645">
        <v>0</v>
      </c>
      <c r="C2645">
        <v>0</v>
      </c>
      <c r="D2645">
        <v>0</v>
      </c>
      <c r="E2645">
        <v>0</v>
      </c>
      <c r="F2645">
        <v>0</v>
      </c>
      <c r="G2645">
        <v>2222222</v>
      </c>
      <c r="H2645">
        <v>0</v>
      </c>
      <c r="I2645">
        <v>0</v>
      </c>
      <c r="J2645">
        <v>0</v>
      </c>
      <c r="K2645">
        <v>0</v>
      </c>
      <c r="L2645">
        <v>0</v>
      </c>
      <c r="M2645">
        <v>0</v>
      </c>
    </row>
    <row r="2646" spans="2:13" x14ac:dyDescent="0.2">
      <c r="B2646">
        <v>0</v>
      </c>
      <c r="C2646">
        <v>0</v>
      </c>
      <c r="D2646">
        <v>0</v>
      </c>
      <c r="E2646">
        <v>0</v>
      </c>
      <c r="F2646">
        <v>0</v>
      </c>
      <c r="G2646">
        <v>2222222</v>
      </c>
      <c r="H2646">
        <v>0</v>
      </c>
      <c r="I2646">
        <v>0</v>
      </c>
      <c r="J2646">
        <v>0</v>
      </c>
      <c r="K2646">
        <v>0</v>
      </c>
      <c r="L2646">
        <v>0</v>
      </c>
      <c r="M2646">
        <v>0</v>
      </c>
    </row>
    <row r="2647" spans="2:13" x14ac:dyDescent="0.2">
      <c r="B2647">
        <v>0</v>
      </c>
      <c r="C2647">
        <v>0</v>
      </c>
      <c r="D2647">
        <v>0</v>
      </c>
      <c r="E2647">
        <v>0</v>
      </c>
      <c r="F2647">
        <v>0</v>
      </c>
      <c r="G2647">
        <v>2222222</v>
      </c>
      <c r="H2647">
        <v>0</v>
      </c>
      <c r="I2647">
        <v>0</v>
      </c>
      <c r="J2647">
        <v>0</v>
      </c>
      <c r="K2647">
        <v>0</v>
      </c>
      <c r="L2647">
        <v>0</v>
      </c>
      <c r="M2647">
        <v>0</v>
      </c>
    </row>
    <row r="2648" spans="2:13" x14ac:dyDescent="0.2">
      <c r="B2648">
        <v>0</v>
      </c>
      <c r="C2648">
        <v>0</v>
      </c>
      <c r="D2648">
        <v>0</v>
      </c>
      <c r="E2648">
        <v>0</v>
      </c>
      <c r="F2648">
        <v>0</v>
      </c>
      <c r="G2648">
        <v>2222222</v>
      </c>
      <c r="H2648">
        <v>0</v>
      </c>
      <c r="I2648">
        <v>0</v>
      </c>
      <c r="J2648">
        <v>0</v>
      </c>
      <c r="K2648">
        <v>0</v>
      </c>
      <c r="L2648">
        <v>0</v>
      </c>
      <c r="M2648">
        <v>0</v>
      </c>
    </row>
    <row r="2649" spans="2:13" x14ac:dyDescent="0.2">
      <c r="B2649">
        <v>0</v>
      </c>
      <c r="C2649">
        <v>0</v>
      </c>
      <c r="D2649">
        <v>0</v>
      </c>
      <c r="E2649">
        <v>0</v>
      </c>
      <c r="F2649">
        <v>0</v>
      </c>
      <c r="G2649">
        <v>2222222</v>
      </c>
      <c r="H2649">
        <v>0</v>
      </c>
      <c r="I2649">
        <v>0</v>
      </c>
      <c r="J2649">
        <v>0</v>
      </c>
      <c r="K2649">
        <v>0</v>
      </c>
      <c r="L2649">
        <v>0</v>
      </c>
      <c r="M2649">
        <v>0</v>
      </c>
    </row>
    <row r="2650" spans="2:13" x14ac:dyDescent="0.2">
      <c r="B2650">
        <v>0</v>
      </c>
      <c r="C2650">
        <v>0</v>
      </c>
      <c r="D2650">
        <v>0</v>
      </c>
      <c r="E2650">
        <v>0</v>
      </c>
      <c r="F2650">
        <v>0</v>
      </c>
      <c r="G2650">
        <v>2222222</v>
      </c>
      <c r="H2650">
        <v>0</v>
      </c>
      <c r="I2650">
        <v>0</v>
      </c>
      <c r="J2650">
        <v>0</v>
      </c>
      <c r="K2650">
        <v>0</v>
      </c>
      <c r="L2650">
        <v>0</v>
      </c>
      <c r="M2650">
        <v>0</v>
      </c>
    </row>
    <row r="2651" spans="2:13" x14ac:dyDescent="0.2">
      <c r="B2651">
        <v>0</v>
      </c>
      <c r="C2651">
        <v>0</v>
      </c>
      <c r="D2651">
        <v>0</v>
      </c>
      <c r="E2651">
        <v>0</v>
      </c>
      <c r="F2651">
        <v>0</v>
      </c>
      <c r="G2651">
        <v>2222222</v>
      </c>
      <c r="H2651">
        <v>0</v>
      </c>
      <c r="I2651">
        <v>0</v>
      </c>
      <c r="J2651">
        <v>0</v>
      </c>
      <c r="K2651">
        <v>0</v>
      </c>
      <c r="L2651">
        <v>0</v>
      </c>
      <c r="M2651">
        <v>0</v>
      </c>
    </row>
    <row r="2652" spans="2:13" x14ac:dyDescent="0.2">
      <c r="B2652">
        <v>0</v>
      </c>
      <c r="C2652">
        <v>0</v>
      </c>
      <c r="D2652">
        <v>0</v>
      </c>
      <c r="E2652">
        <v>0</v>
      </c>
      <c r="F2652">
        <v>0</v>
      </c>
      <c r="G2652">
        <v>2222222</v>
      </c>
      <c r="H2652">
        <v>0</v>
      </c>
      <c r="I2652">
        <v>0</v>
      </c>
      <c r="J2652">
        <v>0</v>
      </c>
      <c r="K2652">
        <v>0</v>
      </c>
      <c r="L2652">
        <v>0</v>
      </c>
      <c r="M2652">
        <v>0</v>
      </c>
    </row>
    <row r="2653" spans="2:13" x14ac:dyDescent="0.2">
      <c r="B2653">
        <v>0</v>
      </c>
      <c r="C2653">
        <v>0</v>
      </c>
      <c r="D2653">
        <v>0</v>
      </c>
      <c r="E2653">
        <v>0</v>
      </c>
      <c r="F2653">
        <v>0</v>
      </c>
      <c r="G2653">
        <v>2222222</v>
      </c>
      <c r="H2653">
        <v>0</v>
      </c>
      <c r="I2653">
        <v>0</v>
      </c>
      <c r="J2653">
        <v>0</v>
      </c>
      <c r="K2653">
        <v>0</v>
      </c>
      <c r="L2653">
        <v>0</v>
      </c>
      <c r="M2653">
        <v>0</v>
      </c>
    </row>
    <row r="2654" spans="2:13" x14ac:dyDescent="0.2">
      <c r="B2654">
        <v>0</v>
      </c>
      <c r="C2654">
        <v>0</v>
      </c>
      <c r="D2654">
        <v>0</v>
      </c>
      <c r="E2654">
        <v>0</v>
      </c>
      <c r="F2654">
        <v>0</v>
      </c>
      <c r="G2654">
        <v>2222222</v>
      </c>
      <c r="H2654">
        <v>0</v>
      </c>
      <c r="I2654">
        <v>0</v>
      </c>
      <c r="J2654">
        <v>0</v>
      </c>
      <c r="K2654">
        <v>0</v>
      </c>
      <c r="L2654">
        <v>0</v>
      </c>
      <c r="M2654">
        <v>0</v>
      </c>
    </row>
    <row r="2655" spans="2:13" x14ac:dyDescent="0.2">
      <c r="B2655">
        <v>0</v>
      </c>
      <c r="C2655">
        <v>0</v>
      </c>
      <c r="D2655">
        <v>0</v>
      </c>
      <c r="E2655">
        <v>0</v>
      </c>
      <c r="F2655">
        <v>0</v>
      </c>
      <c r="G2655">
        <v>2222222</v>
      </c>
      <c r="H2655">
        <v>0</v>
      </c>
      <c r="I2655">
        <v>0</v>
      </c>
      <c r="J2655">
        <v>0</v>
      </c>
      <c r="K2655">
        <v>0</v>
      </c>
      <c r="L2655">
        <v>0</v>
      </c>
      <c r="M2655">
        <v>0</v>
      </c>
    </row>
    <row r="2656" spans="2:13" x14ac:dyDescent="0.2">
      <c r="B2656">
        <v>0</v>
      </c>
      <c r="C2656">
        <v>0</v>
      </c>
      <c r="D2656">
        <v>0</v>
      </c>
      <c r="E2656">
        <v>0</v>
      </c>
      <c r="F2656">
        <v>0</v>
      </c>
      <c r="G2656">
        <v>2222222</v>
      </c>
      <c r="H2656">
        <v>0</v>
      </c>
      <c r="I2656">
        <v>0</v>
      </c>
      <c r="J2656">
        <v>0</v>
      </c>
      <c r="K2656">
        <v>0</v>
      </c>
      <c r="L2656">
        <v>0</v>
      </c>
      <c r="M2656">
        <v>0</v>
      </c>
    </row>
    <row r="2657" spans="2:13" x14ac:dyDescent="0.2">
      <c r="B2657">
        <v>0</v>
      </c>
      <c r="C2657">
        <v>0</v>
      </c>
      <c r="D2657">
        <v>0</v>
      </c>
      <c r="E2657">
        <v>0</v>
      </c>
      <c r="F2657">
        <v>0</v>
      </c>
      <c r="G2657">
        <v>2222222</v>
      </c>
      <c r="H2657">
        <v>0</v>
      </c>
      <c r="I2657">
        <v>0</v>
      </c>
      <c r="J2657">
        <v>0</v>
      </c>
      <c r="K2657">
        <v>0</v>
      </c>
      <c r="L2657">
        <v>0</v>
      </c>
      <c r="M2657">
        <v>0</v>
      </c>
    </row>
    <row r="2658" spans="2:13" x14ac:dyDescent="0.2">
      <c r="B2658">
        <v>0</v>
      </c>
      <c r="C2658">
        <v>0</v>
      </c>
      <c r="D2658">
        <v>0</v>
      </c>
      <c r="E2658">
        <v>0</v>
      </c>
      <c r="F2658">
        <v>0</v>
      </c>
      <c r="G2658">
        <v>2222222</v>
      </c>
      <c r="H2658">
        <v>0</v>
      </c>
      <c r="I2658">
        <v>0</v>
      </c>
      <c r="J2658">
        <v>0</v>
      </c>
      <c r="K2658">
        <v>0</v>
      </c>
      <c r="L2658">
        <v>0</v>
      </c>
      <c r="M2658">
        <v>0</v>
      </c>
    </row>
    <row r="2659" spans="2:13" x14ac:dyDescent="0.2">
      <c r="B2659">
        <v>0</v>
      </c>
      <c r="C2659">
        <v>0</v>
      </c>
      <c r="D2659">
        <v>0</v>
      </c>
      <c r="E2659">
        <v>0</v>
      </c>
      <c r="F2659">
        <v>0</v>
      </c>
      <c r="G2659">
        <v>2222222</v>
      </c>
      <c r="H2659">
        <v>0</v>
      </c>
      <c r="I2659">
        <v>0</v>
      </c>
      <c r="J2659">
        <v>0</v>
      </c>
      <c r="K2659">
        <v>0</v>
      </c>
      <c r="L2659">
        <v>0</v>
      </c>
      <c r="M2659">
        <v>0</v>
      </c>
    </row>
    <row r="2660" spans="2:13" x14ac:dyDescent="0.2">
      <c r="B2660">
        <v>0</v>
      </c>
      <c r="C2660">
        <v>0</v>
      </c>
      <c r="D2660">
        <v>0</v>
      </c>
      <c r="E2660">
        <v>0</v>
      </c>
      <c r="F2660">
        <v>0</v>
      </c>
      <c r="G2660">
        <v>2222222</v>
      </c>
      <c r="H2660">
        <v>0</v>
      </c>
      <c r="I2660">
        <v>0</v>
      </c>
      <c r="J2660">
        <v>0</v>
      </c>
      <c r="K2660">
        <v>0</v>
      </c>
      <c r="L2660">
        <v>0</v>
      </c>
      <c r="M2660">
        <v>0</v>
      </c>
    </row>
    <row r="2661" spans="2:13" x14ac:dyDescent="0.2">
      <c r="B2661">
        <v>0</v>
      </c>
      <c r="C2661">
        <v>0</v>
      </c>
      <c r="D2661">
        <v>0</v>
      </c>
      <c r="E2661">
        <v>0</v>
      </c>
      <c r="F2661">
        <v>0</v>
      </c>
      <c r="G2661">
        <v>2222222</v>
      </c>
      <c r="H2661">
        <v>0</v>
      </c>
      <c r="I2661">
        <v>0</v>
      </c>
      <c r="J2661">
        <v>0</v>
      </c>
      <c r="K2661">
        <v>0</v>
      </c>
      <c r="L2661">
        <v>0</v>
      </c>
      <c r="M2661">
        <v>0</v>
      </c>
    </row>
    <row r="2662" spans="2:13" x14ac:dyDescent="0.2">
      <c r="B2662">
        <v>0</v>
      </c>
      <c r="C2662">
        <v>0</v>
      </c>
      <c r="D2662">
        <v>0</v>
      </c>
      <c r="E2662">
        <v>0</v>
      </c>
      <c r="F2662">
        <v>0</v>
      </c>
      <c r="G2662">
        <v>2222222</v>
      </c>
      <c r="H2662">
        <v>0</v>
      </c>
      <c r="I2662">
        <v>0</v>
      </c>
      <c r="J2662">
        <v>0</v>
      </c>
      <c r="K2662">
        <v>0</v>
      </c>
      <c r="L2662">
        <v>0</v>
      </c>
      <c r="M2662">
        <v>0</v>
      </c>
    </row>
    <row r="2663" spans="2:13" x14ac:dyDescent="0.2">
      <c r="B2663">
        <v>0</v>
      </c>
      <c r="C2663">
        <v>0</v>
      </c>
      <c r="D2663">
        <v>0</v>
      </c>
      <c r="E2663">
        <v>0</v>
      </c>
      <c r="F2663">
        <v>0</v>
      </c>
      <c r="G2663">
        <v>2222222</v>
      </c>
      <c r="H2663">
        <v>0</v>
      </c>
      <c r="I2663">
        <v>0</v>
      </c>
      <c r="J2663">
        <v>0</v>
      </c>
      <c r="K2663">
        <v>0</v>
      </c>
      <c r="L2663">
        <v>0</v>
      </c>
      <c r="M2663">
        <v>0</v>
      </c>
    </row>
    <row r="2664" spans="2:13" x14ac:dyDescent="0.2">
      <c r="B2664">
        <v>0</v>
      </c>
      <c r="C2664">
        <v>0</v>
      </c>
      <c r="D2664">
        <v>0</v>
      </c>
      <c r="E2664">
        <v>0</v>
      </c>
      <c r="F2664">
        <v>0</v>
      </c>
      <c r="G2664">
        <v>2222222</v>
      </c>
      <c r="H2664">
        <v>0</v>
      </c>
      <c r="I2664">
        <v>0</v>
      </c>
      <c r="J2664">
        <v>0</v>
      </c>
      <c r="K2664">
        <v>0</v>
      </c>
      <c r="L2664">
        <v>0</v>
      </c>
      <c r="M2664">
        <v>0</v>
      </c>
    </row>
    <row r="2665" spans="2:13" x14ac:dyDescent="0.2">
      <c r="B2665">
        <v>0</v>
      </c>
      <c r="C2665">
        <v>0</v>
      </c>
      <c r="D2665">
        <v>0</v>
      </c>
      <c r="E2665">
        <v>0</v>
      </c>
      <c r="F2665">
        <v>0</v>
      </c>
      <c r="G2665">
        <v>2222222</v>
      </c>
      <c r="H2665">
        <v>0</v>
      </c>
      <c r="I2665">
        <v>0</v>
      </c>
      <c r="J2665">
        <v>0</v>
      </c>
      <c r="K2665">
        <v>0</v>
      </c>
      <c r="L2665">
        <v>0</v>
      </c>
      <c r="M2665">
        <v>0</v>
      </c>
    </row>
    <row r="2666" spans="2:13" x14ac:dyDescent="0.2">
      <c r="B2666">
        <v>0</v>
      </c>
      <c r="C2666">
        <v>0</v>
      </c>
      <c r="D2666">
        <v>0</v>
      </c>
      <c r="E2666">
        <v>0</v>
      </c>
      <c r="F2666">
        <v>0</v>
      </c>
      <c r="G2666">
        <v>2222222</v>
      </c>
      <c r="H2666">
        <v>0</v>
      </c>
      <c r="I2666">
        <v>0</v>
      </c>
      <c r="J2666">
        <v>0</v>
      </c>
      <c r="K2666">
        <v>0</v>
      </c>
      <c r="L2666">
        <v>0</v>
      </c>
      <c r="M2666">
        <v>0</v>
      </c>
    </row>
    <row r="2667" spans="2:13" x14ac:dyDescent="0.2">
      <c r="B2667">
        <v>0</v>
      </c>
      <c r="C2667">
        <v>0</v>
      </c>
      <c r="D2667">
        <v>0</v>
      </c>
      <c r="E2667">
        <v>0</v>
      </c>
      <c r="F2667">
        <v>0</v>
      </c>
      <c r="G2667">
        <v>2222222</v>
      </c>
      <c r="H2667">
        <v>0</v>
      </c>
      <c r="I2667">
        <v>0</v>
      </c>
      <c r="J2667">
        <v>0</v>
      </c>
      <c r="K2667">
        <v>0</v>
      </c>
      <c r="L2667">
        <v>0</v>
      </c>
      <c r="M2667">
        <v>0</v>
      </c>
    </row>
    <row r="2668" spans="2:13" x14ac:dyDescent="0.2">
      <c r="B2668">
        <v>0</v>
      </c>
      <c r="C2668">
        <v>0</v>
      </c>
      <c r="D2668">
        <v>0</v>
      </c>
      <c r="E2668">
        <v>0</v>
      </c>
      <c r="F2668">
        <v>0</v>
      </c>
      <c r="G2668">
        <v>2222222</v>
      </c>
      <c r="H2668">
        <v>0</v>
      </c>
      <c r="I2668">
        <v>0</v>
      </c>
      <c r="J2668">
        <v>0</v>
      </c>
      <c r="K2668">
        <v>0</v>
      </c>
      <c r="L2668">
        <v>0</v>
      </c>
      <c r="M2668">
        <v>0</v>
      </c>
    </row>
    <row r="2669" spans="2:13" x14ac:dyDescent="0.2">
      <c r="B2669">
        <v>0</v>
      </c>
      <c r="C2669">
        <v>0</v>
      </c>
      <c r="D2669">
        <v>0</v>
      </c>
      <c r="E2669">
        <v>0</v>
      </c>
      <c r="F2669">
        <v>0</v>
      </c>
      <c r="G2669">
        <v>2222222</v>
      </c>
      <c r="H2669">
        <v>0</v>
      </c>
      <c r="I2669">
        <v>0</v>
      </c>
      <c r="J2669">
        <v>0</v>
      </c>
      <c r="K2669">
        <v>0</v>
      </c>
      <c r="L2669">
        <v>0</v>
      </c>
      <c r="M2669">
        <v>0</v>
      </c>
    </row>
    <row r="2670" spans="2:13" x14ac:dyDescent="0.2">
      <c r="B2670">
        <v>0</v>
      </c>
      <c r="C2670">
        <v>0</v>
      </c>
      <c r="D2670">
        <v>0</v>
      </c>
      <c r="E2670">
        <v>0</v>
      </c>
      <c r="F2670">
        <v>0</v>
      </c>
      <c r="G2670">
        <v>2222222</v>
      </c>
      <c r="H2670">
        <v>0</v>
      </c>
      <c r="I2670">
        <v>0</v>
      </c>
      <c r="J2670">
        <v>0</v>
      </c>
      <c r="K2670">
        <v>0</v>
      </c>
      <c r="L2670">
        <v>0</v>
      </c>
      <c r="M2670">
        <v>0</v>
      </c>
    </row>
    <row r="2671" spans="2:13" x14ac:dyDescent="0.2">
      <c r="B2671">
        <v>0</v>
      </c>
      <c r="C2671">
        <v>0</v>
      </c>
      <c r="D2671">
        <v>0</v>
      </c>
      <c r="E2671">
        <v>0</v>
      </c>
      <c r="F2671">
        <v>0</v>
      </c>
      <c r="G2671">
        <v>2222222</v>
      </c>
      <c r="H2671">
        <v>0</v>
      </c>
      <c r="I2671">
        <v>0</v>
      </c>
      <c r="J2671">
        <v>0</v>
      </c>
      <c r="K2671">
        <v>0</v>
      </c>
      <c r="L2671">
        <v>0</v>
      </c>
      <c r="M2671">
        <v>0</v>
      </c>
    </row>
    <row r="2672" spans="2:13" x14ac:dyDescent="0.2">
      <c r="B2672">
        <v>0</v>
      </c>
      <c r="C2672">
        <v>0</v>
      </c>
      <c r="D2672">
        <v>0</v>
      </c>
      <c r="E2672">
        <v>0</v>
      </c>
      <c r="F2672">
        <v>0</v>
      </c>
      <c r="G2672">
        <v>2222222</v>
      </c>
      <c r="H2672">
        <v>0</v>
      </c>
      <c r="I2672">
        <v>0</v>
      </c>
      <c r="J2672">
        <v>0</v>
      </c>
      <c r="K2672">
        <v>0</v>
      </c>
      <c r="L2672">
        <v>0</v>
      </c>
      <c r="M2672">
        <v>0</v>
      </c>
    </row>
    <row r="2673" spans="2:13" x14ac:dyDescent="0.2">
      <c r="B2673">
        <v>0</v>
      </c>
      <c r="C2673">
        <v>0</v>
      </c>
      <c r="D2673">
        <v>0</v>
      </c>
      <c r="E2673">
        <v>0</v>
      </c>
      <c r="F2673">
        <v>0</v>
      </c>
      <c r="G2673">
        <v>2222222</v>
      </c>
      <c r="H2673">
        <v>0</v>
      </c>
      <c r="I2673">
        <v>0</v>
      </c>
      <c r="J2673">
        <v>0</v>
      </c>
      <c r="K2673">
        <v>0</v>
      </c>
      <c r="L2673">
        <v>0</v>
      </c>
      <c r="M2673">
        <v>0</v>
      </c>
    </row>
    <row r="2674" spans="2:13" x14ac:dyDescent="0.2">
      <c r="B2674">
        <v>0</v>
      </c>
      <c r="C2674">
        <v>0</v>
      </c>
      <c r="D2674">
        <v>0</v>
      </c>
      <c r="E2674">
        <v>0</v>
      </c>
      <c r="F2674">
        <v>0</v>
      </c>
      <c r="G2674">
        <v>2222222</v>
      </c>
      <c r="H2674">
        <v>0</v>
      </c>
      <c r="I2674">
        <v>0</v>
      </c>
      <c r="J2674">
        <v>0</v>
      </c>
      <c r="K2674">
        <v>0</v>
      </c>
      <c r="L2674">
        <v>0</v>
      </c>
      <c r="M2674">
        <v>0</v>
      </c>
    </row>
    <row r="2675" spans="2:13" x14ac:dyDescent="0.2">
      <c r="B2675">
        <v>0</v>
      </c>
      <c r="C2675">
        <v>0</v>
      </c>
      <c r="D2675">
        <v>0</v>
      </c>
      <c r="E2675">
        <v>0</v>
      </c>
      <c r="F2675">
        <v>0</v>
      </c>
      <c r="G2675">
        <v>2222222</v>
      </c>
      <c r="H2675">
        <v>0</v>
      </c>
      <c r="I2675">
        <v>0</v>
      </c>
      <c r="J2675">
        <v>0</v>
      </c>
      <c r="K2675">
        <v>0</v>
      </c>
      <c r="L2675">
        <v>0</v>
      </c>
      <c r="M2675">
        <v>0</v>
      </c>
    </row>
    <row r="2676" spans="2:13" x14ac:dyDescent="0.2">
      <c r="B2676">
        <v>0</v>
      </c>
      <c r="C2676">
        <v>0</v>
      </c>
      <c r="D2676">
        <v>0</v>
      </c>
      <c r="E2676">
        <v>0</v>
      </c>
      <c r="F2676">
        <v>0</v>
      </c>
      <c r="G2676">
        <v>2222222</v>
      </c>
      <c r="H2676">
        <v>0</v>
      </c>
      <c r="I2676">
        <v>0</v>
      </c>
      <c r="J2676">
        <v>0</v>
      </c>
      <c r="K2676">
        <v>0</v>
      </c>
      <c r="L2676">
        <v>0</v>
      </c>
      <c r="M2676">
        <v>0</v>
      </c>
    </row>
    <row r="2677" spans="2:13" x14ac:dyDescent="0.2">
      <c r="B2677">
        <v>0</v>
      </c>
      <c r="C2677">
        <v>0</v>
      </c>
      <c r="D2677">
        <v>0</v>
      </c>
      <c r="E2677">
        <v>0</v>
      </c>
      <c r="F2677">
        <v>0</v>
      </c>
      <c r="G2677">
        <v>2222222</v>
      </c>
      <c r="H2677">
        <v>0</v>
      </c>
      <c r="I2677">
        <v>0</v>
      </c>
      <c r="J2677">
        <v>0</v>
      </c>
      <c r="K2677">
        <v>0</v>
      </c>
      <c r="L2677">
        <v>0</v>
      </c>
      <c r="M2677">
        <v>0</v>
      </c>
    </row>
    <row r="2678" spans="2:13" x14ac:dyDescent="0.2">
      <c r="B2678">
        <v>0</v>
      </c>
      <c r="C2678">
        <v>0</v>
      </c>
      <c r="D2678">
        <v>0</v>
      </c>
      <c r="E2678">
        <v>0</v>
      </c>
      <c r="F2678">
        <v>0</v>
      </c>
      <c r="G2678">
        <v>2222222</v>
      </c>
      <c r="H2678">
        <v>0</v>
      </c>
      <c r="I2678">
        <v>0</v>
      </c>
      <c r="J2678">
        <v>0</v>
      </c>
      <c r="K2678">
        <v>0</v>
      </c>
      <c r="L2678">
        <v>0</v>
      </c>
      <c r="M2678">
        <v>0</v>
      </c>
    </row>
    <row r="2679" spans="2:13" x14ac:dyDescent="0.2">
      <c r="B2679">
        <v>0</v>
      </c>
      <c r="C2679">
        <v>0</v>
      </c>
      <c r="D2679">
        <v>0</v>
      </c>
      <c r="E2679">
        <v>0</v>
      </c>
      <c r="F2679">
        <v>0</v>
      </c>
      <c r="G2679">
        <v>2222222</v>
      </c>
      <c r="H2679">
        <v>0</v>
      </c>
      <c r="I2679">
        <v>0</v>
      </c>
      <c r="J2679">
        <v>0</v>
      </c>
      <c r="K2679">
        <v>0</v>
      </c>
      <c r="L2679">
        <v>0</v>
      </c>
      <c r="M2679">
        <v>0</v>
      </c>
    </row>
    <row r="2680" spans="2:13" x14ac:dyDescent="0.2">
      <c r="B2680">
        <v>0</v>
      </c>
      <c r="C2680">
        <v>0</v>
      </c>
      <c r="D2680">
        <v>0</v>
      </c>
      <c r="E2680">
        <v>0</v>
      </c>
      <c r="F2680">
        <v>0</v>
      </c>
      <c r="G2680">
        <v>2222222</v>
      </c>
      <c r="H2680">
        <v>0</v>
      </c>
      <c r="I2680">
        <v>0</v>
      </c>
      <c r="J2680">
        <v>0</v>
      </c>
      <c r="K2680">
        <v>0</v>
      </c>
      <c r="L2680">
        <v>0</v>
      </c>
      <c r="M2680">
        <v>0</v>
      </c>
    </row>
    <row r="2681" spans="2:13" x14ac:dyDescent="0.2">
      <c r="B2681">
        <v>0</v>
      </c>
      <c r="C2681">
        <v>0</v>
      </c>
      <c r="D2681">
        <v>0</v>
      </c>
      <c r="E2681">
        <v>0</v>
      </c>
      <c r="F2681">
        <v>0</v>
      </c>
      <c r="G2681">
        <v>2222222</v>
      </c>
      <c r="H2681">
        <v>0</v>
      </c>
      <c r="I2681">
        <v>0</v>
      </c>
      <c r="J2681">
        <v>0</v>
      </c>
      <c r="K2681">
        <v>0</v>
      </c>
      <c r="L2681">
        <v>0</v>
      </c>
      <c r="M2681">
        <v>0</v>
      </c>
    </row>
    <row r="2682" spans="2:13" x14ac:dyDescent="0.2">
      <c r="B2682">
        <v>0</v>
      </c>
      <c r="C2682">
        <v>0</v>
      </c>
      <c r="D2682">
        <v>0</v>
      </c>
      <c r="E2682">
        <v>0</v>
      </c>
      <c r="F2682">
        <v>0</v>
      </c>
      <c r="G2682">
        <v>2222222</v>
      </c>
      <c r="H2682">
        <v>0</v>
      </c>
      <c r="I2682">
        <v>0</v>
      </c>
      <c r="J2682">
        <v>0</v>
      </c>
      <c r="K2682">
        <v>0</v>
      </c>
      <c r="L2682">
        <v>0</v>
      </c>
      <c r="M2682">
        <v>0</v>
      </c>
    </row>
    <row r="2683" spans="2:13" x14ac:dyDescent="0.2">
      <c r="B2683">
        <v>0</v>
      </c>
      <c r="C2683">
        <v>0</v>
      </c>
      <c r="D2683">
        <v>0</v>
      </c>
      <c r="E2683">
        <v>0</v>
      </c>
      <c r="F2683">
        <v>0</v>
      </c>
      <c r="G2683">
        <v>2222222</v>
      </c>
      <c r="H2683">
        <v>0</v>
      </c>
      <c r="I2683">
        <v>0</v>
      </c>
      <c r="J2683">
        <v>0</v>
      </c>
      <c r="K2683">
        <v>0</v>
      </c>
      <c r="L2683">
        <v>0</v>
      </c>
      <c r="M2683">
        <v>0</v>
      </c>
    </row>
    <row r="2684" spans="2:13" x14ac:dyDescent="0.2">
      <c r="B2684">
        <v>0</v>
      </c>
      <c r="C2684">
        <v>0</v>
      </c>
      <c r="D2684">
        <v>0</v>
      </c>
      <c r="E2684">
        <v>0</v>
      </c>
      <c r="F2684">
        <v>0</v>
      </c>
      <c r="G2684">
        <v>2222222</v>
      </c>
      <c r="H2684">
        <v>0</v>
      </c>
      <c r="I2684">
        <v>0</v>
      </c>
      <c r="J2684">
        <v>0</v>
      </c>
      <c r="K2684">
        <v>0</v>
      </c>
      <c r="L2684">
        <v>0</v>
      </c>
      <c r="M2684">
        <v>0</v>
      </c>
    </row>
    <row r="2685" spans="2:13" x14ac:dyDescent="0.2">
      <c r="B2685">
        <v>0</v>
      </c>
      <c r="C2685">
        <v>0</v>
      </c>
      <c r="D2685">
        <v>0</v>
      </c>
      <c r="E2685">
        <v>0</v>
      </c>
      <c r="F2685">
        <v>0</v>
      </c>
      <c r="G2685">
        <v>2222222</v>
      </c>
      <c r="H2685">
        <v>0</v>
      </c>
      <c r="I2685">
        <v>0</v>
      </c>
      <c r="J2685">
        <v>0</v>
      </c>
      <c r="K2685">
        <v>0</v>
      </c>
      <c r="L2685">
        <v>0</v>
      </c>
      <c r="M2685">
        <v>0</v>
      </c>
    </row>
    <row r="2686" spans="2:13" x14ac:dyDescent="0.2">
      <c r="B2686">
        <v>0</v>
      </c>
      <c r="C2686">
        <v>0</v>
      </c>
      <c r="D2686">
        <v>0</v>
      </c>
      <c r="E2686">
        <v>0</v>
      </c>
      <c r="F2686">
        <v>0</v>
      </c>
      <c r="G2686">
        <v>2222222</v>
      </c>
      <c r="H2686">
        <v>0</v>
      </c>
      <c r="I2686">
        <v>0</v>
      </c>
      <c r="J2686">
        <v>0</v>
      </c>
      <c r="K2686">
        <v>0</v>
      </c>
      <c r="L2686">
        <v>0</v>
      </c>
      <c r="M2686">
        <v>0</v>
      </c>
    </row>
    <row r="2687" spans="2:13" x14ac:dyDescent="0.2">
      <c r="B2687">
        <v>0</v>
      </c>
      <c r="C2687">
        <v>0</v>
      </c>
      <c r="D2687">
        <v>0</v>
      </c>
      <c r="E2687">
        <v>0</v>
      </c>
      <c r="F2687">
        <v>0</v>
      </c>
      <c r="G2687">
        <v>2222222</v>
      </c>
      <c r="H2687">
        <v>0</v>
      </c>
      <c r="I2687">
        <v>0</v>
      </c>
      <c r="J2687">
        <v>0</v>
      </c>
      <c r="K2687">
        <v>0</v>
      </c>
      <c r="L2687">
        <v>0</v>
      </c>
      <c r="M2687">
        <v>0</v>
      </c>
    </row>
    <row r="2688" spans="2:13" x14ac:dyDescent="0.2">
      <c r="B2688">
        <v>0</v>
      </c>
      <c r="C2688">
        <v>0</v>
      </c>
      <c r="D2688">
        <v>0</v>
      </c>
      <c r="E2688">
        <v>0</v>
      </c>
      <c r="F2688">
        <v>0</v>
      </c>
      <c r="G2688">
        <v>2222222</v>
      </c>
      <c r="H2688">
        <v>0</v>
      </c>
      <c r="I2688">
        <v>0</v>
      </c>
      <c r="J2688">
        <v>0</v>
      </c>
      <c r="K2688">
        <v>0</v>
      </c>
      <c r="L2688">
        <v>0</v>
      </c>
      <c r="M2688">
        <v>0</v>
      </c>
    </row>
    <row r="2689" spans="2:13" x14ac:dyDescent="0.2">
      <c r="B2689">
        <v>0</v>
      </c>
      <c r="C2689">
        <v>0</v>
      </c>
      <c r="D2689">
        <v>0</v>
      </c>
      <c r="E2689">
        <v>0</v>
      </c>
      <c r="F2689">
        <v>0</v>
      </c>
      <c r="G2689">
        <v>2222222</v>
      </c>
      <c r="H2689">
        <v>0</v>
      </c>
      <c r="I2689">
        <v>0</v>
      </c>
      <c r="J2689">
        <v>0</v>
      </c>
      <c r="K2689">
        <v>0</v>
      </c>
      <c r="L2689">
        <v>0</v>
      </c>
      <c r="M2689">
        <v>0</v>
      </c>
    </row>
    <row r="2690" spans="2:13" x14ac:dyDescent="0.2">
      <c r="B2690">
        <v>0</v>
      </c>
      <c r="C2690">
        <v>0</v>
      </c>
      <c r="D2690">
        <v>0</v>
      </c>
      <c r="E2690">
        <v>0</v>
      </c>
      <c r="F2690">
        <v>0</v>
      </c>
      <c r="G2690">
        <v>2222222</v>
      </c>
      <c r="H2690">
        <v>0</v>
      </c>
      <c r="I2690">
        <v>0</v>
      </c>
      <c r="J2690">
        <v>0</v>
      </c>
      <c r="K2690">
        <v>0</v>
      </c>
      <c r="L2690">
        <v>0</v>
      </c>
      <c r="M2690">
        <v>0</v>
      </c>
    </row>
    <row r="2691" spans="2:13" x14ac:dyDescent="0.2">
      <c r="B2691">
        <v>0</v>
      </c>
      <c r="C2691">
        <v>0</v>
      </c>
      <c r="D2691">
        <v>0</v>
      </c>
      <c r="E2691">
        <v>0</v>
      </c>
      <c r="F2691">
        <v>0</v>
      </c>
      <c r="G2691">
        <v>2222222</v>
      </c>
      <c r="H2691">
        <v>0</v>
      </c>
      <c r="I2691">
        <v>0</v>
      </c>
      <c r="J2691">
        <v>0</v>
      </c>
      <c r="K2691">
        <v>0</v>
      </c>
      <c r="L2691">
        <v>0</v>
      </c>
      <c r="M2691">
        <v>0</v>
      </c>
    </row>
    <row r="2692" spans="2:13" x14ac:dyDescent="0.2">
      <c r="B2692">
        <v>0</v>
      </c>
      <c r="C2692">
        <v>0</v>
      </c>
      <c r="D2692">
        <v>0</v>
      </c>
      <c r="E2692">
        <v>0</v>
      </c>
      <c r="F2692">
        <v>0</v>
      </c>
      <c r="G2692">
        <v>2222222</v>
      </c>
      <c r="H2692">
        <v>0</v>
      </c>
      <c r="I2692">
        <v>0</v>
      </c>
      <c r="J2692">
        <v>0</v>
      </c>
      <c r="K2692">
        <v>0</v>
      </c>
      <c r="L2692">
        <v>0</v>
      </c>
      <c r="M2692">
        <v>0</v>
      </c>
    </row>
    <row r="2693" spans="2:13" x14ac:dyDescent="0.2">
      <c r="B2693">
        <v>0</v>
      </c>
      <c r="C2693">
        <v>0</v>
      </c>
      <c r="D2693">
        <v>0</v>
      </c>
      <c r="E2693">
        <v>0</v>
      </c>
      <c r="F2693">
        <v>0</v>
      </c>
      <c r="G2693">
        <v>2222222</v>
      </c>
      <c r="H2693">
        <v>0</v>
      </c>
      <c r="I2693">
        <v>0</v>
      </c>
      <c r="J2693">
        <v>0</v>
      </c>
      <c r="K2693">
        <v>0</v>
      </c>
      <c r="L2693">
        <v>0</v>
      </c>
      <c r="M2693">
        <v>0</v>
      </c>
    </row>
    <row r="2694" spans="2:13" x14ac:dyDescent="0.2">
      <c r="B2694">
        <v>0</v>
      </c>
      <c r="C2694">
        <v>0</v>
      </c>
      <c r="D2694">
        <v>0</v>
      </c>
      <c r="E2694">
        <v>0</v>
      </c>
      <c r="F2694">
        <v>0</v>
      </c>
      <c r="G2694">
        <v>2222222</v>
      </c>
      <c r="H2694">
        <v>0</v>
      </c>
      <c r="I2694">
        <v>0</v>
      </c>
      <c r="J2694">
        <v>0</v>
      </c>
      <c r="K2694">
        <v>0</v>
      </c>
      <c r="L2694">
        <v>0</v>
      </c>
      <c r="M2694">
        <v>0</v>
      </c>
    </row>
    <row r="2695" spans="2:13" x14ac:dyDescent="0.2">
      <c r="B2695">
        <v>0</v>
      </c>
      <c r="C2695">
        <v>0</v>
      </c>
      <c r="D2695">
        <v>0</v>
      </c>
      <c r="E2695">
        <v>0</v>
      </c>
      <c r="F2695">
        <v>0</v>
      </c>
      <c r="G2695">
        <v>2222222</v>
      </c>
      <c r="H2695">
        <v>0</v>
      </c>
      <c r="I2695">
        <v>0</v>
      </c>
      <c r="J2695">
        <v>0</v>
      </c>
      <c r="K2695">
        <v>0</v>
      </c>
      <c r="L2695">
        <v>0</v>
      </c>
      <c r="M2695">
        <v>0</v>
      </c>
    </row>
    <row r="2696" spans="2:13" x14ac:dyDescent="0.2">
      <c r="B2696">
        <v>0</v>
      </c>
      <c r="C2696">
        <v>0</v>
      </c>
      <c r="D2696">
        <v>0</v>
      </c>
      <c r="E2696">
        <v>0</v>
      </c>
      <c r="F2696">
        <v>0</v>
      </c>
      <c r="G2696">
        <v>2222222</v>
      </c>
      <c r="H2696">
        <v>0</v>
      </c>
      <c r="I2696">
        <v>0</v>
      </c>
      <c r="J2696">
        <v>0</v>
      </c>
      <c r="K2696">
        <v>0</v>
      </c>
      <c r="L2696">
        <v>0</v>
      </c>
      <c r="M2696">
        <v>0</v>
      </c>
    </row>
    <row r="2697" spans="2:13" x14ac:dyDescent="0.2">
      <c r="B2697">
        <v>0</v>
      </c>
      <c r="C2697">
        <v>0</v>
      </c>
      <c r="D2697">
        <v>0</v>
      </c>
      <c r="E2697">
        <v>0</v>
      </c>
      <c r="F2697">
        <v>0</v>
      </c>
      <c r="G2697">
        <v>2222222</v>
      </c>
      <c r="H2697">
        <v>0</v>
      </c>
      <c r="I2697">
        <v>0</v>
      </c>
      <c r="J2697">
        <v>0</v>
      </c>
      <c r="K2697">
        <v>0</v>
      </c>
      <c r="L2697">
        <v>0</v>
      </c>
      <c r="M2697">
        <v>0</v>
      </c>
    </row>
    <row r="2698" spans="2:13" x14ac:dyDescent="0.2">
      <c r="B2698">
        <v>0</v>
      </c>
      <c r="C2698">
        <v>0</v>
      </c>
      <c r="D2698">
        <v>0</v>
      </c>
      <c r="E2698">
        <v>0</v>
      </c>
      <c r="F2698">
        <v>0</v>
      </c>
      <c r="G2698">
        <v>2222222</v>
      </c>
      <c r="H2698">
        <v>0</v>
      </c>
      <c r="I2698">
        <v>0</v>
      </c>
      <c r="J2698">
        <v>0</v>
      </c>
      <c r="K2698">
        <v>0</v>
      </c>
      <c r="L2698">
        <v>0</v>
      </c>
      <c r="M2698">
        <v>0</v>
      </c>
    </row>
    <row r="2699" spans="2:13" x14ac:dyDescent="0.2">
      <c r="B2699">
        <v>0</v>
      </c>
      <c r="C2699">
        <v>0</v>
      </c>
      <c r="D2699">
        <v>0</v>
      </c>
      <c r="E2699">
        <v>0</v>
      </c>
      <c r="F2699">
        <v>0</v>
      </c>
      <c r="G2699">
        <v>2222222</v>
      </c>
      <c r="H2699">
        <v>0</v>
      </c>
      <c r="I2699">
        <v>0</v>
      </c>
      <c r="J2699">
        <v>0</v>
      </c>
      <c r="K2699">
        <v>0</v>
      </c>
      <c r="L2699">
        <v>0</v>
      </c>
      <c r="M2699">
        <v>0</v>
      </c>
    </row>
    <row r="2700" spans="2:13" x14ac:dyDescent="0.2">
      <c r="B2700">
        <v>0</v>
      </c>
      <c r="C2700">
        <v>0</v>
      </c>
      <c r="D2700">
        <v>0</v>
      </c>
      <c r="E2700">
        <v>0</v>
      </c>
      <c r="F2700">
        <v>0</v>
      </c>
      <c r="G2700">
        <v>2222222</v>
      </c>
      <c r="H2700">
        <v>0</v>
      </c>
      <c r="I2700">
        <v>0</v>
      </c>
      <c r="J2700">
        <v>0</v>
      </c>
      <c r="K2700">
        <v>0</v>
      </c>
      <c r="L2700">
        <v>0</v>
      </c>
      <c r="M2700">
        <v>0</v>
      </c>
    </row>
    <row r="2701" spans="2:13" x14ac:dyDescent="0.2">
      <c r="B2701">
        <v>0</v>
      </c>
      <c r="C2701">
        <v>0</v>
      </c>
      <c r="D2701">
        <v>0</v>
      </c>
      <c r="E2701">
        <v>0</v>
      </c>
      <c r="F2701">
        <v>0</v>
      </c>
      <c r="G2701">
        <v>2222222</v>
      </c>
      <c r="H2701">
        <v>0</v>
      </c>
      <c r="I2701">
        <v>0</v>
      </c>
      <c r="J2701">
        <v>0</v>
      </c>
      <c r="K2701">
        <v>0</v>
      </c>
      <c r="L2701">
        <v>0</v>
      </c>
      <c r="M2701">
        <v>0</v>
      </c>
    </row>
    <row r="2702" spans="2:13" x14ac:dyDescent="0.2">
      <c r="B2702">
        <v>0</v>
      </c>
      <c r="C2702">
        <v>0</v>
      </c>
      <c r="D2702">
        <v>0</v>
      </c>
      <c r="E2702">
        <v>0</v>
      </c>
      <c r="F2702">
        <v>0</v>
      </c>
      <c r="G2702">
        <v>2222222</v>
      </c>
      <c r="H2702">
        <v>0</v>
      </c>
      <c r="I2702">
        <v>0</v>
      </c>
      <c r="J2702">
        <v>0</v>
      </c>
      <c r="K2702">
        <v>0</v>
      </c>
      <c r="L2702">
        <v>0</v>
      </c>
      <c r="M2702">
        <v>0</v>
      </c>
    </row>
    <row r="2703" spans="2:13" x14ac:dyDescent="0.2">
      <c r="B2703">
        <v>0</v>
      </c>
      <c r="C2703">
        <v>0</v>
      </c>
      <c r="D2703">
        <v>0</v>
      </c>
      <c r="E2703">
        <v>0</v>
      </c>
      <c r="F2703">
        <v>0</v>
      </c>
      <c r="G2703">
        <v>2222222</v>
      </c>
      <c r="H2703">
        <v>0</v>
      </c>
      <c r="I2703">
        <v>0</v>
      </c>
      <c r="J2703">
        <v>0</v>
      </c>
      <c r="K2703">
        <v>0</v>
      </c>
      <c r="L2703">
        <v>0</v>
      </c>
      <c r="M2703">
        <v>0</v>
      </c>
    </row>
    <row r="2704" spans="2:13" x14ac:dyDescent="0.2">
      <c r="B2704">
        <v>0</v>
      </c>
      <c r="C2704">
        <v>0</v>
      </c>
      <c r="D2704">
        <v>0</v>
      </c>
      <c r="E2704">
        <v>0</v>
      </c>
      <c r="F2704">
        <v>0</v>
      </c>
      <c r="G2704">
        <v>2222222</v>
      </c>
      <c r="H2704">
        <v>0</v>
      </c>
      <c r="I2704">
        <v>0</v>
      </c>
      <c r="J2704">
        <v>0</v>
      </c>
      <c r="K2704">
        <v>0</v>
      </c>
      <c r="L2704">
        <v>0</v>
      </c>
      <c r="M2704">
        <v>0</v>
      </c>
    </row>
    <row r="2705" spans="2:13" x14ac:dyDescent="0.2">
      <c r="B2705">
        <v>0</v>
      </c>
      <c r="C2705">
        <v>0</v>
      </c>
      <c r="D2705">
        <v>0</v>
      </c>
      <c r="E2705">
        <v>0</v>
      </c>
      <c r="F2705">
        <v>0</v>
      </c>
      <c r="G2705">
        <v>2222222</v>
      </c>
      <c r="H2705">
        <v>0</v>
      </c>
      <c r="I2705">
        <v>0</v>
      </c>
      <c r="J2705">
        <v>0</v>
      </c>
      <c r="K2705">
        <v>0</v>
      </c>
      <c r="L2705">
        <v>0</v>
      </c>
      <c r="M2705">
        <v>0</v>
      </c>
    </row>
    <row r="2706" spans="2:13" x14ac:dyDescent="0.2">
      <c r="B2706">
        <v>0</v>
      </c>
      <c r="C2706">
        <v>0</v>
      </c>
      <c r="D2706">
        <v>0</v>
      </c>
      <c r="E2706">
        <v>0</v>
      </c>
      <c r="F2706">
        <v>0</v>
      </c>
      <c r="G2706">
        <v>2222222</v>
      </c>
      <c r="H2706">
        <v>0</v>
      </c>
      <c r="I2706">
        <v>0</v>
      </c>
      <c r="J2706">
        <v>0</v>
      </c>
      <c r="K2706">
        <v>0</v>
      </c>
      <c r="L2706">
        <v>0</v>
      </c>
      <c r="M2706">
        <v>0</v>
      </c>
    </row>
    <row r="2707" spans="2:13" x14ac:dyDescent="0.2">
      <c r="B2707">
        <v>0</v>
      </c>
      <c r="C2707">
        <v>0</v>
      </c>
      <c r="D2707">
        <v>0</v>
      </c>
      <c r="E2707">
        <v>0</v>
      </c>
      <c r="F2707">
        <v>0</v>
      </c>
      <c r="G2707">
        <v>2222222</v>
      </c>
      <c r="H2707">
        <v>0</v>
      </c>
      <c r="I2707">
        <v>0</v>
      </c>
      <c r="J2707">
        <v>0</v>
      </c>
      <c r="K2707">
        <v>0</v>
      </c>
      <c r="L2707">
        <v>0</v>
      </c>
      <c r="M2707">
        <v>0</v>
      </c>
    </row>
    <row r="2708" spans="2:13" x14ac:dyDescent="0.2">
      <c r="B2708">
        <v>0</v>
      </c>
      <c r="C2708">
        <v>0</v>
      </c>
      <c r="D2708">
        <v>0</v>
      </c>
      <c r="E2708">
        <v>0</v>
      </c>
      <c r="F2708">
        <v>0</v>
      </c>
      <c r="G2708">
        <v>2222222</v>
      </c>
      <c r="H2708">
        <v>0</v>
      </c>
      <c r="I2708">
        <v>0</v>
      </c>
      <c r="J2708">
        <v>0</v>
      </c>
      <c r="K2708">
        <v>0</v>
      </c>
      <c r="L2708">
        <v>0</v>
      </c>
      <c r="M2708">
        <v>0</v>
      </c>
    </row>
    <row r="2709" spans="2:13" x14ac:dyDescent="0.2">
      <c r="B2709">
        <v>0</v>
      </c>
      <c r="C2709">
        <v>0</v>
      </c>
      <c r="D2709">
        <v>0</v>
      </c>
      <c r="E2709">
        <v>0</v>
      </c>
      <c r="F2709">
        <v>0</v>
      </c>
      <c r="G2709">
        <v>2222222</v>
      </c>
      <c r="H2709">
        <v>0</v>
      </c>
      <c r="I2709">
        <v>0</v>
      </c>
      <c r="J2709">
        <v>0</v>
      </c>
      <c r="K2709">
        <v>0</v>
      </c>
      <c r="L2709">
        <v>0</v>
      </c>
      <c r="M2709">
        <v>0</v>
      </c>
    </row>
    <row r="2710" spans="2:13" x14ac:dyDescent="0.2">
      <c r="B2710">
        <v>0</v>
      </c>
      <c r="C2710">
        <v>0</v>
      </c>
      <c r="D2710">
        <v>0</v>
      </c>
      <c r="E2710">
        <v>0</v>
      </c>
      <c r="F2710">
        <v>0</v>
      </c>
      <c r="G2710">
        <v>2222222</v>
      </c>
      <c r="H2710">
        <v>0</v>
      </c>
      <c r="I2710">
        <v>0</v>
      </c>
      <c r="J2710">
        <v>0</v>
      </c>
      <c r="K2710">
        <v>0</v>
      </c>
      <c r="L2710">
        <v>0</v>
      </c>
      <c r="M2710">
        <v>0</v>
      </c>
    </row>
    <row r="2711" spans="2:13" x14ac:dyDescent="0.2">
      <c r="B2711">
        <v>0</v>
      </c>
      <c r="C2711">
        <v>0</v>
      </c>
      <c r="D2711">
        <v>0</v>
      </c>
      <c r="E2711">
        <v>0</v>
      </c>
      <c r="F2711">
        <v>0</v>
      </c>
      <c r="G2711">
        <v>2222222</v>
      </c>
      <c r="H2711">
        <v>0</v>
      </c>
      <c r="I2711">
        <v>0</v>
      </c>
      <c r="J2711">
        <v>0</v>
      </c>
      <c r="K2711">
        <v>0</v>
      </c>
      <c r="L2711">
        <v>0</v>
      </c>
      <c r="M2711">
        <v>0</v>
      </c>
    </row>
    <row r="2712" spans="2:13" x14ac:dyDescent="0.2">
      <c r="B2712">
        <v>0</v>
      </c>
      <c r="C2712">
        <v>0</v>
      </c>
      <c r="D2712">
        <v>0</v>
      </c>
      <c r="E2712">
        <v>0</v>
      </c>
      <c r="F2712">
        <v>0</v>
      </c>
      <c r="G2712">
        <v>2222222</v>
      </c>
      <c r="H2712">
        <v>0</v>
      </c>
      <c r="I2712">
        <v>0</v>
      </c>
      <c r="J2712">
        <v>0</v>
      </c>
      <c r="K2712">
        <v>0</v>
      </c>
      <c r="L2712">
        <v>0</v>
      </c>
      <c r="M2712">
        <v>0</v>
      </c>
    </row>
    <row r="2713" spans="2:13" x14ac:dyDescent="0.2">
      <c r="B2713">
        <v>0</v>
      </c>
      <c r="C2713">
        <v>0</v>
      </c>
      <c r="D2713">
        <v>0</v>
      </c>
      <c r="E2713">
        <v>0</v>
      </c>
      <c r="F2713">
        <v>0</v>
      </c>
      <c r="G2713">
        <v>2222222</v>
      </c>
      <c r="H2713">
        <v>0</v>
      </c>
      <c r="I2713">
        <v>0</v>
      </c>
      <c r="J2713">
        <v>0</v>
      </c>
      <c r="K2713">
        <v>0</v>
      </c>
      <c r="L2713">
        <v>0</v>
      </c>
      <c r="M2713">
        <v>0</v>
      </c>
    </row>
    <row r="2714" spans="2:13" x14ac:dyDescent="0.2">
      <c r="B2714">
        <v>0</v>
      </c>
      <c r="C2714">
        <v>0</v>
      </c>
      <c r="D2714">
        <v>0</v>
      </c>
      <c r="E2714">
        <v>0</v>
      </c>
      <c r="F2714">
        <v>0</v>
      </c>
      <c r="G2714">
        <v>2222222</v>
      </c>
      <c r="H2714">
        <v>0</v>
      </c>
      <c r="I2714">
        <v>0</v>
      </c>
      <c r="J2714">
        <v>0</v>
      </c>
      <c r="K2714">
        <v>0</v>
      </c>
      <c r="L2714">
        <v>0</v>
      </c>
      <c r="M2714">
        <v>0</v>
      </c>
    </row>
    <row r="2715" spans="2:13" x14ac:dyDescent="0.2">
      <c r="B2715">
        <v>0</v>
      </c>
      <c r="C2715">
        <v>0</v>
      </c>
      <c r="D2715">
        <v>0</v>
      </c>
      <c r="E2715">
        <v>0</v>
      </c>
      <c r="F2715">
        <v>0</v>
      </c>
      <c r="G2715">
        <v>2222222</v>
      </c>
      <c r="H2715">
        <v>0</v>
      </c>
      <c r="I2715">
        <v>0</v>
      </c>
      <c r="J2715">
        <v>0</v>
      </c>
      <c r="K2715">
        <v>0</v>
      </c>
      <c r="L2715">
        <v>0</v>
      </c>
      <c r="M2715">
        <v>0</v>
      </c>
    </row>
    <row r="2716" spans="2:13" x14ac:dyDescent="0.2">
      <c r="B2716">
        <v>0</v>
      </c>
      <c r="C2716">
        <v>0</v>
      </c>
      <c r="D2716">
        <v>0</v>
      </c>
      <c r="E2716">
        <v>0</v>
      </c>
      <c r="F2716">
        <v>0</v>
      </c>
      <c r="G2716">
        <v>2222222</v>
      </c>
      <c r="H2716">
        <v>0</v>
      </c>
      <c r="I2716">
        <v>0</v>
      </c>
      <c r="J2716">
        <v>0</v>
      </c>
      <c r="K2716">
        <v>0</v>
      </c>
      <c r="L2716">
        <v>0</v>
      </c>
      <c r="M2716">
        <v>0</v>
      </c>
    </row>
    <row r="2717" spans="2:13" x14ac:dyDescent="0.2">
      <c r="B2717">
        <v>0</v>
      </c>
      <c r="C2717">
        <v>0</v>
      </c>
      <c r="D2717">
        <v>0</v>
      </c>
      <c r="E2717">
        <v>0</v>
      </c>
      <c r="F2717">
        <v>0</v>
      </c>
      <c r="G2717">
        <v>2222222</v>
      </c>
      <c r="H2717">
        <v>0</v>
      </c>
      <c r="I2717">
        <v>0</v>
      </c>
      <c r="J2717">
        <v>0</v>
      </c>
      <c r="K2717">
        <v>0</v>
      </c>
      <c r="L2717">
        <v>0</v>
      </c>
      <c r="M2717">
        <v>0</v>
      </c>
    </row>
    <row r="2718" spans="2:13" x14ac:dyDescent="0.2">
      <c r="B2718">
        <v>0</v>
      </c>
      <c r="C2718">
        <v>0</v>
      </c>
      <c r="D2718">
        <v>0</v>
      </c>
      <c r="E2718">
        <v>0</v>
      </c>
      <c r="F2718">
        <v>0</v>
      </c>
      <c r="G2718">
        <v>2222222</v>
      </c>
      <c r="H2718">
        <v>0</v>
      </c>
      <c r="I2718">
        <v>0</v>
      </c>
      <c r="J2718">
        <v>0</v>
      </c>
      <c r="K2718">
        <v>0</v>
      </c>
      <c r="L2718">
        <v>0</v>
      </c>
      <c r="M2718">
        <v>0</v>
      </c>
    </row>
    <row r="2719" spans="2:13" x14ac:dyDescent="0.2">
      <c r="B2719">
        <v>0</v>
      </c>
      <c r="C2719">
        <v>0</v>
      </c>
      <c r="D2719">
        <v>0</v>
      </c>
      <c r="E2719">
        <v>0</v>
      </c>
      <c r="F2719">
        <v>0</v>
      </c>
      <c r="G2719">
        <v>2222222</v>
      </c>
      <c r="H2719">
        <v>0</v>
      </c>
      <c r="I2719">
        <v>0</v>
      </c>
      <c r="J2719">
        <v>0</v>
      </c>
      <c r="K2719">
        <v>0</v>
      </c>
      <c r="L2719">
        <v>0</v>
      </c>
      <c r="M2719">
        <v>0</v>
      </c>
    </row>
    <row r="2720" spans="2:13" x14ac:dyDescent="0.2">
      <c r="B2720">
        <v>0</v>
      </c>
      <c r="C2720">
        <v>0</v>
      </c>
      <c r="D2720">
        <v>0</v>
      </c>
      <c r="E2720">
        <v>0</v>
      </c>
      <c r="F2720">
        <v>0</v>
      </c>
      <c r="G2720">
        <v>2222222</v>
      </c>
      <c r="H2720">
        <v>0</v>
      </c>
      <c r="I2720">
        <v>0</v>
      </c>
      <c r="J2720">
        <v>0</v>
      </c>
      <c r="K2720">
        <v>0</v>
      </c>
      <c r="L2720">
        <v>0</v>
      </c>
      <c r="M2720">
        <v>0</v>
      </c>
    </row>
    <row r="2721" spans="2:13" x14ac:dyDescent="0.2">
      <c r="B2721">
        <v>0</v>
      </c>
      <c r="C2721">
        <v>0</v>
      </c>
      <c r="D2721">
        <v>0</v>
      </c>
      <c r="E2721">
        <v>0</v>
      </c>
      <c r="F2721">
        <v>0</v>
      </c>
      <c r="G2721">
        <v>2222222</v>
      </c>
      <c r="H2721">
        <v>0</v>
      </c>
      <c r="I2721">
        <v>0</v>
      </c>
      <c r="J2721">
        <v>0</v>
      </c>
      <c r="K2721">
        <v>0</v>
      </c>
      <c r="L2721">
        <v>0</v>
      </c>
      <c r="M2721">
        <v>0</v>
      </c>
    </row>
    <row r="2722" spans="2:13" x14ac:dyDescent="0.2">
      <c r="B2722">
        <v>0</v>
      </c>
      <c r="C2722">
        <v>0</v>
      </c>
      <c r="D2722">
        <v>0</v>
      </c>
      <c r="E2722">
        <v>0</v>
      </c>
      <c r="F2722">
        <v>0</v>
      </c>
      <c r="G2722">
        <v>2222222</v>
      </c>
      <c r="H2722">
        <v>0</v>
      </c>
      <c r="I2722">
        <v>0</v>
      </c>
      <c r="J2722">
        <v>0</v>
      </c>
      <c r="K2722">
        <v>0</v>
      </c>
      <c r="L2722">
        <v>0</v>
      </c>
      <c r="M2722">
        <v>0</v>
      </c>
    </row>
    <row r="2723" spans="2:13" x14ac:dyDescent="0.2">
      <c r="B2723">
        <v>0</v>
      </c>
      <c r="C2723">
        <v>0</v>
      </c>
      <c r="D2723">
        <v>0</v>
      </c>
      <c r="E2723">
        <v>0</v>
      </c>
      <c r="F2723">
        <v>0</v>
      </c>
      <c r="G2723">
        <v>2222222</v>
      </c>
      <c r="H2723">
        <v>0</v>
      </c>
      <c r="I2723">
        <v>0</v>
      </c>
      <c r="J2723">
        <v>0</v>
      </c>
      <c r="K2723">
        <v>0</v>
      </c>
      <c r="L2723">
        <v>0</v>
      </c>
      <c r="M2723">
        <v>0</v>
      </c>
    </row>
    <row r="2724" spans="2:13" x14ac:dyDescent="0.2">
      <c r="B2724">
        <v>0</v>
      </c>
      <c r="C2724">
        <v>0</v>
      </c>
      <c r="D2724">
        <v>0</v>
      </c>
      <c r="E2724">
        <v>0</v>
      </c>
      <c r="F2724">
        <v>0</v>
      </c>
      <c r="G2724">
        <v>2222222</v>
      </c>
      <c r="H2724">
        <v>0</v>
      </c>
      <c r="I2724">
        <v>0</v>
      </c>
      <c r="J2724">
        <v>0</v>
      </c>
      <c r="K2724">
        <v>0</v>
      </c>
      <c r="L2724">
        <v>0</v>
      </c>
      <c r="M2724">
        <v>0</v>
      </c>
    </row>
    <row r="2725" spans="2:13" x14ac:dyDescent="0.2">
      <c r="B2725">
        <v>0</v>
      </c>
      <c r="C2725">
        <v>0</v>
      </c>
      <c r="D2725">
        <v>0</v>
      </c>
      <c r="E2725">
        <v>0</v>
      </c>
      <c r="F2725">
        <v>0</v>
      </c>
      <c r="G2725">
        <v>2222222</v>
      </c>
      <c r="H2725">
        <v>0</v>
      </c>
      <c r="I2725">
        <v>0</v>
      </c>
      <c r="J2725">
        <v>0</v>
      </c>
      <c r="K2725">
        <v>0</v>
      </c>
      <c r="L2725">
        <v>0</v>
      </c>
      <c r="M2725">
        <v>0</v>
      </c>
    </row>
    <row r="2726" spans="2:13" x14ac:dyDescent="0.2">
      <c r="B2726">
        <v>0</v>
      </c>
      <c r="C2726">
        <v>0</v>
      </c>
      <c r="D2726">
        <v>0</v>
      </c>
      <c r="E2726">
        <v>0</v>
      </c>
      <c r="F2726">
        <v>0</v>
      </c>
      <c r="G2726">
        <v>2222222</v>
      </c>
      <c r="H2726">
        <v>0</v>
      </c>
      <c r="I2726">
        <v>0</v>
      </c>
      <c r="J2726">
        <v>0</v>
      </c>
      <c r="K2726">
        <v>0</v>
      </c>
      <c r="L2726">
        <v>0</v>
      </c>
      <c r="M2726">
        <v>0</v>
      </c>
    </row>
    <row r="2727" spans="2:13" x14ac:dyDescent="0.2">
      <c r="B2727">
        <v>0</v>
      </c>
      <c r="C2727">
        <v>0</v>
      </c>
      <c r="D2727">
        <v>0</v>
      </c>
      <c r="E2727">
        <v>0</v>
      </c>
      <c r="F2727">
        <v>0</v>
      </c>
      <c r="G2727">
        <v>2222222</v>
      </c>
      <c r="H2727">
        <v>0</v>
      </c>
      <c r="I2727">
        <v>0</v>
      </c>
      <c r="J2727">
        <v>0</v>
      </c>
      <c r="K2727">
        <v>0</v>
      </c>
      <c r="L2727">
        <v>0</v>
      </c>
      <c r="M2727">
        <v>0</v>
      </c>
    </row>
    <row r="2728" spans="2:13" x14ac:dyDescent="0.2">
      <c r="B2728">
        <v>0</v>
      </c>
      <c r="C2728">
        <v>0</v>
      </c>
      <c r="D2728">
        <v>0</v>
      </c>
      <c r="E2728">
        <v>0</v>
      </c>
      <c r="F2728">
        <v>0</v>
      </c>
      <c r="G2728">
        <v>2222222</v>
      </c>
      <c r="H2728">
        <v>0</v>
      </c>
      <c r="I2728">
        <v>0</v>
      </c>
      <c r="J2728">
        <v>0</v>
      </c>
      <c r="K2728">
        <v>0</v>
      </c>
      <c r="L2728">
        <v>0</v>
      </c>
      <c r="M2728">
        <v>0</v>
      </c>
    </row>
    <row r="2729" spans="2:13" x14ac:dyDescent="0.2">
      <c r="B2729">
        <v>0</v>
      </c>
      <c r="C2729">
        <v>0</v>
      </c>
      <c r="D2729">
        <v>0</v>
      </c>
      <c r="E2729">
        <v>0</v>
      </c>
      <c r="F2729">
        <v>0</v>
      </c>
      <c r="G2729">
        <v>2222222</v>
      </c>
      <c r="H2729">
        <v>0</v>
      </c>
      <c r="I2729">
        <v>0</v>
      </c>
      <c r="J2729">
        <v>0</v>
      </c>
      <c r="K2729">
        <v>0</v>
      </c>
      <c r="L2729">
        <v>0</v>
      </c>
      <c r="M2729">
        <v>0</v>
      </c>
    </row>
    <row r="2730" spans="2:13" x14ac:dyDescent="0.2">
      <c r="B2730">
        <v>0</v>
      </c>
      <c r="C2730">
        <v>0</v>
      </c>
      <c r="D2730">
        <v>0</v>
      </c>
      <c r="E2730">
        <v>0</v>
      </c>
      <c r="F2730">
        <v>0</v>
      </c>
      <c r="G2730">
        <v>2222222</v>
      </c>
      <c r="H2730">
        <v>0</v>
      </c>
      <c r="I2730">
        <v>0</v>
      </c>
      <c r="J2730">
        <v>0</v>
      </c>
      <c r="K2730">
        <v>0</v>
      </c>
      <c r="L2730">
        <v>0</v>
      </c>
      <c r="M2730">
        <v>0</v>
      </c>
    </row>
    <row r="2731" spans="2:13" x14ac:dyDescent="0.2">
      <c r="B2731">
        <v>0</v>
      </c>
      <c r="C2731">
        <v>0</v>
      </c>
      <c r="D2731">
        <v>0</v>
      </c>
      <c r="E2731">
        <v>0</v>
      </c>
      <c r="F2731">
        <v>0</v>
      </c>
      <c r="G2731">
        <v>2222222</v>
      </c>
      <c r="H2731">
        <v>0</v>
      </c>
      <c r="I2731">
        <v>0</v>
      </c>
      <c r="J2731">
        <v>0</v>
      </c>
      <c r="K2731">
        <v>0</v>
      </c>
      <c r="L2731">
        <v>0</v>
      </c>
      <c r="M2731">
        <v>0</v>
      </c>
    </row>
    <row r="2732" spans="2:13" x14ac:dyDescent="0.2">
      <c r="B2732">
        <v>0</v>
      </c>
      <c r="C2732">
        <v>0</v>
      </c>
      <c r="D2732">
        <v>0</v>
      </c>
      <c r="E2732">
        <v>0</v>
      </c>
      <c r="F2732">
        <v>0</v>
      </c>
      <c r="G2732">
        <v>2222222</v>
      </c>
      <c r="H2732">
        <v>0</v>
      </c>
      <c r="I2732">
        <v>0</v>
      </c>
      <c r="J2732">
        <v>0</v>
      </c>
      <c r="K2732">
        <v>0</v>
      </c>
      <c r="L2732">
        <v>0</v>
      </c>
      <c r="M2732">
        <v>0</v>
      </c>
    </row>
    <row r="2733" spans="2:13" x14ac:dyDescent="0.2">
      <c r="B2733">
        <v>0</v>
      </c>
      <c r="C2733">
        <v>0</v>
      </c>
      <c r="D2733">
        <v>0</v>
      </c>
      <c r="E2733">
        <v>0</v>
      </c>
      <c r="F2733">
        <v>0</v>
      </c>
      <c r="G2733">
        <v>2222222</v>
      </c>
      <c r="H2733">
        <v>0</v>
      </c>
      <c r="I2733">
        <v>0</v>
      </c>
      <c r="J2733">
        <v>0</v>
      </c>
      <c r="K2733">
        <v>0</v>
      </c>
      <c r="L2733">
        <v>0</v>
      </c>
      <c r="M2733">
        <v>0</v>
      </c>
    </row>
    <row r="2734" spans="2:13" x14ac:dyDescent="0.2">
      <c r="B2734">
        <v>0</v>
      </c>
      <c r="C2734">
        <v>0</v>
      </c>
      <c r="D2734">
        <v>0</v>
      </c>
      <c r="E2734">
        <v>0</v>
      </c>
      <c r="F2734">
        <v>0</v>
      </c>
      <c r="G2734">
        <v>2222222</v>
      </c>
      <c r="H2734">
        <v>0</v>
      </c>
      <c r="I2734">
        <v>0</v>
      </c>
      <c r="J2734">
        <v>0</v>
      </c>
      <c r="K2734">
        <v>0</v>
      </c>
      <c r="L2734">
        <v>0</v>
      </c>
      <c r="M2734">
        <v>0</v>
      </c>
    </row>
    <row r="2735" spans="2:13" x14ac:dyDescent="0.2">
      <c r="B2735">
        <v>0</v>
      </c>
      <c r="C2735">
        <v>0</v>
      </c>
      <c r="D2735">
        <v>0</v>
      </c>
      <c r="E2735">
        <v>0</v>
      </c>
      <c r="F2735">
        <v>0</v>
      </c>
      <c r="G2735">
        <v>2222222</v>
      </c>
      <c r="H2735">
        <v>0</v>
      </c>
      <c r="I2735">
        <v>0</v>
      </c>
      <c r="J2735">
        <v>0</v>
      </c>
      <c r="K2735">
        <v>0</v>
      </c>
      <c r="L2735">
        <v>0</v>
      </c>
      <c r="M2735">
        <v>0</v>
      </c>
    </row>
    <row r="2736" spans="2:13" x14ac:dyDescent="0.2">
      <c r="B2736">
        <v>0</v>
      </c>
      <c r="C2736">
        <v>0</v>
      </c>
      <c r="D2736">
        <v>0</v>
      </c>
      <c r="E2736">
        <v>0</v>
      </c>
      <c r="F2736">
        <v>0</v>
      </c>
      <c r="G2736">
        <v>2222222</v>
      </c>
      <c r="H2736">
        <v>0</v>
      </c>
      <c r="I2736">
        <v>0</v>
      </c>
      <c r="J2736">
        <v>0</v>
      </c>
      <c r="K2736">
        <v>0</v>
      </c>
      <c r="L2736">
        <v>0</v>
      </c>
      <c r="M2736">
        <v>0</v>
      </c>
    </row>
    <row r="2737" spans="2:13" x14ac:dyDescent="0.2">
      <c r="B2737">
        <v>0</v>
      </c>
      <c r="C2737">
        <v>0</v>
      </c>
      <c r="D2737">
        <v>0</v>
      </c>
      <c r="E2737">
        <v>0</v>
      </c>
      <c r="F2737">
        <v>0</v>
      </c>
      <c r="G2737">
        <v>2222222</v>
      </c>
      <c r="H2737">
        <v>0</v>
      </c>
      <c r="I2737">
        <v>0</v>
      </c>
      <c r="J2737">
        <v>0</v>
      </c>
      <c r="K2737">
        <v>0</v>
      </c>
      <c r="L2737">
        <v>0</v>
      </c>
      <c r="M2737">
        <v>0</v>
      </c>
    </row>
    <row r="2738" spans="2:13" x14ac:dyDescent="0.2">
      <c r="B2738">
        <v>0</v>
      </c>
      <c r="C2738">
        <v>0</v>
      </c>
      <c r="D2738">
        <v>0</v>
      </c>
      <c r="E2738">
        <v>0</v>
      </c>
      <c r="F2738">
        <v>0</v>
      </c>
      <c r="G2738">
        <v>2222222</v>
      </c>
      <c r="H2738">
        <v>0</v>
      </c>
      <c r="I2738">
        <v>0</v>
      </c>
      <c r="J2738">
        <v>0</v>
      </c>
      <c r="K2738">
        <v>0</v>
      </c>
      <c r="L2738">
        <v>0</v>
      </c>
      <c r="M2738">
        <v>0</v>
      </c>
    </row>
    <row r="2739" spans="2:13" x14ac:dyDescent="0.2">
      <c r="B2739">
        <v>0</v>
      </c>
      <c r="C2739">
        <v>0</v>
      </c>
      <c r="D2739">
        <v>0</v>
      </c>
      <c r="E2739">
        <v>0</v>
      </c>
      <c r="F2739">
        <v>0</v>
      </c>
      <c r="G2739">
        <v>2222222</v>
      </c>
      <c r="H2739">
        <v>0</v>
      </c>
      <c r="I2739">
        <v>0</v>
      </c>
      <c r="J2739">
        <v>0</v>
      </c>
      <c r="K2739">
        <v>0</v>
      </c>
      <c r="L2739">
        <v>0</v>
      </c>
      <c r="M2739">
        <v>0</v>
      </c>
    </row>
    <row r="2740" spans="2:13" x14ac:dyDescent="0.2">
      <c r="B2740">
        <v>0</v>
      </c>
      <c r="C2740">
        <v>0</v>
      </c>
      <c r="D2740">
        <v>0</v>
      </c>
      <c r="E2740">
        <v>0</v>
      </c>
      <c r="F2740">
        <v>0</v>
      </c>
      <c r="G2740">
        <v>2222222</v>
      </c>
      <c r="H2740">
        <v>0</v>
      </c>
      <c r="I2740">
        <v>0</v>
      </c>
      <c r="J2740">
        <v>0</v>
      </c>
      <c r="K2740">
        <v>0</v>
      </c>
      <c r="L2740">
        <v>0</v>
      </c>
      <c r="M2740">
        <v>0</v>
      </c>
    </row>
    <row r="2741" spans="2:13" x14ac:dyDescent="0.2">
      <c r="B2741">
        <v>0</v>
      </c>
      <c r="C2741">
        <v>0</v>
      </c>
      <c r="D2741">
        <v>0</v>
      </c>
      <c r="E2741">
        <v>0</v>
      </c>
      <c r="F2741">
        <v>0</v>
      </c>
      <c r="G2741">
        <v>2222222</v>
      </c>
      <c r="H2741">
        <v>0</v>
      </c>
      <c r="I2741">
        <v>0</v>
      </c>
      <c r="J2741">
        <v>0</v>
      </c>
      <c r="K2741">
        <v>0</v>
      </c>
      <c r="L2741">
        <v>0</v>
      </c>
      <c r="M2741">
        <v>0</v>
      </c>
    </row>
    <row r="2742" spans="2:13" x14ac:dyDescent="0.2">
      <c r="B2742">
        <v>0</v>
      </c>
      <c r="C2742">
        <v>0</v>
      </c>
      <c r="D2742">
        <v>0</v>
      </c>
      <c r="E2742">
        <v>0</v>
      </c>
      <c r="F2742">
        <v>0</v>
      </c>
      <c r="G2742">
        <v>2222222</v>
      </c>
      <c r="H2742">
        <v>0</v>
      </c>
      <c r="I2742">
        <v>0</v>
      </c>
      <c r="J2742">
        <v>0</v>
      </c>
      <c r="K2742">
        <v>0</v>
      </c>
      <c r="L2742">
        <v>0</v>
      </c>
      <c r="M2742">
        <v>0</v>
      </c>
    </row>
    <row r="2743" spans="2:13" x14ac:dyDescent="0.2">
      <c r="B2743">
        <v>0</v>
      </c>
      <c r="C2743">
        <v>0</v>
      </c>
      <c r="D2743">
        <v>0</v>
      </c>
      <c r="E2743">
        <v>0</v>
      </c>
      <c r="F2743">
        <v>0</v>
      </c>
      <c r="G2743">
        <v>2222222</v>
      </c>
      <c r="H2743">
        <v>0</v>
      </c>
      <c r="I2743">
        <v>0</v>
      </c>
      <c r="J2743">
        <v>0</v>
      </c>
      <c r="K2743">
        <v>0</v>
      </c>
      <c r="L2743">
        <v>0</v>
      </c>
      <c r="M2743">
        <v>0</v>
      </c>
    </row>
    <row r="2744" spans="2:13" x14ac:dyDescent="0.2">
      <c r="B2744">
        <v>0</v>
      </c>
      <c r="C2744">
        <v>0</v>
      </c>
      <c r="D2744">
        <v>0</v>
      </c>
      <c r="E2744">
        <v>0</v>
      </c>
      <c r="F2744">
        <v>0</v>
      </c>
      <c r="G2744">
        <v>2222222</v>
      </c>
      <c r="H2744">
        <v>0</v>
      </c>
      <c r="I2744">
        <v>0</v>
      </c>
      <c r="J2744">
        <v>0</v>
      </c>
      <c r="K2744">
        <v>0</v>
      </c>
      <c r="L2744">
        <v>0</v>
      </c>
      <c r="M2744">
        <v>0</v>
      </c>
    </row>
    <row r="2745" spans="2:13" x14ac:dyDescent="0.2">
      <c r="B2745">
        <v>0</v>
      </c>
      <c r="C2745">
        <v>0</v>
      </c>
      <c r="D2745">
        <v>0</v>
      </c>
      <c r="E2745">
        <v>0</v>
      </c>
      <c r="F2745">
        <v>0</v>
      </c>
      <c r="G2745">
        <v>2222222</v>
      </c>
      <c r="H2745">
        <v>0</v>
      </c>
      <c r="I2745">
        <v>0</v>
      </c>
      <c r="J2745">
        <v>0</v>
      </c>
      <c r="K2745">
        <v>0</v>
      </c>
      <c r="L2745">
        <v>0</v>
      </c>
      <c r="M2745">
        <v>0</v>
      </c>
    </row>
    <row r="2746" spans="2:13" x14ac:dyDescent="0.2">
      <c r="B2746">
        <v>0</v>
      </c>
      <c r="C2746">
        <v>0</v>
      </c>
      <c r="D2746">
        <v>0</v>
      </c>
      <c r="E2746">
        <v>0</v>
      </c>
      <c r="F2746">
        <v>0</v>
      </c>
      <c r="G2746">
        <v>2222222</v>
      </c>
      <c r="H2746">
        <v>0</v>
      </c>
      <c r="I2746">
        <v>0</v>
      </c>
      <c r="J2746">
        <v>0</v>
      </c>
      <c r="K2746">
        <v>0</v>
      </c>
      <c r="L2746">
        <v>0</v>
      </c>
      <c r="M2746">
        <v>0</v>
      </c>
    </row>
    <row r="2747" spans="2:13" x14ac:dyDescent="0.2">
      <c r="B2747">
        <v>0</v>
      </c>
      <c r="C2747">
        <v>0</v>
      </c>
      <c r="D2747">
        <v>0</v>
      </c>
      <c r="E2747">
        <v>0</v>
      </c>
      <c r="F2747">
        <v>0</v>
      </c>
      <c r="G2747">
        <v>2222222</v>
      </c>
      <c r="H2747">
        <v>0</v>
      </c>
      <c r="I2747">
        <v>0</v>
      </c>
      <c r="J2747">
        <v>0</v>
      </c>
      <c r="K2747">
        <v>0</v>
      </c>
      <c r="L2747">
        <v>0</v>
      </c>
      <c r="M2747">
        <v>0</v>
      </c>
    </row>
    <row r="2748" spans="2:13" x14ac:dyDescent="0.2">
      <c r="B2748">
        <v>0</v>
      </c>
      <c r="C2748">
        <v>0</v>
      </c>
      <c r="D2748">
        <v>0</v>
      </c>
      <c r="E2748">
        <v>0</v>
      </c>
      <c r="F2748">
        <v>0</v>
      </c>
      <c r="G2748">
        <v>2222222</v>
      </c>
      <c r="H2748">
        <v>0</v>
      </c>
      <c r="I2748">
        <v>0</v>
      </c>
      <c r="J2748">
        <v>0</v>
      </c>
      <c r="K2748">
        <v>0</v>
      </c>
      <c r="L2748">
        <v>0</v>
      </c>
      <c r="M2748">
        <v>0</v>
      </c>
    </row>
    <row r="2749" spans="2:13" x14ac:dyDescent="0.2">
      <c r="B2749">
        <v>0</v>
      </c>
      <c r="C2749">
        <v>0</v>
      </c>
      <c r="D2749">
        <v>0</v>
      </c>
      <c r="E2749">
        <v>0</v>
      </c>
      <c r="F2749">
        <v>0</v>
      </c>
      <c r="G2749">
        <v>2222222</v>
      </c>
      <c r="H2749">
        <v>0</v>
      </c>
      <c r="I2749">
        <v>0</v>
      </c>
      <c r="J2749">
        <v>0</v>
      </c>
      <c r="K2749">
        <v>0</v>
      </c>
      <c r="L2749">
        <v>0</v>
      </c>
      <c r="M2749">
        <v>0</v>
      </c>
    </row>
    <row r="2750" spans="2:13" x14ac:dyDescent="0.2">
      <c r="B2750">
        <v>0</v>
      </c>
      <c r="C2750">
        <v>0</v>
      </c>
      <c r="D2750">
        <v>0</v>
      </c>
      <c r="E2750">
        <v>0</v>
      </c>
      <c r="F2750">
        <v>0</v>
      </c>
      <c r="G2750">
        <v>2222222</v>
      </c>
      <c r="H2750">
        <v>0</v>
      </c>
      <c r="I2750">
        <v>0</v>
      </c>
      <c r="J2750">
        <v>0</v>
      </c>
      <c r="K2750">
        <v>0</v>
      </c>
      <c r="L2750">
        <v>0</v>
      </c>
      <c r="M2750">
        <v>0</v>
      </c>
    </row>
    <row r="2751" spans="2:13" x14ac:dyDescent="0.2">
      <c r="B2751">
        <v>0</v>
      </c>
      <c r="C2751">
        <v>0</v>
      </c>
      <c r="D2751">
        <v>0</v>
      </c>
      <c r="E2751">
        <v>0</v>
      </c>
      <c r="F2751">
        <v>0</v>
      </c>
      <c r="G2751">
        <v>2222222</v>
      </c>
      <c r="H2751">
        <v>0</v>
      </c>
      <c r="I2751">
        <v>0</v>
      </c>
      <c r="J2751">
        <v>0</v>
      </c>
      <c r="K2751">
        <v>0</v>
      </c>
      <c r="L2751">
        <v>0</v>
      </c>
      <c r="M2751">
        <v>0</v>
      </c>
    </row>
    <row r="2752" spans="2:13" x14ac:dyDescent="0.2">
      <c r="B2752">
        <v>0</v>
      </c>
      <c r="C2752">
        <v>0</v>
      </c>
      <c r="D2752">
        <v>0</v>
      </c>
      <c r="E2752">
        <v>0</v>
      </c>
      <c r="F2752">
        <v>0</v>
      </c>
      <c r="G2752">
        <v>2222222</v>
      </c>
      <c r="H2752">
        <v>0</v>
      </c>
      <c r="I2752">
        <v>0</v>
      </c>
      <c r="J2752">
        <v>0</v>
      </c>
      <c r="K2752">
        <v>0</v>
      </c>
      <c r="L2752">
        <v>0</v>
      </c>
      <c r="M2752">
        <v>0</v>
      </c>
    </row>
    <row r="2753" spans="2:13" x14ac:dyDescent="0.2">
      <c r="B2753">
        <v>0</v>
      </c>
      <c r="C2753">
        <v>0</v>
      </c>
      <c r="D2753">
        <v>0</v>
      </c>
      <c r="E2753">
        <v>0</v>
      </c>
      <c r="F2753">
        <v>0</v>
      </c>
      <c r="G2753">
        <v>2222222</v>
      </c>
      <c r="H2753">
        <v>0</v>
      </c>
      <c r="I2753">
        <v>0</v>
      </c>
      <c r="J2753">
        <v>0</v>
      </c>
      <c r="K2753">
        <v>0</v>
      </c>
      <c r="L2753">
        <v>0</v>
      </c>
      <c r="M2753">
        <v>0</v>
      </c>
    </row>
    <row r="2754" spans="2:13" x14ac:dyDescent="0.2">
      <c r="B2754">
        <v>0</v>
      </c>
      <c r="C2754">
        <v>0</v>
      </c>
      <c r="D2754">
        <v>0</v>
      </c>
      <c r="E2754">
        <v>0</v>
      </c>
      <c r="F2754">
        <v>0</v>
      </c>
      <c r="G2754">
        <v>2222222</v>
      </c>
      <c r="H2754">
        <v>0</v>
      </c>
      <c r="I2754">
        <v>0</v>
      </c>
      <c r="J2754">
        <v>0</v>
      </c>
      <c r="K2754">
        <v>0</v>
      </c>
      <c r="L2754">
        <v>0</v>
      </c>
      <c r="M2754">
        <v>0</v>
      </c>
    </row>
    <row r="2755" spans="2:13" x14ac:dyDescent="0.2">
      <c r="B2755">
        <v>0</v>
      </c>
      <c r="C2755">
        <v>0</v>
      </c>
      <c r="D2755">
        <v>0</v>
      </c>
      <c r="E2755">
        <v>0</v>
      </c>
      <c r="F2755">
        <v>0</v>
      </c>
      <c r="G2755">
        <v>2222222</v>
      </c>
      <c r="H2755">
        <v>0</v>
      </c>
      <c r="I2755">
        <v>0</v>
      </c>
      <c r="J2755">
        <v>0</v>
      </c>
      <c r="K2755">
        <v>0</v>
      </c>
      <c r="L2755">
        <v>0</v>
      </c>
      <c r="M2755">
        <v>0</v>
      </c>
    </row>
    <row r="2756" spans="2:13" x14ac:dyDescent="0.2">
      <c r="B2756">
        <v>0</v>
      </c>
      <c r="C2756">
        <v>0</v>
      </c>
      <c r="D2756">
        <v>0</v>
      </c>
      <c r="E2756">
        <v>0</v>
      </c>
      <c r="F2756">
        <v>0</v>
      </c>
      <c r="G2756">
        <v>2222222</v>
      </c>
      <c r="H2756">
        <v>0</v>
      </c>
      <c r="I2756">
        <v>0</v>
      </c>
      <c r="J2756">
        <v>0</v>
      </c>
      <c r="K2756">
        <v>0</v>
      </c>
      <c r="L2756">
        <v>0</v>
      </c>
      <c r="M2756">
        <v>0</v>
      </c>
    </row>
    <row r="2757" spans="2:13" x14ac:dyDescent="0.2">
      <c r="B2757">
        <v>0</v>
      </c>
      <c r="C2757">
        <v>0</v>
      </c>
      <c r="D2757">
        <v>0</v>
      </c>
      <c r="E2757">
        <v>0</v>
      </c>
      <c r="F2757">
        <v>0</v>
      </c>
      <c r="G2757">
        <v>2222222</v>
      </c>
      <c r="H2757">
        <v>0</v>
      </c>
      <c r="I2757">
        <v>0</v>
      </c>
      <c r="J2757">
        <v>0</v>
      </c>
      <c r="K2757">
        <v>0</v>
      </c>
      <c r="L2757">
        <v>0</v>
      </c>
      <c r="M2757">
        <v>0</v>
      </c>
    </row>
    <row r="2758" spans="2:13" x14ac:dyDescent="0.2">
      <c r="B2758">
        <v>0</v>
      </c>
      <c r="C2758">
        <v>0</v>
      </c>
      <c r="D2758">
        <v>0</v>
      </c>
      <c r="E2758">
        <v>0</v>
      </c>
      <c r="F2758">
        <v>0</v>
      </c>
      <c r="G2758">
        <v>2222222</v>
      </c>
      <c r="H2758">
        <v>0</v>
      </c>
      <c r="I2758">
        <v>0</v>
      </c>
      <c r="J2758">
        <v>0</v>
      </c>
      <c r="K2758">
        <v>0</v>
      </c>
      <c r="L2758">
        <v>0</v>
      </c>
      <c r="M2758">
        <v>0</v>
      </c>
    </row>
    <row r="2759" spans="2:13" x14ac:dyDescent="0.2">
      <c r="B2759">
        <v>0</v>
      </c>
      <c r="C2759">
        <v>0</v>
      </c>
      <c r="D2759">
        <v>0</v>
      </c>
      <c r="E2759">
        <v>0</v>
      </c>
      <c r="F2759">
        <v>0</v>
      </c>
      <c r="G2759">
        <v>2222222</v>
      </c>
      <c r="H2759">
        <v>0</v>
      </c>
      <c r="I2759">
        <v>0</v>
      </c>
      <c r="J2759">
        <v>0</v>
      </c>
      <c r="K2759">
        <v>0</v>
      </c>
      <c r="L2759">
        <v>0</v>
      </c>
      <c r="M2759">
        <v>0</v>
      </c>
    </row>
    <row r="2760" spans="2:13" x14ac:dyDescent="0.2">
      <c r="B2760">
        <v>0</v>
      </c>
      <c r="C2760">
        <v>0</v>
      </c>
      <c r="D2760">
        <v>0</v>
      </c>
      <c r="E2760">
        <v>0</v>
      </c>
      <c r="F2760">
        <v>0</v>
      </c>
      <c r="G2760">
        <v>2222222</v>
      </c>
      <c r="H2760">
        <v>0</v>
      </c>
      <c r="I2760">
        <v>0</v>
      </c>
      <c r="J2760">
        <v>0</v>
      </c>
      <c r="K2760">
        <v>0</v>
      </c>
      <c r="L2760">
        <v>0</v>
      </c>
      <c r="M2760">
        <v>0</v>
      </c>
    </row>
    <row r="2761" spans="2:13" x14ac:dyDescent="0.2">
      <c r="B2761">
        <v>0</v>
      </c>
      <c r="C2761">
        <v>0</v>
      </c>
      <c r="D2761">
        <v>0</v>
      </c>
      <c r="E2761">
        <v>0</v>
      </c>
      <c r="F2761">
        <v>0</v>
      </c>
      <c r="G2761">
        <v>2222222</v>
      </c>
      <c r="H2761">
        <v>0</v>
      </c>
      <c r="I2761">
        <v>0</v>
      </c>
      <c r="J2761">
        <v>0</v>
      </c>
      <c r="K2761">
        <v>0</v>
      </c>
      <c r="L2761">
        <v>0</v>
      </c>
      <c r="M2761">
        <v>0</v>
      </c>
    </row>
    <row r="2762" spans="2:13" x14ac:dyDescent="0.2">
      <c r="B2762">
        <v>0</v>
      </c>
      <c r="C2762">
        <v>0</v>
      </c>
      <c r="D2762">
        <v>0</v>
      </c>
      <c r="E2762">
        <v>0</v>
      </c>
      <c r="F2762">
        <v>0</v>
      </c>
      <c r="G2762">
        <v>2222222</v>
      </c>
      <c r="H2762">
        <v>0</v>
      </c>
      <c r="I2762">
        <v>0</v>
      </c>
      <c r="J2762">
        <v>0</v>
      </c>
      <c r="K2762">
        <v>0</v>
      </c>
      <c r="L2762">
        <v>0</v>
      </c>
      <c r="M2762">
        <v>0</v>
      </c>
    </row>
    <row r="2763" spans="2:13" x14ac:dyDescent="0.2">
      <c r="B2763">
        <v>0</v>
      </c>
      <c r="C2763">
        <v>0</v>
      </c>
      <c r="D2763">
        <v>0</v>
      </c>
      <c r="E2763">
        <v>0</v>
      </c>
      <c r="F2763">
        <v>0</v>
      </c>
      <c r="G2763">
        <v>2222222</v>
      </c>
      <c r="H2763">
        <v>0</v>
      </c>
      <c r="I2763">
        <v>0</v>
      </c>
      <c r="J2763">
        <v>0</v>
      </c>
      <c r="K2763">
        <v>0</v>
      </c>
      <c r="L2763">
        <v>0</v>
      </c>
      <c r="M2763">
        <v>0</v>
      </c>
    </row>
    <row r="2764" spans="2:13" x14ac:dyDescent="0.2">
      <c r="B2764">
        <v>0</v>
      </c>
      <c r="C2764">
        <v>0</v>
      </c>
      <c r="D2764">
        <v>0</v>
      </c>
      <c r="E2764">
        <v>0</v>
      </c>
      <c r="F2764">
        <v>0</v>
      </c>
      <c r="G2764">
        <v>2222222</v>
      </c>
      <c r="H2764">
        <v>0</v>
      </c>
      <c r="I2764">
        <v>0</v>
      </c>
      <c r="J2764">
        <v>0</v>
      </c>
      <c r="K2764">
        <v>0</v>
      </c>
      <c r="L2764">
        <v>0</v>
      </c>
      <c r="M2764">
        <v>0</v>
      </c>
    </row>
    <row r="2765" spans="2:13" x14ac:dyDescent="0.2">
      <c r="B2765">
        <v>0</v>
      </c>
      <c r="C2765">
        <v>0</v>
      </c>
      <c r="D2765">
        <v>0</v>
      </c>
      <c r="E2765">
        <v>0</v>
      </c>
      <c r="F2765">
        <v>0</v>
      </c>
      <c r="G2765">
        <v>2222222</v>
      </c>
      <c r="H2765">
        <v>0</v>
      </c>
      <c r="I2765">
        <v>0</v>
      </c>
      <c r="J2765">
        <v>0</v>
      </c>
      <c r="K2765">
        <v>0</v>
      </c>
      <c r="L2765">
        <v>0</v>
      </c>
      <c r="M2765">
        <v>0</v>
      </c>
    </row>
    <row r="2766" spans="2:13" x14ac:dyDescent="0.2">
      <c r="B2766">
        <v>0</v>
      </c>
      <c r="C2766">
        <v>0</v>
      </c>
      <c r="D2766">
        <v>0</v>
      </c>
      <c r="E2766">
        <v>0</v>
      </c>
      <c r="F2766">
        <v>0</v>
      </c>
      <c r="G2766">
        <v>2222222</v>
      </c>
      <c r="H2766">
        <v>0</v>
      </c>
      <c r="I2766">
        <v>0</v>
      </c>
      <c r="J2766">
        <v>0</v>
      </c>
      <c r="K2766">
        <v>0</v>
      </c>
      <c r="L2766">
        <v>0</v>
      </c>
      <c r="M2766">
        <v>0</v>
      </c>
    </row>
    <row r="2767" spans="2:13" x14ac:dyDescent="0.2">
      <c r="B2767">
        <v>0</v>
      </c>
      <c r="C2767">
        <v>0</v>
      </c>
      <c r="D2767">
        <v>0</v>
      </c>
      <c r="E2767">
        <v>0</v>
      </c>
      <c r="F2767">
        <v>0</v>
      </c>
      <c r="G2767">
        <v>2222222</v>
      </c>
      <c r="H2767">
        <v>0</v>
      </c>
      <c r="I2767">
        <v>0</v>
      </c>
      <c r="J2767">
        <v>0</v>
      </c>
      <c r="K2767">
        <v>0</v>
      </c>
      <c r="L2767">
        <v>0</v>
      </c>
      <c r="M2767">
        <v>0</v>
      </c>
    </row>
    <row r="2768" spans="2:13" x14ac:dyDescent="0.2">
      <c r="B2768">
        <v>0</v>
      </c>
      <c r="C2768">
        <v>0</v>
      </c>
      <c r="D2768">
        <v>0</v>
      </c>
      <c r="E2768">
        <v>0</v>
      </c>
      <c r="F2768">
        <v>0</v>
      </c>
      <c r="G2768">
        <v>2222222</v>
      </c>
      <c r="H2768">
        <v>0</v>
      </c>
      <c r="I2768">
        <v>0</v>
      </c>
      <c r="J2768">
        <v>0</v>
      </c>
      <c r="K2768">
        <v>0</v>
      </c>
      <c r="L2768">
        <v>0</v>
      </c>
      <c r="M2768">
        <v>0</v>
      </c>
    </row>
    <row r="2769" spans="2:13" x14ac:dyDescent="0.2">
      <c r="B2769">
        <v>0</v>
      </c>
      <c r="C2769">
        <v>0</v>
      </c>
      <c r="D2769">
        <v>0</v>
      </c>
      <c r="E2769">
        <v>0</v>
      </c>
      <c r="F2769">
        <v>0</v>
      </c>
      <c r="G2769">
        <v>2222222</v>
      </c>
      <c r="H2769">
        <v>0</v>
      </c>
      <c r="I2769">
        <v>0</v>
      </c>
      <c r="J2769">
        <v>0</v>
      </c>
      <c r="K2769">
        <v>0</v>
      </c>
      <c r="L2769">
        <v>0</v>
      </c>
      <c r="M2769">
        <v>0</v>
      </c>
    </row>
    <row r="2770" spans="2:13" x14ac:dyDescent="0.2">
      <c r="B2770">
        <v>0</v>
      </c>
      <c r="C2770">
        <v>0</v>
      </c>
      <c r="D2770">
        <v>0</v>
      </c>
      <c r="E2770">
        <v>0</v>
      </c>
      <c r="F2770">
        <v>0</v>
      </c>
      <c r="G2770">
        <v>2222222</v>
      </c>
      <c r="H2770">
        <v>0</v>
      </c>
      <c r="I2770">
        <v>0</v>
      </c>
      <c r="J2770">
        <v>0</v>
      </c>
      <c r="K2770">
        <v>0</v>
      </c>
      <c r="L2770">
        <v>0</v>
      </c>
      <c r="M2770">
        <v>0</v>
      </c>
    </row>
    <row r="2771" spans="2:13" x14ac:dyDescent="0.2">
      <c r="B2771">
        <v>0</v>
      </c>
      <c r="C2771">
        <v>0</v>
      </c>
      <c r="D2771">
        <v>0</v>
      </c>
      <c r="E2771">
        <v>0</v>
      </c>
      <c r="F2771">
        <v>0</v>
      </c>
      <c r="G2771">
        <v>2222222</v>
      </c>
      <c r="H2771">
        <v>0</v>
      </c>
      <c r="I2771">
        <v>0</v>
      </c>
      <c r="J2771">
        <v>0</v>
      </c>
      <c r="K2771">
        <v>0</v>
      </c>
      <c r="L2771">
        <v>0</v>
      </c>
      <c r="M2771">
        <v>0</v>
      </c>
    </row>
    <row r="2772" spans="2:13" x14ac:dyDescent="0.2">
      <c r="B2772">
        <v>0</v>
      </c>
      <c r="C2772">
        <v>0</v>
      </c>
      <c r="D2772">
        <v>0</v>
      </c>
      <c r="E2772">
        <v>0</v>
      </c>
      <c r="F2772">
        <v>0</v>
      </c>
      <c r="G2772">
        <v>2222222</v>
      </c>
      <c r="H2772">
        <v>0</v>
      </c>
      <c r="I2772">
        <v>0</v>
      </c>
      <c r="J2772">
        <v>0</v>
      </c>
      <c r="K2772">
        <v>0</v>
      </c>
      <c r="L2772">
        <v>0</v>
      </c>
      <c r="M2772">
        <v>0</v>
      </c>
    </row>
    <row r="2773" spans="2:13" x14ac:dyDescent="0.2">
      <c r="B2773">
        <v>0</v>
      </c>
      <c r="C2773">
        <v>0</v>
      </c>
      <c r="D2773">
        <v>0</v>
      </c>
      <c r="E2773">
        <v>0</v>
      </c>
      <c r="F2773">
        <v>0</v>
      </c>
      <c r="G2773">
        <v>2222222</v>
      </c>
      <c r="H2773">
        <v>0</v>
      </c>
      <c r="I2773">
        <v>0</v>
      </c>
      <c r="J2773">
        <v>0</v>
      </c>
      <c r="K2773">
        <v>0</v>
      </c>
      <c r="L2773">
        <v>0</v>
      </c>
      <c r="M2773">
        <v>0</v>
      </c>
    </row>
    <row r="2774" spans="2:13" x14ac:dyDescent="0.2">
      <c r="B2774">
        <v>0</v>
      </c>
      <c r="C2774">
        <v>0</v>
      </c>
      <c r="D2774">
        <v>0</v>
      </c>
      <c r="E2774">
        <v>0</v>
      </c>
      <c r="F2774">
        <v>0</v>
      </c>
      <c r="G2774">
        <v>2222222</v>
      </c>
      <c r="H2774">
        <v>0</v>
      </c>
      <c r="I2774">
        <v>0</v>
      </c>
      <c r="J2774">
        <v>0</v>
      </c>
      <c r="K2774">
        <v>0</v>
      </c>
      <c r="L2774">
        <v>0</v>
      </c>
      <c r="M2774">
        <v>0</v>
      </c>
    </row>
    <row r="2775" spans="2:13" x14ac:dyDescent="0.2">
      <c r="B2775">
        <v>0</v>
      </c>
      <c r="C2775">
        <v>0</v>
      </c>
      <c r="D2775">
        <v>0</v>
      </c>
      <c r="E2775">
        <v>0</v>
      </c>
      <c r="F2775">
        <v>0</v>
      </c>
      <c r="G2775">
        <v>2222222</v>
      </c>
      <c r="H2775">
        <v>0</v>
      </c>
      <c r="I2775">
        <v>0</v>
      </c>
      <c r="J2775">
        <v>0</v>
      </c>
      <c r="K2775">
        <v>0</v>
      </c>
      <c r="L2775">
        <v>0</v>
      </c>
      <c r="M2775">
        <v>0</v>
      </c>
    </row>
    <row r="2776" spans="2:13" x14ac:dyDescent="0.2">
      <c r="B2776">
        <v>0</v>
      </c>
      <c r="C2776">
        <v>0</v>
      </c>
      <c r="D2776">
        <v>0</v>
      </c>
      <c r="E2776">
        <v>0</v>
      </c>
      <c r="F2776">
        <v>0</v>
      </c>
      <c r="G2776">
        <v>2222222</v>
      </c>
      <c r="H2776">
        <v>0</v>
      </c>
      <c r="I2776">
        <v>0</v>
      </c>
      <c r="J2776">
        <v>0</v>
      </c>
      <c r="K2776">
        <v>0</v>
      </c>
      <c r="L2776">
        <v>0</v>
      </c>
      <c r="M2776">
        <v>0</v>
      </c>
    </row>
    <row r="2777" spans="2:13" x14ac:dyDescent="0.2">
      <c r="B2777">
        <v>0</v>
      </c>
      <c r="C2777">
        <v>0</v>
      </c>
      <c r="D2777">
        <v>0</v>
      </c>
      <c r="E2777">
        <v>0</v>
      </c>
      <c r="F2777">
        <v>0</v>
      </c>
      <c r="G2777">
        <v>2222222</v>
      </c>
      <c r="H2777">
        <v>0</v>
      </c>
      <c r="I2777">
        <v>0</v>
      </c>
      <c r="J2777">
        <v>0</v>
      </c>
      <c r="K2777">
        <v>0</v>
      </c>
      <c r="L2777">
        <v>0</v>
      </c>
      <c r="M2777">
        <v>0</v>
      </c>
    </row>
    <row r="2778" spans="2:13" x14ac:dyDescent="0.2">
      <c r="B2778">
        <v>0</v>
      </c>
      <c r="C2778">
        <v>0</v>
      </c>
      <c r="D2778">
        <v>0</v>
      </c>
      <c r="E2778">
        <v>0</v>
      </c>
      <c r="F2778">
        <v>0</v>
      </c>
      <c r="G2778">
        <v>2222222</v>
      </c>
      <c r="H2778">
        <v>0</v>
      </c>
      <c r="I2778">
        <v>0</v>
      </c>
      <c r="J2778">
        <v>0</v>
      </c>
      <c r="K2778">
        <v>0</v>
      </c>
      <c r="L2778">
        <v>0</v>
      </c>
      <c r="M2778">
        <v>0</v>
      </c>
    </row>
    <row r="2779" spans="2:13" x14ac:dyDescent="0.2">
      <c r="B2779">
        <v>0</v>
      </c>
      <c r="C2779">
        <v>0</v>
      </c>
      <c r="D2779">
        <v>0</v>
      </c>
      <c r="E2779">
        <v>0</v>
      </c>
      <c r="F2779">
        <v>0</v>
      </c>
      <c r="G2779">
        <v>2222222</v>
      </c>
      <c r="H2779">
        <v>0</v>
      </c>
      <c r="I2779">
        <v>0</v>
      </c>
      <c r="J2779">
        <v>0</v>
      </c>
      <c r="K2779">
        <v>0</v>
      </c>
      <c r="L2779">
        <v>0</v>
      </c>
      <c r="M2779">
        <v>0</v>
      </c>
    </row>
    <row r="2780" spans="2:13" x14ac:dyDescent="0.2">
      <c r="B2780">
        <v>0</v>
      </c>
      <c r="C2780">
        <v>0</v>
      </c>
      <c r="D2780">
        <v>0</v>
      </c>
      <c r="E2780">
        <v>0</v>
      </c>
      <c r="F2780">
        <v>0</v>
      </c>
      <c r="G2780">
        <v>2222222</v>
      </c>
      <c r="H2780">
        <v>0</v>
      </c>
      <c r="I2780">
        <v>0</v>
      </c>
      <c r="J2780">
        <v>0</v>
      </c>
      <c r="K2780">
        <v>0</v>
      </c>
      <c r="L2780">
        <v>0</v>
      </c>
      <c r="M2780">
        <v>0</v>
      </c>
    </row>
    <row r="2781" spans="2:13" x14ac:dyDescent="0.2">
      <c r="B2781">
        <v>0</v>
      </c>
      <c r="C2781">
        <v>0</v>
      </c>
      <c r="D2781">
        <v>0</v>
      </c>
      <c r="E2781">
        <v>0</v>
      </c>
      <c r="F2781">
        <v>0</v>
      </c>
      <c r="G2781">
        <v>2222222</v>
      </c>
      <c r="H2781">
        <v>0</v>
      </c>
      <c r="I2781">
        <v>0</v>
      </c>
      <c r="J2781">
        <v>0</v>
      </c>
      <c r="K2781">
        <v>0</v>
      </c>
      <c r="L2781">
        <v>0</v>
      </c>
      <c r="M2781">
        <v>0</v>
      </c>
    </row>
    <row r="2782" spans="2:13" x14ac:dyDescent="0.2">
      <c r="B2782">
        <v>0</v>
      </c>
      <c r="C2782">
        <v>0</v>
      </c>
      <c r="D2782">
        <v>0</v>
      </c>
      <c r="E2782">
        <v>0</v>
      </c>
      <c r="F2782">
        <v>0</v>
      </c>
      <c r="G2782">
        <v>2222222</v>
      </c>
      <c r="H2782">
        <v>0</v>
      </c>
      <c r="I2782">
        <v>0</v>
      </c>
      <c r="J2782">
        <v>0</v>
      </c>
      <c r="K2782">
        <v>0</v>
      </c>
      <c r="L2782">
        <v>0</v>
      </c>
      <c r="M2782">
        <v>0</v>
      </c>
    </row>
    <row r="2783" spans="2:13" x14ac:dyDescent="0.2">
      <c r="B2783">
        <v>0</v>
      </c>
      <c r="C2783">
        <v>0</v>
      </c>
      <c r="D2783">
        <v>0</v>
      </c>
      <c r="E2783">
        <v>0</v>
      </c>
      <c r="F2783">
        <v>0</v>
      </c>
      <c r="G2783">
        <v>2222222</v>
      </c>
      <c r="H2783">
        <v>0</v>
      </c>
      <c r="I2783">
        <v>0</v>
      </c>
      <c r="J2783">
        <v>0</v>
      </c>
      <c r="K2783">
        <v>0</v>
      </c>
      <c r="L2783">
        <v>0</v>
      </c>
      <c r="M2783">
        <v>0</v>
      </c>
    </row>
    <row r="2784" spans="2:13" x14ac:dyDescent="0.2">
      <c r="B2784">
        <v>0</v>
      </c>
      <c r="C2784">
        <v>0</v>
      </c>
      <c r="D2784">
        <v>0</v>
      </c>
      <c r="E2784">
        <v>0</v>
      </c>
      <c r="F2784">
        <v>0</v>
      </c>
      <c r="G2784">
        <v>2222222</v>
      </c>
      <c r="H2784">
        <v>0</v>
      </c>
      <c r="I2784">
        <v>0</v>
      </c>
      <c r="J2784">
        <v>0</v>
      </c>
      <c r="K2784">
        <v>0</v>
      </c>
      <c r="L2784">
        <v>0</v>
      </c>
      <c r="M2784">
        <v>0</v>
      </c>
    </row>
    <row r="2785" spans="2:13" x14ac:dyDescent="0.2">
      <c r="B2785">
        <v>0</v>
      </c>
      <c r="C2785">
        <v>0</v>
      </c>
      <c r="D2785">
        <v>0</v>
      </c>
      <c r="E2785">
        <v>0</v>
      </c>
      <c r="F2785">
        <v>0</v>
      </c>
      <c r="G2785">
        <v>2222222</v>
      </c>
      <c r="H2785">
        <v>0</v>
      </c>
      <c r="I2785">
        <v>0</v>
      </c>
      <c r="J2785">
        <v>0</v>
      </c>
      <c r="K2785">
        <v>0</v>
      </c>
      <c r="L2785">
        <v>0</v>
      </c>
      <c r="M2785">
        <v>0</v>
      </c>
    </row>
    <row r="2786" spans="2:13" x14ac:dyDescent="0.2">
      <c r="B2786">
        <v>0</v>
      </c>
      <c r="C2786">
        <v>0</v>
      </c>
      <c r="D2786">
        <v>0</v>
      </c>
      <c r="E2786">
        <v>0</v>
      </c>
      <c r="F2786">
        <v>0</v>
      </c>
      <c r="G2786">
        <v>2222222</v>
      </c>
      <c r="H2786">
        <v>0</v>
      </c>
      <c r="I2786">
        <v>0</v>
      </c>
      <c r="J2786">
        <v>0</v>
      </c>
      <c r="K2786">
        <v>0</v>
      </c>
      <c r="L2786">
        <v>0</v>
      </c>
      <c r="M2786">
        <v>0</v>
      </c>
    </row>
    <row r="2787" spans="2:13" x14ac:dyDescent="0.2">
      <c r="B2787">
        <v>0</v>
      </c>
      <c r="C2787">
        <v>0</v>
      </c>
      <c r="D2787">
        <v>0</v>
      </c>
      <c r="E2787">
        <v>0</v>
      </c>
      <c r="F2787">
        <v>0</v>
      </c>
      <c r="G2787">
        <v>2222222</v>
      </c>
      <c r="H2787">
        <v>0</v>
      </c>
      <c r="I2787">
        <v>0</v>
      </c>
      <c r="J2787">
        <v>0</v>
      </c>
      <c r="K2787">
        <v>0</v>
      </c>
      <c r="L2787">
        <v>0</v>
      </c>
      <c r="M2787">
        <v>0</v>
      </c>
    </row>
    <row r="2788" spans="2:13" x14ac:dyDescent="0.2">
      <c r="B2788">
        <v>0</v>
      </c>
      <c r="C2788">
        <v>0</v>
      </c>
      <c r="D2788">
        <v>0</v>
      </c>
      <c r="E2788">
        <v>0</v>
      </c>
      <c r="F2788">
        <v>0</v>
      </c>
      <c r="G2788">
        <v>2222222</v>
      </c>
      <c r="H2788">
        <v>0</v>
      </c>
      <c r="I2788">
        <v>0</v>
      </c>
      <c r="J2788">
        <v>0</v>
      </c>
      <c r="K2788">
        <v>0</v>
      </c>
      <c r="L2788">
        <v>0</v>
      </c>
      <c r="M2788">
        <v>0</v>
      </c>
    </row>
    <row r="2789" spans="2:13" x14ac:dyDescent="0.2">
      <c r="B2789">
        <v>0</v>
      </c>
      <c r="C2789">
        <v>0</v>
      </c>
      <c r="D2789">
        <v>0</v>
      </c>
      <c r="E2789">
        <v>0</v>
      </c>
      <c r="F2789">
        <v>0</v>
      </c>
      <c r="G2789">
        <v>2222222</v>
      </c>
      <c r="H2789">
        <v>0</v>
      </c>
      <c r="I2789">
        <v>0</v>
      </c>
      <c r="J2789">
        <v>0</v>
      </c>
      <c r="K2789">
        <v>0</v>
      </c>
      <c r="L2789">
        <v>0</v>
      </c>
      <c r="M2789">
        <v>0</v>
      </c>
    </row>
    <row r="2790" spans="2:13" x14ac:dyDescent="0.2">
      <c r="B2790">
        <v>0</v>
      </c>
      <c r="C2790">
        <v>0</v>
      </c>
      <c r="D2790">
        <v>0</v>
      </c>
      <c r="E2790">
        <v>0</v>
      </c>
      <c r="F2790">
        <v>0</v>
      </c>
      <c r="G2790">
        <v>2222222</v>
      </c>
      <c r="H2790">
        <v>0</v>
      </c>
      <c r="I2790">
        <v>0</v>
      </c>
      <c r="J2790">
        <v>0</v>
      </c>
      <c r="K2790">
        <v>0</v>
      </c>
      <c r="L2790">
        <v>0</v>
      </c>
      <c r="M2790">
        <v>0</v>
      </c>
    </row>
    <row r="2791" spans="2:13" x14ac:dyDescent="0.2">
      <c r="B2791">
        <v>0</v>
      </c>
      <c r="C2791">
        <v>0</v>
      </c>
      <c r="D2791">
        <v>0</v>
      </c>
      <c r="E2791">
        <v>0</v>
      </c>
      <c r="F2791">
        <v>0</v>
      </c>
      <c r="G2791">
        <v>2222222</v>
      </c>
      <c r="H2791">
        <v>0</v>
      </c>
      <c r="I2791">
        <v>0</v>
      </c>
      <c r="J2791">
        <v>0</v>
      </c>
      <c r="K2791">
        <v>0</v>
      </c>
      <c r="L2791">
        <v>0</v>
      </c>
      <c r="M2791">
        <v>0</v>
      </c>
    </row>
    <row r="2792" spans="2:13" x14ac:dyDescent="0.2">
      <c r="B2792">
        <v>0</v>
      </c>
      <c r="C2792">
        <v>0</v>
      </c>
      <c r="D2792">
        <v>0</v>
      </c>
      <c r="E2792">
        <v>0</v>
      </c>
      <c r="F2792">
        <v>0</v>
      </c>
      <c r="G2792">
        <v>2222222</v>
      </c>
      <c r="H2792">
        <v>0</v>
      </c>
      <c r="I2792">
        <v>0</v>
      </c>
      <c r="J2792">
        <v>0</v>
      </c>
      <c r="K2792">
        <v>0</v>
      </c>
      <c r="L2792">
        <v>0</v>
      </c>
      <c r="M2792">
        <v>0</v>
      </c>
    </row>
    <row r="2793" spans="2:13" x14ac:dyDescent="0.2">
      <c r="B2793">
        <v>0</v>
      </c>
      <c r="C2793">
        <v>0</v>
      </c>
      <c r="D2793">
        <v>0</v>
      </c>
      <c r="E2793">
        <v>0</v>
      </c>
      <c r="F2793">
        <v>0</v>
      </c>
      <c r="G2793">
        <v>2222222</v>
      </c>
      <c r="H2793">
        <v>0</v>
      </c>
      <c r="I2793">
        <v>0</v>
      </c>
      <c r="J2793">
        <v>0</v>
      </c>
      <c r="K2793">
        <v>0</v>
      </c>
      <c r="L2793">
        <v>0</v>
      </c>
      <c r="M2793">
        <v>0</v>
      </c>
    </row>
    <row r="2794" spans="2:13" x14ac:dyDescent="0.2">
      <c r="B2794">
        <v>0</v>
      </c>
      <c r="C2794">
        <v>0</v>
      </c>
      <c r="D2794">
        <v>0</v>
      </c>
      <c r="E2794">
        <v>0</v>
      </c>
      <c r="F2794">
        <v>0</v>
      </c>
      <c r="G2794">
        <v>2222222</v>
      </c>
      <c r="H2794">
        <v>0</v>
      </c>
      <c r="I2794">
        <v>0</v>
      </c>
      <c r="J2794">
        <v>0</v>
      </c>
      <c r="K2794">
        <v>0</v>
      </c>
      <c r="L2794">
        <v>0</v>
      </c>
      <c r="M2794">
        <v>0</v>
      </c>
    </row>
    <row r="2795" spans="2:13" x14ac:dyDescent="0.2">
      <c r="B2795">
        <v>0</v>
      </c>
      <c r="C2795">
        <v>0</v>
      </c>
      <c r="D2795">
        <v>0</v>
      </c>
      <c r="E2795">
        <v>0</v>
      </c>
      <c r="F2795">
        <v>0</v>
      </c>
      <c r="G2795">
        <v>2222222</v>
      </c>
      <c r="H2795">
        <v>0</v>
      </c>
      <c r="I2795">
        <v>0</v>
      </c>
      <c r="J2795">
        <v>0</v>
      </c>
      <c r="K2795">
        <v>0</v>
      </c>
      <c r="L2795">
        <v>0</v>
      </c>
      <c r="M2795">
        <v>0</v>
      </c>
    </row>
    <row r="2796" spans="2:13" x14ac:dyDescent="0.2">
      <c r="B2796">
        <v>0</v>
      </c>
      <c r="C2796">
        <v>0</v>
      </c>
      <c r="D2796">
        <v>0</v>
      </c>
      <c r="E2796">
        <v>0</v>
      </c>
      <c r="F2796">
        <v>0</v>
      </c>
      <c r="G2796">
        <v>2222222</v>
      </c>
      <c r="H2796">
        <v>0</v>
      </c>
      <c r="I2796">
        <v>0</v>
      </c>
      <c r="J2796">
        <v>0</v>
      </c>
      <c r="K2796">
        <v>0</v>
      </c>
      <c r="L2796">
        <v>0</v>
      </c>
      <c r="M2796">
        <v>0</v>
      </c>
    </row>
    <row r="2797" spans="2:13" x14ac:dyDescent="0.2">
      <c r="B2797">
        <v>0</v>
      </c>
      <c r="C2797">
        <v>0</v>
      </c>
      <c r="D2797">
        <v>0</v>
      </c>
      <c r="E2797">
        <v>0</v>
      </c>
      <c r="F2797">
        <v>0</v>
      </c>
      <c r="G2797">
        <v>2222222</v>
      </c>
      <c r="H2797">
        <v>0</v>
      </c>
      <c r="I2797">
        <v>0</v>
      </c>
      <c r="J2797">
        <v>0</v>
      </c>
      <c r="K2797">
        <v>0</v>
      </c>
      <c r="L2797">
        <v>0</v>
      </c>
      <c r="M2797">
        <v>0</v>
      </c>
    </row>
    <row r="2798" spans="2:13" x14ac:dyDescent="0.2">
      <c r="B2798">
        <v>0</v>
      </c>
      <c r="C2798">
        <v>0</v>
      </c>
      <c r="D2798">
        <v>0</v>
      </c>
      <c r="E2798">
        <v>0</v>
      </c>
      <c r="F2798">
        <v>0</v>
      </c>
      <c r="G2798">
        <v>2222222</v>
      </c>
      <c r="H2798">
        <v>0</v>
      </c>
      <c r="I2798">
        <v>0</v>
      </c>
      <c r="J2798">
        <v>0</v>
      </c>
      <c r="K2798">
        <v>0</v>
      </c>
      <c r="L2798">
        <v>0</v>
      </c>
      <c r="M2798">
        <v>0</v>
      </c>
    </row>
    <row r="2799" spans="2:13" x14ac:dyDescent="0.2">
      <c r="B2799">
        <v>0</v>
      </c>
      <c r="C2799">
        <v>0</v>
      </c>
      <c r="D2799">
        <v>0</v>
      </c>
      <c r="E2799">
        <v>0</v>
      </c>
      <c r="F2799">
        <v>0</v>
      </c>
      <c r="G2799">
        <v>2222222</v>
      </c>
      <c r="H2799">
        <v>0</v>
      </c>
      <c r="I2799">
        <v>0</v>
      </c>
      <c r="J2799">
        <v>0</v>
      </c>
      <c r="K2799">
        <v>0</v>
      </c>
      <c r="L2799">
        <v>0</v>
      </c>
      <c r="M2799">
        <v>0</v>
      </c>
    </row>
    <row r="2800" spans="2:13" x14ac:dyDescent="0.2">
      <c r="B2800">
        <v>0</v>
      </c>
      <c r="C2800">
        <v>0</v>
      </c>
      <c r="D2800">
        <v>0</v>
      </c>
      <c r="E2800">
        <v>0</v>
      </c>
      <c r="F2800">
        <v>0</v>
      </c>
      <c r="G2800">
        <v>2222222</v>
      </c>
      <c r="H2800">
        <v>0</v>
      </c>
      <c r="I2800">
        <v>0</v>
      </c>
      <c r="J2800">
        <v>0</v>
      </c>
      <c r="K2800">
        <v>0</v>
      </c>
      <c r="L2800">
        <v>0</v>
      </c>
      <c r="M2800">
        <v>0</v>
      </c>
    </row>
    <row r="2801" spans="2:13" x14ac:dyDescent="0.2">
      <c r="B2801">
        <v>0</v>
      </c>
      <c r="C2801">
        <v>0</v>
      </c>
      <c r="D2801">
        <v>0</v>
      </c>
      <c r="E2801">
        <v>0</v>
      </c>
      <c r="F2801">
        <v>0</v>
      </c>
      <c r="G2801">
        <v>2222222</v>
      </c>
      <c r="H2801">
        <v>0</v>
      </c>
      <c r="I2801">
        <v>0</v>
      </c>
      <c r="J2801">
        <v>0</v>
      </c>
      <c r="K2801">
        <v>0</v>
      </c>
      <c r="L2801">
        <v>0</v>
      </c>
      <c r="M2801">
        <v>0</v>
      </c>
    </row>
    <row r="2802" spans="2:13" x14ac:dyDescent="0.2">
      <c r="B2802">
        <v>0</v>
      </c>
      <c r="C2802">
        <v>0</v>
      </c>
      <c r="D2802">
        <v>0</v>
      </c>
      <c r="E2802">
        <v>0</v>
      </c>
      <c r="F2802">
        <v>0</v>
      </c>
      <c r="G2802">
        <v>2222222</v>
      </c>
      <c r="H2802">
        <v>0</v>
      </c>
      <c r="I2802">
        <v>0</v>
      </c>
      <c r="J2802">
        <v>0</v>
      </c>
      <c r="K2802">
        <v>0</v>
      </c>
      <c r="L2802">
        <v>0</v>
      </c>
      <c r="M2802">
        <v>0</v>
      </c>
    </row>
    <row r="2803" spans="2:13" x14ac:dyDescent="0.2">
      <c r="B2803">
        <v>0</v>
      </c>
      <c r="C2803">
        <v>0</v>
      </c>
      <c r="D2803">
        <v>0</v>
      </c>
      <c r="E2803">
        <v>0</v>
      </c>
      <c r="F2803">
        <v>0</v>
      </c>
      <c r="G2803">
        <v>2222222</v>
      </c>
      <c r="H2803">
        <v>0</v>
      </c>
      <c r="I2803">
        <v>0</v>
      </c>
      <c r="J2803">
        <v>0</v>
      </c>
      <c r="K2803">
        <v>0</v>
      </c>
      <c r="L2803">
        <v>0</v>
      </c>
      <c r="M2803">
        <v>0</v>
      </c>
    </row>
    <row r="2804" spans="2:13" x14ac:dyDescent="0.2">
      <c r="B2804">
        <v>0</v>
      </c>
      <c r="C2804">
        <v>0</v>
      </c>
      <c r="D2804">
        <v>0</v>
      </c>
      <c r="E2804">
        <v>0</v>
      </c>
      <c r="F2804">
        <v>0</v>
      </c>
      <c r="G2804">
        <v>2222222</v>
      </c>
      <c r="H2804">
        <v>0</v>
      </c>
      <c r="I2804">
        <v>0</v>
      </c>
      <c r="J2804">
        <v>0</v>
      </c>
      <c r="K2804">
        <v>0</v>
      </c>
      <c r="L2804">
        <v>0</v>
      </c>
      <c r="M2804">
        <v>0</v>
      </c>
    </row>
    <row r="2805" spans="2:13" x14ac:dyDescent="0.2">
      <c r="B2805">
        <v>0</v>
      </c>
      <c r="C2805">
        <v>0</v>
      </c>
      <c r="D2805">
        <v>0</v>
      </c>
      <c r="E2805">
        <v>0</v>
      </c>
      <c r="F2805">
        <v>0</v>
      </c>
      <c r="G2805">
        <v>2222222</v>
      </c>
      <c r="H2805">
        <v>0</v>
      </c>
      <c r="I2805">
        <v>0</v>
      </c>
      <c r="J2805">
        <v>0</v>
      </c>
      <c r="K2805">
        <v>0</v>
      </c>
      <c r="L2805">
        <v>0</v>
      </c>
      <c r="M2805">
        <v>0</v>
      </c>
    </row>
    <row r="2806" spans="2:13" x14ac:dyDescent="0.2">
      <c r="B2806">
        <v>0</v>
      </c>
      <c r="C2806">
        <v>0</v>
      </c>
      <c r="D2806">
        <v>0</v>
      </c>
      <c r="E2806">
        <v>0</v>
      </c>
      <c r="F2806">
        <v>0</v>
      </c>
      <c r="G2806">
        <v>2222222</v>
      </c>
      <c r="H2806">
        <v>0</v>
      </c>
      <c r="I2806">
        <v>0</v>
      </c>
      <c r="J2806">
        <v>0</v>
      </c>
      <c r="K2806">
        <v>0</v>
      </c>
      <c r="L2806">
        <v>0</v>
      </c>
      <c r="M2806">
        <v>0</v>
      </c>
    </row>
    <row r="2807" spans="2:13" x14ac:dyDescent="0.2">
      <c r="B2807">
        <v>0</v>
      </c>
      <c r="C2807">
        <v>0</v>
      </c>
      <c r="D2807">
        <v>0</v>
      </c>
      <c r="E2807">
        <v>0</v>
      </c>
      <c r="F2807">
        <v>0</v>
      </c>
      <c r="G2807">
        <v>2222222</v>
      </c>
      <c r="H2807">
        <v>0</v>
      </c>
      <c r="I2807">
        <v>0</v>
      </c>
      <c r="J2807">
        <v>0</v>
      </c>
      <c r="K2807">
        <v>0</v>
      </c>
      <c r="L2807">
        <v>0</v>
      </c>
      <c r="M2807">
        <v>0</v>
      </c>
    </row>
    <row r="2808" spans="2:13" x14ac:dyDescent="0.2">
      <c r="B2808">
        <v>0</v>
      </c>
      <c r="C2808">
        <v>0</v>
      </c>
      <c r="D2808">
        <v>0</v>
      </c>
      <c r="E2808">
        <v>0</v>
      </c>
      <c r="F2808">
        <v>0</v>
      </c>
      <c r="G2808">
        <v>2222222</v>
      </c>
      <c r="H2808">
        <v>0</v>
      </c>
      <c r="I2808">
        <v>0</v>
      </c>
      <c r="J2808">
        <v>0</v>
      </c>
      <c r="K2808">
        <v>0</v>
      </c>
      <c r="L2808">
        <v>0</v>
      </c>
      <c r="M2808">
        <v>0</v>
      </c>
    </row>
    <row r="2809" spans="2:13" x14ac:dyDescent="0.2">
      <c r="B2809">
        <v>0</v>
      </c>
      <c r="C2809">
        <v>0</v>
      </c>
      <c r="D2809">
        <v>0</v>
      </c>
      <c r="E2809">
        <v>0</v>
      </c>
      <c r="F2809">
        <v>0</v>
      </c>
      <c r="G2809">
        <v>2222222</v>
      </c>
      <c r="H2809">
        <v>0</v>
      </c>
      <c r="I2809">
        <v>0</v>
      </c>
      <c r="J2809">
        <v>0</v>
      </c>
      <c r="K2809">
        <v>0</v>
      </c>
      <c r="L2809">
        <v>0</v>
      </c>
      <c r="M2809">
        <v>0</v>
      </c>
    </row>
    <row r="2810" spans="2:13" x14ac:dyDescent="0.2">
      <c r="B2810">
        <v>0</v>
      </c>
      <c r="C2810">
        <v>0</v>
      </c>
      <c r="D2810">
        <v>0</v>
      </c>
      <c r="E2810">
        <v>0</v>
      </c>
      <c r="F2810">
        <v>0</v>
      </c>
      <c r="G2810">
        <v>2222222</v>
      </c>
      <c r="H2810">
        <v>0</v>
      </c>
      <c r="I2810">
        <v>0</v>
      </c>
      <c r="J2810">
        <v>0</v>
      </c>
      <c r="K2810">
        <v>0</v>
      </c>
      <c r="L2810">
        <v>0</v>
      </c>
      <c r="M2810">
        <v>0</v>
      </c>
    </row>
    <row r="2811" spans="2:13" x14ac:dyDescent="0.2">
      <c r="B2811">
        <v>0</v>
      </c>
      <c r="C2811">
        <v>0</v>
      </c>
      <c r="D2811">
        <v>0</v>
      </c>
      <c r="E2811">
        <v>0</v>
      </c>
      <c r="F2811">
        <v>0</v>
      </c>
      <c r="G2811">
        <v>2222222</v>
      </c>
      <c r="H2811">
        <v>0</v>
      </c>
      <c r="I2811">
        <v>0</v>
      </c>
      <c r="J2811">
        <v>0</v>
      </c>
      <c r="K2811">
        <v>0</v>
      </c>
      <c r="L2811">
        <v>0</v>
      </c>
      <c r="M2811">
        <v>0</v>
      </c>
    </row>
    <row r="2812" spans="2:13" x14ac:dyDescent="0.2">
      <c r="B2812">
        <v>0</v>
      </c>
      <c r="C2812">
        <v>0</v>
      </c>
      <c r="D2812">
        <v>0</v>
      </c>
      <c r="E2812">
        <v>0</v>
      </c>
      <c r="F2812">
        <v>0</v>
      </c>
      <c r="G2812">
        <v>2222222</v>
      </c>
      <c r="H2812">
        <v>0</v>
      </c>
      <c r="I2812">
        <v>0</v>
      </c>
      <c r="J2812">
        <v>0</v>
      </c>
      <c r="K2812">
        <v>0</v>
      </c>
      <c r="L2812">
        <v>0</v>
      </c>
      <c r="M2812">
        <v>0</v>
      </c>
    </row>
    <row r="2813" spans="2:13" x14ac:dyDescent="0.2">
      <c r="B2813">
        <v>0</v>
      </c>
      <c r="C2813">
        <v>0</v>
      </c>
      <c r="D2813">
        <v>0</v>
      </c>
      <c r="E2813">
        <v>0</v>
      </c>
      <c r="F2813">
        <v>0</v>
      </c>
      <c r="G2813">
        <v>2222222</v>
      </c>
      <c r="H2813">
        <v>0</v>
      </c>
      <c r="I2813">
        <v>0</v>
      </c>
      <c r="J2813">
        <v>0</v>
      </c>
      <c r="K2813">
        <v>0</v>
      </c>
      <c r="L2813">
        <v>0</v>
      </c>
      <c r="M2813">
        <v>0</v>
      </c>
    </row>
    <row r="2814" spans="2:13" x14ac:dyDescent="0.2">
      <c r="B2814">
        <v>0</v>
      </c>
      <c r="C2814">
        <v>0</v>
      </c>
      <c r="D2814">
        <v>0</v>
      </c>
      <c r="E2814">
        <v>0</v>
      </c>
      <c r="F2814">
        <v>0</v>
      </c>
      <c r="G2814">
        <v>2222222</v>
      </c>
      <c r="H2814">
        <v>0</v>
      </c>
      <c r="I2814">
        <v>0</v>
      </c>
      <c r="J2814">
        <v>0</v>
      </c>
      <c r="K2814">
        <v>0</v>
      </c>
      <c r="L2814">
        <v>0</v>
      </c>
      <c r="M2814">
        <v>0</v>
      </c>
    </row>
    <row r="2815" spans="2:13" x14ac:dyDescent="0.2">
      <c r="B2815">
        <v>0</v>
      </c>
      <c r="C2815">
        <v>0</v>
      </c>
      <c r="D2815">
        <v>0</v>
      </c>
      <c r="E2815">
        <v>0</v>
      </c>
      <c r="F2815">
        <v>0</v>
      </c>
      <c r="G2815">
        <v>2222222</v>
      </c>
      <c r="H2815">
        <v>0</v>
      </c>
      <c r="I2815">
        <v>0</v>
      </c>
      <c r="J2815">
        <v>0</v>
      </c>
      <c r="K2815">
        <v>0</v>
      </c>
      <c r="L2815">
        <v>0</v>
      </c>
      <c r="M2815">
        <v>0</v>
      </c>
    </row>
    <row r="2816" spans="2:13" x14ac:dyDescent="0.2">
      <c r="B2816">
        <v>0</v>
      </c>
      <c r="C2816">
        <v>0</v>
      </c>
      <c r="D2816">
        <v>0</v>
      </c>
      <c r="E2816">
        <v>0</v>
      </c>
      <c r="F2816">
        <v>0</v>
      </c>
      <c r="G2816">
        <v>2222222</v>
      </c>
      <c r="H2816">
        <v>0</v>
      </c>
      <c r="I2816">
        <v>0</v>
      </c>
      <c r="J2816">
        <v>0</v>
      </c>
      <c r="K2816">
        <v>0</v>
      </c>
      <c r="L2816">
        <v>0</v>
      </c>
      <c r="M2816">
        <v>0</v>
      </c>
    </row>
    <row r="2817" spans="2:13" x14ac:dyDescent="0.2">
      <c r="B2817">
        <v>0</v>
      </c>
      <c r="C2817">
        <v>0</v>
      </c>
      <c r="D2817">
        <v>0</v>
      </c>
      <c r="E2817">
        <v>0</v>
      </c>
      <c r="F2817">
        <v>0</v>
      </c>
      <c r="G2817">
        <v>2222222</v>
      </c>
      <c r="H2817">
        <v>0</v>
      </c>
      <c r="I2817">
        <v>0</v>
      </c>
      <c r="J2817">
        <v>0</v>
      </c>
      <c r="K2817">
        <v>0</v>
      </c>
      <c r="L2817">
        <v>0</v>
      </c>
      <c r="M2817">
        <v>0</v>
      </c>
    </row>
    <row r="2818" spans="2:13" x14ac:dyDescent="0.2">
      <c r="B2818">
        <v>0</v>
      </c>
      <c r="C2818">
        <v>0</v>
      </c>
      <c r="D2818">
        <v>0</v>
      </c>
      <c r="E2818">
        <v>0</v>
      </c>
      <c r="F2818">
        <v>0</v>
      </c>
      <c r="G2818">
        <v>2222222</v>
      </c>
      <c r="H2818">
        <v>0</v>
      </c>
      <c r="I2818">
        <v>0</v>
      </c>
      <c r="J2818">
        <v>0</v>
      </c>
      <c r="K2818">
        <v>0</v>
      </c>
      <c r="L2818">
        <v>0</v>
      </c>
      <c r="M2818">
        <v>0</v>
      </c>
    </row>
    <row r="2819" spans="2:13" x14ac:dyDescent="0.2">
      <c r="B2819">
        <v>0</v>
      </c>
      <c r="C2819">
        <v>0</v>
      </c>
      <c r="D2819">
        <v>0</v>
      </c>
      <c r="E2819">
        <v>0</v>
      </c>
      <c r="F2819">
        <v>0</v>
      </c>
      <c r="G2819">
        <v>2222222</v>
      </c>
      <c r="H2819">
        <v>0</v>
      </c>
      <c r="I2819">
        <v>0</v>
      </c>
      <c r="J2819">
        <v>0</v>
      </c>
      <c r="K2819">
        <v>0</v>
      </c>
      <c r="L2819">
        <v>0</v>
      </c>
      <c r="M2819">
        <v>0</v>
      </c>
    </row>
    <row r="2820" spans="2:13" x14ac:dyDescent="0.2">
      <c r="B2820">
        <v>0</v>
      </c>
      <c r="C2820">
        <v>0</v>
      </c>
      <c r="D2820">
        <v>0</v>
      </c>
      <c r="E2820">
        <v>0</v>
      </c>
      <c r="F2820">
        <v>0</v>
      </c>
      <c r="G2820">
        <v>2222222</v>
      </c>
      <c r="H2820">
        <v>0</v>
      </c>
      <c r="I2820">
        <v>0</v>
      </c>
      <c r="J2820">
        <v>0</v>
      </c>
      <c r="K2820">
        <v>0</v>
      </c>
      <c r="L2820">
        <v>0</v>
      </c>
      <c r="M2820">
        <v>0</v>
      </c>
    </row>
    <row r="2821" spans="2:13" x14ac:dyDescent="0.2">
      <c r="B2821">
        <v>0</v>
      </c>
      <c r="C2821">
        <v>0</v>
      </c>
      <c r="D2821">
        <v>0</v>
      </c>
      <c r="E2821">
        <v>0</v>
      </c>
      <c r="F2821">
        <v>0</v>
      </c>
      <c r="G2821">
        <v>2222222</v>
      </c>
      <c r="H2821">
        <v>0</v>
      </c>
      <c r="I2821">
        <v>0</v>
      </c>
      <c r="J2821">
        <v>0</v>
      </c>
      <c r="K2821">
        <v>0</v>
      </c>
      <c r="L2821">
        <v>0</v>
      </c>
      <c r="M2821">
        <v>0</v>
      </c>
    </row>
    <row r="2822" spans="2:13" x14ac:dyDescent="0.2">
      <c r="B2822">
        <v>0</v>
      </c>
      <c r="C2822">
        <v>0</v>
      </c>
      <c r="D2822">
        <v>0</v>
      </c>
      <c r="E2822">
        <v>0</v>
      </c>
      <c r="F2822">
        <v>0</v>
      </c>
      <c r="G2822">
        <v>2222222</v>
      </c>
      <c r="H2822">
        <v>0</v>
      </c>
      <c r="I2822">
        <v>0</v>
      </c>
      <c r="J2822">
        <v>0</v>
      </c>
      <c r="K2822">
        <v>0</v>
      </c>
      <c r="L2822">
        <v>0</v>
      </c>
      <c r="M2822">
        <v>0</v>
      </c>
    </row>
    <row r="2823" spans="2:13" x14ac:dyDescent="0.2">
      <c r="B2823">
        <v>0</v>
      </c>
      <c r="C2823">
        <v>0</v>
      </c>
      <c r="D2823">
        <v>0</v>
      </c>
      <c r="E2823">
        <v>0</v>
      </c>
      <c r="F2823">
        <v>0</v>
      </c>
      <c r="G2823">
        <v>2222222</v>
      </c>
      <c r="H2823">
        <v>0</v>
      </c>
      <c r="I2823">
        <v>0</v>
      </c>
      <c r="J2823">
        <v>0</v>
      </c>
      <c r="K2823">
        <v>0</v>
      </c>
      <c r="L2823">
        <v>0</v>
      </c>
      <c r="M2823">
        <v>0</v>
      </c>
    </row>
    <row r="2824" spans="2:13" x14ac:dyDescent="0.2">
      <c r="B2824">
        <v>0</v>
      </c>
      <c r="C2824">
        <v>0</v>
      </c>
      <c r="D2824">
        <v>0</v>
      </c>
      <c r="E2824">
        <v>0</v>
      </c>
      <c r="F2824">
        <v>0</v>
      </c>
      <c r="G2824">
        <v>2222222</v>
      </c>
      <c r="H2824">
        <v>0</v>
      </c>
      <c r="I2824">
        <v>0</v>
      </c>
      <c r="J2824">
        <v>0</v>
      </c>
      <c r="K2824">
        <v>0</v>
      </c>
      <c r="L2824">
        <v>0</v>
      </c>
      <c r="M2824">
        <v>0</v>
      </c>
    </row>
    <row r="2825" spans="2:13" x14ac:dyDescent="0.2">
      <c r="B2825">
        <v>0</v>
      </c>
      <c r="C2825">
        <v>0</v>
      </c>
      <c r="D2825">
        <v>0</v>
      </c>
      <c r="E2825">
        <v>0</v>
      </c>
      <c r="F2825">
        <v>0</v>
      </c>
      <c r="G2825">
        <v>2222222</v>
      </c>
      <c r="H2825">
        <v>0</v>
      </c>
      <c r="I2825">
        <v>0</v>
      </c>
      <c r="J2825">
        <v>0</v>
      </c>
      <c r="K2825">
        <v>0</v>
      </c>
      <c r="L2825">
        <v>0</v>
      </c>
      <c r="M2825">
        <v>0</v>
      </c>
    </row>
    <row r="2826" spans="2:13" x14ac:dyDescent="0.2">
      <c r="B2826">
        <v>0</v>
      </c>
      <c r="C2826">
        <v>0</v>
      </c>
      <c r="D2826">
        <v>0</v>
      </c>
      <c r="E2826">
        <v>0</v>
      </c>
      <c r="F2826">
        <v>0</v>
      </c>
      <c r="G2826">
        <v>2222222</v>
      </c>
      <c r="H2826">
        <v>0</v>
      </c>
      <c r="I2826">
        <v>0</v>
      </c>
      <c r="J2826">
        <v>0</v>
      </c>
      <c r="K2826">
        <v>0</v>
      </c>
      <c r="L2826">
        <v>0</v>
      </c>
      <c r="M2826">
        <v>0</v>
      </c>
    </row>
    <row r="2827" spans="2:13" x14ac:dyDescent="0.2">
      <c r="B2827">
        <v>0</v>
      </c>
      <c r="C2827">
        <v>0</v>
      </c>
      <c r="D2827">
        <v>0</v>
      </c>
      <c r="E2827">
        <v>0</v>
      </c>
      <c r="F2827">
        <v>0</v>
      </c>
      <c r="G2827">
        <v>2222222</v>
      </c>
      <c r="H2827">
        <v>0</v>
      </c>
      <c r="I2827">
        <v>0</v>
      </c>
      <c r="J2827">
        <v>0</v>
      </c>
      <c r="K2827">
        <v>0</v>
      </c>
      <c r="L2827">
        <v>0</v>
      </c>
      <c r="M2827">
        <v>0</v>
      </c>
    </row>
    <row r="2828" spans="2:13" x14ac:dyDescent="0.2">
      <c r="B2828">
        <v>0</v>
      </c>
      <c r="C2828">
        <v>0</v>
      </c>
      <c r="D2828">
        <v>0</v>
      </c>
      <c r="E2828">
        <v>0</v>
      </c>
      <c r="F2828">
        <v>0</v>
      </c>
      <c r="G2828">
        <v>2222222</v>
      </c>
      <c r="H2828">
        <v>0</v>
      </c>
      <c r="I2828">
        <v>0</v>
      </c>
      <c r="J2828">
        <v>0</v>
      </c>
      <c r="K2828">
        <v>0</v>
      </c>
      <c r="L2828">
        <v>0</v>
      </c>
      <c r="M2828">
        <v>0</v>
      </c>
    </row>
    <row r="2829" spans="2:13" x14ac:dyDescent="0.2">
      <c r="B2829">
        <v>0</v>
      </c>
      <c r="C2829">
        <v>0</v>
      </c>
      <c r="D2829">
        <v>0</v>
      </c>
      <c r="E2829">
        <v>0</v>
      </c>
      <c r="F2829">
        <v>0</v>
      </c>
      <c r="G2829">
        <v>2222222</v>
      </c>
      <c r="H2829">
        <v>0</v>
      </c>
      <c r="I2829">
        <v>0</v>
      </c>
      <c r="J2829">
        <v>0</v>
      </c>
      <c r="K2829">
        <v>0</v>
      </c>
      <c r="L2829">
        <v>0</v>
      </c>
      <c r="M2829">
        <v>0</v>
      </c>
    </row>
    <row r="2830" spans="2:13" x14ac:dyDescent="0.2">
      <c r="B2830">
        <v>0</v>
      </c>
      <c r="C2830">
        <v>0</v>
      </c>
      <c r="D2830">
        <v>0</v>
      </c>
      <c r="E2830">
        <v>0</v>
      </c>
      <c r="F2830">
        <v>0</v>
      </c>
      <c r="G2830">
        <v>2222222</v>
      </c>
      <c r="H2830">
        <v>0</v>
      </c>
      <c r="I2830">
        <v>0</v>
      </c>
      <c r="J2830">
        <v>0</v>
      </c>
      <c r="K2830">
        <v>0</v>
      </c>
      <c r="L2830">
        <v>0</v>
      </c>
      <c r="M2830">
        <v>0</v>
      </c>
    </row>
    <row r="2831" spans="2:13" x14ac:dyDescent="0.2">
      <c r="B2831">
        <v>0</v>
      </c>
      <c r="C2831">
        <v>0</v>
      </c>
      <c r="D2831">
        <v>0</v>
      </c>
      <c r="E2831">
        <v>0</v>
      </c>
      <c r="F2831">
        <v>0</v>
      </c>
      <c r="G2831">
        <v>2222222</v>
      </c>
      <c r="H2831">
        <v>0</v>
      </c>
      <c r="I2831">
        <v>0</v>
      </c>
      <c r="J2831">
        <v>0</v>
      </c>
      <c r="K2831">
        <v>0</v>
      </c>
      <c r="L2831">
        <v>0</v>
      </c>
      <c r="M2831">
        <v>0</v>
      </c>
    </row>
    <row r="2832" spans="2:13" x14ac:dyDescent="0.2">
      <c r="B2832">
        <v>0</v>
      </c>
      <c r="C2832">
        <v>0</v>
      </c>
      <c r="D2832">
        <v>0</v>
      </c>
      <c r="E2832">
        <v>0</v>
      </c>
      <c r="F2832">
        <v>0</v>
      </c>
      <c r="G2832">
        <v>2222222</v>
      </c>
      <c r="H2832">
        <v>0</v>
      </c>
      <c r="I2832">
        <v>0</v>
      </c>
      <c r="J2832">
        <v>0</v>
      </c>
      <c r="K2832">
        <v>0</v>
      </c>
      <c r="L2832">
        <v>0</v>
      </c>
      <c r="M2832">
        <v>0</v>
      </c>
    </row>
    <row r="2833" spans="2:13" x14ac:dyDescent="0.2">
      <c r="B2833">
        <v>0</v>
      </c>
      <c r="C2833">
        <v>0</v>
      </c>
      <c r="D2833">
        <v>0</v>
      </c>
      <c r="E2833">
        <v>0</v>
      </c>
      <c r="F2833">
        <v>0</v>
      </c>
      <c r="G2833">
        <v>2222222</v>
      </c>
      <c r="H2833">
        <v>0</v>
      </c>
      <c r="I2833">
        <v>0</v>
      </c>
      <c r="J2833">
        <v>0</v>
      </c>
      <c r="K2833">
        <v>0</v>
      </c>
      <c r="L2833">
        <v>0</v>
      </c>
      <c r="M2833">
        <v>0</v>
      </c>
    </row>
    <row r="2834" spans="2:13" x14ac:dyDescent="0.2">
      <c r="B2834">
        <v>0</v>
      </c>
      <c r="C2834">
        <v>0</v>
      </c>
      <c r="D2834">
        <v>0</v>
      </c>
      <c r="E2834">
        <v>0</v>
      </c>
      <c r="F2834">
        <v>0</v>
      </c>
      <c r="G2834">
        <v>2222222</v>
      </c>
      <c r="H2834">
        <v>0</v>
      </c>
      <c r="I2834">
        <v>0</v>
      </c>
      <c r="J2834">
        <v>0</v>
      </c>
      <c r="K2834">
        <v>0</v>
      </c>
      <c r="L2834">
        <v>0</v>
      </c>
      <c r="M2834">
        <v>0</v>
      </c>
    </row>
    <row r="2835" spans="2:13" x14ac:dyDescent="0.2">
      <c r="B2835">
        <v>0</v>
      </c>
      <c r="C2835">
        <v>0</v>
      </c>
      <c r="D2835">
        <v>0</v>
      </c>
      <c r="E2835">
        <v>0</v>
      </c>
      <c r="F2835">
        <v>0</v>
      </c>
      <c r="G2835">
        <v>2222222</v>
      </c>
      <c r="H2835">
        <v>0</v>
      </c>
      <c r="I2835">
        <v>0</v>
      </c>
      <c r="J2835">
        <v>0</v>
      </c>
      <c r="K2835">
        <v>0</v>
      </c>
      <c r="L2835">
        <v>0</v>
      </c>
      <c r="M2835">
        <v>0</v>
      </c>
    </row>
    <row r="2836" spans="2:13" x14ac:dyDescent="0.2">
      <c r="B2836">
        <v>0</v>
      </c>
      <c r="C2836">
        <v>0</v>
      </c>
      <c r="D2836">
        <v>0</v>
      </c>
      <c r="E2836">
        <v>0</v>
      </c>
      <c r="F2836">
        <v>0</v>
      </c>
      <c r="G2836">
        <v>2222222</v>
      </c>
      <c r="H2836">
        <v>0</v>
      </c>
      <c r="I2836">
        <v>0</v>
      </c>
      <c r="J2836">
        <v>0</v>
      </c>
      <c r="K2836">
        <v>0</v>
      </c>
      <c r="L2836">
        <v>0</v>
      </c>
      <c r="M2836">
        <v>0</v>
      </c>
    </row>
    <row r="2837" spans="2:13" x14ac:dyDescent="0.2">
      <c r="B2837">
        <v>0</v>
      </c>
      <c r="C2837">
        <v>0</v>
      </c>
      <c r="D2837">
        <v>0</v>
      </c>
      <c r="E2837">
        <v>0</v>
      </c>
      <c r="F2837">
        <v>0</v>
      </c>
      <c r="G2837">
        <v>2222222</v>
      </c>
      <c r="H2837">
        <v>0</v>
      </c>
      <c r="I2837">
        <v>0</v>
      </c>
      <c r="J2837">
        <v>0</v>
      </c>
      <c r="K2837">
        <v>0</v>
      </c>
      <c r="L2837">
        <v>0</v>
      </c>
      <c r="M2837">
        <v>0</v>
      </c>
    </row>
    <row r="2838" spans="2:13" x14ac:dyDescent="0.2">
      <c r="B2838">
        <v>0</v>
      </c>
      <c r="C2838">
        <v>0</v>
      </c>
      <c r="D2838">
        <v>0</v>
      </c>
      <c r="E2838">
        <v>0</v>
      </c>
      <c r="F2838">
        <v>0</v>
      </c>
      <c r="G2838">
        <v>2222222</v>
      </c>
      <c r="H2838">
        <v>0</v>
      </c>
      <c r="I2838">
        <v>0</v>
      </c>
      <c r="J2838">
        <v>0</v>
      </c>
      <c r="K2838">
        <v>0</v>
      </c>
      <c r="L2838">
        <v>0</v>
      </c>
      <c r="M2838">
        <v>0</v>
      </c>
    </row>
    <row r="2839" spans="2:13" x14ac:dyDescent="0.2">
      <c r="B2839">
        <v>0</v>
      </c>
      <c r="C2839">
        <v>0</v>
      </c>
      <c r="D2839">
        <v>0</v>
      </c>
      <c r="E2839">
        <v>0</v>
      </c>
      <c r="F2839">
        <v>0</v>
      </c>
      <c r="G2839">
        <v>2222222</v>
      </c>
      <c r="H2839">
        <v>0</v>
      </c>
      <c r="I2839">
        <v>0</v>
      </c>
      <c r="J2839">
        <v>0</v>
      </c>
      <c r="K2839">
        <v>0</v>
      </c>
      <c r="L2839">
        <v>0</v>
      </c>
      <c r="M2839">
        <v>0</v>
      </c>
    </row>
    <row r="2840" spans="2:13" x14ac:dyDescent="0.2">
      <c r="B2840">
        <v>0</v>
      </c>
      <c r="C2840">
        <v>0</v>
      </c>
      <c r="D2840">
        <v>0</v>
      </c>
      <c r="E2840">
        <v>0</v>
      </c>
      <c r="F2840">
        <v>0</v>
      </c>
      <c r="G2840">
        <v>2222222</v>
      </c>
      <c r="H2840">
        <v>0</v>
      </c>
      <c r="I2840">
        <v>0</v>
      </c>
      <c r="J2840">
        <v>0</v>
      </c>
      <c r="K2840">
        <v>0</v>
      </c>
      <c r="L2840">
        <v>0</v>
      </c>
      <c r="M2840">
        <v>0</v>
      </c>
    </row>
    <row r="2841" spans="2:13" x14ac:dyDescent="0.2">
      <c r="B2841">
        <v>0</v>
      </c>
      <c r="C2841">
        <v>0</v>
      </c>
      <c r="D2841">
        <v>0</v>
      </c>
      <c r="E2841">
        <v>0</v>
      </c>
      <c r="F2841">
        <v>0</v>
      </c>
      <c r="G2841">
        <v>2222222</v>
      </c>
      <c r="H2841">
        <v>0</v>
      </c>
      <c r="I2841">
        <v>0</v>
      </c>
      <c r="J2841">
        <v>0</v>
      </c>
      <c r="K2841">
        <v>0</v>
      </c>
      <c r="L2841">
        <v>0</v>
      </c>
      <c r="M2841">
        <v>0</v>
      </c>
    </row>
    <row r="2842" spans="2:13" x14ac:dyDescent="0.2">
      <c r="B2842">
        <v>0</v>
      </c>
      <c r="C2842">
        <v>0</v>
      </c>
      <c r="D2842">
        <v>0</v>
      </c>
      <c r="E2842">
        <v>0</v>
      </c>
      <c r="F2842">
        <v>0</v>
      </c>
      <c r="G2842">
        <v>2222222</v>
      </c>
      <c r="H2842">
        <v>0</v>
      </c>
      <c r="I2842">
        <v>0</v>
      </c>
      <c r="J2842">
        <v>0</v>
      </c>
      <c r="K2842">
        <v>0</v>
      </c>
      <c r="L2842">
        <v>0</v>
      </c>
      <c r="M2842">
        <v>0</v>
      </c>
    </row>
    <row r="2843" spans="2:13" x14ac:dyDescent="0.2">
      <c r="B2843">
        <v>0</v>
      </c>
      <c r="C2843">
        <v>0</v>
      </c>
      <c r="D2843">
        <v>0</v>
      </c>
      <c r="E2843">
        <v>0</v>
      </c>
      <c r="F2843">
        <v>0</v>
      </c>
      <c r="G2843">
        <v>2222222</v>
      </c>
      <c r="H2843">
        <v>0</v>
      </c>
      <c r="I2843">
        <v>0</v>
      </c>
      <c r="J2843">
        <v>0</v>
      </c>
      <c r="K2843">
        <v>0</v>
      </c>
      <c r="L2843">
        <v>0</v>
      </c>
      <c r="M2843">
        <v>0</v>
      </c>
    </row>
    <row r="2844" spans="2:13" x14ac:dyDescent="0.2">
      <c r="B2844">
        <v>0</v>
      </c>
      <c r="C2844">
        <v>0</v>
      </c>
      <c r="D2844">
        <v>0</v>
      </c>
      <c r="E2844">
        <v>0</v>
      </c>
      <c r="F2844">
        <v>0</v>
      </c>
      <c r="G2844">
        <v>2222222</v>
      </c>
      <c r="H2844">
        <v>0</v>
      </c>
      <c r="I2844">
        <v>0</v>
      </c>
      <c r="J2844">
        <v>0</v>
      </c>
      <c r="K2844">
        <v>0</v>
      </c>
      <c r="L2844">
        <v>0</v>
      </c>
      <c r="M2844">
        <v>0</v>
      </c>
    </row>
    <row r="2845" spans="2:13" x14ac:dyDescent="0.2">
      <c r="B2845">
        <v>0</v>
      </c>
      <c r="C2845">
        <v>0</v>
      </c>
      <c r="D2845">
        <v>0</v>
      </c>
      <c r="E2845">
        <v>0</v>
      </c>
      <c r="F2845">
        <v>0</v>
      </c>
      <c r="G2845">
        <v>2222222</v>
      </c>
      <c r="H2845">
        <v>0</v>
      </c>
      <c r="I2845">
        <v>0</v>
      </c>
      <c r="J2845">
        <v>0</v>
      </c>
      <c r="K2845">
        <v>0</v>
      </c>
      <c r="L2845">
        <v>0</v>
      </c>
      <c r="M2845">
        <v>0</v>
      </c>
    </row>
    <row r="2846" spans="2:13" x14ac:dyDescent="0.2">
      <c r="B2846">
        <v>0</v>
      </c>
      <c r="C2846">
        <v>0</v>
      </c>
      <c r="D2846">
        <v>0</v>
      </c>
      <c r="E2846">
        <v>0</v>
      </c>
      <c r="F2846">
        <v>0</v>
      </c>
      <c r="G2846">
        <v>2222222</v>
      </c>
      <c r="H2846">
        <v>0</v>
      </c>
      <c r="I2846">
        <v>0</v>
      </c>
      <c r="J2846">
        <v>0</v>
      </c>
      <c r="K2846">
        <v>0</v>
      </c>
      <c r="L2846">
        <v>0</v>
      </c>
      <c r="M2846">
        <v>0</v>
      </c>
    </row>
    <row r="2847" spans="2:13" x14ac:dyDescent="0.2">
      <c r="B2847">
        <v>0</v>
      </c>
      <c r="C2847">
        <v>0</v>
      </c>
      <c r="D2847">
        <v>0</v>
      </c>
      <c r="E2847">
        <v>0</v>
      </c>
      <c r="F2847">
        <v>0</v>
      </c>
      <c r="G2847">
        <v>2222222</v>
      </c>
      <c r="H2847">
        <v>0</v>
      </c>
      <c r="I2847">
        <v>0</v>
      </c>
      <c r="J2847">
        <v>0</v>
      </c>
      <c r="K2847">
        <v>0</v>
      </c>
      <c r="L2847">
        <v>0</v>
      </c>
      <c r="M2847">
        <v>0</v>
      </c>
    </row>
    <row r="2848" spans="2:13" x14ac:dyDescent="0.2">
      <c r="B2848">
        <v>0</v>
      </c>
      <c r="C2848">
        <v>0</v>
      </c>
      <c r="D2848">
        <v>0</v>
      </c>
      <c r="E2848">
        <v>0</v>
      </c>
      <c r="F2848">
        <v>0</v>
      </c>
      <c r="G2848">
        <v>2222222</v>
      </c>
      <c r="H2848">
        <v>0</v>
      </c>
      <c r="I2848">
        <v>0</v>
      </c>
      <c r="J2848">
        <v>0</v>
      </c>
      <c r="K2848">
        <v>0</v>
      </c>
      <c r="L2848">
        <v>0</v>
      </c>
      <c r="M2848">
        <v>0</v>
      </c>
    </row>
    <row r="2849" spans="2:13" x14ac:dyDescent="0.2">
      <c r="B2849">
        <v>0</v>
      </c>
      <c r="C2849">
        <v>0</v>
      </c>
      <c r="D2849">
        <v>0</v>
      </c>
      <c r="E2849">
        <v>0</v>
      </c>
      <c r="F2849">
        <v>0</v>
      </c>
      <c r="G2849">
        <v>2222222</v>
      </c>
      <c r="H2849">
        <v>0</v>
      </c>
      <c r="I2849">
        <v>0</v>
      </c>
      <c r="J2849">
        <v>0</v>
      </c>
      <c r="K2849">
        <v>0</v>
      </c>
      <c r="L2849">
        <v>0</v>
      </c>
      <c r="M2849">
        <v>0</v>
      </c>
    </row>
    <row r="2850" spans="2:13" x14ac:dyDescent="0.2">
      <c r="B2850">
        <v>0</v>
      </c>
      <c r="C2850">
        <v>0</v>
      </c>
      <c r="D2850">
        <v>0</v>
      </c>
      <c r="E2850">
        <v>0</v>
      </c>
      <c r="F2850">
        <v>0</v>
      </c>
      <c r="G2850">
        <v>2222222</v>
      </c>
      <c r="H2850">
        <v>0</v>
      </c>
      <c r="I2850">
        <v>0</v>
      </c>
      <c r="J2850">
        <v>0</v>
      </c>
      <c r="K2850">
        <v>0</v>
      </c>
      <c r="L2850">
        <v>0</v>
      </c>
      <c r="M2850">
        <v>0</v>
      </c>
    </row>
    <row r="2851" spans="2:13" x14ac:dyDescent="0.2">
      <c r="B2851">
        <v>0</v>
      </c>
      <c r="C2851">
        <v>0</v>
      </c>
      <c r="D2851">
        <v>0</v>
      </c>
      <c r="E2851">
        <v>0</v>
      </c>
      <c r="F2851">
        <v>0</v>
      </c>
      <c r="G2851">
        <v>2222222</v>
      </c>
      <c r="H2851">
        <v>0</v>
      </c>
      <c r="I2851">
        <v>0</v>
      </c>
      <c r="J2851">
        <v>0</v>
      </c>
      <c r="K2851">
        <v>0</v>
      </c>
      <c r="L2851">
        <v>0</v>
      </c>
      <c r="M2851">
        <v>0</v>
      </c>
    </row>
    <row r="2852" spans="2:13" x14ac:dyDescent="0.2">
      <c r="B2852">
        <v>0</v>
      </c>
      <c r="C2852">
        <v>0</v>
      </c>
      <c r="D2852">
        <v>0</v>
      </c>
      <c r="E2852">
        <v>0</v>
      </c>
      <c r="F2852">
        <v>0</v>
      </c>
      <c r="G2852">
        <v>2222222</v>
      </c>
      <c r="H2852">
        <v>0</v>
      </c>
      <c r="I2852">
        <v>0</v>
      </c>
      <c r="J2852">
        <v>0</v>
      </c>
      <c r="K2852">
        <v>0</v>
      </c>
      <c r="L2852">
        <v>0</v>
      </c>
      <c r="M2852">
        <v>0</v>
      </c>
    </row>
    <row r="2853" spans="2:13" x14ac:dyDescent="0.2">
      <c r="B2853">
        <v>0</v>
      </c>
      <c r="C2853">
        <v>0</v>
      </c>
      <c r="D2853">
        <v>0</v>
      </c>
      <c r="E2853">
        <v>0</v>
      </c>
      <c r="F2853">
        <v>0</v>
      </c>
      <c r="G2853">
        <v>2222222</v>
      </c>
      <c r="H2853">
        <v>0</v>
      </c>
      <c r="I2853">
        <v>0</v>
      </c>
      <c r="J2853">
        <v>0</v>
      </c>
      <c r="K2853">
        <v>0</v>
      </c>
      <c r="L2853">
        <v>0</v>
      </c>
      <c r="M2853">
        <v>0</v>
      </c>
    </row>
    <row r="2854" spans="2:13" x14ac:dyDescent="0.2">
      <c r="B2854">
        <v>0</v>
      </c>
      <c r="C2854">
        <v>0</v>
      </c>
      <c r="D2854">
        <v>0</v>
      </c>
      <c r="E2854">
        <v>0</v>
      </c>
      <c r="F2854">
        <v>0</v>
      </c>
      <c r="G2854">
        <v>2222222</v>
      </c>
      <c r="H2854">
        <v>0</v>
      </c>
      <c r="I2854">
        <v>0</v>
      </c>
      <c r="J2854">
        <v>0</v>
      </c>
      <c r="K2854">
        <v>0</v>
      </c>
      <c r="L2854">
        <v>0</v>
      </c>
      <c r="M2854">
        <v>0</v>
      </c>
    </row>
    <row r="2855" spans="2:13" x14ac:dyDescent="0.2">
      <c r="B2855">
        <v>0</v>
      </c>
      <c r="C2855">
        <v>0</v>
      </c>
      <c r="D2855">
        <v>0</v>
      </c>
      <c r="E2855">
        <v>0</v>
      </c>
      <c r="F2855">
        <v>0</v>
      </c>
      <c r="G2855">
        <v>2222222</v>
      </c>
      <c r="H2855">
        <v>0</v>
      </c>
      <c r="I2855">
        <v>0</v>
      </c>
      <c r="J2855">
        <v>0</v>
      </c>
      <c r="K2855">
        <v>0</v>
      </c>
      <c r="L2855">
        <v>0</v>
      </c>
      <c r="M2855">
        <v>0</v>
      </c>
    </row>
    <row r="2856" spans="2:13" x14ac:dyDescent="0.2">
      <c r="B2856">
        <v>0</v>
      </c>
      <c r="C2856">
        <v>0</v>
      </c>
      <c r="D2856">
        <v>0</v>
      </c>
      <c r="E2856">
        <v>0</v>
      </c>
      <c r="F2856">
        <v>0</v>
      </c>
      <c r="G2856">
        <v>2222222</v>
      </c>
      <c r="H2856">
        <v>0</v>
      </c>
      <c r="I2856">
        <v>0</v>
      </c>
      <c r="J2856">
        <v>0</v>
      </c>
      <c r="K2856">
        <v>0</v>
      </c>
      <c r="L2856">
        <v>0</v>
      </c>
      <c r="M2856">
        <v>0</v>
      </c>
    </row>
    <row r="2857" spans="2:13" x14ac:dyDescent="0.2">
      <c r="B2857">
        <v>0</v>
      </c>
      <c r="C2857">
        <v>0</v>
      </c>
      <c r="D2857">
        <v>0</v>
      </c>
      <c r="E2857">
        <v>0</v>
      </c>
      <c r="F2857">
        <v>0</v>
      </c>
      <c r="G2857">
        <v>2222222</v>
      </c>
      <c r="H2857">
        <v>0</v>
      </c>
      <c r="I2857">
        <v>0</v>
      </c>
      <c r="J2857">
        <v>0</v>
      </c>
      <c r="K2857">
        <v>0</v>
      </c>
      <c r="L2857">
        <v>0</v>
      </c>
      <c r="M2857">
        <v>0</v>
      </c>
    </row>
    <row r="2858" spans="2:13" x14ac:dyDescent="0.2">
      <c r="B2858">
        <v>0</v>
      </c>
      <c r="C2858">
        <v>0</v>
      </c>
      <c r="D2858">
        <v>0</v>
      </c>
      <c r="E2858">
        <v>0</v>
      </c>
      <c r="F2858">
        <v>0</v>
      </c>
      <c r="G2858">
        <v>2222222</v>
      </c>
      <c r="H2858">
        <v>0</v>
      </c>
      <c r="I2858">
        <v>0</v>
      </c>
      <c r="J2858">
        <v>0</v>
      </c>
      <c r="K2858">
        <v>0</v>
      </c>
      <c r="L2858">
        <v>0</v>
      </c>
      <c r="M2858">
        <v>0</v>
      </c>
    </row>
    <row r="2859" spans="2:13" x14ac:dyDescent="0.2">
      <c r="B2859">
        <v>0</v>
      </c>
      <c r="C2859">
        <v>0</v>
      </c>
      <c r="D2859">
        <v>0</v>
      </c>
      <c r="E2859">
        <v>0</v>
      </c>
      <c r="F2859">
        <v>0</v>
      </c>
      <c r="G2859">
        <v>2222222</v>
      </c>
      <c r="H2859">
        <v>0</v>
      </c>
      <c r="I2859">
        <v>0</v>
      </c>
      <c r="J2859">
        <v>0</v>
      </c>
      <c r="K2859">
        <v>0</v>
      </c>
      <c r="L2859">
        <v>0</v>
      </c>
      <c r="M2859">
        <v>0</v>
      </c>
    </row>
    <row r="2860" spans="2:13" x14ac:dyDescent="0.2">
      <c r="B2860">
        <v>0</v>
      </c>
      <c r="C2860">
        <v>0</v>
      </c>
      <c r="D2860">
        <v>0</v>
      </c>
      <c r="E2860">
        <v>0</v>
      </c>
      <c r="F2860">
        <v>0</v>
      </c>
      <c r="G2860">
        <v>2222222</v>
      </c>
      <c r="H2860">
        <v>0</v>
      </c>
      <c r="I2860">
        <v>0</v>
      </c>
      <c r="J2860">
        <v>0</v>
      </c>
      <c r="K2860">
        <v>0</v>
      </c>
      <c r="L2860">
        <v>0</v>
      </c>
      <c r="M2860">
        <v>0</v>
      </c>
    </row>
    <row r="2861" spans="2:13" x14ac:dyDescent="0.2">
      <c r="B2861">
        <v>0</v>
      </c>
      <c r="C2861">
        <v>0</v>
      </c>
      <c r="D2861">
        <v>0</v>
      </c>
      <c r="E2861">
        <v>0</v>
      </c>
      <c r="F2861">
        <v>0</v>
      </c>
      <c r="G2861">
        <v>2222222</v>
      </c>
      <c r="H2861">
        <v>0</v>
      </c>
      <c r="I2861">
        <v>0</v>
      </c>
      <c r="J2861">
        <v>0</v>
      </c>
      <c r="K2861">
        <v>0</v>
      </c>
      <c r="L2861">
        <v>0</v>
      </c>
      <c r="M2861">
        <v>0</v>
      </c>
    </row>
    <row r="2862" spans="2:13" x14ac:dyDescent="0.2">
      <c r="B2862">
        <v>0</v>
      </c>
      <c r="C2862">
        <v>0</v>
      </c>
      <c r="D2862">
        <v>0</v>
      </c>
      <c r="E2862">
        <v>0</v>
      </c>
      <c r="F2862">
        <v>0</v>
      </c>
      <c r="G2862">
        <v>2222222</v>
      </c>
      <c r="H2862">
        <v>0</v>
      </c>
      <c r="I2862">
        <v>0</v>
      </c>
      <c r="J2862">
        <v>0</v>
      </c>
      <c r="K2862">
        <v>0</v>
      </c>
      <c r="L2862">
        <v>0</v>
      </c>
      <c r="M2862">
        <v>0</v>
      </c>
    </row>
    <row r="2863" spans="2:13" x14ac:dyDescent="0.2">
      <c r="B2863">
        <v>0</v>
      </c>
      <c r="C2863">
        <v>0</v>
      </c>
      <c r="D2863">
        <v>0</v>
      </c>
      <c r="E2863">
        <v>0</v>
      </c>
      <c r="F2863">
        <v>0</v>
      </c>
      <c r="G2863">
        <v>2222222</v>
      </c>
      <c r="H2863">
        <v>0</v>
      </c>
      <c r="I2863">
        <v>0</v>
      </c>
      <c r="J2863">
        <v>0</v>
      </c>
      <c r="K2863">
        <v>0</v>
      </c>
      <c r="L2863">
        <v>0</v>
      </c>
      <c r="M2863">
        <v>0</v>
      </c>
    </row>
    <row r="2864" spans="2:13" x14ac:dyDescent="0.2">
      <c r="B2864">
        <v>0</v>
      </c>
      <c r="C2864">
        <v>0</v>
      </c>
      <c r="D2864">
        <v>0</v>
      </c>
      <c r="E2864">
        <v>0</v>
      </c>
      <c r="F2864">
        <v>0</v>
      </c>
      <c r="G2864">
        <v>2222222</v>
      </c>
      <c r="H2864">
        <v>0</v>
      </c>
      <c r="I2864">
        <v>0</v>
      </c>
      <c r="J2864">
        <v>0</v>
      </c>
      <c r="K2864">
        <v>0</v>
      </c>
      <c r="L2864">
        <v>0</v>
      </c>
      <c r="M2864">
        <v>0</v>
      </c>
    </row>
    <row r="2865" spans="2:13" x14ac:dyDescent="0.2">
      <c r="B2865">
        <v>0</v>
      </c>
      <c r="C2865">
        <v>0</v>
      </c>
      <c r="D2865">
        <v>0</v>
      </c>
      <c r="E2865">
        <v>0</v>
      </c>
      <c r="F2865">
        <v>0</v>
      </c>
      <c r="G2865">
        <v>2222222</v>
      </c>
      <c r="H2865">
        <v>0</v>
      </c>
      <c r="I2865">
        <v>0</v>
      </c>
      <c r="J2865">
        <v>0</v>
      </c>
      <c r="K2865">
        <v>0</v>
      </c>
      <c r="L2865">
        <v>0</v>
      </c>
      <c r="M2865">
        <v>0</v>
      </c>
    </row>
    <row r="2866" spans="2:13" x14ac:dyDescent="0.2">
      <c r="B2866">
        <v>0</v>
      </c>
      <c r="C2866">
        <v>0</v>
      </c>
      <c r="D2866">
        <v>0</v>
      </c>
      <c r="E2866">
        <v>0</v>
      </c>
      <c r="F2866">
        <v>0</v>
      </c>
      <c r="G2866">
        <v>2222222</v>
      </c>
      <c r="H2866">
        <v>0</v>
      </c>
      <c r="I2866">
        <v>0</v>
      </c>
      <c r="J2866">
        <v>0</v>
      </c>
      <c r="K2866">
        <v>0</v>
      </c>
      <c r="L2866">
        <v>0</v>
      </c>
      <c r="M2866">
        <v>0</v>
      </c>
    </row>
    <row r="2867" spans="2:13" x14ac:dyDescent="0.2">
      <c r="B2867">
        <v>0</v>
      </c>
      <c r="C2867">
        <v>0</v>
      </c>
      <c r="D2867">
        <v>0</v>
      </c>
      <c r="E2867">
        <v>0</v>
      </c>
      <c r="F2867">
        <v>0</v>
      </c>
      <c r="G2867">
        <v>2222222</v>
      </c>
      <c r="H2867">
        <v>0</v>
      </c>
      <c r="I2867">
        <v>0</v>
      </c>
      <c r="J2867">
        <v>0</v>
      </c>
      <c r="K2867">
        <v>0</v>
      </c>
      <c r="L2867">
        <v>0</v>
      </c>
      <c r="M2867">
        <v>0</v>
      </c>
    </row>
    <row r="2868" spans="2:13" x14ac:dyDescent="0.2">
      <c r="B2868">
        <v>0</v>
      </c>
      <c r="C2868">
        <v>0</v>
      </c>
      <c r="D2868">
        <v>0</v>
      </c>
      <c r="E2868">
        <v>0</v>
      </c>
      <c r="F2868">
        <v>0</v>
      </c>
      <c r="G2868">
        <v>2222222</v>
      </c>
      <c r="H2868">
        <v>0</v>
      </c>
      <c r="I2868">
        <v>0</v>
      </c>
      <c r="J2868">
        <v>0</v>
      </c>
      <c r="K2868">
        <v>0</v>
      </c>
      <c r="L2868">
        <v>0</v>
      </c>
      <c r="M2868">
        <v>0</v>
      </c>
    </row>
    <row r="2869" spans="2:13" x14ac:dyDescent="0.2">
      <c r="B2869">
        <v>0</v>
      </c>
      <c r="C2869">
        <v>0</v>
      </c>
      <c r="D2869">
        <v>0</v>
      </c>
      <c r="E2869">
        <v>0</v>
      </c>
      <c r="F2869">
        <v>0</v>
      </c>
      <c r="G2869">
        <v>2222222</v>
      </c>
      <c r="H2869">
        <v>0</v>
      </c>
      <c r="I2869">
        <v>0</v>
      </c>
      <c r="J2869">
        <v>0</v>
      </c>
      <c r="K2869">
        <v>0</v>
      </c>
      <c r="L2869">
        <v>0</v>
      </c>
      <c r="M2869">
        <v>0</v>
      </c>
    </row>
    <row r="2870" spans="2:13" x14ac:dyDescent="0.2">
      <c r="B2870">
        <v>0</v>
      </c>
      <c r="C2870">
        <v>0</v>
      </c>
      <c r="D2870">
        <v>0</v>
      </c>
      <c r="E2870">
        <v>0</v>
      </c>
      <c r="F2870">
        <v>0</v>
      </c>
      <c r="G2870">
        <v>2222222</v>
      </c>
      <c r="H2870">
        <v>0</v>
      </c>
      <c r="I2870">
        <v>0</v>
      </c>
      <c r="J2870">
        <v>0</v>
      </c>
      <c r="K2870">
        <v>0</v>
      </c>
      <c r="L2870">
        <v>0</v>
      </c>
      <c r="M2870">
        <v>0</v>
      </c>
    </row>
    <row r="2871" spans="2:13" x14ac:dyDescent="0.2">
      <c r="B2871">
        <v>0</v>
      </c>
      <c r="C2871">
        <v>0</v>
      </c>
      <c r="D2871">
        <v>0</v>
      </c>
      <c r="E2871">
        <v>0</v>
      </c>
      <c r="F2871">
        <v>0</v>
      </c>
      <c r="G2871">
        <v>2222222</v>
      </c>
      <c r="H2871">
        <v>0</v>
      </c>
      <c r="I2871">
        <v>0</v>
      </c>
      <c r="J2871">
        <v>0</v>
      </c>
      <c r="K2871">
        <v>0</v>
      </c>
      <c r="L2871">
        <v>0</v>
      </c>
      <c r="M2871">
        <v>0</v>
      </c>
    </row>
    <row r="2872" spans="2:13" x14ac:dyDescent="0.2">
      <c r="B2872">
        <v>0</v>
      </c>
      <c r="C2872">
        <v>0</v>
      </c>
      <c r="D2872">
        <v>0</v>
      </c>
      <c r="E2872">
        <v>0</v>
      </c>
      <c r="F2872">
        <v>0</v>
      </c>
      <c r="G2872">
        <v>2222222</v>
      </c>
      <c r="H2872">
        <v>0</v>
      </c>
      <c r="I2872">
        <v>0</v>
      </c>
      <c r="J2872">
        <v>0</v>
      </c>
      <c r="K2872">
        <v>0</v>
      </c>
      <c r="L2872">
        <v>0</v>
      </c>
      <c r="M2872">
        <v>0</v>
      </c>
    </row>
    <row r="2873" spans="2:13" x14ac:dyDescent="0.2">
      <c r="B2873">
        <v>0</v>
      </c>
      <c r="C2873">
        <v>0</v>
      </c>
      <c r="D2873">
        <v>0</v>
      </c>
      <c r="E2873">
        <v>0</v>
      </c>
      <c r="F2873">
        <v>0</v>
      </c>
      <c r="G2873">
        <v>2222222</v>
      </c>
      <c r="H2873">
        <v>0</v>
      </c>
      <c r="I2873">
        <v>0</v>
      </c>
      <c r="J2873">
        <v>0</v>
      </c>
      <c r="K2873">
        <v>0</v>
      </c>
      <c r="L2873">
        <v>0</v>
      </c>
      <c r="M2873">
        <v>0</v>
      </c>
    </row>
    <row r="2874" spans="2:13" x14ac:dyDescent="0.2">
      <c r="B2874">
        <v>0</v>
      </c>
      <c r="C2874">
        <v>0</v>
      </c>
      <c r="D2874">
        <v>0</v>
      </c>
      <c r="E2874">
        <v>0</v>
      </c>
      <c r="F2874">
        <v>0</v>
      </c>
      <c r="G2874">
        <v>2222222</v>
      </c>
      <c r="H2874">
        <v>0</v>
      </c>
      <c r="I2874">
        <v>0</v>
      </c>
      <c r="J2874">
        <v>0</v>
      </c>
      <c r="K2874">
        <v>0</v>
      </c>
      <c r="L2874">
        <v>0</v>
      </c>
      <c r="M2874">
        <v>0</v>
      </c>
    </row>
    <row r="2875" spans="2:13" x14ac:dyDescent="0.2">
      <c r="B2875">
        <v>0</v>
      </c>
      <c r="C2875">
        <v>0</v>
      </c>
      <c r="D2875">
        <v>0</v>
      </c>
      <c r="E2875">
        <v>0</v>
      </c>
      <c r="F2875">
        <v>0</v>
      </c>
      <c r="G2875">
        <v>2222222</v>
      </c>
      <c r="H2875">
        <v>0</v>
      </c>
      <c r="I2875">
        <v>0</v>
      </c>
      <c r="J2875">
        <v>0</v>
      </c>
      <c r="K2875">
        <v>0</v>
      </c>
      <c r="L2875">
        <v>0</v>
      </c>
      <c r="M2875">
        <v>0</v>
      </c>
    </row>
    <row r="2876" spans="2:13" x14ac:dyDescent="0.2">
      <c r="B2876">
        <v>0</v>
      </c>
      <c r="C2876">
        <v>0</v>
      </c>
      <c r="D2876">
        <v>0</v>
      </c>
      <c r="E2876">
        <v>0</v>
      </c>
      <c r="F2876">
        <v>0</v>
      </c>
      <c r="G2876">
        <v>2222222</v>
      </c>
      <c r="H2876">
        <v>0</v>
      </c>
      <c r="I2876">
        <v>0</v>
      </c>
      <c r="J2876">
        <v>0</v>
      </c>
      <c r="K2876">
        <v>0</v>
      </c>
      <c r="L2876">
        <v>0</v>
      </c>
      <c r="M2876">
        <v>0</v>
      </c>
    </row>
    <row r="2877" spans="2:13" x14ac:dyDescent="0.2">
      <c r="B2877">
        <v>0</v>
      </c>
      <c r="C2877">
        <v>0</v>
      </c>
      <c r="D2877">
        <v>0</v>
      </c>
      <c r="E2877">
        <v>0</v>
      </c>
      <c r="F2877">
        <v>0</v>
      </c>
      <c r="G2877">
        <v>2222222</v>
      </c>
      <c r="H2877">
        <v>0</v>
      </c>
      <c r="I2877">
        <v>0</v>
      </c>
      <c r="J2877">
        <v>0</v>
      </c>
      <c r="K2877">
        <v>0</v>
      </c>
      <c r="L2877">
        <v>0</v>
      </c>
      <c r="M2877">
        <v>0</v>
      </c>
    </row>
    <row r="2878" spans="2:13" x14ac:dyDescent="0.2">
      <c r="B2878">
        <v>0</v>
      </c>
      <c r="C2878">
        <v>0</v>
      </c>
      <c r="D2878">
        <v>0</v>
      </c>
      <c r="E2878">
        <v>0</v>
      </c>
      <c r="F2878">
        <v>0</v>
      </c>
      <c r="G2878">
        <v>2222222</v>
      </c>
      <c r="H2878">
        <v>0</v>
      </c>
      <c r="I2878">
        <v>0</v>
      </c>
      <c r="J2878">
        <v>0</v>
      </c>
      <c r="K2878">
        <v>0</v>
      </c>
      <c r="L2878">
        <v>0</v>
      </c>
      <c r="M2878">
        <v>0</v>
      </c>
    </row>
    <row r="2879" spans="2:13" x14ac:dyDescent="0.2">
      <c r="B2879">
        <v>0</v>
      </c>
      <c r="C2879">
        <v>0</v>
      </c>
      <c r="D2879">
        <v>0</v>
      </c>
      <c r="E2879">
        <v>0</v>
      </c>
      <c r="F2879">
        <v>0</v>
      </c>
      <c r="G2879">
        <v>2222222</v>
      </c>
      <c r="H2879">
        <v>0</v>
      </c>
      <c r="I2879">
        <v>0</v>
      </c>
      <c r="J2879">
        <v>0</v>
      </c>
      <c r="K2879">
        <v>0</v>
      </c>
      <c r="L2879">
        <v>0</v>
      </c>
      <c r="M2879">
        <v>0</v>
      </c>
    </row>
    <row r="2880" spans="2:13" x14ac:dyDescent="0.2">
      <c r="B2880">
        <v>0</v>
      </c>
      <c r="C2880">
        <v>0</v>
      </c>
      <c r="D2880">
        <v>0</v>
      </c>
      <c r="E2880">
        <v>0</v>
      </c>
      <c r="F2880">
        <v>0</v>
      </c>
      <c r="G2880">
        <v>2222222</v>
      </c>
      <c r="H2880">
        <v>0</v>
      </c>
      <c r="I2880">
        <v>0</v>
      </c>
      <c r="J2880">
        <v>0</v>
      </c>
      <c r="K2880">
        <v>0</v>
      </c>
      <c r="L2880">
        <v>0</v>
      </c>
      <c r="M2880">
        <v>0</v>
      </c>
    </row>
    <row r="2881" spans="2:13" x14ac:dyDescent="0.2">
      <c r="B2881">
        <v>0</v>
      </c>
      <c r="C2881">
        <v>0</v>
      </c>
      <c r="D2881">
        <v>0</v>
      </c>
      <c r="E2881">
        <v>0</v>
      </c>
      <c r="F2881">
        <v>0</v>
      </c>
      <c r="G2881">
        <v>2222222</v>
      </c>
      <c r="H2881">
        <v>0</v>
      </c>
      <c r="I2881">
        <v>0</v>
      </c>
      <c r="J2881">
        <v>0</v>
      </c>
      <c r="K2881">
        <v>0</v>
      </c>
      <c r="L2881">
        <v>0</v>
      </c>
      <c r="M2881">
        <v>0</v>
      </c>
    </row>
    <row r="2882" spans="2:13" x14ac:dyDescent="0.2">
      <c r="B2882">
        <v>0</v>
      </c>
      <c r="C2882">
        <v>0</v>
      </c>
      <c r="D2882">
        <v>0</v>
      </c>
      <c r="E2882">
        <v>0</v>
      </c>
      <c r="F2882">
        <v>0</v>
      </c>
      <c r="G2882">
        <v>2222222</v>
      </c>
      <c r="H2882">
        <v>0</v>
      </c>
      <c r="I2882">
        <v>0</v>
      </c>
      <c r="J2882">
        <v>0</v>
      </c>
      <c r="K2882">
        <v>0</v>
      </c>
      <c r="L2882">
        <v>0</v>
      </c>
      <c r="M2882">
        <v>0</v>
      </c>
    </row>
    <row r="2883" spans="2:13" x14ac:dyDescent="0.2">
      <c r="B2883">
        <v>0</v>
      </c>
      <c r="C2883">
        <v>0</v>
      </c>
      <c r="D2883">
        <v>0</v>
      </c>
      <c r="E2883">
        <v>0</v>
      </c>
      <c r="F2883">
        <v>0</v>
      </c>
      <c r="G2883">
        <v>2222222</v>
      </c>
      <c r="H2883">
        <v>0</v>
      </c>
      <c r="I2883">
        <v>0</v>
      </c>
      <c r="J2883">
        <v>0</v>
      </c>
      <c r="K2883">
        <v>0</v>
      </c>
      <c r="L2883">
        <v>0</v>
      </c>
      <c r="M2883">
        <v>0</v>
      </c>
    </row>
    <row r="2884" spans="2:13" x14ac:dyDescent="0.2">
      <c r="B2884">
        <v>0</v>
      </c>
      <c r="C2884">
        <v>0</v>
      </c>
      <c r="D2884">
        <v>0</v>
      </c>
      <c r="E2884">
        <v>0</v>
      </c>
      <c r="F2884">
        <v>0</v>
      </c>
      <c r="G2884">
        <v>2222222</v>
      </c>
      <c r="H2884">
        <v>0</v>
      </c>
      <c r="I2884">
        <v>0</v>
      </c>
      <c r="J2884">
        <v>0</v>
      </c>
      <c r="K2884">
        <v>0</v>
      </c>
      <c r="L2884">
        <v>0</v>
      </c>
      <c r="M2884">
        <v>0</v>
      </c>
    </row>
    <row r="2885" spans="2:13" x14ac:dyDescent="0.2">
      <c r="B2885">
        <v>0</v>
      </c>
      <c r="C2885">
        <v>0</v>
      </c>
      <c r="D2885">
        <v>0</v>
      </c>
      <c r="E2885">
        <v>0</v>
      </c>
      <c r="F2885">
        <v>0</v>
      </c>
      <c r="G2885">
        <v>2222222</v>
      </c>
      <c r="H2885">
        <v>0</v>
      </c>
      <c r="I2885">
        <v>0</v>
      </c>
      <c r="J2885">
        <v>0</v>
      </c>
      <c r="K2885">
        <v>0</v>
      </c>
      <c r="L2885">
        <v>0</v>
      </c>
      <c r="M2885">
        <v>0</v>
      </c>
    </row>
    <row r="2886" spans="2:13" x14ac:dyDescent="0.2">
      <c r="B2886">
        <v>0</v>
      </c>
      <c r="C2886">
        <v>0</v>
      </c>
      <c r="D2886">
        <v>0</v>
      </c>
      <c r="E2886">
        <v>0</v>
      </c>
      <c r="F2886">
        <v>0</v>
      </c>
      <c r="G2886">
        <v>2222222</v>
      </c>
      <c r="H2886">
        <v>0</v>
      </c>
      <c r="I2886">
        <v>0</v>
      </c>
      <c r="J2886">
        <v>0</v>
      </c>
      <c r="K2886">
        <v>0</v>
      </c>
      <c r="L2886">
        <v>0</v>
      </c>
      <c r="M2886">
        <v>0</v>
      </c>
    </row>
    <row r="2887" spans="2:13" x14ac:dyDescent="0.2">
      <c r="B2887">
        <v>0</v>
      </c>
      <c r="C2887">
        <v>0</v>
      </c>
      <c r="D2887">
        <v>0</v>
      </c>
      <c r="E2887">
        <v>0</v>
      </c>
      <c r="F2887">
        <v>0</v>
      </c>
      <c r="G2887">
        <v>2222222</v>
      </c>
      <c r="H2887">
        <v>0</v>
      </c>
      <c r="I2887">
        <v>0</v>
      </c>
      <c r="J2887">
        <v>0</v>
      </c>
      <c r="K2887">
        <v>0</v>
      </c>
      <c r="L2887">
        <v>0</v>
      </c>
      <c r="M2887">
        <v>0</v>
      </c>
    </row>
    <row r="2888" spans="2:13" x14ac:dyDescent="0.2">
      <c r="B2888">
        <v>0</v>
      </c>
      <c r="C2888">
        <v>0</v>
      </c>
      <c r="D2888">
        <v>0</v>
      </c>
      <c r="E2888">
        <v>0</v>
      </c>
      <c r="F2888">
        <v>0</v>
      </c>
      <c r="G2888">
        <v>2222222</v>
      </c>
      <c r="H2888">
        <v>0</v>
      </c>
      <c r="I2888">
        <v>0</v>
      </c>
      <c r="J2888">
        <v>0</v>
      </c>
      <c r="K2888">
        <v>0</v>
      </c>
      <c r="L2888">
        <v>0</v>
      </c>
      <c r="M2888">
        <v>0</v>
      </c>
    </row>
    <row r="2889" spans="2:13" x14ac:dyDescent="0.2">
      <c r="B2889">
        <v>0</v>
      </c>
      <c r="C2889">
        <v>0</v>
      </c>
      <c r="D2889">
        <v>0</v>
      </c>
      <c r="E2889">
        <v>0</v>
      </c>
      <c r="F2889">
        <v>0</v>
      </c>
      <c r="G2889">
        <v>2222222</v>
      </c>
      <c r="H2889">
        <v>0</v>
      </c>
      <c r="I2889">
        <v>0</v>
      </c>
      <c r="J2889">
        <v>0</v>
      </c>
      <c r="K2889">
        <v>0</v>
      </c>
      <c r="L2889">
        <v>0</v>
      </c>
      <c r="M2889">
        <v>0</v>
      </c>
    </row>
    <row r="2890" spans="2:13" x14ac:dyDescent="0.2">
      <c r="B2890">
        <v>0</v>
      </c>
      <c r="C2890">
        <v>0</v>
      </c>
      <c r="D2890">
        <v>0</v>
      </c>
      <c r="E2890">
        <v>0</v>
      </c>
      <c r="F2890">
        <v>0</v>
      </c>
      <c r="G2890">
        <v>2222222</v>
      </c>
      <c r="H2890">
        <v>0</v>
      </c>
      <c r="I2890">
        <v>0</v>
      </c>
      <c r="J2890">
        <v>0</v>
      </c>
      <c r="K2890">
        <v>0</v>
      </c>
      <c r="L2890">
        <v>0</v>
      </c>
      <c r="M2890">
        <v>0</v>
      </c>
    </row>
    <row r="2891" spans="2:13" x14ac:dyDescent="0.2">
      <c r="B2891">
        <v>0</v>
      </c>
      <c r="C2891">
        <v>0</v>
      </c>
      <c r="D2891">
        <v>0</v>
      </c>
      <c r="E2891">
        <v>0</v>
      </c>
      <c r="F2891">
        <v>0</v>
      </c>
      <c r="G2891">
        <v>2222222</v>
      </c>
      <c r="H2891">
        <v>0</v>
      </c>
      <c r="I2891">
        <v>0</v>
      </c>
      <c r="J2891">
        <v>0</v>
      </c>
      <c r="K2891">
        <v>0</v>
      </c>
      <c r="L2891">
        <v>0</v>
      </c>
      <c r="M2891">
        <v>0</v>
      </c>
    </row>
    <row r="2892" spans="2:13" x14ac:dyDescent="0.2">
      <c r="B2892">
        <v>0</v>
      </c>
      <c r="C2892">
        <v>0</v>
      </c>
      <c r="D2892">
        <v>0</v>
      </c>
      <c r="E2892">
        <v>0</v>
      </c>
      <c r="F2892">
        <v>0</v>
      </c>
      <c r="G2892">
        <v>2222222</v>
      </c>
      <c r="H2892">
        <v>0</v>
      </c>
      <c r="I2892">
        <v>0</v>
      </c>
      <c r="J2892">
        <v>0</v>
      </c>
      <c r="K2892">
        <v>0</v>
      </c>
      <c r="L2892">
        <v>0</v>
      </c>
      <c r="M2892">
        <v>0</v>
      </c>
    </row>
    <row r="2893" spans="2:13" x14ac:dyDescent="0.2">
      <c r="B2893">
        <v>0</v>
      </c>
      <c r="C2893">
        <v>0</v>
      </c>
      <c r="D2893">
        <v>0</v>
      </c>
      <c r="E2893">
        <v>0</v>
      </c>
      <c r="F2893">
        <v>0</v>
      </c>
      <c r="G2893">
        <v>2222222</v>
      </c>
      <c r="H2893">
        <v>0</v>
      </c>
      <c r="I2893">
        <v>0</v>
      </c>
      <c r="J2893">
        <v>0</v>
      </c>
      <c r="K2893">
        <v>0</v>
      </c>
      <c r="L2893">
        <v>0</v>
      </c>
      <c r="M2893">
        <v>0</v>
      </c>
    </row>
    <row r="2894" spans="2:13" x14ac:dyDescent="0.2">
      <c r="B2894">
        <v>0</v>
      </c>
      <c r="C2894">
        <v>0</v>
      </c>
      <c r="D2894">
        <v>0</v>
      </c>
      <c r="E2894">
        <v>0</v>
      </c>
      <c r="F2894">
        <v>0</v>
      </c>
      <c r="G2894">
        <v>2222222</v>
      </c>
      <c r="H2894">
        <v>0</v>
      </c>
      <c r="I2894">
        <v>0</v>
      </c>
      <c r="J2894">
        <v>0</v>
      </c>
      <c r="K2894">
        <v>0</v>
      </c>
      <c r="L2894">
        <v>0</v>
      </c>
      <c r="M2894">
        <v>0</v>
      </c>
    </row>
    <row r="2895" spans="2:13" x14ac:dyDescent="0.2">
      <c r="B2895">
        <v>0</v>
      </c>
      <c r="C2895">
        <v>0</v>
      </c>
      <c r="D2895">
        <v>0</v>
      </c>
      <c r="E2895">
        <v>0</v>
      </c>
      <c r="F2895">
        <v>0</v>
      </c>
      <c r="G2895">
        <v>2222222</v>
      </c>
      <c r="H2895">
        <v>0</v>
      </c>
      <c r="I2895">
        <v>0</v>
      </c>
      <c r="J2895">
        <v>0</v>
      </c>
      <c r="K2895">
        <v>0</v>
      </c>
      <c r="L2895">
        <v>0</v>
      </c>
      <c r="M2895">
        <v>0</v>
      </c>
    </row>
    <row r="2896" spans="2:13" x14ac:dyDescent="0.2">
      <c r="B2896">
        <v>0</v>
      </c>
      <c r="C2896">
        <v>0</v>
      </c>
      <c r="D2896">
        <v>0</v>
      </c>
      <c r="E2896">
        <v>0</v>
      </c>
      <c r="F2896">
        <v>0</v>
      </c>
      <c r="G2896">
        <v>2222222</v>
      </c>
      <c r="H2896">
        <v>0</v>
      </c>
      <c r="I2896">
        <v>0</v>
      </c>
      <c r="J2896">
        <v>0</v>
      </c>
      <c r="K2896">
        <v>0</v>
      </c>
      <c r="L2896">
        <v>0</v>
      </c>
      <c r="M2896">
        <v>0</v>
      </c>
    </row>
    <row r="2897" spans="2:13" x14ac:dyDescent="0.2">
      <c r="B2897">
        <v>0</v>
      </c>
      <c r="C2897">
        <v>0</v>
      </c>
      <c r="D2897">
        <v>0</v>
      </c>
      <c r="E2897">
        <v>0</v>
      </c>
      <c r="F2897">
        <v>0</v>
      </c>
      <c r="G2897">
        <v>2222222</v>
      </c>
      <c r="H2897">
        <v>0</v>
      </c>
      <c r="I2897">
        <v>0</v>
      </c>
      <c r="J2897">
        <v>0</v>
      </c>
      <c r="K2897">
        <v>0</v>
      </c>
      <c r="L2897">
        <v>0</v>
      </c>
      <c r="M2897">
        <v>0</v>
      </c>
    </row>
    <row r="2898" spans="2:13" x14ac:dyDescent="0.2">
      <c r="B2898">
        <v>0</v>
      </c>
      <c r="C2898">
        <v>0</v>
      </c>
      <c r="D2898">
        <v>0</v>
      </c>
      <c r="E2898">
        <v>0</v>
      </c>
      <c r="F2898">
        <v>0</v>
      </c>
      <c r="G2898">
        <v>2222222</v>
      </c>
      <c r="H2898">
        <v>0</v>
      </c>
      <c r="I2898">
        <v>0</v>
      </c>
      <c r="J2898">
        <v>0</v>
      </c>
      <c r="K2898">
        <v>0</v>
      </c>
      <c r="L2898">
        <v>0</v>
      </c>
      <c r="M2898">
        <v>0</v>
      </c>
    </row>
    <row r="2899" spans="2:13" x14ac:dyDescent="0.2">
      <c r="B2899">
        <v>0</v>
      </c>
      <c r="C2899">
        <v>0</v>
      </c>
      <c r="D2899">
        <v>0</v>
      </c>
      <c r="E2899">
        <v>0</v>
      </c>
      <c r="F2899">
        <v>0</v>
      </c>
      <c r="G2899">
        <v>2222222</v>
      </c>
      <c r="H2899">
        <v>0</v>
      </c>
      <c r="I2899">
        <v>0</v>
      </c>
      <c r="J2899">
        <v>0</v>
      </c>
      <c r="K2899">
        <v>0</v>
      </c>
      <c r="L2899">
        <v>0</v>
      </c>
      <c r="M2899">
        <v>0</v>
      </c>
    </row>
    <row r="2900" spans="2:13" x14ac:dyDescent="0.2">
      <c r="B2900">
        <v>0</v>
      </c>
      <c r="C2900">
        <v>0</v>
      </c>
      <c r="D2900">
        <v>0</v>
      </c>
      <c r="E2900">
        <v>0</v>
      </c>
      <c r="F2900">
        <v>0</v>
      </c>
      <c r="G2900">
        <v>2222222</v>
      </c>
      <c r="H2900">
        <v>0</v>
      </c>
      <c r="I2900">
        <v>0</v>
      </c>
      <c r="J2900">
        <v>0</v>
      </c>
      <c r="K2900">
        <v>0</v>
      </c>
      <c r="L2900">
        <v>0</v>
      </c>
      <c r="M2900">
        <v>0</v>
      </c>
    </row>
    <row r="2901" spans="2:13" x14ac:dyDescent="0.2">
      <c r="B2901">
        <v>0</v>
      </c>
      <c r="C2901">
        <v>0</v>
      </c>
      <c r="D2901">
        <v>0</v>
      </c>
      <c r="E2901">
        <v>0</v>
      </c>
      <c r="F2901">
        <v>0</v>
      </c>
      <c r="G2901">
        <v>2222222</v>
      </c>
      <c r="H2901">
        <v>0</v>
      </c>
      <c r="I2901">
        <v>0</v>
      </c>
      <c r="J2901">
        <v>0</v>
      </c>
      <c r="K2901">
        <v>0</v>
      </c>
      <c r="L2901">
        <v>0</v>
      </c>
      <c r="M2901">
        <v>0</v>
      </c>
    </row>
    <row r="2902" spans="2:13" x14ac:dyDescent="0.2">
      <c r="B2902">
        <v>0</v>
      </c>
      <c r="C2902">
        <v>0</v>
      </c>
      <c r="D2902">
        <v>0</v>
      </c>
      <c r="E2902">
        <v>0</v>
      </c>
      <c r="F2902">
        <v>0</v>
      </c>
      <c r="G2902">
        <v>2222222</v>
      </c>
      <c r="H2902">
        <v>0</v>
      </c>
      <c r="I2902">
        <v>0</v>
      </c>
      <c r="J2902">
        <v>0</v>
      </c>
      <c r="K2902">
        <v>0</v>
      </c>
      <c r="L2902">
        <v>0</v>
      </c>
      <c r="M2902">
        <v>0</v>
      </c>
    </row>
    <row r="2903" spans="2:13" x14ac:dyDescent="0.2">
      <c r="B2903">
        <v>0</v>
      </c>
      <c r="C2903">
        <v>0</v>
      </c>
      <c r="D2903">
        <v>0</v>
      </c>
      <c r="E2903">
        <v>0</v>
      </c>
      <c r="F2903">
        <v>0</v>
      </c>
      <c r="G2903">
        <v>2222222</v>
      </c>
      <c r="H2903">
        <v>0</v>
      </c>
      <c r="I2903">
        <v>0</v>
      </c>
      <c r="J2903">
        <v>0</v>
      </c>
      <c r="K2903">
        <v>0</v>
      </c>
      <c r="L2903">
        <v>0</v>
      </c>
      <c r="M2903">
        <v>0</v>
      </c>
    </row>
    <row r="2904" spans="2:13" x14ac:dyDescent="0.2">
      <c r="B2904">
        <v>0</v>
      </c>
      <c r="C2904">
        <v>0</v>
      </c>
      <c r="D2904">
        <v>0</v>
      </c>
      <c r="E2904">
        <v>0</v>
      </c>
      <c r="F2904">
        <v>0</v>
      </c>
      <c r="G2904">
        <v>2222222</v>
      </c>
      <c r="H2904">
        <v>0</v>
      </c>
      <c r="I2904">
        <v>0</v>
      </c>
      <c r="J2904">
        <v>0</v>
      </c>
      <c r="K2904">
        <v>0</v>
      </c>
      <c r="L2904">
        <v>0</v>
      </c>
      <c r="M2904">
        <v>0</v>
      </c>
    </row>
    <row r="2905" spans="2:13" x14ac:dyDescent="0.2">
      <c r="B2905">
        <v>0</v>
      </c>
      <c r="C2905">
        <v>0</v>
      </c>
      <c r="D2905">
        <v>0</v>
      </c>
      <c r="E2905">
        <v>0</v>
      </c>
      <c r="F2905">
        <v>0</v>
      </c>
      <c r="G2905">
        <v>2222222</v>
      </c>
      <c r="H2905">
        <v>0</v>
      </c>
      <c r="I2905">
        <v>0</v>
      </c>
      <c r="J2905">
        <v>0</v>
      </c>
      <c r="K2905">
        <v>0</v>
      </c>
      <c r="L2905">
        <v>0</v>
      </c>
      <c r="M2905">
        <v>0</v>
      </c>
    </row>
    <row r="2906" spans="2:13" x14ac:dyDescent="0.2">
      <c r="B2906">
        <v>0</v>
      </c>
      <c r="C2906">
        <v>0</v>
      </c>
      <c r="D2906">
        <v>0</v>
      </c>
      <c r="E2906">
        <v>0</v>
      </c>
      <c r="F2906">
        <v>0</v>
      </c>
      <c r="G2906">
        <v>2222222</v>
      </c>
      <c r="H2906">
        <v>0</v>
      </c>
      <c r="I2906">
        <v>0</v>
      </c>
      <c r="J2906">
        <v>0</v>
      </c>
      <c r="K2906">
        <v>0</v>
      </c>
      <c r="L2906">
        <v>0</v>
      </c>
      <c r="M2906">
        <v>0</v>
      </c>
    </row>
    <row r="2907" spans="2:13" x14ac:dyDescent="0.2">
      <c r="B2907">
        <v>0</v>
      </c>
      <c r="C2907">
        <v>0</v>
      </c>
      <c r="D2907">
        <v>0</v>
      </c>
      <c r="E2907">
        <v>0</v>
      </c>
      <c r="F2907">
        <v>0</v>
      </c>
      <c r="G2907">
        <v>2222222</v>
      </c>
      <c r="H2907">
        <v>0</v>
      </c>
      <c r="I2907">
        <v>0</v>
      </c>
      <c r="J2907">
        <v>0</v>
      </c>
      <c r="K2907">
        <v>0</v>
      </c>
      <c r="L2907">
        <v>0</v>
      </c>
      <c r="M2907">
        <v>0</v>
      </c>
    </row>
    <row r="2908" spans="2:13" x14ac:dyDescent="0.2">
      <c r="B2908">
        <v>0</v>
      </c>
      <c r="C2908">
        <v>0</v>
      </c>
      <c r="D2908">
        <v>0</v>
      </c>
      <c r="E2908">
        <v>0</v>
      </c>
      <c r="F2908">
        <v>0</v>
      </c>
      <c r="G2908">
        <v>2222222</v>
      </c>
      <c r="H2908">
        <v>0</v>
      </c>
      <c r="I2908">
        <v>0</v>
      </c>
      <c r="J2908">
        <v>0</v>
      </c>
      <c r="K2908">
        <v>0</v>
      </c>
      <c r="L2908">
        <v>0</v>
      </c>
      <c r="M2908">
        <v>0</v>
      </c>
    </row>
    <row r="2909" spans="2:13" x14ac:dyDescent="0.2">
      <c r="B2909">
        <v>0</v>
      </c>
      <c r="C2909">
        <v>0</v>
      </c>
      <c r="D2909">
        <v>0</v>
      </c>
      <c r="E2909">
        <v>0</v>
      </c>
      <c r="F2909">
        <v>0</v>
      </c>
      <c r="G2909">
        <v>2222222</v>
      </c>
      <c r="H2909">
        <v>0</v>
      </c>
      <c r="I2909">
        <v>0</v>
      </c>
      <c r="J2909">
        <v>0</v>
      </c>
      <c r="K2909">
        <v>0</v>
      </c>
      <c r="L2909">
        <v>0</v>
      </c>
      <c r="M2909">
        <v>0</v>
      </c>
    </row>
    <row r="2910" spans="2:13" x14ac:dyDescent="0.2">
      <c r="B2910">
        <v>0</v>
      </c>
      <c r="C2910">
        <v>0</v>
      </c>
      <c r="D2910">
        <v>0</v>
      </c>
      <c r="E2910">
        <v>0</v>
      </c>
      <c r="F2910">
        <v>0</v>
      </c>
      <c r="G2910">
        <v>2222222</v>
      </c>
      <c r="H2910">
        <v>0</v>
      </c>
      <c r="I2910">
        <v>0</v>
      </c>
      <c r="J2910">
        <v>0</v>
      </c>
      <c r="K2910">
        <v>0</v>
      </c>
      <c r="L2910">
        <v>0</v>
      </c>
      <c r="M2910">
        <v>0</v>
      </c>
    </row>
    <row r="2911" spans="2:13" x14ac:dyDescent="0.2">
      <c r="B2911">
        <v>0</v>
      </c>
      <c r="C2911">
        <v>0</v>
      </c>
      <c r="D2911">
        <v>0</v>
      </c>
      <c r="E2911">
        <v>0</v>
      </c>
      <c r="F2911">
        <v>0</v>
      </c>
      <c r="G2911">
        <v>2222222</v>
      </c>
      <c r="H2911">
        <v>0</v>
      </c>
      <c r="I2911">
        <v>0</v>
      </c>
      <c r="J2911">
        <v>0</v>
      </c>
      <c r="K2911">
        <v>0</v>
      </c>
      <c r="L2911">
        <v>0</v>
      </c>
      <c r="M2911">
        <v>0</v>
      </c>
    </row>
    <row r="2912" spans="2:13" x14ac:dyDescent="0.2">
      <c r="B2912">
        <v>0</v>
      </c>
      <c r="C2912">
        <v>0</v>
      </c>
      <c r="D2912">
        <v>0</v>
      </c>
      <c r="E2912">
        <v>0</v>
      </c>
      <c r="F2912">
        <v>0</v>
      </c>
      <c r="G2912">
        <v>2222222</v>
      </c>
      <c r="H2912">
        <v>0</v>
      </c>
      <c r="I2912">
        <v>0</v>
      </c>
      <c r="J2912">
        <v>0</v>
      </c>
      <c r="K2912">
        <v>0</v>
      </c>
      <c r="L2912">
        <v>0</v>
      </c>
      <c r="M2912">
        <v>0</v>
      </c>
    </row>
    <row r="2913" spans="2:13" x14ac:dyDescent="0.2">
      <c r="B2913">
        <v>0</v>
      </c>
      <c r="C2913">
        <v>0</v>
      </c>
      <c r="D2913">
        <v>0</v>
      </c>
      <c r="E2913">
        <v>0</v>
      </c>
      <c r="F2913">
        <v>0</v>
      </c>
      <c r="G2913">
        <v>2222222</v>
      </c>
      <c r="H2913">
        <v>0</v>
      </c>
      <c r="I2913">
        <v>0</v>
      </c>
      <c r="J2913">
        <v>0</v>
      </c>
      <c r="K2913">
        <v>0</v>
      </c>
      <c r="L2913">
        <v>0</v>
      </c>
      <c r="M2913">
        <v>0</v>
      </c>
    </row>
    <row r="2914" spans="2:13" x14ac:dyDescent="0.2">
      <c r="B2914">
        <v>0</v>
      </c>
      <c r="C2914">
        <v>0</v>
      </c>
      <c r="D2914">
        <v>0</v>
      </c>
      <c r="E2914">
        <v>0</v>
      </c>
      <c r="F2914">
        <v>0</v>
      </c>
      <c r="G2914">
        <v>2222222</v>
      </c>
      <c r="H2914">
        <v>0</v>
      </c>
      <c r="I2914">
        <v>0</v>
      </c>
      <c r="J2914">
        <v>0</v>
      </c>
      <c r="K2914">
        <v>0</v>
      </c>
      <c r="L2914">
        <v>0</v>
      </c>
      <c r="M2914">
        <v>0</v>
      </c>
    </row>
    <row r="2915" spans="2:13" x14ac:dyDescent="0.2">
      <c r="B2915">
        <v>0</v>
      </c>
      <c r="C2915">
        <v>0</v>
      </c>
      <c r="D2915">
        <v>0</v>
      </c>
      <c r="E2915">
        <v>0</v>
      </c>
      <c r="F2915">
        <v>0</v>
      </c>
      <c r="G2915">
        <v>2222222</v>
      </c>
      <c r="H2915">
        <v>0</v>
      </c>
      <c r="I2915">
        <v>0</v>
      </c>
      <c r="J2915">
        <v>0</v>
      </c>
      <c r="K2915">
        <v>0</v>
      </c>
      <c r="L2915">
        <v>0</v>
      </c>
      <c r="M2915">
        <v>0</v>
      </c>
    </row>
    <row r="2916" spans="2:13" x14ac:dyDescent="0.2">
      <c r="B2916">
        <v>0</v>
      </c>
      <c r="C2916">
        <v>0</v>
      </c>
      <c r="D2916">
        <v>0</v>
      </c>
      <c r="E2916">
        <v>0</v>
      </c>
      <c r="F2916">
        <v>0</v>
      </c>
      <c r="G2916">
        <v>2222222</v>
      </c>
      <c r="H2916">
        <v>0</v>
      </c>
      <c r="I2916">
        <v>0</v>
      </c>
      <c r="J2916">
        <v>0</v>
      </c>
      <c r="K2916">
        <v>0</v>
      </c>
      <c r="L2916">
        <v>0</v>
      </c>
      <c r="M2916">
        <v>0</v>
      </c>
    </row>
    <row r="2917" spans="2:13" x14ac:dyDescent="0.2">
      <c r="B2917">
        <v>0</v>
      </c>
      <c r="C2917">
        <v>0</v>
      </c>
      <c r="D2917">
        <v>0</v>
      </c>
      <c r="E2917">
        <v>0</v>
      </c>
      <c r="F2917">
        <v>0</v>
      </c>
      <c r="G2917">
        <v>2222222</v>
      </c>
      <c r="H2917">
        <v>0</v>
      </c>
      <c r="I2917">
        <v>0</v>
      </c>
      <c r="J2917">
        <v>0</v>
      </c>
      <c r="K2917">
        <v>0</v>
      </c>
      <c r="L2917">
        <v>0</v>
      </c>
      <c r="M2917">
        <v>0</v>
      </c>
    </row>
    <row r="2918" spans="2:13" x14ac:dyDescent="0.2">
      <c r="B2918">
        <v>0</v>
      </c>
      <c r="C2918">
        <v>0</v>
      </c>
      <c r="D2918">
        <v>0</v>
      </c>
      <c r="E2918">
        <v>0</v>
      </c>
      <c r="F2918">
        <v>0</v>
      </c>
      <c r="G2918">
        <v>2222222</v>
      </c>
      <c r="H2918">
        <v>0</v>
      </c>
      <c r="I2918">
        <v>0</v>
      </c>
      <c r="J2918">
        <v>0</v>
      </c>
      <c r="K2918">
        <v>0</v>
      </c>
      <c r="L2918">
        <v>0</v>
      </c>
      <c r="M2918">
        <v>0</v>
      </c>
    </row>
    <row r="2919" spans="2:13" x14ac:dyDescent="0.2">
      <c r="B2919">
        <v>0</v>
      </c>
      <c r="C2919">
        <v>0</v>
      </c>
      <c r="D2919">
        <v>0</v>
      </c>
      <c r="E2919">
        <v>0</v>
      </c>
      <c r="F2919">
        <v>0</v>
      </c>
      <c r="G2919">
        <v>2222222</v>
      </c>
      <c r="H2919">
        <v>0</v>
      </c>
      <c r="I2919">
        <v>0</v>
      </c>
      <c r="J2919">
        <v>0</v>
      </c>
      <c r="K2919">
        <v>0</v>
      </c>
      <c r="L2919">
        <v>0</v>
      </c>
      <c r="M2919">
        <v>0</v>
      </c>
    </row>
    <row r="2920" spans="2:13" x14ac:dyDescent="0.2">
      <c r="B2920">
        <v>0</v>
      </c>
      <c r="C2920">
        <v>0</v>
      </c>
      <c r="D2920">
        <v>0</v>
      </c>
      <c r="E2920">
        <v>0</v>
      </c>
      <c r="F2920">
        <v>0</v>
      </c>
      <c r="G2920">
        <v>2222222</v>
      </c>
      <c r="H2920">
        <v>0</v>
      </c>
      <c r="I2920">
        <v>0</v>
      </c>
      <c r="J2920">
        <v>0</v>
      </c>
      <c r="K2920">
        <v>0</v>
      </c>
      <c r="L2920">
        <v>0</v>
      </c>
      <c r="M2920">
        <v>0</v>
      </c>
    </row>
    <row r="2921" spans="2:13" x14ac:dyDescent="0.2">
      <c r="B2921">
        <v>0</v>
      </c>
      <c r="C2921">
        <v>0</v>
      </c>
      <c r="D2921">
        <v>0</v>
      </c>
      <c r="E2921">
        <v>0</v>
      </c>
      <c r="F2921">
        <v>0</v>
      </c>
      <c r="G2921">
        <v>2222222</v>
      </c>
      <c r="H2921">
        <v>0</v>
      </c>
      <c r="I2921">
        <v>0</v>
      </c>
      <c r="J2921">
        <v>0</v>
      </c>
      <c r="K2921">
        <v>0</v>
      </c>
      <c r="L2921">
        <v>0</v>
      </c>
      <c r="M2921">
        <v>0</v>
      </c>
    </row>
    <row r="2922" spans="2:13" x14ac:dyDescent="0.2">
      <c r="B2922">
        <v>0</v>
      </c>
      <c r="C2922">
        <v>0</v>
      </c>
      <c r="D2922">
        <v>0</v>
      </c>
      <c r="E2922">
        <v>0</v>
      </c>
      <c r="F2922">
        <v>0</v>
      </c>
      <c r="G2922">
        <v>2222222</v>
      </c>
      <c r="H2922">
        <v>0</v>
      </c>
      <c r="I2922">
        <v>0</v>
      </c>
      <c r="J2922">
        <v>0</v>
      </c>
      <c r="K2922">
        <v>0</v>
      </c>
      <c r="L2922">
        <v>0</v>
      </c>
      <c r="M2922">
        <v>0</v>
      </c>
    </row>
    <row r="2923" spans="2:13" x14ac:dyDescent="0.2">
      <c r="B2923">
        <v>0</v>
      </c>
      <c r="C2923">
        <v>0</v>
      </c>
      <c r="D2923">
        <v>0</v>
      </c>
      <c r="E2923">
        <v>0</v>
      </c>
      <c r="F2923">
        <v>0</v>
      </c>
      <c r="G2923">
        <v>2222222</v>
      </c>
      <c r="H2923">
        <v>0</v>
      </c>
      <c r="I2923">
        <v>0</v>
      </c>
      <c r="J2923">
        <v>0</v>
      </c>
      <c r="K2923">
        <v>0</v>
      </c>
      <c r="L2923">
        <v>0</v>
      </c>
      <c r="M2923">
        <v>0</v>
      </c>
    </row>
    <row r="2924" spans="2:13" x14ac:dyDescent="0.2">
      <c r="B2924">
        <v>0</v>
      </c>
      <c r="C2924">
        <v>0</v>
      </c>
      <c r="D2924">
        <v>0</v>
      </c>
      <c r="E2924">
        <v>0</v>
      </c>
      <c r="F2924">
        <v>0</v>
      </c>
      <c r="G2924">
        <v>2222222</v>
      </c>
      <c r="H2924">
        <v>0</v>
      </c>
      <c r="I2924">
        <v>0</v>
      </c>
      <c r="J2924">
        <v>0</v>
      </c>
      <c r="K2924">
        <v>0</v>
      </c>
      <c r="L2924">
        <v>0</v>
      </c>
      <c r="M2924">
        <v>0</v>
      </c>
    </row>
    <row r="2925" spans="2:13" x14ac:dyDescent="0.2">
      <c r="B2925">
        <v>0</v>
      </c>
      <c r="C2925">
        <v>0</v>
      </c>
      <c r="D2925">
        <v>0</v>
      </c>
      <c r="E2925">
        <v>0</v>
      </c>
      <c r="F2925">
        <v>0</v>
      </c>
      <c r="G2925">
        <v>2222222</v>
      </c>
      <c r="H2925">
        <v>0</v>
      </c>
      <c r="I2925">
        <v>0</v>
      </c>
      <c r="J2925">
        <v>0</v>
      </c>
      <c r="K2925">
        <v>0</v>
      </c>
      <c r="L2925">
        <v>0</v>
      </c>
      <c r="M2925">
        <v>0</v>
      </c>
    </row>
    <row r="2926" spans="2:13" x14ac:dyDescent="0.2">
      <c r="B2926">
        <v>0</v>
      </c>
      <c r="C2926">
        <v>0</v>
      </c>
      <c r="D2926">
        <v>0</v>
      </c>
      <c r="E2926">
        <v>0</v>
      </c>
      <c r="F2926">
        <v>0</v>
      </c>
      <c r="G2926">
        <v>2222222</v>
      </c>
      <c r="H2926">
        <v>0</v>
      </c>
      <c r="I2926">
        <v>0</v>
      </c>
      <c r="J2926">
        <v>0</v>
      </c>
      <c r="K2926">
        <v>0</v>
      </c>
      <c r="L2926">
        <v>0</v>
      </c>
      <c r="M2926">
        <v>0</v>
      </c>
    </row>
    <row r="2927" spans="2:13" x14ac:dyDescent="0.2">
      <c r="B2927">
        <v>0</v>
      </c>
      <c r="C2927">
        <v>0</v>
      </c>
      <c r="D2927">
        <v>0</v>
      </c>
      <c r="E2927">
        <v>0</v>
      </c>
      <c r="F2927">
        <v>0</v>
      </c>
      <c r="G2927">
        <v>2222222</v>
      </c>
      <c r="H2927">
        <v>0</v>
      </c>
      <c r="I2927">
        <v>0</v>
      </c>
      <c r="J2927">
        <v>0</v>
      </c>
      <c r="K2927">
        <v>0</v>
      </c>
      <c r="L2927">
        <v>0</v>
      </c>
      <c r="M2927">
        <v>0</v>
      </c>
    </row>
    <row r="2928" spans="2:13" x14ac:dyDescent="0.2">
      <c r="B2928">
        <v>0</v>
      </c>
      <c r="C2928">
        <v>0</v>
      </c>
      <c r="D2928">
        <v>0</v>
      </c>
      <c r="E2928">
        <v>0</v>
      </c>
      <c r="F2928">
        <v>0</v>
      </c>
      <c r="G2928">
        <v>2222222</v>
      </c>
      <c r="H2928">
        <v>0</v>
      </c>
      <c r="I2928">
        <v>0</v>
      </c>
      <c r="J2928">
        <v>0</v>
      </c>
      <c r="K2928">
        <v>0</v>
      </c>
      <c r="L2928">
        <v>0</v>
      </c>
      <c r="M2928">
        <v>0</v>
      </c>
    </row>
    <row r="2929" spans="2:13" x14ac:dyDescent="0.2">
      <c r="B2929">
        <v>0</v>
      </c>
      <c r="C2929">
        <v>0</v>
      </c>
      <c r="D2929">
        <v>0</v>
      </c>
      <c r="E2929">
        <v>0</v>
      </c>
      <c r="F2929">
        <v>0</v>
      </c>
      <c r="G2929">
        <v>2222222</v>
      </c>
      <c r="H2929">
        <v>0</v>
      </c>
      <c r="I2929">
        <v>0</v>
      </c>
      <c r="J2929">
        <v>0</v>
      </c>
      <c r="K2929">
        <v>0</v>
      </c>
      <c r="L2929">
        <v>0</v>
      </c>
      <c r="M2929">
        <v>0</v>
      </c>
    </row>
    <row r="2930" spans="2:13" x14ac:dyDescent="0.2">
      <c r="B2930">
        <v>0</v>
      </c>
      <c r="C2930">
        <v>0</v>
      </c>
      <c r="D2930">
        <v>0</v>
      </c>
      <c r="E2930">
        <v>0</v>
      </c>
      <c r="F2930">
        <v>0</v>
      </c>
      <c r="G2930">
        <v>2222222</v>
      </c>
      <c r="H2930">
        <v>0</v>
      </c>
      <c r="I2930">
        <v>0</v>
      </c>
      <c r="J2930">
        <v>0</v>
      </c>
      <c r="K2930">
        <v>0</v>
      </c>
      <c r="L2930">
        <v>0</v>
      </c>
      <c r="M2930">
        <v>0</v>
      </c>
    </row>
    <row r="2931" spans="2:13" x14ac:dyDescent="0.2">
      <c r="B2931">
        <v>0</v>
      </c>
      <c r="C2931">
        <v>0</v>
      </c>
      <c r="D2931">
        <v>0</v>
      </c>
      <c r="E2931">
        <v>0</v>
      </c>
      <c r="F2931">
        <v>0</v>
      </c>
      <c r="G2931">
        <v>2222222</v>
      </c>
      <c r="H2931">
        <v>0</v>
      </c>
      <c r="I2931">
        <v>0</v>
      </c>
      <c r="J2931">
        <v>0</v>
      </c>
      <c r="K2931">
        <v>0</v>
      </c>
      <c r="L2931">
        <v>0</v>
      </c>
      <c r="M2931">
        <v>0</v>
      </c>
    </row>
    <row r="2932" spans="2:13" x14ac:dyDescent="0.2">
      <c r="B2932">
        <v>0</v>
      </c>
      <c r="C2932">
        <v>0</v>
      </c>
      <c r="D2932">
        <v>0</v>
      </c>
      <c r="E2932">
        <v>0</v>
      </c>
      <c r="F2932">
        <v>0</v>
      </c>
      <c r="G2932">
        <v>2222222</v>
      </c>
      <c r="H2932">
        <v>0</v>
      </c>
      <c r="I2932">
        <v>0</v>
      </c>
      <c r="J2932">
        <v>0</v>
      </c>
      <c r="K2932">
        <v>0</v>
      </c>
      <c r="L2932">
        <v>0</v>
      </c>
      <c r="M2932">
        <v>0</v>
      </c>
    </row>
    <row r="2933" spans="2:13" x14ac:dyDescent="0.2">
      <c r="B2933">
        <v>0</v>
      </c>
      <c r="C2933">
        <v>0</v>
      </c>
      <c r="D2933">
        <v>0</v>
      </c>
      <c r="E2933">
        <v>0</v>
      </c>
      <c r="F2933">
        <v>0</v>
      </c>
      <c r="G2933">
        <v>2222222</v>
      </c>
      <c r="H2933">
        <v>0</v>
      </c>
      <c r="I2933">
        <v>0</v>
      </c>
      <c r="J2933">
        <v>0</v>
      </c>
      <c r="K2933">
        <v>0</v>
      </c>
      <c r="L2933">
        <v>0</v>
      </c>
      <c r="M2933">
        <v>0</v>
      </c>
    </row>
    <row r="2934" spans="2:13" x14ac:dyDescent="0.2">
      <c r="B2934">
        <v>0</v>
      </c>
      <c r="C2934">
        <v>0</v>
      </c>
      <c r="D2934">
        <v>0</v>
      </c>
      <c r="E2934">
        <v>0</v>
      </c>
      <c r="F2934">
        <v>0</v>
      </c>
      <c r="G2934">
        <v>2222222</v>
      </c>
      <c r="H2934">
        <v>0</v>
      </c>
      <c r="I2934">
        <v>0</v>
      </c>
      <c r="J2934">
        <v>0</v>
      </c>
      <c r="K2934">
        <v>0</v>
      </c>
      <c r="L2934">
        <v>0</v>
      </c>
      <c r="M2934">
        <v>0</v>
      </c>
    </row>
    <row r="2935" spans="2:13" x14ac:dyDescent="0.2">
      <c r="B2935">
        <v>0</v>
      </c>
      <c r="C2935">
        <v>0</v>
      </c>
      <c r="D2935">
        <v>0</v>
      </c>
      <c r="E2935">
        <v>0</v>
      </c>
      <c r="F2935">
        <v>0</v>
      </c>
      <c r="G2935">
        <v>2222222</v>
      </c>
      <c r="H2935">
        <v>0</v>
      </c>
      <c r="I2935">
        <v>0</v>
      </c>
      <c r="J2935">
        <v>0</v>
      </c>
      <c r="K2935">
        <v>0</v>
      </c>
      <c r="L2935">
        <v>0</v>
      </c>
      <c r="M2935">
        <v>0</v>
      </c>
    </row>
    <row r="2936" spans="2:13" x14ac:dyDescent="0.2">
      <c r="B2936">
        <v>0</v>
      </c>
      <c r="C2936">
        <v>0</v>
      </c>
      <c r="D2936">
        <v>0</v>
      </c>
      <c r="E2936">
        <v>0</v>
      </c>
      <c r="F2936">
        <v>0</v>
      </c>
      <c r="G2936">
        <v>2222222</v>
      </c>
      <c r="H2936">
        <v>0</v>
      </c>
      <c r="I2936">
        <v>0</v>
      </c>
      <c r="J2936">
        <v>0</v>
      </c>
      <c r="K2936">
        <v>0</v>
      </c>
      <c r="L2936">
        <v>0</v>
      </c>
      <c r="M2936">
        <v>0</v>
      </c>
    </row>
    <row r="2937" spans="2:13" x14ac:dyDescent="0.2">
      <c r="B2937">
        <v>0</v>
      </c>
      <c r="C2937">
        <v>0</v>
      </c>
      <c r="D2937">
        <v>0</v>
      </c>
      <c r="E2937">
        <v>0</v>
      </c>
      <c r="F2937">
        <v>0</v>
      </c>
      <c r="G2937">
        <v>2222222</v>
      </c>
      <c r="H2937">
        <v>0</v>
      </c>
      <c r="I2937">
        <v>0</v>
      </c>
      <c r="J2937">
        <v>0</v>
      </c>
      <c r="K2937">
        <v>0</v>
      </c>
      <c r="L2937">
        <v>0</v>
      </c>
      <c r="M2937">
        <v>0</v>
      </c>
    </row>
    <row r="2938" spans="2:13" x14ac:dyDescent="0.2">
      <c r="B2938">
        <v>0</v>
      </c>
      <c r="C2938">
        <v>0</v>
      </c>
      <c r="D2938">
        <v>0</v>
      </c>
      <c r="E2938">
        <v>0</v>
      </c>
      <c r="F2938">
        <v>0</v>
      </c>
      <c r="G2938">
        <v>2222222</v>
      </c>
      <c r="H2938">
        <v>0</v>
      </c>
      <c r="I2938">
        <v>0</v>
      </c>
      <c r="J2938">
        <v>0</v>
      </c>
      <c r="K2938">
        <v>0</v>
      </c>
      <c r="L2938">
        <v>0</v>
      </c>
      <c r="M2938">
        <v>0</v>
      </c>
    </row>
    <row r="2939" spans="2:13" x14ac:dyDescent="0.2">
      <c r="B2939">
        <v>0</v>
      </c>
      <c r="C2939">
        <v>0</v>
      </c>
      <c r="D2939">
        <v>0</v>
      </c>
      <c r="E2939">
        <v>0</v>
      </c>
      <c r="F2939">
        <v>0</v>
      </c>
      <c r="G2939">
        <v>2222222</v>
      </c>
      <c r="H2939">
        <v>0</v>
      </c>
      <c r="I2939">
        <v>0</v>
      </c>
      <c r="J2939">
        <v>0</v>
      </c>
      <c r="K2939">
        <v>0</v>
      </c>
      <c r="L2939">
        <v>0</v>
      </c>
      <c r="M2939">
        <v>0</v>
      </c>
    </row>
    <row r="2940" spans="2:13" x14ac:dyDescent="0.2">
      <c r="B2940">
        <v>0</v>
      </c>
      <c r="C2940">
        <v>0</v>
      </c>
      <c r="D2940">
        <v>0</v>
      </c>
      <c r="E2940">
        <v>0</v>
      </c>
      <c r="F2940">
        <v>0</v>
      </c>
      <c r="G2940">
        <v>2222222</v>
      </c>
      <c r="H2940">
        <v>0</v>
      </c>
      <c r="I2940">
        <v>0</v>
      </c>
      <c r="J2940">
        <v>0</v>
      </c>
      <c r="K2940">
        <v>0</v>
      </c>
      <c r="L2940">
        <v>0</v>
      </c>
      <c r="M2940">
        <v>0</v>
      </c>
    </row>
    <row r="2941" spans="2:13" x14ac:dyDescent="0.2">
      <c r="B2941">
        <v>0</v>
      </c>
      <c r="C2941">
        <v>0</v>
      </c>
      <c r="D2941">
        <v>0</v>
      </c>
      <c r="E2941">
        <v>0</v>
      </c>
      <c r="F2941">
        <v>0</v>
      </c>
      <c r="G2941">
        <v>2222222</v>
      </c>
      <c r="H2941">
        <v>0</v>
      </c>
      <c r="I2941">
        <v>0</v>
      </c>
      <c r="J2941">
        <v>0</v>
      </c>
      <c r="K2941">
        <v>0</v>
      </c>
      <c r="L2941">
        <v>0</v>
      </c>
      <c r="M2941">
        <v>0</v>
      </c>
    </row>
    <row r="2942" spans="2:13" x14ac:dyDescent="0.2">
      <c r="B2942">
        <v>0</v>
      </c>
      <c r="C2942">
        <v>0</v>
      </c>
      <c r="D2942">
        <v>0</v>
      </c>
      <c r="E2942">
        <v>0</v>
      </c>
      <c r="F2942">
        <v>0</v>
      </c>
      <c r="G2942">
        <v>2222222</v>
      </c>
      <c r="H2942">
        <v>0</v>
      </c>
      <c r="I2942">
        <v>0</v>
      </c>
      <c r="J2942">
        <v>0</v>
      </c>
      <c r="K2942">
        <v>0</v>
      </c>
      <c r="L2942">
        <v>0</v>
      </c>
      <c r="M2942">
        <v>0</v>
      </c>
    </row>
    <row r="2943" spans="2:13" x14ac:dyDescent="0.2">
      <c r="B2943">
        <v>0</v>
      </c>
      <c r="C2943">
        <v>0</v>
      </c>
      <c r="D2943">
        <v>0</v>
      </c>
      <c r="E2943">
        <v>0</v>
      </c>
      <c r="F2943">
        <v>0</v>
      </c>
      <c r="G2943">
        <v>2222222</v>
      </c>
      <c r="H2943">
        <v>0</v>
      </c>
      <c r="I2943">
        <v>0</v>
      </c>
      <c r="J2943">
        <v>0</v>
      </c>
      <c r="K2943">
        <v>0</v>
      </c>
      <c r="L2943">
        <v>0</v>
      </c>
      <c r="M2943">
        <v>0</v>
      </c>
    </row>
    <row r="2944" spans="2:13" x14ac:dyDescent="0.2">
      <c r="B2944">
        <v>0</v>
      </c>
      <c r="C2944">
        <v>0</v>
      </c>
      <c r="D2944">
        <v>0</v>
      </c>
      <c r="E2944">
        <v>0</v>
      </c>
      <c r="F2944">
        <v>0</v>
      </c>
      <c r="G2944">
        <v>2222222</v>
      </c>
      <c r="H2944">
        <v>0</v>
      </c>
      <c r="I2944">
        <v>0</v>
      </c>
      <c r="J2944">
        <v>0</v>
      </c>
      <c r="K2944">
        <v>0</v>
      </c>
      <c r="L2944">
        <v>0</v>
      </c>
      <c r="M2944">
        <v>0</v>
      </c>
    </row>
    <row r="2945" spans="2:13" x14ac:dyDescent="0.2">
      <c r="B2945">
        <v>0</v>
      </c>
      <c r="C2945">
        <v>0</v>
      </c>
      <c r="D2945">
        <v>0</v>
      </c>
      <c r="E2945">
        <v>0</v>
      </c>
      <c r="F2945">
        <v>0</v>
      </c>
      <c r="G2945">
        <v>2222222</v>
      </c>
      <c r="H2945">
        <v>0</v>
      </c>
      <c r="I2945">
        <v>0</v>
      </c>
      <c r="J2945">
        <v>0</v>
      </c>
      <c r="K2945">
        <v>0</v>
      </c>
      <c r="L2945">
        <v>0</v>
      </c>
      <c r="M2945">
        <v>0</v>
      </c>
    </row>
    <row r="2946" spans="2:13" x14ac:dyDescent="0.2">
      <c r="B2946">
        <v>0</v>
      </c>
      <c r="C2946">
        <v>0</v>
      </c>
      <c r="D2946">
        <v>0</v>
      </c>
      <c r="E2946">
        <v>0</v>
      </c>
      <c r="F2946">
        <v>0</v>
      </c>
      <c r="G2946">
        <v>2222222</v>
      </c>
      <c r="H2946">
        <v>0</v>
      </c>
      <c r="I2946">
        <v>0</v>
      </c>
      <c r="J2946">
        <v>0</v>
      </c>
      <c r="K2946">
        <v>0</v>
      </c>
      <c r="L2946">
        <v>0</v>
      </c>
      <c r="M2946">
        <v>0</v>
      </c>
    </row>
    <row r="2947" spans="2:13" x14ac:dyDescent="0.2">
      <c r="B2947">
        <v>0</v>
      </c>
      <c r="C2947">
        <v>0</v>
      </c>
      <c r="D2947">
        <v>0</v>
      </c>
      <c r="E2947">
        <v>0</v>
      </c>
      <c r="F2947">
        <v>0</v>
      </c>
      <c r="G2947">
        <v>2222222</v>
      </c>
      <c r="H2947">
        <v>0</v>
      </c>
      <c r="I2947">
        <v>0</v>
      </c>
      <c r="J2947">
        <v>0</v>
      </c>
      <c r="K2947">
        <v>0</v>
      </c>
      <c r="L2947">
        <v>0</v>
      </c>
      <c r="M2947">
        <v>0</v>
      </c>
    </row>
    <row r="2948" spans="2:13" x14ac:dyDescent="0.2">
      <c r="B2948">
        <v>0</v>
      </c>
      <c r="C2948">
        <v>0</v>
      </c>
      <c r="D2948">
        <v>0</v>
      </c>
      <c r="E2948">
        <v>0</v>
      </c>
      <c r="F2948">
        <v>0</v>
      </c>
      <c r="G2948">
        <v>2222222</v>
      </c>
      <c r="H2948">
        <v>0</v>
      </c>
      <c r="I2948">
        <v>0</v>
      </c>
      <c r="J2948">
        <v>0</v>
      </c>
      <c r="K2948">
        <v>0</v>
      </c>
      <c r="L2948">
        <v>0</v>
      </c>
      <c r="M2948">
        <v>0</v>
      </c>
    </row>
    <row r="2949" spans="2:13" x14ac:dyDescent="0.2">
      <c r="B2949">
        <v>0</v>
      </c>
      <c r="C2949">
        <v>0</v>
      </c>
      <c r="D2949">
        <v>0</v>
      </c>
      <c r="E2949">
        <v>0</v>
      </c>
      <c r="F2949">
        <v>0</v>
      </c>
      <c r="G2949">
        <v>2222222</v>
      </c>
      <c r="H2949">
        <v>0</v>
      </c>
      <c r="I2949">
        <v>0</v>
      </c>
      <c r="J2949">
        <v>0</v>
      </c>
      <c r="K2949">
        <v>0</v>
      </c>
      <c r="L2949">
        <v>0</v>
      </c>
      <c r="M2949">
        <v>0</v>
      </c>
    </row>
    <row r="2950" spans="2:13" x14ac:dyDescent="0.2">
      <c r="B2950">
        <v>0</v>
      </c>
      <c r="C2950">
        <v>0</v>
      </c>
      <c r="D2950">
        <v>0</v>
      </c>
      <c r="E2950">
        <v>0</v>
      </c>
      <c r="F2950">
        <v>0</v>
      </c>
      <c r="G2950">
        <v>2222222</v>
      </c>
      <c r="H2950">
        <v>0</v>
      </c>
      <c r="I2950">
        <v>0</v>
      </c>
      <c r="J2950">
        <v>0</v>
      </c>
      <c r="K2950">
        <v>0</v>
      </c>
      <c r="L2950">
        <v>0</v>
      </c>
      <c r="M2950">
        <v>0</v>
      </c>
    </row>
    <row r="2951" spans="2:13" x14ac:dyDescent="0.2">
      <c r="B2951">
        <v>0</v>
      </c>
      <c r="C2951">
        <v>0</v>
      </c>
      <c r="D2951">
        <v>0</v>
      </c>
      <c r="E2951">
        <v>0</v>
      </c>
      <c r="F2951">
        <v>0</v>
      </c>
      <c r="G2951">
        <v>2222222</v>
      </c>
      <c r="H2951">
        <v>0</v>
      </c>
      <c r="I2951">
        <v>0</v>
      </c>
      <c r="J2951">
        <v>0</v>
      </c>
      <c r="K2951">
        <v>0</v>
      </c>
      <c r="L2951">
        <v>0</v>
      </c>
      <c r="M2951">
        <v>0</v>
      </c>
    </row>
    <row r="2952" spans="2:13" x14ac:dyDescent="0.2">
      <c r="B2952">
        <v>0</v>
      </c>
      <c r="C2952">
        <v>0</v>
      </c>
      <c r="D2952">
        <v>0</v>
      </c>
      <c r="E2952">
        <v>0</v>
      </c>
      <c r="F2952">
        <v>0</v>
      </c>
      <c r="G2952">
        <v>2222222</v>
      </c>
      <c r="H2952">
        <v>0</v>
      </c>
      <c r="I2952">
        <v>0</v>
      </c>
      <c r="J2952">
        <v>0</v>
      </c>
      <c r="K2952">
        <v>0</v>
      </c>
      <c r="L2952">
        <v>0</v>
      </c>
      <c r="M2952">
        <v>0</v>
      </c>
    </row>
    <row r="2953" spans="2:13" x14ac:dyDescent="0.2">
      <c r="B2953">
        <v>0</v>
      </c>
      <c r="C2953">
        <v>0</v>
      </c>
      <c r="D2953">
        <v>0</v>
      </c>
      <c r="E2953">
        <v>0</v>
      </c>
      <c r="F2953">
        <v>0</v>
      </c>
      <c r="G2953">
        <v>2222222</v>
      </c>
      <c r="H2953">
        <v>0</v>
      </c>
      <c r="I2953">
        <v>0</v>
      </c>
      <c r="J2953">
        <v>0</v>
      </c>
      <c r="K2953">
        <v>0</v>
      </c>
      <c r="L2953">
        <v>0</v>
      </c>
      <c r="M2953">
        <v>0</v>
      </c>
    </row>
    <row r="2954" spans="2:13" x14ac:dyDescent="0.2">
      <c r="B2954">
        <v>0</v>
      </c>
      <c r="C2954">
        <v>0</v>
      </c>
      <c r="D2954">
        <v>0</v>
      </c>
      <c r="E2954">
        <v>0</v>
      </c>
      <c r="F2954">
        <v>0</v>
      </c>
      <c r="G2954">
        <v>2222222</v>
      </c>
      <c r="H2954">
        <v>0</v>
      </c>
      <c r="I2954">
        <v>0</v>
      </c>
      <c r="J2954">
        <v>0</v>
      </c>
      <c r="K2954">
        <v>0</v>
      </c>
      <c r="L2954">
        <v>0</v>
      </c>
      <c r="M2954">
        <v>0</v>
      </c>
    </row>
    <row r="2955" spans="2:13" x14ac:dyDescent="0.2">
      <c r="B2955">
        <v>0</v>
      </c>
      <c r="C2955">
        <v>0</v>
      </c>
      <c r="D2955">
        <v>0</v>
      </c>
      <c r="E2955">
        <v>0</v>
      </c>
      <c r="F2955">
        <v>0</v>
      </c>
      <c r="G2955">
        <v>2222222</v>
      </c>
      <c r="H2955">
        <v>0</v>
      </c>
      <c r="I2955">
        <v>0</v>
      </c>
      <c r="J2955">
        <v>0</v>
      </c>
      <c r="K2955">
        <v>0</v>
      </c>
      <c r="L2955">
        <v>0</v>
      </c>
      <c r="M2955">
        <v>0</v>
      </c>
    </row>
    <row r="2956" spans="2:13" x14ac:dyDescent="0.2">
      <c r="B2956">
        <v>0</v>
      </c>
      <c r="C2956">
        <v>0</v>
      </c>
      <c r="D2956">
        <v>0</v>
      </c>
      <c r="E2956">
        <v>0</v>
      </c>
      <c r="F2956">
        <v>0</v>
      </c>
      <c r="G2956">
        <v>2222222</v>
      </c>
      <c r="H2956">
        <v>0</v>
      </c>
      <c r="I2956">
        <v>0</v>
      </c>
      <c r="J2956">
        <v>0</v>
      </c>
      <c r="K2956">
        <v>0</v>
      </c>
      <c r="L2956">
        <v>0</v>
      </c>
      <c r="M2956">
        <v>0</v>
      </c>
    </row>
    <row r="2957" spans="2:13" x14ac:dyDescent="0.2">
      <c r="B2957">
        <v>0</v>
      </c>
      <c r="C2957">
        <v>0</v>
      </c>
      <c r="D2957">
        <v>0</v>
      </c>
      <c r="E2957">
        <v>0</v>
      </c>
      <c r="F2957">
        <v>0</v>
      </c>
      <c r="G2957">
        <v>2222222</v>
      </c>
      <c r="H2957">
        <v>0</v>
      </c>
      <c r="I2957">
        <v>0</v>
      </c>
      <c r="J2957">
        <v>0</v>
      </c>
      <c r="K2957">
        <v>0</v>
      </c>
      <c r="L2957">
        <v>0</v>
      </c>
      <c r="M2957">
        <v>0</v>
      </c>
    </row>
    <row r="2958" spans="2:13" x14ac:dyDescent="0.2">
      <c r="B2958">
        <v>0</v>
      </c>
      <c r="C2958">
        <v>0</v>
      </c>
      <c r="D2958">
        <v>0</v>
      </c>
      <c r="E2958">
        <v>0</v>
      </c>
      <c r="F2958">
        <v>0</v>
      </c>
      <c r="G2958">
        <v>2222222</v>
      </c>
      <c r="H2958">
        <v>0</v>
      </c>
      <c r="I2958">
        <v>0</v>
      </c>
      <c r="J2958">
        <v>0</v>
      </c>
      <c r="K2958">
        <v>0</v>
      </c>
      <c r="L2958">
        <v>0</v>
      </c>
      <c r="M2958">
        <v>0</v>
      </c>
    </row>
    <row r="2959" spans="2:13" x14ac:dyDescent="0.2">
      <c r="B2959">
        <v>0</v>
      </c>
      <c r="C2959">
        <v>0</v>
      </c>
      <c r="D2959">
        <v>0</v>
      </c>
      <c r="E2959">
        <v>0</v>
      </c>
      <c r="F2959">
        <v>0</v>
      </c>
      <c r="G2959">
        <v>2222222</v>
      </c>
      <c r="H2959">
        <v>0</v>
      </c>
      <c r="I2959">
        <v>0</v>
      </c>
      <c r="J2959">
        <v>0</v>
      </c>
      <c r="K2959">
        <v>0</v>
      </c>
      <c r="L2959">
        <v>0</v>
      </c>
      <c r="M2959">
        <v>0</v>
      </c>
    </row>
    <row r="2960" spans="2:13" x14ac:dyDescent="0.2">
      <c r="B2960">
        <v>0</v>
      </c>
      <c r="C2960">
        <v>0</v>
      </c>
      <c r="D2960">
        <v>0</v>
      </c>
      <c r="E2960">
        <v>0</v>
      </c>
      <c r="F2960">
        <v>0</v>
      </c>
      <c r="G2960">
        <v>2222222</v>
      </c>
      <c r="H2960">
        <v>0</v>
      </c>
      <c r="I2960">
        <v>0</v>
      </c>
      <c r="J2960">
        <v>0</v>
      </c>
      <c r="K2960">
        <v>0</v>
      </c>
      <c r="L2960">
        <v>0</v>
      </c>
      <c r="M2960">
        <v>0</v>
      </c>
    </row>
    <row r="2961" spans="2:13" x14ac:dyDescent="0.2">
      <c r="B2961">
        <v>0</v>
      </c>
      <c r="C2961">
        <v>0</v>
      </c>
      <c r="D2961">
        <v>0</v>
      </c>
      <c r="E2961">
        <v>0</v>
      </c>
      <c r="F2961">
        <v>0</v>
      </c>
      <c r="G2961">
        <v>2222222</v>
      </c>
      <c r="H2961">
        <v>0</v>
      </c>
      <c r="I2961">
        <v>0</v>
      </c>
      <c r="J2961">
        <v>0</v>
      </c>
      <c r="K2961">
        <v>0</v>
      </c>
      <c r="L2961">
        <v>0</v>
      </c>
      <c r="M2961">
        <v>0</v>
      </c>
    </row>
    <row r="2962" spans="2:13" x14ac:dyDescent="0.2">
      <c r="B2962">
        <v>0</v>
      </c>
      <c r="C2962">
        <v>0</v>
      </c>
      <c r="D2962">
        <v>0</v>
      </c>
      <c r="E2962">
        <v>0</v>
      </c>
      <c r="F2962">
        <v>0</v>
      </c>
      <c r="G2962">
        <v>2222222</v>
      </c>
      <c r="H2962">
        <v>0</v>
      </c>
      <c r="I2962">
        <v>0</v>
      </c>
      <c r="J2962">
        <v>0</v>
      </c>
      <c r="K2962">
        <v>0</v>
      </c>
      <c r="L2962">
        <v>0</v>
      </c>
      <c r="M2962">
        <v>0</v>
      </c>
    </row>
    <row r="2963" spans="2:13" x14ac:dyDescent="0.2">
      <c r="B2963">
        <v>0</v>
      </c>
      <c r="C2963">
        <v>0</v>
      </c>
      <c r="D2963">
        <v>0</v>
      </c>
      <c r="E2963">
        <v>0</v>
      </c>
      <c r="F2963">
        <v>0</v>
      </c>
      <c r="G2963">
        <v>2222222</v>
      </c>
      <c r="H2963">
        <v>0</v>
      </c>
      <c r="I2963">
        <v>0</v>
      </c>
      <c r="J2963">
        <v>0</v>
      </c>
      <c r="K2963">
        <v>0</v>
      </c>
      <c r="L2963">
        <v>0</v>
      </c>
      <c r="M2963">
        <v>0</v>
      </c>
    </row>
    <row r="2964" spans="2:13" x14ac:dyDescent="0.2">
      <c r="B2964">
        <v>0</v>
      </c>
      <c r="C2964">
        <v>0</v>
      </c>
      <c r="D2964">
        <v>0</v>
      </c>
      <c r="E2964">
        <v>0</v>
      </c>
      <c r="F2964">
        <v>0</v>
      </c>
      <c r="G2964">
        <v>2222222</v>
      </c>
      <c r="H2964">
        <v>0</v>
      </c>
      <c r="I2964">
        <v>0</v>
      </c>
      <c r="J2964">
        <v>0</v>
      </c>
      <c r="K2964">
        <v>0</v>
      </c>
      <c r="L2964">
        <v>0</v>
      </c>
      <c r="M2964">
        <v>0</v>
      </c>
    </row>
    <row r="2965" spans="2:13" x14ac:dyDescent="0.2">
      <c r="B2965">
        <v>0</v>
      </c>
      <c r="C2965">
        <v>0</v>
      </c>
      <c r="D2965">
        <v>0</v>
      </c>
      <c r="E2965">
        <v>0</v>
      </c>
      <c r="F2965">
        <v>0</v>
      </c>
      <c r="G2965">
        <v>2222222</v>
      </c>
      <c r="H2965">
        <v>0</v>
      </c>
      <c r="I2965">
        <v>0</v>
      </c>
      <c r="J2965">
        <v>0</v>
      </c>
      <c r="K2965">
        <v>0</v>
      </c>
      <c r="L2965">
        <v>0</v>
      </c>
      <c r="M2965">
        <v>0</v>
      </c>
    </row>
    <row r="2966" spans="2:13" x14ac:dyDescent="0.2">
      <c r="B2966">
        <v>0</v>
      </c>
      <c r="C2966">
        <v>0</v>
      </c>
      <c r="D2966">
        <v>0</v>
      </c>
      <c r="E2966">
        <v>0</v>
      </c>
      <c r="F2966">
        <v>0</v>
      </c>
      <c r="G2966">
        <v>2222222</v>
      </c>
      <c r="H2966">
        <v>0</v>
      </c>
      <c r="I2966">
        <v>0</v>
      </c>
      <c r="J2966">
        <v>0</v>
      </c>
      <c r="K2966">
        <v>0</v>
      </c>
      <c r="L2966">
        <v>0</v>
      </c>
      <c r="M2966">
        <v>0</v>
      </c>
    </row>
    <row r="2967" spans="2:13" x14ac:dyDescent="0.2">
      <c r="B2967">
        <v>0</v>
      </c>
      <c r="C2967">
        <v>0</v>
      </c>
      <c r="D2967">
        <v>0</v>
      </c>
      <c r="E2967">
        <v>0</v>
      </c>
      <c r="F2967">
        <v>0</v>
      </c>
      <c r="G2967">
        <v>2222222</v>
      </c>
      <c r="H2967">
        <v>0</v>
      </c>
      <c r="I2967">
        <v>0</v>
      </c>
      <c r="J2967">
        <v>0</v>
      </c>
      <c r="K2967">
        <v>0</v>
      </c>
      <c r="L2967">
        <v>0</v>
      </c>
      <c r="M2967">
        <v>0</v>
      </c>
    </row>
    <row r="2968" spans="2:13" x14ac:dyDescent="0.2">
      <c r="B2968">
        <v>0</v>
      </c>
      <c r="C2968">
        <v>0</v>
      </c>
      <c r="D2968">
        <v>0</v>
      </c>
      <c r="E2968">
        <v>0</v>
      </c>
      <c r="F2968">
        <v>0</v>
      </c>
      <c r="G2968">
        <v>2222222</v>
      </c>
      <c r="H2968">
        <v>0</v>
      </c>
      <c r="I2968">
        <v>0</v>
      </c>
      <c r="J2968">
        <v>0</v>
      </c>
      <c r="K2968">
        <v>0</v>
      </c>
      <c r="L2968">
        <v>0</v>
      </c>
      <c r="M2968">
        <v>0</v>
      </c>
    </row>
    <row r="2969" spans="2:13" x14ac:dyDescent="0.2">
      <c r="B2969">
        <v>0</v>
      </c>
      <c r="C2969">
        <v>0</v>
      </c>
      <c r="D2969">
        <v>0</v>
      </c>
      <c r="E2969">
        <v>0</v>
      </c>
      <c r="F2969">
        <v>0</v>
      </c>
      <c r="G2969">
        <v>2222222</v>
      </c>
      <c r="H2969">
        <v>0</v>
      </c>
      <c r="I2969">
        <v>0</v>
      </c>
      <c r="J2969">
        <v>0</v>
      </c>
      <c r="K2969">
        <v>0</v>
      </c>
      <c r="L2969">
        <v>0</v>
      </c>
      <c r="M2969">
        <v>0</v>
      </c>
    </row>
    <row r="2970" spans="2:13" x14ac:dyDescent="0.2">
      <c r="B2970">
        <v>0</v>
      </c>
      <c r="C2970">
        <v>0</v>
      </c>
      <c r="D2970">
        <v>0</v>
      </c>
      <c r="E2970">
        <v>0</v>
      </c>
      <c r="F2970">
        <v>0</v>
      </c>
      <c r="G2970">
        <v>2222222</v>
      </c>
      <c r="H2970">
        <v>0</v>
      </c>
      <c r="I2970">
        <v>0</v>
      </c>
      <c r="J2970">
        <v>0</v>
      </c>
      <c r="K2970">
        <v>0</v>
      </c>
      <c r="L2970">
        <v>0</v>
      </c>
      <c r="M2970">
        <v>0</v>
      </c>
    </row>
    <row r="2971" spans="2:13" x14ac:dyDescent="0.2">
      <c r="B2971">
        <v>0</v>
      </c>
      <c r="C2971">
        <v>0</v>
      </c>
      <c r="D2971">
        <v>0</v>
      </c>
      <c r="E2971">
        <v>0</v>
      </c>
      <c r="F2971">
        <v>0</v>
      </c>
      <c r="G2971">
        <v>2222222</v>
      </c>
      <c r="H2971">
        <v>0</v>
      </c>
      <c r="I2971">
        <v>0</v>
      </c>
      <c r="J2971">
        <v>0</v>
      </c>
      <c r="K2971">
        <v>0</v>
      </c>
      <c r="L2971">
        <v>0</v>
      </c>
      <c r="M2971">
        <v>0</v>
      </c>
    </row>
    <row r="2972" spans="2:13" x14ac:dyDescent="0.2">
      <c r="B2972">
        <v>0</v>
      </c>
      <c r="C2972">
        <v>0</v>
      </c>
      <c r="D2972">
        <v>0</v>
      </c>
      <c r="E2972">
        <v>0</v>
      </c>
      <c r="F2972">
        <v>0</v>
      </c>
      <c r="G2972">
        <v>2222222</v>
      </c>
      <c r="H2972">
        <v>0</v>
      </c>
      <c r="I2972">
        <v>0</v>
      </c>
      <c r="J2972">
        <v>0</v>
      </c>
      <c r="K2972">
        <v>0</v>
      </c>
      <c r="L2972">
        <v>0</v>
      </c>
      <c r="M2972">
        <v>0</v>
      </c>
    </row>
    <row r="2973" spans="2:13" x14ac:dyDescent="0.2">
      <c r="B2973">
        <v>0</v>
      </c>
      <c r="C2973">
        <v>0</v>
      </c>
      <c r="D2973">
        <v>0</v>
      </c>
      <c r="E2973">
        <v>0</v>
      </c>
      <c r="F2973">
        <v>0</v>
      </c>
      <c r="G2973">
        <v>2222222</v>
      </c>
      <c r="H2973">
        <v>0</v>
      </c>
      <c r="I2973">
        <v>0</v>
      </c>
      <c r="J2973">
        <v>0</v>
      </c>
      <c r="K2973">
        <v>0</v>
      </c>
      <c r="L2973">
        <v>0</v>
      </c>
      <c r="M2973">
        <v>0</v>
      </c>
    </row>
    <row r="2974" spans="2:13" x14ac:dyDescent="0.2">
      <c r="B2974">
        <v>0</v>
      </c>
      <c r="C2974">
        <v>0</v>
      </c>
      <c r="D2974">
        <v>0</v>
      </c>
      <c r="E2974">
        <v>0</v>
      </c>
      <c r="F2974">
        <v>0</v>
      </c>
      <c r="G2974">
        <v>2222222</v>
      </c>
      <c r="H2974">
        <v>0</v>
      </c>
      <c r="I2974">
        <v>0</v>
      </c>
      <c r="J2974">
        <v>0</v>
      </c>
      <c r="K2974">
        <v>0</v>
      </c>
      <c r="L2974">
        <v>0</v>
      </c>
      <c r="M2974">
        <v>0</v>
      </c>
    </row>
    <row r="2975" spans="2:13" x14ac:dyDescent="0.2">
      <c r="B2975">
        <v>0</v>
      </c>
      <c r="C2975">
        <v>0</v>
      </c>
      <c r="D2975">
        <v>0</v>
      </c>
      <c r="E2975">
        <v>0</v>
      </c>
      <c r="F2975">
        <v>0</v>
      </c>
      <c r="G2975">
        <v>2222222</v>
      </c>
      <c r="H2975">
        <v>0</v>
      </c>
      <c r="I2975">
        <v>0</v>
      </c>
      <c r="J2975">
        <v>0</v>
      </c>
      <c r="K2975">
        <v>0</v>
      </c>
      <c r="L2975">
        <v>0</v>
      </c>
      <c r="M2975">
        <v>0</v>
      </c>
    </row>
    <row r="2976" spans="2:13" x14ac:dyDescent="0.2">
      <c r="B2976">
        <v>0</v>
      </c>
      <c r="C2976">
        <v>0</v>
      </c>
      <c r="D2976">
        <v>0</v>
      </c>
      <c r="E2976">
        <v>0</v>
      </c>
      <c r="F2976">
        <v>0</v>
      </c>
      <c r="G2976">
        <v>2222222</v>
      </c>
      <c r="H2976">
        <v>0</v>
      </c>
      <c r="I2976">
        <v>0</v>
      </c>
      <c r="J2976">
        <v>0</v>
      </c>
      <c r="K2976">
        <v>0</v>
      </c>
      <c r="L2976">
        <v>0</v>
      </c>
      <c r="M2976">
        <v>0</v>
      </c>
    </row>
    <row r="2977" spans="2:13" x14ac:dyDescent="0.2">
      <c r="B2977">
        <v>0</v>
      </c>
      <c r="C2977">
        <v>0</v>
      </c>
      <c r="D2977">
        <v>0</v>
      </c>
      <c r="E2977">
        <v>0</v>
      </c>
      <c r="F2977">
        <v>0</v>
      </c>
      <c r="G2977">
        <v>2222222</v>
      </c>
      <c r="H2977">
        <v>0</v>
      </c>
      <c r="I2977">
        <v>0</v>
      </c>
      <c r="J2977">
        <v>0</v>
      </c>
      <c r="K2977">
        <v>0</v>
      </c>
      <c r="L2977">
        <v>0</v>
      </c>
      <c r="M2977">
        <v>0</v>
      </c>
    </row>
    <row r="2978" spans="2:13" x14ac:dyDescent="0.2">
      <c r="B2978">
        <v>0</v>
      </c>
      <c r="C2978">
        <v>0</v>
      </c>
      <c r="D2978">
        <v>0</v>
      </c>
      <c r="E2978">
        <v>0</v>
      </c>
      <c r="F2978">
        <v>0</v>
      </c>
      <c r="G2978">
        <v>2222222</v>
      </c>
      <c r="H2978">
        <v>0</v>
      </c>
      <c r="I2978">
        <v>0</v>
      </c>
      <c r="J2978">
        <v>0</v>
      </c>
      <c r="K2978">
        <v>0</v>
      </c>
      <c r="L2978">
        <v>0</v>
      </c>
      <c r="M2978">
        <v>0</v>
      </c>
    </row>
    <row r="2979" spans="2:13" x14ac:dyDescent="0.2">
      <c r="B2979">
        <v>0</v>
      </c>
      <c r="C2979">
        <v>0</v>
      </c>
      <c r="D2979">
        <v>0</v>
      </c>
      <c r="E2979">
        <v>0</v>
      </c>
      <c r="F2979">
        <v>0</v>
      </c>
      <c r="G2979">
        <v>2222222</v>
      </c>
      <c r="H2979">
        <v>0</v>
      </c>
      <c r="I2979">
        <v>0</v>
      </c>
      <c r="J2979">
        <v>0</v>
      </c>
      <c r="K2979">
        <v>0</v>
      </c>
      <c r="L2979">
        <v>0</v>
      </c>
      <c r="M2979">
        <v>0</v>
      </c>
    </row>
    <row r="2980" spans="2:13" x14ac:dyDescent="0.2">
      <c r="B2980">
        <v>0</v>
      </c>
      <c r="C2980">
        <v>0</v>
      </c>
      <c r="D2980">
        <v>0</v>
      </c>
      <c r="E2980">
        <v>0</v>
      </c>
      <c r="F2980">
        <v>0</v>
      </c>
      <c r="G2980">
        <v>2222222</v>
      </c>
      <c r="H2980">
        <v>0</v>
      </c>
      <c r="I2980">
        <v>0</v>
      </c>
      <c r="J2980">
        <v>0</v>
      </c>
      <c r="K2980">
        <v>0</v>
      </c>
      <c r="L2980">
        <v>0</v>
      </c>
      <c r="M2980">
        <v>0</v>
      </c>
    </row>
    <row r="2981" spans="2:13" x14ac:dyDescent="0.2">
      <c r="B2981">
        <v>0</v>
      </c>
      <c r="C2981">
        <v>0</v>
      </c>
      <c r="D2981">
        <v>0</v>
      </c>
      <c r="E2981">
        <v>0</v>
      </c>
      <c r="F2981">
        <v>0</v>
      </c>
      <c r="G2981">
        <v>2222222</v>
      </c>
      <c r="H2981">
        <v>0</v>
      </c>
      <c r="I2981">
        <v>0</v>
      </c>
      <c r="J2981">
        <v>0</v>
      </c>
      <c r="K2981">
        <v>0</v>
      </c>
      <c r="L2981">
        <v>0</v>
      </c>
      <c r="M2981">
        <v>0</v>
      </c>
    </row>
    <row r="2982" spans="2:13" x14ac:dyDescent="0.2">
      <c r="B2982">
        <v>0</v>
      </c>
      <c r="C2982">
        <v>0</v>
      </c>
      <c r="D2982">
        <v>0</v>
      </c>
      <c r="E2982">
        <v>0</v>
      </c>
      <c r="F2982">
        <v>0</v>
      </c>
      <c r="G2982">
        <v>2222222</v>
      </c>
      <c r="H2982">
        <v>0</v>
      </c>
      <c r="I2982">
        <v>0</v>
      </c>
      <c r="J2982">
        <v>0</v>
      </c>
      <c r="K2982">
        <v>0</v>
      </c>
      <c r="L2982">
        <v>0</v>
      </c>
      <c r="M2982">
        <v>0</v>
      </c>
    </row>
    <row r="2983" spans="2:13" x14ac:dyDescent="0.2">
      <c r="B2983">
        <v>0</v>
      </c>
      <c r="C2983">
        <v>0</v>
      </c>
      <c r="D2983">
        <v>0</v>
      </c>
      <c r="E2983">
        <v>0</v>
      </c>
      <c r="F2983">
        <v>0</v>
      </c>
      <c r="G2983">
        <v>2222222</v>
      </c>
      <c r="H2983">
        <v>0</v>
      </c>
      <c r="I2983">
        <v>0</v>
      </c>
      <c r="J2983">
        <v>0</v>
      </c>
      <c r="K2983">
        <v>0</v>
      </c>
      <c r="L2983">
        <v>0</v>
      </c>
      <c r="M2983">
        <v>0</v>
      </c>
    </row>
    <row r="2984" spans="2:13" x14ac:dyDescent="0.2">
      <c r="B2984">
        <v>0</v>
      </c>
      <c r="C2984">
        <v>0</v>
      </c>
      <c r="D2984">
        <v>0</v>
      </c>
      <c r="E2984">
        <v>0</v>
      </c>
      <c r="F2984">
        <v>0</v>
      </c>
      <c r="G2984">
        <v>2222222</v>
      </c>
      <c r="H2984">
        <v>0</v>
      </c>
      <c r="I2984">
        <v>0</v>
      </c>
      <c r="J2984">
        <v>0</v>
      </c>
      <c r="K2984">
        <v>0</v>
      </c>
      <c r="L2984">
        <v>0</v>
      </c>
      <c r="M2984">
        <v>0</v>
      </c>
    </row>
    <row r="2985" spans="2:13" x14ac:dyDescent="0.2">
      <c r="B2985">
        <v>0</v>
      </c>
      <c r="C2985">
        <v>0</v>
      </c>
      <c r="D2985">
        <v>0</v>
      </c>
      <c r="E2985">
        <v>0</v>
      </c>
      <c r="F2985">
        <v>0</v>
      </c>
      <c r="G2985">
        <v>2222222</v>
      </c>
      <c r="H2985">
        <v>0</v>
      </c>
      <c r="I2985">
        <v>0</v>
      </c>
      <c r="J2985">
        <v>0</v>
      </c>
      <c r="K2985">
        <v>0</v>
      </c>
      <c r="L2985">
        <v>0</v>
      </c>
      <c r="M2985">
        <v>0</v>
      </c>
    </row>
    <row r="2986" spans="2:13" x14ac:dyDescent="0.2">
      <c r="B2986">
        <v>0</v>
      </c>
      <c r="C2986">
        <v>0</v>
      </c>
      <c r="D2986">
        <v>0</v>
      </c>
      <c r="E2986">
        <v>0</v>
      </c>
      <c r="F2986">
        <v>0</v>
      </c>
      <c r="G2986">
        <v>2222222</v>
      </c>
      <c r="H2986">
        <v>0</v>
      </c>
      <c r="I2986">
        <v>0</v>
      </c>
      <c r="J2986">
        <v>0</v>
      </c>
      <c r="K2986">
        <v>0</v>
      </c>
      <c r="L2986">
        <v>0</v>
      </c>
      <c r="M2986">
        <v>0</v>
      </c>
    </row>
    <row r="2987" spans="2:13" x14ac:dyDescent="0.2">
      <c r="B2987">
        <v>0</v>
      </c>
      <c r="C2987">
        <v>0</v>
      </c>
      <c r="D2987">
        <v>0</v>
      </c>
      <c r="E2987">
        <v>0</v>
      </c>
      <c r="F2987">
        <v>0</v>
      </c>
      <c r="G2987">
        <v>2222222</v>
      </c>
      <c r="H2987">
        <v>0</v>
      </c>
      <c r="I2987">
        <v>0</v>
      </c>
      <c r="J2987">
        <v>0</v>
      </c>
      <c r="K2987">
        <v>0</v>
      </c>
      <c r="L2987">
        <v>0</v>
      </c>
      <c r="M2987">
        <v>0</v>
      </c>
    </row>
    <row r="2988" spans="2:13" x14ac:dyDescent="0.2">
      <c r="B2988">
        <v>0</v>
      </c>
      <c r="C2988">
        <v>0</v>
      </c>
      <c r="D2988">
        <v>0</v>
      </c>
      <c r="E2988">
        <v>0</v>
      </c>
      <c r="F2988">
        <v>0</v>
      </c>
      <c r="G2988">
        <v>2222222</v>
      </c>
      <c r="H2988">
        <v>0</v>
      </c>
      <c r="I2988">
        <v>0</v>
      </c>
      <c r="J2988">
        <v>0</v>
      </c>
      <c r="K2988">
        <v>0</v>
      </c>
      <c r="L2988">
        <v>0</v>
      </c>
      <c r="M2988">
        <v>0</v>
      </c>
    </row>
    <row r="2989" spans="2:13" x14ac:dyDescent="0.2">
      <c r="B2989">
        <v>0</v>
      </c>
      <c r="C2989">
        <v>0</v>
      </c>
      <c r="D2989">
        <v>0</v>
      </c>
      <c r="E2989">
        <v>0</v>
      </c>
      <c r="F2989">
        <v>0</v>
      </c>
      <c r="G2989">
        <v>2222222</v>
      </c>
      <c r="H2989">
        <v>0</v>
      </c>
      <c r="I2989">
        <v>0</v>
      </c>
      <c r="J2989">
        <v>0</v>
      </c>
      <c r="K2989">
        <v>0</v>
      </c>
      <c r="L2989">
        <v>0</v>
      </c>
      <c r="M2989">
        <v>0</v>
      </c>
    </row>
    <row r="2990" spans="2:13" x14ac:dyDescent="0.2">
      <c r="B2990">
        <v>0</v>
      </c>
      <c r="C2990">
        <v>0</v>
      </c>
      <c r="D2990">
        <v>0</v>
      </c>
      <c r="E2990">
        <v>0</v>
      </c>
      <c r="F2990">
        <v>0</v>
      </c>
      <c r="G2990">
        <v>2222222</v>
      </c>
      <c r="H2990">
        <v>0</v>
      </c>
      <c r="I2990">
        <v>0</v>
      </c>
      <c r="J2990">
        <v>0</v>
      </c>
      <c r="K2990">
        <v>0</v>
      </c>
      <c r="L2990">
        <v>0</v>
      </c>
      <c r="M2990">
        <v>0</v>
      </c>
    </row>
    <row r="2991" spans="2:13" x14ac:dyDescent="0.2">
      <c r="B2991">
        <v>0</v>
      </c>
      <c r="C2991">
        <v>0</v>
      </c>
      <c r="D2991">
        <v>0</v>
      </c>
      <c r="E2991">
        <v>0</v>
      </c>
      <c r="F2991">
        <v>0</v>
      </c>
      <c r="G2991">
        <v>2222222</v>
      </c>
      <c r="H2991">
        <v>0</v>
      </c>
      <c r="I2991">
        <v>0</v>
      </c>
      <c r="J2991">
        <v>0</v>
      </c>
      <c r="K2991">
        <v>0</v>
      </c>
      <c r="L2991">
        <v>0</v>
      </c>
      <c r="M2991">
        <v>0</v>
      </c>
    </row>
    <row r="2992" spans="2:13" x14ac:dyDescent="0.2">
      <c r="B2992">
        <v>0</v>
      </c>
      <c r="C2992">
        <v>0</v>
      </c>
      <c r="D2992">
        <v>0</v>
      </c>
      <c r="E2992">
        <v>0</v>
      </c>
      <c r="F2992">
        <v>0</v>
      </c>
      <c r="G2992">
        <v>2222222</v>
      </c>
      <c r="H2992">
        <v>0</v>
      </c>
      <c r="I2992">
        <v>0</v>
      </c>
      <c r="J2992">
        <v>0</v>
      </c>
      <c r="K2992">
        <v>0</v>
      </c>
      <c r="L2992">
        <v>0</v>
      </c>
      <c r="M2992">
        <v>0</v>
      </c>
    </row>
    <row r="2993" spans="2:13" x14ac:dyDescent="0.2">
      <c r="B2993">
        <v>0</v>
      </c>
      <c r="C2993" t="str">
        <v>Opening Balance</v>
      </c>
      <c r="D2993">
        <v>0</v>
      </c>
      <c r="E2993">
        <v>0</v>
      </c>
      <c r="F2993">
        <v>0</v>
      </c>
      <c r="G2993">
        <v>3333333</v>
      </c>
      <c r="H2993">
        <v>0</v>
      </c>
      <c r="I2993">
        <v>0</v>
      </c>
      <c r="J2993">
        <v>0</v>
      </c>
      <c r="K2993">
        <v>0</v>
      </c>
      <c r="L2993">
        <v>0</v>
      </c>
      <c r="M2993">
        <v>0</v>
      </c>
    </row>
    <row r="2994" spans="2:13" x14ac:dyDescent="0.2">
      <c r="B2994">
        <v>0</v>
      </c>
      <c r="C2994" t="str">
        <v>Please ignore this</v>
      </c>
      <c r="D2994" t="str">
        <v>999 Uncategorized expenses</v>
      </c>
      <c r="E2994" t="str">
        <v>999 Uncategorized expenses</v>
      </c>
      <c r="F2994">
        <v>0</v>
      </c>
      <c r="G2994">
        <v>3333333</v>
      </c>
      <c r="H2994">
        <v>0</v>
      </c>
      <c r="I2994">
        <v>0</v>
      </c>
      <c r="J2994">
        <v>0</v>
      </c>
      <c r="K2994">
        <v>0</v>
      </c>
      <c r="L2994">
        <v>0</v>
      </c>
      <c r="M2994">
        <v>0</v>
      </c>
    </row>
    <row r="2995" spans="2:13" x14ac:dyDescent="0.2">
      <c r="B2995">
        <v>0</v>
      </c>
      <c r="C2995">
        <v>0</v>
      </c>
      <c r="D2995">
        <v>0</v>
      </c>
      <c r="E2995">
        <v>0</v>
      </c>
      <c r="F2995">
        <v>0</v>
      </c>
      <c r="G2995">
        <v>3333333</v>
      </c>
      <c r="H2995">
        <v>0</v>
      </c>
      <c r="I2995">
        <v>0</v>
      </c>
      <c r="J2995">
        <v>0</v>
      </c>
      <c r="K2995">
        <v>0</v>
      </c>
      <c r="L2995">
        <v>0</v>
      </c>
      <c r="M2995">
        <v>0</v>
      </c>
    </row>
    <row r="2996" spans="2:13" x14ac:dyDescent="0.2">
      <c r="B2996">
        <v>0</v>
      </c>
      <c r="C2996">
        <v>0</v>
      </c>
      <c r="D2996">
        <v>0</v>
      </c>
      <c r="E2996">
        <v>0</v>
      </c>
      <c r="F2996">
        <v>0</v>
      </c>
      <c r="G2996">
        <v>3333333</v>
      </c>
      <c r="H2996">
        <v>0</v>
      </c>
      <c r="I2996">
        <v>0</v>
      </c>
      <c r="J2996">
        <v>0</v>
      </c>
      <c r="K2996">
        <v>0</v>
      </c>
      <c r="L2996">
        <v>0</v>
      </c>
      <c r="M2996">
        <v>0</v>
      </c>
    </row>
    <row r="2997" spans="2:13" x14ac:dyDescent="0.2">
      <c r="B2997">
        <v>0</v>
      </c>
      <c r="C2997">
        <v>0</v>
      </c>
      <c r="D2997">
        <v>0</v>
      </c>
      <c r="E2997">
        <v>0</v>
      </c>
      <c r="F2997">
        <v>0</v>
      </c>
      <c r="G2997">
        <v>3333333</v>
      </c>
      <c r="H2997">
        <v>0</v>
      </c>
      <c r="I2997">
        <v>0</v>
      </c>
      <c r="J2997">
        <v>0</v>
      </c>
      <c r="K2997">
        <v>0</v>
      </c>
      <c r="L2997">
        <v>0</v>
      </c>
      <c r="M2997">
        <v>0</v>
      </c>
    </row>
    <row r="2998" spans="2:13" x14ac:dyDescent="0.2">
      <c r="B2998">
        <v>0</v>
      </c>
      <c r="C2998">
        <v>0</v>
      </c>
      <c r="D2998">
        <v>0</v>
      </c>
      <c r="E2998">
        <v>0</v>
      </c>
      <c r="F2998">
        <v>0</v>
      </c>
      <c r="G2998">
        <v>3333333</v>
      </c>
      <c r="H2998">
        <v>0</v>
      </c>
      <c r="I2998">
        <v>0</v>
      </c>
      <c r="J2998">
        <v>0</v>
      </c>
      <c r="K2998">
        <v>0</v>
      </c>
      <c r="L2998">
        <v>0</v>
      </c>
      <c r="M2998">
        <v>0</v>
      </c>
    </row>
    <row r="2999" spans="2:13" x14ac:dyDescent="0.2">
      <c r="B2999">
        <v>0</v>
      </c>
      <c r="C2999">
        <v>0</v>
      </c>
      <c r="D2999">
        <v>0</v>
      </c>
      <c r="E2999">
        <v>0</v>
      </c>
      <c r="F2999">
        <v>0</v>
      </c>
      <c r="G2999">
        <v>3333333</v>
      </c>
      <c r="H2999">
        <v>0</v>
      </c>
      <c r="I2999">
        <v>0</v>
      </c>
      <c r="J2999">
        <v>0</v>
      </c>
      <c r="K2999">
        <v>0</v>
      </c>
      <c r="L2999">
        <v>0</v>
      </c>
      <c r="M2999">
        <v>0</v>
      </c>
    </row>
    <row r="3000" spans="2:13" x14ac:dyDescent="0.2">
      <c r="B3000">
        <v>0</v>
      </c>
      <c r="C3000">
        <v>0</v>
      </c>
      <c r="D3000">
        <v>0</v>
      </c>
      <c r="E3000">
        <v>0</v>
      </c>
      <c r="F3000">
        <v>0</v>
      </c>
      <c r="G3000">
        <v>3333333</v>
      </c>
      <c r="H3000">
        <v>0</v>
      </c>
      <c r="I3000">
        <v>0</v>
      </c>
      <c r="J3000">
        <v>0</v>
      </c>
      <c r="K3000">
        <v>0</v>
      </c>
      <c r="L3000">
        <v>0</v>
      </c>
      <c r="M3000">
        <v>0</v>
      </c>
    </row>
    <row r="3001" spans="2:13" x14ac:dyDescent="0.2">
      <c r="B3001">
        <v>0</v>
      </c>
      <c r="C3001">
        <v>0</v>
      </c>
      <c r="D3001">
        <v>0</v>
      </c>
      <c r="E3001">
        <v>0</v>
      </c>
      <c r="F3001">
        <v>0</v>
      </c>
      <c r="G3001">
        <v>3333333</v>
      </c>
      <c r="H3001">
        <v>0</v>
      </c>
      <c r="I3001">
        <v>0</v>
      </c>
      <c r="J3001">
        <v>0</v>
      </c>
      <c r="K3001">
        <v>0</v>
      </c>
      <c r="L3001">
        <v>0</v>
      </c>
      <c r="M3001">
        <v>0</v>
      </c>
    </row>
    <row r="3002" spans="2:13" x14ac:dyDescent="0.2">
      <c r="B3002">
        <v>0</v>
      </c>
      <c r="C3002">
        <v>0</v>
      </c>
      <c r="D3002">
        <v>0</v>
      </c>
      <c r="E3002">
        <v>0</v>
      </c>
      <c r="F3002">
        <v>0</v>
      </c>
      <c r="G3002">
        <v>3333333</v>
      </c>
      <c r="H3002">
        <v>0</v>
      </c>
      <c r="I3002">
        <v>0</v>
      </c>
      <c r="J3002">
        <v>0</v>
      </c>
      <c r="K3002">
        <v>0</v>
      </c>
      <c r="L3002">
        <v>0</v>
      </c>
      <c r="M3002">
        <v>0</v>
      </c>
    </row>
    <row r="3003" spans="2:13" x14ac:dyDescent="0.2">
      <c r="B3003">
        <v>0</v>
      </c>
      <c r="C3003">
        <v>0</v>
      </c>
      <c r="D3003">
        <v>0</v>
      </c>
      <c r="E3003">
        <v>0</v>
      </c>
      <c r="F3003">
        <v>0</v>
      </c>
      <c r="G3003">
        <v>3333333</v>
      </c>
      <c r="H3003">
        <v>0</v>
      </c>
      <c r="I3003">
        <v>0</v>
      </c>
      <c r="J3003">
        <v>0</v>
      </c>
      <c r="K3003">
        <v>0</v>
      </c>
      <c r="L3003">
        <v>0</v>
      </c>
      <c r="M3003">
        <v>0</v>
      </c>
    </row>
    <row r="3004" spans="2:13" x14ac:dyDescent="0.2">
      <c r="B3004">
        <v>0</v>
      </c>
      <c r="C3004">
        <v>0</v>
      </c>
      <c r="D3004">
        <v>0</v>
      </c>
      <c r="E3004">
        <v>0</v>
      </c>
      <c r="F3004">
        <v>0</v>
      </c>
      <c r="G3004">
        <v>3333333</v>
      </c>
      <c r="H3004">
        <v>0</v>
      </c>
      <c r="I3004">
        <v>0</v>
      </c>
      <c r="J3004">
        <v>0</v>
      </c>
      <c r="K3004">
        <v>0</v>
      </c>
      <c r="L3004">
        <v>0</v>
      </c>
      <c r="M3004">
        <v>0</v>
      </c>
    </row>
    <row r="3005" spans="2:13" x14ac:dyDescent="0.2">
      <c r="B3005">
        <v>0</v>
      </c>
      <c r="C3005">
        <v>0</v>
      </c>
      <c r="D3005">
        <v>0</v>
      </c>
      <c r="E3005">
        <v>0</v>
      </c>
      <c r="F3005">
        <v>0</v>
      </c>
      <c r="G3005">
        <v>3333333</v>
      </c>
      <c r="H3005">
        <v>0</v>
      </c>
      <c r="I3005">
        <v>0</v>
      </c>
      <c r="J3005">
        <v>0</v>
      </c>
      <c r="K3005">
        <v>0</v>
      </c>
      <c r="L3005">
        <v>0</v>
      </c>
      <c r="M3005">
        <v>0</v>
      </c>
    </row>
    <row r="3006" spans="2:13" x14ac:dyDescent="0.2">
      <c r="B3006">
        <v>0</v>
      </c>
      <c r="C3006">
        <v>0</v>
      </c>
      <c r="D3006">
        <v>0</v>
      </c>
      <c r="E3006">
        <v>0</v>
      </c>
      <c r="F3006">
        <v>0</v>
      </c>
      <c r="G3006">
        <v>3333333</v>
      </c>
      <c r="H3006">
        <v>0</v>
      </c>
      <c r="I3006">
        <v>0</v>
      </c>
      <c r="J3006">
        <v>0</v>
      </c>
      <c r="K3006">
        <v>0</v>
      </c>
      <c r="L3006">
        <v>0</v>
      </c>
      <c r="M3006">
        <v>0</v>
      </c>
    </row>
    <row r="3007" spans="2:13" x14ac:dyDescent="0.2">
      <c r="B3007">
        <v>0</v>
      </c>
      <c r="C3007">
        <v>0</v>
      </c>
      <c r="D3007">
        <v>0</v>
      </c>
      <c r="E3007">
        <v>0</v>
      </c>
      <c r="F3007">
        <v>0</v>
      </c>
      <c r="G3007">
        <v>3333333</v>
      </c>
      <c r="H3007">
        <v>0</v>
      </c>
      <c r="I3007">
        <v>0</v>
      </c>
      <c r="J3007">
        <v>0</v>
      </c>
      <c r="K3007">
        <v>0</v>
      </c>
      <c r="L3007">
        <v>0</v>
      </c>
      <c r="M3007">
        <v>0</v>
      </c>
    </row>
    <row r="3008" spans="2:13" x14ac:dyDescent="0.2">
      <c r="B3008">
        <v>0</v>
      </c>
      <c r="C3008">
        <v>0</v>
      </c>
      <c r="D3008">
        <v>0</v>
      </c>
      <c r="E3008">
        <v>0</v>
      </c>
      <c r="F3008">
        <v>0</v>
      </c>
      <c r="G3008">
        <v>3333333</v>
      </c>
      <c r="H3008">
        <v>0</v>
      </c>
      <c r="I3008">
        <v>0</v>
      </c>
      <c r="J3008">
        <v>0</v>
      </c>
      <c r="K3008">
        <v>0</v>
      </c>
      <c r="L3008">
        <v>0</v>
      </c>
      <c r="M3008">
        <v>0</v>
      </c>
    </row>
    <row r="3009" spans="2:13" x14ac:dyDescent="0.2">
      <c r="B3009">
        <v>0</v>
      </c>
      <c r="C3009">
        <v>0</v>
      </c>
      <c r="D3009">
        <v>0</v>
      </c>
      <c r="E3009">
        <v>0</v>
      </c>
      <c r="F3009">
        <v>0</v>
      </c>
      <c r="G3009">
        <v>3333333</v>
      </c>
      <c r="H3009">
        <v>0</v>
      </c>
      <c r="I3009">
        <v>0</v>
      </c>
      <c r="J3009">
        <v>0</v>
      </c>
      <c r="K3009">
        <v>0</v>
      </c>
      <c r="L3009">
        <v>0</v>
      </c>
      <c r="M3009">
        <v>0</v>
      </c>
    </row>
    <row r="3010" spans="2:13" x14ac:dyDescent="0.2">
      <c r="B3010">
        <v>0</v>
      </c>
      <c r="C3010">
        <v>0</v>
      </c>
      <c r="D3010">
        <v>0</v>
      </c>
      <c r="E3010">
        <v>0</v>
      </c>
      <c r="F3010">
        <v>0</v>
      </c>
      <c r="G3010">
        <v>3333333</v>
      </c>
      <c r="H3010">
        <v>0</v>
      </c>
      <c r="I3010">
        <v>0</v>
      </c>
      <c r="J3010">
        <v>0</v>
      </c>
      <c r="K3010">
        <v>0</v>
      </c>
      <c r="L3010">
        <v>0</v>
      </c>
      <c r="M3010">
        <v>0</v>
      </c>
    </row>
    <row r="3011" spans="2:13" x14ac:dyDescent="0.2">
      <c r="B3011">
        <v>0</v>
      </c>
      <c r="C3011">
        <v>0</v>
      </c>
      <c r="D3011">
        <v>0</v>
      </c>
      <c r="E3011">
        <v>0</v>
      </c>
      <c r="F3011">
        <v>0</v>
      </c>
      <c r="G3011">
        <v>3333333</v>
      </c>
      <c r="H3011">
        <v>0</v>
      </c>
      <c r="I3011">
        <v>0</v>
      </c>
      <c r="J3011">
        <v>0</v>
      </c>
      <c r="K3011">
        <v>0</v>
      </c>
      <c r="L3011">
        <v>0</v>
      </c>
      <c r="M3011">
        <v>0</v>
      </c>
    </row>
    <row r="3012" spans="2:13" x14ac:dyDescent="0.2">
      <c r="B3012">
        <v>0</v>
      </c>
      <c r="C3012">
        <v>0</v>
      </c>
      <c r="D3012">
        <v>0</v>
      </c>
      <c r="E3012">
        <v>0</v>
      </c>
      <c r="F3012">
        <v>0</v>
      </c>
      <c r="G3012">
        <v>3333333</v>
      </c>
      <c r="H3012">
        <v>0</v>
      </c>
      <c r="I3012">
        <v>0</v>
      </c>
      <c r="J3012">
        <v>0</v>
      </c>
      <c r="K3012">
        <v>0</v>
      </c>
      <c r="L3012">
        <v>0</v>
      </c>
      <c r="M3012">
        <v>0</v>
      </c>
    </row>
    <row r="3013" spans="2:13" x14ac:dyDescent="0.2">
      <c r="B3013">
        <v>0</v>
      </c>
      <c r="C3013">
        <v>0</v>
      </c>
      <c r="D3013">
        <v>0</v>
      </c>
      <c r="E3013">
        <v>0</v>
      </c>
      <c r="F3013">
        <v>0</v>
      </c>
      <c r="G3013">
        <v>3333333</v>
      </c>
      <c r="H3013">
        <v>0</v>
      </c>
      <c r="I3013">
        <v>0</v>
      </c>
      <c r="J3013">
        <v>0</v>
      </c>
      <c r="K3013">
        <v>0</v>
      </c>
      <c r="L3013">
        <v>0</v>
      </c>
      <c r="M3013">
        <v>0</v>
      </c>
    </row>
    <row r="3014" spans="2:13" x14ac:dyDescent="0.2">
      <c r="B3014">
        <v>0</v>
      </c>
      <c r="C3014">
        <v>0</v>
      </c>
      <c r="D3014">
        <v>0</v>
      </c>
      <c r="E3014">
        <v>0</v>
      </c>
      <c r="F3014">
        <v>0</v>
      </c>
      <c r="G3014">
        <v>3333333</v>
      </c>
      <c r="H3014">
        <v>0</v>
      </c>
      <c r="I3014">
        <v>0</v>
      </c>
      <c r="J3014">
        <v>0</v>
      </c>
      <c r="K3014">
        <v>0</v>
      </c>
      <c r="L3014">
        <v>0</v>
      </c>
      <c r="M3014">
        <v>0</v>
      </c>
    </row>
    <row r="3015" spans="2:13" x14ac:dyDescent="0.2">
      <c r="B3015">
        <v>0</v>
      </c>
      <c r="C3015">
        <v>0</v>
      </c>
      <c r="D3015">
        <v>0</v>
      </c>
      <c r="E3015">
        <v>0</v>
      </c>
      <c r="F3015">
        <v>0</v>
      </c>
      <c r="G3015">
        <v>3333333</v>
      </c>
      <c r="H3015">
        <v>0</v>
      </c>
      <c r="I3015">
        <v>0</v>
      </c>
      <c r="J3015">
        <v>0</v>
      </c>
      <c r="K3015">
        <v>0</v>
      </c>
      <c r="L3015">
        <v>0</v>
      </c>
      <c r="M3015">
        <v>0</v>
      </c>
    </row>
    <row r="3016" spans="2:13" x14ac:dyDescent="0.2">
      <c r="B3016">
        <v>0</v>
      </c>
      <c r="C3016">
        <v>0</v>
      </c>
      <c r="D3016">
        <v>0</v>
      </c>
      <c r="E3016">
        <v>0</v>
      </c>
      <c r="F3016">
        <v>0</v>
      </c>
      <c r="G3016">
        <v>3333333</v>
      </c>
      <c r="H3016">
        <v>0</v>
      </c>
      <c r="I3016">
        <v>0</v>
      </c>
      <c r="J3016">
        <v>0</v>
      </c>
      <c r="K3016">
        <v>0</v>
      </c>
      <c r="L3016">
        <v>0</v>
      </c>
      <c r="M3016">
        <v>0</v>
      </c>
    </row>
    <row r="3017" spans="2:13" x14ac:dyDescent="0.2">
      <c r="B3017">
        <v>0</v>
      </c>
      <c r="C3017">
        <v>0</v>
      </c>
      <c r="D3017">
        <v>0</v>
      </c>
      <c r="E3017">
        <v>0</v>
      </c>
      <c r="F3017">
        <v>0</v>
      </c>
      <c r="G3017">
        <v>3333333</v>
      </c>
      <c r="H3017">
        <v>0</v>
      </c>
      <c r="I3017">
        <v>0</v>
      </c>
      <c r="J3017">
        <v>0</v>
      </c>
      <c r="K3017">
        <v>0</v>
      </c>
      <c r="L3017">
        <v>0</v>
      </c>
      <c r="M3017">
        <v>0</v>
      </c>
    </row>
    <row r="3018" spans="2:13" x14ac:dyDescent="0.2">
      <c r="B3018">
        <v>0</v>
      </c>
      <c r="C3018">
        <v>0</v>
      </c>
      <c r="D3018">
        <v>0</v>
      </c>
      <c r="E3018">
        <v>0</v>
      </c>
      <c r="F3018">
        <v>0</v>
      </c>
      <c r="G3018">
        <v>3333333</v>
      </c>
      <c r="H3018">
        <v>0</v>
      </c>
      <c r="I3018">
        <v>0</v>
      </c>
      <c r="J3018">
        <v>0</v>
      </c>
      <c r="K3018">
        <v>0</v>
      </c>
      <c r="L3018">
        <v>0</v>
      </c>
      <c r="M3018">
        <v>0</v>
      </c>
    </row>
    <row r="3019" spans="2:13" x14ac:dyDescent="0.2">
      <c r="B3019">
        <v>0</v>
      </c>
      <c r="C3019">
        <v>0</v>
      </c>
      <c r="D3019">
        <v>0</v>
      </c>
      <c r="E3019">
        <v>0</v>
      </c>
      <c r="F3019">
        <v>0</v>
      </c>
      <c r="G3019">
        <v>3333333</v>
      </c>
      <c r="H3019">
        <v>0</v>
      </c>
      <c r="I3019">
        <v>0</v>
      </c>
      <c r="J3019">
        <v>0</v>
      </c>
      <c r="K3019">
        <v>0</v>
      </c>
      <c r="L3019">
        <v>0</v>
      </c>
      <c r="M3019">
        <v>0</v>
      </c>
    </row>
    <row r="3020" spans="2:13" x14ac:dyDescent="0.2">
      <c r="B3020">
        <v>0</v>
      </c>
      <c r="C3020">
        <v>0</v>
      </c>
      <c r="D3020">
        <v>0</v>
      </c>
      <c r="E3020">
        <v>0</v>
      </c>
      <c r="F3020">
        <v>0</v>
      </c>
      <c r="G3020">
        <v>3333333</v>
      </c>
      <c r="H3020">
        <v>0</v>
      </c>
      <c r="I3020">
        <v>0</v>
      </c>
      <c r="J3020">
        <v>0</v>
      </c>
      <c r="K3020">
        <v>0</v>
      </c>
      <c r="L3020">
        <v>0</v>
      </c>
      <c r="M3020">
        <v>0</v>
      </c>
    </row>
    <row r="3021" spans="2:13" x14ac:dyDescent="0.2">
      <c r="B3021">
        <v>0</v>
      </c>
      <c r="C3021">
        <v>0</v>
      </c>
      <c r="D3021">
        <v>0</v>
      </c>
      <c r="E3021">
        <v>0</v>
      </c>
      <c r="F3021">
        <v>0</v>
      </c>
      <c r="G3021">
        <v>3333333</v>
      </c>
      <c r="H3021">
        <v>0</v>
      </c>
      <c r="I3021">
        <v>0</v>
      </c>
      <c r="J3021">
        <v>0</v>
      </c>
      <c r="K3021">
        <v>0</v>
      </c>
      <c r="L3021">
        <v>0</v>
      </c>
      <c r="M3021">
        <v>0</v>
      </c>
    </row>
    <row r="3022" spans="2:13" x14ac:dyDescent="0.2">
      <c r="B3022">
        <v>0</v>
      </c>
      <c r="C3022">
        <v>0</v>
      </c>
      <c r="D3022">
        <v>0</v>
      </c>
      <c r="E3022">
        <v>0</v>
      </c>
      <c r="F3022">
        <v>0</v>
      </c>
      <c r="G3022">
        <v>3333333</v>
      </c>
      <c r="H3022">
        <v>0</v>
      </c>
      <c r="I3022">
        <v>0</v>
      </c>
      <c r="J3022">
        <v>0</v>
      </c>
      <c r="K3022">
        <v>0</v>
      </c>
      <c r="L3022">
        <v>0</v>
      </c>
      <c r="M3022">
        <v>0</v>
      </c>
    </row>
    <row r="3023" spans="2:13" x14ac:dyDescent="0.2">
      <c r="B3023">
        <v>0</v>
      </c>
      <c r="C3023">
        <v>0</v>
      </c>
      <c r="D3023">
        <v>0</v>
      </c>
      <c r="E3023">
        <v>0</v>
      </c>
      <c r="F3023">
        <v>0</v>
      </c>
      <c r="G3023">
        <v>3333333</v>
      </c>
      <c r="H3023">
        <v>0</v>
      </c>
      <c r="I3023">
        <v>0</v>
      </c>
      <c r="J3023">
        <v>0</v>
      </c>
      <c r="K3023">
        <v>0</v>
      </c>
      <c r="L3023">
        <v>0</v>
      </c>
      <c r="M3023">
        <v>0</v>
      </c>
    </row>
    <row r="3024" spans="2:13" x14ac:dyDescent="0.2">
      <c r="B3024">
        <v>0</v>
      </c>
      <c r="C3024">
        <v>0</v>
      </c>
      <c r="D3024">
        <v>0</v>
      </c>
      <c r="E3024">
        <v>0</v>
      </c>
      <c r="F3024">
        <v>0</v>
      </c>
      <c r="G3024">
        <v>3333333</v>
      </c>
      <c r="H3024">
        <v>0</v>
      </c>
      <c r="I3024">
        <v>0</v>
      </c>
      <c r="J3024">
        <v>0</v>
      </c>
      <c r="K3024">
        <v>0</v>
      </c>
      <c r="L3024">
        <v>0</v>
      </c>
      <c r="M3024">
        <v>0</v>
      </c>
    </row>
    <row r="3025" spans="2:13" x14ac:dyDescent="0.2">
      <c r="B3025">
        <v>0</v>
      </c>
      <c r="C3025">
        <v>0</v>
      </c>
      <c r="D3025">
        <v>0</v>
      </c>
      <c r="E3025">
        <v>0</v>
      </c>
      <c r="F3025">
        <v>0</v>
      </c>
      <c r="G3025">
        <v>3333333</v>
      </c>
      <c r="H3025">
        <v>0</v>
      </c>
      <c r="I3025">
        <v>0</v>
      </c>
      <c r="J3025">
        <v>0</v>
      </c>
      <c r="K3025">
        <v>0</v>
      </c>
      <c r="L3025">
        <v>0</v>
      </c>
      <c r="M3025">
        <v>0</v>
      </c>
    </row>
    <row r="3026" spans="2:13" x14ac:dyDescent="0.2">
      <c r="B3026">
        <v>0</v>
      </c>
      <c r="C3026">
        <v>0</v>
      </c>
      <c r="D3026">
        <v>0</v>
      </c>
      <c r="E3026">
        <v>0</v>
      </c>
      <c r="F3026">
        <v>0</v>
      </c>
      <c r="G3026">
        <v>3333333</v>
      </c>
      <c r="H3026">
        <v>0</v>
      </c>
      <c r="I3026">
        <v>0</v>
      </c>
      <c r="J3026">
        <v>0</v>
      </c>
      <c r="K3026">
        <v>0</v>
      </c>
      <c r="L3026">
        <v>0</v>
      </c>
      <c r="M3026">
        <v>0</v>
      </c>
    </row>
    <row r="3027" spans="2:13" x14ac:dyDescent="0.2">
      <c r="B3027">
        <v>0</v>
      </c>
      <c r="C3027">
        <v>0</v>
      </c>
      <c r="D3027">
        <v>0</v>
      </c>
      <c r="E3027">
        <v>0</v>
      </c>
      <c r="F3027">
        <v>0</v>
      </c>
      <c r="G3027">
        <v>3333333</v>
      </c>
      <c r="H3027">
        <v>0</v>
      </c>
      <c r="I3027">
        <v>0</v>
      </c>
      <c r="J3027">
        <v>0</v>
      </c>
      <c r="K3027">
        <v>0</v>
      </c>
      <c r="L3027">
        <v>0</v>
      </c>
      <c r="M3027">
        <v>0</v>
      </c>
    </row>
    <row r="3028" spans="2:13" x14ac:dyDescent="0.2">
      <c r="B3028">
        <v>0</v>
      </c>
      <c r="C3028">
        <v>0</v>
      </c>
      <c r="D3028">
        <v>0</v>
      </c>
      <c r="E3028">
        <v>0</v>
      </c>
      <c r="F3028">
        <v>0</v>
      </c>
      <c r="G3028">
        <v>3333333</v>
      </c>
      <c r="H3028">
        <v>0</v>
      </c>
      <c r="I3028">
        <v>0</v>
      </c>
      <c r="J3028">
        <v>0</v>
      </c>
      <c r="K3028">
        <v>0</v>
      </c>
      <c r="L3028">
        <v>0</v>
      </c>
      <c r="M3028">
        <v>0</v>
      </c>
    </row>
    <row r="3029" spans="2:13" x14ac:dyDescent="0.2">
      <c r="B3029">
        <v>0</v>
      </c>
      <c r="C3029">
        <v>0</v>
      </c>
      <c r="D3029">
        <v>0</v>
      </c>
      <c r="E3029">
        <v>0</v>
      </c>
      <c r="F3029">
        <v>0</v>
      </c>
      <c r="G3029">
        <v>3333333</v>
      </c>
      <c r="H3029">
        <v>0</v>
      </c>
      <c r="I3029">
        <v>0</v>
      </c>
      <c r="J3029">
        <v>0</v>
      </c>
      <c r="K3029">
        <v>0</v>
      </c>
      <c r="L3029">
        <v>0</v>
      </c>
      <c r="M3029">
        <v>0</v>
      </c>
    </row>
    <row r="3030" spans="2:13" x14ac:dyDescent="0.2">
      <c r="B3030">
        <v>0</v>
      </c>
      <c r="C3030">
        <v>0</v>
      </c>
      <c r="D3030">
        <v>0</v>
      </c>
      <c r="E3030">
        <v>0</v>
      </c>
      <c r="F3030">
        <v>0</v>
      </c>
      <c r="G3030">
        <v>3333333</v>
      </c>
      <c r="H3030">
        <v>0</v>
      </c>
      <c r="I3030">
        <v>0</v>
      </c>
      <c r="J3030">
        <v>0</v>
      </c>
      <c r="K3030">
        <v>0</v>
      </c>
      <c r="L3030">
        <v>0</v>
      </c>
      <c r="M3030">
        <v>0</v>
      </c>
    </row>
    <row r="3031" spans="2:13" x14ac:dyDescent="0.2">
      <c r="B3031">
        <v>0</v>
      </c>
      <c r="C3031">
        <v>0</v>
      </c>
      <c r="D3031">
        <v>0</v>
      </c>
      <c r="E3031">
        <v>0</v>
      </c>
      <c r="F3031">
        <v>0</v>
      </c>
      <c r="G3031">
        <v>3333333</v>
      </c>
      <c r="H3031">
        <v>0</v>
      </c>
      <c r="I3031">
        <v>0</v>
      </c>
      <c r="J3031">
        <v>0</v>
      </c>
      <c r="K3031">
        <v>0</v>
      </c>
      <c r="L3031">
        <v>0</v>
      </c>
      <c r="M3031">
        <v>0</v>
      </c>
    </row>
    <row r="3032" spans="2:13" x14ac:dyDescent="0.2">
      <c r="B3032">
        <v>0</v>
      </c>
      <c r="C3032">
        <v>0</v>
      </c>
      <c r="D3032">
        <v>0</v>
      </c>
      <c r="E3032">
        <v>0</v>
      </c>
      <c r="F3032">
        <v>0</v>
      </c>
      <c r="G3032">
        <v>3333333</v>
      </c>
      <c r="H3032">
        <v>0</v>
      </c>
      <c r="I3032">
        <v>0</v>
      </c>
      <c r="J3032">
        <v>0</v>
      </c>
      <c r="K3032">
        <v>0</v>
      </c>
      <c r="L3032">
        <v>0</v>
      </c>
      <c r="M3032">
        <v>0</v>
      </c>
    </row>
    <row r="3033" spans="2:13" x14ac:dyDescent="0.2">
      <c r="B3033">
        <v>0</v>
      </c>
      <c r="C3033">
        <v>0</v>
      </c>
      <c r="D3033">
        <v>0</v>
      </c>
      <c r="E3033">
        <v>0</v>
      </c>
      <c r="F3033">
        <v>0</v>
      </c>
      <c r="G3033">
        <v>3333333</v>
      </c>
      <c r="H3033">
        <v>0</v>
      </c>
      <c r="I3033">
        <v>0</v>
      </c>
      <c r="J3033">
        <v>0</v>
      </c>
      <c r="K3033">
        <v>0</v>
      </c>
      <c r="L3033">
        <v>0</v>
      </c>
      <c r="M3033">
        <v>0</v>
      </c>
    </row>
    <row r="3034" spans="2:13" x14ac:dyDescent="0.2">
      <c r="B3034">
        <v>0</v>
      </c>
      <c r="C3034">
        <v>0</v>
      </c>
      <c r="D3034">
        <v>0</v>
      </c>
      <c r="E3034">
        <v>0</v>
      </c>
      <c r="F3034">
        <v>0</v>
      </c>
      <c r="G3034">
        <v>3333333</v>
      </c>
      <c r="H3034">
        <v>0</v>
      </c>
      <c r="I3034">
        <v>0</v>
      </c>
      <c r="J3034">
        <v>0</v>
      </c>
      <c r="K3034">
        <v>0</v>
      </c>
      <c r="L3034">
        <v>0</v>
      </c>
      <c r="M3034">
        <v>0</v>
      </c>
    </row>
    <row r="3035" spans="2:13" x14ac:dyDescent="0.2">
      <c r="B3035">
        <v>0</v>
      </c>
      <c r="C3035">
        <v>0</v>
      </c>
      <c r="D3035">
        <v>0</v>
      </c>
      <c r="E3035">
        <v>0</v>
      </c>
      <c r="F3035">
        <v>0</v>
      </c>
      <c r="G3035">
        <v>3333333</v>
      </c>
      <c r="H3035">
        <v>0</v>
      </c>
      <c r="I3035">
        <v>0</v>
      </c>
      <c r="J3035">
        <v>0</v>
      </c>
      <c r="K3035">
        <v>0</v>
      </c>
      <c r="L3035">
        <v>0</v>
      </c>
      <c r="M3035">
        <v>0</v>
      </c>
    </row>
    <row r="3036" spans="2:13" x14ac:dyDescent="0.2">
      <c r="B3036">
        <v>0</v>
      </c>
      <c r="C3036">
        <v>0</v>
      </c>
      <c r="D3036">
        <v>0</v>
      </c>
      <c r="E3036">
        <v>0</v>
      </c>
      <c r="F3036">
        <v>0</v>
      </c>
      <c r="G3036">
        <v>3333333</v>
      </c>
      <c r="H3036">
        <v>0</v>
      </c>
      <c r="I3036">
        <v>0</v>
      </c>
      <c r="J3036">
        <v>0</v>
      </c>
      <c r="K3036">
        <v>0</v>
      </c>
      <c r="L3036">
        <v>0</v>
      </c>
      <c r="M3036">
        <v>0</v>
      </c>
    </row>
    <row r="3037" spans="2:13" x14ac:dyDescent="0.2">
      <c r="B3037">
        <v>0</v>
      </c>
      <c r="C3037">
        <v>0</v>
      </c>
      <c r="D3037">
        <v>0</v>
      </c>
      <c r="E3037">
        <v>0</v>
      </c>
      <c r="F3037">
        <v>0</v>
      </c>
      <c r="G3037">
        <v>3333333</v>
      </c>
      <c r="H3037">
        <v>0</v>
      </c>
      <c r="I3037">
        <v>0</v>
      </c>
      <c r="J3037">
        <v>0</v>
      </c>
      <c r="K3037">
        <v>0</v>
      </c>
      <c r="L3037">
        <v>0</v>
      </c>
      <c r="M3037">
        <v>0</v>
      </c>
    </row>
    <row r="3038" spans="2:13" x14ac:dyDescent="0.2">
      <c r="B3038">
        <v>0</v>
      </c>
      <c r="C3038">
        <v>0</v>
      </c>
      <c r="D3038">
        <v>0</v>
      </c>
      <c r="E3038">
        <v>0</v>
      </c>
      <c r="F3038">
        <v>0</v>
      </c>
      <c r="G3038">
        <v>3333333</v>
      </c>
      <c r="H3038">
        <v>0</v>
      </c>
      <c r="I3038">
        <v>0</v>
      </c>
      <c r="J3038">
        <v>0</v>
      </c>
      <c r="K3038">
        <v>0</v>
      </c>
      <c r="L3038">
        <v>0</v>
      </c>
      <c r="M3038">
        <v>0</v>
      </c>
    </row>
    <row r="3039" spans="2:13" x14ac:dyDescent="0.2">
      <c r="B3039">
        <v>0</v>
      </c>
      <c r="C3039">
        <v>0</v>
      </c>
      <c r="D3039">
        <v>0</v>
      </c>
      <c r="E3039">
        <v>0</v>
      </c>
      <c r="F3039">
        <v>0</v>
      </c>
      <c r="G3039">
        <v>3333333</v>
      </c>
      <c r="H3039">
        <v>0</v>
      </c>
      <c r="I3039">
        <v>0</v>
      </c>
      <c r="J3039">
        <v>0</v>
      </c>
      <c r="K3039">
        <v>0</v>
      </c>
      <c r="L3039">
        <v>0</v>
      </c>
      <c r="M3039">
        <v>0</v>
      </c>
    </row>
    <row r="3040" spans="2:13" x14ac:dyDescent="0.2">
      <c r="B3040">
        <v>0</v>
      </c>
      <c r="C3040">
        <v>0</v>
      </c>
      <c r="D3040">
        <v>0</v>
      </c>
      <c r="E3040">
        <v>0</v>
      </c>
      <c r="F3040">
        <v>0</v>
      </c>
      <c r="G3040">
        <v>3333333</v>
      </c>
      <c r="H3040">
        <v>0</v>
      </c>
      <c r="I3040">
        <v>0</v>
      </c>
      <c r="J3040">
        <v>0</v>
      </c>
      <c r="K3040">
        <v>0</v>
      </c>
      <c r="L3040">
        <v>0</v>
      </c>
      <c r="M3040">
        <v>0</v>
      </c>
    </row>
    <row r="3041" spans="2:13" x14ac:dyDescent="0.2">
      <c r="B3041">
        <v>0</v>
      </c>
      <c r="C3041">
        <v>0</v>
      </c>
      <c r="D3041">
        <v>0</v>
      </c>
      <c r="E3041">
        <v>0</v>
      </c>
      <c r="F3041">
        <v>0</v>
      </c>
      <c r="G3041">
        <v>3333333</v>
      </c>
      <c r="H3041">
        <v>0</v>
      </c>
      <c r="I3041">
        <v>0</v>
      </c>
      <c r="J3041">
        <v>0</v>
      </c>
      <c r="K3041">
        <v>0</v>
      </c>
      <c r="L3041">
        <v>0</v>
      </c>
      <c r="M3041">
        <v>0</v>
      </c>
    </row>
    <row r="3042" spans="2:13" x14ac:dyDescent="0.2">
      <c r="B3042">
        <v>0</v>
      </c>
      <c r="C3042">
        <v>0</v>
      </c>
      <c r="D3042">
        <v>0</v>
      </c>
      <c r="E3042">
        <v>0</v>
      </c>
      <c r="F3042">
        <v>0</v>
      </c>
      <c r="G3042">
        <v>3333333</v>
      </c>
      <c r="H3042">
        <v>0</v>
      </c>
      <c r="I3042">
        <v>0</v>
      </c>
      <c r="J3042">
        <v>0</v>
      </c>
      <c r="K3042">
        <v>0</v>
      </c>
      <c r="L3042">
        <v>0</v>
      </c>
      <c r="M3042">
        <v>0</v>
      </c>
    </row>
    <row r="3043" spans="2:13" x14ac:dyDescent="0.2">
      <c r="B3043">
        <v>0</v>
      </c>
      <c r="C3043">
        <v>0</v>
      </c>
      <c r="D3043">
        <v>0</v>
      </c>
      <c r="E3043">
        <v>0</v>
      </c>
      <c r="F3043">
        <v>0</v>
      </c>
      <c r="G3043">
        <v>3333333</v>
      </c>
      <c r="H3043">
        <v>0</v>
      </c>
      <c r="I3043">
        <v>0</v>
      </c>
      <c r="J3043">
        <v>0</v>
      </c>
      <c r="K3043">
        <v>0</v>
      </c>
      <c r="L3043">
        <v>0</v>
      </c>
      <c r="M3043">
        <v>0</v>
      </c>
    </row>
    <row r="3044" spans="2:13" x14ac:dyDescent="0.2">
      <c r="B3044">
        <v>0</v>
      </c>
      <c r="C3044">
        <v>0</v>
      </c>
      <c r="D3044">
        <v>0</v>
      </c>
      <c r="E3044">
        <v>0</v>
      </c>
      <c r="F3044">
        <v>0</v>
      </c>
      <c r="G3044">
        <v>3333333</v>
      </c>
      <c r="H3044">
        <v>0</v>
      </c>
      <c r="I3044">
        <v>0</v>
      </c>
      <c r="J3044">
        <v>0</v>
      </c>
      <c r="K3044">
        <v>0</v>
      </c>
      <c r="L3044">
        <v>0</v>
      </c>
      <c r="M3044">
        <v>0</v>
      </c>
    </row>
    <row r="3045" spans="2:13" x14ac:dyDescent="0.2">
      <c r="B3045">
        <v>0</v>
      </c>
      <c r="C3045">
        <v>0</v>
      </c>
      <c r="D3045">
        <v>0</v>
      </c>
      <c r="E3045">
        <v>0</v>
      </c>
      <c r="F3045">
        <v>0</v>
      </c>
      <c r="G3045">
        <v>3333333</v>
      </c>
      <c r="H3045">
        <v>0</v>
      </c>
      <c r="I3045">
        <v>0</v>
      </c>
      <c r="J3045">
        <v>0</v>
      </c>
      <c r="K3045">
        <v>0</v>
      </c>
      <c r="L3045">
        <v>0</v>
      </c>
      <c r="M3045">
        <v>0</v>
      </c>
    </row>
    <row r="3046" spans="2:13" x14ac:dyDescent="0.2">
      <c r="B3046">
        <v>0</v>
      </c>
      <c r="C3046">
        <v>0</v>
      </c>
      <c r="D3046">
        <v>0</v>
      </c>
      <c r="E3046">
        <v>0</v>
      </c>
      <c r="F3046">
        <v>0</v>
      </c>
      <c r="G3046">
        <v>3333333</v>
      </c>
      <c r="H3046">
        <v>0</v>
      </c>
      <c r="I3046">
        <v>0</v>
      </c>
      <c r="J3046">
        <v>0</v>
      </c>
      <c r="K3046">
        <v>0</v>
      </c>
      <c r="L3046">
        <v>0</v>
      </c>
      <c r="M3046">
        <v>0</v>
      </c>
    </row>
    <row r="3047" spans="2:13" x14ac:dyDescent="0.2">
      <c r="B3047">
        <v>0</v>
      </c>
      <c r="C3047">
        <v>0</v>
      </c>
      <c r="D3047">
        <v>0</v>
      </c>
      <c r="E3047">
        <v>0</v>
      </c>
      <c r="F3047">
        <v>0</v>
      </c>
      <c r="G3047">
        <v>3333333</v>
      </c>
      <c r="H3047">
        <v>0</v>
      </c>
      <c r="I3047">
        <v>0</v>
      </c>
      <c r="J3047">
        <v>0</v>
      </c>
      <c r="K3047">
        <v>0</v>
      </c>
      <c r="L3047">
        <v>0</v>
      </c>
      <c r="M3047">
        <v>0</v>
      </c>
    </row>
    <row r="3048" spans="2:13" x14ac:dyDescent="0.2">
      <c r="B3048">
        <v>0</v>
      </c>
      <c r="C3048">
        <v>0</v>
      </c>
      <c r="D3048">
        <v>0</v>
      </c>
      <c r="E3048">
        <v>0</v>
      </c>
      <c r="F3048">
        <v>0</v>
      </c>
      <c r="G3048">
        <v>3333333</v>
      </c>
      <c r="H3048">
        <v>0</v>
      </c>
      <c r="I3048">
        <v>0</v>
      </c>
      <c r="J3048">
        <v>0</v>
      </c>
      <c r="K3048">
        <v>0</v>
      </c>
      <c r="L3048">
        <v>0</v>
      </c>
      <c r="M3048">
        <v>0</v>
      </c>
    </row>
    <row r="3049" spans="2:13" x14ac:dyDescent="0.2">
      <c r="B3049">
        <v>0</v>
      </c>
      <c r="C3049">
        <v>0</v>
      </c>
      <c r="D3049">
        <v>0</v>
      </c>
      <c r="E3049">
        <v>0</v>
      </c>
      <c r="F3049">
        <v>0</v>
      </c>
      <c r="G3049">
        <v>3333333</v>
      </c>
      <c r="H3049">
        <v>0</v>
      </c>
      <c r="I3049">
        <v>0</v>
      </c>
      <c r="J3049">
        <v>0</v>
      </c>
      <c r="K3049">
        <v>0</v>
      </c>
      <c r="L3049">
        <v>0</v>
      </c>
      <c r="M3049">
        <v>0</v>
      </c>
    </row>
    <row r="3050" spans="2:13" x14ac:dyDescent="0.2">
      <c r="B3050">
        <v>0</v>
      </c>
      <c r="C3050">
        <v>0</v>
      </c>
      <c r="D3050">
        <v>0</v>
      </c>
      <c r="E3050">
        <v>0</v>
      </c>
      <c r="F3050">
        <v>0</v>
      </c>
      <c r="G3050">
        <v>3333333</v>
      </c>
      <c r="H3050">
        <v>0</v>
      </c>
      <c r="I3050">
        <v>0</v>
      </c>
      <c r="J3050">
        <v>0</v>
      </c>
      <c r="K3050">
        <v>0</v>
      </c>
      <c r="L3050">
        <v>0</v>
      </c>
      <c r="M3050">
        <v>0</v>
      </c>
    </row>
    <row r="3051" spans="2:13" x14ac:dyDescent="0.2">
      <c r="B3051">
        <v>0</v>
      </c>
      <c r="C3051">
        <v>0</v>
      </c>
      <c r="D3051">
        <v>0</v>
      </c>
      <c r="E3051">
        <v>0</v>
      </c>
      <c r="F3051">
        <v>0</v>
      </c>
      <c r="G3051">
        <v>3333333</v>
      </c>
      <c r="H3051">
        <v>0</v>
      </c>
      <c r="I3051">
        <v>0</v>
      </c>
      <c r="J3051">
        <v>0</v>
      </c>
      <c r="K3051">
        <v>0</v>
      </c>
      <c r="L3051">
        <v>0</v>
      </c>
      <c r="M3051">
        <v>0</v>
      </c>
    </row>
    <row r="3052" spans="2:13" x14ac:dyDescent="0.2">
      <c r="B3052">
        <v>0</v>
      </c>
      <c r="C3052">
        <v>0</v>
      </c>
      <c r="D3052">
        <v>0</v>
      </c>
      <c r="E3052">
        <v>0</v>
      </c>
      <c r="F3052">
        <v>0</v>
      </c>
      <c r="G3052">
        <v>3333333</v>
      </c>
      <c r="H3052">
        <v>0</v>
      </c>
      <c r="I3052">
        <v>0</v>
      </c>
      <c r="J3052">
        <v>0</v>
      </c>
      <c r="K3052">
        <v>0</v>
      </c>
      <c r="L3052">
        <v>0</v>
      </c>
      <c r="M3052">
        <v>0</v>
      </c>
    </row>
    <row r="3053" spans="2:13" x14ac:dyDescent="0.2">
      <c r="B3053">
        <v>0</v>
      </c>
      <c r="C3053">
        <v>0</v>
      </c>
      <c r="D3053">
        <v>0</v>
      </c>
      <c r="E3053">
        <v>0</v>
      </c>
      <c r="F3053">
        <v>0</v>
      </c>
      <c r="G3053">
        <v>3333333</v>
      </c>
      <c r="H3053">
        <v>0</v>
      </c>
      <c r="I3053">
        <v>0</v>
      </c>
      <c r="J3053">
        <v>0</v>
      </c>
      <c r="K3053">
        <v>0</v>
      </c>
      <c r="L3053">
        <v>0</v>
      </c>
      <c r="M3053">
        <v>0</v>
      </c>
    </row>
    <row r="3054" spans="2:13" x14ac:dyDescent="0.2">
      <c r="B3054">
        <v>0</v>
      </c>
      <c r="C3054">
        <v>0</v>
      </c>
      <c r="D3054">
        <v>0</v>
      </c>
      <c r="E3054">
        <v>0</v>
      </c>
      <c r="F3054">
        <v>0</v>
      </c>
      <c r="G3054">
        <v>3333333</v>
      </c>
      <c r="H3054">
        <v>0</v>
      </c>
      <c r="I3054">
        <v>0</v>
      </c>
      <c r="J3054">
        <v>0</v>
      </c>
      <c r="K3054">
        <v>0</v>
      </c>
      <c r="L3054">
        <v>0</v>
      </c>
      <c r="M3054">
        <v>0</v>
      </c>
    </row>
    <row r="3055" spans="2:13" x14ac:dyDescent="0.2">
      <c r="B3055">
        <v>0</v>
      </c>
      <c r="C3055">
        <v>0</v>
      </c>
      <c r="D3055">
        <v>0</v>
      </c>
      <c r="E3055">
        <v>0</v>
      </c>
      <c r="F3055">
        <v>0</v>
      </c>
      <c r="G3055">
        <v>3333333</v>
      </c>
      <c r="H3055">
        <v>0</v>
      </c>
      <c r="I3055">
        <v>0</v>
      </c>
      <c r="J3055">
        <v>0</v>
      </c>
      <c r="K3055">
        <v>0</v>
      </c>
      <c r="L3055">
        <v>0</v>
      </c>
      <c r="M3055">
        <v>0</v>
      </c>
    </row>
    <row r="3056" spans="2:13" x14ac:dyDescent="0.2">
      <c r="B3056">
        <v>0</v>
      </c>
      <c r="C3056">
        <v>0</v>
      </c>
      <c r="D3056">
        <v>0</v>
      </c>
      <c r="E3056">
        <v>0</v>
      </c>
      <c r="F3056">
        <v>0</v>
      </c>
      <c r="G3056">
        <v>3333333</v>
      </c>
      <c r="H3056">
        <v>0</v>
      </c>
      <c r="I3056">
        <v>0</v>
      </c>
      <c r="J3056">
        <v>0</v>
      </c>
      <c r="K3056">
        <v>0</v>
      </c>
      <c r="L3056">
        <v>0</v>
      </c>
      <c r="M3056">
        <v>0</v>
      </c>
    </row>
    <row r="3057" spans="2:13" x14ac:dyDescent="0.2">
      <c r="B3057">
        <v>0</v>
      </c>
      <c r="C3057">
        <v>0</v>
      </c>
      <c r="D3057">
        <v>0</v>
      </c>
      <c r="E3057">
        <v>0</v>
      </c>
      <c r="F3057">
        <v>0</v>
      </c>
      <c r="G3057">
        <v>3333333</v>
      </c>
      <c r="H3057">
        <v>0</v>
      </c>
      <c r="I3057">
        <v>0</v>
      </c>
      <c r="J3057">
        <v>0</v>
      </c>
      <c r="K3057">
        <v>0</v>
      </c>
      <c r="L3057">
        <v>0</v>
      </c>
      <c r="M3057">
        <v>0</v>
      </c>
    </row>
    <row r="3058" spans="2:13" x14ac:dyDescent="0.2">
      <c r="B3058">
        <v>0</v>
      </c>
      <c r="C3058">
        <v>0</v>
      </c>
      <c r="D3058">
        <v>0</v>
      </c>
      <c r="E3058">
        <v>0</v>
      </c>
      <c r="F3058">
        <v>0</v>
      </c>
      <c r="G3058">
        <v>3333333</v>
      </c>
      <c r="H3058">
        <v>0</v>
      </c>
      <c r="I3058">
        <v>0</v>
      </c>
      <c r="J3058">
        <v>0</v>
      </c>
      <c r="K3058">
        <v>0</v>
      </c>
      <c r="L3058">
        <v>0</v>
      </c>
      <c r="M3058">
        <v>0</v>
      </c>
    </row>
    <row r="3059" spans="2:13" x14ac:dyDescent="0.2">
      <c r="B3059">
        <v>0</v>
      </c>
      <c r="C3059">
        <v>0</v>
      </c>
      <c r="D3059">
        <v>0</v>
      </c>
      <c r="E3059">
        <v>0</v>
      </c>
      <c r="F3059">
        <v>0</v>
      </c>
      <c r="G3059">
        <v>3333333</v>
      </c>
      <c r="H3059">
        <v>0</v>
      </c>
      <c r="I3059">
        <v>0</v>
      </c>
      <c r="J3059">
        <v>0</v>
      </c>
      <c r="K3059">
        <v>0</v>
      </c>
      <c r="L3059">
        <v>0</v>
      </c>
      <c r="M3059">
        <v>0</v>
      </c>
    </row>
    <row r="3060" spans="2:13" x14ac:dyDescent="0.2">
      <c r="B3060">
        <v>0</v>
      </c>
      <c r="C3060">
        <v>0</v>
      </c>
      <c r="D3060">
        <v>0</v>
      </c>
      <c r="E3060">
        <v>0</v>
      </c>
      <c r="F3060">
        <v>0</v>
      </c>
      <c r="G3060">
        <v>3333333</v>
      </c>
      <c r="H3060">
        <v>0</v>
      </c>
      <c r="I3060">
        <v>0</v>
      </c>
      <c r="J3060">
        <v>0</v>
      </c>
      <c r="K3060">
        <v>0</v>
      </c>
      <c r="L3060">
        <v>0</v>
      </c>
      <c r="M3060">
        <v>0</v>
      </c>
    </row>
    <row r="3061" spans="2:13" x14ac:dyDescent="0.2">
      <c r="B3061">
        <v>0</v>
      </c>
      <c r="C3061">
        <v>0</v>
      </c>
      <c r="D3061">
        <v>0</v>
      </c>
      <c r="E3061">
        <v>0</v>
      </c>
      <c r="F3061">
        <v>0</v>
      </c>
      <c r="G3061">
        <v>3333333</v>
      </c>
      <c r="H3061">
        <v>0</v>
      </c>
      <c r="I3061">
        <v>0</v>
      </c>
      <c r="J3061">
        <v>0</v>
      </c>
      <c r="K3061">
        <v>0</v>
      </c>
      <c r="L3061">
        <v>0</v>
      </c>
      <c r="M3061">
        <v>0</v>
      </c>
    </row>
    <row r="3062" spans="2:13" x14ac:dyDescent="0.2">
      <c r="B3062">
        <v>0</v>
      </c>
      <c r="C3062">
        <v>0</v>
      </c>
      <c r="D3062">
        <v>0</v>
      </c>
      <c r="E3062">
        <v>0</v>
      </c>
      <c r="F3062">
        <v>0</v>
      </c>
      <c r="G3062">
        <v>3333333</v>
      </c>
      <c r="H3062">
        <v>0</v>
      </c>
      <c r="I3062">
        <v>0</v>
      </c>
      <c r="J3062">
        <v>0</v>
      </c>
      <c r="K3062">
        <v>0</v>
      </c>
      <c r="L3062">
        <v>0</v>
      </c>
      <c r="M3062">
        <v>0</v>
      </c>
    </row>
    <row r="3063" spans="2:13" x14ac:dyDescent="0.2">
      <c r="B3063">
        <v>0</v>
      </c>
      <c r="C3063">
        <v>0</v>
      </c>
      <c r="D3063">
        <v>0</v>
      </c>
      <c r="E3063">
        <v>0</v>
      </c>
      <c r="F3063">
        <v>0</v>
      </c>
      <c r="G3063">
        <v>3333333</v>
      </c>
      <c r="H3063">
        <v>0</v>
      </c>
      <c r="I3063">
        <v>0</v>
      </c>
      <c r="J3063">
        <v>0</v>
      </c>
      <c r="K3063">
        <v>0</v>
      </c>
      <c r="L3063">
        <v>0</v>
      </c>
      <c r="M3063">
        <v>0</v>
      </c>
    </row>
    <row r="3064" spans="2:13" x14ac:dyDescent="0.2">
      <c r="B3064">
        <v>0</v>
      </c>
      <c r="C3064">
        <v>0</v>
      </c>
      <c r="D3064">
        <v>0</v>
      </c>
      <c r="E3064">
        <v>0</v>
      </c>
      <c r="F3064">
        <v>0</v>
      </c>
      <c r="G3064">
        <v>3333333</v>
      </c>
      <c r="H3064">
        <v>0</v>
      </c>
      <c r="I3064">
        <v>0</v>
      </c>
      <c r="J3064">
        <v>0</v>
      </c>
      <c r="K3064">
        <v>0</v>
      </c>
      <c r="L3064">
        <v>0</v>
      </c>
      <c r="M3064">
        <v>0</v>
      </c>
    </row>
    <row r="3065" spans="2:13" x14ac:dyDescent="0.2">
      <c r="B3065">
        <v>0</v>
      </c>
      <c r="C3065">
        <v>0</v>
      </c>
      <c r="D3065">
        <v>0</v>
      </c>
      <c r="E3065">
        <v>0</v>
      </c>
      <c r="F3065">
        <v>0</v>
      </c>
      <c r="G3065">
        <v>3333333</v>
      </c>
      <c r="H3065">
        <v>0</v>
      </c>
      <c r="I3065">
        <v>0</v>
      </c>
      <c r="J3065">
        <v>0</v>
      </c>
      <c r="K3065">
        <v>0</v>
      </c>
      <c r="L3065">
        <v>0</v>
      </c>
      <c r="M3065">
        <v>0</v>
      </c>
    </row>
    <row r="3066" spans="2:13" x14ac:dyDescent="0.2">
      <c r="B3066">
        <v>0</v>
      </c>
      <c r="C3066">
        <v>0</v>
      </c>
      <c r="D3066">
        <v>0</v>
      </c>
      <c r="E3066">
        <v>0</v>
      </c>
      <c r="F3066">
        <v>0</v>
      </c>
      <c r="G3066">
        <v>3333333</v>
      </c>
      <c r="H3066">
        <v>0</v>
      </c>
      <c r="I3066">
        <v>0</v>
      </c>
      <c r="J3066">
        <v>0</v>
      </c>
      <c r="K3066">
        <v>0</v>
      </c>
      <c r="L3066">
        <v>0</v>
      </c>
      <c r="M3066">
        <v>0</v>
      </c>
    </row>
    <row r="3067" spans="2:13" x14ac:dyDescent="0.2">
      <c r="B3067">
        <v>0</v>
      </c>
      <c r="C3067">
        <v>0</v>
      </c>
      <c r="D3067">
        <v>0</v>
      </c>
      <c r="E3067">
        <v>0</v>
      </c>
      <c r="F3067">
        <v>0</v>
      </c>
      <c r="G3067">
        <v>3333333</v>
      </c>
      <c r="H3067">
        <v>0</v>
      </c>
      <c r="I3067">
        <v>0</v>
      </c>
      <c r="J3067">
        <v>0</v>
      </c>
      <c r="K3067">
        <v>0</v>
      </c>
      <c r="L3067">
        <v>0</v>
      </c>
      <c r="M3067">
        <v>0</v>
      </c>
    </row>
    <row r="3068" spans="2:13" x14ac:dyDescent="0.2">
      <c r="B3068">
        <v>0</v>
      </c>
      <c r="C3068">
        <v>0</v>
      </c>
      <c r="D3068">
        <v>0</v>
      </c>
      <c r="E3068">
        <v>0</v>
      </c>
      <c r="F3068">
        <v>0</v>
      </c>
      <c r="G3068">
        <v>3333333</v>
      </c>
      <c r="H3068">
        <v>0</v>
      </c>
      <c r="I3068">
        <v>0</v>
      </c>
      <c r="J3068">
        <v>0</v>
      </c>
      <c r="K3068">
        <v>0</v>
      </c>
      <c r="L3068">
        <v>0</v>
      </c>
      <c r="M3068">
        <v>0</v>
      </c>
    </row>
    <row r="3069" spans="2:13" x14ac:dyDescent="0.2">
      <c r="B3069">
        <v>0</v>
      </c>
      <c r="C3069">
        <v>0</v>
      </c>
      <c r="D3069">
        <v>0</v>
      </c>
      <c r="E3069">
        <v>0</v>
      </c>
      <c r="F3069">
        <v>0</v>
      </c>
      <c r="G3069">
        <v>3333333</v>
      </c>
      <c r="H3069">
        <v>0</v>
      </c>
      <c r="I3069">
        <v>0</v>
      </c>
      <c r="J3069">
        <v>0</v>
      </c>
      <c r="K3069">
        <v>0</v>
      </c>
      <c r="L3069">
        <v>0</v>
      </c>
      <c r="M3069">
        <v>0</v>
      </c>
    </row>
    <row r="3070" spans="2:13" x14ac:dyDescent="0.2">
      <c r="B3070">
        <v>0</v>
      </c>
      <c r="C3070">
        <v>0</v>
      </c>
      <c r="D3070">
        <v>0</v>
      </c>
      <c r="E3070">
        <v>0</v>
      </c>
      <c r="F3070">
        <v>0</v>
      </c>
      <c r="G3070">
        <v>3333333</v>
      </c>
      <c r="H3070">
        <v>0</v>
      </c>
      <c r="I3070">
        <v>0</v>
      </c>
      <c r="J3070">
        <v>0</v>
      </c>
      <c r="K3070">
        <v>0</v>
      </c>
      <c r="L3070">
        <v>0</v>
      </c>
      <c r="M3070">
        <v>0</v>
      </c>
    </row>
    <row r="3071" spans="2:13" x14ac:dyDescent="0.2">
      <c r="B3071">
        <v>0</v>
      </c>
      <c r="C3071">
        <v>0</v>
      </c>
      <c r="D3071">
        <v>0</v>
      </c>
      <c r="E3071">
        <v>0</v>
      </c>
      <c r="F3071">
        <v>0</v>
      </c>
      <c r="G3071">
        <v>3333333</v>
      </c>
      <c r="H3071">
        <v>0</v>
      </c>
      <c r="I3071">
        <v>0</v>
      </c>
      <c r="J3071">
        <v>0</v>
      </c>
      <c r="K3071">
        <v>0</v>
      </c>
      <c r="L3071">
        <v>0</v>
      </c>
      <c r="M3071">
        <v>0</v>
      </c>
    </row>
    <row r="3072" spans="2:13" x14ac:dyDescent="0.2">
      <c r="B3072">
        <v>0</v>
      </c>
      <c r="C3072">
        <v>0</v>
      </c>
      <c r="D3072">
        <v>0</v>
      </c>
      <c r="E3072">
        <v>0</v>
      </c>
      <c r="F3072">
        <v>0</v>
      </c>
      <c r="G3072">
        <v>3333333</v>
      </c>
      <c r="H3072">
        <v>0</v>
      </c>
      <c r="I3072">
        <v>0</v>
      </c>
      <c r="J3072">
        <v>0</v>
      </c>
      <c r="K3072">
        <v>0</v>
      </c>
      <c r="L3072">
        <v>0</v>
      </c>
      <c r="M3072">
        <v>0</v>
      </c>
    </row>
    <row r="3073" spans="2:13" x14ac:dyDescent="0.2">
      <c r="B3073">
        <v>0</v>
      </c>
      <c r="C3073">
        <v>0</v>
      </c>
      <c r="D3073">
        <v>0</v>
      </c>
      <c r="E3073">
        <v>0</v>
      </c>
      <c r="F3073">
        <v>0</v>
      </c>
      <c r="G3073">
        <v>3333333</v>
      </c>
      <c r="H3073">
        <v>0</v>
      </c>
      <c r="I3073">
        <v>0</v>
      </c>
      <c r="J3073">
        <v>0</v>
      </c>
      <c r="K3073">
        <v>0</v>
      </c>
      <c r="L3073">
        <v>0</v>
      </c>
      <c r="M3073">
        <v>0</v>
      </c>
    </row>
    <row r="3074" spans="2:13" x14ac:dyDescent="0.2">
      <c r="B3074">
        <v>0</v>
      </c>
      <c r="C3074">
        <v>0</v>
      </c>
      <c r="D3074">
        <v>0</v>
      </c>
      <c r="E3074">
        <v>0</v>
      </c>
      <c r="F3074">
        <v>0</v>
      </c>
      <c r="G3074">
        <v>3333333</v>
      </c>
      <c r="H3074">
        <v>0</v>
      </c>
      <c r="I3074">
        <v>0</v>
      </c>
      <c r="J3074">
        <v>0</v>
      </c>
      <c r="K3074">
        <v>0</v>
      </c>
      <c r="L3074">
        <v>0</v>
      </c>
      <c r="M3074">
        <v>0</v>
      </c>
    </row>
    <row r="3075" spans="2:13" x14ac:dyDescent="0.2">
      <c r="B3075">
        <v>0</v>
      </c>
      <c r="C3075">
        <v>0</v>
      </c>
      <c r="D3075">
        <v>0</v>
      </c>
      <c r="E3075">
        <v>0</v>
      </c>
      <c r="F3075">
        <v>0</v>
      </c>
      <c r="G3075">
        <v>3333333</v>
      </c>
      <c r="H3075">
        <v>0</v>
      </c>
      <c r="I3075">
        <v>0</v>
      </c>
      <c r="J3075">
        <v>0</v>
      </c>
      <c r="K3075">
        <v>0</v>
      </c>
      <c r="L3075">
        <v>0</v>
      </c>
      <c r="M3075">
        <v>0</v>
      </c>
    </row>
    <row r="3076" spans="2:13" x14ac:dyDescent="0.2">
      <c r="B3076">
        <v>0</v>
      </c>
      <c r="C3076">
        <v>0</v>
      </c>
      <c r="D3076">
        <v>0</v>
      </c>
      <c r="E3076">
        <v>0</v>
      </c>
      <c r="F3076">
        <v>0</v>
      </c>
      <c r="G3076">
        <v>3333333</v>
      </c>
      <c r="H3076">
        <v>0</v>
      </c>
      <c r="I3076">
        <v>0</v>
      </c>
      <c r="J3076">
        <v>0</v>
      </c>
      <c r="K3076">
        <v>0</v>
      </c>
      <c r="L3076">
        <v>0</v>
      </c>
      <c r="M3076">
        <v>0</v>
      </c>
    </row>
    <row r="3077" spans="2:13" x14ac:dyDescent="0.2">
      <c r="B3077">
        <v>0</v>
      </c>
      <c r="C3077">
        <v>0</v>
      </c>
      <c r="D3077">
        <v>0</v>
      </c>
      <c r="E3077">
        <v>0</v>
      </c>
      <c r="F3077">
        <v>0</v>
      </c>
      <c r="G3077">
        <v>3333333</v>
      </c>
      <c r="H3077">
        <v>0</v>
      </c>
      <c r="I3077">
        <v>0</v>
      </c>
      <c r="J3077">
        <v>0</v>
      </c>
      <c r="K3077">
        <v>0</v>
      </c>
      <c r="L3077">
        <v>0</v>
      </c>
      <c r="M3077">
        <v>0</v>
      </c>
    </row>
    <row r="3078" spans="2:13" x14ac:dyDescent="0.2">
      <c r="B3078">
        <v>0</v>
      </c>
      <c r="C3078">
        <v>0</v>
      </c>
      <c r="D3078">
        <v>0</v>
      </c>
      <c r="E3078">
        <v>0</v>
      </c>
      <c r="F3078">
        <v>0</v>
      </c>
      <c r="G3078">
        <v>3333333</v>
      </c>
      <c r="H3078">
        <v>0</v>
      </c>
      <c r="I3078">
        <v>0</v>
      </c>
      <c r="J3078">
        <v>0</v>
      </c>
      <c r="K3078">
        <v>0</v>
      </c>
      <c r="L3078">
        <v>0</v>
      </c>
      <c r="M3078">
        <v>0</v>
      </c>
    </row>
    <row r="3079" spans="2:13" x14ac:dyDescent="0.2">
      <c r="B3079">
        <v>0</v>
      </c>
      <c r="C3079">
        <v>0</v>
      </c>
      <c r="D3079">
        <v>0</v>
      </c>
      <c r="E3079">
        <v>0</v>
      </c>
      <c r="F3079">
        <v>0</v>
      </c>
      <c r="G3079">
        <v>3333333</v>
      </c>
      <c r="H3079">
        <v>0</v>
      </c>
      <c r="I3079">
        <v>0</v>
      </c>
      <c r="J3079">
        <v>0</v>
      </c>
      <c r="K3079">
        <v>0</v>
      </c>
      <c r="L3079">
        <v>0</v>
      </c>
      <c r="M3079">
        <v>0</v>
      </c>
    </row>
    <row r="3080" spans="2:13" x14ac:dyDescent="0.2">
      <c r="B3080">
        <v>0</v>
      </c>
      <c r="C3080">
        <v>0</v>
      </c>
      <c r="D3080">
        <v>0</v>
      </c>
      <c r="E3080">
        <v>0</v>
      </c>
      <c r="F3080">
        <v>0</v>
      </c>
      <c r="G3080">
        <v>3333333</v>
      </c>
      <c r="H3080">
        <v>0</v>
      </c>
      <c r="I3080">
        <v>0</v>
      </c>
      <c r="J3080">
        <v>0</v>
      </c>
      <c r="K3080">
        <v>0</v>
      </c>
      <c r="L3080">
        <v>0</v>
      </c>
      <c r="M3080">
        <v>0</v>
      </c>
    </row>
    <row r="3081" spans="2:13" x14ac:dyDescent="0.2">
      <c r="B3081">
        <v>0</v>
      </c>
      <c r="C3081">
        <v>0</v>
      </c>
      <c r="D3081">
        <v>0</v>
      </c>
      <c r="E3081">
        <v>0</v>
      </c>
      <c r="F3081">
        <v>0</v>
      </c>
      <c r="G3081">
        <v>3333333</v>
      </c>
      <c r="H3081">
        <v>0</v>
      </c>
      <c r="I3081">
        <v>0</v>
      </c>
      <c r="J3081">
        <v>0</v>
      </c>
      <c r="K3081">
        <v>0</v>
      </c>
      <c r="L3081">
        <v>0</v>
      </c>
      <c r="M3081">
        <v>0</v>
      </c>
    </row>
    <row r="3082" spans="2:13" x14ac:dyDescent="0.2">
      <c r="B3082">
        <v>0</v>
      </c>
      <c r="C3082">
        <v>0</v>
      </c>
      <c r="D3082">
        <v>0</v>
      </c>
      <c r="E3082">
        <v>0</v>
      </c>
      <c r="F3082">
        <v>0</v>
      </c>
      <c r="G3082">
        <v>3333333</v>
      </c>
      <c r="H3082">
        <v>0</v>
      </c>
      <c r="I3082">
        <v>0</v>
      </c>
      <c r="J3082">
        <v>0</v>
      </c>
      <c r="K3082">
        <v>0</v>
      </c>
      <c r="L3082">
        <v>0</v>
      </c>
      <c r="M3082">
        <v>0</v>
      </c>
    </row>
    <row r="3083" spans="2:13" x14ac:dyDescent="0.2">
      <c r="B3083">
        <v>0</v>
      </c>
      <c r="C3083">
        <v>0</v>
      </c>
      <c r="D3083">
        <v>0</v>
      </c>
      <c r="E3083">
        <v>0</v>
      </c>
      <c r="F3083">
        <v>0</v>
      </c>
      <c r="G3083">
        <v>3333333</v>
      </c>
      <c r="H3083">
        <v>0</v>
      </c>
      <c r="I3083">
        <v>0</v>
      </c>
      <c r="J3083">
        <v>0</v>
      </c>
      <c r="K3083">
        <v>0</v>
      </c>
      <c r="L3083">
        <v>0</v>
      </c>
      <c r="M3083">
        <v>0</v>
      </c>
    </row>
    <row r="3084" spans="2:13" x14ac:dyDescent="0.2">
      <c r="B3084">
        <v>0</v>
      </c>
      <c r="C3084">
        <v>0</v>
      </c>
      <c r="D3084">
        <v>0</v>
      </c>
      <c r="E3084">
        <v>0</v>
      </c>
      <c r="F3084">
        <v>0</v>
      </c>
      <c r="G3084">
        <v>3333333</v>
      </c>
      <c r="H3084">
        <v>0</v>
      </c>
      <c r="I3084">
        <v>0</v>
      </c>
      <c r="J3084">
        <v>0</v>
      </c>
      <c r="K3084">
        <v>0</v>
      </c>
      <c r="L3084">
        <v>0</v>
      </c>
      <c r="M3084">
        <v>0</v>
      </c>
    </row>
    <row r="3085" spans="2:13" x14ac:dyDescent="0.2">
      <c r="B3085">
        <v>0</v>
      </c>
      <c r="C3085">
        <v>0</v>
      </c>
      <c r="D3085">
        <v>0</v>
      </c>
      <c r="E3085">
        <v>0</v>
      </c>
      <c r="F3085">
        <v>0</v>
      </c>
      <c r="G3085">
        <v>3333333</v>
      </c>
      <c r="H3085">
        <v>0</v>
      </c>
      <c r="I3085">
        <v>0</v>
      </c>
      <c r="J3085">
        <v>0</v>
      </c>
      <c r="K3085">
        <v>0</v>
      </c>
      <c r="L3085">
        <v>0</v>
      </c>
      <c r="M3085">
        <v>0</v>
      </c>
    </row>
    <row r="3086" spans="2:13" x14ac:dyDescent="0.2">
      <c r="B3086">
        <v>0</v>
      </c>
      <c r="C3086">
        <v>0</v>
      </c>
      <c r="D3086">
        <v>0</v>
      </c>
      <c r="E3086">
        <v>0</v>
      </c>
      <c r="F3086">
        <v>0</v>
      </c>
      <c r="G3086">
        <v>3333333</v>
      </c>
      <c r="H3086">
        <v>0</v>
      </c>
      <c r="I3086">
        <v>0</v>
      </c>
      <c r="J3086">
        <v>0</v>
      </c>
      <c r="K3086">
        <v>0</v>
      </c>
      <c r="L3086">
        <v>0</v>
      </c>
      <c r="M3086">
        <v>0</v>
      </c>
    </row>
    <row r="3087" spans="2:13" x14ac:dyDescent="0.2">
      <c r="B3087">
        <v>0</v>
      </c>
      <c r="C3087">
        <v>0</v>
      </c>
      <c r="D3087">
        <v>0</v>
      </c>
      <c r="E3087">
        <v>0</v>
      </c>
      <c r="F3087">
        <v>0</v>
      </c>
      <c r="G3087">
        <v>3333333</v>
      </c>
      <c r="H3087">
        <v>0</v>
      </c>
      <c r="I3087">
        <v>0</v>
      </c>
      <c r="J3087">
        <v>0</v>
      </c>
      <c r="K3087">
        <v>0</v>
      </c>
      <c r="L3087">
        <v>0</v>
      </c>
      <c r="M3087">
        <v>0</v>
      </c>
    </row>
    <row r="3088" spans="2:13" x14ac:dyDescent="0.2">
      <c r="B3088">
        <v>0</v>
      </c>
      <c r="C3088">
        <v>0</v>
      </c>
      <c r="D3088">
        <v>0</v>
      </c>
      <c r="E3088">
        <v>0</v>
      </c>
      <c r="F3088">
        <v>0</v>
      </c>
      <c r="G3088">
        <v>3333333</v>
      </c>
      <c r="H3088">
        <v>0</v>
      </c>
      <c r="I3088">
        <v>0</v>
      </c>
      <c r="J3088">
        <v>0</v>
      </c>
      <c r="K3088">
        <v>0</v>
      </c>
      <c r="L3088">
        <v>0</v>
      </c>
      <c r="M3088">
        <v>0</v>
      </c>
    </row>
    <row r="3089" spans="2:13" x14ac:dyDescent="0.2">
      <c r="B3089">
        <v>0</v>
      </c>
      <c r="C3089">
        <v>0</v>
      </c>
      <c r="D3089">
        <v>0</v>
      </c>
      <c r="E3089">
        <v>0</v>
      </c>
      <c r="F3089">
        <v>0</v>
      </c>
      <c r="G3089">
        <v>3333333</v>
      </c>
      <c r="H3089">
        <v>0</v>
      </c>
      <c r="I3089">
        <v>0</v>
      </c>
      <c r="J3089">
        <v>0</v>
      </c>
      <c r="K3089">
        <v>0</v>
      </c>
      <c r="L3089">
        <v>0</v>
      </c>
      <c r="M3089">
        <v>0</v>
      </c>
    </row>
    <row r="3090" spans="2:13" x14ac:dyDescent="0.2">
      <c r="B3090">
        <v>0</v>
      </c>
      <c r="C3090">
        <v>0</v>
      </c>
      <c r="D3090">
        <v>0</v>
      </c>
      <c r="E3090">
        <v>0</v>
      </c>
      <c r="F3090">
        <v>0</v>
      </c>
      <c r="G3090">
        <v>3333333</v>
      </c>
      <c r="H3090">
        <v>0</v>
      </c>
      <c r="I3090">
        <v>0</v>
      </c>
      <c r="J3090">
        <v>0</v>
      </c>
      <c r="K3090">
        <v>0</v>
      </c>
      <c r="L3090">
        <v>0</v>
      </c>
      <c r="M3090">
        <v>0</v>
      </c>
    </row>
    <row r="3091" spans="2:13" x14ac:dyDescent="0.2">
      <c r="B3091">
        <v>0</v>
      </c>
      <c r="C3091">
        <v>0</v>
      </c>
      <c r="D3091">
        <v>0</v>
      </c>
      <c r="E3091">
        <v>0</v>
      </c>
      <c r="F3091">
        <v>0</v>
      </c>
      <c r="G3091">
        <v>3333333</v>
      </c>
      <c r="H3091">
        <v>0</v>
      </c>
      <c r="I3091">
        <v>0</v>
      </c>
      <c r="J3091">
        <v>0</v>
      </c>
      <c r="K3091">
        <v>0</v>
      </c>
      <c r="L3091">
        <v>0</v>
      </c>
      <c r="M3091">
        <v>0</v>
      </c>
    </row>
    <row r="3092" spans="2:13" x14ac:dyDescent="0.2">
      <c r="B3092">
        <v>0</v>
      </c>
      <c r="C3092">
        <v>0</v>
      </c>
      <c r="D3092">
        <v>0</v>
      </c>
      <c r="E3092">
        <v>0</v>
      </c>
      <c r="F3092">
        <v>0</v>
      </c>
      <c r="G3092">
        <v>3333333</v>
      </c>
      <c r="H3092">
        <v>0</v>
      </c>
      <c r="I3092">
        <v>0</v>
      </c>
      <c r="J3092">
        <v>0</v>
      </c>
      <c r="K3092">
        <v>0</v>
      </c>
      <c r="L3092">
        <v>0</v>
      </c>
      <c r="M3092">
        <v>0</v>
      </c>
    </row>
    <row r="3093" spans="2:13" x14ac:dyDescent="0.2">
      <c r="B3093">
        <v>0</v>
      </c>
      <c r="C3093">
        <v>0</v>
      </c>
      <c r="D3093">
        <v>0</v>
      </c>
      <c r="E3093">
        <v>0</v>
      </c>
      <c r="F3093">
        <v>0</v>
      </c>
      <c r="G3093">
        <v>3333333</v>
      </c>
      <c r="H3093">
        <v>0</v>
      </c>
      <c r="I3093">
        <v>0</v>
      </c>
      <c r="J3093">
        <v>0</v>
      </c>
      <c r="K3093">
        <v>0</v>
      </c>
      <c r="L3093">
        <v>0</v>
      </c>
      <c r="M3093">
        <v>0</v>
      </c>
    </row>
    <row r="3094" spans="2:13" x14ac:dyDescent="0.2">
      <c r="B3094">
        <v>0</v>
      </c>
      <c r="C3094">
        <v>0</v>
      </c>
      <c r="D3094">
        <v>0</v>
      </c>
      <c r="E3094">
        <v>0</v>
      </c>
      <c r="F3094">
        <v>0</v>
      </c>
      <c r="G3094">
        <v>3333333</v>
      </c>
      <c r="H3094">
        <v>0</v>
      </c>
      <c r="I3094">
        <v>0</v>
      </c>
      <c r="J3094">
        <v>0</v>
      </c>
      <c r="K3094">
        <v>0</v>
      </c>
      <c r="L3094">
        <v>0</v>
      </c>
      <c r="M3094">
        <v>0</v>
      </c>
    </row>
    <row r="3095" spans="2:13" x14ac:dyDescent="0.2">
      <c r="B3095">
        <v>0</v>
      </c>
      <c r="C3095">
        <v>0</v>
      </c>
      <c r="D3095">
        <v>0</v>
      </c>
      <c r="E3095">
        <v>0</v>
      </c>
      <c r="F3095">
        <v>0</v>
      </c>
      <c r="G3095">
        <v>3333333</v>
      </c>
      <c r="H3095">
        <v>0</v>
      </c>
      <c r="I3095">
        <v>0</v>
      </c>
      <c r="J3095">
        <v>0</v>
      </c>
      <c r="K3095">
        <v>0</v>
      </c>
      <c r="L3095">
        <v>0</v>
      </c>
      <c r="M3095">
        <v>0</v>
      </c>
    </row>
    <row r="3096" spans="2:13" x14ac:dyDescent="0.2">
      <c r="B3096">
        <v>0</v>
      </c>
      <c r="C3096">
        <v>0</v>
      </c>
      <c r="D3096">
        <v>0</v>
      </c>
      <c r="E3096">
        <v>0</v>
      </c>
      <c r="F3096">
        <v>0</v>
      </c>
      <c r="G3096">
        <v>3333333</v>
      </c>
      <c r="H3096">
        <v>0</v>
      </c>
      <c r="I3096">
        <v>0</v>
      </c>
      <c r="J3096">
        <v>0</v>
      </c>
      <c r="K3096">
        <v>0</v>
      </c>
      <c r="L3096">
        <v>0</v>
      </c>
      <c r="M3096">
        <v>0</v>
      </c>
    </row>
    <row r="3097" spans="2:13" x14ac:dyDescent="0.2">
      <c r="B3097">
        <v>0</v>
      </c>
      <c r="C3097">
        <v>0</v>
      </c>
      <c r="D3097">
        <v>0</v>
      </c>
      <c r="E3097">
        <v>0</v>
      </c>
      <c r="F3097">
        <v>0</v>
      </c>
      <c r="G3097">
        <v>3333333</v>
      </c>
      <c r="H3097">
        <v>0</v>
      </c>
      <c r="I3097">
        <v>0</v>
      </c>
      <c r="J3097">
        <v>0</v>
      </c>
      <c r="K3097">
        <v>0</v>
      </c>
      <c r="L3097">
        <v>0</v>
      </c>
      <c r="M3097">
        <v>0</v>
      </c>
    </row>
    <row r="3098" spans="2:13" x14ac:dyDescent="0.2">
      <c r="B3098">
        <v>0</v>
      </c>
      <c r="C3098">
        <v>0</v>
      </c>
      <c r="D3098">
        <v>0</v>
      </c>
      <c r="E3098">
        <v>0</v>
      </c>
      <c r="F3098">
        <v>0</v>
      </c>
      <c r="G3098">
        <v>3333333</v>
      </c>
      <c r="H3098">
        <v>0</v>
      </c>
      <c r="I3098">
        <v>0</v>
      </c>
      <c r="J3098">
        <v>0</v>
      </c>
      <c r="K3098">
        <v>0</v>
      </c>
      <c r="L3098">
        <v>0</v>
      </c>
      <c r="M3098">
        <v>0</v>
      </c>
    </row>
    <row r="3099" spans="2:13" x14ac:dyDescent="0.2">
      <c r="B3099">
        <v>0</v>
      </c>
      <c r="C3099">
        <v>0</v>
      </c>
      <c r="D3099">
        <v>0</v>
      </c>
      <c r="E3099">
        <v>0</v>
      </c>
      <c r="F3099">
        <v>0</v>
      </c>
      <c r="G3099">
        <v>3333333</v>
      </c>
      <c r="H3099">
        <v>0</v>
      </c>
      <c r="I3099">
        <v>0</v>
      </c>
      <c r="J3099">
        <v>0</v>
      </c>
      <c r="K3099">
        <v>0</v>
      </c>
      <c r="L3099">
        <v>0</v>
      </c>
      <c r="M3099">
        <v>0</v>
      </c>
    </row>
    <row r="3100" spans="2:13" x14ac:dyDescent="0.2">
      <c r="B3100">
        <v>0</v>
      </c>
      <c r="C3100">
        <v>0</v>
      </c>
      <c r="D3100">
        <v>0</v>
      </c>
      <c r="E3100">
        <v>0</v>
      </c>
      <c r="F3100">
        <v>0</v>
      </c>
      <c r="G3100">
        <v>3333333</v>
      </c>
      <c r="H3100">
        <v>0</v>
      </c>
      <c r="I3100">
        <v>0</v>
      </c>
      <c r="J3100">
        <v>0</v>
      </c>
      <c r="K3100">
        <v>0</v>
      </c>
      <c r="L3100">
        <v>0</v>
      </c>
      <c r="M3100">
        <v>0</v>
      </c>
    </row>
    <row r="3101" spans="2:13" x14ac:dyDescent="0.2">
      <c r="B3101">
        <v>0</v>
      </c>
      <c r="C3101">
        <v>0</v>
      </c>
      <c r="D3101">
        <v>0</v>
      </c>
      <c r="E3101">
        <v>0</v>
      </c>
      <c r="F3101">
        <v>0</v>
      </c>
      <c r="G3101">
        <v>3333333</v>
      </c>
      <c r="H3101">
        <v>0</v>
      </c>
      <c r="I3101">
        <v>0</v>
      </c>
      <c r="J3101">
        <v>0</v>
      </c>
      <c r="K3101">
        <v>0</v>
      </c>
      <c r="L3101">
        <v>0</v>
      </c>
      <c r="M3101">
        <v>0</v>
      </c>
    </row>
    <row r="3102" spans="2:13" x14ac:dyDescent="0.2">
      <c r="B3102">
        <v>0</v>
      </c>
      <c r="C3102">
        <v>0</v>
      </c>
      <c r="D3102">
        <v>0</v>
      </c>
      <c r="E3102">
        <v>0</v>
      </c>
      <c r="F3102">
        <v>0</v>
      </c>
      <c r="G3102">
        <v>3333333</v>
      </c>
      <c r="H3102">
        <v>0</v>
      </c>
      <c r="I3102">
        <v>0</v>
      </c>
      <c r="J3102">
        <v>0</v>
      </c>
      <c r="K3102">
        <v>0</v>
      </c>
      <c r="L3102">
        <v>0</v>
      </c>
      <c r="M3102">
        <v>0</v>
      </c>
    </row>
    <row r="3103" spans="2:13" x14ac:dyDescent="0.2">
      <c r="B3103">
        <v>0</v>
      </c>
      <c r="C3103">
        <v>0</v>
      </c>
      <c r="D3103">
        <v>0</v>
      </c>
      <c r="E3103">
        <v>0</v>
      </c>
      <c r="F3103">
        <v>0</v>
      </c>
      <c r="G3103">
        <v>3333333</v>
      </c>
      <c r="H3103">
        <v>0</v>
      </c>
      <c r="I3103">
        <v>0</v>
      </c>
      <c r="J3103">
        <v>0</v>
      </c>
      <c r="K3103">
        <v>0</v>
      </c>
      <c r="L3103">
        <v>0</v>
      </c>
      <c r="M3103">
        <v>0</v>
      </c>
    </row>
    <row r="3104" spans="2:13" x14ac:dyDescent="0.2">
      <c r="B3104">
        <v>0</v>
      </c>
      <c r="C3104">
        <v>0</v>
      </c>
      <c r="D3104">
        <v>0</v>
      </c>
      <c r="E3104">
        <v>0</v>
      </c>
      <c r="F3104">
        <v>0</v>
      </c>
      <c r="G3104">
        <v>3333333</v>
      </c>
      <c r="H3104">
        <v>0</v>
      </c>
      <c r="I3104">
        <v>0</v>
      </c>
      <c r="J3104">
        <v>0</v>
      </c>
      <c r="K3104">
        <v>0</v>
      </c>
      <c r="L3104">
        <v>0</v>
      </c>
      <c r="M3104">
        <v>0</v>
      </c>
    </row>
    <row r="3105" spans="2:13" x14ac:dyDescent="0.2">
      <c r="B3105">
        <v>0</v>
      </c>
      <c r="C3105">
        <v>0</v>
      </c>
      <c r="D3105">
        <v>0</v>
      </c>
      <c r="E3105">
        <v>0</v>
      </c>
      <c r="F3105">
        <v>0</v>
      </c>
      <c r="G3105">
        <v>3333333</v>
      </c>
      <c r="H3105">
        <v>0</v>
      </c>
      <c r="I3105">
        <v>0</v>
      </c>
      <c r="J3105">
        <v>0</v>
      </c>
      <c r="K3105">
        <v>0</v>
      </c>
      <c r="L3105">
        <v>0</v>
      </c>
      <c r="M3105">
        <v>0</v>
      </c>
    </row>
    <row r="3106" spans="2:13" x14ac:dyDescent="0.2">
      <c r="B3106">
        <v>0</v>
      </c>
      <c r="C3106">
        <v>0</v>
      </c>
      <c r="D3106">
        <v>0</v>
      </c>
      <c r="E3106">
        <v>0</v>
      </c>
      <c r="F3106">
        <v>0</v>
      </c>
      <c r="G3106">
        <v>3333333</v>
      </c>
      <c r="H3106">
        <v>0</v>
      </c>
      <c r="I3106">
        <v>0</v>
      </c>
      <c r="J3106">
        <v>0</v>
      </c>
      <c r="K3106">
        <v>0</v>
      </c>
      <c r="L3106">
        <v>0</v>
      </c>
      <c r="M3106">
        <v>0</v>
      </c>
    </row>
    <row r="3107" spans="2:13" x14ac:dyDescent="0.2">
      <c r="B3107">
        <v>0</v>
      </c>
      <c r="C3107">
        <v>0</v>
      </c>
      <c r="D3107">
        <v>0</v>
      </c>
      <c r="E3107">
        <v>0</v>
      </c>
      <c r="F3107">
        <v>0</v>
      </c>
      <c r="G3107">
        <v>3333333</v>
      </c>
      <c r="H3107">
        <v>0</v>
      </c>
      <c r="I3107">
        <v>0</v>
      </c>
      <c r="J3107">
        <v>0</v>
      </c>
      <c r="K3107">
        <v>0</v>
      </c>
      <c r="L3107">
        <v>0</v>
      </c>
      <c r="M3107">
        <v>0</v>
      </c>
    </row>
    <row r="3108" spans="2:13" x14ac:dyDescent="0.2">
      <c r="B3108">
        <v>0</v>
      </c>
      <c r="C3108">
        <v>0</v>
      </c>
      <c r="D3108">
        <v>0</v>
      </c>
      <c r="E3108">
        <v>0</v>
      </c>
      <c r="F3108">
        <v>0</v>
      </c>
      <c r="G3108">
        <v>3333333</v>
      </c>
      <c r="H3108">
        <v>0</v>
      </c>
      <c r="I3108">
        <v>0</v>
      </c>
      <c r="J3108">
        <v>0</v>
      </c>
      <c r="K3108">
        <v>0</v>
      </c>
      <c r="L3108">
        <v>0</v>
      </c>
      <c r="M3108">
        <v>0</v>
      </c>
    </row>
    <row r="3109" spans="2:13" x14ac:dyDescent="0.2">
      <c r="B3109">
        <v>0</v>
      </c>
      <c r="C3109">
        <v>0</v>
      </c>
      <c r="D3109">
        <v>0</v>
      </c>
      <c r="E3109">
        <v>0</v>
      </c>
      <c r="F3109">
        <v>0</v>
      </c>
      <c r="G3109">
        <v>3333333</v>
      </c>
      <c r="H3109">
        <v>0</v>
      </c>
      <c r="I3109">
        <v>0</v>
      </c>
      <c r="J3109">
        <v>0</v>
      </c>
      <c r="K3109">
        <v>0</v>
      </c>
      <c r="L3109">
        <v>0</v>
      </c>
      <c r="M3109">
        <v>0</v>
      </c>
    </row>
    <row r="3110" spans="2:13" x14ac:dyDescent="0.2">
      <c r="B3110">
        <v>0</v>
      </c>
      <c r="C3110">
        <v>0</v>
      </c>
      <c r="D3110">
        <v>0</v>
      </c>
      <c r="E3110">
        <v>0</v>
      </c>
      <c r="F3110">
        <v>0</v>
      </c>
      <c r="G3110">
        <v>3333333</v>
      </c>
      <c r="H3110">
        <v>0</v>
      </c>
      <c r="I3110">
        <v>0</v>
      </c>
      <c r="J3110">
        <v>0</v>
      </c>
      <c r="K3110">
        <v>0</v>
      </c>
      <c r="L3110">
        <v>0</v>
      </c>
      <c r="M3110">
        <v>0</v>
      </c>
    </row>
    <row r="3111" spans="2:13" x14ac:dyDescent="0.2">
      <c r="B3111">
        <v>0</v>
      </c>
      <c r="C3111">
        <v>0</v>
      </c>
      <c r="D3111">
        <v>0</v>
      </c>
      <c r="E3111">
        <v>0</v>
      </c>
      <c r="F3111">
        <v>0</v>
      </c>
      <c r="G3111">
        <v>3333333</v>
      </c>
      <c r="H3111">
        <v>0</v>
      </c>
      <c r="I3111">
        <v>0</v>
      </c>
      <c r="J3111">
        <v>0</v>
      </c>
      <c r="K3111">
        <v>0</v>
      </c>
      <c r="L3111">
        <v>0</v>
      </c>
      <c r="M3111">
        <v>0</v>
      </c>
    </row>
    <row r="3112" spans="2:13" x14ac:dyDescent="0.2">
      <c r="B3112">
        <v>0</v>
      </c>
      <c r="C3112">
        <v>0</v>
      </c>
      <c r="D3112">
        <v>0</v>
      </c>
      <c r="E3112">
        <v>0</v>
      </c>
      <c r="F3112">
        <v>0</v>
      </c>
      <c r="G3112">
        <v>3333333</v>
      </c>
      <c r="H3112">
        <v>0</v>
      </c>
      <c r="I3112">
        <v>0</v>
      </c>
      <c r="J3112">
        <v>0</v>
      </c>
      <c r="K3112">
        <v>0</v>
      </c>
      <c r="L3112">
        <v>0</v>
      </c>
      <c r="M3112">
        <v>0</v>
      </c>
    </row>
    <row r="3113" spans="2:13" x14ac:dyDescent="0.2">
      <c r="B3113">
        <v>0</v>
      </c>
      <c r="C3113">
        <v>0</v>
      </c>
      <c r="D3113">
        <v>0</v>
      </c>
      <c r="E3113">
        <v>0</v>
      </c>
      <c r="F3113">
        <v>0</v>
      </c>
      <c r="G3113">
        <v>3333333</v>
      </c>
      <c r="H3113">
        <v>0</v>
      </c>
      <c r="I3113">
        <v>0</v>
      </c>
      <c r="J3113">
        <v>0</v>
      </c>
      <c r="K3113">
        <v>0</v>
      </c>
      <c r="L3113">
        <v>0</v>
      </c>
      <c r="M3113">
        <v>0</v>
      </c>
    </row>
    <row r="3114" spans="2:13" x14ac:dyDescent="0.2">
      <c r="B3114">
        <v>0</v>
      </c>
      <c r="C3114">
        <v>0</v>
      </c>
      <c r="D3114">
        <v>0</v>
      </c>
      <c r="E3114">
        <v>0</v>
      </c>
      <c r="F3114">
        <v>0</v>
      </c>
      <c r="G3114">
        <v>3333333</v>
      </c>
      <c r="H3114">
        <v>0</v>
      </c>
      <c r="I3114">
        <v>0</v>
      </c>
      <c r="J3114">
        <v>0</v>
      </c>
      <c r="K3114">
        <v>0</v>
      </c>
      <c r="L3114">
        <v>0</v>
      </c>
      <c r="M3114">
        <v>0</v>
      </c>
    </row>
    <row r="3115" spans="2:13" x14ac:dyDescent="0.2">
      <c r="B3115">
        <v>0</v>
      </c>
      <c r="C3115">
        <v>0</v>
      </c>
      <c r="D3115">
        <v>0</v>
      </c>
      <c r="E3115">
        <v>0</v>
      </c>
      <c r="F3115">
        <v>0</v>
      </c>
      <c r="G3115">
        <v>3333333</v>
      </c>
      <c r="H3115">
        <v>0</v>
      </c>
      <c r="I3115">
        <v>0</v>
      </c>
      <c r="J3115">
        <v>0</v>
      </c>
      <c r="K3115">
        <v>0</v>
      </c>
      <c r="L3115">
        <v>0</v>
      </c>
      <c r="M3115">
        <v>0</v>
      </c>
    </row>
    <row r="3116" spans="2:13" x14ac:dyDescent="0.2">
      <c r="B3116">
        <v>0</v>
      </c>
      <c r="C3116">
        <v>0</v>
      </c>
      <c r="D3116">
        <v>0</v>
      </c>
      <c r="E3116">
        <v>0</v>
      </c>
      <c r="F3116">
        <v>0</v>
      </c>
      <c r="G3116">
        <v>3333333</v>
      </c>
      <c r="H3116">
        <v>0</v>
      </c>
      <c r="I3116">
        <v>0</v>
      </c>
      <c r="J3116">
        <v>0</v>
      </c>
      <c r="K3116">
        <v>0</v>
      </c>
      <c r="L3116">
        <v>0</v>
      </c>
      <c r="M3116">
        <v>0</v>
      </c>
    </row>
    <row r="3117" spans="2:13" x14ac:dyDescent="0.2">
      <c r="B3117">
        <v>0</v>
      </c>
      <c r="C3117">
        <v>0</v>
      </c>
      <c r="D3117">
        <v>0</v>
      </c>
      <c r="E3117">
        <v>0</v>
      </c>
      <c r="F3117">
        <v>0</v>
      </c>
      <c r="G3117">
        <v>3333333</v>
      </c>
      <c r="H3117">
        <v>0</v>
      </c>
      <c r="I3117">
        <v>0</v>
      </c>
      <c r="J3117">
        <v>0</v>
      </c>
      <c r="K3117">
        <v>0</v>
      </c>
      <c r="L3117">
        <v>0</v>
      </c>
      <c r="M3117">
        <v>0</v>
      </c>
    </row>
    <row r="3118" spans="2:13" x14ac:dyDescent="0.2">
      <c r="B3118">
        <v>0</v>
      </c>
      <c r="C3118">
        <v>0</v>
      </c>
      <c r="D3118">
        <v>0</v>
      </c>
      <c r="E3118">
        <v>0</v>
      </c>
      <c r="F3118">
        <v>0</v>
      </c>
      <c r="G3118">
        <v>3333333</v>
      </c>
      <c r="H3118">
        <v>0</v>
      </c>
      <c r="I3118">
        <v>0</v>
      </c>
      <c r="J3118">
        <v>0</v>
      </c>
      <c r="K3118">
        <v>0</v>
      </c>
      <c r="L3118">
        <v>0</v>
      </c>
      <c r="M3118">
        <v>0</v>
      </c>
    </row>
    <row r="3119" spans="2:13" x14ac:dyDescent="0.2">
      <c r="B3119">
        <v>0</v>
      </c>
      <c r="C3119">
        <v>0</v>
      </c>
      <c r="D3119">
        <v>0</v>
      </c>
      <c r="E3119">
        <v>0</v>
      </c>
      <c r="F3119">
        <v>0</v>
      </c>
      <c r="G3119">
        <v>3333333</v>
      </c>
      <c r="H3119">
        <v>0</v>
      </c>
      <c r="I3119">
        <v>0</v>
      </c>
      <c r="J3119">
        <v>0</v>
      </c>
      <c r="K3119">
        <v>0</v>
      </c>
      <c r="L3119">
        <v>0</v>
      </c>
      <c r="M3119">
        <v>0</v>
      </c>
    </row>
    <row r="3120" spans="2:13" x14ac:dyDescent="0.2">
      <c r="B3120">
        <v>0</v>
      </c>
      <c r="C3120">
        <v>0</v>
      </c>
      <c r="D3120">
        <v>0</v>
      </c>
      <c r="E3120">
        <v>0</v>
      </c>
      <c r="F3120">
        <v>0</v>
      </c>
      <c r="G3120">
        <v>3333333</v>
      </c>
      <c r="H3120">
        <v>0</v>
      </c>
      <c r="I3120">
        <v>0</v>
      </c>
      <c r="J3120">
        <v>0</v>
      </c>
      <c r="K3120">
        <v>0</v>
      </c>
      <c r="L3120">
        <v>0</v>
      </c>
      <c r="M3120">
        <v>0</v>
      </c>
    </row>
    <row r="3121" spans="2:13" x14ac:dyDescent="0.2">
      <c r="B3121">
        <v>0</v>
      </c>
      <c r="C3121">
        <v>0</v>
      </c>
      <c r="D3121">
        <v>0</v>
      </c>
      <c r="E3121">
        <v>0</v>
      </c>
      <c r="F3121">
        <v>0</v>
      </c>
      <c r="G3121">
        <v>3333333</v>
      </c>
      <c r="H3121">
        <v>0</v>
      </c>
      <c r="I3121">
        <v>0</v>
      </c>
      <c r="J3121">
        <v>0</v>
      </c>
      <c r="K3121">
        <v>0</v>
      </c>
      <c r="L3121">
        <v>0</v>
      </c>
      <c r="M3121">
        <v>0</v>
      </c>
    </row>
    <row r="3122" spans="2:13" x14ac:dyDescent="0.2">
      <c r="B3122">
        <v>0</v>
      </c>
      <c r="C3122">
        <v>0</v>
      </c>
      <c r="D3122">
        <v>0</v>
      </c>
      <c r="E3122">
        <v>0</v>
      </c>
      <c r="F3122">
        <v>0</v>
      </c>
      <c r="G3122">
        <v>3333333</v>
      </c>
      <c r="H3122">
        <v>0</v>
      </c>
      <c r="I3122">
        <v>0</v>
      </c>
      <c r="J3122">
        <v>0</v>
      </c>
      <c r="K3122">
        <v>0</v>
      </c>
      <c r="L3122">
        <v>0</v>
      </c>
      <c r="M3122">
        <v>0</v>
      </c>
    </row>
    <row r="3123" spans="2:13" x14ac:dyDescent="0.2">
      <c r="B3123">
        <v>0</v>
      </c>
      <c r="C3123">
        <v>0</v>
      </c>
      <c r="D3123">
        <v>0</v>
      </c>
      <c r="E3123">
        <v>0</v>
      </c>
      <c r="F3123">
        <v>0</v>
      </c>
      <c r="G3123">
        <v>3333333</v>
      </c>
      <c r="H3123">
        <v>0</v>
      </c>
      <c r="I3123">
        <v>0</v>
      </c>
      <c r="J3123">
        <v>0</v>
      </c>
      <c r="K3123">
        <v>0</v>
      </c>
      <c r="L3123">
        <v>0</v>
      </c>
      <c r="M3123">
        <v>0</v>
      </c>
    </row>
    <row r="3124" spans="2:13" x14ac:dyDescent="0.2">
      <c r="B3124">
        <v>0</v>
      </c>
      <c r="C3124">
        <v>0</v>
      </c>
      <c r="D3124">
        <v>0</v>
      </c>
      <c r="E3124">
        <v>0</v>
      </c>
      <c r="F3124">
        <v>0</v>
      </c>
      <c r="G3124">
        <v>3333333</v>
      </c>
      <c r="H3124">
        <v>0</v>
      </c>
      <c r="I3124">
        <v>0</v>
      </c>
      <c r="J3124">
        <v>0</v>
      </c>
      <c r="K3124">
        <v>0</v>
      </c>
      <c r="L3124">
        <v>0</v>
      </c>
      <c r="M3124">
        <v>0</v>
      </c>
    </row>
    <row r="3125" spans="2:13" x14ac:dyDescent="0.2">
      <c r="B3125">
        <v>0</v>
      </c>
      <c r="C3125">
        <v>0</v>
      </c>
      <c r="D3125">
        <v>0</v>
      </c>
      <c r="E3125">
        <v>0</v>
      </c>
      <c r="F3125">
        <v>0</v>
      </c>
      <c r="G3125">
        <v>3333333</v>
      </c>
      <c r="H3125">
        <v>0</v>
      </c>
      <c r="I3125">
        <v>0</v>
      </c>
      <c r="J3125">
        <v>0</v>
      </c>
      <c r="K3125">
        <v>0</v>
      </c>
      <c r="L3125">
        <v>0</v>
      </c>
      <c r="M3125">
        <v>0</v>
      </c>
    </row>
    <row r="3126" spans="2:13" x14ac:dyDescent="0.2">
      <c r="B3126">
        <v>0</v>
      </c>
      <c r="C3126">
        <v>0</v>
      </c>
      <c r="D3126">
        <v>0</v>
      </c>
      <c r="E3126">
        <v>0</v>
      </c>
      <c r="F3126">
        <v>0</v>
      </c>
      <c r="G3126">
        <v>3333333</v>
      </c>
      <c r="H3126">
        <v>0</v>
      </c>
      <c r="I3126">
        <v>0</v>
      </c>
      <c r="J3126">
        <v>0</v>
      </c>
      <c r="K3126">
        <v>0</v>
      </c>
      <c r="L3126">
        <v>0</v>
      </c>
      <c r="M3126">
        <v>0</v>
      </c>
    </row>
    <row r="3127" spans="2:13" x14ac:dyDescent="0.2">
      <c r="B3127">
        <v>0</v>
      </c>
      <c r="C3127">
        <v>0</v>
      </c>
      <c r="D3127">
        <v>0</v>
      </c>
      <c r="E3127">
        <v>0</v>
      </c>
      <c r="F3127">
        <v>0</v>
      </c>
      <c r="G3127">
        <v>3333333</v>
      </c>
      <c r="H3127">
        <v>0</v>
      </c>
      <c r="I3127">
        <v>0</v>
      </c>
      <c r="J3127">
        <v>0</v>
      </c>
      <c r="K3127">
        <v>0</v>
      </c>
      <c r="L3127">
        <v>0</v>
      </c>
      <c r="M3127">
        <v>0</v>
      </c>
    </row>
    <row r="3128" spans="2:13" x14ac:dyDescent="0.2">
      <c r="B3128">
        <v>0</v>
      </c>
      <c r="C3128">
        <v>0</v>
      </c>
      <c r="D3128">
        <v>0</v>
      </c>
      <c r="E3128">
        <v>0</v>
      </c>
      <c r="F3128">
        <v>0</v>
      </c>
      <c r="G3128">
        <v>3333333</v>
      </c>
      <c r="H3128">
        <v>0</v>
      </c>
      <c r="I3128">
        <v>0</v>
      </c>
      <c r="J3128">
        <v>0</v>
      </c>
      <c r="K3128">
        <v>0</v>
      </c>
      <c r="L3128">
        <v>0</v>
      </c>
      <c r="M3128">
        <v>0</v>
      </c>
    </row>
    <row r="3129" spans="2:13" x14ac:dyDescent="0.2">
      <c r="B3129">
        <v>0</v>
      </c>
      <c r="C3129">
        <v>0</v>
      </c>
      <c r="D3129">
        <v>0</v>
      </c>
      <c r="E3129">
        <v>0</v>
      </c>
      <c r="F3129">
        <v>0</v>
      </c>
      <c r="G3129">
        <v>3333333</v>
      </c>
      <c r="H3129">
        <v>0</v>
      </c>
      <c r="I3129">
        <v>0</v>
      </c>
      <c r="J3129">
        <v>0</v>
      </c>
      <c r="K3129">
        <v>0</v>
      </c>
      <c r="L3129">
        <v>0</v>
      </c>
      <c r="M3129">
        <v>0</v>
      </c>
    </row>
    <row r="3130" spans="2:13" x14ac:dyDescent="0.2">
      <c r="B3130">
        <v>0</v>
      </c>
      <c r="C3130">
        <v>0</v>
      </c>
      <c r="D3130">
        <v>0</v>
      </c>
      <c r="E3130">
        <v>0</v>
      </c>
      <c r="F3130">
        <v>0</v>
      </c>
      <c r="G3130">
        <v>3333333</v>
      </c>
      <c r="H3130">
        <v>0</v>
      </c>
      <c r="I3130">
        <v>0</v>
      </c>
      <c r="J3130">
        <v>0</v>
      </c>
      <c r="K3130">
        <v>0</v>
      </c>
      <c r="L3130">
        <v>0</v>
      </c>
      <c r="M3130">
        <v>0</v>
      </c>
    </row>
    <row r="3131" spans="2:13" x14ac:dyDescent="0.2">
      <c r="B3131">
        <v>0</v>
      </c>
      <c r="C3131">
        <v>0</v>
      </c>
      <c r="D3131">
        <v>0</v>
      </c>
      <c r="E3131">
        <v>0</v>
      </c>
      <c r="F3131">
        <v>0</v>
      </c>
      <c r="G3131">
        <v>3333333</v>
      </c>
      <c r="H3131">
        <v>0</v>
      </c>
      <c r="I3131">
        <v>0</v>
      </c>
      <c r="J3131">
        <v>0</v>
      </c>
      <c r="K3131">
        <v>0</v>
      </c>
      <c r="L3131">
        <v>0</v>
      </c>
      <c r="M3131">
        <v>0</v>
      </c>
    </row>
    <row r="3132" spans="2:13" x14ac:dyDescent="0.2">
      <c r="B3132">
        <v>0</v>
      </c>
      <c r="C3132">
        <v>0</v>
      </c>
      <c r="D3132">
        <v>0</v>
      </c>
      <c r="E3132">
        <v>0</v>
      </c>
      <c r="F3132">
        <v>0</v>
      </c>
      <c r="G3132">
        <v>3333333</v>
      </c>
      <c r="H3132">
        <v>0</v>
      </c>
      <c r="I3132">
        <v>0</v>
      </c>
      <c r="J3132">
        <v>0</v>
      </c>
      <c r="K3132">
        <v>0</v>
      </c>
      <c r="L3132">
        <v>0</v>
      </c>
      <c r="M3132">
        <v>0</v>
      </c>
    </row>
    <row r="3133" spans="2:13" x14ac:dyDescent="0.2">
      <c r="B3133">
        <v>0</v>
      </c>
      <c r="C3133">
        <v>0</v>
      </c>
      <c r="D3133">
        <v>0</v>
      </c>
      <c r="E3133">
        <v>0</v>
      </c>
      <c r="F3133">
        <v>0</v>
      </c>
      <c r="G3133">
        <v>3333333</v>
      </c>
      <c r="H3133">
        <v>0</v>
      </c>
      <c r="I3133">
        <v>0</v>
      </c>
      <c r="J3133">
        <v>0</v>
      </c>
      <c r="K3133">
        <v>0</v>
      </c>
      <c r="L3133">
        <v>0</v>
      </c>
      <c r="M3133">
        <v>0</v>
      </c>
    </row>
    <row r="3134" spans="2:13" x14ac:dyDescent="0.2">
      <c r="B3134">
        <v>0</v>
      </c>
      <c r="C3134">
        <v>0</v>
      </c>
      <c r="D3134">
        <v>0</v>
      </c>
      <c r="E3134">
        <v>0</v>
      </c>
      <c r="F3134">
        <v>0</v>
      </c>
      <c r="G3134">
        <v>3333333</v>
      </c>
      <c r="H3134">
        <v>0</v>
      </c>
      <c r="I3134">
        <v>0</v>
      </c>
      <c r="J3134">
        <v>0</v>
      </c>
      <c r="K3134">
        <v>0</v>
      </c>
      <c r="L3134">
        <v>0</v>
      </c>
      <c r="M3134">
        <v>0</v>
      </c>
    </row>
    <row r="3135" spans="2:13" x14ac:dyDescent="0.2">
      <c r="B3135">
        <v>0</v>
      </c>
      <c r="C3135">
        <v>0</v>
      </c>
      <c r="D3135">
        <v>0</v>
      </c>
      <c r="E3135">
        <v>0</v>
      </c>
      <c r="F3135">
        <v>0</v>
      </c>
      <c r="G3135">
        <v>3333333</v>
      </c>
      <c r="H3135">
        <v>0</v>
      </c>
      <c r="I3135">
        <v>0</v>
      </c>
      <c r="J3135">
        <v>0</v>
      </c>
      <c r="K3135">
        <v>0</v>
      </c>
      <c r="L3135">
        <v>0</v>
      </c>
      <c r="M3135">
        <v>0</v>
      </c>
    </row>
    <row r="3136" spans="2:13" x14ac:dyDescent="0.2">
      <c r="B3136">
        <v>0</v>
      </c>
      <c r="C3136">
        <v>0</v>
      </c>
      <c r="D3136">
        <v>0</v>
      </c>
      <c r="E3136">
        <v>0</v>
      </c>
      <c r="F3136">
        <v>0</v>
      </c>
      <c r="G3136">
        <v>3333333</v>
      </c>
      <c r="H3136">
        <v>0</v>
      </c>
      <c r="I3136">
        <v>0</v>
      </c>
      <c r="J3136">
        <v>0</v>
      </c>
      <c r="K3136">
        <v>0</v>
      </c>
      <c r="L3136">
        <v>0</v>
      </c>
      <c r="M3136">
        <v>0</v>
      </c>
    </row>
    <row r="3137" spans="2:13" x14ac:dyDescent="0.2">
      <c r="B3137">
        <v>0</v>
      </c>
      <c r="C3137">
        <v>0</v>
      </c>
      <c r="D3137">
        <v>0</v>
      </c>
      <c r="E3137">
        <v>0</v>
      </c>
      <c r="F3137">
        <v>0</v>
      </c>
      <c r="G3137">
        <v>3333333</v>
      </c>
      <c r="H3137">
        <v>0</v>
      </c>
      <c r="I3137">
        <v>0</v>
      </c>
      <c r="J3137">
        <v>0</v>
      </c>
      <c r="K3137">
        <v>0</v>
      </c>
      <c r="L3137">
        <v>0</v>
      </c>
      <c r="M3137">
        <v>0</v>
      </c>
    </row>
    <row r="3138" spans="2:13" x14ac:dyDescent="0.2">
      <c r="B3138">
        <v>0</v>
      </c>
      <c r="C3138">
        <v>0</v>
      </c>
      <c r="D3138">
        <v>0</v>
      </c>
      <c r="E3138">
        <v>0</v>
      </c>
      <c r="F3138">
        <v>0</v>
      </c>
      <c r="G3138">
        <v>3333333</v>
      </c>
      <c r="H3138">
        <v>0</v>
      </c>
      <c r="I3138">
        <v>0</v>
      </c>
      <c r="J3138">
        <v>0</v>
      </c>
      <c r="K3138">
        <v>0</v>
      </c>
      <c r="L3138">
        <v>0</v>
      </c>
      <c r="M3138">
        <v>0</v>
      </c>
    </row>
    <row r="3139" spans="2:13" x14ac:dyDescent="0.2">
      <c r="B3139">
        <v>0</v>
      </c>
      <c r="C3139">
        <v>0</v>
      </c>
      <c r="D3139">
        <v>0</v>
      </c>
      <c r="E3139">
        <v>0</v>
      </c>
      <c r="F3139">
        <v>0</v>
      </c>
      <c r="G3139">
        <v>3333333</v>
      </c>
      <c r="H3139">
        <v>0</v>
      </c>
      <c r="I3139">
        <v>0</v>
      </c>
      <c r="J3139">
        <v>0</v>
      </c>
      <c r="K3139">
        <v>0</v>
      </c>
      <c r="L3139">
        <v>0</v>
      </c>
      <c r="M3139">
        <v>0</v>
      </c>
    </row>
    <row r="3140" spans="2:13" x14ac:dyDescent="0.2">
      <c r="B3140">
        <v>0</v>
      </c>
      <c r="C3140">
        <v>0</v>
      </c>
      <c r="D3140">
        <v>0</v>
      </c>
      <c r="E3140">
        <v>0</v>
      </c>
      <c r="F3140">
        <v>0</v>
      </c>
      <c r="G3140">
        <v>3333333</v>
      </c>
      <c r="H3140">
        <v>0</v>
      </c>
      <c r="I3140">
        <v>0</v>
      </c>
      <c r="J3140">
        <v>0</v>
      </c>
      <c r="K3140">
        <v>0</v>
      </c>
      <c r="L3140">
        <v>0</v>
      </c>
      <c r="M3140">
        <v>0</v>
      </c>
    </row>
    <row r="3141" spans="2:13" x14ac:dyDescent="0.2">
      <c r="B3141">
        <v>0</v>
      </c>
      <c r="C3141">
        <v>0</v>
      </c>
      <c r="D3141">
        <v>0</v>
      </c>
      <c r="E3141">
        <v>0</v>
      </c>
      <c r="F3141">
        <v>0</v>
      </c>
      <c r="G3141">
        <v>3333333</v>
      </c>
      <c r="H3141">
        <v>0</v>
      </c>
      <c r="I3141">
        <v>0</v>
      </c>
      <c r="J3141">
        <v>0</v>
      </c>
      <c r="K3141">
        <v>0</v>
      </c>
      <c r="L3141">
        <v>0</v>
      </c>
      <c r="M3141">
        <v>0</v>
      </c>
    </row>
    <row r="3142" spans="2:13" x14ac:dyDescent="0.2">
      <c r="B3142">
        <v>0</v>
      </c>
      <c r="C3142">
        <v>0</v>
      </c>
      <c r="D3142">
        <v>0</v>
      </c>
      <c r="E3142">
        <v>0</v>
      </c>
      <c r="F3142">
        <v>0</v>
      </c>
      <c r="G3142">
        <v>3333333</v>
      </c>
      <c r="H3142">
        <v>0</v>
      </c>
      <c r="I3142">
        <v>0</v>
      </c>
      <c r="J3142">
        <v>0</v>
      </c>
      <c r="K3142">
        <v>0</v>
      </c>
      <c r="L3142">
        <v>0</v>
      </c>
      <c r="M3142">
        <v>0</v>
      </c>
    </row>
    <row r="3143" spans="2:13" x14ac:dyDescent="0.2">
      <c r="B3143">
        <v>0</v>
      </c>
      <c r="C3143">
        <v>0</v>
      </c>
      <c r="D3143">
        <v>0</v>
      </c>
      <c r="E3143">
        <v>0</v>
      </c>
      <c r="F3143">
        <v>0</v>
      </c>
      <c r="G3143">
        <v>3333333</v>
      </c>
      <c r="H3143">
        <v>0</v>
      </c>
      <c r="I3143">
        <v>0</v>
      </c>
      <c r="J3143">
        <v>0</v>
      </c>
      <c r="K3143">
        <v>0</v>
      </c>
      <c r="L3143">
        <v>0</v>
      </c>
      <c r="M3143">
        <v>0</v>
      </c>
    </row>
    <row r="3144" spans="2:13" x14ac:dyDescent="0.2">
      <c r="B3144">
        <v>0</v>
      </c>
      <c r="C3144">
        <v>0</v>
      </c>
      <c r="D3144">
        <v>0</v>
      </c>
      <c r="E3144">
        <v>0</v>
      </c>
      <c r="F3144">
        <v>0</v>
      </c>
      <c r="G3144">
        <v>3333333</v>
      </c>
      <c r="H3144">
        <v>0</v>
      </c>
      <c r="I3144">
        <v>0</v>
      </c>
      <c r="J3144">
        <v>0</v>
      </c>
      <c r="K3144">
        <v>0</v>
      </c>
      <c r="L3144">
        <v>0</v>
      </c>
      <c r="M3144">
        <v>0</v>
      </c>
    </row>
    <row r="3145" spans="2:13" x14ac:dyDescent="0.2">
      <c r="B3145">
        <v>0</v>
      </c>
      <c r="C3145">
        <v>0</v>
      </c>
      <c r="D3145">
        <v>0</v>
      </c>
      <c r="E3145">
        <v>0</v>
      </c>
      <c r="F3145">
        <v>0</v>
      </c>
      <c r="G3145">
        <v>3333333</v>
      </c>
      <c r="H3145">
        <v>0</v>
      </c>
      <c r="I3145">
        <v>0</v>
      </c>
      <c r="J3145">
        <v>0</v>
      </c>
      <c r="K3145">
        <v>0</v>
      </c>
      <c r="L3145">
        <v>0</v>
      </c>
      <c r="M3145">
        <v>0</v>
      </c>
    </row>
    <row r="3146" spans="2:13" x14ac:dyDescent="0.2">
      <c r="B3146">
        <v>0</v>
      </c>
      <c r="C3146">
        <v>0</v>
      </c>
      <c r="D3146">
        <v>0</v>
      </c>
      <c r="E3146">
        <v>0</v>
      </c>
      <c r="F3146">
        <v>0</v>
      </c>
      <c r="G3146">
        <v>3333333</v>
      </c>
      <c r="H3146">
        <v>0</v>
      </c>
      <c r="I3146">
        <v>0</v>
      </c>
      <c r="J3146">
        <v>0</v>
      </c>
      <c r="K3146">
        <v>0</v>
      </c>
      <c r="L3146">
        <v>0</v>
      </c>
      <c r="M3146">
        <v>0</v>
      </c>
    </row>
    <row r="3147" spans="2:13" x14ac:dyDescent="0.2">
      <c r="B3147">
        <v>0</v>
      </c>
      <c r="C3147">
        <v>0</v>
      </c>
      <c r="D3147">
        <v>0</v>
      </c>
      <c r="E3147">
        <v>0</v>
      </c>
      <c r="F3147">
        <v>0</v>
      </c>
      <c r="G3147">
        <v>3333333</v>
      </c>
      <c r="H3147">
        <v>0</v>
      </c>
      <c r="I3147">
        <v>0</v>
      </c>
      <c r="J3147">
        <v>0</v>
      </c>
      <c r="K3147">
        <v>0</v>
      </c>
      <c r="L3147">
        <v>0</v>
      </c>
      <c r="M3147">
        <v>0</v>
      </c>
    </row>
    <row r="3148" spans="2:13" x14ac:dyDescent="0.2">
      <c r="B3148">
        <v>0</v>
      </c>
      <c r="C3148">
        <v>0</v>
      </c>
      <c r="D3148">
        <v>0</v>
      </c>
      <c r="E3148">
        <v>0</v>
      </c>
      <c r="F3148">
        <v>0</v>
      </c>
      <c r="G3148">
        <v>3333333</v>
      </c>
      <c r="H3148">
        <v>0</v>
      </c>
      <c r="I3148">
        <v>0</v>
      </c>
      <c r="J3148">
        <v>0</v>
      </c>
      <c r="K3148">
        <v>0</v>
      </c>
      <c r="L3148">
        <v>0</v>
      </c>
      <c r="M3148">
        <v>0</v>
      </c>
    </row>
    <row r="3149" spans="2:13" x14ac:dyDescent="0.2">
      <c r="B3149">
        <v>0</v>
      </c>
      <c r="C3149">
        <v>0</v>
      </c>
      <c r="D3149">
        <v>0</v>
      </c>
      <c r="E3149">
        <v>0</v>
      </c>
      <c r="F3149">
        <v>0</v>
      </c>
      <c r="G3149">
        <v>3333333</v>
      </c>
      <c r="H3149">
        <v>0</v>
      </c>
      <c r="I3149">
        <v>0</v>
      </c>
      <c r="J3149">
        <v>0</v>
      </c>
      <c r="K3149">
        <v>0</v>
      </c>
      <c r="L3149">
        <v>0</v>
      </c>
      <c r="M3149">
        <v>0</v>
      </c>
    </row>
    <row r="3150" spans="2:13" x14ac:dyDescent="0.2">
      <c r="B3150">
        <v>0</v>
      </c>
      <c r="C3150">
        <v>0</v>
      </c>
      <c r="D3150">
        <v>0</v>
      </c>
      <c r="E3150">
        <v>0</v>
      </c>
      <c r="F3150">
        <v>0</v>
      </c>
      <c r="G3150">
        <v>3333333</v>
      </c>
      <c r="H3150">
        <v>0</v>
      </c>
      <c r="I3150">
        <v>0</v>
      </c>
      <c r="J3150">
        <v>0</v>
      </c>
      <c r="K3150">
        <v>0</v>
      </c>
      <c r="L3150">
        <v>0</v>
      </c>
      <c r="M3150">
        <v>0</v>
      </c>
    </row>
    <row r="3151" spans="2:13" x14ac:dyDescent="0.2">
      <c r="B3151">
        <v>0</v>
      </c>
      <c r="C3151">
        <v>0</v>
      </c>
      <c r="D3151">
        <v>0</v>
      </c>
      <c r="E3151">
        <v>0</v>
      </c>
      <c r="F3151">
        <v>0</v>
      </c>
      <c r="G3151">
        <v>3333333</v>
      </c>
      <c r="H3151">
        <v>0</v>
      </c>
      <c r="I3151">
        <v>0</v>
      </c>
      <c r="J3151">
        <v>0</v>
      </c>
      <c r="K3151">
        <v>0</v>
      </c>
      <c r="L3151">
        <v>0</v>
      </c>
      <c r="M3151">
        <v>0</v>
      </c>
    </row>
    <row r="3152" spans="2:13" x14ac:dyDescent="0.2">
      <c r="B3152">
        <v>0</v>
      </c>
      <c r="C3152">
        <v>0</v>
      </c>
      <c r="D3152">
        <v>0</v>
      </c>
      <c r="E3152">
        <v>0</v>
      </c>
      <c r="F3152">
        <v>0</v>
      </c>
      <c r="G3152">
        <v>3333333</v>
      </c>
      <c r="H3152">
        <v>0</v>
      </c>
      <c r="I3152">
        <v>0</v>
      </c>
      <c r="J3152">
        <v>0</v>
      </c>
      <c r="K3152">
        <v>0</v>
      </c>
      <c r="L3152">
        <v>0</v>
      </c>
      <c r="M3152">
        <v>0</v>
      </c>
    </row>
    <row r="3153" spans="2:13" x14ac:dyDescent="0.2">
      <c r="B3153">
        <v>0</v>
      </c>
      <c r="C3153">
        <v>0</v>
      </c>
      <c r="D3153">
        <v>0</v>
      </c>
      <c r="E3153">
        <v>0</v>
      </c>
      <c r="F3153">
        <v>0</v>
      </c>
      <c r="G3153">
        <v>3333333</v>
      </c>
      <c r="H3153">
        <v>0</v>
      </c>
      <c r="I3153">
        <v>0</v>
      </c>
      <c r="J3153">
        <v>0</v>
      </c>
      <c r="K3153">
        <v>0</v>
      </c>
      <c r="L3153">
        <v>0</v>
      </c>
      <c r="M3153">
        <v>0</v>
      </c>
    </row>
    <row r="3154" spans="2:13" x14ac:dyDescent="0.2">
      <c r="B3154">
        <v>0</v>
      </c>
      <c r="C3154">
        <v>0</v>
      </c>
      <c r="D3154">
        <v>0</v>
      </c>
      <c r="E3154">
        <v>0</v>
      </c>
      <c r="F3154">
        <v>0</v>
      </c>
      <c r="G3154">
        <v>3333333</v>
      </c>
      <c r="H3154">
        <v>0</v>
      </c>
      <c r="I3154">
        <v>0</v>
      </c>
      <c r="J3154">
        <v>0</v>
      </c>
      <c r="K3154">
        <v>0</v>
      </c>
      <c r="L3154">
        <v>0</v>
      </c>
      <c r="M3154">
        <v>0</v>
      </c>
    </row>
    <row r="3155" spans="2:13" x14ac:dyDescent="0.2">
      <c r="B3155">
        <v>0</v>
      </c>
      <c r="C3155">
        <v>0</v>
      </c>
      <c r="D3155">
        <v>0</v>
      </c>
      <c r="E3155">
        <v>0</v>
      </c>
      <c r="F3155">
        <v>0</v>
      </c>
      <c r="G3155">
        <v>3333333</v>
      </c>
      <c r="H3155">
        <v>0</v>
      </c>
      <c r="I3155">
        <v>0</v>
      </c>
      <c r="J3155">
        <v>0</v>
      </c>
      <c r="K3155">
        <v>0</v>
      </c>
      <c r="L3155">
        <v>0</v>
      </c>
      <c r="M3155">
        <v>0</v>
      </c>
    </row>
    <row r="3156" spans="2:13" x14ac:dyDescent="0.2">
      <c r="B3156">
        <v>0</v>
      </c>
      <c r="C3156">
        <v>0</v>
      </c>
      <c r="D3156">
        <v>0</v>
      </c>
      <c r="E3156">
        <v>0</v>
      </c>
      <c r="F3156">
        <v>0</v>
      </c>
      <c r="G3156">
        <v>3333333</v>
      </c>
      <c r="H3156">
        <v>0</v>
      </c>
      <c r="I3156">
        <v>0</v>
      </c>
      <c r="J3156">
        <v>0</v>
      </c>
      <c r="K3156">
        <v>0</v>
      </c>
      <c r="L3156">
        <v>0</v>
      </c>
      <c r="M3156">
        <v>0</v>
      </c>
    </row>
    <row r="3157" spans="2:13" x14ac:dyDescent="0.2">
      <c r="B3157">
        <v>0</v>
      </c>
      <c r="C3157">
        <v>0</v>
      </c>
      <c r="D3157">
        <v>0</v>
      </c>
      <c r="E3157">
        <v>0</v>
      </c>
      <c r="F3157">
        <v>0</v>
      </c>
      <c r="G3157">
        <v>3333333</v>
      </c>
      <c r="H3157">
        <v>0</v>
      </c>
      <c r="I3157">
        <v>0</v>
      </c>
      <c r="J3157">
        <v>0</v>
      </c>
      <c r="K3157">
        <v>0</v>
      </c>
      <c r="L3157">
        <v>0</v>
      </c>
      <c r="M3157">
        <v>0</v>
      </c>
    </row>
    <row r="3158" spans="2:13" x14ac:dyDescent="0.2">
      <c r="B3158">
        <v>0</v>
      </c>
      <c r="C3158">
        <v>0</v>
      </c>
      <c r="D3158">
        <v>0</v>
      </c>
      <c r="E3158">
        <v>0</v>
      </c>
      <c r="F3158">
        <v>0</v>
      </c>
      <c r="G3158">
        <v>3333333</v>
      </c>
      <c r="H3158">
        <v>0</v>
      </c>
      <c r="I3158">
        <v>0</v>
      </c>
      <c r="J3158">
        <v>0</v>
      </c>
      <c r="K3158">
        <v>0</v>
      </c>
      <c r="L3158">
        <v>0</v>
      </c>
      <c r="M3158">
        <v>0</v>
      </c>
    </row>
    <row r="3159" spans="2:13" x14ac:dyDescent="0.2">
      <c r="B3159">
        <v>0</v>
      </c>
      <c r="C3159">
        <v>0</v>
      </c>
      <c r="D3159">
        <v>0</v>
      </c>
      <c r="E3159">
        <v>0</v>
      </c>
      <c r="F3159">
        <v>0</v>
      </c>
      <c r="G3159">
        <v>3333333</v>
      </c>
      <c r="H3159">
        <v>0</v>
      </c>
      <c r="I3159">
        <v>0</v>
      </c>
      <c r="J3159">
        <v>0</v>
      </c>
      <c r="K3159">
        <v>0</v>
      </c>
      <c r="L3159">
        <v>0</v>
      </c>
      <c r="M3159">
        <v>0</v>
      </c>
    </row>
    <row r="3160" spans="2:13" x14ac:dyDescent="0.2">
      <c r="B3160">
        <v>0</v>
      </c>
      <c r="C3160">
        <v>0</v>
      </c>
      <c r="D3160">
        <v>0</v>
      </c>
      <c r="E3160">
        <v>0</v>
      </c>
      <c r="F3160">
        <v>0</v>
      </c>
      <c r="G3160">
        <v>3333333</v>
      </c>
      <c r="H3160">
        <v>0</v>
      </c>
      <c r="I3160">
        <v>0</v>
      </c>
      <c r="J3160">
        <v>0</v>
      </c>
      <c r="K3160">
        <v>0</v>
      </c>
      <c r="L3160">
        <v>0</v>
      </c>
      <c r="M3160">
        <v>0</v>
      </c>
    </row>
    <row r="3161" spans="2:13" x14ac:dyDescent="0.2">
      <c r="B3161">
        <v>0</v>
      </c>
      <c r="C3161">
        <v>0</v>
      </c>
      <c r="D3161">
        <v>0</v>
      </c>
      <c r="E3161">
        <v>0</v>
      </c>
      <c r="F3161">
        <v>0</v>
      </c>
      <c r="G3161">
        <v>3333333</v>
      </c>
      <c r="H3161">
        <v>0</v>
      </c>
      <c r="I3161">
        <v>0</v>
      </c>
      <c r="J3161">
        <v>0</v>
      </c>
      <c r="K3161">
        <v>0</v>
      </c>
      <c r="L3161">
        <v>0</v>
      </c>
      <c r="M3161">
        <v>0</v>
      </c>
    </row>
    <row r="3162" spans="2:13" x14ac:dyDescent="0.2">
      <c r="B3162">
        <v>0</v>
      </c>
      <c r="C3162">
        <v>0</v>
      </c>
      <c r="D3162">
        <v>0</v>
      </c>
      <c r="E3162">
        <v>0</v>
      </c>
      <c r="F3162">
        <v>0</v>
      </c>
      <c r="G3162">
        <v>3333333</v>
      </c>
      <c r="H3162">
        <v>0</v>
      </c>
      <c r="I3162">
        <v>0</v>
      </c>
      <c r="J3162">
        <v>0</v>
      </c>
      <c r="K3162">
        <v>0</v>
      </c>
      <c r="L3162">
        <v>0</v>
      </c>
      <c r="M3162">
        <v>0</v>
      </c>
    </row>
    <row r="3163" spans="2:13" x14ac:dyDescent="0.2">
      <c r="B3163">
        <v>0</v>
      </c>
      <c r="C3163">
        <v>0</v>
      </c>
      <c r="D3163">
        <v>0</v>
      </c>
      <c r="E3163">
        <v>0</v>
      </c>
      <c r="F3163">
        <v>0</v>
      </c>
      <c r="G3163">
        <v>3333333</v>
      </c>
      <c r="H3163">
        <v>0</v>
      </c>
      <c r="I3163">
        <v>0</v>
      </c>
      <c r="J3163">
        <v>0</v>
      </c>
      <c r="K3163">
        <v>0</v>
      </c>
      <c r="L3163">
        <v>0</v>
      </c>
      <c r="M3163">
        <v>0</v>
      </c>
    </row>
    <row r="3164" spans="2:13" x14ac:dyDescent="0.2">
      <c r="B3164">
        <v>0</v>
      </c>
      <c r="C3164">
        <v>0</v>
      </c>
      <c r="D3164">
        <v>0</v>
      </c>
      <c r="E3164">
        <v>0</v>
      </c>
      <c r="F3164">
        <v>0</v>
      </c>
      <c r="G3164">
        <v>3333333</v>
      </c>
      <c r="H3164">
        <v>0</v>
      </c>
      <c r="I3164">
        <v>0</v>
      </c>
      <c r="J3164">
        <v>0</v>
      </c>
      <c r="K3164">
        <v>0</v>
      </c>
      <c r="L3164">
        <v>0</v>
      </c>
      <c r="M3164">
        <v>0</v>
      </c>
    </row>
    <row r="3165" spans="2:13" x14ac:dyDescent="0.2">
      <c r="B3165">
        <v>0</v>
      </c>
      <c r="C3165">
        <v>0</v>
      </c>
      <c r="D3165">
        <v>0</v>
      </c>
      <c r="E3165">
        <v>0</v>
      </c>
      <c r="F3165">
        <v>0</v>
      </c>
      <c r="G3165">
        <v>3333333</v>
      </c>
      <c r="H3165">
        <v>0</v>
      </c>
      <c r="I3165">
        <v>0</v>
      </c>
      <c r="J3165">
        <v>0</v>
      </c>
      <c r="K3165">
        <v>0</v>
      </c>
      <c r="L3165">
        <v>0</v>
      </c>
      <c r="M3165">
        <v>0</v>
      </c>
    </row>
    <row r="3166" spans="2:13" x14ac:dyDescent="0.2">
      <c r="B3166">
        <v>0</v>
      </c>
      <c r="C3166">
        <v>0</v>
      </c>
      <c r="D3166">
        <v>0</v>
      </c>
      <c r="E3166">
        <v>0</v>
      </c>
      <c r="F3166">
        <v>0</v>
      </c>
      <c r="G3166">
        <v>3333333</v>
      </c>
      <c r="H3166">
        <v>0</v>
      </c>
      <c r="I3166">
        <v>0</v>
      </c>
      <c r="J3166">
        <v>0</v>
      </c>
      <c r="K3166">
        <v>0</v>
      </c>
      <c r="L3166">
        <v>0</v>
      </c>
      <c r="M3166">
        <v>0</v>
      </c>
    </row>
    <row r="3167" spans="2:13" x14ac:dyDescent="0.2">
      <c r="B3167">
        <v>0</v>
      </c>
      <c r="C3167">
        <v>0</v>
      </c>
      <c r="D3167">
        <v>0</v>
      </c>
      <c r="E3167">
        <v>0</v>
      </c>
      <c r="F3167">
        <v>0</v>
      </c>
      <c r="G3167">
        <v>3333333</v>
      </c>
      <c r="H3167">
        <v>0</v>
      </c>
      <c r="I3167">
        <v>0</v>
      </c>
      <c r="J3167">
        <v>0</v>
      </c>
      <c r="K3167">
        <v>0</v>
      </c>
      <c r="L3167">
        <v>0</v>
      </c>
      <c r="M3167">
        <v>0</v>
      </c>
    </row>
    <row r="3168" spans="2:13" x14ac:dyDescent="0.2">
      <c r="B3168">
        <v>0</v>
      </c>
      <c r="C3168">
        <v>0</v>
      </c>
      <c r="D3168">
        <v>0</v>
      </c>
      <c r="E3168">
        <v>0</v>
      </c>
      <c r="F3168">
        <v>0</v>
      </c>
      <c r="G3168">
        <v>3333333</v>
      </c>
      <c r="H3168">
        <v>0</v>
      </c>
      <c r="I3168">
        <v>0</v>
      </c>
      <c r="J3168">
        <v>0</v>
      </c>
      <c r="K3168">
        <v>0</v>
      </c>
      <c r="L3168">
        <v>0</v>
      </c>
      <c r="M3168">
        <v>0</v>
      </c>
    </row>
    <row r="3169" spans="2:13" x14ac:dyDescent="0.2">
      <c r="B3169">
        <v>0</v>
      </c>
      <c r="C3169">
        <v>0</v>
      </c>
      <c r="D3169">
        <v>0</v>
      </c>
      <c r="E3169">
        <v>0</v>
      </c>
      <c r="F3169">
        <v>0</v>
      </c>
      <c r="G3169">
        <v>3333333</v>
      </c>
      <c r="H3169">
        <v>0</v>
      </c>
      <c r="I3169">
        <v>0</v>
      </c>
      <c r="J3169">
        <v>0</v>
      </c>
      <c r="K3169">
        <v>0</v>
      </c>
      <c r="L3169">
        <v>0</v>
      </c>
      <c r="M3169">
        <v>0</v>
      </c>
    </row>
    <row r="3170" spans="2:13" x14ac:dyDescent="0.2">
      <c r="B3170">
        <v>0</v>
      </c>
      <c r="C3170">
        <v>0</v>
      </c>
      <c r="D3170">
        <v>0</v>
      </c>
      <c r="E3170">
        <v>0</v>
      </c>
      <c r="F3170">
        <v>0</v>
      </c>
      <c r="G3170">
        <v>3333333</v>
      </c>
      <c r="H3170">
        <v>0</v>
      </c>
      <c r="I3170">
        <v>0</v>
      </c>
      <c r="J3170">
        <v>0</v>
      </c>
      <c r="K3170">
        <v>0</v>
      </c>
      <c r="L3170">
        <v>0</v>
      </c>
      <c r="M3170">
        <v>0</v>
      </c>
    </row>
    <row r="3171" spans="2:13" x14ac:dyDescent="0.2">
      <c r="B3171">
        <v>0</v>
      </c>
      <c r="C3171">
        <v>0</v>
      </c>
      <c r="D3171">
        <v>0</v>
      </c>
      <c r="E3171">
        <v>0</v>
      </c>
      <c r="F3171">
        <v>0</v>
      </c>
      <c r="G3171">
        <v>3333333</v>
      </c>
      <c r="H3171">
        <v>0</v>
      </c>
      <c r="I3171">
        <v>0</v>
      </c>
      <c r="J3171">
        <v>0</v>
      </c>
      <c r="K3171">
        <v>0</v>
      </c>
      <c r="L3171">
        <v>0</v>
      </c>
      <c r="M3171">
        <v>0</v>
      </c>
    </row>
    <row r="3172" spans="2:13" x14ac:dyDescent="0.2">
      <c r="B3172">
        <v>0</v>
      </c>
      <c r="C3172">
        <v>0</v>
      </c>
      <c r="D3172">
        <v>0</v>
      </c>
      <c r="E3172">
        <v>0</v>
      </c>
      <c r="F3172">
        <v>0</v>
      </c>
      <c r="G3172">
        <v>3333333</v>
      </c>
      <c r="H3172">
        <v>0</v>
      </c>
      <c r="I3172">
        <v>0</v>
      </c>
      <c r="J3172">
        <v>0</v>
      </c>
      <c r="K3172">
        <v>0</v>
      </c>
      <c r="L3172">
        <v>0</v>
      </c>
      <c r="M3172">
        <v>0</v>
      </c>
    </row>
    <row r="3173" spans="2:13" x14ac:dyDescent="0.2">
      <c r="B3173">
        <v>0</v>
      </c>
      <c r="C3173">
        <v>0</v>
      </c>
      <c r="D3173">
        <v>0</v>
      </c>
      <c r="E3173">
        <v>0</v>
      </c>
      <c r="F3173">
        <v>0</v>
      </c>
      <c r="G3173">
        <v>3333333</v>
      </c>
      <c r="H3173">
        <v>0</v>
      </c>
      <c r="I3173">
        <v>0</v>
      </c>
      <c r="J3173">
        <v>0</v>
      </c>
      <c r="K3173">
        <v>0</v>
      </c>
      <c r="L3173">
        <v>0</v>
      </c>
      <c r="M3173">
        <v>0</v>
      </c>
    </row>
    <row r="3174" spans="2:13" x14ac:dyDescent="0.2">
      <c r="B3174">
        <v>0</v>
      </c>
      <c r="C3174">
        <v>0</v>
      </c>
      <c r="D3174">
        <v>0</v>
      </c>
      <c r="E3174">
        <v>0</v>
      </c>
      <c r="F3174">
        <v>0</v>
      </c>
      <c r="G3174">
        <v>3333333</v>
      </c>
      <c r="H3174">
        <v>0</v>
      </c>
      <c r="I3174">
        <v>0</v>
      </c>
      <c r="J3174">
        <v>0</v>
      </c>
      <c r="K3174">
        <v>0</v>
      </c>
      <c r="L3174">
        <v>0</v>
      </c>
      <c r="M3174">
        <v>0</v>
      </c>
    </row>
    <row r="3175" spans="2:13" x14ac:dyDescent="0.2">
      <c r="B3175">
        <v>0</v>
      </c>
      <c r="C3175">
        <v>0</v>
      </c>
      <c r="D3175">
        <v>0</v>
      </c>
      <c r="E3175">
        <v>0</v>
      </c>
      <c r="F3175">
        <v>0</v>
      </c>
      <c r="G3175">
        <v>3333333</v>
      </c>
      <c r="H3175">
        <v>0</v>
      </c>
      <c r="I3175">
        <v>0</v>
      </c>
      <c r="J3175">
        <v>0</v>
      </c>
      <c r="K3175">
        <v>0</v>
      </c>
      <c r="L3175">
        <v>0</v>
      </c>
      <c r="M3175">
        <v>0</v>
      </c>
    </row>
    <row r="3176" spans="2:13" x14ac:dyDescent="0.2">
      <c r="B3176">
        <v>0</v>
      </c>
      <c r="C3176">
        <v>0</v>
      </c>
      <c r="D3176">
        <v>0</v>
      </c>
      <c r="E3176">
        <v>0</v>
      </c>
      <c r="F3176">
        <v>0</v>
      </c>
      <c r="G3176">
        <v>3333333</v>
      </c>
      <c r="H3176">
        <v>0</v>
      </c>
      <c r="I3176">
        <v>0</v>
      </c>
      <c r="J3176">
        <v>0</v>
      </c>
      <c r="K3176">
        <v>0</v>
      </c>
      <c r="L3176">
        <v>0</v>
      </c>
      <c r="M3176">
        <v>0</v>
      </c>
    </row>
    <row r="3177" spans="2:13" x14ac:dyDescent="0.2">
      <c r="B3177">
        <v>0</v>
      </c>
      <c r="C3177">
        <v>0</v>
      </c>
      <c r="D3177">
        <v>0</v>
      </c>
      <c r="E3177">
        <v>0</v>
      </c>
      <c r="F3177">
        <v>0</v>
      </c>
      <c r="G3177">
        <v>3333333</v>
      </c>
      <c r="H3177">
        <v>0</v>
      </c>
      <c r="I3177">
        <v>0</v>
      </c>
      <c r="J3177">
        <v>0</v>
      </c>
      <c r="K3177">
        <v>0</v>
      </c>
      <c r="L3177">
        <v>0</v>
      </c>
      <c r="M3177">
        <v>0</v>
      </c>
    </row>
    <row r="3178" spans="2:13" x14ac:dyDescent="0.2">
      <c r="B3178">
        <v>0</v>
      </c>
      <c r="C3178">
        <v>0</v>
      </c>
      <c r="D3178">
        <v>0</v>
      </c>
      <c r="E3178">
        <v>0</v>
      </c>
      <c r="F3178">
        <v>0</v>
      </c>
      <c r="G3178">
        <v>3333333</v>
      </c>
      <c r="H3178">
        <v>0</v>
      </c>
      <c r="I3178">
        <v>0</v>
      </c>
      <c r="J3178">
        <v>0</v>
      </c>
      <c r="K3178">
        <v>0</v>
      </c>
      <c r="L3178">
        <v>0</v>
      </c>
      <c r="M3178">
        <v>0</v>
      </c>
    </row>
    <row r="3179" spans="2:13" x14ac:dyDescent="0.2">
      <c r="B3179">
        <v>0</v>
      </c>
      <c r="C3179">
        <v>0</v>
      </c>
      <c r="D3179">
        <v>0</v>
      </c>
      <c r="E3179">
        <v>0</v>
      </c>
      <c r="F3179">
        <v>0</v>
      </c>
      <c r="G3179">
        <v>3333333</v>
      </c>
      <c r="H3179">
        <v>0</v>
      </c>
      <c r="I3179">
        <v>0</v>
      </c>
      <c r="J3179">
        <v>0</v>
      </c>
      <c r="K3179">
        <v>0</v>
      </c>
      <c r="L3179">
        <v>0</v>
      </c>
      <c r="M3179">
        <v>0</v>
      </c>
    </row>
    <row r="3180" spans="2:13" x14ac:dyDescent="0.2">
      <c r="B3180">
        <v>0</v>
      </c>
      <c r="C3180">
        <v>0</v>
      </c>
      <c r="D3180">
        <v>0</v>
      </c>
      <c r="E3180">
        <v>0</v>
      </c>
      <c r="F3180">
        <v>0</v>
      </c>
      <c r="G3180">
        <v>3333333</v>
      </c>
      <c r="H3180">
        <v>0</v>
      </c>
      <c r="I3180">
        <v>0</v>
      </c>
      <c r="J3180">
        <v>0</v>
      </c>
      <c r="K3180">
        <v>0</v>
      </c>
      <c r="L3180">
        <v>0</v>
      </c>
      <c r="M3180">
        <v>0</v>
      </c>
    </row>
    <row r="3181" spans="2:13" x14ac:dyDescent="0.2">
      <c r="B3181">
        <v>0</v>
      </c>
      <c r="C3181">
        <v>0</v>
      </c>
      <c r="D3181">
        <v>0</v>
      </c>
      <c r="E3181">
        <v>0</v>
      </c>
      <c r="F3181">
        <v>0</v>
      </c>
      <c r="G3181">
        <v>3333333</v>
      </c>
      <c r="H3181">
        <v>0</v>
      </c>
      <c r="I3181">
        <v>0</v>
      </c>
      <c r="J3181">
        <v>0</v>
      </c>
      <c r="K3181">
        <v>0</v>
      </c>
      <c r="L3181">
        <v>0</v>
      </c>
      <c r="M3181">
        <v>0</v>
      </c>
    </row>
    <row r="3182" spans="2:13" x14ac:dyDescent="0.2">
      <c r="B3182">
        <v>0</v>
      </c>
      <c r="C3182">
        <v>0</v>
      </c>
      <c r="D3182">
        <v>0</v>
      </c>
      <c r="E3182">
        <v>0</v>
      </c>
      <c r="F3182">
        <v>0</v>
      </c>
      <c r="G3182">
        <v>3333333</v>
      </c>
      <c r="H3182">
        <v>0</v>
      </c>
      <c r="I3182">
        <v>0</v>
      </c>
      <c r="J3182">
        <v>0</v>
      </c>
      <c r="K3182">
        <v>0</v>
      </c>
      <c r="L3182">
        <v>0</v>
      </c>
      <c r="M3182">
        <v>0</v>
      </c>
    </row>
    <row r="3183" spans="2:13" x14ac:dyDescent="0.2">
      <c r="B3183">
        <v>0</v>
      </c>
      <c r="C3183">
        <v>0</v>
      </c>
      <c r="D3183">
        <v>0</v>
      </c>
      <c r="E3183">
        <v>0</v>
      </c>
      <c r="F3183">
        <v>0</v>
      </c>
      <c r="G3183">
        <v>3333333</v>
      </c>
      <c r="H3183">
        <v>0</v>
      </c>
      <c r="I3183">
        <v>0</v>
      </c>
      <c r="J3183">
        <v>0</v>
      </c>
      <c r="K3183">
        <v>0</v>
      </c>
      <c r="L3183">
        <v>0</v>
      </c>
      <c r="M3183">
        <v>0</v>
      </c>
    </row>
    <row r="3184" spans="2:13" x14ac:dyDescent="0.2">
      <c r="B3184">
        <v>0</v>
      </c>
      <c r="C3184">
        <v>0</v>
      </c>
      <c r="D3184">
        <v>0</v>
      </c>
      <c r="E3184">
        <v>0</v>
      </c>
      <c r="F3184">
        <v>0</v>
      </c>
      <c r="G3184">
        <v>3333333</v>
      </c>
      <c r="H3184">
        <v>0</v>
      </c>
      <c r="I3184">
        <v>0</v>
      </c>
      <c r="J3184">
        <v>0</v>
      </c>
      <c r="K3184">
        <v>0</v>
      </c>
      <c r="L3184">
        <v>0</v>
      </c>
      <c r="M3184">
        <v>0</v>
      </c>
    </row>
    <row r="3185" spans="2:13" x14ac:dyDescent="0.2">
      <c r="B3185">
        <v>0</v>
      </c>
      <c r="C3185">
        <v>0</v>
      </c>
      <c r="D3185">
        <v>0</v>
      </c>
      <c r="E3185">
        <v>0</v>
      </c>
      <c r="F3185">
        <v>0</v>
      </c>
      <c r="G3185">
        <v>3333333</v>
      </c>
      <c r="H3185">
        <v>0</v>
      </c>
      <c r="I3185">
        <v>0</v>
      </c>
      <c r="J3185">
        <v>0</v>
      </c>
      <c r="K3185">
        <v>0</v>
      </c>
      <c r="L3185">
        <v>0</v>
      </c>
      <c r="M3185">
        <v>0</v>
      </c>
    </row>
    <row r="3186" spans="2:13" x14ac:dyDescent="0.2">
      <c r="B3186">
        <v>0</v>
      </c>
      <c r="C3186">
        <v>0</v>
      </c>
      <c r="D3186">
        <v>0</v>
      </c>
      <c r="E3186">
        <v>0</v>
      </c>
      <c r="F3186">
        <v>0</v>
      </c>
      <c r="G3186">
        <v>3333333</v>
      </c>
      <c r="H3186">
        <v>0</v>
      </c>
      <c r="I3186">
        <v>0</v>
      </c>
      <c r="J3186">
        <v>0</v>
      </c>
      <c r="K3186">
        <v>0</v>
      </c>
      <c r="L3186">
        <v>0</v>
      </c>
      <c r="M3186">
        <v>0</v>
      </c>
    </row>
    <row r="3187" spans="2:13" x14ac:dyDescent="0.2">
      <c r="B3187">
        <v>0</v>
      </c>
      <c r="C3187">
        <v>0</v>
      </c>
      <c r="D3187">
        <v>0</v>
      </c>
      <c r="E3187">
        <v>0</v>
      </c>
      <c r="F3187">
        <v>0</v>
      </c>
      <c r="G3187">
        <v>3333333</v>
      </c>
      <c r="H3187">
        <v>0</v>
      </c>
      <c r="I3187">
        <v>0</v>
      </c>
      <c r="J3187">
        <v>0</v>
      </c>
      <c r="K3187">
        <v>0</v>
      </c>
      <c r="L3187">
        <v>0</v>
      </c>
      <c r="M3187">
        <v>0</v>
      </c>
    </row>
    <row r="3188" spans="2:13" x14ac:dyDescent="0.2">
      <c r="B3188">
        <v>0</v>
      </c>
      <c r="C3188">
        <v>0</v>
      </c>
      <c r="D3188">
        <v>0</v>
      </c>
      <c r="E3188">
        <v>0</v>
      </c>
      <c r="F3188">
        <v>0</v>
      </c>
      <c r="G3188">
        <v>3333333</v>
      </c>
      <c r="H3188">
        <v>0</v>
      </c>
      <c r="I3188">
        <v>0</v>
      </c>
      <c r="J3188">
        <v>0</v>
      </c>
      <c r="K3188">
        <v>0</v>
      </c>
      <c r="L3188">
        <v>0</v>
      </c>
      <c r="M3188">
        <v>0</v>
      </c>
    </row>
    <row r="3189" spans="2:13" x14ac:dyDescent="0.2">
      <c r="B3189">
        <v>0</v>
      </c>
      <c r="C3189">
        <v>0</v>
      </c>
      <c r="D3189">
        <v>0</v>
      </c>
      <c r="E3189">
        <v>0</v>
      </c>
      <c r="F3189">
        <v>0</v>
      </c>
      <c r="G3189">
        <v>3333333</v>
      </c>
      <c r="H3189">
        <v>0</v>
      </c>
      <c r="I3189">
        <v>0</v>
      </c>
      <c r="J3189">
        <v>0</v>
      </c>
      <c r="K3189">
        <v>0</v>
      </c>
      <c r="L3189">
        <v>0</v>
      </c>
      <c r="M3189">
        <v>0</v>
      </c>
    </row>
    <row r="3190" spans="2:13" x14ac:dyDescent="0.2">
      <c r="B3190">
        <v>0</v>
      </c>
      <c r="C3190">
        <v>0</v>
      </c>
      <c r="D3190">
        <v>0</v>
      </c>
      <c r="E3190">
        <v>0</v>
      </c>
      <c r="F3190">
        <v>0</v>
      </c>
      <c r="G3190">
        <v>3333333</v>
      </c>
      <c r="H3190">
        <v>0</v>
      </c>
      <c r="I3190">
        <v>0</v>
      </c>
      <c r="J3190">
        <v>0</v>
      </c>
      <c r="K3190">
        <v>0</v>
      </c>
      <c r="L3190">
        <v>0</v>
      </c>
      <c r="M3190">
        <v>0</v>
      </c>
    </row>
    <row r="3191" spans="2:13" x14ac:dyDescent="0.2">
      <c r="B3191">
        <v>0</v>
      </c>
      <c r="C3191">
        <v>0</v>
      </c>
      <c r="D3191">
        <v>0</v>
      </c>
      <c r="E3191">
        <v>0</v>
      </c>
      <c r="F3191">
        <v>0</v>
      </c>
      <c r="G3191">
        <v>3333333</v>
      </c>
      <c r="H3191">
        <v>0</v>
      </c>
      <c r="I3191">
        <v>0</v>
      </c>
      <c r="J3191">
        <v>0</v>
      </c>
      <c r="K3191">
        <v>0</v>
      </c>
      <c r="L3191">
        <v>0</v>
      </c>
      <c r="M3191">
        <v>0</v>
      </c>
    </row>
    <row r="3192" spans="2:13" x14ac:dyDescent="0.2">
      <c r="B3192">
        <v>0</v>
      </c>
      <c r="C3192">
        <v>0</v>
      </c>
      <c r="D3192">
        <v>0</v>
      </c>
      <c r="E3192">
        <v>0</v>
      </c>
      <c r="F3192">
        <v>0</v>
      </c>
      <c r="G3192">
        <v>3333333</v>
      </c>
      <c r="H3192">
        <v>0</v>
      </c>
      <c r="I3192">
        <v>0</v>
      </c>
      <c r="J3192">
        <v>0</v>
      </c>
      <c r="K3192">
        <v>0</v>
      </c>
      <c r="L3192">
        <v>0</v>
      </c>
      <c r="M3192">
        <v>0</v>
      </c>
    </row>
    <row r="3193" spans="2:13" x14ac:dyDescent="0.2">
      <c r="B3193">
        <v>0</v>
      </c>
      <c r="C3193">
        <v>0</v>
      </c>
      <c r="D3193">
        <v>0</v>
      </c>
      <c r="E3193">
        <v>0</v>
      </c>
      <c r="F3193">
        <v>0</v>
      </c>
      <c r="G3193">
        <v>3333333</v>
      </c>
      <c r="H3193">
        <v>0</v>
      </c>
      <c r="I3193">
        <v>0</v>
      </c>
      <c r="J3193">
        <v>0</v>
      </c>
      <c r="K3193">
        <v>0</v>
      </c>
      <c r="L3193">
        <v>0</v>
      </c>
      <c r="M3193">
        <v>0</v>
      </c>
    </row>
    <row r="3194" spans="2:13" x14ac:dyDescent="0.2">
      <c r="B3194">
        <v>0</v>
      </c>
      <c r="C3194">
        <v>0</v>
      </c>
      <c r="D3194">
        <v>0</v>
      </c>
      <c r="E3194">
        <v>0</v>
      </c>
      <c r="F3194">
        <v>0</v>
      </c>
      <c r="G3194">
        <v>3333333</v>
      </c>
      <c r="H3194">
        <v>0</v>
      </c>
      <c r="I3194">
        <v>0</v>
      </c>
      <c r="J3194">
        <v>0</v>
      </c>
      <c r="K3194">
        <v>0</v>
      </c>
      <c r="L3194">
        <v>0</v>
      </c>
      <c r="M3194">
        <v>0</v>
      </c>
    </row>
    <row r="3195" spans="2:13" x14ac:dyDescent="0.2">
      <c r="B3195">
        <v>0</v>
      </c>
      <c r="C3195">
        <v>0</v>
      </c>
      <c r="D3195">
        <v>0</v>
      </c>
      <c r="E3195">
        <v>0</v>
      </c>
      <c r="F3195">
        <v>0</v>
      </c>
      <c r="G3195">
        <v>3333333</v>
      </c>
      <c r="H3195">
        <v>0</v>
      </c>
      <c r="I3195">
        <v>0</v>
      </c>
      <c r="J3195">
        <v>0</v>
      </c>
      <c r="K3195">
        <v>0</v>
      </c>
      <c r="L3195">
        <v>0</v>
      </c>
      <c r="M3195">
        <v>0</v>
      </c>
    </row>
    <row r="3196" spans="2:13" x14ac:dyDescent="0.2">
      <c r="B3196">
        <v>0</v>
      </c>
      <c r="C3196">
        <v>0</v>
      </c>
      <c r="D3196">
        <v>0</v>
      </c>
      <c r="E3196">
        <v>0</v>
      </c>
      <c r="F3196">
        <v>0</v>
      </c>
      <c r="G3196">
        <v>3333333</v>
      </c>
      <c r="H3196">
        <v>0</v>
      </c>
      <c r="I3196">
        <v>0</v>
      </c>
      <c r="J3196">
        <v>0</v>
      </c>
      <c r="K3196">
        <v>0</v>
      </c>
      <c r="L3196">
        <v>0</v>
      </c>
      <c r="M3196">
        <v>0</v>
      </c>
    </row>
    <row r="3197" spans="2:13" x14ac:dyDescent="0.2">
      <c r="B3197">
        <v>0</v>
      </c>
      <c r="C3197">
        <v>0</v>
      </c>
      <c r="D3197">
        <v>0</v>
      </c>
      <c r="E3197">
        <v>0</v>
      </c>
      <c r="F3197">
        <v>0</v>
      </c>
      <c r="G3197">
        <v>3333333</v>
      </c>
      <c r="H3197">
        <v>0</v>
      </c>
      <c r="I3197">
        <v>0</v>
      </c>
      <c r="J3197">
        <v>0</v>
      </c>
      <c r="K3197">
        <v>0</v>
      </c>
      <c r="L3197">
        <v>0</v>
      </c>
      <c r="M3197">
        <v>0</v>
      </c>
    </row>
    <row r="3198" spans="2:13" x14ac:dyDescent="0.2">
      <c r="B3198">
        <v>0</v>
      </c>
      <c r="C3198">
        <v>0</v>
      </c>
      <c r="D3198">
        <v>0</v>
      </c>
      <c r="E3198">
        <v>0</v>
      </c>
      <c r="F3198">
        <v>0</v>
      </c>
      <c r="G3198">
        <v>3333333</v>
      </c>
      <c r="H3198">
        <v>0</v>
      </c>
      <c r="I3198">
        <v>0</v>
      </c>
      <c r="J3198">
        <v>0</v>
      </c>
      <c r="K3198">
        <v>0</v>
      </c>
      <c r="L3198">
        <v>0</v>
      </c>
      <c r="M3198">
        <v>0</v>
      </c>
    </row>
    <row r="3199" spans="2:13" x14ac:dyDescent="0.2">
      <c r="B3199">
        <v>0</v>
      </c>
      <c r="C3199">
        <v>0</v>
      </c>
      <c r="D3199">
        <v>0</v>
      </c>
      <c r="E3199">
        <v>0</v>
      </c>
      <c r="F3199">
        <v>0</v>
      </c>
      <c r="G3199">
        <v>3333333</v>
      </c>
      <c r="H3199">
        <v>0</v>
      </c>
      <c r="I3199">
        <v>0</v>
      </c>
      <c r="J3199">
        <v>0</v>
      </c>
      <c r="K3199">
        <v>0</v>
      </c>
      <c r="L3199">
        <v>0</v>
      </c>
      <c r="M3199">
        <v>0</v>
      </c>
    </row>
    <row r="3200" spans="2:13" x14ac:dyDescent="0.2">
      <c r="B3200">
        <v>0</v>
      </c>
      <c r="C3200">
        <v>0</v>
      </c>
      <c r="D3200">
        <v>0</v>
      </c>
      <c r="E3200">
        <v>0</v>
      </c>
      <c r="F3200">
        <v>0</v>
      </c>
      <c r="G3200">
        <v>3333333</v>
      </c>
      <c r="H3200">
        <v>0</v>
      </c>
      <c r="I3200">
        <v>0</v>
      </c>
      <c r="J3200">
        <v>0</v>
      </c>
      <c r="K3200">
        <v>0</v>
      </c>
      <c r="L3200">
        <v>0</v>
      </c>
      <c r="M3200">
        <v>0</v>
      </c>
    </row>
    <row r="3201" spans="2:13" x14ac:dyDescent="0.2">
      <c r="B3201">
        <v>0</v>
      </c>
      <c r="C3201">
        <v>0</v>
      </c>
      <c r="D3201">
        <v>0</v>
      </c>
      <c r="E3201">
        <v>0</v>
      </c>
      <c r="F3201">
        <v>0</v>
      </c>
      <c r="G3201">
        <v>3333333</v>
      </c>
      <c r="H3201">
        <v>0</v>
      </c>
      <c r="I3201">
        <v>0</v>
      </c>
      <c r="J3201">
        <v>0</v>
      </c>
      <c r="K3201">
        <v>0</v>
      </c>
      <c r="L3201">
        <v>0</v>
      </c>
      <c r="M3201">
        <v>0</v>
      </c>
    </row>
    <row r="3202" spans="2:13" x14ac:dyDescent="0.2">
      <c r="B3202">
        <v>0</v>
      </c>
      <c r="C3202">
        <v>0</v>
      </c>
      <c r="D3202">
        <v>0</v>
      </c>
      <c r="E3202">
        <v>0</v>
      </c>
      <c r="F3202">
        <v>0</v>
      </c>
      <c r="G3202">
        <v>3333333</v>
      </c>
      <c r="H3202">
        <v>0</v>
      </c>
      <c r="I3202">
        <v>0</v>
      </c>
      <c r="J3202">
        <v>0</v>
      </c>
      <c r="K3202">
        <v>0</v>
      </c>
      <c r="L3202">
        <v>0</v>
      </c>
      <c r="M3202">
        <v>0</v>
      </c>
    </row>
    <row r="3203" spans="2:13" x14ac:dyDescent="0.2">
      <c r="B3203">
        <v>0</v>
      </c>
      <c r="C3203">
        <v>0</v>
      </c>
      <c r="D3203">
        <v>0</v>
      </c>
      <c r="E3203">
        <v>0</v>
      </c>
      <c r="F3203">
        <v>0</v>
      </c>
      <c r="G3203">
        <v>3333333</v>
      </c>
      <c r="H3203">
        <v>0</v>
      </c>
      <c r="I3203">
        <v>0</v>
      </c>
      <c r="J3203">
        <v>0</v>
      </c>
      <c r="K3203">
        <v>0</v>
      </c>
      <c r="L3203">
        <v>0</v>
      </c>
      <c r="M3203">
        <v>0</v>
      </c>
    </row>
    <row r="3204" spans="2:13" x14ac:dyDescent="0.2">
      <c r="B3204">
        <v>0</v>
      </c>
      <c r="C3204">
        <v>0</v>
      </c>
      <c r="D3204">
        <v>0</v>
      </c>
      <c r="E3204">
        <v>0</v>
      </c>
      <c r="F3204">
        <v>0</v>
      </c>
      <c r="G3204">
        <v>3333333</v>
      </c>
      <c r="H3204">
        <v>0</v>
      </c>
      <c r="I3204">
        <v>0</v>
      </c>
      <c r="J3204">
        <v>0</v>
      </c>
      <c r="K3204">
        <v>0</v>
      </c>
      <c r="L3204">
        <v>0</v>
      </c>
      <c r="M3204">
        <v>0</v>
      </c>
    </row>
    <row r="3205" spans="2:13" x14ac:dyDescent="0.2">
      <c r="B3205">
        <v>0</v>
      </c>
      <c r="C3205">
        <v>0</v>
      </c>
      <c r="D3205">
        <v>0</v>
      </c>
      <c r="E3205">
        <v>0</v>
      </c>
      <c r="F3205">
        <v>0</v>
      </c>
      <c r="G3205">
        <v>3333333</v>
      </c>
      <c r="H3205">
        <v>0</v>
      </c>
      <c r="I3205">
        <v>0</v>
      </c>
      <c r="J3205">
        <v>0</v>
      </c>
      <c r="K3205">
        <v>0</v>
      </c>
      <c r="L3205">
        <v>0</v>
      </c>
      <c r="M3205">
        <v>0</v>
      </c>
    </row>
    <row r="3206" spans="2:13" x14ac:dyDescent="0.2">
      <c r="B3206">
        <v>0</v>
      </c>
      <c r="C3206">
        <v>0</v>
      </c>
      <c r="D3206">
        <v>0</v>
      </c>
      <c r="E3206">
        <v>0</v>
      </c>
      <c r="F3206">
        <v>0</v>
      </c>
      <c r="G3206">
        <v>3333333</v>
      </c>
      <c r="H3206">
        <v>0</v>
      </c>
      <c r="I3206">
        <v>0</v>
      </c>
      <c r="J3206">
        <v>0</v>
      </c>
      <c r="K3206">
        <v>0</v>
      </c>
      <c r="L3206">
        <v>0</v>
      </c>
      <c r="M3206">
        <v>0</v>
      </c>
    </row>
    <row r="3207" spans="2:13" x14ac:dyDescent="0.2">
      <c r="B3207">
        <v>0</v>
      </c>
      <c r="C3207">
        <v>0</v>
      </c>
      <c r="D3207">
        <v>0</v>
      </c>
      <c r="E3207">
        <v>0</v>
      </c>
      <c r="F3207">
        <v>0</v>
      </c>
      <c r="G3207">
        <v>3333333</v>
      </c>
      <c r="H3207">
        <v>0</v>
      </c>
      <c r="I3207">
        <v>0</v>
      </c>
      <c r="J3207">
        <v>0</v>
      </c>
      <c r="K3207">
        <v>0</v>
      </c>
      <c r="L3207">
        <v>0</v>
      </c>
      <c r="M3207">
        <v>0</v>
      </c>
    </row>
    <row r="3208" spans="2:13" x14ac:dyDescent="0.2">
      <c r="B3208">
        <v>0</v>
      </c>
      <c r="C3208">
        <v>0</v>
      </c>
      <c r="D3208">
        <v>0</v>
      </c>
      <c r="E3208">
        <v>0</v>
      </c>
      <c r="F3208">
        <v>0</v>
      </c>
      <c r="G3208">
        <v>3333333</v>
      </c>
      <c r="H3208">
        <v>0</v>
      </c>
      <c r="I3208">
        <v>0</v>
      </c>
      <c r="J3208">
        <v>0</v>
      </c>
      <c r="K3208">
        <v>0</v>
      </c>
      <c r="L3208">
        <v>0</v>
      </c>
      <c r="M3208">
        <v>0</v>
      </c>
    </row>
    <row r="3209" spans="2:13" x14ac:dyDescent="0.2">
      <c r="B3209">
        <v>0</v>
      </c>
      <c r="C3209">
        <v>0</v>
      </c>
      <c r="D3209">
        <v>0</v>
      </c>
      <c r="E3209">
        <v>0</v>
      </c>
      <c r="F3209">
        <v>0</v>
      </c>
      <c r="G3209">
        <v>3333333</v>
      </c>
      <c r="H3209">
        <v>0</v>
      </c>
      <c r="I3209">
        <v>0</v>
      </c>
      <c r="J3209">
        <v>0</v>
      </c>
      <c r="K3209">
        <v>0</v>
      </c>
      <c r="L3209">
        <v>0</v>
      </c>
      <c r="M3209">
        <v>0</v>
      </c>
    </row>
    <row r="3210" spans="2:13" x14ac:dyDescent="0.2">
      <c r="B3210">
        <v>0</v>
      </c>
      <c r="C3210">
        <v>0</v>
      </c>
      <c r="D3210">
        <v>0</v>
      </c>
      <c r="E3210">
        <v>0</v>
      </c>
      <c r="F3210">
        <v>0</v>
      </c>
      <c r="G3210">
        <v>3333333</v>
      </c>
      <c r="H3210">
        <v>0</v>
      </c>
      <c r="I3210">
        <v>0</v>
      </c>
      <c r="J3210">
        <v>0</v>
      </c>
      <c r="K3210">
        <v>0</v>
      </c>
      <c r="L3210">
        <v>0</v>
      </c>
      <c r="M3210">
        <v>0</v>
      </c>
    </row>
    <row r="3211" spans="2:13" x14ac:dyDescent="0.2">
      <c r="B3211">
        <v>0</v>
      </c>
      <c r="C3211">
        <v>0</v>
      </c>
      <c r="D3211">
        <v>0</v>
      </c>
      <c r="E3211">
        <v>0</v>
      </c>
      <c r="F3211">
        <v>0</v>
      </c>
      <c r="G3211">
        <v>3333333</v>
      </c>
      <c r="H3211">
        <v>0</v>
      </c>
      <c r="I3211">
        <v>0</v>
      </c>
      <c r="J3211">
        <v>0</v>
      </c>
      <c r="K3211">
        <v>0</v>
      </c>
      <c r="L3211">
        <v>0</v>
      </c>
      <c r="M3211">
        <v>0</v>
      </c>
    </row>
    <row r="3212" spans="2:13" x14ac:dyDescent="0.2">
      <c r="B3212">
        <v>0</v>
      </c>
      <c r="C3212">
        <v>0</v>
      </c>
      <c r="D3212">
        <v>0</v>
      </c>
      <c r="E3212">
        <v>0</v>
      </c>
      <c r="F3212">
        <v>0</v>
      </c>
      <c r="G3212">
        <v>3333333</v>
      </c>
      <c r="H3212">
        <v>0</v>
      </c>
      <c r="I3212">
        <v>0</v>
      </c>
      <c r="J3212">
        <v>0</v>
      </c>
      <c r="K3212">
        <v>0</v>
      </c>
      <c r="L3212">
        <v>0</v>
      </c>
      <c r="M3212">
        <v>0</v>
      </c>
    </row>
    <row r="3213" spans="2:13" x14ac:dyDescent="0.2">
      <c r="B3213">
        <v>0</v>
      </c>
      <c r="C3213">
        <v>0</v>
      </c>
      <c r="D3213">
        <v>0</v>
      </c>
      <c r="E3213">
        <v>0</v>
      </c>
      <c r="F3213">
        <v>0</v>
      </c>
      <c r="G3213">
        <v>3333333</v>
      </c>
      <c r="H3213">
        <v>0</v>
      </c>
      <c r="I3213">
        <v>0</v>
      </c>
      <c r="J3213">
        <v>0</v>
      </c>
      <c r="K3213">
        <v>0</v>
      </c>
      <c r="L3213">
        <v>0</v>
      </c>
      <c r="M3213">
        <v>0</v>
      </c>
    </row>
    <row r="3214" spans="2:13" x14ac:dyDescent="0.2">
      <c r="B3214">
        <v>0</v>
      </c>
      <c r="C3214">
        <v>0</v>
      </c>
      <c r="D3214">
        <v>0</v>
      </c>
      <c r="E3214">
        <v>0</v>
      </c>
      <c r="F3214">
        <v>0</v>
      </c>
      <c r="G3214">
        <v>3333333</v>
      </c>
      <c r="H3214">
        <v>0</v>
      </c>
      <c r="I3214">
        <v>0</v>
      </c>
      <c r="J3214">
        <v>0</v>
      </c>
      <c r="K3214">
        <v>0</v>
      </c>
      <c r="L3214">
        <v>0</v>
      </c>
      <c r="M3214">
        <v>0</v>
      </c>
    </row>
    <row r="3215" spans="2:13" x14ac:dyDescent="0.2">
      <c r="B3215">
        <v>0</v>
      </c>
      <c r="C3215">
        <v>0</v>
      </c>
      <c r="D3215">
        <v>0</v>
      </c>
      <c r="E3215">
        <v>0</v>
      </c>
      <c r="F3215">
        <v>0</v>
      </c>
      <c r="G3215">
        <v>3333333</v>
      </c>
      <c r="H3215">
        <v>0</v>
      </c>
      <c r="I3215">
        <v>0</v>
      </c>
      <c r="J3215">
        <v>0</v>
      </c>
      <c r="K3215">
        <v>0</v>
      </c>
      <c r="L3215">
        <v>0</v>
      </c>
      <c r="M3215">
        <v>0</v>
      </c>
    </row>
    <row r="3216" spans="2:13" x14ac:dyDescent="0.2">
      <c r="B3216">
        <v>0</v>
      </c>
      <c r="C3216">
        <v>0</v>
      </c>
      <c r="D3216">
        <v>0</v>
      </c>
      <c r="E3216">
        <v>0</v>
      </c>
      <c r="F3216">
        <v>0</v>
      </c>
      <c r="G3216">
        <v>3333333</v>
      </c>
      <c r="H3216">
        <v>0</v>
      </c>
      <c r="I3216">
        <v>0</v>
      </c>
      <c r="J3216">
        <v>0</v>
      </c>
      <c r="K3216">
        <v>0</v>
      </c>
      <c r="L3216">
        <v>0</v>
      </c>
      <c r="M3216">
        <v>0</v>
      </c>
    </row>
    <row r="3217" spans="2:13" x14ac:dyDescent="0.2">
      <c r="B3217">
        <v>0</v>
      </c>
      <c r="C3217">
        <v>0</v>
      </c>
      <c r="D3217">
        <v>0</v>
      </c>
      <c r="E3217">
        <v>0</v>
      </c>
      <c r="F3217">
        <v>0</v>
      </c>
      <c r="G3217">
        <v>3333333</v>
      </c>
      <c r="H3217">
        <v>0</v>
      </c>
      <c r="I3217">
        <v>0</v>
      </c>
      <c r="J3217">
        <v>0</v>
      </c>
      <c r="K3217">
        <v>0</v>
      </c>
      <c r="L3217">
        <v>0</v>
      </c>
      <c r="M3217">
        <v>0</v>
      </c>
    </row>
    <row r="3218" spans="2:13" x14ac:dyDescent="0.2">
      <c r="B3218">
        <v>0</v>
      </c>
      <c r="C3218">
        <v>0</v>
      </c>
      <c r="D3218">
        <v>0</v>
      </c>
      <c r="E3218">
        <v>0</v>
      </c>
      <c r="F3218">
        <v>0</v>
      </c>
      <c r="G3218">
        <v>3333333</v>
      </c>
      <c r="H3218">
        <v>0</v>
      </c>
      <c r="I3218">
        <v>0</v>
      </c>
      <c r="J3218">
        <v>0</v>
      </c>
      <c r="K3218">
        <v>0</v>
      </c>
      <c r="L3218">
        <v>0</v>
      </c>
      <c r="M3218">
        <v>0</v>
      </c>
    </row>
    <row r="3219" spans="2:13" x14ac:dyDescent="0.2">
      <c r="B3219">
        <v>0</v>
      </c>
      <c r="C3219">
        <v>0</v>
      </c>
      <c r="D3219">
        <v>0</v>
      </c>
      <c r="E3219">
        <v>0</v>
      </c>
      <c r="F3219">
        <v>0</v>
      </c>
      <c r="G3219">
        <v>3333333</v>
      </c>
      <c r="H3219">
        <v>0</v>
      </c>
      <c r="I3219">
        <v>0</v>
      </c>
      <c r="J3219">
        <v>0</v>
      </c>
      <c r="K3219">
        <v>0</v>
      </c>
      <c r="L3219">
        <v>0</v>
      </c>
      <c r="M3219">
        <v>0</v>
      </c>
    </row>
    <row r="3220" spans="2:13" x14ac:dyDescent="0.2">
      <c r="B3220">
        <v>0</v>
      </c>
      <c r="C3220">
        <v>0</v>
      </c>
      <c r="D3220">
        <v>0</v>
      </c>
      <c r="E3220">
        <v>0</v>
      </c>
      <c r="F3220">
        <v>0</v>
      </c>
      <c r="G3220">
        <v>3333333</v>
      </c>
      <c r="H3220">
        <v>0</v>
      </c>
      <c r="I3220">
        <v>0</v>
      </c>
      <c r="J3220">
        <v>0</v>
      </c>
      <c r="K3220">
        <v>0</v>
      </c>
      <c r="L3220">
        <v>0</v>
      </c>
      <c r="M3220">
        <v>0</v>
      </c>
    </row>
    <row r="3221" spans="2:13" x14ac:dyDescent="0.2">
      <c r="B3221">
        <v>0</v>
      </c>
      <c r="C3221">
        <v>0</v>
      </c>
      <c r="D3221">
        <v>0</v>
      </c>
      <c r="E3221">
        <v>0</v>
      </c>
      <c r="F3221">
        <v>0</v>
      </c>
      <c r="G3221">
        <v>3333333</v>
      </c>
      <c r="H3221">
        <v>0</v>
      </c>
      <c r="I3221">
        <v>0</v>
      </c>
      <c r="J3221">
        <v>0</v>
      </c>
      <c r="K3221">
        <v>0</v>
      </c>
      <c r="L3221">
        <v>0</v>
      </c>
      <c r="M3221">
        <v>0</v>
      </c>
    </row>
    <row r="3222" spans="2:13" x14ac:dyDescent="0.2">
      <c r="B3222">
        <v>0</v>
      </c>
      <c r="C3222">
        <v>0</v>
      </c>
      <c r="D3222">
        <v>0</v>
      </c>
      <c r="E3222">
        <v>0</v>
      </c>
      <c r="F3222">
        <v>0</v>
      </c>
      <c r="G3222">
        <v>3333333</v>
      </c>
      <c r="H3222">
        <v>0</v>
      </c>
      <c r="I3222">
        <v>0</v>
      </c>
      <c r="J3222">
        <v>0</v>
      </c>
      <c r="K3222">
        <v>0</v>
      </c>
      <c r="L3222">
        <v>0</v>
      </c>
      <c r="M3222">
        <v>0</v>
      </c>
    </row>
    <row r="3223" spans="2:13" x14ac:dyDescent="0.2">
      <c r="B3223">
        <v>0</v>
      </c>
      <c r="C3223">
        <v>0</v>
      </c>
      <c r="D3223">
        <v>0</v>
      </c>
      <c r="E3223">
        <v>0</v>
      </c>
      <c r="F3223">
        <v>0</v>
      </c>
      <c r="G3223">
        <v>3333333</v>
      </c>
      <c r="H3223">
        <v>0</v>
      </c>
      <c r="I3223">
        <v>0</v>
      </c>
      <c r="J3223">
        <v>0</v>
      </c>
      <c r="K3223">
        <v>0</v>
      </c>
      <c r="L3223">
        <v>0</v>
      </c>
      <c r="M3223">
        <v>0</v>
      </c>
    </row>
    <row r="3224" spans="2:13" x14ac:dyDescent="0.2">
      <c r="B3224">
        <v>0</v>
      </c>
      <c r="C3224">
        <v>0</v>
      </c>
      <c r="D3224">
        <v>0</v>
      </c>
      <c r="E3224">
        <v>0</v>
      </c>
      <c r="F3224">
        <v>0</v>
      </c>
      <c r="G3224">
        <v>3333333</v>
      </c>
      <c r="H3224">
        <v>0</v>
      </c>
      <c r="I3224">
        <v>0</v>
      </c>
      <c r="J3224">
        <v>0</v>
      </c>
      <c r="K3224">
        <v>0</v>
      </c>
      <c r="L3224">
        <v>0</v>
      </c>
      <c r="M3224">
        <v>0</v>
      </c>
    </row>
    <row r="3225" spans="2:13" x14ac:dyDescent="0.2">
      <c r="B3225">
        <v>0</v>
      </c>
      <c r="C3225">
        <v>0</v>
      </c>
      <c r="D3225">
        <v>0</v>
      </c>
      <c r="E3225">
        <v>0</v>
      </c>
      <c r="F3225">
        <v>0</v>
      </c>
      <c r="G3225">
        <v>3333333</v>
      </c>
      <c r="H3225">
        <v>0</v>
      </c>
      <c r="I3225">
        <v>0</v>
      </c>
      <c r="J3225">
        <v>0</v>
      </c>
      <c r="K3225">
        <v>0</v>
      </c>
      <c r="L3225">
        <v>0</v>
      </c>
      <c r="M3225">
        <v>0</v>
      </c>
    </row>
    <row r="3226" spans="2:13" x14ac:dyDescent="0.2">
      <c r="B3226">
        <v>0</v>
      </c>
      <c r="C3226">
        <v>0</v>
      </c>
      <c r="D3226">
        <v>0</v>
      </c>
      <c r="E3226">
        <v>0</v>
      </c>
      <c r="F3226">
        <v>0</v>
      </c>
      <c r="G3226">
        <v>3333333</v>
      </c>
      <c r="H3226">
        <v>0</v>
      </c>
      <c r="I3226">
        <v>0</v>
      </c>
      <c r="J3226">
        <v>0</v>
      </c>
      <c r="K3226">
        <v>0</v>
      </c>
      <c r="L3226">
        <v>0</v>
      </c>
      <c r="M3226">
        <v>0</v>
      </c>
    </row>
    <row r="3227" spans="2:13" x14ac:dyDescent="0.2">
      <c r="B3227">
        <v>0</v>
      </c>
      <c r="C3227">
        <v>0</v>
      </c>
      <c r="D3227">
        <v>0</v>
      </c>
      <c r="E3227">
        <v>0</v>
      </c>
      <c r="F3227">
        <v>0</v>
      </c>
      <c r="G3227">
        <v>3333333</v>
      </c>
      <c r="H3227">
        <v>0</v>
      </c>
      <c r="I3227">
        <v>0</v>
      </c>
      <c r="J3227">
        <v>0</v>
      </c>
      <c r="K3227">
        <v>0</v>
      </c>
      <c r="L3227">
        <v>0</v>
      </c>
      <c r="M3227">
        <v>0</v>
      </c>
    </row>
    <row r="3228" spans="2:13" x14ac:dyDescent="0.2">
      <c r="B3228">
        <v>0</v>
      </c>
      <c r="C3228">
        <v>0</v>
      </c>
      <c r="D3228">
        <v>0</v>
      </c>
      <c r="E3228">
        <v>0</v>
      </c>
      <c r="F3228">
        <v>0</v>
      </c>
      <c r="G3228">
        <v>3333333</v>
      </c>
      <c r="H3228">
        <v>0</v>
      </c>
      <c r="I3228">
        <v>0</v>
      </c>
      <c r="J3228">
        <v>0</v>
      </c>
      <c r="K3228">
        <v>0</v>
      </c>
      <c r="L3228">
        <v>0</v>
      </c>
      <c r="M3228">
        <v>0</v>
      </c>
    </row>
    <row r="3229" spans="2:13" x14ac:dyDescent="0.2">
      <c r="B3229">
        <v>0</v>
      </c>
      <c r="C3229">
        <v>0</v>
      </c>
      <c r="D3229">
        <v>0</v>
      </c>
      <c r="E3229">
        <v>0</v>
      </c>
      <c r="F3229">
        <v>0</v>
      </c>
      <c r="G3229">
        <v>3333333</v>
      </c>
      <c r="H3229">
        <v>0</v>
      </c>
      <c r="I3229">
        <v>0</v>
      </c>
      <c r="J3229">
        <v>0</v>
      </c>
      <c r="K3229">
        <v>0</v>
      </c>
      <c r="L3229">
        <v>0</v>
      </c>
      <c r="M3229">
        <v>0</v>
      </c>
    </row>
    <row r="3230" spans="2:13" x14ac:dyDescent="0.2">
      <c r="B3230">
        <v>0</v>
      </c>
      <c r="C3230">
        <v>0</v>
      </c>
      <c r="D3230">
        <v>0</v>
      </c>
      <c r="E3230">
        <v>0</v>
      </c>
      <c r="F3230">
        <v>0</v>
      </c>
      <c r="G3230">
        <v>3333333</v>
      </c>
      <c r="H3230">
        <v>0</v>
      </c>
      <c r="I3230">
        <v>0</v>
      </c>
      <c r="J3230">
        <v>0</v>
      </c>
      <c r="K3230">
        <v>0</v>
      </c>
      <c r="L3230">
        <v>0</v>
      </c>
      <c r="M3230">
        <v>0</v>
      </c>
    </row>
    <row r="3231" spans="2:13" x14ac:dyDescent="0.2">
      <c r="B3231">
        <v>0</v>
      </c>
      <c r="C3231">
        <v>0</v>
      </c>
      <c r="D3231">
        <v>0</v>
      </c>
      <c r="E3231">
        <v>0</v>
      </c>
      <c r="F3231">
        <v>0</v>
      </c>
      <c r="G3231">
        <v>3333333</v>
      </c>
      <c r="H3231">
        <v>0</v>
      </c>
      <c r="I3231">
        <v>0</v>
      </c>
      <c r="J3231">
        <v>0</v>
      </c>
      <c r="K3231">
        <v>0</v>
      </c>
      <c r="L3231">
        <v>0</v>
      </c>
      <c r="M3231">
        <v>0</v>
      </c>
    </row>
    <row r="3232" spans="2:13" x14ac:dyDescent="0.2">
      <c r="B3232">
        <v>0</v>
      </c>
      <c r="C3232">
        <v>0</v>
      </c>
      <c r="D3232">
        <v>0</v>
      </c>
      <c r="E3232">
        <v>0</v>
      </c>
      <c r="F3232">
        <v>0</v>
      </c>
      <c r="G3232">
        <v>3333333</v>
      </c>
      <c r="H3232">
        <v>0</v>
      </c>
      <c r="I3232">
        <v>0</v>
      </c>
      <c r="J3232">
        <v>0</v>
      </c>
      <c r="K3232">
        <v>0</v>
      </c>
      <c r="L3232">
        <v>0</v>
      </c>
      <c r="M3232">
        <v>0</v>
      </c>
    </row>
    <row r="3233" spans="2:13" x14ac:dyDescent="0.2">
      <c r="B3233">
        <v>0</v>
      </c>
      <c r="C3233">
        <v>0</v>
      </c>
      <c r="D3233">
        <v>0</v>
      </c>
      <c r="E3233">
        <v>0</v>
      </c>
      <c r="F3233">
        <v>0</v>
      </c>
      <c r="G3233">
        <v>3333333</v>
      </c>
      <c r="H3233">
        <v>0</v>
      </c>
      <c r="I3233">
        <v>0</v>
      </c>
      <c r="J3233">
        <v>0</v>
      </c>
      <c r="K3233">
        <v>0</v>
      </c>
      <c r="L3233">
        <v>0</v>
      </c>
      <c r="M3233">
        <v>0</v>
      </c>
    </row>
    <row r="3234" spans="2:13" x14ac:dyDescent="0.2">
      <c r="B3234">
        <v>0</v>
      </c>
      <c r="C3234">
        <v>0</v>
      </c>
      <c r="D3234">
        <v>0</v>
      </c>
      <c r="E3234">
        <v>0</v>
      </c>
      <c r="F3234">
        <v>0</v>
      </c>
      <c r="G3234">
        <v>3333333</v>
      </c>
      <c r="H3234">
        <v>0</v>
      </c>
      <c r="I3234">
        <v>0</v>
      </c>
      <c r="J3234">
        <v>0</v>
      </c>
      <c r="K3234">
        <v>0</v>
      </c>
      <c r="L3234">
        <v>0</v>
      </c>
      <c r="M3234">
        <v>0</v>
      </c>
    </row>
    <row r="3235" spans="2:13" x14ac:dyDescent="0.2">
      <c r="B3235">
        <v>0</v>
      </c>
      <c r="C3235">
        <v>0</v>
      </c>
      <c r="D3235">
        <v>0</v>
      </c>
      <c r="E3235">
        <v>0</v>
      </c>
      <c r="F3235">
        <v>0</v>
      </c>
      <c r="G3235">
        <v>3333333</v>
      </c>
      <c r="H3235">
        <v>0</v>
      </c>
      <c r="I3235">
        <v>0</v>
      </c>
      <c r="J3235">
        <v>0</v>
      </c>
      <c r="K3235">
        <v>0</v>
      </c>
      <c r="L3235">
        <v>0</v>
      </c>
      <c r="M3235">
        <v>0</v>
      </c>
    </row>
    <row r="3236" spans="2:13" x14ac:dyDescent="0.2">
      <c r="B3236">
        <v>0</v>
      </c>
      <c r="C3236">
        <v>0</v>
      </c>
      <c r="D3236">
        <v>0</v>
      </c>
      <c r="E3236">
        <v>0</v>
      </c>
      <c r="F3236">
        <v>0</v>
      </c>
      <c r="G3236">
        <v>3333333</v>
      </c>
      <c r="H3236">
        <v>0</v>
      </c>
      <c r="I3236">
        <v>0</v>
      </c>
      <c r="J3236">
        <v>0</v>
      </c>
      <c r="K3236">
        <v>0</v>
      </c>
      <c r="L3236">
        <v>0</v>
      </c>
      <c r="M3236">
        <v>0</v>
      </c>
    </row>
    <row r="3237" spans="2:13" x14ac:dyDescent="0.2">
      <c r="B3237">
        <v>0</v>
      </c>
      <c r="C3237">
        <v>0</v>
      </c>
      <c r="D3237">
        <v>0</v>
      </c>
      <c r="E3237">
        <v>0</v>
      </c>
      <c r="F3237">
        <v>0</v>
      </c>
      <c r="G3237">
        <v>3333333</v>
      </c>
      <c r="H3237">
        <v>0</v>
      </c>
      <c r="I3237">
        <v>0</v>
      </c>
      <c r="J3237">
        <v>0</v>
      </c>
      <c r="K3237">
        <v>0</v>
      </c>
      <c r="L3237">
        <v>0</v>
      </c>
      <c r="M3237">
        <v>0</v>
      </c>
    </row>
    <row r="3238" spans="2:13" x14ac:dyDescent="0.2">
      <c r="B3238">
        <v>0</v>
      </c>
      <c r="C3238">
        <v>0</v>
      </c>
      <c r="D3238">
        <v>0</v>
      </c>
      <c r="E3238">
        <v>0</v>
      </c>
      <c r="F3238">
        <v>0</v>
      </c>
      <c r="G3238">
        <v>3333333</v>
      </c>
      <c r="H3238">
        <v>0</v>
      </c>
      <c r="I3238">
        <v>0</v>
      </c>
      <c r="J3238">
        <v>0</v>
      </c>
      <c r="K3238">
        <v>0</v>
      </c>
      <c r="L3238">
        <v>0</v>
      </c>
      <c r="M3238">
        <v>0</v>
      </c>
    </row>
    <row r="3239" spans="2:13" x14ac:dyDescent="0.2">
      <c r="B3239">
        <v>0</v>
      </c>
      <c r="C3239">
        <v>0</v>
      </c>
      <c r="D3239">
        <v>0</v>
      </c>
      <c r="E3239">
        <v>0</v>
      </c>
      <c r="F3239">
        <v>0</v>
      </c>
      <c r="G3239">
        <v>3333333</v>
      </c>
      <c r="H3239">
        <v>0</v>
      </c>
      <c r="I3239">
        <v>0</v>
      </c>
      <c r="J3239">
        <v>0</v>
      </c>
      <c r="K3239">
        <v>0</v>
      </c>
      <c r="L3239">
        <v>0</v>
      </c>
      <c r="M3239">
        <v>0</v>
      </c>
    </row>
    <row r="3240" spans="2:13" x14ac:dyDescent="0.2">
      <c r="B3240">
        <v>0</v>
      </c>
      <c r="C3240">
        <v>0</v>
      </c>
      <c r="D3240">
        <v>0</v>
      </c>
      <c r="E3240">
        <v>0</v>
      </c>
      <c r="F3240">
        <v>0</v>
      </c>
      <c r="G3240">
        <v>3333333</v>
      </c>
      <c r="H3240">
        <v>0</v>
      </c>
      <c r="I3240">
        <v>0</v>
      </c>
      <c r="J3240">
        <v>0</v>
      </c>
      <c r="K3240">
        <v>0</v>
      </c>
      <c r="L3240">
        <v>0</v>
      </c>
      <c r="M3240">
        <v>0</v>
      </c>
    </row>
    <row r="3241" spans="2:13" x14ac:dyDescent="0.2">
      <c r="B3241">
        <v>0</v>
      </c>
      <c r="C3241">
        <v>0</v>
      </c>
      <c r="D3241">
        <v>0</v>
      </c>
      <c r="E3241">
        <v>0</v>
      </c>
      <c r="F3241">
        <v>0</v>
      </c>
      <c r="G3241">
        <v>3333333</v>
      </c>
      <c r="H3241">
        <v>0</v>
      </c>
      <c r="I3241">
        <v>0</v>
      </c>
      <c r="J3241">
        <v>0</v>
      </c>
      <c r="K3241">
        <v>0</v>
      </c>
      <c r="L3241">
        <v>0</v>
      </c>
      <c r="M3241">
        <v>0</v>
      </c>
    </row>
    <row r="3242" spans="2:13" x14ac:dyDescent="0.2">
      <c r="B3242">
        <v>0</v>
      </c>
      <c r="C3242">
        <v>0</v>
      </c>
      <c r="D3242">
        <v>0</v>
      </c>
      <c r="E3242">
        <v>0</v>
      </c>
      <c r="F3242">
        <v>0</v>
      </c>
      <c r="G3242">
        <v>3333333</v>
      </c>
      <c r="H3242">
        <v>0</v>
      </c>
      <c r="I3242">
        <v>0</v>
      </c>
      <c r="J3242">
        <v>0</v>
      </c>
      <c r="K3242">
        <v>0</v>
      </c>
      <c r="L3242">
        <v>0</v>
      </c>
      <c r="M3242">
        <v>0</v>
      </c>
    </row>
    <row r="3243" spans="2:13" x14ac:dyDescent="0.2">
      <c r="B3243">
        <v>0</v>
      </c>
      <c r="C3243">
        <v>0</v>
      </c>
      <c r="D3243">
        <v>0</v>
      </c>
      <c r="E3243">
        <v>0</v>
      </c>
      <c r="F3243">
        <v>0</v>
      </c>
      <c r="G3243">
        <v>3333333</v>
      </c>
      <c r="H3243">
        <v>0</v>
      </c>
      <c r="I3243">
        <v>0</v>
      </c>
      <c r="J3243">
        <v>0</v>
      </c>
      <c r="K3243">
        <v>0</v>
      </c>
      <c r="L3243">
        <v>0</v>
      </c>
      <c r="M3243">
        <v>0</v>
      </c>
    </row>
    <row r="3244" spans="2:13" x14ac:dyDescent="0.2">
      <c r="B3244">
        <v>0</v>
      </c>
      <c r="C3244">
        <v>0</v>
      </c>
      <c r="D3244">
        <v>0</v>
      </c>
      <c r="E3244">
        <v>0</v>
      </c>
      <c r="F3244">
        <v>0</v>
      </c>
      <c r="G3244">
        <v>3333333</v>
      </c>
      <c r="H3244">
        <v>0</v>
      </c>
      <c r="I3244">
        <v>0</v>
      </c>
      <c r="J3244">
        <v>0</v>
      </c>
      <c r="K3244">
        <v>0</v>
      </c>
      <c r="L3244">
        <v>0</v>
      </c>
      <c r="M3244">
        <v>0</v>
      </c>
    </row>
    <row r="3245" spans="2:13" x14ac:dyDescent="0.2">
      <c r="B3245">
        <v>0</v>
      </c>
      <c r="C3245">
        <v>0</v>
      </c>
      <c r="D3245">
        <v>0</v>
      </c>
      <c r="E3245">
        <v>0</v>
      </c>
      <c r="F3245">
        <v>0</v>
      </c>
      <c r="G3245">
        <v>3333333</v>
      </c>
      <c r="H3245">
        <v>0</v>
      </c>
      <c r="I3245">
        <v>0</v>
      </c>
      <c r="J3245">
        <v>0</v>
      </c>
      <c r="K3245">
        <v>0</v>
      </c>
      <c r="L3245">
        <v>0</v>
      </c>
      <c r="M3245">
        <v>0</v>
      </c>
    </row>
    <row r="3246" spans="2:13" x14ac:dyDescent="0.2">
      <c r="B3246">
        <v>0</v>
      </c>
      <c r="C3246">
        <v>0</v>
      </c>
      <c r="D3246">
        <v>0</v>
      </c>
      <c r="E3246">
        <v>0</v>
      </c>
      <c r="F3246">
        <v>0</v>
      </c>
      <c r="G3246">
        <v>3333333</v>
      </c>
      <c r="H3246">
        <v>0</v>
      </c>
      <c r="I3246">
        <v>0</v>
      </c>
      <c r="J3246">
        <v>0</v>
      </c>
      <c r="K3246">
        <v>0</v>
      </c>
      <c r="L3246">
        <v>0</v>
      </c>
      <c r="M3246">
        <v>0</v>
      </c>
    </row>
    <row r="3247" spans="2:13" x14ac:dyDescent="0.2">
      <c r="B3247">
        <v>0</v>
      </c>
      <c r="C3247">
        <v>0</v>
      </c>
      <c r="D3247">
        <v>0</v>
      </c>
      <c r="E3247">
        <v>0</v>
      </c>
      <c r="F3247">
        <v>0</v>
      </c>
      <c r="G3247">
        <v>3333333</v>
      </c>
      <c r="H3247">
        <v>0</v>
      </c>
      <c r="I3247">
        <v>0</v>
      </c>
      <c r="J3247">
        <v>0</v>
      </c>
      <c r="K3247">
        <v>0</v>
      </c>
      <c r="L3247">
        <v>0</v>
      </c>
      <c r="M3247">
        <v>0</v>
      </c>
    </row>
    <row r="3248" spans="2:13" x14ac:dyDescent="0.2">
      <c r="B3248">
        <v>0</v>
      </c>
      <c r="C3248">
        <v>0</v>
      </c>
      <c r="D3248">
        <v>0</v>
      </c>
      <c r="E3248">
        <v>0</v>
      </c>
      <c r="F3248">
        <v>0</v>
      </c>
      <c r="G3248">
        <v>3333333</v>
      </c>
      <c r="H3248">
        <v>0</v>
      </c>
      <c r="I3248">
        <v>0</v>
      </c>
      <c r="J3248">
        <v>0</v>
      </c>
      <c r="K3248">
        <v>0</v>
      </c>
      <c r="L3248">
        <v>0</v>
      </c>
      <c r="M3248">
        <v>0</v>
      </c>
    </row>
    <row r="3249" spans="2:13" x14ac:dyDescent="0.2">
      <c r="B3249">
        <v>0</v>
      </c>
      <c r="C3249">
        <v>0</v>
      </c>
      <c r="D3249">
        <v>0</v>
      </c>
      <c r="E3249">
        <v>0</v>
      </c>
      <c r="F3249">
        <v>0</v>
      </c>
      <c r="G3249">
        <v>3333333</v>
      </c>
      <c r="H3249">
        <v>0</v>
      </c>
      <c r="I3249">
        <v>0</v>
      </c>
      <c r="J3249">
        <v>0</v>
      </c>
      <c r="K3249">
        <v>0</v>
      </c>
      <c r="L3249">
        <v>0</v>
      </c>
      <c r="M3249">
        <v>0</v>
      </c>
    </row>
    <row r="3250" spans="2:13" x14ac:dyDescent="0.2">
      <c r="B3250">
        <v>0</v>
      </c>
      <c r="C3250">
        <v>0</v>
      </c>
      <c r="D3250">
        <v>0</v>
      </c>
      <c r="E3250">
        <v>0</v>
      </c>
      <c r="F3250">
        <v>0</v>
      </c>
      <c r="G3250">
        <v>3333333</v>
      </c>
      <c r="H3250">
        <v>0</v>
      </c>
      <c r="I3250">
        <v>0</v>
      </c>
      <c r="J3250">
        <v>0</v>
      </c>
      <c r="K3250">
        <v>0</v>
      </c>
      <c r="L3250">
        <v>0</v>
      </c>
      <c r="M3250">
        <v>0</v>
      </c>
    </row>
    <row r="3251" spans="2:13" x14ac:dyDescent="0.2">
      <c r="B3251">
        <v>0</v>
      </c>
      <c r="C3251">
        <v>0</v>
      </c>
      <c r="D3251">
        <v>0</v>
      </c>
      <c r="E3251">
        <v>0</v>
      </c>
      <c r="F3251">
        <v>0</v>
      </c>
      <c r="G3251">
        <v>3333333</v>
      </c>
      <c r="H3251">
        <v>0</v>
      </c>
      <c r="I3251">
        <v>0</v>
      </c>
      <c r="J3251">
        <v>0</v>
      </c>
      <c r="K3251">
        <v>0</v>
      </c>
      <c r="L3251">
        <v>0</v>
      </c>
      <c r="M3251">
        <v>0</v>
      </c>
    </row>
    <row r="3252" spans="2:13" x14ac:dyDescent="0.2">
      <c r="B3252">
        <v>0</v>
      </c>
      <c r="C3252">
        <v>0</v>
      </c>
      <c r="D3252">
        <v>0</v>
      </c>
      <c r="E3252">
        <v>0</v>
      </c>
      <c r="F3252">
        <v>0</v>
      </c>
      <c r="G3252">
        <v>3333333</v>
      </c>
      <c r="H3252">
        <v>0</v>
      </c>
      <c r="I3252">
        <v>0</v>
      </c>
      <c r="J3252">
        <v>0</v>
      </c>
      <c r="K3252">
        <v>0</v>
      </c>
      <c r="L3252">
        <v>0</v>
      </c>
      <c r="M3252">
        <v>0</v>
      </c>
    </row>
    <row r="3253" spans="2:13" x14ac:dyDescent="0.2">
      <c r="B3253">
        <v>0</v>
      </c>
      <c r="C3253">
        <v>0</v>
      </c>
      <c r="D3253">
        <v>0</v>
      </c>
      <c r="E3253">
        <v>0</v>
      </c>
      <c r="F3253">
        <v>0</v>
      </c>
      <c r="G3253">
        <v>3333333</v>
      </c>
      <c r="H3253">
        <v>0</v>
      </c>
      <c r="I3253">
        <v>0</v>
      </c>
      <c r="J3253">
        <v>0</v>
      </c>
      <c r="K3253">
        <v>0</v>
      </c>
      <c r="L3253">
        <v>0</v>
      </c>
      <c r="M3253">
        <v>0</v>
      </c>
    </row>
    <row r="3254" spans="2:13" x14ac:dyDescent="0.2">
      <c r="B3254">
        <v>0</v>
      </c>
      <c r="C3254">
        <v>0</v>
      </c>
      <c r="D3254">
        <v>0</v>
      </c>
      <c r="E3254">
        <v>0</v>
      </c>
      <c r="F3254">
        <v>0</v>
      </c>
      <c r="G3254">
        <v>3333333</v>
      </c>
      <c r="H3254">
        <v>0</v>
      </c>
      <c r="I3254">
        <v>0</v>
      </c>
      <c r="J3254">
        <v>0</v>
      </c>
      <c r="K3254">
        <v>0</v>
      </c>
      <c r="L3254">
        <v>0</v>
      </c>
      <c r="M3254">
        <v>0</v>
      </c>
    </row>
    <row r="3255" spans="2:13" x14ac:dyDescent="0.2">
      <c r="B3255">
        <v>0</v>
      </c>
      <c r="C3255">
        <v>0</v>
      </c>
      <c r="D3255">
        <v>0</v>
      </c>
      <c r="E3255">
        <v>0</v>
      </c>
      <c r="F3255">
        <v>0</v>
      </c>
      <c r="G3255">
        <v>3333333</v>
      </c>
      <c r="H3255">
        <v>0</v>
      </c>
      <c r="I3255">
        <v>0</v>
      </c>
      <c r="J3255">
        <v>0</v>
      </c>
      <c r="K3255">
        <v>0</v>
      </c>
      <c r="L3255">
        <v>0</v>
      </c>
      <c r="M3255">
        <v>0</v>
      </c>
    </row>
    <row r="3256" spans="2:13" x14ac:dyDescent="0.2">
      <c r="B3256">
        <v>0</v>
      </c>
      <c r="C3256">
        <v>0</v>
      </c>
      <c r="D3256">
        <v>0</v>
      </c>
      <c r="E3256">
        <v>0</v>
      </c>
      <c r="F3256">
        <v>0</v>
      </c>
      <c r="G3256">
        <v>3333333</v>
      </c>
      <c r="H3256">
        <v>0</v>
      </c>
      <c r="I3256">
        <v>0</v>
      </c>
      <c r="J3256">
        <v>0</v>
      </c>
      <c r="K3256">
        <v>0</v>
      </c>
      <c r="L3256">
        <v>0</v>
      </c>
      <c r="M3256">
        <v>0</v>
      </c>
    </row>
    <row r="3257" spans="2:13" x14ac:dyDescent="0.2">
      <c r="B3257">
        <v>0</v>
      </c>
      <c r="C3257">
        <v>0</v>
      </c>
      <c r="D3257">
        <v>0</v>
      </c>
      <c r="E3257">
        <v>0</v>
      </c>
      <c r="F3257">
        <v>0</v>
      </c>
      <c r="G3257">
        <v>3333333</v>
      </c>
      <c r="H3257">
        <v>0</v>
      </c>
      <c r="I3257">
        <v>0</v>
      </c>
      <c r="J3257">
        <v>0</v>
      </c>
      <c r="K3257">
        <v>0</v>
      </c>
      <c r="L3257">
        <v>0</v>
      </c>
      <c r="M3257">
        <v>0</v>
      </c>
    </row>
    <row r="3258" spans="2:13" x14ac:dyDescent="0.2">
      <c r="B3258">
        <v>0</v>
      </c>
      <c r="C3258">
        <v>0</v>
      </c>
      <c r="D3258">
        <v>0</v>
      </c>
      <c r="E3258">
        <v>0</v>
      </c>
      <c r="F3258">
        <v>0</v>
      </c>
      <c r="G3258">
        <v>3333333</v>
      </c>
      <c r="H3258">
        <v>0</v>
      </c>
      <c r="I3258">
        <v>0</v>
      </c>
      <c r="J3258">
        <v>0</v>
      </c>
      <c r="K3258">
        <v>0</v>
      </c>
      <c r="L3258">
        <v>0</v>
      </c>
      <c r="M3258">
        <v>0</v>
      </c>
    </row>
    <row r="3259" spans="2:13" x14ac:dyDescent="0.2">
      <c r="B3259">
        <v>0</v>
      </c>
      <c r="C3259">
        <v>0</v>
      </c>
      <c r="D3259">
        <v>0</v>
      </c>
      <c r="E3259">
        <v>0</v>
      </c>
      <c r="F3259">
        <v>0</v>
      </c>
      <c r="G3259">
        <v>3333333</v>
      </c>
      <c r="H3259">
        <v>0</v>
      </c>
      <c r="I3259">
        <v>0</v>
      </c>
      <c r="J3259">
        <v>0</v>
      </c>
      <c r="K3259">
        <v>0</v>
      </c>
      <c r="L3259">
        <v>0</v>
      </c>
      <c r="M3259">
        <v>0</v>
      </c>
    </row>
    <row r="3260" spans="2:13" x14ac:dyDescent="0.2">
      <c r="B3260">
        <v>0</v>
      </c>
      <c r="C3260">
        <v>0</v>
      </c>
      <c r="D3260">
        <v>0</v>
      </c>
      <c r="E3260">
        <v>0</v>
      </c>
      <c r="F3260">
        <v>0</v>
      </c>
      <c r="G3260">
        <v>3333333</v>
      </c>
      <c r="H3260">
        <v>0</v>
      </c>
      <c r="I3260">
        <v>0</v>
      </c>
      <c r="J3260">
        <v>0</v>
      </c>
      <c r="K3260">
        <v>0</v>
      </c>
      <c r="L3260">
        <v>0</v>
      </c>
      <c r="M3260">
        <v>0</v>
      </c>
    </row>
    <row r="3261" spans="2:13" x14ac:dyDescent="0.2">
      <c r="B3261">
        <v>0</v>
      </c>
      <c r="C3261">
        <v>0</v>
      </c>
      <c r="D3261">
        <v>0</v>
      </c>
      <c r="E3261">
        <v>0</v>
      </c>
      <c r="F3261">
        <v>0</v>
      </c>
      <c r="G3261">
        <v>3333333</v>
      </c>
      <c r="H3261">
        <v>0</v>
      </c>
      <c r="I3261">
        <v>0</v>
      </c>
      <c r="J3261">
        <v>0</v>
      </c>
      <c r="K3261">
        <v>0</v>
      </c>
      <c r="L3261">
        <v>0</v>
      </c>
      <c r="M3261">
        <v>0</v>
      </c>
    </row>
    <row r="3262" spans="2:13" x14ac:dyDescent="0.2">
      <c r="B3262">
        <v>0</v>
      </c>
      <c r="C3262">
        <v>0</v>
      </c>
      <c r="D3262">
        <v>0</v>
      </c>
      <c r="E3262">
        <v>0</v>
      </c>
      <c r="F3262">
        <v>0</v>
      </c>
      <c r="G3262">
        <v>3333333</v>
      </c>
      <c r="H3262">
        <v>0</v>
      </c>
      <c r="I3262">
        <v>0</v>
      </c>
      <c r="J3262">
        <v>0</v>
      </c>
      <c r="K3262">
        <v>0</v>
      </c>
      <c r="L3262">
        <v>0</v>
      </c>
      <c r="M3262">
        <v>0</v>
      </c>
    </row>
    <row r="3263" spans="2:13" x14ac:dyDescent="0.2">
      <c r="B3263">
        <v>0</v>
      </c>
      <c r="C3263">
        <v>0</v>
      </c>
      <c r="D3263">
        <v>0</v>
      </c>
      <c r="E3263">
        <v>0</v>
      </c>
      <c r="F3263">
        <v>0</v>
      </c>
      <c r="G3263">
        <v>3333333</v>
      </c>
      <c r="H3263">
        <v>0</v>
      </c>
      <c r="I3263">
        <v>0</v>
      </c>
      <c r="J3263">
        <v>0</v>
      </c>
      <c r="K3263">
        <v>0</v>
      </c>
      <c r="L3263">
        <v>0</v>
      </c>
      <c r="M3263">
        <v>0</v>
      </c>
    </row>
    <row r="3264" spans="2:13" x14ac:dyDescent="0.2">
      <c r="B3264">
        <v>0</v>
      </c>
      <c r="C3264">
        <v>0</v>
      </c>
      <c r="D3264">
        <v>0</v>
      </c>
      <c r="E3264">
        <v>0</v>
      </c>
      <c r="F3264">
        <v>0</v>
      </c>
      <c r="G3264">
        <v>3333333</v>
      </c>
      <c r="H3264">
        <v>0</v>
      </c>
      <c r="I3264">
        <v>0</v>
      </c>
      <c r="J3264">
        <v>0</v>
      </c>
      <c r="K3264">
        <v>0</v>
      </c>
      <c r="L3264">
        <v>0</v>
      </c>
      <c r="M3264">
        <v>0</v>
      </c>
    </row>
    <row r="3265" spans="2:13" x14ac:dyDescent="0.2">
      <c r="B3265">
        <v>0</v>
      </c>
      <c r="C3265">
        <v>0</v>
      </c>
      <c r="D3265">
        <v>0</v>
      </c>
      <c r="E3265">
        <v>0</v>
      </c>
      <c r="F3265">
        <v>0</v>
      </c>
      <c r="G3265">
        <v>3333333</v>
      </c>
      <c r="H3265">
        <v>0</v>
      </c>
      <c r="I3265">
        <v>0</v>
      </c>
      <c r="J3265">
        <v>0</v>
      </c>
      <c r="K3265">
        <v>0</v>
      </c>
      <c r="L3265">
        <v>0</v>
      </c>
      <c r="M3265">
        <v>0</v>
      </c>
    </row>
    <row r="3266" spans="2:13" x14ac:dyDescent="0.2">
      <c r="B3266">
        <v>0</v>
      </c>
      <c r="C3266">
        <v>0</v>
      </c>
      <c r="D3266">
        <v>0</v>
      </c>
      <c r="E3266">
        <v>0</v>
      </c>
      <c r="F3266">
        <v>0</v>
      </c>
      <c r="G3266">
        <v>3333333</v>
      </c>
      <c r="H3266">
        <v>0</v>
      </c>
      <c r="I3266">
        <v>0</v>
      </c>
      <c r="J3266">
        <v>0</v>
      </c>
      <c r="K3266">
        <v>0</v>
      </c>
      <c r="L3266">
        <v>0</v>
      </c>
      <c r="M3266">
        <v>0</v>
      </c>
    </row>
    <row r="3267" spans="2:13" x14ac:dyDescent="0.2">
      <c r="B3267">
        <v>0</v>
      </c>
      <c r="C3267">
        <v>0</v>
      </c>
      <c r="D3267">
        <v>0</v>
      </c>
      <c r="E3267">
        <v>0</v>
      </c>
      <c r="F3267">
        <v>0</v>
      </c>
      <c r="G3267">
        <v>3333333</v>
      </c>
      <c r="H3267">
        <v>0</v>
      </c>
      <c r="I3267">
        <v>0</v>
      </c>
      <c r="J3267">
        <v>0</v>
      </c>
      <c r="K3267">
        <v>0</v>
      </c>
      <c r="L3267">
        <v>0</v>
      </c>
      <c r="M3267">
        <v>0</v>
      </c>
    </row>
    <row r="3268" spans="2:13" x14ac:dyDescent="0.2">
      <c r="B3268">
        <v>0</v>
      </c>
      <c r="C3268">
        <v>0</v>
      </c>
      <c r="D3268">
        <v>0</v>
      </c>
      <c r="E3268">
        <v>0</v>
      </c>
      <c r="F3268">
        <v>0</v>
      </c>
      <c r="G3268">
        <v>3333333</v>
      </c>
      <c r="H3268">
        <v>0</v>
      </c>
      <c r="I3268">
        <v>0</v>
      </c>
      <c r="J3268">
        <v>0</v>
      </c>
      <c r="K3268">
        <v>0</v>
      </c>
      <c r="L3268">
        <v>0</v>
      </c>
      <c r="M3268">
        <v>0</v>
      </c>
    </row>
    <row r="3269" spans="2:13" x14ac:dyDescent="0.2">
      <c r="B3269">
        <v>0</v>
      </c>
      <c r="C3269">
        <v>0</v>
      </c>
      <c r="D3269">
        <v>0</v>
      </c>
      <c r="E3269">
        <v>0</v>
      </c>
      <c r="F3269">
        <v>0</v>
      </c>
      <c r="G3269">
        <v>3333333</v>
      </c>
      <c r="H3269">
        <v>0</v>
      </c>
      <c r="I3269">
        <v>0</v>
      </c>
      <c r="J3269">
        <v>0</v>
      </c>
      <c r="K3269">
        <v>0</v>
      </c>
      <c r="L3269">
        <v>0</v>
      </c>
      <c r="M3269">
        <v>0</v>
      </c>
    </row>
    <row r="3270" spans="2:13" x14ac:dyDescent="0.2">
      <c r="B3270">
        <v>0</v>
      </c>
      <c r="C3270">
        <v>0</v>
      </c>
      <c r="D3270">
        <v>0</v>
      </c>
      <c r="E3270">
        <v>0</v>
      </c>
      <c r="F3270">
        <v>0</v>
      </c>
      <c r="G3270">
        <v>3333333</v>
      </c>
      <c r="H3270">
        <v>0</v>
      </c>
      <c r="I3270">
        <v>0</v>
      </c>
      <c r="J3270">
        <v>0</v>
      </c>
      <c r="K3270">
        <v>0</v>
      </c>
      <c r="L3270">
        <v>0</v>
      </c>
      <c r="M3270">
        <v>0</v>
      </c>
    </row>
    <row r="3271" spans="2:13" x14ac:dyDescent="0.2">
      <c r="B3271">
        <v>0</v>
      </c>
      <c r="C3271">
        <v>0</v>
      </c>
      <c r="D3271">
        <v>0</v>
      </c>
      <c r="E3271">
        <v>0</v>
      </c>
      <c r="F3271">
        <v>0</v>
      </c>
      <c r="G3271">
        <v>3333333</v>
      </c>
      <c r="H3271">
        <v>0</v>
      </c>
      <c r="I3271">
        <v>0</v>
      </c>
      <c r="J3271">
        <v>0</v>
      </c>
      <c r="K3271">
        <v>0</v>
      </c>
      <c r="L3271">
        <v>0</v>
      </c>
      <c r="M3271">
        <v>0</v>
      </c>
    </row>
    <row r="3272" spans="2:13" x14ac:dyDescent="0.2">
      <c r="B3272">
        <v>0</v>
      </c>
      <c r="C3272">
        <v>0</v>
      </c>
      <c r="D3272">
        <v>0</v>
      </c>
      <c r="E3272">
        <v>0</v>
      </c>
      <c r="F3272">
        <v>0</v>
      </c>
      <c r="G3272">
        <v>3333333</v>
      </c>
      <c r="H3272">
        <v>0</v>
      </c>
      <c r="I3272">
        <v>0</v>
      </c>
      <c r="J3272">
        <v>0</v>
      </c>
      <c r="K3272">
        <v>0</v>
      </c>
      <c r="L3272">
        <v>0</v>
      </c>
      <c r="M3272">
        <v>0</v>
      </c>
    </row>
    <row r="3273" spans="2:13" x14ac:dyDescent="0.2">
      <c r="B3273">
        <v>0</v>
      </c>
      <c r="C3273">
        <v>0</v>
      </c>
      <c r="D3273">
        <v>0</v>
      </c>
      <c r="E3273">
        <v>0</v>
      </c>
      <c r="F3273">
        <v>0</v>
      </c>
      <c r="G3273">
        <v>3333333</v>
      </c>
      <c r="H3273">
        <v>0</v>
      </c>
      <c r="I3273">
        <v>0</v>
      </c>
      <c r="J3273">
        <v>0</v>
      </c>
      <c r="K3273">
        <v>0</v>
      </c>
      <c r="L3273">
        <v>0</v>
      </c>
      <c r="M3273">
        <v>0</v>
      </c>
    </row>
    <row r="3274" spans="2:13" x14ac:dyDescent="0.2">
      <c r="B3274">
        <v>0</v>
      </c>
      <c r="C3274">
        <v>0</v>
      </c>
      <c r="D3274">
        <v>0</v>
      </c>
      <c r="E3274">
        <v>0</v>
      </c>
      <c r="F3274">
        <v>0</v>
      </c>
      <c r="G3274">
        <v>3333333</v>
      </c>
      <c r="H3274">
        <v>0</v>
      </c>
      <c r="I3274">
        <v>0</v>
      </c>
      <c r="J3274">
        <v>0</v>
      </c>
      <c r="K3274">
        <v>0</v>
      </c>
      <c r="L3274">
        <v>0</v>
      </c>
      <c r="M3274">
        <v>0</v>
      </c>
    </row>
    <row r="3275" spans="2:13" x14ac:dyDescent="0.2">
      <c r="B3275">
        <v>0</v>
      </c>
      <c r="C3275">
        <v>0</v>
      </c>
      <c r="D3275">
        <v>0</v>
      </c>
      <c r="E3275">
        <v>0</v>
      </c>
      <c r="F3275">
        <v>0</v>
      </c>
      <c r="G3275">
        <v>3333333</v>
      </c>
      <c r="H3275">
        <v>0</v>
      </c>
      <c r="I3275">
        <v>0</v>
      </c>
      <c r="J3275">
        <v>0</v>
      </c>
      <c r="K3275">
        <v>0</v>
      </c>
      <c r="L3275">
        <v>0</v>
      </c>
      <c r="M3275">
        <v>0</v>
      </c>
    </row>
    <row r="3276" spans="2:13" x14ac:dyDescent="0.2">
      <c r="B3276">
        <v>0</v>
      </c>
      <c r="C3276">
        <v>0</v>
      </c>
      <c r="D3276">
        <v>0</v>
      </c>
      <c r="E3276">
        <v>0</v>
      </c>
      <c r="F3276">
        <v>0</v>
      </c>
      <c r="G3276">
        <v>3333333</v>
      </c>
      <c r="H3276">
        <v>0</v>
      </c>
      <c r="I3276">
        <v>0</v>
      </c>
      <c r="J3276">
        <v>0</v>
      </c>
      <c r="K3276">
        <v>0</v>
      </c>
      <c r="L3276">
        <v>0</v>
      </c>
      <c r="M3276">
        <v>0</v>
      </c>
    </row>
    <row r="3277" spans="2:13" x14ac:dyDescent="0.2">
      <c r="B3277">
        <v>0</v>
      </c>
      <c r="C3277">
        <v>0</v>
      </c>
      <c r="D3277">
        <v>0</v>
      </c>
      <c r="E3277">
        <v>0</v>
      </c>
      <c r="F3277">
        <v>0</v>
      </c>
      <c r="G3277">
        <v>3333333</v>
      </c>
      <c r="H3277">
        <v>0</v>
      </c>
      <c r="I3277">
        <v>0</v>
      </c>
      <c r="J3277">
        <v>0</v>
      </c>
      <c r="K3277">
        <v>0</v>
      </c>
      <c r="L3277">
        <v>0</v>
      </c>
      <c r="M3277">
        <v>0</v>
      </c>
    </row>
    <row r="3278" spans="2:13" x14ac:dyDescent="0.2">
      <c r="B3278">
        <v>0</v>
      </c>
      <c r="C3278">
        <v>0</v>
      </c>
      <c r="D3278">
        <v>0</v>
      </c>
      <c r="E3278">
        <v>0</v>
      </c>
      <c r="F3278">
        <v>0</v>
      </c>
      <c r="G3278">
        <v>3333333</v>
      </c>
      <c r="H3278">
        <v>0</v>
      </c>
      <c r="I3278">
        <v>0</v>
      </c>
      <c r="J3278">
        <v>0</v>
      </c>
      <c r="K3278">
        <v>0</v>
      </c>
      <c r="L3278">
        <v>0</v>
      </c>
      <c r="M3278">
        <v>0</v>
      </c>
    </row>
    <row r="3279" spans="2:13" x14ac:dyDescent="0.2">
      <c r="B3279">
        <v>0</v>
      </c>
      <c r="C3279">
        <v>0</v>
      </c>
      <c r="D3279">
        <v>0</v>
      </c>
      <c r="E3279">
        <v>0</v>
      </c>
      <c r="F3279">
        <v>0</v>
      </c>
      <c r="G3279">
        <v>3333333</v>
      </c>
      <c r="H3279">
        <v>0</v>
      </c>
      <c r="I3279">
        <v>0</v>
      </c>
      <c r="J3279">
        <v>0</v>
      </c>
      <c r="K3279">
        <v>0</v>
      </c>
      <c r="L3279">
        <v>0</v>
      </c>
      <c r="M3279">
        <v>0</v>
      </c>
    </row>
    <row r="3280" spans="2:13" x14ac:dyDescent="0.2">
      <c r="B3280">
        <v>0</v>
      </c>
      <c r="C3280">
        <v>0</v>
      </c>
      <c r="D3280">
        <v>0</v>
      </c>
      <c r="E3280">
        <v>0</v>
      </c>
      <c r="F3280">
        <v>0</v>
      </c>
      <c r="G3280">
        <v>3333333</v>
      </c>
      <c r="H3280">
        <v>0</v>
      </c>
      <c r="I3280">
        <v>0</v>
      </c>
      <c r="J3280">
        <v>0</v>
      </c>
      <c r="K3280">
        <v>0</v>
      </c>
      <c r="L3280">
        <v>0</v>
      </c>
      <c r="M3280">
        <v>0</v>
      </c>
    </row>
    <row r="3281" spans="2:13" x14ac:dyDescent="0.2">
      <c r="B3281">
        <v>0</v>
      </c>
      <c r="C3281">
        <v>0</v>
      </c>
      <c r="D3281">
        <v>0</v>
      </c>
      <c r="E3281">
        <v>0</v>
      </c>
      <c r="F3281">
        <v>0</v>
      </c>
      <c r="G3281">
        <v>3333333</v>
      </c>
      <c r="H3281">
        <v>0</v>
      </c>
      <c r="I3281">
        <v>0</v>
      </c>
      <c r="J3281">
        <v>0</v>
      </c>
      <c r="K3281">
        <v>0</v>
      </c>
      <c r="L3281">
        <v>0</v>
      </c>
      <c r="M3281">
        <v>0</v>
      </c>
    </row>
    <row r="3282" spans="2:13" x14ac:dyDescent="0.2">
      <c r="B3282">
        <v>0</v>
      </c>
      <c r="C3282">
        <v>0</v>
      </c>
      <c r="D3282">
        <v>0</v>
      </c>
      <c r="E3282">
        <v>0</v>
      </c>
      <c r="F3282">
        <v>0</v>
      </c>
      <c r="G3282">
        <v>3333333</v>
      </c>
      <c r="H3282">
        <v>0</v>
      </c>
      <c r="I3282">
        <v>0</v>
      </c>
      <c r="J3282">
        <v>0</v>
      </c>
      <c r="K3282">
        <v>0</v>
      </c>
      <c r="L3282">
        <v>0</v>
      </c>
      <c r="M3282">
        <v>0</v>
      </c>
    </row>
    <row r="3283" spans="2:13" x14ac:dyDescent="0.2">
      <c r="B3283">
        <v>0</v>
      </c>
      <c r="C3283">
        <v>0</v>
      </c>
      <c r="D3283">
        <v>0</v>
      </c>
      <c r="E3283">
        <v>0</v>
      </c>
      <c r="F3283">
        <v>0</v>
      </c>
      <c r="G3283">
        <v>3333333</v>
      </c>
      <c r="H3283">
        <v>0</v>
      </c>
      <c r="I3283">
        <v>0</v>
      </c>
      <c r="J3283">
        <v>0</v>
      </c>
      <c r="K3283">
        <v>0</v>
      </c>
      <c r="L3283">
        <v>0</v>
      </c>
      <c r="M3283">
        <v>0</v>
      </c>
    </row>
    <row r="3284" spans="2:13" x14ac:dyDescent="0.2">
      <c r="B3284">
        <v>0</v>
      </c>
      <c r="C3284">
        <v>0</v>
      </c>
      <c r="D3284">
        <v>0</v>
      </c>
      <c r="E3284">
        <v>0</v>
      </c>
      <c r="F3284">
        <v>0</v>
      </c>
      <c r="G3284">
        <v>3333333</v>
      </c>
      <c r="H3284">
        <v>0</v>
      </c>
      <c r="I3284">
        <v>0</v>
      </c>
      <c r="J3284">
        <v>0</v>
      </c>
      <c r="K3284">
        <v>0</v>
      </c>
      <c r="L3284">
        <v>0</v>
      </c>
      <c r="M3284">
        <v>0</v>
      </c>
    </row>
    <row r="3285" spans="2:13" x14ac:dyDescent="0.2">
      <c r="B3285">
        <v>0</v>
      </c>
      <c r="C3285">
        <v>0</v>
      </c>
      <c r="D3285">
        <v>0</v>
      </c>
      <c r="E3285">
        <v>0</v>
      </c>
      <c r="F3285">
        <v>0</v>
      </c>
      <c r="G3285">
        <v>3333333</v>
      </c>
      <c r="H3285">
        <v>0</v>
      </c>
      <c r="I3285">
        <v>0</v>
      </c>
      <c r="J3285">
        <v>0</v>
      </c>
      <c r="K3285">
        <v>0</v>
      </c>
      <c r="L3285">
        <v>0</v>
      </c>
      <c r="M3285">
        <v>0</v>
      </c>
    </row>
    <row r="3286" spans="2:13" x14ac:dyDescent="0.2">
      <c r="B3286">
        <v>0</v>
      </c>
      <c r="C3286">
        <v>0</v>
      </c>
      <c r="D3286">
        <v>0</v>
      </c>
      <c r="E3286">
        <v>0</v>
      </c>
      <c r="F3286">
        <v>0</v>
      </c>
      <c r="G3286">
        <v>3333333</v>
      </c>
      <c r="H3286">
        <v>0</v>
      </c>
      <c r="I3286">
        <v>0</v>
      </c>
      <c r="J3286">
        <v>0</v>
      </c>
      <c r="K3286">
        <v>0</v>
      </c>
      <c r="L3286">
        <v>0</v>
      </c>
      <c r="M3286">
        <v>0</v>
      </c>
    </row>
    <row r="3287" spans="2:13" x14ac:dyDescent="0.2">
      <c r="B3287">
        <v>0</v>
      </c>
      <c r="C3287">
        <v>0</v>
      </c>
      <c r="D3287">
        <v>0</v>
      </c>
      <c r="E3287">
        <v>0</v>
      </c>
      <c r="F3287">
        <v>0</v>
      </c>
      <c r="G3287">
        <v>3333333</v>
      </c>
      <c r="H3287">
        <v>0</v>
      </c>
      <c r="I3287">
        <v>0</v>
      </c>
      <c r="J3287">
        <v>0</v>
      </c>
      <c r="K3287">
        <v>0</v>
      </c>
      <c r="L3287">
        <v>0</v>
      </c>
      <c r="M3287">
        <v>0</v>
      </c>
    </row>
    <row r="3288" spans="2:13" x14ac:dyDescent="0.2">
      <c r="B3288">
        <v>0</v>
      </c>
      <c r="C3288">
        <v>0</v>
      </c>
      <c r="D3288">
        <v>0</v>
      </c>
      <c r="E3288">
        <v>0</v>
      </c>
      <c r="F3288">
        <v>0</v>
      </c>
      <c r="G3288">
        <v>3333333</v>
      </c>
      <c r="H3288">
        <v>0</v>
      </c>
      <c r="I3288">
        <v>0</v>
      </c>
      <c r="J3288">
        <v>0</v>
      </c>
      <c r="K3288">
        <v>0</v>
      </c>
      <c r="L3288">
        <v>0</v>
      </c>
      <c r="M3288">
        <v>0</v>
      </c>
    </row>
    <row r="3289" spans="2:13" x14ac:dyDescent="0.2">
      <c r="B3289">
        <v>0</v>
      </c>
      <c r="C3289">
        <v>0</v>
      </c>
      <c r="D3289">
        <v>0</v>
      </c>
      <c r="E3289">
        <v>0</v>
      </c>
      <c r="F3289">
        <v>0</v>
      </c>
      <c r="G3289">
        <v>3333333</v>
      </c>
      <c r="H3289">
        <v>0</v>
      </c>
      <c r="I3289">
        <v>0</v>
      </c>
      <c r="J3289">
        <v>0</v>
      </c>
      <c r="K3289">
        <v>0</v>
      </c>
      <c r="L3289">
        <v>0</v>
      </c>
      <c r="M3289">
        <v>0</v>
      </c>
    </row>
    <row r="3290" spans="2:13" x14ac:dyDescent="0.2">
      <c r="B3290">
        <v>0</v>
      </c>
      <c r="C3290">
        <v>0</v>
      </c>
      <c r="D3290">
        <v>0</v>
      </c>
      <c r="E3290">
        <v>0</v>
      </c>
      <c r="F3290">
        <v>0</v>
      </c>
      <c r="G3290">
        <v>3333333</v>
      </c>
      <c r="H3290">
        <v>0</v>
      </c>
      <c r="I3290">
        <v>0</v>
      </c>
      <c r="J3290">
        <v>0</v>
      </c>
      <c r="K3290">
        <v>0</v>
      </c>
      <c r="L3290">
        <v>0</v>
      </c>
      <c r="M3290">
        <v>0</v>
      </c>
    </row>
    <row r="3291" spans="2:13" x14ac:dyDescent="0.2">
      <c r="B3291">
        <v>0</v>
      </c>
      <c r="C3291">
        <v>0</v>
      </c>
      <c r="D3291">
        <v>0</v>
      </c>
      <c r="E3291">
        <v>0</v>
      </c>
      <c r="F3291">
        <v>0</v>
      </c>
      <c r="G3291">
        <v>3333333</v>
      </c>
      <c r="H3291">
        <v>0</v>
      </c>
      <c r="I3291">
        <v>0</v>
      </c>
      <c r="J3291">
        <v>0</v>
      </c>
      <c r="K3291">
        <v>0</v>
      </c>
      <c r="L3291">
        <v>0</v>
      </c>
      <c r="M3291">
        <v>0</v>
      </c>
    </row>
    <row r="3292" spans="2:13" x14ac:dyDescent="0.2">
      <c r="B3292">
        <v>0</v>
      </c>
      <c r="C3292">
        <v>0</v>
      </c>
      <c r="D3292">
        <v>0</v>
      </c>
      <c r="E3292">
        <v>0</v>
      </c>
      <c r="F3292">
        <v>0</v>
      </c>
      <c r="G3292">
        <v>3333333</v>
      </c>
      <c r="H3292">
        <v>0</v>
      </c>
      <c r="I3292">
        <v>0</v>
      </c>
      <c r="J3292">
        <v>0</v>
      </c>
      <c r="K3292">
        <v>0</v>
      </c>
      <c r="L3292">
        <v>0</v>
      </c>
      <c r="M3292">
        <v>0</v>
      </c>
    </row>
    <row r="3293" spans="2:13" x14ac:dyDescent="0.2">
      <c r="B3293">
        <v>0</v>
      </c>
      <c r="C3293">
        <v>0</v>
      </c>
      <c r="D3293">
        <v>0</v>
      </c>
      <c r="E3293">
        <v>0</v>
      </c>
      <c r="F3293">
        <v>0</v>
      </c>
      <c r="G3293">
        <v>3333333</v>
      </c>
      <c r="H3293">
        <v>0</v>
      </c>
      <c r="I3293">
        <v>0</v>
      </c>
      <c r="J3293">
        <v>0</v>
      </c>
      <c r="K3293">
        <v>0</v>
      </c>
      <c r="L3293">
        <v>0</v>
      </c>
      <c r="M3293">
        <v>0</v>
      </c>
    </row>
    <row r="3294" spans="2:13" x14ac:dyDescent="0.2">
      <c r="B3294">
        <v>0</v>
      </c>
      <c r="C3294">
        <v>0</v>
      </c>
      <c r="D3294">
        <v>0</v>
      </c>
      <c r="E3294">
        <v>0</v>
      </c>
      <c r="F3294">
        <v>0</v>
      </c>
      <c r="G3294">
        <v>3333333</v>
      </c>
      <c r="H3294">
        <v>0</v>
      </c>
      <c r="I3294">
        <v>0</v>
      </c>
      <c r="J3294">
        <v>0</v>
      </c>
      <c r="K3294">
        <v>0</v>
      </c>
      <c r="L3294">
        <v>0</v>
      </c>
      <c r="M3294">
        <v>0</v>
      </c>
    </row>
    <row r="3295" spans="2:13" x14ac:dyDescent="0.2">
      <c r="B3295">
        <v>0</v>
      </c>
      <c r="C3295">
        <v>0</v>
      </c>
      <c r="D3295">
        <v>0</v>
      </c>
      <c r="E3295">
        <v>0</v>
      </c>
      <c r="F3295">
        <v>0</v>
      </c>
      <c r="G3295">
        <v>3333333</v>
      </c>
      <c r="H3295">
        <v>0</v>
      </c>
      <c r="I3295">
        <v>0</v>
      </c>
      <c r="J3295">
        <v>0</v>
      </c>
      <c r="K3295">
        <v>0</v>
      </c>
      <c r="L3295">
        <v>0</v>
      </c>
      <c r="M3295">
        <v>0</v>
      </c>
    </row>
    <row r="3296" spans="2:13" x14ac:dyDescent="0.2">
      <c r="B3296">
        <v>0</v>
      </c>
      <c r="C3296">
        <v>0</v>
      </c>
      <c r="D3296">
        <v>0</v>
      </c>
      <c r="E3296">
        <v>0</v>
      </c>
      <c r="F3296">
        <v>0</v>
      </c>
      <c r="G3296">
        <v>3333333</v>
      </c>
      <c r="H3296">
        <v>0</v>
      </c>
      <c r="I3296">
        <v>0</v>
      </c>
      <c r="J3296">
        <v>0</v>
      </c>
      <c r="K3296">
        <v>0</v>
      </c>
      <c r="L3296">
        <v>0</v>
      </c>
      <c r="M3296">
        <v>0</v>
      </c>
    </row>
    <row r="3297" spans="2:13" x14ac:dyDescent="0.2">
      <c r="B3297">
        <v>0</v>
      </c>
      <c r="C3297">
        <v>0</v>
      </c>
      <c r="D3297">
        <v>0</v>
      </c>
      <c r="E3297">
        <v>0</v>
      </c>
      <c r="F3297">
        <v>0</v>
      </c>
      <c r="G3297">
        <v>3333333</v>
      </c>
      <c r="H3297">
        <v>0</v>
      </c>
      <c r="I3297">
        <v>0</v>
      </c>
      <c r="J3297">
        <v>0</v>
      </c>
      <c r="K3297">
        <v>0</v>
      </c>
      <c r="L3297">
        <v>0</v>
      </c>
      <c r="M3297">
        <v>0</v>
      </c>
    </row>
    <row r="3298" spans="2:13" x14ac:dyDescent="0.2">
      <c r="B3298">
        <v>0</v>
      </c>
      <c r="C3298">
        <v>0</v>
      </c>
      <c r="D3298">
        <v>0</v>
      </c>
      <c r="E3298">
        <v>0</v>
      </c>
      <c r="F3298">
        <v>0</v>
      </c>
      <c r="G3298">
        <v>3333333</v>
      </c>
      <c r="H3298">
        <v>0</v>
      </c>
      <c r="I3298">
        <v>0</v>
      </c>
      <c r="J3298">
        <v>0</v>
      </c>
      <c r="K3298">
        <v>0</v>
      </c>
      <c r="L3298">
        <v>0</v>
      </c>
      <c r="M3298">
        <v>0</v>
      </c>
    </row>
    <row r="3299" spans="2:13" x14ac:dyDescent="0.2">
      <c r="B3299">
        <v>0</v>
      </c>
      <c r="C3299">
        <v>0</v>
      </c>
      <c r="D3299">
        <v>0</v>
      </c>
      <c r="E3299">
        <v>0</v>
      </c>
      <c r="F3299">
        <v>0</v>
      </c>
      <c r="G3299">
        <v>3333333</v>
      </c>
      <c r="H3299">
        <v>0</v>
      </c>
      <c r="I3299">
        <v>0</v>
      </c>
      <c r="J3299">
        <v>0</v>
      </c>
      <c r="K3299">
        <v>0</v>
      </c>
      <c r="L3299">
        <v>0</v>
      </c>
      <c r="M3299">
        <v>0</v>
      </c>
    </row>
    <row r="3300" spans="2:13" x14ac:dyDescent="0.2">
      <c r="B3300">
        <v>0</v>
      </c>
      <c r="C3300">
        <v>0</v>
      </c>
      <c r="D3300">
        <v>0</v>
      </c>
      <c r="E3300">
        <v>0</v>
      </c>
      <c r="F3300">
        <v>0</v>
      </c>
      <c r="G3300">
        <v>3333333</v>
      </c>
      <c r="H3300">
        <v>0</v>
      </c>
      <c r="I3300">
        <v>0</v>
      </c>
      <c r="J3300">
        <v>0</v>
      </c>
      <c r="K3300">
        <v>0</v>
      </c>
      <c r="L3300">
        <v>0</v>
      </c>
      <c r="M3300">
        <v>0</v>
      </c>
    </row>
    <row r="3301" spans="2:13" x14ac:dyDescent="0.2">
      <c r="B3301">
        <v>0</v>
      </c>
      <c r="C3301">
        <v>0</v>
      </c>
      <c r="D3301">
        <v>0</v>
      </c>
      <c r="E3301">
        <v>0</v>
      </c>
      <c r="F3301">
        <v>0</v>
      </c>
      <c r="G3301">
        <v>3333333</v>
      </c>
      <c r="H3301">
        <v>0</v>
      </c>
      <c r="I3301">
        <v>0</v>
      </c>
      <c r="J3301">
        <v>0</v>
      </c>
      <c r="K3301">
        <v>0</v>
      </c>
      <c r="L3301">
        <v>0</v>
      </c>
      <c r="M3301">
        <v>0</v>
      </c>
    </row>
    <row r="3302" spans="2:13" x14ac:dyDescent="0.2">
      <c r="B3302">
        <v>0</v>
      </c>
      <c r="C3302">
        <v>0</v>
      </c>
      <c r="D3302">
        <v>0</v>
      </c>
      <c r="E3302">
        <v>0</v>
      </c>
      <c r="F3302">
        <v>0</v>
      </c>
      <c r="G3302">
        <v>3333333</v>
      </c>
      <c r="H3302">
        <v>0</v>
      </c>
      <c r="I3302">
        <v>0</v>
      </c>
      <c r="J3302">
        <v>0</v>
      </c>
      <c r="K3302">
        <v>0</v>
      </c>
      <c r="L3302">
        <v>0</v>
      </c>
      <c r="M3302">
        <v>0</v>
      </c>
    </row>
    <row r="3303" spans="2:13" x14ac:dyDescent="0.2">
      <c r="B3303">
        <v>0</v>
      </c>
      <c r="C3303">
        <v>0</v>
      </c>
      <c r="D3303">
        <v>0</v>
      </c>
      <c r="E3303">
        <v>0</v>
      </c>
      <c r="F3303">
        <v>0</v>
      </c>
      <c r="G3303">
        <v>3333333</v>
      </c>
      <c r="H3303">
        <v>0</v>
      </c>
      <c r="I3303">
        <v>0</v>
      </c>
      <c r="J3303">
        <v>0</v>
      </c>
      <c r="K3303">
        <v>0</v>
      </c>
      <c r="L3303">
        <v>0</v>
      </c>
      <c r="M3303">
        <v>0</v>
      </c>
    </row>
    <row r="3304" spans="2:13" x14ac:dyDescent="0.2">
      <c r="B3304">
        <v>0</v>
      </c>
      <c r="C3304">
        <v>0</v>
      </c>
      <c r="D3304">
        <v>0</v>
      </c>
      <c r="E3304">
        <v>0</v>
      </c>
      <c r="F3304">
        <v>0</v>
      </c>
      <c r="G3304">
        <v>3333333</v>
      </c>
      <c r="H3304">
        <v>0</v>
      </c>
      <c r="I3304">
        <v>0</v>
      </c>
      <c r="J3304">
        <v>0</v>
      </c>
      <c r="K3304">
        <v>0</v>
      </c>
      <c r="L3304">
        <v>0</v>
      </c>
      <c r="M3304">
        <v>0</v>
      </c>
    </row>
    <row r="3305" spans="2:13" x14ac:dyDescent="0.2">
      <c r="B3305">
        <v>0</v>
      </c>
      <c r="C3305">
        <v>0</v>
      </c>
      <c r="D3305">
        <v>0</v>
      </c>
      <c r="E3305">
        <v>0</v>
      </c>
      <c r="F3305">
        <v>0</v>
      </c>
      <c r="G3305">
        <v>3333333</v>
      </c>
      <c r="H3305">
        <v>0</v>
      </c>
      <c r="I3305">
        <v>0</v>
      </c>
      <c r="J3305">
        <v>0</v>
      </c>
      <c r="K3305">
        <v>0</v>
      </c>
      <c r="L3305">
        <v>0</v>
      </c>
      <c r="M3305">
        <v>0</v>
      </c>
    </row>
    <row r="3306" spans="2:13" x14ac:dyDescent="0.2">
      <c r="B3306">
        <v>0</v>
      </c>
      <c r="C3306">
        <v>0</v>
      </c>
      <c r="D3306">
        <v>0</v>
      </c>
      <c r="E3306">
        <v>0</v>
      </c>
      <c r="F3306">
        <v>0</v>
      </c>
      <c r="G3306">
        <v>3333333</v>
      </c>
      <c r="H3306">
        <v>0</v>
      </c>
      <c r="I3306">
        <v>0</v>
      </c>
      <c r="J3306">
        <v>0</v>
      </c>
      <c r="K3306">
        <v>0</v>
      </c>
      <c r="L3306">
        <v>0</v>
      </c>
      <c r="M3306">
        <v>0</v>
      </c>
    </row>
    <row r="3307" spans="2:13" x14ac:dyDescent="0.2">
      <c r="B3307">
        <v>0</v>
      </c>
      <c r="C3307">
        <v>0</v>
      </c>
      <c r="D3307">
        <v>0</v>
      </c>
      <c r="E3307">
        <v>0</v>
      </c>
      <c r="F3307">
        <v>0</v>
      </c>
      <c r="G3307">
        <v>3333333</v>
      </c>
      <c r="H3307">
        <v>0</v>
      </c>
      <c r="I3307">
        <v>0</v>
      </c>
      <c r="J3307">
        <v>0</v>
      </c>
      <c r="K3307">
        <v>0</v>
      </c>
      <c r="L3307">
        <v>0</v>
      </c>
      <c r="M3307">
        <v>0</v>
      </c>
    </row>
    <row r="3308" spans="2:13" x14ac:dyDescent="0.2">
      <c r="B3308">
        <v>0</v>
      </c>
      <c r="C3308">
        <v>0</v>
      </c>
      <c r="D3308">
        <v>0</v>
      </c>
      <c r="E3308">
        <v>0</v>
      </c>
      <c r="F3308">
        <v>0</v>
      </c>
      <c r="G3308">
        <v>3333333</v>
      </c>
      <c r="H3308">
        <v>0</v>
      </c>
      <c r="I3308">
        <v>0</v>
      </c>
      <c r="J3308">
        <v>0</v>
      </c>
      <c r="K3308">
        <v>0</v>
      </c>
      <c r="L3308">
        <v>0</v>
      </c>
      <c r="M3308">
        <v>0</v>
      </c>
    </row>
    <row r="3309" spans="2:13" x14ac:dyDescent="0.2">
      <c r="B3309">
        <v>0</v>
      </c>
      <c r="C3309">
        <v>0</v>
      </c>
      <c r="D3309">
        <v>0</v>
      </c>
      <c r="E3309">
        <v>0</v>
      </c>
      <c r="F3309">
        <v>0</v>
      </c>
      <c r="G3309">
        <v>3333333</v>
      </c>
      <c r="H3309">
        <v>0</v>
      </c>
      <c r="I3309">
        <v>0</v>
      </c>
      <c r="J3309">
        <v>0</v>
      </c>
      <c r="K3309">
        <v>0</v>
      </c>
      <c r="L3309">
        <v>0</v>
      </c>
      <c r="M3309">
        <v>0</v>
      </c>
    </row>
    <row r="3310" spans="2:13" x14ac:dyDescent="0.2">
      <c r="B3310">
        <v>0</v>
      </c>
      <c r="C3310">
        <v>0</v>
      </c>
      <c r="D3310">
        <v>0</v>
      </c>
      <c r="E3310">
        <v>0</v>
      </c>
      <c r="F3310">
        <v>0</v>
      </c>
      <c r="G3310">
        <v>3333333</v>
      </c>
      <c r="H3310">
        <v>0</v>
      </c>
      <c r="I3310">
        <v>0</v>
      </c>
      <c r="J3310">
        <v>0</v>
      </c>
      <c r="K3310">
        <v>0</v>
      </c>
      <c r="L3310">
        <v>0</v>
      </c>
      <c r="M3310">
        <v>0</v>
      </c>
    </row>
    <row r="3311" spans="2:13" x14ac:dyDescent="0.2">
      <c r="B3311">
        <v>0</v>
      </c>
      <c r="C3311">
        <v>0</v>
      </c>
      <c r="D3311">
        <v>0</v>
      </c>
      <c r="E3311">
        <v>0</v>
      </c>
      <c r="F3311">
        <v>0</v>
      </c>
      <c r="G3311">
        <v>3333333</v>
      </c>
      <c r="H3311">
        <v>0</v>
      </c>
      <c r="I3311">
        <v>0</v>
      </c>
      <c r="J3311">
        <v>0</v>
      </c>
      <c r="K3311">
        <v>0</v>
      </c>
      <c r="L3311">
        <v>0</v>
      </c>
      <c r="M3311">
        <v>0</v>
      </c>
    </row>
    <row r="3312" spans="2:13" x14ac:dyDescent="0.2">
      <c r="B3312">
        <v>0</v>
      </c>
      <c r="C3312">
        <v>0</v>
      </c>
      <c r="D3312">
        <v>0</v>
      </c>
      <c r="E3312">
        <v>0</v>
      </c>
      <c r="F3312">
        <v>0</v>
      </c>
      <c r="G3312">
        <v>3333333</v>
      </c>
      <c r="H3312">
        <v>0</v>
      </c>
      <c r="I3312">
        <v>0</v>
      </c>
      <c r="J3312">
        <v>0</v>
      </c>
      <c r="K3312">
        <v>0</v>
      </c>
      <c r="L3312">
        <v>0</v>
      </c>
      <c r="M3312">
        <v>0</v>
      </c>
    </row>
    <row r="3313" spans="2:13" x14ac:dyDescent="0.2">
      <c r="B3313">
        <v>0</v>
      </c>
      <c r="C3313">
        <v>0</v>
      </c>
      <c r="D3313">
        <v>0</v>
      </c>
      <c r="E3313">
        <v>0</v>
      </c>
      <c r="F3313">
        <v>0</v>
      </c>
      <c r="G3313">
        <v>3333333</v>
      </c>
      <c r="H3313">
        <v>0</v>
      </c>
      <c r="I3313">
        <v>0</v>
      </c>
      <c r="J3313">
        <v>0</v>
      </c>
      <c r="K3313">
        <v>0</v>
      </c>
      <c r="L3313">
        <v>0</v>
      </c>
      <c r="M3313">
        <v>0</v>
      </c>
    </row>
    <row r="3314" spans="2:13" x14ac:dyDescent="0.2">
      <c r="B3314">
        <v>0</v>
      </c>
      <c r="C3314">
        <v>0</v>
      </c>
      <c r="D3314">
        <v>0</v>
      </c>
      <c r="E3314">
        <v>0</v>
      </c>
      <c r="F3314">
        <v>0</v>
      </c>
      <c r="G3314">
        <v>3333333</v>
      </c>
      <c r="H3314">
        <v>0</v>
      </c>
      <c r="I3314">
        <v>0</v>
      </c>
      <c r="J3314">
        <v>0</v>
      </c>
      <c r="K3314">
        <v>0</v>
      </c>
      <c r="L3314">
        <v>0</v>
      </c>
      <c r="M3314">
        <v>0</v>
      </c>
    </row>
    <row r="3315" spans="2:13" x14ac:dyDescent="0.2">
      <c r="B3315">
        <v>0</v>
      </c>
      <c r="C3315">
        <v>0</v>
      </c>
      <c r="D3315">
        <v>0</v>
      </c>
      <c r="E3315">
        <v>0</v>
      </c>
      <c r="F3315">
        <v>0</v>
      </c>
      <c r="G3315">
        <v>3333333</v>
      </c>
      <c r="H3315">
        <v>0</v>
      </c>
      <c r="I3315">
        <v>0</v>
      </c>
      <c r="J3315">
        <v>0</v>
      </c>
      <c r="K3315">
        <v>0</v>
      </c>
      <c r="L3315">
        <v>0</v>
      </c>
      <c r="M3315">
        <v>0</v>
      </c>
    </row>
    <row r="3316" spans="2:13" x14ac:dyDescent="0.2">
      <c r="B3316">
        <v>0</v>
      </c>
      <c r="C3316">
        <v>0</v>
      </c>
      <c r="D3316">
        <v>0</v>
      </c>
      <c r="E3316">
        <v>0</v>
      </c>
      <c r="F3316">
        <v>0</v>
      </c>
      <c r="G3316">
        <v>3333333</v>
      </c>
      <c r="H3316">
        <v>0</v>
      </c>
      <c r="I3316">
        <v>0</v>
      </c>
      <c r="J3316">
        <v>0</v>
      </c>
      <c r="K3316">
        <v>0</v>
      </c>
      <c r="L3316">
        <v>0</v>
      </c>
      <c r="M3316">
        <v>0</v>
      </c>
    </row>
    <row r="3317" spans="2:13" x14ac:dyDescent="0.2">
      <c r="B3317">
        <v>0</v>
      </c>
      <c r="C3317">
        <v>0</v>
      </c>
      <c r="D3317">
        <v>0</v>
      </c>
      <c r="E3317">
        <v>0</v>
      </c>
      <c r="F3317">
        <v>0</v>
      </c>
      <c r="G3317">
        <v>3333333</v>
      </c>
      <c r="H3317">
        <v>0</v>
      </c>
      <c r="I3317">
        <v>0</v>
      </c>
      <c r="J3317">
        <v>0</v>
      </c>
      <c r="K3317">
        <v>0</v>
      </c>
      <c r="L3317">
        <v>0</v>
      </c>
      <c r="M3317">
        <v>0</v>
      </c>
    </row>
    <row r="3318" spans="2:13" x14ac:dyDescent="0.2">
      <c r="B3318">
        <v>0</v>
      </c>
      <c r="C3318">
        <v>0</v>
      </c>
      <c r="D3318">
        <v>0</v>
      </c>
      <c r="E3318">
        <v>0</v>
      </c>
      <c r="F3318">
        <v>0</v>
      </c>
      <c r="G3318">
        <v>3333333</v>
      </c>
      <c r="H3318">
        <v>0</v>
      </c>
      <c r="I3318">
        <v>0</v>
      </c>
      <c r="J3318">
        <v>0</v>
      </c>
      <c r="K3318">
        <v>0</v>
      </c>
      <c r="L3318">
        <v>0</v>
      </c>
      <c r="M3318">
        <v>0</v>
      </c>
    </row>
    <row r="3319" spans="2:13" x14ac:dyDescent="0.2">
      <c r="B3319">
        <v>0</v>
      </c>
      <c r="C3319">
        <v>0</v>
      </c>
      <c r="D3319">
        <v>0</v>
      </c>
      <c r="E3319">
        <v>0</v>
      </c>
      <c r="F3319">
        <v>0</v>
      </c>
      <c r="G3319">
        <v>3333333</v>
      </c>
      <c r="H3319">
        <v>0</v>
      </c>
      <c r="I3319">
        <v>0</v>
      </c>
      <c r="J3319">
        <v>0</v>
      </c>
      <c r="K3319">
        <v>0</v>
      </c>
      <c r="L3319">
        <v>0</v>
      </c>
      <c r="M3319">
        <v>0</v>
      </c>
    </row>
    <row r="3320" spans="2:13" x14ac:dyDescent="0.2">
      <c r="B3320">
        <v>0</v>
      </c>
      <c r="C3320">
        <v>0</v>
      </c>
      <c r="D3320">
        <v>0</v>
      </c>
      <c r="E3320">
        <v>0</v>
      </c>
      <c r="F3320">
        <v>0</v>
      </c>
      <c r="G3320">
        <v>3333333</v>
      </c>
      <c r="H3320">
        <v>0</v>
      </c>
      <c r="I3320">
        <v>0</v>
      </c>
      <c r="J3320">
        <v>0</v>
      </c>
      <c r="K3320">
        <v>0</v>
      </c>
      <c r="L3320">
        <v>0</v>
      </c>
      <c r="M3320">
        <v>0</v>
      </c>
    </row>
    <row r="3321" spans="2:13" x14ac:dyDescent="0.2">
      <c r="B3321">
        <v>0</v>
      </c>
      <c r="C3321">
        <v>0</v>
      </c>
      <c r="D3321">
        <v>0</v>
      </c>
      <c r="E3321">
        <v>0</v>
      </c>
      <c r="F3321">
        <v>0</v>
      </c>
      <c r="G3321">
        <v>3333333</v>
      </c>
      <c r="H3321">
        <v>0</v>
      </c>
      <c r="I3321">
        <v>0</v>
      </c>
      <c r="J3321">
        <v>0</v>
      </c>
      <c r="K3321">
        <v>0</v>
      </c>
      <c r="L3321">
        <v>0</v>
      </c>
      <c r="M3321">
        <v>0</v>
      </c>
    </row>
    <row r="3322" spans="2:13" x14ac:dyDescent="0.2">
      <c r="B3322">
        <v>0</v>
      </c>
      <c r="C3322">
        <v>0</v>
      </c>
      <c r="D3322">
        <v>0</v>
      </c>
      <c r="E3322">
        <v>0</v>
      </c>
      <c r="F3322">
        <v>0</v>
      </c>
      <c r="G3322">
        <v>3333333</v>
      </c>
      <c r="H3322">
        <v>0</v>
      </c>
      <c r="I3322">
        <v>0</v>
      </c>
      <c r="J3322">
        <v>0</v>
      </c>
      <c r="K3322">
        <v>0</v>
      </c>
      <c r="L3322">
        <v>0</v>
      </c>
      <c r="M3322">
        <v>0</v>
      </c>
    </row>
    <row r="3323" spans="2:13" x14ac:dyDescent="0.2">
      <c r="B3323">
        <v>0</v>
      </c>
      <c r="C3323">
        <v>0</v>
      </c>
      <c r="D3323">
        <v>0</v>
      </c>
      <c r="E3323">
        <v>0</v>
      </c>
      <c r="F3323">
        <v>0</v>
      </c>
      <c r="G3323">
        <v>3333333</v>
      </c>
      <c r="H3323">
        <v>0</v>
      </c>
      <c r="I3323">
        <v>0</v>
      </c>
      <c r="J3323">
        <v>0</v>
      </c>
      <c r="K3323">
        <v>0</v>
      </c>
      <c r="L3323">
        <v>0</v>
      </c>
      <c r="M3323">
        <v>0</v>
      </c>
    </row>
    <row r="3324" spans="2:13" x14ac:dyDescent="0.2">
      <c r="B3324">
        <v>0</v>
      </c>
      <c r="C3324">
        <v>0</v>
      </c>
      <c r="D3324">
        <v>0</v>
      </c>
      <c r="E3324">
        <v>0</v>
      </c>
      <c r="F3324">
        <v>0</v>
      </c>
      <c r="G3324">
        <v>3333333</v>
      </c>
      <c r="H3324">
        <v>0</v>
      </c>
      <c r="I3324">
        <v>0</v>
      </c>
      <c r="J3324">
        <v>0</v>
      </c>
      <c r="K3324">
        <v>0</v>
      </c>
      <c r="L3324">
        <v>0</v>
      </c>
      <c r="M3324">
        <v>0</v>
      </c>
    </row>
    <row r="3325" spans="2:13" x14ac:dyDescent="0.2">
      <c r="B3325">
        <v>0</v>
      </c>
      <c r="C3325">
        <v>0</v>
      </c>
      <c r="D3325">
        <v>0</v>
      </c>
      <c r="E3325">
        <v>0</v>
      </c>
      <c r="F3325">
        <v>0</v>
      </c>
      <c r="G3325">
        <v>3333333</v>
      </c>
      <c r="H3325">
        <v>0</v>
      </c>
      <c r="I3325">
        <v>0</v>
      </c>
      <c r="J3325">
        <v>0</v>
      </c>
      <c r="K3325">
        <v>0</v>
      </c>
      <c r="L3325">
        <v>0</v>
      </c>
      <c r="M3325">
        <v>0</v>
      </c>
    </row>
    <row r="3326" spans="2:13" x14ac:dyDescent="0.2">
      <c r="B3326">
        <v>0</v>
      </c>
      <c r="C3326">
        <v>0</v>
      </c>
      <c r="D3326">
        <v>0</v>
      </c>
      <c r="E3326">
        <v>0</v>
      </c>
      <c r="F3326">
        <v>0</v>
      </c>
      <c r="G3326">
        <v>3333333</v>
      </c>
      <c r="H3326">
        <v>0</v>
      </c>
      <c r="I3326">
        <v>0</v>
      </c>
      <c r="J3326">
        <v>0</v>
      </c>
      <c r="K3326">
        <v>0</v>
      </c>
      <c r="L3326">
        <v>0</v>
      </c>
      <c r="M3326">
        <v>0</v>
      </c>
    </row>
    <row r="3327" spans="2:13" x14ac:dyDescent="0.2">
      <c r="B3327">
        <v>0</v>
      </c>
      <c r="C3327">
        <v>0</v>
      </c>
      <c r="D3327">
        <v>0</v>
      </c>
      <c r="E3327">
        <v>0</v>
      </c>
      <c r="F3327">
        <v>0</v>
      </c>
      <c r="G3327">
        <v>3333333</v>
      </c>
      <c r="H3327">
        <v>0</v>
      </c>
      <c r="I3327">
        <v>0</v>
      </c>
      <c r="J3327">
        <v>0</v>
      </c>
      <c r="K3327">
        <v>0</v>
      </c>
      <c r="L3327">
        <v>0</v>
      </c>
      <c r="M3327">
        <v>0</v>
      </c>
    </row>
    <row r="3328" spans="2:13" x14ac:dyDescent="0.2">
      <c r="B3328">
        <v>0</v>
      </c>
      <c r="C3328">
        <v>0</v>
      </c>
      <c r="D3328">
        <v>0</v>
      </c>
      <c r="E3328">
        <v>0</v>
      </c>
      <c r="F3328">
        <v>0</v>
      </c>
      <c r="G3328">
        <v>3333333</v>
      </c>
      <c r="H3328">
        <v>0</v>
      </c>
      <c r="I3328">
        <v>0</v>
      </c>
      <c r="J3328">
        <v>0</v>
      </c>
      <c r="K3328">
        <v>0</v>
      </c>
      <c r="L3328">
        <v>0</v>
      </c>
      <c r="M3328">
        <v>0</v>
      </c>
    </row>
    <row r="3329" spans="2:13" x14ac:dyDescent="0.2">
      <c r="B3329">
        <v>0</v>
      </c>
      <c r="C3329">
        <v>0</v>
      </c>
      <c r="D3329">
        <v>0</v>
      </c>
      <c r="E3329">
        <v>0</v>
      </c>
      <c r="F3329">
        <v>0</v>
      </c>
      <c r="G3329">
        <v>3333333</v>
      </c>
      <c r="H3329">
        <v>0</v>
      </c>
      <c r="I3329">
        <v>0</v>
      </c>
      <c r="J3329">
        <v>0</v>
      </c>
      <c r="K3329">
        <v>0</v>
      </c>
      <c r="L3329">
        <v>0</v>
      </c>
      <c r="M3329">
        <v>0</v>
      </c>
    </row>
    <row r="3330" spans="2:13" x14ac:dyDescent="0.2">
      <c r="B3330">
        <v>0</v>
      </c>
      <c r="C3330">
        <v>0</v>
      </c>
      <c r="D3330">
        <v>0</v>
      </c>
      <c r="E3330">
        <v>0</v>
      </c>
      <c r="F3330">
        <v>0</v>
      </c>
      <c r="G3330">
        <v>3333333</v>
      </c>
      <c r="H3330">
        <v>0</v>
      </c>
      <c r="I3330">
        <v>0</v>
      </c>
      <c r="J3330">
        <v>0</v>
      </c>
      <c r="K3330">
        <v>0</v>
      </c>
      <c r="L3330">
        <v>0</v>
      </c>
      <c r="M3330">
        <v>0</v>
      </c>
    </row>
    <row r="3331" spans="2:13" x14ac:dyDescent="0.2">
      <c r="B3331">
        <v>0</v>
      </c>
      <c r="C3331">
        <v>0</v>
      </c>
      <c r="D3331">
        <v>0</v>
      </c>
      <c r="E3331">
        <v>0</v>
      </c>
      <c r="F3331">
        <v>0</v>
      </c>
      <c r="G3331">
        <v>3333333</v>
      </c>
      <c r="H3331">
        <v>0</v>
      </c>
      <c r="I3331">
        <v>0</v>
      </c>
      <c r="J3331">
        <v>0</v>
      </c>
      <c r="K3331">
        <v>0</v>
      </c>
      <c r="L3331">
        <v>0</v>
      </c>
      <c r="M3331">
        <v>0</v>
      </c>
    </row>
    <row r="3332" spans="2:13" x14ac:dyDescent="0.2">
      <c r="B3332">
        <v>0</v>
      </c>
      <c r="C3332">
        <v>0</v>
      </c>
      <c r="D3332">
        <v>0</v>
      </c>
      <c r="E3332">
        <v>0</v>
      </c>
      <c r="F3332">
        <v>0</v>
      </c>
      <c r="G3332">
        <v>3333333</v>
      </c>
      <c r="H3332">
        <v>0</v>
      </c>
      <c r="I3332">
        <v>0</v>
      </c>
      <c r="J3332">
        <v>0</v>
      </c>
      <c r="K3332">
        <v>0</v>
      </c>
      <c r="L3332">
        <v>0</v>
      </c>
      <c r="M3332">
        <v>0</v>
      </c>
    </row>
    <row r="3333" spans="2:13" x14ac:dyDescent="0.2">
      <c r="B3333">
        <v>0</v>
      </c>
      <c r="C3333">
        <v>0</v>
      </c>
      <c r="D3333">
        <v>0</v>
      </c>
      <c r="E3333">
        <v>0</v>
      </c>
      <c r="F3333">
        <v>0</v>
      </c>
      <c r="G3333">
        <v>3333333</v>
      </c>
      <c r="H3333">
        <v>0</v>
      </c>
      <c r="I3333">
        <v>0</v>
      </c>
      <c r="J3333">
        <v>0</v>
      </c>
      <c r="K3333">
        <v>0</v>
      </c>
      <c r="L3333">
        <v>0</v>
      </c>
      <c r="M3333">
        <v>0</v>
      </c>
    </row>
    <row r="3334" spans="2:13" x14ac:dyDescent="0.2">
      <c r="B3334">
        <v>0</v>
      </c>
      <c r="C3334">
        <v>0</v>
      </c>
      <c r="D3334">
        <v>0</v>
      </c>
      <c r="E3334">
        <v>0</v>
      </c>
      <c r="F3334">
        <v>0</v>
      </c>
      <c r="G3334">
        <v>3333333</v>
      </c>
      <c r="H3334">
        <v>0</v>
      </c>
      <c r="I3334">
        <v>0</v>
      </c>
      <c r="J3334">
        <v>0</v>
      </c>
      <c r="K3334">
        <v>0</v>
      </c>
      <c r="L3334">
        <v>0</v>
      </c>
      <c r="M3334">
        <v>0</v>
      </c>
    </row>
    <row r="3335" spans="2:13" x14ac:dyDescent="0.2">
      <c r="B3335">
        <v>0</v>
      </c>
      <c r="C3335">
        <v>0</v>
      </c>
      <c r="D3335">
        <v>0</v>
      </c>
      <c r="E3335">
        <v>0</v>
      </c>
      <c r="F3335">
        <v>0</v>
      </c>
      <c r="G3335">
        <v>3333333</v>
      </c>
      <c r="H3335">
        <v>0</v>
      </c>
      <c r="I3335">
        <v>0</v>
      </c>
      <c r="J3335">
        <v>0</v>
      </c>
      <c r="K3335">
        <v>0</v>
      </c>
      <c r="L3335">
        <v>0</v>
      </c>
      <c r="M3335">
        <v>0</v>
      </c>
    </row>
    <row r="3336" spans="2:13" x14ac:dyDescent="0.2">
      <c r="B3336">
        <v>0</v>
      </c>
      <c r="C3336">
        <v>0</v>
      </c>
      <c r="D3336">
        <v>0</v>
      </c>
      <c r="E3336">
        <v>0</v>
      </c>
      <c r="F3336">
        <v>0</v>
      </c>
      <c r="G3336">
        <v>3333333</v>
      </c>
      <c r="H3336">
        <v>0</v>
      </c>
      <c r="I3336">
        <v>0</v>
      </c>
      <c r="J3336">
        <v>0</v>
      </c>
      <c r="K3336">
        <v>0</v>
      </c>
      <c r="L3336">
        <v>0</v>
      </c>
      <c r="M3336">
        <v>0</v>
      </c>
    </row>
    <row r="3337" spans="2:13" x14ac:dyDescent="0.2">
      <c r="B3337">
        <v>0</v>
      </c>
      <c r="C3337">
        <v>0</v>
      </c>
      <c r="D3337">
        <v>0</v>
      </c>
      <c r="E3337">
        <v>0</v>
      </c>
      <c r="F3337">
        <v>0</v>
      </c>
      <c r="G3337">
        <v>3333333</v>
      </c>
      <c r="H3337">
        <v>0</v>
      </c>
      <c r="I3337">
        <v>0</v>
      </c>
      <c r="J3337">
        <v>0</v>
      </c>
      <c r="K3337">
        <v>0</v>
      </c>
      <c r="L3337">
        <v>0</v>
      </c>
      <c r="M3337">
        <v>0</v>
      </c>
    </row>
    <row r="3338" spans="2:13" x14ac:dyDescent="0.2">
      <c r="B3338">
        <v>0</v>
      </c>
      <c r="C3338">
        <v>0</v>
      </c>
      <c r="D3338">
        <v>0</v>
      </c>
      <c r="E3338">
        <v>0</v>
      </c>
      <c r="F3338">
        <v>0</v>
      </c>
      <c r="G3338">
        <v>3333333</v>
      </c>
      <c r="H3338">
        <v>0</v>
      </c>
      <c r="I3338">
        <v>0</v>
      </c>
      <c r="J3338">
        <v>0</v>
      </c>
      <c r="K3338">
        <v>0</v>
      </c>
      <c r="L3338">
        <v>0</v>
      </c>
      <c r="M3338">
        <v>0</v>
      </c>
    </row>
    <row r="3339" spans="2:13" x14ac:dyDescent="0.2">
      <c r="B3339">
        <v>0</v>
      </c>
      <c r="C3339">
        <v>0</v>
      </c>
      <c r="D3339">
        <v>0</v>
      </c>
      <c r="E3339">
        <v>0</v>
      </c>
      <c r="F3339">
        <v>0</v>
      </c>
      <c r="G3339">
        <v>3333333</v>
      </c>
      <c r="H3339">
        <v>0</v>
      </c>
      <c r="I3339">
        <v>0</v>
      </c>
      <c r="J3339">
        <v>0</v>
      </c>
      <c r="K3339">
        <v>0</v>
      </c>
      <c r="L3339">
        <v>0</v>
      </c>
      <c r="M3339">
        <v>0</v>
      </c>
    </row>
    <row r="3340" spans="2:13" x14ac:dyDescent="0.2">
      <c r="B3340">
        <v>0</v>
      </c>
      <c r="C3340">
        <v>0</v>
      </c>
      <c r="D3340">
        <v>0</v>
      </c>
      <c r="E3340">
        <v>0</v>
      </c>
      <c r="F3340">
        <v>0</v>
      </c>
      <c r="G3340">
        <v>3333333</v>
      </c>
      <c r="H3340">
        <v>0</v>
      </c>
      <c r="I3340">
        <v>0</v>
      </c>
      <c r="J3340">
        <v>0</v>
      </c>
      <c r="K3340">
        <v>0</v>
      </c>
      <c r="L3340">
        <v>0</v>
      </c>
      <c r="M3340">
        <v>0</v>
      </c>
    </row>
    <row r="3341" spans="2:13" x14ac:dyDescent="0.2">
      <c r="B3341">
        <v>0</v>
      </c>
      <c r="C3341">
        <v>0</v>
      </c>
      <c r="D3341">
        <v>0</v>
      </c>
      <c r="E3341">
        <v>0</v>
      </c>
      <c r="F3341">
        <v>0</v>
      </c>
      <c r="G3341">
        <v>3333333</v>
      </c>
      <c r="H3341">
        <v>0</v>
      </c>
      <c r="I3341">
        <v>0</v>
      </c>
      <c r="J3341">
        <v>0</v>
      </c>
      <c r="K3341">
        <v>0</v>
      </c>
      <c r="L3341">
        <v>0</v>
      </c>
      <c r="M3341">
        <v>0</v>
      </c>
    </row>
    <row r="3342" spans="2:13" x14ac:dyDescent="0.2">
      <c r="B3342">
        <v>0</v>
      </c>
      <c r="C3342">
        <v>0</v>
      </c>
      <c r="D3342">
        <v>0</v>
      </c>
      <c r="E3342">
        <v>0</v>
      </c>
      <c r="F3342">
        <v>0</v>
      </c>
      <c r="G3342">
        <v>3333333</v>
      </c>
      <c r="H3342">
        <v>0</v>
      </c>
      <c r="I3342">
        <v>0</v>
      </c>
      <c r="J3342">
        <v>0</v>
      </c>
      <c r="K3342">
        <v>0</v>
      </c>
      <c r="L3342">
        <v>0</v>
      </c>
      <c r="M3342">
        <v>0</v>
      </c>
    </row>
    <row r="3343" spans="2:13" x14ac:dyDescent="0.2">
      <c r="B3343">
        <v>0</v>
      </c>
      <c r="C3343">
        <v>0</v>
      </c>
      <c r="D3343">
        <v>0</v>
      </c>
      <c r="E3343">
        <v>0</v>
      </c>
      <c r="F3343">
        <v>0</v>
      </c>
      <c r="G3343">
        <v>3333333</v>
      </c>
      <c r="H3343">
        <v>0</v>
      </c>
      <c r="I3343">
        <v>0</v>
      </c>
      <c r="J3343">
        <v>0</v>
      </c>
      <c r="K3343">
        <v>0</v>
      </c>
      <c r="L3343">
        <v>0</v>
      </c>
      <c r="M3343">
        <v>0</v>
      </c>
    </row>
    <row r="3344" spans="2:13" x14ac:dyDescent="0.2">
      <c r="B3344">
        <v>0</v>
      </c>
      <c r="C3344">
        <v>0</v>
      </c>
      <c r="D3344">
        <v>0</v>
      </c>
      <c r="E3344">
        <v>0</v>
      </c>
      <c r="F3344">
        <v>0</v>
      </c>
      <c r="G3344">
        <v>3333333</v>
      </c>
      <c r="H3344">
        <v>0</v>
      </c>
      <c r="I3344">
        <v>0</v>
      </c>
      <c r="J3344">
        <v>0</v>
      </c>
      <c r="K3344">
        <v>0</v>
      </c>
      <c r="L3344">
        <v>0</v>
      </c>
      <c r="M3344">
        <v>0</v>
      </c>
    </row>
    <row r="3345" spans="2:13" x14ac:dyDescent="0.2">
      <c r="B3345">
        <v>0</v>
      </c>
      <c r="C3345">
        <v>0</v>
      </c>
      <c r="D3345">
        <v>0</v>
      </c>
      <c r="E3345">
        <v>0</v>
      </c>
      <c r="F3345">
        <v>0</v>
      </c>
      <c r="G3345">
        <v>3333333</v>
      </c>
      <c r="H3345">
        <v>0</v>
      </c>
      <c r="I3345">
        <v>0</v>
      </c>
      <c r="J3345">
        <v>0</v>
      </c>
      <c r="K3345">
        <v>0</v>
      </c>
      <c r="L3345">
        <v>0</v>
      </c>
      <c r="M3345">
        <v>0</v>
      </c>
    </row>
    <row r="3346" spans="2:13" x14ac:dyDescent="0.2">
      <c r="B3346">
        <v>0</v>
      </c>
      <c r="C3346">
        <v>0</v>
      </c>
      <c r="D3346">
        <v>0</v>
      </c>
      <c r="E3346">
        <v>0</v>
      </c>
      <c r="F3346">
        <v>0</v>
      </c>
      <c r="G3346">
        <v>3333333</v>
      </c>
      <c r="H3346">
        <v>0</v>
      </c>
      <c r="I3346">
        <v>0</v>
      </c>
      <c r="J3346">
        <v>0</v>
      </c>
      <c r="K3346">
        <v>0</v>
      </c>
      <c r="L3346">
        <v>0</v>
      </c>
      <c r="M3346">
        <v>0</v>
      </c>
    </row>
    <row r="3347" spans="2:13" x14ac:dyDescent="0.2">
      <c r="B3347">
        <v>0</v>
      </c>
      <c r="C3347">
        <v>0</v>
      </c>
      <c r="D3347">
        <v>0</v>
      </c>
      <c r="E3347">
        <v>0</v>
      </c>
      <c r="F3347">
        <v>0</v>
      </c>
      <c r="G3347">
        <v>3333333</v>
      </c>
      <c r="H3347">
        <v>0</v>
      </c>
      <c r="I3347">
        <v>0</v>
      </c>
      <c r="J3347">
        <v>0</v>
      </c>
      <c r="K3347">
        <v>0</v>
      </c>
      <c r="L3347">
        <v>0</v>
      </c>
      <c r="M3347">
        <v>0</v>
      </c>
    </row>
    <row r="3348" spans="2:13" x14ac:dyDescent="0.2">
      <c r="B3348">
        <v>0</v>
      </c>
      <c r="C3348">
        <v>0</v>
      </c>
      <c r="D3348">
        <v>0</v>
      </c>
      <c r="E3348">
        <v>0</v>
      </c>
      <c r="F3348">
        <v>0</v>
      </c>
      <c r="G3348">
        <v>3333333</v>
      </c>
      <c r="H3348">
        <v>0</v>
      </c>
      <c r="I3348">
        <v>0</v>
      </c>
      <c r="J3348">
        <v>0</v>
      </c>
      <c r="K3348">
        <v>0</v>
      </c>
      <c r="L3348">
        <v>0</v>
      </c>
      <c r="M3348">
        <v>0</v>
      </c>
    </row>
    <row r="3349" spans="2:13" x14ac:dyDescent="0.2">
      <c r="B3349">
        <v>0</v>
      </c>
      <c r="C3349">
        <v>0</v>
      </c>
      <c r="D3349">
        <v>0</v>
      </c>
      <c r="E3349">
        <v>0</v>
      </c>
      <c r="F3349">
        <v>0</v>
      </c>
      <c r="G3349">
        <v>3333333</v>
      </c>
      <c r="H3349">
        <v>0</v>
      </c>
      <c r="I3349">
        <v>0</v>
      </c>
      <c r="J3349">
        <v>0</v>
      </c>
      <c r="K3349">
        <v>0</v>
      </c>
      <c r="L3349">
        <v>0</v>
      </c>
      <c r="M3349">
        <v>0</v>
      </c>
    </row>
    <row r="3350" spans="2:13" x14ac:dyDescent="0.2">
      <c r="B3350">
        <v>0</v>
      </c>
      <c r="C3350">
        <v>0</v>
      </c>
      <c r="D3350">
        <v>0</v>
      </c>
      <c r="E3350">
        <v>0</v>
      </c>
      <c r="F3350">
        <v>0</v>
      </c>
      <c r="G3350">
        <v>3333333</v>
      </c>
      <c r="H3350">
        <v>0</v>
      </c>
      <c r="I3350">
        <v>0</v>
      </c>
      <c r="J3350">
        <v>0</v>
      </c>
      <c r="K3350">
        <v>0</v>
      </c>
      <c r="L3350">
        <v>0</v>
      </c>
      <c r="M3350">
        <v>0</v>
      </c>
    </row>
    <row r="3351" spans="2:13" x14ac:dyDescent="0.2">
      <c r="B3351">
        <v>0</v>
      </c>
      <c r="C3351">
        <v>0</v>
      </c>
      <c r="D3351">
        <v>0</v>
      </c>
      <c r="E3351">
        <v>0</v>
      </c>
      <c r="F3351">
        <v>0</v>
      </c>
      <c r="G3351">
        <v>3333333</v>
      </c>
      <c r="H3351">
        <v>0</v>
      </c>
      <c r="I3351">
        <v>0</v>
      </c>
      <c r="J3351">
        <v>0</v>
      </c>
      <c r="K3351">
        <v>0</v>
      </c>
      <c r="L3351">
        <v>0</v>
      </c>
      <c r="M3351">
        <v>0</v>
      </c>
    </row>
    <row r="3352" spans="2:13" x14ac:dyDescent="0.2">
      <c r="B3352">
        <v>0</v>
      </c>
      <c r="C3352">
        <v>0</v>
      </c>
      <c r="D3352">
        <v>0</v>
      </c>
      <c r="E3352">
        <v>0</v>
      </c>
      <c r="F3352">
        <v>0</v>
      </c>
      <c r="G3352">
        <v>3333333</v>
      </c>
      <c r="H3352">
        <v>0</v>
      </c>
      <c r="I3352">
        <v>0</v>
      </c>
      <c r="J3352">
        <v>0</v>
      </c>
      <c r="K3352">
        <v>0</v>
      </c>
      <c r="L3352">
        <v>0</v>
      </c>
      <c r="M3352">
        <v>0</v>
      </c>
    </row>
    <row r="3353" spans="2:13" x14ac:dyDescent="0.2">
      <c r="B3353">
        <v>0</v>
      </c>
      <c r="C3353">
        <v>0</v>
      </c>
      <c r="D3353">
        <v>0</v>
      </c>
      <c r="E3353">
        <v>0</v>
      </c>
      <c r="F3353">
        <v>0</v>
      </c>
      <c r="G3353">
        <v>3333333</v>
      </c>
      <c r="H3353">
        <v>0</v>
      </c>
      <c r="I3353">
        <v>0</v>
      </c>
      <c r="J3353">
        <v>0</v>
      </c>
      <c r="K3353">
        <v>0</v>
      </c>
      <c r="L3353">
        <v>0</v>
      </c>
      <c r="M3353">
        <v>0</v>
      </c>
    </row>
    <row r="3354" spans="2:13" x14ac:dyDescent="0.2">
      <c r="B3354">
        <v>0</v>
      </c>
      <c r="C3354">
        <v>0</v>
      </c>
      <c r="D3354">
        <v>0</v>
      </c>
      <c r="E3354">
        <v>0</v>
      </c>
      <c r="F3354">
        <v>0</v>
      </c>
      <c r="G3354">
        <v>3333333</v>
      </c>
      <c r="H3354">
        <v>0</v>
      </c>
      <c r="I3354">
        <v>0</v>
      </c>
      <c r="J3354">
        <v>0</v>
      </c>
      <c r="K3354">
        <v>0</v>
      </c>
      <c r="L3354">
        <v>0</v>
      </c>
      <c r="M3354">
        <v>0</v>
      </c>
    </row>
    <row r="3355" spans="2:13" x14ac:dyDescent="0.2">
      <c r="B3355">
        <v>0</v>
      </c>
      <c r="C3355">
        <v>0</v>
      </c>
      <c r="D3355">
        <v>0</v>
      </c>
      <c r="E3355">
        <v>0</v>
      </c>
      <c r="F3355">
        <v>0</v>
      </c>
      <c r="G3355">
        <v>3333333</v>
      </c>
      <c r="H3355">
        <v>0</v>
      </c>
      <c r="I3355">
        <v>0</v>
      </c>
      <c r="J3355">
        <v>0</v>
      </c>
      <c r="K3355">
        <v>0</v>
      </c>
      <c r="L3355">
        <v>0</v>
      </c>
      <c r="M3355">
        <v>0</v>
      </c>
    </row>
    <row r="3356" spans="2:13" x14ac:dyDescent="0.2">
      <c r="B3356">
        <v>0</v>
      </c>
      <c r="C3356">
        <v>0</v>
      </c>
      <c r="D3356">
        <v>0</v>
      </c>
      <c r="E3356">
        <v>0</v>
      </c>
      <c r="F3356">
        <v>0</v>
      </c>
      <c r="G3356">
        <v>3333333</v>
      </c>
      <c r="H3356">
        <v>0</v>
      </c>
      <c r="I3356">
        <v>0</v>
      </c>
      <c r="J3356">
        <v>0</v>
      </c>
      <c r="K3356">
        <v>0</v>
      </c>
      <c r="L3356">
        <v>0</v>
      </c>
      <c r="M3356">
        <v>0</v>
      </c>
    </row>
    <row r="3357" spans="2:13" x14ac:dyDescent="0.2">
      <c r="B3357">
        <v>0</v>
      </c>
      <c r="C3357">
        <v>0</v>
      </c>
      <c r="D3357">
        <v>0</v>
      </c>
      <c r="E3357">
        <v>0</v>
      </c>
      <c r="F3357">
        <v>0</v>
      </c>
      <c r="G3357">
        <v>3333333</v>
      </c>
      <c r="H3357">
        <v>0</v>
      </c>
      <c r="I3357">
        <v>0</v>
      </c>
      <c r="J3357">
        <v>0</v>
      </c>
      <c r="K3357">
        <v>0</v>
      </c>
      <c r="L3357">
        <v>0</v>
      </c>
      <c r="M3357">
        <v>0</v>
      </c>
    </row>
    <row r="3358" spans="2:13" x14ac:dyDescent="0.2">
      <c r="B3358">
        <v>0</v>
      </c>
      <c r="C3358">
        <v>0</v>
      </c>
      <c r="D3358">
        <v>0</v>
      </c>
      <c r="E3358">
        <v>0</v>
      </c>
      <c r="F3358">
        <v>0</v>
      </c>
      <c r="G3358">
        <v>3333333</v>
      </c>
      <c r="H3358">
        <v>0</v>
      </c>
      <c r="I3358">
        <v>0</v>
      </c>
      <c r="J3358">
        <v>0</v>
      </c>
      <c r="K3358">
        <v>0</v>
      </c>
      <c r="L3358">
        <v>0</v>
      </c>
      <c r="M3358">
        <v>0</v>
      </c>
    </row>
    <row r="3359" spans="2:13" x14ac:dyDescent="0.2">
      <c r="B3359">
        <v>0</v>
      </c>
      <c r="C3359">
        <v>0</v>
      </c>
      <c r="D3359">
        <v>0</v>
      </c>
      <c r="E3359">
        <v>0</v>
      </c>
      <c r="F3359">
        <v>0</v>
      </c>
      <c r="G3359">
        <v>3333333</v>
      </c>
      <c r="H3359">
        <v>0</v>
      </c>
      <c r="I3359">
        <v>0</v>
      </c>
      <c r="J3359">
        <v>0</v>
      </c>
      <c r="K3359">
        <v>0</v>
      </c>
      <c r="L3359">
        <v>0</v>
      </c>
      <c r="M3359">
        <v>0</v>
      </c>
    </row>
    <row r="3360" spans="2:13" x14ac:dyDescent="0.2">
      <c r="B3360">
        <v>0</v>
      </c>
      <c r="C3360">
        <v>0</v>
      </c>
      <c r="D3360">
        <v>0</v>
      </c>
      <c r="E3360">
        <v>0</v>
      </c>
      <c r="F3360">
        <v>0</v>
      </c>
      <c r="G3360">
        <v>3333333</v>
      </c>
      <c r="H3360">
        <v>0</v>
      </c>
      <c r="I3360">
        <v>0</v>
      </c>
      <c r="J3360">
        <v>0</v>
      </c>
      <c r="K3360">
        <v>0</v>
      </c>
      <c r="L3360">
        <v>0</v>
      </c>
      <c r="M3360">
        <v>0</v>
      </c>
    </row>
    <row r="3361" spans="2:13" x14ac:dyDescent="0.2">
      <c r="B3361">
        <v>0</v>
      </c>
      <c r="C3361">
        <v>0</v>
      </c>
      <c r="D3361">
        <v>0</v>
      </c>
      <c r="E3361">
        <v>0</v>
      </c>
      <c r="F3361">
        <v>0</v>
      </c>
      <c r="G3361">
        <v>3333333</v>
      </c>
      <c r="H3361">
        <v>0</v>
      </c>
      <c r="I3361">
        <v>0</v>
      </c>
      <c r="J3361">
        <v>0</v>
      </c>
      <c r="K3361">
        <v>0</v>
      </c>
      <c r="L3361">
        <v>0</v>
      </c>
      <c r="M3361">
        <v>0</v>
      </c>
    </row>
    <row r="3362" spans="2:13" x14ac:dyDescent="0.2">
      <c r="B3362">
        <v>0</v>
      </c>
      <c r="C3362">
        <v>0</v>
      </c>
      <c r="D3362">
        <v>0</v>
      </c>
      <c r="E3362">
        <v>0</v>
      </c>
      <c r="F3362">
        <v>0</v>
      </c>
      <c r="G3362">
        <v>3333333</v>
      </c>
      <c r="H3362">
        <v>0</v>
      </c>
      <c r="I3362">
        <v>0</v>
      </c>
      <c r="J3362">
        <v>0</v>
      </c>
      <c r="K3362">
        <v>0</v>
      </c>
      <c r="L3362">
        <v>0</v>
      </c>
      <c r="M3362">
        <v>0</v>
      </c>
    </row>
    <row r="3363" spans="2:13" x14ac:dyDescent="0.2">
      <c r="B3363">
        <v>0</v>
      </c>
      <c r="C3363">
        <v>0</v>
      </c>
      <c r="D3363">
        <v>0</v>
      </c>
      <c r="E3363">
        <v>0</v>
      </c>
      <c r="F3363">
        <v>0</v>
      </c>
      <c r="G3363">
        <v>3333333</v>
      </c>
      <c r="H3363">
        <v>0</v>
      </c>
      <c r="I3363">
        <v>0</v>
      </c>
      <c r="J3363">
        <v>0</v>
      </c>
      <c r="K3363">
        <v>0</v>
      </c>
      <c r="L3363">
        <v>0</v>
      </c>
      <c r="M3363">
        <v>0</v>
      </c>
    </row>
    <row r="3364" spans="2:13" x14ac:dyDescent="0.2">
      <c r="B3364">
        <v>0</v>
      </c>
      <c r="C3364">
        <v>0</v>
      </c>
      <c r="D3364">
        <v>0</v>
      </c>
      <c r="E3364">
        <v>0</v>
      </c>
      <c r="F3364">
        <v>0</v>
      </c>
      <c r="G3364">
        <v>3333333</v>
      </c>
      <c r="H3364">
        <v>0</v>
      </c>
      <c r="I3364">
        <v>0</v>
      </c>
      <c r="J3364">
        <v>0</v>
      </c>
      <c r="K3364">
        <v>0</v>
      </c>
      <c r="L3364">
        <v>0</v>
      </c>
      <c r="M3364">
        <v>0</v>
      </c>
    </row>
    <row r="3365" spans="2:13" x14ac:dyDescent="0.2">
      <c r="B3365">
        <v>0</v>
      </c>
      <c r="C3365">
        <v>0</v>
      </c>
      <c r="D3365">
        <v>0</v>
      </c>
      <c r="E3365">
        <v>0</v>
      </c>
      <c r="F3365">
        <v>0</v>
      </c>
      <c r="G3365">
        <v>3333333</v>
      </c>
      <c r="H3365">
        <v>0</v>
      </c>
      <c r="I3365">
        <v>0</v>
      </c>
      <c r="J3365">
        <v>0</v>
      </c>
      <c r="K3365">
        <v>0</v>
      </c>
      <c r="L3365">
        <v>0</v>
      </c>
      <c r="M3365">
        <v>0</v>
      </c>
    </row>
    <row r="3366" spans="2:13" x14ac:dyDescent="0.2">
      <c r="B3366">
        <v>0</v>
      </c>
      <c r="C3366">
        <v>0</v>
      </c>
      <c r="D3366">
        <v>0</v>
      </c>
      <c r="E3366">
        <v>0</v>
      </c>
      <c r="F3366">
        <v>0</v>
      </c>
      <c r="G3366">
        <v>3333333</v>
      </c>
      <c r="H3366">
        <v>0</v>
      </c>
      <c r="I3366">
        <v>0</v>
      </c>
      <c r="J3366">
        <v>0</v>
      </c>
      <c r="K3366">
        <v>0</v>
      </c>
      <c r="L3366">
        <v>0</v>
      </c>
      <c r="M3366">
        <v>0</v>
      </c>
    </row>
    <row r="3367" spans="2:13" x14ac:dyDescent="0.2">
      <c r="B3367">
        <v>0</v>
      </c>
      <c r="C3367">
        <v>0</v>
      </c>
      <c r="D3367">
        <v>0</v>
      </c>
      <c r="E3367">
        <v>0</v>
      </c>
      <c r="F3367">
        <v>0</v>
      </c>
      <c r="G3367">
        <v>3333333</v>
      </c>
      <c r="H3367">
        <v>0</v>
      </c>
      <c r="I3367">
        <v>0</v>
      </c>
      <c r="J3367">
        <v>0</v>
      </c>
      <c r="K3367">
        <v>0</v>
      </c>
      <c r="L3367">
        <v>0</v>
      </c>
      <c r="M3367">
        <v>0</v>
      </c>
    </row>
    <row r="3368" spans="2:13" x14ac:dyDescent="0.2">
      <c r="B3368">
        <v>0</v>
      </c>
      <c r="C3368">
        <v>0</v>
      </c>
      <c r="D3368">
        <v>0</v>
      </c>
      <c r="E3368">
        <v>0</v>
      </c>
      <c r="F3368">
        <v>0</v>
      </c>
      <c r="G3368">
        <v>3333333</v>
      </c>
      <c r="H3368">
        <v>0</v>
      </c>
      <c r="I3368">
        <v>0</v>
      </c>
      <c r="J3368">
        <v>0</v>
      </c>
      <c r="K3368">
        <v>0</v>
      </c>
      <c r="L3368">
        <v>0</v>
      </c>
      <c r="M3368">
        <v>0</v>
      </c>
    </row>
    <row r="3369" spans="2:13" x14ac:dyDescent="0.2">
      <c r="B3369">
        <v>0</v>
      </c>
      <c r="C3369">
        <v>0</v>
      </c>
      <c r="D3369">
        <v>0</v>
      </c>
      <c r="E3369">
        <v>0</v>
      </c>
      <c r="F3369">
        <v>0</v>
      </c>
      <c r="G3369">
        <v>3333333</v>
      </c>
      <c r="H3369">
        <v>0</v>
      </c>
      <c r="I3369">
        <v>0</v>
      </c>
      <c r="J3369">
        <v>0</v>
      </c>
      <c r="K3369">
        <v>0</v>
      </c>
      <c r="L3369">
        <v>0</v>
      </c>
      <c r="M3369">
        <v>0</v>
      </c>
    </row>
    <row r="3370" spans="2:13" x14ac:dyDescent="0.2">
      <c r="B3370">
        <v>0</v>
      </c>
      <c r="C3370">
        <v>0</v>
      </c>
      <c r="D3370">
        <v>0</v>
      </c>
      <c r="E3370">
        <v>0</v>
      </c>
      <c r="F3370">
        <v>0</v>
      </c>
      <c r="G3370">
        <v>3333333</v>
      </c>
      <c r="H3370">
        <v>0</v>
      </c>
      <c r="I3370">
        <v>0</v>
      </c>
      <c r="J3370">
        <v>0</v>
      </c>
      <c r="K3370">
        <v>0</v>
      </c>
      <c r="L3370">
        <v>0</v>
      </c>
      <c r="M3370">
        <v>0</v>
      </c>
    </row>
    <row r="3371" spans="2:13" x14ac:dyDescent="0.2">
      <c r="B3371">
        <v>0</v>
      </c>
      <c r="C3371">
        <v>0</v>
      </c>
      <c r="D3371">
        <v>0</v>
      </c>
      <c r="E3371">
        <v>0</v>
      </c>
      <c r="F3371">
        <v>0</v>
      </c>
      <c r="G3371">
        <v>3333333</v>
      </c>
      <c r="H3371">
        <v>0</v>
      </c>
      <c r="I3371">
        <v>0</v>
      </c>
      <c r="J3371">
        <v>0</v>
      </c>
      <c r="K3371">
        <v>0</v>
      </c>
      <c r="L3371">
        <v>0</v>
      </c>
      <c r="M3371">
        <v>0</v>
      </c>
    </row>
    <row r="3372" spans="2:13" x14ac:dyDescent="0.2">
      <c r="B3372">
        <v>0</v>
      </c>
      <c r="C3372">
        <v>0</v>
      </c>
      <c r="D3372">
        <v>0</v>
      </c>
      <c r="E3372">
        <v>0</v>
      </c>
      <c r="F3372">
        <v>0</v>
      </c>
      <c r="G3372">
        <v>3333333</v>
      </c>
      <c r="H3372">
        <v>0</v>
      </c>
      <c r="I3372">
        <v>0</v>
      </c>
      <c r="J3372">
        <v>0</v>
      </c>
      <c r="K3372">
        <v>0</v>
      </c>
      <c r="L3372">
        <v>0</v>
      </c>
      <c r="M3372">
        <v>0</v>
      </c>
    </row>
    <row r="3373" spans="2:13" x14ac:dyDescent="0.2">
      <c r="B3373">
        <v>0</v>
      </c>
      <c r="C3373">
        <v>0</v>
      </c>
      <c r="D3373">
        <v>0</v>
      </c>
      <c r="E3373">
        <v>0</v>
      </c>
      <c r="F3373">
        <v>0</v>
      </c>
      <c r="G3373">
        <v>3333333</v>
      </c>
      <c r="H3373">
        <v>0</v>
      </c>
      <c r="I3373">
        <v>0</v>
      </c>
      <c r="J3373">
        <v>0</v>
      </c>
      <c r="K3373">
        <v>0</v>
      </c>
      <c r="L3373">
        <v>0</v>
      </c>
      <c r="M3373">
        <v>0</v>
      </c>
    </row>
    <row r="3374" spans="2:13" x14ac:dyDescent="0.2">
      <c r="B3374">
        <v>0</v>
      </c>
      <c r="C3374">
        <v>0</v>
      </c>
      <c r="D3374">
        <v>0</v>
      </c>
      <c r="E3374">
        <v>0</v>
      </c>
      <c r="F3374">
        <v>0</v>
      </c>
      <c r="G3374">
        <v>3333333</v>
      </c>
      <c r="H3374">
        <v>0</v>
      </c>
      <c r="I3374">
        <v>0</v>
      </c>
      <c r="J3374">
        <v>0</v>
      </c>
      <c r="K3374">
        <v>0</v>
      </c>
      <c r="L3374">
        <v>0</v>
      </c>
      <c r="M3374">
        <v>0</v>
      </c>
    </row>
    <row r="3375" spans="2:13" x14ac:dyDescent="0.2">
      <c r="B3375">
        <v>0</v>
      </c>
      <c r="C3375">
        <v>0</v>
      </c>
      <c r="D3375">
        <v>0</v>
      </c>
      <c r="E3375">
        <v>0</v>
      </c>
      <c r="F3375">
        <v>0</v>
      </c>
      <c r="G3375">
        <v>3333333</v>
      </c>
      <c r="H3375">
        <v>0</v>
      </c>
      <c r="I3375">
        <v>0</v>
      </c>
      <c r="J3375">
        <v>0</v>
      </c>
      <c r="K3375">
        <v>0</v>
      </c>
      <c r="L3375">
        <v>0</v>
      </c>
      <c r="M3375">
        <v>0</v>
      </c>
    </row>
    <row r="3376" spans="2:13" x14ac:dyDescent="0.2">
      <c r="B3376">
        <v>0</v>
      </c>
      <c r="C3376">
        <v>0</v>
      </c>
      <c r="D3376">
        <v>0</v>
      </c>
      <c r="E3376">
        <v>0</v>
      </c>
      <c r="F3376">
        <v>0</v>
      </c>
      <c r="G3376">
        <v>3333333</v>
      </c>
      <c r="H3376">
        <v>0</v>
      </c>
      <c r="I3376">
        <v>0</v>
      </c>
      <c r="J3376">
        <v>0</v>
      </c>
      <c r="K3376">
        <v>0</v>
      </c>
      <c r="L3376">
        <v>0</v>
      </c>
      <c r="M3376">
        <v>0</v>
      </c>
    </row>
    <row r="3377" spans="2:13" x14ac:dyDescent="0.2">
      <c r="B3377">
        <v>0</v>
      </c>
      <c r="C3377">
        <v>0</v>
      </c>
      <c r="D3377">
        <v>0</v>
      </c>
      <c r="E3377">
        <v>0</v>
      </c>
      <c r="F3377">
        <v>0</v>
      </c>
      <c r="G3377">
        <v>3333333</v>
      </c>
      <c r="H3377">
        <v>0</v>
      </c>
      <c r="I3377">
        <v>0</v>
      </c>
      <c r="J3377">
        <v>0</v>
      </c>
      <c r="K3377">
        <v>0</v>
      </c>
      <c r="L3377">
        <v>0</v>
      </c>
      <c r="M3377">
        <v>0</v>
      </c>
    </row>
    <row r="3378" spans="2:13" x14ac:dyDescent="0.2">
      <c r="B3378">
        <v>0</v>
      </c>
      <c r="C3378">
        <v>0</v>
      </c>
      <c r="D3378">
        <v>0</v>
      </c>
      <c r="E3378">
        <v>0</v>
      </c>
      <c r="F3378">
        <v>0</v>
      </c>
      <c r="G3378">
        <v>3333333</v>
      </c>
      <c r="H3378">
        <v>0</v>
      </c>
      <c r="I3378">
        <v>0</v>
      </c>
      <c r="J3378">
        <v>0</v>
      </c>
      <c r="K3378">
        <v>0</v>
      </c>
      <c r="L3378">
        <v>0</v>
      </c>
      <c r="M3378">
        <v>0</v>
      </c>
    </row>
    <row r="3379" spans="2:13" x14ac:dyDescent="0.2">
      <c r="B3379">
        <v>0</v>
      </c>
      <c r="C3379">
        <v>0</v>
      </c>
      <c r="D3379">
        <v>0</v>
      </c>
      <c r="E3379">
        <v>0</v>
      </c>
      <c r="F3379">
        <v>0</v>
      </c>
      <c r="G3379">
        <v>3333333</v>
      </c>
      <c r="H3379">
        <v>0</v>
      </c>
      <c r="I3379">
        <v>0</v>
      </c>
      <c r="J3379">
        <v>0</v>
      </c>
      <c r="K3379">
        <v>0</v>
      </c>
      <c r="L3379">
        <v>0</v>
      </c>
      <c r="M3379">
        <v>0</v>
      </c>
    </row>
    <row r="3380" spans="2:13" x14ac:dyDescent="0.2">
      <c r="B3380">
        <v>0</v>
      </c>
      <c r="C3380">
        <v>0</v>
      </c>
      <c r="D3380">
        <v>0</v>
      </c>
      <c r="E3380">
        <v>0</v>
      </c>
      <c r="F3380">
        <v>0</v>
      </c>
      <c r="G3380">
        <v>3333333</v>
      </c>
      <c r="H3380">
        <v>0</v>
      </c>
      <c r="I3380">
        <v>0</v>
      </c>
      <c r="J3380">
        <v>0</v>
      </c>
      <c r="K3380">
        <v>0</v>
      </c>
      <c r="L3380">
        <v>0</v>
      </c>
      <c r="M3380">
        <v>0</v>
      </c>
    </row>
    <row r="3381" spans="2:13" x14ac:dyDescent="0.2">
      <c r="B3381">
        <v>0</v>
      </c>
      <c r="C3381">
        <v>0</v>
      </c>
      <c r="D3381">
        <v>0</v>
      </c>
      <c r="E3381">
        <v>0</v>
      </c>
      <c r="F3381">
        <v>0</v>
      </c>
      <c r="G3381">
        <v>3333333</v>
      </c>
      <c r="H3381">
        <v>0</v>
      </c>
      <c r="I3381">
        <v>0</v>
      </c>
      <c r="J3381">
        <v>0</v>
      </c>
      <c r="K3381">
        <v>0</v>
      </c>
      <c r="L3381">
        <v>0</v>
      </c>
      <c r="M3381">
        <v>0</v>
      </c>
    </row>
    <row r="3382" spans="2:13" x14ac:dyDescent="0.2">
      <c r="B3382">
        <v>0</v>
      </c>
      <c r="C3382">
        <v>0</v>
      </c>
      <c r="D3382">
        <v>0</v>
      </c>
      <c r="E3382">
        <v>0</v>
      </c>
      <c r="F3382">
        <v>0</v>
      </c>
      <c r="G3382">
        <v>3333333</v>
      </c>
      <c r="H3382">
        <v>0</v>
      </c>
      <c r="I3382">
        <v>0</v>
      </c>
      <c r="J3382">
        <v>0</v>
      </c>
      <c r="K3382">
        <v>0</v>
      </c>
      <c r="L3382">
        <v>0</v>
      </c>
      <c r="M3382">
        <v>0</v>
      </c>
    </row>
    <row r="3383" spans="2:13" x14ac:dyDescent="0.2">
      <c r="B3383">
        <v>0</v>
      </c>
      <c r="C3383">
        <v>0</v>
      </c>
      <c r="D3383">
        <v>0</v>
      </c>
      <c r="E3383">
        <v>0</v>
      </c>
      <c r="F3383">
        <v>0</v>
      </c>
      <c r="G3383">
        <v>3333333</v>
      </c>
      <c r="H3383">
        <v>0</v>
      </c>
      <c r="I3383">
        <v>0</v>
      </c>
      <c r="J3383">
        <v>0</v>
      </c>
      <c r="K3383">
        <v>0</v>
      </c>
      <c r="L3383">
        <v>0</v>
      </c>
      <c r="M3383">
        <v>0</v>
      </c>
    </row>
    <row r="3384" spans="2:13" x14ac:dyDescent="0.2">
      <c r="B3384">
        <v>0</v>
      </c>
      <c r="C3384">
        <v>0</v>
      </c>
      <c r="D3384">
        <v>0</v>
      </c>
      <c r="E3384">
        <v>0</v>
      </c>
      <c r="F3384">
        <v>0</v>
      </c>
      <c r="G3384">
        <v>3333333</v>
      </c>
      <c r="H3384">
        <v>0</v>
      </c>
      <c r="I3384">
        <v>0</v>
      </c>
      <c r="J3384">
        <v>0</v>
      </c>
      <c r="K3384">
        <v>0</v>
      </c>
      <c r="L3384">
        <v>0</v>
      </c>
      <c r="M3384">
        <v>0</v>
      </c>
    </row>
    <row r="3385" spans="2:13" x14ac:dyDescent="0.2">
      <c r="B3385">
        <v>0</v>
      </c>
      <c r="C3385">
        <v>0</v>
      </c>
      <c r="D3385">
        <v>0</v>
      </c>
      <c r="E3385">
        <v>0</v>
      </c>
      <c r="F3385">
        <v>0</v>
      </c>
      <c r="G3385">
        <v>3333333</v>
      </c>
      <c r="H3385">
        <v>0</v>
      </c>
      <c r="I3385">
        <v>0</v>
      </c>
      <c r="J3385">
        <v>0</v>
      </c>
      <c r="K3385">
        <v>0</v>
      </c>
      <c r="L3385">
        <v>0</v>
      </c>
      <c r="M3385">
        <v>0</v>
      </c>
    </row>
    <row r="3386" spans="2:13" x14ac:dyDescent="0.2">
      <c r="B3386">
        <v>0</v>
      </c>
      <c r="C3386">
        <v>0</v>
      </c>
      <c r="D3386">
        <v>0</v>
      </c>
      <c r="E3386">
        <v>0</v>
      </c>
      <c r="F3386">
        <v>0</v>
      </c>
      <c r="G3386">
        <v>3333333</v>
      </c>
      <c r="H3386">
        <v>0</v>
      </c>
      <c r="I3386">
        <v>0</v>
      </c>
      <c r="J3386">
        <v>0</v>
      </c>
      <c r="K3386">
        <v>0</v>
      </c>
      <c r="L3386">
        <v>0</v>
      </c>
      <c r="M3386">
        <v>0</v>
      </c>
    </row>
    <row r="3387" spans="2:13" x14ac:dyDescent="0.2">
      <c r="B3387">
        <v>0</v>
      </c>
      <c r="C3387">
        <v>0</v>
      </c>
      <c r="D3387">
        <v>0</v>
      </c>
      <c r="E3387">
        <v>0</v>
      </c>
      <c r="F3387">
        <v>0</v>
      </c>
      <c r="G3387">
        <v>3333333</v>
      </c>
      <c r="H3387">
        <v>0</v>
      </c>
      <c r="I3387">
        <v>0</v>
      </c>
      <c r="J3387">
        <v>0</v>
      </c>
      <c r="K3387">
        <v>0</v>
      </c>
      <c r="L3387">
        <v>0</v>
      </c>
      <c r="M3387">
        <v>0</v>
      </c>
    </row>
    <row r="3388" spans="2:13" x14ac:dyDescent="0.2">
      <c r="B3388">
        <v>0</v>
      </c>
      <c r="C3388">
        <v>0</v>
      </c>
      <c r="D3388">
        <v>0</v>
      </c>
      <c r="E3388">
        <v>0</v>
      </c>
      <c r="F3388">
        <v>0</v>
      </c>
      <c r="G3388">
        <v>3333333</v>
      </c>
      <c r="H3388">
        <v>0</v>
      </c>
      <c r="I3388">
        <v>0</v>
      </c>
      <c r="J3388">
        <v>0</v>
      </c>
      <c r="K3388">
        <v>0</v>
      </c>
      <c r="L3388">
        <v>0</v>
      </c>
      <c r="M3388">
        <v>0</v>
      </c>
    </row>
    <row r="3389" spans="2:13" x14ac:dyDescent="0.2">
      <c r="B3389">
        <v>0</v>
      </c>
      <c r="C3389">
        <v>0</v>
      </c>
      <c r="D3389">
        <v>0</v>
      </c>
      <c r="E3389">
        <v>0</v>
      </c>
      <c r="F3389">
        <v>0</v>
      </c>
      <c r="G3389">
        <v>3333333</v>
      </c>
      <c r="H3389">
        <v>0</v>
      </c>
      <c r="I3389">
        <v>0</v>
      </c>
      <c r="J3389">
        <v>0</v>
      </c>
      <c r="K3389">
        <v>0</v>
      </c>
      <c r="L3389">
        <v>0</v>
      </c>
      <c r="M3389">
        <v>0</v>
      </c>
    </row>
    <row r="3390" spans="2:13" x14ac:dyDescent="0.2">
      <c r="B3390">
        <v>0</v>
      </c>
      <c r="C3390">
        <v>0</v>
      </c>
      <c r="D3390">
        <v>0</v>
      </c>
      <c r="E3390">
        <v>0</v>
      </c>
      <c r="F3390">
        <v>0</v>
      </c>
      <c r="G3390">
        <v>3333333</v>
      </c>
      <c r="H3390">
        <v>0</v>
      </c>
      <c r="I3390">
        <v>0</v>
      </c>
      <c r="J3390">
        <v>0</v>
      </c>
      <c r="K3390">
        <v>0</v>
      </c>
      <c r="L3390">
        <v>0</v>
      </c>
      <c r="M3390">
        <v>0</v>
      </c>
    </row>
    <row r="3391" spans="2:13" x14ac:dyDescent="0.2">
      <c r="B3391">
        <v>0</v>
      </c>
      <c r="C3391">
        <v>0</v>
      </c>
      <c r="D3391">
        <v>0</v>
      </c>
      <c r="E3391">
        <v>0</v>
      </c>
      <c r="F3391">
        <v>0</v>
      </c>
      <c r="G3391">
        <v>3333333</v>
      </c>
      <c r="H3391">
        <v>0</v>
      </c>
      <c r="I3391">
        <v>0</v>
      </c>
      <c r="J3391">
        <v>0</v>
      </c>
      <c r="K3391">
        <v>0</v>
      </c>
      <c r="L3391">
        <v>0</v>
      </c>
      <c r="M3391">
        <v>0</v>
      </c>
    </row>
    <row r="3392" spans="2:13" x14ac:dyDescent="0.2">
      <c r="B3392">
        <v>0</v>
      </c>
      <c r="C3392">
        <v>0</v>
      </c>
      <c r="D3392">
        <v>0</v>
      </c>
      <c r="E3392">
        <v>0</v>
      </c>
      <c r="F3392">
        <v>0</v>
      </c>
      <c r="G3392">
        <v>3333333</v>
      </c>
      <c r="H3392">
        <v>0</v>
      </c>
      <c r="I3392">
        <v>0</v>
      </c>
      <c r="J3392">
        <v>0</v>
      </c>
      <c r="K3392">
        <v>0</v>
      </c>
      <c r="L3392">
        <v>0</v>
      </c>
      <c r="M3392">
        <v>0</v>
      </c>
    </row>
    <row r="3393" spans="2:13" x14ac:dyDescent="0.2">
      <c r="B3393">
        <v>0</v>
      </c>
      <c r="C3393">
        <v>0</v>
      </c>
      <c r="D3393">
        <v>0</v>
      </c>
      <c r="E3393">
        <v>0</v>
      </c>
      <c r="F3393">
        <v>0</v>
      </c>
      <c r="G3393">
        <v>3333333</v>
      </c>
      <c r="H3393">
        <v>0</v>
      </c>
      <c r="I3393">
        <v>0</v>
      </c>
      <c r="J3393">
        <v>0</v>
      </c>
      <c r="K3393">
        <v>0</v>
      </c>
      <c r="L3393">
        <v>0</v>
      </c>
      <c r="M3393">
        <v>0</v>
      </c>
    </row>
    <row r="3394" spans="2:13" x14ac:dyDescent="0.2">
      <c r="B3394">
        <v>0</v>
      </c>
      <c r="C3394">
        <v>0</v>
      </c>
      <c r="D3394">
        <v>0</v>
      </c>
      <c r="E3394">
        <v>0</v>
      </c>
      <c r="F3394">
        <v>0</v>
      </c>
      <c r="G3394">
        <v>3333333</v>
      </c>
      <c r="H3394">
        <v>0</v>
      </c>
      <c r="I3394">
        <v>0</v>
      </c>
      <c r="J3394">
        <v>0</v>
      </c>
      <c r="K3394">
        <v>0</v>
      </c>
      <c r="L3394">
        <v>0</v>
      </c>
      <c r="M3394">
        <v>0</v>
      </c>
    </row>
    <row r="3395" spans="2:13" x14ac:dyDescent="0.2">
      <c r="B3395">
        <v>0</v>
      </c>
      <c r="C3395">
        <v>0</v>
      </c>
      <c r="D3395">
        <v>0</v>
      </c>
      <c r="E3395">
        <v>0</v>
      </c>
      <c r="F3395">
        <v>0</v>
      </c>
      <c r="G3395">
        <v>3333333</v>
      </c>
      <c r="H3395">
        <v>0</v>
      </c>
      <c r="I3395">
        <v>0</v>
      </c>
      <c r="J3395">
        <v>0</v>
      </c>
      <c r="K3395">
        <v>0</v>
      </c>
      <c r="L3395">
        <v>0</v>
      </c>
      <c r="M3395">
        <v>0</v>
      </c>
    </row>
    <row r="3396" spans="2:13" x14ac:dyDescent="0.2">
      <c r="B3396">
        <v>0</v>
      </c>
      <c r="C3396">
        <v>0</v>
      </c>
      <c r="D3396">
        <v>0</v>
      </c>
      <c r="E3396">
        <v>0</v>
      </c>
      <c r="F3396">
        <v>0</v>
      </c>
      <c r="G3396">
        <v>3333333</v>
      </c>
      <c r="H3396">
        <v>0</v>
      </c>
      <c r="I3396">
        <v>0</v>
      </c>
      <c r="J3396">
        <v>0</v>
      </c>
      <c r="K3396">
        <v>0</v>
      </c>
      <c r="L3396">
        <v>0</v>
      </c>
      <c r="M3396">
        <v>0</v>
      </c>
    </row>
    <row r="3397" spans="2:13" x14ac:dyDescent="0.2">
      <c r="B3397">
        <v>0</v>
      </c>
      <c r="C3397">
        <v>0</v>
      </c>
      <c r="D3397">
        <v>0</v>
      </c>
      <c r="E3397">
        <v>0</v>
      </c>
      <c r="F3397">
        <v>0</v>
      </c>
      <c r="G3397">
        <v>3333333</v>
      </c>
      <c r="H3397">
        <v>0</v>
      </c>
      <c r="I3397">
        <v>0</v>
      </c>
      <c r="J3397">
        <v>0</v>
      </c>
      <c r="K3397">
        <v>0</v>
      </c>
      <c r="L3397">
        <v>0</v>
      </c>
      <c r="M3397">
        <v>0</v>
      </c>
    </row>
    <row r="3398" spans="2:13" x14ac:dyDescent="0.2">
      <c r="B3398">
        <v>0</v>
      </c>
      <c r="C3398">
        <v>0</v>
      </c>
      <c r="D3398">
        <v>0</v>
      </c>
      <c r="E3398">
        <v>0</v>
      </c>
      <c r="F3398">
        <v>0</v>
      </c>
      <c r="G3398">
        <v>3333333</v>
      </c>
      <c r="H3398">
        <v>0</v>
      </c>
      <c r="I3398">
        <v>0</v>
      </c>
      <c r="J3398">
        <v>0</v>
      </c>
      <c r="K3398">
        <v>0</v>
      </c>
      <c r="L3398">
        <v>0</v>
      </c>
      <c r="M3398">
        <v>0</v>
      </c>
    </row>
    <row r="3399" spans="2:13" x14ac:dyDescent="0.2">
      <c r="B3399">
        <v>0</v>
      </c>
      <c r="C3399">
        <v>0</v>
      </c>
      <c r="D3399">
        <v>0</v>
      </c>
      <c r="E3399">
        <v>0</v>
      </c>
      <c r="F3399">
        <v>0</v>
      </c>
      <c r="G3399">
        <v>3333333</v>
      </c>
      <c r="H3399">
        <v>0</v>
      </c>
      <c r="I3399">
        <v>0</v>
      </c>
      <c r="J3399">
        <v>0</v>
      </c>
      <c r="K3399">
        <v>0</v>
      </c>
      <c r="L3399">
        <v>0</v>
      </c>
      <c r="M3399">
        <v>0</v>
      </c>
    </row>
    <row r="3400" spans="2:13" x14ac:dyDescent="0.2">
      <c r="B3400">
        <v>0</v>
      </c>
      <c r="C3400">
        <v>0</v>
      </c>
      <c r="D3400">
        <v>0</v>
      </c>
      <c r="E3400">
        <v>0</v>
      </c>
      <c r="F3400">
        <v>0</v>
      </c>
      <c r="G3400">
        <v>3333333</v>
      </c>
      <c r="H3400">
        <v>0</v>
      </c>
      <c r="I3400">
        <v>0</v>
      </c>
      <c r="J3400">
        <v>0</v>
      </c>
      <c r="K3400">
        <v>0</v>
      </c>
      <c r="L3400">
        <v>0</v>
      </c>
      <c r="M3400">
        <v>0</v>
      </c>
    </row>
    <row r="3401" spans="2:13" x14ac:dyDescent="0.2">
      <c r="B3401">
        <v>0</v>
      </c>
      <c r="C3401">
        <v>0</v>
      </c>
      <c r="D3401">
        <v>0</v>
      </c>
      <c r="E3401">
        <v>0</v>
      </c>
      <c r="F3401">
        <v>0</v>
      </c>
      <c r="G3401">
        <v>3333333</v>
      </c>
      <c r="H3401">
        <v>0</v>
      </c>
      <c r="I3401">
        <v>0</v>
      </c>
      <c r="J3401">
        <v>0</v>
      </c>
      <c r="K3401">
        <v>0</v>
      </c>
      <c r="L3401">
        <v>0</v>
      </c>
      <c r="M3401">
        <v>0</v>
      </c>
    </row>
    <row r="3402" spans="2:13" x14ac:dyDescent="0.2">
      <c r="B3402">
        <v>0</v>
      </c>
      <c r="C3402">
        <v>0</v>
      </c>
      <c r="D3402">
        <v>0</v>
      </c>
      <c r="E3402">
        <v>0</v>
      </c>
      <c r="F3402">
        <v>0</v>
      </c>
      <c r="G3402">
        <v>3333333</v>
      </c>
      <c r="H3402">
        <v>0</v>
      </c>
      <c r="I3402">
        <v>0</v>
      </c>
      <c r="J3402">
        <v>0</v>
      </c>
      <c r="K3402">
        <v>0</v>
      </c>
      <c r="L3402">
        <v>0</v>
      </c>
      <c r="M3402">
        <v>0</v>
      </c>
    </row>
    <row r="3403" spans="2:13" x14ac:dyDescent="0.2">
      <c r="B3403">
        <v>0</v>
      </c>
      <c r="C3403">
        <v>0</v>
      </c>
      <c r="D3403">
        <v>0</v>
      </c>
      <c r="E3403">
        <v>0</v>
      </c>
      <c r="F3403">
        <v>0</v>
      </c>
      <c r="G3403">
        <v>3333333</v>
      </c>
      <c r="H3403">
        <v>0</v>
      </c>
      <c r="I3403">
        <v>0</v>
      </c>
      <c r="J3403">
        <v>0</v>
      </c>
      <c r="K3403">
        <v>0</v>
      </c>
      <c r="L3403">
        <v>0</v>
      </c>
      <c r="M3403">
        <v>0</v>
      </c>
    </row>
    <row r="3404" spans="2:13" x14ac:dyDescent="0.2">
      <c r="B3404">
        <v>0</v>
      </c>
      <c r="C3404">
        <v>0</v>
      </c>
      <c r="D3404">
        <v>0</v>
      </c>
      <c r="E3404">
        <v>0</v>
      </c>
      <c r="F3404">
        <v>0</v>
      </c>
      <c r="G3404">
        <v>3333333</v>
      </c>
      <c r="H3404">
        <v>0</v>
      </c>
      <c r="I3404">
        <v>0</v>
      </c>
      <c r="J3404">
        <v>0</v>
      </c>
      <c r="K3404">
        <v>0</v>
      </c>
      <c r="L3404">
        <v>0</v>
      </c>
      <c r="M3404">
        <v>0</v>
      </c>
    </row>
    <row r="3405" spans="2:13" x14ac:dyDescent="0.2">
      <c r="B3405">
        <v>0</v>
      </c>
      <c r="C3405">
        <v>0</v>
      </c>
      <c r="D3405">
        <v>0</v>
      </c>
      <c r="E3405">
        <v>0</v>
      </c>
      <c r="F3405">
        <v>0</v>
      </c>
      <c r="G3405">
        <v>3333333</v>
      </c>
      <c r="H3405">
        <v>0</v>
      </c>
      <c r="I3405">
        <v>0</v>
      </c>
      <c r="J3405">
        <v>0</v>
      </c>
      <c r="K3405">
        <v>0</v>
      </c>
      <c r="L3405">
        <v>0</v>
      </c>
      <c r="M3405">
        <v>0</v>
      </c>
    </row>
    <row r="3406" spans="2:13" x14ac:dyDescent="0.2">
      <c r="B3406">
        <v>0</v>
      </c>
      <c r="C3406">
        <v>0</v>
      </c>
      <c r="D3406">
        <v>0</v>
      </c>
      <c r="E3406">
        <v>0</v>
      </c>
      <c r="F3406">
        <v>0</v>
      </c>
      <c r="G3406">
        <v>3333333</v>
      </c>
      <c r="H3406">
        <v>0</v>
      </c>
      <c r="I3406">
        <v>0</v>
      </c>
      <c r="J3406">
        <v>0</v>
      </c>
      <c r="K3406">
        <v>0</v>
      </c>
      <c r="L3406">
        <v>0</v>
      </c>
      <c r="M3406">
        <v>0</v>
      </c>
    </row>
    <row r="3407" spans="2:13" x14ac:dyDescent="0.2">
      <c r="B3407">
        <v>0</v>
      </c>
      <c r="C3407">
        <v>0</v>
      </c>
      <c r="D3407">
        <v>0</v>
      </c>
      <c r="E3407">
        <v>0</v>
      </c>
      <c r="F3407">
        <v>0</v>
      </c>
      <c r="G3407">
        <v>3333333</v>
      </c>
      <c r="H3407">
        <v>0</v>
      </c>
      <c r="I3407">
        <v>0</v>
      </c>
      <c r="J3407">
        <v>0</v>
      </c>
      <c r="K3407">
        <v>0</v>
      </c>
      <c r="L3407">
        <v>0</v>
      </c>
      <c r="M3407">
        <v>0</v>
      </c>
    </row>
    <row r="3408" spans="2:13" x14ac:dyDescent="0.2">
      <c r="B3408">
        <v>0</v>
      </c>
      <c r="C3408">
        <v>0</v>
      </c>
      <c r="D3408">
        <v>0</v>
      </c>
      <c r="E3408">
        <v>0</v>
      </c>
      <c r="F3408">
        <v>0</v>
      </c>
      <c r="G3408">
        <v>3333333</v>
      </c>
      <c r="H3408">
        <v>0</v>
      </c>
      <c r="I3408">
        <v>0</v>
      </c>
      <c r="J3408">
        <v>0</v>
      </c>
      <c r="K3408">
        <v>0</v>
      </c>
      <c r="L3408">
        <v>0</v>
      </c>
      <c r="M3408">
        <v>0</v>
      </c>
    </row>
    <row r="3409" spans="2:13" x14ac:dyDescent="0.2">
      <c r="B3409">
        <v>0</v>
      </c>
      <c r="C3409">
        <v>0</v>
      </c>
      <c r="D3409">
        <v>0</v>
      </c>
      <c r="E3409">
        <v>0</v>
      </c>
      <c r="F3409">
        <v>0</v>
      </c>
      <c r="G3409">
        <v>3333333</v>
      </c>
      <c r="H3409">
        <v>0</v>
      </c>
      <c r="I3409">
        <v>0</v>
      </c>
      <c r="J3409">
        <v>0</v>
      </c>
      <c r="K3409">
        <v>0</v>
      </c>
      <c r="L3409">
        <v>0</v>
      </c>
      <c r="M3409">
        <v>0</v>
      </c>
    </row>
    <row r="3410" spans="2:13" x14ac:dyDescent="0.2">
      <c r="B3410">
        <v>0</v>
      </c>
      <c r="C3410">
        <v>0</v>
      </c>
      <c r="D3410">
        <v>0</v>
      </c>
      <c r="E3410">
        <v>0</v>
      </c>
      <c r="F3410">
        <v>0</v>
      </c>
      <c r="G3410">
        <v>3333333</v>
      </c>
      <c r="H3410">
        <v>0</v>
      </c>
      <c r="I3410">
        <v>0</v>
      </c>
      <c r="J3410">
        <v>0</v>
      </c>
      <c r="K3410">
        <v>0</v>
      </c>
      <c r="L3410">
        <v>0</v>
      </c>
      <c r="M3410">
        <v>0</v>
      </c>
    </row>
    <row r="3411" spans="2:13" x14ac:dyDescent="0.2">
      <c r="B3411">
        <v>0</v>
      </c>
      <c r="C3411">
        <v>0</v>
      </c>
      <c r="D3411">
        <v>0</v>
      </c>
      <c r="E3411">
        <v>0</v>
      </c>
      <c r="F3411">
        <v>0</v>
      </c>
      <c r="G3411">
        <v>3333333</v>
      </c>
      <c r="H3411">
        <v>0</v>
      </c>
      <c r="I3411">
        <v>0</v>
      </c>
      <c r="J3411">
        <v>0</v>
      </c>
      <c r="K3411">
        <v>0</v>
      </c>
      <c r="L3411">
        <v>0</v>
      </c>
      <c r="M3411">
        <v>0</v>
      </c>
    </row>
    <row r="3412" spans="2:13" x14ac:dyDescent="0.2">
      <c r="B3412">
        <v>0</v>
      </c>
      <c r="C3412">
        <v>0</v>
      </c>
      <c r="D3412">
        <v>0</v>
      </c>
      <c r="E3412">
        <v>0</v>
      </c>
      <c r="F3412">
        <v>0</v>
      </c>
      <c r="G3412">
        <v>3333333</v>
      </c>
      <c r="H3412">
        <v>0</v>
      </c>
      <c r="I3412">
        <v>0</v>
      </c>
      <c r="J3412">
        <v>0</v>
      </c>
      <c r="K3412">
        <v>0</v>
      </c>
      <c r="L3412">
        <v>0</v>
      </c>
      <c r="M3412">
        <v>0</v>
      </c>
    </row>
    <row r="3413" spans="2:13" x14ac:dyDescent="0.2">
      <c r="B3413">
        <v>0</v>
      </c>
      <c r="C3413">
        <v>0</v>
      </c>
      <c r="D3413">
        <v>0</v>
      </c>
      <c r="E3413">
        <v>0</v>
      </c>
      <c r="F3413">
        <v>0</v>
      </c>
      <c r="G3413">
        <v>3333333</v>
      </c>
      <c r="H3413">
        <v>0</v>
      </c>
      <c r="I3413">
        <v>0</v>
      </c>
      <c r="J3413">
        <v>0</v>
      </c>
      <c r="K3413">
        <v>0</v>
      </c>
      <c r="L3413">
        <v>0</v>
      </c>
      <c r="M3413">
        <v>0</v>
      </c>
    </row>
    <row r="3414" spans="2:13" x14ac:dyDescent="0.2">
      <c r="B3414">
        <v>0</v>
      </c>
      <c r="C3414">
        <v>0</v>
      </c>
      <c r="D3414">
        <v>0</v>
      </c>
      <c r="E3414">
        <v>0</v>
      </c>
      <c r="F3414">
        <v>0</v>
      </c>
      <c r="G3414">
        <v>3333333</v>
      </c>
      <c r="H3414">
        <v>0</v>
      </c>
      <c r="I3414">
        <v>0</v>
      </c>
      <c r="J3414">
        <v>0</v>
      </c>
      <c r="K3414">
        <v>0</v>
      </c>
      <c r="L3414">
        <v>0</v>
      </c>
      <c r="M3414">
        <v>0</v>
      </c>
    </row>
    <row r="3415" spans="2:13" x14ac:dyDescent="0.2">
      <c r="B3415">
        <v>0</v>
      </c>
      <c r="C3415">
        <v>0</v>
      </c>
      <c r="D3415">
        <v>0</v>
      </c>
      <c r="E3415">
        <v>0</v>
      </c>
      <c r="F3415">
        <v>0</v>
      </c>
      <c r="G3415">
        <v>3333333</v>
      </c>
      <c r="H3415">
        <v>0</v>
      </c>
      <c r="I3415">
        <v>0</v>
      </c>
      <c r="J3415">
        <v>0</v>
      </c>
      <c r="K3415">
        <v>0</v>
      </c>
      <c r="L3415">
        <v>0</v>
      </c>
      <c r="M3415">
        <v>0</v>
      </c>
    </row>
    <row r="3416" spans="2:13" x14ac:dyDescent="0.2">
      <c r="B3416">
        <v>0</v>
      </c>
      <c r="C3416">
        <v>0</v>
      </c>
      <c r="D3416">
        <v>0</v>
      </c>
      <c r="E3416">
        <v>0</v>
      </c>
      <c r="F3416">
        <v>0</v>
      </c>
      <c r="G3416">
        <v>3333333</v>
      </c>
      <c r="H3416">
        <v>0</v>
      </c>
      <c r="I3416">
        <v>0</v>
      </c>
      <c r="J3416">
        <v>0</v>
      </c>
      <c r="K3416">
        <v>0</v>
      </c>
      <c r="L3416">
        <v>0</v>
      </c>
      <c r="M3416">
        <v>0</v>
      </c>
    </row>
    <row r="3417" spans="2:13" x14ac:dyDescent="0.2">
      <c r="B3417">
        <v>0</v>
      </c>
      <c r="C3417">
        <v>0</v>
      </c>
      <c r="D3417">
        <v>0</v>
      </c>
      <c r="E3417">
        <v>0</v>
      </c>
      <c r="F3417">
        <v>0</v>
      </c>
      <c r="G3417">
        <v>3333333</v>
      </c>
      <c r="H3417">
        <v>0</v>
      </c>
      <c r="I3417">
        <v>0</v>
      </c>
      <c r="J3417">
        <v>0</v>
      </c>
      <c r="K3417">
        <v>0</v>
      </c>
      <c r="L3417">
        <v>0</v>
      </c>
      <c r="M3417">
        <v>0</v>
      </c>
    </row>
    <row r="3418" spans="2:13" x14ac:dyDescent="0.2">
      <c r="B3418">
        <v>0</v>
      </c>
      <c r="C3418">
        <v>0</v>
      </c>
      <c r="D3418">
        <v>0</v>
      </c>
      <c r="E3418">
        <v>0</v>
      </c>
      <c r="F3418">
        <v>0</v>
      </c>
      <c r="G3418">
        <v>3333333</v>
      </c>
      <c r="H3418">
        <v>0</v>
      </c>
      <c r="I3418">
        <v>0</v>
      </c>
      <c r="J3418">
        <v>0</v>
      </c>
      <c r="K3418">
        <v>0</v>
      </c>
      <c r="L3418">
        <v>0</v>
      </c>
      <c r="M3418">
        <v>0</v>
      </c>
    </row>
    <row r="3419" spans="2:13" x14ac:dyDescent="0.2">
      <c r="B3419">
        <v>0</v>
      </c>
      <c r="C3419">
        <v>0</v>
      </c>
      <c r="D3419">
        <v>0</v>
      </c>
      <c r="E3419">
        <v>0</v>
      </c>
      <c r="F3419">
        <v>0</v>
      </c>
      <c r="G3419">
        <v>3333333</v>
      </c>
      <c r="H3419">
        <v>0</v>
      </c>
      <c r="I3419">
        <v>0</v>
      </c>
      <c r="J3419">
        <v>0</v>
      </c>
      <c r="K3419">
        <v>0</v>
      </c>
      <c r="L3419">
        <v>0</v>
      </c>
      <c r="M3419">
        <v>0</v>
      </c>
    </row>
    <row r="3420" spans="2:13" x14ac:dyDescent="0.2">
      <c r="B3420">
        <v>0</v>
      </c>
      <c r="C3420">
        <v>0</v>
      </c>
      <c r="D3420">
        <v>0</v>
      </c>
      <c r="E3420">
        <v>0</v>
      </c>
      <c r="F3420">
        <v>0</v>
      </c>
      <c r="G3420">
        <v>3333333</v>
      </c>
      <c r="H3420">
        <v>0</v>
      </c>
      <c r="I3420">
        <v>0</v>
      </c>
      <c r="J3420">
        <v>0</v>
      </c>
      <c r="K3420">
        <v>0</v>
      </c>
      <c r="L3420">
        <v>0</v>
      </c>
      <c r="M3420">
        <v>0</v>
      </c>
    </row>
    <row r="3421" spans="2:13" x14ac:dyDescent="0.2">
      <c r="B3421">
        <v>0</v>
      </c>
      <c r="C3421">
        <v>0</v>
      </c>
      <c r="D3421">
        <v>0</v>
      </c>
      <c r="E3421">
        <v>0</v>
      </c>
      <c r="F3421">
        <v>0</v>
      </c>
      <c r="G3421">
        <v>3333333</v>
      </c>
      <c r="H3421">
        <v>0</v>
      </c>
      <c r="I3421">
        <v>0</v>
      </c>
      <c r="J3421">
        <v>0</v>
      </c>
      <c r="K3421">
        <v>0</v>
      </c>
      <c r="L3421">
        <v>0</v>
      </c>
      <c r="M3421">
        <v>0</v>
      </c>
    </row>
    <row r="3422" spans="2:13" x14ac:dyDescent="0.2">
      <c r="B3422">
        <v>0</v>
      </c>
      <c r="C3422">
        <v>0</v>
      </c>
      <c r="D3422">
        <v>0</v>
      </c>
      <c r="E3422">
        <v>0</v>
      </c>
      <c r="F3422">
        <v>0</v>
      </c>
      <c r="G3422">
        <v>3333333</v>
      </c>
      <c r="H3422">
        <v>0</v>
      </c>
      <c r="I3422">
        <v>0</v>
      </c>
      <c r="J3422">
        <v>0</v>
      </c>
      <c r="K3422">
        <v>0</v>
      </c>
      <c r="L3422">
        <v>0</v>
      </c>
      <c r="M3422">
        <v>0</v>
      </c>
    </row>
    <row r="3423" spans="2:13" x14ac:dyDescent="0.2">
      <c r="B3423">
        <v>0</v>
      </c>
      <c r="C3423">
        <v>0</v>
      </c>
      <c r="D3423">
        <v>0</v>
      </c>
      <c r="E3423">
        <v>0</v>
      </c>
      <c r="F3423">
        <v>0</v>
      </c>
      <c r="G3423">
        <v>3333333</v>
      </c>
      <c r="H3423">
        <v>0</v>
      </c>
      <c r="I3423">
        <v>0</v>
      </c>
      <c r="J3423">
        <v>0</v>
      </c>
      <c r="K3423">
        <v>0</v>
      </c>
      <c r="L3423">
        <v>0</v>
      </c>
      <c r="M3423">
        <v>0</v>
      </c>
    </row>
    <row r="3424" spans="2:13" x14ac:dyDescent="0.2">
      <c r="B3424">
        <v>0</v>
      </c>
      <c r="C3424">
        <v>0</v>
      </c>
      <c r="D3424">
        <v>0</v>
      </c>
      <c r="E3424">
        <v>0</v>
      </c>
      <c r="F3424">
        <v>0</v>
      </c>
      <c r="G3424">
        <v>3333333</v>
      </c>
      <c r="H3424">
        <v>0</v>
      </c>
      <c r="I3424">
        <v>0</v>
      </c>
      <c r="J3424">
        <v>0</v>
      </c>
      <c r="K3424">
        <v>0</v>
      </c>
      <c r="L3424">
        <v>0</v>
      </c>
      <c r="M3424">
        <v>0</v>
      </c>
    </row>
    <row r="3425" spans="2:13" x14ac:dyDescent="0.2">
      <c r="B3425">
        <v>0</v>
      </c>
      <c r="C3425">
        <v>0</v>
      </c>
      <c r="D3425">
        <v>0</v>
      </c>
      <c r="E3425">
        <v>0</v>
      </c>
      <c r="F3425">
        <v>0</v>
      </c>
      <c r="G3425">
        <v>3333333</v>
      </c>
      <c r="H3425">
        <v>0</v>
      </c>
      <c r="I3425">
        <v>0</v>
      </c>
      <c r="J3425">
        <v>0</v>
      </c>
      <c r="K3425">
        <v>0</v>
      </c>
      <c r="L3425">
        <v>0</v>
      </c>
      <c r="M3425">
        <v>0</v>
      </c>
    </row>
    <row r="3426" spans="2:13" x14ac:dyDescent="0.2">
      <c r="B3426">
        <v>0</v>
      </c>
      <c r="C3426">
        <v>0</v>
      </c>
      <c r="D3426">
        <v>0</v>
      </c>
      <c r="E3426">
        <v>0</v>
      </c>
      <c r="F3426">
        <v>0</v>
      </c>
      <c r="G3426">
        <v>3333333</v>
      </c>
      <c r="H3426">
        <v>0</v>
      </c>
      <c r="I3426">
        <v>0</v>
      </c>
      <c r="J3426">
        <v>0</v>
      </c>
      <c r="K3426">
        <v>0</v>
      </c>
      <c r="L3426">
        <v>0</v>
      </c>
      <c r="M3426">
        <v>0</v>
      </c>
    </row>
    <row r="3427" spans="2:13" x14ac:dyDescent="0.2">
      <c r="B3427">
        <v>0</v>
      </c>
      <c r="C3427">
        <v>0</v>
      </c>
      <c r="D3427">
        <v>0</v>
      </c>
      <c r="E3427">
        <v>0</v>
      </c>
      <c r="F3427">
        <v>0</v>
      </c>
      <c r="G3427">
        <v>3333333</v>
      </c>
      <c r="H3427">
        <v>0</v>
      </c>
      <c r="I3427">
        <v>0</v>
      </c>
      <c r="J3427">
        <v>0</v>
      </c>
      <c r="K3427">
        <v>0</v>
      </c>
      <c r="L3427">
        <v>0</v>
      </c>
      <c r="M3427">
        <v>0</v>
      </c>
    </row>
    <row r="3428" spans="2:13" x14ac:dyDescent="0.2">
      <c r="B3428">
        <v>0</v>
      </c>
      <c r="C3428">
        <v>0</v>
      </c>
      <c r="D3428">
        <v>0</v>
      </c>
      <c r="E3428">
        <v>0</v>
      </c>
      <c r="F3428">
        <v>0</v>
      </c>
      <c r="G3428">
        <v>3333333</v>
      </c>
      <c r="H3428">
        <v>0</v>
      </c>
      <c r="I3428">
        <v>0</v>
      </c>
      <c r="J3428">
        <v>0</v>
      </c>
      <c r="K3428">
        <v>0</v>
      </c>
      <c r="L3428">
        <v>0</v>
      </c>
      <c r="M3428">
        <v>0</v>
      </c>
    </row>
    <row r="3429" spans="2:13" x14ac:dyDescent="0.2">
      <c r="B3429">
        <v>0</v>
      </c>
      <c r="C3429">
        <v>0</v>
      </c>
      <c r="D3429">
        <v>0</v>
      </c>
      <c r="E3429">
        <v>0</v>
      </c>
      <c r="F3429">
        <v>0</v>
      </c>
      <c r="G3429">
        <v>3333333</v>
      </c>
      <c r="H3429">
        <v>0</v>
      </c>
      <c r="I3429">
        <v>0</v>
      </c>
      <c r="J3429">
        <v>0</v>
      </c>
      <c r="K3429">
        <v>0</v>
      </c>
      <c r="L3429">
        <v>0</v>
      </c>
      <c r="M3429">
        <v>0</v>
      </c>
    </row>
    <row r="3430" spans="2:13" x14ac:dyDescent="0.2">
      <c r="B3430">
        <v>0</v>
      </c>
      <c r="C3430">
        <v>0</v>
      </c>
      <c r="D3430">
        <v>0</v>
      </c>
      <c r="E3430">
        <v>0</v>
      </c>
      <c r="F3430">
        <v>0</v>
      </c>
      <c r="G3430">
        <v>3333333</v>
      </c>
      <c r="H3430">
        <v>0</v>
      </c>
      <c r="I3430">
        <v>0</v>
      </c>
      <c r="J3430">
        <v>0</v>
      </c>
      <c r="K3430">
        <v>0</v>
      </c>
      <c r="L3430">
        <v>0</v>
      </c>
      <c r="M3430">
        <v>0</v>
      </c>
    </row>
    <row r="3431" spans="2:13" x14ac:dyDescent="0.2">
      <c r="B3431">
        <v>0</v>
      </c>
      <c r="C3431">
        <v>0</v>
      </c>
      <c r="D3431">
        <v>0</v>
      </c>
      <c r="E3431">
        <v>0</v>
      </c>
      <c r="F3431">
        <v>0</v>
      </c>
      <c r="G3431">
        <v>3333333</v>
      </c>
      <c r="H3431">
        <v>0</v>
      </c>
      <c r="I3431">
        <v>0</v>
      </c>
      <c r="J3431">
        <v>0</v>
      </c>
      <c r="K3431">
        <v>0</v>
      </c>
      <c r="L3431">
        <v>0</v>
      </c>
      <c r="M3431">
        <v>0</v>
      </c>
    </row>
    <row r="3432" spans="2:13" x14ac:dyDescent="0.2">
      <c r="B3432">
        <v>0</v>
      </c>
      <c r="C3432">
        <v>0</v>
      </c>
      <c r="D3432">
        <v>0</v>
      </c>
      <c r="E3432">
        <v>0</v>
      </c>
      <c r="F3432">
        <v>0</v>
      </c>
      <c r="G3432">
        <v>3333333</v>
      </c>
      <c r="H3432">
        <v>0</v>
      </c>
      <c r="I3432">
        <v>0</v>
      </c>
      <c r="J3432">
        <v>0</v>
      </c>
      <c r="K3432">
        <v>0</v>
      </c>
      <c r="L3432">
        <v>0</v>
      </c>
      <c r="M3432">
        <v>0</v>
      </c>
    </row>
    <row r="3433" spans="2:13" x14ac:dyDescent="0.2">
      <c r="B3433">
        <v>0</v>
      </c>
      <c r="C3433">
        <v>0</v>
      </c>
      <c r="D3433">
        <v>0</v>
      </c>
      <c r="E3433">
        <v>0</v>
      </c>
      <c r="F3433">
        <v>0</v>
      </c>
      <c r="G3433">
        <v>3333333</v>
      </c>
      <c r="H3433">
        <v>0</v>
      </c>
      <c r="I3433">
        <v>0</v>
      </c>
      <c r="J3433">
        <v>0</v>
      </c>
      <c r="K3433">
        <v>0</v>
      </c>
      <c r="L3433">
        <v>0</v>
      </c>
      <c r="M3433">
        <v>0</v>
      </c>
    </row>
    <row r="3434" spans="2:13" x14ac:dyDescent="0.2">
      <c r="B3434">
        <v>0</v>
      </c>
      <c r="C3434">
        <v>0</v>
      </c>
      <c r="D3434">
        <v>0</v>
      </c>
      <c r="E3434">
        <v>0</v>
      </c>
      <c r="F3434">
        <v>0</v>
      </c>
      <c r="G3434">
        <v>3333333</v>
      </c>
      <c r="H3434">
        <v>0</v>
      </c>
      <c r="I3434">
        <v>0</v>
      </c>
      <c r="J3434">
        <v>0</v>
      </c>
      <c r="K3434">
        <v>0</v>
      </c>
      <c r="L3434">
        <v>0</v>
      </c>
      <c r="M3434">
        <v>0</v>
      </c>
    </row>
    <row r="3435" spans="2:13" x14ac:dyDescent="0.2">
      <c r="B3435">
        <v>0</v>
      </c>
      <c r="C3435">
        <v>0</v>
      </c>
      <c r="D3435">
        <v>0</v>
      </c>
      <c r="E3435">
        <v>0</v>
      </c>
      <c r="F3435">
        <v>0</v>
      </c>
      <c r="G3435">
        <v>3333333</v>
      </c>
      <c r="H3435">
        <v>0</v>
      </c>
      <c r="I3435">
        <v>0</v>
      </c>
      <c r="J3435">
        <v>0</v>
      </c>
      <c r="K3435">
        <v>0</v>
      </c>
      <c r="L3435">
        <v>0</v>
      </c>
      <c r="M3435">
        <v>0</v>
      </c>
    </row>
    <row r="3436" spans="2:13" x14ac:dyDescent="0.2">
      <c r="B3436">
        <v>0</v>
      </c>
      <c r="C3436">
        <v>0</v>
      </c>
      <c r="D3436">
        <v>0</v>
      </c>
      <c r="E3436">
        <v>0</v>
      </c>
      <c r="F3436">
        <v>0</v>
      </c>
      <c r="G3436">
        <v>3333333</v>
      </c>
      <c r="H3436">
        <v>0</v>
      </c>
      <c r="I3436">
        <v>0</v>
      </c>
      <c r="J3436">
        <v>0</v>
      </c>
      <c r="K3436">
        <v>0</v>
      </c>
      <c r="L3436">
        <v>0</v>
      </c>
      <c r="M3436">
        <v>0</v>
      </c>
    </row>
    <row r="3437" spans="2:13" x14ac:dyDescent="0.2">
      <c r="B3437">
        <v>0</v>
      </c>
      <c r="C3437">
        <v>0</v>
      </c>
      <c r="D3437">
        <v>0</v>
      </c>
      <c r="E3437">
        <v>0</v>
      </c>
      <c r="F3437">
        <v>0</v>
      </c>
      <c r="G3437">
        <v>3333333</v>
      </c>
      <c r="H3437">
        <v>0</v>
      </c>
      <c r="I3437">
        <v>0</v>
      </c>
      <c r="J3437">
        <v>0</v>
      </c>
      <c r="K3437">
        <v>0</v>
      </c>
      <c r="L3437">
        <v>0</v>
      </c>
      <c r="M3437">
        <v>0</v>
      </c>
    </row>
    <row r="3438" spans="2:13" x14ac:dyDescent="0.2">
      <c r="B3438">
        <v>0</v>
      </c>
      <c r="C3438">
        <v>0</v>
      </c>
      <c r="D3438">
        <v>0</v>
      </c>
      <c r="E3438">
        <v>0</v>
      </c>
      <c r="F3438">
        <v>0</v>
      </c>
      <c r="G3438">
        <v>3333333</v>
      </c>
      <c r="H3438">
        <v>0</v>
      </c>
      <c r="I3438">
        <v>0</v>
      </c>
      <c r="J3438">
        <v>0</v>
      </c>
      <c r="K3438">
        <v>0</v>
      </c>
      <c r="L3438">
        <v>0</v>
      </c>
      <c r="M3438">
        <v>0</v>
      </c>
    </row>
    <row r="3439" spans="2:13" x14ac:dyDescent="0.2">
      <c r="B3439">
        <v>0</v>
      </c>
      <c r="C3439">
        <v>0</v>
      </c>
      <c r="D3439">
        <v>0</v>
      </c>
      <c r="E3439">
        <v>0</v>
      </c>
      <c r="F3439">
        <v>0</v>
      </c>
      <c r="G3439">
        <v>3333333</v>
      </c>
      <c r="H3439">
        <v>0</v>
      </c>
      <c r="I3439">
        <v>0</v>
      </c>
      <c r="J3439">
        <v>0</v>
      </c>
      <c r="K3439">
        <v>0</v>
      </c>
      <c r="L3439">
        <v>0</v>
      </c>
      <c r="M3439">
        <v>0</v>
      </c>
    </row>
    <row r="3440" spans="2:13" x14ac:dyDescent="0.2">
      <c r="B3440">
        <v>0</v>
      </c>
      <c r="C3440">
        <v>0</v>
      </c>
      <c r="D3440">
        <v>0</v>
      </c>
      <c r="E3440">
        <v>0</v>
      </c>
      <c r="F3440">
        <v>0</v>
      </c>
      <c r="G3440">
        <v>3333333</v>
      </c>
      <c r="H3440">
        <v>0</v>
      </c>
      <c r="I3440">
        <v>0</v>
      </c>
      <c r="J3440">
        <v>0</v>
      </c>
      <c r="K3440">
        <v>0</v>
      </c>
      <c r="L3440">
        <v>0</v>
      </c>
      <c r="M3440">
        <v>0</v>
      </c>
    </row>
    <row r="3441" spans="2:13" x14ac:dyDescent="0.2">
      <c r="B3441">
        <v>0</v>
      </c>
      <c r="C3441">
        <v>0</v>
      </c>
      <c r="D3441">
        <v>0</v>
      </c>
      <c r="E3441">
        <v>0</v>
      </c>
      <c r="F3441">
        <v>0</v>
      </c>
      <c r="G3441">
        <v>3333333</v>
      </c>
      <c r="H3441">
        <v>0</v>
      </c>
      <c r="I3441">
        <v>0</v>
      </c>
      <c r="J3441">
        <v>0</v>
      </c>
      <c r="K3441">
        <v>0</v>
      </c>
      <c r="L3441">
        <v>0</v>
      </c>
      <c r="M3441">
        <v>0</v>
      </c>
    </row>
    <row r="3442" spans="2:13" x14ac:dyDescent="0.2">
      <c r="B3442">
        <v>0</v>
      </c>
      <c r="C3442">
        <v>0</v>
      </c>
      <c r="D3442">
        <v>0</v>
      </c>
      <c r="E3442">
        <v>0</v>
      </c>
      <c r="F3442">
        <v>0</v>
      </c>
      <c r="G3442">
        <v>3333333</v>
      </c>
      <c r="H3442">
        <v>0</v>
      </c>
      <c r="I3442">
        <v>0</v>
      </c>
      <c r="J3442">
        <v>0</v>
      </c>
      <c r="K3442">
        <v>0</v>
      </c>
      <c r="L3442">
        <v>0</v>
      </c>
      <c r="M3442">
        <v>0</v>
      </c>
    </row>
    <row r="3443" spans="2:13" x14ac:dyDescent="0.2">
      <c r="B3443">
        <v>0</v>
      </c>
      <c r="C3443">
        <v>0</v>
      </c>
      <c r="D3443">
        <v>0</v>
      </c>
      <c r="E3443">
        <v>0</v>
      </c>
      <c r="F3443">
        <v>0</v>
      </c>
      <c r="G3443">
        <v>3333333</v>
      </c>
      <c r="H3443">
        <v>0</v>
      </c>
      <c r="I3443">
        <v>0</v>
      </c>
      <c r="J3443">
        <v>0</v>
      </c>
      <c r="K3443">
        <v>0</v>
      </c>
      <c r="L3443">
        <v>0</v>
      </c>
      <c r="M3443">
        <v>0</v>
      </c>
    </row>
    <row r="3444" spans="2:13" x14ac:dyDescent="0.2">
      <c r="B3444">
        <v>0</v>
      </c>
      <c r="C3444">
        <v>0</v>
      </c>
      <c r="D3444">
        <v>0</v>
      </c>
      <c r="E3444">
        <v>0</v>
      </c>
      <c r="F3444">
        <v>0</v>
      </c>
      <c r="G3444">
        <v>3333333</v>
      </c>
      <c r="H3444">
        <v>0</v>
      </c>
      <c r="I3444">
        <v>0</v>
      </c>
      <c r="J3444">
        <v>0</v>
      </c>
      <c r="K3444">
        <v>0</v>
      </c>
      <c r="L3444">
        <v>0</v>
      </c>
      <c r="M3444">
        <v>0</v>
      </c>
    </row>
    <row r="3445" spans="2:13" x14ac:dyDescent="0.2">
      <c r="B3445">
        <v>0</v>
      </c>
      <c r="C3445">
        <v>0</v>
      </c>
      <c r="D3445">
        <v>0</v>
      </c>
      <c r="E3445">
        <v>0</v>
      </c>
      <c r="F3445">
        <v>0</v>
      </c>
      <c r="G3445">
        <v>3333333</v>
      </c>
      <c r="H3445">
        <v>0</v>
      </c>
      <c r="I3445">
        <v>0</v>
      </c>
      <c r="J3445">
        <v>0</v>
      </c>
      <c r="K3445">
        <v>0</v>
      </c>
      <c r="L3445">
        <v>0</v>
      </c>
      <c r="M3445">
        <v>0</v>
      </c>
    </row>
    <row r="3446" spans="2:13" x14ac:dyDescent="0.2">
      <c r="B3446">
        <v>0</v>
      </c>
      <c r="C3446">
        <v>0</v>
      </c>
      <c r="D3446">
        <v>0</v>
      </c>
      <c r="E3446">
        <v>0</v>
      </c>
      <c r="F3446">
        <v>0</v>
      </c>
      <c r="G3446">
        <v>3333333</v>
      </c>
      <c r="H3446">
        <v>0</v>
      </c>
      <c r="I3446">
        <v>0</v>
      </c>
      <c r="J3446">
        <v>0</v>
      </c>
      <c r="K3446">
        <v>0</v>
      </c>
      <c r="L3446">
        <v>0</v>
      </c>
      <c r="M3446">
        <v>0</v>
      </c>
    </row>
    <row r="3447" spans="2:13" x14ac:dyDescent="0.2">
      <c r="B3447">
        <v>0</v>
      </c>
      <c r="C3447">
        <v>0</v>
      </c>
      <c r="D3447">
        <v>0</v>
      </c>
      <c r="E3447">
        <v>0</v>
      </c>
      <c r="F3447">
        <v>0</v>
      </c>
      <c r="G3447">
        <v>3333333</v>
      </c>
      <c r="H3447">
        <v>0</v>
      </c>
      <c r="I3447">
        <v>0</v>
      </c>
      <c r="J3447">
        <v>0</v>
      </c>
      <c r="K3447">
        <v>0</v>
      </c>
      <c r="L3447">
        <v>0</v>
      </c>
      <c r="M3447">
        <v>0</v>
      </c>
    </row>
    <row r="3448" spans="2:13" x14ac:dyDescent="0.2">
      <c r="B3448">
        <v>0</v>
      </c>
      <c r="C3448">
        <v>0</v>
      </c>
      <c r="D3448">
        <v>0</v>
      </c>
      <c r="E3448">
        <v>0</v>
      </c>
      <c r="F3448">
        <v>0</v>
      </c>
      <c r="G3448">
        <v>3333333</v>
      </c>
      <c r="H3448">
        <v>0</v>
      </c>
      <c r="I3448">
        <v>0</v>
      </c>
      <c r="J3448">
        <v>0</v>
      </c>
      <c r="K3448">
        <v>0</v>
      </c>
      <c r="L3448">
        <v>0</v>
      </c>
      <c r="M3448">
        <v>0</v>
      </c>
    </row>
    <row r="3449" spans="2:13" x14ac:dyDescent="0.2">
      <c r="B3449">
        <v>0</v>
      </c>
      <c r="C3449">
        <v>0</v>
      </c>
      <c r="D3449">
        <v>0</v>
      </c>
      <c r="E3449">
        <v>0</v>
      </c>
      <c r="F3449">
        <v>0</v>
      </c>
      <c r="G3449">
        <v>3333333</v>
      </c>
      <c r="H3449">
        <v>0</v>
      </c>
      <c r="I3449">
        <v>0</v>
      </c>
      <c r="J3449">
        <v>0</v>
      </c>
      <c r="K3449">
        <v>0</v>
      </c>
      <c r="L3449">
        <v>0</v>
      </c>
      <c r="M3449">
        <v>0</v>
      </c>
    </row>
    <row r="3450" spans="2:13" x14ac:dyDescent="0.2">
      <c r="B3450">
        <v>0</v>
      </c>
      <c r="C3450">
        <v>0</v>
      </c>
      <c r="D3450">
        <v>0</v>
      </c>
      <c r="E3450">
        <v>0</v>
      </c>
      <c r="F3450">
        <v>0</v>
      </c>
      <c r="G3450">
        <v>3333333</v>
      </c>
      <c r="H3450">
        <v>0</v>
      </c>
      <c r="I3450">
        <v>0</v>
      </c>
      <c r="J3450">
        <v>0</v>
      </c>
      <c r="K3450">
        <v>0</v>
      </c>
      <c r="L3450">
        <v>0</v>
      </c>
      <c r="M3450">
        <v>0</v>
      </c>
    </row>
    <row r="3451" spans="2:13" x14ac:dyDescent="0.2">
      <c r="B3451">
        <v>0</v>
      </c>
      <c r="C3451">
        <v>0</v>
      </c>
      <c r="D3451">
        <v>0</v>
      </c>
      <c r="E3451">
        <v>0</v>
      </c>
      <c r="F3451">
        <v>0</v>
      </c>
      <c r="G3451">
        <v>3333333</v>
      </c>
      <c r="H3451">
        <v>0</v>
      </c>
      <c r="I3451">
        <v>0</v>
      </c>
      <c r="J3451">
        <v>0</v>
      </c>
      <c r="K3451">
        <v>0</v>
      </c>
      <c r="L3451">
        <v>0</v>
      </c>
      <c r="M3451">
        <v>0</v>
      </c>
    </row>
    <row r="3452" spans="2:13" x14ac:dyDescent="0.2">
      <c r="B3452">
        <v>0</v>
      </c>
      <c r="C3452">
        <v>0</v>
      </c>
      <c r="D3452">
        <v>0</v>
      </c>
      <c r="E3452">
        <v>0</v>
      </c>
      <c r="F3452">
        <v>0</v>
      </c>
      <c r="G3452">
        <v>3333333</v>
      </c>
      <c r="H3452">
        <v>0</v>
      </c>
      <c r="I3452">
        <v>0</v>
      </c>
      <c r="J3452">
        <v>0</v>
      </c>
      <c r="K3452">
        <v>0</v>
      </c>
      <c r="L3452">
        <v>0</v>
      </c>
      <c r="M3452">
        <v>0</v>
      </c>
    </row>
    <row r="3453" spans="2:13" x14ac:dyDescent="0.2">
      <c r="B3453">
        <v>0</v>
      </c>
      <c r="C3453">
        <v>0</v>
      </c>
      <c r="D3453">
        <v>0</v>
      </c>
      <c r="E3453">
        <v>0</v>
      </c>
      <c r="F3453">
        <v>0</v>
      </c>
      <c r="G3453">
        <v>3333333</v>
      </c>
      <c r="H3453">
        <v>0</v>
      </c>
      <c r="I3453">
        <v>0</v>
      </c>
      <c r="J3453">
        <v>0</v>
      </c>
      <c r="K3453">
        <v>0</v>
      </c>
      <c r="L3453">
        <v>0</v>
      </c>
      <c r="M3453">
        <v>0</v>
      </c>
    </row>
    <row r="3454" spans="2:13" x14ac:dyDescent="0.2">
      <c r="B3454">
        <v>0</v>
      </c>
      <c r="C3454">
        <v>0</v>
      </c>
      <c r="D3454">
        <v>0</v>
      </c>
      <c r="E3454">
        <v>0</v>
      </c>
      <c r="F3454">
        <v>0</v>
      </c>
      <c r="G3454">
        <v>3333333</v>
      </c>
      <c r="H3454">
        <v>0</v>
      </c>
      <c r="I3454">
        <v>0</v>
      </c>
      <c r="J3454">
        <v>0</v>
      </c>
      <c r="K3454">
        <v>0</v>
      </c>
      <c r="L3454">
        <v>0</v>
      </c>
      <c r="M3454">
        <v>0</v>
      </c>
    </row>
    <row r="3455" spans="2:13" x14ac:dyDescent="0.2">
      <c r="B3455">
        <v>0</v>
      </c>
      <c r="C3455">
        <v>0</v>
      </c>
      <c r="D3455">
        <v>0</v>
      </c>
      <c r="E3455">
        <v>0</v>
      </c>
      <c r="F3455">
        <v>0</v>
      </c>
      <c r="G3455">
        <v>3333333</v>
      </c>
      <c r="H3455">
        <v>0</v>
      </c>
      <c r="I3455">
        <v>0</v>
      </c>
      <c r="J3455">
        <v>0</v>
      </c>
      <c r="K3455">
        <v>0</v>
      </c>
      <c r="L3455">
        <v>0</v>
      </c>
      <c r="M3455">
        <v>0</v>
      </c>
    </row>
    <row r="3456" spans="2:13" x14ac:dyDescent="0.2">
      <c r="B3456">
        <v>0</v>
      </c>
      <c r="C3456">
        <v>0</v>
      </c>
      <c r="D3456">
        <v>0</v>
      </c>
      <c r="E3456">
        <v>0</v>
      </c>
      <c r="F3456">
        <v>0</v>
      </c>
      <c r="G3456">
        <v>3333333</v>
      </c>
      <c r="H3456">
        <v>0</v>
      </c>
      <c r="I3456">
        <v>0</v>
      </c>
      <c r="J3456">
        <v>0</v>
      </c>
      <c r="K3456">
        <v>0</v>
      </c>
      <c r="L3456">
        <v>0</v>
      </c>
      <c r="M3456">
        <v>0</v>
      </c>
    </row>
    <row r="3457" spans="2:13" x14ac:dyDescent="0.2">
      <c r="B3457">
        <v>0</v>
      </c>
      <c r="C3457">
        <v>0</v>
      </c>
      <c r="D3457">
        <v>0</v>
      </c>
      <c r="E3457">
        <v>0</v>
      </c>
      <c r="F3457">
        <v>0</v>
      </c>
      <c r="G3457">
        <v>3333333</v>
      </c>
      <c r="H3457">
        <v>0</v>
      </c>
      <c r="I3457">
        <v>0</v>
      </c>
      <c r="J3457">
        <v>0</v>
      </c>
      <c r="K3457">
        <v>0</v>
      </c>
      <c r="L3457">
        <v>0</v>
      </c>
      <c r="M3457">
        <v>0</v>
      </c>
    </row>
    <row r="3458" spans="2:13" x14ac:dyDescent="0.2">
      <c r="B3458">
        <v>0</v>
      </c>
      <c r="C3458">
        <v>0</v>
      </c>
      <c r="D3458">
        <v>0</v>
      </c>
      <c r="E3458">
        <v>0</v>
      </c>
      <c r="F3458">
        <v>0</v>
      </c>
      <c r="G3458">
        <v>3333333</v>
      </c>
      <c r="H3458">
        <v>0</v>
      </c>
      <c r="I3458">
        <v>0</v>
      </c>
      <c r="J3458">
        <v>0</v>
      </c>
      <c r="K3458">
        <v>0</v>
      </c>
      <c r="L3458">
        <v>0</v>
      </c>
      <c r="M3458">
        <v>0</v>
      </c>
    </row>
    <row r="3459" spans="2:13" x14ac:dyDescent="0.2">
      <c r="B3459">
        <v>0</v>
      </c>
      <c r="C3459">
        <v>0</v>
      </c>
      <c r="D3459">
        <v>0</v>
      </c>
      <c r="E3459">
        <v>0</v>
      </c>
      <c r="F3459">
        <v>0</v>
      </c>
      <c r="G3459">
        <v>3333333</v>
      </c>
      <c r="H3459">
        <v>0</v>
      </c>
      <c r="I3459">
        <v>0</v>
      </c>
      <c r="J3459">
        <v>0</v>
      </c>
      <c r="K3459">
        <v>0</v>
      </c>
      <c r="L3459">
        <v>0</v>
      </c>
      <c r="M3459">
        <v>0</v>
      </c>
    </row>
    <row r="3460" spans="2:13" x14ac:dyDescent="0.2">
      <c r="B3460">
        <v>0</v>
      </c>
      <c r="C3460">
        <v>0</v>
      </c>
      <c r="D3460">
        <v>0</v>
      </c>
      <c r="E3460">
        <v>0</v>
      </c>
      <c r="F3460">
        <v>0</v>
      </c>
      <c r="G3460">
        <v>3333333</v>
      </c>
      <c r="H3460">
        <v>0</v>
      </c>
      <c r="I3460">
        <v>0</v>
      </c>
      <c r="J3460">
        <v>0</v>
      </c>
      <c r="K3460">
        <v>0</v>
      </c>
      <c r="L3460">
        <v>0</v>
      </c>
      <c r="M3460">
        <v>0</v>
      </c>
    </row>
    <row r="3461" spans="2:13" x14ac:dyDescent="0.2">
      <c r="B3461">
        <v>0</v>
      </c>
      <c r="C3461">
        <v>0</v>
      </c>
      <c r="D3461">
        <v>0</v>
      </c>
      <c r="E3461">
        <v>0</v>
      </c>
      <c r="F3461">
        <v>0</v>
      </c>
      <c r="G3461">
        <v>3333333</v>
      </c>
      <c r="H3461">
        <v>0</v>
      </c>
      <c r="I3461">
        <v>0</v>
      </c>
      <c r="J3461">
        <v>0</v>
      </c>
      <c r="K3461">
        <v>0</v>
      </c>
      <c r="L3461">
        <v>0</v>
      </c>
      <c r="M3461">
        <v>0</v>
      </c>
    </row>
    <row r="3462" spans="2:13" x14ac:dyDescent="0.2">
      <c r="B3462">
        <v>0</v>
      </c>
      <c r="C3462">
        <v>0</v>
      </c>
      <c r="D3462">
        <v>0</v>
      </c>
      <c r="E3462">
        <v>0</v>
      </c>
      <c r="F3462">
        <v>0</v>
      </c>
      <c r="G3462">
        <v>3333333</v>
      </c>
      <c r="H3462">
        <v>0</v>
      </c>
      <c r="I3462">
        <v>0</v>
      </c>
      <c r="J3462">
        <v>0</v>
      </c>
      <c r="K3462">
        <v>0</v>
      </c>
      <c r="L3462">
        <v>0</v>
      </c>
      <c r="M3462">
        <v>0</v>
      </c>
    </row>
    <row r="3463" spans="2:13" x14ac:dyDescent="0.2">
      <c r="B3463">
        <v>0</v>
      </c>
      <c r="C3463">
        <v>0</v>
      </c>
      <c r="D3463">
        <v>0</v>
      </c>
      <c r="E3463">
        <v>0</v>
      </c>
      <c r="F3463">
        <v>0</v>
      </c>
      <c r="G3463">
        <v>3333333</v>
      </c>
      <c r="H3463">
        <v>0</v>
      </c>
      <c r="I3463">
        <v>0</v>
      </c>
      <c r="J3463">
        <v>0</v>
      </c>
      <c r="K3463">
        <v>0</v>
      </c>
      <c r="L3463">
        <v>0</v>
      </c>
      <c r="M3463">
        <v>0</v>
      </c>
    </row>
    <row r="3464" spans="2:13" x14ac:dyDescent="0.2">
      <c r="B3464">
        <v>0</v>
      </c>
      <c r="C3464">
        <v>0</v>
      </c>
      <c r="D3464">
        <v>0</v>
      </c>
      <c r="E3464">
        <v>0</v>
      </c>
      <c r="F3464">
        <v>0</v>
      </c>
      <c r="G3464">
        <v>3333333</v>
      </c>
      <c r="H3464">
        <v>0</v>
      </c>
      <c r="I3464">
        <v>0</v>
      </c>
      <c r="J3464">
        <v>0</v>
      </c>
      <c r="K3464">
        <v>0</v>
      </c>
      <c r="L3464">
        <v>0</v>
      </c>
      <c r="M3464">
        <v>0</v>
      </c>
    </row>
    <row r="3465" spans="2:13" x14ac:dyDescent="0.2">
      <c r="B3465">
        <v>0</v>
      </c>
      <c r="C3465">
        <v>0</v>
      </c>
      <c r="D3465">
        <v>0</v>
      </c>
      <c r="E3465">
        <v>0</v>
      </c>
      <c r="F3465">
        <v>0</v>
      </c>
      <c r="G3465">
        <v>3333333</v>
      </c>
      <c r="H3465">
        <v>0</v>
      </c>
      <c r="I3465">
        <v>0</v>
      </c>
      <c r="J3465">
        <v>0</v>
      </c>
      <c r="K3465">
        <v>0</v>
      </c>
      <c r="L3465">
        <v>0</v>
      </c>
      <c r="M3465">
        <v>0</v>
      </c>
    </row>
    <row r="3466" spans="2:13" x14ac:dyDescent="0.2">
      <c r="B3466">
        <v>0</v>
      </c>
      <c r="C3466">
        <v>0</v>
      </c>
      <c r="D3466">
        <v>0</v>
      </c>
      <c r="E3466">
        <v>0</v>
      </c>
      <c r="F3466">
        <v>0</v>
      </c>
      <c r="G3466">
        <v>3333333</v>
      </c>
      <c r="H3466">
        <v>0</v>
      </c>
      <c r="I3466">
        <v>0</v>
      </c>
      <c r="J3466">
        <v>0</v>
      </c>
      <c r="K3466">
        <v>0</v>
      </c>
      <c r="L3466">
        <v>0</v>
      </c>
      <c r="M3466">
        <v>0</v>
      </c>
    </row>
    <row r="3467" spans="2:13" x14ac:dyDescent="0.2">
      <c r="B3467">
        <v>0</v>
      </c>
      <c r="C3467">
        <v>0</v>
      </c>
      <c r="D3467">
        <v>0</v>
      </c>
      <c r="E3467">
        <v>0</v>
      </c>
      <c r="F3467">
        <v>0</v>
      </c>
      <c r="G3467">
        <v>3333333</v>
      </c>
      <c r="H3467">
        <v>0</v>
      </c>
      <c r="I3467">
        <v>0</v>
      </c>
      <c r="J3467">
        <v>0</v>
      </c>
      <c r="K3467">
        <v>0</v>
      </c>
      <c r="L3467">
        <v>0</v>
      </c>
      <c r="M3467">
        <v>0</v>
      </c>
    </row>
    <row r="3468" spans="2:13" x14ac:dyDescent="0.2">
      <c r="B3468">
        <v>0</v>
      </c>
      <c r="C3468">
        <v>0</v>
      </c>
      <c r="D3468">
        <v>0</v>
      </c>
      <c r="E3468">
        <v>0</v>
      </c>
      <c r="F3468">
        <v>0</v>
      </c>
      <c r="G3468">
        <v>3333333</v>
      </c>
      <c r="H3468">
        <v>0</v>
      </c>
      <c r="I3468">
        <v>0</v>
      </c>
      <c r="J3468">
        <v>0</v>
      </c>
      <c r="K3468">
        <v>0</v>
      </c>
      <c r="L3468">
        <v>0</v>
      </c>
      <c r="M3468">
        <v>0</v>
      </c>
    </row>
    <row r="3469" spans="2:13" x14ac:dyDescent="0.2">
      <c r="B3469">
        <v>0</v>
      </c>
      <c r="C3469">
        <v>0</v>
      </c>
      <c r="D3469">
        <v>0</v>
      </c>
      <c r="E3469">
        <v>0</v>
      </c>
      <c r="F3469">
        <v>0</v>
      </c>
      <c r="G3469">
        <v>3333333</v>
      </c>
      <c r="H3469">
        <v>0</v>
      </c>
      <c r="I3469">
        <v>0</v>
      </c>
      <c r="J3469">
        <v>0</v>
      </c>
      <c r="K3469">
        <v>0</v>
      </c>
      <c r="L3469">
        <v>0</v>
      </c>
      <c r="M3469">
        <v>0</v>
      </c>
    </row>
    <row r="3470" spans="2:13" x14ac:dyDescent="0.2">
      <c r="B3470">
        <v>0</v>
      </c>
      <c r="C3470">
        <v>0</v>
      </c>
      <c r="D3470">
        <v>0</v>
      </c>
      <c r="E3470">
        <v>0</v>
      </c>
      <c r="F3470">
        <v>0</v>
      </c>
      <c r="G3470">
        <v>3333333</v>
      </c>
      <c r="H3470">
        <v>0</v>
      </c>
      <c r="I3470">
        <v>0</v>
      </c>
      <c r="J3470">
        <v>0</v>
      </c>
      <c r="K3470">
        <v>0</v>
      </c>
      <c r="L3470">
        <v>0</v>
      </c>
      <c r="M3470">
        <v>0</v>
      </c>
    </row>
    <row r="3471" spans="2:13" x14ac:dyDescent="0.2">
      <c r="B3471">
        <v>0</v>
      </c>
      <c r="C3471">
        <v>0</v>
      </c>
      <c r="D3471">
        <v>0</v>
      </c>
      <c r="E3471">
        <v>0</v>
      </c>
      <c r="F3471">
        <v>0</v>
      </c>
      <c r="G3471">
        <v>3333333</v>
      </c>
      <c r="H3471">
        <v>0</v>
      </c>
      <c r="I3471">
        <v>0</v>
      </c>
      <c r="J3471">
        <v>0</v>
      </c>
      <c r="K3471">
        <v>0</v>
      </c>
      <c r="L3471">
        <v>0</v>
      </c>
      <c r="M3471">
        <v>0</v>
      </c>
    </row>
    <row r="3472" spans="2:13" x14ac:dyDescent="0.2">
      <c r="B3472">
        <v>0</v>
      </c>
      <c r="C3472">
        <v>0</v>
      </c>
      <c r="D3472">
        <v>0</v>
      </c>
      <c r="E3472">
        <v>0</v>
      </c>
      <c r="F3472">
        <v>0</v>
      </c>
      <c r="G3472">
        <v>3333333</v>
      </c>
      <c r="H3472">
        <v>0</v>
      </c>
      <c r="I3472">
        <v>0</v>
      </c>
      <c r="J3472">
        <v>0</v>
      </c>
      <c r="K3472">
        <v>0</v>
      </c>
      <c r="L3472">
        <v>0</v>
      </c>
      <c r="M3472">
        <v>0</v>
      </c>
    </row>
    <row r="3473" spans="2:13" x14ac:dyDescent="0.2">
      <c r="B3473">
        <v>0</v>
      </c>
      <c r="C3473">
        <v>0</v>
      </c>
      <c r="D3473">
        <v>0</v>
      </c>
      <c r="E3473">
        <v>0</v>
      </c>
      <c r="F3473">
        <v>0</v>
      </c>
      <c r="G3473">
        <v>3333333</v>
      </c>
      <c r="H3473">
        <v>0</v>
      </c>
      <c r="I3473">
        <v>0</v>
      </c>
      <c r="J3473">
        <v>0</v>
      </c>
      <c r="K3473">
        <v>0</v>
      </c>
      <c r="L3473">
        <v>0</v>
      </c>
      <c r="M3473">
        <v>0</v>
      </c>
    </row>
    <row r="3474" spans="2:13" x14ac:dyDescent="0.2">
      <c r="B3474">
        <v>0</v>
      </c>
      <c r="C3474">
        <v>0</v>
      </c>
      <c r="D3474">
        <v>0</v>
      </c>
      <c r="E3474">
        <v>0</v>
      </c>
      <c r="F3474">
        <v>0</v>
      </c>
      <c r="G3474">
        <v>3333333</v>
      </c>
      <c r="H3474">
        <v>0</v>
      </c>
      <c r="I3474">
        <v>0</v>
      </c>
      <c r="J3474">
        <v>0</v>
      </c>
      <c r="K3474">
        <v>0</v>
      </c>
      <c r="L3474">
        <v>0</v>
      </c>
      <c r="M3474">
        <v>0</v>
      </c>
    </row>
    <row r="3475" spans="2:13" x14ac:dyDescent="0.2">
      <c r="B3475">
        <v>0</v>
      </c>
      <c r="C3475">
        <v>0</v>
      </c>
      <c r="D3475">
        <v>0</v>
      </c>
      <c r="E3475">
        <v>0</v>
      </c>
      <c r="F3475">
        <v>0</v>
      </c>
      <c r="G3475">
        <v>3333333</v>
      </c>
      <c r="H3475">
        <v>0</v>
      </c>
      <c r="I3475">
        <v>0</v>
      </c>
      <c r="J3475">
        <v>0</v>
      </c>
      <c r="K3475">
        <v>0</v>
      </c>
      <c r="L3475">
        <v>0</v>
      </c>
      <c r="M3475">
        <v>0</v>
      </c>
    </row>
    <row r="3476" spans="2:13" x14ac:dyDescent="0.2">
      <c r="B3476">
        <v>0</v>
      </c>
      <c r="C3476">
        <v>0</v>
      </c>
      <c r="D3476">
        <v>0</v>
      </c>
      <c r="E3476">
        <v>0</v>
      </c>
      <c r="F3476">
        <v>0</v>
      </c>
      <c r="G3476">
        <v>3333333</v>
      </c>
      <c r="H3476">
        <v>0</v>
      </c>
      <c r="I3476">
        <v>0</v>
      </c>
      <c r="J3476">
        <v>0</v>
      </c>
      <c r="K3476">
        <v>0</v>
      </c>
      <c r="L3476">
        <v>0</v>
      </c>
      <c r="M3476">
        <v>0</v>
      </c>
    </row>
    <row r="3477" spans="2:13" x14ac:dyDescent="0.2">
      <c r="B3477">
        <v>0</v>
      </c>
      <c r="C3477">
        <v>0</v>
      </c>
      <c r="D3477">
        <v>0</v>
      </c>
      <c r="E3477">
        <v>0</v>
      </c>
      <c r="F3477">
        <v>0</v>
      </c>
      <c r="G3477">
        <v>3333333</v>
      </c>
      <c r="H3477">
        <v>0</v>
      </c>
      <c r="I3477">
        <v>0</v>
      </c>
      <c r="J3477">
        <v>0</v>
      </c>
      <c r="K3477">
        <v>0</v>
      </c>
      <c r="L3477">
        <v>0</v>
      </c>
      <c r="M3477">
        <v>0</v>
      </c>
    </row>
    <row r="3478" spans="2:13" x14ac:dyDescent="0.2">
      <c r="B3478">
        <v>0</v>
      </c>
      <c r="C3478">
        <v>0</v>
      </c>
      <c r="D3478">
        <v>0</v>
      </c>
      <c r="E3478">
        <v>0</v>
      </c>
      <c r="F3478">
        <v>0</v>
      </c>
      <c r="G3478">
        <v>3333333</v>
      </c>
      <c r="H3478">
        <v>0</v>
      </c>
      <c r="I3478">
        <v>0</v>
      </c>
      <c r="J3478">
        <v>0</v>
      </c>
      <c r="K3478">
        <v>0</v>
      </c>
      <c r="L3478">
        <v>0</v>
      </c>
      <c r="M3478">
        <v>0</v>
      </c>
    </row>
    <row r="3479" spans="2:13" x14ac:dyDescent="0.2">
      <c r="B3479">
        <v>0</v>
      </c>
      <c r="C3479">
        <v>0</v>
      </c>
      <c r="D3479">
        <v>0</v>
      </c>
      <c r="E3479">
        <v>0</v>
      </c>
      <c r="F3479">
        <v>0</v>
      </c>
      <c r="G3479">
        <v>3333333</v>
      </c>
      <c r="H3479">
        <v>0</v>
      </c>
      <c r="I3479">
        <v>0</v>
      </c>
      <c r="J3479">
        <v>0</v>
      </c>
      <c r="K3479">
        <v>0</v>
      </c>
      <c r="L3479">
        <v>0</v>
      </c>
      <c r="M3479">
        <v>0</v>
      </c>
    </row>
    <row r="3480" spans="2:13" x14ac:dyDescent="0.2">
      <c r="B3480">
        <v>0</v>
      </c>
      <c r="C3480">
        <v>0</v>
      </c>
      <c r="D3480">
        <v>0</v>
      </c>
      <c r="E3480">
        <v>0</v>
      </c>
      <c r="F3480">
        <v>0</v>
      </c>
      <c r="G3480">
        <v>3333333</v>
      </c>
      <c r="H3480">
        <v>0</v>
      </c>
      <c r="I3480">
        <v>0</v>
      </c>
      <c r="J3480">
        <v>0</v>
      </c>
      <c r="K3480">
        <v>0</v>
      </c>
      <c r="L3480">
        <v>0</v>
      </c>
      <c r="M3480">
        <v>0</v>
      </c>
    </row>
    <row r="3481" spans="2:13" x14ac:dyDescent="0.2">
      <c r="B3481">
        <v>0</v>
      </c>
      <c r="C3481">
        <v>0</v>
      </c>
      <c r="D3481">
        <v>0</v>
      </c>
      <c r="E3481">
        <v>0</v>
      </c>
      <c r="F3481">
        <v>0</v>
      </c>
      <c r="G3481">
        <v>3333333</v>
      </c>
      <c r="H3481">
        <v>0</v>
      </c>
      <c r="I3481">
        <v>0</v>
      </c>
      <c r="J3481">
        <v>0</v>
      </c>
      <c r="K3481">
        <v>0</v>
      </c>
      <c r="L3481">
        <v>0</v>
      </c>
      <c r="M3481">
        <v>0</v>
      </c>
    </row>
    <row r="3482" spans="2:13" x14ac:dyDescent="0.2">
      <c r="B3482">
        <v>0</v>
      </c>
      <c r="C3482">
        <v>0</v>
      </c>
      <c r="D3482">
        <v>0</v>
      </c>
      <c r="E3482">
        <v>0</v>
      </c>
      <c r="F3482">
        <v>0</v>
      </c>
      <c r="G3482">
        <v>3333333</v>
      </c>
      <c r="H3482">
        <v>0</v>
      </c>
      <c r="I3482">
        <v>0</v>
      </c>
      <c r="J3482">
        <v>0</v>
      </c>
      <c r="K3482">
        <v>0</v>
      </c>
      <c r="L3482">
        <v>0</v>
      </c>
      <c r="M3482">
        <v>0</v>
      </c>
    </row>
    <row r="3483" spans="2:13" x14ac:dyDescent="0.2">
      <c r="B3483">
        <v>0</v>
      </c>
      <c r="C3483">
        <v>0</v>
      </c>
      <c r="D3483">
        <v>0</v>
      </c>
      <c r="E3483">
        <v>0</v>
      </c>
      <c r="F3483">
        <v>0</v>
      </c>
      <c r="G3483">
        <v>3333333</v>
      </c>
      <c r="H3483">
        <v>0</v>
      </c>
      <c r="I3483">
        <v>0</v>
      </c>
      <c r="J3483">
        <v>0</v>
      </c>
      <c r="K3483">
        <v>0</v>
      </c>
      <c r="L3483">
        <v>0</v>
      </c>
      <c r="M3483">
        <v>0</v>
      </c>
    </row>
    <row r="3484" spans="2:13" x14ac:dyDescent="0.2">
      <c r="B3484">
        <v>0</v>
      </c>
      <c r="C3484">
        <v>0</v>
      </c>
      <c r="D3484">
        <v>0</v>
      </c>
      <c r="E3484">
        <v>0</v>
      </c>
      <c r="F3484">
        <v>0</v>
      </c>
      <c r="G3484">
        <v>3333333</v>
      </c>
      <c r="H3484">
        <v>0</v>
      </c>
      <c r="I3484">
        <v>0</v>
      </c>
      <c r="J3484">
        <v>0</v>
      </c>
      <c r="K3484">
        <v>0</v>
      </c>
      <c r="L3484">
        <v>0</v>
      </c>
      <c r="M3484">
        <v>0</v>
      </c>
    </row>
    <row r="3485" spans="2:13" x14ac:dyDescent="0.2">
      <c r="B3485">
        <v>0</v>
      </c>
      <c r="C3485">
        <v>0</v>
      </c>
      <c r="D3485">
        <v>0</v>
      </c>
      <c r="E3485">
        <v>0</v>
      </c>
      <c r="F3485">
        <v>0</v>
      </c>
      <c r="G3485">
        <v>3333333</v>
      </c>
      <c r="H3485">
        <v>0</v>
      </c>
      <c r="I3485">
        <v>0</v>
      </c>
      <c r="J3485">
        <v>0</v>
      </c>
      <c r="K3485">
        <v>0</v>
      </c>
      <c r="L3485">
        <v>0</v>
      </c>
      <c r="M3485">
        <v>0</v>
      </c>
    </row>
    <row r="3486" spans="2:13" x14ac:dyDescent="0.2">
      <c r="B3486">
        <v>0</v>
      </c>
      <c r="C3486">
        <v>0</v>
      </c>
      <c r="D3486">
        <v>0</v>
      </c>
      <c r="E3486">
        <v>0</v>
      </c>
      <c r="F3486">
        <v>0</v>
      </c>
      <c r="G3486">
        <v>3333333</v>
      </c>
      <c r="H3486">
        <v>0</v>
      </c>
      <c r="I3486">
        <v>0</v>
      </c>
      <c r="J3486">
        <v>0</v>
      </c>
      <c r="K3486">
        <v>0</v>
      </c>
      <c r="L3486">
        <v>0</v>
      </c>
      <c r="M3486">
        <v>0</v>
      </c>
    </row>
    <row r="3487" spans="2:13" x14ac:dyDescent="0.2">
      <c r="B3487">
        <v>0</v>
      </c>
      <c r="C3487">
        <v>0</v>
      </c>
      <c r="D3487">
        <v>0</v>
      </c>
      <c r="E3487">
        <v>0</v>
      </c>
      <c r="F3487">
        <v>0</v>
      </c>
      <c r="G3487">
        <v>3333333</v>
      </c>
      <c r="H3487">
        <v>0</v>
      </c>
      <c r="I3487">
        <v>0</v>
      </c>
      <c r="J3487">
        <v>0</v>
      </c>
      <c r="K3487">
        <v>0</v>
      </c>
      <c r="L3487">
        <v>0</v>
      </c>
      <c r="M3487">
        <v>0</v>
      </c>
    </row>
    <row r="3488" spans="2:13" x14ac:dyDescent="0.2">
      <c r="B3488">
        <v>0</v>
      </c>
      <c r="C3488">
        <v>0</v>
      </c>
      <c r="D3488">
        <v>0</v>
      </c>
      <c r="E3488">
        <v>0</v>
      </c>
      <c r="F3488">
        <v>0</v>
      </c>
      <c r="G3488">
        <v>3333333</v>
      </c>
      <c r="H3488">
        <v>0</v>
      </c>
      <c r="I3488">
        <v>0</v>
      </c>
      <c r="J3488">
        <v>0</v>
      </c>
      <c r="K3488">
        <v>0</v>
      </c>
      <c r="L3488">
        <v>0</v>
      </c>
      <c r="M3488">
        <v>0</v>
      </c>
    </row>
    <row r="3489" spans="2:13" x14ac:dyDescent="0.2">
      <c r="B3489">
        <v>0</v>
      </c>
      <c r="C3489">
        <v>0</v>
      </c>
      <c r="D3489">
        <v>0</v>
      </c>
      <c r="E3489">
        <v>0</v>
      </c>
      <c r="F3489">
        <v>0</v>
      </c>
      <c r="G3489">
        <v>3333333</v>
      </c>
      <c r="H3489">
        <v>0</v>
      </c>
      <c r="I3489">
        <v>0</v>
      </c>
      <c r="J3489">
        <v>0</v>
      </c>
      <c r="K3489">
        <v>0</v>
      </c>
      <c r="L3489">
        <v>0</v>
      </c>
      <c r="M3489">
        <v>0</v>
      </c>
    </row>
    <row r="3490" spans="2:13" x14ac:dyDescent="0.2">
      <c r="B3490">
        <v>0</v>
      </c>
      <c r="C3490">
        <v>0</v>
      </c>
      <c r="D3490">
        <v>0</v>
      </c>
      <c r="E3490">
        <v>0</v>
      </c>
      <c r="F3490">
        <v>0</v>
      </c>
      <c r="G3490">
        <v>3333333</v>
      </c>
      <c r="H3490">
        <v>0</v>
      </c>
      <c r="I3490">
        <v>0</v>
      </c>
      <c r="J3490">
        <v>0</v>
      </c>
      <c r="K3490">
        <v>0</v>
      </c>
      <c r="L3490">
        <v>0</v>
      </c>
      <c r="M3490">
        <v>0</v>
      </c>
    </row>
    <row r="3491" spans="2:13" x14ac:dyDescent="0.2">
      <c r="B3491">
        <v>0</v>
      </c>
      <c r="C3491">
        <v>0</v>
      </c>
      <c r="D3491">
        <v>0</v>
      </c>
      <c r="E3491">
        <v>0</v>
      </c>
      <c r="F3491">
        <v>0</v>
      </c>
      <c r="G3491">
        <v>3333333</v>
      </c>
      <c r="H3491">
        <v>0</v>
      </c>
      <c r="I3491">
        <v>0</v>
      </c>
      <c r="J3491">
        <v>0</v>
      </c>
      <c r="K3491">
        <v>0</v>
      </c>
      <c r="L3491">
        <v>0</v>
      </c>
      <c r="M3491">
        <v>0</v>
      </c>
    </row>
    <row r="3492" spans="2:13" x14ac:dyDescent="0.2">
      <c r="B3492">
        <v>0</v>
      </c>
      <c r="C3492">
        <v>0</v>
      </c>
      <c r="D3492">
        <v>0</v>
      </c>
      <c r="E3492">
        <v>0</v>
      </c>
      <c r="F3492">
        <v>0</v>
      </c>
      <c r="G3492">
        <v>3333333</v>
      </c>
      <c r="H3492">
        <v>0</v>
      </c>
      <c r="I3492">
        <v>0</v>
      </c>
      <c r="J3492">
        <v>0</v>
      </c>
      <c r="K3492">
        <v>0</v>
      </c>
      <c r="L3492">
        <v>0</v>
      </c>
      <c r="M3492">
        <v>0</v>
      </c>
    </row>
    <row r="3493" spans="2:13" x14ac:dyDescent="0.2">
      <c r="B3493">
        <v>0</v>
      </c>
      <c r="C3493">
        <v>0</v>
      </c>
      <c r="D3493">
        <v>0</v>
      </c>
      <c r="E3493">
        <v>0</v>
      </c>
      <c r="F3493">
        <v>0</v>
      </c>
      <c r="G3493">
        <v>3333333</v>
      </c>
      <c r="H3493">
        <v>0</v>
      </c>
      <c r="I3493">
        <v>0</v>
      </c>
      <c r="J3493">
        <v>0</v>
      </c>
      <c r="K3493">
        <v>0</v>
      </c>
      <c r="L3493">
        <v>0</v>
      </c>
      <c r="M3493">
        <v>0</v>
      </c>
    </row>
    <row r="3494" spans="2:13" x14ac:dyDescent="0.2">
      <c r="B3494">
        <v>0</v>
      </c>
      <c r="C3494">
        <v>0</v>
      </c>
      <c r="D3494">
        <v>0</v>
      </c>
      <c r="E3494">
        <v>0</v>
      </c>
      <c r="F3494">
        <v>0</v>
      </c>
      <c r="G3494">
        <v>3333333</v>
      </c>
      <c r="H3494">
        <v>0</v>
      </c>
      <c r="I3494">
        <v>0</v>
      </c>
      <c r="J3494">
        <v>0</v>
      </c>
      <c r="K3494">
        <v>0</v>
      </c>
      <c r="L3494">
        <v>0</v>
      </c>
      <c r="M3494">
        <v>0</v>
      </c>
    </row>
    <row r="3495" spans="2:13" x14ac:dyDescent="0.2">
      <c r="B3495">
        <v>0</v>
      </c>
      <c r="C3495">
        <v>0</v>
      </c>
      <c r="D3495">
        <v>0</v>
      </c>
      <c r="E3495">
        <v>0</v>
      </c>
      <c r="F3495">
        <v>0</v>
      </c>
      <c r="G3495">
        <v>3333333</v>
      </c>
      <c r="H3495">
        <v>0</v>
      </c>
      <c r="I3495">
        <v>0</v>
      </c>
      <c r="J3495">
        <v>0</v>
      </c>
      <c r="K3495">
        <v>0</v>
      </c>
      <c r="L3495">
        <v>0</v>
      </c>
      <c r="M3495">
        <v>0</v>
      </c>
    </row>
    <row r="3496" spans="2:13" x14ac:dyDescent="0.2">
      <c r="B3496">
        <v>0</v>
      </c>
      <c r="C3496">
        <v>0</v>
      </c>
      <c r="D3496">
        <v>0</v>
      </c>
      <c r="E3496">
        <v>0</v>
      </c>
      <c r="F3496">
        <v>0</v>
      </c>
      <c r="G3496">
        <v>3333333</v>
      </c>
      <c r="H3496">
        <v>0</v>
      </c>
      <c r="I3496">
        <v>0</v>
      </c>
      <c r="J3496">
        <v>0</v>
      </c>
      <c r="K3496">
        <v>0</v>
      </c>
      <c r="L3496">
        <v>0</v>
      </c>
      <c r="M3496">
        <v>0</v>
      </c>
    </row>
    <row r="3497" spans="2:13" x14ac:dyDescent="0.2">
      <c r="B3497">
        <v>0</v>
      </c>
      <c r="C3497">
        <v>0</v>
      </c>
      <c r="D3497">
        <v>0</v>
      </c>
      <c r="E3497">
        <v>0</v>
      </c>
      <c r="F3497">
        <v>0</v>
      </c>
      <c r="G3497">
        <v>3333333</v>
      </c>
      <c r="H3497">
        <v>0</v>
      </c>
      <c r="I3497">
        <v>0</v>
      </c>
      <c r="J3497">
        <v>0</v>
      </c>
      <c r="K3497">
        <v>0</v>
      </c>
      <c r="L3497">
        <v>0</v>
      </c>
      <c r="M3497">
        <v>0</v>
      </c>
    </row>
    <row r="3498" spans="2:13" x14ac:dyDescent="0.2">
      <c r="B3498">
        <v>0</v>
      </c>
      <c r="C3498">
        <v>0</v>
      </c>
      <c r="D3498">
        <v>0</v>
      </c>
      <c r="E3498">
        <v>0</v>
      </c>
      <c r="F3498">
        <v>0</v>
      </c>
      <c r="G3498">
        <v>3333333</v>
      </c>
      <c r="H3498">
        <v>0</v>
      </c>
      <c r="I3498">
        <v>0</v>
      </c>
      <c r="J3498">
        <v>0</v>
      </c>
      <c r="K3498">
        <v>0</v>
      </c>
      <c r="L3498">
        <v>0</v>
      </c>
      <c r="M3498">
        <v>0</v>
      </c>
    </row>
    <row r="3499" spans="2:13" x14ac:dyDescent="0.2">
      <c r="B3499">
        <v>0</v>
      </c>
      <c r="C3499">
        <v>0</v>
      </c>
      <c r="D3499">
        <v>0</v>
      </c>
      <c r="E3499">
        <v>0</v>
      </c>
      <c r="F3499">
        <v>0</v>
      </c>
      <c r="G3499">
        <v>3333333</v>
      </c>
      <c r="H3499">
        <v>0</v>
      </c>
      <c r="I3499">
        <v>0</v>
      </c>
      <c r="J3499">
        <v>0</v>
      </c>
      <c r="K3499">
        <v>0</v>
      </c>
      <c r="L3499">
        <v>0</v>
      </c>
      <c r="M3499">
        <v>0</v>
      </c>
    </row>
    <row r="3500" spans="2:13" x14ac:dyDescent="0.2">
      <c r="B3500">
        <v>0</v>
      </c>
      <c r="C3500">
        <v>0</v>
      </c>
      <c r="D3500">
        <v>0</v>
      </c>
      <c r="E3500">
        <v>0</v>
      </c>
      <c r="F3500">
        <v>0</v>
      </c>
      <c r="G3500">
        <v>3333333</v>
      </c>
      <c r="H3500">
        <v>0</v>
      </c>
      <c r="I3500">
        <v>0</v>
      </c>
      <c r="J3500">
        <v>0</v>
      </c>
      <c r="K3500">
        <v>0</v>
      </c>
      <c r="L3500">
        <v>0</v>
      </c>
      <c r="M3500">
        <v>0</v>
      </c>
    </row>
    <row r="3501" spans="2:13" x14ac:dyDescent="0.2">
      <c r="B3501">
        <v>0</v>
      </c>
      <c r="C3501">
        <v>0</v>
      </c>
      <c r="D3501">
        <v>0</v>
      </c>
      <c r="E3501">
        <v>0</v>
      </c>
      <c r="F3501">
        <v>0</v>
      </c>
      <c r="G3501">
        <v>3333333</v>
      </c>
      <c r="H3501">
        <v>0</v>
      </c>
      <c r="I3501">
        <v>0</v>
      </c>
      <c r="J3501">
        <v>0</v>
      </c>
      <c r="K3501">
        <v>0</v>
      </c>
      <c r="L3501">
        <v>0</v>
      </c>
      <c r="M3501">
        <v>0</v>
      </c>
    </row>
    <row r="3502" spans="2:13" x14ac:dyDescent="0.2">
      <c r="B3502">
        <v>0</v>
      </c>
      <c r="C3502">
        <v>0</v>
      </c>
      <c r="D3502">
        <v>0</v>
      </c>
      <c r="E3502">
        <v>0</v>
      </c>
      <c r="F3502">
        <v>0</v>
      </c>
      <c r="G3502">
        <v>3333333</v>
      </c>
      <c r="H3502">
        <v>0</v>
      </c>
      <c r="I3502">
        <v>0</v>
      </c>
      <c r="J3502">
        <v>0</v>
      </c>
      <c r="K3502">
        <v>0</v>
      </c>
      <c r="L3502">
        <v>0</v>
      </c>
      <c r="M3502">
        <v>0</v>
      </c>
    </row>
    <row r="3503" spans="2:13" x14ac:dyDescent="0.2">
      <c r="B3503">
        <v>0</v>
      </c>
      <c r="C3503">
        <v>0</v>
      </c>
      <c r="D3503">
        <v>0</v>
      </c>
      <c r="E3503">
        <v>0</v>
      </c>
      <c r="F3503">
        <v>0</v>
      </c>
      <c r="G3503">
        <v>3333333</v>
      </c>
      <c r="H3503">
        <v>0</v>
      </c>
      <c r="I3503">
        <v>0</v>
      </c>
      <c r="J3503">
        <v>0</v>
      </c>
      <c r="K3503">
        <v>0</v>
      </c>
      <c r="L3503">
        <v>0</v>
      </c>
      <c r="M3503">
        <v>0</v>
      </c>
    </row>
    <row r="3504" spans="2:13" x14ac:dyDescent="0.2">
      <c r="B3504">
        <v>0</v>
      </c>
      <c r="C3504">
        <v>0</v>
      </c>
      <c r="D3504">
        <v>0</v>
      </c>
      <c r="E3504">
        <v>0</v>
      </c>
      <c r="F3504">
        <v>0</v>
      </c>
      <c r="G3504">
        <v>3333333</v>
      </c>
      <c r="H3504">
        <v>0</v>
      </c>
      <c r="I3504">
        <v>0</v>
      </c>
      <c r="J3504">
        <v>0</v>
      </c>
      <c r="K3504">
        <v>0</v>
      </c>
      <c r="L3504">
        <v>0</v>
      </c>
      <c r="M3504">
        <v>0</v>
      </c>
    </row>
    <row r="3505" spans="2:13" x14ac:dyDescent="0.2">
      <c r="B3505">
        <v>0</v>
      </c>
      <c r="C3505">
        <v>0</v>
      </c>
      <c r="D3505">
        <v>0</v>
      </c>
      <c r="E3505">
        <v>0</v>
      </c>
      <c r="F3505">
        <v>0</v>
      </c>
      <c r="G3505">
        <v>3333333</v>
      </c>
      <c r="H3505">
        <v>0</v>
      </c>
      <c r="I3505">
        <v>0</v>
      </c>
      <c r="J3505">
        <v>0</v>
      </c>
      <c r="K3505">
        <v>0</v>
      </c>
      <c r="L3505">
        <v>0</v>
      </c>
      <c r="M3505">
        <v>0</v>
      </c>
    </row>
    <row r="3506" spans="2:13" x14ac:dyDescent="0.2">
      <c r="B3506">
        <v>0</v>
      </c>
      <c r="C3506">
        <v>0</v>
      </c>
      <c r="D3506">
        <v>0</v>
      </c>
      <c r="E3506">
        <v>0</v>
      </c>
      <c r="F3506">
        <v>0</v>
      </c>
      <c r="G3506">
        <v>3333333</v>
      </c>
      <c r="H3506">
        <v>0</v>
      </c>
      <c r="I3506">
        <v>0</v>
      </c>
      <c r="J3506">
        <v>0</v>
      </c>
      <c r="K3506">
        <v>0</v>
      </c>
      <c r="L3506">
        <v>0</v>
      </c>
      <c r="M3506">
        <v>0</v>
      </c>
    </row>
    <row r="3507" spans="2:13" x14ac:dyDescent="0.2">
      <c r="B3507">
        <v>0</v>
      </c>
      <c r="C3507">
        <v>0</v>
      </c>
      <c r="D3507">
        <v>0</v>
      </c>
      <c r="E3507">
        <v>0</v>
      </c>
      <c r="F3507">
        <v>0</v>
      </c>
      <c r="G3507">
        <v>3333333</v>
      </c>
      <c r="H3507">
        <v>0</v>
      </c>
      <c r="I3507">
        <v>0</v>
      </c>
      <c r="J3507">
        <v>0</v>
      </c>
      <c r="K3507">
        <v>0</v>
      </c>
      <c r="L3507">
        <v>0</v>
      </c>
      <c r="M3507">
        <v>0</v>
      </c>
    </row>
    <row r="3508" spans="2:13" x14ac:dyDescent="0.2">
      <c r="B3508">
        <v>0</v>
      </c>
      <c r="C3508">
        <v>0</v>
      </c>
      <c r="D3508">
        <v>0</v>
      </c>
      <c r="E3508">
        <v>0</v>
      </c>
      <c r="F3508">
        <v>0</v>
      </c>
      <c r="G3508">
        <v>3333333</v>
      </c>
      <c r="H3508">
        <v>0</v>
      </c>
      <c r="I3508">
        <v>0</v>
      </c>
      <c r="J3508">
        <v>0</v>
      </c>
      <c r="K3508">
        <v>0</v>
      </c>
      <c r="L3508">
        <v>0</v>
      </c>
      <c r="M3508">
        <v>0</v>
      </c>
    </row>
    <row r="3509" spans="2:13" x14ac:dyDescent="0.2">
      <c r="B3509">
        <v>0</v>
      </c>
      <c r="C3509">
        <v>0</v>
      </c>
      <c r="D3509">
        <v>0</v>
      </c>
      <c r="E3509">
        <v>0</v>
      </c>
      <c r="F3509">
        <v>0</v>
      </c>
      <c r="G3509">
        <v>3333333</v>
      </c>
      <c r="H3509">
        <v>0</v>
      </c>
      <c r="I3509">
        <v>0</v>
      </c>
      <c r="J3509">
        <v>0</v>
      </c>
      <c r="K3509">
        <v>0</v>
      </c>
      <c r="L3509">
        <v>0</v>
      </c>
      <c r="M3509">
        <v>0</v>
      </c>
    </row>
    <row r="3510" spans="2:13" x14ac:dyDescent="0.2">
      <c r="B3510">
        <v>0</v>
      </c>
      <c r="C3510">
        <v>0</v>
      </c>
      <c r="D3510">
        <v>0</v>
      </c>
      <c r="E3510">
        <v>0</v>
      </c>
      <c r="F3510">
        <v>0</v>
      </c>
      <c r="G3510">
        <v>3333333</v>
      </c>
      <c r="H3510">
        <v>0</v>
      </c>
      <c r="I3510">
        <v>0</v>
      </c>
      <c r="J3510">
        <v>0</v>
      </c>
      <c r="K3510">
        <v>0</v>
      </c>
      <c r="L3510">
        <v>0</v>
      </c>
      <c r="M3510">
        <v>0</v>
      </c>
    </row>
    <row r="3511" spans="2:13" x14ac:dyDescent="0.2">
      <c r="B3511">
        <v>0</v>
      </c>
      <c r="C3511">
        <v>0</v>
      </c>
      <c r="D3511">
        <v>0</v>
      </c>
      <c r="E3511">
        <v>0</v>
      </c>
      <c r="F3511">
        <v>0</v>
      </c>
      <c r="G3511">
        <v>3333333</v>
      </c>
      <c r="H3511">
        <v>0</v>
      </c>
      <c r="I3511">
        <v>0</v>
      </c>
      <c r="J3511">
        <v>0</v>
      </c>
      <c r="K3511">
        <v>0</v>
      </c>
      <c r="L3511">
        <v>0</v>
      </c>
      <c r="M3511">
        <v>0</v>
      </c>
    </row>
    <row r="3512" spans="2:13" x14ac:dyDescent="0.2">
      <c r="B3512">
        <v>0</v>
      </c>
      <c r="C3512">
        <v>0</v>
      </c>
      <c r="D3512">
        <v>0</v>
      </c>
      <c r="E3512">
        <v>0</v>
      </c>
      <c r="F3512">
        <v>0</v>
      </c>
      <c r="G3512">
        <v>3333333</v>
      </c>
      <c r="H3512">
        <v>0</v>
      </c>
      <c r="I3512">
        <v>0</v>
      </c>
      <c r="J3512">
        <v>0</v>
      </c>
      <c r="K3512">
        <v>0</v>
      </c>
      <c r="L3512">
        <v>0</v>
      </c>
      <c r="M3512">
        <v>0</v>
      </c>
    </row>
    <row r="3513" spans="2:13" x14ac:dyDescent="0.2">
      <c r="B3513">
        <v>0</v>
      </c>
      <c r="C3513">
        <v>0</v>
      </c>
      <c r="D3513">
        <v>0</v>
      </c>
      <c r="E3513">
        <v>0</v>
      </c>
      <c r="F3513">
        <v>0</v>
      </c>
      <c r="G3513">
        <v>3333333</v>
      </c>
      <c r="H3513">
        <v>0</v>
      </c>
      <c r="I3513">
        <v>0</v>
      </c>
      <c r="J3513">
        <v>0</v>
      </c>
      <c r="K3513">
        <v>0</v>
      </c>
      <c r="L3513">
        <v>0</v>
      </c>
      <c r="M3513">
        <v>0</v>
      </c>
    </row>
    <row r="3514" spans="2:13" x14ac:dyDescent="0.2">
      <c r="B3514">
        <v>0</v>
      </c>
      <c r="C3514">
        <v>0</v>
      </c>
      <c r="D3514">
        <v>0</v>
      </c>
      <c r="E3514">
        <v>0</v>
      </c>
      <c r="F3514">
        <v>0</v>
      </c>
      <c r="G3514">
        <v>3333333</v>
      </c>
      <c r="H3514">
        <v>0</v>
      </c>
      <c r="I3514">
        <v>0</v>
      </c>
      <c r="J3514">
        <v>0</v>
      </c>
      <c r="K3514">
        <v>0</v>
      </c>
      <c r="L3514">
        <v>0</v>
      </c>
      <c r="M3514">
        <v>0</v>
      </c>
    </row>
    <row r="3515" spans="2:13" x14ac:dyDescent="0.2">
      <c r="B3515">
        <v>0</v>
      </c>
      <c r="C3515">
        <v>0</v>
      </c>
      <c r="D3515">
        <v>0</v>
      </c>
      <c r="E3515">
        <v>0</v>
      </c>
      <c r="F3515">
        <v>0</v>
      </c>
      <c r="G3515">
        <v>3333333</v>
      </c>
      <c r="H3515">
        <v>0</v>
      </c>
      <c r="I3515">
        <v>0</v>
      </c>
      <c r="J3515">
        <v>0</v>
      </c>
      <c r="K3515">
        <v>0</v>
      </c>
      <c r="L3515">
        <v>0</v>
      </c>
      <c r="M3515">
        <v>0</v>
      </c>
    </row>
    <row r="3516" spans="2:13" x14ac:dyDescent="0.2">
      <c r="B3516">
        <v>0</v>
      </c>
      <c r="C3516">
        <v>0</v>
      </c>
      <c r="D3516">
        <v>0</v>
      </c>
      <c r="E3516">
        <v>0</v>
      </c>
      <c r="F3516">
        <v>0</v>
      </c>
      <c r="G3516">
        <v>3333333</v>
      </c>
      <c r="H3516">
        <v>0</v>
      </c>
      <c r="I3516">
        <v>0</v>
      </c>
      <c r="J3516">
        <v>0</v>
      </c>
      <c r="K3516">
        <v>0</v>
      </c>
      <c r="L3516">
        <v>0</v>
      </c>
      <c r="M3516">
        <v>0</v>
      </c>
    </row>
    <row r="3517" spans="2:13" x14ac:dyDescent="0.2">
      <c r="B3517">
        <v>0</v>
      </c>
      <c r="C3517">
        <v>0</v>
      </c>
      <c r="D3517">
        <v>0</v>
      </c>
      <c r="E3517">
        <v>0</v>
      </c>
      <c r="F3517">
        <v>0</v>
      </c>
      <c r="G3517">
        <v>3333333</v>
      </c>
      <c r="H3517">
        <v>0</v>
      </c>
      <c r="I3517">
        <v>0</v>
      </c>
      <c r="J3517">
        <v>0</v>
      </c>
      <c r="K3517">
        <v>0</v>
      </c>
      <c r="L3517">
        <v>0</v>
      </c>
      <c r="M3517">
        <v>0</v>
      </c>
    </row>
    <row r="3518" spans="2:13" x14ac:dyDescent="0.2">
      <c r="B3518">
        <v>0</v>
      </c>
      <c r="C3518">
        <v>0</v>
      </c>
      <c r="D3518">
        <v>0</v>
      </c>
      <c r="E3518">
        <v>0</v>
      </c>
      <c r="F3518">
        <v>0</v>
      </c>
      <c r="G3518">
        <v>3333333</v>
      </c>
      <c r="H3518">
        <v>0</v>
      </c>
      <c r="I3518">
        <v>0</v>
      </c>
      <c r="J3518">
        <v>0</v>
      </c>
      <c r="K3518">
        <v>0</v>
      </c>
      <c r="L3518">
        <v>0</v>
      </c>
      <c r="M3518">
        <v>0</v>
      </c>
    </row>
    <row r="3519" spans="2:13" x14ac:dyDescent="0.2">
      <c r="B3519">
        <v>0</v>
      </c>
      <c r="C3519">
        <v>0</v>
      </c>
      <c r="D3519">
        <v>0</v>
      </c>
      <c r="E3519">
        <v>0</v>
      </c>
      <c r="F3519">
        <v>0</v>
      </c>
      <c r="G3519">
        <v>3333333</v>
      </c>
      <c r="H3519">
        <v>0</v>
      </c>
      <c r="I3519">
        <v>0</v>
      </c>
      <c r="J3519">
        <v>0</v>
      </c>
      <c r="K3519">
        <v>0</v>
      </c>
      <c r="L3519">
        <v>0</v>
      </c>
      <c r="M3519">
        <v>0</v>
      </c>
    </row>
    <row r="3520" spans="2:13" x14ac:dyDescent="0.2">
      <c r="B3520">
        <v>0</v>
      </c>
      <c r="C3520">
        <v>0</v>
      </c>
      <c r="D3520">
        <v>0</v>
      </c>
      <c r="E3520">
        <v>0</v>
      </c>
      <c r="F3520">
        <v>0</v>
      </c>
      <c r="G3520">
        <v>3333333</v>
      </c>
      <c r="H3520">
        <v>0</v>
      </c>
      <c r="I3520">
        <v>0</v>
      </c>
      <c r="J3520">
        <v>0</v>
      </c>
      <c r="K3520">
        <v>0</v>
      </c>
      <c r="L3520">
        <v>0</v>
      </c>
      <c r="M3520">
        <v>0</v>
      </c>
    </row>
    <row r="3521" spans="2:13" x14ac:dyDescent="0.2">
      <c r="B3521">
        <v>0</v>
      </c>
      <c r="C3521">
        <v>0</v>
      </c>
      <c r="D3521">
        <v>0</v>
      </c>
      <c r="E3521">
        <v>0</v>
      </c>
      <c r="F3521">
        <v>0</v>
      </c>
      <c r="G3521">
        <v>3333333</v>
      </c>
      <c r="H3521">
        <v>0</v>
      </c>
      <c r="I3521">
        <v>0</v>
      </c>
      <c r="J3521">
        <v>0</v>
      </c>
      <c r="K3521">
        <v>0</v>
      </c>
      <c r="L3521">
        <v>0</v>
      </c>
      <c r="M3521">
        <v>0</v>
      </c>
    </row>
    <row r="3522" spans="2:13" x14ac:dyDescent="0.2">
      <c r="B3522">
        <v>0</v>
      </c>
      <c r="C3522">
        <v>0</v>
      </c>
      <c r="D3522">
        <v>0</v>
      </c>
      <c r="E3522">
        <v>0</v>
      </c>
      <c r="F3522">
        <v>0</v>
      </c>
      <c r="G3522">
        <v>3333333</v>
      </c>
      <c r="H3522">
        <v>0</v>
      </c>
      <c r="I3522">
        <v>0</v>
      </c>
      <c r="J3522">
        <v>0</v>
      </c>
      <c r="K3522">
        <v>0</v>
      </c>
      <c r="L3522">
        <v>0</v>
      </c>
      <c r="M3522">
        <v>0</v>
      </c>
    </row>
    <row r="3523" spans="2:13" x14ac:dyDescent="0.2">
      <c r="B3523">
        <v>0</v>
      </c>
      <c r="C3523">
        <v>0</v>
      </c>
      <c r="D3523">
        <v>0</v>
      </c>
      <c r="E3523">
        <v>0</v>
      </c>
      <c r="F3523">
        <v>0</v>
      </c>
      <c r="G3523">
        <v>3333333</v>
      </c>
      <c r="H3523">
        <v>0</v>
      </c>
      <c r="I3523">
        <v>0</v>
      </c>
      <c r="J3523">
        <v>0</v>
      </c>
      <c r="K3523">
        <v>0</v>
      </c>
      <c r="L3523">
        <v>0</v>
      </c>
      <c r="M3523">
        <v>0</v>
      </c>
    </row>
    <row r="3524" spans="2:13" x14ac:dyDescent="0.2">
      <c r="B3524">
        <v>0</v>
      </c>
      <c r="C3524">
        <v>0</v>
      </c>
      <c r="D3524">
        <v>0</v>
      </c>
      <c r="E3524">
        <v>0</v>
      </c>
      <c r="F3524">
        <v>0</v>
      </c>
      <c r="G3524">
        <v>3333333</v>
      </c>
      <c r="H3524">
        <v>0</v>
      </c>
      <c r="I3524">
        <v>0</v>
      </c>
      <c r="J3524">
        <v>0</v>
      </c>
      <c r="K3524">
        <v>0</v>
      </c>
      <c r="L3524">
        <v>0</v>
      </c>
      <c r="M3524">
        <v>0</v>
      </c>
    </row>
    <row r="3525" spans="2:13" x14ac:dyDescent="0.2">
      <c r="B3525">
        <v>0</v>
      </c>
      <c r="C3525">
        <v>0</v>
      </c>
      <c r="D3525">
        <v>0</v>
      </c>
      <c r="E3525">
        <v>0</v>
      </c>
      <c r="F3525">
        <v>0</v>
      </c>
      <c r="G3525">
        <v>3333333</v>
      </c>
      <c r="H3525">
        <v>0</v>
      </c>
      <c r="I3525">
        <v>0</v>
      </c>
      <c r="J3525">
        <v>0</v>
      </c>
      <c r="K3525">
        <v>0</v>
      </c>
      <c r="L3525">
        <v>0</v>
      </c>
      <c r="M3525">
        <v>0</v>
      </c>
    </row>
    <row r="3526" spans="2:13" x14ac:dyDescent="0.2">
      <c r="B3526">
        <v>0</v>
      </c>
      <c r="C3526">
        <v>0</v>
      </c>
      <c r="D3526">
        <v>0</v>
      </c>
      <c r="E3526">
        <v>0</v>
      </c>
      <c r="F3526">
        <v>0</v>
      </c>
      <c r="G3526">
        <v>3333333</v>
      </c>
      <c r="H3526">
        <v>0</v>
      </c>
      <c r="I3526">
        <v>0</v>
      </c>
      <c r="J3526">
        <v>0</v>
      </c>
      <c r="K3526">
        <v>0</v>
      </c>
      <c r="L3526">
        <v>0</v>
      </c>
      <c r="M3526">
        <v>0</v>
      </c>
    </row>
    <row r="3527" spans="2:13" x14ac:dyDescent="0.2">
      <c r="B3527">
        <v>0</v>
      </c>
      <c r="C3527">
        <v>0</v>
      </c>
      <c r="D3527">
        <v>0</v>
      </c>
      <c r="E3527">
        <v>0</v>
      </c>
      <c r="F3527">
        <v>0</v>
      </c>
      <c r="G3527">
        <v>3333333</v>
      </c>
      <c r="H3527">
        <v>0</v>
      </c>
      <c r="I3527">
        <v>0</v>
      </c>
      <c r="J3527">
        <v>0</v>
      </c>
      <c r="K3527">
        <v>0</v>
      </c>
      <c r="L3527">
        <v>0</v>
      </c>
      <c r="M3527">
        <v>0</v>
      </c>
    </row>
    <row r="3528" spans="2:13" x14ac:dyDescent="0.2">
      <c r="B3528">
        <v>0</v>
      </c>
      <c r="C3528">
        <v>0</v>
      </c>
      <c r="D3528">
        <v>0</v>
      </c>
      <c r="E3528">
        <v>0</v>
      </c>
      <c r="F3528">
        <v>0</v>
      </c>
      <c r="G3528">
        <v>3333333</v>
      </c>
      <c r="H3528">
        <v>0</v>
      </c>
      <c r="I3528">
        <v>0</v>
      </c>
      <c r="J3528">
        <v>0</v>
      </c>
      <c r="K3528">
        <v>0</v>
      </c>
      <c r="L3528">
        <v>0</v>
      </c>
      <c r="M3528">
        <v>0</v>
      </c>
    </row>
    <row r="3529" spans="2:13" x14ac:dyDescent="0.2">
      <c r="B3529">
        <v>0</v>
      </c>
      <c r="C3529">
        <v>0</v>
      </c>
      <c r="D3529">
        <v>0</v>
      </c>
      <c r="E3529">
        <v>0</v>
      </c>
      <c r="F3529">
        <v>0</v>
      </c>
      <c r="G3529">
        <v>3333333</v>
      </c>
      <c r="H3529">
        <v>0</v>
      </c>
      <c r="I3529">
        <v>0</v>
      </c>
      <c r="J3529">
        <v>0</v>
      </c>
      <c r="K3529">
        <v>0</v>
      </c>
      <c r="L3529">
        <v>0</v>
      </c>
      <c r="M3529">
        <v>0</v>
      </c>
    </row>
    <row r="3530" spans="2:13" x14ac:dyDescent="0.2">
      <c r="B3530">
        <v>0</v>
      </c>
      <c r="C3530">
        <v>0</v>
      </c>
      <c r="D3530">
        <v>0</v>
      </c>
      <c r="E3530">
        <v>0</v>
      </c>
      <c r="F3530">
        <v>0</v>
      </c>
      <c r="G3530">
        <v>3333333</v>
      </c>
      <c r="H3530">
        <v>0</v>
      </c>
      <c r="I3530">
        <v>0</v>
      </c>
      <c r="J3530">
        <v>0</v>
      </c>
      <c r="K3530">
        <v>0</v>
      </c>
      <c r="L3530">
        <v>0</v>
      </c>
      <c r="M3530">
        <v>0</v>
      </c>
    </row>
    <row r="3531" spans="2:13" x14ac:dyDescent="0.2">
      <c r="B3531">
        <v>0</v>
      </c>
      <c r="C3531">
        <v>0</v>
      </c>
      <c r="D3531">
        <v>0</v>
      </c>
      <c r="E3531">
        <v>0</v>
      </c>
      <c r="F3531">
        <v>0</v>
      </c>
      <c r="G3531">
        <v>3333333</v>
      </c>
      <c r="H3531">
        <v>0</v>
      </c>
      <c r="I3531">
        <v>0</v>
      </c>
      <c r="J3531">
        <v>0</v>
      </c>
      <c r="K3531">
        <v>0</v>
      </c>
      <c r="L3531">
        <v>0</v>
      </c>
      <c r="M3531">
        <v>0</v>
      </c>
    </row>
    <row r="3532" spans="2:13" x14ac:dyDescent="0.2">
      <c r="B3532">
        <v>0</v>
      </c>
      <c r="C3532">
        <v>0</v>
      </c>
      <c r="D3532">
        <v>0</v>
      </c>
      <c r="E3532">
        <v>0</v>
      </c>
      <c r="F3532">
        <v>0</v>
      </c>
      <c r="G3532">
        <v>3333333</v>
      </c>
      <c r="H3532">
        <v>0</v>
      </c>
      <c r="I3532">
        <v>0</v>
      </c>
      <c r="J3532">
        <v>0</v>
      </c>
      <c r="K3532">
        <v>0</v>
      </c>
      <c r="L3532">
        <v>0</v>
      </c>
      <c r="M3532">
        <v>0</v>
      </c>
    </row>
    <row r="3533" spans="2:13" x14ac:dyDescent="0.2">
      <c r="B3533">
        <v>0</v>
      </c>
      <c r="C3533">
        <v>0</v>
      </c>
      <c r="D3533">
        <v>0</v>
      </c>
      <c r="E3533">
        <v>0</v>
      </c>
      <c r="F3533">
        <v>0</v>
      </c>
      <c r="G3533">
        <v>3333333</v>
      </c>
      <c r="H3533">
        <v>0</v>
      </c>
      <c r="I3533">
        <v>0</v>
      </c>
      <c r="J3533">
        <v>0</v>
      </c>
      <c r="K3533">
        <v>0</v>
      </c>
      <c r="L3533">
        <v>0</v>
      </c>
      <c r="M3533">
        <v>0</v>
      </c>
    </row>
    <row r="3534" spans="2:13" x14ac:dyDescent="0.2">
      <c r="B3534">
        <v>0</v>
      </c>
      <c r="C3534">
        <v>0</v>
      </c>
      <c r="D3534">
        <v>0</v>
      </c>
      <c r="E3534">
        <v>0</v>
      </c>
      <c r="F3534">
        <v>0</v>
      </c>
      <c r="G3534">
        <v>3333333</v>
      </c>
      <c r="H3534">
        <v>0</v>
      </c>
      <c r="I3534">
        <v>0</v>
      </c>
      <c r="J3534">
        <v>0</v>
      </c>
      <c r="K3534">
        <v>0</v>
      </c>
      <c r="L3534">
        <v>0</v>
      </c>
      <c r="M3534">
        <v>0</v>
      </c>
    </row>
    <row r="3535" spans="2:13" x14ac:dyDescent="0.2">
      <c r="B3535">
        <v>0</v>
      </c>
      <c r="C3535">
        <v>0</v>
      </c>
      <c r="D3535">
        <v>0</v>
      </c>
      <c r="E3535">
        <v>0</v>
      </c>
      <c r="F3535">
        <v>0</v>
      </c>
      <c r="G3535">
        <v>3333333</v>
      </c>
      <c r="H3535">
        <v>0</v>
      </c>
      <c r="I3535">
        <v>0</v>
      </c>
      <c r="J3535">
        <v>0</v>
      </c>
      <c r="K3535">
        <v>0</v>
      </c>
      <c r="L3535">
        <v>0</v>
      </c>
      <c r="M3535">
        <v>0</v>
      </c>
    </row>
    <row r="3536" spans="2:13" x14ac:dyDescent="0.2">
      <c r="B3536">
        <v>0</v>
      </c>
      <c r="C3536">
        <v>0</v>
      </c>
      <c r="D3536">
        <v>0</v>
      </c>
      <c r="E3536">
        <v>0</v>
      </c>
      <c r="F3536">
        <v>0</v>
      </c>
      <c r="G3536">
        <v>3333333</v>
      </c>
      <c r="H3536">
        <v>0</v>
      </c>
      <c r="I3536">
        <v>0</v>
      </c>
      <c r="J3536">
        <v>0</v>
      </c>
      <c r="K3536">
        <v>0</v>
      </c>
      <c r="L3536">
        <v>0</v>
      </c>
      <c r="M3536">
        <v>0</v>
      </c>
    </row>
    <row r="3537" spans="2:13" x14ac:dyDescent="0.2">
      <c r="B3537">
        <v>0</v>
      </c>
      <c r="C3537">
        <v>0</v>
      </c>
      <c r="D3537">
        <v>0</v>
      </c>
      <c r="E3537">
        <v>0</v>
      </c>
      <c r="F3537">
        <v>0</v>
      </c>
      <c r="G3537">
        <v>3333333</v>
      </c>
      <c r="H3537">
        <v>0</v>
      </c>
      <c r="I3537">
        <v>0</v>
      </c>
      <c r="J3537">
        <v>0</v>
      </c>
      <c r="K3537">
        <v>0</v>
      </c>
      <c r="L3537">
        <v>0</v>
      </c>
      <c r="M3537">
        <v>0</v>
      </c>
    </row>
    <row r="3538" spans="2:13" x14ac:dyDescent="0.2">
      <c r="B3538">
        <v>0</v>
      </c>
      <c r="C3538">
        <v>0</v>
      </c>
      <c r="D3538">
        <v>0</v>
      </c>
      <c r="E3538">
        <v>0</v>
      </c>
      <c r="F3538">
        <v>0</v>
      </c>
      <c r="G3538">
        <v>3333333</v>
      </c>
      <c r="H3538">
        <v>0</v>
      </c>
      <c r="I3538">
        <v>0</v>
      </c>
      <c r="J3538">
        <v>0</v>
      </c>
      <c r="K3538">
        <v>0</v>
      </c>
      <c r="L3538">
        <v>0</v>
      </c>
      <c r="M3538">
        <v>0</v>
      </c>
    </row>
    <row r="3539" spans="2:13" x14ac:dyDescent="0.2">
      <c r="B3539">
        <v>0</v>
      </c>
      <c r="C3539">
        <v>0</v>
      </c>
      <c r="D3539">
        <v>0</v>
      </c>
      <c r="E3539">
        <v>0</v>
      </c>
      <c r="F3539">
        <v>0</v>
      </c>
      <c r="G3539">
        <v>3333333</v>
      </c>
      <c r="H3539">
        <v>0</v>
      </c>
      <c r="I3539">
        <v>0</v>
      </c>
      <c r="J3539">
        <v>0</v>
      </c>
      <c r="K3539">
        <v>0</v>
      </c>
      <c r="L3539">
        <v>0</v>
      </c>
      <c r="M3539">
        <v>0</v>
      </c>
    </row>
    <row r="3540" spans="2:13" x14ac:dyDescent="0.2">
      <c r="B3540">
        <v>0</v>
      </c>
      <c r="C3540">
        <v>0</v>
      </c>
      <c r="D3540">
        <v>0</v>
      </c>
      <c r="E3540">
        <v>0</v>
      </c>
      <c r="F3540">
        <v>0</v>
      </c>
      <c r="G3540">
        <v>3333333</v>
      </c>
      <c r="H3540">
        <v>0</v>
      </c>
      <c r="I3540">
        <v>0</v>
      </c>
      <c r="J3540">
        <v>0</v>
      </c>
      <c r="K3540">
        <v>0</v>
      </c>
      <c r="L3540">
        <v>0</v>
      </c>
      <c r="M3540">
        <v>0</v>
      </c>
    </row>
    <row r="3541" spans="2:13" x14ac:dyDescent="0.2">
      <c r="B3541">
        <v>0</v>
      </c>
      <c r="C3541">
        <v>0</v>
      </c>
      <c r="D3541">
        <v>0</v>
      </c>
      <c r="E3541">
        <v>0</v>
      </c>
      <c r="F3541">
        <v>0</v>
      </c>
      <c r="G3541">
        <v>3333333</v>
      </c>
      <c r="H3541">
        <v>0</v>
      </c>
      <c r="I3541">
        <v>0</v>
      </c>
      <c r="J3541">
        <v>0</v>
      </c>
      <c r="K3541">
        <v>0</v>
      </c>
      <c r="L3541">
        <v>0</v>
      </c>
      <c r="M3541">
        <v>0</v>
      </c>
    </row>
    <row r="3542" spans="2:13" x14ac:dyDescent="0.2">
      <c r="B3542">
        <v>0</v>
      </c>
      <c r="C3542">
        <v>0</v>
      </c>
      <c r="D3542">
        <v>0</v>
      </c>
      <c r="E3542">
        <v>0</v>
      </c>
      <c r="F3542">
        <v>0</v>
      </c>
      <c r="G3542">
        <v>3333333</v>
      </c>
      <c r="H3542">
        <v>0</v>
      </c>
      <c r="I3542">
        <v>0</v>
      </c>
      <c r="J3542">
        <v>0</v>
      </c>
      <c r="K3542">
        <v>0</v>
      </c>
      <c r="L3542">
        <v>0</v>
      </c>
      <c r="M3542">
        <v>0</v>
      </c>
    </row>
    <row r="3543" spans="2:13" x14ac:dyDescent="0.2">
      <c r="B3543">
        <v>0</v>
      </c>
      <c r="C3543">
        <v>0</v>
      </c>
      <c r="D3543">
        <v>0</v>
      </c>
      <c r="E3543">
        <v>0</v>
      </c>
      <c r="F3543">
        <v>0</v>
      </c>
      <c r="G3543">
        <v>3333333</v>
      </c>
      <c r="H3543">
        <v>0</v>
      </c>
      <c r="I3543">
        <v>0</v>
      </c>
      <c r="J3543">
        <v>0</v>
      </c>
      <c r="K3543">
        <v>0</v>
      </c>
      <c r="L3543">
        <v>0</v>
      </c>
      <c r="M3543">
        <v>0</v>
      </c>
    </row>
    <row r="3544" spans="2:13" x14ac:dyDescent="0.2">
      <c r="B3544">
        <v>0</v>
      </c>
      <c r="C3544">
        <v>0</v>
      </c>
      <c r="D3544">
        <v>0</v>
      </c>
      <c r="E3544">
        <v>0</v>
      </c>
      <c r="F3544">
        <v>0</v>
      </c>
      <c r="G3544">
        <v>3333333</v>
      </c>
      <c r="H3544">
        <v>0</v>
      </c>
      <c r="I3544">
        <v>0</v>
      </c>
      <c r="J3544">
        <v>0</v>
      </c>
      <c r="K3544">
        <v>0</v>
      </c>
      <c r="L3544">
        <v>0</v>
      </c>
      <c r="M3544">
        <v>0</v>
      </c>
    </row>
    <row r="3545" spans="2:13" x14ac:dyDescent="0.2">
      <c r="B3545">
        <v>0</v>
      </c>
      <c r="C3545">
        <v>0</v>
      </c>
      <c r="D3545">
        <v>0</v>
      </c>
      <c r="E3545">
        <v>0</v>
      </c>
      <c r="F3545">
        <v>0</v>
      </c>
      <c r="G3545">
        <v>3333333</v>
      </c>
      <c r="H3545">
        <v>0</v>
      </c>
      <c r="I3545">
        <v>0</v>
      </c>
      <c r="J3545">
        <v>0</v>
      </c>
      <c r="K3545">
        <v>0</v>
      </c>
      <c r="L3545">
        <v>0</v>
      </c>
      <c r="M3545">
        <v>0</v>
      </c>
    </row>
    <row r="3546" spans="2:13" x14ac:dyDescent="0.2">
      <c r="B3546">
        <v>0</v>
      </c>
      <c r="C3546">
        <v>0</v>
      </c>
      <c r="D3546">
        <v>0</v>
      </c>
      <c r="E3546">
        <v>0</v>
      </c>
      <c r="F3546">
        <v>0</v>
      </c>
      <c r="G3546">
        <v>3333333</v>
      </c>
      <c r="H3546">
        <v>0</v>
      </c>
      <c r="I3546">
        <v>0</v>
      </c>
      <c r="J3546">
        <v>0</v>
      </c>
      <c r="K3546">
        <v>0</v>
      </c>
      <c r="L3546">
        <v>0</v>
      </c>
      <c r="M3546">
        <v>0</v>
      </c>
    </row>
    <row r="3547" spans="2:13" x14ac:dyDescent="0.2">
      <c r="B3547">
        <v>0</v>
      </c>
      <c r="C3547">
        <v>0</v>
      </c>
      <c r="D3547">
        <v>0</v>
      </c>
      <c r="E3547">
        <v>0</v>
      </c>
      <c r="F3547">
        <v>0</v>
      </c>
      <c r="G3547">
        <v>3333333</v>
      </c>
      <c r="H3547">
        <v>0</v>
      </c>
      <c r="I3547">
        <v>0</v>
      </c>
      <c r="J3547">
        <v>0</v>
      </c>
      <c r="K3547">
        <v>0</v>
      </c>
      <c r="L3547">
        <v>0</v>
      </c>
      <c r="M3547">
        <v>0</v>
      </c>
    </row>
    <row r="3548" spans="2:13" x14ac:dyDescent="0.2">
      <c r="B3548">
        <v>0</v>
      </c>
      <c r="C3548">
        <v>0</v>
      </c>
      <c r="D3548">
        <v>0</v>
      </c>
      <c r="E3548">
        <v>0</v>
      </c>
      <c r="F3548">
        <v>0</v>
      </c>
      <c r="G3548">
        <v>3333333</v>
      </c>
      <c r="H3548">
        <v>0</v>
      </c>
      <c r="I3548">
        <v>0</v>
      </c>
      <c r="J3548">
        <v>0</v>
      </c>
      <c r="K3548">
        <v>0</v>
      </c>
      <c r="L3548">
        <v>0</v>
      </c>
      <c r="M3548">
        <v>0</v>
      </c>
    </row>
    <row r="3549" spans="2:13" x14ac:dyDescent="0.2">
      <c r="B3549">
        <v>0</v>
      </c>
      <c r="C3549">
        <v>0</v>
      </c>
      <c r="D3549">
        <v>0</v>
      </c>
      <c r="E3549">
        <v>0</v>
      </c>
      <c r="F3549">
        <v>0</v>
      </c>
      <c r="G3549">
        <v>3333333</v>
      </c>
      <c r="H3549">
        <v>0</v>
      </c>
      <c r="I3549">
        <v>0</v>
      </c>
      <c r="J3549">
        <v>0</v>
      </c>
      <c r="K3549">
        <v>0</v>
      </c>
      <c r="L3549">
        <v>0</v>
      </c>
      <c r="M3549">
        <v>0</v>
      </c>
    </row>
    <row r="3550" spans="2:13" x14ac:dyDescent="0.2">
      <c r="B3550">
        <v>0</v>
      </c>
      <c r="C3550">
        <v>0</v>
      </c>
      <c r="D3550">
        <v>0</v>
      </c>
      <c r="E3550">
        <v>0</v>
      </c>
      <c r="F3550">
        <v>0</v>
      </c>
      <c r="G3550">
        <v>3333333</v>
      </c>
      <c r="H3550">
        <v>0</v>
      </c>
      <c r="I3550">
        <v>0</v>
      </c>
      <c r="J3550">
        <v>0</v>
      </c>
      <c r="K3550">
        <v>0</v>
      </c>
      <c r="L3550">
        <v>0</v>
      </c>
      <c r="M3550">
        <v>0</v>
      </c>
    </row>
    <row r="3551" spans="2:13" x14ac:dyDescent="0.2">
      <c r="B3551">
        <v>0</v>
      </c>
      <c r="C3551">
        <v>0</v>
      </c>
      <c r="D3551">
        <v>0</v>
      </c>
      <c r="E3551">
        <v>0</v>
      </c>
      <c r="F3551">
        <v>0</v>
      </c>
      <c r="G3551">
        <v>3333333</v>
      </c>
      <c r="H3551">
        <v>0</v>
      </c>
      <c r="I3551">
        <v>0</v>
      </c>
      <c r="J3551">
        <v>0</v>
      </c>
      <c r="K3551">
        <v>0</v>
      </c>
      <c r="L3551">
        <v>0</v>
      </c>
      <c r="M3551">
        <v>0</v>
      </c>
    </row>
    <row r="3552" spans="2:13" x14ac:dyDescent="0.2">
      <c r="B3552">
        <v>0</v>
      </c>
      <c r="C3552">
        <v>0</v>
      </c>
      <c r="D3552">
        <v>0</v>
      </c>
      <c r="E3552">
        <v>0</v>
      </c>
      <c r="F3552">
        <v>0</v>
      </c>
      <c r="G3552">
        <v>3333333</v>
      </c>
      <c r="H3552">
        <v>0</v>
      </c>
      <c r="I3552">
        <v>0</v>
      </c>
      <c r="J3552">
        <v>0</v>
      </c>
      <c r="K3552">
        <v>0</v>
      </c>
      <c r="L3552">
        <v>0</v>
      </c>
      <c r="M3552">
        <v>0</v>
      </c>
    </row>
    <row r="3553" spans="2:13" x14ac:dyDescent="0.2">
      <c r="B3553">
        <v>0</v>
      </c>
      <c r="C3553">
        <v>0</v>
      </c>
      <c r="D3553">
        <v>0</v>
      </c>
      <c r="E3553">
        <v>0</v>
      </c>
      <c r="F3553">
        <v>0</v>
      </c>
      <c r="G3553">
        <v>3333333</v>
      </c>
      <c r="H3553">
        <v>0</v>
      </c>
      <c r="I3553">
        <v>0</v>
      </c>
      <c r="J3553">
        <v>0</v>
      </c>
      <c r="K3553">
        <v>0</v>
      </c>
      <c r="L3553">
        <v>0</v>
      </c>
      <c r="M3553">
        <v>0</v>
      </c>
    </row>
    <row r="3554" spans="2:13" x14ac:dyDescent="0.2">
      <c r="B3554">
        <v>0</v>
      </c>
      <c r="C3554">
        <v>0</v>
      </c>
      <c r="D3554">
        <v>0</v>
      </c>
      <c r="E3554">
        <v>0</v>
      </c>
      <c r="F3554">
        <v>0</v>
      </c>
      <c r="G3554">
        <v>3333333</v>
      </c>
      <c r="H3554">
        <v>0</v>
      </c>
      <c r="I3554">
        <v>0</v>
      </c>
      <c r="J3554">
        <v>0</v>
      </c>
      <c r="K3554">
        <v>0</v>
      </c>
      <c r="L3554">
        <v>0</v>
      </c>
      <c r="M3554">
        <v>0</v>
      </c>
    </row>
    <row r="3555" spans="2:13" x14ac:dyDescent="0.2">
      <c r="B3555">
        <v>0</v>
      </c>
      <c r="C3555">
        <v>0</v>
      </c>
      <c r="D3555">
        <v>0</v>
      </c>
      <c r="E3555">
        <v>0</v>
      </c>
      <c r="F3555">
        <v>0</v>
      </c>
      <c r="G3555">
        <v>3333333</v>
      </c>
      <c r="H3555">
        <v>0</v>
      </c>
      <c r="I3555">
        <v>0</v>
      </c>
      <c r="J3555">
        <v>0</v>
      </c>
      <c r="K3555">
        <v>0</v>
      </c>
      <c r="L3555">
        <v>0</v>
      </c>
      <c r="M3555">
        <v>0</v>
      </c>
    </row>
    <row r="3556" spans="2:13" x14ac:dyDescent="0.2">
      <c r="B3556">
        <v>0</v>
      </c>
      <c r="C3556">
        <v>0</v>
      </c>
      <c r="D3556">
        <v>0</v>
      </c>
      <c r="E3556">
        <v>0</v>
      </c>
      <c r="F3556">
        <v>0</v>
      </c>
      <c r="G3556">
        <v>3333333</v>
      </c>
      <c r="H3556">
        <v>0</v>
      </c>
      <c r="I3556">
        <v>0</v>
      </c>
      <c r="J3556">
        <v>0</v>
      </c>
      <c r="K3556">
        <v>0</v>
      </c>
      <c r="L3556">
        <v>0</v>
      </c>
      <c r="M3556">
        <v>0</v>
      </c>
    </row>
    <row r="3557" spans="2:13" x14ac:dyDescent="0.2">
      <c r="B3557">
        <v>0</v>
      </c>
      <c r="C3557">
        <v>0</v>
      </c>
      <c r="D3557">
        <v>0</v>
      </c>
      <c r="E3557">
        <v>0</v>
      </c>
      <c r="F3557">
        <v>0</v>
      </c>
      <c r="G3557">
        <v>3333333</v>
      </c>
      <c r="H3557">
        <v>0</v>
      </c>
      <c r="I3557">
        <v>0</v>
      </c>
      <c r="J3557">
        <v>0</v>
      </c>
      <c r="K3557">
        <v>0</v>
      </c>
      <c r="L3557">
        <v>0</v>
      </c>
      <c r="M3557">
        <v>0</v>
      </c>
    </row>
    <row r="3558" spans="2:13" x14ac:dyDescent="0.2">
      <c r="B3558">
        <v>0</v>
      </c>
      <c r="C3558">
        <v>0</v>
      </c>
      <c r="D3558">
        <v>0</v>
      </c>
      <c r="E3558">
        <v>0</v>
      </c>
      <c r="F3558">
        <v>0</v>
      </c>
      <c r="G3558">
        <v>3333333</v>
      </c>
      <c r="H3558">
        <v>0</v>
      </c>
      <c r="I3558">
        <v>0</v>
      </c>
      <c r="J3558">
        <v>0</v>
      </c>
      <c r="K3558">
        <v>0</v>
      </c>
      <c r="L3558">
        <v>0</v>
      </c>
      <c r="M3558">
        <v>0</v>
      </c>
    </row>
    <row r="3559" spans="2:13" x14ac:dyDescent="0.2">
      <c r="B3559">
        <v>0</v>
      </c>
      <c r="C3559">
        <v>0</v>
      </c>
      <c r="D3559">
        <v>0</v>
      </c>
      <c r="E3559">
        <v>0</v>
      </c>
      <c r="F3559">
        <v>0</v>
      </c>
      <c r="G3559">
        <v>3333333</v>
      </c>
      <c r="H3559">
        <v>0</v>
      </c>
      <c r="I3559">
        <v>0</v>
      </c>
      <c r="J3559">
        <v>0</v>
      </c>
      <c r="K3559">
        <v>0</v>
      </c>
      <c r="L3559">
        <v>0</v>
      </c>
      <c r="M3559">
        <v>0</v>
      </c>
    </row>
    <row r="3560" spans="2:13" x14ac:dyDescent="0.2">
      <c r="B3560">
        <v>0</v>
      </c>
      <c r="C3560">
        <v>0</v>
      </c>
      <c r="D3560">
        <v>0</v>
      </c>
      <c r="E3560">
        <v>0</v>
      </c>
      <c r="F3560">
        <v>0</v>
      </c>
      <c r="G3560">
        <v>3333333</v>
      </c>
      <c r="H3560">
        <v>0</v>
      </c>
      <c r="I3560">
        <v>0</v>
      </c>
      <c r="J3560">
        <v>0</v>
      </c>
      <c r="K3560">
        <v>0</v>
      </c>
      <c r="L3560">
        <v>0</v>
      </c>
      <c r="M3560">
        <v>0</v>
      </c>
    </row>
    <row r="3561" spans="2:13" x14ac:dyDescent="0.2">
      <c r="B3561">
        <v>0</v>
      </c>
      <c r="C3561">
        <v>0</v>
      </c>
      <c r="D3561">
        <v>0</v>
      </c>
      <c r="E3561">
        <v>0</v>
      </c>
      <c r="F3561">
        <v>0</v>
      </c>
      <c r="G3561">
        <v>3333333</v>
      </c>
      <c r="H3561">
        <v>0</v>
      </c>
      <c r="I3561">
        <v>0</v>
      </c>
      <c r="J3561">
        <v>0</v>
      </c>
      <c r="K3561">
        <v>0</v>
      </c>
      <c r="L3561">
        <v>0</v>
      </c>
      <c r="M3561">
        <v>0</v>
      </c>
    </row>
    <row r="3562" spans="2:13" x14ac:dyDescent="0.2">
      <c r="B3562">
        <v>0</v>
      </c>
      <c r="C3562">
        <v>0</v>
      </c>
      <c r="D3562">
        <v>0</v>
      </c>
      <c r="E3562">
        <v>0</v>
      </c>
      <c r="F3562">
        <v>0</v>
      </c>
      <c r="G3562">
        <v>3333333</v>
      </c>
      <c r="H3562">
        <v>0</v>
      </c>
      <c r="I3562">
        <v>0</v>
      </c>
      <c r="J3562">
        <v>0</v>
      </c>
      <c r="K3562">
        <v>0</v>
      </c>
      <c r="L3562">
        <v>0</v>
      </c>
      <c r="M3562">
        <v>0</v>
      </c>
    </row>
    <row r="3563" spans="2:13" x14ac:dyDescent="0.2">
      <c r="B3563">
        <v>0</v>
      </c>
      <c r="C3563">
        <v>0</v>
      </c>
      <c r="D3563">
        <v>0</v>
      </c>
      <c r="E3563">
        <v>0</v>
      </c>
      <c r="F3563">
        <v>0</v>
      </c>
      <c r="G3563">
        <v>3333333</v>
      </c>
      <c r="H3563">
        <v>0</v>
      </c>
      <c r="I3563">
        <v>0</v>
      </c>
      <c r="J3563">
        <v>0</v>
      </c>
      <c r="K3563">
        <v>0</v>
      </c>
      <c r="L3563">
        <v>0</v>
      </c>
      <c r="M3563">
        <v>0</v>
      </c>
    </row>
    <row r="3564" spans="2:13" x14ac:dyDescent="0.2">
      <c r="B3564">
        <v>0</v>
      </c>
      <c r="C3564">
        <v>0</v>
      </c>
      <c r="D3564">
        <v>0</v>
      </c>
      <c r="E3564">
        <v>0</v>
      </c>
      <c r="F3564">
        <v>0</v>
      </c>
      <c r="G3564">
        <v>3333333</v>
      </c>
      <c r="H3564">
        <v>0</v>
      </c>
      <c r="I3564">
        <v>0</v>
      </c>
      <c r="J3564">
        <v>0</v>
      </c>
      <c r="K3564">
        <v>0</v>
      </c>
      <c r="L3564">
        <v>0</v>
      </c>
      <c r="M3564">
        <v>0</v>
      </c>
    </row>
    <row r="3565" spans="2:13" x14ac:dyDescent="0.2">
      <c r="B3565">
        <v>0</v>
      </c>
      <c r="C3565">
        <v>0</v>
      </c>
      <c r="D3565">
        <v>0</v>
      </c>
      <c r="E3565">
        <v>0</v>
      </c>
      <c r="F3565">
        <v>0</v>
      </c>
      <c r="G3565">
        <v>3333333</v>
      </c>
      <c r="H3565">
        <v>0</v>
      </c>
      <c r="I3565">
        <v>0</v>
      </c>
      <c r="J3565">
        <v>0</v>
      </c>
      <c r="K3565">
        <v>0</v>
      </c>
      <c r="L3565">
        <v>0</v>
      </c>
      <c r="M3565">
        <v>0</v>
      </c>
    </row>
    <row r="3566" spans="2:13" x14ac:dyDescent="0.2">
      <c r="B3566">
        <v>0</v>
      </c>
      <c r="C3566">
        <v>0</v>
      </c>
      <c r="D3566">
        <v>0</v>
      </c>
      <c r="E3566">
        <v>0</v>
      </c>
      <c r="F3566">
        <v>0</v>
      </c>
      <c r="G3566">
        <v>3333333</v>
      </c>
      <c r="H3566">
        <v>0</v>
      </c>
      <c r="I3566">
        <v>0</v>
      </c>
      <c r="J3566">
        <v>0</v>
      </c>
      <c r="K3566">
        <v>0</v>
      </c>
      <c r="L3566">
        <v>0</v>
      </c>
      <c r="M3566">
        <v>0</v>
      </c>
    </row>
    <row r="3567" spans="2:13" x14ac:dyDescent="0.2">
      <c r="B3567">
        <v>0</v>
      </c>
      <c r="C3567">
        <v>0</v>
      </c>
      <c r="D3567">
        <v>0</v>
      </c>
      <c r="E3567">
        <v>0</v>
      </c>
      <c r="F3567">
        <v>0</v>
      </c>
      <c r="G3567">
        <v>3333333</v>
      </c>
      <c r="H3567">
        <v>0</v>
      </c>
      <c r="I3567">
        <v>0</v>
      </c>
      <c r="J3567">
        <v>0</v>
      </c>
      <c r="K3567">
        <v>0</v>
      </c>
      <c r="L3567">
        <v>0</v>
      </c>
      <c r="M3567">
        <v>0</v>
      </c>
    </row>
    <row r="3568" spans="2:13" x14ac:dyDescent="0.2">
      <c r="B3568">
        <v>0</v>
      </c>
      <c r="C3568">
        <v>0</v>
      </c>
      <c r="D3568">
        <v>0</v>
      </c>
      <c r="E3568">
        <v>0</v>
      </c>
      <c r="F3568">
        <v>0</v>
      </c>
      <c r="G3568">
        <v>3333333</v>
      </c>
      <c r="H3568">
        <v>0</v>
      </c>
      <c r="I3568">
        <v>0</v>
      </c>
      <c r="J3568">
        <v>0</v>
      </c>
      <c r="K3568">
        <v>0</v>
      </c>
      <c r="L3568">
        <v>0</v>
      </c>
      <c r="M3568">
        <v>0</v>
      </c>
    </row>
    <row r="3569" spans="2:13" x14ac:dyDescent="0.2">
      <c r="B3569">
        <v>0</v>
      </c>
      <c r="C3569">
        <v>0</v>
      </c>
      <c r="D3569">
        <v>0</v>
      </c>
      <c r="E3569">
        <v>0</v>
      </c>
      <c r="F3569">
        <v>0</v>
      </c>
      <c r="G3569">
        <v>3333333</v>
      </c>
      <c r="H3569">
        <v>0</v>
      </c>
      <c r="I3569">
        <v>0</v>
      </c>
      <c r="J3569">
        <v>0</v>
      </c>
      <c r="K3569">
        <v>0</v>
      </c>
      <c r="L3569">
        <v>0</v>
      </c>
      <c r="M3569">
        <v>0</v>
      </c>
    </row>
    <row r="3570" spans="2:13" x14ac:dyDescent="0.2">
      <c r="B3570">
        <v>0</v>
      </c>
      <c r="C3570">
        <v>0</v>
      </c>
      <c r="D3570">
        <v>0</v>
      </c>
      <c r="E3570">
        <v>0</v>
      </c>
      <c r="F3570">
        <v>0</v>
      </c>
      <c r="G3570">
        <v>3333333</v>
      </c>
      <c r="H3570">
        <v>0</v>
      </c>
      <c r="I3570">
        <v>0</v>
      </c>
      <c r="J3570">
        <v>0</v>
      </c>
      <c r="K3570">
        <v>0</v>
      </c>
      <c r="L3570">
        <v>0</v>
      </c>
      <c r="M3570">
        <v>0</v>
      </c>
    </row>
    <row r="3571" spans="2:13" x14ac:dyDescent="0.2">
      <c r="B3571">
        <v>0</v>
      </c>
      <c r="C3571">
        <v>0</v>
      </c>
      <c r="D3571">
        <v>0</v>
      </c>
      <c r="E3571">
        <v>0</v>
      </c>
      <c r="F3571">
        <v>0</v>
      </c>
      <c r="G3571">
        <v>3333333</v>
      </c>
      <c r="H3571">
        <v>0</v>
      </c>
      <c r="I3571">
        <v>0</v>
      </c>
      <c r="J3571">
        <v>0</v>
      </c>
      <c r="K3571">
        <v>0</v>
      </c>
      <c r="L3571">
        <v>0</v>
      </c>
      <c r="M3571">
        <v>0</v>
      </c>
    </row>
    <row r="3572" spans="2:13" x14ac:dyDescent="0.2">
      <c r="B3572">
        <v>0</v>
      </c>
      <c r="C3572">
        <v>0</v>
      </c>
      <c r="D3572">
        <v>0</v>
      </c>
      <c r="E3572">
        <v>0</v>
      </c>
      <c r="F3572">
        <v>0</v>
      </c>
      <c r="G3572">
        <v>3333333</v>
      </c>
      <c r="H3572">
        <v>0</v>
      </c>
      <c r="I3572">
        <v>0</v>
      </c>
      <c r="J3572">
        <v>0</v>
      </c>
      <c r="K3572">
        <v>0</v>
      </c>
      <c r="L3572">
        <v>0</v>
      </c>
      <c r="M3572">
        <v>0</v>
      </c>
    </row>
    <row r="3573" spans="2:13" x14ac:dyDescent="0.2">
      <c r="B3573">
        <v>0</v>
      </c>
      <c r="C3573">
        <v>0</v>
      </c>
      <c r="D3573">
        <v>0</v>
      </c>
      <c r="E3573">
        <v>0</v>
      </c>
      <c r="F3573">
        <v>0</v>
      </c>
      <c r="G3573">
        <v>3333333</v>
      </c>
      <c r="H3573">
        <v>0</v>
      </c>
      <c r="I3573">
        <v>0</v>
      </c>
      <c r="J3573">
        <v>0</v>
      </c>
      <c r="K3573">
        <v>0</v>
      </c>
      <c r="L3573">
        <v>0</v>
      </c>
      <c r="M3573">
        <v>0</v>
      </c>
    </row>
    <row r="3574" spans="2:13" x14ac:dyDescent="0.2">
      <c r="B3574">
        <v>0</v>
      </c>
      <c r="C3574">
        <v>0</v>
      </c>
      <c r="D3574">
        <v>0</v>
      </c>
      <c r="E3574">
        <v>0</v>
      </c>
      <c r="F3574">
        <v>0</v>
      </c>
      <c r="G3574">
        <v>3333333</v>
      </c>
      <c r="H3574">
        <v>0</v>
      </c>
      <c r="I3574">
        <v>0</v>
      </c>
      <c r="J3574">
        <v>0</v>
      </c>
      <c r="K3574">
        <v>0</v>
      </c>
      <c r="L3574">
        <v>0</v>
      </c>
      <c r="M3574">
        <v>0</v>
      </c>
    </row>
    <row r="3575" spans="2:13" x14ac:dyDescent="0.2">
      <c r="B3575">
        <v>0</v>
      </c>
      <c r="C3575">
        <v>0</v>
      </c>
      <c r="D3575">
        <v>0</v>
      </c>
      <c r="E3575">
        <v>0</v>
      </c>
      <c r="F3575">
        <v>0</v>
      </c>
      <c r="G3575">
        <v>3333333</v>
      </c>
      <c r="H3575">
        <v>0</v>
      </c>
      <c r="I3575">
        <v>0</v>
      </c>
      <c r="J3575">
        <v>0</v>
      </c>
      <c r="K3575">
        <v>0</v>
      </c>
      <c r="L3575">
        <v>0</v>
      </c>
      <c r="M3575">
        <v>0</v>
      </c>
    </row>
    <row r="3576" spans="2:13" x14ac:dyDescent="0.2">
      <c r="B3576">
        <v>0</v>
      </c>
      <c r="C3576">
        <v>0</v>
      </c>
      <c r="D3576">
        <v>0</v>
      </c>
      <c r="E3576">
        <v>0</v>
      </c>
      <c r="F3576">
        <v>0</v>
      </c>
      <c r="G3576">
        <v>3333333</v>
      </c>
      <c r="H3576">
        <v>0</v>
      </c>
      <c r="I3576">
        <v>0</v>
      </c>
      <c r="J3576">
        <v>0</v>
      </c>
      <c r="K3576">
        <v>0</v>
      </c>
      <c r="L3576">
        <v>0</v>
      </c>
      <c r="M3576">
        <v>0</v>
      </c>
    </row>
    <row r="3577" spans="2:13" x14ac:dyDescent="0.2">
      <c r="B3577">
        <v>0</v>
      </c>
      <c r="C3577">
        <v>0</v>
      </c>
      <c r="D3577">
        <v>0</v>
      </c>
      <c r="E3577">
        <v>0</v>
      </c>
      <c r="F3577">
        <v>0</v>
      </c>
      <c r="G3577">
        <v>3333333</v>
      </c>
      <c r="H3577">
        <v>0</v>
      </c>
      <c r="I3577">
        <v>0</v>
      </c>
      <c r="J3577">
        <v>0</v>
      </c>
      <c r="K3577">
        <v>0</v>
      </c>
      <c r="L3577">
        <v>0</v>
      </c>
      <c r="M3577">
        <v>0</v>
      </c>
    </row>
    <row r="3578" spans="2:13" x14ac:dyDescent="0.2">
      <c r="B3578">
        <v>0</v>
      </c>
      <c r="C3578">
        <v>0</v>
      </c>
      <c r="D3578">
        <v>0</v>
      </c>
      <c r="E3578">
        <v>0</v>
      </c>
      <c r="F3578">
        <v>0</v>
      </c>
      <c r="G3578">
        <v>3333333</v>
      </c>
      <c r="H3578">
        <v>0</v>
      </c>
      <c r="I3578">
        <v>0</v>
      </c>
      <c r="J3578">
        <v>0</v>
      </c>
      <c r="K3578">
        <v>0</v>
      </c>
      <c r="L3578">
        <v>0</v>
      </c>
      <c r="M3578">
        <v>0</v>
      </c>
    </row>
    <row r="3579" spans="2:13" x14ac:dyDescent="0.2">
      <c r="B3579">
        <v>0</v>
      </c>
      <c r="C3579">
        <v>0</v>
      </c>
      <c r="D3579">
        <v>0</v>
      </c>
      <c r="E3579">
        <v>0</v>
      </c>
      <c r="F3579">
        <v>0</v>
      </c>
      <c r="G3579">
        <v>3333333</v>
      </c>
      <c r="H3579">
        <v>0</v>
      </c>
      <c r="I3579">
        <v>0</v>
      </c>
      <c r="J3579">
        <v>0</v>
      </c>
      <c r="K3579">
        <v>0</v>
      </c>
      <c r="L3579">
        <v>0</v>
      </c>
      <c r="M3579">
        <v>0</v>
      </c>
    </row>
    <row r="3580" spans="2:13" x14ac:dyDescent="0.2">
      <c r="B3580">
        <v>0</v>
      </c>
      <c r="C3580">
        <v>0</v>
      </c>
      <c r="D3580">
        <v>0</v>
      </c>
      <c r="E3580">
        <v>0</v>
      </c>
      <c r="F3580">
        <v>0</v>
      </c>
      <c r="G3580">
        <v>3333333</v>
      </c>
      <c r="H3580">
        <v>0</v>
      </c>
      <c r="I3580">
        <v>0</v>
      </c>
      <c r="J3580">
        <v>0</v>
      </c>
      <c r="K3580">
        <v>0</v>
      </c>
      <c r="L3580">
        <v>0</v>
      </c>
      <c r="M3580">
        <v>0</v>
      </c>
    </row>
    <row r="3581" spans="2:13" x14ac:dyDescent="0.2">
      <c r="B3581">
        <v>0</v>
      </c>
      <c r="C3581">
        <v>0</v>
      </c>
      <c r="D3581">
        <v>0</v>
      </c>
      <c r="E3581">
        <v>0</v>
      </c>
      <c r="F3581">
        <v>0</v>
      </c>
      <c r="G3581">
        <v>3333333</v>
      </c>
      <c r="H3581">
        <v>0</v>
      </c>
      <c r="I3581">
        <v>0</v>
      </c>
      <c r="J3581">
        <v>0</v>
      </c>
      <c r="K3581">
        <v>0</v>
      </c>
      <c r="L3581">
        <v>0</v>
      </c>
      <c r="M3581">
        <v>0</v>
      </c>
    </row>
    <row r="3582" spans="2:13" x14ac:dyDescent="0.2">
      <c r="B3582">
        <v>0</v>
      </c>
      <c r="C3582">
        <v>0</v>
      </c>
      <c r="D3582">
        <v>0</v>
      </c>
      <c r="E3582">
        <v>0</v>
      </c>
      <c r="F3582">
        <v>0</v>
      </c>
      <c r="G3582">
        <v>3333333</v>
      </c>
      <c r="H3582">
        <v>0</v>
      </c>
      <c r="I3582">
        <v>0</v>
      </c>
      <c r="J3582">
        <v>0</v>
      </c>
      <c r="K3582">
        <v>0</v>
      </c>
      <c r="L3582">
        <v>0</v>
      </c>
      <c r="M3582">
        <v>0</v>
      </c>
    </row>
    <row r="3583" spans="2:13" x14ac:dyDescent="0.2">
      <c r="B3583">
        <v>0</v>
      </c>
      <c r="C3583">
        <v>0</v>
      </c>
      <c r="D3583">
        <v>0</v>
      </c>
      <c r="E3583">
        <v>0</v>
      </c>
      <c r="F3583">
        <v>0</v>
      </c>
      <c r="G3583">
        <v>3333333</v>
      </c>
      <c r="H3583">
        <v>0</v>
      </c>
      <c r="I3583">
        <v>0</v>
      </c>
      <c r="J3583">
        <v>0</v>
      </c>
      <c r="K3583">
        <v>0</v>
      </c>
      <c r="L3583">
        <v>0</v>
      </c>
      <c r="M3583">
        <v>0</v>
      </c>
    </row>
    <row r="3584" spans="2:13" x14ac:dyDescent="0.2">
      <c r="B3584">
        <v>0</v>
      </c>
      <c r="C3584">
        <v>0</v>
      </c>
      <c r="D3584">
        <v>0</v>
      </c>
      <c r="E3584">
        <v>0</v>
      </c>
      <c r="F3584">
        <v>0</v>
      </c>
      <c r="G3584">
        <v>3333333</v>
      </c>
      <c r="H3584">
        <v>0</v>
      </c>
      <c r="I3584">
        <v>0</v>
      </c>
      <c r="J3584">
        <v>0</v>
      </c>
      <c r="K3584">
        <v>0</v>
      </c>
      <c r="L3584">
        <v>0</v>
      </c>
      <c r="M3584">
        <v>0</v>
      </c>
    </row>
    <row r="3585" spans="2:13" x14ac:dyDescent="0.2">
      <c r="B3585">
        <v>0</v>
      </c>
      <c r="C3585">
        <v>0</v>
      </c>
      <c r="D3585">
        <v>0</v>
      </c>
      <c r="E3585">
        <v>0</v>
      </c>
      <c r="F3585">
        <v>0</v>
      </c>
      <c r="G3585">
        <v>3333333</v>
      </c>
      <c r="H3585">
        <v>0</v>
      </c>
      <c r="I3585">
        <v>0</v>
      </c>
      <c r="J3585">
        <v>0</v>
      </c>
      <c r="K3585">
        <v>0</v>
      </c>
      <c r="L3585">
        <v>0</v>
      </c>
      <c r="M3585">
        <v>0</v>
      </c>
    </row>
    <row r="3586" spans="2:13" x14ac:dyDescent="0.2">
      <c r="B3586">
        <v>0</v>
      </c>
      <c r="C3586">
        <v>0</v>
      </c>
      <c r="D3586">
        <v>0</v>
      </c>
      <c r="E3586">
        <v>0</v>
      </c>
      <c r="F3586">
        <v>0</v>
      </c>
      <c r="G3586">
        <v>3333333</v>
      </c>
      <c r="H3586">
        <v>0</v>
      </c>
      <c r="I3586">
        <v>0</v>
      </c>
      <c r="J3586">
        <v>0</v>
      </c>
      <c r="K3586">
        <v>0</v>
      </c>
      <c r="L3586">
        <v>0</v>
      </c>
      <c r="M3586">
        <v>0</v>
      </c>
    </row>
    <row r="3587" spans="2:13" x14ac:dyDescent="0.2">
      <c r="B3587">
        <v>0</v>
      </c>
      <c r="C3587">
        <v>0</v>
      </c>
      <c r="D3587">
        <v>0</v>
      </c>
      <c r="E3587">
        <v>0</v>
      </c>
      <c r="F3587">
        <v>0</v>
      </c>
      <c r="G3587">
        <v>3333333</v>
      </c>
      <c r="H3587">
        <v>0</v>
      </c>
      <c r="I3587">
        <v>0</v>
      </c>
      <c r="J3587">
        <v>0</v>
      </c>
      <c r="K3587">
        <v>0</v>
      </c>
      <c r="L3587">
        <v>0</v>
      </c>
      <c r="M3587">
        <v>0</v>
      </c>
    </row>
    <row r="3588" spans="2:13" x14ac:dyDescent="0.2">
      <c r="B3588">
        <v>0</v>
      </c>
      <c r="C3588">
        <v>0</v>
      </c>
      <c r="D3588">
        <v>0</v>
      </c>
      <c r="E3588">
        <v>0</v>
      </c>
      <c r="F3588">
        <v>0</v>
      </c>
      <c r="G3588">
        <v>3333333</v>
      </c>
      <c r="H3588">
        <v>0</v>
      </c>
      <c r="I3588">
        <v>0</v>
      </c>
      <c r="J3588">
        <v>0</v>
      </c>
      <c r="K3588">
        <v>0</v>
      </c>
      <c r="L3588">
        <v>0</v>
      </c>
      <c r="M3588">
        <v>0</v>
      </c>
    </row>
    <row r="3589" spans="2:13" x14ac:dyDescent="0.2">
      <c r="B3589">
        <v>0</v>
      </c>
      <c r="C3589">
        <v>0</v>
      </c>
      <c r="D3589">
        <v>0</v>
      </c>
      <c r="E3589">
        <v>0</v>
      </c>
      <c r="F3589">
        <v>0</v>
      </c>
      <c r="G3589">
        <v>3333333</v>
      </c>
      <c r="H3589">
        <v>0</v>
      </c>
      <c r="I3589">
        <v>0</v>
      </c>
      <c r="J3589">
        <v>0</v>
      </c>
      <c r="K3589">
        <v>0</v>
      </c>
      <c r="L3589">
        <v>0</v>
      </c>
      <c r="M3589">
        <v>0</v>
      </c>
    </row>
    <row r="3590" spans="2:13" x14ac:dyDescent="0.2">
      <c r="B3590">
        <v>0</v>
      </c>
      <c r="C3590">
        <v>0</v>
      </c>
      <c r="D3590">
        <v>0</v>
      </c>
      <c r="E3590">
        <v>0</v>
      </c>
      <c r="F3590">
        <v>0</v>
      </c>
      <c r="G3590">
        <v>3333333</v>
      </c>
      <c r="H3590">
        <v>0</v>
      </c>
      <c r="I3590">
        <v>0</v>
      </c>
      <c r="J3590">
        <v>0</v>
      </c>
      <c r="K3590">
        <v>0</v>
      </c>
      <c r="L3590">
        <v>0</v>
      </c>
      <c r="M3590">
        <v>0</v>
      </c>
    </row>
    <row r="3591" spans="2:13" x14ac:dyDescent="0.2">
      <c r="B3591">
        <v>0</v>
      </c>
      <c r="C3591">
        <v>0</v>
      </c>
      <c r="D3591">
        <v>0</v>
      </c>
      <c r="E3591">
        <v>0</v>
      </c>
      <c r="F3591">
        <v>0</v>
      </c>
      <c r="G3591">
        <v>3333333</v>
      </c>
      <c r="H3591">
        <v>0</v>
      </c>
      <c r="I3591">
        <v>0</v>
      </c>
      <c r="J3591">
        <v>0</v>
      </c>
      <c r="K3591">
        <v>0</v>
      </c>
      <c r="L3591">
        <v>0</v>
      </c>
      <c r="M3591">
        <v>0</v>
      </c>
    </row>
    <row r="3592" spans="2:13" x14ac:dyDescent="0.2">
      <c r="B3592">
        <v>0</v>
      </c>
      <c r="C3592">
        <v>0</v>
      </c>
      <c r="D3592">
        <v>0</v>
      </c>
      <c r="E3592">
        <v>0</v>
      </c>
      <c r="F3592">
        <v>0</v>
      </c>
      <c r="G3592">
        <v>3333333</v>
      </c>
      <c r="H3592">
        <v>0</v>
      </c>
      <c r="I3592">
        <v>0</v>
      </c>
      <c r="J3592">
        <v>0</v>
      </c>
      <c r="K3592">
        <v>0</v>
      </c>
      <c r="L3592">
        <v>0</v>
      </c>
      <c r="M3592">
        <v>0</v>
      </c>
    </row>
    <row r="3593" spans="2:13" x14ac:dyDescent="0.2">
      <c r="B3593">
        <v>0</v>
      </c>
      <c r="C3593">
        <v>0</v>
      </c>
      <c r="D3593">
        <v>0</v>
      </c>
      <c r="E3593">
        <v>0</v>
      </c>
      <c r="F3593">
        <v>0</v>
      </c>
      <c r="G3593">
        <v>3333333</v>
      </c>
      <c r="H3593">
        <v>0</v>
      </c>
      <c r="I3593">
        <v>0</v>
      </c>
      <c r="J3593">
        <v>0</v>
      </c>
      <c r="K3593">
        <v>0</v>
      </c>
      <c r="L3593">
        <v>0</v>
      </c>
      <c r="M3593">
        <v>0</v>
      </c>
    </row>
    <row r="3594" spans="2:13" x14ac:dyDescent="0.2">
      <c r="B3594">
        <v>0</v>
      </c>
      <c r="C3594">
        <v>0</v>
      </c>
      <c r="D3594">
        <v>0</v>
      </c>
      <c r="E3594">
        <v>0</v>
      </c>
      <c r="F3594">
        <v>0</v>
      </c>
      <c r="G3594">
        <v>3333333</v>
      </c>
      <c r="H3594">
        <v>0</v>
      </c>
      <c r="I3594">
        <v>0</v>
      </c>
      <c r="J3594">
        <v>0</v>
      </c>
      <c r="K3594">
        <v>0</v>
      </c>
      <c r="L3594">
        <v>0</v>
      </c>
      <c r="M3594">
        <v>0</v>
      </c>
    </row>
    <row r="3595" spans="2:13" x14ac:dyDescent="0.2">
      <c r="B3595">
        <v>0</v>
      </c>
      <c r="C3595">
        <v>0</v>
      </c>
      <c r="D3595">
        <v>0</v>
      </c>
      <c r="E3595">
        <v>0</v>
      </c>
      <c r="F3595">
        <v>0</v>
      </c>
      <c r="G3595">
        <v>3333333</v>
      </c>
      <c r="H3595">
        <v>0</v>
      </c>
      <c r="I3595">
        <v>0</v>
      </c>
      <c r="J3595">
        <v>0</v>
      </c>
      <c r="K3595">
        <v>0</v>
      </c>
      <c r="L3595">
        <v>0</v>
      </c>
      <c r="M3595">
        <v>0</v>
      </c>
    </row>
    <row r="3596" spans="2:13" x14ac:dyDescent="0.2">
      <c r="B3596">
        <v>0</v>
      </c>
      <c r="C3596">
        <v>0</v>
      </c>
      <c r="D3596">
        <v>0</v>
      </c>
      <c r="E3596">
        <v>0</v>
      </c>
      <c r="F3596">
        <v>0</v>
      </c>
      <c r="G3596">
        <v>3333333</v>
      </c>
      <c r="H3596">
        <v>0</v>
      </c>
      <c r="I3596">
        <v>0</v>
      </c>
      <c r="J3596">
        <v>0</v>
      </c>
      <c r="K3596">
        <v>0</v>
      </c>
      <c r="L3596">
        <v>0</v>
      </c>
      <c r="M3596">
        <v>0</v>
      </c>
    </row>
    <row r="3597" spans="2:13" x14ac:dyDescent="0.2">
      <c r="B3597">
        <v>0</v>
      </c>
      <c r="C3597">
        <v>0</v>
      </c>
      <c r="D3597">
        <v>0</v>
      </c>
      <c r="E3597">
        <v>0</v>
      </c>
      <c r="F3597">
        <v>0</v>
      </c>
      <c r="G3597">
        <v>3333333</v>
      </c>
      <c r="H3597">
        <v>0</v>
      </c>
      <c r="I3597">
        <v>0</v>
      </c>
      <c r="J3597">
        <v>0</v>
      </c>
      <c r="K3597">
        <v>0</v>
      </c>
      <c r="L3597">
        <v>0</v>
      </c>
      <c r="M3597">
        <v>0</v>
      </c>
    </row>
    <row r="3598" spans="2:13" x14ac:dyDescent="0.2">
      <c r="B3598">
        <v>0</v>
      </c>
      <c r="C3598">
        <v>0</v>
      </c>
      <c r="D3598">
        <v>0</v>
      </c>
      <c r="E3598">
        <v>0</v>
      </c>
      <c r="F3598">
        <v>0</v>
      </c>
      <c r="G3598">
        <v>3333333</v>
      </c>
      <c r="H3598">
        <v>0</v>
      </c>
      <c r="I3598">
        <v>0</v>
      </c>
      <c r="J3598">
        <v>0</v>
      </c>
      <c r="K3598">
        <v>0</v>
      </c>
      <c r="L3598">
        <v>0</v>
      </c>
      <c r="M3598">
        <v>0</v>
      </c>
    </row>
    <row r="3599" spans="2:13" x14ac:dyDescent="0.2">
      <c r="B3599">
        <v>0</v>
      </c>
      <c r="C3599">
        <v>0</v>
      </c>
      <c r="D3599">
        <v>0</v>
      </c>
      <c r="E3599">
        <v>0</v>
      </c>
      <c r="F3599">
        <v>0</v>
      </c>
      <c r="G3599">
        <v>3333333</v>
      </c>
      <c r="H3599">
        <v>0</v>
      </c>
      <c r="I3599">
        <v>0</v>
      </c>
      <c r="J3599">
        <v>0</v>
      </c>
      <c r="K3599">
        <v>0</v>
      </c>
      <c r="L3599">
        <v>0</v>
      </c>
      <c r="M3599">
        <v>0</v>
      </c>
    </row>
    <row r="3600" spans="2:13" x14ac:dyDescent="0.2">
      <c r="B3600">
        <v>0</v>
      </c>
      <c r="C3600">
        <v>0</v>
      </c>
      <c r="D3600">
        <v>0</v>
      </c>
      <c r="E3600">
        <v>0</v>
      </c>
      <c r="F3600">
        <v>0</v>
      </c>
      <c r="G3600">
        <v>3333333</v>
      </c>
      <c r="H3600">
        <v>0</v>
      </c>
      <c r="I3600">
        <v>0</v>
      </c>
      <c r="J3600">
        <v>0</v>
      </c>
      <c r="K3600">
        <v>0</v>
      </c>
      <c r="L3600">
        <v>0</v>
      </c>
      <c r="M3600">
        <v>0</v>
      </c>
    </row>
    <row r="3601" spans="2:13" x14ac:dyDescent="0.2">
      <c r="B3601">
        <v>0</v>
      </c>
      <c r="C3601">
        <v>0</v>
      </c>
      <c r="D3601">
        <v>0</v>
      </c>
      <c r="E3601">
        <v>0</v>
      </c>
      <c r="F3601">
        <v>0</v>
      </c>
      <c r="G3601">
        <v>3333333</v>
      </c>
      <c r="H3601">
        <v>0</v>
      </c>
      <c r="I3601">
        <v>0</v>
      </c>
      <c r="J3601">
        <v>0</v>
      </c>
      <c r="K3601">
        <v>0</v>
      </c>
      <c r="L3601">
        <v>0</v>
      </c>
      <c r="M3601">
        <v>0</v>
      </c>
    </row>
    <row r="3602" spans="2:13" x14ac:dyDescent="0.2">
      <c r="B3602">
        <v>0</v>
      </c>
      <c r="C3602">
        <v>0</v>
      </c>
      <c r="D3602">
        <v>0</v>
      </c>
      <c r="E3602">
        <v>0</v>
      </c>
      <c r="F3602">
        <v>0</v>
      </c>
      <c r="G3602">
        <v>3333333</v>
      </c>
      <c r="H3602">
        <v>0</v>
      </c>
      <c r="I3602">
        <v>0</v>
      </c>
      <c r="J3602">
        <v>0</v>
      </c>
      <c r="K3602">
        <v>0</v>
      </c>
      <c r="L3602">
        <v>0</v>
      </c>
      <c r="M3602">
        <v>0</v>
      </c>
    </row>
    <row r="3603" spans="2:13" x14ac:dyDescent="0.2">
      <c r="B3603">
        <v>0</v>
      </c>
      <c r="C3603">
        <v>0</v>
      </c>
      <c r="D3603">
        <v>0</v>
      </c>
      <c r="E3603">
        <v>0</v>
      </c>
      <c r="F3603">
        <v>0</v>
      </c>
      <c r="G3603">
        <v>3333333</v>
      </c>
      <c r="H3603">
        <v>0</v>
      </c>
      <c r="I3603">
        <v>0</v>
      </c>
      <c r="J3603">
        <v>0</v>
      </c>
      <c r="K3603">
        <v>0</v>
      </c>
      <c r="L3603">
        <v>0</v>
      </c>
      <c r="M3603">
        <v>0</v>
      </c>
    </row>
    <row r="3604" spans="2:13" x14ac:dyDescent="0.2">
      <c r="B3604">
        <v>0</v>
      </c>
      <c r="C3604">
        <v>0</v>
      </c>
      <c r="D3604">
        <v>0</v>
      </c>
      <c r="E3604">
        <v>0</v>
      </c>
      <c r="F3604">
        <v>0</v>
      </c>
      <c r="G3604">
        <v>3333333</v>
      </c>
      <c r="H3604">
        <v>0</v>
      </c>
      <c r="I3604">
        <v>0</v>
      </c>
      <c r="J3604">
        <v>0</v>
      </c>
      <c r="K3604">
        <v>0</v>
      </c>
      <c r="L3604">
        <v>0</v>
      </c>
      <c r="M3604">
        <v>0</v>
      </c>
    </row>
    <row r="3605" spans="2:13" x14ac:dyDescent="0.2">
      <c r="B3605">
        <v>0</v>
      </c>
      <c r="C3605">
        <v>0</v>
      </c>
      <c r="D3605">
        <v>0</v>
      </c>
      <c r="E3605">
        <v>0</v>
      </c>
      <c r="F3605">
        <v>0</v>
      </c>
      <c r="G3605">
        <v>3333333</v>
      </c>
      <c r="H3605">
        <v>0</v>
      </c>
      <c r="I3605">
        <v>0</v>
      </c>
      <c r="J3605">
        <v>0</v>
      </c>
      <c r="K3605">
        <v>0</v>
      </c>
      <c r="L3605">
        <v>0</v>
      </c>
      <c r="M3605">
        <v>0</v>
      </c>
    </row>
    <row r="3606" spans="2:13" x14ac:dyDescent="0.2">
      <c r="B3606">
        <v>0</v>
      </c>
      <c r="C3606">
        <v>0</v>
      </c>
      <c r="D3606">
        <v>0</v>
      </c>
      <c r="E3606">
        <v>0</v>
      </c>
      <c r="F3606">
        <v>0</v>
      </c>
      <c r="G3606">
        <v>3333333</v>
      </c>
      <c r="H3606">
        <v>0</v>
      </c>
      <c r="I3606">
        <v>0</v>
      </c>
      <c r="J3606">
        <v>0</v>
      </c>
      <c r="K3606">
        <v>0</v>
      </c>
      <c r="L3606">
        <v>0</v>
      </c>
      <c r="M3606">
        <v>0</v>
      </c>
    </row>
    <row r="3607" spans="2:13" x14ac:dyDescent="0.2">
      <c r="B3607">
        <v>0</v>
      </c>
      <c r="C3607">
        <v>0</v>
      </c>
      <c r="D3607">
        <v>0</v>
      </c>
      <c r="E3607">
        <v>0</v>
      </c>
      <c r="F3607">
        <v>0</v>
      </c>
      <c r="G3607">
        <v>3333333</v>
      </c>
      <c r="H3607">
        <v>0</v>
      </c>
      <c r="I3607">
        <v>0</v>
      </c>
      <c r="J3607">
        <v>0</v>
      </c>
      <c r="K3607">
        <v>0</v>
      </c>
      <c r="L3607">
        <v>0</v>
      </c>
      <c r="M3607">
        <v>0</v>
      </c>
    </row>
    <row r="3608" spans="2:13" x14ac:dyDescent="0.2">
      <c r="B3608">
        <v>0</v>
      </c>
      <c r="C3608">
        <v>0</v>
      </c>
      <c r="D3608">
        <v>0</v>
      </c>
      <c r="E3608">
        <v>0</v>
      </c>
      <c r="F3608">
        <v>0</v>
      </c>
      <c r="G3608">
        <v>3333333</v>
      </c>
      <c r="H3608">
        <v>0</v>
      </c>
      <c r="I3608">
        <v>0</v>
      </c>
      <c r="J3608">
        <v>0</v>
      </c>
      <c r="K3608">
        <v>0</v>
      </c>
      <c r="L3608">
        <v>0</v>
      </c>
      <c r="M3608">
        <v>0</v>
      </c>
    </row>
    <row r="3609" spans="2:13" x14ac:dyDescent="0.2">
      <c r="B3609">
        <v>0</v>
      </c>
      <c r="C3609">
        <v>0</v>
      </c>
      <c r="D3609">
        <v>0</v>
      </c>
      <c r="E3609">
        <v>0</v>
      </c>
      <c r="F3609">
        <v>0</v>
      </c>
      <c r="G3609">
        <v>3333333</v>
      </c>
      <c r="H3609">
        <v>0</v>
      </c>
      <c r="I3609">
        <v>0</v>
      </c>
      <c r="J3609">
        <v>0</v>
      </c>
      <c r="K3609">
        <v>0</v>
      </c>
      <c r="L3609">
        <v>0</v>
      </c>
      <c r="M3609">
        <v>0</v>
      </c>
    </row>
    <row r="3610" spans="2:13" x14ac:dyDescent="0.2">
      <c r="B3610">
        <v>0</v>
      </c>
      <c r="C3610">
        <v>0</v>
      </c>
      <c r="D3610">
        <v>0</v>
      </c>
      <c r="E3610">
        <v>0</v>
      </c>
      <c r="F3610">
        <v>0</v>
      </c>
      <c r="G3610">
        <v>3333333</v>
      </c>
      <c r="H3610">
        <v>0</v>
      </c>
      <c r="I3610">
        <v>0</v>
      </c>
      <c r="J3610">
        <v>0</v>
      </c>
      <c r="K3610">
        <v>0</v>
      </c>
      <c r="L3610">
        <v>0</v>
      </c>
      <c r="M3610">
        <v>0</v>
      </c>
    </row>
    <row r="3611" spans="2:13" x14ac:dyDescent="0.2">
      <c r="B3611">
        <v>0</v>
      </c>
      <c r="C3611">
        <v>0</v>
      </c>
      <c r="D3611">
        <v>0</v>
      </c>
      <c r="E3611">
        <v>0</v>
      </c>
      <c r="F3611">
        <v>0</v>
      </c>
      <c r="G3611">
        <v>3333333</v>
      </c>
      <c r="H3611">
        <v>0</v>
      </c>
      <c r="I3611">
        <v>0</v>
      </c>
      <c r="J3611">
        <v>0</v>
      </c>
      <c r="K3611">
        <v>0</v>
      </c>
      <c r="L3611">
        <v>0</v>
      </c>
      <c r="M3611">
        <v>0</v>
      </c>
    </row>
    <row r="3612" spans="2:13" x14ac:dyDescent="0.2">
      <c r="B3612">
        <v>0</v>
      </c>
      <c r="C3612">
        <v>0</v>
      </c>
      <c r="D3612">
        <v>0</v>
      </c>
      <c r="E3612">
        <v>0</v>
      </c>
      <c r="F3612">
        <v>0</v>
      </c>
      <c r="G3612">
        <v>3333333</v>
      </c>
      <c r="H3612">
        <v>0</v>
      </c>
      <c r="I3612">
        <v>0</v>
      </c>
      <c r="J3612">
        <v>0</v>
      </c>
      <c r="K3612">
        <v>0</v>
      </c>
      <c r="L3612">
        <v>0</v>
      </c>
      <c r="M3612">
        <v>0</v>
      </c>
    </row>
    <row r="3613" spans="2:13" x14ac:dyDescent="0.2">
      <c r="B3613">
        <v>0</v>
      </c>
      <c r="C3613">
        <v>0</v>
      </c>
      <c r="D3613">
        <v>0</v>
      </c>
      <c r="E3613">
        <v>0</v>
      </c>
      <c r="F3613">
        <v>0</v>
      </c>
      <c r="G3613">
        <v>3333333</v>
      </c>
      <c r="H3613">
        <v>0</v>
      </c>
      <c r="I3613">
        <v>0</v>
      </c>
      <c r="J3613">
        <v>0</v>
      </c>
      <c r="K3613">
        <v>0</v>
      </c>
      <c r="L3613">
        <v>0</v>
      </c>
      <c r="M3613">
        <v>0</v>
      </c>
    </row>
    <row r="3614" spans="2:13" x14ac:dyDescent="0.2">
      <c r="B3614">
        <v>0</v>
      </c>
      <c r="C3614">
        <v>0</v>
      </c>
      <c r="D3614">
        <v>0</v>
      </c>
      <c r="E3614">
        <v>0</v>
      </c>
      <c r="F3614">
        <v>0</v>
      </c>
      <c r="G3614">
        <v>3333333</v>
      </c>
      <c r="H3614">
        <v>0</v>
      </c>
      <c r="I3614">
        <v>0</v>
      </c>
      <c r="J3614">
        <v>0</v>
      </c>
      <c r="K3614">
        <v>0</v>
      </c>
      <c r="L3614">
        <v>0</v>
      </c>
      <c r="M3614">
        <v>0</v>
      </c>
    </row>
    <row r="3615" spans="2:13" x14ac:dyDescent="0.2">
      <c r="B3615">
        <v>0</v>
      </c>
      <c r="C3615">
        <v>0</v>
      </c>
      <c r="D3615">
        <v>0</v>
      </c>
      <c r="E3615">
        <v>0</v>
      </c>
      <c r="F3615">
        <v>0</v>
      </c>
      <c r="G3615">
        <v>3333333</v>
      </c>
      <c r="H3615">
        <v>0</v>
      </c>
      <c r="I3615">
        <v>0</v>
      </c>
      <c r="J3615">
        <v>0</v>
      </c>
      <c r="K3615">
        <v>0</v>
      </c>
      <c r="L3615">
        <v>0</v>
      </c>
      <c r="M3615">
        <v>0</v>
      </c>
    </row>
    <row r="3616" spans="2:13" x14ac:dyDescent="0.2">
      <c r="B3616">
        <v>0</v>
      </c>
      <c r="C3616">
        <v>0</v>
      </c>
      <c r="D3616">
        <v>0</v>
      </c>
      <c r="E3616">
        <v>0</v>
      </c>
      <c r="F3616">
        <v>0</v>
      </c>
      <c r="G3616">
        <v>3333333</v>
      </c>
      <c r="H3616">
        <v>0</v>
      </c>
      <c r="I3616">
        <v>0</v>
      </c>
      <c r="J3616">
        <v>0</v>
      </c>
      <c r="K3616">
        <v>0</v>
      </c>
      <c r="L3616">
        <v>0</v>
      </c>
      <c r="M3616">
        <v>0</v>
      </c>
    </row>
    <row r="3617" spans="2:13" x14ac:dyDescent="0.2">
      <c r="B3617">
        <v>0</v>
      </c>
      <c r="C3617">
        <v>0</v>
      </c>
      <c r="D3617">
        <v>0</v>
      </c>
      <c r="E3617">
        <v>0</v>
      </c>
      <c r="F3617">
        <v>0</v>
      </c>
      <c r="G3617">
        <v>3333333</v>
      </c>
      <c r="H3617">
        <v>0</v>
      </c>
      <c r="I3617">
        <v>0</v>
      </c>
      <c r="J3617">
        <v>0</v>
      </c>
      <c r="K3617">
        <v>0</v>
      </c>
      <c r="L3617">
        <v>0</v>
      </c>
      <c r="M3617">
        <v>0</v>
      </c>
    </row>
    <row r="3618" spans="2:13" x14ac:dyDescent="0.2">
      <c r="B3618">
        <v>0</v>
      </c>
      <c r="C3618">
        <v>0</v>
      </c>
      <c r="D3618">
        <v>0</v>
      </c>
      <c r="E3618">
        <v>0</v>
      </c>
      <c r="F3618">
        <v>0</v>
      </c>
      <c r="G3618">
        <v>3333333</v>
      </c>
      <c r="H3618">
        <v>0</v>
      </c>
      <c r="I3618">
        <v>0</v>
      </c>
      <c r="J3618">
        <v>0</v>
      </c>
      <c r="K3618">
        <v>0</v>
      </c>
      <c r="L3618">
        <v>0</v>
      </c>
      <c r="M3618">
        <v>0</v>
      </c>
    </row>
    <row r="3619" spans="2:13" x14ac:dyDescent="0.2">
      <c r="B3619">
        <v>0</v>
      </c>
      <c r="C3619">
        <v>0</v>
      </c>
      <c r="D3619">
        <v>0</v>
      </c>
      <c r="E3619">
        <v>0</v>
      </c>
      <c r="F3619">
        <v>0</v>
      </c>
      <c r="G3619">
        <v>3333333</v>
      </c>
      <c r="H3619">
        <v>0</v>
      </c>
      <c r="I3619">
        <v>0</v>
      </c>
      <c r="J3619">
        <v>0</v>
      </c>
      <c r="K3619">
        <v>0</v>
      </c>
      <c r="L3619">
        <v>0</v>
      </c>
      <c r="M3619">
        <v>0</v>
      </c>
    </row>
    <row r="3620" spans="2:13" x14ac:dyDescent="0.2">
      <c r="B3620">
        <v>0</v>
      </c>
      <c r="C3620">
        <v>0</v>
      </c>
      <c r="D3620">
        <v>0</v>
      </c>
      <c r="E3620">
        <v>0</v>
      </c>
      <c r="F3620">
        <v>0</v>
      </c>
      <c r="G3620">
        <v>3333333</v>
      </c>
      <c r="H3620">
        <v>0</v>
      </c>
      <c r="I3620">
        <v>0</v>
      </c>
      <c r="J3620">
        <v>0</v>
      </c>
      <c r="K3620">
        <v>0</v>
      </c>
      <c r="L3620">
        <v>0</v>
      </c>
      <c r="M3620">
        <v>0</v>
      </c>
    </row>
    <row r="3621" spans="2:13" x14ac:dyDescent="0.2">
      <c r="B3621">
        <v>0</v>
      </c>
      <c r="C3621">
        <v>0</v>
      </c>
      <c r="D3621">
        <v>0</v>
      </c>
      <c r="E3621">
        <v>0</v>
      </c>
      <c r="F3621">
        <v>0</v>
      </c>
      <c r="G3621">
        <v>3333333</v>
      </c>
      <c r="H3621">
        <v>0</v>
      </c>
      <c r="I3621">
        <v>0</v>
      </c>
      <c r="J3621">
        <v>0</v>
      </c>
      <c r="K3621">
        <v>0</v>
      </c>
      <c r="L3621">
        <v>0</v>
      </c>
      <c r="M3621">
        <v>0</v>
      </c>
    </row>
    <row r="3622" spans="2:13" x14ac:dyDescent="0.2">
      <c r="B3622">
        <v>0</v>
      </c>
      <c r="C3622">
        <v>0</v>
      </c>
      <c r="D3622">
        <v>0</v>
      </c>
      <c r="E3622">
        <v>0</v>
      </c>
      <c r="F3622">
        <v>0</v>
      </c>
      <c r="G3622">
        <v>3333333</v>
      </c>
      <c r="H3622">
        <v>0</v>
      </c>
      <c r="I3622">
        <v>0</v>
      </c>
      <c r="J3622">
        <v>0</v>
      </c>
      <c r="K3622">
        <v>0</v>
      </c>
      <c r="L3622">
        <v>0</v>
      </c>
      <c r="M3622">
        <v>0</v>
      </c>
    </row>
    <row r="3623" spans="2:13" x14ac:dyDescent="0.2">
      <c r="B3623">
        <v>0</v>
      </c>
      <c r="C3623">
        <v>0</v>
      </c>
      <c r="D3623">
        <v>0</v>
      </c>
      <c r="E3623">
        <v>0</v>
      </c>
      <c r="F3623">
        <v>0</v>
      </c>
      <c r="G3623">
        <v>3333333</v>
      </c>
      <c r="H3623">
        <v>0</v>
      </c>
      <c r="I3623">
        <v>0</v>
      </c>
      <c r="J3623">
        <v>0</v>
      </c>
      <c r="K3623">
        <v>0</v>
      </c>
      <c r="L3623">
        <v>0</v>
      </c>
      <c r="M3623">
        <v>0</v>
      </c>
    </row>
    <row r="3624" spans="2:13" x14ac:dyDescent="0.2">
      <c r="B3624">
        <v>0</v>
      </c>
      <c r="C3624">
        <v>0</v>
      </c>
      <c r="D3624">
        <v>0</v>
      </c>
      <c r="E3624">
        <v>0</v>
      </c>
      <c r="F3624">
        <v>0</v>
      </c>
      <c r="G3624">
        <v>3333333</v>
      </c>
      <c r="H3624">
        <v>0</v>
      </c>
      <c r="I3624">
        <v>0</v>
      </c>
      <c r="J3624">
        <v>0</v>
      </c>
      <c r="K3624">
        <v>0</v>
      </c>
      <c r="L3624">
        <v>0</v>
      </c>
      <c r="M3624">
        <v>0</v>
      </c>
    </row>
    <row r="3625" spans="2:13" x14ac:dyDescent="0.2">
      <c r="B3625">
        <v>0</v>
      </c>
      <c r="C3625">
        <v>0</v>
      </c>
      <c r="D3625">
        <v>0</v>
      </c>
      <c r="E3625">
        <v>0</v>
      </c>
      <c r="F3625">
        <v>0</v>
      </c>
      <c r="G3625">
        <v>3333333</v>
      </c>
      <c r="H3625">
        <v>0</v>
      </c>
      <c r="I3625">
        <v>0</v>
      </c>
      <c r="J3625">
        <v>0</v>
      </c>
      <c r="K3625">
        <v>0</v>
      </c>
      <c r="L3625">
        <v>0</v>
      </c>
      <c r="M3625">
        <v>0</v>
      </c>
    </row>
    <row r="3626" spans="2:13" x14ac:dyDescent="0.2">
      <c r="B3626">
        <v>0</v>
      </c>
      <c r="C3626">
        <v>0</v>
      </c>
      <c r="D3626">
        <v>0</v>
      </c>
      <c r="E3626">
        <v>0</v>
      </c>
      <c r="F3626">
        <v>0</v>
      </c>
      <c r="G3626">
        <v>3333333</v>
      </c>
      <c r="H3626">
        <v>0</v>
      </c>
      <c r="I3626">
        <v>0</v>
      </c>
      <c r="J3626">
        <v>0</v>
      </c>
      <c r="K3626">
        <v>0</v>
      </c>
      <c r="L3626">
        <v>0</v>
      </c>
      <c r="M3626">
        <v>0</v>
      </c>
    </row>
    <row r="3627" spans="2:13" x14ac:dyDescent="0.2">
      <c r="B3627">
        <v>0</v>
      </c>
      <c r="C3627">
        <v>0</v>
      </c>
      <c r="D3627">
        <v>0</v>
      </c>
      <c r="E3627">
        <v>0</v>
      </c>
      <c r="F3627">
        <v>0</v>
      </c>
      <c r="G3627">
        <v>3333333</v>
      </c>
      <c r="H3627">
        <v>0</v>
      </c>
      <c r="I3627">
        <v>0</v>
      </c>
      <c r="J3627">
        <v>0</v>
      </c>
      <c r="K3627">
        <v>0</v>
      </c>
      <c r="L3627">
        <v>0</v>
      </c>
      <c r="M3627">
        <v>0</v>
      </c>
    </row>
    <row r="3628" spans="2:13" x14ac:dyDescent="0.2">
      <c r="B3628">
        <v>0</v>
      </c>
      <c r="C3628">
        <v>0</v>
      </c>
      <c r="D3628">
        <v>0</v>
      </c>
      <c r="E3628">
        <v>0</v>
      </c>
      <c r="F3628">
        <v>0</v>
      </c>
      <c r="G3628">
        <v>3333333</v>
      </c>
      <c r="H3628">
        <v>0</v>
      </c>
      <c r="I3628">
        <v>0</v>
      </c>
      <c r="J3628">
        <v>0</v>
      </c>
      <c r="K3628">
        <v>0</v>
      </c>
      <c r="L3628">
        <v>0</v>
      </c>
      <c r="M3628">
        <v>0</v>
      </c>
    </row>
    <row r="3629" spans="2:13" x14ac:dyDescent="0.2">
      <c r="B3629">
        <v>0</v>
      </c>
      <c r="C3629">
        <v>0</v>
      </c>
      <c r="D3629">
        <v>0</v>
      </c>
      <c r="E3629">
        <v>0</v>
      </c>
      <c r="F3629">
        <v>0</v>
      </c>
      <c r="G3629">
        <v>3333333</v>
      </c>
      <c r="H3629">
        <v>0</v>
      </c>
      <c r="I3629">
        <v>0</v>
      </c>
      <c r="J3629">
        <v>0</v>
      </c>
      <c r="K3629">
        <v>0</v>
      </c>
      <c r="L3629">
        <v>0</v>
      </c>
      <c r="M3629">
        <v>0</v>
      </c>
    </row>
    <row r="3630" spans="2:13" x14ac:dyDescent="0.2">
      <c r="B3630">
        <v>0</v>
      </c>
      <c r="C3630">
        <v>0</v>
      </c>
      <c r="D3630">
        <v>0</v>
      </c>
      <c r="E3630">
        <v>0</v>
      </c>
      <c r="F3630">
        <v>0</v>
      </c>
      <c r="G3630">
        <v>3333333</v>
      </c>
      <c r="H3630">
        <v>0</v>
      </c>
      <c r="I3630">
        <v>0</v>
      </c>
      <c r="J3630">
        <v>0</v>
      </c>
      <c r="K3630">
        <v>0</v>
      </c>
      <c r="L3630">
        <v>0</v>
      </c>
      <c r="M3630">
        <v>0</v>
      </c>
    </row>
    <row r="3631" spans="2:13" x14ac:dyDescent="0.2">
      <c r="B3631">
        <v>0</v>
      </c>
      <c r="C3631">
        <v>0</v>
      </c>
      <c r="D3631">
        <v>0</v>
      </c>
      <c r="E3631">
        <v>0</v>
      </c>
      <c r="F3631">
        <v>0</v>
      </c>
      <c r="G3631">
        <v>3333333</v>
      </c>
      <c r="H3631">
        <v>0</v>
      </c>
      <c r="I3631">
        <v>0</v>
      </c>
      <c r="J3631">
        <v>0</v>
      </c>
      <c r="K3631">
        <v>0</v>
      </c>
      <c r="L3631">
        <v>0</v>
      </c>
      <c r="M3631">
        <v>0</v>
      </c>
    </row>
    <row r="3632" spans="2:13" x14ac:dyDescent="0.2">
      <c r="B3632">
        <v>0</v>
      </c>
      <c r="C3632">
        <v>0</v>
      </c>
      <c r="D3632">
        <v>0</v>
      </c>
      <c r="E3632">
        <v>0</v>
      </c>
      <c r="F3632">
        <v>0</v>
      </c>
      <c r="G3632">
        <v>3333333</v>
      </c>
      <c r="H3632">
        <v>0</v>
      </c>
      <c r="I3632">
        <v>0</v>
      </c>
      <c r="J3632">
        <v>0</v>
      </c>
      <c r="K3632">
        <v>0</v>
      </c>
      <c r="L3632">
        <v>0</v>
      </c>
      <c r="M3632">
        <v>0</v>
      </c>
    </row>
    <row r="3633" spans="2:13" x14ac:dyDescent="0.2">
      <c r="B3633">
        <v>0</v>
      </c>
      <c r="C3633">
        <v>0</v>
      </c>
      <c r="D3633">
        <v>0</v>
      </c>
      <c r="E3633">
        <v>0</v>
      </c>
      <c r="F3633">
        <v>0</v>
      </c>
      <c r="G3633">
        <v>3333333</v>
      </c>
      <c r="H3633">
        <v>0</v>
      </c>
      <c r="I3633">
        <v>0</v>
      </c>
      <c r="J3633">
        <v>0</v>
      </c>
      <c r="K3633">
        <v>0</v>
      </c>
      <c r="L3633">
        <v>0</v>
      </c>
      <c r="M3633">
        <v>0</v>
      </c>
    </row>
    <row r="3634" spans="2:13" x14ac:dyDescent="0.2">
      <c r="B3634">
        <v>0</v>
      </c>
      <c r="C3634">
        <v>0</v>
      </c>
      <c r="D3634">
        <v>0</v>
      </c>
      <c r="E3634">
        <v>0</v>
      </c>
      <c r="F3634">
        <v>0</v>
      </c>
      <c r="G3634">
        <v>3333333</v>
      </c>
      <c r="H3634">
        <v>0</v>
      </c>
      <c r="I3634">
        <v>0</v>
      </c>
      <c r="J3634">
        <v>0</v>
      </c>
      <c r="K3634">
        <v>0</v>
      </c>
      <c r="L3634">
        <v>0</v>
      </c>
      <c r="M3634">
        <v>0</v>
      </c>
    </row>
    <row r="3635" spans="2:13" x14ac:dyDescent="0.2">
      <c r="B3635">
        <v>0</v>
      </c>
      <c r="C3635">
        <v>0</v>
      </c>
      <c r="D3635">
        <v>0</v>
      </c>
      <c r="E3635">
        <v>0</v>
      </c>
      <c r="F3635">
        <v>0</v>
      </c>
      <c r="G3635">
        <v>3333333</v>
      </c>
      <c r="H3635">
        <v>0</v>
      </c>
      <c r="I3635">
        <v>0</v>
      </c>
      <c r="J3635">
        <v>0</v>
      </c>
      <c r="K3635">
        <v>0</v>
      </c>
      <c r="L3635">
        <v>0</v>
      </c>
      <c r="M3635">
        <v>0</v>
      </c>
    </row>
    <row r="3636" spans="2:13" x14ac:dyDescent="0.2">
      <c r="B3636">
        <v>0</v>
      </c>
      <c r="C3636">
        <v>0</v>
      </c>
      <c r="D3636">
        <v>0</v>
      </c>
      <c r="E3636">
        <v>0</v>
      </c>
      <c r="F3636">
        <v>0</v>
      </c>
      <c r="G3636">
        <v>3333333</v>
      </c>
      <c r="H3636">
        <v>0</v>
      </c>
      <c r="I3636">
        <v>0</v>
      </c>
      <c r="J3636">
        <v>0</v>
      </c>
      <c r="K3636">
        <v>0</v>
      </c>
      <c r="L3636">
        <v>0</v>
      </c>
      <c r="M3636">
        <v>0</v>
      </c>
    </row>
    <row r="3637" spans="2:13" x14ac:dyDescent="0.2">
      <c r="B3637">
        <v>0</v>
      </c>
      <c r="C3637">
        <v>0</v>
      </c>
      <c r="D3637">
        <v>0</v>
      </c>
      <c r="E3637">
        <v>0</v>
      </c>
      <c r="F3637">
        <v>0</v>
      </c>
      <c r="G3637">
        <v>3333333</v>
      </c>
      <c r="H3637">
        <v>0</v>
      </c>
      <c r="I3637">
        <v>0</v>
      </c>
      <c r="J3637">
        <v>0</v>
      </c>
      <c r="K3637">
        <v>0</v>
      </c>
      <c r="L3637">
        <v>0</v>
      </c>
      <c r="M3637">
        <v>0</v>
      </c>
    </row>
    <row r="3638" spans="2:13" x14ac:dyDescent="0.2">
      <c r="B3638">
        <v>0</v>
      </c>
      <c r="C3638">
        <v>0</v>
      </c>
      <c r="D3638">
        <v>0</v>
      </c>
      <c r="E3638">
        <v>0</v>
      </c>
      <c r="F3638">
        <v>0</v>
      </c>
      <c r="G3638">
        <v>3333333</v>
      </c>
      <c r="H3638">
        <v>0</v>
      </c>
      <c r="I3638">
        <v>0</v>
      </c>
      <c r="J3638">
        <v>0</v>
      </c>
      <c r="K3638">
        <v>0</v>
      </c>
      <c r="L3638">
        <v>0</v>
      </c>
      <c r="M3638">
        <v>0</v>
      </c>
    </row>
    <row r="3639" spans="2:13" x14ac:dyDescent="0.2">
      <c r="B3639">
        <v>0</v>
      </c>
      <c r="C3639">
        <v>0</v>
      </c>
      <c r="D3639">
        <v>0</v>
      </c>
      <c r="E3639">
        <v>0</v>
      </c>
      <c r="F3639">
        <v>0</v>
      </c>
      <c r="G3639">
        <v>3333333</v>
      </c>
      <c r="H3639">
        <v>0</v>
      </c>
      <c r="I3639">
        <v>0</v>
      </c>
      <c r="J3639">
        <v>0</v>
      </c>
      <c r="K3639">
        <v>0</v>
      </c>
      <c r="L3639">
        <v>0</v>
      </c>
      <c r="M3639">
        <v>0</v>
      </c>
    </row>
    <row r="3640" spans="2:13" x14ac:dyDescent="0.2">
      <c r="B3640">
        <v>0</v>
      </c>
      <c r="C3640">
        <v>0</v>
      </c>
      <c r="D3640">
        <v>0</v>
      </c>
      <c r="E3640">
        <v>0</v>
      </c>
      <c r="F3640">
        <v>0</v>
      </c>
      <c r="G3640">
        <v>3333333</v>
      </c>
      <c r="H3640">
        <v>0</v>
      </c>
      <c r="I3640">
        <v>0</v>
      </c>
      <c r="J3640">
        <v>0</v>
      </c>
      <c r="K3640">
        <v>0</v>
      </c>
      <c r="L3640">
        <v>0</v>
      </c>
      <c r="M3640">
        <v>0</v>
      </c>
    </row>
    <row r="3641" spans="2:13" x14ac:dyDescent="0.2">
      <c r="B3641">
        <v>0</v>
      </c>
      <c r="C3641">
        <v>0</v>
      </c>
      <c r="D3641">
        <v>0</v>
      </c>
      <c r="E3641">
        <v>0</v>
      </c>
      <c r="F3641">
        <v>0</v>
      </c>
      <c r="G3641">
        <v>3333333</v>
      </c>
      <c r="H3641">
        <v>0</v>
      </c>
      <c r="I3641">
        <v>0</v>
      </c>
      <c r="J3641">
        <v>0</v>
      </c>
      <c r="K3641">
        <v>0</v>
      </c>
      <c r="L3641">
        <v>0</v>
      </c>
      <c r="M3641">
        <v>0</v>
      </c>
    </row>
    <row r="3642" spans="2:13" x14ac:dyDescent="0.2">
      <c r="B3642">
        <v>0</v>
      </c>
      <c r="C3642">
        <v>0</v>
      </c>
      <c r="D3642">
        <v>0</v>
      </c>
      <c r="E3642">
        <v>0</v>
      </c>
      <c r="F3642">
        <v>0</v>
      </c>
      <c r="G3642">
        <v>3333333</v>
      </c>
      <c r="H3642">
        <v>0</v>
      </c>
      <c r="I3642">
        <v>0</v>
      </c>
      <c r="J3642">
        <v>0</v>
      </c>
      <c r="K3642">
        <v>0</v>
      </c>
      <c r="L3642">
        <v>0</v>
      </c>
      <c r="M3642">
        <v>0</v>
      </c>
    </row>
    <row r="3643" spans="2:13" x14ac:dyDescent="0.2">
      <c r="B3643">
        <v>0</v>
      </c>
      <c r="C3643">
        <v>0</v>
      </c>
      <c r="D3643">
        <v>0</v>
      </c>
      <c r="E3643">
        <v>0</v>
      </c>
      <c r="F3643">
        <v>0</v>
      </c>
      <c r="G3643">
        <v>3333333</v>
      </c>
      <c r="H3643">
        <v>0</v>
      </c>
      <c r="I3643">
        <v>0</v>
      </c>
      <c r="J3643">
        <v>0</v>
      </c>
      <c r="K3643">
        <v>0</v>
      </c>
      <c r="L3643">
        <v>0</v>
      </c>
      <c r="M3643">
        <v>0</v>
      </c>
    </row>
    <row r="3644" spans="2:13" x14ac:dyDescent="0.2">
      <c r="B3644">
        <v>0</v>
      </c>
      <c r="C3644">
        <v>0</v>
      </c>
      <c r="D3644">
        <v>0</v>
      </c>
      <c r="E3644">
        <v>0</v>
      </c>
      <c r="F3644">
        <v>0</v>
      </c>
      <c r="G3644">
        <v>3333333</v>
      </c>
      <c r="H3644">
        <v>0</v>
      </c>
      <c r="I3644">
        <v>0</v>
      </c>
      <c r="J3644">
        <v>0</v>
      </c>
      <c r="K3644">
        <v>0</v>
      </c>
      <c r="L3644">
        <v>0</v>
      </c>
      <c r="M3644">
        <v>0</v>
      </c>
    </row>
    <row r="3645" spans="2:13" x14ac:dyDescent="0.2">
      <c r="B3645">
        <v>0</v>
      </c>
      <c r="C3645">
        <v>0</v>
      </c>
      <c r="D3645">
        <v>0</v>
      </c>
      <c r="E3645">
        <v>0</v>
      </c>
      <c r="F3645">
        <v>0</v>
      </c>
      <c r="G3645">
        <v>3333333</v>
      </c>
      <c r="H3645">
        <v>0</v>
      </c>
      <c r="I3645">
        <v>0</v>
      </c>
      <c r="J3645">
        <v>0</v>
      </c>
      <c r="K3645">
        <v>0</v>
      </c>
      <c r="L3645">
        <v>0</v>
      </c>
      <c r="M3645">
        <v>0</v>
      </c>
    </row>
    <row r="3646" spans="2:13" x14ac:dyDescent="0.2">
      <c r="B3646">
        <v>0</v>
      </c>
      <c r="C3646">
        <v>0</v>
      </c>
      <c r="D3646">
        <v>0</v>
      </c>
      <c r="E3646">
        <v>0</v>
      </c>
      <c r="F3646">
        <v>0</v>
      </c>
      <c r="G3646">
        <v>3333333</v>
      </c>
      <c r="H3646">
        <v>0</v>
      </c>
      <c r="I3646">
        <v>0</v>
      </c>
      <c r="J3646">
        <v>0</v>
      </c>
      <c r="K3646">
        <v>0</v>
      </c>
      <c r="L3646">
        <v>0</v>
      </c>
      <c r="M3646">
        <v>0</v>
      </c>
    </row>
    <row r="3647" spans="2:13" x14ac:dyDescent="0.2">
      <c r="B3647">
        <v>0</v>
      </c>
      <c r="C3647">
        <v>0</v>
      </c>
      <c r="D3647">
        <v>0</v>
      </c>
      <c r="E3647">
        <v>0</v>
      </c>
      <c r="F3647">
        <v>0</v>
      </c>
      <c r="G3647">
        <v>3333333</v>
      </c>
      <c r="H3647">
        <v>0</v>
      </c>
      <c r="I3647">
        <v>0</v>
      </c>
      <c r="J3647">
        <v>0</v>
      </c>
      <c r="K3647">
        <v>0</v>
      </c>
      <c r="L3647">
        <v>0</v>
      </c>
      <c r="M3647">
        <v>0</v>
      </c>
    </row>
    <row r="3648" spans="2:13" x14ac:dyDescent="0.2">
      <c r="B3648">
        <v>0</v>
      </c>
      <c r="C3648">
        <v>0</v>
      </c>
      <c r="D3648">
        <v>0</v>
      </c>
      <c r="E3648">
        <v>0</v>
      </c>
      <c r="F3648">
        <v>0</v>
      </c>
      <c r="G3648">
        <v>3333333</v>
      </c>
      <c r="H3648">
        <v>0</v>
      </c>
      <c r="I3648">
        <v>0</v>
      </c>
      <c r="J3648">
        <v>0</v>
      </c>
      <c r="K3648">
        <v>0</v>
      </c>
      <c r="L3648">
        <v>0</v>
      </c>
      <c r="M3648">
        <v>0</v>
      </c>
    </row>
    <row r="3649" spans="2:13" x14ac:dyDescent="0.2">
      <c r="B3649">
        <v>0</v>
      </c>
      <c r="C3649">
        <v>0</v>
      </c>
      <c r="D3649">
        <v>0</v>
      </c>
      <c r="E3649">
        <v>0</v>
      </c>
      <c r="F3649">
        <v>0</v>
      </c>
      <c r="G3649">
        <v>3333333</v>
      </c>
      <c r="H3649">
        <v>0</v>
      </c>
      <c r="I3649">
        <v>0</v>
      </c>
      <c r="J3649">
        <v>0</v>
      </c>
      <c r="K3649">
        <v>0</v>
      </c>
      <c r="L3649">
        <v>0</v>
      </c>
      <c r="M3649">
        <v>0</v>
      </c>
    </row>
    <row r="3650" spans="2:13" x14ac:dyDescent="0.2">
      <c r="B3650">
        <v>0</v>
      </c>
      <c r="C3650">
        <v>0</v>
      </c>
      <c r="D3650">
        <v>0</v>
      </c>
      <c r="E3650">
        <v>0</v>
      </c>
      <c r="F3650">
        <v>0</v>
      </c>
      <c r="G3650">
        <v>3333333</v>
      </c>
      <c r="H3650">
        <v>0</v>
      </c>
      <c r="I3650">
        <v>0</v>
      </c>
      <c r="J3650">
        <v>0</v>
      </c>
      <c r="K3650">
        <v>0</v>
      </c>
      <c r="L3650">
        <v>0</v>
      </c>
      <c r="M3650">
        <v>0</v>
      </c>
    </row>
    <row r="3651" spans="2:13" x14ac:dyDescent="0.2">
      <c r="B3651">
        <v>0</v>
      </c>
      <c r="C3651">
        <v>0</v>
      </c>
      <c r="D3651">
        <v>0</v>
      </c>
      <c r="E3651">
        <v>0</v>
      </c>
      <c r="F3651">
        <v>0</v>
      </c>
      <c r="G3651">
        <v>3333333</v>
      </c>
      <c r="H3651">
        <v>0</v>
      </c>
      <c r="I3651">
        <v>0</v>
      </c>
      <c r="J3651">
        <v>0</v>
      </c>
      <c r="K3651">
        <v>0</v>
      </c>
      <c r="L3651">
        <v>0</v>
      </c>
      <c r="M3651">
        <v>0</v>
      </c>
    </row>
    <row r="3652" spans="2:13" x14ac:dyDescent="0.2">
      <c r="B3652">
        <v>0</v>
      </c>
      <c r="C3652">
        <v>0</v>
      </c>
      <c r="D3652">
        <v>0</v>
      </c>
      <c r="E3652">
        <v>0</v>
      </c>
      <c r="F3652">
        <v>0</v>
      </c>
      <c r="G3652">
        <v>3333333</v>
      </c>
      <c r="H3652">
        <v>0</v>
      </c>
      <c r="I3652">
        <v>0</v>
      </c>
      <c r="J3652">
        <v>0</v>
      </c>
      <c r="K3652">
        <v>0</v>
      </c>
      <c r="L3652">
        <v>0</v>
      </c>
      <c r="M3652">
        <v>0</v>
      </c>
    </row>
    <row r="3653" spans="2:13" x14ac:dyDescent="0.2">
      <c r="B3653">
        <v>0</v>
      </c>
      <c r="C3653">
        <v>0</v>
      </c>
      <c r="D3653">
        <v>0</v>
      </c>
      <c r="E3653">
        <v>0</v>
      </c>
      <c r="F3653">
        <v>0</v>
      </c>
      <c r="G3653">
        <v>3333333</v>
      </c>
      <c r="H3653">
        <v>0</v>
      </c>
      <c r="I3653">
        <v>0</v>
      </c>
      <c r="J3653">
        <v>0</v>
      </c>
      <c r="K3653">
        <v>0</v>
      </c>
      <c r="L3653">
        <v>0</v>
      </c>
      <c r="M3653">
        <v>0</v>
      </c>
    </row>
    <row r="3654" spans="2:13" x14ac:dyDescent="0.2">
      <c r="B3654">
        <v>0</v>
      </c>
      <c r="C3654">
        <v>0</v>
      </c>
      <c r="D3654">
        <v>0</v>
      </c>
      <c r="E3654">
        <v>0</v>
      </c>
      <c r="F3654">
        <v>0</v>
      </c>
      <c r="G3654">
        <v>3333333</v>
      </c>
      <c r="H3654">
        <v>0</v>
      </c>
      <c r="I3654">
        <v>0</v>
      </c>
      <c r="J3654">
        <v>0</v>
      </c>
      <c r="K3654">
        <v>0</v>
      </c>
      <c r="L3654">
        <v>0</v>
      </c>
      <c r="M3654">
        <v>0</v>
      </c>
    </row>
    <row r="3655" spans="2:13" x14ac:dyDescent="0.2">
      <c r="B3655">
        <v>0</v>
      </c>
      <c r="C3655">
        <v>0</v>
      </c>
      <c r="D3655">
        <v>0</v>
      </c>
      <c r="E3655">
        <v>0</v>
      </c>
      <c r="F3655">
        <v>0</v>
      </c>
      <c r="G3655">
        <v>3333333</v>
      </c>
      <c r="H3655">
        <v>0</v>
      </c>
      <c r="I3655">
        <v>0</v>
      </c>
      <c r="J3655">
        <v>0</v>
      </c>
      <c r="K3655">
        <v>0</v>
      </c>
      <c r="L3655">
        <v>0</v>
      </c>
      <c r="M3655">
        <v>0</v>
      </c>
    </row>
    <row r="3656" spans="2:13" x14ac:dyDescent="0.2">
      <c r="B3656">
        <v>0</v>
      </c>
      <c r="C3656">
        <v>0</v>
      </c>
      <c r="D3656">
        <v>0</v>
      </c>
      <c r="E3656">
        <v>0</v>
      </c>
      <c r="F3656">
        <v>0</v>
      </c>
      <c r="G3656">
        <v>3333333</v>
      </c>
      <c r="H3656">
        <v>0</v>
      </c>
      <c r="I3656">
        <v>0</v>
      </c>
      <c r="J3656">
        <v>0</v>
      </c>
      <c r="K3656">
        <v>0</v>
      </c>
      <c r="L3656">
        <v>0</v>
      </c>
      <c r="M3656">
        <v>0</v>
      </c>
    </row>
    <row r="3657" spans="2:13" x14ac:dyDescent="0.2">
      <c r="B3657">
        <v>0</v>
      </c>
      <c r="C3657">
        <v>0</v>
      </c>
      <c r="D3657">
        <v>0</v>
      </c>
      <c r="E3657">
        <v>0</v>
      </c>
      <c r="F3657">
        <v>0</v>
      </c>
      <c r="G3657">
        <v>3333333</v>
      </c>
      <c r="H3657">
        <v>0</v>
      </c>
      <c r="I3657">
        <v>0</v>
      </c>
      <c r="J3657">
        <v>0</v>
      </c>
      <c r="K3657">
        <v>0</v>
      </c>
      <c r="L3657">
        <v>0</v>
      </c>
      <c r="M3657">
        <v>0</v>
      </c>
    </row>
    <row r="3658" spans="2:13" x14ac:dyDescent="0.2">
      <c r="B3658">
        <v>0</v>
      </c>
      <c r="C3658">
        <v>0</v>
      </c>
      <c r="D3658">
        <v>0</v>
      </c>
      <c r="E3658">
        <v>0</v>
      </c>
      <c r="F3658">
        <v>0</v>
      </c>
      <c r="G3658">
        <v>3333333</v>
      </c>
      <c r="H3658">
        <v>0</v>
      </c>
      <c r="I3658">
        <v>0</v>
      </c>
      <c r="J3658">
        <v>0</v>
      </c>
      <c r="K3658">
        <v>0</v>
      </c>
      <c r="L3658">
        <v>0</v>
      </c>
      <c r="M3658">
        <v>0</v>
      </c>
    </row>
    <row r="3659" spans="2:13" x14ac:dyDescent="0.2">
      <c r="B3659">
        <v>0</v>
      </c>
      <c r="C3659">
        <v>0</v>
      </c>
      <c r="D3659">
        <v>0</v>
      </c>
      <c r="E3659">
        <v>0</v>
      </c>
      <c r="F3659">
        <v>0</v>
      </c>
      <c r="G3659">
        <v>3333333</v>
      </c>
      <c r="H3659">
        <v>0</v>
      </c>
      <c r="I3659">
        <v>0</v>
      </c>
      <c r="J3659">
        <v>0</v>
      </c>
      <c r="K3659">
        <v>0</v>
      </c>
      <c r="L3659">
        <v>0</v>
      </c>
      <c r="M3659">
        <v>0</v>
      </c>
    </row>
    <row r="3660" spans="2:13" x14ac:dyDescent="0.2">
      <c r="B3660">
        <v>0</v>
      </c>
      <c r="C3660">
        <v>0</v>
      </c>
      <c r="D3660">
        <v>0</v>
      </c>
      <c r="E3660">
        <v>0</v>
      </c>
      <c r="F3660">
        <v>0</v>
      </c>
      <c r="G3660">
        <v>3333333</v>
      </c>
      <c r="H3660">
        <v>0</v>
      </c>
      <c r="I3660">
        <v>0</v>
      </c>
      <c r="J3660">
        <v>0</v>
      </c>
      <c r="K3660">
        <v>0</v>
      </c>
      <c r="L3660">
        <v>0</v>
      </c>
      <c r="M3660">
        <v>0</v>
      </c>
    </row>
    <row r="3661" spans="2:13" x14ac:dyDescent="0.2">
      <c r="B3661">
        <v>0</v>
      </c>
      <c r="C3661">
        <v>0</v>
      </c>
      <c r="D3661">
        <v>0</v>
      </c>
      <c r="E3661">
        <v>0</v>
      </c>
      <c r="F3661">
        <v>0</v>
      </c>
      <c r="G3661">
        <v>3333333</v>
      </c>
      <c r="H3661">
        <v>0</v>
      </c>
      <c r="I3661">
        <v>0</v>
      </c>
      <c r="J3661">
        <v>0</v>
      </c>
      <c r="K3661">
        <v>0</v>
      </c>
      <c r="L3661">
        <v>0</v>
      </c>
      <c r="M3661">
        <v>0</v>
      </c>
    </row>
    <row r="3662" spans="2:13" x14ac:dyDescent="0.2">
      <c r="B3662">
        <v>0</v>
      </c>
      <c r="C3662">
        <v>0</v>
      </c>
      <c r="D3662">
        <v>0</v>
      </c>
      <c r="E3662">
        <v>0</v>
      </c>
      <c r="F3662">
        <v>0</v>
      </c>
      <c r="G3662">
        <v>3333333</v>
      </c>
      <c r="H3662">
        <v>0</v>
      </c>
      <c r="I3662">
        <v>0</v>
      </c>
      <c r="J3662">
        <v>0</v>
      </c>
      <c r="K3662">
        <v>0</v>
      </c>
      <c r="L3662">
        <v>0</v>
      </c>
      <c r="M3662">
        <v>0</v>
      </c>
    </row>
    <row r="3663" spans="2:13" x14ac:dyDescent="0.2">
      <c r="B3663">
        <v>0</v>
      </c>
      <c r="C3663">
        <v>0</v>
      </c>
      <c r="D3663">
        <v>0</v>
      </c>
      <c r="E3663">
        <v>0</v>
      </c>
      <c r="F3663">
        <v>0</v>
      </c>
      <c r="G3663">
        <v>3333333</v>
      </c>
      <c r="H3663">
        <v>0</v>
      </c>
      <c r="I3663">
        <v>0</v>
      </c>
      <c r="J3663">
        <v>0</v>
      </c>
      <c r="K3663">
        <v>0</v>
      </c>
      <c r="L3663">
        <v>0</v>
      </c>
      <c r="M3663">
        <v>0</v>
      </c>
    </row>
    <row r="3664" spans="2:13" x14ac:dyDescent="0.2">
      <c r="B3664">
        <v>0</v>
      </c>
      <c r="C3664">
        <v>0</v>
      </c>
      <c r="D3664">
        <v>0</v>
      </c>
      <c r="E3664">
        <v>0</v>
      </c>
      <c r="F3664">
        <v>0</v>
      </c>
      <c r="G3664">
        <v>3333333</v>
      </c>
      <c r="H3664">
        <v>0</v>
      </c>
      <c r="I3664">
        <v>0</v>
      </c>
      <c r="J3664">
        <v>0</v>
      </c>
      <c r="K3664">
        <v>0</v>
      </c>
      <c r="L3664">
        <v>0</v>
      </c>
      <c r="M3664">
        <v>0</v>
      </c>
    </row>
    <row r="3665" spans="2:13" x14ac:dyDescent="0.2">
      <c r="B3665">
        <v>0</v>
      </c>
      <c r="C3665">
        <v>0</v>
      </c>
      <c r="D3665">
        <v>0</v>
      </c>
      <c r="E3665">
        <v>0</v>
      </c>
      <c r="F3665">
        <v>0</v>
      </c>
      <c r="G3665">
        <v>3333333</v>
      </c>
      <c r="H3665">
        <v>0</v>
      </c>
      <c r="I3665">
        <v>0</v>
      </c>
      <c r="J3665">
        <v>0</v>
      </c>
      <c r="K3665">
        <v>0</v>
      </c>
      <c r="L3665">
        <v>0</v>
      </c>
      <c r="M3665">
        <v>0</v>
      </c>
    </row>
    <row r="3666" spans="2:13" x14ac:dyDescent="0.2">
      <c r="B3666">
        <v>0</v>
      </c>
      <c r="C3666">
        <v>0</v>
      </c>
      <c r="D3666">
        <v>0</v>
      </c>
      <c r="E3666">
        <v>0</v>
      </c>
      <c r="F3666">
        <v>0</v>
      </c>
      <c r="G3666">
        <v>3333333</v>
      </c>
      <c r="H3666">
        <v>0</v>
      </c>
      <c r="I3666">
        <v>0</v>
      </c>
      <c r="J3666">
        <v>0</v>
      </c>
      <c r="K3666">
        <v>0</v>
      </c>
      <c r="L3666">
        <v>0</v>
      </c>
      <c r="M3666">
        <v>0</v>
      </c>
    </row>
    <row r="3667" spans="2:13" x14ac:dyDescent="0.2">
      <c r="B3667">
        <v>0</v>
      </c>
      <c r="C3667">
        <v>0</v>
      </c>
      <c r="D3667">
        <v>0</v>
      </c>
      <c r="E3667">
        <v>0</v>
      </c>
      <c r="F3667">
        <v>0</v>
      </c>
      <c r="G3667">
        <v>3333333</v>
      </c>
      <c r="H3667">
        <v>0</v>
      </c>
      <c r="I3667">
        <v>0</v>
      </c>
      <c r="J3667">
        <v>0</v>
      </c>
      <c r="K3667">
        <v>0</v>
      </c>
      <c r="L3667">
        <v>0</v>
      </c>
      <c r="M3667">
        <v>0</v>
      </c>
    </row>
    <row r="3668" spans="2:13" x14ac:dyDescent="0.2">
      <c r="B3668">
        <v>0</v>
      </c>
      <c r="C3668">
        <v>0</v>
      </c>
      <c r="D3668">
        <v>0</v>
      </c>
      <c r="E3668">
        <v>0</v>
      </c>
      <c r="F3668">
        <v>0</v>
      </c>
      <c r="G3668">
        <v>3333333</v>
      </c>
      <c r="H3668">
        <v>0</v>
      </c>
      <c r="I3668">
        <v>0</v>
      </c>
      <c r="J3668">
        <v>0</v>
      </c>
      <c r="K3668">
        <v>0</v>
      </c>
      <c r="L3668">
        <v>0</v>
      </c>
      <c r="M3668">
        <v>0</v>
      </c>
    </row>
    <row r="3669" spans="2:13" x14ac:dyDescent="0.2">
      <c r="B3669">
        <v>0</v>
      </c>
      <c r="C3669">
        <v>0</v>
      </c>
      <c r="D3669">
        <v>0</v>
      </c>
      <c r="E3669">
        <v>0</v>
      </c>
      <c r="F3669">
        <v>0</v>
      </c>
      <c r="G3669">
        <v>3333333</v>
      </c>
      <c r="H3669">
        <v>0</v>
      </c>
      <c r="I3669">
        <v>0</v>
      </c>
      <c r="J3669">
        <v>0</v>
      </c>
      <c r="K3669">
        <v>0</v>
      </c>
      <c r="L3669">
        <v>0</v>
      </c>
      <c r="M3669">
        <v>0</v>
      </c>
    </row>
    <row r="3670" spans="2:13" x14ac:dyDescent="0.2">
      <c r="B3670">
        <v>0</v>
      </c>
      <c r="C3670">
        <v>0</v>
      </c>
      <c r="D3670">
        <v>0</v>
      </c>
      <c r="E3670">
        <v>0</v>
      </c>
      <c r="F3670">
        <v>0</v>
      </c>
      <c r="G3670">
        <v>3333333</v>
      </c>
      <c r="H3670">
        <v>0</v>
      </c>
      <c r="I3670">
        <v>0</v>
      </c>
      <c r="J3670">
        <v>0</v>
      </c>
      <c r="K3670">
        <v>0</v>
      </c>
      <c r="L3670">
        <v>0</v>
      </c>
      <c r="M3670">
        <v>0</v>
      </c>
    </row>
    <row r="3671" spans="2:13" x14ac:dyDescent="0.2">
      <c r="B3671">
        <v>0</v>
      </c>
      <c r="C3671">
        <v>0</v>
      </c>
      <c r="D3671">
        <v>0</v>
      </c>
      <c r="E3671">
        <v>0</v>
      </c>
      <c r="F3671">
        <v>0</v>
      </c>
      <c r="G3671">
        <v>3333333</v>
      </c>
      <c r="H3671">
        <v>0</v>
      </c>
      <c r="I3671">
        <v>0</v>
      </c>
      <c r="J3671">
        <v>0</v>
      </c>
      <c r="K3671">
        <v>0</v>
      </c>
      <c r="L3671">
        <v>0</v>
      </c>
      <c r="M3671">
        <v>0</v>
      </c>
    </row>
    <row r="3672" spans="2:13" x14ac:dyDescent="0.2">
      <c r="B3672">
        <v>0</v>
      </c>
      <c r="C3672">
        <v>0</v>
      </c>
      <c r="D3672">
        <v>0</v>
      </c>
      <c r="E3672">
        <v>0</v>
      </c>
      <c r="F3672">
        <v>0</v>
      </c>
      <c r="G3672">
        <v>3333333</v>
      </c>
      <c r="H3672">
        <v>0</v>
      </c>
      <c r="I3672">
        <v>0</v>
      </c>
      <c r="J3672">
        <v>0</v>
      </c>
      <c r="K3672">
        <v>0</v>
      </c>
      <c r="L3672">
        <v>0</v>
      </c>
      <c r="M3672">
        <v>0</v>
      </c>
    </row>
    <row r="3673" spans="2:13" x14ac:dyDescent="0.2">
      <c r="B3673">
        <v>0</v>
      </c>
      <c r="C3673">
        <v>0</v>
      </c>
      <c r="D3673">
        <v>0</v>
      </c>
      <c r="E3673">
        <v>0</v>
      </c>
      <c r="F3673">
        <v>0</v>
      </c>
      <c r="G3673">
        <v>3333333</v>
      </c>
      <c r="H3673">
        <v>0</v>
      </c>
      <c r="I3673">
        <v>0</v>
      </c>
      <c r="J3673">
        <v>0</v>
      </c>
      <c r="K3673">
        <v>0</v>
      </c>
      <c r="L3673">
        <v>0</v>
      </c>
      <c r="M3673">
        <v>0</v>
      </c>
    </row>
    <row r="3674" spans="2:13" x14ac:dyDescent="0.2">
      <c r="B3674">
        <v>0</v>
      </c>
      <c r="C3674">
        <v>0</v>
      </c>
      <c r="D3674">
        <v>0</v>
      </c>
      <c r="E3674">
        <v>0</v>
      </c>
      <c r="F3674">
        <v>0</v>
      </c>
      <c r="G3674">
        <v>3333333</v>
      </c>
      <c r="H3674">
        <v>0</v>
      </c>
      <c r="I3674">
        <v>0</v>
      </c>
      <c r="J3674">
        <v>0</v>
      </c>
      <c r="K3674">
        <v>0</v>
      </c>
      <c r="L3674">
        <v>0</v>
      </c>
      <c r="M3674">
        <v>0</v>
      </c>
    </row>
    <row r="3675" spans="2:13" x14ac:dyDescent="0.2">
      <c r="B3675">
        <v>0</v>
      </c>
      <c r="C3675">
        <v>0</v>
      </c>
      <c r="D3675">
        <v>0</v>
      </c>
      <c r="E3675">
        <v>0</v>
      </c>
      <c r="F3675">
        <v>0</v>
      </c>
      <c r="G3675">
        <v>3333333</v>
      </c>
      <c r="H3675">
        <v>0</v>
      </c>
      <c r="I3675">
        <v>0</v>
      </c>
      <c r="J3675">
        <v>0</v>
      </c>
      <c r="K3675">
        <v>0</v>
      </c>
      <c r="L3675">
        <v>0</v>
      </c>
      <c r="M3675">
        <v>0</v>
      </c>
    </row>
    <row r="3676" spans="2:13" x14ac:dyDescent="0.2">
      <c r="B3676">
        <v>0</v>
      </c>
      <c r="C3676">
        <v>0</v>
      </c>
      <c r="D3676">
        <v>0</v>
      </c>
      <c r="E3676">
        <v>0</v>
      </c>
      <c r="F3676">
        <v>0</v>
      </c>
      <c r="G3676">
        <v>3333333</v>
      </c>
      <c r="H3676">
        <v>0</v>
      </c>
      <c r="I3676">
        <v>0</v>
      </c>
      <c r="J3676">
        <v>0</v>
      </c>
      <c r="K3676">
        <v>0</v>
      </c>
      <c r="L3676">
        <v>0</v>
      </c>
      <c r="M3676">
        <v>0</v>
      </c>
    </row>
    <row r="3677" spans="2:13" x14ac:dyDescent="0.2">
      <c r="B3677">
        <v>0</v>
      </c>
      <c r="C3677">
        <v>0</v>
      </c>
      <c r="D3677">
        <v>0</v>
      </c>
      <c r="E3677">
        <v>0</v>
      </c>
      <c r="F3677">
        <v>0</v>
      </c>
      <c r="G3677">
        <v>3333333</v>
      </c>
      <c r="H3677">
        <v>0</v>
      </c>
      <c r="I3677">
        <v>0</v>
      </c>
      <c r="J3677">
        <v>0</v>
      </c>
      <c r="K3677">
        <v>0</v>
      </c>
      <c r="L3677">
        <v>0</v>
      </c>
      <c r="M3677">
        <v>0</v>
      </c>
    </row>
    <row r="3678" spans="2:13" x14ac:dyDescent="0.2">
      <c r="B3678">
        <v>0</v>
      </c>
      <c r="C3678">
        <v>0</v>
      </c>
      <c r="D3678">
        <v>0</v>
      </c>
      <c r="E3678">
        <v>0</v>
      </c>
      <c r="F3678">
        <v>0</v>
      </c>
      <c r="G3678">
        <v>3333333</v>
      </c>
      <c r="H3678">
        <v>0</v>
      </c>
      <c r="I3678">
        <v>0</v>
      </c>
      <c r="J3678">
        <v>0</v>
      </c>
      <c r="K3678">
        <v>0</v>
      </c>
      <c r="L3678">
        <v>0</v>
      </c>
      <c r="M3678">
        <v>0</v>
      </c>
    </row>
    <row r="3679" spans="2:13" x14ac:dyDescent="0.2">
      <c r="B3679">
        <v>0</v>
      </c>
      <c r="C3679">
        <v>0</v>
      </c>
      <c r="D3679">
        <v>0</v>
      </c>
      <c r="E3679">
        <v>0</v>
      </c>
      <c r="F3679">
        <v>0</v>
      </c>
      <c r="G3679">
        <v>3333333</v>
      </c>
      <c r="H3679">
        <v>0</v>
      </c>
      <c r="I3679">
        <v>0</v>
      </c>
      <c r="J3679">
        <v>0</v>
      </c>
      <c r="K3679">
        <v>0</v>
      </c>
      <c r="L3679">
        <v>0</v>
      </c>
      <c r="M3679">
        <v>0</v>
      </c>
    </row>
    <row r="3680" spans="2:13" x14ac:dyDescent="0.2">
      <c r="B3680">
        <v>0</v>
      </c>
      <c r="C3680">
        <v>0</v>
      </c>
      <c r="D3680">
        <v>0</v>
      </c>
      <c r="E3680">
        <v>0</v>
      </c>
      <c r="F3680">
        <v>0</v>
      </c>
      <c r="G3680">
        <v>3333333</v>
      </c>
      <c r="H3680">
        <v>0</v>
      </c>
      <c r="I3680">
        <v>0</v>
      </c>
      <c r="J3680">
        <v>0</v>
      </c>
      <c r="K3680">
        <v>0</v>
      </c>
      <c r="L3680">
        <v>0</v>
      </c>
      <c r="M3680">
        <v>0</v>
      </c>
    </row>
    <row r="3681" spans="2:13" x14ac:dyDescent="0.2">
      <c r="B3681">
        <v>0</v>
      </c>
      <c r="C3681">
        <v>0</v>
      </c>
      <c r="D3681">
        <v>0</v>
      </c>
      <c r="E3681">
        <v>0</v>
      </c>
      <c r="F3681">
        <v>0</v>
      </c>
      <c r="G3681">
        <v>3333333</v>
      </c>
      <c r="H3681">
        <v>0</v>
      </c>
      <c r="I3681">
        <v>0</v>
      </c>
      <c r="J3681">
        <v>0</v>
      </c>
      <c r="K3681">
        <v>0</v>
      </c>
      <c r="L3681">
        <v>0</v>
      </c>
      <c r="M3681">
        <v>0</v>
      </c>
    </row>
    <row r="3682" spans="2:13" x14ac:dyDescent="0.2">
      <c r="B3682">
        <v>0</v>
      </c>
      <c r="C3682">
        <v>0</v>
      </c>
      <c r="D3682">
        <v>0</v>
      </c>
      <c r="E3682">
        <v>0</v>
      </c>
      <c r="F3682">
        <v>0</v>
      </c>
      <c r="G3682">
        <v>3333333</v>
      </c>
      <c r="H3682">
        <v>0</v>
      </c>
      <c r="I3682">
        <v>0</v>
      </c>
      <c r="J3682">
        <v>0</v>
      </c>
      <c r="K3682">
        <v>0</v>
      </c>
      <c r="L3682">
        <v>0</v>
      </c>
      <c r="M3682">
        <v>0</v>
      </c>
    </row>
    <row r="3683" spans="2:13" x14ac:dyDescent="0.2">
      <c r="B3683">
        <v>0</v>
      </c>
      <c r="C3683">
        <v>0</v>
      </c>
      <c r="D3683">
        <v>0</v>
      </c>
      <c r="E3683">
        <v>0</v>
      </c>
      <c r="F3683">
        <v>0</v>
      </c>
      <c r="G3683">
        <v>3333333</v>
      </c>
      <c r="H3683">
        <v>0</v>
      </c>
      <c r="I3683">
        <v>0</v>
      </c>
      <c r="J3683">
        <v>0</v>
      </c>
      <c r="K3683">
        <v>0</v>
      </c>
      <c r="L3683">
        <v>0</v>
      </c>
      <c r="M3683">
        <v>0</v>
      </c>
    </row>
    <row r="3684" spans="2:13" x14ac:dyDescent="0.2">
      <c r="B3684">
        <v>0</v>
      </c>
      <c r="C3684">
        <v>0</v>
      </c>
      <c r="D3684">
        <v>0</v>
      </c>
      <c r="E3684">
        <v>0</v>
      </c>
      <c r="F3684">
        <v>0</v>
      </c>
      <c r="G3684">
        <v>3333333</v>
      </c>
      <c r="H3684">
        <v>0</v>
      </c>
      <c r="I3684">
        <v>0</v>
      </c>
      <c r="J3684">
        <v>0</v>
      </c>
      <c r="K3684">
        <v>0</v>
      </c>
      <c r="L3684">
        <v>0</v>
      </c>
      <c r="M3684">
        <v>0</v>
      </c>
    </row>
    <row r="3685" spans="2:13" x14ac:dyDescent="0.2">
      <c r="B3685">
        <v>0</v>
      </c>
      <c r="C3685">
        <v>0</v>
      </c>
      <c r="D3685">
        <v>0</v>
      </c>
      <c r="E3685">
        <v>0</v>
      </c>
      <c r="F3685">
        <v>0</v>
      </c>
      <c r="G3685">
        <v>3333333</v>
      </c>
      <c r="H3685">
        <v>0</v>
      </c>
      <c r="I3685">
        <v>0</v>
      </c>
      <c r="J3685">
        <v>0</v>
      </c>
      <c r="K3685">
        <v>0</v>
      </c>
      <c r="L3685">
        <v>0</v>
      </c>
      <c r="M3685">
        <v>0</v>
      </c>
    </row>
    <row r="3686" spans="2:13" x14ac:dyDescent="0.2">
      <c r="B3686">
        <v>0</v>
      </c>
      <c r="C3686">
        <v>0</v>
      </c>
      <c r="D3686">
        <v>0</v>
      </c>
      <c r="E3686">
        <v>0</v>
      </c>
      <c r="F3686">
        <v>0</v>
      </c>
      <c r="G3686">
        <v>3333333</v>
      </c>
      <c r="H3686">
        <v>0</v>
      </c>
      <c r="I3686">
        <v>0</v>
      </c>
      <c r="J3686">
        <v>0</v>
      </c>
      <c r="K3686">
        <v>0</v>
      </c>
      <c r="L3686">
        <v>0</v>
      </c>
      <c r="M3686">
        <v>0</v>
      </c>
    </row>
    <row r="3687" spans="2:13" x14ac:dyDescent="0.2">
      <c r="B3687">
        <v>0</v>
      </c>
      <c r="C3687">
        <v>0</v>
      </c>
      <c r="D3687">
        <v>0</v>
      </c>
      <c r="E3687">
        <v>0</v>
      </c>
      <c r="F3687">
        <v>0</v>
      </c>
      <c r="G3687">
        <v>3333333</v>
      </c>
      <c r="H3687">
        <v>0</v>
      </c>
      <c r="I3687">
        <v>0</v>
      </c>
      <c r="J3687">
        <v>0</v>
      </c>
      <c r="K3687">
        <v>0</v>
      </c>
      <c r="L3687">
        <v>0</v>
      </c>
      <c r="M3687">
        <v>0</v>
      </c>
    </row>
    <row r="3688" spans="2:13" x14ac:dyDescent="0.2">
      <c r="B3688">
        <v>0</v>
      </c>
      <c r="C3688">
        <v>0</v>
      </c>
      <c r="D3688">
        <v>0</v>
      </c>
      <c r="E3688">
        <v>0</v>
      </c>
      <c r="F3688">
        <v>0</v>
      </c>
      <c r="G3688">
        <v>3333333</v>
      </c>
      <c r="H3688">
        <v>0</v>
      </c>
      <c r="I3688">
        <v>0</v>
      </c>
      <c r="J3688">
        <v>0</v>
      </c>
      <c r="K3688">
        <v>0</v>
      </c>
      <c r="L3688">
        <v>0</v>
      </c>
      <c r="M3688">
        <v>0</v>
      </c>
    </row>
    <row r="3689" spans="2:13" x14ac:dyDescent="0.2">
      <c r="B3689">
        <v>0</v>
      </c>
      <c r="C3689">
        <v>0</v>
      </c>
      <c r="D3689">
        <v>0</v>
      </c>
      <c r="E3689">
        <v>0</v>
      </c>
      <c r="F3689">
        <v>0</v>
      </c>
      <c r="G3689">
        <v>3333333</v>
      </c>
      <c r="H3689">
        <v>0</v>
      </c>
      <c r="I3689">
        <v>0</v>
      </c>
      <c r="J3689">
        <v>0</v>
      </c>
      <c r="K3689">
        <v>0</v>
      </c>
      <c r="L3689">
        <v>0</v>
      </c>
      <c r="M3689">
        <v>0</v>
      </c>
    </row>
    <row r="3690" spans="2:13" x14ac:dyDescent="0.2">
      <c r="B3690">
        <v>0</v>
      </c>
      <c r="C3690">
        <v>0</v>
      </c>
      <c r="D3690">
        <v>0</v>
      </c>
      <c r="E3690">
        <v>0</v>
      </c>
      <c r="F3690">
        <v>0</v>
      </c>
      <c r="G3690">
        <v>3333333</v>
      </c>
      <c r="H3690">
        <v>0</v>
      </c>
      <c r="I3690">
        <v>0</v>
      </c>
      <c r="J3690">
        <v>0</v>
      </c>
      <c r="K3690">
        <v>0</v>
      </c>
      <c r="L3690">
        <v>0</v>
      </c>
      <c r="M3690">
        <v>0</v>
      </c>
    </row>
    <row r="3691" spans="2:13" x14ac:dyDescent="0.2">
      <c r="B3691">
        <v>0</v>
      </c>
      <c r="C3691">
        <v>0</v>
      </c>
      <c r="D3691">
        <v>0</v>
      </c>
      <c r="E3691">
        <v>0</v>
      </c>
      <c r="F3691">
        <v>0</v>
      </c>
      <c r="G3691">
        <v>3333333</v>
      </c>
      <c r="H3691">
        <v>0</v>
      </c>
      <c r="I3691">
        <v>0</v>
      </c>
      <c r="J3691">
        <v>0</v>
      </c>
      <c r="K3691">
        <v>0</v>
      </c>
      <c r="L3691">
        <v>0</v>
      </c>
      <c r="M3691">
        <v>0</v>
      </c>
    </row>
    <row r="3692" spans="2:13" x14ac:dyDescent="0.2">
      <c r="B3692">
        <v>0</v>
      </c>
      <c r="C3692">
        <v>0</v>
      </c>
      <c r="D3692">
        <v>0</v>
      </c>
      <c r="E3692">
        <v>0</v>
      </c>
      <c r="F3692">
        <v>0</v>
      </c>
      <c r="G3692">
        <v>3333333</v>
      </c>
      <c r="H3692">
        <v>0</v>
      </c>
      <c r="I3692">
        <v>0</v>
      </c>
      <c r="J3692">
        <v>0</v>
      </c>
      <c r="K3692">
        <v>0</v>
      </c>
      <c r="L3692">
        <v>0</v>
      </c>
      <c r="M3692">
        <v>0</v>
      </c>
    </row>
    <row r="3693" spans="2:13" x14ac:dyDescent="0.2">
      <c r="B3693">
        <v>0</v>
      </c>
      <c r="C3693">
        <v>0</v>
      </c>
      <c r="D3693">
        <v>0</v>
      </c>
      <c r="E3693">
        <v>0</v>
      </c>
      <c r="F3693">
        <v>0</v>
      </c>
      <c r="G3693">
        <v>3333333</v>
      </c>
      <c r="H3693">
        <v>0</v>
      </c>
      <c r="I3693">
        <v>0</v>
      </c>
      <c r="J3693">
        <v>0</v>
      </c>
      <c r="K3693">
        <v>0</v>
      </c>
      <c r="L3693">
        <v>0</v>
      </c>
      <c r="M3693">
        <v>0</v>
      </c>
    </row>
    <row r="3694" spans="2:13" x14ac:dyDescent="0.2">
      <c r="B3694">
        <v>0</v>
      </c>
      <c r="C3694">
        <v>0</v>
      </c>
      <c r="D3694">
        <v>0</v>
      </c>
      <c r="E3694">
        <v>0</v>
      </c>
      <c r="F3694">
        <v>0</v>
      </c>
      <c r="G3694">
        <v>3333333</v>
      </c>
      <c r="H3694">
        <v>0</v>
      </c>
      <c r="I3694">
        <v>0</v>
      </c>
      <c r="J3694">
        <v>0</v>
      </c>
      <c r="K3694">
        <v>0</v>
      </c>
      <c r="L3694">
        <v>0</v>
      </c>
      <c r="M3694">
        <v>0</v>
      </c>
    </row>
    <row r="3695" spans="2:13" x14ac:dyDescent="0.2">
      <c r="B3695">
        <v>0</v>
      </c>
      <c r="C3695">
        <v>0</v>
      </c>
      <c r="D3695">
        <v>0</v>
      </c>
      <c r="E3695">
        <v>0</v>
      </c>
      <c r="F3695">
        <v>0</v>
      </c>
      <c r="G3695">
        <v>3333333</v>
      </c>
      <c r="H3695">
        <v>0</v>
      </c>
      <c r="I3695">
        <v>0</v>
      </c>
      <c r="J3695">
        <v>0</v>
      </c>
      <c r="K3695">
        <v>0</v>
      </c>
      <c r="L3695">
        <v>0</v>
      </c>
      <c r="M3695">
        <v>0</v>
      </c>
    </row>
    <row r="3696" spans="2:13" x14ac:dyDescent="0.2">
      <c r="B3696">
        <v>0</v>
      </c>
      <c r="C3696">
        <v>0</v>
      </c>
      <c r="D3696">
        <v>0</v>
      </c>
      <c r="E3696">
        <v>0</v>
      </c>
      <c r="F3696">
        <v>0</v>
      </c>
      <c r="G3696">
        <v>3333333</v>
      </c>
      <c r="H3696">
        <v>0</v>
      </c>
      <c r="I3696">
        <v>0</v>
      </c>
      <c r="J3696">
        <v>0</v>
      </c>
      <c r="K3696">
        <v>0</v>
      </c>
      <c r="L3696">
        <v>0</v>
      </c>
      <c r="M3696">
        <v>0</v>
      </c>
    </row>
    <row r="3697" spans="2:13" x14ac:dyDescent="0.2">
      <c r="B3697">
        <v>0</v>
      </c>
      <c r="C3697">
        <v>0</v>
      </c>
      <c r="D3697">
        <v>0</v>
      </c>
      <c r="E3697">
        <v>0</v>
      </c>
      <c r="F3697">
        <v>0</v>
      </c>
      <c r="G3697">
        <v>3333333</v>
      </c>
      <c r="H3697">
        <v>0</v>
      </c>
      <c r="I3697">
        <v>0</v>
      </c>
      <c r="J3697">
        <v>0</v>
      </c>
      <c r="K3697">
        <v>0</v>
      </c>
      <c r="L3697">
        <v>0</v>
      </c>
      <c r="M3697">
        <v>0</v>
      </c>
    </row>
    <row r="3698" spans="2:13" x14ac:dyDescent="0.2">
      <c r="B3698">
        <v>0</v>
      </c>
      <c r="C3698">
        <v>0</v>
      </c>
      <c r="D3698">
        <v>0</v>
      </c>
      <c r="E3698">
        <v>0</v>
      </c>
      <c r="F3698">
        <v>0</v>
      </c>
      <c r="G3698">
        <v>3333333</v>
      </c>
      <c r="H3698">
        <v>0</v>
      </c>
      <c r="I3698">
        <v>0</v>
      </c>
      <c r="J3698">
        <v>0</v>
      </c>
      <c r="K3698">
        <v>0</v>
      </c>
      <c r="L3698">
        <v>0</v>
      </c>
      <c r="M3698">
        <v>0</v>
      </c>
    </row>
    <row r="3699" spans="2:13" x14ac:dyDescent="0.2">
      <c r="B3699">
        <v>0</v>
      </c>
      <c r="C3699">
        <v>0</v>
      </c>
      <c r="D3699">
        <v>0</v>
      </c>
      <c r="E3699">
        <v>0</v>
      </c>
      <c r="F3699">
        <v>0</v>
      </c>
      <c r="G3699">
        <v>3333333</v>
      </c>
      <c r="H3699">
        <v>0</v>
      </c>
      <c r="I3699">
        <v>0</v>
      </c>
      <c r="J3699">
        <v>0</v>
      </c>
      <c r="K3699">
        <v>0</v>
      </c>
      <c r="L3699">
        <v>0</v>
      </c>
      <c r="M3699">
        <v>0</v>
      </c>
    </row>
    <row r="3700" spans="2:13" x14ac:dyDescent="0.2">
      <c r="B3700">
        <v>0</v>
      </c>
      <c r="C3700">
        <v>0</v>
      </c>
      <c r="D3700">
        <v>0</v>
      </c>
      <c r="E3700">
        <v>0</v>
      </c>
      <c r="F3700">
        <v>0</v>
      </c>
      <c r="G3700">
        <v>3333333</v>
      </c>
      <c r="H3700">
        <v>0</v>
      </c>
      <c r="I3700">
        <v>0</v>
      </c>
      <c r="J3700">
        <v>0</v>
      </c>
      <c r="K3700">
        <v>0</v>
      </c>
      <c r="L3700">
        <v>0</v>
      </c>
      <c r="M3700">
        <v>0</v>
      </c>
    </row>
    <row r="3701" spans="2:13" x14ac:dyDescent="0.2">
      <c r="B3701">
        <v>0</v>
      </c>
      <c r="C3701">
        <v>0</v>
      </c>
      <c r="D3701">
        <v>0</v>
      </c>
      <c r="E3701">
        <v>0</v>
      </c>
      <c r="F3701">
        <v>0</v>
      </c>
      <c r="G3701">
        <v>3333333</v>
      </c>
      <c r="H3701">
        <v>0</v>
      </c>
      <c r="I3701">
        <v>0</v>
      </c>
      <c r="J3701">
        <v>0</v>
      </c>
      <c r="K3701">
        <v>0</v>
      </c>
      <c r="L3701">
        <v>0</v>
      </c>
      <c r="M3701">
        <v>0</v>
      </c>
    </row>
    <row r="3702" spans="2:13" x14ac:dyDescent="0.2">
      <c r="B3702">
        <v>0</v>
      </c>
      <c r="C3702">
        <v>0</v>
      </c>
      <c r="D3702">
        <v>0</v>
      </c>
      <c r="E3702">
        <v>0</v>
      </c>
      <c r="F3702">
        <v>0</v>
      </c>
      <c r="G3702">
        <v>3333333</v>
      </c>
      <c r="H3702">
        <v>0</v>
      </c>
      <c r="I3702">
        <v>0</v>
      </c>
      <c r="J3702">
        <v>0</v>
      </c>
      <c r="K3702">
        <v>0</v>
      </c>
      <c r="L3702">
        <v>0</v>
      </c>
      <c r="M3702">
        <v>0</v>
      </c>
    </row>
    <row r="3703" spans="2:13" x14ac:dyDescent="0.2">
      <c r="B3703">
        <v>0</v>
      </c>
      <c r="C3703">
        <v>0</v>
      </c>
      <c r="D3703">
        <v>0</v>
      </c>
      <c r="E3703">
        <v>0</v>
      </c>
      <c r="F3703">
        <v>0</v>
      </c>
      <c r="G3703">
        <v>3333333</v>
      </c>
      <c r="H3703">
        <v>0</v>
      </c>
      <c r="I3703">
        <v>0</v>
      </c>
      <c r="J3703">
        <v>0</v>
      </c>
      <c r="K3703">
        <v>0</v>
      </c>
      <c r="L3703">
        <v>0</v>
      </c>
      <c r="M3703">
        <v>0</v>
      </c>
    </row>
    <row r="3704" spans="2:13" x14ac:dyDescent="0.2">
      <c r="B3704">
        <v>0</v>
      </c>
      <c r="C3704">
        <v>0</v>
      </c>
      <c r="D3704">
        <v>0</v>
      </c>
      <c r="E3704">
        <v>0</v>
      </c>
      <c r="F3704">
        <v>0</v>
      </c>
      <c r="G3704">
        <v>3333333</v>
      </c>
      <c r="H3704">
        <v>0</v>
      </c>
      <c r="I3704">
        <v>0</v>
      </c>
      <c r="J3704">
        <v>0</v>
      </c>
      <c r="K3704">
        <v>0</v>
      </c>
      <c r="L3704">
        <v>0</v>
      </c>
      <c r="M3704">
        <v>0</v>
      </c>
    </row>
    <row r="3705" spans="2:13" x14ac:dyDescent="0.2">
      <c r="B3705">
        <v>0</v>
      </c>
      <c r="C3705">
        <v>0</v>
      </c>
      <c r="D3705">
        <v>0</v>
      </c>
      <c r="E3705">
        <v>0</v>
      </c>
      <c r="F3705">
        <v>0</v>
      </c>
      <c r="G3705">
        <v>3333333</v>
      </c>
      <c r="H3705">
        <v>0</v>
      </c>
      <c r="I3705">
        <v>0</v>
      </c>
      <c r="J3705">
        <v>0</v>
      </c>
      <c r="K3705">
        <v>0</v>
      </c>
      <c r="L3705">
        <v>0</v>
      </c>
      <c r="M3705">
        <v>0</v>
      </c>
    </row>
    <row r="3706" spans="2:13" x14ac:dyDescent="0.2">
      <c r="B3706">
        <v>0</v>
      </c>
      <c r="C3706">
        <v>0</v>
      </c>
      <c r="D3706">
        <v>0</v>
      </c>
      <c r="E3706">
        <v>0</v>
      </c>
      <c r="F3706">
        <v>0</v>
      </c>
      <c r="G3706">
        <v>3333333</v>
      </c>
      <c r="H3706">
        <v>0</v>
      </c>
      <c r="I3706">
        <v>0</v>
      </c>
      <c r="J3706">
        <v>0</v>
      </c>
      <c r="K3706">
        <v>0</v>
      </c>
      <c r="L3706">
        <v>0</v>
      </c>
      <c r="M3706">
        <v>0</v>
      </c>
    </row>
    <row r="3707" spans="2:13" x14ac:dyDescent="0.2">
      <c r="B3707">
        <v>0</v>
      </c>
      <c r="C3707">
        <v>0</v>
      </c>
      <c r="D3707">
        <v>0</v>
      </c>
      <c r="E3707">
        <v>0</v>
      </c>
      <c r="F3707">
        <v>0</v>
      </c>
      <c r="G3707">
        <v>3333333</v>
      </c>
      <c r="H3707">
        <v>0</v>
      </c>
      <c r="I3707">
        <v>0</v>
      </c>
      <c r="J3707">
        <v>0</v>
      </c>
      <c r="K3707">
        <v>0</v>
      </c>
      <c r="L3707">
        <v>0</v>
      </c>
      <c r="M3707">
        <v>0</v>
      </c>
    </row>
    <row r="3708" spans="2:13" x14ac:dyDescent="0.2">
      <c r="B3708">
        <v>0</v>
      </c>
      <c r="C3708">
        <v>0</v>
      </c>
      <c r="D3708">
        <v>0</v>
      </c>
      <c r="E3708">
        <v>0</v>
      </c>
      <c r="F3708">
        <v>0</v>
      </c>
      <c r="G3708">
        <v>3333333</v>
      </c>
      <c r="H3708">
        <v>0</v>
      </c>
      <c r="I3708">
        <v>0</v>
      </c>
      <c r="J3708">
        <v>0</v>
      </c>
      <c r="K3708">
        <v>0</v>
      </c>
      <c r="L3708">
        <v>0</v>
      </c>
      <c r="M3708">
        <v>0</v>
      </c>
    </row>
    <row r="3709" spans="2:13" x14ac:dyDescent="0.2">
      <c r="B3709">
        <v>0</v>
      </c>
      <c r="C3709">
        <v>0</v>
      </c>
      <c r="D3709">
        <v>0</v>
      </c>
      <c r="E3709">
        <v>0</v>
      </c>
      <c r="F3709">
        <v>0</v>
      </c>
      <c r="G3709">
        <v>3333333</v>
      </c>
      <c r="H3709">
        <v>0</v>
      </c>
      <c r="I3709">
        <v>0</v>
      </c>
      <c r="J3709">
        <v>0</v>
      </c>
      <c r="K3709">
        <v>0</v>
      </c>
      <c r="L3709">
        <v>0</v>
      </c>
      <c r="M3709">
        <v>0</v>
      </c>
    </row>
    <row r="3710" spans="2:13" x14ac:dyDescent="0.2">
      <c r="B3710">
        <v>0</v>
      </c>
      <c r="C3710">
        <v>0</v>
      </c>
      <c r="D3710">
        <v>0</v>
      </c>
      <c r="E3710">
        <v>0</v>
      </c>
      <c r="F3710">
        <v>0</v>
      </c>
      <c r="G3710">
        <v>3333333</v>
      </c>
      <c r="H3710">
        <v>0</v>
      </c>
      <c r="I3710">
        <v>0</v>
      </c>
      <c r="J3710">
        <v>0</v>
      </c>
      <c r="K3710">
        <v>0</v>
      </c>
      <c r="L3710">
        <v>0</v>
      </c>
      <c r="M3710">
        <v>0</v>
      </c>
    </row>
    <row r="3711" spans="2:13" x14ac:dyDescent="0.2">
      <c r="B3711">
        <v>0</v>
      </c>
      <c r="C3711">
        <v>0</v>
      </c>
      <c r="D3711">
        <v>0</v>
      </c>
      <c r="E3711">
        <v>0</v>
      </c>
      <c r="F3711">
        <v>0</v>
      </c>
      <c r="G3711">
        <v>3333333</v>
      </c>
      <c r="H3711">
        <v>0</v>
      </c>
      <c r="I3711">
        <v>0</v>
      </c>
      <c r="J3711">
        <v>0</v>
      </c>
      <c r="K3711">
        <v>0</v>
      </c>
      <c r="L3711">
        <v>0</v>
      </c>
      <c r="M3711">
        <v>0</v>
      </c>
    </row>
    <row r="3712" spans="2:13" x14ac:dyDescent="0.2">
      <c r="B3712">
        <v>0</v>
      </c>
      <c r="C3712">
        <v>0</v>
      </c>
      <c r="D3712">
        <v>0</v>
      </c>
      <c r="E3712">
        <v>0</v>
      </c>
      <c r="F3712">
        <v>0</v>
      </c>
      <c r="G3712">
        <v>3333333</v>
      </c>
      <c r="H3712">
        <v>0</v>
      </c>
      <c r="I3712">
        <v>0</v>
      </c>
      <c r="J3712">
        <v>0</v>
      </c>
      <c r="K3712">
        <v>0</v>
      </c>
      <c r="L3712">
        <v>0</v>
      </c>
      <c r="M3712">
        <v>0</v>
      </c>
    </row>
    <row r="3713" spans="2:13" x14ac:dyDescent="0.2">
      <c r="B3713">
        <v>0</v>
      </c>
      <c r="C3713">
        <v>0</v>
      </c>
      <c r="D3713">
        <v>0</v>
      </c>
      <c r="E3713">
        <v>0</v>
      </c>
      <c r="F3713">
        <v>0</v>
      </c>
      <c r="G3713">
        <v>3333333</v>
      </c>
      <c r="H3713">
        <v>0</v>
      </c>
      <c r="I3713">
        <v>0</v>
      </c>
      <c r="J3713">
        <v>0</v>
      </c>
      <c r="K3713">
        <v>0</v>
      </c>
      <c r="L3713">
        <v>0</v>
      </c>
      <c r="M3713">
        <v>0</v>
      </c>
    </row>
    <row r="3714" spans="2:13" x14ac:dyDescent="0.2">
      <c r="B3714">
        <v>0</v>
      </c>
      <c r="C3714">
        <v>0</v>
      </c>
      <c r="D3714">
        <v>0</v>
      </c>
      <c r="E3714">
        <v>0</v>
      </c>
      <c r="F3714">
        <v>0</v>
      </c>
      <c r="G3714">
        <v>3333333</v>
      </c>
      <c r="H3714">
        <v>0</v>
      </c>
      <c r="I3714">
        <v>0</v>
      </c>
      <c r="J3714">
        <v>0</v>
      </c>
      <c r="K3714">
        <v>0</v>
      </c>
      <c r="L3714">
        <v>0</v>
      </c>
      <c r="M3714">
        <v>0</v>
      </c>
    </row>
    <row r="3715" spans="2:13" x14ac:dyDescent="0.2">
      <c r="B3715">
        <v>0</v>
      </c>
      <c r="C3715">
        <v>0</v>
      </c>
      <c r="D3715">
        <v>0</v>
      </c>
      <c r="E3715">
        <v>0</v>
      </c>
      <c r="F3715">
        <v>0</v>
      </c>
      <c r="G3715">
        <v>3333333</v>
      </c>
      <c r="H3715">
        <v>0</v>
      </c>
      <c r="I3715">
        <v>0</v>
      </c>
      <c r="J3715">
        <v>0</v>
      </c>
      <c r="K3715">
        <v>0</v>
      </c>
      <c r="L3715">
        <v>0</v>
      </c>
      <c r="M3715">
        <v>0</v>
      </c>
    </row>
    <row r="3716" spans="2:13" x14ac:dyDescent="0.2">
      <c r="B3716">
        <v>0</v>
      </c>
      <c r="C3716">
        <v>0</v>
      </c>
      <c r="D3716">
        <v>0</v>
      </c>
      <c r="E3716">
        <v>0</v>
      </c>
      <c r="F3716">
        <v>0</v>
      </c>
      <c r="G3716">
        <v>3333333</v>
      </c>
      <c r="H3716">
        <v>0</v>
      </c>
      <c r="I3716">
        <v>0</v>
      </c>
      <c r="J3716">
        <v>0</v>
      </c>
      <c r="K3716">
        <v>0</v>
      </c>
      <c r="L3716">
        <v>0</v>
      </c>
      <c r="M3716">
        <v>0</v>
      </c>
    </row>
    <row r="3717" spans="2:13" x14ac:dyDescent="0.2">
      <c r="B3717">
        <v>0</v>
      </c>
      <c r="C3717">
        <v>0</v>
      </c>
      <c r="D3717">
        <v>0</v>
      </c>
      <c r="E3717">
        <v>0</v>
      </c>
      <c r="F3717">
        <v>0</v>
      </c>
      <c r="G3717">
        <v>3333333</v>
      </c>
      <c r="H3717">
        <v>0</v>
      </c>
      <c r="I3717">
        <v>0</v>
      </c>
      <c r="J3717">
        <v>0</v>
      </c>
      <c r="K3717">
        <v>0</v>
      </c>
      <c r="L3717">
        <v>0</v>
      </c>
      <c r="M3717">
        <v>0</v>
      </c>
    </row>
    <row r="3718" spans="2:13" x14ac:dyDescent="0.2">
      <c r="B3718">
        <v>0</v>
      </c>
      <c r="C3718">
        <v>0</v>
      </c>
      <c r="D3718">
        <v>0</v>
      </c>
      <c r="E3718">
        <v>0</v>
      </c>
      <c r="F3718">
        <v>0</v>
      </c>
      <c r="G3718">
        <v>3333333</v>
      </c>
      <c r="H3718">
        <v>0</v>
      </c>
      <c r="I3718">
        <v>0</v>
      </c>
      <c r="J3718">
        <v>0</v>
      </c>
      <c r="K3718">
        <v>0</v>
      </c>
      <c r="L3718">
        <v>0</v>
      </c>
      <c r="M3718">
        <v>0</v>
      </c>
    </row>
    <row r="3719" spans="2:13" x14ac:dyDescent="0.2">
      <c r="B3719">
        <v>0</v>
      </c>
      <c r="C3719">
        <v>0</v>
      </c>
      <c r="D3719">
        <v>0</v>
      </c>
      <c r="E3719">
        <v>0</v>
      </c>
      <c r="F3719">
        <v>0</v>
      </c>
      <c r="G3719">
        <v>3333333</v>
      </c>
      <c r="H3719">
        <v>0</v>
      </c>
      <c r="I3719">
        <v>0</v>
      </c>
      <c r="J3719">
        <v>0</v>
      </c>
      <c r="K3719">
        <v>0</v>
      </c>
      <c r="L3719">
        <v>0</v>
      </c>
      <c r="M3719">
        <v>0</v>
      </c>
    </row>
    <row r="3720" spans="2:13" x14ac:dyDescent="0.2">
      <c r="B3720">
        <v>0</v>
      </c>
      <c r="C3720">
        <v>0</v>
      </c>
      <c r="D3720">
        <v>0</v>
      </c>
      <c r="E3720">
        <v>0</v>
      </c>
      <c r="F3720">
        <v>0</v>
      </c>
      <c r="G3720">
        <v>3333333</v>
      </c>
      <c r="H3720">
        <v>0</v>
      </c>
      <c r="I3720">
        <v>0</v>
      </c>
      <c r="J3720">
        <v>0</v>
      </c>
      <c r="K3720">
        <v>0</v>
      </c>
      <c r="L3720">
        <v>0</v>
      </c>
      <c r="M3720">
        <v>0</v>
      </c>
    </row>
    <row r="3721" spans="2:13" x14ac:dyDescent="0.2">
      <c r="B3721">
        <v>0</v>
      </c>
      <c r="C3721">
        <v>0</v>
      </c>
      <c r="D3721">
        <v>0</v>
      </c>
      <c r="E3721">
        <v>0</v>
      </c>
      <c r="F3721">
        <v>0</v>
      </c>
      <c r="G3721">
        <v>3333333</v>
      </c>
      <c r="H3721">
        <v>0</v>
      </c>
      <c r="I3721">
        <v>0</v>
      </c>
      <c r="J3721">
        <v>0</v>
      </c>
      <c r="K3721">
        <v>0</v>
      </c>
      <c r="L3721">
        <v>0</v>
      </c>
      <c r="M3721">
        <v>0</v>
      </c>
    </row>
    <row r="3722" spans="2:13" x14ac:dyDescent="0.2">
      <c r="B3722">
        <v>0</v>
      </c>
      <c r="C3722">
        <v>0</v>
      </c>
      <c r="D3722">
        <v>0</v>
      </c>
      <c r="E3722">
        <v>0</v>
      </c>
      <c r="F3722">
        <v>0</v>
      </c>
      <c r="G3722">
        <v>3333333</v>
      </c>
      <c r="H3722">
        <v>0</v>
      </c>
      <c r="I3722">
        <v>0</v>
      </c>
      <c r="J3722">
        <v>0</v>
      </c>
      <c r="K3722">
        <v>0</v>
      </c>
      <c r="L3722">
        <v>0</v>
      </c>
      <c r="M3722">
        <v>0</v>
      </c>
    </row>
    <row r="3723" spans="2:13" x14ac:dyDescent="0.2">
      <c r="B3723">
        <v>0</v>
      </c>
      <c r="C3723">
        <v>0</v>
      </c>
      <c r="D3723">
        <v>0</v>
      </c>
      <c r="E3723">
        <v>0</v>
      </c>
      <c r="F3723">
        <v>0</v>
      </c>
      <c r="G3723">
        <v>3333333</v>
      </c>
      <c r="H3723">
        <v>0</v>
      </c>
      <c r="I3723">
        <v>0</v>
      </c>
      <c r="J3723">
        <v>0</v>
      </c>
      <c r="K3723">
        <v>0</v>
      </c>
      <c r="L3723">
        <v>0</v>
      </c>
      <c r="M3723">
        <v>0</v>
      </c>
    </row>
    <row r="3724" spans="2:13" x14ac:dyDescent="0.2">
      <c r="B3724">
        <v>0</v>
      </c>
      <c r="C3724">
        <v>0</v>
      </c>
      <c r="D3724">
        <v>0</v>
      </c>
      <c r="E3724">
        <v>0</v>
      </c>
      <c r="F3724">
        <v>0</v>
      </c>
      <c r="G3724">
        <v>3333333</v>
      </c>
      <c r="H3724">
        <v>0</v>
      </c>
      <c r="I3724">
        <v>0</v>
      </c>
      <c r="J3724">
        <v>0</v>
      </c>
      <c r="K3724">
        <v>0</v>
      </c>
      <c r="L3724">
        <v>0</v>
      </c>
      <c r="M3724">
        <v>0</v>
      </c>
    </row>
    <row r="3725" spans="2:13" x14ac:dyDescent="0.2">
      <c r="B3725">
        <v>0</v>
      </c>
      <c r="C3725">
        <v>0</v>
      </c>
      <c r="D3725">
        <v>0</v>
      </c>
      <c r="E3725">
        <v>0</v>
      </c>
      <c r="F3725">
        <v>0</v>
      </c>
      <c r="G3725">
        <v>3333333</v>
      </c>
      <c r="H3725">
        <v>0</v>
      </c>
      <c r="I3725">
        <v>0</v>
      </c>
      <c r="J3725">
        <v>0</v>
      </c>
      <c r="K3725">
        <v>0</v>
      </c>
      <c r="L3725">
        <v>0</v>
      </c>
      <c r="M3725">
        <v>0</v>
      </c>
    </row>
    <row r="3726" spans="2:13" x14ac:dyDescent="0.2">
      <c r="B3726">
        <v>0</v>
      </c>
      <c r="C3726">
        <v>0</v>
      </c>
      <c r="D3726">
        <v>0</v>
      </c>
      <c r="E3726">
        <v>0</v>
      </c>
      <c r="F3726">
        <v>0</v>
      </c>
      <c r="G3726">
        <v>3333333</v>
      </c>
      <c r="H3726">
        <v>0</v>
      </c>
      <c r="I3726">
        <v>0</v>
      </c>
      <c r="J3726">
        <v>0</v>
      </c>
      <c r="K3726">
        <v>0</v>
      </c>
      <c r="L3726">
        <v>0</v>
      </c>
      <c r="M3726">
        <v>0</v>
      </c>
    </row>
    <row r="3727" spans="2:13" x14ac:dyDescent="0.2">
      <c r="B3727">
        <v>0</v>
      </c>
      <c r="C3727">
        <v>0</v>
      </c>
      <c r="D3727">
        <v>0</v>
      </c>
      <c r="E3727">
        <v>0</v>
      </c>
      <c r="F3727">
        <v>0</v>
      </c>
      <c r="G3727">
        <v>3333333</v>
      </c>
      <c r="H3727">
        <v>0</v>
      </c>
      <c r="I3727">
        <v>0</v>
      </c>
      <c r="J3727">
        <v>0</v>
      </c>
      <c r="K3727">
        <v>0</v>
      </c>
      <c r="L3727">
        <v>0</v>
      </c>
      <c r="M3727">
        <v>0</v>
      </c>
    </row>
    <row r="3728" spans="2:13" x14ac:dyDescent="0.2">
      <c r="B3728">
        <v>0</v>
      </c>
      <c r="C3728">
        <v>0</v>
      </c>
      <c r="D3728">
        <v>0</v>
      </c>
      <c r="E3728">
        <v>0</v>
      </c>
      <c r="F3728">
        <v>0</v>
      </c>
      <c r="G3728">
        <v>3333333</v>
      </c>
      <c r="H3728">
        <v>0</v>
      </c>
      <c r="I3728">
        <v>0</v>
      </c>
      <c r="J3728">
        <v>0</v>
      </c>
      <c r="K3728">
        <v>0</v>
      </c>
      <c r="L3728">
        <v>0</v>
      </c>
      <c r="M3728">
        <v>0</v>
      </c>
    </row>
    <row r="3729" spans="2:13" x14ac:dyDescent="0.2">
      <c r="B3729">
        <v>0</v>
      </c>
      <c r="C3729">
        <v>0</v>
      </c>
      <c r="D3729">
        <v>0</v>
      </c>
      <c r="E3729">
        <v>0</v>
      </c>
      <c r="F3729">
        <v>0</v>
      </c>
      <c r="G3729">
        <v>3333333</v>
      </c>
      <c r="H3729">
        <v>0</v>
      </c>
      <c r="I3729">
        <v>0</v>
      </c>
      <c r="J3729">
        <v>0</v>
      </c>
      <c r="K3729">
        <v>0</v>
      </c>
      <c r="L3729">
        <v>0</v>
      </c>
      <c r="M3729">
        <v>0</v>
      </c>
    </row>
    <row r="3730" spans="2:13" x14ac:dyDescent="0.2">
      <c r="B3730">
        <v>0</v>
      </c>
      <c r="C3730">
        <v>0</v>
      </c>
      <c r="D3730">
        <v>0</v>
      </c>
      <c r="E3730">
        <v>0</v>
      </c>
      <c r="F3730">
        <v>0</v>
      </c>
      <c r="G3730">
        <v>3333333</v>
      </c>
      <c r="H3730">
        <v>0</v>
      </c>
      <c r="I3730">
        <v>0</v>
      </c>
      <c r="J3730">
        <v>0</v>
      </c>
      <c r="K3730">
        <v>0</v>
      </c>
      <c r="L3730">
        <v>0</v>
      </c>
      <c r="M3730">
        <v>0</v>
      </c>
    </row>
    <row r="3731" spans="2:13" x14ac:dyDescent="0.2">
      <c r="B3731">
        <v>0</v>
      </c>
      <c r="C3731">
        <v>0</v>
      </c>
      <c r="D3731">
        <v>0</v>
      </c>
      <c r="E3731">
        <v>0</v>
      </c>
      <c r="F3731">
        <v>0</v>
      </c>
      <c r="G3731">
        <v>3333333</v>
      </c>
      <c r="H3731">
        <v>0</v>
      </c>
      <c r="I3731">
        <v>0</v>
      </c>
      <c r="J3731">
        <v>0</v>
      </c>
      <c r="K3731">
        <v>0</v>
      </c>
      <c r="L3731">
        <v>0</v>
      </c>
      <c r="M3731">
        <v>0</v>
      </c>
    </row>
    <row r="3732" spans="2:13" x14ac:dyDescent="0.2">
      <c r="B3732">
        <v>0</v>
      </c>
      <c r="C3732">
        <v>0</v>
      </c>
      <c r="D3732">
        <v>0</v>
      </c>
      <c r="E3732">
        <v>0</v>
      </c>
      <c r="F3732">
        <v>0</v>
      </c>
      <c r="G3732">
        <v>3333333</v>
      </c>
      <c r="H3732">
        <v>0</v>
      </c>
      <c r="I3732">
        <v>0</v>
      </c>
      <c r="J3732">
        <v>0</v>
      </c>
      <c r="K3732">
        <v>0</v>
      </c>
      <c r="L3732">
        <v>0</v>
      </c>
      <c r="M3732">
        <v>0</v>
      </c>
    </row>
    <row r="3733" spans="2:13" x14ac:dyDescent="0.2">
      <c r="B3733">
        <v>0</v>
      </c>
      <c r="C3733">
        <v>0</v>
      </c>
      <c r="D3733">
        <v>0</v>
      </c>
      <c r="E3733">
        <v>0</v>
      </c>
      <c r="F3733">
        <v>0</v>
      </c>
      <c r="G3733">
        <v>3333333</v>
      </c>
      <c r="H3733">
        <v>0</v>
      </c>
      <c r="I3733">
        <v>0</v>
      </c>
      <c r="J3733">
        <v>0</v>
      </c>
      <c r="K3733">
        <v>0</v>
      </c>
      <c r="L3733">
        <v>0</v>
      </c>
      <c r="M3733">
        <v>0</v>
      </c>
    </row>
    <row r="3734" spans="2:13" x14ac:dyDescent="0.2">
      <c r="B3734">
        <v>0</v>
      </c>
      <c r="C3734">
        <v>0</v>
      </c>
      <c r="D3734">
        <v>0</v>
      </c>
      <c r="E3734">
        <v>0</v>
      </c>
      <c r="F3734">
        <v>0</v>
      </c>
      <c r="G3734">
        <v>3333333</v>
      </c>
      <c r="H3734">
        <v>0</v>
      </c>
      <c r="I3734">
        <v>0</v>
      </c>
      <c r="J3734">
        <v>0</v>
      </c>
      <c r="K3734">
        <v>0</v>
      </c>
      <c r="L3734">
        <v>0</v>
      </c>
      <c r="M3734">
        <v>0</v>
      </c>
    </row>
    <row r="3735" spans="2:13" x14ac:dyDescent="0.2">
      <c r="B3735">
        <v>0</v>
      </c>
      <c r="C3735">
        <v>0</v>
      </c>
      <c r="D3735">
        <v>0</v>
      </c>
      <c r="E3735">
        <v>0</v>
      </c>
      <c r="F3735">
        <v>0</v>
      </c>
      <c r="G3735">
        <v>3333333</v>
      </c>
      <c r="H3735">
        <v>0</v>
      </c>
      <c r="I3735">
        <v>0</v>
      </c>
      <c r="J3735">
        <v>0</v>
      </c>
      <c r="K3735">
        <v>0</v>
      </c>
      <c r="L3735">
        <v>0</v>
      </c>
      <c r="M3735">
        <v>0</v>
      </c>
    </row>
    <row r="3736" spans="2:13" x14ac:dyDescent="0.2">
      <c r="B3736">
        <v>0</v>
      </c>
      <c r="C3736">
        <v>0</v>
      </c>
      <c r="D3736">
        <v>0</v>
      </c>
      <c r="E3736">
        <v>0</v>
      </c>
      <c r="F3736">
        <v>0</v>
      </c>
      <c r="G3736">
        <v>3333333</v>
      </c>
      <c r="H3736">
        <v>0</v>
      </c>
      <c r="I3736">
        <v>0</v>
      </c>
      <c r="J3736">
        <v>0</v>
      </c>
      <c r="K3736">
        <v>0</v>
      </c>
      <c r="L3736">
        <v>0</v>
      </c>
      <c r="M3736">
        <v>0</v>
      </c>
    </row>
    <row r="3737" spans="2:13" x14ac:dyDescent="0.2">
      <c r="B3737">
        <v>0</v>
      </c>
      <c r="C3737">
        <v>0</v>
      </c>
      <c r="D3737">
        <v>0</v>
      </c>
      <c r="E3737">
        <v>0</v>
      </c>
      <c r="F3737">
        <v>0</v>
      </c>
      <c r="G3737">
        <v>3333333</v>
      </c>
      <c r="H3737">
        <v>0</v>
      </c>
      <c r="I3737">
        <v>0</v>
      </c>
      <c r="J3737">
        <v>0</v>
      </c>
      <c r="K3737">
        <v>0</v>
      </c>
      <c r="L3737">
        <v>0</v>
      </c>
      <c r="M3737">
        <v>0</v>
      </c>
    </row>
    <row r="3738" spans="2:13" x14ac:dyDescent="0.2">
      <c r="B3738">
        <v>0</v>
      </c>
      <c r="C3738">
        <v>0</v>
      </c>
      <c r="D3738">
        <v>0</v>
      </c>
      <c r="E3738">
        <v>0</v>
      </c>
      <c r="F3738">
        <v>0</v>
      </c>
      <c r="G3738">
        <v>3333333</v>
      </c>
      <c r="H3738">
        <v>0</v>
      </c>
      <c r="I3738">
        <v>0</v>
      </c>
      <c r="J3738">
        <v>0</v>
      </c>
      <c r="K3738">
        <v>0</v>
      </c>
      <c r="L3738">
        <v>0</v>
      </c>
      <c r="M3738">
        <v>0</v>
      </c>
    </row>
    <row r="3739" spans="2:13" x14ac:dyDescent="0.2">
      <c r="B3739">
        <v>0</v>
      </c>
      <c r="C3739">
        <v>0</v>
      </c>
      <c r="D3739">
        <v>0</v>
      </c>
      <c r="E3739">
        <v>0</v>
      </c>
      <c r="F3739">
        <v>0</v>
      </c>
      <c r="G3739">
        <v>3333333</v>
      </c>
      <c r="H3739">
        <v>0</v>
      </c>
      <c r="I3739">
        <v>0</v>
      </c>
      <c r="J3739">
        <v>0</v>
      </c>
      <c r="K3739">
        <v>0</v>
      </c>
      <c r="L3739">
        <v>0</v>
      </c>
      <c r="M3739">
        <v>0</v>
      </c>
    </row>
    <row r="3740" spans="2:13" x14ac:dyDescent="0.2">
      <c r="B3740">
        <v>0</v>
      </c>
      <c r="C3740">
        <v>0</v>
      </c>
      <c r="D3740">
        <v>0</v>
      </c>
      <c r="E3740">
        <v>0</v>
      </c>
      <c r="F3740">
        <v>0</v>
      </c>
      <c r="G3740">
        <v>3333333</v>
      </c>
      <c r="H3740">
        <v>0</v>
      </c>
      <c r="I3740">
        <v>0</v>
      </c>
      <c r="J3740">
        <v>0</v>
      </c>
      <c r="K3740">
        <v>0</v>
      </c>
      <c r="L3740">
        <v>0</v>
      </c>
      <c r="M3740">
        <v>0</v>
      </c>
    </row>
    <row r="3741" spans="2:13" x14ac:dyDescent="0.2">
      <c r="B3741">
        <v>0</v>
      </c>
      <c r="C3741">
        <v>0</v>
      </c>
      <c r="D3741">
        <v>0</v>
      </c>
      <c r="E3741">
        <v>0</v>
      </c>
      <c r="F3741">
        <v>0</v>
      </c>
      <c r="G3741">
        <v>3333333</v>
      </c>
      <c r="H3741">
        <v>0</v>
      </c>
      <c r="I3741">
        <v>0</v>
      </c>
      <c r="J3741">
        <v>0</v>
      </c>
      <c r="K3741">
        <v>0</v>
      </c>
      <c r="L3741">
        <v>0</v>
      </c>
      <c r="M3741">
        <v>0</v>
      </c>
    </row>
    <row r="3742" spans="2:13" x14ac:dyDescent="0.2">
      <c r="B3742">
        <v>0</v>
      </c>
      <c r="C3742">
        <v>0</v>
      </c>
      <c r="D3742">
        <v>0</v>
      </c>
      <c r="E3742">
        <v>0</v>
      </c>
      <c r="F3742">
        <v>0</v>
      </c>
      <c r="G3742">
        <v>3333333</v>
      </c>
      <c r="H3742">
        <v>0</v>
      </c>
      <c r="I3742">
        <v>0</v>
      </c>
      <c r="J3742">
        <v>0</v>
      </c>
      <c r="K3742">
        <v>0</v>
      </c>
      <c r="L3742">
        <v>0</v>
      </c>
      <c r="M3742">
        <v>0</v>
      </c>
    </row>
    <row r="3743" spans="2:13" x14ac:dyDescent="0.2">
      <c r="B3743">
        <v>0</v>
      </c>
      <c r="C3743">
        <v>0</v>
      </c>
      <c r="D3743">
        <v>0</v>
      </c>
      <c r="E3743">
        <v>0</v>
      </c>
      <c r="F3743">
        <v>0</v>
      </c>
      <c r="G3743">
        <v>3333333</v>
      </c>
      <c r="H3743">
        <v>0</v>
      </c>
      <c r="I3743">
        <v>0</v>
      </c>
      <c r="J3743">
        <v>0</v>
      </c>
      <c r="K3743">
        <v>0</v>
      </c>
      <c r="L3743">
        <v>0</v>
      </c>
      <c r="M3743">
        <v>0</v>
      </c>
    </row>
    <row r="3744" spans="2:13" x14ac:dyDescent="0.2">
      <c r="B3744">
        <v>0</v>
      </c>
      <c r="C3744">
        <v>0</v>
      </c>
      <c r="D3744">
        <v>0</v>
      </c>
      <c r="E3744">
        <v>0</v>
      </c>
      <c r="F3744">
        <v>0</v>
      </c>
      <c r="G3744">
        <v>3333333</v>
      </c>
      <c r="H3744">
        <v>0</v>
      </c>
      <c r="I3744">
        <v>0</v>
      </c>
      <c r="J3744">
        <v>0</v>
      </c>
      <c r="K3744">
        <v>0</v>
      </c>
      <c r="L3744">
        <v>0</v>
      </c>
      <c r="M3744">
        <v>0</v>
      </c>
    </row>
    <row r="3745" spans="2:13" x14ac:dyDescent="0.2">
      <c r="B3745">
        <v>0</v>
      </c>
      <c r="C3745">
        <v>0</v>
      </c>
      <c r="D3745">
        <v>0</v>
      </c>
      <c r="E3745">
        <v>0</v>
      </c>
      <c r="F3745">
        <v>0</v>
      </c>
      <c r="G3745">
        <v>3333333</v>
      </c>
      <c r="H3745">
        <v>0</v>
      </c>
      <c r="I3745">
        <v>0</v>
      </c>
      <c r="J3745">
        <v>0</v>
      </c>
      <c r="K3745">
        <v>0</v>
      </c>
      <c r="L3745">
        <v>0</v>
      </c>
      <c r="M3745">
        <v>0</v>
      </c>
    </row>
    <row r="3746" spans="2:13" x14ac:dyDescent="0.2">
      <c r="B3746">
        <v>0</v>
      </c>
      <c r="C3746">
        <v>0</v>
      </c>
      <c r="D3746">
        <v>0</v>
      </c>
      <c r="E3746">
        <v>0</v>
      </c>
      <c r="F3746">
        <v>0</v>
      </c>
      <c r="G3746">
        <v>3333333</v>
      </c>
      <c r="H3746">
        <v>0</v>
      </c>
      <c r="I3746">
        <v>0</v>
      </c>
      <c r="J3746">
        <v>0</v>
      </c>
      <c r="K3746">
        <v>0</v>
      </c>
      <c r="L3746">
        <v>0</v>
      </c>
      <c r="M3746">
        <v>0</v>
      </c>
    </row>
    <row r="3747" spans="2:13" x14ac:dyDescent="0.2">
      <c r="B3747">
        <v>0</v>
      </c>
      <c r="C3747">
        <v>0</v>
      </c>
      <c r="D3747">
        <v>0</v>
      </c>
      <c r="E3747">
        <v>0</v>
      </c>
      <c r="F3747">
        <v>0</v>
      </c>
      <c r="G3747">
        <v>3333333</v>
      </c>
      <c r="H3747">
        <v>0</v>
      </c>
      <c r="I3747">
        <v>0</v>
      </c>
      <c r="J3747">
        <v>0</v>
      </c>
      <c r="K3747">
        <v>0</v>
      </c>
      <c r="L3747">
        <v>0</v>
      </c>
      <c r="M3747">
        <v>0</v>
      </c>
    </row>
    <row r="3748" spans="2:13" x14ac:dyDescent="0.2">
      <c r="B3748">
        <v>0</v>
      </c>
      <c r="C3748">
        <v>0</v>
      </c>
      <c r="D3748">
        <v>0</v>
      </c>
      <c r="E3748">
        <v>0</v>
      </c>
      <c r="F3748">
        <v>0</v>
      </c>
      <c r="G3748">
        <v>3333333</v>
      </c>
      <c r="H3748">
        <v>0</v>
      </c>
      <c r="I3748">
        <v>0</v>
      </c>
      <c r="J3748">
        <v>0</v>
      </c>
      <c r="K3748">
        <v>0</v>
      </c>
      <c r="L3748">
        <v>0</v>
      </c>
      <c r="M3748">
        <v>0</v>
      </c>
    </row>
    <row r="3749" spans="2:13" x14ac:dyDescent="0.2">
      <c r="B3749">
        <v>0</v>
      </c>
      <c r="C3749">
        <v>0</v>
      </c>
      <c r="D3749">
        <v>0</v>
      </c>
      <c r="E3749">
        <v>0</v>
      </c>
      <c r="F3749">
        <v>0</v>
      </c>
      <c r="G3749">
        <v>3333333</v>
      </c>
      <c r="H3749">
        <v>0</v>
      </c>
      <c r="I3749">
        <v>0</v>
      </c>
      <c r="J3749">
        <v>0</v>
      </c>
      <c r="K3749">
        <v>0</v>
      </c>
      <c r="L3749">
        <v>0</v>
      </c>
      <c r="M3749">
        <v>0</v>
      </c>
    </row>
    <row r="3750" spans="2:13" x14ac:dyDescent="0.2">
      <c r="B3750">
        <v>0</v>
      </c>
      <c r="C3750">
        <v>0</v>
      </c>
      <c r="D3750">
        <v>0</v>
      </c>
      <c r="E3750">
        <v>0</v>
      </c>
      <c r="F3750">
        <v>0</v>
      </c>
      <c r="G3750">
        <v>3333333</v>
      </c>
      <c r="H3750">
        <v>0</v>
      </c>
      <c r="I3750">
        <v>0</v>
      </c>
      <c r="J3750">
        <v>0</v>
      </c>
      <c r="K3750">
        <v>0</v>
      </c>
      <c r="L3750">
        <v>0</v>
      </c>
      <c r="M3750">
        <v>0</v>
      </c>
    </row>
    <row r="3751" spans="2:13" x14ac:dyDescent="0.2">
      <c r="B3751">
        <v>0</v>
      </c>
      <c r="C3751">
        <v>0</v>
      </c>
      <c r="D3751">
        <v>0</v>
      </c>
      <c r="E3751">
        <v>0</v>
      </c>
      <c r="F3751">
        <v>0</v>
      </c>
      <c r="G3751">
        <v>3333333</v>
      </c>
      <c r="H3751">
        <v>0</v>
      </c>
      <c r="I3751">
        <v>0</v>
      </c>
      <c r="J3751">
        <v>0</v>
      </c>
      <c r="K3751">
        <v>0</v>
      </c>
      <c r="L3751">
        <v>0</v>
      </c>
      <c r="M3751">
        <v>0</v>
      </c>
    </row>
    <row r="3752" spans="2:13" x14ac:dyDescent="0.2">
      <c r="B3752">
        <v>0</v>
      </c>
      <c r="C3752">
        <v>0</v>
      </c>
      <c r="D3752">
        <v>0</v>
      </c>
      <c r="E3752">
        <v>0</v>
      </c>
      <c r="F3752">
        <v>0</v>
      </c>
      <c r="G3752">
        <v>3333333</v>
      </c>
      <c r="H3752">
        <v>0</v>
      </c>
      <c r="I3752">
        <v>0</v>
      </c>
      <c r="J3752">
        <v>0</v>
      </c>
      <c r="K3752">
        <v>0</v>
      </c>
      <c r="L3752">
        <v>0</v>
      </c>
      <c r="M3752">
        <v>0</v>
      </c>
    </row>
    <row r="3753" spans="2:13" x14ac:dyDescent="0.2">
      <c r="B3753">
        <v>0</v>
      </c>
      <c r="C3753">
        <v>0</v>
      </c>
      <c r="D3753">
        <v>0</v>
      </c>
      <c r="E3753">
        <v>0</v>
      </c>
      <c r="F3753">
        <v>0</v>
      </c>
      <c r="G3753">
        <v>3333333</v>
      </c>
      <c r="H3753">
        <v>0</v>
      </c>
      <c r="I3753">
        <v>0</v>
      </c>
      <c r="J3753">
        <v>0</v>
      </c>
      <c r="K3753">
        <v>0</v>
      </c>
      <c r="L3753">
        <v>0</v>
      </c>
      <c r="M3753">
        <v>0</v>
      </c>
    </row>
    <row r="3754" spans="2:13" x14ac:dyDescent="0.2">
      <c r="B3754">
        <v>0</v>
      </c>
      <c r="C3754">
        <v>0</v>
      </c>
      <c r="D3754">
        <v>0</v>
      </c>
      <c r="E3754">
        <v>0</v>
      </c>
      <c r="F3754">
        <v>0</v>
      </c>
      <c r="G3754">
        <v>3333333</v>
      </c>
      <c r="H3754">
        <v>0</v>
      </c>
      <c r="I3754">
        <v>0</v>
      </c>
      <c r="J3754">
        <v>0</v>
      </c>
      <c r="K3754">
        <v>0</v>
      </c>
      <c r="L3754">
        <v>0</v>
      </c>
      <c r="M3754">
        <v>0</v>
      </c>
    </row>
    <row r="3755" spans="2:13" x14ac:dyDescent="0.2">
      <c r="B3755">
        <v>0</v>
      </c>
      <c r="C3755">
        <v>0</v>
      </c>
      <c r="D3755">
        <v>0</v>
      </c>
      <c r="E3755">
        <v>0</v>
      </c>
      <c r="F3755">
        <v>0</v>
      </c>
      <c r="G3755">
        <v>3333333</v>
      </c>
      <c r="H3755">
        <v>0</v>
      </c>
      <c r="I3755">
        <v>0</v>
      </c>
      <c r="J3755">
        <v>0</v>
      </c>
      <c r="K3755">
        <v>0</v>
      </c>
      <c r="L3755">
        <v>0</v>
      </c>
      <c r="M3755">
        <v>0</v>
      </c>
    </row>
    <row r="3756" spans="2:13" x14ac:dyDescent="0.2">
      <c r="B3756">
        <v>0</v>
      </c>
      <c r="C3756">
        <v>0</v>
      </c>
      <c r="D3756">
        <v>0</v>
      </c>
      <c r="E3756">
        <v>0</v>
      </c>
      <c r="F3756">
        <v>0</v>
      </c>
      <c r="G3756">
        <v>3333333</v>
      </c>
      <c r="H3756">
        <v>0</v>
      </c>
      <c r="I3756">
        <v>0</v>
      </c>
      <c r="J3756">
        <v>0</v>
      </c>
      <c r="K3756">
        <v>0</v>
      </c>
      <c r="L3756">
        <v>0</v>
      </c>
      <c r="M3756">
        <v>0</v>
      </c>
    </row>
    <row r="3757" spans="2:13" x14ac:dyDescent="0.2">
      <c r="B3757">
        <v>0</v>
      </c>
      <c r="C3757">
        <v>0</v>
      </c>
      <c r="D3757">
        <v>0</v>
      </c>
      <c r="E3757">
        <v>0</v>
      </c>
      <c r="F3757">
        <v>0</v>
      </c>
      <c r="G3757">
        <v>3333333</v>
      </c>
      <c r="H3757">
        <v>0</v>
      </c>
      <c r="I3757">
        <v>0</v>
      </c>
      <c r="J3757">
        <v>0</v>
      </c>
      <c r="K3757">
        <v>0</v>
      </c>
      <c r="L3757">
        <v>0</v>
      </c>
      <c r="M3757">
        <v>0</v>
      </c>
    </row>
    <row r="3758" spans="2:13" x14ac:dyDescent="0.2">
      <c r="B3758">
        <v>0</v>
      </c>
      <c r="C3758">
        <v>0</v>
      </c>
      <c r="D3758">
        <v>0</v>
      </c>
      <c r="E3758">
        <v>0</v>
      </c>
      <c r="F3758">
        <v>0</v>
      </c>
      <c r="G3758">
        <v>3333333</v>
      </c>
      <c r="H3758">
        <v>0</v>
      </c>
      <c r="I3758">
        <v>0</v>
      </c>
      <c r="J3758">
        <v>0</v>
      </c>
      <c r="K3758">
        <v>0</v>
      </c>
      <c r="L3758">
        <v>0</v>
      </c>
      <c r="M3758">
        <v>0</v>
      </c>
    </row>
    <row r="3759" spans="2:13" x14ac:dyDescent="0.2">
      <c r="B3759">
        <v>0</v>
      </c>
      <c r="C3759">
        <v>0</v>
      </c>
      <c r="D3759">
        <v>0</v>
      </c>
      <c r="E3759">
        <v>0</v>
      </c>
      <c r="F3759">
        <v>0</v>
      </c>
      <c r="G3759">
        <v>3333333</v>
      </c>
      <c r="H3759">
        <v>0</v>
      </c>
      <c r="I3759">
        <v>0</v>
      </c>
      <c r="J3759">
        <v>0</v>
      </c>
      <c r="K3759">
        <v>0</v>
      </c>
      <c r="L3759">
        <v>0</v>
      </c>
      <c r="M3759">
        <v>0</v>
      </c>
    </row>
    <row r="3760" spans="2:13" x14ac:dyDescent="0.2">
      <c r="B3760">
        <v>0</v>
      </c>
      <c r="C3760">
        <v>0</v>
      </c>
      <c r="D3760">
        <v>0</v>
      </c>
      <c r="E3760">
        <v>0</v>
      </c>
      <c r="F3760">
        <v>0</v>
      </c>
      <c r="G3760">
        <v>3333333</v>
      </c>
      <c r="H3760">
        <v>0</v>
      </c>
      <c r="I3760">
        <v>0</v>
      </c>
      <c r="J3760">
        <v>0</v>
      </c>
      <c r="K3760">
        <v>0</v>
      </c>
      <c r="L3760">
        <v>0</v>
      </c>
      <c r="M3760">
        <v>0</v>
      </c>
    </row>
    <row r="3761" spans="2:13" x14ac:dyDescent="0.2">
      <c r="B3761">
        <v>0</v>
      </c>
      <c r="C3761">
        <v>0</v>
      </c>
      <c r="D3761">
        <v>0</v>
      </c>
      <c r="E3761">
        <v>0</v>
      </c>
      <c r="F3761">
        <v>0</v>
      </c>
      <c r="G3761">
        <v>3333333</v>
      </c>
      <c r="H3761">
        <v>0</v>
      </c>
      <c r="I3761">
        <v>0</v>
      </c>
      <c r="J3761">
        <v>0</v>
      </c>
      <c r="K3761">
        <v>0</v>
      </c>
      <c r="L3761">
        <v>0</v>
      </c>
      <c r="M3761">
        <v>0</v>
      </c>
    </row>
    <row r="3762" spans="2:13" x14ac:dyDescent="0.2">
      <c r="B3762">
        <v>0</v>
      </c>
      <c r="C3762">
        <v>0</v>
      </c>
      <c r="D3762">
        <v>0</v>
      </c>
      <c r="E3762">
        <v>0</v>
      </c>
      <c r="F3762">
        <v>0</v>
      </c>
      <c r="G3762">
        <v>3333333</v>
      </c>
      <c r="H3762">
        <v>0</v>
      </c>
      <c r="I3762">
        <v>0</v>
      </c>
      <c r="J3762">
        <v>0</v>
      </c>
      <c r="K3762">
        <v>0</v>
      </c>
      <c r="L3762">
        <v>0</v>
      </c>
      <c r="M3762">
        <v>0</v>
      </c>
    </row>
    <row r="3763" spans="2:13" x14ac:dyDescent="0.2">
      <c r="B3763">
        <v>0</v>
      </c>
      <c r="C3763">
        <v>0</v>
      </c>
      <c r="D3763">
        <v>0</v>
      </c>
      <c r="E3763">
        <v>0</v>
      </c>
      <c r="F3763">
        <v>0</v>
      </c>
      <c r="G3763">
        <v>3333333</v>
      </c>
      <c r="H3763">
        <v>0</v>
      </c>
      <c r="I3763">
        <v>0</v>
      </c>
      <c r="J3763">
        <v>0</v>
      </c>
      <c r="K3763">
        <v>0</v>
      </c>
      <c r="L3763">
        <v>0</v>
      </c>
      <c r="M3763">
        <v>0</v>
      </c>
    </row>
    <row r="3764" spans="2:13" x14ac:dyDescent="0.2">
      <c r="B3764">
        <v>0</v>
      </c>
      <c r="C3764">
        <v>0</v>
      </c>
      <c r="D3764">
        <v>0</v>
      </c>
      <c r="E3764">
        <v>0</v>
      </c>
      <c r="F3764">
        <v>0</v>
      </c>
      <c r="G3764">
        <v>3333333</v>
      </c>
      <c r="H3764">
        <v>0</v>
      </c>
      <c r="I3764">
        <v>0</v>
      </c>
      <c r="J3764">
        <v>0</v>
      </c>
      <c r="K3764">
        <v>0</v>
      </c>
      <c r="L3764">
        <v>0</v>
      </c>
      <c r="M3764">
        <v>0</v>
      </c>
    </row>
    <row r="3765" spans="2:13" x14ac:dyDescent="0.2">
      <c r="B3765">
        <v>0</v>
      </c>
      <c r="C3765">
        <v>0</v>
      </c>
      <c r="D3765">
        <v>0</v>
      </c>
      <c r="E3765">
        <v>0</v>
      </c>
      <c r="F3765">
        <v>0</v>
      </c>
      <c r="G3765">
        <v>3333333</v>
      </c>
      <c r="H3765">
        <v>0</v>
      </c>
      <c r="I3765">
        <v>0</v>
      </c>
      <c r="J3765">
        <v>0</v>
      </c>
      <c r="K3765">
        <v>0</v>
      </c>
      <c r="L3765">
        <v>0</v>
      </c>
      <c r="M3765">
        <v>0</v>
      </c>
    </row>
    <row r="3766" spans="2:13" x14ac:dyDescent="0.2">
      <c r="B3766">
        <v>0</v>
      </c>
      <c r="C3766">
        <v>0</v>
      </c>
      <c r="D3766">
        <v>0</v>
      </c>
      <c r="E3766">
        <v>0</v>
      </c>
      <c r="F3766">
        <v>0</v>
      </c>
      <c r="G3766">
        <v>3333333</v>
      </c>
      <c r="H3766">
        <v>0</v>
      </c>
      <c r="I3766">
        <v>0</v>
      </c>
      <c r="J3766">
        <v>0</v>
      </c>
      <c r="K3766">
        <v>0</v>
      </c>
      <c r="L3766">
        <v>0</v>
      </c>
      <c r="M3766">
        <v>0</v>
      </c>
    </row>
    <row r="3767" spans="2:13" x14ac:dyDescent="0.2">
      <c r="B3767">
        <v>0</v>
      </c>
      <c r="C3767">
        <v>0</v>
      </c>
      <c r="D3767">
        <v>0</v>
      </c>
      <c r="E3767">
        <v>0</v>
      </c>
      <c r="F3767">
        <v>0</v>
      </c>
      <c r="G3767">
        <v>3333333</v>
      </c>
      <c r="H3767">
        <v>0</v>
      </c>
      <c r="I3767">
        <v>0</v>
      </c>
      <c r="J3767">
        <v>0</v>
      </c>
      <c r="K3767">
        <v>0</v>
      </c>
      <c r="L3767">
        <v>0</v>
      </c>
      <c r="M3767">
        <v>0</v>
      </c>
    </row>
    <row r="3768" spans="2:13" x14ac:dyDescent="0.2">
      <c r="B3768">
        <v>0</v>
      </c>
      <c r="C3768">
        <v>0</v>
      </c>
      <c r="D3768">
        <v>0</v>
      </c>
      <c r="E3768">
        <v>0</v>
      </c>
      <c r="F3768">
        <v>0</v>
      </c>
      <c r="G3768">
        <v>3333333</v>
      </c>
      <c r="H3768">
        <v>0</v>
      </c>
      <c r="I3768">
        <v>0</v>
      </c>
      <c r="J3768">
        <v>0</v>
      </c>
      <c r="K3768">
        <v>0</v>
      </c>
      <c r="L3768">
        <v>0</v>
      </c>
      <c r="M3768">
        <v>0</v>
      </c>
    </row>
    <row r="3769" spans="2:13" x14ac:dyDescent="0.2">
      <c r="B3769">
        <v>0</v>
      </c>
      <c r="C3769">
        <v>0</v>
      </c>
      <c r="D3769">
        <v>0</v>
      </c>
      <c r="E3769">
        <v>0</v>
      </c>
      <c r="F3769">
        <v>0</v>
      </c>
      <c r="G3769">
        <v>3333333</v>
      </c>
      <c r="H3769">
        <v>0</v>
      </c>
      <c r="I3769">
        <v>0</v>
      </c>
      <c r="J3769">
        <v>0</v>
      </c>
      <c r="K3769">
        <v>0</v>
      </c>
      <c r="L3769">
        <v>0</v>
      </c>
      <c r="M3769">
        <v>0</v>
      </c>
    </row>
    <row r="3770" spans="2:13" x14ac:dyDescent="0.2">
      <c r="B3770">
        <v>0</v>
      </c>
      <c r="C3770">
        <v>0</v>
      </c>
      <c r="D3770">
        <v>0</v>
      </c>
      <c r="E3770">
        <v>0</v>
      </c>
      <c r="F3770">
        <v>0</v>
      </c>
      <c r="G3770">
        <v>3333333</v>
      </c>
      <c r="H3770">
        <v>0</v>
      </c>
      <c r="I3770">
        <v>0</v>
      </c>
      <c r="J3770">
        <v>0</v>
      </c>
      <c r="K3770">
        <v>0</v>
      </c>
      <c r="L3770">
        <v>0</v>
      </c>
      <c r="M3770">
        <v>0</v>
      </c>
    </row>
    <row r="3771" spans="2:13" x14ac:dyDescent="0.2">
      <c r="B3771">
        <v>0</v>
      </c>
      <c r="C3771">
        <v>0</v>
      </c>
      <c r="D3771">
        <v>0</v>
      </c>
      <c r="E3771">
        <v>0</v>
      </c>
      <c r="F3771">
        <v>0</v>
      </c>
      <c r="G3771">
        <v>3333333</v>
      </c>
      <c r="H3771">
        <v>0</v>
      </c>
      <c r="I3771">
        <v>0</v>
      </c>
      <c r="J3771">
        <v>0</v>
      </c>
      <c r="K3771">
        <v>0</v>
      </c>
      <c r="L3771">
        <v>0</v>
      </c>
      <c r="M3771">
        <v>0</v>
      </c>
    </row>
    <row r="3772" spans="2:13" x14ac:dyDescent="0.2">
      <c r="B3772">
        <v>0</v>
      </c>
      <c r="C3772">
        <v>0</v>
      </c>
      <c r="D3772">
        <v>0</v>
      </c>
      <c r="E3772">
        <v>0</v>
      </c>
      <c r="F3772">
        <v>0</v>
      </c>
      <c r="G3772">
        <v>3333333</v>
      </c>
      <c r="H3772">
        <v>0</v>
      </c>
      <c r="I3772">
        <v>0</v>
      </c>
      <c r="J3772">
        <v>0</v>
      </c>
      <c r="K3772">
        <v>0</v>
      </c>
      <c r="L3772">
        <v>0</v>
      </c>
      <c r="M3772">
        <v>0</v>
      </c>
    </row>
    <row r="3773" spans="2:13" x14ac:dyDescent="0.2">
      <c r="B3773">
        <v>0</v>
      </c>
      <c r="C3773">
        <v>0</v>
      </c>
      <c r="D3773">
        <v>0</v>
      </c>
      <c r="E3773">
        <v>0</v>
      </c>
      <c r="F3773">
        <v>0</v>
      </c>
      <c r="G3773">
        <v>3333333</v>
      </c>
      <c r="H3773">
        <v>0</v>
      </c>
      <c r="I3773">
        <v>0</v>
      </c>
      <c r="J3773">
        <v>0</v>
      </c>
      <c r="K3773">
        <v>0</v>
      </c>
      <c r="L3773">
        <v>0</v>
      </c>
      <c r="M3773">
        <v>0</v>
      </c>
    </row>
    <row r="3774" spans="2:13" x14ac:dyDescent="0.2">
      <c r="B3774">
        <v>0</v>
      </c>
      <c r="C3774">
        <v>0</v>
      </c>
      <c r="D3774">
        <v>0</v>
      </c>
      <c r="E3774">
        <v>0</v>
      </c>
      <c r="F3774">
        <v>0</v>
      </c>
      <c r="G3774">
        <v>3333333</v>
      </c>
      <c r="H3774">
        <v>0</v>
      </c>
      <c r="I3774">
        <v>0</v>
      </c>
      <c r="J3774">
        <v>0</v>
      </c>
      <c r="K3774">
        <v>0</v>
      </c>
      <c r="L3774">
        <v>0</v>
      </c>
      <c r="M3774">
        <v>0</v>
      </c>
    </row>
    <row r="3775" spans="2:13" x14ac:dyDescent="0.2">
      <c r="B3775">
        <v>0</v>
      </c>
      <c r="C3775">
        <v>0</v>
      </c>
      <c r="D3775">
        <v>0</v>
      </c>
      <c r="E3775">
        <v>0</v>
      </c>
      <c r="F3775">
        <v>0</v>
      </c>
      <c r="G3775">
        <v>3333333</v>
      </c>
      <c r="H3775">
        <v>0</v>
      </c>
      <c r="I3775">
        <v>0</v>
      </c>
      <c r="J3775">
        <v>0</v>
      </c>
      <c r="K3775">
        <v>0</v>
      </c>
      <c r="L3775">
        <v>0</v>
      </c>
      <c r="M3775">
        <v>0</v>
      </c>
    </row>
    <row r="3776" spans="2:13" x14ac:dyDescent="0.2">
      <c r="B3776">
        <v>0</v>
      </c>
      <c r="C3776">
        <v>0</v>
      </c>
      <c r="D3776">
        <v>0</v>
      </c>
      <c r="E3776">
        <v>0</v>
      </c>
      <c r="F3776">
        <v>0</v>
      </c>
      <c r="G3776">
        <v>3333333</v>
      </c>
      <c r="H3776">
        <v>0</v>
      </c>
      <c r="I3776">
        <v>0</v>
      </c>
      <c r="J3776">
        <v>0</v>
      </c>
      <c r="K3776">
        <v>0</v>
      </c>
      <c r="L3776">
        <v>0</v>
      </c>
      <c r="M3776">
        <v>0</v>
      </c>
    </row>
    <row r="3777" spans="2:13" x14ac:dyDescent="0.2">
      <c r="B3777">
        <v>0</v>
      </c>
      <c r="C3777">
        <v>0</v>
      </c>
      <c r="D3777">
        <v>0</v>
      </c>
      <c r="E3777">
        <v>0</v>
      </c>
      <c r="F3777">
        <v>0</v>
      </c>
      <c r="G3777">
        <v>3333333</v>
      </c>
      <c r="H3777">
        <v>0</v>
      </c>
      <c r="I3777">
        <v>0</v>
      </c>
      <c r="J3777">
        <v>0</v>
      </c>
      <c r="K3777">
        <v>0</v>
      </c>
      <c r="L3777">
        <v>0</v>
      </c>
      <c r="M3777">
        <v>0</v>
      </c>
    </row>
    <row r="3778" spans="2:13" x14ac:dyDescent="0.2">
      <c r="B3778">
        <v>0</v>
      </c>
      <c r="C3778">
        <v>0</v>
      </c>
      <c r="D3778">
        <v>0</v>
      </c>
      <c r="E3778">
        <v>0</v>
      </c>
      <c r="F3778">
        <v>0</v>
      </c>
      <c r="G3778">
        <v>3333333</v>
      </c>
      <c r="H3778">
        <v>0</v>
      </c>
      <c r="I3778">
        <v>0</v>
      </c>
      <c r="J3778">
        <v>0</v>
      </c>
      <c r="K3778">
        <v>0</v>
      </c>
      <c r="L3778">
        <v>0</v>
      </c>
      <c r="M3778">
        <v>0</v>
      </c>
    </row>
    <row r="3779" spans="2:13" x14ac:dyDescent="0.2">
      <c r="B3779">
        <v>0</v>
      </c>
      <c r="C3779">
        <v>0</v>
      </c>
      <c r="D3779">
        <v>0</v>
      </c>
      <c r="E3779">
        <v>0</v>
      </c>
      <c r="F3779">
        <v>0</v>
      </c>
      <c r="G3779">
        <v>3333333</v>
      </c>
      <c r="H3779">
        <v>0</v>
      </c>
      <c r="I3779">
        <v>0</v>
      </c>
      <c r="J3779">
        <v>0</v>
      </c>
      <c r="K3779">
        <v>0</v>
      </c>
      <c r="L3779">
        <v>0</v>
      </c>
      <c r="M3779">
        <v>0</v>
      </c>
    </row>
    <row r="3780" spans="2:13" x14ac:dyDescent="0.2">
      <c r="B3780">
        <v>0</v>
      </c>
      <c r="C3780">
        <v>0</v>
      </c>
      <c r="D3780">
        <v>0</v>
      </c>
      <c r="E3780">
        <v>0</v>
      </c>
      <c r="F3780">
        <v>0</v>
      </c>
      <c r="G3780">
        <v>3333333</v>
      </c>
      <c r="H3780">
        <v>0</v>
      </c>
      <c r="I3780">
        <v>0</v>
      </c>
      <c r="J3780">
        <v>0</v>
      </c>
      <c r="K3780">
        <v>0</v>
      </c>
      <c r="L3780">
        <v>0</v>
      </c>
      <c r="M3780">
        <v>0</v>
      </c>
    </row>
    <row r="3781" spans="2:13" x14ac:dyDescent="0.2">
      <c r="B3781">
        <v>0</v>
      </c>
      <c r="C3781">
        <v>0</v>
      </c>
      <c r="D3781">
        <v>0</v>
      </c>
      <c r="E3781">
        <v>0</v>
      </c>
      <c r="F3781">
        <v>0</v>
      </c>
      <c r="G3781">
        <v>3333333</v>
      </c>
      <c r="H3781">
        <v>0</v>
      </c>
      <c r="I3781">
        <v>0</v>
      </c>
      <c r="J3781">
        <v>0</v>
      </c>
      <c r="K3781">
        <v>0</v>
      </c>
      <c r="L3781">
        <v>0</v>
      </c>
      <c r="M3781">
        <v>0</v>
      </c>
    </row>
    <row r="3782" spans="2:13" x14ac:dyDescent="0.2">
      <c r="B3782">
        <v>0</v>
      </c>
      <c r="C3782">
        <v>0</v>
      </c>
      <c r="D3782">
        <v>0</v>
      </c>
      <c r="E3782">
        <v>0</v>
      </c>
      <c r="F3782">
        <v>0</v>
      </c>
      <c r="G3782">
        <v>3333333</v>
      </c>
      <c r="H3782">
        <v>0</v>
      </c>
      <c r="I3782">
        <v>0</v>
      </c>
      <c r="J3782">
        <v>0</v>
      </c>
      <c r="K3782">
        <v>0</v>
      </c>
      <c r="L3782">
        <v>0</v>
      </c>
      <c r="M3782">
        <v>0</v>
      </c>
    </row>
    <row r="3783" spans="2:13" x14ac:dyDescent="0.2">
      <c r="B3783">
        <v>0</v>
      </c>
      <c r="C3783">
        <v>0</v>
      </c>
      <c r="D3783">
        <v>0</v>
      </c>
      <c r="E3783">
        <v>0</v>
      </c>
      <c r="F3783">
        <v>0</v>
      </c>
      <c r="G3783">
        <v>3333333</v>
      </c>
      <c r="H3783">
        <v>0</v>
      </c>
      <c r="I3783">
        <v>0</v>
      </c>
      <c r="J3783">
        <v>0</v>
      </c>
      <c r="K3783">
        <v>0</v>
      </c>
      <c r="L3783">
        <v>0</v>
      </c>
      <c r="M3783">
        <v>0</v>
      </c>
    </row>
    <row r="3784" spans="2:13" x14ac:dyDescent="0.2">
      <c r="B3784">
        <v>0</v>
      </c>
      <c r="C3784">
        <v>0</v>
      </c>
      <c r="D3784">
        <v>0</v>
      </c>
      <c r="E3784">
        <v>0</v>
      </c>
      <c r="F3784">
        <v>0</v>
      </c>
      <c r="G3784">
        <v>3333333</v>
      </c>
      <c r="H3784">
        <v>0</v>
      </c>
      <c r="I3784">
        <v>0</v>
      </c>
      <c r="J3784">
        <v>0</v>
      </c>
      <c r="K3784">
        <v>0</v>
      </c>
      <c r="L3784">
        <v>0</v>
      </c>
      <c r="M3784">
        <v>0</v>
      </c>
    </row>
    <row r="3785" spans="2:13" x14ac:dyDescent="0.2">
      <c r="B3785">
        <v>0</v>
      </c>
      <c r="C3785">
        <v>0</v>
      </c>
      <c r="D3785">
        <v>0</v>
      </c>
      <c r="E3785">
        <v>0</v>
      </c>
      <c r="F3785">
        <v>0</v>
      </c>
      <c r="G3785">
        <v>3333333</v>
      </c>
      <c r="H3785">
        <v>0</v>
      </c>
      <c r="I3785">
        <v>0</v>
      </c>
      <c r="J3785">
        <v>0</v>
      </c>
      <c r="K3785">
        <v>0</v>
      </c>
      <c r="L3785">
        <v>0</v>
      </c>
      <c r="M3785">
        <v>0</v>
      </c>
    </row>
    <row r="3786" spans="2:13" x14ac:dyDescent="0.2">
      <c r="B3786">
        <v>0</v>
      </c>
      <c r="C3786">
        <v>0</v>
      </c>
      <c r="D3786">
        <v>0</v>
      </c>
      <c r="E3786">
        <v>0</v>
      </c>
      <c r="F3786">
        <v>0</v>
      </c>
      <c r="G3786">
        <v>3333333</v>
      </c>
      <c r="H3786">
        <v>0</v>
      </c>
      <c r="I3786">
        <v>0</v>
      </c>
      <c r="J3786">
        <v>0</v>
      </c>
      <c r="K3786">
        <v>0</v>
      </c>
      <c r="L3786">
        <v>0</v>
      </c>
      <c r="M3786">
        <v>0</v>
      </c>
    </row>
    <row r="3787" spans="2:13" x14ac:dyDescent="0.2">
      <c r="B3787">
        <v>0</v>
      </c>
      <c r="C3787">
        <v>0</v>
      </c>
      <c r="D3787">
        <v>0</v>
      </c>
      <c r="E3787">
        <v>0</v>
      </c>
      <c r="F3787">
        <v>0</v>
      </c>
      <c r="G3787">
        <v>3333333</v>
      </c>
      <c r="H3787">
        <v>0</v>
      </c>
      <c r="I3787">
        <v>0</v>
      </c>
      <c r="J3787">
        <v>0</v>
      </c>
      <c r="K3787">
        <v>0</v>
      </c>
      <c r="L3787">
        <v>0</v>
      </c>
      <c r="M3787">
        <v>0</v>
      </c>
    </row>
    <row r="3788" spans="2:13" x14ac:dyDescent="0.2">
      <c r="B3788">
        <v>0</v>
      </c>
      <c r="C3788">
        <v>0</v>
      </c>
      <c r="D3788">
        <v>0</v>
      </c>
      <c r="E3788">
        <v>0</v>
      </c>
      <c r="F3788">
        <v>0</v>
      </c>
      <c r="G3788">
        <v>3333333</v>
      </c>
      <c r="H3788">
        <v>0</v>
      </c>
      <c r="I3788">
        <v>0</v>
      </c>
      <c r="J3788">
        <v>0</v>
      </c>
      <c r="K3788">
        <v>0</v>
      </c>
      <c r="L3788">
        <v>0</v>
      </c>
      <c r="M3788">
        <v>0</v>
      </c>
    </row>
    <row r="3789" spans="2:13" x14ac:dyDescent="0.2">
      <c r="B3789">
        <v>0</v>
      </c>
      <c r="C3789">
        <v>0</v>
      </c>
      <c r="D3789">
        <v>0</v>
      </c>
      <c r="E3789">
        <v>0</v>
      </c>
      <c r="F3789">
        <v>0</v>
      </c>
      <c r="G3789">
        <v>3333333</v>
      </c>
      <c r="H3789">
        <v>0</v>
      </c>
      <c r="I3789">
        <v>0</v>
      </c>
      <c r="J3789">
        <v>0</v>
      </c>
      <c r="K3789">
        <v>0</v>
      </c>
      <c r="L3789">
        <v>0</v>
      </c>
      <c r="M3789">
        <v>0</v>
      </c>
    </row>
    <row r="3790" spans="2:13" x14ac:dyDescent="0.2">
      <c r="B3790">
        <v>0</v>
      </c>
      <c r="C3790">
        <v>0</v>
      </c>
      <c r="D3790">
        <v>0</v>
      </c>
      <c r="E3790">
        <v>0</v>
      </c>
      <c r="F3790">
        <v>0</v>
      </c>
      <c r="G3790">
        <v>3333333</v>
      </c>
      <c r="H3790">
        <v>0</v>
      </c>
      <c r="I3790">
        <v>0</v>
      </c>
      <c r="J3790">
        <v>0</v>
      </c>
      <c r="K3790">
        <v>0</v>
      </c>
      <c r="L3790">
        <v>0</v>
      </c>
      <c r="M3790">
        <v>0</v>
      </c>
    </row>
    <row r="3791" spans="2:13" x14ac:dyDescent="0.2">
      <c r="B3791">
        <v>0</v>
      </c>
      <c r="C3791">
        <v>0</v>
      </c>
      <c r="D3791">
        <v>0</v>
      </c>
      <c r="E3791">
        <v>0</v>
      </c>
      <c r="F3791">
        <v>0</v>
      </c>
      <c r="G3791">
        <v>3333333</v>
      </c>
      <c r="H3791">
        <v>0</v>
      </c>
      <c r="I3791">
        <v>0</v>
      </c>
      <c r="J3791">
        <v>0</v>
      </c>
      <c r="K3791">
        <v>0</v>
      </c>
      <c r="L3791">
        <v>0</v>
      </c>
      <c r="M3791">
        <v>0</v>
      </c>
    </row>
    <row r="3792" spans="2:13" x14ac:dyDescent="0.2">
      <c r="B3792">
        <v>0</v>
      </c>
      <c r="C3792">
        <v>0</v>
      </c>
      <c r="D3792">
        <v>0</v>
      </c>
      <c r="E3792">
        <v>0</v>
      </c>
      <c r="F3792">
        <v>0</v>
      </c>
      <c r="G3792">
        <v>3333333</v>
      </c>
      <c r="H3792">
        <v>0</v>
      </c>
      <c r="I3792">
        <v>0</v>
      </c>
      <c r="J3792">
        <v>0</v>
      </c>
      <c r="K3792">
        <v>0</v>
      </c>
      <c r="L3792">
        <v>0</v>
      </c>
      <c r="M3792">
        <v>0</v>
      </c>
    </row>
    <row r="3793" spans="2:13" x14ac:dyDescent="0.2">
      <c r="B3793">
        <v>0</v>
      </c>
      <c r="C3793">
        <v>0</v>
      </c>
      <c r="D3793">
        <v>0</v>
      </c>
      <c r="E3793">
        <v>0</v>
      </c>
      <c r="F3793">
        <v>0</v>
      </c>
      <c r="G3793">
        <v>3333333</v>
      </c>
      <c r="H3793">
        <v>0</v>
      </c>
      <c r="I3793">
        <v>0</v>
      </c>
      <c r="J3793">
        <v>0</v>
      </c>
      <c r="K3793">
        <v>0</v>
      </c>
      <c r="L3793">
        <v>0</v>
      </c>
      <c r="M3793">
        <v>0</v>
      </c>
    </row>
    <row r="3794" spans="2:13" x14ac:dyDescent="0.2">
      <c r="B3794">
        <v>0</v>
      </c>
      <c r="C3794">
        <v>0</v>
      </c>
      <c r="D3794">
        <v>0</v>
      </c>
      <c r="E3794">
        <v>0</v>
      </c>
      <c r="F3794">
        <v>0</v>
      </c>
      <c r="G3794">
        <v>3333333</v>
      </c>
      <c r="H3794">
        <v>0</v>
      </c>
      <c r="I3794">
        <v>0</v>
      </c>
      <c r="J3794">
        <v>0</v>
      </c>
      <c r="K3794">
        <v>0</v>
      </c>
      <c r="L3794">
        <v>0</v>
      </c>
      <c r="M3794">
        <v>0</v>
      </c>
    </row>
    <row r="3795" spans="2:13" x14ac:dyDescent="0.2">
      <c r="B3795">
        <v>0</v>
      </c>
      <c r="C3795">
        <v>0</v>
      </c>
      <c r="D3795">
        <v>0</v>
      </c>
      <c r="E3795">
        <v>0</v>
      </c>
      <c r="F3795">
        <v>0</v>
      </c>
      <c r="G3795">
        <v>3333333</v>
      </c>
      <c r="H3795">
        <v>0</v>
      </c>
      <c r="I3795">
        <v>0</v>
      </c>
      <c r="J3795">
        <v>0</v>
      </c>
      <c r="K3795">
        <v>0</v>
      </c>
      <c r="L3795">
        <v>0</v>
      </c>
      <c r="M3795">
        <v>0</v>
      </c>
    </row>
    <row r="3796" spans="2:13" x14ac:dyDescent="0.2">
      <c r="B3796">
        <v>0</v>
      </c>
      <c r="C3796">
        <v>0</v>
      </c>
      <c r="D3796">
        <v>0</v>
      </c>
      <c r="E3796">
        <v>0</v>
      </c>
      <c r="F3796">
        <v>0</v>
      </c>
      <c r="G3796">
        <v>3333333</v>
      </c>
      <c r="H3796">
        <v>0</v>
      </c>
      <c r="I3796">
        <v>0</v>
      </c>
      <c r="J3796">
        <v>0</v>
      </c>
      <c r="K3796">
        <v>0</v>
      </c>
      <c r="L3796">
        <v>0</v>
      </c>
      <c r="M3796">
        <v>0</v>
      </c>
    </row>
    <row r="3797" spans="2:13" x14ac:dyDescent="0.2">
      <c r="B3797">
        <v>0</v>
      </c>
      <c r="C3797">
        <v>0</v>
      </c>
      <c r="D3797">
        <v>0</v>
      </c>
      <c r="E3797">
        <v>0</v>
      </c>
      <c r="F3797">
        <v>0</v>
      </c>
      <c r="G3797">
        <v>3333333</v>
      </c>
      <c r="H3797">
        <v>0</v>
      </c>
      <c r="I3797">
        <v>0</v>
      </c>
      <c r="J3797">
        <v>0</v>
      </c>
      <c r="K3797">
        <v>0</v>
      </c>
      <c r="L3797">
        <v>0</v>
      </c>
      <c r="M3797">
        <v>0</v>
      </c>
    </row>
    <row r="3798" spans="2:13" x14ac:dyDescent="0.2">
      <c r="B3798">
        <v>0</v>
      </c>
      <c r="C3798">
        <v>0</v>
      </c>
      <c r="D3798">
        <v>0</v>
      </c>
      <c r="E3798">
        <v>0</v>
      </c>
      <c r="F3798">
        <v>0</v>
      </c>
      <c r="G3798">
        <v>3333333</v>
      </c>
      <c r="H3798">
        <v>0</v>
      </c>
      <c r="I3798">
        <v>0</v>
      </c>
      <c r="J3798">
        <v>0</v>
      </c>
      <c r="K3798">
        <v>0</v>
      </c>
      <c r="L3798">
        <v>0</v>
      </c>
      <c r="M3798">
        <v>0</v>
      </c>
    </row>
    <row r="3799" spans="2:13" x14ac:dyDescent="0.2">
      <c r="B3799">
        <v>0</v>
      </c>
      <c r="C3799">
        <v>0</v>
      </c>
      <c r="D3799">
        <v>0</v>
      </c>
      <c r="E3799">
        <v>0</v>
      </c>
      <c r="F3799">
        <v>0</v>
      </c>
      <c r="G3799">
        <v>3333333</v>
      </c>
      <c r="H3799">
        <v>0</v>
      </c>
      <c r="I3799">
        <v>0</v>
      </c>
      <c r="J3799">
        <v>0</v>
      </c>
      <c r="K3799">
        <v>0</v>
      </c>
      <c r="L3799">
        <v>0</v>
      </c>
      <c r="M3799">
        <v>0</v>
      </c>
    </row>
    <row r="3800" spans="2:13" x14ac:dyDescent="0.2">
      <c r="B3800">
        <v>0</v>
      </c>
      <c r="C3800">
        <v>0</v>
      </c>
      <c r="D3800">
        <v>0</v>
      </c>
      <c r="E3800">
        <v>0</v>
      </c>
      <c r="F3800">
        <v>0</v>
      </c>
      <c r="G3800">
        <v>3333333</v>
      </c>
      <c r="H3800">
        <v>0</v>
      </c>
      <c r="I3800">
        <v>0</v>
      </c>
      <c r="J3800">
        <v>0</v>
      </c>
      <c r="K3800">
        <v>0</v>
      </c>
      <c r="L3800">
        <v>0</v>
      </c>
      <c r="M3800">
        <v>0</v>
      </c>
    </row>
    <row r="3801" spans="2:13" x14ac:dyDescent="0.2">
      <c r="B3801">
        <v>0</v>
      </c>
      <c r="C3801">
        <v>0</v>
      </c>
      <c r="D3801">
        <v>0</v>
      </c>
      <c r="E3801">
        <v>0</v>
      </c>
      <c r="F3801">
        <v>0</v>
      </c>
      <c r="G3801">
        <v>3333333</v>
      </c>
      <c r="H3801">
        <v>0</v>
      </c>
      <c r="I3801">
        <v>0</v>
      </c>
      <c r="J3801">
        <v>0</v>
      </c>
      <c r="K3801">
        <v>0</v>
      </c>
      <c r="L3801">
        <v>0</v>
      </c>
      <c r="M3801">
        <v>0</v>
      </c>
    </row>
    <row r="3802" spans="2:13" x14ac:dyDescent="0.2">
      <c r="B3802">
        <v>0</v>
      </c>
      <c r="C3802">
        <v>0</v>
      </c>
      <c r="D3802">
        <v>0</v>
      </c>
      <c r="E3802">
        <v>0</v>
      </c>
      <c r="F3802">
        <v>0</v>
      </c>
      <c r="G3802">
        <v>3333333</v>
      </c>
      <c r="H3802">
        <v>0</v>
      </c>
      <c r="I3802">
        <v>0</v>
      </c>
      <c r="J3802">
        <v>0</v>
      </c>
      <c r="K3802">
        <v>0</v>
      </c>
      <c r="L3802">
        <v>0</v>
      </c>
      <c r="M3802">
        <v>0</v>
      </c>
    </row>
    <row r="3803" spans="2:13" x14ac:dyDescent="0.2">
      <c r="B3803">
        <v>0</v>
      </c>
      <c r="C3803">
        <v>0</v>
      </c>
      <c r="D3803">
        <v>0</v>
      </c>
      <c r="E3803">
        <v>0</v>
      </c>
      <c r="F3803">
        <v>0</v>
      </c>
      <c r="G3803">
        <v>3333333</v>
      </c>
      <c r="H3803">
        <v>0</v>
      </c>
      <c r="I3803">
        <v>0</v>
      </c>
      <c r="J3803">
        <v>0</v>
      </c>
      <c r="K3803">
        <v>0</v>
      </c>
      <c r="L3803">
        <v>0</v>
      </c>
      <c r="M3803">
        <v>0</v>
      </c>
    </row>
    <row r="3804" spans="2:13" x14ac:dyDescent="0.2">
      <c r="B3804">
        <v>0</v>
      </c>
      <c r="C3804">
        <v>0</v>
      </c>
      <c r="D3804">
        <v>0</v>
      </c>
      <c r="E3804">
        <v>0</v>
      </c>
      <c r="F3804">
        <v>0</v>
      </c>
      <c r="G3804">
        <v>3333333</v>
      </c>
      <c r="H3804">
        <v>0</v>
      </c>
      <c r="I3804">
        <v>0</v>
      </c>
      <c r="J3804">
        <v>0</v>
      </c>
      <c r="K3804">
        <v>0</v>
      </c>
      <c r="L3804">
        <v>0</v>
      </c>
      <c r="M3804">
        <v>0</v>
      </c>
    </row>
    <row r="3805" spans="2:13" x14ac:dyDescent="0.2">
      <c r="B3805">
        <v>0</v>
      </c>
      <c r="C3805">
        <v>0</v>
      </c>
      <c r="D3805">
        <v>0</v>
      </c>
      <c r="E3805">
        <v>0</v>
      </c>
      <c r="F3805">
        <v>0</v>
      </c>
      <c r="G3805">
        <v>3333333</v>
      </c>
      <c r="H3805">
        <v>0</v>
      </c>
      <c r="I3805">
        <v>0</v>
      </c>
      <c r="J3805">
        <v>0</v>
      </c>
      <c r="K3805">
        <v>0</v>
      </c>
      <c r="L3805">
        <v>0</v>
      </c>
      <c r="M3805">
        <v>0</v>
      </c>
    </row>
    <row r="3806" spans="2:13" x14ac:dyDescent="0.2">
      <c r="B3806">
        <v>0</v>
      </c>
      <c r="C3806">
        <v>0</v>
      </c>
      <c r="D3806">
        <v>0</v>
      </c>
      <c r="E3806">
        <v>0</v>
      </c>
      <c r="F3806">
        <v>0</v>
      </c>
      <c r="G3806">
        <v>3333333</v>
      </c>
      <c r="H3806">
        <v>0</v>
      </c>
      <c r="I3806">
        <v>0</v>
      </c>
      <c r="J3806">
        <v>0</v>
      </c>
      <c r="K3806">
        <v>0</v>
      </c>
      <c r="L3806">
        <v>0</v>
      </c>
      <c r="M3806">
        <v>0</v>
      </c>
    </row>
    <row r="3807" spans="2:13" x14ac:dyDescent="0.2">
      <c r="B3807">
        <v>0</v>
      </c>
      <c r="C3807">
        <v>0</v>
      </c>
      <c r="D3807">
        <v>0</v>
      </c>
      <c r="E3807">
        <v>0</v>
      </c>
      <c r="F3807">
        <v>0</v>
      </c>
      <c r="G3807">
        <v>3333333</v>
      </c>
      <c r="H3807">
        <v>0</v>
      </c>
      <c r="I3807">
        <v>0</v>
      </c>
      <c r="J3807">
        <v>0</v>
      </c>
      <c r="K3807">
        <v>0</v>
      </c>
      <c r="L3807">
        <v>0</v>
      </c>
      <c r="M3807">
        <v>0</v>
      </c>
    </row>
    <row r="3808" spans="2:13" x14ac:dyDescent="0.2">
      <c r="B3808">
        <v>0</v>
      </c>
      <c r="C3808">
        <v>0</v>
      </c>
      <c r="D3808">
        <v>0</v>
      </c>
      <c r="E3808">
        <v>0</v>
      </c>
      <c r="F3808">
        <v>0</v>
      </c>
      <c r="G3808">
        <v>3333333</v>
      </c>
      <c r="H3808">
        <v>0</v>
      </c>
      <c r="I3808">
        <v>0</v>
      </c>
      <c r="J3808">
        <v>0</v>
      </c>
      <c r="K3808">
        <v>0</v>
      </c>
      <c r="L3808">
        <v>0</v>
      </c>
      <c r="M3808">
        <v>0</v>
      </c>
    </row>
    <row r="3809" spans="2:13" x14ac:dyDescent="0.2">
      <c r="B3809">
        <v>0</v>
      </c>
      <c r="C3809">
        <v>0</v>
      </c>
      <c r="D3809">
        <v>0</v>
      </c>
      <c r="E3809">
        <v>0</v>
      </c>
      <c r="F3809">
        <v>0</v>
      </c>
      <c r="G3809">
        <v>3333333</v>
      </c>
      <c r="H3809">
        <v>0</v>
      </c>
      <c r="I3809">
        <v>0</v>
      </c>
      <c r="J3809">
        <v>0</v>
      </c>
      <c r="K3809">
        <v>0</v>
      </c>
      <c r="L3809">
        <v>0</v>
      </c>
      <c r="M3809">
        <v>0</v>
      </c>
    </row>
    <row r="3810" spans="2:13" x14ac:dyDescent="0.2">
      <c r="B3810">
        <v>0</v>
      </c>
      <c r="C3810">
        <v>0</v>
      </c>
      <c r="D3810">
        <v>0</v>
      </c>
      <c r="E3810">
        <v>0</v>
      </c>
      <c r="F3810">
        <v>0</v>
      </c>
      <c r="G3810">
        <v>3333333</v>
      </c>
      <c r="H3810">
        <v>0</v>
      </c>
      <c r="I3810">
        <v>0</v>
      </c>
      <c r="J3810">
        <v>0</v>
      </c>
      <c r="K3810">
        <v>0</v>
      </c>
      <c r="L3810">
        <v>0</v>
      </c>
      <c r="M3810">
        <v>0</v>
      </c>
    </row>
    <row r="3811" spans="2:13" x14ac:dyDescent="0.2">
      <c r="B3811">
        <v>0</v>
      </c>
      <c r="C3811">
        <v>0</v>
      </c>
      <c r="D3811">
        <v>0</v>
      </c>
      <c r="E3811">
        <v>0</v>
      </c>
      <c r="F3811">
        <v>0</v>
      </c>
      <c r="G3811">
        <v>3333333</v>
      </c>
      <c r="H3811">
        <v>0</v>
      </c>
      <c r="I3811">
        <v>0</v>
      </c>
      <c r="J3811">
        <v>0</v>
      </c>
      <c r="K3811">
        <v>0</v>
      </c>
      <c r="L3811">
        <v>0</v>
      </c>
      <c r="M3811">
        <v>0</v>
      </c>
    </row>
    <row r="3812" spans="2:13" x14ac:dyDescent="0.2">
      <c r="B3812">
        <v>0</v>
      </c>
      <c r="C3812">
        <v>0</v>
      </c>
      <c r="D3812">
        <v>0</v>
      </c>
      <c r="E3812">
        <v>0</v>
      </c>
      <c r="F3812">
        <v>0</v>
      </c>
      <c r="G3812">
        <v>3333333</v>
      </c>
      <c r="H3812">
        <v>0</v>
      </c>
      <c r="I3812">
        <v>0</v>
      </c>
      <c r="J3812">
        <v>0</v>
      </c>
      <c r="K3812">
        <v>0</v>
      </c>
      <c r="L3812">
        <v>0</v>
      </c>
      <c r="M3812">
        <v>0</v>
      </c>
    </row>
    <row r="3813" spans="2:13" x14ac:dyDescent="0.2">
      <c r="B3813">
        <v>0</v>
      </c>
      <c r="C3813">
        <v>0</v>
      </c>
      <c r="D3813">
        <v>0</v>
      </c>
      <c r="E3813">
        <v>0</v>
      </c>
      <c r="F3813">
        <v>0</v>
      </c>
      <c r="G3813">
        <v>3333333</v>
      </c>
      <c r="H3813">
        <v>0</v>
      </c>
      <c r="I3813">
        <v>0</v>
      </c>
      <c r="J3813">
        <v>0</v>
      </c>
      <c r="K3813">
        <v>0</v>
      </c>
      <c r="L3813">
        <v>0</v>
      </c>
      <c r="M3813">
        <v>0</v>
      </c>
    </row>
    <row r="3814" spans="2:13" x14ac:dyDescent="0.2">
      <c r="B3814">
        <v>0</v>
      </c>
      <c r="C3814">
        <v>0</v>
      </c>
      <c r="D3814">
        <v>0</v>
      </c>
      <c r="E3814">
        <v>0</v>
      </c>
      <c r="F3814">
        <v>0</v>
      </c>
      <c r="G3814">
        <v>3333333</v>
      </c>
      <c r="H3814">
        <v>0</v>
      </c>
      <c r="I3814">
        <v>0</v>
      </c>
      <c r="J3814">
        <v>0</v>
      </c>
      <c r="K3814">
        <v>0</v>
      </c>
      <c r="L3814">
        <v>0</v>
      </c>
      <c r="M3814">
        <v>0</v>
      </c>
    </row>
    <row r="3815" spans="2:13" x14ac:dyDescent="0.2">
      <c r="B3815">
        <v>0</v>
      </c>
      <c r="C3815">
        <v>0</v>
      </c>
      <c r="D3815">
        <v>0</v>
      </c>
      <c r="E3815">
        <v>0</v>
      </c>
      <c r="F3815">
        <v>0</v>
      </c>
      <c r="G3815">
        <v>3333333</v>
      </c>
      <c r="H3815">
        <v>0</v>
      </c>
      <c r="I3815">
        <v>0</v>
      </c>
      <c r="J3815">
        <v>0</v>
      </c>
      <c r="K3815">
        <v>0</v>
      </c>
      <c r="L3815">
        <v>0</v>
      </c>
      <c r="M3815">
        <v>0</v>
      </c>
    </row>
    <row r="3816" spans="2:13" x14ac:dyDescent="0.2">
      <c r="B3816">
        <v>0</v>
      </c>
      <c r="C3816">
        <v>0</v>
      </c>
      <c r="D3816">
        <v>0</v>
      </c>
      <c r="E3816">
        <v>0</v>
      </c>
      <c r="F3816">
        <v>0</v>
      </c>
      <c r="G3816">
        <v>3333333</v>
      </c>
      <c r="H3816">
        <v>0</v>
      </c>
      <c r="I3816">
        <v>0</v>
      </c>
      <c r="J3816">
        <v>0</v>
      </c>
      <c r="K3816">
        <v>0</v>
      </c>
      <c r="L3816">
        <v>0</v>
      </c>
      <c r="M3816">
        <v>0</v>
      </c>
    </row>
    <row r="3817" spans="2:13" x14ac:dyDescent="0.2">
      <c r="B3817">
        <v>0</v>
      </c>
      <c r="C3817">
        <v>0</v>
      </c>
      <c r="D3817">
        <v>0</v>
      </c>
      <c r="E3817">
        <v>0</v>
      </c>
      <c r="F3817">
        <v>0</v>
      </c>
      <c r="G3817">
        <v>3333333</v>
      </c>
      <c r="H3817">
        <v>0</v>
      </c>
      <c r="I3817">
        <v>0</v>
      </c>
      <c r="J3817">
        <v>0</v>
      </c>
      <c r="K3817">
        <v>0</v>
      </c>
      <c r="L3817">
        <v>0</v>
      </c>
      <c r="M3817">
        <v>0</v>
      </c>
    </row>
    <row r="3818" spans="2:13" x14ac:dyDescent="0.2">
      <c r="B3818">
        <v>0</v>
      </c>
      <c r="C3818">
        <v>0</v>
      </c>
      <c r="D3818">
        <v>0</v>
      </c>
      <c r="E3818">
        <v>0</v>
      </c>
      <c r="F3818">
        <v>0</v>
      </c>
      <c r="G3818">
        <v>3333333</v>
      </c>
      <c r="H3818">
        <v>0</v>
      </c>
      <c r="I3818">
        <v>0</v>
      </c>
      <c r="J3818">
        <v>0</v>
      </c>
      <c r="K3818">
        <v>0</v>
      </c>
      <c r="L3818">
        <v>0</v>
      </c>
      <c r="M3818">
        <v>0</v>
      </c>
    </row>
    <row r="3819" spans="2:13" x14ac:dyDescent="0.2">
      <c r="B3819">
        <v>0</v>
      </c>
      <c r="C3819">
        <v>0</v>
      </c>
      <c r="D3819">
        <v>0</v>
      </c>
      <c r="E3819">
        <v>0</v>
      </c>
      <c r="F3819">
        <v>0</v>
      </c>
      <c r="G3819">
        <v>3333333</v>
      </c>
      <c r="H3819">
        <v>0</v>
      </c>
      <c r="I3819">
        <v>0</v>
      </c>
      <c r="J3819">
        <v>0</v>
      </c>
      <c r="K3819">
        <v>0</v>
      </c>
      <c r="L3819">
        <v>0</v>
      </c>
      <c r="M3819">
        <v>0</v>
      </c>
    </row>
    <row r="3820" spans="2:13" x14ac:dyDescent="0.2">
      <c r="B3820">
        <v>0</v>
      </c>
      <c r="C3820">
        <v>0</v>
      </c>
      <c r="D3820">
        <v>0</v>
      </c>
      <c r="E3820">
        <v>0</v>
      </c>
      <c r="F3820">
        <v>0</v>
      </c>
      <c r="G3820">
        <v>3333333</v>
      </c>
      <c r="H3820">
        <v>0</v>
      </c>
      <c r="I3820">
        <v>0</v>
      </c>
      <c r="J3820">
        <v>0</v>
      </c>
      <c r="K3820">
        <v>0</v>
      </c>
      <c r="L3820">
        <v>0</v>
      </c>
      <c r="M3820">
        <v>0</v>
      </c>
    </row>
    <row r="3821" spans="2:13" x14ac:dyDescent="0.2">
      <c r="B3821">
        <v>0</v>
      </c>
      <c r="C3821">
        <v>0</v>
      </c>
      <c r="D3821">
        <v>0</v>
      </c>
      <c r="E3821">
        <v>0</v>
      </c>
      <c r="F3821">
        <v>0</v>
      </c>
      <c r="G3821">
        <v>3333333</v>
      </c>
      <c r="H3821">
        <v>0</v>
      </c>
      <c r="I3821">
        <v>0</v>
      </c>
      <c r="J3821">
        <v>0</v>
      </c>
      <c r="K3821">
        <v>0</v>
      </c>
      <c r="L3821">
        <v>0</v>
      </c>
      <c r="M3821">
        <v>0</v>
      </c>
    </row>
    <row r="3822" spans="2:13" x14ac:dyDescent="0.2">
      <c r="B3822">
        <v>0</v>
      </c>
      <c r="C3822">
        <v>0</v>
      </c>
      <c r="D3822">
        <v>0</v>
      </c>
      <c r="E3822">
        <v>0</v>
      </c>
      <c r="F3822">
        <v>0</v>
      </c>
      <c r="G3822">
        <v>3333333</v>
      </c>
      <c r="H3822">
        <v>0</v>
      </c>
      <c r="I3822">
        <v>0</v>
      </c>
      <c r="J3822">
        <v>0</v>
      </c>
      <c r="K3822">
        <v>0</v>
      </c>
      <c r="L3822">
        <v>0</v>
      </c>
      <c r="M3822">
        <v>0</v>
      </c>
    </row>
    <row r="3823" spans="2:13" x14ac:dyDescent="0.2">
      <c r="B3823">
        <v>0</v>
      </c>
      <c r="C3823">
        <v>0</v>
      </c>
      <c r="D3823">
        <v>0</v>
      </c>
      <c r="E3823">
        <v>0</v>
      </c>
      <c r="F3823">
        <v>0</v>
      </c>
      <c r="G3823">
        <v>3333333</v>
      </c>
      <c r="H3823">
        <v>0</v>
      </c>
      <c r="I3823">
        <v>0</v>
      </c>
      <c r="J3823">
        <v>0</v>
      </c>
      <c r="K3823">
        <v>0</v>
      </c>
      <c r="L3823">
        <v>0</v>
      </c>
      <c r="M3823">
        <v>0</v>
      </c>
    </row>
    <row r="3824" spans="2:13" x14ac:dyDescent="0.2">
      <c r="B3824">
        <v>0</v>
      </c>
      <c r="C3824">
        <v>0</v>
      </c>
      <c r="D3824">
        <v>0</v>
      </c>
      <c r="E3824">
        <v>0</v>
      </c>
      <c r="F3824">
        <v>0</v>
      </c>
      <c r="G3824">
        <v>3333333</v>
      </c>
      <c r="H3824">
        <v>0</v>
      </c>
      <c r="I3824">
        <v>0</v>
      </c>
      <c r="J3824">
        <v>0</v>
      </c>
      <c r="K3824">
        <v>0</v>
      </c>
      <c r="L3824">
        <v>0</v>
      </c>
      <c r="M3824">
        <v>0</v>
      </c>
    </row>
    <row r="3825" spans="2:13" x14ac:dyDescent="0.2">
      <c r="B3825">
        <v>0</v>
      </c>
      <c r="C3825">
        <v>0</v>
      </c>
      <c r="D3825">
        <v>0</v>
      </c>
      <c r="E3825">
        <v>0</v>
      </c>
      <c r="F3825">
        <v>0</v>
      </c>
      <c r="G3825">
        <v>3333333</v>
      </c>
      <c r="H3825">
        <v>0</v>
      </c>
      <c r="I3825">
        <v>0</v>
      </c>
      <c r="J3825">
        <v>0</v>
      </c>
      <c r="K3825">
        <v>0</v>
      </c>
      <c r="L3825">
        <v>0</v>
      </c>
      <c r="M3825">
        <v>0</v>
      </c>
    </row>
    <row r="3826" spans="2:13" x14ac:dyDescent="0.2">
      <c r="B3826">
        <v>0</v>
      </c>
      <c r="C3826">
        <v>0</v>
      </c>
      <c r="D3826">
        <v>0</v>
      </c>
      <c r="E3826">
        <v>0</v>
      </c>
      <c r="F3826">
        <v>0</v>
      </c>
      <c r="G3826">
        <v>3333333</v>
      </c>
      <c r="H3826">
        <v>0</v>
      </c>
      <c r="I3826">
        <v>0</v>
      </c>
      <c r="J3826">
        <v>0</v>
      </c>
      <c r="K3826">
        <v>0</v>
      </c>
      <c r="L3826">
        <v>0</v>
      </c>
      <c r="M3826">
        <v>0</v>
      </c>
    </row>
    <row r="3827" spans="2:13" x14ac:dyDescent="0.2">
      <c r="B3827">
        <v>0</v>
      </c>
      <c r="C3827">
        <v>0</v>
      </c>
      <c r="D3827">
        <v>0</v>
      </c>
      <c r="E3827">
        <v>0</v>
      </c>
      <c r="F3827">
        <v>0</v>
      </c>
      <c r="G3827">
        <v>3333333</v>
      </c>
      <c r="H3827">
        <v>0</v>
      </c>
      <c r="I3827">
        <v>0</v>
      </c>
      <c r="J3827">
        <v>0</v>
      </c>
      <c r="K3827">
        <v>0</v>
      </c>
      <c r="L3827">
        <v>0</v>
      </c>
      <c r="M3827">
        <v>0</v>
      </c>
    </row>
    <row r="3828" spans="2:13" x14ac:dyDescent="0.2">
      <c r="B3828">
        <v>0</v>
      </c>
      <c r="C3828">
        <v>0</v>
      </c>
      <c r="D3828">
        <v>0</v>
      </c>
      <c r="E3828">
        <v>0</v>
      </c>
      <c r="F3828">
        <v>0</v>
      </c>
      <c r="G3828">
        <v>3333333</v>
      </c>
      <c r="H3828">
        <v>0</v>
      </c>
      <c r="I3828">
        <v>0</v>
      </c>
      <c r="J3828">
        <v>0</v>
      </c>
      <c r="K3828">
        <v>0</v>
      </c>
      <c r="L3828">
        <v>0</v>
      </c>
      <c r="M3828">
        <v>0</v>
      </c>
    </row>
    <row r="3829" spans="2:13" x14ac:dyDescent="0.2">
      <c r="B3829">
        <v>0</v>
      </c>
      <c r="C3829">
        <v>0</v>
      </c>
      <c r="D3829">
        <v>0</v>
      </c>
      <c r="E3829">
        <v>0</v>
      </c>
      <c r="F3829">
        <v>0</v>
      </c>
      <c r="G3829">
        <v>3333333</v>
      </c>
      <c r="H3829">
        <v>0</v>
      </c>
      <c r="I3829">
        <v>0</v>
      </c>
      <c r="J3829">
        <v>0</v>
      </c>
      <c r="K3829">
        <v>0</v>
      </c>
      <c r="L3829">
        <v>0</v>
      </c>
      <c r="M3829">
        <v>0</v>
      </c>
    </row>
    <row r="3830" spans="2:13" x14ac:dyDescent="0.2">
      <c r="B3830">
        <v>0</v>
      </c>
      <c r="C3830">
        <v>0</v>
      </c>
      <c r="D3830">
        <v>0</v>
      </c>
      <c r="E3830">
        <v>0</v>
      </c>
      <c r="F3830">
        <v>0</v>
      </c>
      <c r="G3830">
        <v>3333333</v>
      </c>
      <c r="H3830">
        <v>0</v>
      </c>
      <c r="I3830">
        <v>0</v>
      </c>
      <c r="J3830">
        <v>0</v>
      </c>
      <c r="K3830">
        <v>0</v>
      </c>
      <c r="L3830">
        <v>0</v>
      </c>
      <c r="M3830">
        <v>0</v>
      </c>
    </row>
    <row r="3831" spans="2:13" x14ac:dyDescent="0.2">
      <c r="B3831">
        <v>0</v>
      </c>
      <c r="C3831">
        <v>0</v>
      </c>
      <c r="D3831">
        <v>0</v>
      </c>
      <c r="E3831">
        <v>0</v>
      </c>
      <c r="F3831">
        <v>0</v>
      </c>
      <c r="G3831">
        <v>3333333</v>
      </c>
      <c r="H3831">
        <v>0</v>
      </c>
      <c r="I3831">
        <v>0</v>
      </c>
      <c r="J3831">
        <v>0</v>
      </c>
      <c r="K3831">
        <v>0</v>
      </c>
      <c r="L3831">
        <v>0</v>
      </c>
      <c r="M3831">
        <v>0</v>
      </c>
    </row>
    <row r="3832" spans="2:13" x14ac:dyDescent="0.2">
      <c r="B3832">
        <v>0</v>
      </c>
      <c r="C3832">
        <v>0</v>
      </c>
      <c r="D3832">
        <v>0</v>
      </c>
      <c r="E3832">
        <v>0</v>
      </c>
      <c r="F3832">
        <v>0</v>
      </c>
      <c r="G3832">
        <v>3333333</v>
      </c>
      <c r="H3832">
        <v>0</v>
      </c>
      <c r="I3832">
        <v>0</v>
      </c>
      <c r="J3832">
        <v>0</v>
      </c>
      <c r="K3832">
        <v>0</v>
      </c>
      <c r="L3832">
        <v>0</v>
      </c>
      <c r="M3832">
        <v>0</v>
      </c>
    </row>
    <row r="3833" spans="2:13" x14ac:dyDescent="0.2">
      <c r="B3833">
        <v>0</v>
      </c>
      <c r="C3833">
        <v>0</v>
      </c>
      <c r="D3833">
        <v>0</v>
      </c>
      <c r="E3833">
        <v>0</v>
      </c>
      <c r="F3833">
        <v>0</v>
      </c>
      <c r="G3833">
        <v>3333333</v>
      </c>
      <c r="H3833">
        <v>0</v>
      </c>
      <c r="I3833">
        <v>0</v>
      </c>
      <c r="J3833">
        <v>0</v>
      </c>
      <c r="K3833">
        <v>0</v>
      </c>
      <c r="L3833">
        <v>0</v>
      </c>
      <c r="M3833">
        <v>0</v>
      </c>
    </row>
    <row r="3834" spans="2:13" x14ac:dyDescent="0.2">
      <c r="B3834">
        <v>0</v>
      </c>
      <c r="C3834">
        <v>0</v>
      </c>
      <c r="D3834">
        <v>0</v>
      </c>
      <c r="E3834">
        <v>0</v>
      </c>
      <c r="F3834">
        <v>0</v>
      </c>
      <c r="G3834">
        <v>3333333</v>
      </c>
      <c r="H3834">
        <v>0</v>
      </c>
      <c r="I3834">
        <v>0</v>
      </c>
      <c r="J3834">
        <v>0</v>
      </c>
      <c r="K3834">
        <v>0</v>
      </c>
      <c r="L3834">
        <v>0</v>
      </c>
      <c r="M3834">
        <v>0</v>
      </c>
    </row>
    <row r="3835" spans="2:13" x14ac:dyDescent="0.2">
      <c r="B3835">
        <v>0</v>
      </c>
      <c r="C3835">
        <v>0</v>
      </c>
      <c r="D3835">
        <v>0</v>
      </c>
      <c r="E3835">
        <v>0</v>
      </c>
      <c r="F3835">
        <v>0</v>
      </c>
      <c r="G3835">
        <v>3333333</v>
      </c>
      <c r="H3835">
        <v>0</v>
      </c>
      <c r="I3835">
        <v>0</v>
      </c>
      <c r="J3835">
        <v>0</v>
      </c>
      <c r="K3835">
        <v>0</v>
      </c>
      <c r="L3835">
        <v>0</v>
      </c>
      <c r="M3835">
        <v>0</v>
      </c>
    </row>
    <row r="3836" spans="2:13" x14ac:dyDescent="0.2">
      <c r="B3836">
        <v>0</v>
      </c>
      <c r="C3836">
        <v>0</v>
      </c>
      <c r="D3836">
        <v>0</v>
      </c>
      <c r="E3836">
        <v>0</v>
      </c>
      <c r="F3836">
        <v>0</v>
      </c>
      <c r="G3836">
        <v>3333333</v>
      </c>
      <c r="H3836">
        <v>0</v>
      </c>
      <c r="I3836">
        <v>0</v>
      </c>
      <c r="J3836">
        <v>0</v>
      </c>
      <c r="K3836">
        <v>0</v>
      </c>
      <c r="L3836">
        <v>0</v>
      </c>
      <c r="M3836">
        <v>0</v>
      </c>
    </row>
    <row r="3837" spans="2:13" x14ac:dyDescent="0.2">
      <c r="B3837">
        <v>0</v>
      </c>
      <c r="C3837">
        <v>0</v>
      </c>
      <c r="D3837">
        <v>0</v>
      </c>
      <c r="E3837">
        <v>0</v>
      </c>
      <c r="F3837">
        <v>0</v>
      </c>
      <c r="G3837">
        <v>3333333</v>
      </c>
      <c r="H3837">
        <v>0</v>
      </c>
      <c r="I3837">
        <v>0</v>
      </c>
      <c r="J3837">
        <v>0</v>
      </c>
      <c r="K3837">
        <v>0</v>
      </c>
      <c r="L3837">
        <v>0</v>
      </c>
      <c r="M3837">
        <v>0</v>
      </c>
    </row>
    <row r="3838" spans="2:13" x14ac:dyDescent="0.2">
      <c r="B3838">
        <v>0</v>
      </c>
      <c r="C3838">
        <v>0</v>
      </c>
      <c r="D3838">
        <v>0</v>
      </c>
      <c r="E3838">
        <v>0</v>
      </c>
      <c r="F3838">
        <v>0</v>
      </c>
      <c r="G3838">
        <v>3333333</v>
      </c>
      <c r="H3838">
        <v>0</v>
      </c>
      <c r="I3838">
        <v>0</v>
      </c>
      <c r="J3838">
        <v>0</v>
      </c>
      <c r="K3838">
        <v>0</v>
      </c>
      <c r="L3838">
        <v>0</v>
      </c>
      <c r="M3838">
        <v>0</v>
      </c>
    </row>
    <row r="3839" spans="2:13" x14ac:dyDescent="0.2">
      <c r="B3839">
        <v>0</v>
      </c>
      <c r="C3839">
        <v>0</v>
      </c>
      <c r="D3839">
        <v>0</v>
      </c>
      <c r="E3839">
        <v>0</v>
      </c>
      <c r="F3839">
        <v>0</v>
      </c>
      <c r="G3839">
        <v>3333333</v>
      </c>
      <c r="H3839">
        <v>0</v>
      </c>
      <c r="I3839">
        <v>0</v>
      </c>
      <c r="J3839">
        <v>0</v>
      </c>
      <c r="K3839">
        <v>0</v>
      </c>
      <c r="L3839">
        <v>0</v>
      </c>
      <c r="M3839">
        <v>0</v>
      </c>
    </row>
    <row r="3840" spans="2:13" x14ac:dyDescent="0.2">
      <c r="B3840">
        <v>0</v>
      </c>
      <c r="C3840">
        <v>0</v>
      </c>
      <c r="D3840">
        <v>0</v>
      </c>
      <c r="E3840">
        <v>0</v>
      </c>
      <c r="F3840">
        <v>0</v>
      </c>
      <c r="G3840">
        <v>3333333</v>
      </c>
      <c r="H3840">
        <v>0</v>
      </c>
      <c r="I3840">
        <v>0</v>
      </c>
      <c r="J3840">
        <v>0</v>
      </c>
      <c r="K3840">
        <v>0</v>
      </c>
      <c r="L3840">
        <v>0</v>
      </c>
      <c r="M3840">
        <v>0</v>
      </c>
    </row>
    <row r="3841" spans="2:13" x14ac:dyDescent="0.2">
      <c r="B3841">
        <v>0</v>
      </c>
      <c r="C3841">
        <v>0</v>
      </c>
      <c r="D3841">
        <v>0</v>
      </c>
      <c r="E3841">
        <v>0</v>
      </c>
      <c r="F3841">
        <v>0</v>
      </c>
      <c r="G3841">
        <v>3333333</v>
      </c>
      <c r="H3841">
        <v>0</v>
      </c>
      <c r="I3841">
        <v>0</v>
      </c>
      <c r="J3841">
        <v>0</v>
      </c>
      <c r="K3841">
        <v>0</v>
      </c>
      <c r="L3841">
        <v>0</v>
      </c>
      <c r="M3841">
        <v>0</v>
      </c>
    </row>
    <row r="3842" spans="2:13" x14ac:dyDescent="0.2">
      <c r="B3842">
        <v>0</v>
      </c>
      <c r="C3842">
        <v>0</v>
      </c>
      <c r="D3842">
        <v>0</v>
      </c>
      <c r="E3842">
        <v>0</v>
      </c>
      <c r="F3842">
        <v>0</v>
      </c>
      <c r="G3842">
        <v>3333333</v>
      </c>
      <c r="H3842">
        <v>0</v>
      </c>
      <c r="I3842">
        <v>0</v>
      </c>
      <c r="J3842">
        <v>0</v>
      </c>
      <c r="K3842">
        <v>0</v>
      </c>
      <c r="L3842">
        <v>0</v>
      </c>
      <c r="M3842">
        <v>0</v>
      </c>
    </row>
    <row r="3843" spans="2:13" x14ac:dyDescent="0.2">
      <c r="B3843">
        <v>0</v>
      </c>
      <c r="C3843">
        <v>0</v>
      </c>
      <c r="D3843">
        <v>0</v>
      </c>
      <c r="E3843">
        <v>0</v>
      </c>
      <c r="F3843">
        <v>0</v>
      </c>
      <c r="G3843">
        <v>3333333</v>
      </c>
      <c r="H3843">
        <v>0</v>
      </c>
      <c r="I3843">
        <v>0</v>
      </c>
      <c r="J3843">
        <v>0</v>
      </c>
      <c r="K3843">
        <v>0</v>
      </c>
      <c r="L3843">
        <v>0</v>
      </c>
      <c r="M3843">
        <v>0</v>
      </c>
    </row>
    <row r="3844" spans="2:13" x14ac:dyDescent="0.2">
      <c r="B3844">
        <v>0</v>
      </c>
      <c r="C3844">
        <v>0</v>
      </c>
      <c r="D3844">
        <v>0</v>
      </c>
      <c r="E3844">
        <v>0</v>
      </c>
      <c r="F3844">
        <v>0</v>
      </c>
      <c r="G3844">
        <v>3333333</v>
      </c>
      <c r="H3844">
        <v>0</v>
      </c>
      <c r="I3844">
        <v>0</v>
      </c>
      <c r="J3844">
        <v>0</v>
      </c>
      <c r="K3844">
        <v>0</v>
      </c>
      <c r="L3844">
        <v>0</v>
      </c>
      <c r="M3844">
        <v>0</v>
      </c>
    </row>
    <row r="3845" spans="2:13" x14ac:dyDescent="0.2">
      <c r="B3845">
        <v>0</v>
      </c>
      <c r="C3845">
        <v>0</v>
      </c>
      <c r="D3845">
        <v>0</v>
      </c>
      <c r="E3845">
        <v>0</v>
      </c>
      <c r="F3845">
        <v>0</v>
      </c>
      <c r="G3845">
        <v>3333333</v>
      </c>
      <c r="H3845">
        <v>0</v>
      </c>
      <c r="I3845">
        <v>0</v>
      </c>
      <c r="J3845">
        <v>0</v>
      </c>
      <c r="K3845">
        <v>0</v>
      </c>
      <c r="L3845">
        <v>0</v>
      </c>
      <c r="M3845">
        <v>0</v>
      </c>
    </row>
    <row r="3846" spans="2:13" x14ac:dyDescent="0.2">
      <c r="B3846">
        <v>0</v>
      </c>
      <c r="C3846">
        <v>0</v>
      </c>
      <c r="D3846">
        <v>0</v>
      </c>
      <c r="E3846">
        <v>0</v>
      </c>
      <c r="F3846">
        <v>0</v>
      </c>
      <c r="G3846">
        <v>3333333</v>
      </c>
      <c r="H3846">
        <v>0</v>
      </c>
      <c r="I3846">
        <v>0</v>
      </c>
      <c r="J3846">
        <v>0</v>
      </c>
      <c r="K3846">
        <v>0</v>
      </c>
      <c r="L3846">
        <v>0</v>
      </c>
      <c r="M3846">
        <v>0</v>
      </c>
    </row>
    <row r="3847" spans="2:13" x14ac:dyDescent="0.2">
      <c r="B3847">
        <v>0</v>
      </c>
      <c r="C3847">
        <v>0</v>
      </c>
      <c r="D3847">
        <v>0</v>
      </c>
      <c r="E3847">
        <v>0</v>
      </c>
      <c r="F3847">
        <v>0</v>
      </c>
      <c r="G3847">
        <v>3333333</v>
      </c>
      <c r="H3847">
        <v>0</v>
      </c>
      <c r="I3847">
        <v>0</v>
      </c>
      <c r="J3847">
        <v>0</v>
      </c>
      <c r="K3847">
        <v>0</v>
      </c>
      <c r="L3847">
        <v>0</v>
      </c>
      <c r="M3847">
        <v>0</v>
      </c>
    </row>
    <row r="3848" spans="2:13" x14ac:dyDescent="0.2">
      <c r="B3848">
        <v>0</v>
      </c>
      <c r="C3848">
        <v>0</v>
      </c>
      <c r="D3848">
        <v>0</v>
      </c>
      <c r="E3848">
        <v>0</v>
      </c>
      <c r="F3848">
        <v>0</v>
      </c>
      <c r="G3848">
        <v>3333333</v>
      </c>
      <c r="H3848">
        <v>0</v>
      </c>
      <c r="I3848">
        <v>0</v>
      </c>
      <c r="J3848">
        <v>0</v>
      </c>
      <c r="K3848">
        <v>0</v>
      </c>
      <c r="L3848">
        <v>0</v>
      </c>
      <c r="M3848">
        <v>0</v>
      </c>
    </row>
    <row r="3849" spans="2:13" x14ac:dyDescent="0.2">
      <c r="B3849">
        <v>0</v>
      </c>
      <c r="C3849">
        <v>0</v>
      </c>
      <c r="D3849">
        <v>0</v>
      </c>
      <c r="E3849">
        <v>0</v>
      </c>
      <c r="F3849">
        <v>0</v>
      </c>
      <c r="G3849">
        <v>3333333</v>
      </c>
      <c r="H3849">
        <v>0</v>
      </c>
      <c r="I3849">
        <v>0</v>
      </c>
      <c r="J3849">
        <v>0</v>
      </c>
      <c r="K3849">
        <v>0</v>
      </c>
      <c r="L3849">
        <v>0</v>
      </c>
      <c r="M3849">
        <v>0</v>
      </c>
    </row>
    <row r="3850" spans="2:13" x14ac:dyDescent="0.2">
      <c r="B3850">
        <v>0</v>
      </c>
      <c r="C3850">
        <v>0</v>
      </c>
      <c r="D3850">
        <v>0</v>
      </c>
      <c r="E3850">
        <v>0</v>
      </c>
      <c r="F3850">
        <v>0</v>
      </c>
      <c r="G3850">
        <v>3333333</v>
      </c>
      <c r="H3850">
        <v>0</v>
      </c>
      <c r="I3850">
        <v>0</v>
      </c>
      <c r="J3850">
        <v>0</v>
      </c>
      <c r="K3850">
        <v>0</v>
      </c>
      <c r="L3850">
        <v>0</v>
      </c>
      <c r="M3850">
        <v>0</v>
      </c>
    </row>
    <row r="3851" spans="2:13" x14ac:dyDescent="0.2">
      <c r="B3851">
        <v>0</v>
      </c>
      <c r="C3851">
        <v>0</v>
      </c>
      <c r="D3851">
        <v>0</v>
      </c>
      <c r="E3851">
        <v>0</v>
      </c>
      <c r="F3851">
        <v>0</v>
      </c>
      <c r="G3851">
        <v>3333333</v>
      </c>
      <c r="H3851">
        <v>0</v>
      </c>
      <c r="I3851">
        <v>0</v>
      </c>
      <c r="J3851">
        <v>0</v>
      </c>
      <c r="K3851">
        <v>0</v>
      </c>
      <c r="L3851">
        <v>0</v>
      </c>
      <c r="M3851">
        <v>0</v>
      </c>
    </row>
    <row r="3852" spans="2:13" x14ac:dyDescent="0.2">
      <c r="B3852">
        <v>0</v>
      </c>
      <c r="C3852">
        <v>0</v>
      </c>
      <c r="D3852">
        <v>0</v>
      </c>
      <c r="E3852">
        <v>0</v>
      </c>
      <c r="F3852">
        <v>0</v>
      </c>
      <c r="G3852">
        <v>3333333</v>
      </c>
      <c r="H3852">
        <v>0</v>
      </c>
      <c r="I3852">
        <v>0</v>
      </c>
      <c r="J3852">
        <v>0</v>
      </c>
      <c r="K3852">
        <v>0</v>
      </c>
      <c r="L3852">
        <v>0</v>
      </c>
      <c r="M3852">
        <v>0</v>
      </c>
    </row>
    <row r="3853" spans="2:13" x14ac:dyDescent="0.2">
      <c r="B3853">
        <v>0</v>
      </c>
      <c r="C3853">
        <v>0</v>
      </c>
      <c r="D3853">
        <v>0</v>
      </c>
      <c r="E3853">
        <v>0</v>
      </c>
      <c r="F3853">
        <v>0</v>
      </c>
      <c r="G3853">
        <v>3333333</v>
      </c>
      <c r="H3853">
        <v>0</v>
      </c>
      <c r="I3853">
        <v>0</v>
      </c>
      <c r="J3853">
        <v>0</v>
      </c>
      <c r="K3853">
        <v>0</v>
      </c>
      <c r="L3853">
        <v>0</v>
      </c>
      <c r="M3853">
        <v>0</v>
      </c>
    </row>
    <row r="3854" spans="2:13" x14ac:dyDescent="0.2">
      <c r="B3854">
        <v>0</v>
      </c>
      <c r="C3854">
        <v>0</v>
      </c>
      <c r="D3854">
        <v>0</v>
      </c>
      <c r="E3854">
        <v>0</v>
      </c>
      <c r="F3854">
        <v>0</v>
      </c>
      <c r="G3854">
        <v>3333333</v>
      </c>
      <c r="H3854">
        <v>0</v>
      </c>
      <c r="I3854">
        <v>0</v>
      </c>
      <c r="J3854">
        <v>0</v>
      </c>
      <c r="K3854">
        <v>0</v>
      </c>
      <c r="L3854">
        <v>0</v>
      </c>
      <c r="M3854">
        <v>0</v>
      </c>
    </row>
    <row r="3855" spans="2:13" x14ac:dyDescent="0.2">
      <c r="B3855">
        <v>0</v>
      </c>
      <c r="C3855">
        <v>0</v>
      </c>
      <c r="D3855">
        <v>0</v>
      </c>
      <c r="E3855">
        <v>0</v>
      </c>
      <c r="F3855">
        <v>0</v>
      </c>
      <c r="G3855">
        <v>3333333</v>
      </c>
      <c r="H3855">
        <v>0</v>
      </c>
      <c r="I3855">
        <v>0</v>
      </c>
      <c r="J3855">
        <v>0</v>
      </c>
      <c r="K3855">
        <v>0</v>
      </c>
      <c r="L3855">
        <v>0</v>
      </c>
      <c r="M3855">
        <v>0</v>
      </c>
    </row>
    <row r="3856" spans="2:13" x14ac:dyDescent="0.2">
      <c r="B3856">
        <v>0</v>
      </c>
      <c r="C3856">
        <v>0</v>
      </c>
      <c r="D3856">
        <v>0</v>
      </c>
      <c r="E3856">
        <v>0</v>
      </c>
      <c r="F3856">
        <v>0</v>
      </c>
      <c r="G3856">
        <v>3333333</v>
      </c>
      <c r="H3856">
        <v>0</v>
      </c>
      <c r="I3856">
        <v>0</v>
      </c>
      <c r="J3856">
        <v>0</v>
      </c>
      <c r="K3856">
        <v>0</v>
      </c>
      <c r="L3856">
        <v>0</v>
      </c>
      <c r="M3856">
        <v>0</v>
      </c>
    </row>
    <row r="3857" spans="2:13" x14ac:dyDescent="0.2">
      <c r="B3857">
        <v>0</v>
      </c>
      <c r="C3857">
        <v>0</v>
      </c>
      <c r="D3857">
        <v>0</v>
      </c>
      <c r="E3857">
        <v>0</v>
      </c>
      <c r="F3857">
        <v>0</v>
      </c>
      <c r="G3857">
        <v>3333333</v>
      </c>
      <c r="H3857">
        <v>0</v>
      </c>
      <c r="I3857">
        <v>0</v>
      </c>
      <c r="J3857">
        <v>0</v>
      </c>
      <c r="K3857">
        <v>0</v>
      </c>
      <c r="L3857">
        <v>0</v>
      </c>
      <c r="M3857">
        <v>0</v>
      </c>
    </row>
    <row r="3858" spans="2:13" x14ac:dyDescent="0.2">
      <c r="B3858">
        <v>0</v>
      </c>
      <c r="C3858">
        <v>0</v>
      </c>
      <c r="D3858">
        <v>0</v>
      </c>
      <c r="E3858">
        <v>0</v>
      </c>
      <c r="F3858">
        <v>0</v>
      </c>
      <c r="G3858">
        <v>3333333</v>
      </c>
      <c r="H3858">
        <v>0</v>
      </c>
      <c r="I3858">
        <v>0</v>
      </c>
      <c r="J3858">
        <v>0</v>
      </c>
      <c r="K3858">
        <v>0</v>
      </c>
      <c r="L3858">
        <v>0</v>
      </c>
      <c r="M3858">
        <v>0</v>
      </c>
    </row>
    <row r="3859" spans="2:13" x14ac:dyDescent="0.2">
      <c r="B3859">
        <v>0</v>
      </c>
      <c r="C3859">
        <v>0</v>
      </c>
      <c r="D3859">
        <v>0</v>
      </c>
      <c r="E3859">
        <v>0</v>
      </c>
      <c r="F3859">
        <v>0</v>
      </c>
      <c r="G3859">
        <v>3333333</v>
      </c>
      <c r="H3859">
        <v>0</v>
      </c>
      <c r="I3859">
        <v>0</v>
      </c>
      <c r="J3859">
        <v>0</v>
      </c>
      <c r="K3859">
        <v>0</v>
      </c>
      <c r="L3859">
        <v>0</v>
      </c>
      <c r="M3859">
        <v>0</v>
      </c>
    </row>
    <row r="3860" spans="2:13" x14ac:dyDescent="0.2">
      <c r="B3860">
        <v>0</v>
      </c>
      <c r="C3860">
        <v>0</v>
      </c>
      <c r="D3860">
        <v>0</v>
      </c>
      <c r="E3860">
        <v>0</v>
      </c>
      <c r="F3860">
        <v>0</v>
      </c>
      <c r="G3860">
        <v>3333333</v>
      </c>
      <c r="H3860">
        <v>0</v>
      </c>
      <c r="I3860">
        <v>0</v>
      </c>
      <c r="J3860">
        <v>0</v>
      </c>
      <c r="K3860">
        <v>0</v>
      </c>
      <c r="L3860">
        <v>0</v>
      </c>
      <c r="M3860">
        <v>0</v>
      </c>
    </row>
    <row r="3861" spans="2:13" x14ac:dyDescent="0.2">
      <c r="B3861">
        <v>0</v>
      </c>
      <c r="C3861">
        <v>0</v>
      </c>
      <c r="D3861">
        <v>0</v>
      </c>
      <c r="E3861">
        <v>0</v>
      </c>
      <c r="F3861">
        <v>0</v>
      </c>
      <c r="G3861">
        <v>3333333</v>
      </c>
      <c r="H3861">
        <v>0</v>
      </c>
      <c r="I3861">
        <v>0</v>
      </c>
      <c r="J3861">
        <v>0</v>
      </c>
      <c r="K3861">
        <v>0</v>
      </c>
      <c r="L3861">
        <v>0</v>
      </c>
      <c r="M3861">
        <v>0</v>
      </c>
    </row>
    <row r="3862" spans="2:13" x14ac:dyDescent="0.2">
      <c r="B3862">
        <v>0</v>
      </c>
      <c r="C3862">
        <v>0</v>
      </c>
      <c r="D3862">
        <v>0</v>
      </c>
      <c r="E3862">
        <v>0</v>
      </c>
      <c r="F3862">
        <v>0</v>
      </c>
      <c r="G3862">
        <v>3333333</v>
      </c>
      <c r="H3862">
        <v>0</v>
      </c>
      <c r="I3862">
        <v>0</v>
      </c>
      <c r="J3862">
        <v>0</v>
      </c>
      <c r="K3862">
        <v>0</v>
      </c>
      <c r="L3862">
        <v>0</v>
      </c>
      <c r="M3862">
        <v>0</v>
      </c>
    </row>
    <row r="3863" spans="2:13" x14ac:dyDescent="0.2">
      <c r="B3863">
        <v>0</v>
      </c>
      <c r="C3863">
        <v>0</v>
      </c>
      <c r="D3863">
        <v>0</v>
      </c>
      <c r="E3863">
        <v>0</v>
      </c>
      <c r="F3863">
        <v>0</v>
      </c>
      <c r="G3863">
        <v>3333333</v>
      </c>
      <c r="H3863">
        <v>0</v>
      </c>
      <c r="I3863">
        <v>0</v>
      </c>
      <c r="J3863">
        <v>0</v>
      </c>
      <c r="K3863">
        <v>0</v>
      </c>
      <c r="L3863">
        <v>0</v>
      </c>
      <c r="M3863">
        <v>0</v>
      </c>
    </row>
    <row r="3864" spans="2:13" x14ac:dyDescent="0.2">
      <c r="B3864">
        <v>0</v>
      </c>
      <c r="C3864">
        <v>0</v>
      </c>
      <c r="D3864">
        <v>0</v>
      </c>
      <c r="E3864">
        <v>0</v>
      </c>
      <c r="F3864">
        <v>0</v>
      </c>
      <c r="G3864">
        <v>3333333</v>
      </c>
      <c r="H3864">
        <v>0</v>
      </c>
      <c r="I3864">
        <v>0</v>
      </c>
      <c r="J3864">
        <v>0</v>
      </c>
      <c r="K3864">
        <v>0</v>
      </c>
      <c r="L3864">
        <v>0</v>
      </c>
      <c r="M3864">
        <v>0</v>
      </c>
    </row>
    <row r="3865" spans="2:13" x14ac:dyDescent="0.2">
      <c r="B3865">
        <v>0</v>
      </c>
      <c r="C3865">
        <v>0</v>
      </c>
      <c r="D3865">
        <v>0</v>
      </c>
      <c r="E3865">
        <v>0</v>
      </c>
      <c r="F3865">
        <v>0</v>
      </c>
      <c r="G3865">
        <v>3333333</v>
      </c>
      <c r="H3865">
        <v>0</v>
      </c>
      <c r="I3865">
        <v>0</v>
      </c>
      <c r="J3865">
        <v>0</v>
      </c>
      <c r="K3865">
        <v>0</v>
      </c>
      <c r="L3865">
        <v>0</v>
      </c>
      <c r="M3865">
        <v>0</v>
      </c>
    </row>
    <row r="3866" spans="2:13" x14ac:dyDescent="0.2">
      <c r="B3866">
        <v>0</v>
      </c>
      <c r="C3866">
        <v>0</v>
      </c>
      <c r="D3866">
        <v>0</v>
      </c>
      <c r="E3866">
        <v>0</v>
      </c>
      <c r="F3866">
        <v>0</v>
      </c>
      <c r="G3866">
        <v>3333333</v>
      </c>
      <c r="H3866">
        <v>0</v>
      </c>
      <c r="I3866">
        <v>0</v>
      </c>
      <c r="J3866">
        <v>0</v>
      </c>
      <c r="K3866">
        <v>0</v>
      </c>
      <c r="L3866">
        <v>0</v>
      </c>
      <c r="M3866">
        <v>0</v>
      </c>
    </row>
    <row r="3867" spans="2:13" x14ac:dyDescent="0.2">
      <c r="B3867">
        <v>0</v>
      </c>
      <c r="C3867">
        <v>0</v>
      </c>
      <c r="D3867">
        <v>0</v>
      </c>
      <c r="E3867">
        <v>0</v>
      </c>
      <c r="F3867">
        <v>0</v>
      </c>
      <c r="G3867">
        <v>3333333</v>
      </c>
      <c r="H3867">
        <v>0</v>
      </c>
      <c r="I3867">
        <v>0</v>
      </c>
      <c r="J3867">
        <v>0</v>
      </c>
      <c r="K3867">
        <v>0</v>
      </c>
      <c r="L3867">
        <v>0</v>
      </c>
      <c r="M3867">
        <v>0</v>
      </c>
    </row>
    <row r="3868" spans="2:13" x14ac:dyDescent="0.2">
      <c r="B3868">
        <v>0</v>
      </c>
      <c r="C3868">
        <v>0</v>
      </c>
      <c r="D3868">
        <v>0</v>
      </c>
      <c r="E3868">
        <v>0</v>
      </c>
      <c r="F3868">
        <v>0</v>
      </c>
      <c r="G3868">
        <v>3333333</v>
      </c>
      <c r="H3868">
        <v>0</v>
      </c>
      <c r="I3868">
        <v>0</v>
      </c>
      <c r="J3868">
        <v>0</v>
      </c>
      <c r="K3868">
        <v>0</v>
      </c>
      <c r="L3868">
        <v>0</v>
      </c>
      <c r="M3868">
        <v>0</v>
      </c>
    </row>
    <row r="3869" spans="2:13" x14ac:dyDescent="0.2">
      <c r="B3869">
        <v>0</v>
      </c>
      <c r="C3869">
        <v>0</v>
      </c>
      <c r="D3869">
        <v>0</v>
      </c>
      <c r="E3869">
        <v>0</v>
      </c>
      <c r="F3869">
        <v>0</v>
      </c>
      <c r="G3869">
        <v>3333333</v>
      </c>
      <c r="H3869">
        <v>0</v>
      </c>
      <c r="I3869">
        <v>0</v>
      </c>
      <c r="J3869">
        <v>0</v>
      </c>
      <c r="K3869">
        <v>0</v>
      </c>
      <c r="L3869">
        <v>0</v>
      </c>
      <c r="M3869">
        <v>0</v>
      </c>
    </row>
    <row r="3870" spans="2:13" x14ac:dyDescent="0.2">
      <c r="B3870">
        <v>0</v>
      </c>
      <c r="C3870">
        <v>0</v>
      </c>
      <c r="D3870">
        <v>0</v>
      </c>
      <c r="E3870">
        <v>0</v>
      </c>
      <c r="F3870">
        <v>0</v>
      </c>
      <c r="G3870">
        <v>3333333</v>
      </c>
      <c r="H3870">
        <v>0</v>
      </c>
      <c r="I3870">
        <v>0</v>
      </c>
      <c r="J3870">
        <v>0</v>
      </c>
      <c r="K3870">
        <v>0</v>
      </c>
      <c r="L3870">
        <v>0</v>
      </c>
      <c r="M3870">
        <v>0</v>
      </c>
    </row>
    <row r="3871" spans="2:13" x14ac:dyDescent="0.2">
      <c r="B3871">
        <v>0</v>
      </c>
      <c r="C3871">
        <v>0</v>
      </c>
      <c r="D3871">
        <v>0</v>
      </c>
      <c r="E3871">
        <v>0</v>
      </c>
      <c r="F3871">
        <v>0</v>
      </c>
      <c r="G3871">
        <v>3333333</v>
      </c>
      <c r="H3871">
        <v>0</v>
      </c>
      <c r="I3871">
        <v>0</v>
      </c>
      <c r="J3871">
        <v>0</v>
      </c>
      <c r="K3871">
        <v>0</v>
      </c>
      <c r="L3871">
        <v>0</v>
      </c>
      <c r="M3871">
        <v>0</v>
      </c>
    </row>
    <row r="3872" spans="2:13" x14ac:dyDescent="0.2">
      <c r="B3872">
        <v>0</v>
      </c>
      <c r="C3872">
        <v>0</v>
      </c>
      <c r="D3872">
        <v>0</v>
      </c>
      <c r="E3872">
        <v>0</v>
      </c>
      <c r="F3872">
        <v>0</v>
      </c>
      <c r="G3872">
        <v>3333333</v>
      </c>
      <c r="H3872">
        <v>0</v>
      </c>
      <c r="I3872">
        <v>0</v>
      </c>
      <c r="J3872">
        <v>0</v>
      </c>
      <c r="K3872">
        <v>0</v>
      </c>
      <c r="L3872">
        <v>0</v>
      </c>
      <c r="M3872">
        <v>0</v>
      </c>
    </row>
    <row r="3873" spans="2:13" x14ac:dyDescent="0.2">
      <c r="B3873">
        <v>0</v>
      </c>
      <c r="C3873">
        <v>0</v>
      </c>
      <c r="D3873">
        <v>0</v>
      </c>
      <c r="E3873">
        <v>0</v>
      </c>
      <c r="F3873">
        <v>0</v>
      </c>
      <c r="G3873">
        <v>3333333</v>
      </c>
      <c r="H3873">
        <v>0</v>
      </c>
      <c r="I3873">
        <v>0</v>
      </c>
      <c r="J3873">
        <v>0</v>
      </c>
      <c r="K3873">
        <v>0</v>
      </c>
      <c r="L3873">
        <v>0</v>
      </c>
      <c r="M3873">
        <v>0</v>
      </c>
    </row>
    <row r="3874" spans="2:13" x14ac:dyDescent="0.2">
      <c r="B3874">
        <v>0</v>
      </c>
      <c r="C3874">
        <v>0</v>
      </c>
      <c r="D3874">
        <v>0</v>
      </c>
      <c r="E3874">
        <v>0</v>
      </c>
      <c r="F3874">
        <v>0</v>
      </c>
      <c r="G3874">
        <v>3333333</v>
      </c>
      <c r="H3874">
        <v>0</v>
      </c>
      <c r="I3874">
        <v>0</v>
      </c>
      <c r="J3874">
        <v>0</v>
      </c>
      <c r="K3874">
        <v>0</v>
      </c>
      <c r="L3874">
        <v>0</v>
      </c>
      <c r="M3874">
        <v>0</v>
      </c>
    </row>
    <row r="3875" spans="2:13" x14ac:dyDescent="0.2">
      <c r="B3875">
        <v>0</v>
      </c>
      <c r="C3875">
        <v>0</v>
      </c>
      <c r="D3875">
        <v>0</v>
      </c>
      <c r="E3875">
        <v>0</v>
      </c>
      <c r="F3875">
        <v>0</v>
      </c>
      <c r="G3875">
        <v>3333333</v>
      </c>
      <c r="H3875">
        <v>0</v>
      </c>
      <c r="I3875">
        <v>0</v>
      </c>
      <c r="J3875">
        <v>0</v>
      </c>
      <c r="K3875">
        <v>0</v>
      </c>
      <c r="L3875">
        <v>0</v>
      </c>
      <c r="M3875">
        <v>0</v>
      </c>
    </row>
    <row r="3876" spans="2:13" x14ac:dyDescent="0.2">
      <c r="B3876">
        <v>0</v>
      </c>
      <c r="C3876">
        <v>0</v>
      </c>
      <c r="D3876">
        <v>0</v>
      </c>
      <c r="E3876">
        <v>0</v>
      </c>
      <c r="F3876">
        <v>0</v>
      </c>
      <c r="G3876">
        <v>3333333</v>
      </c>
      <c r="H3876">
        <v>0</v>
      </c>
      <c r="I3876">
        <v>0</v>
      </c>
      <c r="J3876">
        <v>0</v>
      </c>
      <c r="K3876">
        <v>0</v>
      </c>
      <c r="L3876">
        <v>0</v>
      </c>
      <c r="M3876">
        <v>0</v>
      </c>
    </row>
    <row r="3877" spans="2:13" x14ac:dyDescent="0.2">
      <c r="B3877">
        <v>0</v>
      </c>
      <c r="C3877">
        <v>0</v>
      </c>
      <c r="D3877">
        <v>0</v>
      </c>
      <c r="E3877">
        <v>0</v>
      </c>
      <c r="F3877">
        <v>0</v>
      </c>
      <c r="G3877">
        <v>3333333</v>
      </c>
      <c r="H3877">
        <v>0</v>
      </c>
      <c r="I3877">
        <v>0</v>
      </c>
      <c r="J3877">
        <v>0</v>
      </c>
      <c r="K3877">
        <v>0</v>
      </c>
      <c r="L3877">
        <v>0</v>
      </c>
      <c r="M3877">
        <v>0</v>
      </c>
    </row>
    <row r="3878" spans="2:13" x14ac:dyDescent="0.2">
      <c r="B3878">
        <v>0</v>
      </c>
      <c r="C3878">
        <v>0</v>
      </c>
      <c r="D3878">
        <v>0</v>
      </c>
      <c r="E3878">
        <v>0</v>
      </c>
      <c r="F3878">
        <v>0</v>
      </c>
      <c r="G3878">
        <v>3333333</v>
      </c>
      <c r="H3878">
        <v>0</v>
      </c>
      <c r="I3878">
        <v>0</v>
      </c>
      <c r="J3878">
        <v>0</v>
      </c>
      <c r="K3878">
        <v>0</v>
      </c>
      <c r="L3878">
        <v>0</v>
      </c>
      <c r="M3878">
        <v>0</v>
      </c>
    </row>
    <row r="3879" spans="2:13" x14ac:dyDescent="0.2">
      <c r="B3879">
        <v>0</v>
      </c>
      <c r="C3879">
        <v>0</v>
      </c>
      <c r="D3879">
        <v>0</v>
      </c>
      <c r="E3879">
        <v>0</v>
      </c>
      <c r="F3879">
        <v>0</v>
      </c>
      <c r="G3879">
        <v>3333333</v>
      </c>
      <c r="H3879">
        <v>0</v>
      </c>
      <c r="I3879">
        <v>0</v>
      </c>
      <c r="J3879">
        <v>0</v>
      </c>
      <c r="K3879">
        <v>0</v>
      </c>
      <c r="L3879">
        <v>0</v>
      </c>
      <c r="M3879">
        <v>0</v>
      </c>
    </row>
    <row r="3880" spans="2:13" x14ac:dyDescent="0.2">
      <c r="B3880">
        <v>0</v>
      </c>
      <c r="C3880">
        <v>0</v>
      </c>
      <c r="D3880">
        <v>0</v>
      </c>
      <c r="E3880">
        <v>0</v>
      </c>
      <c r="F3880">
        <v>0</v>
      </c>
      <c r="G3880">
        <v>3333333</v>
      </c>
      <c r="H3880">
        <v>0</v>
      </c>
      <c r="I3880">
        <v>0</v>
      </c>
      <c r="J3880">
        <v>0</v>
      </c>
      <c r="K3880">
        <v>0</v>
      </c>
      <c r="L3880">
        <v>0</v>
      </c>
      <c r="M3880">
        <v>0</v>
      </c>
    </row>
    <row r="3881" spans="2:13" x14ac:dyDescent="0.2">
      <c r="B3881">
        <v>0</v>
      </c>
      <c r="C3881">
        <v>0</v>
      </c>
      <c r="D3881">
        <v>0</v>
      </c>
      <c r="E3881">
        <v>0</v>
      </c>
      <c r="F3881">
        <v>0</v>
      </c>
      <c r="G3881">
        <v>3333333</v>
      </c>
      <c r="H3881">
        <v>0</v>
      </c>
      <c r="I3881">
        <v>0</v>
      </c>
      <c r="J3881">
        <v>0</v>
      </c>
      <c r="K3881">
        <v>0</v>
      </c>
      <c r="L3881">
        <v>0</v>
      </c>
      <c r="M3881">
        <v>0</v>
      </c>
    </row>
    <row r="3882" spans="2:13" x14ac:dyDescent="0.2">
      <c r="B3882">
        <v>0</v>
      </c>
      <c r="C3882">
        <v>0</v>
      </c>
      <c r="D3882">
        <v>0</v>
      </c>
      <c r="E3882">
        <v>0</v>
      </c>
      <c r="F3882">
        <v>0</v>
      </c>
      <c r="G3882">
        <v>3333333</v>
      </c>
      <c r="H3882">
        <v>0</v>
      </c>
      <c r="I3882">
        <v>0</v>
      </c>
      <c r="J3882">
        <v>0</v>
      </c>
      <c r="K3882">
        <v>0</v>
      </c>
      <c r="L3882">
        <v>0</v>
      </c>
      <c r="M3882">
        <v>0</v>
      </c>
    </row>
    <row r="3883" spans="2:13" x14ac:dyDescent="0.2">
      <c r="B3883">
        <v>0</v>
      </c>
      <c r="C3883">
        <v>0</v>
      </c>
      <c r="D3883">
        <v>0</v>
      </c>
      <c r="E3883">
        <v>0</v>
      </c>
      <c r="F3883">
        <v>0</v>
      </c>
      <c r="G3883">
        <v>3333333</v>
      </c>
      <c r="H3883">
        <v>0</v>
      </c>
      <c r="I3883">
        <v>0</v>
      </c>
      <c r="J3883">
        <v>0</v>
      </c>
      <c r="K3883">
        <v>0</v>
      </c>
      <c r="L3883">
        <v>0</v>
      </c>
      <c r="M3883">
        <v>0</v>
      </c>
    </row>
    <row r="3884" spans="2:13" x14ac:dyDescent="0.2">
      <c r="B3884">
        <v>0</v>
      </c>
      <c r="C3884">
        <v>0</v>
      </c>
      <c r="D3884">
        <v>0</v>
      </c>
      <c r="E3884">
        <v>0</v>
      </c>
      <c r="F3884">
        <v>0</v>
      </c>
      <c r="G3884">
        <v>3333333</v>
      </c>
      <c r="H3884">
        <v>0</v>
      </c>
      <c r="I3884">
        <v>0</v>
      </c>
      <c r="J3884">
        <v>0</v>
      </c>
      <c r="K3884">
        <v>0</v>
      </c>
      <c r="L3884">
        <v>0</v>
      </c>
      <c r="M3884">
        <v>0</v>
      </c>
    </row>
    <row r="3885" spans="2:13" x14ac:dyDescent="0.2">
      <c r="B3885">
        <v>0</v>
      </c>
      <c r="C3885">
        <v>0</v>
      </c>
      <c r="D3885">
        <v>0</v>
      </c>
      <c r="E3885">
        <v>0</v>
      </c>
      <c r="F3885">
        <v>0</v>
      </c>
      <c r="G3885">
        <v>3333333</v>
      </c>
      <c r="H3885">
        <v>0</v>
      </c>
      <c r="I3885">
        <v>0</v>
      </c>
      <c r="J3885">
        <v>0</v>
      </c>
      <c r="K3885">
        <v>0</v>
      </c>
      <c r="L3885">
        <v>0</v>
      </c>
      <c r="M3885">
        <v>0</v>
      </c>
    </row>
    <row r="3886" spans="2:13" x14ac:dyDescent="0.2">
      <c r="B3886">
        <v>0</v>
      </c>
      <c r="C3886">
        <v>0</v>
      </c>
      <c r="D3886">
        <v>0</v>
      </c>
      <c r="E3886">
        <v>0</v>
      </c>
      <c r="F3886">
        <v>0</v>
      </c>
      <c r="G3886">
        <v>3333333</v>
      </c>
      <c r="H3886">
        <v>0</v>
      </c>
      <c r="I3886">
        <v>0</v>
      </c>
      <c r="J3886">
        <v>0</v>
      </c>
      <c r="K3886">
        <v>0</v>
      </c>
      <c r="L3886">
        <v>0</v>
      </c>
      <c r="M3886">
        <v>0</v>
      </c>
    </row>
    <row r="3887" spans="2:13" x14ac:dyDescent="0.2">
      <c r="B3887">
        <v>0</v>
      </c>
      <c r="C3887">
        <v>0</v>
      </c>
      <c r="D3887">
        <v>0</v>
      </c>
      <c r="E3887">
        <v>0</v>
      </c>
      <c r="F3887">
        <v>0</v>
      </c>
      <c r="G3887">
        <v>3333333</v>
      </c>
      <c r="H3887">
        <v>0</v>
      </c>
      <c r="I3887">
        <v>0</v>
      </c>
      <c r="J3887">
        <v>0</v>
      </c>
      <c r="K3887">
        <v>0</v>
      </c>
      <c r="L3887">
        <v>0</v>
      </c>
      <c r="M3887">
        <v>0</v>
      </c>
    </row>
    <row r="3888" spans="2:13" x14ac:dyDescent="0.2">
      <c r="B3888">
        <v>0</v>
      </c>
      <c r="C3888">
        <v>0</v>
      </c>
      <c r="D3888">
        <v>0</v>
      </c>
      <c r="E3888">
        <v>0</v>
      </c>
      <c r="F3888">
        <v>0</v>
      </c>
      <c r="G3888">
        <v>3333333</v>
      </c>
      <c r="H3888">
        <v>0</v>
      </c>
      <c r="I3888">
        <v>0</v>
      </c>
      <c r="J3888">
        <v>0</v>
      </c>
      <c r="K3888">
        <v>0</v>
      </c>
      <c r="L3888">
        <v>0</v>
      </c>
      <c r="M3888">
        <v>0</v>
      </c>
    </row>
    <row r="3889" spans="2:13" x14ac:dyDescent="0.2">
      <c r="B3889">
        <v>0</v>
      </c>
      <c r="C3889">
        <v>0</v>
      </c>
      <c r="D3889">
        <v>0</v>
      </c>
      <c r="E3889">
        <v>0</v>
      </c>
      <c r="F3889">
        <v>0</v>
      </c>
      <c r="G3889">
        <v>3333333</v>
      </c>
      <c r="H3889">
        <v>0</v>
      </c>
      <c r="I3889">
        <v>0</v>
      </c>
      <c r="J3889">
        <v>0</v>
      </c>
      <c r="K3889">
        <v>0</v>
      </c>
      <c r="L3889">
        <v>0</v>
      </c>
      <c r="M3889">
        <v>0</v>
      </c>
    </row>
    <row r="3890" spans="2:13" x14ac:dyDescent="0.2">
      <c r="B3890">
        <v>0</v>
      </c>
      <c r="C3890">
        <v>0</v>
      </c>
      <c r="D3890">
        <v>0</v>
      </c>
      <c r="E3890">
        <v>0</v>
      </c>
      <c r="F3890">
        <v>0</v>
      </c>
      <c r="G3890">
        <v>3333333</v>
      </c>
      <c r="H3890">
        <v>0</v>
      </c>
      <c r="I3890">
        <v>0</v>
      </c>
      <c r="J3890">
        <v>0</v>
      </c>
      <c r="K3890">
        <v>0</v>
      </c>
      <c r="L3890">
        <v>0</v>
      </c>
      <c r="M3890">
        <v>0</v>
      </c>
    </row>
    <row r="3891" spans="2:13" x14ac:dyDescent="0.2">
      <c r="B3891">
        <v>0</v>
      </c>
      <c r="C3891">
        <v>0</v>
      </c>
      <c r="D3891">
        <v>0</v>
      </c>
      <c r="E3891">
        <v>0</v>
      </c>
      <c r="F3891">
        <v>0</v>
      </c>
      <c r="G3891">
        <v>3333333</v>
      </c>
      <c r="H3891">
        <v>0</v>
      </c>
      <c r="I3891">
        <v>0</v>
      </c>
      <c r="J3891">
        <v>0</v>
      </c>
      <c r="K3891">
        <v>0</v>
      </c>
      <c r="L3891">
        <v>0</v>
      </c>
      <c r="M3891">
        <v>0</v>
      </c>
    </row>
    <row r="3892" spans="2:13" x14ac:dyDescent="0.2">
      <c r="B3892">
        <v>0</v>
      </c>
      <c r="C3892">
        <v>0</v>
      </c>
      <c r="D3892">
        <v>0</v>
      </c>
      <c r="E3892">
        <v>0</v>
      </c>
      <c r="F3892">
        <v>0</v>
      </c>
      <c r="G3892">
        <v>3333333</v>
      </c>
      <c r="H3892">
        <v>0</v>
      </c>
      <c r="I3892">
        <v>0</v>
      </c>
      <c r="J3892">
        <v>0</v>
      </c>
      <c r="K3892">
        <v>0</v>
      </c>
      <c r="L3892">
        <v>0</v>
      </c>
      <c r="M3892">
        <v>0</v>
      </c>
    </row>
    <row r="3893" spans="2:13" x14ac:dyDescent="0.2">
      <c r="B3893">
        <v>0</v>
      </c>
      <c r="C3893">
        <v>0</v>
      </c>
      <c r="D3893">
        <v>0</v>
      </c>
      <c r="E3893">
        <v>0</v>
      </c>
      <c r="F3893">
        <v>0</v>
      </c>
      <c r="G3893">
        <v>3333333</v>
      </c>
      <c r="H3893">
        <v>0</v>
      </c>
      <c r="I3893">
        <v>0</v>
      </c>
      <c r="J3893">
        <v>0</v>
      </c>
      <c r="K3893">
        <v>0</v>
      </c>
      <c r="L3893">
        <v>0</v>
      </c>
      <c r="M3893">
        <v>0</v>
      </c>
    </row>
    <row r="3894" spans="2:13" x14ac:dyDescent="0.2">
      <c r="B3894">
        <v>0</v>
      </c>
      <c r="C3894">
        <v>0</v>
      </c>
      <c r="D3894">
        <v>0</v>
      </c>
      <c r="E3894">
        <v>0</v>
      </c>
      <c r="F3894">
        <v>0</v>
      </c>
      <c r="G3894">
        <v>3333333</v>
      </c>
      <c r="H3894">
        <v>0</v>
      </c>
      <c r="I3894">
        <v>0</v>
      </c>
      <c r="J3894">
        <v>0</v>
      </c>
      <c r="K3894">
        <v>0</v>
      </c>
      <c r="L3894">
        <v>0</v>
      </c>
      <c r="M3894">
        <v>0</v>
      </c>
    </row>
    <row r="3895" spans="2:13" x14ac:dyDescent="0.2">
      <c r="B3895">
        <v>0</v>
      </c>
      <c r="C3895">
        <v>0</v>
      </c>
      <c r="D3895">
        <v>0</v>
      </c>
      <c r="E3895">
        <v>0</v>
      </c>
      <c r="F3895">
        <v>0</v>
      </c>
      <c r="G3895">
        <v>3333333</v>
      </c>
      <c r="H3895">
        <v>0</v>
      </c>
      <c r="I3895">
        <v>0</v>
      </c>
      <c r="J3895">
        <v>0</v>
      </c>
      <c r="K3895">
        <v>0</v>
      </c>
      <c r="L3895">
        <v>0</v>
      </c>
      <c r="M3895">
        <v>0</v>
      </c>
    </row>
    <row r="3896" spans="2:13" x14ac:dyDescent="0.2">
      <c r="B3896">
        <v>0</v>
      </c>
      <c r="C3896">
        <v>0</v>
      </c>
      <c r="D3896">
        <v>0</v>
      </c>
      <c r="E3896">
        <v>0</v>
      </c>
      <c r="F3896">
        <v>0</v>
      </c>
      <c r="G3896">
        <v>3333333</v>
      </c>
      <c r="H3896">
        <v>0</v>
      </c>
      <c r="I3896">
        <v>0</v>
      </c>
      <c r="J3896">
        <v>0</v>
      </c>
      <c r="K3896">
        <v>0</v>
      </c>
      <c r="L3896">
        <v>0</v>
      </c>
      <c r="M3896">
        <v>0</v>
      </c>
    </row>
    <row r="3897" spans="2:13" x14ac:dyDescent="0.2">
      <c r="B3897">
        <v>0</v>
      </c>
      <c r="C3897">
        <v>0</v>
      </c>
      <c r="D3897">
        <v>0</v>
      </c>
      <c r="E3897">
        <v>0</v>
      </c>
      <c r="F3897">
        <v>0</v>
      </c>
      <c r="G3897">
        <v>3333333</v>
      </c>
      <c r="H3897">
        <v>0</v>
      </c>
      <c r="I3897">
        <v>0</v>
      </c>
      <c r="J3897">
        <v>0</v>
      </c>
      <c r="K3897">
        <v>0</v>
      </c>
      <c r="L3897">
        <v>0</v>
      </c>
      <c r="M3897">
        <v>0</v>
      </c>
    </row>
    <row r="3898" spans="2:13" x14ac:dyDescent="0.2">
      <c r="B3898">
        <v>0</v>
      </c>
      <c r="C3898">
        <v>0</v>
      </c>
      <c r="D3898">
        <v>0</v>
      </c>
      <c r="E3898">
        <v>0</v>
      </c>
      <c r="F3898">
        <v>0</v>
      </c>
      <c r="G3898">
        <v>3333333</v>
      </c>
      <c r="H3898">
        <v>0</v>
      </c>
      <c r="I3898">
        <v>0</v>
      </c>
      <c r="J3898">
        <v>0</v>
      </c>
      <c r="K3898">
        <v>0</v>
      </c>
      <c r="L3898">
        <v>0</v>
      </c>
      <c r="M3898">
        <v>0</v>
      </c>
    </row>
    <row r="3899" spans="2:13" x14ac:dyDescent="0.2">
      <c r="B3899">
        <v>0</v>
      </c>
      <c r="C3899">
        <v>0</v>
      </c>
      <c r="D3899">
        <v>0</v>
      </c>
      <c r="E3899">
        <v>0</v>
      </c>
      <c r="F3899">
        <v>0</v>
      </c>
      <c r="G3899">
        <v>3333333</v>
      </c>
      <c r="H3899">
        <v>0</v>
      </c>
      <c r="I3899">
        <v>0</v>
      </c>
      <c r="J3899">
        <v>0</v>
      </c>
      <c r="K3899">
        <v>0</v>
      </c>
      <c r="L3899">
        <v>0</v>
      </c>
      <c r="M3899">
        <v>0</v>
      </c>
    </row>
    <row r="3900" spans="2:13" x14ac:dyDescent="0.2">
      <c r="B3900">
        <v>0</v>
      </c>
      <c r="C3900">
        <v>0</v>
      </c>
      <c r="D3900">
        <v>0</v>
      </c>
      <c r="E3900">
        <v>0</v>
      </c>
      <c r="F3900">
        <v>0</v>
      </c>
      <c r="G3900">
        <v>3333333</v>
      </c>
      <c r="H3900">
        <v>0</v>
      </c>
      <c r="I3900">
        <v>0</v>
      </c>
      <c r="J3900">
        <v>0</v>
      </c>
      <c r="K3900">
        <v>0</v>
      </c>
      <c r="L3900">
        <v>0</v>
      </c>
      <c r="M3900">
        <v>0</v>
      </c>
    </row>
    <row r="3901" spans="2:13" x14ac:dyDescent="0.2">
      <c r="B3901">
        <v>0</v>
      </c>
      <c r="C3901">
        <v>0</v>
      </c>
      <c r="D3901">
        <v>0</v>
      </c>
      <c r="E3901">
        <v>0</v>
      </c>
      <c r="F3901">
        <v>0</v>
      </c>
      <c r="G3901">
        <v>3333333</v>
      </c>
      <c r="H3901">
        <v>0</v>
      </c>
      <c r="I3901">
        <v>0</v>
      </c>
      <c r="J3901">
        <v>0</v>
      </c>
      <c r="K3901">
        <v>0</v>
      </c>
      <c r="L3901">
        <v>0</v>
      </c>
      <c r="M3901">
        <v>0</v>
      </c>
    </row>
    <row r="3902" spans="2:13" x14ac:dyDescent="0.2">
      <c r="B3902">
        <v>0</v>
      </c>
      <c r="C3902">
        <v>0</v>
      </c>
      <c r="D3902">
        <v>0</v>
      </c>
      <c r="E3902">
        <v>0</v>
      </c>
      <c r="F3902">
        <v>0</v>
      </c>
      <c r="G3902">
        <v>3333333</v>
      </c>
      <c r="H3902">
        <v>0</v>
      </c>
      <c r="I3902">
        <v>0</v>
      </c>
      <c r="J3902">
        <v>0</v>
      </c>
      <c r="K3902">
        <v>0</v>
      </c>
      <c r="L3902">
        <v>0</v>
      </c>
      <c r="M3902">
        <v>0</v>
      </c>
    </row>
    <row r="3903" spans="2:13" x14ac:dyDescent="0.2">
      <c r="B3903">
        <v>0</v>
      </c>
      <c r="C3903">
        <v>0</v>
      </c>
      <c r="D3903">
        <v>0</v>
      </c>
      <c r="E3903">
        <v>0</v>
      </c>
      <c r="F3903">
        <v>0</v>
      </c>
      <c r="G3903">
        <v>3333333</v>
      </c>
      <c r="H3903">
        <v>0</v>
      </c>
      <c r="I3903">
        <v>0</v>
      </c>
      <c r="J3903">
        <v>0</v>
      </c>
      <c r="K3903">
        <v>0</v>
      </c>
      <c r="L3903">
        <v>0</v>
      </c>
      <c r="M3903">
        <v>0</v>
      </c>
    </row>
    <row r="3904" spans="2:13" x14ac:dyDescent="0.2">
      <c r="B3904">
        <v>0</v>
      </c>
      <c r="C3904">
        <v>0</v>
      </c>
      <c r="D3904">
        <v>0</v>
      </c>
      <c r="E3904">
        <v>0</v>
      </c>
      <c r="F3904">
        <v>0</v>
      </c>
      <c r="G3904">
        <v>3333333</v>
      </c>
      <c r="H3904">
        <v>0</v>
      </c>
      <c r="I3904">
        <v>0</v>
      </c>
      <c r="J3904">
        <v>0</v>
      </c>
      <c r="K3904">
        <v>0</v>
      </c>
      <c r="L3904">
        <v>0</v>
      </c>
      <c r="M3904">
        <v>0</v>
      </c>
    </row>
    <row r="3905" spans="2:13" x14ac:dyDescent="0.2">
      <c r="B3905">
        <v>0</v>
      </c>
      <c r="C3905">
        <v>0</v>
      </c>
      <c r="D3905">
        <v>0</v>
      </c>
      <c r="E3905">
        <v>0</v>
      </c>
      <c r="F3905">
        <v>0</v>
      </c>
      <c r="G3905">
        <v>3333333</v>
      </c>
      <c r="H3905">
        <v>0</v>
      </c>
      <c r="I3905">
        <v>0</v>
      </c>
      <c r="J3905">
        <v>0</v>
      </c>
      <c r="K3905">
        <v>0</v>
      </c>
      <c r="L3905">
        <v>0</v>
      </c>
      <c r="M3905">
        <v>0</v>
      </c>
    </row>
    <row r="3906" spans="2:13" x14ac:dyDescent="0.2">
      <c r="B3906">
        <v>0</v>
      </c>
      <c r="C3906">
        <v>0</v>
      </c>
      <c r="D3906">
        <v>0</v>
      </c>
      <c r="E3906">
        <v>0</v>
      </c>
      <c r="F3906">
        <v>0</v>
      </c>
      <c r="G3906">
        <v>3333333</v>
      </c>
      <c r="H3906">
        <v>0</v>
      </c>
      <c r="I3906">
        <v>0</v>
      </c>
      <c r="J3906">
        <v>0</v>
      </c>
      <c r="K3906">
        <v>0</v>
      </c>
      <c r="L3906">
        <v>0</v>
      </c>
      <c r="M3906">
        <v>0</v>
      </c>
    </row>
    <row r="3907" spans="2:13" x14ac:dyDescent="0.2">
      <c r="B3907">
        <v>0</v>
      </c>
      <c r="C3907">
        <v>0</v>
      </c>
      <c r="D3907">
        <v>0</v>
      </c>
      <c r="E3907">
        <v>0</v>
      </c>
      <c r="F3907">
        <v>0</v>
      </c>
      <c r="G3907">
        <v>3333333</v>
      </c>
      <c r="H3907">
        <v>0</v>
      </c>
      <c r="I3907">
        <v>0</v>
      </c>
      <c r="J3907">
        <v>0</v>
      </c>
      <c r="K3907">
        <v>0</v>
      </c>
      <c r="L3907">
        <v>0</v>
      </c>
      <c r="M3907">
        <v>0</v>
      </c>
    </row>
    <row r="3908" spans="2:13" x14ac:dyDescent="0.2">
      <c r="B3908">
        <v>0</v>
      </c>
      <c r="C3908">
        <v>0</v>
      </c>
      <c r="D3908">
        <v>0</v>
      </c>
      <c r="E3908">
        <v>0</v>
      </c>
      <c r="F3908">
        <v>0</v>
      </c>
      <c r="G3908">
        <v>3333333</v>
      </c>
      <c r="H3908">
        <v>0</v>
      </c>
      <c r="I3908">
        <v>0</v>
      </c>
      <c r="J3908">
        <v>0</v>
      </c>
      <c r="K3908">
        <v>0</v>
      </c>
      <c r="L3908">
        <v>0</v>
      </c>
      <c r="M3908">
        <v>0</v>
      </c>
    </row>
    <row r="3909" spans="2:13" x14ac:dyDescent="0.2">
      <c r="B3909">
        <v>0</v>
      </c>
      <c r="C3909">
        <v>0</v>
      </c>
      <c r="D3909">
        <v>0</v>
      </c>
      <c r="E3909">
        <v>0</v>
      </c>
      <c r="F3909">
        <v>0</v>
      </c>
      <c r="G3909">
        <v>3333333</v>
      </c>
      <c r="H3909">
        <v>0</v>
      </c>
      <c r="I3909">
        <v>0</v>
      </c>
      <c r="J3909">
        <v>0</v>
      </c>
      <c r="K3909">
        <v>0</v>
      </c>
      <c r="L3909">
        <v>0</v>
      </c>
      <c r="M3909">
        <v>0</v>
      </c>
    </row>
    <row r="3910" spans="2:13" x14ac:dyDescent="0.2">
      <c r="B3910">
        <v>0</v>
      </c>
      <c r="C3910">
        <v>0</v>
      </c>
      <c r="D3910">
        <v>0</v>
      </c>
      <c r="E3910">
        <v>0</v>
      </c>
      <c r="F3910">
        <v>0</v>
      </c>
      <c r="G3910">
        <v>3333333</v>
      </c>
      <c r="H3910">
        <v>0</v>
      </c>
      <c r="I3910">
        <v>0</v>
      </c>
      <c r="J3910">
        <v>0</v>
      </c>
      <c r="K3910">
        <v>0</v>
      </c>
      <c r="L3910">
        <v>0</v>
      </c>
      <c r="M3910">
        <v>0</v>
      </c>
    </row>
    <row r="3911" spans="2:13" x14ac:dyDescent="0.2">
      <c r="B3911">
        <v>0</v>
      </c>
      <c r="C3911">
        <v>0</v>
      </c>
      <c r="D3911">
        <v>0</v>
      </c>
      <c r="E3911">
        <v>0</v>
      </c>
      <c r="F3911">
        <v>0</v>
      </c>
      <c r="G3911">
        <v>3333333</v>
      </c>
      <c r="H3911">
        <v>0</v>
      </c>
      <c r="I3911">
        <v>0</v>
      </c>
      <c r="J3911">
        <v>0</v>
      </c>
      <c r="K3911">
        <v>0</v>
      </c>
      <c r="L3911">
        <v>0</v>
      </c>
      <c r="M3911">
        <v>0</v>
      </c>
    </row>
    <row r="3912" spans="2:13" x14ac:dyDescent="0.2">
      <c r="B3912">
        <v>0</v>
      </c>
      <c r="C3912">
        <v>0</v>
      </c>
      <c r="D3912">
        <v>0</v>
      </c>
      <c r="E3912">
        <v>0</v>
      </c>
      <c r="F3912">
        <v>0</v>
      </c>
      <c r="G3912">
        <v>3333333</v>
      </c>
      <c r="H3912">
        <v>0</v>
      </c>
      <c r="I3912">
        <v>0</v>
      </c>
      <c r="J3912">
        <v>0</v>
      </c>
      <c r="K3912">
        <v>0</v>
      </c>
      <c r="L3912">
        <v>0</v>
      </c>
      <c r="M3912">
        <v>0</v>
      </c>
    </row>
    <row r="3913" spans="2:13" x14ac:dyDescent="0.2">
      <c r="B3913">
        <v>0</v>
      </c>
      <c r="C3913">
        <v>0</v>
      </c>
      <c r="D3913">
        <v>0</v>
      </c>
      <c r="E3913">
        <v>0</v>
      </c>
      <c r="F3913">
        <v>0</v>
      </c>
      <c r="G3913">
        <v>3333333</v>
      </c>
      <c r="H3913">
        <v>0</v>
      </c>
      <c r="I3913">
        <v>0</v>
      </c>
      <c r="J3913">
        <v>0</v>
      </c>
      <c r="K3913">
        <v>0</v>
      </c>
      <c r="L3913">
        <v>0</v>
      </c>
      <c r="M3913">
        <v>0</v>
      </c>
    </row>
    <row r="3914" spans="2:13" x14ac:dyDescent="0.2">
      <c r="B3914">
        <v>0</v>
      </c>
      <c r="C3914">
        <v>0</v>
      </c>
      <c r="D3914">
        <v>0</v>
      </c>
      <c r="E3914">
        <v>0</v>
      </c>
      <c r="F3914">
        <v>0</v>
      </c>
      <c r="G3914">
        <v>3333333</v>
      </c>
      <c r="H3914">
        <v>0</v>
      </c>
      <c r="I3914">
        <v>0</v>
      </c>
      <c r="J3914">
        <v>0</v>
      </c>
      <c r="K3914">
        <v>0</v>
      </c>
      <c r="L3914">
        <v>0</v>
      </c>
      <c r="M3914">
        <v>0</v>
      </c>
    </row>
    <row r="3915" spans="2:13" x14ac:dyDescent="0.2">
      <c r="B3915">
        <v>0</v>
      </c>
      <c r="C3915">
        <v>0</v>
      </c>
      <c r="D3915">
        <v>0</v>
      </c>
      <c r="E3915">
        <v>0</v>
      </c>
      <c r="F3915">
        <v>0</v>
      </c>
      <c r="G3915">
        <v>3333333</v>
      </c>
      <c r="H3915">
        <v>0</v>
      </c>
      <c r="I3915">
        <v>0</v>
      </c>
      <c r="J3915">
        <v>0</v>
      </c>
      <c r="K3915">
        <v>0</v>
      </c>
      <c r="L3915">
        <v>0</v>
      </c>
      <c r="M3915">
        <v>0</v>
      </c>
    </row>
    <row r="3916" spans="2:13" x14ac:dyDescent="0.2">
      <c r="B3916">
        <v>0</v>
      </c>
      <c r="C3916">
        <v>0</v>
      </c>
      <c r="D3916">
        <v>0</v>
      </c>
      <c r="E3916">
        <v>0</v>
      </c>
      <c r="F3916">
        <v>0</v>
      </c>
      <c r="G3916">
        <v>3333333</v>
      </c>
      <c r="H3916">
        <v>0</v>
      </c>
      <c r="I3916">
        <v>0</v>
      </c>
      <c r="J3916">
        <v>0</v>
      </c>
      <c r="K3916">
        <v>0</v>
      </c>
      <c r="L3916">
        <v>0</v>
      </c>
      <c r="M3916">
        <v>0</v>
      </c>
    </row>
    <row r="3917" spans="2:13" x14ac:dyDescent="0.2">
      <c r="B3917">
        <v>0</v>
      </c>
      <c r="C3917">
        <v>0</v>
      </c>
      <c r="D3917">
        <v>0</v>
      </c>
      <c r="E3917">
        <v>0</v>
      </c>
      <c r="F3917">
        <v>0</v>
      </c>
      <c r="G3917">
        <v>3333333</v>
      </c>
      <c r="H3917">
        <v>0</v>
      </c>
      <c r="I3917">
        <v>0</v>
      </c>
      <c r="J3917">
        <v>0</v>
      </c>
      <c r="K3917">
        <v>0</v>
      </c>
      <c r="L3917">
        <v>0</v>
      </c>
      <c r="M3917">
        <v>0</v>
      </c>
    </row>
    <row r="3918" spans="2:13" x14ac:dyDescent="0.2">
      <c r="B3918">
        <v>0</v>
      </c>
      <c r="C3918">
        <v>0</v>
      </c>
      <c r="D3918">
        <v>0</v>
      </c>
      <c r="E3918">
        <v>0</v>
      </c>
      <c r="F3918">
        <v>0</v>
      </c>
      <c r="G3918">
        <v>3333333</v>
      </c>
      <c r="H3918">
        <v>0</v>
      </c>
      <c r="I3918">
        <v>0</v>
      </c>
      <c r="J3918">
        <v>0</v>
      </c>
      <c r="K3918">
        <v>0</v>
      </c>
      <c r="L3918">
        <v>0</v>
      </c>
      <c r="M3918">
        <v>0</v>
      </c>
    </row>
    <row r="3919" spans="2:13" x14ac:dyDescent="0.2">
      <c r="B3919">
        <v>0</v>
      </c>
      <c r="C3919">
        <v>0</v>
      </c>
      <c r="D3919">
        <v>0</v>
      </c>
      <c r="E3919">
        <v>0</v>
      </c>
      <c r="F3919">
        <v>0</v>
      </c>
      <c r="G3919">
        <v>3333333</v>
      </c>
      <c r="H3919">
        <v>0</v>
      </c>
      <c r="I3919">
        <v>0</v>
      </c>
      <c r="J3919">
        <v>0</v>
      </c>
      <c r="K3919">
        <v>0</v>
      </c>
      <c r="L3919">
        <v>0</v>
      </c>
      <c r="M3919">
        <v>0</v>
      </c>
    </row>
    <row r="3920" spans="2:13" x14ac:dyDescent="0.2">
      <c r="B3920">
        <v>0</v>
      </c>
      <c r="C3920">
        <v>0</v>
      </c>
      <c r="D3920">
        <v>0</v>
      </c>
      <c r="E3920">
        <v>0</v>
      </c>
      <c r="F3920">
        <v>0</v>
      </c>
      <c r="G3920">
        <v>3333333</v>
      </c>
      <c r="H3920">
        <v>0</v>
      </c>
      <c r="I3920">
        <v>0</v>
      </c>
      <c r="J3920">
        <v>0</v>
      </c>
      <c r="K3920">
        <v>0</v>
      </c>
      <c r="L3920">
        <v>0</v>
      </c>
      <c r="M3920">
        <v>0</v>
      </c>
    </row>
    <row r="3921" spans="2:13" x14ac:dyDescent="0.2">
      <c r="B3921">
        <v>0</v>
      </c>
      <c r="C3921">
        <v>0</v>
      </c>
      <c r="D3921">
        <v>0</v>
      </c>
      <c r="E3921">
        <v>0</v>
      </c>
      <c r="F3921">
        <v>0</v>
      </c>
      <c r="G3921">
        <v>3333333</v>
      </c>
      <c r="H3921">
        <v>0</v>
      </c>
      <c r="I3921">
        <v>0</v>
      </c>
      <c r="J3921">
        <v>0</v>
      </c>
      <c r="K3921">
        <v>0</v>
      </c>
      <c r="L3921">
        <v>0</v>
      </c>
      <c r="M3921">
        <v>0</v>
      </c>
    </row>
    <row r="3922" spans="2:13" x14ac:dyDescent="0.2">
      <c r="B3922">
        <v>0</v>
      </c>
      <c r="C3922">
        <v>0</v>
      </c>
      <c r="D3922">
        <v>0</v>
      </c>
      <c r="E3922">
        <v>0</v>
      </c>
      <c r="F3922">
        <v>0</v>
      </c>
      <c r="G3922">
        <v>3333333</v>
      </c>
      <c r="H3922">
        <v>0</v>
      </c>
      <c r="I3922">
        <v>0</v>
      </c>
      <c r="J3922">
        <v>0</v>
      </c>
      <c r="K3922">
        <v>0</v>
      </c>
      <c r="L3922">
        <v>0</v>
      </c>
      <c r="M3922">
        <v>0</v>
      </c>
    </row>
    <row r="3923" spans="2:13" x14ac:dyDescent="0.2">
      <c r="B3923">
        <v>0</v>
      </c>
      <c r="C3923">
        <v>0</v>
      </c>
      <c r="D3923">
        <v>0</v>
      </c>
      <c r="E3923">
        <v>0</v>
      </c>
      <c r="F3923">
        <v>0</v>
      </c>
      <c r="G3923">
        <v>3333333</v>
      </c>
      <c r="H3923">
        <v>0</v>
      </c>
      <c r="I3923">
        <v>0</v>
      </c>
      <c r="J3923">
        <v>0</v>
      </c>
      <c r="K3923">
        <v>0</v>
      </c>
      <c r="L3923">
        <v>0</v>
      </c>
      <c r="M3923">
        <v>0</v>
      </c>
    </row>
    <row r="3924" spans="2:13" x14ac:dyDescent="0.2">
      <c r="B3924">
        <v>0</v>
      </c>
      <c r="C3924">
        <v>0</v>
      </c>
      <c r="D3924">
        <v>0</v>
      </c>
      <c r="E3924">
        <v>0</v>
      </c>
      <c r="F3924">
        <v>0</v>
      </c>
      <c r="G3924">
        <v>3333333</v>
      </c>
      <c r="H3924">
        <v>0</v>
      </c>
      <c r="I3924">
        <v>0</v>
      </c>
      <c r="J3924">
        <v>0</v>
      </c>
      <c r="K3924">
        <v>0</v>
      </c>
      <c r="L3924">
        <v>0</v>
      </c>
      <c r="M3924">
        <v>0</v>
      </c>
    </row>
    <row r="3925" spans="2:13" x14ac:dyDescent="0.2">
      <c r="B3925">
        <v>0</v>
      </c>
      <c r="C3925">
        <v>0</v>
      </c>
      <c r="D3925">
        <v>0</v>
      </c>
      <c r="E3925">
        <v>0</v>
      </c>
      <c r="F3925">
        <v>0</v>
      </c>
      <c r="G3925">
        <v>3333333</v>
      </c>
      <c r="H3925">
        <v>0</v>
      </c>
      <c r="I3925">
        <v>0</v>
      </c>
      <c r="J3925">
        <v>0</v>
      </c>
      <c r="K3925">
        <v>0</v>
      </c>
      <c r="L3925">
        <v>0</v>
      </c>
      <c r="M3925">
        <v>0</v>
      </c>
    </row>
    <row r="3926" spans="2:13" x14ac:dyDescent="0.2">
      <c r="B3926">
        <v>0</v>
      </c>
      <c r="C3926">
        <v>0</v>
      </c>
      <c r="D3926">
        <v>0</v>
      </c>
      <c r="E3926">
        <v>0</v>
      </c>
      <c r="F3926">
        <v>0</v>
      </c>
      <c r="G3926">
        <v>3333333</v>
      </c>
      <c r="H3926">
        <v>0</v>
      </c>
      <c r="I3926">
        <v>0</v>
      </c>
      <c r="J3926">
        <v>0</v>
      </c>
      <c r="K3926">
        <v>0</v>
      </c>
      <c r="L3926">
        <v>0</v>
      </c>
      <c r="M3926">
        <v>0</v>
      </c>
    </row>
    <row r="3927" spans="2:13" x14ac:dyDescent="0.2">
      <c r="B3927">
        <v>0</v>
      </c>
      <c r="C3927">
        <v>0</v>
      </c>
      <c r="D3927">
        <v>0</v>
      </c>
      <c r="E3927">
        <v>0</v>
      </c>
      <c r="F3927">
        <v>0</v>
      </c>
      <c r="G3927">
        <v>3333333</v>
      </c>
      <c r="H3927">
        <v>0</v>
      </c>
      <c r="I3927">
        <v>0</v>
      </c>
      <c r="J3927">
        <v>0</v>
      </c>
      <c r="K3927">
        <v>0</v>
      </c>
      <c r="L3927">
        <v>0</v>
      </c>
      <c r="M3927">
        <v>0</v>
      </c>
    </row>
    <row r="3928" spans="2:13" x14ac:dyDescent="0.2">
      <c r="B3928">
        <v>0</v>
      </c>
      <c r="C3928">
        <v>0</v>
      </c>
      <c r="D3928">
        <v>0</v>
      </c>
      <c r="E3928">
        <v>0</v>
      </c>
      <c r="F3928">
        <v>0</v>
      </c>
      <c r="G3928">
        <v>3333333</v>
      </c>
      <c r="H3928">
        <v>0</v>
      </c>
      <c r="I3928">
        <v>0</v>
      </c>
      <c r="J3928">
        <v>0</v>
      </c>
      <c r="K3928">
        <v>0</v>
      </c>
      <c r="L3928">
        <v>0</v>
      </c>
      <c r="M3928">
        <v>0</v>
      </c>
    </row>
    <row r="3929" spans="2:13" x14ac:dyDescent="0.2">
      <c r="B3929">
        <v>0</v>
      </c>
      <c r="C3929">
        <v>0</v>
      </c>
      <c r="D3929">
        <v>0</v>
      </c>
      <c r="E3929">
        <v>0</v>
      </c>
      <c r="F3929">
        <v>0</v>
      </c>
      <c r="G3929">
        <v>3333333</v>
      </c>
      <c r="H3929">
        <v>0</v>
      </c>
      <c r="I3929">
        <v>0</v>
      </c>
      <c r="J3929">
        <v>0</v>
      </c>
      <c r="K3929">
        <v>0</v>
      </c>
      <c r="L3929">
        <v>0</v>
      </c>
      <c r="M3929">
        <v>0</v>
      </c>
    </row>
    <row r="3930" spans="2:13" x14ac:dyDescent="0.2">
      <c r="B3930">
        <v>0</v>
      </c>
      <c r="C3930">
        <v>0</v>
      </c>
      <c r="D3930">
        <v>0</v>
      </c>
      <c r="E3930">
        <v>0</v>
      </c>
      <c r="F3930">
        <v>0</v>
      </c>
      <c r="G3930">
        <v>3333333</v>
      </c>
      <c r="H3930">
        <v>0</v>
      </c>
      <c r="I3930">
        <v>0</v>
      </c>
      <c r="J3930">
        <v>0</v>
      </c>
      <c r="K3930">
        <v>0</v>
      </c>
      <c r="L3930">
        <v>0</v>
      </c>
      <c r="M3930">
        <v>0</v>
      </c>
    </row>
    <row r="3931" spans="2:13" x14ac:dyDescent="0.2">
      <c r="B3931">
        <v>0</v>
      </c>
      <c r="C3931">
        <v>0</v>
      </c>
      <c r="D3931">
        <v>0</v>
      </c>
      <c r="E3931">
        <v>0</v>
      </c>
      <c r="F3931">
        <v>0</v>
      </c>
      <c r="G3931">
        <v>3333333</v>
      </c>
      <c r="H3931">
        <v>0</v>
      </c>
      <c r="I3931">
        <v>0</v>
      </c>
      <c r="J3931">
        <v>0</v>
      </c>
      <c r="K3931">
        <v>0</v>
      </c>
      <c r="L3931">
        <v>0</v>
      </c>
      <c r="M3931">
        <v>0</v>
      </c>
    </row>
    <row r="3932" spans="2:13" x14ac:dyDescent="0.2">
      <c r="B3932">
        <v>0</v>
      </c>
      <c r="C3932">
        <v>0</v>
      </c>
      <c r="D3932">
        <v>0</v>
      </c>
      <c r="E3932">
        <v>0</v>
      </c>
      <c r="F3932">
        <v>0</v>
      </c>
      <c r="G3932">
        <v>3333333</v>
      </c>
      <c r="H3932">
        <v>0</v>
      </c>
      <c r="I3932">
        <v>0</v>
      </c>
      <c r="J3932">
        <v>0</v>
      </c>
      <c r="K3932">
        <v>0</v>
      </c>
      <c r="L3932">
        <v>0</v>
      </c>
      <c r="M3932">
        <v>0</v>
      </c>
    </row>
    <row r="3933" spans="2:13" x14ac:dyDescent="0.2">
      <c r="B3933">
        <v>0</v>
      </c>
      <c r="C3933">
        <v>0</v>
      </c>
      <c r="D3933">
        <v>0</v>
      </c>
      <c r="E3933">
        <v>0</v>
      </c>
      <c r="F3933">
        <v>0</v>
      </c>
      <c r="G3933">
        <v>3333333</v>
      </c>
      <c r="H3933">
        <v>0</v>
      </c>
      <c r="I3933">
        <v>0</v>
      </c>
      <c r="J3933">
        <v>0</v>
      </c>
      <c r="K3933">
        <v>0</v>
      </c>
      <c r="L3933">
        <v>0</v>
      </c>
      <c r="M3933">
        <v>0</v>
      </c>
    </row>
    <row r="3934" spans="2:13" x14ac:dyDescent="0.2">
      <c r="B3934">
        <v>0</v>
      </c>
      <c r="C3934">
        <v>0</v>
      </c>
      <c r="D3934">
        <v>0</v>
      </c>
      <c r="E3934">
        <v>0</v>
      </c>
      <c r="F3934">
        <v>0</v>
      </c>
      <c r="G3934">
        <v>3333333</v>
      </c>
      <c r="H3934">
        <v>0</v>
      </c>
      <c r="I3934">
        <v>0</v>
      </c>
      <c r="J3934">
        <v>0</v>
      </c>
      <c r="K3934">
        <v>0</v>
      </c>
      <c r="L3934">
        <v>0</v>
      </c>
      <c r="M3934">
        <v>0</v>
      </c>
    </row>
    <row r="3935" spans="2:13" x14ac:dyDescent="0.2">
      <c r="B3935">
        <v>0</v>
      </c>
      <c r="C3935">
        <v>0</v>
      </c>
      <c r="D3935">
        <v>0</v>
      </c>
      <c r="E3935">
        <v>0</v>
      </c>
      <c r="F3935">
        <v>0</v>
      </c>
      <c r="G3935">
        <v>3333333</v>
      </c>
      <c r="H3935">
        <v>0</v>
      </c>
      <c r="I3935">
        <v>0</v>
      </c>
      <c r="J3935">
        <v>0</v>
      </c>
      <c r="K3935">
        <v>0</v>
      </c>
      <c r="L3935">
        <v>0</v>
      </c>
      <c r="M3935">
        <v>0</v>
      </c>
    </row>
    <row r="3936" spans="2:13" x14ac:dyDescent="0.2">
      <c r="B3936">
        <v>0</v>
      </c>
      <c r="C3936">
        <v>0</v>
      </c>
      <c r="D3936">
        <v>0</v>
      </c>
      <c r="E3936">
        <v>0</v>
      </c>
      <c r="F3936">
        <v>0</v>
      </c>
      <c r="G3936">
        <v>3333333</v>
      </c>
      <c r="H3936">
        <v>0</v>
      </c>
      <c r="I3936">
        <v>0</v>
      </c>
      <c r="J3936">
        <v>0</v>
      </c>
      <c r="K3936">
        <v>0</v>
      </c>
      <c r="L3936">
        <v>0</v>
      </c>
      <c r="M3936">
        <v>0</v>
      </c>
    </row>
    <row r="3937" spans="2:13" x14ac:dyDescent="0.2">
      <c r="B3937">
        <v>0</v>
      </c>
      <c r="C3937">
        <v>0</v>
      </c>
      <c r="D3937">
        <v>0</v>
      </c>
      <c r="E3937">
        <v>0</v>
      </c>
      <c r="F3937">
        <v>0</v>
      </c>
      <c r="G3937">
        <v>3333333</v>
      </c>
      <c r="H3937">
        <v>0</v>
      </c>
      <c r="I3937">
        <v>0</v>
      </c>
      <c r="J3937">
        <v>0</v>
      </c>
      <c r="K3937">
        <v>0</v>
      </c>
      <c r="L3937">
        <v>0</v>
      </c>
      <c r="M3937">
        <v>0</v>
      </c>
    </row>
    <row r="3938" spans="2:13" x14ac:dyDescent="0.2">
      <c r="B3938">
        <v>0</v>
      </c>
      <c r="C3938">
        <v>0</v>
      </c>
      <c r="D3938">
        <v>0</v>
      </c>
      <c r="E3938">
        <v>0</v>
      </c>
      <c r="F3938">
        <v>0</v>
      </c>
      <c r="G3938">
        <v>3333333</v>
      </c>
      <c r="H3938">
        <v>0</v>
      </c>
      <c r="I3938">
        <v>0</v>
      </c>
      <c r="J3938">
        <v>0</v>
      </c>
      <c r="K3938">
        <v>0</v>
      </c>
      <c r="L3938">
        <v>0</v>
      </c>
      <c r="M3938">
        <v>0</v>
      </c>
    </row>
    <row r="3939" spans="2:13" x14ac:dyDescent="0.2">
      <c r="B3939">
        <v>0</v>
      </c>
      <c r="C3939">
        <v>0</v>
      </c>
      <c r="D3939">
        <v>0</v>
      </c>
      <c r="E3939">
        <v>0</v>
      </c>
      <c r="F3939">
        <v>0</v>
      </c>
      <c r="G3939">
        <v>3333333</v>
      </c>
      <c r="H3939">
        <v>0</v>
      </c>
      <c r="I3939">
        <v>0</v>
      </c>
      <c r="J3939">
        <v>0</v>
      </c>
      <c r="K3939">
        <v>0</v>
      </c>
      <c r="L3939">
        <v>0</v>
      </c>
      <c r="M3939">
        <v>0</v>
      </c>
    </row>
    <row r="3940" spans="2:13" x14ac:dyDescent="0.2">
      <c r="B3940">
        <v>0</v>
      </c>
      <c r="C3940">
        <v>0</v>
      </c>
      <c r="D3940">
        <v>0</v>
      </c>
      <c r="E3940">
        <v>0</v>
      </c>
      <c r="F3940">
        <v>0</v>
      </c>
      <c r="G3940">
        <v>3333333</v>
      </c>
      <c r="H3940">
        <v>0</v>
      </c>
      <c r="I3940">
        <v>0</v>
      </c>
      <c r="J3940">
        <v>0</v>
      </c>
      <c r="K3940">
        <v>0</v>
      </c>
      <c r="L3940">
        <v>0</v>
      </c>
      <c r="M3940">
        <v>0</v>
      </c>
    </row>
    <row r="3941" spans="2:13" x14ac:dyDescent="0.2">
      <c r="B3941">
        <v>0</v>
      </c>
      <c r="C3941">
        <v>0</v>
      </c>
      <c r="D3941">
        <v>0</v>
      </c>
      <c r="E3941">
        <v>0</v>
      </c>
      <c r="F3941">
        <v>0</v>
      </c>
      <c r="G3941">
        <v>3333333</v>
      </c>
      <c r="H3941">
        <v>0</v>
      </c>
      <c r="I3941">
        <v>0</v>
      </c>
      <c r="J3941">
        <v>0</v>
      </c>
      <c r="K3941">
        <v>0</v>
      </c>
      <c r="L3941">
        <v>0</v>
      </c>
      <c r="M3941">
        <v>0</v>
      </c>
    </row>
    <row r="3942" spans="2:13" x14ac:dyDescent="0.2">
      <c r="B3942">
        <v>0</v>
      </c>
      <c r="C3942">
        <v>0</v>
      </c>
      <c r="D3942">
        <v>0</v>
      </c>
      <c r="E3942">
        <v>0</v>
      </c>
      <c r="F3942">
        <v>0</v>
      </c>
      <c r="G3942">
        <v>3333333</v>
      </c>
      <c r="H3942">
        <v>0</v>
      </c>
      <c r="I3942">
        <v>0</v>
      </c>
      <c r="J3942">
        <v>0</v>
      </c>
      <c r="K3942">
        <v>0</v>
      </c>
      <c r="L3942">
        <v>0</v>
      </c>
      <c r="M3942">
        <v>0</v>
      </c>
    </row>
    <row r="3943" spans="2:13" x14ac:dyDescent="0.2">
      <c r="B3943">
        <v>0</v>
      </c>
      <c r="C3943">
        <v>0</v>
      </c>
      <c r="D3943">
        <v>0</v>
      </c>
      <c r="E3943">
        <v>0</v>
      </c>
      <c r="F3943">
        <v>0</v>
      </c>
      <c r="G3943">
        <v>3333333</v>
      </c>
      <c r="H3943">
        <v>0</v>
      </c>
      <c r="I3943">
        <v>0</v>
      </c>
      <c r="J3943">
        <v>0</v>
      </c>
      <c r="K3943">
        <v>0</v>
      </c>
      <c r="L3943">
        <v>0</v>
      </c>
      <c r="M3943">
        <v>0</v>
      </c>
    </row>
    <row r="3944" spans="2:13" x14ac:dyDescent="0.2">
      <c r="B3944">
        <v>0</v>
      </c>
      <c r="C3944">
        <v>0</v>
      </c>
      <c r="D3944">
        <v>0</v>
      </c>
      <c r="E3944">
        <v>0</v>
      </c>
      <c r="F3944">
        <v>0</v>
      </c>
      <c r="G3944">
        <v>3333333</v>
      </c>
      <c r="H3944">
        <v>0</v>
      </c>
      <c r="I3944">
        <v>0</v>
      </c>
      <c r="J3944">
        <v>0</v>
      </c>
      <c r="K3944">
        <v>0</v>
      </c>
      <c r="L3944">
        <v>0</v>
      </c>
      <c r="M3944">
        <v>0</v>
      </c>
    </row>
    <row r="3945" spans="2:13" x14ac:dyDescent="0.2">
      <c r="B3945">
        <v>0</v>
      </c>
      <c r="C3945">
        <v>0</v>
      </c>
      <c r="D3945">
        <v>0</v>
      </c>
      <c r="E3945">
        <v>0</v>
      </c>
      <c r="F3945">
        <v>0</v>
      </c>
      <c r="G3945">
        <v>3333333</v>
      </c>
      <c r="H3945">
        <v>0</v>
      </c>
      <c r="I3945">
        <v>0</v>
      </c>
      <c r="J3945">
        <v>0</v>
      </c>
      <c r="K3945">
        <v>0</v>
      </c>
      <c r="L3945">
        <v>0</v>
      </c>
      <c r="M3945">
        <v>0</v>
      </c>
    </row>
    <row r="3946" spans="2:13" x14ac:dyDescent="0.2">
      <c r="B3946">
        <v>0</v>
      </c>
      <c r="C3946">
        <v>0</v>
      </c>
      <c r="D3946">
        <v>0</v>
      </c>
      <c r="E3946">
        <v>0</v>
      </c>
      <c r="F3946">
        <v>0</v>
      </c>
      <c r="G3946">
        <v>3333333</v>
      </c>
      <c r="H3946">
        <v>0</v>
      </c>
      <c r="I3946">
        <v>0</v>
      </c>
      <c r="J3946">
        <v>0</v>
      </c>
      <c r="K3946">
        <v>0</v>
      </c>
      <c r="L3946">
        <v>0</v>
      </c>
      <c r="M3946">
        <v>0</v>
      </c>
    </row>
    <row r="3947" spans="2:13" x14ac:dyDescent="0.2">
      <c r="B3947">
        <v>0</v>
      </c>
      <c r="C3947">
        <v>0</v>
      </c>
      <c r="D3947">
        <v>0</v>
      </c>
      <c r="E3947">
        <v>0</v>
      </c>
      <c r="F3947">
        <v>0</v>
      </c>
      <c r="G3947">
        <v>3333333</v>
      </c>
      <c r="H3947">
        <v>0</v>
      </c>
      <c r="I3947">
        <v>0</v>
      </c>
      <c r="J3947">
        <v>0</v>
      </c>
      <c r="K3947">
        <v>0</v>
      </c>
      <c r="L3947">
        <v>0</v>
      </c>
      <c r="M3947">
        <v>0</v>
      </c>
    </row>
    <row r="3948" spans="2:13" x14ac:dyDescent="0.2">
      <c r="B3948">
        <v>0</v>
      </c>
      <c r="C3948">
        <v>0</v>
      </c>
      <c r="D3948">
        <v>0</v>
      </c>
      <c r="E3948">
        <v>0</v>
      </c>
      <c r="F3948">
        <v>0</v>
      </c>
      <c r="G3948">
        <v>3333333</v>
      </c>
      <c r="H3948">
        <v>0</v>
      </c>
      <c r="I3948">
        <v>0</v>
      </c>
      <c r="J3948">
        <v>0</v>
      </c>
      <c r="K3948">
        <v>0</v>
      </c>
      <c r="L3948">
        <v>0</v>
      </c>
      <c r="M3948">
        <v>0</v>
      </c>
    </row>
    <row r="3949" spans="2:13" x14ac:dyDescent="0.2">
      <c r="B3949">
        <v>0</v>
      </c>
      <c r="C3949">
        <v>0</v>
      </c>
      <c r="D3949">
        <v>0</v>
      </c>
      <c r="E3949">
        <v>0</v>
      </c>
      <c r="F3949">
        <v>0</v>
      </c>
      <c r="G3949">
        <v>3333333</v>
      </c>
      <c r="H3949">
        <v>0</v>
      </c>
      <c r="I3949">
        <v>0</v>
      </c>
      <c r="J3949">
        <v>0</v>
      </c>
      <c r="K3949">
        <v>0</v>
      </c>
      <c r="L3949">
        <v>0</v>
      </c>
      <c r="M3949">
        <v>0</v>
      </c>
    </row>
    <row r="3950" spans="2:13" x14ac:dyDescent="0.2">
      <c r="B3950">
        <v>0</v>
      </c>
      <c r="C3950">
        <v>0</v>
      </c>
      <c r="D3950">
        <v>0</v>
      </c>
      <c r="E3950">
        <v>0</v>
      </c>
      <c r="F3950">
        <v>0</v>
      </c>
      <c r="G3950">
        <v>3333333</v>
      </c>
      <c r="H3950">
        <v>0</v>
      </c>
      <c r="I3950">
        <v>0</v>
      </c>
      <c r="J3950">
        <v>0</v>
      </c>
      <c r="K3950">
        <v>0</v>
      </c>
      <c r="L3950">
        <v>0</v>
      </c>
      <c r="M3950">
        <v>0</v>
      </c>
    </row>
    <row r="3951" spans="2:13" x14ac:dyDescent="0.2">
      <c r="B3951">
        <v>0</v>
      </c>
      <c r="C3951">
        <v>0</v>
      </c>
      <c r="D3951">
        <v>0</v>
      </c>
      <c r="E3951">
        <v>0</v>
      </c>
      <c r="F3951">
        <v>0</v>
      </c>
      <c r="G3951">
        <v>3333333</v>
      </c>
      <c r="H3951">
        <v>0</v>
      </c>
      <c r="I3951">
        <v>0</v>
      </c>
      <c r="J3951">
        <v>0</v>
      </c>
      <c r="K3951">
        <v>0</v>
      </c>
      <c r="L3951">
        <v>0</v>
      </c>
      <c r="M3951">
        <v>0</v>
      </c>
    </row>
    <row r="3952" spans="2:13" x14ac:dyDescent="0.2">
      <c r="B3952">
        <v>0</v>
      </c>
      <c r="C3952">
        <v>0</v>
      </c>
      <c r="D3952">
        <v>0</v>
      </c>
      <c r="E3952">
        <v>0</v>
      </c>
      <c r="F3952">
        <v>0</v>
      </c>
      <c r="G3952">
        <v>3333333</v>
      </c>
      <c r="H3952">
        <v>0</v>
      </c>
      <c r="I3952">
        <v>0</v>
      </c>
      <c r="J3952">
        <v>0</v>
      </c>
      <c r="K3952">
        <v>0</v>
      </c>
      <c r="L3952">
        <v>0</v>
      </c>
      <c r="M3952">
        <v>0</v>
      </c>
    </row>
    <row r="3953" spans="2:13" x14ac:dyDescent="0.2">
      <c r="B3953">
        <v>0</v>
      </c>
      <c r="C3953">
        <v>0</v>
      </c>
      <c r="D3953">
        <v>0</v>
      </c>
      <c r="E3953">
        <v>0</v>
      </c>
      <c r="F3953">
        <v>0</v>
      </c>
      <c r="G3953">
        <v>3333333</v>
      </c>
      <c r="H3953">
        <v>0</v>
      </c>
      <c r="I3953">
        <v>0</v>
      </c>
      <c r="J3953">
        <v>0</v>
      </c>
      <c r="K3953">
        <v>0</v>
      </c>
      <c r="L3953">
        <v>0</v>
      </c>
      <c r="M3953">
        <v>0</v>
      </c>
    </row>
    <row r="3954" spans="2:13" x14ac:dyDescent="0.2">
      <c r="B3954">
        <v>0</v>
      </c>
      <c r="C3954">
        <v>0</v>
      </c>
      <c r="D3954">
        <v>0</v>
      </c>
      <c r="E3954">
        <v>0</v>
      </c>
      <c r="F3954">
        <v>0</v>
      </c>
      <c r="G3954">
        <v>3333333</v>
      </c>
      <c r="H3954">
        <v>0</v>
      </c>
      <c r="I3954">
        <v>0</v>
      </c>
      <c r="J3954">
        <v>0</v>
      </c>
      <c r="K3954">
        <v>0</v>
      </c>
      <c r="L3954">
        <v>0</v>
      </c>
      <c r="M3954">
        <v>0</v>
      </c>
    </row>
    <row r="3955" spans="2:13" x14ac:dyDescent="0.2">
      <c r="B3955">
        <v>0</v>
      </c>
      <c r="C3955">
        <v>0</v>
      </c>
      <c r="D3955">
        <v>0</v>
      </c>
      <c r="E3955">
        <v>0</v>
      </c>
      <c r="F3955">
        <v>0</v>
      </c>
      <c r="G3955">
        <v>3333333</v>
      </c>
      <c r="H3955">
        <v>0</v>
      </c>
      <c r="I3955">
        <v>0</v>
      </c>
      <c r="J3955">
        <v>0</v>
      </c>
      <c r="K3955">
        <v>0</v>
      </c>
      <c r="L3955">
        <v>0</v>
      </c>
      <c r="M3955">
        <v>0</v>
      </c>
    </row>
    <row r="3956" spans="2:13" x14ac:dyDescent="0.2">
      <c r="B3956">
        <v>0</v>
      </c>
      <c r="C3956">
        <v>0</v>
      </c>
      <c r="D3956">
        <v>0</v>
      </c>
      <c r="E3956">
        <v>0</v>
      </c>
      <c r="F3956">
        <v>0</v>
      </c>
      <c r="G3956">
        <v>3333333</v>
      </c>
      <c r="H3956">
        <v>0</v>
      </c>
      <c r="I3956">
        <v>0</v>
      </c>
      <c r="J3956">
        <v>0</v>
      </c>
      <c r="K3956">
        <v>0</v>
      </c>
      <c r="L3956">
        <v>0</v>
      </c>
      <c r="M3956">
        <v>0</v>
      </c>
    </row>
    <row r="3957" spans="2:13" x14ac:dyDescent="0.2">
      <c r="B3957">
        <v>0</v>
      </c>
      <c r="C3957">
        <v>0</v>
      </c>
      <c r="D3957">
        <v>0</v>
      </c>
      <c r="E3957">
        <v>0</v>
      </c>
      <c r="F3957">
        <v>0</v>
      </c>
      <c r="G3957">
        <v>3333333</v>
      </c>
      <c r="H3957">
        <v>0</v>
      </c>
      <c r="I3957">
        <v>0</v>
      </c>
      <c r="J3957">
        <v>0</v>
      </c>
      <c r="K3957">
        <v>0</v>
      </c>
      <c r="L3957">
        <v>0</v>
      </c>
      <c r="M3957">
        <v>0</v>
      </c>
    </row>
    <row r="3958" spans="2:13" x14ac:dyDescent="0.2">
      <c r="B3958">
        <v>0</v>
      </c>
      <c r="C3958">
        <v>0</v>
      </c>
      <c r="D3958">
        <v>0</v>
      </c>
      <c r="E3958">
        <v>0</v>
      </c>
      <c r="F3958">
        <v>0</v>
      </c>
      <c r="G3958">
        <v>3333333</v>
      </c>
      <c r="H3958">
        <v>0</v>
      </c>
      <c r="I3958">
        <v>0</v>
      </c>
      <c r="J3958">
        <v>0</v>
      </c>
      <c r="K3958">
        <v>0</v>
      </c>
      <c r="L3958">
        <v>0</v>
      </c>
      <c r="M3958">
        <v>0</v>
      </c>
    </row>
    <row r="3959" spans="2:13" x14ac:dyDescent="0.2">
      <c r="B3959">
        <v>0</v>
      </c>
      <c r="C3959">
        <v>0</v>
      </c>
      <c r="D3959">
        <v>0</v>
      </c>
      <c r="E3959">
        <v>0</v>
      </c>
      <c r="F3959">
        <v>0</v>
      </c>
      <c r="G3959">
        <v>3333333</v>
      </c>
      <c r="H3959">
        <v>0</v>
      </c>
      <c r="I3959">
        <v>0</v>
      </c>
      <c r="J3959">
        <v>0</v>
      </c>
      <c r="K3959">
        <v>0</v>
      </c>
      <c r="L3959">
        <v>0</v>
      </c>
      <c r="M3959">
        <v>0</v>
      </c>
    </row>
    <row r="3960" spans="2:13" x14ac:dyDescent="0.2">
      <c r="B3960">
        <v>0</v>
      </c>
      <c r="C3960">
        <v>0</v>
      </c>
      <c r="D3960">
        <v>0</v>
      </c>
      <c r="E3960">
        <v>0</v>
      </c>
      <c r="F3960">
        <v>0</v>
      </c>
      <c r="G3960">
        <v>3333333</v>
      </c>
      <c r="H3960">
        <v>0</v>
      </c>
      <c r="I3960">
        <v>0</v>
      </c>
      <c r="J3960">
        <v>0</v>
      </c>
      <c r="K3960">
        <v>0</v>
      </c>
      <c r="L3960">
        <v>0</v>
      </c>
      <c r="M3960">
        <v>0</v>
      </c>
    </row>
    <row r="3961" spans="2:13" x14ac:dyDescent="0.2">
      <c r="B3961">
        <v>0</v>
      </c>
      <c r="C3961">
        <v>0</v>
      </c>
      <c r="D3961">
        <v>0</v>
      </c>
      <c r="E3961">
        <v>0</v>
      </c>
      <c r="F3961">
        <v>0</v>
      </c>
      <c r="G3961">
        <v>3333333</v>
      </c>
      <c r="H3961">
        <v>0</v>
      </c>
      <c r="I3961">
        <v>0</v>
      </c>
      <c r="J3961">
        <v>0</v>
      </c>
      <c r="K3961">
        <v>0</v>
      </c>
      <c r="L3961">
        <v>0</v>
      </c>
      <c r="M3961">
        <v>0</v>
      </c>
    </row>
    <row r="3962" spans="2:13" x14ac:dyDescent="0.2">
      <c r="B3962">
        <v>0</v>
      </c>
      <c r="C3962">
        <v>0</v>
      </c>
      <c r="D3962">
        <v>0</v>
      </c>
      <c r="E3962">
        <v>0</v>
      </c>
      <c r="F3962">
        <v>0</v>
      </c>
      <c r="G3962">
        <v>3333333</v>
      </c>
      <c r="H3962">
        <v>0</v>
      </c>
      <c r="I3962">
        <v>0</v>
      </c>
      <c r="J3962">
        <v>0</v>
      </c>
      <c r="K3962">
        <v>0</v>
      </c>
      <c r="L3962">
        <v>0</v>
      </c>
      <c r="M3962">
        <v>0</v>
      </c>
    </row>
    <row r="3963" spans="2:13" x14ac:dyDescent="0.2">
      <c r="B3963">
        <v>0</v>
      </c>
      <c r="C3963">
        <v>0</v>
      </c>
      <c r="D3963">
        <v>0</v>
      </c>
      <c r="E3963">
        <v>0</v>
      </c>
      <c r="F3963">
        <v>0</v>
      </c>
      <c r="G3963">
        <v>3333333</v>
      </c>
      <c r="H3963">
        <v>0</v>
      </c>
      <c r="I3963">
        <v>0</v>
      </c>
      <c r="J3963">
        <v>0</v>
      </c>
      <c r="K3963">
        <v>0</v>
      </c>
      <c r="L3963">
        <v>0</v>
      </c>
      <c r="M3963">
        <v>0</v>
      </c>
    </row>
    <row r="3964" spans="2:13" x14ac:dyDescent="0.2">
      <c r="B3964">
        <v>0</v>
      </c>
      <c r="C3964">
        <v>0</v>
      </c>
      <c r="D3964">
        <v>0</v>
      </c>
      <c r="E3964">
        <v>0</v>
      </c>
      <c r="F3964">
        <v>0</v>
      </c>
      <c r="G3964">
        <v>3333333</v>
      </c>
      <c r="H3964">
        <v>0</v>
      </c>
      <c r="I3964">
        <v>0</v>
      </c>
      <c r="J3964">
        <v>0</v>
      </c>
      <c r="K3964">
        <v>0</v>
      </c>
      <c r="L3964">
        <v>0</v>
      </c>
      <c r="M3964">
        <v>0</v>
      </c>
    </row>
    <row r="3965" spans="2:13" x14ac:dyDescent="0.2">
      <c r="B3965">
        <v>0</v>
      </c>
      <c r="C3965">
        <v>0</v>
      </c>
      <c r="D3965">
        <v>0</v>
      </c>
      <c r="E3965">
        <v>0</v>
      </c>
      <c r="F3965">
        <v>0</v>
      </c>
      <c r="G3965">
        <v>3333333</v>
      </c>
      <c r="H3965">
        <v>0</v>
      </c>
      <c r="I3965">
        <v>0</v>
      </c>
      <c r="J3965">
        <v>0</v>
      </c>
      <c r="K3965">
        <v>0</v>
      </c>
      <c r="L3965">
        <v>0</v>
      </c>
      <c r="M3965">
        <v>0</v>
      </c>
    </row>
    <row r="3966" spans="2:13" x14ac:dyDescent="0.2">
      <c r="B3966">
        <v>0</v>
      </c>
      <c r="C3966">
        <v>0</v>
      </c>
      <c r="D3966">
        <v>0</v>
      </c>
      <c r="E3966">
        <v>0</v>
      </c>
      <c r="F3966">
        <v>0</v>
      </c>
      <c r="G3966">
        <v>3333333</v>
      </c>
      <c r="H3966">
        <v>0</v>
      </c>
      <c r="I3966">
        <v>0</v>
      </c>
      <c r="J3966">
        <v>0</v>
      </c>
      <c r="K3966">
        <v>0</v>
      </c>
      <c r="L3966">
        <v>0</v>
      </c>
      <c r="M3966">
        <v>0</v>
      </c>
    </row>
    <row r="3967" spans="2:13" x14ac:dyDescent="0.2">
      <c r="B3967">
        <v>0</v>
      </c>
      <c r="C3967">
        <v>0</v>
      </c>
      <c r="D3967">
        <v>0</v>
      </c>
      <c r="E3967">
        <v>0</v>
      </c>
      <c r="F3967">
        <v>0</v>
      </c>
      <c r="G3967">
        <v>3333333</v>
      </c>
      <c r="H3967">
        <v>0</v>
      </c>
      <c r="I3967">
        <v>0</v>
      </c>
      <c r="J3967">
        <v>0</v>
      </c>
      <c r="K3967">
        <v>0</v>
      </c>
      <c r="L3967">
        <v>0</v>
      </c>
      <c r="M3967">
        <v>0</v>
      </c>
    </row>
    <row r="3968" spans="2:13" x14ac:dyDescent="0.2">
      <c r="B3968">
        <v>0</v>
      </c>
      <c r="C3968">
        <v>0</v>
      </c>
      <c r="D3968">
        <v>0</v>
      </c>
      <c r="E3968">
        <v>0</v>
      </c>
      <c r="F3968">
        <v>0</v>
      </c>
      <c r="G3968">
        <v>3333333</v>
      </c>
      <c r="H3968">
        <v>0</v>
      </c>
      <c r="I3968">
        <v>0</v>
      </c>
      <c r="J3968">
        <v>0</v>
      </c>
      <c r="K3968">
        <v>0</v>
      </c>
      <c r="L3968">
        <v>0</v>
      </c>
      <c r="M3968">
        <v>0</v>
      </c>
    </row>
    <row r="3969" spans="2:13" x14ac:dyDescent="0.2">
      <c r="B3969">
        <v>0</v>
      </c>
      <c r="C3969">
        <v>0</v>
      </c>
      <c r="D3969">
        <v>0</v>
      </c>
      <c r="E3969">
        <v>0</v>
      </c>
      <c r="F3969">
        <v>0</v>
      </c>
      <c r="G3969">
        <v>3333333</v>
      </c>
      <c r="H3969">
        <v>0</v>
      </c>
      <c r="I3969">
        <v>0</v>
      </c>
      <c r="J3969">
        <v>0</v>
      </c>
      <c r="K3969">
        <v>0</v>
      </c>
      <c r="L3969">
        <v>0</v>
      </c>
      <c r="M3969">
        <v>0</v>
      </c>
    </row>
    <row r="3970" spans="2:13" x14ac:dyDescent="0.2">
      <c r="B3970">
        <v>0</v>
      </c>
      <c r="C3970">
        <v>0</v>
      </c>
      <c r="D3970">
        <v>0</v>
      </c>
      <c r="E3970">
        <v>0</v>
      </c>
      <c r="F3970">
        <v>0</v>
      </c>
      <c r="G3970">
        <v>3333333</v>
      </c>
      <c r="H3970">
        <v>0</v>
      </c>
      <c r="I3970">
        <v>0</v>
      </c>
      <c r="J3970">
        <v>0</v>
      </c>
      <c r="K3970">
        <v>0</v>
      </c>
      <c r="L3970">
        <v>0</v>
      </c>
      <c r="M3970">
        <v>0</v>
      </c>
    </row>
    <row r="3971" spans="2:13" x14ac:dyDescent="0.2">
      <c r="B3971">
        <v>0</v>
      </c>
      <c r="C3971">
        <v>0</v>
      </c>
      <c r="D3971">
        <v>0</v>
      </c>
      <c r="E3971">
        <v>0</v>
      </c>
      <c r="F3971">
        <v>0</v>
      </c>
      <c r="G3971">
        <v>3333333</v>
      </c>
      <c r="H3971">
        <v>0</v>
      </c>
      <c r="I3971">
        <v>0</v>
      </c>
      <c r="J3971">
        <v>0</v>
      </c>
      <c r="K3971">
        <v>0</v>
      </c>
      <c r="L3971">
        <v>0</v>
      </c>
      <c r="M3971">
        <v>0</v>
      </c>
    </row>
    <row r="3972" spans="2:13" x14ac:dyDescent="0.2">
      <c r="B3972">
        <v>0</v>
      </c>
      <c r="C3972">
        <v>0</v>
      </c>
      <c r="D3972">
        <v>0</v>
      </c>
      <c r="E3972">
        <v>0</v>
      </c>
      <c r="F3972">
        <v>0</v>
      </c>
      <c r="G3972">
        <v>3333333</v>
      </c>
      <c r="H3972">
        <v>0</v>
      </c>
      <c r="I3972">
        <v>0</v>
      </c>
      <c r="J3972">
        <v>0</v>
      </c>
      <c r="K3972">
        <v>0</v>
      </c>
      <c r="L3972">
        <v>0</v>
      </c>
      <c r="M3972">
        <v>0</v>
      </c>
    </row>
    <row r="3973" spans="2:13" x14ac:dyDescent="0.2">
      <c r="B3973">
        <v>0</v>
      </c>
      <c r="C3973">
        <v>0</v>
      </c>
      <c r="D3973">
        <v>0</v>
      </c>
      <c r="E3973">
        <v>0</v>
      </c>
      <c r="F3973">
        <v>0</v>
      </c>
      <c r="G3973">
        <v>3333333</v>
      </c>
      <c r="H3973">
        <v>0</v>
      </c>
      <c r="I3973">
        <v>0</v>
      </c>
      <c r="J3973">
        <v>0</v>
      </c>
      <c r="K3973">
        <v>0</v>
      </c>
      <c r="L3973">
        <v>0</v>
      </c>
      <c r="M3973">
        <v>0</v>
      </c>
    </row>
    <row r="3974" spans="2:13" x14ac:dyDescent="0.2">
      <c r="B3974">
        <v>0</v>
      </c>
      <c r="C3974">
        <v>0</v>
      </c>
      <c r="D3974">
        <v>0</v>
      </c>
      <c r="E3974">
        <v>0</v>
      </c>
      <c r="F3974">
        <v>0</v>
      </c>
      <c r="G3974">
        <v>3333333</v>
      </c>
      <c r="H3974">
        <v>0</v>
      </c>
      <c r="I3974">
        <v>0</v>
      </c>
      <c r="J3974">
        <v>0</v>
      </c>
      <c r="K3974">
        <v>0</v>
      </c>
      <c r="L3974">
        <v>0</v>
      </c>
      <c r="M3974">
        <v>0</v>
      </c>
    </row>
    <row r="3975" spans="2:13" x14ac:dyDescent="0.2">
      <c r="B3975">
        <v>0</v>
      </c>
      <c r="C3975">
        <v>0</v>
      </c>
      <c r="D3975">
        <v>0</v>
      </c>
      <c r="E3975">
        <v>0</v>
      </c>
      <c r="F3975">
        <v>0</v>
      </c>
      <c r="G3975">
        <v>3333333</v>
      </c>
      <c r="H3975">
        <v>0</v>
      </c>
      <c r="I3975">
        <v>0</v>
      </c>
      <c r="J3975">
        <v>0</v>
      </c>
      <c r="K3975">
        <v>0</v>
      </c>
      <c r="L3975">
        <v>0</v>
      </c>
      <c r="M3975">
        <v>0</v>
      </c>
    </row>
    <row r="3976" spans="2:13" x14ac:dyDescent="0.2">
      <c r="B3976">
        <v>0</v>
      </c>
      <c r="C3976">
        <v>0</v>
      </c>
      <c r="D3976">
        <v>0</v>
      </c>
      <c r="E3976">
        <v>0</v>
      </c>
      <c r="F3976">
        <v>0</v>
      </c>
      <c r="G3976">
        <v>3333333</v>
      </c>
      <c r="H3976">
        <v>0</v>
      </c>
      <c r="I3976">
        <v>0</v>
      </c>
      <c r="J3976">
        <v>0</v>
      </c>
      <c r="K3976">
        <v>0</v>
      </c>
      <c r="L3976">
        <v>0</v>
      </c>
      <c r="M3976">
        <v>0</v>
      </c>
    </row>
    <row r="3977" spans="2:13" x14ac:dyDescent="0.2">
      <c r="B3977">
        <v>0</v>
      </c>
      <c r="C3977">
        <v>0</v>
      </c>
      <c r="D3977">
        <v>0</v>
      </c>
      <c r="E3977">
        <v>0</v>
      </c>
      <c r="F3977">
        <v>0</v>
      </c>
      <c r="G3977">
        <v>3333333</v>
      </c>
      <c r="H3977">
        <v>0</v>
      </c>
      <c r="I3977">
        <v>0</v>
      </c>
      <c r="J3977">
        <v>0</v>
      </c>
      <c r="K3977">
        <v>0</v>
      </c>
      <c r="L3977">
        <v>0</v>
      </c>
      <c r="M3977">
        <v>0</v>
      </c>
    </row>
    <row r="3978" spans="2:13" x14ac:dyDescent="0.2">
      <c r="B3978">
        <v>0</v>
      </c>
      <c r="C3978">
        <v>0</v>
      </c>
      <c r="D3978">
        <v>0</v>
      </c>
      <c r="E3978">
        <v>0</v>
      </c>
      <c r="F3978">
        <v>0</v>
      </c>
      <c r="G3978">
        <v>3333333</v>
      </c>
      <c r="H3978">
        <v>0</v>
      </c>
      <c r="I3978">
        <v>0</v>
      </c>
      <c r="J3978">
        <v>0</v>
      </c>
      <c r="K3978">
        <v>0</v>
      </c>
      <c r="L3978">
        <v>0</v>
      </c>
      <c r="M3978">
        <v>0</v>
      </c>
    </row>
    <row r="3979" spans="2:13" x14ac:dyDescent="0.2">
      <c r="B3979">
        <v>0</v>
      </c>
      <c r="C3979">
        <v>0</v>
      </c>
      <c r="D3979">
        <v>0</v>
      </c>
      <c r="E3979">
        <v>0</v>
      </c>
      <c r="F3979">
        <v>0</v>
      </c>
      <c r="G3979">
        <v>3333333</v>
      </c>
      <c r="H3979">
        <v>0</v>
      </c>
      <c r="I3979">
        <v>0</v>
      </c>
      <c r="J3979">
        <v>0</v>
      </c>
      <c r="K3979">
        <v>0</v>
      </c>
      <c r="L3979">
        <v>0</v>
      </c>
      <c r="M3979">
        <v>0</v>
      </c>
    </row>
    <row r="3980" spans="2:13" x14ac:dyDescent="0.2">
      <c r="B3980">
        <v>0</v>
      </c>
      <c r="C3980">
        <v>0</v>
      </c>
      <c r="D3980">
        <v>0</v>
      </c>
      <c r="E3980">
        <v>0</v>
      </c>
      <c r="F3980">
        <v>0</v>
      </c>
      <c r="G3980">
        <v>3333333</v>
      </c>
      <c r="H3980">
        <v>0</v>
      </c>
      <c r="I3980">
        <v>0</v>
      </c>
      <c r="J3980">
        <v>0</v>
      </c>
      <c r="K3980">
        <v>0</v>
      </c>
      <c r="L3980">
        <v>0</v>
      </c>
      <c r="M3980">
        <v>0</v>
      </c>
    </row>
    <row r="3981" spans="2:13" x14ac:dyDescent="0.2">
      <c r="B3981">
        <v>0</v>
      </c>
      <c r="C3981">
        <v>0</v>
      </c>
      <c r="D3981">
        <v>0</v>
      </c>
      <c r="E3981">
        <v>0</v>
      </c>
      <c r="F3981">
        <v>0</v>
      </c>
      <c r="G3981">
        <v>3333333</v>
      </c>
      <c r="H3981">
        <v>0</v>
      </c>
      <c r="I3981">
        <v>0</v>
      </c>
      <c r="J3981">
        <v>0</v>
      </c>
      <c r="K3981">
        <v>0</v>
      </c>
      <c r="L3981">
        <v>0</v>
      </c>
      <c r="M3981">
        <v>0</v>
      </c>
    </row>
    <row r="3982" spans="2:13" x14ac:dyDescent="0.2">
      <c r="B3982">
        <v>0</v>
      </c>
      <c r="C3982">
        <v>0</v>
      </c>
      <c r="D3982">
        <v>0</v>
      </c>
      <c r="E3982">
        <v>0</v>
      </c>
      <c r="F3982">
        <v>0</v>
      </c>
      <c r="G3982">
        <v>3333333</v>
      </c>
      <c r="H3982">
        <v>0</v>
      </c>
      <c r="I3982">
        <v>0</v>
      </c>
      <c r="J3982">
        <v>0</v>
      </c>
      <c r="K3982">
        <v>0</v>
      </c>
      <c r="L3982">
        <v>0</v>
      </c>
      <c r="M3982">
        <v>0</v>
      </c>
    </row>
    <row r="3983" spans="2:13" x14ac:dyDescent="0.2">
      <c r="B3983">
        <v>0</v>
      </c>
      <c r="C3983">
        <v>0</v>
      </c>
      <c r="D3983">
        <v>0</v>
      </c>
      <c r="E3983">
        <v>0</v>
      </c>
      <c r="F3983">
        <v>0</v>
      </c>
      <c r="G3983">
        <v>3333333</v>
      </c>
      <c r="H3983">
        <v>0</v>
      </c>
      <c r="I3983">
        <v>0</v>
      </c>
      <c r="J3983">
        <v>0</v>
      </c>
      <c r="K3983">
        <v>0</v>
      </c>
      <c r="L3983">
        <v>0</v>
      </c>
      <c r="M3983">
        <v>0</v>
      </c>
    </row>
    <row r="3984" spans="2:13" x14ac:dyDescent="0.2">
      <c r="B3984">
        <v>0</v>
      </c>
      <c r="C3984">
        <v>0</v>
      </c>
      <c r="D3984">
        <v>0</v>
      </c>
      <c r="E3984">
        <v>0</v>
      </c>
      <c r="F3984">
        <v>0</v>
      </c>
      <c r="G3984">
        <v>3333333</v>
      </c>
      <c r="H3984">
        <v>0</v>
      </c>
      <c r="I3984">
        <v>0</v>
      </c>
      <c r="J3984">
        <v>0</v>
      </c>
      <c r="K3984">
        <v>0</v>
      </c>
      <c r="L3984">
        <v>0</v>
      </c>
      <c r="M3984">
        <v>0</v>
      </c>
    </row>
    <row r="3985" spans="2:13" x14ac:dyDescent="0.2">
      <c r="B3985">
        <v>0</v>
      </c>
      <c r="C3985">
        <v>0</v>
      </c>
      <c r="D3985">
        <v>0</v>
      </c>
      <c r="E3985">
        <v>0</v>
      </c>
      <c r="F3985">
        <v>0</v>
      </c>
      <c r="G3985">
        <v>3333333</v>
      </c>
      <c r="H3985">
        <v>0</v>
      </c>
      <c r="I3985">
        <v>0</v>
      </c>
      <c r="J3985">
        <v>0</v>
      </c>
      <c r="K3985">
        <v>0</v>
      </c>
      <c r="L3985">
        <v>0</v>
      </c>
      <c r="M3985">
        <v>0</v>
      </c>
    </row>
    <row r="3986" spans="2:13" x14ac:dyDescent="0.2">
      <c r="B3986">
        <v>0</v>
      </c>
      <c r="C3986">
        <v>0</v>
      </c>
      <c r="D3986">
        <v>0</v>
      </c>
      <c r="E3986">
        <v>0</v>
      </c>
      <c r="F3986">
        <v>0</v>
      </c>
      <c r="G3986">
        <v>3333333</v>
      </c>
      <c r="H3986">
        <v>0</v>
      </c>
      <c r="I3986">
        <v>0</v>
      </c>
      <c r="J3986">
        <v>0</v>
      </c>
      <c r="K3986">
        <v>0</v>
      </c>
      <c r="L3986">
        <v>0</v>
      </c>
      <c r="M3986">
        <v>0</v>
      </c>
    </row>
    <row r="3987" spans="2:13" x14ac:dyDescent="0.2">
      <c r="B3987">
        <v>0</v>
      </c>
      <c r="C3987">
        <v>0</v>
      </c>
      <c r="D3987">
        <v>0</v>
      </c>
      <c r="E3987">
        <v>0</v>
      </c>
      <c r="F3987">
        <v>0</v>
      </c>
      <c r="G3987">
        <v>3333333</v>
      </c>
      <c r="H3987">
        <v>0</v>
      </c>
      <c r="I3987">
        <v>0</v>
      </c>
      <c r="J3987">
        <v>0</v>
      </c>
      <c r="K3987">
        <v>0</v>
      </c>
      <c r="L3987">
        <v>0</v>
      </c>
      <c r="M3987">
        <v>0</v>
      </c>
    </row>
    <row r="3988" spans="2:13" x14ac:dyDescent="0.2">
      <c r="B3988">
        <v>0</v>
      </c>
      <c r="C3988">
        <v>0</v>
      </c>
      <c r="D3988">
        <v>0</v>
      </c>
      <c r="E3988">
        <v>0</v>
      </c>
      <c r="F3988">
        <v>0</v>
      </c>
      <c r="G3988">
        <v>3333333</v>
      </c>
      <c r="H3988">
        <v>0</v>
      </c>
      <c r="I3988">
        <v>0</v>
      </c>
      <c r="J3988">
        <v>0</v>
      </c>
      <c r="K3988">
        <v>0</v>
      </c>
      <c r="L3988">
        <v>0</v>
      </c>
      <c r="M3988">
        <v>0</v>
      </c>
    </row>
    <row r="3989" spans="2:13" x14ac:dyDescent="0.2">
      <c r="B3989">
        <v>0</v>
      </c>
      <c r="C3989">
        <v>0</v>
      </c>
      <c r="D3989">
        <v>0</v>
      </c>
      <c r="E3989">
        <v>0</v>
      </c>
      <c r="F3989">
        <v>0</v>
      </c>
      <c r="G3989">
        <v>3333333</v>
      </c>
      <c r="H3989">
        <v>0</v>
      </c>
      <c r="I3989">
        <v>0</v>
      </c>
      <c r="J3989">
        <v>0</v>
      </c>
      <c r="K3989">
        <v>0</v>
      </c>
      <c r="L3989">
        <v>0</v>
      </c>
      <c r="M3989">
        <v>0</v>
      </c>
    </row>
    <row r="3990" spans="2:13" x14ac:dyDescent="0.2">
      <c r="B3990">
        <v>0</v>
      </c>
      <c r="C3990">
        <v>0</v>
      </c>
      <c r="D3990">
        <v>0</v>
      </c>
      <c r="E3990">
        <v>0</v>
      </c>
      <c r="F3990">
        <v>0</v>
      </c>
      <c r="G3990">
        <v>3333333</v>
      </c>
      <c r="H3990">
        <v>0</v>
      </c>
      <c r="I3990">
        <v>0</v>
      </c>
      <c r="J3990">
        <v>0</v>
      </c>
      <c r="K3990">
        <v>0</v>
      </c>
      <c r="L3990">
        <v>0</v>
      </c>
      <c r="M3990">
        <v>0</v>
      </c>
    </row>
    <row r="3991" spans="2:13" x14ac:dyDescent="0.2">
      <c r="B3991">
        <v>0</v>
      </c>
      <c r="C3991">
        <v>0</v>
      </c>
      <c r="D3991">
        <v>0</v>
      </c>
      <c r="E3991">
        <v>0</v>
      </c>
      <c r="F3991">
        <v>0</v>
      </c>
      <c r="G3991">
        <v>3333333</v>
      </c>
      <c r="H3991">
        <v>0</v>
      </c>
      <c r="I3991">
        <v>0</v>
      </c>
      <c r="J3991">
        <v>0</v>
      </c>
      <c r="K3991">
        <v>0</v>
      </c>
      <c r="L3991">
        <v>0</v>
      </c>
      <c r="M3991">
        <v>0</v>
      </c>
    </row>
    <row r="3992" spans="2:13" x14ac:dyDescent="0.2">
      <c r="B3992">
        <v>0</v>
      </c>
      <c r="C3992">
        <v>0</v>
      </c>
      <c r="D3992">
        <v>0</v>
      </c>
      <c r="E3992">
        <v>0</v>
      </c>
      <c r="F3992">
        <v>0</v>
      </c>
      <c r="G3992">
        <v>3333333</v>
      </c>
      <c r="H3992">
        <v>0</v>
      </c>
      <c r="I3992">
        <v>0</v>
      </c>
      <c r="J3992">
        <v>0</v>
      </c>
      <c r="K3992">
        <v>0</v>
      </c>
      <c r="L3992">
        <v>0</v>
      </c>
      <c r="M3992">
        <v>0</v>
      </c>
    </row>
    <row r="3993" spans="2:13" x14ac:dyDescent="0.2">
      <c r="B3993">
        <v>0</v>
      </c>
      <c r="C3993">
        <v>0</v>
      </c>
      <c r="D3993">
        <v>0</v>
      </c>
      <c r="E3993">
        <v>0</v>
      </c>
      <c r="F3993">
        <v>0</v>
      </c>
      <c r="G3993">
        <v>3333333</v>
      </c>
      <c r="H3993">
        <v>0</v>
      </c>
      <c r="I3993">
        <v>0</v>
      </c>
      <c r="J3993">
        <v>0</v>
      </c>
      <c r="K3993">
        <v>0</v>
      </c>
      <c r="L3993">
        <v>0</v>
      </c>
      <c r="M3993">
        <v>0</v>
      </c>
    </row>
    <row r="3994" spans="2:13" x14ac:dyDescent="0.2">
      <c r="B3994">
        <v>0</v>
      </c>
      <c r="C3994">
        <v>0</v>
      </c>
      <c r="D3994">
        <v>0</v>
      </c>
      <c r="E3994">
        <v>0</v>
      </c>
      <c r="F3994">
        <v>0</v>
      </c>
      <c r="G3994">
        <v>3333333</v>
      </c>
      <c r="H3994">
        <v>0</v>
      </c>
      <c r="I3994">
        <v>0</v>
      </c>
      <c r="J3994">
        <v>0</v>
      </c>
      <c r="K3994">
        <v>0</v>
      </c>
      <c r="L3994">
        <v>0</v>
      </c>
      <c r="M3994">
        <v>0</v>
      </c>
    </row>
    <row r="3995" spans="2:13" x14ac:dyDescent="0.2">
      <c r="B3995">
        <v>0</v>
      </c>
      <c r="C3995">
        <v>0</v>
      </c>
      <c r="D3995">
        <v>0</v>
      </c>
      <c r="E3995">
        <v>0</v>
      </c>
      <c r="F3995">
        <v>0</v>
      </c>
      <c r="G3995">
        <v>3333333</v>
      </c>
      <c r="H3995">
        <v>0</v>
      </c>
      <c r="I3995">
        <v>0</v>
      </c>
      <c r="J3995">
        <v>0</v>
      </c>
      <c r="K3995">
        <v>0</v>
      </c>
      <c r="L3995">
        <v>0</v>
      </c>
      <c r="M3995">
        <v>0</v>
      </c>
    </row>
    <row r="3996" spans="2:13" x14ac:dyDescent="0.2">
      <c r="B3996">
        <v>0</v>
      </c>
      <c r="C3996">
        <v>0</v>
      </c>
      <c r="D3996">
        <v>0</v>
      </c>
      <c r="E3996">
        <v>0</v>
      </c>
      <c r="F3996">
        <v>0</v>
      </c>
      <c r="G3996">
        <v>3333333</v>
      </c>
      <c r="H3996">
        <v>0</v>
      </c>
      <c r="I3996">
        <v>0</v>
      </c>
      <c r="J3996">
        <v>0</v>
      </c>
      <c r="K3996">
        <v>0</v>
      </c>
      <c r="L3996">
        <v>0</v>
      </c>
      <c r="M3996">
        <v>0</v>
      </c>
    </row>
    <row r="3997" spans="2:13" x14ac:dyDescent="0.2">
      <c r="B3997">
        <v>0</v>
      </c>
      <c r="C3997">
        <v>0</v>
      </c>
      <c r="D3997">
        <v>0</v>
      </c>
      <c r="E3997">
        <v>0</v>
      </c>
      <c r="F3997">
        <v>0</v>
      </c>
      <c r="G3997">
        <v>3333333</v>
      </c>
      <c r="H3997">
        <v>0</v>
      </c>
      <c r="I3997">
        <v>0</v>
      </c>
      <c r="J3997">
        <v>0</v>
      </c>
      <c r="K3997">
        <v>0</v>
      </c>
      <c r="L3997">
        <v>0</v>
      </c>
      <c r="M3997">
        <v>0</v>
      </c>
    </row>
    <row r="3998" spans="2:13" x14ac:dyDescent="0.2">
      <c r="B3998">
        <v>0</v>
      </c>
      <c r="C3998">
        <v>0</v>
      </c>
      <c r="D3998">
        <v>0</v>
      </c>
      <c r="E3998">
        <v>0</v>
      </c>
      <c r="F3998">
        <v>0</v>
      </c>
      <c r="G3998">
        <v>3333333</v>
      </c>
      <c r="H3998">
        <v>0</v>
      </c>
      <c r="I3998">
        <v>0</v>
      </c>
      <c r="J3998">
        <v>0</v>
      </c>
      <c r="K3998">
        <v>0</v>
      </c>
      <c r="L3998">
        <v>0</v>
      </c>
      <c r="M3998">
        <v>0</v>
      </c>
    </row>
    <row r="3999" spans="2:13" x14ac:dyDescent="0.2">
      <c r="B3999">
        <v>0</v>
      </c>
      <c r="C3999">
        <v>0</v>
      </c>
      <c r="D3999">
        <v>0</v>
      </c>
      <c r="E3999">
        <v>0</v>
      </c>
      <c r="F3999">
        <v>0</v>
      </c>
      <c r="G3999">
        <v>3333333</v>
      </c>
      <c r="H3999">
        <v>0</v>
      </c>
      <c r="I3999">
        <v>0</v>
      </c>
      <c r="J3999">
        <v>0</v>
      </c>
      <c r="K3999">
        <v>0</v>
      </c>
      <c r="L3999">
        <v>0</v>
      </c>
      <c r="M3999">
        <v>0</v>
      </c>
    </row>
    <row r="4000" spans="2:13" x14ac:dyDescent="0.2">
      <c r="B4000">
        <v>0</v>
      </c>
      <c r="C4000">
        <v>0</v>
      </c>
      <c r="D4000">
        <v>0</v>
      </c>
      <c r="E4000">
        <v>0</v>
      </c>
      <c r="F4000">
        <v>0</v>
      </c>
      <c r="G4000">
        <v>3333333</v>
      </c>
      <c r="H4000">
        <v>0</v>
      </c>
      <c r="I4000">
        <v>0</v>
      </c>
      <c r="J4000">
        <v>0</v>
      </c>
      <c r="K4000">
        <v>0</v>
      </c>
      <c r="L4000">
        <v>0</v>
      </c>
      <c r="M4000">
        <v>0</v>
      </c>
    </row>
    <row r="4001" spans="2:13" x14ac:dyDescent="0.2">
      <c r="B4001">
        <v>0</v>
      </c>
      <c r="C4001">
        <v>0</v>
      </c>
      <c r="D4001">
        <v>0</v>
      </c>
      <c r="E4001">
        <v>0</v>
      </c>
      <c r="F4001">
        <v>0</v>
      </c>
      <c r="G4001">
        <v>3333333</v>
      </c>
      <c r="H4001">
        <v>0</v>
      </c>
      <c r="I4001">
        <v>0</v>
      </c>
      <c r="J4001">
        <v>0</v>
      </c>
      <c r="K4001">
        <v>0</v>
      </c>
      <c r="L4001">
        <v>0</v>
      </c>
      <c r="M4001">
        <v>0</v>
      </c>
    </row>
    <row r="4002" spans="2:13" x14ac:dyDescent="0.2">
      <c r="B4002">
        <v>0</v>
      </c>
      <c r="C4002">
        <v>0</v>
      </c>
      <c r="D4002">
        <v>0</v>
      </c>
      <c r="E4002">
        <v>0</v>
      </c>
      <c r="F4002">
        <v>0</v>
      </c>
      <c r="G4002">
        <v>3333333</v>
      </c>
      <c r="H4002">
        <v>0</v>
      </c>
      <c r="I4002">
        <v>0</v>
      </c>
      <c r="J4002">
        <v>0</v>
      </c>
      <c r="K4002">
        <v>0</v>
      </c>
      <c r="L4002">
        <v>0</v>
      </c>
      <c r="M4002">
        <v>0</v>
      </c>
    </row>
    <row r="4003" spans="2:13" x14ac:dyDescent="0.2">
      <c r="B4003">
        <v>0</v>
      </c>
      <c r="C4003">
        <v>0</v>
      </c>
      <c r="D4003">
        <v>0</v>
      </c>
      <c r="E4003">
        <v>0</v>
      </c>
      <c r="F4003">
        <v>0</v>
      </c>
      <c r="G4003">
        <v>3333333</v>
      </c>
      <c r="H4003">
        <v>0</v>
      </c>
      <c r="I4003">
        <v>0</v>
      </c>
      <c r="J4003">
        <v>0</v>
      </c>
      <c r="K4003">
        <v>0</v>
      </c>
      <c r="L4003">
        <v>0</v>
      </c>
      <c r="M4003">
        <v>0</v>
      </c>
    </row>
    <row r="4004" spans="2:13" x14ac:dyDescent="0.2">
      <c r="B4004">
        <v>0</v>
      </c>
      <c r="C4004">
        <v>0</v>
      </c>
      <c r="D4004">
        <v>0</v>
      </c>
      <c r="E4004">
        <v>0</v>
      </c>
      <c r="F4004">
        <v>0</v>
      </c>
      <c r="G4004">
        <v>3333333</v>
      </c>
      <c r="H4004">
        <v>0</v>
      </c>
      <c r="I4004">
        <v>0</v>
      </c>
      <c r="J4004">
        <v>0</v>
      </c>
      <c r="K4004">
        <v>0</v>
      </c>
      <c r="L4004">
        <v>0</v>
      </c>
      <c r="M4004">
        <v>0</v>
      </c>
    </row>
    <row r="4005" spans="2:13" x14ac:dyDescent="0.2">
      <c r="B4005">
        <v>0</v>
      </c>
      <c r="C4005">
        <v>0</v>
      </c>
      <c r="D4005">
        <v>0</v>
      </c>
      <c r="E4005">
        <v>0</v>
      </c>
      <c r="F4005">
        <v>0</v>
      </c>
      <c r="G4005">
        <v>3333333</v>
      </c>
      <c r="H4005">
        <v>0</v>
      </c>
      <c r="I4005">
        <v>0</v>
      </c>
      <c r="J4005">
        <v>0</v>
      </c>
      <c r="K4005">
        <v>0</v>
      </c>
      <c r="L4005">
        <v>0</v>
      </c>
      <c r="M4005">
        <v>0</v>
      </c>
    </row>
    <row r="4006" spans="2:13" x14ac:dyDescent="0.2">
      <c r="B4006">
        <v>0</v>
      </c>
      <c r="C4006">
        <v>0</v>
      </c>
      <c r="D4006">
        <v>0</v>
      </c>
      <c r="E4006">
        <v>0</v>
      </c>
      <c r="F4006">
        <v>0</v>
      </c>
      <c r="G4006">
        <v>3333333</v>
      </c>
      <c r="H4006">
        <v>0</v>
      </c>
      <c r="I4006">
        <v>0</v>
      </c>
      <c r="J4006">
        <v>0</v>
      </c>
      <c r="K4006">
        <v>0</v>
      </c>
      <c r="L4006">
        <v>0</v>
      </c>
      <c r="M4006">
        <v>0</v>
      </c>
    </row>
    <row r="4007" spans="2:13" x14ac:dyDescent="0.2">
      <c r="B4007">
        <v>0</v>
      </c>
      <c r="C4007">
        <v>0</v>
      </c>
      <c r="D4007">
        <v>0</v>
      </c>
      <c r="E4007">
        <v>0</v>
      </c>
      <c r="F4007">
        <v>0</v>
      </c>
      <c r="G4007">
        <v>3333333</v>
      </c>
      <c r="H4007">
        <v>0</v>
      </c>
      <c r="I4007">
        <v>0</v>
      </c>
      <c r="J4007">
        <v>0</v>
      </c>
      <c r="K4007">
        <v>0</v>
      </c>
      <c r="L4007">
        <v>0</v>
      </c>
      <c r="M4007">
        <v>0</v>
      </c>
    </row>
    <row r="4008" spans="2:13" x14ac:dyDescent="0.2">
      <c r="B4008">
        <v>0</v>
      </c>
      <c r="C4008">
        <v>0</v>
      </c>
      <c r="D4008">
        <v>0</v>
      </c>
      <c r="E4008">
        <v>0</v>
      </c>
      <c r="F4008">
        <v>0</v>
      </c>
      <c r="G4008">
        <v>3333333</v>
      </c>
      <c r="H4008">
        <v>0</v>
      </c>
      <c r="I4008">
        <v>0</v>
      </c>
      <c r="J4008">
        <v>0</v>
      </c>
      <c r="K4008">
        <v>0</v>
      </c>
      <c r="L4008">
        <v>0</v>
      </c>
      <c r="M4008">
        <v>0</v>
      </c>
    </row>
    <row r="4009" spans="2:13" x14ac:dyDescent="0.2">
      <c r="B4009">
        <v>0</v>
      </c>
      <c r="C4009">
        <v>0</v>
      </c>
      <c r="D4009">
        <v>0</v>
      </c>
      <c r="E4009">
        <v>0</v>
      </c>
      <c r="F4009">
        <v>0</v>
      </c>
      <c r="G4009">
        <v>3333333</v>
      </c>
      <c r="H4009">
        <v>0</v>
      </c>
      <c r="I4009">
        <v>0</v>
      </c>
      <c r="J4009">
        <v>0</v>
      </c>
      <c r="K4009">
        <v>0</v>
      </c>
      <c r="L4009">
        <v>0</v>
      </c>
      <c r="M4009">
        <v>0</v>
      </c>
    </row>
    <row r="4010" spans="2:13" x14ac:dyDescent="0.2">
      <c r="B4010">
        <v>0</v>
      </c>
      <c r="C4010">
        <v>0</v>
      </c>
      <c r="D4010">
        <v>0</v>
      </c>
      <c r="E4010">
        <v>0</v>
      </c>
      <c r="F4010">
        <v>0</v>
      </c>
      <c r="G4010">
        <v>3333333</v>
      </c>
      <c r="H4010">
        <v>0</v>
      </c>
      <c r="I4010">
        <v>0</v>
      </c>
      <c r="J4010">
        <v>0</v>
      </c>
      <c r="K4010">
        <v>0</v>
      </c>
      <c r="L4010">
        <v>0</v>
      </c>
      <c r="M4010">
        <v>0</v>
      </c>
    </row>
    <row r="4011" spans="2:13" x14ac:dyDescent="0.2">
      <c r="B4011">
        <v>0</v>
      </c>
      <c r="C4011">
        <v>0</v>
      </c>
      <c r="D4011">
        <v>0</v>
      </c>
      <c r="E4011">
        <v>0</v>
      </c>
      <c r="F4011">
        <v>0</v>
      </c>
      <c r="G4011">
        <v>3333333</v>
      </c>
      <c r="H4011">
        <v>0</v>
      </c>
      <c r="I4011">
        <v>0</v>
      </c>
      <c r="J4011">
        <v>0</v>
      </c>
      <c r="K4011">
        <v>0</v>
      </c>
      <c r="L4011">
        <v>0</v>
      </c>
      <c r="M4011">
        <v>0</v>
      </c>
    </row>
    <row r="4012" spans="2:13" x14ac:dyDescent="0.2">
      <c r="B4012">
        <v>0</v>
      </c>
      <c r="C4012">
        <v>0</v>
      </c>
      <c r="D4012">
        <v>0</v>
      </c>
      <c r="E4012">
        <v>0</v>
      </c>
      <c r="F4012">
        <v>0</v>
      </c>
      <c r="G4012">
        <v>3333333</v>
      </c>
      <c r="H4012">
        <v>0</v>
      </c>
      <c r="I4012">
        <v>0</v>
      </c>
      <c r="J4012">
        <v>0</v>
      </c>
      <c r="K4012">
        <v>0</v>
      </c>
      <c r="L4012">
        <v>0</v>
      </c>
      <c r="M4012">
        <v>0</v>
      </c>
    </row>
    <row r="4013" spans="2:13" x14ac:dyDescent="0.2">
      <c r="B4013">
        <v>0</v>
      </c>
      <c r="C4013">
        <v>0</v>
      </c>
      <c r="D4013">
        <v>0</v>
      </c>
      <c r="E4013">
        <v>0</v>
      </c>
      <c r="F4013">
        <v>0</v>
      </c>
      <c r="G4013">
        <v>3333333</v>
      </c>
      <c r="H4013">
        <v>0</v>
      </c>
      <c r="I4013">
        <v>0</v>
      </c>
      <c r="J4013">
        <v>0</v>
      </c>
      <c r="K4013">
        <v>0</v>
      </c>
      <c r="L4013">
        <v>0</v>
      </c>
      <c r="M4013">
        <v>0</v>
      </c>
    </row>
    <row r="4014" spans="2:13" x14ac:dyDescent="0.2">
      <c r="B4014">
        <v>0</v>
      </c>
      <c r="C4014">
        <v>0</v>
      </c>
      <c r="D4014">
        <v>0</v>
      </c>
      <c r="E4014">
        <v>0</v>
      </c>
      <c r="F4014">
        <v>0</v>
      </c>
      <c r="G4014">
        <v>3333333</v>
      </c>
      <c r="H4014">
        <v>0</v>
      </c>
      <c r="I4014">
        <v>0</v>
      </c>
      <c r="J4014">
        <v>0</v>
      </c>
      <c r="K4014">
        <v>0</v>
      </c>
      <c r="L4014">
        <v>0</v>
      </c>
      <c r="M4014">
        <v>0</v>
      </c>
    </row>
    <row r="4015" spans="2:13" x14ac:dyDescent="0.2">
      <c r="B4015">
        <v>0</v>
      </c>
      <c r="C4015">
        <v>0</v>
      </c>
      <c r="D4015">
        <v>0</v>
      </c>
      <c r="E4015">
        <v>0</v>
      </c>
      <c r="F4015">
        <v>0</v>
      </c>
      <c r="G4015">
        <v>3333333</v>
      </c>
      <c r="H4015">
        <v>0</v>
      </c>
      <c r="I4015">
        <v>0</v>
      </c>
      <c r="J4015">
        <v>0</v>
      </c>
      <c r="K4015">
        <v>0</v>
      </c>
      <c r="L4015">
        <v>0</v>
      </c>
      <c r="M4015">
        <v>0</v>
      </c>
    </row>
    <row r="4016" spans="2:13" x14ac:dyDescent="0.2">
      <c r="B4016">
        <v>0</v>
      </c>
      <c r="C4016">
        <v>0</v>
      </c>
      <c r="D4016">
        <v>0</v>
      </c>
      <c r="E4016">
        <v>0</v>
      </c>
      <c r="F4016">
        <v>0</v>
      </c>
      <c r="G4016">
        <v>3333333</v>
      </c>
      <c r="H4016">
        <v>0</v>
      </c>
      <c r="I4016">
        <v>0</v>
      </c>
      <c r="J4016">
        <v>0</v>
      </c>
      <c r="K4016">
        <v>0</v>
      </c>
      <c r="L4016">
        <v>0</v>
      </c>
      <c r="M4016">
        <v>0</v>
      </c>
    </row>
    <row r="4017" spans="2:13" x14ac:dyDescent="0.2">
      <c r="B4017">
        <v>0</v>
      </c>
      <c r="C4017">
        <v>0</v>
      </c>
      <c r="D4017">
        <v>0</v>
      </c>
      <c r="E4017">
        <v>0</v>
      </c>
      <c r="F4017">
        <v>0</v>
      </c>
      <c r="G4017">
        <v>3333333</v>
      </c>
      <c r="H4017">
        <v>0</v>
      </c>
      <c r="I4017">
        <v>0</v>
      </c>
      <c r="J4017">
        <v>0</v>
      </c>
      <c r="K4017">
        <v>0</v>
      </c>
      <c r="L4017">
        <v>0</v>
      </c>
      <c r="M4017">
        <v>0</v>
      </c>
    </row>
    <row r="4018" spans="2:13" x14ac:dyDescent="0.2">
      <c r="B4018">
        <v>0</v>
      </c>
      <c r="C4018">
        <v>0</v>
      </c>
      <c r="D4018">
        <v>0</v>
      </c>
      <c r="E4018">
        <v>0</v>
      </c>
      <c r="F4018">
        <v>0</v>
      </c>
      <c r="G4018">
        <v>3333333</v>
      </c>
      <c r="H4018">
        <v>0</v>
      </c>
      <c r="I4018">
        <v>0</v>
      </c>
      <c r="J4018">
        <v>0</v>
      </c>
      <c r="K4018">
        <v>0</v>
      </c>
      <c r="L4018">
        <v>0</v>
      </c>
      <c r="M4018">
        <v>0</v>
      </c>
    </row>
    <row r="4019" spans="2:13" x14ac:dyDescent="0.2">
      <c r="B4019">
        <v>0</v>
      </c>
      <c r="C4019">
        <v>0</v>
      </c>
      <c r="D4019">
        <v>0</v>
      </c>
      <c r="E4019">
        <v>0</v>
      </c>
      <c r="F4019">
        <v>0</v>
      </c>
      <c r="G4019">
        <v>3333333</v>
      </c>
      <c r="H4019">
        <v>0</v>
      </c>
      <c r="I4019">
        <v>0</v>
      </c>
      <c r="J4019">
        <v>0</v>
      </c>
      <c r="K4019">
        <v>0</v>
      </c>
      <c r="L4019">
        <v>0</v>
      </c>
      <c r="M4019">
        <v>0</v>
      </c>
    </row>
    <row r="4020" spans="2:13" x14ac:dyDescent="0.2">
      <c r="B4020">
        <v>0</v>
      </c>
      <c r="C4020">
        <v>0</v>
      </c>
      <c r="D4020">
        <v>0</v>
      </c>
      <c r="E4020">
        <v>0</v>
      </c>
      <c r="F4020">
        <v>0</v>
      </c>
      <c r="G4020">
        <v>3333333</v>
      </c>
      <c r="H4020">
        <v>0</v>
      </c>
      <c r="I4020">
        <v>0</v>
      </c>
      <c r="J4020">
        <v>0</v>
      </c>
      <c r="K4020">
        <v>0</v>
      </c>
      <c r="L4020">
        <v>0</v>
      </c>
      <c r="M4020">
        <v>0</v>
      </c>
    </row>
    <row r="4021" spans="2:13" x14ac:dyDescent="0.2">
      <c r="B4021">
        <v>0</v>
      </c>
      <c r="C4021">
        <v>0</v>
      </c>
      <c r="D4021">
        <v>0</v>
      </c>
      <c r="E4021">
        <v>0</v>
      </c>
      <c r="F4021">
        <v>0</v>
      </c>
      <c r="G4021">
        <v>3333333</v>
      </c>
      <c r="H4021">
        <v>0</v>
      </c>
      <c r="I4021">
        <v>0</v>
      </c>
      <c r="J4021">
        <v>0</v>
      </c>
      <c r="K4021">
        <v>0</v>
      </c>
      <c r="L4021">
        <v>0</v>
      </c>
      <c r="M4021">
        <v>0</v>
      </c>
    </row>
    <row r="4022" spans="2:13" x14ac:dyDescent="0.2">
      <c r="B4022">
        <v>0</v>
      </c>
      <c r="C4022">
        <v>0</v>
      </c>
      <c r="D4022">
        <v>0</v>
      </c>
      <c r="E4022">
        <v>0</v>
      </c>
      <c r="F4022">
        <v>0</v>
      </c>
      <c r="G4022">
        <v>3333333</v>
      </c>
      <c r="H4022">
        <v>0</v>
      </c>
      <c r="I4022">
        <v>0</v>
      </c>
      <c r="J4022">
        <v>0</v>
      </c>
      <c r="K4022">
        <v>0</v>
      </c>
      <c r="L4022">
        <v>0</v>
      </c>
      <c r="M4022">
        <v>0</v>
      </c>
    </row>
    <row r="4023" spans="2:13" x14ac:dyDescent="0.2">
      <c r="B4023">
        <v>0</v>
      </c>
      <c r="C4023">
        <v>0</v>
      </c>
      <c r="D4023">
        <v>0</v>
      </c>
      <c r="E4023">
        <v>0</v>
      </c>
      <c r="F4023">
        <v>0</v>
      </c>
      <c r="G4023">
        <v>3333333</v>
      </c>
      <c r="H4023">
        <v>0</v>
      </c>
      <c r="I4023">
        <v>0</v>
      </c>
      <c r="J4023">
        <v>0</v>
      </c>
      <c r="K4023">
        <v>0</v>
      </c>
      <c r="L4023">
        <v>0</v>
      </c>
      <c r="M4023">
        <v>0</v>
      </c>
    </row>
    <row r="4024" spans="2:13" x14ac:dyDescent="0.2">
      <c r="B4024">
        <v>0</v>
      </c>
      <c r="C4024">
        <v>0</v>
      </c>
      <c r="D4024">
        <v>0</v>
      </c>
      <c r="E4024">
        <v>0</v>
      </c>
      <c r="F4024">
        <v>0</v>
      </c>
      <c r="G4024">
        <v>3333333</v>
      </c>
      <c r="H4024">
        <v>0</v>
      </c>
      <c r="I4024">
        <v>0</v>
      </c>
      <c r="J4024">
        <v>0</v>
      </c>
      <c r="K4024">
        <v>0</v>
      </c>
      <c r="L4024">
        <v>0</v>
      </c>
      <c r="M4024">
        <v>0</v>
      </c>
    </row>
    <row r="4025" spans="2:13" x14ac:dyDescent="0.2">
      <c r="B4025">
        <v>0</v>
      </c>
      <c r="C4025">
        <v>0</v>
      </c>
      <c r="D4025">
        <v>0</v>
      </c>
      <c r="E4025">
        <v>0</v>
      </c>
      <c r="F4025">
        <v>0</v>
      </c>
      <c r="G4025">
        <v>3333333</v>
      </c>
      <c r="H4025">
        <v>0</v>
      </c>
      <c r="I4025">
        <v>0</v>
      </c>
      <c r="J4025">
        <v>0</v>
      </c>
      <c r="K4025">
        <v>0</v>
      </c>
      <c r="L4025">
        <v>0</v>
      </c>
      <c r="M4025">
        <v>0</v>
      </c>
    </row>
    <row r="4026" spans="2:13" x14ac:dyDescent="0.2">
      <c r="B4026">
        <v>0</v>
      </c>
      <c r="C4026">
        <v>0</v>
      </c>
      <c r="D4026">
        <v>0</v>
      </c>
      <c r="E4026">
        <v>0</v>
      </c>
      <c r="F4026">
        <v>0</v>
      </c>
      <c r="G4026">
        <v>3333333</v>
      </c>
      <c r="H4026">
        <v>0</v>
      </c>
      <c r="I4026">
        <v>0</v>
      </c>
      <c r="J4026">
        <v>0</v>
      </c>
      <c r="K4026">
        <v>0</v>
      </c>
      <c r="L4026">
        <v>0</v>
      </c>
      <c r="M4026">
        <v>0</v>
      </c>
    </row>
    <row r="4027" spans="2:13" x14ac:dyDescent="0.2">
      <c r="B4027">
        <v>0</v>
      </c>
      <c r="C4027">
        <v>0</v>
      </c>
      <c r="D4027">
        <v>0</v>
      </c>
      <c r="E4027">
        <v>0</v>
      </c>
      <c r="F4027">
        <v>0</v>
      </c>
      <c r="G4027">
        <v>3333333</v>
      </c>
      <c r="H4027">
        <v>0</v>
      </c>
      <c r="I4027">
        <v>0</v>
      </c>
      <c r="J4027">
        <v>0</v>
      </c>
      <c r="K4027">
        <v>0</v>
      </c>
      <c r="L4027">
        <v>0</v>
      </c>
      <c r="M4027">
        <v>0</v>
      </c>
    </row>
    <row r="4028" spans="2:13" x14ac:dyDescent="0.2">
      <c r="B4028">
        <v>0</v>
      </c>
      <c r="C4028">
        <v>0</v>
      </c>
      <c r="D4028">
        <v>0</v>
      </c>
      <c r="E4028">
        <v>0</v>
      </c>
      <c r="F4028">
        <v>0</v>
      </c>
      <c r="G4028">
        <v>3333333</v>
      </c>
      <c r="H4028">
        <v>0</v>
      </c>
      <c r="I4028">
        <v>0</v>
      </c>
      <c r="J4028">
        <v>0</v>
      </c>
      <c r="K4028">
        <v>0</v>
      </c>
      <c r="L4028">
        <v>0</v>
      </c>
      <c r="M4028">
        <v>0</v>
      </c>
    </row>
    <row r="4029" spans="2:13" x14ac:dyDescent="0.2">
      <c r="B4029">
        <v>0</v>
      </c>
      <c r="C4029">
        <v>0</v>
      </c>
      <c r="D4029">
        <v>0</v>
      </c>
      <c r="E4029">
        <v>0</v>
      </c>
      <c r="F4029">
        <v>0</v>
      </c>
      <c r="G4029">
        <v>3333333</v>
      </c>
      <c r="H4029">
        <v>0</v>
      </c>
      <c r="I4029">
        <v>0</v>
      </c>
      <c r="J4029">
        <v>0</v>
      </c>
      <c r="K4029">
        <v>0</v>
      </c>
      <c r="L4029">
        <v>0</v>
      </c>
      <c r="M4029">
        <v>0</v>
      </c>
    </row>
    <row r="4030" spans="2:13" x14ac:dyDescent="0.2">
      <c r="B4030">
        <v>0</v>
      </c>
      <c r="C4030">
        <v>0</v>
      </c>
      <c r="D4030">
        <v>0</v>
      </c>
      <c r="E4030">
        <v>0</v>
      </c>
      <c r="F4030">
        <v>0</v>
      </c>
      <c r="G4030">
        <v>3333333</v>
      </c>
      <c r="H4030">
        <v>0</v>
      </c>
      <c r="I4030">
        <v>0</v>
      </c>
      <c r="J4030">
        <v>0</v>
      </c>
      <c r="K4030">
        <v>0</v>
      </c>
      <c r="L4030">
        <v>0</v>
      </c>
      <c r="M4030">
        <v>0</v>
      </c>
    </row>
    <row r="4031" spans="2:13" x14ac:dyDescent="0.2">
      <c r="B4031">
        <v>0</v>
      </c>
      <c r="C4031">
        <v>0</v>
      </c>
      <c r="D4031">
        <v>0</v>
      </c>
      <c r="E4031">
        <v>0</v>
      </c>
      <c r="F4031">
        <v>0</v>
      </c>
      <c r="G4031">
        <v>3333333</v>
      </c>
      <c r="H4031">
        <v>0</v>
      </c>
      <c r="I4031">
        <v>0</v>
      </c>
      <c r="J4031">
        <v>0</v>
      </c>
      <c r="K4031">
        <v>0</v>
      </c>
      <c r="L4031">
        <v>0</v>
      </c>
      <c r="M4031">
        <v>0</v>
      </c>
    </row>
    <row r="4032" spans="2:13" x14ac:dyDescent="0.2">
      <c r="B4032">
        <v>0</v>
      </c>
      <c r="C4032">
        <v>0</v>
      </c>
      <c r="D4032">
        <v>0</v>
      </c>
      <c r="E4032">
        <v>0</v>
      </c>
      <c r="F4032">
        <v>0</v>
      </c>
      <c r="G4032">
        <v>3333333</v>
      </c>
      <c r="H4032">
        <v>0</v>
      </c>
      <c r="I4032">
        <v>0</v>
      </c>
      <c r="J4032">
        <v>0</v>
      </c>
      <c r="K4032">
        <v>0</v>
      </c>
      <c r="L4032">
        <v>0</v>
      </c>
      <c r="M4032">
        <v>0</v>
      </c>
    </row>
    <row r="4033" spans="2:13" x14ac:dyDescent="0.2">
      <c r="B4033">
        <v>0</v>
      </c>
      <c r="C4033">
        <v>0</v>
      </c>
      <c r="D4033">
        <v>0</v>
      </c>
      <c r="E4033">
        <v>0</v>
      </c>
      <c r="F4033">
        <v>0</v>
      </c>
      <c r="G4033">
        <v>3333333</v>
      </c>
      <c r="H4033">
        <v>0</v>
      </c>
      <c r="I4033">
        <v>0</v>
      </c>
      <c r="J4033">
        <v>0</v>
      </c>
      <c r="K4033">
        <v>0</v>
      </c>
      <c r="L4033">
        <v>0</v>
      </c>
      <c r="M4033">
        <v>0</v>
      </c>
    </row>
    <row r="4034" spans="2:13" x14ac:dyDescent="0.2">
      <c r="B4034">
        <v>0</v>
      </c>
      <c r="C4034">
        <v>0</v>
      </c>
      <c r="D4034">
        <v>0</v>
      </c>
      <c r="E4034">
        <v>0</v>
      </c>
      <c r="F4034">
        <v>0</v>
      </c>
      <c r="G4034">
        <v>3333333</v>
      </c>
      <c r="H4034">
        <v>0</v>
      </c>
      <c r="I4034">
        <v>0</v>
      </c>
      <c r="J4034">
        <v>0</v>
      </c>
      <c r="K4034">
        <v>0</v>
      </c>
      <c r="L4034">
        <v>0</v>
      </c>
      <c r="M4034">
        <v>0</v>
      </c>
    </row>
    <row r="4035" spans="2:13" x14ac:dyDescent="0.2">
      <c r="B4035">
        <v>0</v>
      </c>
      <c r="C4035">
        <v>0</v>
      </c>
      <c r="D4035">
        <v>0</v>
      </c>
      <c r="E4035">
        <v>0</v>
      </c>
      <c r="F4035">
        <v>0</v>
      </c>
      <c r="G4035">
        <v>3333333</v>
      </c>
      <c r="H4035">
        <v>0</v>
      </c>
      <c r="I4035">
        <v>0</v>
      </c>
      <c r="J4035">
        <v>0</v>
      </c>
      <c r="K4035">
        <v>0</v>
      </c>
      <c r="L4035">
        <v>0</v>
      </c>
      <c r="M4035">
        <v>0</v>
      </c>
    </row>
    <row r="4036" spans="2:13" x14ac:dyDescent="0.2">
      <c r="B4036">
        <v>0</v>
      </c>
      <c r="C4036">
        <v>0</v>
      </c>
      <c r="D4036">
        <v>0</v>
      </c>
      <c r="E4036">
        <v>0</v>
      </c>
      <c r="F4036">
        <v>0</v>
      </c>
      <c r="G4036">
        <v>3333333</v>
      </c>
      <c r="H4036">
        <v>0</v>
      </c>
      <c r="I4036">
        <v>0</v>
      </c>
      <c r="J4036">
        <v>0</v>
      </c>
      <c r="K4036">
        <v>0</v>
      </c>
      <c r="L4036">
        <v>0</v>
      </c>
      <c r="M4036">
        <v>0</v>
      </c>
    </row>
    <row r="4037" spans="2:13" x14ac:dyDescent="0.2">
      <c r="B4037">
        <v>0</v>
      </c>
      <c r="C4037">
        <v>0</v>
      </c>
      <c r="D4037">
        <v>0</v>
      </c>
      <c r="E4037">
        <v>0</v>
      </c>
      <c r="F4037">
        <v>0</v>
      </c>
      <c r="G4037">
        <v>3333333</v>
      </c>
      <c r="H4037">
        <v>0</v>
      </c>
      <c r="I4037">
        <v>0</v>
      </c>
      <c r="J4037">
        <v>0</v>
      </c>
      <c r="K4037">
        <v>0</v>
      </c>
      <c r="L4037">
        <v>0</v>
      </c>
      <c r="M4037">
        <v>0</v>
      </c>
    </row>
    <row r="4038" spans="2:13" x14ac:dyDescent="0.2">
      <c r="B4038">
        <v>0</v>
      </c>
      <c r="C4038">
        <v>0</v>
      </c>
      <c r="D4038">
        <v>0</v>
      </c>
      <c r="E4038">
        <v>0</v>
      </c>
      <c r="F4038">
        <v>0</v>
      </c>
      <c r="G4038">
        <v>3333333</v>
      </c>
      <c r="H4038">
        <v>0</v>
      </c>
      <c r="I4038">
        <v>0</v>
      </c>
      <c r="J4038">
        <v>0</v>
      </c>
      <c r="K4038">
        <v>0</v>
      </c>
      <c r="L4038">
        <v>0</v>
      </c>
      <c r="M4038">
        <v>0</v>
      </c>
    </row>
    <row r="4039" spans="2:13" x14ac:dyDescent="0.2">
      <c r="B4039">
        <v>0</v>
      </c>
      <c r="C4039">
        <v>0</v>
      </c>
      <c r="D4039">
        <v>0</v>
      </c>
      <c r="E4039">
        <v>0</v>
      </c>
      <c r="F4039">
        <v>0</v>
      </c>
      <c r="G4039">
        <v>3333333</v>
      </c>
      <c r="H4039">
        <v>0</v>
      </c>
      <c r="I4039">
        <v>0</v>
      </c>
      <c r="J4039">
        <v>0</v>
      </c>
      <c r="K4039">
        <v>0</v>
      </c>
      <c r="L4039">
        <v>0</v>
      </c>
      <c r="M4039">
        <v>0</v>
      </c>
    </row>
    <row r="4040" spans="2:13" x14ac:dyDescent="0.2">
      <c r="B4040">
        <v>0</v>
      </c>
      <c r="C4040">
        <v>0</v>
      </c>
      <c r="D4040">
        <v>0</v>
      </c>
      <c r="E4040">
        <v>0</v>
      </c>
      <c r="F4040">
        <v>0</v>
      </c>
      <c r="G4040">
        <v>3333333</v>
      </c>
      <c r="H4040">
        <v>0</v>
      </c>
      <c r="I4040">
        <v>0</v>
      </c>
      <c r="J4040">
        <v>0</v>
      </c>
      <c r="K4040">
        <v>0</v>
      </c>
      <c r="L4040">
        <v>0</v>
      </c>
      <c r="M4040">
        <v>0</v>
      </c>
    </row>
    <row r="4041" spans="2:13" x14ac:dyDescent="0.2">
      <c r="B4041">
        <v>0</v>
      </c>
      <c r="C4041">
        <v>0</v>
      </c>
      <c r="D4041">
        <v>0</v>
      </c>
      <c r="E4041">
        <v>0</v>
      </c>
      <c r="F4041">
        <v>0</v>
      </c>
      <c r="G4041">
        <v>3333333</v>
      </c>
      <c r="H4041">
        <v>0</v>
      </c>
      <c r="I4041">
        <v>0</v>
      </c>
      <c r="J4041">
        <v>0</v>
      </c>
      <c r="K4041">
        <v>0</v>
      </c>
      <c r="L4041">
        <v>0</v>
      </c>
      <c r="M4041">
        <v>0</v>
      </c>
    </row>
    <row r="4042" spans="2:13" x14ac:dyDescent="0.2">
      <c r="B4042">
        <v>0</v>
      </c>
      <c r="C4042">
        <v>0</v>
      </c>
      <c r="D4042">
        <v>0</v>
      </c>
      <c r="E4042">
        <v>0</v>
      </c>
      <c r="F4042">
        <v>0</v>
      </c>
      <c r="G4042">
        <v>3333333</v>
      </c>
      <c r="H4042">
        <v>0</v>
      </c>
      <c r="I4042">
        <v>0</v>
      </c>
      <c r="J4042">
        <v>0</v>
      </c>
      <c r="K4042">
        <v>0</v>
      </c>
      <c r="L4042">
        <v>0</v>
      </c>
      <c r="M4042">
        <v>0</v>
      </c>
    </row>
    <row r="4043" spans="2:13" x14ac:dyDescent="0.2">
      <c r="B4043">
        <v>0</v>
      </c>
      <c r="C4043">
        <v>0</v>
      </c>
      <c r="D4043">
        <v>0</v>
      </c>
      <c r="E4043">
        <v>0</v>
      </c>
      <c r="F4043">
        <v>0</v>
      </c>
      <c r="G4043">
        <v>3333333</v>
      </c>
      <c r="H4043">
        <v>0</v>
      </c>
      <c r="I4043">
        <v>0</v>
      </c>
      <c r="J4043">
        <v>0</v>
      </c>
      <c r="K4043">
        <v>0</v>
      </c>
      <c r="L4043">
        <v>0</v>
      </c>
      <c r="M4043">
        <v>0</v>
      </c>
    </row>
    <row r="4044" spans="2:13" x14ac:dyDescent="0.2">
      <c r="B4044">
        <v>0</v>
      </c>
      <c r="C4044">
        <v>0</v>
      </c>
      <c r="D4044">
        <v>0</v>
      </c>
      <c r="E4044">
        <v>0</v>
      </c>
      <c r="F4044">
        <v>0</v>
      </c>
      <c r="G4044">
        <v>3333333</v>
      </c>
      <c r="H4044">
        <v>0</v>
      </c>
      <c r="I4044">
        <v>0</v>
      </c>
      <c r="J4044">
        <v>0</v>
      </c>
      <c r="K4044">
        <v>0</v>
      </c>
      <c r="L4044">
        <v>0</v>
      </c>
      <c r="M4044">
        <v>0</v>
      </c>
    </row>
    <row r="4045" spans="2:13" x14ac:dyDescent="0.2">
      <c r="B4045">
        <v>0</v>
      </c>
      <c r="C4045">
        <v>0</v>
      </c>
      <c r="D4045">
        <v>0</v>
      </c>
      <c r="E4045">
        <v>0</v>
      </c>
      <c r="F4045">
        <v>0</v>
      </c>
      <c r="G4045">
        <v>3333333</v>
      </c>
      <c r="H4045">
        <v>0</v>
      </c>
      <c r="I4045">
        <v>0</v>
      </c>
      <c r="J4045">
        <v>0</v>
      </c>
      <c r="K4045">
        <v>0</v>
      </c>
      <c r="L4045">
        <v>0</v>
      </c>
      <c r="M4045">
        <v>0</v>
      </c>
    </row>
    <row r="4046" spans="2:13" x14ac:dyDescent="0.2">
      <c r="B4046">
        <v>0</v>
      </c>
      <c r="C4046">
        <v>0</v>
      </c>
      <c r="D4046">
        <v>0</v>
      </c>
      <c r="E4046">
        <v>0</v>
      </c>
      <c r="F4046">
        <v>0</v>
      </c>
      <c r="G4046">
        <v>3333333</v>
      </c>
      <c r="H4046">
        <v>0</v>
      </c>
      <c r="I4046">
        <v>0</v>
      </c>
      <c r="J4046">
        <v>0</v>
      </c>
      <c r="K4046">
        <v>0</v>
      </c>
      <c r="L4046">
        <v>0</v>
      </c>
      <c r="M4046">
        <v>0</v>
      </c>
    </row>
    <row r="4047" spans="2:13" x14ac:dyDescent="0.2">
      <c r="B4047">
        <v>0</v>
      </c>
      <c r="C4047">
        <v>0</v>
      </c>
      <c r="D4047">
        <v>0</v>
      </c>
      <c r="E4047">
        <v>0</v>
      </c>
      <c r="F4047">
        <v>0</v>
      </c>
      <c r="G4047">
        <v>3333333</v>
      </c>
      <c r="H4047">
        <v>0</v>
      </c>
      <c r="I4047">
        <v>0</v>
      </c>
      <c r="J4047">
        <v>0</v>
      </c>
      <c r="K4047">
        <v>0</v>
      </c>
      <c r="L4047">
        <v>0</v>
      </c>
      <c r="M4047">
        <v>0</v>
      </c>
    </row>
    <row r="4048" spans="2:13" x14ac:dyDescent="0.2">
      <c r="B4048">
        <v>0</v>
      </c>
      <c r="C4048">
        <v>0</v>
      </c>
      <c r="D4048">
        <v>0</v>
      </c>
      <c r="E4048">
        <v>0</v>
      </c>
      <c r="F4048">
        <v>0</v>
      </c>
      <c r="G4048">
        <v>3333333</v>
      </c>
      <c r="H4048">
        <v>0</v>
      </c>
      <c r="I4048">
        <v>0</v>
      </c>
      <c r="J4048">
        <v>0</v>
      </c>
      <c r="K4048">
        <v>0</v>
      </c>
      <c r="L4048">
        <v>0</v>
      </c>
      <c r="M4048">
        <v>0</v>
      </c>
    </row>
    <row r="4049" spans="2:13" x14ac:dyDescent="0.2">
      <c r="B4049">
        <v>0</v>
      </c>
      <c r="C4049">
        <v>0</v>
      </c>
      <c r="D4049">
        <v>0</v>
      </c>
      <c r="E4049">
        <v>0</v>
      </c>
      <c r="F4049">
        <v>0</v>
      </c>
      <c r="G4049">
        <v>3333333</v>
      </c>
      <c r="H4049">
        <v>0</v>
      </c>
      <c r="I4049">
        <v>0</v>
      </c>
      <c r="J4049">
        <v>0</v>
      </c>
      <c r="K4049">
        <v>0</v>
      </c>
      <c r="L4049">
        <v>0</v>
      </c>
      <c r="M4049">
        <v>0</v>
      </c>
    </row>
    <row r="4050" spans="2:13" x14ac:dyDescent="0.2">
      <c r="B4050">
        <v>0</v>
      </c>
      <c r="C4050">
        <v>0</v>
      </c>
      <c r="D4050">
        <v>0</v>
      </c>
      <c r="E4050">
        <v>0</v>
      </c>
      <c r="F4050">
        <v>0</v>
      </c>
      <c r="G4050">
        <v>3333333</v>
      </c>
      <c r="H4050">
        <v>0</v>
      </c>
      <c r="I4050">
        <v>0</v>
      </c>
      <c r="J4050">
        <v>0</v>
      </c>
      <c r="K4050">
        <v>0</v>
      </c>
      <c r="L4050">
        <v>0</v>
      </c>
      <c r="M4050">
        <v>0</v>
      </c>
    </row>
    <row r="4051" spans="2:13" x14ac:dyDescent="0.2">
      <c r="B4051">
        <v>0</v>
      </c>
      <c r="C4051">
        <v>0</v>
      </c>
      <c r="D4051">
        <v>0</v>
      </c>
      <c r="E4051">
        <v>0</v>
      </c>
      <c r="F4051">
        <v>0</v>
      </c>
      <c r="G4051">
        <v>3333333</v>
      </c>
      <c r="H4051">
        <v>0</v>
      </c>
      <c r="I4051">
        <v>0</v>
      </c>
      <c r="J4051">
        <v>0</v>
      </c>
      <c r="K4051">
        <v>0</v>
      </c>
      <c r="L4051">
        <v>0</v>
      </c>
      <c r="M4051">
        <v>0</v>
      </c>
    </row>
    <row r="4052" spans="2:13" x14ac:dyDescent="0.2">
      <c r="B4052">
        <v>0</v>
      </c>
      <c r="C4052">
        <v>0</v>
      </c>
      <c r="D4052">
        <v>0</v>
      </c>
      <c r="E4052">
        <v>0</v>
      </c>
      <c r="F4052">
        <v>0</v>
      </c>
      <c r="G4052">
        <v>3333333</v>
      </c>
      <c r="H4052">
        <v>0</v>
      </c>
      <c r="I4052">
        <v>0</v>
      </c>
      <c r="J4052">
        <v>0</v>
      </c>
      <c r="K4052">
        <v>0</v>
      </c>
      <c r="L4052">
        <v>0</v>
      </c>
      <c r="M4052">
        <v>0</v>
      </c>
    </row>
    <row r="4053" spans="2:13" x14ac:dyDescent="0.2">
      <c r="B4053">
        <v>0</v>
      </c>
      <c r="C4053">
        <v>0</v>
      </c>
      <c r="D4053">
        <v>0</v>
      </c>
      <c r="E4053">
        <v>0</v>
      </c>
      <c r="F4053">
        <v>0</v>
      </c>
      <c r="G4053">
        <v>3333333</v>
      </c>
      <c r="H4053">
        <v>0</v>
      </c>
      <c r="I4053">
        <v>0</v>
      </c>
      <c r="J4053">
        <v>0</v>
      </c>
      <c r="K4053">
        <v>0</v>
      </c>
      <c r="L4053">
        <v>0</v>
      </c>
      <c r="M4053">
        <v>0</v>
      </c>
    </row>
    <row r="4054" spans="2:13" x14ac:dyDescent="0.2">
      <c r="B4054">
        <v>0</v>
      </c>
      <c r="C4054">
        <v>0</v>
      </c>
      <c r="D4054">
        <v>0</v>
      </c>
      <c r="E4054">
        <v>0</v>
      </c>
      <c r="F4054">
        <v>0</v>
      </c>
      <c r="G4054">
        <v>3333333</v>
      </c>
      <c r="H4054">
        <v>0</v>
      </c>
      <c r="I4054">
        <v>0</v>
      </c>
      <c r="J4054">
        <v>0</v>
      </c>
      <c r="K4054">
        <v>0</v>
      </c>
      <c r="L4054">
        <v>0</v>
      </c>
      <c r="M4054">
        <v>0</v>
      </c>
    </row>
    <row r="4055" spans="2:13" x14ac:dyDescent="0.2">
      <c r="B4055">
        <v>0</v>
      </c>
      <c r="C4055">
        <v>0</v>
      </c>
      <c r="D4055">
        <v>0</v>
      </c>
      <c r="E4055">
        <v>0</v>
      </c>
      <c r="F4055">
        <v>0</v>
      </c>
      <c r="G4055">
        <v>3333333</v>
      </c>
      <c r="H4055">
        <v>0</v>
      </c>
      <c r="I4055">
        <v>0</v>
      </c>
      <c r="J4055">
        <v>0</v>
      </c>
      <c r="K4055">
        <v>0</v>
      </c>
      <c r="L4055">
        <v>0</v>
      </c>
      <c r="M4055">
        <v>0</v>
      </c>
    </row>
    <row r="4056" spans="2:13" x14ac:dyDescent="0.2">
      <c r="B4056">
        <v>0</v>
      </c>
      <c r="C4056">
        <v>0</v>
      </c>
      <c r="D4056">
        <v>0</v>
      </c>
      <c r="E4056">
        <v>0</v>
      </c>
      <c r="F4056">
        <v>0</v>
      </c>
      <c r="G4056">
        <v>3333333</v>
      </c>
      <c r="H4056">
        <v>0</v>
      </c>
      <c r="I4056">
        <v>0</v>
      </c>
      <c r="J4056">
        <v>0</v>
      </c>
      <c r="K4056">
        <v>0</v>
      </c>
      <c r="L4056">
        <v>0</v>
      </c>
      <c r="M4056">
        <v>0</v>
      </c>
    </row>
    <row r="4057" spans="2:13" x14ac:dyDescent="0.2">
      <c r="B4057">
        <v>0</v>
      </c>
      <c r="C4057">
        <v>0</v>
      </c>
      <c r="D4057">
        <v>0</v>
      </c>
      <c r="E4057">
        <v>0</v>
      </c>
      <c r="F4057">
        <v>0</v>
      </c>
      <c r="G4057">
        <v>3333333</v>
      </c>
      <c r="H4057">
        <v>0</v>
      </c>
      <c r="I4057">
        <v>0</v>
      </c>
      <c r="J4057">
        <v>0</v>
      </c>
      <c r="K4057">
        <v>0</v>
      </c>
      <c r="L4057">
        <v>0</v>
      </c>
      <c r="M4057">
        <v>0</v>
      </c>
    </row>
    <row r="4058" spans="2:13" x14ac:dyDescent="0.2">
      <c r="B4058">
        <v>0</v>
      </c>
      <c r="C4058">
        <v>0</v>
      </c>
      <c r="D4058">
        <v>0</v>
      </c>
      <c r="E4058">
        <v>0</v>
      </c>
      <c r="F4058">
        <v>0</v>
      </c>
      <c r="G4058">
        <v>3333333</v>
      </c>
      <c r="H4058">
        <v>0</v>
      </c>
      <c r="I4058">
        <v>0</v>
      </c>
      <c r="J4058">
        <v>0</v>
      </c>
      <c r="K4058">
        <v>0</v>
      </c>
      <c r="L4058">
        <v>0</v>
      </c>
      <c r="M4058">
        <v>0</v>
      </c>
    </row>
    <row r="4059" spans="2:13" x14ac:dyDescent="0.2">
      <c r="B4059">
        <v>0</v>
      </c>
      <c r="C4059">
        <v>0</v>
      </c>
      <c r="D4059">
        <v>0</v>
      </c>
      <c r="E4059">
        <v>0</v>
      </c>
      <c r="F4059">
        <v>0</v>
      </c>
      <c r="G4059">
        <v>3333333</v>
      </c>
      <c r="H4059">
        <v>0</v>
      </c>
      <c r="I4059">
        <v>0</v>
      </c>
      <c r="J4059">
        <v>0</v>
      </c>
      <c r="K4059">
        <v>0</v>
      </c>
      <c r="L4059">
        <v>0</v>
      </c>
      <c r="M4059">
        <v>0</v>
      </c>
    </row>
    <row r="4060" spans="2:13" x14ac:dyDescent="0.2">
      <c r="B4060">
        <v>0</v>
      </c>
      <c r="C4060">
        <v>0</v>
      </c>
      <c r="D4060">
        <v>0</v>
      </c>
      <c r="E4060">
        <v>0</v>
      </c>
      <c r="F4060">
        <v>0</v>
      </c>
      <c r="G4060">
        <v>3333333</v>
      </c>
      <c r="H4060">
        <v>0</v>
      </c>
      <c r="I4060">
        <v>0</v>
      </c>
      <c r="J4060">
        <v>0</v>
      </c>
      <c r="K4060">
        <v>0</v>
      </c>
      <c r="L4060">
        <v>0</v>
      </c>
      <c r="M4060">
        <v>0</v>
      </c>
    </row>
    <row r="4061" spans="2:13" x14ac:dyDescent="0.2">
      <c r="B4061">
        <v>0</v>
      </c>
      <c r="C4061">
        <v>0</v>
      </c>
      <c r="D4061">
        <v>0</v>
      </c>
      <c r="E4061">
        <v>0</v>
      </c>
      <c r="F4061">
        <v>0</v>
      </c>
      <c r="G4061">
        <v>3333333</v>
      </c>
      <c r="H4061">
        <v>0</v>
      </c>
      <c r="I4061">
        <v>0</v>
      </c>
      <c r="J4061">
        <v>0</v>
      </c>
      <c r="K4061">
        <v>0</v>
      </c>
      <c r="L4061">
        <v>0</v>
      </c>
      <c r="M4061">
        <v>0</v>
      </c>
    </row>
    <row r="4062" spans="2:13" x14ac:dyDescent="0.2">
      <c r="B4062">
        <v>0</v>
      </c>
      <c r="C4062">
        <v>0</v>
      </c>
      <c r="D4062">
        <v>0</v>
      </c>
      <c r="E4062">
        <v>0</v>
      </c>
      <c r="F4062">
        <v>0</v>
      </c>
      <c r="G4062">
        <v>3333333</v>
      </c>
      <c r="H4062">
        <v>0</v>
      </c>
      <c r="I4062">
        <v>0</v>
      </c>
      <c r="J4062">
        <v>0</v>
      </c>
      <c r="K4062">
        <v>0</v>
      </c>
      <c r="L4062">
        <v>0</v>
      </c>
      <c r="M4062">
        <v>0</v>
      </c>
    </row>
    <row r="4063" spans="2:13" x14ac:dyDescent="0.2">
      <c r="B4063">
        <v>0</v>
      </c>
      <c r="C4063">
        <v>0</v>
      </c>
      <c r="D4063">
        <v>0</v>
      </c>
      <c r="E4063">
        <v>0</v>
      </c>
      <c r="F4063">
        <v>0</v>
      </c>
      <c r="G4063">
        <v>3333333</v>
      </c>
      <c r="H4063">
        <v>0</v>
      </c>
      <c r="I4063">
        <v>0</v>
      </c>
      <c r="J4063">
        <v>0</v>
      </c>
      <c r="K4063">
        <v>0</v>
      </c>
      <c r="L4063">
        <v>0</v>
      </c>
      <c r="M4063">
        <v>0</v>
      </c>
    </row>
    <row r="4064" spans="2:13" x14ac:dyDescent="0.2">
      <c r="B4064">
        <v>0</v>
      </c>
      <c r="C4064">
        <v>0</v>
      </c>
      <c r="D4064">
        <v>0</v>
      </c>
      <c r="E4064">
        <v>0</v>
      </c>
      <c r="F4064">
        <v>0</v>
      </c>
      <c r="G4064">
        <v>3333333</v>
      </c>
      <c r="H4064">
        <v>0</v>
      </c>
      <c r="I4064">
        <v>0</v>
      </c>
      <c r="J4064">
        <v>0</v>
      </c>
      <c r="K4064">
        <v>0</v>
      </c>
      <c r="L4064">
        <v>0</v>
      </c>
      <c r="M4064">
        <v>0</v>
      </c>
    </row>
    <row r="4065" spans="2:13" x14ac:dyDescent="0.2">
      <c r="B4065">
        <v>0</v>
      </c>
      <c r="C4065">
        <v>0</v>
      </c>
      <c r="D4065">
        <v>0</v>
      </c>
      <c r="E4065">
        <v>0</v>
      </c>
      <c r="F4065">
        <v>0</v>
      </c>
      <c r="G4065">
        <v>3333333</v>
      </c>
      <c r="H4065">
        <v>0</v>
      </c>
      <c r="I4065">
        <v>0</v>
      </c>
      <c r="J4065">
        <v>0</v>
      </c>
      <c r="K4065">
        <v>0</v>
      </c>
      <c r="L4065">
        <v>0</v>
      </c>
      <c r="M4065">
        <v>0</v>
      </c>
    </row>
    <row r="4066" spans="2:13" x14ac:dyDescent="0.2">
      <c r="B4066">
        <v>0</v>
      </c>
      <c r="C4066">
        <v>0</v>
      </c>
      <c r="D4066">
        <v>0</v>
      </c>
      <c r="E4066">
        <v>0</v>
      </c>
      <c r="F4066">
        <v>0</v>
      </c>
      <c r="G4066">
        <v>3333333</v>
      </c>
      <c r="H4066">
        <v>0</v>
      </c>
      <c r="I4066">
        <v>0</v>
      </c>
      <c r="J4066">
        <v>0</v>
      </c>
      <c r="K4066">
        <v>0</v>
      </c>
      <c r="L4066">
        <v>0</v>
      </c>
      <c r="M4066">
        <v>0</v>
      </c>
    </row>
    <row r="4067" spans="2:13" x14ac:dyDescent="0.2">
      <c r="B4067">
        <v>0</v>
      </c>
      <c r="C4067">
        <v>0</v>
      </c>
      <c r="D4067">
        <v>0</v>
      </c>
      <c r="E4067">
        <v>0</v>
      </c>
      <c r="F4067">
        <v>0</v>
      </c>
      <c r="G4067">
        <v>3333333</v>
      </c>
      <c r="H4067">
        <v>0</v>
      </c>
      <c r="I4067">
        <v>0</v>
      </c>
      <c r="J4067">
        <v>0</v>
      </c>
      <c r="K4067">
        <v>0</v>
      </c>
      <c r="L4067">
        <v>0</v>
      </c>
      <c r="M4067">
        <v>0</v>
      </c>
    </row>
    <row r="4068" spans="2:13" x14ac:dyDescent="0.2">
      <c r="B4068">
        <v>0</v>
      </c>
      <c r="C4068">
        <v>0</v>
      </c>
      <c r="D4068">
        <v>0</v>
      </c>
      <c r="E4068">
        <v>0</v>
      </c>
      <c r="F4068">
        <v>0</v>
      </c>
      <c r="G4068">
        <v>3333333</v>
      </c>
      <c r="H4068">
        <v>0</v>
      </c>
      <c r="I4068">
        <v>0</v>
      </c>
      <c r="J4068">
        <v>0</v>
      </c>
      <c r="K4068">
        <v>0</v>
      </c>
      <c r="L4068">
        <v>0</v>
      </c>
      <c r="M4068">
        <v>0</v>
      </c>
    </row>
    <row r="4069" spans="2:13" x14ac:dyDescent="0.2">
      <c r="B4069">
        <v>0</v>
      </c>
      <c r="C4069">
        <v>0</v>
      </c>
      <c r="D4069">
        <v>0</v>
      </c>
      <c r="E4069">
        <v>0</v>
      </c>
      <c r="F4069">
        <v>0</v>
      </c>
      <c r="G4069">
        <v>3333333</v>
      </c>
      <c r="H4069">
        <v>0</v>
      </c>
      <c r="I4069">
        <v>0</v>
      </c>
      <c r="J4069">
        <v>0</v>
      </c>
      <c r="K4069">
        <v>0</v>
      </c>
      <c r="L4069">
        <v>0</v>
      </c>
      <c r="M4069">
        <v>0</v>
      </c>
    </row>
    <row r="4070" spans="2:13" x14ac:dyDescent="0.2">
      <c r="B4070">
        <v>0</v>
      </c>
      <c r="C4070">
        <v>0</v>
      </c>
      <c r="D4070">
        <v>0</v>
      </c>
      <c r="E4070">
        <v>0</v>
      </c>
      <c r="F4070">
        <v>0</v>
      </c>
      <c r="G4070">
        <v>3333333</v>
      </c>
      <c r="H4070">
        <v>0</v>
      </c>
      <c r="I4070">
        <v>0</v>
      </c>
      <c r="J4070">
        <v>0</v>
      </c>
      <c r="K4070">
        <v>0</v>
      </c>
      <c r="L4070">
        <v>0</v>
      </c>
      <c r="M4070">
        <v>0</v>
      </c>
    </row>
    <row r="4071" spans="2:13" x14ac:dyDescent="0.2">
      <c r="B4071">
        <v>0</v>
      </c>
      <c r="C4071">
        <v>0</v>
      </c>
      <c r="D4071">
        <v>0</v>
      </c>
      <c r="E4071">
        <v>0</v>
      </c>
      <c r="F4071">
        <v>0</v>
      </c>
      <c r="G4071">
        <v>3333333</v>
      </c>
      <c r="H4071">
        <v>0</v>
      </c>
      <c r="I4071">
        <v>0</v>
      </c>
      <c r="J4071">
        <v>0</v>
      </c>
      <c r="K4071">
        <v>0</v>
      </c>
      <c r="L4071">
        <v>0</v>
      </c>
      <c r="M4071">
        <v>0</v>
      </c>
    </row>
    <row r="4072" spans="2:13" x14ac:dyDescent="0.2">
      <c r="B4072">
        <v>0</v>
      </c>
      <c r="C4072">
        <v>0</v>
      </c>
      <c r="D4072">
        <v>0</v>
      </c>
      <c r="E4072">
        <v>0</v>
      </c>
      <c r="F4072">
        <v>0</v>
      </c>
      <c r="G4072">
        <v>3333333</v>
      </c>
      <c r="H4072">
        <v>0</v>
      </c>
      <c r="I4072">
        <v>0</v>
      </c>
      <c r="J4072">
        <v>0</v>
      </c>
      <c r="K4072">
        <v>0</v>
      </c>
      <c r="L4072">
        <v>0</v>
      </c>
      <c r="M4072">
        <v>0</v>
      </c>
    </row>
    <row r="4073" spans="2:13" x14ac:dyDescent="0.2">
      <c r="B4073">
        <v>0</v>
      </c>
      <c r="C4073">
        <v>0</v>
      </c>
      <c r="D4073">
        <v>0</v>
      </c>
      <c r="E4073">
        <v>0</v>
      </c>
      <c r="F4073">
        <v>0</v>
      </c>
      <c r="G4073">
        <v>3333333</v>
      </c>
      <c r="H4073">
        <v>0</v>
      </c>
      <c r="I4073">
        <v>0</v>
      </c>
      <c r="J4073">
        <v>0</v>
      </c>
      <c r="K4073">
        <v>0</v>
      </c>
      <c r="L4073">
        <v>0</v>
      </c>
      <c r="M4073">
        <v>0</v>
      </c>
    </row>
    <row r="4074" spans="2:13" x14ac:dyDescent="0.2">
      <c r="B4074">
        <v>0</v>
      </c>
      <c r="C4074">
        <v>0</v>
      </c>
      <c r="D4074">
        <v>0</v>
      </c>
      <c r="E4074">
        <v>0</v>
      </c>
      <c r="F4074">
        <v>0</v>
      </c>
      <c r="G4074">
        <v>3333333</v>
      </c>
      <c r="H4074">
        <v>0</v>
      </c>
      <c r="I4074">
        <v>0</v>
      </c>
      <c r="J4074">
        <v>0</v>
      </c>
      <c r="K4074">
        <v>0</v>
      </c>
      <c r="L4074">
        <v>0</v>
      </c>
      <c r="M4074">
        <v>0</v>
      </c>
    </row>
    <row r="4075" spans="2:13" x14ac:dyDescent="0.2">
      <c r="B4075">
        <v>0</v>
      </c>
      <c r="C4075">
        <v>0</v>
      </c>
      <c r="D4075">
        <v>0</v>
      </c>
      <c r="E4075">
        <v>0</v>
      </c>
      <c r="F4075">
        <v>0</v>
      </c>
      <c r="G4075">
        <v>3333333</v>
      </c>
      <c r="H4075">
        <v>0</v>
      </c>
      <c r="I4075">
        <v>0</v>
      </c>
      <c r="J4075">
        <v>0</v>
      </c>
      <c r="K4075">
        <v>0</v>
      </c>
      <c r="L4075">
        <v>0</v>
      </c>
      <c r="M4075">
        <v>0</v>
      </c>
    </row>
    <row r="4076" spans="2:13" x14ac:dyDescent="0.2">
      <c r="B4076">
        <v>0</v>
      </c>
      <c r="C4076">
        <v>0</v>
      </c>
      <c r="D4076">
        <v>0</v>
      </c>
      <c r="E4076">
        <v>0</v>
      </c>
      <c r="F4076">
        <v>0</v>
      </c>
      <c r="G4076">
        <v>3333333</v>
      </c>
      <c r="H4076">
        <v>0</v>
      </c>
      <c r="I4076">
        <v>0</v>
      </c>
      <c r="J4076">
        <v>0</v>
      </c>
      <c r="K4076">
        <v>0</v>
      </c>
      <c r="L4076">
        <v>0</v>
      </c>
      <c r="M4076">
        <v>0</v>
      </c>
    </row>
    <row r="4077" spans="2:13" x14ac:dyDescent="0.2">
      <c r="B4077">
        <v>0</v>
      </c>
      <c r="C4077">
        <v>0</v>
      </c>
      <c r="D4077">
        <v>0</v>
      </c>
      <c r="E4077">
        <v>0</v>
      </c>
      <c r="F4077">
        <v>0</v>
      </c>
      <c r="G4077">
        <v>3333333</v>
      </c>
      <c r="H4077">
        <v>0</v>
      </c>
      <c r="I4077">
        <v>0</v>
      </c>
      <c r="J4077">
        <v>0</v>
      </c>
      <c r="K4077">
        <v>0</v>
      </c>
      <c r="L4077">
        <v>0</v>
      </c>
      <c r="M4077">
        <v>0</v>
      </c>
    </row>
    <row r="4078" spans="2:13" x14ac:dyDescent="0.2">
      <c r="B4078">
        <v>0</v>
      </c>
      <c r="C4078">
        <v>0</v>
      </c>
      <c r="D4078">
        <v>0</v>
      </c>
      <c r="E4078">
        <v>0</v>
      </c>
      <c r="F4078">
        <v>0</v>
      </c>
      <c r="G4078">
        <v>3333333</v>
      </c>
      <c r="H4078">
        <v>0</v>
      </c>
      <c r="I4078">
        <v>0</v>
      </c>
      <c r="J4078">
        <v>0</v>
      </c>
      <c r="K4078">
        <v>0</v>
      </c>
      <c r="L4078">
        <v>0</v>
      </c>
      <c r="M4078">
        <v>0</v>
      </c>
    </row>
    <row r="4079" spans="2:13" x14ac:dyDescent="0.2">
      <c r="B4079">
        <v>0</v>
      </c>
      <c r="C4079">
        <v>0</v>
      </c>
      <c r="D4079">
        <v>0</v>
      </c>
      <c r="E4079">
        <v>0</v>
      </c>
      <c r="F4079">
        <v>0</v>
      </c>
      <c r="G4079">
        <v>3333333</v>
      </c>
      <c r="H4079">
        <v>0</v>
      </c>
      <c r="I4079">
        <v>0</v>
      </c>
      <c r="J4079">
        <v>0</v>
      </c>
      <c r="K4079">
        <v>0</v>
      </c>
      <c r="L4079">
        <v>0</v>
      </c>
      <c r="M4079">
        <v>0</v>
      </c>
    </row>
    <row r="4080" spans="2:13" x14ac:dyDescent="0.2">
      <c r="B4080">
        <v>0</v>
      </c>
      <c r="C4080">
        <v>0</v>
      </c>
      <c r="D4080">
        <v>0</v>
      </c>
      <c r="E4080">
        <v>0</v>
      </c>
      <c r="F4080">
        <v>0</v>
      </c>
      <c r="G4080">
        <v>3333333</v>
      </c>
      <c r="H4080">
        <v>0</v>
      </c>
      <c r="I4080">
        <v>0</v>
      </c>
      <c r="J4080">
        <v>0</v>
      </c>
      <c r="K4080">
        <v>0</v>
      </c>
      <c r="L4080">
        <v>0</v>
      </c>
      <c r="M4080">
        <v>0</v>
      </c>
    </row>
    <row r="4081" spans="2:13" x14ac:dyDescent="0.2">
      <c r="B4081">
        <v>0</v>
      </c>
      <c r="C4081">
        <v>0</v>
      </c>
      <c r="D4081">
        <v>0</v>
      </c>
      <c r="E4081">
        <v>0</v>
      </c>
      <c r="F4081">
        <v>0</v>
      </c>
      <c r="G4081">
        <v>3333333</v>
      </c>
      <c r="H4081">
        <v>0</v>
      </c>
      <c r="I4081">
        <v>0</v>
      </c>
      <c r="J4081">
        <v>0</v>
      </c>
      <c r="K4081">
        <v>0</v>
      </c>
      <c r="L4081">
        <v>0</v>
      </c>
      <c r="M4081">
        <v>0</v>
      </c>
    </row>
    <row r="4082" spans="2:13" x14ac:dyDescent="0.2">
      <c r="B4082">
        <v>0</v>
      </c>
      <c r="C4082">
        <v>0</v>
      </c>
      <c r="D4082">
        <v>0</v>
      </c>
      <c r="E4082">
        <v>0</v>
      </c>
      <c r="F4082">
        <v>0</v>
      </c>
      <c r="G4082">
        <v>3333333</v>
      </c>
      <c r="H4082">
        <v>0</v>
      </c>
      <c r="I4082">
        <v>0</v>
      </c>
      <c r="J4082">
        <v>0</v>
      </c>
      <c r="K4082">
        <v>0</v>
      </c>
      <c r="L4082">
        <v>0</v>
      </c>
      <c r="M4082">
        <v>0</v>
      </c>
    </row>
    <row r="4083" spans="2:13" x14ac:dyDescent="0.2">
      <c r="B4083">
        <v>0</v>
      </c>
      <c r="C4083">
        <v>0</v>
      </c>
      <c r="D4083">
        <v>0</v>
      </c>
      <c r="E4083">
        <v>0</v>
      </c>
      <c r="F4083">
        <v>0</v>
      </c>
      <c r="G4083">
        <v>3333333</v>
      </c>
      <c r="H4083">
        <v>0</v>
      </c>
      <c r="I4083">
        <v>0</v>
      </c>
      <c r="J4083">
        <v>0</v>
      </c>
      <c r="K4083">
        <v>0</v>
      </c>
      <c r="L4083">
        <v>0</v>
      </c>
      <c r="M4083">
        <v>0</v>
      </c>
    </row>
    <row r="4084" spans="2:13" x14ac:dyDescent="0.2">
      <c r="B4084">
        <v>0</v>
      </c>
      <c r="C4084">
        <v>0</v>
      </c>
      <c r="D4084">
        <v>0</v>
      </c>
      <c r="E4084">
        <v>0</v>
      </c>
      <c r="F4084">
        <v>0</v>
      </c>
      <c r="G4084">
        <v>3333333</v>
      </c>
      <c r="H4084">
        <v>0</v>
      </c>
      <c r="I4084">
        <v>0</v>
      </c>
      <c r="J4084">
        <v>0</v>
      </c>
      <c r="K4084">
        <v>0</v>
      </c>
      <c r="L4084">
        <v>0</v>
      </c>
      <c r="M4084">
        <v>0</v>
      </c>
    </row>
    <row r="4085" spans="2:13" x14ac:dyDescent="0.2">
      <c r="B4085">
        <v>0</v>
      </c>
      <c r="C4085">
        <v>0</v>
      </c>
      <c r="D4085">
        <v>0</v>
      </c>
      <c r="E4085">
        <v>0</v>
      </c>
      <c r="F4085">
        <v>0</v>
      </c>
      <c r="G4085">
        <v>3333333</v>
      </c>
      <c r="H4085">
        <v>0</v>
      </c>
      <c r="I4085">
        <v>0</v>
      </c>
      <c r="J4085">
        <v>0</v>
      </c>
      <c r="K4085">
        <v>0</v>
      </c>
      <c r="L4085">
        <v>0</v>
      </c>
      <c r="M4085">
        <v>0</v>
      </c>
    </row>
    <row r="4086" spans="2:13" x14ac:dyDescent="0.2">
      <c r="B4086">
        <v>0</v>
      </c>
      <c r="C4086">
        <v>0</v>
      </c>
      <c r="D4086">
        <v>0</v>
      </c>
      <c r="E4086">
        <v>0</v>
      </c>
      <c r="F4086">
        <v>0</v>
      </c>
      <c r="G4086">
        <v>3333333</v>
      </c>
      <c r="H4086">
        <v>0</v>
      </c>
      <c r="I4086">
        <v>0</v>
      </c>
      <c r="J4086">
        <v>0</v>
      </c>
      <c r="K4086">
        <v>0</v>
      </c>
      <c r="L4086">
        <v>0</v>
      </c>
      <c r="M4086">
        <v>0</v>
      </c>
    </row>
    <row r="4087" spans="2:13" x14ac:dyDescent="0.2">
      <c r="B4087">
        <v>0</v>
      </c>
      <c r="C4087">
        <v>0</v>
      </c>
      <c r="D4087">
        <v>0</v>
      </c>
      <c r="E4087">
        <v>0</v>
      </c>
      <c r="F4087">
        <v>0</v>
      </c>
      <c r="G4087">
        <v>3333333</v>
      </c>
      <c r="H4087">
        <v>0</v>
      </c>
      <c r="I4087">
        <v>0</v>
      </c>
      <c r="J4087">
        <v>0</v>
      </c>
      <c r="K4087">
        <v>0</v>
      </c>
      <c r="L4087">
        <v>0</v>
      </c>
      <c r="M4087">
        <v>0</v>
      </c>
    </row>
    <row r="4088" spans="2:13" x14ac:dyDescent="0.2">
      <c r="B4088">
        <v>0</v>
      </c>
      <c r="C4088">
        <v>0</v>
      </c>
      <c r="D4088">
        <v>0</v>
      </c>
      <c r="E4088">
        <v>0</v>
      </c>
      <c r="F4088">
        <v>0</v>
      </c>
      <c r="G4088">
        <v>3333333</v>
      </c>
      <c r="H4088">
        <v>0</v>
      </c>
      <c r="I4088">
        <v>0</v>
      </c>
      <c r="J4088">
        <v>0</v>
      </c>
      <c r="K4088">
        <v>0</v>
      </c>
      <c r="L4088">
        <v>0</v>
      </c>
      <c r="M4088">
        <v>0</v>
      </c>
    </row>
    <row r="4089" spans="2:13" x14ac:dyDescent="0.2">
      <c r="B4089">
        <v>0</v>
      </c>
      <c r="C4089">
        <v>0</v>
      </c>
      <c r="D4089">
        <v>0</v>
      </c>
      <c r="E4089">
        <v>0</v>
      </c>
      <c r="F4089">
        <v>0</v>
      </c>
      <c r="G4089">
        <v>3333333</v>
      </c>
      <c r="H4089">
        <v>0</v>
      </c>
      <c r="I4089">
        <v>0</v>
      </c>
      <c r="J4089">
        <v>0</v>
      </c>
      <c r="K4089">
        <v>0</v>
      </c>
      <c r="L4089">
        <v>0</v>
      </c>
      <c r="M4089">
        <v>0</v>
      </c>
    </row>
    <row r="4090" spans="2:13" x14ac:dyDescent="0.2">
      <c r="B4090">
        <v>0</v>
      </c>
      <c r="C4090">
        <v>0</v>
      </c>
      <c r="D4090">
        <v>0</v>
      </c>
      <c r="E4090">
        <v>0</v>
      </c>
      <c r="F4090">
        <v>0</v>
      </c>
      <c r="G4090">
        <v>3333333</v>
      </c>
      <c r="H4090">
        <v>0</v>
      </c>
      <c r="I4090">
        <v>0</v>
      </c>
      <c r="J4090">
        <v>0</v>
      </c>
      <c r="K4090">
        <v>0</v>
      </c>
      <c r="L4090">
        <v>0</v>
      </c>
      <c r="M4090">
        <v>0</v>
      </c>
    </row>
    <row r="4091" spans="2:13" x14ac:dyDescent="0.2">
      <c r="B4091">
        <v>0</v>
      </c>
      <c r="C4091">
        <v>0</v>
      </c>
      <c r="D4091">
        <v>0</v>
      </c>
      <c r="E4091">
        <v>0</v>
      </c>
      <c r="F4091">
        <v>0</v>
      </c>
      <c r="G4091">
        <v>3333333</v>
      </c>
      <c r="H4091">
        <v>0</v>
      </c>
      <c r="I4091">
        <v>0</v>
      </c>
      <c r="J4091">
        <v>0</v>
      </c>
      <c r="K4091">
        <v>0</v>
      </c>
      <c r="L4091">
        <v>0</v>
      </c>
      <c r="M4091">
        <v>0</v>
      </c>
    </row>
    <row r="4092" spans="2:13" x14ac:dyDescent="0.2">
      <c r="B4092">
        <v>0</v>
      </c>
      <c r="C4092">
        <v>0</v>
      </c>
      <c r="D4092">
        <v>0</v>
      </c>
      <c r="E4092">
        <v>0</v>
      </c>
      <c r="F4092">
        <v>0</v>
      </c>
      <c r="G4092">
        <v>3333333</v>
      </c>
      <c r="H4092">
        <v>0</v>
      </c>
      <c r="I4092">
        <v>0</v>
      </c>
      <c r="J4092">
        <v>0</v>
      </c>
      <c r="K4092">
        <v>0</v>
      </c>
      <c r="L4092">
        <v>0</v>
      </c>
      <c r="M4092">
        <v>0</v>
      </c>
    </row>
    <row r="4093" spans="2:13" x14ac:dyDescent="0.2">
      <c r="B4093">
        <v>0</v>
      </c>
      <c r="C4093">
        <v>0</v>
      </c>
      <c r="D4093">
        <v>0</v>
      </c>
      <c r="E4093">
        <v>0</v>
      </c>
      <c r="F4093">
        <v>0</v>
      </c>
      <c r="G4093">
        <v>3333333</v>
      </c>
      <c r="H4093">
        <v>0</v>
      </c>
      <c r="I4093">
        <v>0</v>
      </c>
      <c r="J4093">
        <v>0</v>
      </c>
      <c r="K4093">
        <v>0</v>
      </c>
      <c r="L4093">
        <v>0</v>
      </c>
      <c r="M4093">
        <v>0</v>
      </c>
    </row>
    <row r="4094" spans="2:13" x14ac:dyDescent="0.2">
      <c r="B4094">
        <v>0</v>
      </c>
      <c r="C4094">
        <v>0</v>
      </c>
      <c r="D4094">
        <v>0</v>
      </c>
      <c r="E4094">
        <v>0</v>
      </c>
      <c r="F4094">
        <v>0</v>
      </c>
      <c r="G4094">
        <v>3333333</v>
      </c>
      <c r="H4094">
        <v>0</v>
      </c>
      <c r="I4094">
        <v>0</v>
      </c>
      <c r="J4094">
        <v>0</v>
      </c>
      <c r="K4094">
        <v>0</v>
      </c>
      <c r="L4094">
        <v>0</v>
      </c>
      <c r="M4094">
        <v>0</v>
      </c>
    </row>
    <row r="4095" spans="2:13" x14ac:dyDescent="0.2">
      <c r="B4095">
        <v>0</v>
      </c>
      <c r="C4095">
        <v>0</v>
      </c>
      <c r="D4095">
        <v>0</v>
      </c>
      <c r="E4095">
        <v>0</v>
      </c>
      <c r="F4095">
        <v>0</v>
      </c>
      <c r="G4095">
        <v>3333333</v>
      </c>
      <c r="H4095">
        <v>0</v>
      </c>
      <c r="I4095">
        <v>0</v>
      </c>
      <c r="J4095">
        <v>0</v>
      </c>
      <c r="K4095">
        <v>0</v>
      </c>
      <c r="L4095">
        <v>0</v>
      </c>
      <c r="M4095">
        <v>0</v>
      </c>
    </row>
    <row r="4096" spans="2:13" x14ac:dyDescent="0.2">
      <c r="B4096">
        <v>0</v>
      </c>
      <c r="C4096">
        <v>0</v>
      </c>
      <c r="D4096">
        <v>0</v>
      </c>
      <c r="E4096">
        <v>0</v>
      </c>
      <c r="F4096">
        <v>0</v>
      </c>
      <c r="G4096">
        <v>3333333</v>
      </c>
      <c r="H4096">
        <v>0</v>
      </c>
      <c r="I4096">
        <v>0</v>
      </c>
      <c r="J4096">
        <v>0</v>
      </c>
      <c r="K4096">
        <v>0</v>
      </c>
      <c r="L4096">
        <v>0</v>
      </c>
      <c r="M4096">
        <v>0</v>
      </c>
    </row>
    <row r="4097" spans="2:13" x14ac:dyDescent="0.2">
      <c r="B4097">
        <v>0</v>
      </c>
      <c r="C4097">
        <v>0</v>
      </c>
      <c r="D4097">
        <v>0</v>
      </c>
      <c r="E4097">
        <v>0</v>
      </c>
      <c r="F4097">
        <v>0</v>
      </c>
      <c r="G4097">
        <v>3333333</v>
      </c>
      <c r="H4097">
        <v>0</v>
      </c>
      <c r="I4097">
        <v>0</v>
      </c>
      <c r="J4097">
        <v>0</v>
      </c>
      <c r="K4097">
        <v>0</v>
      </c>
      <c r="L4097">
        <v>0</v>
      </c>
      <c r="M4097">
        <v>0</v>
      </c>
    </row>
    <row r="4098" spans="2:13" x14ac:dyDescent="0.2">
      <c r="B4098">
        <v>0</v>
      </c>
      <c r="C4098">
        <v>0</v>
      </c>
      <c r="D4098">
        <v>0</v>
      </c>
      <c r="E4098">
        <v>0</v>
      </c>
      <c r="F4098">
        <v>0</v>
      </c>
      <c r="G4098">
        <v>3333333</v>
      </c>
      <c r="H4098">
        <v>0</v>
      </c>
      <c r="I4098">
        <v>0</v>
      </c>
      <c r="J4098">
        <v>0</v>
      </c>
      <c r="K4098">
        <v>0</v>
      </c>
      <c r="L4098">
        <v>0</v>
      </c>
      <c r="M4098">
        <v>0</v>
      </c>
    </row>
    <row r="4099" spans="2:13" x14ac:dyDescent="0.2">
      <c r="B4099">
        <v>0</v>
      </c>
      <c r="C4099">
        <v>0</v>
      </c>
      <c r="D4099">
        <v>0</v>
      </c>
      <c r="E4099">
        <v>0</v>
      </c>
      <c r="F4099">
        <v>0</v>
      </c>
      <c r="G4099">
        <v>3333333</v>
      </c>
      <c r="H4099">
        <v>0</v>
      </c>
      <c r="I4099">
        <v>0</v>
      </c>
      <c r="J4099">
        <v>0</v>
      </c>
      <c r="K4099">
        <v>0</v>
      </c>
      <c r="L4099">
        <v>0</v>
      </c>
      <c r="M4099">
        <v>0</v>
      </c>
    </row>
    <row r="4100" spans="2:13" x14ac:dyDescent="0.2">
      <c r="B4100">
        <v>0</v>
      </c>
      <c r="C4100">
        <v>0</v>
      </c>
      <c r="D4100">
        <v>0</v>
      </c>
      <c r="E4100">
        <v>0</v>
      </c>
      <c r="F4100">
        <v>0</v>
      </c>
      <c r="G4100">
        <v>3333333</v>
      </c>
      <c r="H4100">
        <v>0</v>
      </c>
      <c r="I4100">
        <v>0</v>
      </c>
      <c r="J4100">
        <v>0</v>
      </c>
      <c r="K4100">
        <v>0</v>
      </c>
      <c r="L4100">
        <v>0</v>
      </c>
      <c r="M4100">
        <v>0</v>
      </c>
    </row>
    <row r="4101" spans="2:13" x14ac:dyDescent="0.2">
      <c r="B4101">
        <v>0</v>
      </c>
      <c r="C4101">
        <v>0</v>
      </c>
      <c r="D4101">
        <v>0</v>
      </c>
      <c r="E4101">
        <v>0</v>
      </c>
      <c r="F4101">
        <v>0</v>
      </c>
      <c r="G4101">
        <v>3333333</v>
      </c>
      <c r="H4101">
        <v>0</v>
      </c>
      <c r="I4101">
        <v>0</v>
      </c>
      <c r="J4101">
        <v>0</v>
      </c>
      <c r="K4101">
        <v>0</v>
      </c>
      <c r="L4101">
        <v>0</v>
      </c>
      <c r="M4101">
        <v>0</v>
      </c>
    </row>
    <row r="4102" spans="2:13" x14ac:dyDescent="0.2">
      <c r="B4102">
        <v>0</v>
      </c>
      <c r="C4102">
        <v>0</v>
      </c>
      <c r="D4102">
        <v>0</v>
      </c>
      <c r="E4102">
        <v>0</v>
      </c>
      <c r="F4102">
        <v>0</v>
      </c>
      <c r="G4102">
        <v>3333333</v>
      </c>
      <c r="H4102">
        <v>0</v>
      </c>
      <c r="I4102">
        <v>0</v>
      </c>
      <c r="J4102">
        <v>0</v>
      </c>
      <c r="K4102">
        <v>0</v>
      </c>
      <c r="L4102">
        <v>0</v>
      </c>
      <c r="M4102">
        <v>0</v>
      </c>
    </row>
    <row r="4103" spans="2:13" x14ac:dyDescent="0.2">
      <c r="B4103">
        <v>0</v>
      </c>
      <c r="C4103">
        <v>0</v>
      </c>
      <c r="D4103">
        <v>0</v>
      </c>
      <c r="E4103">
        <v>0</v>
      </c>
      <c r="F4103">
        <v>0</v>
      </c>
      <c r="G4103">
        <v>3333333</v>
      </c>
      <c r="H4103">
        <v>0</v>
      </c>
      <c r="I4103">
        <v>0</v>
      </c>
      <c r="J4103">
        <v>0</v>
      </c>
      <c r="K4103">
        <v>0</v>
      </c>
      <c r="L4103">
        <v>0</v>
      </c>
      <c r="M4103">
        <v>0</v>
      </c>
    </row>
    <row r="4104" spans="2:13" x14ac:dyDescent="0.2">
      <c r="B4104">
        <v>0</v>
      </c>
      <c r="C4104">
        <v>0</v>
      </c>
      <c r="D4104">
        <v>0</v>
      </c>
      <c r="E4104">
        <v>0</v>
      </c>
      <c r="F4104">
        <v>0</v>
      </c>
      <c r="G4104">
        <v>3333333</v>
      </c>
      <c r="H4104">
        <v>0</v>
      </c>
      <c r="I4104">
        <v>0</v>
      </c>
      <c r="J4104">
        <v>0</v>
      </c>
      <c r="K4104">
        <v>0</v>
      </c>
      <c r="L4104">
        <v>0</v>
      </c>
      <c r="M4104">
        <v>0</v>
      </c>
    </row>
    <row r="4105" spans="2:13" x14ac:dyDescent="0.2">
      <c r="B4105">
        <v>0</v>
      </c>
      <c r="C4105">
        <v>0</v>
      </c>
      <c r="D4105">
        <v>0</v>
      </c>
      <c r="E4105">
        <v>0</v>
      </c>
      <c r="F4105">
        <v>0</v>
      </c>
      <c r="G4105">
        <v>3333333</v>
      </c>
      <c r="H4105">
        <v>0</v>
      </c>
      <c r="I4105">
        <v>0</v>
      </c>
      <c r="J4105">
        <v>0</v>
      </c>
      <c r="K4105">
        <v>0</v>
      </c>
      <c r="L4105">
        <v>0</v>
      </c>
      <c r="M4105">
        <v>0</v>
      </c>
    </row>
    <row r="4106" spans="2:13" x14ac:dyDescent="0.2">
      <c r="B4106">
        <v>0</v>
      </c>
      <c r="C4106">
        <v>0</v>
      </c>
      <c r="D4106">
        <v>0</v>
      </c>
      <c r="E4106">
        <v>0</v>
      </c>
      <c r="F4106">
        <v>0</v>
      </c>
      <c r="G4106">
        <v>3333333</v>
      </c>
      <c r="H4106">
        <v>0</v>
      </c>
      <c r="I4106">
        <v>0</v>
      </c>
      <c r="J4106">
        <v>0</v>
      </c>
      <c r="K4106">
        <v>0</v>
      </c>
      <c r="L4106">
        <v>0</v>
      </c>
      <c r="M4106">
        <v>0</v>
      </c>
    </row>
    <row r="4107" spans="2:13" x14ac:dyDescent="0.2">
      <c r="B4107">
        <v>0</v>
      </c>
      <c r="C4107">
        <v>0</v>
      </c>
      <c r="D4107">
        <v>0</v>
      </c>
      <c r="E4107">
        <v>0</v>
      </c>
      <c r="F4107">
        <v>0</v>
      </c>
      <c r="G4107">
        <v>3333333</v>
      </c>
      <c r="H4107">
        <v>0</v>
      </c>
      <c r="I4107">
        <v>0</v>
      </c>
      <c r="J4107">
        <v>0</v>
      </c>
      <c r="K4107">
        <v>0</v>
      </c>
      <c r="L4107">
        <v>0</v>
      </c>
      <c r="M4107">
        <v>0</v>
      </c>
    </row>
    <row r="4108" spans="2:13" x14ac:dyDescent="0.2">
      <c r="B4108">
        <v>0</v>
      </c>
      <c r="C4108">
        <v>0</v>
      </c>
      <c r="D4108">
        <v>0</v>
      </c>
      <c r="E4108">
        <v>0</v>
      </c>
      <c r="F4108">
        <v>0</v>
      </c>
      <c r="G4108">
        <v>3333333</v>
      </c>
      <c r="H4108">
        <v>0</v>
      </c>
      <c r="I4108">
        <v>0</v>
      </c>
      <c r="J4108">
        <v>0</v>
      </c>
      <c r="K4108">
        <v>0</v>
      </c>
      <c r="L4108">
        <v>0</v>
      </c>
      <c r="M4108">
        <v>0</v>
      </c>
    </row>
    <row r="4109" spans="2:13" x14ac:dyDescent="0.2">
      <c r="B4109">
        <v>0</v>
      </c>
      <c r="C4109">
        <v>0</v>
      </c>
      <c r="D4109">
        <v>0</v>
      </c>
      <c r="E4109">
        <v>0</v>
      </c>
      <c r="F4109">
        <v>0</v>
      </c>
      <c r="G4109">
        <v>3333333</v>
      </c>
      <c r="H4109">
        <v>0</v>
      </c>
      <c r="I4109">
        <v>0</v>
      </c>
      <c r="J4109">
        <v>0</v>
      </c>
      <c r="K4109">
        <v>0</v>
      </c>
      <c r="L4109">
        <v>0</v>
      </c>
      <c r="M4109">
        <v>0</v>
      </c>
    </row>
    <row r="4110" spans="2:13" x14ac:dyDescent="0.2">
      <c r="B4110">
        <v>0</v>
      </c>
      <c r="C4110">
        <v>0</v>
      </c>
      <c r="D4110">
        <v>0</v>
      </c>
      <c r="E4110">
        <v>0</v>
      </c>
      <c r="F4110">
        <v>0</v>
      </c>
      <c r="G4110">
        <v>3333333</v>
      </c>
      <c r="H4110">
        <v>0</v>
      </c>
      <c r="I4110">
        <v>0</v>
      </c>
      <c r="J4110">
        <v>0</v>
      </c>
      <c r="K4110">
        <v>0</v>
      </c>
      <c r="L4110">
        <v>0</v>
      </c>
      <c r="M4110">
        <v>0</v>
      </c>
    </row>
    <row r="4111" spans="2:13" x14ac:dyDescent="0.2">
      <c r="B4111">
        <v>0</v>
      </c>
      <c r="C4111">
        <v>0</v>
      </c>
      <c r="D4111">
        <v>0</v>
      </c>
      <c r="E4111">
        <v>0</v>
      </c>
      <c r="F4111">
        <v>0</v>
      </c>
      <c r="G4111">
        <v>3333333</v>
      </c>
      <c r="H4111">
        <v>0</v>
      </c>
      <c r="I4111">
        <v>0</v>
      </c>
      <c r="J4111">
        <v>0</v>
      </c>
      <c r="K4111">
        <v>0</v>
      </c>
      <c r="L4111">
        <v>0</v>
      </c>
      <c r="M4111">
        <v>0</v>
      </c>
    </row>
    <row r="4112" spans="2:13" x14ac:dyDescent="0.2">
      <c r="B4112">
        <v>0</v>
      </c>
      <c r="C4112">
        <v>0</v>
      </c>
      <c r="D4112">
        <v>0</v>
      </c>
      <c r="E4112">
        <v>0</v>
      </c>
      <c r="F4112">
        <v>0</v>
      </c>
      <c r="G4112">
        <v>3333333</v>
      </c>
      <c r="H4112">
        <v>0</v>
      </c>
      <c r="I4112">
        <v>0</v>
      </c>
      <c r="J4112">
        <v>0</v>
      </c>
      <c r="K4112">
        <v>0</v>
      </c>
      <c r="L4112">
        <v>0</v>
      </c>
      <c r="M4112">
        <v>0</v>
      </c>
    </row>
    <row r="4113" spans="2:13" x14ac:dyDescent="0.2">
      <c r="B4113">
        <v>0</v>
      </c>
      <c r="C4113">
        <v>0</v>
      </c>
      <c r="D4113">
        <v>0</v>
      </c>
      <c r="E4113">
        <v>0</v>
      </c>
      <c r="F4113">
        <v>0</v>
      </c>
      <c r="G4113">
        <v>3333333</v>
      </c>
      <c r="H4113">
        <v>0</v>
      </c>
      <c r="I4113">
        <v>0</v>
      </c>
      <c r="J4113">
        <v>0</v>
      </c>
      <c r="K4113">
        <v>0</v>
      </c>
      <c r="L4113">
        <v>0</v>
      </c>
      <c r="M4113">
        <v>0</v>
      </c>
    </row>
    <row r="4114" spans="2:13" x14ac:dyDescent="0.2">
      <c r="B4114">
        <v>0</v>
      </c>
      <c r="C4114">
        <v>0</v>
      </c>
      <c r="D4114">
        <v>0</v>
      </c>
      <c r="E4114">
        <v>0</v>
      </c>
      <c r="F4114">
        <v>0</v>
      </c>
      <c r="G4114">
        <v>3333333</v>
      </c>
      <c r="H4114">
        <v>0</v>
      </c>
      <c r="I4114">
        <v>0</v>
      </c>
      <c r="J4114">
        <v>0</v>
      </c>
      <c r="K4114">
        <v>0</v>
      </c>
      <c r="L4114">
        <v>0</v>
      </c>
      <c r="M4114">
        <v>0</v>
      </c>
    </row>
    <row r="4115" spans="2:13" x14ac:dyDescent="0.2">
      <c r="B4115">
        <v>0</v>
      </c>
      <c r="C4115">
        <v>0</v>
      </c>
      <c r="D4115">
        <v>0</v>
      </c>
      <c r="E4115">
        <v>0</v>
      </c>
      <c r="F4115">
        <v>0</v>
      </c>
      <c r="G4115">
        <v>3333333</v>
      </c>
      <c r="H4115">
        <v>0</v>
      </c>
      <c r="I4115">
        <v>0</v>
      </c>
      <c r="J4115">
        <v>0</v>
      </c>
      <c r="K4115">
        <v>0</v>
      </c>
      <c r="L4115">
        <v>0</v>
      </c>
      <c r="M4115">
        <v>0</v>
      </c>
    </row>
    <row r="4116" spans="2:13" x14ac:dyDescent="0.2">
      <c r="B4116">
        <v>0</v>
      </c>
      <c r="C4116">
        <v>0</v>
      </c>
      <c r="D4116">
        <v>0</v>
      </c>
      <c r="E4116">
        <v>0</v>
      </c>
      <c r="F4116">
        <v>0</v>
      </c>
      <c r="G4116">
        <v>3333333</v>
      </c>
      <c r="H4116">
        <v>0</v>
      </c>
      <c r="I4116">
        <v>0</v>
      </c>
      <c r="J4116">
        <v>0</v>
      </c>
      <c r="K4116">
        <v>0</v>
      </c>
      <c r="L4116">
        <v>0</v>
      </c>
      <c r="M4116">
        <v>0</v>
      </c>
    </row>
    <row r="4117" spans="2:13" x14ac:dyDescent="0.2">
      <c r="B4117">
        <v>0</v>
      </c>
      <c r="C4117">
        <v>0</v>
      </c>
      <c r="D4117">
        <v>0</v>
      </c>
      <c r="E4117">
        <v>0</v>
      </c>
      <c r="F4117">
        <v>0</v>
      </c>
      <c r="G4117">
        <v>3333333</v>
      </c>
      <c r="H4117">
        <v>0</v>
      </c>
      <c r="I4117">
        <v>0</v>
      </c>
      <c r="J4117">
        <v>0</v>
      </c>
      <c r="K4117">
        <v>0</v>
      </c>
      <c r="L4117">
        <v>0</v>
      </c>
      <c r="M4117">
        <v>0</v>
      </c>
    </row>
    <row r="4118" spans="2:13" x14ac:dyDescent="0.2">
      <c r="B4118">
        <v>0</v>
      </c>
      <c r="C4118">
        <v>0</v>
      </c>
      <c r="D4118">
        <v>0</v>
      </c>
      <c r="E4118">
        <v>0</v>
      </c>
      <c r="F4118">
        <v>0</v>
      </c>
      <c r="G4118">
        <v>3333333</v>
      </c>
      <c r="H4118">
        <v>0</v>
      </c>
      <c r="I4118">
        <v>0</v>
      </c>
      <c r="J4118">
        <v>0</v>
      </c>
      <c r="K4118">
        <v>0</v>
      </c>
      <c r="L4118">
        <v>0</v>
      </c>
      <c r="M4118">
        <v>0</v>
      </c>
    </row>
    <row r="4119" spans="2:13" x14ac:dyDescent="0.2">
      <c r="B4119">
        <v>0</v>
      </c>
      <c r="C4119">
        <v>0</v>
      </c>
      <c r="D4119">
        <v>0</v>
      </c>
      <c r="E4119">
        <v>0</v>
      </c>
      <c r="F4119">
        <v>0</v>
      </c>
      <c r="G4119">
        <v>3333333</v>
      </c>
      <c r="H4119">
        <v>0</v>
      </c>
      <c r="I4119">
        <v>0</v>
      </c>
      <c r="J4119">
        <v>0</v>
      </c>
      <c r="K4119">
        <v>0</v>
      </c>
      <c r="L4119">
        <v>0</v>
      </c>
      <c r="M4119">
        <v>0</v>
      </c>
    </row>
    <row r="4120" spans="2:13" x14ac:dyDescent="0.2">
      <c r="B4120">
        <v>0</v>
      </c>
      <c r="C4120">
        <v>0</v>
      </c>
      <c r="D4120">
        <v>0</v>
      </c>
      <c r="E4120">
        <v>0</v>
      </c>
      <c r="F4120">
        <v>0</v>
      </c>
      <c r="G4120">
        <v>3333333</v>
      </c>
      <c r="H4120">
        <v>0</v>
      </c>
      <c r="I4120">
        <v>0</v>
      </c>
      <c r="J4120">
        <v>0</v>
      </c>
      <c r="K4120">
        <v>0</v>
      </c>
      <c r="L4120">
        <v>0</v>
      </c>
      <c r="M4120">
        <v>0</v>
      </c>
    </row>
    <row r="4121" spans="2:13" x14ac:dyDescent="0.2">
      <c r="B4121">
        <v>0</v>
      </c>
      <c r="C4121">
        <v>0</v>
      </c>
      <c r="D4121">
        <v>0</v>
      </c>
      <c r="E4121">
        <v>0</v>
      </c>
      <c r="F4121">
        <v>0</v>
      </c>
      <c r="G4121">
        <v>3333333</v>
      </c>
      <c r="H4121">
        <v>0</v>
      </c>
      <c r="I4121">
        <v>0</v>
      </c>
      <c r="J4121">
        <v>0</v>
      </c>
      <c r="K4121">
        <v>0</v>
      </c>
      <c r="L4121">
        <v>0</v>
      </c>
      <c r="M4121">
        <v>0</v>
      </c>
    </row>
    <row r="4122" spans="2:13" x14ac:dyDescent="0.2">
      <c r="B4122">
        <v>0</v>
      </c>
      <c r="C4122">
        <v>0</v>
      </c>
      <c r="D4122">
        <v>0</v>
      </c>
      <c r="E4122">
        <v>0</v>
      </c>
      <c r="F4122">
        <v>0</v>
      </c>
      <c r="G4122">
        <v>3333333</v>
      </c>
      <c r="H4122">
        <v>0</v>
      </c>
      <c r="I4122">
        <v>0</v>
      </c>
      <c r="J4122">
        <v>0</v>
      </c>
      <c r="K4122">
        <v>0</v>
      </c>
      <c r="L4122">
        <v>0</v>
      </c>
      <c r="M4122">
        <v>0</v>
      </c>
    </row>
    <row r="4123" spans="2:13" x14ac:dyDescent="0.2">
      <c r="B4123">
        <v>0</v>
      </c>
      <c r="C4123">
        <v>0</v>
      </c>
      <c r="D4123">
        <v>0</v>
      </c>
      <c r="E4123">
        <v>0</v>
      </c>
      <c r="F4123">
        <v>0</v>
      </c>
      <c r="G4123">
        <v>3333333</v>
      </c>
      <c r="H4123">
        <v>0</v>
      </c>
      <c r="I4123">
        <v>0</v>
      </c>
      <c r="J4123">
        <v>0</v>
      </c>
      <c r="K4123">
        <v>0</v>
      </c>
      <c r="L4123">
        <v>0</v>
      </c>
      <c r="M4123">
        <v>0</v>
      </c>
    </row>
    <row r="4124" spans="2:13" x14ac:dyDescent="0.2">
      <c r="B4124">
        <v>0</v>
      </c>
      <c r="C4124">
        <v>0</v>
      </c>
      <c r="D4124">
        <v>0</v>
      </c>
      <c r="E4124">
        <v>0</v>
      </c>
      <c r="F4124">
        <v>0</v>
      </c>
      <c r="G4124">
        <v>3333333</v>
      </c>
      <c r="H4124">
        <v>0</v>
      </c>
      <c r="I4124">
        <v>0</v>
      </c>
      <c r="J4124">
        <v>0</v>
      </c>
      <c r="K4124">
        <v>0</v>
      </c>
      <c r="L4124">
        <v>0</v>
      </c>
      <c r="M4124">
        <v>0</v>
      </c>
    </row>
    <row r="4125" spans="2:13" x14ac:dyDescent="0.2">
      <c r="B4125">
        <v>0</v>
      </c>
      <c r="C4125">
        <v>0</v>
      </c>
      <c r="D4125">
        <v>0</v>
      </c>
      <c r="E4125">
        <v>0</v>
      </c>
      <c r="F4125">
        <v>0</v>
      </c>
      <c r="G4125">
        <v>3333333</v>
      </c>
      <c r="H4125">
        <v>0</v>
      </c>
      <c r="I4125">
        <v>0</v>
      </c>
      <c r="J4125">
        <v>0</v>
      </c>
      <c r="K4125">
        <v>0</v>
      </c>
      <c r="L4125">
        <v>0</v>
      </c>
      <c r="M4125">
        <v>0</v>
      </c>
    </row>
    <row r="4126" spans="2:13" x14ac:dyDescent="0.2">
      <c r="B4126">
        <v>0</v>
      </c>
      <c r="C4126">
        <v>0</v>
      </c>
      <c r="D4126">
        <v>0</v>
      </c>
      <c r="E4126">
        <v>0</v>
      </c>
      <c r="F4126">
        <v>0</v>
      </c>
      <c r="G4126">
        <v>3333333</v>
      </c>
      <c r="H4126">
        <v>0</v>
      </c>
      <c r="I4126">
        <v>0</v>
      </c>
      <c r="J4126">
        <v>0</v>
      </c>
      <c r="K4126">
        <v>0</v>
      </c>
      <c r="L4126">
        <v>0</v>
      </c>
      <c r="M4126">
        <v>0</v>
      </c>
    </row>
    <row r="4127" spans="2:13" x14ac:dyDescent="0.2">
      <c r="B4127">
        <v>0</v>
      </c>
      <c r="C4127">
        <v>0</v>
      </c>
      <c r="D4127">
        <v>0</v>
      </c>
      <c r="E4127">
        <v>0</v>
      </c>
      <c r="F4127">
        <v>0</v>
      </c>
      <c r="G4127">
        <v>3333333</v>
      </c>
      <c r="H4127">
        <v>0</v>
      </c>
      <c r="I4127">
        <v>0</v>
      </c>
      <c r="J4127">
        <v>0</v>
      </c>
      <c r="K4127">
        <v>0</v>
      </c>
      <c r="L4127">
        <v>0</v>
      </c>
      <c r="M4127">
        <v>0</v>
      </c>
    </row>
    <row r="4128" spans="2:13" x14ac:dyDescent="0.2">
      <c r="B4128">
        <v>0</v>
      </c>
      <c r="C4128">
        <v>0</v>
      </c>
      <c r="D4128">
        <v>0</v>
      </c>
      <c r="E4128">
        <v>0</v>
      </c>
      <c r="F4128">
        <v>0</v>
      </c>
      <c r="G4128">
        <v>3333333</v>
      </c>
      <c r="H4128">
        <v>0</v>
      </c>
      <c r="I4128">
        <v>0</v>
      </c>
      <c r="J4128">
        <v>0</v>
      </c>
      <c r="K4128">
        <v>0</v>
      </c>
      <c r="L4128">
        <v>0</v>
      </c>
      <c r="M4128">
        <v>0</v>
      </c>
    </row>
    <row r="4129" spans="2:13" x14ac:dyDescent="0.2">
      <c r="B4129">
        <v>0</v>
      </c>
      <c r="C4129">
        <v>0</v>
      </c>
      <c r="D4129">
        <v>0</v>
      </c>
      <c r="E4129">
        <v>0</v>
      </c>
      <c r="F4129">
        <v>0</v>
      </c>
      <c r="G4129">
        <v>3333333</v>
      </c>
      <c r="H4129">
        <v>0</v>
      </c>
      <c r="I4129">
        <v>0</v>
      </c>
      <c r="J4129">
        <v>0</v>
      </c>
      <c r="K4129">
        <v>0</v>
      </c>
      <c r="L4129">
        <v>0</v>
      </c>
      <c r="M4129">
        <v>0</v>
      </c>
    </row>
    <row r="4130" spans="2:13" x14ac:dyDescent="0.2">
      <c r="B4130">
        <v>0</v>
      </c>
      <c r="C4130">
        <v>0</v>
      </c>
      <c r="D4130">
        <v>0</v>
      </c>
      <c r="E4130">
        <v>0</v>
      </c>
      <c r="F4130">
        <v>0</v>
      </c>
      <c r="G4130">
        <v>3333333</v>
      </c>
      <c r="H4130">
        <v>0</v>
      </c>
      <c r="I4130">
        <v>0</v>
      </c>
      <c r="J4130">
        <v>0</v>
      </c>
      <c r="K4130">
        <v>0</v>
      </c>
      <c r="L4130">
        <v>0</v>
      </c>
      <c r="M4130">
        <v>0</v>
      </c>
    </row>
    <row r="4131" spans="2:13" x14ac:dyDescent="0.2">
      <c r="B4131">
        <v>0</v>
      </c>
      <c r="C4131">
        <v>0</v>
      </c>
      <c r="D4131">
        <v>0</v>
      </c>
      <c r="E4131">
        <v>0</v>
      </c>
      <c r="F4131">
        <v>0</v>
      </c>
      <c r="G4131">
        <v>3333333</v>
      </c>
      <c r="H4131">
        <v>0</v>
      </c>
      <c r="I4131">
        <v>0</v>
      </c>
      <c r="J4131">
        <v>0</v>
      </c>
      <c r="K4131">
        <v>0</v>
      </c>
      <c r="L4131">
        <v>0</v>
      </c>
      <c r="M4131">
        <v>0</v>
      </c>
    </row>
    <row r="4132" spans="2:13" x14ac:dyDescent="0.2">
      <c r="B4132">
        <v>0</v>
      </c>
      <c r="C4132">
        <v>0</v>
      </c>
      <c r="D4132">
        <v>0</v>
      </c>
      <c r="E4132">
        <v>0</v>
      </c>
      <c r="F4132">
        <v>0</v>
      </c>
      <c r="G4132">
        <v>3333333</v>
      </c>
      <c r="H4132">
        <v>0</v>
      </c>
      <c r="I4132">
        <v>0</v>
      </c>
      <c r="J4132">
        <v>0</v>
      </c>
      <c r="K4132">
        <v>0</v>
      </c>
      <c r="L4132">
        <v>0</v>
      </c>
      <c r="M4132">
        <v>0</v>
      </c>
    </row>
    <row r="4133" spans="2:13" x14ac:dyDescent="0.2">
      <c r="B4133">
        <v>0</v>
      </c>
      <c r="C4133">
        <v>0</v>
      </c>
      <c r="D4133">
        <v>0</v>
      </c>
      <c r="E4133">
        <v>0</v>
      </c>
      <c r="F4133">
        <v>0</v>
      </c>
      <c r="G4133">
        <v>3333333</v>
      </c>
      <c r="H4133">
        <v>0</v>
      </c>
      <c r="I4133">
        <v>0</v>
      </c>
      <c r="J4133">
        <v>0</v>
      </c>
      <c r="K4133">
        <v>0</v>
      </c>
      <c r="L4133">
        <v>0</v>
      </c>
      <c r="M4133">
        <v>0</v>
      </c>
    </row>
    <row r="4134" spans="2:13" x14ac:dyDescent="0.2">
      <c r="B4134">
        <v>0</v>
      </c>
      <c r="C4134">
        <v>0</v>
      </c>
      <c r="D4134">
        <v>0</v>
      </c>
      <c r="E4134">
        <v>0</v>
      </c>
      <c r="F4134">
        <v>0</v>
      </c>
      <c r="G4134">
        <v>3333333</v>
      </c>
      <c r="H4134">
        <v>0</v>
      </c>
      <c r="I4134">
        <v>0</v>
      </c>
      <c r="J4134">
        <v>0</v>
      </c>
      <c r="K4134">
        <v>0</v>
      </c>
      <c r="L4134">
        <v>0</v>
      </c>
      <c r="M4134">
        <v>0</v>
      </c>
    </row>
    <row r="4135" spans="2:13" x14ac:dyDescent="0.2">
      <c r="B4135">
        <v>0</v>
      </c>
      <c r="C4135">
        <v>0</v>
      </c>
      <c r="D4135">
        <v>0</v>
      </c>
      <c r="E4135">
        <v>0</v>
      </c>
      <c r="F4135">
        <v>0</v>
      </c>
      <c r="G4135">
        <v>3333333</v>
      </c>
      <c r="H4135">
        <v>0</v>
      </c>
      <c r="I4135">
        <v>0</v>
      </c>
      <c r="J4135">
        <v>0</v>
      </c>
      <c r="K4135">
        <v>0</v>
      </c>
      <c r="L4135">
        <v>0</v>
      </c>
      <c r="M4135">
        <v>0</v>
      </c>
    </row>
    <row r="4136" spans="2:13" x14ac:dyDescent="0.2">
      <c r="B4136">
        <v>0</v>
      </c>
      <c r="C4136">
        <v>0</v>
      </c>
      <c r="D4136">
        <v>0</v>
      </c>
      <c r="E4136">
        <v>0</v>
      </c>
      <c r="F4136">
        <v>0</v>
      </c>
      <c r="G4136">
        <v>3333333</v>
      </c>
      <c r="H4136">
        <v>0</v>
      </c>
      <c r="I4136">
        <v>0</v>
      </c>
      <c r="J4136">
        <v>0</v>
      </c>
      <c r="K4136">
        <v>0</v>
      </c>
      <c r="L4136">
        <v>0</v>
      </c>
      <c r="M4136">
        <v>0</v>
      </c>
    </row>
    <row r="4137" spans="2:13" x14ac:dyDescent="0.2">
      <c r="B4137">
        <v>0</v>
      </c>
      <c r="C4137">
        <v>0</v>
      </c>
      <c r="D4137">
        <v>0</v>
      </c>
      <c r="E4137">
        <v>0</v>
      </c>
      <c r="F4137">
        <v>0</v>
      </c>
      <c r="G4137">
        <v>3333333</v>
      </c>
      <c r="H4137">
        <v>0</v>
      </c>
      <c r="I4137">
        <v>0</v>
      </c>
      <c r="J4137">
        <v>0</v>
      </c>
      <c r="K4137">
        <v>0</v>
      </c>
      <c r="L4137">
        <v>0</v>
      </c>
      <c r="M4137">
        <v>0</v>
      </c>
    </row>
    <row r="4138" spans="2:13" x14ac:dyDescent="0.2">
      <c r="B4138">
        <v>0</v>
      </c>
      <c r="C4138">
        <v>0</v>
      </c>
      <c r="D4138">
        <v>0</v>
      </c>
      <c r="E4138">
        <v>0</v>
      </c>
      <c r="F4138">
        <v>0</v>
      </c>
      <c r="G4138">
        <v>3333333</v>
      </c>
      <c r="H4138">
        <v>0</v>
      </c>
      <c r="I4138">
        <v>0</v>
      </c>
      <c r="J4138">
        <v>0</v>
      </c>
      <c r="K4138">
        <v>0</v>
      </c>
      <c r="L4138">
        <v>0</v>
      </c>
      <c r="M4138">
        <v>0</v>
      </c>
    </row>
    <row r="4139" spans="2:13" x14ac:dyDescent="0.2">
      <c r="B4139">
        <v>0</v>
      </c>
      <c r="C4139">
        <v>0</v>
      </c>
      <c r="D4139">
        <v>0</v>
      </c>
      <c r="E4139">
        <v>0</v>
      </c>
      <c r="F4139">
        <v>0</v>
      </c>
      <c r="G4139">
        <v>3333333</v>
      </c>
      <c r="H4139">
        <v>0</v>
      </c>
      <c r="I4139">
        <v>0</v>
      </c>
      <c r="J4139">
        <v>0</v>
      </c>
      <c r="K4139">
        <v>0</v>
      </c>
      <c r="L4139">
        <v>0</v>
      </c>
      <c r="M4139">
        <v>0</v>
      </c>
    </row>
    <row r="4140" spans="2:13" x14ac:dyDescent="0.2">
      <c r="B4140">
        <v>0</v>
      </c>
      <c r="C4140">
        <v>0</v>
      </c>
      <c r="D4140">
        <v>0</v>
      </c>
      <c r="E4140">
        <v>0</v>
      </c>
      <c r="F4140">
        <v>0</v>
      </c>
      <c r="G4140">
        <v>3333333</v>
      </c>
      <c r="H4140">
        <v>0</v>
      </c>
      <c r="I4140">
        <v>0</v>
      </c>
      <c r="J4140">
        <v>0</v>
      </c>
      <c r="K4140">
        <v>0</v>
      </c>
      <c r="L4140">
        <v>0</v>
      </c>
      <c r="M4140">
        <v>0</v>
      </c>
    </row>
    <row r="4141" spans="2:13" x14ac:dyDescent="0.2">
      <c r="B4141">
        <v>0</v>
      </c>
      <c r="C4141">
        <v>0</v>
      </c>
      <c r="D4141">
        <v>0</v>
      </c>
      <c r="E4141">
        <v>0</v>
      </c>
      <c r="F4141">
        <v>0</v>
      </c>
      <c r="G4141">
        <v>3333333</v>
      </c>
      <c r="H4141">
        <v>0</v>
      </c>
      <c r="I4141">
        <v>0</v>
      </c>
      <c r="J4141">
        <v>0</v>
      </c>
      <c r="K4141">
        <v>0</v>
      </c>
      <c r="L4141">
        <v>0</v>
      </c>
      <c r="M4141">
        <v>0</v>
      </c>
    </row>
    <row r="4142" spans="2:13" x14ac:dyDescent="0.2">
      <c r="B4142">
        <v>0</v>
      </c>
      <c r="C4142">
        <v>0</v>
      </c>
      <c r="D4142">
        <v>0</v>
      </c>
      <c r="E4142">
        <v>0</v>
      </c>
      <c r="F4142">
        <v>0</v>
      </c>
      <c r="G4142">
        <v>3333333</v>
      </c>
      <c r="H4142">
        <v>0</v>
      </c>
      <c r="I4142">
        <v>0</v>
      </c>
      <c r="J4142">
        <v>0</v>
      </c>
      <c r="K4142">
        <v>0</v>
      </c>
      <c r="L4142">
        <v>0</v>
      </c>
      <c r="M4142">
        <v>0</v>
      </c>
    </row>
    <row r="4143" spans="2:13" x14ac:dyDescent="0.2">
      <c r="B4143">
        <v>0</v>
      </c>
      <c r="C4143">
        <v>0</v>
      </c>
      <c r="D4143">
        <v>0</v>
      </c>
      <c r="E4143">
        <v>0</v>
      </c>
      <c r="F4143">
        <v>0</v>
      </c>
      <c r="G4143">
        <v>3333333</v>
      </c>
      <c r="H4143">
        <v>0</v>
      </c>
      <c r="I4143">
        <v>0</v>
      </c>
      <c r="J4143">
        <v>0</v>
      </c>
      <c r="K4143">
        <v>0</v>
      </c>
      <c r="L4143">
        <v>0</v>
      </c>
      <c r="M4143">
        <v>0</v>
      </c>
    </row>
    <row r="4144" spans="2:13" x14ac:dyDescent="0.2">
      <c r="B4144">
        <v>0</v>
      </c>
      <c r="C4144">
        <v>0</v>
      </c>
      <c r="D4144">
        <v>0</v>
      </c>
      <c r="E4144">
        <v>0</v>
      </c>
      <c r="F4144">
        <v>0</v>
      </c>
      <c r="G4144">
        <v>3333333</v>
      </c>
      <c r="H4144">
        <v>0</v>
      </c>
      <c r="I4144">
        <v>0</v>
      </c>
      <c r="J4144">
        <v>0</v>
      </c>
      <c r="K4144">
        <v>0</v>
      </c>
      <c r="L4144">
        <v>0</v>
      </c>
      <c r="M4144">
        <v>0</v>
      </c>
    </row>
    <row r="4145" spans="2:13" x14ac:dyDescent="0.2">
      <c r="B4145">
        <v>0</v>
      </c>
      <c r="C4145">
        <v>0</v>
      </c>
      <c r="D4145">
        <v>0</v>
      </c>
      <c r="E4145">
        <v>0</v>
      </c>
      <c r="F4145">
        <v>0</v>
      </c>
      <c r="G4145">
        <v>3333333</v>
      </c>
      <c r="H4145">
        <v>0</v>
      </c>
      <c r="I4145">
        <v>0</v>
      </c>
      <c r="J4145">
        <v>0</v>
      </c>
      <c r="K4145">
        <v>0</v>
      </c>
      <c r="L4145">
        <v>0</v>
      </c>
      <c r="M4145">
        <v>0</v>
      </c>
    </row>
    <row r="4146" spans="2:13" x14ac:dyDescent="0.2">
      <c r="B4146">
        <v>0</v>
      </c>
      <c r="C4146">
        <v>0</v>
      </c>
      <c r="D4146">
        <v>0</v>
      </c>
      <c r="E4146">
        <v>0</v>
      </c>
      <c r="F4146">
        <v>0</v>
      </c>
      <c r="G4146">
        <v>3333333</v>
      </c>
      <c r="H4146">
        <v>0</v>
      </c>
      <c r="I4146">
        <v>0</v>
      </c>
      <c r="J4146">
        <v>0</v>
      </c>
      <c r="K4146">
        <v>0</v>
      </c>
      <c r="L4146">
        <v>0</v>
      </c>
      <c r="M4146">
        <v>0</v>
      </c>
    </row>
    <row r="4147" spans="2:13" x14ac:dyDescent="0.2">
      <c r="B4147">
        <v>0</v>
      </c>
      <c r="C4147">
        <v>0</v>
      </c>
      <c r="D4147">
        <v>0</v>
      </c>
      <c r="E4147">
        <v>0</v>
      </c>
      <c r="F4147">
        <v>0</v>
      </c>
      <c r="G4147">
        <v>3333333</v>
      </c>
      <c r="H4147">
        <v>0</v>
      </c>
      <c r="I4147">
        <v>0</v>
      </c>
      <c r="J4147">
        <v>0</v>
      </c>
      <c r="K4147">
        <v>0</v>
      </c>
      <c r="L4147">
        <v>0</v>
      </c>
      <c r="M4147">
        <v>0</v>
      </c>
    </row>
    <row r="4148" spans="2:13" x14ac:dyDescent="0.2">
      <c r="B4148">
        <v>0</v>
      </c>
      <c r="C4148">
        <v>0</v>
      </c>
      <c r="D4148">
        <v>0</v>
      </c>
      <c r="E4148">
        <v>0</v>
      </c>
      <c r="F4148">
        <v>0</v>
      </c>
      <c r="G4148">
        <v>3333333</v>
      </c>
      <c r="H4148">
        <v>0</v>
      </c>
      <c r="I4148">
        <v>0</v>
      </c>
      <c r="J4148">
        <v>0</v>
      </c>
      <c r="K4148">
        <v>0</v>
      </c>
      <c r="L4148">
        <v>0</v>
      </c>
      <c r="M4148">
        <v>0</v>
      </c>
    </row>
    <row r="4149" spans="2:13" x14ac:dyDescent="0.2">
      <c r="B4149">
        <v>0</v>
      </c>
      <c r="C4149">
        <v>0</v>
      </c>
      <c r="D4149">
        <v>0</v>
      </c>
      <c r="E4149">
        <v>0</v>
      </c>
      <c r="F4149">
        <v>0</v>
      </c>
      <c r="G4149">
        <v>3333333</v>
      </c>
      <c r="H4149">
        <v>0</v>
      </c>
      <c r="I4149">
        <v>0</v>
      </c>
      <c r="J4149">
        <v>0</v>
      </c>
      <c r="K4149">
        <v>0</v>
      </c>
      <c r="L4149">
        <v>0</v>
      </c>
      <c r="M4149">
        <v>0</v>
      </c>
    </row>
    <row r="4150" spans="2:13" x14ac:dyDescent="0.2">
      <c r="B4150">
        <v>0</v>
      </c>
      <c r="C4150">
        <v>0</v>
      </c>
      <c r="D4150">
        <v>0</v>
      </c>
      <c r="E4150">
        <v>0</v>
      </c>
      <c r="F4150">
        <v>0</v>
      </c>
      <c r="G4150">
        <v>3333333</v>
      </c>
      <c r="H4150">
        <v>0</v>
      </c>
      <c r="I4150">
        <v>0</v>
      </c>
      <c r="J4150">
        <v>0</v>
      </c>
      <c r="K4150">
        <v>0</v>
      </c>
      <c r="L4150">
        <v>0</v>
      </c>
      <c r="M4150">
        <v>0</v>
      </c>
    </row>
    <row r="4151" spans="2:13" x14ac:dyDescent="0.2">
      <c r="B4151">
        <v>0</v>
      </c>
      <c r="C4151">
        <v>0</v>
      </c>
      <c r="D4151">
        <v>0</v>
      </c>
      <c r="E4151">
        <v>0</v>
      </c>
      <c r="F4151">
        <v>0</v>
      </c>
      <c r="G4151">
        <v>3333333</v>
      </c>
      <c r="H4151">
        <v>0</v>
      </c>
      <c r="I4151">
        <v>0</v>
      </c>
      <c r="J4151">
        <v>0</v>
      </c>
      <c r="K4151">
        <v>0</v>
      </c>
      <c r="L4151">
        <v>0</v>
      </c>
      <c r="M4151">
        <v>0</v>
      </c>
    </row>
    <row r="4152" spans="2:13" x14ac:dyDescent="0.2">
      <c r="B4152">
        <v>0</v>
      </c>
      <c r="C4152">
        <v>0</v>
      </c>
      <c r="D4152">
        <v>0</v>
      </c>
      <c r="E4152">
        <v>0</v>
      </c>
      <c r="F4152">
        <v>0</v>
      </c>
      <c r="G4152">
        <v>3333333</v>
      </c>
      <c r="H4152">
        <v>0</v>
      </c>
      <c r="I4152">
        <v>0</v>
      </c>
      <c r="J4152">
        <v>0</v>
      </c>
      <c r="K4152">
        <v>0</v>
      </c>
      <c r="L4152">
        <v>0</v>
      </c>
      <c r="M4152">
        <v>0</v>
      </c>
    </row>
    <row r="4153" spans="2:13" x14ac:dyDescent="0.2">
      <c r="B4153">
        <v>0</v>
      </c>
      <c r="C4153">
        <v>0</v>
      </c>
      <c r="D4153">
        <v>0</v>
      </c>
      <c r="E4153">
        <v>0</v>
      </c>
      <c r="F4153">
        <v>0</v>
      </c>
      <c r="G4153">
        <v>3333333</v>
      </c>
      <c r="H4153">
        <v>0</v>
      </c>
      <c r="I4153">
        <v>0</v>
      </c>
      <c r="J4153">
        <v>0</v>
      </c>
      <c r="K4153">
        <v>0</v>
      </c>
      <c r="L4153">
        <v>0</v>
      </c>
      <c r="M4153">
        <v>0</v>
      </c>
    </row>
    <row r="4154" spans="2:13" x14ac:dyDescent="0.2">
      <c r="B4154">
        <v>0</v>
      </c>
      <c r="C4154">
        <v>0</v>
      </c>
      <c r="D4154">
        <v>0</v>
      </c>
      <c r="E4154">
        <v>0</v>
      </c>
      <c r="F4154">
        <v>0</v>
      </c>
      <c r="G4154">
        <v>3333333</v>
      </c>
      <c r="H4154">
        <v>0</v>
      </c>
      <c r="I4154">
        <v>0</v>
      </c>
      <c r="J4154">
        <v>0</v>
      </c>
      <c r="K4154">
        <v>0</v>
      </c>
      <c r="L4154">
        <v>0</v>
      </c>
      <c r="M4154">
        <v>0</v>
      </c>
    </row>
    <row r="4155" spans="2:13" x14ac:dyDescent="0.2">
      <c r="B4155">
        <v>0</v>
      </c>
      <c r="C4155">
        <v>0</v>
      </c>
      <c r="D4155">
        <v>0</v>
      </c>
      <c r="E4155">
        <v>0</v>
      </c>
      <c r="F4155">
        <v>0</v>
      </c>
      <c r="G4155">
        <v>3333333</v>
      </c>
      <c r="H4155">
        <v>0</v>
      </c>
      <c r="I4155">
        <v>0</v>
      </c>
      <c r="J4155">
        <v>0</v>
      </c>
      <c r="K4155">
        <v>0</v>
      </c>
      <c r="L4155">
        <v>0</v>
      </c>
      <c r="M4155">
        <v>0</v>
      </c>
    </row>
    <row r="4156" spans="2:13" x14ac:dyDescent="0.2">
      <c r="B4156">
        <v>0</v>
      </c>
      <c r="C4156">
        <v>0</v>
      </c>
      <c r="D4156">
        <v>0</v>
      </c>
      <c r="E4156">
        <v>0</v>
      </c>
      <c r="F4156">
        <v>0</v>
      </c>
      <c r="G4156">
        <v>3333333</v>
      </c>
      <c r="H4156">
        <v>0</v>
      </c>
      <c r="I4156">
        <v>0</v>
      </c>
      <c r="J4156">
        <v>0</v>
      </c>
      <c r="K4156">
        <v>0</v>
      </c>
      <c r="L4156">
        <v>0</v>
      </c>
      <c r="M4156">
        <v>0</v>
      </c>
    </row>
    <row r="4157" spans="2:13" x14ac:dyDescent="0.2">
      <c r="B4157">
        <v>0</v>
      </c>
      <c r="C4157">
        <v>0</v>
      </c>
      <c r="D4157">
        <v>0</v>
      </c>
      <c r="E4157">
        <v>0</v>
      </c>
      <c r="F4157">
        <v>0</v>
      </c>
      <c r="G4157">
        <v>3333333</v>
      </c>
      <c r="H4157">
        <v>0</v>
      </c>
      <c r="I4157">
        <v>0</v>
      </c>
      <c r="J4157">
        <v>0</v>
      </c>
      <c r="K4157">
        <v>0</v>
      </c>
      <c r="L4157">
        <v>0</v>
      </c>
      <c r="M4157">
        <v>0</v>
      </c>
    </row>
    <row r="4158" spans="2:13" x14ac:dyDescent="0.2">
      <c r="B4158">
        <v>0</v>
      </c>
      <c r="C4158">
        <v>0</v>
      </c>
      <c r="D4158">
        <v>0</v>
      </c>
      <c r="E4158">
        <v>0</v>
      </c>
      <c r="F4158">
        <v>0</v>
      </c>
      <c r="G4158">
        <v>3333333</v>
      </c>
      <c r="H4158">
        <v>0</v>
      </c>
      <c r="I4158">
        <v>0</v>
      </c>
      <c r="J4158">
        <v>0</v>
      </c>
      <c r="K4158">
        <v>0</v>
      </c>
      <c r="L4158">
        <v>0</v>
      </c>
      <c r="M4158">
        <v>0</v>
      </c>
    </row>
    <row r="4159" spans="2:13" x14ac:dyDescent="0.2">
      <c r="B4159">
        <v>0</v>
      </c>
      <c r="C4159">
        <v>0</v>
      </c>
      <c r="D4159">
        <v>0</v>
      </c>
      <c r="E4159">
        <v>0</v>
      </c>
      <c r="F4159">
        <v>0</v>
      </c>
      <c r="G4159">
        <v>3333333</v>
      </c>
      <c r="H4159">
        <v>0</v>
      </c>
      <c r="I4159">
        <v>0</v>
      </c>
      <c r="J4159">
        <v>0</v>
      </c>
      <c r="K4159">
        <v>0</v>
      </c>
      <c r="L4159">
        <v>0</v>
      </c>
      <c r="M4159">
        <v>0</v>
      </c>
    </row>
    <row r="4160" spans="2:13" x14ac:dyDescent="0.2">
      <c r="B4160">
        <v>0</v>
      </c>
      <c r="C4160">
        <v>0</v>
      </c>
      <c r="D4160">
        <v>0</v>
      </c>
      <c r="E4160">
        <v>0</v>
      </c>
      <c r="F4160">
        <v>0</v>
      </c>
      <c r="G4160">
        <v>3333333</v>
      </c>
      <c r="H4160">
        <v>0</v>
      </c>
      <c r="I4160">
        <v>0</v>
      </c>
      <c r="J4160">
        <v>0</v>
      </c>
      <c r="K4160">
        <v>0</v>
      </c>
      <c r="L4160">
        <v>0</v>
      </c>
      <c r="M4160">
        <v>0</v>
      </c>
    </row>
    <row r="4161" spans="2:13" x14ac:dyDescent="0.2">
      <c r="B4161">
        <v>0</v>
      </c>
      <c r="C4161">
        <v>0</v>
      </c>
      <c r="D4161">
        <v>0</v>
      </c>
      <c r="E4161">
        <v>0</v>
      </c>
      <c r="F4161">
        <v>0</v>
      </c>
      <c r="G4161">
        <v>3333333</v>
      </c>
      <c r="H4161">
        <v>0</v>
      </c>
      <c r="I4161">
        <v>0</v>
      </c>
      <c r="J4161">
        <v>0</v>
      </c>
      <c r="K4161">
        <v>0</v>
      </c>
      <c r="L4161">
        <v>0</v>
      </c>
      <c r="M4161">
        <v>0</v>
      </c>
    </row>
    <row r="4162" spans="2:13" x14ac:dyDescent="0.2">
      <c r="B4162">
        <v>0</v>
      </c>
      <c r="C4162">
        <v>0</v>
      </c>
      <c r="D4162">
        <v>0</v>
      </c>
      <c r="E4162">
        <v>0</v>
      </c>
      <c r="F4162">
        <v>0</v>
      </c>
      <c r="G4162">
        <v>3333333</v>
      </c>
      <c r="H4162">
        <v>0</v>
      </c>
      <c r="I4162">
        <v>0</v>
      </c>
      <c r="J4162">
        <v>0</v>
      </c>
      <c r="K4162">
        <v>0</v>
      </c>
      <c r="L4162">
        <v>0</v>
      </c>
      <c r="M4162">
        <v>0</v>
      </c>
    </row>
    <row r="4163" spans="2:13" x14ac:dyDescent="0.2">
      <c r="B4163">
        <v>0</v>
      </c>
      <c r="C4163">
        <v>0</v>
      </c>
      <c r="D4163">
        <v>0</v>
      </c>
      <c r="E4163">
        <v>0</v>
      </c>
      <c r="F4163">
        <v>0</v>
      </c>
      <c r="G4163">
        <v>3333333</v>
      </c>
      <c r="H4163">
        <v>0</v>
      </c>
      <c r="I4163">
        <v>0</v>
      </c>
      <c r="J4163">
        <v>0</v>
      </c>
      <c r="K4163">
        <v>0</v>
      </c>
      <c r="L4163">
        <v>0</v>
      </c>
      <c r="M4163">
        <v>0</v>
      </c>
    </row>
    <row r="4164" spans="2:13" x14ac:dyDescent="0.2">
      <c r="B4164">
        <v>0</v>
      </c>
      <c r="C4164">
        <v>0</v>
      </c>
      <c r="D4164">
        <v>0</v>
      </c>
      <c r="E4164">
        <v>0</v>
      </c>
      <c r="F4164">
        <v>0</v>
      </c>
      <c r="G4164">
        <v>3333333</v>
      </c>
      <c r="H4164">
        <v>0</v>
      </c>
      <c r="I4164">
        <v>0</v>
      </c>
      <c r="J4164">
        <v>0</v>
      </c>
      <c r="K4164">
        <v>0</v>
      </c>
      <c r="L4164">
        <v>0</v>
      </c>
      <c r="M4164">
        <v>0</v>
      </c>
    </row>
    <row r="4165" spans="2:13" x14ac:dyDescent="0.2">
      <c r="B4165">
        <v>0</v>
      </c>
      <c r="C4165">
        <v>0</v>
      </c>
      <c r="D4165">
        <v>0</v>
      </c>
      <c r="E4165">
        <v>0</v>
      </c>
      <c r="F4165">
        <v>0</v>
      </c>
      <c r="G4165">
        <v>3333333</v>
      </c>
      <c r="H4165">
        <v>0</v>
      </c>
      <c r="I4165">
        <v>0</v>
      </c>
      <c r="J4165">
        <v>0</v>
      </c>
      <c r="K4165">
        <v>0</v>
      </c>
      <c r="L4165">
        <v>0</v>
      </c>
      <c r="M4165">
        <v>0</v>
      </c>
    </row>
    <row r="4166" spans="2:13" x14ac:dyDescent="0.2">
      <c r="B4166">
        <v>0</v>
      </c>
      <c r="C4166">
        <v>0</v>
      </c>
      <c r="D4166">
        <v>0</v>
      </c>
      <c r="E4166">
        <v>0</v>
      </c>
      <c r="F4166">
        <v>0</v>
      </c>
      <c r="G4166">
        <v>3333333</v>
      </c>
      <c r="H4166">
        <v>0</v>
      </c>
      <c r="I4166">
        <v>0</v>
      </c>
      <c r="J4166">
        <v>0</v>
      </c>
      <c r="K4166">
        <v>0</v>
      </c>
      <c r="L4166">
        <v>0</v>
      </c>
      <c r="M4166">
        <v>0</v>
      </c>
    </row>
    <row r="4167" spans="2:13" x14ac:dyDescent="0.2">
      <c r="B4167">
        <v>0</v>
      </c>
      <c r="C4167">
        <v>0</v>
      </c>
      <c r="D4167">
        <v>0</v>
      </c>
      <c r="E4167">
        <v>0</v>
      </c>
      <c r="F4167">
        <v>0</v>
      </c>
      <c r="G4167">
        <v>3333333</v>
      </c>
      <c r="H4167">
        <v>0</v>
      </c>
      <c r="I4167">
        <v>0</v>
      </c>
      <c r="J4167">
        <v>0</v>
      </c>
      <c r="K4167">
        <v>0</v>
      </c>
      <c r="L4167">
        <v>0</v>
      </c>
      <c r="M4167">
        <v>0</v>
      </c>
    </row>
    <row r="4168" spans="2:13" x14ac:dyDescent="0.2">
      <c r="B4168">
        <v>0</v>
      </c>
      <c r="C4168">
        <v>0</v>
      </c>
      <c r="D4168">
        <v>0</v>
      </c>
      <c r="E4168">
        <v>0</v>
      </c>
      <c r="F4168">
        <v>0</v>
      </c>
      <c r="G4168">
        <v>3333333</v>
      </c>
      <c r="H4168">
        <v>0</v>
      </c>
      <c r="I4168">
        <v>0</v>
      </c>
      <c r="J4168">
        <v>0</v>
      </c>
      <c r="K4168">
        <v>0</v>
      </c>
      <c r="L4168">
        <v>0</v>
      </c>
      <c r="M4168">
        <v>0</v>
      </c>
    </row>
    <row r="4169" spans="2:13" x14ac:dyDescent="0.2">
      <c r="B4169">
        <v>0</v>
      </c>
      <c r="C4169">
        <v>0</v>
      </c>
      <c r="D4169">
        <v>0</v>
      </c>
      <c r="E4169">
        <v>0</v>
      </c>
      <c r="F4169">
        <v>0</v>
      </c>
      <c r="G4169">
        <v>3333333</v>
      </c>
      <c r="H4169">
        <v>0</v>
      </c>
      <c r="I4169">
        <v>0</v>
      </c>
      <c r="J4169">
        <v>0</v>
      </c>
      <c r="K4169">
        <v>0</v>
      </c>
      <c r="L4169">
        <v>0</v>
      </c>
      <c r="M4169">
        <v>0</v>
      </c>
    </row>
    <row r="4170" spans="2:13" x14ac:dyDescent="0.2">
      <c r="B4170">
        <v>0</v>
      </c>
      <c r="C4170">
        <v>0</v>
      </c>
      <c r="D4170">
        <v>0</v>
      </c>
      <c r="E4170">
        <v>0</v>
      </c>
      <c r="F4170">
        <v>0</v>
      </c>
      <c r="G4170">
        <v>3333333</v>
      </c>
      <c r="H4170">
        <v>0</v>
      </c>
      <c r="I4170">
        <v>0</v>
      </c>
      <c r="J4170">
        <v>0</v>
      </c>
      <c r="K4170">
        <v>0</v>
      </c>
      <c r="L4170">
        <v>0</v>
      </c>
      <c r="M4170">
        <v>0</v>
      </c>
    </row>
    <row r="4171" spans="2:13" x14ac:dyDescent="0.2">
      <c r="B4171">
        <v>0</v>
      </c>
      <c r="C4171">
        <v>0</v>
      </c>
      <c r="D4171">
        <v>0</v>
      </c>
      <c r="E4171">
        <v>0</v>
      </c>
      <c r="F4171">
        <v>0</v>
      </c>
      <c r="G4171">
        <v>3333333</v>
      </c>
      <c r="H4171">
        <v>0</v>
      </c>
      <c r="I4171">
        <v>0</v>
      </c>
      <c r="J4171">
        <v>0</v>
      </c>
      <c r="K4171">
        <v>0</v>
      </c>
      <c r="L4171">
        <v>0</v>
      </c>
      <c r="M4171">
        <v>0</v>
      </c>
    </row>
    <row r="4172" spans="2:13" x14ac:dyDescent="0.2">
      <c r="B4172">
        <v>0</v>
      </c>
      <c r="C4172">
        <v>0</v>
      </c>
      <c r="D4172">
        <v>0</v>
      </c>
      <c r="E4172">
        <v>0</v>
      </c>
      <c r="F4172">
        <v>0</v>
      </c>
      <c r="G4172">
        <v>3333333</v>
      </c>
      <c r="H4172">
        <v>0</v>
      </c>
      <c r="I4172">
        <v>0</v>
      </c>
      <c r="J4172">
        <v>0</v>
      </c>
      <c r="K4172">
        <v>0</v>
      </c>
      <c r="L4172">
        <v>0</v>
      </c>
      <c r="M4172">
        <v>0</v>
      </c>
    </row>
    <row r="4173" spans="2:13" x14ac:dyDescent="0.2">
      <c r="B4173">
        <v>0</v>
      </c>
      <c r="C4173">
        <v>0</v>
      </c>
      <c r="D4173">
        <v>0</v>
      </c>
      <c r="E4173">
        <v>0</v>
      </c>
      <c r="F4173">
        <v>0</v>
      </c>
      <c r="G4173">
        <v>3333333</v>
      </c>
      <c r="H4173">
        <v>0</v>
      </c>
      <c r="I4173">
        <v>0</v>
      </c>
      <c r="J4173">
        <v>0</v>
      </c>
      <c r="K4173">
        <v>0</v>
      </c>
      <c r="L4173">
        <v>0</v>
      </c>
      <c r="M4173">
        <v>0</v>
      </c>
    </row>
    <row r="4174" spans="2:13" x14ac:dyDescent="0.2">
      <c r="B4174">
        <v>0</v>
      </c>
      <c r="C4174">
        <v>0</v>
      </c>
      <c r="D4174">
        <v>0</v>
      </c>
      <c r="E4174">
        <v>0</v>
      </c>
      <c r="F4174">
        <v>0</v>
      </c>
      <c r="G4174">
        <v>3333333</v>
      </c>
      <c r="H4174">
        <v>0</v>
      </c>
      <c r="I4174">
        <v>0</v>
      </c>
      <c r="J4174">
        <v>0</v>
      </c>
      <c r="K4174">
        <v>0</v>
      </c>
      <c r="L4174">
        <v>0</v>
      </c>
      <c r="M4174">
        <v>0</v>
      </c>
    </row>
    <row r="4175" spans="2:13" x14ac:dyDescent="0.2">
      <c r="B4175">
        <v>0</v>
      </c>
      <c r="C4175">
        <v>0</v>
      </c>
      <c r="D4175">
        <v>0</v>
      </c>
      <c r="E4175">
        <v>0</v>
      </c>
      <c r="F4175">
        <v>0</v>
      </c>
      <c r="G4175">
        <v>3333333</v>
      </c>
      <c r="H4175">
        <v>0</v>
      </c>
      <c r="I4175">
        <v>0</v>
      </c>
      <c r="J4175">
        <v>0</v>
      </c>
      <c r="K4175">
        <v>0</v>
      </c>
      <c r="L4175">
        <v>0</v>
      </c>
      <c r="M4175">
        <v>0</v>
      </c>
    </row>
    <row r="4176" spans="2:13" x14ac:dyDescent="0.2">
      <c r="B4176">
        <v>0</v>
      </c>
      <c r="C4176">
        <v>0</v>
      </c>
      <c r="D4176">
        <v>0</v>
      </c>
      <c r="E4176">
        <v>0</v>
      </c>
      <c r="F4176">
        <v>0</v>
      </c>
      <c r="G4176">
        <v>3333333</v>
      </c>
      <c r="H4176">
        <v>0</v>
      </c>
      <c r="I4176">
        <v>0</v>
      </c>
      <c r="J4176">
        <v>0</v>
      </c>
      <c r="K4176">
        <v>0</v>
      </c>
      <c r="L4176">
        <v>0</v>
      </c>
      <c r="M4176">
        <v>0</v>
      </c>
    </row>
    <row r="4177" spans="2:13" x14ac:dyDescent="0.2">
      <c r="B4177">
        <v>0</v>
      </c>
      <c r="C4177">
        <v>0</v>
      </c>
      <c r="D4177">
        <v>0</v>
      </c>
      <c r="E4177">
        <v>0</v>
      </c>
      <c r="F4177">
        <v>0</v>
      </c>
      <c r="G4177">
        <v>3333333</v>
      </c>
      <c r="H4177">
        <v>0</v>
      </c>
      <c r="I4177">
        <v>0</v>
      </c>
      <c r="J4177">
        <v>0</v>
      </c>
      <c r="K4177">
        <v>0</v>
      </c>
      <c r="L4177">
        <v>0</v>
      </c>
      <c r="M4177">
        <v>0</v>
      </c>
    </row>
    <row r="4178" spans="2:13" x14ac:dyDescent="0.2">
      <c r="B4178">
        <v>0</v>
      </c>
      <c r="C4178">
        <v>0</v>
      </c>
      <c r="D4178">
        <v>0</v>
      </c>
      <c r="E4178">
        <v>0</v>
      </c>
      <c r="F4178">
        <v>0</v>
      </c>
      <c r="G4178">
        <v>3333333</v>
      </c>
      <c r="H4178">
        <v>0</v>
      </c>
      <c r="I4178">
        <v>0</v>
      </c>
      <c r="J4178">
        <v>0</v>
      </c>
      <c r="K4178">
        <v>0</v>
      </c>
      <c r="L4178">
        <v>0</v>
      </c>
      <c r="M4178">
        <v>0</v>
      </c>
    </row>
    <row r="4179" spans="2:13" x14ac:dyDescent="0.2">
      <c r="B4179">
        <v>0</v>
      </c>
      <c r="C4179">
        <v>0</v>
      </c>
      <c r="D4179">
        <v>0</v>
      </c>
      <c r="E4179">
        <v>0</v>
      </c>
      <c r="F4179">
        <v>0</v>
      </c>
      <c r="G4179">
        <v>3333333</v>
      </c>
      <c r="H4179">
        <v>0</v>
      </c>
      <c r="I4179">
        <v>0</v>
      </c>
      <c r="J4179">
        <v>0</v>
      </c>
      <c r="K4179">
        <v>0</v>
      </c>
      <c r="L4179">
        <v>0</v>
      </c>
      <c r="M4179">
        <v>0</v>
      </c>
    </row>
    <row r="4180" spans="2:13" x14ac:dyDescent="0.2">
      <c r="B4180">
        <v>0</v>
      </c>
      <c r="C4180">
        <v>0</v>
      </c>
      <c r="D4180">
        <v>0</v>
      </c>
      <c r="E4180">
        <v>0</v>
      </c>
      <c r="F4180">
        <v>0</v>
      </c>
      <c r="G4180">
        <v>3333333</v>
      </c>
      <c r="H4180">
        <v>0</v>
      </c>
      <c r="I4180">
        <v>0</v>
      </c>
      <c r="J4180">
        <v>0</v>
      </c>
      <c r="K4180">
        <v>0</v>
      </c>
      <c r="L4180">
        <v>0</v>
      </c>
      <c r="M4180">
        <v>0</v>
      </c>
    </row>
    <row r="4181" spans="2:13" x14ac:dyDescent="0.2">
      <c r="B4181">
        <v>0</v>
      </c>
      <c r="C4181">
        <v>0</v>
      </c>
      <c r="D4181">
        <v>0</v>
      </c>
      <c r="E4181">
        <v>0</v>
      </c>
      <c r="F4181">
        <v>0</v>
      </c>
      <c r="G4181">
        <v>3333333</v>
      </c>
      <c r="H4181">
        <v>0</v>
      </c>
      <c r="I4181">
        <v>0</v>
      </c>
      <c r="J4181">
        <v>0</v>
      </c>
      <c r="K4181">
        <v>0</v>
      </c>
      <c r="L4181">
        <v>0</v>
      </c>
      <c r="M4181">
        <v>0</v>
      </c>
    </row>
    <row r="4182" spans="2:13" x14ac:dyDescent="0.2">
      <c r="B4182">
        <v>0</v>
      </c>
      <c r="C4182">
        <v>0</v>
      </c>
      <c r="D4182">
        <v>0</v>
      </c>
      <c r="E4182">
        <v>0</v>
      </c>
      <c r="F4182">
        <v>0</v>
      </c>
      <c r="G4182">
        <v>3333333</v>
      </c>
      <c r="H4182">
        <v>0</v>
      </c>
      <c r="I4182">
        <v>0</v>
      </c>
      <c r="J4182">
        <v>0</v>
      </c>
      <c r="K4182">
        <v>0</v>
      </c>
      <c r="L4182">
        <v>0</v>
      </c>
      <c r="M4182">
        <v>0</v>
      </c>
    </row>
    <row r="4183" spans="2:13" x14ac:dyDescent="0.2">
      <c r="B4183">
        <v>0</v>
      </c>
      <c r="C4183">
        <v>0</v>
      </c>
      <c r="D4183">
        <v>0</v>
      </c>
      <c r="E4183">
        <v>0</v>
      </c>
      <c r="F4183">
        <v>0</v>
      </c>
      <c r="G4183">
        <v>3333333</v>
      </c>
      <c r="H4183">
        <v>0</v>
      </c>
      <c r="I4183">
        <v>0</v>
      </c>
      <c r="J4183">
        <v>0</v>
      </c>
      <c r="K4183">
        <v>0</v>
      </c>
      <c r="L4183">
        <v>0</v>
      </c>
      <c r="M4183">
        <v>0</v>
      </c>
    </row>
    <row r="4184" spans="2:13" x14ac:dyDescent="0.2">
      <c r="B4184">
        <v>0</v>
      </c>
      <c r="C4184">
        <v>0</v>
      </c>
      <c r="D4184">
        <v>0</v>
      </c>
      <c r="E4184">
        <v>0</v>
      </c>
      <c r="F4184">
        <v>0</v>
      </c>
      <c r="G4184">
        <v>3333333</v>
      </c>
      <c r="H4184">
        <v>0</v>
      </c>
      <c r="I4184">
        <v>0</v>
      </c>
      <c r="J4184">
        <v>0</v>
      </c>
      <c r="K4184">
        <v>0</v>
      </c>
      <c r="L4184">
        <v>0</v>
      </c>
      <c r="M4184">
        <v>0</v>
      </c>
    </row>
    <row r="4185" spans="2:13" x14ac:dyDescent="0.2">
      <c r="B4185">
        <v>0</v>
      </c>
      <c r="C4185">
        <v>0</v>
      </c>
      <c r="D4185">
        <v>0</v>
      </c>
      <c r="E4185">
        <v>0</v>
      </c>
      <c r="F4185">
        <v>0</v>
      </c>
      <c r="G4185">
        <v>3333333</v>
      </c>
      <c r="H4185">
        <v>0</v>
      </c>
      <c r="I4185">
        <v>0</v>
      </c>
      <c r="J4185">
        <v>0</v>
      </c>
      <c r="K4185">
        <v>0</v>
      </c>
      <c r="L4185">
        <v>0</v>
      </c>
      <c r="M4185">
        <v>0</v>
      </c>
    </row>
    <row r="4186" spans="2:13" x14ac:dyDescent="0.2">
      <c r="B4186">
        <v>0</v>
      </c>
      <c r="C4186">
        <v>0</v>
      </c>
      <c r="D4186">
        <v>0</v>
      </c>
      <c r="E4186">
        <v>0</v>
      </c>
      <c r="F4186">
        <v>0</v>
      </c>
      <c r="G4186">
        <v>3333333</v>
      </c>
      <c r="H4186">
        <v>0</v>
      </c>
      <c r="I4186">
        <v>0</v>
      </c>
      <c r="J4186">
        <v>0</v>
      </c>
      <c r="K4186">
        <v>0</v>
      </c>
      <c r="L4186">
        <v>0</v>
      </c>
      <c r="M4186">
        <v>0</v>
      </c>
    </row>
    <row r="4187" spans="2:13" x14ac:dyDescent="0.2">
      <c r="B4187">
        <v>0</v>
      </c>
      <c r="C4187">
        <v>0</v>
      </c>
      <c r="D4187">
        <v>0</v>
      </c>
      <c r="E4187">
        <v>0</v>
      </c>
      <c r="F4187">
        <v>0</v>
      </c>
      <c r="G4187">
        <v>3333333</v>
      </c>
      <c r="H4187">
        <v>0</v>
      </c>
      <c r="I4187">
        <v>0</v>
      </c>
      <c r="J4187">
        <v>0</v>
      </c>
      <c r="K4187">
        <v>0</v>
      </c>
      <c r="L4187">
        <v>0</v>
      </c>
      <c r="M4187">
        <v>0</v>
      </c>
    </row>
    <row r="4188" spans="2:13" x14ac:dyDescent="0.2">
      <c r="B4188">
        <v>0</v>
      </c>
      <c r="C4188">
        <v>0</v>
      </c>
      <c r="D4188">
        <v>0</v>
      </c>
      <c r="E4188">
        <v>0</v>
      </c>
      <c r="F4188">
        <v>0</v>
      </c>
      <c r="G4188">
        <v>3333333</v>
      </c>
      <c r="H4188">
        <v>0</v>
      </c>
      <c r="I4188">
        <v>0</v>
      </c>
      <c r="J4188">
        <v>0</v>
      </c>
      <c r="K4188">
        <v>0</v>
      </c>
      <c r="L4188">
        <v>0</v>
      </c>
      <c r="M4188">
        <v>0</v>
      </c>
    </row>
    <row r="4189" spans="2:13" x14ac:dyDescent="0.2">
      <c r="B4189">
        <v>0</v>
      </c>
      <c r="C4189">
        <v>0</v>
      </c>
      <c r="D4189">
        <v>0</v>
      </c>
      <c r="E4189">
        <v>0</v>
      </c>
      <c r="F4189">
        <v>0</v>
      </c>
      <c r="G4189">
        <v>3333333</v>
      </c>
      <c r="H4189">
        <v>0</v>
      </c>
      <c r="I4189">
        <v>0</v>
      </c>
      <c r="J4189">
        <v>0</v>
      </c>
      <c r="K4189">
        <v>0</v>
      </c>
      <c r="L4189">
        <v>0</v>
      </c>
      <c r="M4189">
        <v>0</v>
      </c>
    </row>
    <row r="4190" spans="2:13" x14ac:dyDescent="0.2">
      <c r="B4190">
        <v>0</v>
      </c>
      <c r="C4190">
        <v>0</v>
      </c>
      <c r="D4190">
        <v>0</v>
      </c>
      <c r="E4190">
        <v>0</v>
      </c>
      <c r="F4190">
        <v>0</v>
      </c>
      <c r="G4190">
        <v>3333333</v>
      </c>
      <c r="H4190">
        <v>0</v>
      </c>
      <c r="I4190">
        <v>0</v>
      </c>
      <c r="J4190">
        <v>0</v>
      </c>
      <c r="K4190">
        <v>0</v>
      </c>
      <c r="L4190">
        <v>0</v>
      </c>
      <c r="M4190">
        <v>0</v>
      </c>
    </row>
    <row r="4191" spans="2:13" x14ac:dyDescent="0.2">
      <c r="B4191">
        <v>0</v>
      </c>
      <c r="C4191">
        <v>0</v>
      </c>
      <c r="D4191">
        <v>0</v>
      </c>
      <c r="E4191">
        <v>0</v>
      </c>
      <c r="F4191">
        <v>0</v>
      </c>
      <c r="G4191">
        <v>3333333</v>
      </c>
      <c r="H4191">
        <v>0</v>
      </c>
      <c r="I4191">
        <v>0</v>
      </c>
      <c r="J4191">
        <v>0</v>
      </c>
      <c r="K4191">
        <v>0</v>
      </c>
      <c r="L4191">
        <v>0</v>
      </c>
      <c r="M4191">
        <v>0</v>
      </c>
    </row>
    <row r="4192" spans="2:13" x14ac:dyDescent="0.2">
      <c r="B4192">
        <v>0</v>
      </c>
      <c r="C4192">
        <v>0</v>
      </c>
      <c r="D4192">
        <v>0</v>
      </c>
      <c r="E4192">
        <v>0</v>
      </c>
      <c r="F4192">
        <v>0</v>
      </c>
      <c r="G4192">
        <v>3333333</v>
      </c>
      <c r="H4192">
        <v>0</v>
      </c>
      <c r="I4192">
        <v>0</v>
      </c>
      <c r="J4192">
        <v>0</v>
      </c>
      <c r="K4192">
        <v>0</v>
      </c>
      <c r="L4192">
        <v>0</v>
      </c>
      <c r="M4192">
        <v>0</v>
      </c>
    </row>
    <row r="4193" spans="2:13" x14ac:dyDescent="0.2">
      <c r="B4193">
        <v>0</v>
      </c>
      <c r="C4193">
        <v>0</v>
      </c>
      <c r="D4193">
        <v>0</v>
      </c>
      <c r="E4193">
        <v>0</v>
      </c>
      <c r="F4193">
        <v>0</v>
      </c>
      <c r="G4193">
        <v>3333333</v>
      </c>
      <c r="H4193">
        <v>0</v>
      </c>
      <c r="I4193">
        <v>0</v>
      </c>
      <c r="J4193">
        <v>0</v>
      </c>
      <c r="K4193">
        <v>0</v>
      </c>
      <c r="L4193">
        <v>0</v>
      </c>
      <c r="M4193">
        <v>0</v>
      </c>
    </row>
    <row r="4194" spans="2:13" x14ac:dyDescent="0.2">
      <c r="B4194">
        <v>0</v>
      </c>
      <c r="C4194">
        <v>0</v>
      </c>
      <c r="D4194">
        <v>0</v>
      </c>
      <c r="E4194">
        <v>0</v>
      </c>
      <c r="F4194">
        <v>0</v>
      </c>
      <c r="G4194">
        <v>3333333</v>
      </c>
      <c r="H4194">
        <v>0</v>
      </c>
      <c r="I4194">
        <v>0</v>
      </c>
      <c r="J4194">
        <v>0</v>
      </c>
      <c r="K4194">
        <v>0</v>
      </c>
      <c r="L4194">
        <v>0</v>
      </c>
      <c r="M4194">
        <v>0</v>
      </c>
    </row>
    <row r="4195" spans="2:13" x14ac:dyDescent="0.2">
      <c r="B4195">
        <v>0</v>
      </c>
      <c r="C4195">
        <v>0</v>
      </c>
      <c r="D4195">
        <v>0</v>
      </c>
      <c r="E4195">
        <v>0</v>
      </c>
      <c r="F4195">
        <v>0</v>
      </c>
      <c r="G4195">
        <v>3333333</v>
      </c>
      <c r="H4195">
        <v>0</v>
      </c>
      <c r="I4195">
        <v>0</v>
      </c>
      <c r="J4195">
        <v>0</v>
      </c>
      <c r="K4195">
        <v>0</v>
      </c>
      <c r="L4195">
        <v>0</v>
      </c>
      <c r="M4195">
        <v>0</v>
      </c>
    </row>
    <row r="4196" spans="2:13" x14ac:dyDescent="0.2">
      <c r="B4196">
        <v>0</v>
      </c>
      <c r="C4196">
        <v>0</v>
      </c>
      <c r="D4196">
        <v>0</v>
      </c>
      <c r="E4196">
        <v>0</v>
      </c>
      <c r="F4196">
        <v>0</v>
      </c>
      <c r="G4196">
        <v>3333333</v>
      </c>
      <c r="H4196">
        <v>0</v>
      </c>
      <c r="I4196">
        <v>0</v>
      </c>
      <c r="J4196">
        <v>0</v>
      </c>
      <c r="K4196">
        <v>0</v>
      </c>
      <c r="L4196">
        <v>0</v>
      </c>
      <c r="M4196">
        <v>0</v>
      </c>
    </row>
    <row r="4197" spans="2:13" x14ac:dyDescent="0.2">
      <c r="B4197">
        <v>0</v>
      </c>
      <c r="C4197">
        <v>0</v>
      </c>
      <c r="D4197">
        <v>0</v>
      </c>
      <c r="E4197">
        <v>0</v>
      </c>
      <c r="F4197">
        <v>0</v>
      </c>
      <c r="G4197">
        <v>3333333</v>
      </c>
      <c r="H4197">
        <v>0</v>
      </c>
      <c r="I4197">
        <v>0</v>
      </c>
      <c r="J4197">
        <v>0</v>
      </c>
      <c r="K4197">
        <v>0</v>
      </c>
      <c r="L4197">
        <v>0</v>
      </c>
      <c r="M4197">
        <v>0</v>
      </c>
    </row>
    <row r="4198" spans="2:13" x14ac:dyDescent="0.2">
      <c r="B4198">
        <v>0</v>
      </c>
      <c r="C4198">
        <v>0</v>
      </c>
      <c r="D4198">
        <v>0</v>
      </c>
      <c r="E4198">
        <v>0</v>
      </c>
      <c r="F4198">
        <v>0</v>
      </c>
      <c r="G4198">
        <v>3333333</v>
      </c>
      <c r="H4198">
        <v>0</v>
      </c>
      <c r="I4198">
        <v>0</v>
      </c>
      <c r="J4198">
        <v>0</v>
      </c>
      <c r="K4198">
        <v>0</v>
      </c>
      <c r="L4198">
        <v>0</v>
      </c>
      <c r="M4198">
        <v>0</v>
      </c>
    </row>
    <row r="4199" spans="2:13" x14ac:dyDescent="0.2">
      <c r="B4199">
        <v>0</v>
      </c>
      <c r="C4199">
        <v>0</v>
      </c>
      <c r="D4199">
        <v>0</v>
      </c>
      <c r="E4199">
        <v>0</v>
      </c>
      <c r="F4199">
        <v>0</v>
      </c>
      <c r="G4199">
        <v>3333333</v>
      </c>
      <c r="H4199">
        <v>0</v>
      </c>
      <c r="I4199">
        <v>0</v>
      </c>
      <c r="J4199">
        <v>0</v>
      </c>
      <c r="K4199">
        <v>0</v>
      </c>
      <c r="L4199">
        <v>0</v>
      </c>
      <c r="M4199">
        <v>0</v>
      </c>
    </row>
    <row r="4200" spans="2:13" x14ac:dyDescent="0.2">
      <c r="B4200">
        <v>0</v>
      </c>
      <c r="C4200">
        <v>0</v>
      </c>
      <c r="D4200">
        <v>0</v>
      </c>
      <c r="E4200">
        <v>0</v>
      </c>
      <c r="F4200">
        <v>0</v>
      </c>
      <c r="G4200">
        <v>3333333</v>
      </c>
      <c r="H4200">
        <v>0</v>
      </c>
      <c r="I4200">
        <v>0</v>
      </c>
      <c r="J4200">
        <v>0</v>
      </c>
      <c r="K4200">
        <v>0</v>
      </c>
      <c r="L4200">
        <v>0</v>
      </c>
      <c r="M4200">
        <v>0</v>
      </c>
    </row>
    <row r="4201" spans="2:13" x14ac:dyDescent="0.2">
      <c r="B4201">
        <v>0</v>
      </c>
      <c r="C4201">
        <v>0</v>
      </c>
      <c r="D4201">
        <v>0</v>
      </c>
      <c r="E4201">
        <v>0</v>
      </c>
      <c r="F4201">
        <v>0</v>
      </c>
      <c r="G4201">
        <v>3333333</v>
      </c>
      <c r="H4201">
        <v>0</v>
      </c>
      <c r="I4201">
        <v>0</v>
      </c>
      <c r="J4201">
        <v>0</v>
      </c>
      <c r="K4201">
        <v>0</v>
      </c>
      <c r="L4201">
        <v>0</v>
      </c>
      <c r="M4201">
        <v>0</v>
      </c>
    </row>
    <row r="4202" spans="2:13" x14ac:dyDescent="0.2">
      <c r="B4202">
        <v>0</v>
      </c>
      <c r="C4202">
        <v>0</v>
      </c>
      <c r="D4202">
        <v>0</v>
      </c>
      <c r="E4202">
        <v>0</v>
      </c>
      <c r="F4202">
        <v>0</v>
      </c>
      <c r="G4202">
        <v>3333333</v>
      </c>
      <c r="H4202">
        <v>0</v>
      </c>
      <c r="I4202">
        <v>0</v>
      </c>
      <c r="J4202">
        <v>0</v>
      </c>
      <c r="K4202">
        <v>0</v>
      </c>
      <c r="L4202">
        <v>0</v>
      </c>
      <c r="M4202">
        <v>0</v>
      </c>
    </row>
    <row r="4203" spans="2:13" x14ac:dyDescent="0.2">
      <c r="B4203">
        <v>0</v>
      </c>
      <c r="C4203">
        <v>0</v>
      </c>
      <c r="D4203">
        <v>0</v>
      </c>
      <c r="E4203">
        <v>0</v>
      </c>
      <c r="F4203">
        <v>0</v>
      </c>
      <c r="G4203">
        <v>3333333</v>
      </c>
      <c r="H4203">
        <v>0</v>
      </c>
      <c r="I4203">
        <v>0</v>
      </c>
      <c r="J4203">
        <v>0</v>
      </c>
      <c r="K4203">
        <v>0</v>
      </c>
      <c r="L4203">
        <v>0</v>
      </c>
      <c r="M4203">
        <v>0</v>
      </c>
    </row>
    <row r="4204" spans="2:13" x14ac:dyDescent="0.2">
      <c r="B4204">
        <v>0</v>
      </c>
      <c r="C4204">
        <v>0</v>
      </c>
      <c r="D4204">
        <v>0</v>
      </c>
      <c r="E4204">
        <v>0</v>
      </c>
      <c r="F4204">
        <v>0</v>
      </c>
      <c r="G4204">
        <v>3333333</v>
      </c>
      <c r="H4204">
        <v>0</v>
      </c>
      <c r="I4204">
        <v>0</v>
      </c>
      <c r="J4204">
        <v>0</v>
      </c>
      <c r="K4204">
        <v>0</v>
      </c>
      <c r="L4204">
        <v>0</v>
      </c>
      <c r="M4204">
        <v>0</v>
      </c>
    </row>
    <row r="4205" spans="2:13" x14ac:dyDescent="0.2">
      <c r="B4205">
        <v>0</v>
      </c>
      <c r="C4205">
        <v>0</v>
      </c>
      <c r="D4205">
        <v>0</v>
      </c>
      <c r="E4205">
        <v>0</v>
      </c>
      <c r="F4205">
        <v>0</v>
      </c>
      <c r="G4205">
        <v>3333333</v>
      </c>
      <c r="H4205">
        <v>0</v>
      </c>
      <c r="I4205">
        <v>0</v>
      </c>
      <c r="J4205">
        <v>0</v>
      </c>
      <c r="K4205">
        <v>0</v>
      </c>
      <c r="L4205">
        <v>0</v>
      </c>
      <c r="M4205">
        <v>0</v>
      </c>
    </row>
    <row r="4206" spans="2:13" x14ac:dyDescent="0.2">
      <c r="B4206">
        <v>0</v>
      </c>
      <c r="C4206">
        <v>0</v>
      </c>
      <c r="D4206">
        <v>0</v>
      </c>
      <c r="E4206">
        <v>0</v>
      </c>
      <c r="F4206">
        <v>0</v>
      </c>
      <c r="G4206">
        <v>3333333</v>
      </c>
      <c r="H4206">
        <v>0</v>
      </c>
      <c r="I4206">
        <v>0</v>
      </c>
      <c r="J4206">
        <v>0</v>
      </c>
      <c r="K4206">
        <v>0</v>
      </c>
      <c r="L4206">
        <v>0</v>
      </c>
      <c r="M4206">
        <v>0</v>
      </c>
    </row>
    <row r="4207" spans="2:13" x14ac:dyDescent="0.2">
      <c r="B4207">
        <v>0</v>
      </c>
      <c r="C4207">
        <v>0</v>
      </c>
      <c r="D4207">
        <v>0</v>
      </c>
      <c r="E4207">
        <v>0</v>
      </c>
      <c r="F4207">
        <v>0</v>
      </c>
      <c r="G4207">
        <v>3333333</v>
      </c>
      <c r="H4207">
        <v>0</v>
      </c>
      <c r="I4207">
        <v>0</v>
      </c>
      <c r="J4207">
        <v>0</v>
      </c>
      <c r="K4207">
        <v>0</v>
      </c>
      <c r="L4207">
        <v>0</v>
      </c>
      <c r="M4207">
        <v>0</v>
      </c>
    </row>
    <row r="4208" spans="2:13" x14ac:dyDescent="0.2">
      <c r="B4208">
        <v>0</v>
      </c>
      <c r="C4208">
        <v>0</v>
      </c>
      <c r="D4208">
        <v>0</v>
      </c>
      <c r="E4208">
        <v>0</v>
      </c>
      <c r="F4208">
        <v>0</v>
      </c>
      <c r="G4208">
        <v>3333333</v>
      </c>
      <c r="H4208">
        <v>0</v>
      </c>
      <c r="I4208">
        <v>0</v>
      </c>
      <c r="J4208">
        <v>0</v>
      </c>
      <c r="K4208">
        <v>0</v>
      </c>
      <c r="L4208">
        <v>0</v>
      </c>
      <c r="M4208">
        <v>0</v>
      </c>
    </row>
    <row r="4209" spans="2:13" x14ac:dyDescent="0.2">
      <c r="B4209">
        <v>0</v>
      </c>
      <c r="C4209">
        <v>0</v>
      </c>
      <c r="D4209">
        <v>0</v>
      </c>
      <c r="E4209">
        <v>0</v>
      </c>
      <c r="F4209">
        <v>0</v>
      </c>
      <c r="G4209">
        <v>3333333</v>
      </c>
      <c r="H4209">
        <v>0</v>
      </c>
      <c r="I4209">
        <v>0</v>
      </c>
      <c r="J4209">
        <v>0</v>
      </c>
      <c r="K4209">
        <v>0</v>
      </c>
      <c r="L4209">
        <v>0</v>
      </c>
      <c r="M4209">
        <v>0</v>
      </c>
    </row>
    <row r="4210" spans="2:13" x14ac:dyDescent="0.2">
      <c r="B4210">
        <v>0</v>
      </c>
      <c r="C4210">
        <v>0</v>
      </c>
      <c r="D4210">
        <v>0</v>
      </c>
      <c r="E4210">
        <v>0</v>
      </c>
      <c r="F4210">
        <v>0</v>
      </c>
      <c r="G4210">
        <v>3333333</v>
      </c>
      <c r="H4210">
        <v>0</v>
      </c>
      <c r="I4210">
        <v>0</v>
      </c>
      <c r="J4210">
        <v>0</v>
      </c>
      <c r="K4210">
        <v>0</v>
      </c>
      <c r="L4210">
        <v>0</v>
      </c>
      <c r="M4210">
        <v>0</v>
      </c>
    </row>
    <row r="4211" spans="2:13" x14ac:dyDescent="0.2">
      <c r="B4211">
        <v>0</v>
      </c>
      <c r="C4211">
        <v>0</v>
      </c>
      <c r="D4211">
        <v>0</v>
      </c>
      <c r="E4211">
        <v>0</v>
      </c>
      <c r="F4211">
        <v>0</v>
      </c>
      <c r="G4211">
        <v>3333333</v>
      </c>
      <c r="H4211">
        <v>0</v>
      </c>
      <c r="I4211">
        <v>0</v>
      </c>
      <c r="J4211">
        <v>0</v>
      </c>
      <c r="K4211">
        <v>0</v>
      </c>
      <c r="L4211">
        <v>0</v>
      </c>
      <c r="M4211">
        <v>0</v>
      </c>
    </row>
    <row r="4212" spans="2:13" x14ac:dyDescent="0.2">
      <c r="B4212">
        <v>0</v>
      </c>
      <c r="C4212">
        <v>0</v>
      </c>
      <c r="D4212">
        <v>0</v>
      </c>
      <c r="E4212">
        <v>0</v>
      </c>
      <c r="F4212">
        <v>0</v>
      </c>
      <c r="G4212">
        <v>3333333</v>
      </c>
      <c r="H4212">
        <v>0</v>
      </c>
      <c r="I4212">
        <v>0</v>
      </c>
      <c r="J4212">
        <v>0</v>
      </c>
      <c r="K4212">
        <v>0</v>
      </c>
      <c r="L4212">
        <v>0</v>
      </c>
      <c r="M4212">
        <v>0</v>
      </c>
    </row>
    <row r="4213" spans="2:13" x14ac:dyDescent="0.2">
      <c r="B4213">
        <v>0</v>
      </c>
      <c r="C4213">
        <v>0</v>
      </c>
      <c r="D4213">
        <v>0</v>
      </c>
      <c r="E4213">
        <v>0</v>
      </c>
      <c r="F4213">
        <v>0</v>
      </c>
      <c r="G4213">
        <v>3333333</v>
      </c>
      <c r="H4213">
        <v>0</v>
      </c>
      <c r="I4213">
        <v>0</v>
      </c>
      <c r="J4213">
        <v>0</v>
      </c>
      <c r="K4213">
        <v>0</v>
      </c>
      <c r="L4213">
        <v>0</v>
      </c>
      <c r="M4213">
        <v>0</v>
      </c>
    </row>
    <row r="4214" spans="2:13" x14ac:dyDescent="0.2">
      <c r="B4214">
        <v>0</v>
      </c>
      <c r="C4214">
        <v>0</v>
      </c>
      <c r="D4214">
        <v>0</v>
      </c>
      <c r="E4214">
        <v>0</v>
      </c>
      <c r="F4214">
        <v>0</v>
      </c>
      <c r="G4214">
        <v>3333333</v>
      </c>
      <c r="H4214">
        <v>0</v>
      </c>
      <c r="I4214">
        <v>0</v>
      </c>
      <c r="J4214">
        <v>0</v>
      </c>
      <c r="K4214">
        <v>0</v>
      </c>
      <c r="L4214">
        <v>0</v>
      </c>
      <c r="M4214">
        <v>0</v>
      </c>
    </row>
    <row r="4215" spans="2:13" x14ac:dyDescent="0.2">
      <c r="B4215">
        <v>0</v>
      </c>
      <c r="C4215">
        <v>0</v>
      </c>
      <c r="D4215">
        <v>0</v>
      </c>
      <c r="E4215">
        <v>0</v>
      </c>
      <c r="F4215">
        <v>0</v>
      </c>
      <c r="G4215">
        <v>3333333</v>
      </c>
      <c r="H4215">
        <v>0</v>
      </c>
      <c r="I4215">
        <v>0</v>
      </c>
      <c r="J4215">
        <v>0</v>
      </c>
      <c r="K4215">
        <v>0</v>
      </c>
      <c r="L4215">
        <v>0</v>
      </c>
      <c r="M4215">
        <v>0</v>
      </c>
    </row>
    <row r="4216" spans="2:13" x14ac:dyDescent="0.2">
      <c r="B4216">
        <v>0</v>
      </c>
      <c r="C4216">
        <v>0</v>
      </c>
      <c r="D4216">
        <v>0</v>
      </c>
      <c r="E4216">
        <v>0</v>
      </c>
      <c r="F4216">
        <v>0</v>
      </c>
      <c r="G4216">
        <v>3333333</v>
      </c>
      <c r="H4216">
        <v>0</v>
      </c>
      <c r="I4216">
        <v>0</v>
      </c>
      <c r="J4216">
        <v>0</v>
      </c>
      <c r="K4216">
        <v>0</v>
      </c>
      <c r="L4216">
        <v>0</v>
      </c>
      <c r="M4216">
        <v>0</v>
      </c>
    </row>
    <row r="4217" spans="2:13" x14ac:dyDescent="0.2">
      <c r="B4217">
        <v>0</v>
      </c>
      <c r="C4217">
        <v>0</v>
      </c>
      <c r="D4217">
        <v>0</v>
      </c>
      <c r="E4217">
        <v>0</v>
      </c>
      <c r="F4217">
        <v>0</v>
      </c>
      <c r="G4217">
        <v>3333333</v>
      </c>
      <c r="H4217">
        <v>0</v>
      </c>
      <c r="I4217">
        <v>0</v>
      </c>
      <c r="J4217">
        <v>0</v>
      </c>
      <c r="K4217">
        <v>0</v>
      </c>
      <c r="L4217">
        <v>0</v>
      </c>
      <c r="M4217">
        <v>0</v>
      </c>
    </row>
    <row r="4218" spans="2:13" x14ac:dyDescent="0.2">
      <c r="B4218">
        <v>0</v>
      </c>
      <c r="C4218">
        <v>0</v>
      </c>
      <c r="D4218">
        <v>0</v>
      </c>
      <c r="E4218">
        <v>0</v>
      </c>
      <c r="F4218">
        <v>0</v>
      </c>
      <c r="G4218">
        <v>3333333</v>
      </c>
      <c r="H4218">
        <v>0</v>
      </c>
      <c r="I4218">
        <v>0</v>
      </c>
      <c r="J4218">
        <v>0</v>
      </c>
      <c r="K4218">
        <v>0</v>
      </c>
      <c r="L4218">
        <v>0</v>
      </c>
      <c r="M4218">
        <v>0</v>
      </c>
    </row>
    <row r="4219" spans="2:13" x14ac:dyDescent="0.2">
      <c r="B4219">
        <v>0</v>
      </c>
      <c r="C4219">
        <v>0</v>
      </c>
      <c r="D4219">
        <v>0</v>
      </c>
      <c r="E4219">
        <v>0</v>
      </c>
      <c r="F4219">
        <v>0</v>
      </c>
      <c r="G4219">
        <v>3333333</v>
      </c>
      <c r="H4219">
        <v>0</v>
      </c>
      <c r="I4219">
        <v>0</v>
      </c>
      <c r="J4219">
        <v>0</v>
      </c>
      <c r="K4219">
        <v>0</v>
      </c>
      <c r="L4219">
        <v>0</v>
      </c>
      <c r="M4219">
        <v>0</v>
      </c>
    </row>
    <row r="4220" spans="2:13" x14ac:dyDescent="0.2">
      <c r="B4220">
        <v>0</v>
      </c>
      <c r="C4220">
        <v>0</v>
      </c>
      <c r="D4220">
        <v>0</v>
      </c>
      <c r="E4220">
        <v>0</v>
      </c>
      <c r="F4220">
        <v>0</v>
      </c>
      <c r="G4220">
        <v>3333333</v>
      </c>
      <c r="H4220">
        <v>0</v>
      </c>
      <c r="I4220">
        <v>0</v>
      </c>
      <c r="J4220">
        <v>0</v>
      </c>
      <c r="K4220">
        <v>0</v>
      </c>
      <c r="L4220">
        <v>0</v>
      </c>
      <c r="M4220">
        <v>0</v>
      </c>
    </row>
    <row r="4221" spans="2:13" x14ac:dyDescent="0.2">
      <c r="B4221">
        <v>0</v>
      </c>
      <c r="C4221">
        <v>0</v>
      </c>
      <c r="D4221">
        <v>0</v>
      </c>
      <c r="E4221">
        <v>0</v>
      </c>
      <c r="F4221">
        <v>0</v>
      </c>
      <c r="G4221">
        <v>3333333</v>
      </c>
      <c r="H4221">
        <v>0</v>
      </c>
      <c r="I4221">
        <v>0</v>
      </c>
      <c r="J4221">
        <v>0</v>
      </c>
      <c r="K4221">
        <v>0</v>
      </c>
      <c r="L4221">
        <v>0</v>
      </c>
      <c r="M4221">
        <v>0</v>
      </c>
    </row>
    <row r="4222" spans="2:13" x14ac:dyDescent="0.2">
      <c r="B4222">
        <v>0</v>
      </c>
      <c r="C4222">
        <v>0</v>
      </c>
      <c r="D4222">
        <v>0</v>
      </c>
      <c r="E4222">
        <v>0</v>
      </c>
      <c r="F4222">
        <v>0</v>
      </c>
      <c r="G4222">
        <v>3333333</v>
      </c>
      <c r="H4222">
        <v>0</v>
      </c>
      <c r="I4222">
        <v>0</v>
      </c>
      <c r="J4222">
        <v>0</v>
      </c>
      <c r="K4222">
        <v>0</v>
      </c>
      <c r="L4222">
        <v>0</v>
      </c>
      <c r="M4222">
        <v>0</v>
      </c>
    </row>
    <row r="4223" spans="2:13" x14ac:dyDescent="0.2">
      <c r="B4223">
        <v>0</v>
      </c>
      <c r="C4223">
        <v>0</v>
      </c>
      <c r="D4223">
        <v>0</v>
      </c>
      <c r="E4223">
        <v>0</v>
      </c>
      <c r="F4223">
        <v>0</v>
      </c>
      <c r="G4223">
        <v>3333333</v>
      </c>
      <c r="H4223">
        <v>0</v>
      </c>
      <c r="I4223">
        <v>0</v>
      </c>
      <c r="J4223">
        <v>0</v>
      </c>
      <c r="K4223">
        <v>0</v>
      </c>
      <c r="L4223">
        <v>0</v>
      </c>
      <c r="M4223">
        <v>0</v>
      </c>
    </row>
    <row r="4224" spans="2:13" x14ac:dyDescent="0.2">
      <c r="B4224">
        <v>0</v>
      </c>
      <c r="C4224">
        <v>0</v>
      </c>
      <c r="D4224">
        <v>0</v>
      </c>
      <c r="E4224">
        <v>0</v>
      </c>
      <c r="F4224">
        <v>0</v>
      </c>
      <c r="G4224">
        <v>3333333</v>
      </c>
      <c r="H4224">
        <v>0</v>
      </c>
      <c r="I4224">
        <v>0</v>
      </c>
      <c r="J4224">
        <v>0</v>
      </c>
      <c r="K4224">
        <v>0</v>
      </c>
      <c r="L4224">
        <v>0</v>
      </c>
      <c r="M4224">
        <v>0</v>
      </c>
    </row>
    <row r="4225" spans="2:13" x14ac:dyDescent="0.2">
      <c r="B4225">
        <v>0</v>
      </c>
      <c r="C4225">
        <v>0</v>
      </c>
      <c r="D4225">
        <v>0</v>
      </c>
      <c r="E4225">
        <v>0</v>
      </c>
      <c r="F4225">
        <v>0</v>
      </c>
      <c r="G4225">
        <v>3333333</v>
      </c>
      <c r="H4225">
        <v>0</v>
      </c>
      <c r="I4225">
        <v>0</v>
      </c>
      <c r="J4225">
        <v>0</v>
      </c>
      <c r="K4225">
        <v>0</v>
      </c>
      <c r="L4225">
        <v>0</v>
      </c>
      <c r="M4225">
        <v>0</v>
      </c>
    </row>
    <row r="4226" spans="2:13" x14ac:dyDescent="0.2">
      <c r="B4226">
        <v>0</v>
      </c>
      <c r="C4226">
        <v>0</v>
      </c>
      <c r="D4226">
        <v>0</v>
      </c>
      <c r="E4226">
        <v>0</v>
      </c>
      <c r="F4226">
        <v>0</v>
      </c>
      <c r="G4226">
        <v>3333333</v>
      </c>
      <c r="H4226">
        <v>0</v>
      </c>
      <c r="I4226">
        <v>0</v>
      </c>
      <c r="J4226">
        <v>0</v>
      </c>
      <c r="K4226">
        <v>0</v>
      </c>
      <c r="L4226">
        <v>0</v>
      </c>
      <c r="M4226">
        <v>0</v>
      </c>
    </row>
    <row r="4227" spans="2:13" x14ac:dyDescent="0.2">
      <c r="B4227">
        <v>0</v>
      </c>
      <c r="C4227">
        <v>0</v>
      </c>
      <c r="D4227">
        <v>0</v>
      </c>
      <c r="E4227">
        <v>0</v>
      </c>
      <c r="F4227">
        <v>0</v>
      </c>
      <c r="G4227">
        <v>3333333</v>
      </c>
      <c r="H4227">
        <v>0</v>
      </c>
      <c r="I4227">
        <v>0</v>
      </c>
      <c r="J4227">
        <v>0</v>
      </c>
      <c r="K4227">
        <v>0</v>
      </c>
      <c r="L4227">
        <v>0</v>
      </c>
      <c r="M4227">
        <v>0</v>
      </c>
    </row>
    <row r="4228" spans="2:13" x14ac:dyDescent="0.2">
      <c r="B4228">
        <v>0</v>
      </c>
      <c r="C4228">
        <v>0</v>
      </c>
      <c r="D4228">
        <v>0</v>
      </c>
      <c r="E4228">
        <v>0</v>
      </c>
      <c r="F4228">
        <v>0</v>
      </c>
      <c r="G4228">
        <v>3333333</v>
      </c>
      <c r="H4228">
        <v>0</v>
      </c>
      <c r="I4228">
        <v>0</v>
      </c>
      <c r="J4228">
        <v>0</v>
      </c>
      <c r="K4228">
        <v>0</v>
      </c>
      <c r="L4228">
        <v>0</v>
      </c>
      <c r="M4228">
        <v>0</v>
      </c>
    </row>
    <row r="4229" spans="2:13" x14ac:dyDescent="0.2">
      <c r="B4229">
        <v>0</v>
      </c>
      <c r="C4229">
        <v>0</v>
      </c>
      <c r="D4229">
        <v>0</v>
      </c>
      <c r="E4229">
        <v>0</v>
      </c>
      <c r="F4229">
        <v>0</v>
      </c>
      <c r="G4229">
        <v>3333333</v>
      </c>
      <c r="H4229">
        <v>0</v>
      </c>
      <c r="I4229">
        <v>0</v>
      </c>
      <c r="J4229">
        <v>0</v>
      </c>
      <c r="K4229">
        <v>0</v>
      </c>
      <c r="L4229">
        <v>0</v>
      </c>
      <c r="M4229">
        <v>0</v>
      </c>
    </row>
    <row r="4230" spans="2:13" x14ac:dyDescent="0.2">
      <c r="B4230">
        <v>0</v>
      </c>
      <c r="C4230">
        <v>0</v>
      </c>
      <c r="D4230">
        <v>0</v>
      </c>
      <c r="E4230">
        <v>0</v>
      </c>
      <c r="F4230">
        <v>0</v>
      </c>
      <c r="G4230">
        <v>3333333</v>
      </c>
      <c r="H4230">
        <v>0</v>
      </c>
      <c r="I4230">
        <v>0</v>
      </c>
      <c r="J4230">
        <v>0</v>
      </c>
      <c r="K4230">
        <v>0</v>
      </c>
      <c r="L4230">
        <v>0</v>
      </c>
      <c r="M4230">
        <v>0</v>
      </c>
    </row>
    <row r="4231" spans="2:13" x14ac:dyDescent="0.2">
      <c r="B4231">
        <v>0</v>
      </c>
      <c r="C4231">
        <v>0</v>
      </c>
      <c r="D4231">
        <v>0</v>
      </c>
      <c r="E4231">
        <v>0</v>
      </c>
      <c r="F4231">
        <v>0</v>
      </c>
      <c r="G4231">
        <v>3333333</v>
      </c>
      <c r="H4231">
        <v>0</v>
      </c>
      <c r="I4231">
        <v>0</v>
      </c>
      <c r="J4231">
        <v>0</v>
      </c>
      <c r="K4231">
        <v>0</v>
      </c>
      <c r="L4231">
        <v>0</v>
      </c>
      <c r="M4231">
        <v>0</v>
      </c>
    </row>
    <row r="4232" spans="2:13" x14ac:dyDescent="0.2">
      <c r="B4232">
        <v>0</v>
      </c>
      <c r="C4232">
        <v>0</v>
      </c>
      <c r="D4232">
        <v>0</v>
      </c>
      <c r="E4232">
        <v>0</v>
      </c>
      <c r="F4232">
        <v>0</v>
      </c>
      <c r="G4232">
        <v>3333333</v>
      </c>
      <c r="H4232">
        <v>0</v>
      </c>
      <c r="I4232">
        <v>0</v>
      </c>
      <c r="J4232">
        <v>0</v>
      </c>
      <c r="K4232">
        <v>0</v>
      </c>
      <c r="L4232">
        <v>0</v>
      </c>
      <c r="M4232">
        <v>0</v>
      </c>
    </row>
    <row r="4233" spans="2:13" x14ac:dyDescent="0.2">
      <c r="B4233">
        <v>0</v>
      </c>
      <c r="C4233">
        <v>0</v>
      </c>
      <c r="D4233">
        <v>0</v>
      </c>
      <c r="E4233">
        <v>0</v>
      </c>
      <c r="F4233">
        <v>0</v>
      </c>
      <c r="G4233">
        <v>3333333</v>
      </c>
      <c r="H4233">
        <v>0</v>
      </c>
      <c r="I4233">
        <v>0</v>
      </c>
      <c r="J4233">
        <v>0</v>
      </c>
      <c r="K4233">
        <v>0</v>
      </c>
      <c r="L4233">
        <v>0</v>
      </c>
      <c r="M4233">
        <v>0</v>
      </c>
    </row>
    <row r="4234" spans="2:13" x14ac:dyDescent="0.2">
      <c r="B4234">
        <v>0</v>
      </c>
      <c r="C4234">
        <v>0</v>
      </c>
      <c r="D4234">
        <v>0</v>
      </c>
      <c r="E4234">
        <v>0</v>
      </c>
      <c r="F4234">
        <v>0</v>
      </c>
      <c r="G4234">
        <v>3333333</v>
      </c>
      <c r="H4234">
        <v>0</v>
      </c>
      <c r="I4234">
        <v>0</v>
      </c>
      <c r="J4234">
        <v>0</v>
      </c>
      <c r="K4234">
        <v>0</v>
      </c>
      <c r="L4234">
        <v>0</v>
      </c>
      <c r="M4234">
        <v>0</v>
      </c>
    </row>
    <row r="4235" spans="2:13" x14ac:dyDescent="0.2">
      <c r="B4235">
        <v>0</v>
      </c>
      <c r="C4235">
        <v>0</v>
      </c>
      <c r="D4235">
        <v>0</v>
      </c>
      <c r="E4235">
        <v>0</v>
      </c>
      <c r="F4235">
        <v>0</v>
      </c>
      <c r="G4235">
        <v>3333333</v>
      </c>
      <c r="H4235">
        <v>0</v>
      </c>
      <c r="I4235">
        <v>0</v>
      </c>
      <c r="J4235">
        <v>0</v>
      </c>
      <c r="K4235">
        <v>0</v>
      </c>
      <c r="L4235">
        <v>0</v>
      </c>
      <c r="M4235">
        <v>0</v>
      </c>
    </row>
    <row r="4236" spans="2:13" x14ac:dyDescent="0.2">
      <c r="B4236">
        <v>0</v>
      </c>
      <c r="C4236">
        <v>0</v>
      </c>
      <c r="D4236">
        <v>0</v>
      </c>
      <c r="E4236">
        <v>0</v>
      </c>
      <c r="F4236">
        <v>0</v>
      </c>
      <c r="G4236">
        <v>3333333</v>
      </c>
      <c r="H4236">
        <v>0</v>
      </c>
      <c r="I4236">
        <v>0</v>
      </c>
      <c r="J4236">
        <v>0</v>
      </c>
      <c r="K4236">
        <v>0</v>
      </c>
      <c r="L4236">
        <v>0</v>
      </c>
      <c r="M4236">
        <v>0</v>
      </c>
    </row>
    <row r="4237" spans="2:13" x14ac:dyDescent="0.2">
      <c r="B4237">
        <v>0</v>
      </c>
      <c r="C4237">
        <v>0</v>
      </c>
      <c r="D4237">
        <v>0</v>
      </c>
      <c r="E4237">
        <v>0</v>
      </c>
      <c r="F4237">
        <v>0</v>
      </c>
      <c r="G4237">
        <v>3333333</v>
      </c>
      <c r="H4237">
        <v>0</v>
      </c>
      <c r="I4237">
        <v>0</v>
      </c>
      <c r="J4237">
        <v>0</v>
      </c>
      <c r="K4237">
        <v>0</v>
      </c>
      <c r="L4237">
        <v>0</v>
      </c>
      <c r="M4237">
        <v>0</v>
      </c>
    </row>
    <row r="4238" spans="2:13" x14ac:dyDescent="0.2">
      <c r="B4238">
        <v>0</v>
      </c>
      <c r="C4238">
        <v>0</v>
      </c>
      <c r="D4238">
        <v>0</v>
      </c>
      <c r="E4238">
        <v>0</v>
      </c>
      <c r="F4238">
        <v>0</v>
      </c>
      <c r="G4238">
        <v>3333333</v>
      </c>
      <c r="H4238">
        <v>0</v>
      </c>
      <c r="I4238">
        <v>0</v>
      </c>
      <c r="J4238">
        <v>0</v>
      </c>
      <c r="K4238">
        <v>0</v>
      </c>
      <c r="L4238">
        <v>0</v>
      </c>
      <c r="M4238">
        <v>0</v>
      </c>
    </row>
    <row r="4239" spans="2:13" x14ac:dyDescent="0.2">
      <c r="B4239">
        <v>0</v>
      </c>
      <c r="C4239">
        <v>0</v>
      </c>
      <c r="D4239">
        <v>0</v>
      </c>
      <c r="E4239">
        <v>0</v>
      </c>
      <c r="F4239">
        <v>0</v>
      </c>
      <c r="G4239">
        <v>3333333</v>
      </c>
      <c r="H4239">
        <v>0</v>
      </c>
      <c r="I4239">
        <v>0</v>
      </c>
      <c r="J4239">
        <v>0</v>
      </c>
      <c r="K4239">
        <v>0</v>
      </c>
      <c r="L4239">
        <v>0</v>
      </c>
      <c r="M4239">
        <v>0</v>
      </c>
    </row>
    <row r="4240" spans="2:13" x14ac:dyDescent="0.2">
      <c r="B4240">
        <v>0</v>
      </c>
      <c r="C4240">
        <v>0</v>
      </c>
      <c r="D4240">
        <v>0</v>
      </c>
      <c r="E4240">
        <v>0</v>
      </c>
      <c r="F4240">
        <v>0</v>
      </c>
      <c r="G4240">
        <v>3333333</v>
      </c>
      <c r="H4240">
        <v>0</v>
      </c>
      <c r="I4240">
        <v>0</v>
      </c>
      <c r="J4240">
        <v>0</v>
      </c>
      <c r="K4240">
        <v>0</v>
      </c>
      <c r="L4240">
        <v>0</v>
      </c>
      <c r="M4240">
        <v>0</v>
      </c>
    </row>
    <row r="4241" spans="2:13" x14ac:dyDescent="0.2">
      <c r="B4241">
        <v>0</v>
      </c>
      <c r="C4241">
        <v>0</v>
      </c>
      <c r="D4241">
        <v>0</v>
      </c>
      <c r="E4241">
        <v>0</v>
      </c>
      <c r="F4241">
        <v>0</v>
      </c>
      <c r="G4241">
        <v>3333333</v>
      </c>
      <c r="H4241">
        <v>0</v>
      </c>
      <c r="I4241">
        <v>0</v>
      </c>
      <c r="J4241">
        <v>0</v>
      </c>
      <c r="K4241">
        <v>0</v>
      </c>
      <c r="L4241">
        <v>0</v>
      </c>
      <c r="M4241">
        <v>0</v>
      </c>
    </row>
    <row r="4242" spans="2:13" x14ac:dyDescent="0.2">
      <c r="B4242">
        <v>0</v>
      </c>
      <c r="C4242">
        <v>0</v>
      </c>
      <c r="D4242">
        <v>0</v>
      </c>
      <c r="E4242">
        <v>0</v>
      </c>
      <c r="F4242">
        <v>0</v>
      </c>
      <c r="G4242">
        <v>3333333</v>
      </c>
      <c r="H4242">
        <v>0</v>
      </c>
      <c r="I4242">
        <v>0</v>
      </c>
      <c r="J4242">
        <v>0</v>
      </c>
      <c r="K4242">
        <v>0</v>
      </c>
      <c r="L4242">
        <v>0</v>
      </c>
      <c r="M4242">
        <v>0</v>
      </c>
    </row>
    <row r="4243" spans="2:13" x14ac:dyDescent="0.2">
      <c r="B4243">
        <v>0</v>
      </c>
      <c r="C4243">
        <v>0</v>
      </c>
      <c r="D4243">
        <v>0</v>
      </c>
      <c r="E4243">
        <v>0</v>
      </c>
      <c r="F4243">
        <v>0</v>
      </c>
      <c r="G4243">
        <v>3333333</v>
      </c>
      <c r="H4243">
        <v>0</v>
      </c>
      <c r="I4243">
        <v>0</v>
      </c>
      <c r="J4243">
        <v>0</v>
      </c>
      <c r="K4243">
        <v>0</v>
      </c>
      <c r="L4243">
        <v>0</v>
      </c>
      <c r="M4243">
        <v>0</v>
      </c>
    </row>
    <row r="4244" spans="2:13" x14ac:dyDescent="0.2">
      <c r="B4244">
        <v>0</v>
      </c>
      <c r="C4244">
        <v>0</v>
      </c>
      <c r="D4244">
        <v>0</v>
      </c>
      <c r="E4244">
        <v>0</v>
      </c>
      <c r="F4244">
        <v>0</v>
      </c>
      <c r="G4244">
        <v>3333333</v>
      </c>
      <c r="H4244">
        <v>0</v>
      </c>
      <c r="I4244">
        <v>0</v>
      </c>
      <c r="J4244">
        <v>0</v>
      </c>
      <c r="K4244">
        <v>0</v>
      </c>
      <c r="L4244">
        <v>0</v>
      </c>
      <c r="M4244">
        <v>0</v>
      </c>
    </row>
    <row r="4245" spans="2:13" x14ac:dyDescent="0.2">
      <c r="B4245">
        <v>0</v>
      </c>
      <c r="C4245">
        <v>0</v>
      </c>
      <c r="D4245">
        <v>0</v>
      </c>
      <c r="E4245">
        <v>0</v>
      </c>
      <c r="F4245">
        <v>0</v>
      </c>
      <c r="G4245">
        <v>3333333</v>
      </c>
      <c r="H4245">
        <v>0</v>
      </c>
      <c r="I4245">
        <v>0</v>
      </c>
      <c r="J4245">
        <v>0</v>
      </c>
      <c r="K4245">
        <v>0</v>
      </c>
      <c r="L4245">
        <v>0</v>
      </c>
      <c r="M4245">
        <v>0</v>
      </c>
    </row>
    <row r="4246" spans="2:13" x14ac:dyDescent="0.2">
      <c r="B4246">
        <v>0</v>
      </c>
      <c r="C4246">
        <v>0</v>
      </c>
      <c r="D4246">
        <v>0</v>
      </c>
      <c r="E4246">
        <v>0</v>
      </c>
      <c r="F4246">
        <v>0</v>
      </c>
      <c r="G4246">
        <v>3333333</v>
      </c>
      <c r="H4246">
        <v>0</v>
      </c>
      <c r="I4246">
        <v>0</v>
      </c>
      <c r="J4246">
        <v>0</v>
      </c>
      <c r="K4246">
        <v>0</v>
      </c>
      <c r="L4246">
        <v>0</v>
      </c>
      <c r="M4246">
        <v>0</v>
      </c>
    </row>
    <row r="4247" spans="2:13" x14ac:dyDescent="0.2">
      <c r="B4247">
        <v>0</v>
      </c>
      <c r="C4247">
        <v>0</v>
      </c>
      <c r="D4247">
        <v>0</v>
      </c>
      <c r="E4247">
        <v>0</v>
      </c>
      <c r="F4247">
        <v>0</v>
      </c>
      <c r="G4247">
        <v>3333333</v>
      </c>
      <c r="H4247">
        <v>0</v>
      </c>
      <c r="I4247">
        <v>0</v>
      </c>
      <c r="J4247">
        <v>0</v>
      </c>
      <c r="K4247">
        <v>0</v>
      </c>
      <c r="L4247">
        <v>0</v>
      </c>
      <c r="M4247">
        <v>0</v>
      </c>
    </row>
    <row r="4248" spans="2:13" x14ac:dyDescent="0.2">
      <c r="B4248">
        <v>0</v>
      </c>
      <c r="C4248">
        <v>0</v>
      </c>
      <c r="D4248">
        <v>0</v>
      </c>
      <c r="E4248">
        <v>0</v>
      </c>
      <c r="F4248">
        <v>0</v>
      </c>
      <c r="G4248">
        <v>3333333</v>
      </c>
      <c r="H4248">
        <v>0</v>
      </c>
      <c r="I4248">
        <v>0</v>
      </c>
      <c r="J4248">
        <v>0</v>
      </c>
      <c r="K4248">
        <v>0</v>
      </c>
      <c r="L4248">
        <v>0</v>
      </c>
      <c r="M4248">
        <v>0</v>
      </c>
    </row>
    <row r="4249" spans="2:13" x14ac:dyDescent="0.2">
      <c r="B4249">
        <v>0</v>
      </c>
      <c r="C4249">
        <v>0</v>
      </c>
      <c r="D4249">
        <v>0</v>
      </c>
      <c r="E4249">
        <v>0</v>
      </c>
      <c r="F4249">
        <v>0</v>
      </c>
      <c r="G4249">
        <v>3333333</v>
      </c>
      <c r="H4249">
        <v>0</v>
      </c>
      <c r="I4249">
        <v>0</v>
      </c>
      <c r="J4249">
        <v>0</v>
      </c>
      <c r="K4249">
        <v>0</v>
      </c>
      <c r="L4249">
        <v>0</v>
      </c>
      <c r="M4249">
        <v>0</v>
      </c>
    </row>
    <row r="4250" spans="2:13" x14ac:dyDescent="0.2">
      <c r="B4250">
        <v>0</v>
      </c>
      <c r="C4250">
        <v>0</v>
      </c>
      <c r="D4250">
        <v>0</v>
      </c>
      <c r="E4250">
        <v>0</v>
      </c>
      <c r="F4250">
        <v>0</v>
      </c>
      <c r="G4250">
        <v>3333333</v>
      </c>
      <c r="H4250">
        <v>0</v>
      </c>
      <c r="I4250">
        <v>0</v>
      </c>
      <c r="J4250">
        <v>0</v>
      </c>
      <c r="K4250">
        <v>0</v>
      </c>
      <c r="L4250">
        <v>0</v>
      </c>
      <c r="M4250">
        <v>0</v>
      </c>
    </row>
    <row r="4251" spans="2:13" x14ac:dyDescent="0.2">
      <c r="B4251">
        <v>0</v>
      </c>
      <c r="C4251">
        <v>0</v>
      </c>
      <c r="D4251">
        <v>0</v>
      </c>
      <c r="E4251">
        <v>0</v>
      </c>
      <c r="F4251">
        <v>0</v>
      </c>
      <c r="G4251">
        <v>3333333</v>
      </c>
      <c r="H4251">
        <v>0</v>
      </c>
      <c r="I4251">
        <v>0</v>
      </c>
      <c r="J4251">
        <v>0</v>
      </c>
      <c r="K4251">
        <v>0</v>
      </c>
      <c r="L4251">
        <v>0</v>
      </c>
      <c r="M4251">
        <v>0</v>
      </c>
    </row>
    <row r="4252" spans="2:13" x14ac:dyDescent="0.2">
      <c r="B4252">
        <v>0</v>
      </c>
      <c r="C4252">
        <v>0</v>
      </c>
      <c r="D4252">
        <v>0</v>
      </c>
      <c r="E4252">
        <v>0</v>
      </c>
      <c r="F4252">
        <v>0</v>
      </c>
      <c r="G4252">
        <v>3333333</v>
      </c>
      <c r="H4252">
        <v>0</v>
      </c>
      <c r="I4252">
        <v>0</v>
      </c>
      <c r="J4252">
        <v>0</v>
      </c>
      <c r="K4252">
        <v>0</v>
      </c>
      <c r="L4252">
        <v>0</v>
      </c>
      <c r="M4252">
        <v>0</v>
      </c>
    </row>
    <row r="4253" spans="2:13" x14ac:dyDescent="0.2">
      <c r="B4253">
        <v>0</v>
      </c>
      <c r="C4253">
        <v>0</v>
      </c>
      <c r="D4253">
        <v>0</v>
      </c>
      <c r="E4253">
        <v>0</v>
      </c>
      <c r="F4253">
        <v>0</v>
      </c>
      <c r="G4253">
        <v>3333333</v>
      </c>
      <c r="H4253">
        <v>0</v>
      </c>
      <c r="I4253">
        <v>0</v>
      </c>
      <c r="J4253">
        <v>0</v>
      </c>
      <c r="K4253">
        <v>0</v>
      </c>
      <c r="L4253">
        <v>0</v>
      </c>
      <c r="M4253">
        <v>0</v>
      </c>
    </row>
    <row r="4254" spans="2:13" x14ac:dyDescent="0.2">
      <c r="B4254">
        <v>0</v>
      </c>
      <c r="C4254">
        <v>0</v>
      </c>
      <c r="D4254">
        <v>0</v>
      </c>
      <c r="E4254">
        <v>0</v>
      </c>
      <c r="F4254">
        <v>0</v>
      </c>
      <c r="G4254">
        <v>3333333</v>
      </c>
      <c r="H4254">
        <v>0</v>
      </c>
      <c r="I4254">
        <v>0</v>
      </c>
      <c r="J4254">
        <v>0</v>
      </c>
      <c r="K4254">
        <v>0</v>
      </c>
      <c r="L4254">
        <v>0</v>
      </c>
      <c r="M4254">
        <v>0</v>
      </c>
    </row>
    <row r="4255" spans="2:13" x14ac:dyDescent="0.2">
      <c r="B4255">
        <v>0</v>
      </c>
      <c r="C4255">
        <v>0</v>
      </c>
      <c r="D4255">
        <v>0</v>
      </c>
      <c r="E4255">
        <v>0</v>
      </c>
      <c r="F4255">
        <v>0</v>
      </c>
      <c r="G4255">
        <v>3333333</v>
      </c>
      <c r="H4255">
        <v>0</v>
      </c>
      <c r="I4255">
        <v>0</v>
      </c>
      <c r="J4255">
        <v>0</v>
      </c>
      <c r="K4255">
        <v>0</v>
      </c>
      <c r="L4255">
        <v>0</v>
      </c>
      <c r="M4255">
        <v>0</v>
      </c>
    </row>
    <row r="4256" spans="2:13" x14ac:dyDescent="0.2">
      <c r="B4256">
        <v>0</v>
      </c>
      <c r="C4256">
        <v>0</v>
      </c>
      <c r="D4256">
        <v>0</v>
      </c>
      <c r="E4256">
        <v>0</v>
      </c>
      <c r="F4256">
        <v>0</v>
      </c>
      <c r="G4256">
        <v>3333333</v>
      </c>
      <c r="H4256">
        <v>0</v>
      </c>
      <c r="I4256">
        <v>0</v>
      </c>
      <c r="J4256">
        <v>0</v>
      </c>
      <c r="K4256">
        <v>0</v>
      </c>
      <c r="L4256">
        <v>0</v>
      </c>
      <c r="M4256">
        <v>0</v>
      </c>
    </row>
    <row r="4257" spans="2:13" x14ac:dyDescent="0.2">
      <c r="B4257">
        <v>0</v>
      </c>
      <c r="C4257">
        <v>0</v>
      </c>
      <c r="D4257">
        <v>0</v>
      </c>
      <c r="E4257">
        <v>0</v>
      </c>
      <c r="F4257">
        <v>0</v>
      </c>
      <c r="G4257">
        <v>3333333</v>
      </c>
      <c r="H4257">
        <v>0</v>
      </c>
      <c r="I4257">
        <v>0</v>
      </c>
      <c r="J4257">
        <v>0</v>
      </c>
      <c r="K4257">
        <v>0</v>
      </c>
      <c r="L4257">
        <v>0</v>
      </c>
      <c r="M4257">
        <v>0</v>
      </c>
    </row>
    <row r="4258" spans="2:13" x14ac:dyDescent="0.2">
      <c r="B4258">
        <v>0</v>
      </c>
      <c r="C4258">
        <v>0</v>
      </c>
      <c r="D4258">
        <v>0</v>
      </c>
      <c r="E4258">
        <v>0</v>
      </c>
      <c r="F4258">
        <v>0</v>
      </c>
      <c r="G4258">
        <v>3333333</v>
      </c>
      <c r="H4258">
        <v>0</v>
      </c>
      <c r="I4258">
        <v>0</v>
      </c>
      <c r="J4258">
        <v>0</v>
      </c>
      <c r="K4258">
        <v>0</v>
      </c>
      <c r="L4258">
        <v>0</v>
      </c>
      <c r="M4258">
        <v>0</v>
      </c>
    </row>
    <row r="4259" spans="2:13" x14ac:dyDescent="0.2">
      <c r="B4259">
        <v>0</v>
      </c>
      <c r="C4259">
        <v>0</v>
      </c>
      <c r="D4259">
        <v>0</v>
      </c>
      <c r="E4259">
        <v>0</v>
      </c>
      <c r="F4259">
        <v>0</v>
      </c>
      <c r="G4259">
        <v>3333333</v>
      </c>
      <c r="H4259">
        <v>0</v>
      </c>
      <c r="I4259">
        <v>0</v>
      </c>
      <c r="J4259">
        <v>0</v>
      </c>
      <c r="K4259">
        <v>0</v>
      </c>
      <c r="L4259">
        <v>0</v>
      </c>
      <c r="M4259">
        <v>0</v>
      </c>
    </row>
    <row r="4260" spans="2:13" x14ac:dyDescent="0.2">
      <c r="B4260">
        <v>0</v>
      </c>
      <c r="C4260">
        <v>0</v>
      </c>
      <c r="D4260">
        <v>0</v>
      </c>
      <c r="E4260">
        <v>0</v>
      </c>
      <c r="F4260">
        <v>0</v>
      </c>
      <c r="G4260">
        <v>3333333</v>
      </c>
      <c r="H4260">
        <v>0</v>
      </c>
      <c r="I4260">
        <v>0</v>
      </c>
      <c r="J4260">
        <v>0</v>
      </c>
      <c r="K4260">
        <v>0</v>
      </c>
      <c r="L4260">
        <v>0</v>
      </c>
      <c r="M4260">
        <v>0</v>
      </c>
    </row>
    <row r="4261" spans="2:13" x14ac:dyDescent="0.2">
      <c r="B4261">
        <v>0</v>
      </c>
      <c r="C4261">
        <v>0</v>
      </c>
      <c r="D4261">
        <v>0</v>
      </c>
      <c r="E4261">
        <v>0</v>
      </c>
      <c r="F4261">
        <v>0</v>
      </c>
      <c r="G4261">
        <v>3333333</v>
      </c>
      <c r="H4261">
        <v>0</v>
      </c>
      <c r="I4261">
        <v>0</v>
      </c>
      <c r="J4261">
        <v>0</v>
      </c>
      <c r="K4261">
        <v>0</v>
      </c>
      <c r="L4261">
        <v>0</v>
      </c>
      <c r="M4261">
        <v>0</v>
      </c>
    </row>
    <row r="4262" spans="2:13" x14ac:dyDescent="0.2">
      <c r="B4262">
        <v>0</v>
      </c>
      <c r="C4262">
        <v>0</v>
      </c>
      <c r="D4262">
        <v>0</v>
      </c>
      <c r="E4262">
        <v>0</v>
      </c>
      <c r="F4262">
        <v>0</v>
      </c>
      <c r="G4262">
        <v>3333333</v>
      </c>
      <c r="H4262">
        <v>0</v>
      </c>
      <c r="I4262">
        <v>0</v>
      </c>
      <c r="J4262">
        <v>0</v>
      </c>
      <c r="K4262">
        <v>0</v>
      </c>
      <c r="L4262">
        <v>0</v>
      </c>
      <c r="M4262">
        <v>0</v>
      </c>
    </row>
    <row r="4263" spans="2:13" x14ac:dyDescent="0.2">
      <c r="B4263">
        <v>0</v>
      </c>
      <c r="C4263">
        <v>0</v>
      </c>
      <c r="D4263">
        <v>0</v>
      </c>
      <c r="E4263">
        <v>0</v>
      </c>
      <c r="F4263">
        <v>0</v>
      </c>
      <c r="G4263">
        <v>3333333</v>
      </c>
      <c r="H4263">
        <v>0</v>
      </c>
      <c r="I4263">
        <v>0</v>
      </c>
      <c r="J4263">
        <v>0</v>
      </c>
      <c r="K4263">
        <v>0</v>
      </c>
      <c r="L4263">
        <v>0</v>
      </c>
      <c r="M4263">
        <v>0</v>
      </c>
    </row>
    <row r="4264" spans="2:13" x14ac:dyDescent="0.2">
      <c r="B4264">
        <v>0</v>
      </c>
      <c r="C4264">
        <v>0</v>
      </c>
      <c r="D4264">
        <v>0</v>
      </c>
      <c r="E4264">
        <v>0</v>
      </c>
      <c r="F4264">
        <v>0</v>
      </c>
      <c r="G4264">
        <v>3333333</v>
      </c>
      <c r="H4264">
        <v>0</v>
      </c>
      <c r="I4264">
        <v>0</v>
      </c>
      <c r="J4264">
        <v>0</v>
      </c>
      <c r="K4264">
        <v>0</v>
      </c>
      <c r="L4264">
        <v>0</v>
      </c>
      <c r="M4264">
        <v>0</v>
      </c>
    </row>
    <row r="4265" spans="2:13" x14ac:dyDescent="0.2">
      <c r="B4265">
        <v>0</v>
      </c>
      <c r="C4265">
        <v>0</v>
      </c>
      <c r="D4265">
        <v>0</v>
      </c>
      <c r="E4265">
        <v>0</v>
      </c>
      <c r="F4265">
        <v>0</v>
      </c>
      <c r="G4265">
        <v>3333333</v>
      </c>
      <c r="H4265">
        <v>0</v>
      </c>
      <c r="I4265">
        <v>0</v>
      </c>
      <c r="J4265">
        <v>0</v>
      </c>
      <c r="K4265">
        <v>0</v>
      </c>
      <c r="L4265">
        <v>0</v>
      </c>
      <c r="M4265">
        <v>0</v>
      </c>
    </row>
    <row r="4266" spans="2:13" x14ac:dyDescent="0.2">
      <c r="B4266">
        <v>0</v>
      </c>
      <c r="C4266">
        <v>0</v>
      </c>
      <c r="D4266">
        <v>0</v>
      </c>
      <c r="E4266">
        <v>0</v>
      </c>
      <c r="F4266">
        <v>0</v>
      </c>
      <c r="G4266">
        <v>3333333</v>
      </c>
      <c r="H4266">
        <v>0</v>
      </c>
      <c r="I4266">
        <v>0</v>
      </c>
      <c r="J4266">
        <v>0</v>
      </c>
      <c r="K4266">
        <v>0</v>
      </c>
      <c r="L4266">
        <v>0</v>
      </c>
      <c r="M4266">
        <v>0</v>
      </c>
    </row>
    <row r="4267" spans="2:13" x14ac:dyDescent="0.2">
      <c r="B4267">
        <v>0</v>
      </c>
      <c r="C4267">
        <v>0</v>
      </c>
      <c r="D4267">
        <v>0</v>
      </c>
      <c r="E4267">
        <v>0</v>
      </c>
      <c r="F4267">
        <v>0</v>
      </c>
      <c r="G4267">
        <v>3333333</v>
      </c>
      <c r="H4267">
        <v>0</v>
      </c>
      <c r="I4267">
        <v>0</v>
      </c>
      <c r="J4267">
        <v>0</v>
      </c>
      <c r="K4267">
        <v>0</v>
      </c>
      <c r="L4267">
        <v>0</v>
      </c>
      <c r="M4267">
        <v>0</v>
      </c>
    </row>
    <row r="4268" spans="2:13" x14ac:dyDescent="0.2">
      <c r="B4268">
        <v>0</v>
      </c>
      <c r="C4268">
        <v>0</v>
      </c>
      <c r="D4268">
        <v>0</v>
      </c>
      <c r="E4268">
        <v>0</v>
      </c>
      <c r="F4268">
        <v>0</v>
      </c>
      <c r="G4268">
        <v>3333333</v>
      </c>
      <c r="H4268">
        <v>0</v>
      </c>
      <c r="I4268">
        <v>0</v>
      </c>
      <c r="J4268">
        <v>0</v>
      </c>
      <c r="K4268">
        <v>0</v>
      </c>
      <c r="L4268">
        <v>0</v>
      </c>
      <c r="M4268">
        <v>0</v>
      </c>
    </row>
    <row r="4269" spans="2:13" x14ac:dyDescent="0.2">
      <c r="B4269">
        <v>0</v>
      </c>
      <c r="C4269">
        <v>0</v>
      </c>
      <c r="D4269">
        <v>0</v>
      </c>
      <c r="E4269">
        <v>0</v>
      </c>
      <c r="F4269">
        <v>0</v>
      </c>
      <c r="G4269">
        <v>3333333</v>
      </c>
      <c r="H4269">
        <v>0</v>
      </c>
      <c r="I4269">
        <v>0</v>
      </c>
      <c r="J4269">
        <v>0</v>
      </c>
      <c r="K4269">
        <v>0</v>
      </c>
      <c r="L4269">
        <v>0</v>
      </c>
      <c r="M4269">
        <v>0</v>
      </c>
    </row>
    <row r="4270" spans="2:13" x14ac:dyDescent="0.2">
      <c r="B4270">
        <v>0</v>
      </c>
      <c r="C4270">
        <v>0</v>
      </c>
      <c r="D4270">
        <v>0</v>
      </c>
      <c r="E4270">
        <v>0</v>
      </c>
      <c r="F4270">
        <v>0</v>
      </c>
      <c r="G4270">
        <v>3333333</v>
      </c>
      <c r="H4270">
        <v>0</v>
      </c>
      <c r="I4270">
        <v>0</v>
      </c>
      <c r="J4270">
        <v>0</v>
      </c>
      <c r="K4270">
        <v>0</v>
      </c>
      <c r="L4270">
        <v>0</v>
      </c>
      <c r="M4270">
        <v>0</v>
      </c>
    </row>
    <row r="4271" spans="2:13" x14ac:dyDescent="0.2">
      <c r="B4271">
        <v>0</v>
      </c>
      <c r="C4271">
        <v>0</v>
      </c>
      <c r="D4271">
        <v>0</v>
      </c>
      <c r="E4271">
        <v>0</v>
      </c>
      <c r="F4271">
        <v>0</v>
      </c>
      <c r="G4271">
        <v>3333333</v>
      </c>
      <c r="H4271">
        <v>0</v>
      </c>
      <c r="I4271">
        <v>0</v>
      </c>
      <c r="J4271">
        <v>0</v>
      </c>
      <c r="K4271">
        <v>0</v>
      </c>
      <c r="L4271">
        <v>0</v>
      </c>
      <c r="M4271">
        <v>0</v>
      </c>
    </row>
    <row r="4272" spans="2:13" x14ac:dyDescent="0.2">
      <c r="B4272">
        <v>0</v>
      </c>
      <c r="C4272">
        <v>0</v>
      </c>
      <c r="D4272">
        <v>0</v>
      </c>
      <c r="E4272">
        <v>0</v>
      </c>
      <c r="F4272">
        <v>0</v>
      </c>
      <c r="G4272">
        <v>3333333</v>
      </c>
      <c r="H4272">
        <v>0</v>
      </c>
      <c r="I4272">
        <v>0</v>
      </c>
      <c r="J4272">
        <v>0</v>
      </c>
      <c r="K4272">
        <v>0</v>
      </c>
      <c r="L4272">
        <v>0</v>
      </c>
      <c r="M4272">
        <v>0</v>
      </c>
    </row>
    <row r="4273" spans="2:13" x14ac:dyDescent="0.2">
      <c r="B4273">
        <v>0</v>
      </c>
      <c r="C4273">
        <v>0</v>
      </c>
      <c r="D4273">
        <v>0</v>
      </c>
      <c r="E4273">
        <v>0</v>
      </c>
      <c r="F4273">
        <v>0</v>
      </c>
      <c r="G4273">
        <v>3333333</v>
      </c>
      <c r="H4273">
        <v>0</v>
      </c>
      <c r="I4273">
        <v>0</v>
      </c>
      <c r="J4273">
        <v>0</v>
      </c>
      <c r="K4273">
        <v>0</v>
      </c>
      <c r="L4273">
        <v>0</v>
      </c>
      <c r="M4273">
        <v>0</v>
      </c>
    </row>
    <row r="4274" spans="2:13" x14ac:dyDescent="0.2">
      <c r="B4274">
        <v>0</v>
      </c>
      <c r="C4274">
        <v>0</v>
      </c>
      <c r="D4274">
        <v>0</v>
      </c>
      <c r="E4274">
        <v>0</v>
      </c>
      <c r="F4274">
        <v>0</v>
      </c>
      <c r="G4274">
        <v>3333333</v>
      </c>
      <c r="H4274">
        <v>0</v>
      </c>
      <c r="I4274">
        <v>0</v>
      </c>
      <c r="J4274">
        <v>0</v>
      </c>
      <c r="K4274">
        <v>0</v>
      </c>
      <c r="L4274">
        <v>0</v>
      </c>
      <c r="M4274">
        <v>0</v>
      </c>
    </row>
    <row r="4275" spans="2:13" x14ac:dyDescent="0.2">
      <c r="B4275">
        <v>0</v>
      </c>
      <c r="C4275">
        <v>0</v>
      </c>
      <c r="D4275">
        <v>0</v>
      </c>
      <c r="E4275">
        <v>0</v>
      </c>
      <c r="F4275">
        <v>0</v>
      </c>
      <c r="G4275">
        <v>3333333</v>
      </c>
      <c r="H4275">
        <v>0</v>
      </c>
      <c r="I4275">
        <v>0</v>
      </c>
      <c r="J4275">
        <v>0</v>
      </c>
      <c r="K4275">
        <v>0</v>
      </c>
      <c r="L4275">
        <v>0</v>
      </c>
      <c r="M4275">
        <v>0</v>
      </c>
    </row>
    <row r="4276" spans="2:13" x14ac:dyDescent="0.2">
      <c r="B4276">
        <v>0</v>
      </c>
      <c r="C4276">
        <v>0</v>
      </c>
      <c r="D4276">
        <v>0</v>
      </c>
      <c r="E4276">
        <v>0</v>
      </c>
      <c r="F4276">
        <v>0</v>
      </c>
      <c r="G4276">
        <v>3333333</v>
      </c>
      <c r="H4276">
        <v>0</v>
      </c>
      <c r="I4276">
        <v>0</v>
      </c>
      <c r="J4276">
        <v>0</v>
      </c>
      <c r="K4276">
        <v>0</v>
      </c>
      <c r="L4276">
        <v>0</v>
      </c>
      <c r="M4276">
        <v>0</v>
      </c>
    </row>
    <row r="4277" spans="2:13" x14ac:dyDescent="0.2">
      <c r="B4277">
        <v>0</v>
      </c>
      <c r="C4277">
        <v>0</v>
      </c>
      <c r="D4277">
        <v>0</v>
      </c>
      <c r="E4277">
        <v>0</v>
      </c>
      <c r="F4277">
        <v>0</v>
      </c>
      <c r="G4277">
        <v>3333333</v>
      </c>
      <c r="H4277">
        <v>0</v>
      </c>
      <c r="I4277">
        <v>0</v>
      </c>
      <c r="J4277">
        <v>0</v>
      </c>
      <c r="K4277">
        <v>0</v>
      </c>
      <c r="L4277">
        <v>0</v>
      </c>
      <c r="M4277">
        <v>0</v>
      </c>
    </row>
    <row r="4278" spans="2:13" x14ac:dyDescent="0.2">
      <c r="B4278">
        <v>0</v>
      </c>
      <c r="C4278">
        <v>0</v>
      </c>
      <c r="D4278">
        <v>0</v>
      </c>
      <c r="E4278">
        <v>0</v>
      </c>
      <c r="F4278">
        <v>0</v>
      </c>
      <c r="G4278">
        <v>3333333</v>
      </c>
      <c r="H4278">
        <v>0</v>
      </c>
      <c r="I4278">
        <v>0</v>
      </c>
      <c r="J4278">
        <v>0</v>
      </c>
      <c r="K4278">
        <v>0</v>
      </c>
      <c r="L4278">
        <v>0</v>
      </c>
      <c r="M4278">
        <v>0</v>
      </c>
    </row>
    <row r="4279" spans="2:13" x14ac:dyDescent="0.2">
      <c r="B4279">
        <v>0</v>
      </c>
      <c r="C4279">
        <v>0</v>
      </c>
      <c r="D4279">
        <v>0</v>
      </c>
      <c r="E4279">
        <v>0</v>
      </c>
      <c r="F4279">
        <v>0</v>
      </c>
      <c r="G4279">
        <v>3333333</v>
      </c>
      <c r="H4279">
        <v>0</v>
      </c>
      <c r="I4279">
        <v>0</v>
      </c>
      <c r="J4279">
        <v>0</v>
      </c>
      <c r="K4279">
        <v>0</v>
      </c>
      <c r="L4279">
        <v>0</v>
      </c>
      <c r="M4279">
        <v>0</v>
      </c>
    </row>
    <row r="4280" spans="2:13" x14ac:dyDescent="0.2">
      <c r="B4280">
        <v>0</v>
      </c>
      <c r="C4280">
        <v>0</v>
      </c>
      <c r="D4280">
        <v>0</v>
      </c>
      <c r="E4280">
        <v>0</v>
      </c>
      <c r="F4280">
        <v>0</v>
      </c>
      <c r="G4280">
        <v>3333333</v>
      </c>
      <c r="H4280">
        <v>0</v>
      </c>
      <c r="I4280">
        <v>0</v>
      </c>
      <c r="J4280">
        <v>0</v>
      </c>
      <c r="K4280">
        <v>0</v>
      </c>
      <c r="L4280">
        <v>0</v>
      </c>
      <c r="M4280">
        <v>0</v>
      </c>
    </row>
    <row r="4281" spans="2:13" x14ac:dyDescent="0.2">
      <c r="B4281">
        <v>0</v>
      </c>
      <c r="C4281">
        <v>0</v>
      </c>
      <c r="D4281">
        <v>0</v>
      </c>
      <c r="E4281">
        <v>0</v>
      </c>
      <c r="F4281">
        <v>0</v>
      </c>
      <c r="G4281">
        <v>3333333</v>
      </c>
      <c r="H4281">
        <v>0</v>
      </c>
      <c r="I4281">
        <v>0</v>
      </c>
      <c r="J4281">
        <v>0</v>
      </c>
      <c r="K4281">
        <v>0</v>
      </c>
      <c r="L4281">
        <v>0</v>
      </c>
      <c r="M4281">
        <v>0</v>
      </c>
    </row>
    <row r="4282" spans="2:13" x14ac:dyDescent="0.2">
      <c r="B4282">
        <v>0</v>
      </c>
      <c r="C4282">
        <v>0</v>
      </c>
      <c r="D4282">
        <v>0</v>
      </c>
      <c r="E4282">
        <v>0</v>
      </c>
      <c r="F4282">
        <v>0</v>
      </c>
      <c r="G4282">
        <v>3333333</v>
      </c>
      <c r="H4282">
        <v>0</v>
      </c>
      <c r="I4282">
        <v>0</v>
      </c>
      <c r="J4282">
        <v>0</v>
      </c>
      <c r="K4282">
        <v>0</v>
      </c>
      <c r="L4282">
        <v>0</v>
      </c>
      <c r="M4282">
        <v>0</v>
      </c>
    </row>
    <row r="4283" spans="2:13" x14ac:dyDescent="0.2">
      <c r="B4283">
        <v>0</v>
      </c>
      <c r="C4283">
        <v>0</v>
      </c>
      <c r="D4283">
        <v>0</v>
      </c>
      <c r="E4283">
        <v>0</v>
      </c>
      <c r="F4283">
        <v>0</v>
      </c>
      <c r="G4283">
        <v>3333333</v>
      </c>
      <c r="H4283">
        <v>0</v>
      </c>
      <c r="I4283">
        <v>0</v>
      </c>
      <c r="J4283">
        <v>0</v>
      </c>
      <c r="K4283">
        <v>0</v>
      </c>
      <c r="L4283">
        <v>0</v>
      </c>
      <c r="M4283">
        <v>0</v>
      </c>
    </row>
    <row r="4284" spans="2:13" x14ac:dyDescent="0.2">
      <c r="B4284">
        <v>0</v>
      </c>
      <c r="C4284">
        <v>0</v>
      </c>
      <c r="D4284">
        <v>0</v>
      </c>
      <c r="E4284">
        <v>0</v>
      </c>
      <c r="F4284">
        <v>0</v>
      </c>
      <c r="G4284">
        <v>3333333</v>
      </c>
      <c r="H4284">
        <v>0</v>
      </c>
      <c r="I4284">
        <v>0</v>
      </c>
      <c r="J4284">
        <v>0</v>
      </c>
      <c r="K4284">
        <v>0</v>
      </c>
      <c r="L4284">
        <v>0</v>
      </c>
      <c r="M4284">
        <v>0</v>
      </c>
    </row>
    <row r="4285" spans="2:13" x14ac:dyDescent="0.2">
      <c r="B4285">
        <v>0</v>
      </c>
      <c r="C4285">
        <v>0</v>
      </c>
      <c r="D4285">
        <v>0</v>
      </c>
      <c r="E4285">
        <v>0</v>
      </c>
      <c r="F4285">
        <v>0</v>
      </c>
      <c r="G4285">
        <v>3333333</v>
      </c>
      <c r="H4285">
        <v>0</v>
      </c>
      <c r="I4285">
        <v>0</v>
      </c>
      <c r="J4285">
        <v>0</v>
      </c>
      <c r="K4285">
        <v>0</v>
      </c>
      <c r="L4285">
        <v>0</v>
      </c>
      <c r="M4285">
        <v>0</v>
      </c>
    </row>
    <row r="4286" spans="2:13" x14ac:dyDescent="0.2">
      <c r="B4286">
        <v>0</v>
      </c>
      <c r="C4286">
        <v>0</v>
      </c>
      <c r="D4286">
        <v>0</v>
      </c>
      <c r="E4286">
        <v>0</v>
      </c>
      <c r="F4286">
        <v>0</v>
      </c>
      <c r="G4286">
        <v>3333333</v>
      </c>
      <c r="H4286">
        <v>0</v>
      </c>
      <c r="I4286">
        <v>0</v>
      </c>
      <c r="J4286">
        <v>0</v>
      </c>
      <c r="K4286">
        <v>0</v>
      </c>
      <c r="L4286">
        <v>0</v>
      </c>
      <c r="M4286">
        <v>0</v>
      </c>
    </row>
    <row r="4287" spans="2:13" x14ac:dyDescent="0.2">
      <c r="B4287">
        <v>0</v>
      </c>
      <c r="C4287">
        <v>0</v>
      </c>
      <c r="D4287">
        <v>0</v>
      </c>
      <c r="E4287">
        <v>0</v>
      </c>
      <c r="F4287">
        <v>0</v>
      </c>
      <c r="G4287">
        <v>3333333</v>
      </c>
      <c r="H4287">
        <v>0</v>
      </c>
      <c r="I4287">
        <v>0</v>
      </c>
      <c r="J4287">
        <v>0</v>
      </c>
      <c r="K4287">
        <v>0</v>
      </c>
      <c r="L4287">
        <v>0</v>
      </c>
      <c r="M4287">
        <v>0</v>
      </c>
    </row>
    <row r="4288" spans="2:13" x14ac:dyDescent="0.2">
      <c r="B4288">
        <v>0</v>
      </c>
      <c r="C4288">
        <v>0</v>
      </c>
      <c r="D4288">
        <v>0</v>
      </c>
      <c r="E4288">
        <v>0</v>
      </c>
      <c r="F4288">
        <v>0</v>
      </c>
      <c r="G4288">
        <v>3333333</v>
      </c>
      <c r="H4288">
        <v>0</v>
      </c>
      <c r="I4288">
        <v>0</v>
      </c>
      <c r="J4288">
        <v>0</v>
      </c>
      <c r="K4288">
        <v>0</v>
      </c>
      <c r="L4288">
        <v>0</v>
      </c>
      <c r="M4288">
        <v>0</v>
      </c>
    </row>
    <row r="4289" spans="2:13" x14ac:dyDescent="0.2">
      <c r="B4289">
        <v>0</v>
      </c>
      <c r="C4289">
        <v>0</v>
      </c>
      <c r="D4289">
        <v>0</v>
      </c>
      <c r="E4289">
        <v>0</v>
      </c>
      <c r="F4289">
        <v>0</v>
      </c>
      <c r="G4289">
        <v>3333333</v>
      </c>
      <c r="H4289">
        <v>0</v>
      </c>
      <c r="I4289">
        <v>0</v>
      </c>
      <c r="J4289">
        <v>0</v>
      </c>
      <c r="K4289">
        <v>0</v>
      </c>
      <c r="L4289">
        <v>0</v>
      </c>
      <c r="M4289">
        <v>0</v>
      </c>
    </row>
    <row r="4290" spans="2:13" x14ac:dyDescent="0.2">
      <c r="B4290">
        <v>0</v>
      </c>
      <c r="C4290">
        <v>0</v>
      </c>
      <c r="D4290">
        <v>0</v>
      </c>
      <c r="E4290">
        <v>0</v>
      </c>
      <c r="F4290">
        <v>0</v>
      </c>
      <c r="G4290">
        <v>3333333</v>
      </c>
      <c r="H4290">
        <v>0</v>
      </c>
      <c r="I4290">
        <v>0</v>
      </c>
      <c r="J4290">
        <v>0</v>
      </c>
      <c r="K4290">
        <v>0</v>
      </c>
      <c r="L4290">
        <v>0</v>
      </c>
      <c r="M4290">
        <v>0</v>
      </c>
    </row>
    <row r="4291" spans="2:13" x14ac:dyDescent="0.2">
      <c r="B4291">
        <v>0</v>
      </c>
      <c r="C4291">
        <v>0</v>
      </c>
      <c r="D4291">
        <v>0</v>
      </c>
      <c r="E4291">
        <v>0</v>
      </c>
      <c r="F4291">
        <v>0</v>
      </c>
      <c r="G4291">
        <v>3333333</v>
      </c>
      <c r="H4291">
        <v>0</v>
      </c>
      <c r="I4291">
        <v>0</v>
      </c>
      <c r="J4291">
        <v>0</v>
      </c>
      <c r="K4291">
        <v>0</v>
      </c>
      <c r="L4291">
        <v>0</v>
      </c>
      <c r="M4291">
        <v>0</v>
      </c>
    </row>
    <row r="4292" spans="2:13" x14ac:dyDescent="0.2">
      <c r="B4292">
        <v>0</v>
      </c>
      <c r="C4292">
        <v>0</v>
      </c>
      <c r="D4292">
        <v>0</v>
      </c>
      <c r="E4292">
        <v>0</v>
      </c>
      <c r="F4292">
        <v>0</v>
      </c>
      <c r="G4292">
        <v>3333333</v>
      </c>
      <c r="H4292">
        <v>0</v>
      </c>
      <c r="I4292">
        <v>0</v>
      </c>
      <c r="J4292">
        <v>0</v>
      </c>
      <c r="K4292">
        <v>0</v>
      </c>
      <c r="L4292">
        <v>0</v>
      </c>
      <c r="M4292">
        <v>0</v>
      </c>
    </row>
    <row r="4293" spans="2:13" x14ac:dyDescent="0.2">
      <c r="B4293">
        <v>0</v>
      </c>
      <c r="C4293">
        <v>0</v>
      </c>
      <c r="D4293">
        <v>0</v>
      </c>
      <c r="E4293">
        <v>0</v>
      </c>
      <c r="F4293">
        <v>0</v>
      </c>
      <c r="G4293">
        <v>3333333</v>
      </c>
      <c r="H4293">
        <v>0</v>
      </c>
      <c r="I4293">
        <v>0</v>
      </c>
      <c r="J4293">
        <v>0</v>
      </c>
      <c r="K4293">
        <v>0</v>
      </c>
      <c r="L4293">
        <v>0</v>
      </c>
      <c r="M4293">
        <v>0</v>
      </c>
    </row>
    <row r="4294" spans="2:13" x14ac:dyDescent="0.2">
      <c r="B4294">
        <v>0</v>
      </c>
      <c r="C4294">
        <v>0</v>
      </c>
      <c r="D4294">
        <v>0</v>
      </c>
      <c r="E4294">
        <v>0</v>
      </c>
      <c r="F4294">
        <v>0</v>
      </c>
      <c r="G4294">
        <v>3333333</v>
      </c>
      <c r="H4294">
        <v>0</v>
      </c>
      <c r="I4294">
        <v>0</v>
      </c>
      <c r="J4294">
        <v>0</v>
      </c>
      <c r="K4294">
        <v>0</v>
      </c>
      <c r="L4294">
        <v>0</v>
      </c>
      <c r="M4294">
        <v>0</v>
      </c>
    </row>
    <row r="4295" spans="2:13" x14ac:dyDescent="0.2">
      <c r="B4295">
        <v>0</v>
      </c>
      <c r="C4295">
        <v>0</v>
      </c>
      <c r="D4295">
        <v>0</v>
      </c>
      <c r="E4295">
        <v>0</v>
      </c>
      <c r="F4295">
        <v>0</v>
      </c>
      <c r="G4295">
        <v>3333333</v>
      </c>
      <c r="H4295">
        <v>0</v>
      </c>
      <c r="I4295">
        <v>0</v>
      </c>
      <c r="J4295">
        <v>0</v>
      </c>
      <c r="K4295">
        <v>0</v>
      </c>
      <c r="L4295">
        <v>0</v>
      </c>
      <c r="M4295">
        <v>0</v>
      </c>
    </row>
    <row r="4296" spans="2:13" x14ac:dyDescent="0.2">
      <c r="B4296">
        <v>0</v>
      </c>
      <c r="C4296">
        <v>0</v>
      </c>
      <c r="D4296">
        <v>0</v>
      </c>
      <c r="E4296">
        <v>0</v>
      </c>
      <c r="F4296">
        <v>0</v>
      </c>
      <c r="G4296">
        <v>3333333</v>
      </c>
      <c r="H4296">
        <v>0</v>
      </c>
      <c r="I4296">
        <v>0</v>
      </c>
      <c r="J4296">
        <v>0</v>
      </c>
      <c r="K4296">
        <v>0</v>
      </c>
      <c r="L4296">
        <v>0</v>
      </c>
      <c r="M4296">
        <v>0</v>
      </c>
    </row>
    <row r="4297" spans="2:13" x14ac:dyDescent="0.2">
      <c r="B4297">
        <v>0</v>
      </c>
      <c r="C4297">
        <v>0</v>
      </c>
      <c r="D4297">
        <v>0</v>
      </c>
      <c r="E4297">
        <v>0</v>
      </c>
      <c r="F4297">
        <v>0</v>
      </c>
      <c r="G4297">
        <v>3333333</v>
      </c>
      <c r="H4297">
        <v>0</v>
      </c>
      <c r="I4297">
        <v>0</v>
      </c>
      <c r="J4297">
        <v>0</v>
      </c>
      <c r="K4297">
        <v>0</v>
      </c>
      <c r="L4297">
        <v>0</v>
      </c>
      <c r="M4297">
        <v>0</v>
      </c>
    </row>
    <row r="4298" spans="2:13" x14ac:dyDescent="0.2">
      <c r="B4298">
        <v>0</v>
      </c>
      <c r="C4298">
        <v>0</v>
      </c>
      <c r="D4298">
        <v>0</v>
      </c>
      <c r="E4298">
        <v>0</v>
      </c>
      <c r="F4298">
        <v>0</v>
      </c>
      <c r="G4298">
        <v>3333333</v>
      </c>
      <c r="H4298">
        <v>0</v>
      </c>
      <c r="I4298">
        <v>0</v>
      </c>
      <c r="J4298">
        <v>0</v>
      </c>
      <c r="K4298">
        <v>0</v>
      </c>
      <c r="L4298">
        <v>0</v>
      </c>
      <c r="M4298">
        <v>0</v>
      </c>
    </row>
    <row r="4299" spans="2:13" x14ac:dyDescent="0.2">
      <c r="B4299">
        <v>0</v>
      </c>
      <c r="C4299">
        <v>0</v>
      </c>
      <c r="D4299">
        <v>0</v>
      </c>
      <c r="E4299">
        <v>0</v>
      </c>
      <c r="F4299">
        <v>0</v>
      </c>
      <c r="G4299">
        <v>3333333</v>
      </c>
      <c r="H4299">
        <v>0</v>
      </c>
      <c r="I4299">
        <v>0</v>
      </c>
      <c r="J4299">
        <v>0</v>
      </c>
      <c r="K4299">
        <v>0</v>
      </c>
      <c r="L4299">
        <v>0</v>
      </c>
      <c r="M4299">
        <v>0</v>
      </c>
    </row>
    <row r="4300" spans="2:13" x14ac:dyDescent="0.2">
      <c r="B4300">
        <v>0</v>
      </c>
      <c r="C4300">
        <v>0</v>
      </c>
      <c r="D4300">
        <v>0</v>
      </c>
      <c r="E4300">
        <v>0</v>
      </c>
      <c r="F4300">
        <v>0</v>
      </c>
      <c r="G4300">
        <v>3333333</v>
      </c>
      <c r="H4300">
        <v>0</v>
      </c>
      <c r="I4300">
        <v>0</v>
      </c>
      <c r="J4300">
        <v>0</v>
      </c>
      <c r="K4300">
        <v>0</v>
      </c>
      <c r="L4300">
        <v>0</v>
      </c>
      <c r="M4300">
        <v>0</v>
      </c>
    </row>
    <row r="4301" spans="2:13" x14ac:dyDescent="0.2">
      <c r="B4301">
        <v>0</v>
      </c>
      <c r="C4301">
        <v>0</v>
      </c>
      <c r="D4301">
        <v>0</v>
      </c>
      <c r="E4301">
        <v>0</v>
      </c>
      <c r="F4301">
        <v>0</v>
      </c>
      <c r="G4301">
        <v>3333333</v>
      </c>
      <c r="H4301">
        <v>0</v>
      </c>
      <c r="I4301">
        <v>0</v>
      </c>
      <c r="J4301">
        <v>0</v>
      </c>
      <c r="K4301">
        <v>0</v>
      </c>
      <c r="L4301">
        <v>0</v>
      </c>
      <c r="M4301">
        <v>0</v>
      </c>
    </row>
    <row r="4302" spans="2:13" x14ac:dyDescent="0.2">
      <c r="B4302">
        <v>0</v>
      </c>
      <c r="C4302">
        <v>0</v>
      </c>
      <c r="D4302">
        <v>0</v>
      </c>
      <c r="E4302">
        <v>0</v>
      </c>
      <c r="F4302">
        <v>0</v>
      </c>
      <c r="G4302">
        <v>3333333</v>
      </c>
      <c r="H4302">
        <v>0</v>
      </c>
      <c r="I4302">
        <v>0</v>
      </c>
      <c r="J4302">
        <v>0</v>
      </c>
      <c r="K4302">
        <v>0</v>
      </c>
      <c r="L4302">
        <v>0</v>
      </c>
      <c r="M4302">
        <v>0</v>
      </c>
    </row>
    <row r="4303" spans="2:13" x14ac:dyDescent="0.2">
      <c r="B4303">
        <v>0</v>
      </c>
      <c r="C4303">
        <v>0</v>
      </c>
      <c r="D4303">
        <v>0</v>
      </c>
      <c r="E4303">
        <v>0</v>
      </c>
      <c r="F4303">
        <v>0</v>
      </c>
      <c r="G4303">
        <v>3333333</v>
      </c>
      <c r="H4303">
        <v>0</v>
      </c>
      <c r="I4303">
        <v>0</v>
      </c>
      <c r="J4303">
        <v>0</v>
      </c>
      <c r="K4303">
        <v>0</v>
      </c>
      <c r="L4303">
        <v>0</v>
      </c>
      <c r="M4303">
        <v>0</v>
      </c>
    </row>
    <row r="4304" spans="2:13" x14ac:dyDescent="0.2">
      <c r="B4304">
        <v>0</v>
      </c>
      <c r="C4304">
        <v>0</v>
      </c>
      <c r="D4304">
        <v>0</v>
      </c>
      <c r="E4304">
        <v>0</v>
      </c>
      <c r="F4304">
        <v>0</v>
      </c>
      <c r="G4304">
        <v>3333333</v>
      </c>
      <c r="H4304">
        <v>0</v>
      </c>
      <c r="I4304">
        <v>0</v>
      </c>
      <c r="J4304">
        <v>0</v>
      </c>
      <c r="K4304">
        <v>0</v>
      </c>
      <c r="L4304">
        <v>0</v>
      </c>
      <c r="M4304">
        <v>0</v>
      </c>
    </row>
    <row r="4305" spans="2:13" x14ac:dyDescent="0.2">
      <c r="B4305">
        <v>0</v>
      </c>
      <c r="C4305">
        <v>0</v>
      </c>
      <c r="D4305">
        <v>0</v>
      </c>
      <c r="E4305">
        <v>0</v>
      </c>
      <c r="F4305">
        <v>0</v>
      </c>
      <c r="G4305">
        <v>3333333</v>
      </c>
      <c r="H4305">
        <v>0</v>
      </c>
      <c r="I4305">
        <v>0</v>
      </c>
      <c r="J4305">
        <v>0</v>
      </c>
      <c r="K4305">
        <v>0</v>
      </c>
      <c r="L4305">
        <v>0</v>
      </c>
      <c r="M4305">
        <v>0</v>
      </c>
    </row>
    <row r="4306" spans="2:13" x14ac:dyDescent="0.2">
      <c r="B4306">
        <v>0</v>
      </c>
      <c r="C4306">
        <v>0</v>
      </c>
      <c r="D4306">
        <v>0</v>
      </c>
      <c r="E4306">
        <v>0</v>
      </c>
      <c r="F4306">
        <v>0</v>
      </c>
      <c r="G4306">
        <v>3333333</v>
      </c>
      <c r="H4306">
        <v>0</v>
      </c>
      <c r="I4306">
        <v>0</v>
      </c>
      <c r="J4306">
        <v>0</v>
      </c>
      <c r="K4306">
        <v>0</v>
      </c>
      <c r="L4306">
        <v>0</v>
      </c>
      <c r="M4306">
        <v>0</v>
      </c>
    </row>
    <row r="4307" spans="2:13" x14ac:dyDescent="0.2">
      <c r="B4307">
        <v>0</v>
      </c>
      <c r="C4307">
        <v>0</v>
      </c>
      <c r="D4307">
        <v>0</v>
      </c>
      <c r="E4307">
        <v>0</v>
      </c>
      <c r="F4307">
        <v>0</v>
      </c>
      <c r="G4307">
        <v>3333333</v>
      </c>
      <c r="H4307">
        <v>0</v>
      </c>
      <c r="I4307">
        <v>0</v>
      </c>
      <c r="J4307">
        <v>0</v>
      </c>
      <c r="K4307">
        <v>0</v>
      </c>
      <c r="L4307">
        <v>0</v>
      </c>
      <c r="M4307">
        <v>0</v>
      </c>
    </row>
    <row r="4308" spans="2:13" x14ac:dyDescent="0.2">
      <c r="B4308">
        <v>0</v>
      </c>
      <c r="C4308">
        <v>0</v>
      </c>
      <c r="D4308">
        <v>0</v>
      </c>
      <c r="E4308">
        <v>0</v>
      </c>
      <c r="F4308">
        <v>0</v>
      </c>
      <c r="G4308">
        <v>3333333</v>
      </c>
      <c r="H4308">
        <v>0</v>
      </c>
      <c r="I4308">
        <v>0</v>
      </c>
      <c r="J4308">
        <v>0</v>
      </c>
      <c r="K4308">
        <v>0</v>
      </c>
      <c r="L4308">
        <v>0</v>
      </c>
      <c r="M4308">
        <v>0</v>
      </c>
    </row>
    <row r="4309" spans="2:13" x14ac:dyDescent="0.2">
      <c r="B4309">
        <v>0</v>
      </c>
      <c r="C4309">
        <v>0</v>
      </c>
      <c r="D4309">
        <v>0</v>
      </c>
      <c r="E4309">
        <v>0</v>
      </c>
      <c r="F4309">
        <v>0</v>
      </c>
      <c r="G4309">
        <v>3333333</v>
      </c>
      <c r="H4309">
        <v>0</v>
      </c>
      <c r="I4309">
        <v>0</v>
      </c>
      <c r="J4309">
        <v>0</v>
      </c>
      <c r="K4309">
        <v>0</v>
      </c>
      <c r="L4309">
        <v>0</v>
      </c>
      <c r="M4309">
        <v>0</v>
      </c>
    </row>
    <row r="4310" spans="2:13" x14ac:dyDescent="0.2">
      <c r="B4310">
        <v>0</v>
      </c>
      <c r="C4310">
        <v>0</v>
      </c>
      <c r="D4310">
        <v>0</v>
      </c>
      <c r="E4310">
        <v>0</v>
      </c>
      <c r="F4310">
        <v>0</v>
      </c>
      <c r="G4310">
        <v>3333333</v>
      </c>
      <c r="H4310">
        <v>0</v>
      </c>
      <c r="I4310">
        <v>0</v>
      </c>
      <c r="J4310">
        <v>0</v>
      </c>
      <c r="K4310">
        <v>0</v>
      </c>
      <c r="L4310">
        <v>0</v>
      </c>
      <c r="M4310">
        <v>0</v>
      </c>
    </row>
    <row r="4311" spans="2:13" x14ac:dyDescent="0.2">
      <c r="B4311">
        <v>0</v>
      </c>
      <c r="C4311">
        <v>0</v>
      </c>
      <c r="D4311">
        <v>0</v>
      </c>
      <c r="E4311">
        <v>0</v>
      </c>
      <c r="F4311">
        <v>0</v>
      </c>
      <c r="G4311">
        <v>3333333</v>
      </c>
      <c r="H4311">
        <v>0</v>
      </c>
      <c r="I4311">
        <v>0</v>
      </c>
      <c r="J4311">
        <v>0</v>
      </c>
      <c r="K4311">
        <v>0</v>
      </c>
      <c r="L4311">
        <v>0</v>
      </c>
      <c r="M4311">
        <v>0</v>
      </c>
    </row>
    <row r="4312" spans="2:13" x14ac:dyDescent="0.2">
      <c r="B4312">
        <v>0</v>
      </c>
      <c r="C4312">
        <v>0</v>
      </c>
      <c r="D4312">
        <v>0</v>
      </c>
      <c r="E4312">
        <v>0</v>
      </c>
      <c r="F4312">
        <v>0</v>
      </c>
      <c r="G4312">
        <v>3333333</v>
      </c>
      <c r="H4312">
        <v>0</v>
      </c>
      <c r="I4312">
        <v>0</v>
      </c>
      <c r="J4312">
        <v>0</v>
      </c>
      <c r="K4312">
        <v>0</v>
      </c>
      <c r="L4312">
        <v>0</v>
      </c>
      <c r="M4312">
        <v>0</v>
      </c>
    </row>
    <row r="4313" spans="2:13" x14ac:dyDescent="0.2">
      <c r="B4313">
        <v>0</v>
      </c>
      <c r="C4313">
        <v>0</v>
      </c>
      <c r="D4313">
        <v>0</v>
      </c>
      <c r="E4313">
        <v>0</v>
      </c>
      <c r="F4313">
        <v>0</v>
      </c>
      <c r="G4313">
        <v>3333333</v>
      </c>
      <c r="H4313">
        <v>0</v>
      </c>
      <c r="I4313">
        <v>0</v>
      </c>
      <c r="J4313">
        <v>0</v>
      </c>
      <c r="K4313">
        <v>0</v>
      </c>
      <c r="L4313">
        <v>0</v>
      </c>
      <c r="M4313">
        <v>0</v>
      </c>
    </row>
    <row r="4314" spans="2:13" x14ac:dyDescent="0.2">
      <c r="B4314">
        <v>0</v>
      </c>
      <c r="C4314">
        <v>0</v>
      </c>
      <c r="D4314">
        <v>0</v>
      </c>
      <c r="E4314">
        <v>0</v>
      </c>
      <c r="F4314">
        <v>0</v>
      </c>
      <c r="G4314">
        <v>3333333</v>
      </c>
      <c r="H4314">
        <v>0</v>
      </c>
      <c r="I4314">
        <v>0</v>
      </c>
      <c r="J4314">
        <v>0</v>
      </c>
      <c r="K4314">
        <v>0</v>
      </c>
      <c r="L4314">
        <v>0</v>
      </c>
      <c r="M4314">
        <v>0</v>
      </c>
    </row>
    <row r="4315" spans="2:13" x14ac:dyDescent="0.2">
      <c r="B4315">
        <v>0</v>
      </c>
      <c r="C4315">
        <v>0</v>
      </c>
      <c r="D4315">
        <v>0</v>
      </c>
      <c r="E4315">
        <v>0</v>
      </c>
      <c r="F4315">
        <v>0</v>
      </c>
      <c r="G4315">
        <v>3333333</v>
      </c>
      <c r="H4315">
        <v>0</v>
      </c>
      <c r="I4315">
        <v>0</v>
      </c>
      <c r="J4315">
        <v>0</v>
      </c>
      <c r="K4315">
        <v>0</v>
      </c>
      <c r="L4315">
        <v>0</v>
      </c>
      <c r="M4315">
        <v>0</v>
      </c>
    </row>
    <row r="4316" spans="2:13" x14ac:dyDescent="0.2">
      <c r="B4316">
        <v>0</v>
      </c>
      <c r="C4316">
        <v>0</v>
      </c>
      <c r="D4316">
        <v>0</v>
      </c>
      <c r="E4316">
        <v>0</v>
      </c>
      <c r="F4316">
        <v>0</v>
      </c>
      <c r="G4316">
        <v>3333333</v>
      </c>
      <c r="H4316">
        <v>0</v>
      </c>
      <c r="I4316">
        <v>0</v>
      </c>
      <c r="J4316">
        <v>0</v>
      </c>
      <c r="K4316">
        <v>0</v>
      </c>
      <c r="L4316">
        <v>0</v>
      </c>
      <c r="M4316">
        <v>0</v>
      </c>
    </row>
    <row r="4317" spans="2:13" x14ac:dyDescent="0.2">
      <c r="B4317">
        <v>0</v>
      </c>
      <c r="C4317">
        <v>0</v>
      </c>
      <c r="D4317">
        <v>0</v>
      </c>
      <c r="E4317">
        <v>0</v>
      </c>
      <c r="F4317">
        <v>0</v>
      </c>
      <c r="G4317">
        <v>3333333</v>
      </c>
      <c r="H4317">
        <v>0</v>
      </c>
      <c r="I4317">
        <v>0</v>
      </c>
      <c r="J4317">
        <v>0</v>
      </c>
      <c r="K4317">
        <v>0</v>
      </c>
      <c r="L4317">
        <v>0</v>
      </c>
      <c r="M4317">
        <v>0</v>
      </c>
    </row>
    <row r="4318" spans="2:13" x14ac:dyDescent="0.2">
      <c r="B4318">
        <v>0</v>
      </c>
      <c r="C4318">
        <v>0</v>
      </c>
      <c r="D4318">
        <v>0</v>
      </c>
      <c r="E4318">
        <v>0</v>
      </c>
      <c r="F4318">
        <v>0</v>
      </c>
      <c r="G4318">
        <v>3333333</v>
      </c>
      <c r="H4318">
        <v>0</v>
      </c>
      <c r="I4318">
        <v>0</v>
      </c>
      <c r="J4318">
        <v>0</v>
      </c>
      <c r="K4318">
        <v>0</v>
      </c>
      <c r="L4318">
        <v>0</v>
      </c>
      <c r="M4318">
        <v>0</v>
      </c>
    </row>
    <row r="4319" spans="2:13" x14ac:dyDescent="0.2">
      <c r="B4319">
        <v>0</v>
      </c>
      <c r="C4319">
        <v>0</v>
      </c>
      <c r="D4319">
        <v>0</v>
      </c>
      <c r="E4319">
        <v>0</v>
      </c>
      <c r="F4319">
        <v>0</v>
      </c>
      <c r="G4319">
        <v>3333333</v>
      </c>
      <c r="H4319">
        <v>0</v>
      </c>
      <c r="I4319">
        <v>0</v>
      </c>
      <c r="J4319">
        <v>0</v>
      </c>
      <c r="K4319">
        <v>0</v>
      </c>
      <c r="L4319">
        <v>0</v>
      </c>
      <c r="M4319">
        <v>0</v>
      </c>
    </row>
    <row r="4320" spans="2:13" x14ac:dyDescent="0.2">
      <c r="B4320">
        <v>0</v>
      </c>
      <c r="C4320">
        <v>0</v>
      </c>
      <c r="D4320">
        <v>0</v>
      </c>
      <c r="E4320">
        <v>0</v>
      </c>
      <c r="F4320">
        <v>0</v>
      </c>
      <c r="G4320">
        <v>3333333</v>
      </c>
      <c r="H4320">
        <v>0</v>
      </c>
      <c r="I4320">
        <v>0</v>
      </c>
      <c r="J4320">
        <v>0</v>
      </c>
      <c r="K4320">
        <v>0</v>
      </c>
      <c r="L4320">
        <v>0</v>
      </c>
      <c r="M4320">
        <v>0</v>
      </c>
    </row>
    <row r="4321" spans="2:13" x14ac:dyDescent="0.2">
      <c r="B4321">
        <v>0</v>
      </c>
      <c r="C4321">
        <v>0</v>
      </c>
      <c r="D4321">
        <v>0</v>
      </c>
      <c r="E4321">
        <v>0</v>
      </c>
      <c r="F4321">
        <v>0</v>
      </c>
      <c r="G4321">
        <v>3333333</v>
      </c>
      <c r="H4321">
        <v>0</v>
      </c>
      <c r="I4321">
        <v>0</v>
      </c>
      <c r="J4321">
        <v>0</v>
      </c>
      <c r="K4321">
        <v>0</v>
      </c>
      <c r="L4321">
        <v>0</v>
      </c>
      <c r="M4321">
        <v>0</v>
      </c>
    </row>
    <row r="4322" spans="2:13" x14ac:dyDescent="0.2">
      <c r="B4322">
        <v>0</v>
      </c>
      <c r="C4322">
        <v>0</v>
      </c>
      <c r="D4322">
        <v>0</v>
      </c>
      <c r="E4322">
        <v>0</v>
      </c>
      <c r="F4322">
        <v>0</v>
      </c>
      <c r="G4322">
        <v>3333333</v>
      </c>
      <c r="H4322">
        <v>0</v>
      </c>
      <c r="I4322">
        <v>0</v>
      </c>
      <c r="J4322">
        <v>0</v>
      </c>
      <c r="K4322">
        <v>0</v>
      </c>
      <c r="L4322">
        <v>0</v>
      </c>
      <c r="M4322">
        <v>0</v>
      </c>
    </row>
    <row r="4323" spans="2:13" x14ac:dyDescent="0.2">
      <c r="B4323">
        <v>0</v>
      </c>
      <c r="C4323">
        <v>0</v>
      </c>
      <c r="D4323">
        <v>0</v>
      </c>
      <c r="E4323">
        <v>0</v>
      </c>
      <c r="F4323">
        <v>0</v>
      </c>
      <c r="G4323">
        <v>3333333</v>
      </c>
      <c r="H4323">
        <v>0</v>
      </c>
      <c r="I4323">
        <v>0</v>
      </c>
      <c r="J4323">
        <v>0</v>
      </c>
      <c r="K4323">
        <v>0</v>
      </c>
      <c r="L4323">
        <v>0</v>
      </c>
      <c r="M4323">
        <v>0</v>
      </c>
    </row>
    <row r="4324" spans="2:13" x14ac:dyDescent="0.2">
      <c r="B4324">
        <v>0</v>
      </c>
      <c r="C4324">
        <v>0</v>
      </c>
      <c r="D4324">
        <v>0</v>
      </c>
      <c r="E4324">
        <v>0</v>
      </c>
      <c r="F4324">
        <v>0</v>
      </c>
      <c r="G4324">
        <v>3333333</v>
      </c>
      <c r="H4324">
        <v>0</v>
      </c>
      <c r="I4324">
        <v>0</v>
      </c>
      <c r="J4324">
        <v>0</v>
      </c>
      <c r="K4324">
        <v>0</v>
      </c>
      <c r="L4324">
        <v>0</v>
      </c>
      <c r="M4324">
        <v>0</v>
      </c>
    </row>
    <row r="4325" spans="2:13" x14ac:dyDescent="0.2">
      <c r="B4325">
        <v>0</v>
      </c>
      <c r="C4325">
        <v>0</v>
      </c>
      <c r="D4325">
        <v>0</v>
      </c>
      <c r="E4325">
        <v>0</v>
      </c>
      <c r="F4325">
        <v>0</v>
      </c>
      <c r="G4325">
        <v>3333333</v>
      </c>
      <c r="H4325">
        <v>0</v>
      </c>
      <c r="I4325">
        <v>0</v>
      </c>
      <c r="J4325">
        <v>0</v>
      </c>
      <c r="K4325">
        <v>0</v>
      </c>
      <c r="L4325">
        <v>0</v>
      </c>
      <c r="M4325">
        <v>0</v>
      </c>
    </row>
    <row r="4326" spans="2:13" x14ac:dyDescent="0.2">
      <c r="B4326">
        <v>0</v>
      </c>
      <c r="C4326">
        <v>0</v>
      </c>
      <c r="D4326">
        <v>0</v>
      </c>
      <c r="E4326">
        <v>0</v>
      </c>
      <c r="F4326">
        <v>0</v>
      </c>
      <c r="G4326">
        <v>3333333</v>
      </c>
      <c r="H4326">
        <v>0</v>
      </c>
      <c r="I4326">
        <v>0</v>
      </c>
      <c r="J4326">
        <v>0</v>
      </c>
      <c r="K4326">
        <v>0</v>
      </c>
      <c r="L4326">
        <v>0</v>
      </c>
      <c r="M4326">
        <v>0</v>
      </c>
    </row>
    <row r="4327" spans="2:13" x14ac:dyDescent="0.2">
      <c r="B4327">
        <v>0</v>
      </c>
      <c r="C4327">
        <v>0</v>
      </c>
      <c r="D4327">
        <v>0</v>
      </c>
      <c r="E4327">
        <v>0</v>
      </c>
      <c r="F4327">
        <v>0</v>
      </c>
      <c r="G4327">
        <v>3333333</v>
      </c>
      <c r="H4327">
        <v>0</v>
      </c>
      <c r="I4327">
        <v>0</v>
      </c>
      <c r="J4327">
        <v>0</v>
      </c>
      <c r="K4327">
        <v>0</v>
      </c>
      <c r="L4327">
        <v>0</v>
      </c>
      <c r="M4327">
        <v>0</v>
      </c>
    </row>
    <row r="4328" spans="2:13" x14ac:dyDescent="0.2">
      <c r="B4328">
        <v>0</v>
      </c>
      <c r="C4328">
        <v>0</v>
      </c>
      <c r="D4328">
        <v>0</v>
      </c>
      <c r="E4328">
        <v>0</v>
      </c>
      <c r="F4328">
        <v>0</v>
      </c>
      <c r="G4328">
        <v>3333333</v>
      </c>
      <c r="H4328">
        <v>0</v>
      </c>
      <c r="I4328">
        <v>0</v>
      </c>
      <c r="J4328">
        <v>0</v>
      </c>
      <c r="K4328">
        <v>0</v>
      </c>
      <c r="L4328">
        <v>0</v>
      </c>
      <c r="M4328">
        <v>0</v>
      </c>
    </row>
    <row r="4329" spans="2:13" x14ac:dyDescent="0.2">
      <c r="B4329">
        <v>0</v>
      </c>
      <c r="C4329">
        <v>0</v>
      </c>
      <c r="D4329">
        <v>0</v>
      </c>
      <c r="E4329">
        <v>0</v>
      </c>
      <c r="F4329">
        <v>0</v>
      </c>
      <c r="G4329">
        <v>3333333</v>
      </c>
      <c r="H4329">
        <v>0</v>
      </c>
      <c r="I4329">
        <v>0</v>
      </c>
      <c r="J4329">
        <v>0</v>
      </c>
      <c r="K4329">
        <v>0</v>
      </c>
      <c r="L4329">
        <v>0</v>
      </c>
      <c r="M4329">
        <v>0</v>
      </c>
    </row>
    <row r="4330" spans="2:13" x14ac:dyDescent="0.2">
      <c r="B4330">
        <v>0</v>
      </c>
      <c r="C4330">
        <v>0</v>
      </c>
      <c r="D4330">
        <v>0</v>
      </c>
      <c r="E4330">
        <v>0</v>
      </c>
      <c r="F4330">
        <v>0</v>
      </c>
      <c r="G4330">
        <v>3333333</v>
      </c>
      <c r="H4330">
        <v>0</v>
      </c>
      <c r="I4330">
        <v>0</v>
      </c>
      <c r="J4330">
        <v>0</v>
      </c>
      <c r="K4330">
        <v>0</v>
      </c>
      <c r="L4330">
        <v>0</v>
      </c>
      <c r="M4330">
        <v>0</v>
      </c>
    </row>
    <row r="4331" spans="2:13" x14ac:dyDescent="0.2">
      <c r="B4331">
        <v>0</v>
      </c>
      <c r="C4331">
        <v>0</v>
      </c>
      <c r="D4331">
        <v>0</v>
      </c>
      <c r="E4331">
        <v>0</v>
      </c>
      <c r="F4331">
        <v>0</v>
      </c>
      <c r="G4331">
        <v>3333333</v>
      </c>
      <c r="H4331">
        <v>0</v>
      </c>
      <c r="I4331">
        <v>0</v>
      </c>
      <c r="J4331">
        <v>0</v>
      </c>
      <c r="K4331">
        <v>0</v>
      </c>
      <c r="L4331">
        <v>0</v>
      </c>
      <c r="M4331">
        <v>0</v>
      </c>
    </row>
    <row r="4332" spans="2:13" x14ac:dyDescent="0.2">
      <c r="B4332">
        <v>0</v>
      </c>
      <c r="C4332">
        <v>0</v>
      </c>
      <c r="D4332">
        <v>0</v>
      </c>
      <c r="E4332">
        <v>0</v>
      </c>
      <c r="F4332">
        <v>0</v>
      </c>
      <c r="G4332">
        <v>3333333</v>
      </c>
      <c r="H4332">
        <v>0</v>
      </c>
      <c r="I4332">
        <v>0</v>
      </c>
      <c r="J4332">
        <v>0</v>
      </c>
      <c r="K4332">
        <v>0</v>
      </c>
      <c r="L4332">
        <v>0</v>
      </c>
      <c r="M4332">
        <v>0</v>
      </c>
    </row>
    <row r="4333" spans="2:13" x14ac:dyDescent="0.2">
      <c r="B4333">
        <v>0</v>
      </c>
      <c r="C4333">
        <v>0</v>
      </c>
      <c r="D4333">
        <v>0</v>
      </c>
      <c r="E4333">
        <v>0</v>
      </c>
      <c r="F4333">
        <v>0</v>
      </c>
      <c r="G4333">
        <v>3333333</v>
      </c>
      <c r="H4333">
        <v>0</v>
      </c>
      <c r="I4333">
        <v>0</v>
      </c>
      <c r="J4333">
        <v>0</v>
      </c>
      <c r="K4333">
        <v>0</v>
      </c>
      <c r="L4333">
        <v>0</v>
      </c>
      <c r="M4333">
        <v>0</v>
      </c>
    </row>
    <row r="4334" spans="2:13" x14ac:dyDescent="0.2">
      <c r="B4334">
        <v>0</v>
      </c>
      <c r="C4334">
        <v>0</v>
      </c>
      <c r="D4334">
        <v>0</v>
      </c>
      <c r="E4334">
        <v>0</v>
      </c>
      <c r="F4334">
        <v>0</v>
      </c>
      <c r="G4334">
        <v>3333333</v>
      </c>
      <c r="H4334">
        <v>0</v>
      </c>
      <c r="I4334">
        <v>0</v>
      </c>
      <c r="J4334">
        <v>0</v>
      </c>
      <c r="K4334">
        <v>0</v>
      </c>
      <c r="L4334">
        <v>0</v>
      </c>
      <c r="M4334">
        <v>0</v>
      </c>
    </row>
    <row r="4335" spans="2:13" x14ac:dyDescent="0.2">
      <c r="B4335">
        <v>0</v>
      </c>
      <c r="C4335">
        <v>0</v>
      </c>
      <c r="D4335">
        <v>0</v>
      </c>
      <c r="E4335">
        <v>0</v>
      </c>
      <c r="F4335">
        <v>0</v>
      </c>
      <c r="G4335">
        <v>3333333</v>
      </c>
      <c r="H4335">
        <v>0</v>
      </c>
      <c r="I4335">
        <v>0</v>
      </c>
      <c r="J4335">
        <v>0</v>
      </c>
      <c r="K4335">
        <v>0</v>
      </c>
      <c r="L4335">
        <v>0</v>
      </c>
      <c r="M4335">
        <v>0</v>
      </c>
    </row>
    <row r="4336" spans="2:13" x14ac:dyDescent="0.2">
      <c r="B4336">
        <v>0</v>
      </c>
      <c r="C4336">
        <v>0</v>
      </c>
      <c r="D4336">
        <v>0</v>
      </c>
      <c r="E4336">
        <v>0</v>
      </c>
      <c r="F4336">
        <v>0</v>
      </c>
      <c r="G4336">
        <v>3333333</v>
      </c>
      <c r="H4336">
        <v>0</v>
      </c>
      <c r="I4336">
        <v>0</v>
      </c>
      <c r="J4336">
        <v>0</v>
      </c>
      <c r="K4336">
        <v>0</v>
      </c>
      <c r="L4336">
        <v>0</v>
      </c>
      <c r="M4336">
        <v>0</v>
      </c>
    </row>
    <row r="4337" spans="2:13" x14ac:dyDescent="0.2">
      <c r="B4337">
        <v>0</v>
      </c>
      <c r="C4337">
        <v>0</v>
      </c>
      <c r="D4337">
        <v>0</v>
      </c>
      <c r="E4337">
        <v>0</v>
      </c>
      <c r="F4337">
        <v>0</v>
      </c>
      <c r="G4337">
        <v>3333333</v>
      </c>
      <c r="H4337">
        <v>0</v>
      </c>
      <c r="I4337">
        <v>0</v>
      </c>
      <c r="J4337">
        <v>0</v>
      </c>
      <c r="K4337">
        <v>0</v>
      </c>
      <c r="L4337">
        <v>0</v>
      </c>
      <c r="M4337">
        <v>0</v>
      </c>
    </row>
    <row r="4338" spans="2:13" x14ac:dyDescent="0.2">
      <c r="B4338">
        <v>0</v>
      </c>
      <c r="C4338">
        <v>0</v>
      </c>
      <c r="D4338">
        <v>0</v>
      </c>
      <c r="E4338">
        <v>0</v>
      </c>
      <c r="F4338">
        <v>0</v>
      </c>
      <c r="G4338">
        <v>3333333</v>
      </c>
      <c r="H4338">
        <v>0</v>
      </c>
      <c r="I4338">
        <v>0</v>
      </c>
      <c r="J4338">
        <v>0</v>
      </c>
      <c r="K4338">
        <v>0</v>
      </c>
      <c r="L4338">
        <v>0</v>
      </c>
      <c r="M4338">
        <v>0</v>
      </c>
    </row>
    <row r="4339" spans="2:13" x14ac:dyDescent="0.2">
      <c r="B4339">
        <v>0</v>
      </c>
      <c r="C4339">
        <v>0</v>
      </c>
      <c r="D4339">
        <v>0</v>
      </c>
      <c r="E4339">
        <v>0</v>
      </c>
      <c r="F4339">
        <v>0</v>
      </c>
      <c r="G4339">
        <v>3333333</v>
      </c>
      <c r="H4339">
        <v>0</v>
      </c>
      <c r="I4339">
        <v>0</v>
      </c>
      <c r="J4339">
        <v>0</v>
      </c>
      <c r="K4339">
        <v>0</v>
      </c>
      <c r="L4339">
        <v>0</v>
      </c>
      <c r="M4339">
        <v>0</v>
      </c>
    </row>
    <row r="4340" spans="2:13" x14ac:dyDescent="0.2">
      <c r="B4340">
        <v>0</v>
      </c>
      <c r="C4340">
        <v>0</v>
      </c>
      <c r="D4340">
        <v>0</v>
      </c>
      <c r="E4340">
        <v>0</v>
      </c>
      <c r="F4340">
        <v>0</v>
      </c>
      <c r="G4340">
        <v>3333333</v>
      </c>
      <c r="H4340">
        <v>0</v>
      </c>
      <c r="I4340">
        <v>0</v>
      </c>
      <c r="J4340">
        <v>0</v>
      </c>
      <c r="K4340">
        <v>0</v>
      </c>
      <c r="L4340">
        <v>0</v>
      </c>
      <c r="M4340">
        <v>0</v>
      </c>
    </row>
    <row r="4341" spans="2:13" x14ac:dyDescent="0.2">
      <c r="B4341">
        <v>0</v>
      </c>
      <c r="C4341">
        <v>0</v>
      </c>
      <c r="D4341">
        <v>0</v>
      </c>
      <c r="E4341">
        <v>0</v>
      </c>
      <c r="F4341">
        <v>0</v>
      </c>
      <c r="G4341">
        <v>3333333</v>
      </c>
      <c r="H4341">
        <v>0</v>
      </c>
      <c r="I4341">
        <v>0</v>
      </c>
      <c r="J4341">
        <v>0</v>
      </c>
      <c r="K4341">
        <v>0</v>
      </c>
      <c r="L4341">
        <v>0</v>
      </c>
      <c r="M4341">
        <v>0</v>
      </c>
    </row>
    <row r="4342" spans="2:13" x14ac:dyDescent="0.2">
      <c r="B4342">
        <v>0</v>
      </c>
      <c r="C4342">
        <v>0</v>
      </c>
      <c r="D4342">
        <v>0</v>
      </c>
      <c r="E4342">
        <v>0</v>
      </c>
      <c r="F4342">
        <v>0</v>
      </c>
      <c r="G4342">
        <v>3333333</v>
      </c>
      <c r="H4342">
        <v>0</v>
      </c>
      <c r="I4342">
        <v>0</v>
      </c>
      <c r="J4342">
        <v>0</v>
      </c>
      <c r="K4342">
        <v>0</v>
      </c>
      <c r="L4342">
        <v>0</v>
      </c>
      <c r="M4342">
        <v>0</v>
      </c>
    </row>
    <row r="4343" spans="2:13" x14ac:dyDescent="0.2">
      <c r="B4343">
        <v>0</v>
      </c>
      <c r="C4343">
        <v>0</v>
      </c>
      <c r="D4343">
        <v>0</v>
      </c>
      <c r="E4343">
        <v>0</v>
      </c>
      <c r="F4343">
        <v>0</v>
      </c>
      <c r="G4343">
        <v>3333333</v>
      </c>
      <c r="H4343">
        <v>0</v>
      </c>
      <c r="I4343">
        <v>0</v>
      </c>
      <c r="J4343">
        <v>0</v>
      </c>
      <c r="K4343">
        <v>0</v>
      </c>
      <c r="L4343">
        <v>0</v>
      </c>
      <c r="M4343">
        <v>0</v>
      </c>
    </row>
    <row r="4344" spans="2:13" x14ac:dyDescent="0.2">
      <c r="B4344">
        <v>0</v>
      </c>
      <c r="C4344">
        <v>0</v>
      </c>
      <c r="D4344">
        <v>0</v>
      </c>
      <c r="E4344">
        <v>0</v>
      </c>
      <c r="F4344">
        <v>0</v>
      </c>
      <c r="G4344">
        <v>3333333</v>
      </c>
      <c r="H4344">
        <v>0</v>
      </c>
      <c r="I4344">
        <v>0</v>
      </c>
      <c r="J4344">
        <v>0</v>
      </c>
      <c r="K4344">
        <v>0</v>
      </c>
      <c r="L4344">
        <v>0</v>
      </c>
      <c r="M4344">
        <v>0</v>
      </c>
    </row>
    <row r="4345" spans="2:13" x14ac:dyDescent="0.2">
      <c r="B4345">
        <v>0</v>
      </c>
      <c r="C4345">
        <v>0</v>
      </c>
      <c r="D4345">
        <v>0</v>
      </c>
      <c r="E4345">
        <v>0</v>
      </c>
      <c r="F4345">
        <v>0</v>
      </c>
      <c r="G4345">
        <v>3333333</v>
      </c>
      <c r="H4345">
        <v>0</v>
      </c>
      <c r="I4345">
        <v>0</v>
      </c>
      <c r="J4345">
        <v>0</v>
      </c>
      <c r="K4345">
        <v>0</v>
      </c>
      <c r="L4345">
        <v>0</v>
      </c>
      <c r="M4345">
        <v>0</v>
      </c>
    </row>
    <row r="4346" spans="2:13" x14ac:dyDescent="0.2">
      <c r="B4346">
        <v>0</v>
      </c>
      <c r="C4346">
        <v>0</v>
      </c>
      <c r="D4346">
        <v>0</v>
      </c>
      <c r="E4346">
        <v>0</v>
      </c>
      <c r="F4346">
        <v>0</v>
      </c>
      <c r="G4346">
        <v>3333333</v>
      </c>
      <c r="H4346">
        <v>0</v>
      </c>
      <c r="I4346">
        <v>0</v>
      </c>
      <c r="J4346">
        <v>0</v>
      </c>
      <c r="K4346">
        <v>0</v>
      </c>
      <c r="L4346">
        <v>0</v>
      </c>
      <c r="M4346">
        <v>0</v>
      </c>
    </row>
    <row r="4347" spans="2:13" x14ac:dyDescent="0.2">
      <c r="B4347">
        <v>0</v>
      </c>
      <c r="C4347">
        <v>0</v>
      </c>
      <c r="D4347">
        <v>0</v>
      </c>
      <c r="E4347">
        <v>0</v>
      </c>
      <c r="F4347">
        <v>0</v>
      </c>
      <c r="G4347">
        <v>3333333</v>
      </c>
      <c r="H4347">
        <v>0</v>
      </c>
      <c r="I4347">
        <v>0</v>
      </c>
      <c r="J4347">
        <v>0</v>
      </c>
      <c r="K4347">
        <v>0</v>
      </c>
      <c r="L4347">
        <v>0</v>
      </c>
      <c r="M4347">
        <v>0</v>
      </c>
    </row>
    <row r="4348" spans="2:13" x14ac:dyDescent="0.2">
      <c r="B4348">
        <v>0</v>
      </c>
      <c r="C4348">
        <v>0</v>
      </c>
      <c r="D4348">
        <v>0</v>
      </c>
      <c r="E4348">
        <v>0</v>
      </c>
      <c r="F4348">
        <v>0</v>
      </c>
      <c r="G4348">
        <v>3333333</v>
      </c>
      <c r="H4348">
        <v>0</v>
      </c>
      <c r="I4348">
        <v>0</v>
      </c>
      <c r="J4348">
        <v>0</v>
      </c>
      <c r="K4348">
        <v>0</v>
      </c>
      <c r="L4348">
        <v>0</v>
      </c>
      <c r="M4348">
        <v>0</v>
      </c>
    </row>
    <row r="4349" spans="2:13" x14ac:dyDescent="0.2">
      <c r="B4349">
        <v>0</v>
      </c>
      <c r="C4349">
        <v>0</v>
      </c>
      <c r="D4349">
        <v>0</v>
      </c>
      <c r="E4349">
        <v>0</v>
      </c>
      <c r="F4349">
        <v>0</v>
      </c>
      <c r="G4349">
        <v>3333333</v>
      </c>
      <c r="H4349">
        <v>0</v>
      </c>
      <c r="I4349">
        <v>0</v>
      </c>
      <c r="J4349">
        <v>0</v>
      </c>
      <c r="K4349">
        <v>0</v>
      </c>
      <c r="L4349">
        <v>0</v>
      </c>
      <c r="M4349">
        <v>0</v>
      </c>
    </row>
    <row r="4350" spans="2:13" x14ac:dyDescent="0.2">
      <c r="B4350">
        <v>0</v>
      </c>
      <c r="C4350">
        <v>0</v>
      </c>
      <c r="D4350">
        <v>0</v>
      </c>
      <c r="E4350">
        <v>0</v>
      </c>
      <c r="F4350">
        <v>0</v>
      </c>
      <c r="G4350">
        <v>3333333</v>
      </c>
      <c r="H4350">
        <v>0</v>
      </c>
      <c r="I4350">
        <v>0</v>
      </c>
      <c r="J4350">
        <v>0</v>
      </c>
      <c r="K4350">
        <v>0</v>
      </c>
      <c r="L4350">
        <v>0</v>
      </c>
      <c r="M4350">
        <v>0</v>
      </c>
    </row>
    <row r="4351" spans="2:13" x14ac:dyDescent="0.2">
      <c r="B4351">
        <v>0</v>
      </c>
      <c r="C4351">
        <v>0</v>
      </c>
      <c r="D4351">
        <v>0</v>
      </c>
      <c r="E4351">
        <v>0</v>
      </c>
      <c r="F4351">
        <v>0</v>
      </c>
      <c r="G4351">
        <v>3333333</v>
      </c>
      <c r="H4351">
        <v>0</v>
      </c>
      <c r="I4351">
        <v>0</v>
      </c>
      <c r="J4351">
        <v>0</v>
      </c>
      <c r="K4351">
        <v>0</v>
      </c>
      <c r="L4351">
        <v>0</v>
      </c>
      <c r="M4351">
        <v>0</v>
      </c>
    </row>
    <row r="4352" spans="2:13" x14ac:dyDescent="0.2">
      <c r="B4352">
        <v>0</v>
      </c>
      <c r="C4352">
        <v>0</v>
      </c>
      <c r="D4352">
        <v>0</v>
      </c>
      <c r="E4352">
        <v>0</v>
      </c>
      <c r="F4352">
        <v>0</v>
      </c>
      <c r="G4352">
        <v>3333333</v>
      </c>
      <c r="H4352">
        <v>0</v>
      </c>
      <c r="I4352">
        <v>0</v>
      </c>
      <c r="J4352">
        <v>0</v>
      </c>
      <c r="K4352">
        <v>0</v>
      </c>
      <c r="L4352">
        <v>0</v>
      </c>
      <c r="M4352">
        <v>0</v>
      </c>
    </row>
    <row r="4353" spans="2:13" x14ac:dyDescent="0.2">
      <c r="B4353">
        <v>0</v>
      </c>
      <c r="C4353">
        <v>0</v>
      </c>
      <c r="D4353">
        <v>0</v>
      </c>
      <c r="E4353">
        <v>0</v>
      </c>
      <c r="F4353">
        <v>0</v>
      </c>
      <c r="G4353">
        <v>3333333</v>
      </c>
      <c r="H4353">
        <v>0</v>
      </c>
      <c r="I4353">
        <v>0</v>
      </c>
      <c r="J4353">
        <v>0</v>
      </c>
      <c r="K4353">
        <v>0</v>
      </c>
      <c r="L4353">
        <v>0</v>
      </c>
      <c r="M4353">
        <v>0</v>
      </c>
    </row>
    <row r="4354" spans="2:13" x14ac:dyDescent="0.2">
      <c r="B4354">
        <v>0</v>
      </c>
      <c r="C4354">
        <v>0</v>
      </c>
      <c r="D4354">
        <v>0</v>
      </c>
      <c r="E4354">
        <v>0</v>
      </c>
      <c r="F4354">
        <v>0</v>
      </c>
      <c r="G4354">
        <v>3333333</v>
      </c>
      <c r="H4354">
        <v>0</v>
      </c>
      <c r="I4354">
        <v>0</v>
      </c>
      <c r="J4354">
        <v>0</v>
      </c>
      <c r="K4354">
        <v>0</v>
      </c>
      <c r="L4354">
        <v>0</v>
      </c>
      <c r="M4354">
        <v>0</v>
      </c>
    </row>
    <row r="4355" spans="2:13" x14ac:dyDescent="0.2">
      <c r="B4355">
        <v>0</v>
      </c>
      <c r="C4355">
        <v>0</v>
      </c>
      <c r="D4355">
        <v>0</v>
      </c>
      <c r="E4355">
        <v>0</v>
      </c>
      <c r="F4355">
        <v>0</v>
      </c>
      <c r="G4355">
        <v>3333333</v>
      </c>
      <c r="H4355">
        <v>0</v>
      </c>
      <c r="I4355">
        <v>0</v>
      </c>
      <c r="J4355">
        <v>0</v>
      </c>
      <c r="K4355">
        <v>0</v>
      </c>
      <c r="L4355">
        <v>0</v>
      </c>
      <c r="M4355">
        <v>0</v>
      </c>
    </row>
    <row r="4356" spans="2:13" x14ac:dyDescent="0.2">
      <c r="B4356">
        <v>0</v>
      </c>
      <c r="C4356">
        <v>0</v>
      </c>
      <c r="D4356">
        <v>0</v>
      </c>
      <c r="E4356">
        <v>0</v>
      </c>
      <c r="F4356">
        <v>0</v>
      </c>
      <c r="G4356">
        <v>3333333</v>
      </c>
      <c r="H4356">
        <v>0</v>
      </c>
      <c r="I4356">
        <v>0</v>
      </c>
      <c r="J4356">
        <v>0</v>
      </c>
      <c r="K4356">
        <v>0</v>
      </c>
      <c r="L4356">
        <v>0</v>
      </c>
      <c r="M4356">
        <v>0</v>
      </c>
    </row>
    <row r="4357" spans="2:13" x14ac:dyDescent="0.2">
      <c r="B4357">
        <v>0</v>
      </c>
      <c r="C4357">
        <v>0</v>
      </c>
      <c r="D4357">
        <v>0</v>
      </c>
      <c r="E4357">
        <v>0</v>
      </c>
      <c r="F4357">
        <v>0</v>
      </c>
      <c r="G4357">
        <v>3333333</v>
      </c>
      <c r="H4357">
        <v>0</v>
      </c>
      <c r="I4357">
        <v>0</v>
      </c>
      <c r="J4357">
        <v>0</v>
      </c>
      <c r="K4357">
        <v>0</v>
      </c>
      <c r="L4357">
        <v>0</v>
      </c>
      <c r="M4357">
        <v>0</v>
      </c>
    </row>
    <row r="4358" spans="2:13" x14ac:dyDescent="0.2">
      <c r="B4358">
        <v>0</v>
      </c>
      <c r="C4358">
        <v>0</v>
      </c>
      <c r="D4358">
        <v>0</v>
      </c>
      <c r="E4358">
        <v>0</v>
      </c>
      <c r="F4358">
        <v>0</v>
      </c>
      <c r="G4358">
        <v>3333333</v>
      </c>
      <c r="H4358">
        <v>0</v>
      </c>
      <c r="I4358">
        <v>0</v>
      </c>
      <c r="J4358">
        <v>0</v>
      </c>
      <c r="K4358">
        <v>0</v>
      </c>
      <c r="L4358">
        <v>0</v>
      </c>
      <c r="M4358">
        <v>0</v>
      </c>
    </row>
    <row r="4359" spans="2:13" x14ac:dyDescent="0.2">
      <c r="B4359">
        <v>0</v>
      </c>
      <c r="C4359">
        <v>0</v>
      </c>
      <c r="D4359">
        <v>0</v>
      </c>
      <c r="E4359">
        <v>0</v>
      </c>
      <c r="F4359">
        <v>0</v>
      </c>
      <c r="G4359">
        <v>3333333</v>
      </c>
      <c r="H4359">
        <v>0</v>
      </c>
      <c r="I4359">
        <v>0</v>
      </c>
      <c r="J4359">
        <v>0</v>
      </c>
      <c r="K4359">
        <v>0</v>
      </c>
      <c r="L4359">
        <v>0</v>
      </c>
      <c r="M4359">
        <v>0</v>
      </c>
    </row>
    <row r="4360" spans="2:13" x14ac:dyDescent="0.2">
      <c r="B4360">
        <v>0</v>
      </c>
      <c r="C4360">
        <v>0</v>
      </c>
      <c r="D4360">
        <v>0</v>
      </c>
      <c r="E4360">
        <v>0</v>
      </c>
      <c r="F4360">
        <v>0</v>
      </c>
      <c r="G4360">
        <v>3333333</v>
      </c>
      <c r="H4360">
        <v>0</v>
      </c>
      <c r="I4360">
        <v>0</v>
      </c>
      <c r="J4360">
        <v>0</v>
      </c>
      <c r="K4360">
        <v>0</v>
      </c>
      <c r="L4360">
        <v>0</v>
      </c>
      <c r="M4360">
        <v>0</v>
      </c>
    </row>
    <row r="4361" spans="2:13" x14ac:dyDescent="0.2">
      <c r="B4361">
        <v>0</v>
      </c>
      <c r="C4361">
        <v>0</v>
      </c>
      <c r="D4361">
        <v>0</v>
      </c>
      <c r="E4361">
        <v>0</v>
      </c>
      <c r="F4361">
        <v>0</v>
      </c>
      <c r="G4361">
        <v>3333333</v>
      </c>
      <c r="H4361">
        <v>0</v>
      </c>
      <c r="I4361">
        <v>0</v>
      </c>
      <c r="J4361">
        <v>0</v>
      </c>
      <c r="K4361">
        <v>0</v>
      </c>
      <c r="L4361">
        <v>0</v>
      </c>
      <c r="M4361">
        <v>0</v>
      </c>
    </row>
    <row r="4362" spans="2:13" x14ac:dyDescent="0.2">
      <c r="B4362">
        <v>0</v>
      </c>
      <c r="C4362">
        <v>0</v>
      </c>
      <c r="D4362">
        <v>0</v>
      </c>
      <c r="E4362">
        <v>0</v>
      </c>
      <c r="F4362">
        <v>0</v>
      </c>
      <c r="G4362">
        <v>3333333</v>
      </c>
      <c r="H4362">
        <v>0</v>
      </c>
      <c r="I4362">
        <v>0</v>
      </c>
      <c r="J4362">
        <v>0</v>
      </c>
      <c r="K4362">
        <v>0</v>
      </c>
      <c r="L4362">
        <v>0</v>
      </c>
      <c r="M4362">
        <v>0</v>
      </c>
    </row>
    <row r="4363" spans="2:13" x14ac:dyDescent="0.2">
      <c r="B4363">
        <v>0</v>
      </c>
      <c r="C4363">
        <v>0</v>
      </c>
      <c r="D4363">
        <v>0</v>
      </c>
      <c r="E4363">
        <v>0</v>
      </c>
      <c r="F4363">
        <v>0</v>
      </c>
      <c r="G4363">
        <v>3333333</v>
      </c>
      <c r="H4363">
        <v>0</v>
      </c>
      <c r="I4363">
        <v>0</v>
      </c>
      <c r="J4363">
        <v>0</v>
      </c>
      <c r="K4363">
        <v>0</v>
      </c>
      <c r="L4363">
        <v>0</v>
      </c>
      <c r="M4363">
        <v>0</v>
      </c>
    </row>
    <row r="4364" spans="2:13" x14ac:dyDescent="0.2">
      <c r="B4364">
        <v>0</v>
      </c>
      <c r="C4364">
        <v>0</v>
      </c>
      <c r="D4364">
        <v>0</v>
      </c>
      <c r="E4364">
        <v>0</v>
      </c>
      <c r="F4364">
        <v>0</v>
      </c>
      <c r="G4364">
        <v>3333333</v>
      </c>
      <c r="H4364">
        <v>0</v>
      </c>
      <c r="I4364">
        <v>0</v>
      </c>
      <c r="J4364">
        <v>0</v>
      </c>
      <c r="K4364">
        <v>0</v>
      </c>
      <c r="L4364">
        <v>0</v>
      </c>
      <c r="M4364">
        <v>0</v>
      </c>
    </row>
    <row r="4365" spans="2:13" x14ac:dyDescent="0.2">
      <c r="B4365">
        <v>0</v>
      </c>
      <c r="C4365">
        <v>0</v>
      </c>
      <c r="D4365">
        <v>0</v>
      </c>
      <c r="E4365">
        <v>0</v>
      </c>
      <c r="F4365">
        <v>0</v>
      </c>
      <c r="G4365">
        <v>3333333</v>
      </c>
      <c r="H4365">
        <v>0</v>
      </c>
      <c r="I4365">
        <v>0</v>
      </c>
      <c r="J4365">
        <v>0</v>
      </c>
      <c r="K4365">
        <v>0</v>
      </c>
      <c r="L4365">
        <v>0</v>
      </c>
      <c r="M4365">
        <v>0</v>
      </c>
    </row>
    <row r="4366" spans="2:13" x14ac:dyDescent="0.2">
      <c r="B4366">
        <v>0</v>
      </c>
      <c r="C4366">
        <v>0</v>
      </c>
      <c r="D4366">
        <v>0</v>
      </c>
      <c r="E4366">
        <v>0</v>
      </c>
      <c r="F4366">
        <v>0</v>
      </c>
      <c r="G4366">
        <v>3333333</v>
      </c>
      <c r="H4366">
        <v>0</v>
      </c>
      <c r="I4366">
        <v>0</v>
      </c>
      <c r="J4366">
        <v>0</v>
      </c>
      <c r="K4366">
        <v>0</v>
      </c>
      <c r="L4366">
        <v>0</v>
      </c>
      <c r="M4366">
        <v>0</v>
      </c>
    </row>
    <row r="4367" spans="2:13" x14ac:dyDescent="0.2">
      <c r="B4367">
        <v>0</v>
      </c>
      <c r="C4367">
        <v>0</v>
      </c>
      <c r="D4367">
        <v>0</v>
      </c>
      <c r="E4367">
        <v>0</v>
      </c>
      <c r="F4367">
        <v>0</v>
      </c>
      <c r="G4367">
        <v>3333333</v>
      </c>
      <c r="H4367">
        <v>0</v>
      </c>
      <c r="I4367">
        <v>0</v>
      </c>
      <c r="J4367">
        <v>0</v>
      </c>
      <c r="K4367">
        <v>0</v>
      </c>
      <c r="L4367">
        <v>0</v>
      </c>
      <c r="M4367">
        <v>0</v>
      </c>
    </row>
    <row r="4368" spans="2:13" x14ac:dyDescent="0.2">
      <c r="B4368">
        <v>0</v>
      </c>
      <c r="C4368">
        <v>0</v>
      </c>
      <c r="D4368">
        <v>0</v>
      </c>
      <c r="E4368">
        <v>0</v>
      </c>
      <c r="F4368">
        <v>0</v>
      </c>
      <c r="G4368">
        <v>3333333</v>
      </c>
      <c r="H4368">
        <v>0</v>
      </c>
      <c r="I4368">
        <v>0</v>
      </c>
      <c r="J4368">
        <v>0</v>
      </c>
      <c r="K4368">
        <v>0</v>
      </c>
      <c r="L4368">
        <v>0</v>
      </c>
      <c r="M4368">
        <v>0</v>
      </c>
    </row>
    <row r="4369" spans="2:13" x14ac:dyDescent="0.2">
      <c r="B4369">
        <v>0</v>
      </c>
      <c r="C4369">
        <v>0</v>
      </c>
      <c r="D4369">
        <v>0</v>
      </c>
      <c r="E4369">
        <v>0</v>
      </c>
      <c r="F4369">
        <v>0</v>
      </c>
      <c r="G4369">
        <v>3333333</v>
      </c>
      <c r="H4369">
        <v>0</v>
      </c>
      <c r="I4369">
        <v>0</v>
      </c>
      <c r="J4369">
        <v>0</v>
      </c>
      <c r="K4369">
        <v>0</v>
      </c>
      <c r="L4369">
        <v>0</v>
      </c>
      <c r="M4369">
        <v>0</v>
      </c>
    </row>
    <row r="4370" spans="2:13" x14ac:dyDescent="0.2">
      <c r="B4370">
        <v>0</v>
      </c>
      <c r="C4370">
        <v>0</v>
      </c>
      <c r="D4370">
        <v>0</v>
      </c>
      <c r="E4370">
        <v>0</v>
      </c>
      <c r="F4370">
        <v>0</v>
      </c>
      <c r="G4370">
        <v>3333333</v>
      </c>
      <c r="H4370">
        <v>0</v>
      </c>
      <c r="I4370">
        <v>0</v>
      </c>
      <c r="J4370">
        <v>0</v>
      </c>
      <c r="K4370">
        <v>0</v>
      </c>
      <c r="L4370">
        <v>0</v>
      </c>
      <c r="M4370">
        <v>0</v>
      </c>
    </row>
    <row r="4371" spans="2:13" x14ac:dyDescent="0.2">
      <c r="B4371">
        <v>0</v>
      </c>
      <c r="C4371">
        <v>0</v>
      </c>
      <c r="D4371">
        <v>0</v>
      </c>
      <c r="E4371">
        <v>0</v>
      </c>
      <c r="F4371">
        <v>0</v>
      </c>
      <c r="G4371">
        <v>3333333</v>
      </c>
      <c r="H4371">
        <v>0</v>
      </c>
      <c r="I4371">
        <v>0</v>
      </c>
      <c r="J4371">
        <v>0</v>
      </c>
      <c r="K4371">
        <v>0</v>
      </c>
      <c r="L4371">
        <v>0</v>
      </c>
      <c r="M4371">
        <v>0</v>
      </c>
    </row>
    <row r="4372" spans="2:13" x14ac:dyDescent="0.2">
      <c r="B4372">
        <v>0</v>
      </c>
      <c r="C4372">
        <v>0</v>
      </c>
      <c r="D4372">
        <v>0</v>
      </c>
      <c r="E4372">
        <v>0</v>
      </c>
      <c r="F4372">
        <v>0</v>
      </c>
      <c r="G4372">
        <v>3333333</v>
      </c>
      <c r="H4372">
        <v>0</v>
      </c>
      <c r="I4372">
        <v>0</v>
      </c>
      <c r="J4372">
        <v>0</v>
      </c>
      <c r="K4372">
        <v>0</v>
      </c>
      <c r="L4372">
        <v>0</v>
      </c>
      <c r="M4372">
        <v>0</v>
      </c>
    </row>
    <row r="4373" spans="2:13" x14ac:dyDescent="0.2">
      <c r="B4373">
        <v>0</v>
      </c>
      <c r="C4373">
        <v>0</v>
      </c>
      <c r="D4373">
        <v>0</v>
      </c>
      <c r="E4373">
        <v>0</v>
      </c>
      <c r="F4373">
        <v>0</v>
      </c>
      <c r="G4373">
        <v>3333333</v>
      </c>
      <c r="H4373">
        <v>0</v>
      </c>
      <c r="I4373">
        <v>0</v>
      </c>
      <c r="J4373">
        <v>0</v>
      </c>
      <c r="K4373">
        <v>0</v>
      </c>
      <c r="L4373">
        <v>0</v>
      </c>
      <c r="M4373">
        <v>0</v>
      </c>
    </row>
    <row r="4374" spans="2:13" x14ac:dyDescent="0.2">
      <c r="B4374">
        <v>0</v>
      </c>
      <c r="C4374">
        <v>0</v>
      </c>
      <c r="D4374">
        <v>0</v>
      </c>
      <c r="E4374">
        <v>0</v>
      </c>
      <c r="F4374">
        <v>0</v>
      </c>
      <c r="G4374">
        <v>3333333</v>
      </c>
      <c r="H4374">
        <v>0</v>
      </c>
      <c r="I4374">
        <v>0</v>
      </c>
      <c r="J4374">
        <v>0</v>
      </c>
      <c r="K4374">
        <v>0</v>
      </c>
      <c r="L4374">
        <v>0</v>
      </c>
      <c r="M4374">
        <v>0</v>
      </c>
    </row>
    <row r="4375" spans="2:13" x14ac:dyDescent="0.2">
      <c r="B4375">
        <v>0</v>
      </c>
      <c r="C4375">
        <v>0</v>
      </c>
      <c r="D4375">
        <v>0</v>
      </c>
      <c r="E4375">
        <v>0</v>
      </c>
      <c r="F4375">
        <v>0</v>
      </c>
      <c r="G4375">
        <v>3333333</v>
      </c>
      <c r="H4375">
        <v>0</v>
      </c>
      <c r="I4375">
        <v>0</v>
      </c>
      <c r="J4375">
        <v>0</v>
      </c>
      <c r="K4375">
        <v>0</v>
      </c>
      <c r="L4375">
        <v>0</v>
      </c>
      <c r="M4375">
        <v>0</v>
      </c>
    </row>
    <row r="4376" spans="2:13" x14ac:dyDescent="0.2">
      <c r="B4376">
        <v>0</v>
      </c>
      <c r="C4376">
        <v>0</v>
      </c>
      <c r="D4376">
        <v>0</v>
      </c>
      <c r="E4376">
        <v>0</v>
      </c>
      <c r="F4376">
        <v>0</v>
      </c>
      <c r="G4376">
        <v>3333333</v>
      </c>
      <c r="H4376">
        <v>0</v>
      </c>
      <c r="I4376">
        <v>0</v>
      </c>
      <c r="J4376">
        <v>0</v>
      </c>
      <c r="K4376">
        <v>0</v>
      </c>
      <c r="L4376">
        <v>0</v>
      </c>
      <c r="M4376">
        <v>0</v>
      </c>
    </row>
    <row r="4377" spans="2:13" x14ac:dyDescent="0.2">
      <c r="B4377">
        <v>0</v>
      </c>
      <c r="C4377">
        <v>0</v>
      </c>
      <c r="D4377">
        <v>0</v>
      </c>
      <c r="E4377">
        <v>0</v>
      </c>
      <c r="F4377">
        <v>0</v>
      </c>
      <c r="G4377">
        <v>3333333</v>
      </c>
      <c r="H4377">
        <v>0</v>
      </c>
      <c r="I4377">
        <v>0</v>
      </c>
      <c r="J4377">
        <v>0</v>
      </c>
      <c r="K4377">
        <v>0</v>
      </c>
      <c r="L4377">
        <v>0</v>
      </c>
      <c r="M4377">
        <v>0</v>
      </c>
    </row>
    <row r="4378" spans="2:13" x14ac:dyDescent="0.2">
      <c r="B4378">
        <v>0</v>
      </c>
      <c r="C4378">
        <v>0</v>
      </c>
      <c r="D4378">
        <v>0</v>
      </c>
      <c r="E4378">
        <v>0</v>
      </c>
      <c r="F4378">
        <v>0</v>
      </c>
      <c r="G4378">
        <v>3333333</v>
      </c>
      <c r="H4378">
        <v>0</v>
      </c>
      <c r="I4378">
        <v>0</v>
      </c>
      <c r="J4378">
        <v>0</v>
      </c>
      <c r="K4378">
        <v>0</v>
      </c>
      <c r="L4378">
        <v>0</v>
      </c>
      <c r="M4378">
        <v>0</v>
      </c>
    </row>
    <row r="4379" spans="2:13" x14ac:dyDescent="0.2">
      <c r="B4379">
        <v>0</v>
      </c>
      <c r="C4379">
        <v>0</v>
      </c>
      <c r="D4379">
        <v>0</v>
      </c>
      <c r="E4379">
        <v>0</v>
      </c>
      <c r="F4379">
        <v>0</v>
      </c>
      <c r="G4379">
        <v>3333333</v>
      </c>
      <c r="H4379">
        <v>0</v>
      </c>
      <c r="I4379">
        <v>0</v>
      </c>
      <c r="J4379">
        <v>0</v>
      </c>
      <c r="K4379">
        <v>0</v>
      </c>
      <c r="L4379">
        <v>0</v>
      </c>
      <c r="M4379">
        <v>0</v>
      </c>
    </row>
    <row r="4380" spans="2:13" x14ac:dyDescent="0.2">
      <c r="B4380">
        <v>0</v>
      </c>
      <c r="C4380">
        <v>0</v>
      </c>
      <c r="D4380">
        <v>0</v>
      </c>
      <c r="E4380">
        <v>0</v>
      </c>
      <c r="F4380">
        <v>0</v>
      </c>
      <c r="G4380">
        <v>3333333</v>
      </c>
      <c r="H4380">
        <v>0</v>
      </c>
      <c r="I4380">
        <v>0</v>
      </c>
      <c r="J4380">
        <v>0</v>
      </c>
      <c r="K4380">
        <v>0</v>
      </c>
      <c r="L4380">
        <v>0</v>
      </c>
      <c r="M4380">
        <v>0</v>
      </c>
    </row>
    <row r="4381" spans="2:13" x14ac:dyDescent="0.2">
      <c r="B4381">
        <v>0</v>
      </c>
      <c r="C4381">
        <v>0</v>
      </c>
      <c r="D4381">
        <v>0</v>
      </c>
      <c r="E4381">
        <v>0</v>
      </c>
      <c r="F4381">
        <v>0</v>
      </c>
      <c r="G4381">
        <v>3333333</v>
      </c>
      <c r="H4381">
        <v>0</v>
      </c>
      <c r="I4381">
        <v>0</v>
      </c>
      <c r="J4381">
        <v>0</v>
      </c>
      <c r="K4381">
        <v>0</v>
      </c>
      <c r="L4381">
        <v>0</v>
      </c>
      <c r="M4381">
        <v>0</v>
      </c>
    </row>
    <row r="4382" spans="2:13" x14ac:dyDescent="0.2">
      <c r="B4382">
        <v>0</v>
      </c>
      <c r="C4382">
        <v>0</v>
      </c>
      <c r="D4382">
        <v>0</v>
      </c>
      <c r="E4382">
        <v>0</v>
      </c>
      <c r="F4382">
        <v>0</v>
      </c>
      <c r="G4382">
        <v>3333333</v>
      </c>
      <c r="H4382">
        <v>0</v>
      </c>
      <c r="I4382">
        <v>0</v>
      </c>
      <c r="J4382">
        <v>0</v>
      </c>
      <c r="K4382">
        <v>0</v>
      </c>
      <c r="L4382">
        <v>0</v>
      </c>
      <c r="M4382">
        <v>0</v>
      </c>
    </row>
    <row r="4383" spans="2:13" x14ac:dyDescent="0.2">
      <c r="B4383">
        <v>0</v>
      </c>
      <c r="C4383">
        <v>0</v>
      </c>
      <c r="D4383">
        <v>0</v>
      </c>
      <c r="E4383">
        <v>0</v>
      </c>
      <c r="F4383">
        <v>0</v>
      </c>
      <c r="G4383">
        <v>3333333</v>
      </c>
      <c r="H4383">
        <v>0</v>
      </c>
      <c r="I4383">
        <v>0</v>
      </c>
      <c r="J4383">
        <v>0</v>
      </c>
      <c r="K4383">
        <v>0</v>
      </c>
      <c r="L4383">
        <v>0</v>
      </c>
      <c r="M4383">
        <v>0</v>
      </c>
    </row>
    <row r="4384" spans="2:13" x14ac:dyDescent="0.2">
      <c r="B4384">
        <v>0</v>
      </c>
      <c r="C4384">
        <v>0</v>
      </c>
      <c r="D4384">
        <v>0</v>
      </c>
      <c r="E4384">
        <v>0</v>
      </c>
      <c r="F4384">
        <v>0</v>
      </c>
      <c r="G4384">
        <v>3333333</v>
      </c>
      <c r="H4384">
        <v>0</v>
      </c>
      <c r="I4384">
        <v>0</v>
      </c>
      <c r="J4384">
        <v>0</v>
      </c>
      <c r="K4384">
        <v>0</v>
      </c>
      <c r="L4384">
        <v>0</v>
      </c>
      <c r="M4384">
        <v>0</v>
      </c>
    </row>
    <row r="4385" spans="2:13" x14ac:dyDescent="0.2">
      <c r="B4385">
        <v>0</v>
      </c>
      <c r="C4385">
        <v>0</v>
      </c>
      <c r="D4385">
        <v>0</v>
      </c>
      <c r="E4385">
        <v>0</v>
      </c>
      <c r="F4385">
        <v>0</v>
      </c>
      <c r="G4385">
        <v>3333333</v>
      </c>
      <c r="H4385">
        <v>0</v>
      </c>
      <c r="I4385">
        <v>0</v>
      </c>
      <c r="J4385">
        <v>0</v>
      </c>
      <c r="K4385">
        <v>0</v>
      </c>
      <c r="L4385">
        <v>0</v>
      </c>
      <c r="M4385">
        <v>0</v>
      </c>
    </row>
    <row r="4386" spans="2:13" x14ac:dyDescent="0.2">
      <c r="B4386">
        <v>0</v>
      </c>
      <c r="C4386">
        <v>0</v>
      </c>
      <c r="D4386">
        <v>0</v>
      </c>
      <c r="E4386">
        <v>0</v>
      </c>
      <c r="F4386">
        <v>0</v>
      </c>
      <c r="G4386">
        <v>3333333</v>
      </c>
      <c r="H4386">
        <v>0</v>
      </c>
      <c r="I4386">
        <v>0</v>
      </c>
      <c r="J4386">
        <v>0</v>
      </c>
      <c r="K4386">
        <v>0</v>
      </c>
      <c r="L4386">
        <v>0</v>
      </c>
      <c r="M4386">
        <v>0</v>
      </c>
    </row>
    <row r="4387" spans="2:13" x14ac:dyDescent="0.2">
      <c r="B4387">
        <v>0</v>
      </c>
      <c r="C4387">
        <v>0</v>
      </c>
      <c r="D4387">
        <v>0</v>
      </c>
      <c r="E4387">
        <v>0</v>
      </c>
      <c r="F4387">
        <v>0</v>
      </c>
      <c r="G4387">
        <v>3333333</v>
      </c>
      <c r="H4387">
        <v>0</v>
      </c>
      <c r="I4387">
        <v>0</v>
      </c>
      <c r="J4387">
        <v>0</v>
      </c>
      <c r="K4387">
        <v>0</v>
      </c>
      <c r="L4387">
        <v>0</v>
      </c>
      <c r="M4387">
        <v>0</v>
      </c>
    </row>
    <row r="4388" spans="2:13" x14ac:dyDescent="0.2">
      <c r="B4388">
        <v>0</v>
      </c>
      <c r="C4388">
        <v>0</v>
      </c>
      <c r="D4388">
        <v>0</v>
      </c>
      <c r="E4388">
        <v>0</v>
      </c>
      <c r="F4388">
        <v>0</v>
      </c>
      <c r="G4388">
        <v>3333333</v>
      </c>
      <c r="H4388">
        <v>0</v>
      </c>
      <c r="I4388">
        <v>0</v>
      </c>
      <c r="J4388">
        <v>0</v>
      </c>
      <c r="K4388">
        <v>0</v>
      </c>
      <c r="L4388">
        <v>0</v>
      </c>
      <c r="M4388">
        <v>0</v>
      </c>
    </row>
    <row r="4389" spans="2:13" x14ac:dyDescent="0.2">
      <c r="B4389">
        <v>0</v>
      </c>
      <c r="C4389">
        <v>0</v>
      </c>
      <c r="D4389">
        <v>0</v>
      </c>
      <c r="E4389">
        <v>0</v>
      </c>
      <c r="F4389">
        <v>0</v>
      </c>
      <c r="G4389">
        <v>3333333</v>
      </c>
      <c r="H4389">
        <v>0</v>
      </c>
      <c r="I4389">
        <v>0</v>
      </c>
      <c r="J4389">
        <v>0</v>
      </c>
      <c r="K4389">
        <v>0</v>
      </c>
      <c r="L4389">
        <v>0</v>
      </c>
      <c r="M4389">
        <v>0</v>
      </c>
    </row>
    <row r="4390" spans="2:13" x14ac:dyDescent="0.2">
      <c r="B4390">
        <v>0</v>
      </c>
      <c r="C4390">
        <v>0</v>
      </c>
      <c r="D4390">
        <v>0</v>
      </c>
      <c r="E4390">
        <v>0</v>
      </c>
      <c r="F4390">
        <v>0</v>
      </c>
      <c r="G4390">
        <v>3333333</v>
      </c>
      <c r="H4390">
        <v>0</v>
      </c>
      <c r="I4390">
        <v>0</v>
      </c>
      <c r="J4390">
        <v>0</v>
      </c>
      <c r="K4390">
        <v>0</v>
      </c>
      <c r="L4390">
        <v>0</v>
      </c>
      <c r="M4390">
        <v>0</v>
      </c>
    </row>
    <row r="4391" spans="2:13" x14ac:dyDescent="0.2">
      <c r="B4391">
        <v>0</v>
      </c>
      <c r="C4391">
        <v>0</v>
      </c>
      <c r="D4391">
        <v>0</v>
      </c>
      <c r="E4391">
        <v>0</v>
      </c>
      <c r="F4391">
        <v>0</v>
      </c>
      <c r="G4391">
        <v>3333333</v>
      </c>
      <c r="H4391">
        <v>0</v>
      </c>
      <c r="I4391">
        <v>0</v>
      </c>
      <c r="J4391">
        <v>0</v>
      </c>
      <c r="K4391">
        <v>0</v>
      </c>
      <c r="L4391">
        <v>0</v>
      </c>
      <c r="M4391">
        <v>0</v>
      </c>
    </row>
    <row r="4392" spans="2:13" x14ac:dyDescent="0.2">
      <c r="B4392">
        <v>0</v>
      </c>
      <c r="C4392">
        <v>0</v>
      </c>
      <c r="D4392">
        <v>0</v>
      </c>
      <c r="E4392">
        <v>0</v>
      </c>
      <c r="F4392">
        <v>0</v>
      </c>
      <c r="G4392">
        <v>3333333</v>
      </c>
      <c r="H4392">
        <v>0</v>
      </c>
      <c r="I4392">
        <v>0</v>
      </c>
      <c r="J4392">
        <v>0</v>
      </c>
      <c r="K4392">
        <v>0</v>
      </c>
      <c r="L4392">
        <v>0</v>
      </c>
      <c r="M4392">
        <v>0</v>
      </c>
    </row>
    <row r="4393" spans="2:13" x14ac:dyDescent="0.2">
      <c r="B4393">
        <v>0</v>
      </c>
      <c r="C4393">
        <v>0</v>
      </c>
      <c r="D4393">
        <v>0</v>
      </c>
      <c r="E4393">
        <v>0</v>
      </c>
      <c r="F4393">
        <v>0</v>
      </c>
      <c r="G4393">
        <v>3333333</v>
      </c>
      <c r="H4393">
        <v>0</v>
      </c>
      <c r="I4393">
        <v>0</v>
      </c>
      <c r="J4393">
        <v>0</v>
      </c>
      <c r="K4393">
        <v>0</v>
      </c>
      <c r="L4393">
        <v>0</v>
      </c>
      <c r="M4393">
        <v>0</v>
      </c>
    </row>
    <row r="4394" spans="2:13" x14ac:dyDescent="0.2">
      <c r="B4394">
        <v>0</v>
      </c>
      <c r="C4394">
        <v>0</v>
      </c>
      <c r="D4394">
        <v>0</v>
      </c>
      <c r="E4394">
        <v>0</v>
      </c>
      <c r="F4394">
        <v>0</v>
      </c>
      <c r="G4394">
        <v>3333333</v>
      </c>
      <c r="H4394">
        <v>0</v>
      </c>
      <c r="I4394">
        <v>0</v>
      </c>
      <c r="J4394">
        <v>0</v>
      </c>
      <c r="K4394">
        <v>0</v>
      </c>
      <c r="L4394">
        <v>0</v>
      </c>
      <c r="M4394">
        <v>0</v>
      </c>
    </row>
    <row r="4395" spans="2:13" x14ac:dyDescent="0.2">
      <c r="B4395">
        <v>0</v>
      </c>
      <c r="C4395">
        <v>0</v>
      </c>
      <c r="D4395">
        <v>0</v>
      </c>
      <c r="E4395">
        <v>0</v>
      </c>
      <c r="F4395">
        <v>0</v>
      </c>
      <c r="G4395">
        <v>3333333</v>
      </c>
      <c r="H4395">
        <v>0</v>
      </c>
      <c r="I4395">
        <v>0</v>
      </c>
      <c r="J4395">
        <v>0</v>
      </c>
      <c r="K4395">
        <v>0</v>
      </c>
      <c r="L4395">
        <v>0</v>
      </c>
      <c r="M4395">
        <v>0</v>
      </c>
    </row>
    <row r="4396" spans="2:13" x14ac:dyDescent="0.2">
      <c r="B4396">
        <v>0</v>
      </c>
      <c r="C4396">
        <v>0</v>
      </c>
      <c r="D4396">
        <v>0</v>
      </c>
      <c r="E4396">
        <v>0</v>
      </c>
      <c r="F4396">
        <v>0</v>
      </c>
      <c r="G4396">
        <v>3333333</v>
      </c>
      <c r="H4396">
        <v>0</v>
      </c>
      <c r="I4396">
        <v>0</v>
      </c>
      <c r="J4396">
        <v>0</v>
      </c>
      <c r="K4396">
        <v>0</v>
      </c>
      <c r="L4396">
        <v>0</v>
      </c>
      <c r="M4396">
        <v>0</v>
      </c>
    </row>
    <row r="4397" spans="2:13" x14ac:dyDescent="0.2">
      <c r="B4397">
        <v>0</v>
      </c>
      <c r="C4397">
        <v>0</v>
      </c>
      <c r="D4397">
        <v>0</v>
      </c>
      <c r="E4397">
        <v>0</v>
      </c>
      <c r="F4397">
        <v>0</v>
      </c>
      <c r="G4397">
        <v>3333333</v>
      </c>
      <c r="H4397">
        <v>0</v>
      </c>
      <c r="I4397">
        <v>0</v>
      </c>
      <c r="J4397">
        <v>0</v>
      </c>
      <c r="K4397">
        <v>0</v>
      </c>
      <c r="L4397">
        <v>0</v>
      </c>
      <c r="M4397">
        <v>0</v>
      </c>
    </row>
    <row r="4398" spans="2:13" x14ac:dyDescent="0.2">
      <c r="B4398">
        <v>0</v>
      </c>
      <c r="C4398">
        <v>0</v>
      </c>
      <c r="D4398">
        <v>0</v>
      </c>
      <c r="E4398">
        <v>0</v>
      </c>
      <c r="F4398">
        <v>0</v>
      </c>
      <c r="G4398">
        <v>3333333</v>
      </c>
      <c r="H4398">
        <v>0</v>
      </c>
      <c r="I4398">
        <v>0</v>
      </c>
      <c r="J4398">
        <v>0</v>
      </c>
      <c r="K4398">
        <v>0</v>
      </c>
      <c r="L4398">
        <v>0</v>
      </c>
      <c r="M4398">
        <v>0</v>
      </c>
    </row>
    <row r="4399" spans="2:13" x14ac:dyDescent="0.2">
      <c r="B4399">
        <v>0</v>
      </c>
      <c r="C4399">
        <v>0</v>
      </c>
      <c r="D4399">
        <v>0</v>
      </c>
      <c r="E4399">
        <v>0</v>
      </c>
      <c r="F4399">
        <v>0</v>
      </c>
      <c r="G4399">
        <v>3333333</v>
      </c>
      <c r="H4399">
        <v>0</v>
      </c>
      <c r="I4399">
        <v>0</v>
      </c>
      <c r="J4399">
        <v>0</v>
      </c>
      <c r="K4399">
        <v>0</v>
      </c>
      <c r="L4399">
        <v>0</v>
      </c>
      <c r="M4399">
        <v>0</v>
      </c>
    </row>
    <row r="4400" spans="2:13" x14ac:dyDescent="0.2">
      <c r="B4400">
        <v>0</v>
      </c>
      <c r="C4400">
        <v>0</v>
      </c>
      <c r="D4400">
        <v>0</v>
      </c>
      <c r="E4400">
        <v>0</v>
      </c>
      <c r="F4400">
        <v>0</v>
      </c>
      <c r="G4400">
        <v>3333333</v>
      </c>
      <c r="H4400">
        <v>0</v>
      </c>
      <c r="I4400">
        <v>0</v>
      </c>
      <c r="J4400">
        <v>0</v>
      </c>
      <c r="K4400">
        <v>0</v>
      </c>
      <c r="L4400">
        <v>0</v>
      </c>
      <c r="M4400">
        <v>0</v>
      </c>
    </row>
    <row r="4401" spans="2:13" x14ac:dyDescent="0.2">
      <c r="B4401">
        <v>0</v>
      </c>
      <c r="C4401">
        <v>0</v>
      </c>
      <c r="D4401">
        <v>0</v>
      </c>
      <c r="E4401">
        <v>0</v>
      </c>
      <c r="F4401">
        <v>0</v>
      </c>
      <c r="G4401">
        <v>3333333</v>
      </c>
      <c r="H4401">
        <v>0</v>
      </c>
      <c r="I4401">
        <v>0</v>
      </c>
      <c r="J4401">
        <v>0</v>
      </c>
      <c r="K4401">
        <v>0</v>
      </c>
      <c r="L4401">
        <v>0</v>
      </c>
      <c r="M4401">
        <v>0</v>
      </c>
    </row>
    <row r="4402" spans="2:13" x14ac:dyDescent="0.2">
      <c r="B4402">
        <v>0</v>
      </c>
      <c r="C4402">
        <v>0</v>
      </c>
      <c r="D4402">
        <v>0</v>
      </c>
      <c r="E4402">
        <v>0</v>
      </c>
      <c r="F4402">
        <v>0</v>
      </c>
      <c r="G4402">
        <v>3333333</v>
      </c>
      <c r="H4402">
        <v>0</v>
      </c>
      <c r="I4402">
        <v>0</v>
      </c>
      <c r="J4402">
        <v>0</v>
      </c>
      <c r="K4402">
        <v>0</v>
      </c>
      <c r="L4402">
        <v>0</v>
      </c>
      <c r="M4402">
        <v>0</v>
      </c>
    </row>
    <row r="4403" spans="2:13" x14ac:dyDescent="0.2">
      <c r="B4403">
        <v>0</v>
      </c>
      <c r="C4403">
        <v>0</v>
      </c>
      <c r="D4403">
        <v>0</v>
      </c>
      <c r="E4403">
        <v>0</v>
      </c>
      <c r="F4403">
        <v>0</v>
      </c>
      <c r="G4403">
        <v>3333333</v>
      </c>
      <c r="H4403">
        <v>0</v>
      </c>
      <c r="I4403">
        <v>0</v>
      </c>
      <c r="J4403">
        <v>0</v>
      </c>
      <c r="K4403">
        <v>0</v>
      </c>
      <c r="L4403">
        <v>0</v>
      </c>
      <c r="M4403">
        <v>0</v>
      </c>
    </row>
    <row r="4404" spans="2:13" x14ac:dyDescent="0.2">
      <c r="B4404">
        <v>0</v>
      </c>
      <c r="C4404">
        <v>0</v>
      </c>
      <c r="D4404">
        <v>0</v>
      </c>
      <c r="E4404">
        <v>0</v>
      </c>
      <c r="F4404">
        <v>0</v>
      </c>
      <c r="G4404">
        <v>3333333</v>
      </c>
      <c r="H4404">
        <v>0</v>
      </c>
      <c r="I4404">
        <v>0</v>
      </c>
      <c r="J4404">
        <v>0</v>
      </c>
      <c r="K4404">
        <v>0</v>
      </c>
      <c r="L4404">
        <v>0</v>
      </c>
      <c r="M4404">
        <v>0</v>
      </c>
    </row>
    <row r="4405" spans="2:13" x14ac:dyDescent="0.2">
      <c r="B4405">
        <v>0</v>
      </c>
      <c r="C4405">
        <v>0</v>
      </c>
      <c r="D4405">
        <v>0</v>
      </c>
      <c r="E4405">
        <v>0</v>
      </c>
      <c r="F4405">
        <v>0</v>
      </c>
      <c r="G4405">
        <v>3333333</v>
      </c>
      <c r="H4405">
        <v>0</v>
      </c>
      <c r="I4405">
        <v>0</v>
      </c>
      <c r="J4405">
        <v>0</v>
      </c>
      <c r="K4405">
        <v>0</v>
      </c>
      <c r="L4405">
        <v>0</v>
      </c>
      <c r="M4405">
        <v>0</v>
      </c>
    </row>
    <row r="4406" spans="2:13" x14ac:dyDescent="0.2">
      <c r="B4406">
        <v>0</v>
      </c>
      <c r="C4406">
        <v>0</v>
      </c>
      <c r="D4406">
        <v>0</v>
      </c>
      <c r="E4406">
        <v>0</v>
      </c>
      <c r="F4406">
        <v>0</v>
      </c>
      <c r="G4406">
        <v>3333333</v>
      </c>
      <c r="H4406">
        <v>0</v>
      </c>
      <c r="I4406">
        <v>0</v>
      </c>
      <c r="J4406">
        <v>0</v>
      </c>
      <c r="K4406">
        <v>0</v>
      </c>
      <c r="L4406">
        <v>0</v>
      </c>
      <c r="M4406">
        <v>0</v>
      </c>
    </row>
    <row r="4407" spans="2:13" x14ac:dyDescent="0.2">
      <c r="B4407">
        <v>0</v>
      </c>
      <c r="C4407">
        <v>0</v>
      </c>
      <c r="D4407">
        <v>0</v>
      </c>
      <c r="E4407">
        <v>0</v>
      </c>
      <c r="F4407">
        <v>0</v>
      </c>
      <c r="G4407">
        <v>3333333</v>
      </c>
      <c r="H4407">
        <v>0</v>
      </c>
      <c r="I4407">
        <v>0</v>
      </c>
      <c r="J4407">
        <v>0</v>
      </c>
      <c r="K4407">
        <v>0</v>
      </c>
      <c r="L4407">
        <v>0</v>
      </c>
      <c r="M4407">
        <v>0</v>
      </c>
    </row>
    <row r="4408" spans="2:13" x14ac:dyDescent="0.2">
      <c r="B4408">
        <v>0</v>
      </c>
      <c r="C4408">
        <v>0</v>
      </c>
      <c r="D4408">
        <v>0</v>
      </c>
      <c r="E4408">
        <v>0</v>
      </c>
      <c r="F4408">
        <v>0</v>
      </c>
      <c r="G4408">
        <v>3333333</v>
      </c>
      <c r="H4408">
        <v>0</v>
      </c>
      <c r="I4408">
        <v>0</v>
      </c>
      <c r="J4408">
        <v>0</v>
      </c>
      <c r="K4408">
        <v>0</v>
      </c>
      <c r="L4408">
        <v>0</v>
      </c>
      <c r="M4408">
        <v>0</v>
      </c>
    </row>
    <row r="4409" spans="2:13" x14ac:dyDescent="0.2">
      <c r="B4409">
        <v>0</v>
      </c>
      <c r="C4409">
        <v>0</v>
      </c>
      <c r="D4409">
        <v>0</v>
      </c>
      <c r="E4409">
        <v>0</v>
      </c>
      <c r="F4409">
        <v>0</v>
      </c>
      <c r="G4409">
        <v>3333333</v>
      </c>
      <c r="H4409">
        <v>0</v>
      </c>
      <c r="I4409">
        <v>0</v>
      </c>
      <c r="J4409">
        <v>0</v>
      </c>
      <c r="K4409">
        <v>0</v>
      </c>
      <c r="L4409">
        <v>0</v>
      </c>
      <c r="M4409">
        <v>0</v>
      </c>
    </row>
    <row r="4410" spans="2:13" x14ac:dyDescent="0.2">
      <c r="B4410">
        <v>0</v>
      </c>
      <c r="C4410">
        <v>0</v>
      </c>
      <c r="D4410">
        <v>0</v>
      </c>
      <c r="E4410">
        <v>0</v>
      </c>
      <c r="F4410">
        <v>0</v>
      </c>
      <c r="G4410">
        <v>3333333</v>
      </c>
      <c r="H4410">
        <v>0</v>
      </c>
      <c r="I4410">
        <v>0</v>
      </c>
      <c r="J4410">
        <v>0</v>
      </c>
      <c r="K4410">
        <v>0</v>
      </c>
      <c r="L4410">
        <v>0</v>
      </c>
      <c r="M4410">
        <v>0</v>
      </c>
    </row>
    <row r="4411" spans="2:13" x14ac:dyDescent="0.2">
      <c r="B4411">
        <v>0</v>
      </c>
      <c r="C4411">
        <v>0</v>
      </c>
      <c r="D4411">
        <v>0</v>
      </c>
      <c r="E4411">
        <v>0</v>
      </c>
      <c r="F4411">
        <v>0</v>
      </c>
      <c r="G4411">
        <v>3333333</v>
      </c>
      <c r="H4411">
        <v>0</v>
      </c>
      <c r="I4411">
        <v>0</v>
      </c>
      <c r="J4411">
        <v>0</v>
      </c>
      <c r="K4411">
        <v>0</v>
      </c>
      <c r="L4411">
        <v>0</v>
      </c>
      <c r="M4411">
        <v>0</v>
      </c>
    </row>
    <row r="4412" spans="2:13" x14ac:dyDescent="0.2">
      <c r="B4412">
        <v>0</v>
      </c>
      <c r="C4412">
        <v>0</v>
      </c>
      <c r="D4412">
        <v>0</v>
      </c>
      <c r="E4412">
        <v>0</v>
      </c>
      <c r="F4412">
        <v>0</v>
      </c>
      <c r="G4412">
        <v>3333333</v>
      </c>
      <c r="H4412">
        <v>0</v>
      </c>
      <c r="I4412">
        <v>0</v>
      </c>
      <c r="J4412">
        <v>0</v>
      </c>
      <c r="K4412">
        <v>0</v>
      </c>
      <c r="L4412">
        <v>0</v>
      </c>
      <c r="M4412">
        <v>0</v>
      </c>
    </row>
    <row r="4413" spans="2:13" x14ac:dyDescent="0.2">
      <c r="B4413">
        <v>0</v>
      </c>
      <c r="C4413">
        <v>0</v>
      </c>
      <c r="D4413">
        <v>0</v>
      </c>
      <c r="E4413">
        <v>0</v>
      </c>
      <c r="F4413">
        <v>0</v>
      </c>
      <c r="G4413">
        <v>3333333</v>
      </c>
      <c r="H4413">
        <v>0</v>
      </c>
      <c r="I4413">
        <v>0</v>
      </c>
      <c r="J4413">
        <v>0</v>
      </c>
      <c r="K4413">
        <v>0</v>
      </c>
      <c r="L4413">
        <v>0</v>
      </c>
      <c r="M4413">
        <v>0</v>
      </c>
    </row>
    <row r="4414" spans="2:13" x14ac:dyDescent="0.2">
      <c r="B4414">
        <v>0</v>
      </c>
      <c r="C4414">
        <v>0</v>
      </c>
      <c r="D4414">
        <v>0</v>
      </c>
      <c r="E4414">
        <v>0</v>
      </c>
      <c r="F4414">
        <v>0</v>
      </c>
      <c r="G4414">
        <v>3333333</v>
      </c>
      <c r="H4414">
        <v>0</v>
      </c>
      <c r="I4414">
        <v>0</v>
      </c>
      <c r="J4414">
        <v>0</v>
      </c>
      <c r="K4414">
        <v>0</v>
      </c>
      <c r="L4414">
        <v>0</v>
      </c>
      <c r="M4414">
        <v>0</v>
      </c>
    </row>
    <row r="4415" spans="2:13" x14ac:dyDescent="0.2">
      <c r="B4415">
        <v>0</v>
      </c>
      <c r="C4415">
        <v>0</v>
      </c>
      <c r="D4415">
        <v>0</v>
      </c>
      <c r="E4415">
        <v>0</v>
      </c>
      <c r="F4415">
        <v>0</v>
      </c>
      <c r="G4415">
        <v>3333333</v>
      </c>
      <c r="H4415">
        <v>0</v>
      </c>
      <c r="I4415">
        <v>0</v>
      </c>
      <c r="J4415">
        <v>0</v>
      </c>
      <c r="K4415">
        <v>0</v>
      </c>
      <c r="L4415">
        <v>0</v>
      </c>
      <c r="M4415">
        <v>0</v>
      </c>
    </row>
    <row r="4416" spans="2:13" x14ac:dyDescent="0.2">
      <c r="B4416">
        <v>0</v>
      </c>
      <c r="C4416">
        <v>0</v>
      </c>
      <c r="D4416">
        <v>0</v>
      </c>
      <c r="E4416">
        <v>0</v>
      </c>
      <c r="F4416">
        <v>0</v>
      </c>
      <c r="G4416">
        <v>3333333</v>
      </c>
      <c r="H4416">
        <v>0</v>
      </c>
      <c r="I4416">
        <v>0</v>
      </c>
      <c r="J4416">
        <v>0</v>
      </c>
      <c r="K4416">
        <v>0</v>
      </c>
      <c r="L4416">
        <v>0</v>
      </c>
      <c r="M4416">
        <v>0</v>
      </c>
    </row>
    <row r="4417" spans="2:13" x14ac:dyDescent="0.2">
      <c r="B4417">
        <v>0</v>
      </c>
      <c r="C4417">
        <v>0</v>
      </c>
      <c r="D4417">
        <v>0</v>
      </c>
      <c r="E4417">
        <v>0</v>
      </c>
      <c r="F4417">
        <v>0</v>
      </c>
      <c r="G4417">
        <v>3333333</v>
      </c>
      <c r="H4417">
        <v>0</v>
      </c>
      <c r="I4417">
        <v>0</v>
      </c>
      <c r="J4417">
        <v>0</v>
      </c>
      <c r="K4417">
        <v>0</v>
      </c>
      <c r="L4417">
        <v>0</v>
      </c>
      <c r="M4417">
        <v>0</v>
      </c>
    </row>
    <row r="4418" spans="2:13" x14ac:dyDescent="0.2">
      <c r="B4418">
        <v>0</v>
      </c>
      <c r="C4418">
        <v>0</v>
      </c>
      <c r="D4418">
        <v>0</v>
      </c>
      <c r="E4418">
        <v>0</v>
      </c>
      <c r="F4418">
        <v>0</v>
      </c>
      <c r="G4418">
        <v>3333333</v>
      </c>
      <c r="H4418">
        <v>0</v>
      </c>
      <c r="I4418">
        <v>0</v>
      </c>
      <c r="J4418">
        <v>0</v>
      </c>
      <c r="K4418">
        <v>0</v>
      </c>
      <c r="L4418">
        <v>0</v>
      </c>
      <c r="M4418">
        <v>0</v>
      </c>
    </row>
    <row r="4419" spans="2:13" x14ac:dyDescent="0.2">
      <c r="B4419">
        <v>0</v>
      </c>
      <c r="C4419">
        <v>0</v>
      </c>
      <c r="D4419">
        <v>0</v>
      </c>
      <c r="E4419">
        <v>0</v>
      </c>
      <c r="F4419">
        <v>0</v>
      </c>
      <c r="G4419">
        <v>3333333</v>
      </c>
      <c r="H4419">
        <v>0</v>
      </c>
      <c r="I4419">
        <v>0</v>
      </c>
      <c r="J4419">
        <v>0</v>
      </c>
      <c r="K4419">
        <v>0</v>
      </c>
      <c r="L4419">
        <v>0</v>
      </c>
      <c r="M4419">
        <v>0</v>
      </c>
    </row>
    <row r="4420" spans="2:13" x14ac:dyDescent="0.2">
      <c r="B4420">
        <v>0</v>
      </c>
      <c r="C4420">
        <v>0</v>
      </c>
      <c r="D4420">
        <v>0</v>
      </c>
      <c r="E4420">
        <v>0</v>
      </c>
      <c r="F4420">
        <v>0</v>
      </c>
      <c r="G4420">
        <v>3333333</v>
      </c>
      <c r="H4420">
        <v>0</v>
      </c>
      <c r="I4420">
        <v>0</v>
      </c>
      <c r="J4420">
        <v>0</v>
      </c>
      <c r="K4420">
        <v>0</v>
      </c>
      <c r="L4420">
        <v>0</v>
      </c>
      <c r="M4420">
        <v>0</v>
      </c>
    </row>
    <row r="4421" spans="2:13" x14ac:dyDescent="0.2">
      <c r="B4421">
        <v>0</v>
      </c>
      <c r="C4421">
        <v>0</v>
      </c>
      <c r="D4421">
        <v>0</v>
      </c>
      <c r="E4421">
        <v>0</v>
      </c>
      <c r="F4421">
        <v>0</v>
      </c>
      <c r="G4421">
        <v>3333333</v>
      </c>
      <c r="H4421">
        <v>0</v>
      </c>
      <c r="I4421">
        <v>0</v>
      </c>
      <c r="J4421">
        <v>0</v>
      </c>
      <c r="K4421">
        <v>0</v>
      </c>
      <c r="L4421">
        <v>0</v>
      </c>
      <c r="M4421">
        <v>0</v>
      </c>
    </row>
    <row r="4422" spans="2:13" x14ac:dyDescent="0.2">
      <c r="B4422">
        <v>0</v>
      </c>
      <c r="C4422">
        <v>0</v>
      </c>
      <c r="D4422">
        <v>0</v>
      </c>
      <c r="E4422">
        <v>0</v>
      </c>
      <c r="F4422">
        <v>0</v>
      </c>
      <c r="G4422">
        <v>3333333</v>
      </c>
      <c r="H4422">
        <v>0</v>
      </c>
      <c r="I4422">
        <v>0</v>
      </c>
      <c r="J4422">
        <v>0</v>
      </c>
      <c r="K4422">
        <v>0</v>
      </c>
      <c r="L4422">
        <v>0</v>
      </c>
      <c r="M4422">
        <v>0</v>
      </c>
    </row>
    <row r="4423" spans="2:13" x14ac:dyDescent="0.2">
      <c r="B4423">
        <v>0</v>
      </c>
      <c r="C4423">
        <v>0</v>
      </c>
      <c r="D4423">
        <v>0</v>
      </c>
      <c r="E4423">
        <v>0</v>
      </c>
      <c r="F4423">
        <v>0</v>
      </c>
      <c r="G4423">
        <v>3333333</v>
      </c>
      <c r="H4423">
        <v>0</v>
      </c>
      <c r="I4423">
        <v>0</v>
      </c>
      <c r="J4423">
        <v>0</v>
      </c>
      <c r="K4423">
        <v>0</v>
      </c>
      <c r="L4423">
        <v>0</v>
      </c>
      <c r="M4423">
        <v>0</v>
      </c>
    </row>
    <row r="4424" spans="2:13" x14ac:dyDescent="0.2">
      <c r="B4424">
        <v>0</v>
      </c>
      <c r="C4424">
        <v>0</v>
      </c>
      <c r="D4424">
        <v>0</v>
      </c>
      <c r="E4424">
        <v>0</v>
      </c>
      <c r="F4424">
        <v>0</v>
      </c>
      <c r="G4424">
        <v>3333333</v>
      </c>
      <c r="H4424">
        <v>0</v>
      </c>
      <c r="I4424">
        <v>0</v>
      </c>
      <c r="J4424">
        <v>0</v>
      </c>
      <c r="K4424">
        <v>0</v>
      </c>
      <c r="L4424">
        <v>0</v>
      </c>
      <c r="M4424">
        <v>0</v>
      </c>
    </row>
    <row r="4425" spans="2:13" x14ac:dyDescent="0.2">
      <c r="B4425">
        <v>0</v>
      </c>
      <c r="C4425">
        <v>0</v>
      </c>
      <c r="D4425">
        <v>0</v>
      </c>
      <c r="E4425">
        <v>0</v>
      </c>
      <c r="F4425">
        <v>0</v>
      </c>
      <c r="G4425">
        <v>3333333</v>
      </c>
      <c r="H4425">
        <v>0</v>
      </c>
      <c r="I4425">
        <v>0</v>
      </c>
      <c r="J4425">
        <v>0</v>
      </c>
      <c r="K4425">
        <v>0</v>
      </c>
      <c r="L4425">
        <v>0</v>
      </c>
      <c r="M4425">
        <v>0</v>
      </c>
    </row>
    <row r="4426" spans="2:13" x14ac:dyDescent="0.2">
      <c r="B4426">
        <v>0</v>
      </c>
      <c r="C4426">
        <v>0</v>
      </c>
      <c r="D4426">
        <v>0</v>
      </c>
      <c r="E4426">
        <v>0</v>
      </c>
      <c r="F4426">
        <v>0</v>
      </c>
      <c r="G4426">
        <v>3333333</v>
      </c>
      <c r="H4426">
        <v>0</v>
      </c>
      <c r="I4426">
        <v>0</v>
      </c>
      <c r="J4426">
        <v>0</v>
      </c>
      <c r="K4426">
        <v>0</v>
      </c>
      <c r="L4426">
        <v>0</v>
      </c>
      <c r="M4426">
        <v>0</v>
      </c>
    </row>
    <row r="4427" spans="2:13" x14ac:dyDescent="0.2">
      <c r="B4427">
        <v>0</v>
      </c>
      <c r="C4427">
        <v>0</v>
      </c>
      <c r="D4427">
        <v>0</v>
      </c>
      <c r="E4427">
        <v>0</v>
      </c>
      <c r="F4427">
        <v>0</v>
      </c>
      <c r="G4427">
        <v>3333333</v>
      </c>
      <c r="H4427">
        <v>0</v>
      </c>
      <c r="I4427">
        <v>0</v>
      </c>
      <c r="J4427">
        <v>0</v>
      </c>
      <c r="K4427">
        <v>0</v>
      </c>
      <c r="L4427">
        <v>0</v>
      </c>
      <c r="M4427">
        <v>0</v>
      </c>
    </row>
    <row r="4428" spans="2:13" x14ac:dyDescent="0.2">
      <c r="B4428">
        <v>0</v>
      </c>
      <c r="C4428">
        <v>0</v>
      </c>
      <c r="D4428">
        <v>0</v>
      </c>
      <c r="E4428">
        <v>0</v>
      </c>
      <c r="F4428">
        <v>0</v>
      </c>
      <c r="G4428">
        <v>3333333</v>
      </c>
      <c r="H4428">
        <v>0</v>
      </c>
      <c r="I4428">
        <v>0</v>
      </c>
      <c r="J4428">
        <v>0</v>
      </c>
      <c r="K4428">
        <v>0</v>
      </c>
      <c r="L4428">
        <v>0</v>
      </c>
      <c r="M4428">
        <v>0</v>
      </c>
    </row>
    <row r="4429" spans="2:13" x14ac:dyDescent="0.2">
      <c r="B4429">
        <v>0</v>
      </c>
      <c r="C4429">
        <v>0</v>
      </c>
      <c r="D4429">
        <v>0</v>
      </c>
      <c r="E4429">
        <v>0</v>
      </c>
      <c r="F4429">
        <v>0</v>
      </c>
      <c r="G4429">
        <v>3333333</v>
      </c>
      <c r="H4429">
        <v>0</v>
      </c>
      <c r="I4429">
        <v>0</v>
      </c>
      <c r="J4429">
        <v>0</v>
      </c>
      <c r="K4429">
        <v>0</v>
      </c>
      <c r="L4429">
        <v>0</v>
      </c>
      <c r="M4429">
        <v>0</v>
      </c>
    </row>
    <row r="4430" spans="2:13" x14ac:dyDescent="0.2">
      <c r="B4430">
        <v>0</v>
      </c>
      <c r="C4430">
        <v>0</v>
      </c>
      <c r="D4430">
        <v>0</v>
      </c>
      <c r="E4430">
        <v>0</v>
      </c>
      <c r="F4430">
        <v>0</v>
      </c>
      <c r="G4430">
        <v>3333333</v>
      </c>
      <c r="H4430">
        <v>0</v>
      </c>
      <c r="I4430">
        <v>0</v>
      </c>
      <c r="J4430">
        <v>0</v>
      </c>
      <c r="K4430">
        <v>0</v>
      </c>
      <c r="L4430">
        <v>0</v>
      </c>
      <c r="M4430">
        <v>0</v>
      </c>
    </row>
    <row r="4431" spans="2:13" x14ac:dyDescent="0.2">
      <c r="B4431">
        <v>0</v>
      </c>
      <c r="C4431">
        <v>0</v>
      </c>
      <c r="D4431">
        <v>0</v>
      </c>
      <c r="E4431">
        <v>0</v>
      </c>
      <c r="F4431">
        <v>0</v>
      </c>
      <c r="G4431">
        <v>3333333</v>
      </c>
      <c r="H4431">
        <v>0</v>
      </c>
      <c r="I4431">
        <v>0</v>
      </c>
      <c r="J4431">
        <v>0</v>
      </c>
      <c r="K4431">
        <v>0</v>
      </c>
      <c r="L4431">
        <v>0</v>
      </c>
      <c r="M4431">
        <v>0</v>
      </c>
    </row>
    <row r="4432" spans="2:13" x14ac:dyDescent="0.2">
      <c r="B4432">
        <v>0</v>
      </c>
      <c r="C4432">
        <v>0</v>
      </c>
      <c r="D4432">
        <v>0</v>
      </c>
      <c r="E4432">
        <v>0</v>
      </c>
      <c r="F4432">
        <v>0</v>
      </c>
      <c r="G4432">
        <v>3333333</v>
      </c>
      <c r="H4432">
        <v>0</v>
      </c>
      <c r="I4432">
        <v>0</v>
      </c>
      <c r="J4432">
        <v>0</v>
      </c>
      <c r="K4432">
        <v>0</v>
      </c>
      <c r="L4432">
        <v>0</v>
      </c>
      <c r="M4432">
        <v>0</v>
      </c>
    </row>
    <row r="4433" spans="2:13" x14ac:dyDescent="0.2">
      <c r="B4433">
        <v>0</v>
      </c>
      <c r="C4433">
        <v>0</v>
      </c>
      <c r="D4433">
        <v>0</v>
      </c>
      <c r="E4433">
        <v>0</v>
      </c>
      <c r="F4433">
        <v>0</v>
      </c>
      <c r="G4433">
        <v>3333333</v>
      </c>
      <c r="H4433">
        <v>0</v>
      </c>
      <c r="I4433">
        <v>0</v>
      </c>
      <c r="J4433">
        <v>0</v>
      </c>
      <c r="K4433">
        <v>0</v>
      </c>
      <c r="L4433">
        <v>0</v>
      </c>
      <c r="M4433">
        <v>0</v>
      </c>
    </row>
    <row r="4434" spans="2:13" x14ac:dyDescent="0.2">
      <c r="B4434">
        <v>0</v>
      </c>
      <c r="C4434">
        <v>0</v>
      </c>
      <c r="D4434">
        <v>0</v>
      </c>
      <c r="E4434">
        <v>0</v>
      </c>
      <c r="F4434">
        <v>0</v>
      </c>
      <c r="G4434">
        <v>3333333</v>
      </c>
      <c r="H4434">
        <v>0</v>
      </c>
      <c r="I4434">
        <v>0</v>
      </c>
      <c r="J4434">
        <v>0</v>
      </c>
      <c r="K4434">
        <v>0</v>
      </c>
      <c r="L4434">
        <v>0</v>
      </c>
      <c r="M4434">
        <v>0</v>
      </c>
    </row>
    <row r="4435" spans="2:13" x14ac:dyDescent="0.2">
      <c r="B4435">
        <v>0</v>
      </c>
      <c r="C4435">
        <v>0</v>
      </c>
      <c r="D4435">
        <v>0</v>
      </c>
      <c r="E4435">
        <v>0</v>
      </c>
      <c r="F4435">
        <v>0</v>
      </c>
      <c r="G4435">
        <v>3333333</v>
      </c>
      <c r="H4435">
        <v>0</v>
      </c>
      <c r="I4435">
        <v>0</v>
      </c>
      <c r="J4435">
        <v>0</v>
      </c>
      <c r="K4435">
        <v>0</v>
      </c>
      <c r="L4435">
        <v>0</v>
      </c>
      <c r="M4435">
        <v>0</v>
      </c>
    </row>
    <row r="4436" spans="2:13" x14ac:dyDescent="0.2">
      <c r="B4436">
        <v>0</v>
      </c>
      <c r="C4436">
        <v>0</v>
      </c>
      <c r="D4436">
        <v>0</v>
      </c>
      <c r="E4436">
        <v>0</v>
      </c>
      <c r="F4436">
        <v>0</v>
      </c>
      <c r="G4436">
        <v>3333333</v>
      </c>
      <c r="H4436">
        <v>0</v>
      </c>
      <c r="I4436">
        <v>0</v>
      </c>
      <c r="J4436">
        <v>0</v>
      </c>
      <c r="K4436">
        <v>0</v>
      </c>
      <c r="L4436">
        <v>0</v>
      </c>
      <c r="M4436">
        <v>0</v>
      </c>
    </row>
    <row r="4437" spans="2:13" x14ac:dyDescent="0.2">
      <c r="B4437">
        <v>0</v>
      </c>
      <c r="C4437">
        <v>0</v>
      </c>
      <c r="D4437">
        <v>0</v>
      </c>
      <c r="E4437">
        <v>0</v>
      </c>
      <c r="F4437">
        <v>0</v>
      </c>
      <c r="G4437">
        <v>3333333</v>
      </c>
      <c r="H4437">
        <v>0</v>
      </c>
      <c r="I4437">
        <v>0</v>
      </c>
      <c r="J4437">
        <v>0</v>
      </c>
      <c r="K4437">
        <v>0</v>
      </c>
      <c r="L4437">
        <v>0</v>
      </c>
      <c r="M4437">
        <v>0</v>
      </c>
    </row>
    <row r="4438" spans="2:13" x14ac:dyDescent="0.2">
      <c r="B4438">
        <v>0</v>
      </c>
      <c r="C4438">
        <v>0</v>
      </c>
      <c r="D4438">
        <v>0</v>
      </c>
      <c r="E4438">
        <v>0</v>
      </c>
      <c r="F4438">
        <v>0</v>
      </c>
      <c r="G4438">
        <v>3333333</v>
      </c>
      <c r="H4438">
        <v>0</v>
      </c>
      <c r="I4438">
        <v>0</v>
      </c>
      <c r="J4438">
        <v>0</v>
      </c>
      <c r="K4438">
        <v>0</v>
      </c>
      <c r="L4438">
        <v>0</v>
      </c>
      <c r="M4438">
        <v>0</v>
      </c>
    </row>
    <row r="4439" spans="2:13" x14ac:dyDescent="0.2">
      <c r="B4439">
        <v>0</v>
      </c>
      <c r="C4439">
        <v>0</v>
      </c>
      <c r="D4439">
        <v>0</v>
      </c>
      <c r="E4439">
        <v>0</v>
      </c>
      <c r="F4439">
        <v>0</v>
      </c>
      <c r="G4439">
        <v>3333333</v>
      </c>
      <c r="H4439">
        <v>0</v>
      </c>
      <c r="I4439">
        <v>0</v>
      </c>
      <c r="J4439">
        <v>0</v>
      </c>
      <c r="K4439">
        <v>0</v>
      </c>
      <c r="L4439">
        <v>0</v>
      </c>
      <c r="M4439">
        <v>0</v>
      </c>
    </row>
    <row r="4440" spans="2:13" x14ac:dyDescent="0.2">
      <c r="B4440">
        <v>0</v>
      </c>
      <c r="C4440">
        <v>0</v>
      </c>
      <c r="D4440">
        <v>0</v>
      </c>
      <c r="E4440">
        <v>0</v>
      </c>
      <c r="F4440">
        <v>0</v>
      </c>
      <c r="G4440">
        <v>3333333</v>
      </c>
      <c r="H4440">
        <v>0</v>
      </c>
      <c r="I4440">
        <v>0</v>
      </c>
      <c r="J4440">
        <v>0</v>
      </c>
      <c r="K4440">
        <v>0</v>
      </c>
      <c r="L4440">
        <v>0</v>
      </c>
      <c r="M4440">
        <v>0</v>
      </c>
    </row>
    <row r="4441" spans="2:13" x14ac:dyDescent="0.2">
      <c r="B4441">
        <v>0</v>
      </c>
      <c r="C4441">
        <v>0</v>
      </c>
      <c r="D4441">
        <v>0</v>
      </c>
      <c r="E4441">
        <v>0</v>
      </c>
      <c r="F4441">
        <v>0</v>
      </c>
      <c r="G4441">
        <v>3333333</v>
      </c>
      <c r="H4441">
        <v>0</v>
      </c>
      <c r="I4441">
        <v>0</v>
      </c>
      <c r="J4441">
        <v>0</v>
      </c>
      <c r="K4441">
        <v>0</v>
      </c>
      <c r="L4441">
        <v>0</v>
      </c>
      <c r="M4441">
        <v>0</v>
      </c>
    </row>
    <row r="4442" spans="2:13" x14ac:dyDescent="0.2">
      <c r="B4442">
        <v>0</v>
      </c>
      <c r="C4442">
        <v>0</v>
      </c>
      <c r="D4442">
        <v>0</v>
      </c>
      <c r="E4442">
        <v>0</v>
      </c>
      <c r="F4442">
        <v>0</v>
      </c>
      <c r="G4442">
        <v>3333333</v>
      </c>
      <c r="H4442">
        <v>0</v>
      </c>
      <c r="I4442">
        <v>0</v>
      </c>
      <c r="J4442">
        <v>0</v>
      </c>
      <c r="K4442">
        <v>0</v>
      </c>
      <c r="L4442">
        <v>0</v>
      </c>
      <c r="M4442">
        <v>0</v>
      </c>
    </row>
    <row r="4443" spans="2:13" x14ac:dyDescent="0.2">
      <c r="B4443">
        <v>0</v>
      </c>
      <c r="C4443">
        <v>0</v>
      </c>
      <c r="D4443">
        <v>0</v>
      </c>
      <c r="E4443">
        <v>0</v>
      </c>
      <c r="F4443">
        <v>0</v>
      </c>
      <c r="G4443">
        <v>3333333</v>
      </c>
      <c r="H4443">
        <v>0</v>
      </c>
      <c r="I4443">
        <v>0</v>
      </c>
      <c r="J4443">
        <v>0</v>
      </c>
      <c r="K4443">
        <v>0</v>
      </c>
      <c r="L4443">
        <v>0</v>
      </c>
      <c r="M4443">
        <v>0</v>
      </c>
    </row>
    <row r="4444" spans="2:13" x14ac:dyDescent="0.2">
      <c r="B4444">
        <v>0</v>
      </c>
      <c r="C4444">
        <v>0</v>
      </c>
      <c r="D4444">
        <v>0</v>
      </c>
      <c r="E4444">
        <v>0</v>
      </c>
      <c r="F4444">
        <v>0</v>
      </c>
      <c r="G4444">
        <v>3333333</v>
      </c>
      <c r="H4444">
        <v>0</v>
      </c>
      <c r="I4444">
        <v>0</v>
      </c>
      <c r="J4444">
        <v>0</v>
      </c>
      <c r="K4444">
        <v>0</v>
      </c>
      <c r="L4444">
        <v>0</v>
      </c>
      <c r="M4444">
        <v>0</v>
      </c>
    </row>
    <row r="4445" spans="2:13" x14ac:dyDescent="0.2">
      <c r="B4445">
        <v>0</v>
      </c>
      <c r="C4445">
        <v>0</v>
      </c>
      <c r="D4445">
        <v>0</v>
      </c>
      <c r="E4445">
        <v>0</v>
      </c>
      <c r="F4445">
        <v>0</v>
      </c>
      <c r="G4445">
        <v>3333333</v>
      </c>
      <c r="H4445">
        <v>0</v>
      </c>
      <c r="I4445">
        <v>0</v>
      </c>
      <c r="J4445">
        <v>0</v>
      </c>
      <c r="K4445">
        <v>0</v>
      </c>
      <c r="L4445">
        <v>0</v>
      </c>
      <c r="M4445">
        <v>0</v>
      </c>
    </row>
    <row r="4446" spans="2:13" x14ac:dyDescent="0.2">
      <c r="B4446">
        <v>0</v>
      </c>
      <c r="C4446">
        <v>0</v>
      </c>
      <c r="D4446">
        <v>0</v>
      </c>
      <c r="E4446">
        <v>0</v>
      </c>
      <c r="F4446">
        <v>0</v>
      </c>
      <c r="G4446">
        <v>3333333</v>
      </c>
      <c r="H4446">
        <v>0</v>
      </c>
      <c r="I4446">
        <v>0</v>
      </c>
      <c r="J4446">
        <v>0</v>
      </c>
      <c r="K4446">
        <v>0</v>
      </c>
      <c r="L4446">
        <v>0</v>
      </c>
      <c r="M4446">
        <v>0</v>
      </c>
    </row>
    <row r="4447" spans="2:13" x14ac:dyDescent="0.2">
      <c r="B4447">
        <v>0</v>
      </c>
      <c r="C4447">
        <v>0</v>
      </c>
      <c r="D4447">
        <v>0</v>
      </c>
      <c r="E4447">
        <v>0</v>
      </c>
      <c r="F4447">
        <v>0</v>
      </c>
      <c r="G4447">
        <v>3333333</v>
      </c>
      <c r="H4447">
        <v>0</v>
      </c>
      <c r="I4447">
        <v>0</v>
      </c>
      <c r="J4447">
        <v>0</v>
      </c>
      <c r="K4447">
        <v>0</v>
      </c>
      <c r="L4447">
        <v>0</v>
      </c>
      <c r="M4447">
        <v>0</v>
      </c>
    </row>
    <row r="4448" spans="2:13" x14ac:dyDescent="0.2">
      <c r="B4448">
        <v>0</v>
      </c>
      <c r="C4448">
        <v>0</v>
      </c>
      <c r="D4448">
        <v>0</v>
      </c>
      <c r="E4448">
        <v>0</v>
      </c>
      <c r="F4448">
        <v>0</v>
      </c>
      <c r="G4448">
        <v>3333333</v>
      </c>
      <c r="H4448">
        <v>0</v>
      </c>
      <c r="I4448">
        <v>0</v>
      </c>
      <c r="J4448">
        <v>0</v>
      </c>
      <c r="K4448">
        <v>0</v>
      </c>
      <c r="L4448">
        <v>0</v>
      </c>
      <c r="M4448">
        <v>0</v>
      </c>
    </row>
    <row r="4449" spans="2:13" x14ac:dyDescent="0.2">
      <c r="B4449">
        <v>0</v>
      </c>
      <c r="C4449">
        <v>0</v>
      </c>
      <c r="D4449">
        <v>0</v>
      </c>
      <c r="E4449">
        <v>0</v>
      </c>
      <c r="F4449">
        <v>0</v>
      </c>
      <c r="G4449">
        <v>3333333</v>
      </c>
      <c r="H4449">
        <v>0</v>
      </c>
      <c r="I4449">
        <v>0</v>
      </c>
      <c r="J4449">
        <v>0</v>
      </c>
      <c r="K4449">
        <v>0</v>
      </c>
      <c r="L4449">
        <v>0</v>
      </c>
      <c r="M4449">
        <v>0</v>
      </c>
    </row>
    <row r="4450" spans="2:13" x14ac:dyDescent="0.2">
      <c r="B4450">
        <v>0</v>
      </c>
      <c r="C4450">
        <v>0</v>
      </c>
      <c r="D4450">
        <v>0</v>
      </c>
      <c r="E4450">
        <v>0</v>
      </c>
      <c r="F4450">
        <v>0</v>
      </c>
      <c r="G4450">
        <v>3333333</v>
      </c>
      <c r="H4450">
        <v>0</v>
      </c>
      <c r="I4450">
        <v>0</v>
      </c>
      <c r="J4450">
        <v>0</v>
      </c>
      <c r="K4450">
        <v>0</v>
      </c>
      <c r="L4450">
        <v>0</v>
      </c>
      <c r="M4450">
        <v>0</v>
      </c>
    </row>
    <row r="4451" spans="2:13" x14ac:dyDescent="0.2">
      <c r="B4451">
        <v>0</v>
      </c>
      <c r="C4451">
        <v>0</v>
      </c>
      <c r="D4451">
        <v>0</v>
      </c>
      <c r="E4451">
        <v>0</v>
      </c>
      <c r="F4451">
        <v>0</v>
      </c>
      <c r="G4451">
        <v>3333333</v>
      </c>
      <c r="H4451">
        <v>0</v>
      </c>
      <c r="I4451">
        <v>0</v>
      </c>
      <c r="J4451">
        <v>0</v>
      </c>
      <c r="K4451">
        <v>0</v>
      </c>
      <c r="L4451">
        <v>0</v>
      </c>
      <c r="M4451">
        <v>0</v>
      </c>
    </row>
    <row r="4452" spans="2:13" x14ac:dyDescent="0.2">
      <c r="B4452">
        <v>0</v>
      </c>
      <c r="C4452">
        <v>0</v>
      </c>
      <c r="D4452">
        <v>0</v>
      </c>
      <c r="E4452">
        <v>0</v>
      </c>
      <c r="F4452">
        <v>0</v>
      </c>
      <c r="G4452">
        <v>3333333</v>
      </c>
      <c r="H4452">
        <v>0</v>
      </c>
      <c r="I4452">
        <v>0</v>
      </c>
      <c r="J4452">
        <v>0</v>
      </c>
      <c r="K4452">
        <v>0</v>
      </c>
      <c r="L4452">
        <v>0</v>
      </c>
      <c r="M4452">
        <v>0</v>
      </c>
    </row>
    <row r="4453" spans="2:13" x14ac:dyDescent="0.2">
      <c r="B4453">
        <v>0</v>
      </c>
      <c r="C4453">
        <v>0</v>
      </c>
      <c r="D4453">
        <v>0</v>
      </c>
      <c r="E4453">
        <v>0</v>
      </c>
      <c r="F4453">
        <v>0</v>
      </c>
      <c r="G4453">
        <v>3333333</v>
      </c>
      <c r="H4453">
        <v>0</v>
      </c>
      <c r="I4453">
        <v>0</v>
      </c>
      <c r="J4453">
        <v>0</v>
      </c>
      <c r="K4453">
        <v>0</v>
      </c>
      <c r="L4453">
        <v>0</v>
      </c>
      <c r="M4453">
        <v>0</v>
      </c>
    </row>
    <row r="4454" spans="2:13" x14ac:dyDescent="0.2">
      <c r="B4454">
        <v>0</v>
      </c>
      <c r="C4454">
        <v>0</v>
      </c>
      <c r="D4454">
        <v>0</v>
      </c>
      <c r="E4454">
        <v>0</v>
      </c>
      <c r="F4454">
        <v>0</v>
      </c>
      <c r="G4454">
        <v>3333333</v>
      </c>
      <c r="H4454">
        <v>0</v>
      </c>
      <c r="I4454">
        <v>0</v>
      </c>
      <c r="J4454">
        <v>0</v>
      </c>
      <c r="K4454">
        <v>0</v>
      </c>
      <c r="L4454">
        <v>0</v>
      </c>
      <c r="M4454">
        <v>0</v>
      </c>
    </row>
    <row r="4455" spans="2:13" x14ac:dyDescent="0.2">
      <c r="B4455">
        <v>0</v>
      </c>
      <c r="C4455">
        <v>0</v>
      </c>
      <c r="D4455">
        <v>0</v>
      </c>
      <c r="E4455">
        <v>0</v>
      </c>
      <c r="F4455">
        <v>0</v>
      </c>
      <c r="G4455">
        <v>3333333</v>
      </c>
      <c r="H4455">
        <v>0</v>
      </c>
      <c r="I4455">
        <v>0</v>
      </c>
      <c r="J4455">
        <v>0</v>
      </c>
      <c r="K4455">
        <v>0</v>
      </c>
      <c r="L4455">
        <v>0</v>
      </c>
      <c r="M4455">
        <v>0</v>
      </c>
    </row>
    <row r="4456" spans="2:13" x14ac:dyDescent="0.2">
      <c r="B4456">
        <v>0</v>
      </c>
      <c r="C4456">
        <v>0</v>
      </c>
      <c r="D4456">
        <v>0</v>
      </c>
      <c r="E4456">
        <v>0</v>
      </c>
      <c r="F4456">
        <v>0</v>
      </c>
      <c r="G4456">
        <v>3333333</v>
      </c>
      <c r="H4456">
        <v>0</v>
      </c>
      <c r="I4456">
        <v>0</v>
      </c>
      <c r="J4456">
        <v>0</v>
      </c>
      <c r="K4456">
        <v>0</v>
      </c>
      <c r="L4456">
        <v>0</v>
      </c>
      <c r="M4456">
        <v>0</v>
      </c>
    </row>
    <row r="4457" spans="2:13" x14ac:dyDescent="0.2">
      <c r="B4457">
        <v>0</v>
      </c>
      <c r="C4457">
        <v>0</v>
      </c>
      <c r="D4457">
        <v>0</v>
      </c>
      <c r="E4457">
        <v>0</v>
      </c>
      <c r="F4457">
        <v>0</v>
      </c>
      <c r="G4457">
        <v>3333333</v>
      </c>
      <c r="H4457">
        <v>0</v>
      </c>
      <c r="I4457">
        <v>0</v>
      </c>
      <c r="J4457">
        <v>0</v>
      </c>
      <c r="K4457">
        <v>0</v>
      </c>
      <c r="L4457">
        <v>0</v>
      </c>
      <c r="M4457">
        <v>0</v>
      </c>
    </row>
    <row r="4458" spans="2:13" x14ac:dyDescent="0.2">
      <c r="B4458">
        <v>0</v>
      </c>
      <c r="C4458">
        <v>0</v>
      </c>
      <c r="D4458">
        <v>0</v>
      </c>
      <c r="E4458">
        <v>0</v>
      </c>
      <c r="F4458">
        <v>0</v>
      </c>
      <c r="G4458">
        <v>3333333</v>
      </c>
      <c r="H4458">
        <v>0</v>
      </c>
      <c r="I4458">
        <v>0</v>
      </c>
      <c r="J4458">
        <v>0</v>
      </c>
      <c r="K4458">
        <v>0</v>
      </c>
      <c r="L4458">
        <v>0</v>
      </c>
      <c r="M4458">
        <v>0</v>
      </c>
    </row>
    <row r="4459" spans="2:13" x14ac:dyDescent="0.2">
      <c r="B4459">
        <v>0</v>
      </c>
      <c r="C4459">
        <v>0</v>
      </c>
      <c r="D4459">
        <v>0</v>
      </c>
      <c r="E4459">
        <v>0</v>
      </c>
      <c r="F4459">
        <v>0</v>
      </c>
      <c r="G4459">
        <v>3333333</v>
      </c>
      <c r="H4459">
        <v>0</v>
      </c>
      <c r="I4459">
        <v>0</v>
      </c>
      <c r="J4459">
        <v>0</v>
      </c>
      <c r="K4459">
        <v>0</v>
      </c>
      <c r="L4459">
        <v>0</v>
      </c>
      <c r="M4459">
        <v>0</v>
      </c>
    </row>
    <row r="4460" spans="2:13" x14ac:dyDescent="0.2">
      <c r="B4460">
        <v>0</v>
      </c>
      <c r="C4460">
        <v>0</v>
      </c>
      <c r="D4460">
        <v>0</v>
      </c>
      <c r="E4460">
        <v>0</v>
      </c>
      <c r="F4460">
        <v>0</v>
      </c>
      <c r="G4460">
        <v>3333333</v>
      </c>
      <c r="H4460">
        <v>0</v>
      </c>
      <c r="I4460">
        <v>0</v>
      </c>
      <c r="J4460">
        <v>0</v>
      </c>
      <c r="K4460">
        <v>0</v>
      </c>
      <c r="L4460">
        <v>0</v>
      </c>
      <c r="M4460">
        <v>0</v>
      </c>
    </row>
    <row r="4461" spans="2:13" x14ac:dyDescent="0.2">
      <c r="B4461">
        <v>0</v>
      </c>
      <c r="C4461">
        <v>0</v>
      </c>
      <c r="D4461">
        <v>0</v>
      </c>
      <c r="E4461">
        <v>0</v>
      </c>
      <c r="F4461">
        <v>0</v>
      </c>
      <c r="G4461">
        <v>3333333</v>
      </c>
      <c r="H4461">
        <v>0</v>
      </c>
      <c r="I4461">
        <v>0</v>
      </c>
      <c r="J4461">
        <v>0</v>
      </c>
      <c r="K4461">
        <v>0</v>
      </c>
      <c r="L4461">
        <v>0</v>
      </c>
      <c r="M4461">
        <v>0</v>
      </c>
    </row>
    <row r="4462" spans="2:13" x14ac:dyDescent="0.2">
      <c r="B4462">
        <v>0</v>
      </c>
      <c r="C4462">
        <v>0</v>
      </c>
      <c r="D4462">
        <v>0</v>
      </c>
      <c r="E4462">
        <v>0</v>
      </c>
      <c r="F4462">
        <v>0</v>
      </c>
      <c r="G4462">
        <v>3333333</v>
      </c>
      <c r="H4462">
        <v>0</v>
      </c>
      <c r="I4462">
        <v>0</v>
      </c>
      <c r="J4462">
        <v>0</v>
      </c>
      <c r="K4462">
        <v>0</v>
      </c>
      <c r="L4462">
        <v>0</v>
      </c>
      <c r="M4462">
        <v>0</v>
      </c>
    </row>
    <row r="4463" spans="2:13" x14ac:dyDescent="0.2">
      <c r="B4463">
        <v>0</v>
      </c>
      <c r="C4463">
        <v>0</v>
      </c>
      <c r="D4463">
        <v>0</v>
      </c>
      <c r="E4463">
        <v>0</v>
      </c>
      <c r="F4463">
        <v>0</v>
      </c>
      <c r="G4463">
        <v>3333333</v>
      </c>
      <c r="H4463">
        <v>0</v>
      </c>
      <c r="I4463">
        <v>0</v>
      </c>
      <c r="J4463">
        <v>0</v>
      </c>
      <c r="K4463">
        <v>0</v>
      </c>
      <c r="L4463">
        <v>0</v>
      </c>
      <c r="M4463">
        <v>0</v>
      </c>
    </row>
    <row r="4464" spans="2:13" x14ac:dyDescent="0.2">
      <c r="B4464">
        <v>0</v>
      </c>
      <c r="C4464">
        <v>0</v>
      </c>
      <c r="D4464">
        <v>0</v>
      </c>
      <c r="E4464">
        <v>0</v>
      </c>
      <c r="F4464">
        <v>0</v>
      </c>
      <c r="G4464">
        <v>3333333</v>
      </c>
      <c r="H4464">
        <v>0</v>
      </c>
      <c r="I4464">
        <v>0</v>
      </c>
      <c r="J4464">
        <v>0</v>
      </c>
      <c r="K4464">
        <v>0</v>
      </c>
      <c r="L4464">
        <v>0</v>
      </c>
      <c r="M4464">
        <v>0</v>
      </c>
    </row>
    <row r="4465" spans="2:13" x14ac:dyDescent="0.2">
      <c r="B4465">
        <v>0</v>
      </c>
      <c r="C4465">
        <v>0</v>
      </c>
      <c r="D4465">
        <v>0</v>
      </c>
      <c r="E4465">
        <v>0</v>
      </c>
      <c r="F4465">
        <v>0</v>
      </c>
      <c r="G4465">
        <v>3333333</v>
      </c>
      <c r="H4465">
        <v>0</v>
      </c>
      <c r="I4465">
        <v>0</v>
      </c>
      <c r="J4465">
        <v>0</v>
      </c>
      <c r="K4465">
        <v>0</v>
      </c>
      <c r="L4465">
        <v>0</v>
      </c>
      <c r="M4465">
        <v>0</v>
      </c>
    </row>
    <row r="4466" spans="2:13" x14ac:dyDescent="0.2">
      <c r="B4466">
        <v>0</v>
      </c>
      <c r="C4466">
        <v>0</v>
      </c>
      <c r="D4466">
        <v>0</v>
      </c>
      <c r="E4466">
        <v>0</v>
      </c>
      <c r="F4466">
        <v>0</v>
      </c>
      <c r="G4466">
        <v>3333333</v>
      </c>
      <c r="H4466">
        <v>0</v>
      </c>
      <c r="I4466">
        <v>0</v>
      </c>
      <c r="J4466">
        <v>0</v>
      </c>
      <c r="K4466">
        <v>0</v>
      </c>
      <c r="L4466">
        <v>0</v>
      </c>
      <c r="M4466">
        <v>0</v>
      </c>
    </row>
    <row r="4467" spans="2:13" x14ac:dyDescent="0.2">
      <c r="B4467">
        <v>0</v>
      </c>
      <c r="C4467">
        <v>0</v>
      </c>
      <c r="D4467">
        <v>0</v>
      </c>
      <c r="E4467">
        <v>0</v>
      </c>
      <c r="F4467">
        <v>0</v>
      </c>
      <c r="G4467">
        <v>3333333</v>
      </c>
      <c r="H4467">
        <v>0</v>
      </c>
      <c r="I4467">
        <v>0</v>
      </c>
      <c r="J4467">
        <v>0</v>
      </c>
      <c r="K4467">
        <v>0</v>
      </c>
      <c r="L4467">
        <v>0</v>
      </c>
      <c r="M4467">
        <v>0</v>
      </c>
    </row>
    <row r="4468" spans="2:13" x14ac:dyDescent="0.2">
      <c r="B4468">
        <v>0</v>
      </c>
      <c r="C4468">
        <v>0</v>
      </c>
      <c r="D4468">
        <v>0</v>
      </c>
      <c r="E4468">
        <v>0</v>
      </c>
      <c r="F4468">
        <v>0</v>
      </c>
      <c r="G4468">
        <v>3333333</v>
      </c>
      <c r="H4468">
        <v>0</v>
      </c>
      <c r="I4468">
        <v>0</v>
      </c>
      <c r="J4468">
        <v>0</v>
      </c>
      <c r="K4468">
        <v>0</v>
      </c>
      <c r="L4468">
        <v>0</v>
      </c>
      <c r="M4468">
        <v>0</v>
      </c>
    </row>
    <row r="4469" spans="2:13" x14ac:dyDescent="0.2">
      <c r="B4469">
        <v>0</v>
      </c>
      <c r="C4469">
        <v>0</v>
      </c>
      <c r="D4469">
        <v>0</v>
      </c>
      <c r="E4469">
        <v>0</v>
      </c>
      <c r="F4469">
        <v>0</v>
      </c>
      <c r="G4469">
        <v>3333333</v>
      </c>
      <c r="H4469">
        <v>0</v>
      </c>
      <c r="I4469">
        <v>0</v>
      </c>
      <c r="J4469">
        <v>0</v>
      </c>
      <c r="K4469">
        <v>0</v>
      </c>
      <c r="L4469">
        <v>0</v>
      </c>
      <c r="M4469">
        <v>0</v>
      </c>
    </row>
    <row r="4470" spans="2:13" x14ac:dyDescent="0.2">
      <c r="B4470">
        <v>0</v>
      </c>
      <c r="C4470">
        <v>0</v>
      </c>
      <c r="D4470">
        <v>0</v>
      </c>
      <c r="E4470">
        <v>0</v>
      </c>
      <c r="F4470">
        <v>0</v>
      </c>
      <c r="G4470">
        <v>3333333</v>
      </c>
      <c r="H4470">
        <v>0</v>
      </c>
      <c r="I4470">
        <v>0</v>
      </c>
      <c r="J4470">
        <v>0</v>
      </c>
      <c r="K4470">
        <v>0</v>
      </c>
      <c r="L4470">
        <v>0</v>
      </c>
      <c r="M4470">
        <v>0</v>
      </c>
    </row>
    <row r="4471" spans="2:13" x14ac:dyDescent="0.2">
      <c r="B4471">
        <v>0</v>
      </c>
      <c r="C4471">
        <v>0</v>
      </c>
      <c r="D4471">
        <v>0</v>
      </c>
      <c r="E4471">
        <v>0</v>
      </c>
      <c r="F4471">
        <v>0</v>
      </c>
      <c r="G4471">
        <v>3333333</v>
      </c>
      <c r="H4471">
        <v>0</v>
      </c>
      <c r="I4471">
        <v>0</v>
      </c>
      <c r="J4471">
        <v>0</v>
      </c>
      <c r="K4471">
        <v>0</v>
      </c>
      <c r="L4471">
        <v>0</v>
      </c>
      <c r="M4471">
        <v>0</v>
      </c>
    </row>
    <row r="4472" spans="2:13" x14ac:dyDescent="0.2">
      <c r="B4472">
        <v>0</v>
      </c>
      <c r="C4472">
        <v>0</v>
      </c>
      <c r="D4472">
        <v>0</v>
      </c>
      <c r="E4472">
        <v>0</v>
      </c>
      <c r="F4472">
        <v>0</v>
      </c>
      <c r="G4472">
        <v>3333333</v>
      </c>
      <c r="H4472">
        <v>0</v>
      </c>
      <c r="I4472">
        <v>0</v>
      </c>
      <c r="J4472">
        <v>0</v>
      </c>
      <c r="K4472">
        <v>0</v>
      </c>
      <c r="L4472">
        <v>0</v>
      </c>
      <c r="M4472">
        <v>0</v>
      </c>
    </row>
    <row r="4473" spans="2:13" x14ac:dyDescent="0.2">
      <c r="B4473">
        <v>0</v>
      </c>
      <c r="C4473">
        <v>0</v>
      </c>
      <c r="D4473">
        <v>0</v>
      </c>
      <c r="E4473">
        <v>0</v>
      </c>
      <c r="F4473">
        <v>0</v>
      </c>
      <c r="G4473">
        <v>3333333</v>
      </c>
      <c r="H4473">
        <v>0</v>
      </c>
      <c r="I4473">
        <v>0</v>
      </c>
      <c r="J4473">
        <v>0</v>
      </c>
      <c r="K4473">
        <v>0</v>
      </c>
      <c r="L4473">
        <v>0</v>
      </c>
      <c r="M4473">
        <v>0</v>
      </c>
    </row>
    <row r="4474" spans="2:13" x14ac:dyDescent="0.2">
      <c r="B4474">
        <v>0</v>
      </c>
      <c r="C4474">
        <v>0</v>
      </c>
      <c r="D4474">
        <v>0</v>
      </c>
      <c r="E4474">
        <v>0</v>
      </c>
      <c r="F4474">
        <v>0</v>
      </c>
      <c r="G4474">
        <v>3333333</v>
      </c>
      <c r="H4474">
        <v>0</v>
      </c>
      <c r="I4474">
        <v>0</v>
      </c>
      <c r="J4474">
        <v>0</v>
      </c>
      <c r="K4474">
        <v>0</v>
      </c>
      <c r="L4474">
        <v>0</v>
      </c>
      <c r="M4474">
        <v>0</v>
      </c>
    </row>
    <row r="4475" spans="2:13" x14ac:dyDescent="0.2">
      <c r="B4475">
        <v>0</v>
      </c>
      <c r="C4475">
        <v>0</v>
      </c>
      <c r="D4475">
        <v>0</v>
      </c>
      <c r="E4475">
        <v>0</v>
      </c>
      <c r="F4475">
        <v>0</v>
      </c>
      <c r="G4475">
        <v>3333333</v>
      </c>
      <c r="H4475">
        <v>0</v>
      </c>
      <c r="I4475">
        <v>0</v>
      </c>
      <c r="J4475">
        <v>0</v>
      </c>
      <c r="K4475">
        <v>0</v>
      </c>
      <c r="L4475">
        <v>0</v>
      </c>
      <c r="M4475">
        <v>0</v>
      </c>
    </row>
    <row r="4476" spans="2:13" x14ac:dyDescent="0.2">
      <c r="B4476">
        <v>0</v>
      </c>
      <c r="C4476">
        <v>0</v>
      </c>
      <c r="D4476">
        <v>0</v>
      </c>
      <c r="E4476">
        <v>0</v>
      </c>
      <c r="F4476">
        <v>0</v>
      </c>
      <c r="G4476">
        <v>3333333</v>
      </c>
      <c r="H4476">
        <v>0</v>
      </c>
      <c r="I4476">
        <v>0</v>
      </c>
      <c r="J4476">
        <v>0</v>
      </c>
      <c r="K4476">
        <v>0</v>
      </c>
      <c r="L4476">
        <v>0</v>
      </c>
      <c r="M4476">
        <v>0</v>
      </c>
    </row>
    <row r="4477" spans="2:13" x14ac:dyDescent="0.2">
      <c r="B4477">
        <v>0</v>
      </c>
      <c r="C4477">
        <v>0</v>
      </c>
      <c r="D4477">
        <v>0</v>
      </c>
      <c r="E4477">
        <v>0</v>
      </c>
      <c r="F4477">
        <v>0</v>
      </c>
      <c r="G4477">
        <v>3333333</v>
      </c>
      <c r="H4477">
        <v>0</v>
      </c>
      <c r="I4477">
        <v>0</v>
      </c>
      <c r="J4477">
        <v>0</v>
      </c>
      <c r="K4477">
        <v>0</v>
      </c>
      <c r="L4477">
        <v>0</v>
      </c>
      <c r="M4477">
        <v>0</v>
      </c>
    </row>
    <row r="4478" spans="2:13" x14ac:dyDescent="0.2">
      <c r="B4478">
        <v>0</v>
      </c>
      <c r="C4478">
        <v>0</v>
      </c>
      <c r="D4478">
        <v>0</v>
      </c>
      <c r="E4478">
        <v>0</v>
      </c>
      <c r="F4478">
        <v>0</v>
      </c>
      <c r="G4478">
        <v>3333333</v>
      </c>
      <c r="H4478">
        <v>0</v>
      </c>
      <c r="I4478">
        <v>0</v>
      </c>
      <c r="J4478">
        <v>0</v>
      </c>
      <c r="K4478">
        <v>0</v>
      </c>
      <c r="L4478">
        <v>0</v>
      </c>
      <c r="M4478">
        <v>0</v>
      </c>
    </row>
    <row r="4479" spans="2:13" x14ac:dyDescent="0.2">
      <c r="B4479">
        <v>0</v>
      </c>
      <c r="C4479">
        <v>0</v>
      </c>
      <c r="D4479">
        <v>0</v>
      </c>
      <c r="E4479">
        <v>0</v>
      </c>
      <c r="F4479">
        <v>0</v>
      </c>
      <c r="G4479">
        <v>3333333</v>
      </c>
      <c r="H4479">
        <v>0</v>
      </c>
      <c r="I4479">
        <v>0</v>
      </c>
      <c r="J4479">
        <v>0</v>
      </c>
      <c r="K4479">
        <v>0</v>
      </c>
      <c r="L4479">
        <v>0</v>
      </c>
      <c r="M4479">
        <v>0</v>
      </c>
    </row>
    <row r="4480" spans="2:13" x14ac:dyDescent="0.2">
      <c r="B4480">
        <v>0</v>
      </c>
      <c r="C4480">
        <v>0</v>
      </c>
      <c r="D4480">
        <v>0</v>
      </c>
      <c r="E4480">
        <v>0</v>
      </c>
      <c r="F4480">
        <v>0</v>
      </c>
      <c r="G4480">
        <v>3333333</v>
      </c>
      <c r="H4480">
        <v>0</v>
      </c>
      <c r="I4480">
        <v>0</v>
      </c>
      <c r="J4480">
        <v>0</v>
      </c>
      <c r="K4480">
        <v>0</v>
      </c>
      <c r="L4480">
        <v>0</v>
      </c>
      <c r="M4480">
        <v>0</v>
      </c>
    </row>
    <row r="4481" spans="2:13" x14ac:dyDescent="0.2">
      <c r="B4481">
        <v>0</v>
      </c>
      <c r="C4481">
        <v>0</v>
      </c>
      <c r="D4481">
        <v>0</v>
      </c>
      <c r="E4481">
        <v>0</v>
      </c>
      <c r="F4481">
        <v>0</v>
      </c>
      <c r="G4481">
        <v>3333333</v>
      </c>
      <c r="H4481">
        <v>0</v>
      </c>
      <c r="I4481">
        <v>0</v>
      </c>
      <c r="J4481">
        <v>0</v>
      </c>
      <c r="K4481">
        <v>0</v>
      </c>
      <c r="L4481">
        <v>0</v>
      </c>
      <c r="M4481">
        <v>0</v>
      </c>
    </row>
    <row r="4482" spans="2:13" x14ac:dyDescent="0.2">
      <c r="B4482">
        <v>0</v>
      </c>
      <c r="C4482">
        <v>0</v>
      </c>
      <c r="D4482">
        <v>0</v>
      </c>
      <c r="E4482">
        <v>0</v>
      </c>
      <c r="F4482">
        <v>0</v>
      </c>
      <c r="G4482">
        <v>3333333</v>
      </c>
      <c r="H4482">
        <v>0</v>
      </c>
      <c r="I4482">
        <v>0</v>
      </c>
      <c r="J4482">
        <v>0</v>
      </c>
      <c r="K4482">
        <v>0</v>
      </c>
      <c r="L4482">
        <v>0</v>
      </c>
      <c r="M4482">
        <v>0</v>
      </c>
    </row>
    <row r="4483" spans="2:13" x14ac:dyDescent="0.2">
      <c r="B4483">
        <v>0</v>
      </c>
      <c r="C4483">
        <v>0</v>
      </c>
      <c r="D4483">
        <v>0</v>
      </c>
      <c r="E4483">
        <v>0</v>
      </c>
      <c r="F4483">
        <v>0</v>
      </c>
      <c r="G4483">
        <v>3333333</v>
      </c>
      <c r="H4483">
        <v>0</v>
      </c>
      <c r="I4483">
        <v>0</v>
      </c>
      <c r="J4483">
        <v>0</v>
      </c>
      <c r="K4483">
        <v>0</v>
      </c>
      <c r="L4483">
        <v>0</v>
      </c>
      <c r="M4483">
        <v>0</v>
      </c>
    </row>
    <row r="4484" spans="2:13" x14ac:dyDescent="0.2">
      <c r="B4484">
        <v>0</v>
      </c>
      <c r="C4484">
        <v>0</v>
      </c>
      <c r="D4484">
        <v>0</v>
      </c>
      <c r="E4484">
        <v>0</v>
      </c>
      <c r="F4484">
        <v>0</v>
      </c>
      <c r="G4484">
        <v>3333333</v>
      </c>
      <c r="H4484">
        <v>0</v>
      </c>
      <c r="I4484">
        <v>0</v>
      </c>
      <c r="J4484">
        <v>0</v>
      </c>
      <c r="K4484">
        <v>0</v>
      </c>
      <c r="L4484">
        <v>0</v>
      </c>
      <c r="M4484">
        <v>0</v>
      </c>
    </row>
    <row r="4485" spans="2:13" x14ac:dyDescent="0.2">
      <c r="B4485">
        <v>0</v>
      </c>
      <c r="C4485">
        <v>0</v>
      </c>
      <c r="D4485">
        <v>0</v>
      </c>
      <c r="E4485">
        <v>0</v>
      </c>
      <c r="F4485">
        <v>0</v>
      </c>
      <c r="G4485">
        <v>3333333</v>
      </c>
      <c r="H4485">
        <v>0</v>
      </c>
      <c r="I4485">
        <v>0</v>
      </c>
      <c r="J4485">
        <v>0</v>
      </c>
      <c r="K4485">
        <v>0</v>
      </c>
      <c r="L4485">
        <v>0</v>
      </c>
      <c r="M4485">
        <v>0</v>
      </c>
    </row>
    <row r="4486" spans="2:13" x14ac:dyDescent="0.2">
      <c r="B4486">
        <v>0</v>
      </c>
      <c r="C4486">
        <v>0</v>
      </c>
      <c r="D4486">
        <v>0</v>
      </c>
      <c r="E4486">
        <v>0</v>
      </c>
      <c r="F4486">
        <v>0</v>
      </c>
      <c r="G4486">
        <v>3333333</v>
      </c>
      <c r="H4486">
        <v>0</v>
      </c>
      <c r="I4486">
        <v>0</v>
      </c>
      <c r="J4486">
        <v>0</v>
      </c>
      <c r="K4486">
        <v>0</v>
      </c>
      <c r="L4486">
        <v>0</v>
      </c>
      <c r="M4486">
        <v>0</v>
      </c>
    </row>
    <row r="4487" spans="2:13" x14ac:dyDescent="0.2">
      <c r="B4487">
        <v>0</v>
      </c>
      <c r="C4487">
        <v>0</v>
      </c>
      <c r="D4487">
        <v>0</v>
      </c>
      <c r="E4487">
        <v>0</v>
      </c>
      <c r="F4487">
        <v>0</v>
      </c>
      <c r="G4487">
        <v>3333333</v>
      </c>
      <c r="H4487">
        <v>0</v>
      </c>
      <c r="I4487">
        <v>0</v>
      </c>
      <c r="J4487">
        <v>0</v>
      </c>
      <c r="K4487">
        <v>0</v>
      </c>
      <c r="L4487">
        <v>0</v>
      </c>
      <c r="M4487">
        <v>0</v>
      </c>
    </row>
    <row r="4488" spans="2:13" x14ac:dyDescent="0.2">
      <c r="B4488">
        <v>0</v>
      </c>
      <c r="C4488" t="str">
        <v>Opening Balance</v>
      </c>
      <c r="D4488">
        <v>0</v>
      </c>
      <c r="E4488">
        <v>0</v>
      </c>
      <c r="F4488">
        <v>0</v>
      </c>
      <c r="G4488">
        <v>0</v>
      </c>
      <c r="H4488">
        <v>0</v>
      </c>
      <c r="I4488">
        <v>0</v>
      </c>
      <c r="J4488">
        <v>0</v>
      </c>
      <c r="K4488">
        <v>0</v>
      </c>
      <c r="L4488">
        <v>0</v>
      </c>
      <c r="M4488">
        <v>0</v>
      </c>
    </row>
    <row r="4489" spans="2:13" x14ac:dyDescent="0.2">
      <c r="B4489">
        <v>0</v>
      </c>
      <c r="C4489" t="str">
        <v>Please ignore this</v>
      </c>
      <c r="D4489" t="str">
        <v>999 Uncategorized expenses</v>
      </c>
      <c r="E4489" t="str">
        <v>999 Uncategorized expenses</v>
      </c>
      <c r="F4489">
        <v>0</v>
      </c>
      <c r="G4489">
        <v>44444444</v>
      </c>
      <c r="H4489">
        <v>0</v>
      </c>
      <c r="I4489">
        <v>0</v>
      </c>
      <c r="J4489">
        <v>0</v>
      </c>
      <c r="K4489">
        <v>0</v>
      </c>
      <c r="L4489">
        <v>0</v>
      </c>
      <c r="M4489">
        <v>0</v>
      </c>
    </row>
    <row r="4490" spans="2:13" x14ac:dyDescent="0.2">
      <c r="B4490">
        <v>0</v>
      </c>
      <c r="C4490">
        <v>0</v>
      </c>
      <c r="D4490">
        <v>0</v>
      </c>
      <c r="E4490">
        <v>0</v>
      </c>
      <c r="F4490">
        <v>0</v>
      </c>
      <c r="G4490">
        <v>44444444</v>
      </c>
      <c r="H4490">
        <v>0</v>
      </c>
      <c r="I4490">
        <v>0</v>
      </c>
      <c r="J4490">
        <v>0</v>
      </c>
      <c r="K4490">
        <v>0</v>
      </c>
      <c r="L4490">
        <v>0</v>
      </c>
      <c r="M4490">
        <v>0</v>
      </c>
    </row>
    <row r="4491" spans="2:13" x14ac:dyDescent="0.2">
      <c r="B4491">
        <v>0</v>
      </c>
      <c r="C4491">
        <v>0</v>
      </c>
      <c r="D4491">
        <v>0</v>
      </c>
      <c r="E4491">
        <v>0</v>
      </c>
      <c r="F4491">
        <v>0</v>
      </c>
      <c r="G4491">
        <v>44444444</v>
      </c>
      <c r="H4491">
        <v>0</v>
      </c>
      <c r="I4491">
        <v>0</v>
      </c>
      <c r="J4491">
        <v>0</v>
      </c>
      <c r="K4491">
        <v>0</v>
      </c>
      <c r="L4491">
        <v>0</v>
      </c>
      <c r="M4491">
        <v>0</v>
      </c>
    </row>
    <row r="4492" spans="2:13" x14ac:dyDescent="0.2">
      <c r="B4492">
        <v>0</v>
      </c>
      <c r="C4492">
        <v>0</v>
      </c>
      <c r="D4492">
        <v>0</v>
      </c>
      <c r="E4492">
        <v>0</v>
      </c>
      <c r="F4492">
        <v>0</v>
      </c>
      <c r="G4492">
        <v>44444444</v>
      </c>
      <c r="H4492">
        <v>0</v>
      </c>
      <c r="I4492">
        <v>0</v>
      </c>
      <c r="J4492">
        <v>0</v>
      </c>
      <c r="K4492">
        <v>0</v>
      </c>
      <c r="L4492">
        <v>0</v>
      </c>
      <c r="M4492">
        <v>0</v>
      </c>
    </row>
    <row r="4493" spans="2:13" x14ac:dyDescent="0.2">
      <c r="B4493">
        <v>0</v>
      </c>
      <c r="C4493">
        <v>0</v>
      </c>
      <c r="D4493">
        <v>0</v>
      </c>
      <c r="E4493">
        <v>0</v>
      </c>
      <c r="F4493">
        <v>0</v>
      </c>
      <c r="G4493">
        <v>44444444</v>
      </c>
      <c r="H4493">
        <v>0</v>
      </c>
      <c r="I4493">
        <v>0</v>
      </c>
      <c r="J4493">
        <v>0</v>
      </c>
      <c r="K4493">
        <v>0</v>
      </c>
      <c r="L4493">
        <v>0</v>
      </c>
      <c r="M4493">
        <v>0</v>
      </c>
    </row>
    <row r="4494" spans="2:13" x14ac:dyDescent="0.2">
      <c r="B4494">
        <v>0</v>
      </c>
      <c r="C4494">
        <v>0</v>
      </c>
      <c r="D4494">
        <v>0</v>
      </c>
      <c r="E4494">
        <v>0</v>
      </c>
      <c r="F4494">
        <v>0</v>
      </c>
      <c r="G4494">
        <v>44444444</v>
      </c>
      <c r="H4494">
        <v>0</v>
      </c>
      <c r="I4494">
        <v>0</v>
      </c>
      <c r="J4494">
        <v>0</v>
      </c>
      <c r="K4494">
        <v>0</v>
      </c>
      <c r="L4494">
        <v>0</v>
      </c>
      <c r="M4494">
        <v>0</v>
      </c>
    </row>
    <row r="4495" spans="2:13" x14ac:dyDescent="0.2">
      <c r="B4495">
        <v>0</v>
      </c>
      <c r="C4495">
        <v>0</v>
      </c>
      <c r="D4495">
        <v>0</v>
      </c>
      <c r="E4495">
        <v>0</v>
      </c>
      <c r="F4495">
        <v>0</v>
      </c>
      <c r="G4495">
        <v>44444444</v>
      </c>
      <c r="H4495">
        <v>0</v>
      </c>
      <c r="I4495">
        <v>0</v>
      </c>
      <c r="J4495">
        <v>0</v>
      </c>
      <c r="K4495">
        <v>0</v>
      </c>
      <c r="L4495">
        <v>0</v>
      </c>
      <c r="M4495">
        <v>0</v>
      </c>
    </row>
    <row r="4496" spans="2:13" x14ac:dyDescent="0.2">
      <c r="B4496">
        <v>0</v>
      </c>
      <c r="C4496">
        <v>0</v>
      </c>
      <c r="D4496">
        <v>0</v>
      </c>
      <c r="E4496">
        <v>0</v>
      </c>
      <c r="F4496">
        <v>0</v>
      </c>
      <c r="G4496">
        <v>44444444</v>
      </c>
      <c r="H4496">
        <v>0</v>
      </c>
      <c r="I4496">
        <v>0</v>
      </c>
      <c r="J4496">
        <v>0</v>
      </c>
      <c r="K4496">
        <v>0</v>
      </c>
      <c r="L4496">
        <v>0</v>
      </c>
      <c r="M4496">
        <v>0</v>
      </c>
    </row>
    <row r="4497" spans="2:13" x14ac:dyDescent="0.2">
      <c r="B4497">
        <v>0</v>
      </c>
      <c r="C4497">
        <v>0</v>
      </c>
      <c r="D4497">
        <v>0</v>
      </c>
      <c r="E4497">
        <v>0</v>
      </c>
      <c r="F4497">
        <v>0</v>
      </c>
      <c r="G4497">
        <v>44444444</v>
      </c>
      <c r="H4497">
        <v>0</v>
      </c>
      <c r="I4497">
        <v>0</v>
      </c>
      <c r="J4497">
        <v>0</v>
      </c>
      <c r="K4497">
        <v>0</v>
      </c>
      <c r="L4497">
        <v>0</v>
      </c>
      <c r="M4497">
        <v>0</v>
      </c>
    </row>
    <row r="4498" spans="2:13" x14ac:dyDescent="0.2">
      <c r="B4498">
        <v>0</v>
      </c>
      <c r="C4498">
        <v>0</v>
      </c>
      <c r="D4498">
        <v>0</v>
      </c>
      <c r="E4498">
        <v>0</v>
      </c>
      <c r="F4498">
        <v>0</v>
      </c>
      <c r="G4498">
        <v>44444444</v>
      </c>
      <c r="H4498">
        <v>0</v>
      </c>
      <c r="I4498">
        <v>0</v>
      </c>
      <c r="J4498">
        <v>0</v>
      </c>
      <c r="K4498">
        <v>0</v>
      </c>
      <c r="L4498">
        <v>0</v>
      </c>
      <c r="M4498">
        <v>0</v>
      </c>
    </row>
    <row r="4499" spans="2:13" x14ac:dyDescent="0.2">
      <c r="B4499">
        <v>0</v>
      </c>
      <c r="C4499">
        <v>0</v>
      </c>
      <c r="D4499">
        <v>0</v>
      </c>
      <c r="E4499">
        <v>0</v>
      </c>
      <c r="F4499">
        <v>0</v>
      </c>
      <c r="G4499">
        <v>44444444</v>
      </c>
      <c r="H4499">
        <v>0</v>
      </c>
      <c r="I4499">
        <v>0</v>
      </c>
      <c r="J4499">
        <v>0</v>
      </c>
      <c r="K4499">
        <v>0</v>
      </c>
      <c r="L4499">
        <v>0</v>
      </c>
      <c r="M4499">
        <v>0</v>
      </c>
    </row>
    <row r="4500" spans="2:13" x14ac:dyDescent="0.2">
      <c r="B4500">
        <v>0</v>
      </c>
      <c r="C4500">
        <v>0</v>
      </c>
      <c r="D4500">
        <v>0</v>
      </c>
      <c r="E4500">
        <v>0</v>
      </c>
      <c r="F4500">
        <v>0</v>
      </c>
      <c r="G4500">
        <v>44444444</v>
      </c>
      <c r="H4500">
        <v>0</v>
      </c>
      <c r="I4500">
        <v>0</v>
      </c>
      <c r="J4500">
        <v>0</v>
      </c>
      <c r="K4500">
        <v>0</v>
      </c>
      <c r="L4500">
        <v>0</v>
      </c>
      <c r="M4500">
        <v>0</v>
      </c>
    </row>
    <row r="4501" spans="2:13" x14ac:dyDescent="0.2">
      <c r="B4501">
        <v>0</v>
      </c>
      <c r="C4501">
        <v>0</v>
      </c>
      <c r="D4501">
        <v>0</v>
      </c>
      <c r="E4501">
        <v>0</v>
      </c>
      <c r="F4501">
        <v>0</v>
      </c>
      <c r="G4501">
        <v>44444444</v>
      </c>
      <c r="H4501">
        <v>0</v>
      </c>
      <c r="I4501">
        <v>0</v>
      </c>
      <c r="J4501">
        <v>0</v>
      </c>
      <c r="K4501">
        <v>0</v>
      </c>
      <c r="L4501">
        <v>0</v>
      </c>
      <c r="M4501">
        <v>0</v>
      </c>
    </row>
    <row r="4502" spans="2:13" x14ac:dyDescent="0.2">
      <c r="B4502">
        <v>0</v>
      </c>
      <c r="C4502">
        <v>0</v>
      </c>
      <c r="D4502">
        <v>0</v>
      </c>
      <c r="E4502">
        <v>0</v>
      </c>
      <c r="F4502">
        <v>0</v>
      </c>
      <c r="G4502">
        <v>44444444</v>
      </c>
      <c r="H4502">
        <v>0</v>
      </c>
      <c r="I4502">
        <v>0</v>
      </c>
      <c r="J4502">
        <v>0</v>
      </c>
      <c r="K4502">
        <v>0</v>
      </c>
      <c r="L4502">
        <v>0</v>
      </c>
      <c r="M4502">
        <v>0</v>
      </c>
    </row>
    <row r="4503" spans="2:13" x14ac:dyDescent="0.2">
      <c r="B4503">
        <v>0</v>
      </c>
      <c r="C4503">
        <v>0</v>
      </c>
      <c r="D4503">
        <v>0</v>
      </c>
      <c r="E4503">
        <v>0</v>
      </c>
      <c r="F4503">
        <v>0</v>
      </c>
      <c r="G4503">
        <v>44444444</v>
      </c>
      <c r="H4503">
        <v>0</v>
      </c>
      <c r="I4503">
        <v>0</v>
      </c>
      <c r="J4503">
        <v>0</v>
      </c>
      <c r="K4503">
        <v>0</v>
      </c>
      <c r="L4503">
        <v>0</v>
      </c>
      <c r="M4503">
        <v>0</v>
      </c>
    </row>
    <row r="4504" spans="2:13" x14ac:dyDescent="0.2">
      <c r="B4504">
        <v>0</v>
      </c>
      <c r="C4504">
        <v>0</v>
      </c>
      <c r="D4504">
        <v>0</v>
      </c>
      <c r="E4504">
        <v>0</v>
      </c>
      <c r="F4504">
        <v>0</v>
      </c>
      <c r="G4504">
        <v>44444444</v>
      </c>
      <c r="H4504">
        <v>0</v>
      </c>
      <c r="I4504">
        <v>0</v>
      </c>
      <c r="J4504">
        <v>0</v>
      </c>
      <c r="K4504">
        <v>0</v>
      </c>
      <c r="L4504">
        <v>0</v>
      </c>
      <c r="M4504">
        <v>0</v>
      </c>
    </row>
    <row r="4505" spans="2:13" x14ac:dyDescent="0.2">
      <c r="B4505">
        <v>0</v>
      </c>
      <c r="C4505">
        <v>0</v>
      </c>
      <c r="D4505">
        <v>0</v>
      </c>
      <c r="E4505">
        <v>0</v>
      </c>
      <c r="F4505">
        <v>0</v>
      </c>
      <c r="G4505">
        <v>44444444</v>
      </c>
      <c r="H4505">
        <v>0</v>
      </c>
      <c r="I4505">
        <v>0</v>
      </c>
      <c r="J4505">
        <v>0</v>
      </c>
      <c r="K4505">
        <v>0</v>
      </c>
      <c r="L4505">
        <v>0</v>
      </c>
      <c r="M4505">
        <v>0</v>
      </c>
    </row>
    <row r="4506" spans="2:13" x14ac:dyDescent="0.2">
      <c r="B4506">
        <v>0</v>
      </c>
      <c r="C4506">
        <v>0</v>
      </c>
      <c r="D4506">
        <v>0</v>
      </c>
      <c r="E4506">
        <v>0</v>
      </c>
      <c r="F4506">
        <v>0</v>
      </c>
      <c r="G4506">
        <v>44444444</v>
      </c>
      <c r="H4506">
        <v>0</v>
      </c>
      <c r="I4506">
        <v>0</v>
      </c>
      <c r="J4506">
        <v>0</v>
      </c>
      <c r="K4506">
        <v>0</v>
      </c>
      <c r="L4506">
        <v>0</v>
      </c>
      <c r="M4506">
        <v>0</v>
      </c>
    </row>
    <row r="4507" spans="2:13" x14ac:dyDescent="0.2">
      <c r="B4507">
        <v>0</v>
      </c>
      <c r="C4507">
        <v>0</v>
      </c>
      <c r="D4507">
        <v>0</v>
      </c>
      <c r="E4507">
        <v>0</v>
      </c>
      <c r="F4507">
        <v>0</v>
      </c>
      <c r="G4507">
        <v>44444444</v>
      </c>
      <c r="H4507">
        <v>0</v>
      </c>
      <c r="I4507">
        <v>0</v>
      </c>
      <c r="J4507">
        <v>0</v>
      </c>
      <c r="K4507">
        <v>0</v>
      </c>
      <c r="L4507">
        <v>0</v>
      </c>
      <c r="M4507">
        <v>0</v>
      </c>
    </row>
    <row r="4508" spans="2:13" x14ac:dyDescent="0.2">
      <c r="B4508">
        <v>0</v>
      </c>
      <c r="C4508">
        <v>0</v>
      </c>
      <c r="D4508">
        <v>0</v>
      </c>
      <c r="E4508">
        <v>0</v>
      </c>
      <c r="F4508">
        <v>0</v>
      </c>
      <c r="G4508">
        <v>44444444</v>
      </c>
      <c r="H4508">
        <v>0</v>
      </c>
      <c r="I4508">
        <v>0</v>
      </c>
      <c r="J4508">
        <v>0</v>
      </c>
      <c r="K4508">
        <v>0</v>
      </c>
      <c r="L4508">
        <v>0</v>
      </c>
      <c r="M4508">
        <v>0</v>
      </c>
    </row>
    <row r="4509" spans="2:13" x14ac:dyDescent="0.2">
      <c r="B4509">
        <v>0</v>
      </c>
      <c r="C4509">
        <v>0</v>
      </c>
      <c r="D4509">
        <v>0</v>
      </c>
      <c r="E4509">
        <v>0</v>
      </c>
      <c r="F4509">
        <v>0</v>
      </c>
      <c r="G4509">
        <v>44444444</v>
      </c>
      <c r="H4509">
        <v>0</v>
      </c>
      <c r="I4509">
        <v>0</v>
      </c>
      <c r="J4509">
        <v>0</v>
      </c>
      <c r="K4509">
        <v>0</v>
      </c>
      <c r="L4509">
        <v>0</v>
      </c>
      <c r="M4509">
        <v>0</v>
      </c>
    </row>
    <row r="4510" spans="2:13" x14ac:dyDescent="0.2">
      <c r="B4510">
        <v>0</v>
      </c>
      <c r="C4510">
        <v>0</v>
      </c>
      <c r="D4510">
        <v>0</v>
      </c>
      <c r="E4510">
        <v>0</v>
      </c>
      <c r="F4510">
        <v>0</v>
      </c>
      <c r="G4510">
        <v>44444444</v>
      </c>
      <c r="H4510">
        <v>0</v>
      </c>
      <c r="I4510">
        <v>0</v>
      </c>
      <c r="J4510">
        <v>0</v>
      </c>
      <c r="K4510">
        <v>0</v>
      </c>
      <c r="L4510">
        <v>0</v>
      </c>
      <c r="M4510">
        <v>0</v>
      </c>
    </row>
    <row r="4511" spans="2:13" x14ac:dyDescent="0.2">
      <c r="B4511">
        <v>0</v>
      </c>
      <c r="C4511">
        <v>0</v>
      </c>
      <c r="D4511">
        <v>0</v>
      </c>
      <c r="E4511">
        <v>0</v>
      </c>
      <c r="F4511">
        <v>0</v>
      </c>
      <c r="G4511">
        <v>44444444</v>
      </c>
      <c r="H4511">
        <v>0</v>
      </c>
      <c r="I4511">
        <v>0</v>
      </c>
      <c r="J4511">
        <v>0</v>
      </c>
      <c r="K4511">
        <v>0</v>
      </c>
      <c r="L4511">
        <v>0</v>
      </c>
      <c r="M4511">
        <v>0</v>
      </c>
    </row>
    <row r="4512" spans="2:13" x14ac:dyDescent="0.2">
      <c r="B4512">
        <v>0</v>
      </c>
      <c r="C4512">
        <v>0</v>
      </c>
      <c r="D4512">
        <v>0</v>
      </c>
      <c r="E4512">
        <v>0</v>
      </c>
      <c r="F4512">
        <v>0</v>
      </c>
      <c r="G4512">
        <v>44444444</v>
      </c>
      <c r="H4512">
        <v>0</v>
      </c>
      <c r="I4512">
        <v>0</v>
      </c>
      <c r="J4512">
        <v>0</v>
      </c>
      <c r="K4512">
        <v>0</v>
      </c>
      <c r="L4512">
        <v>0</v>
      </c>
      <c r="M4512">
        <v>0</v>
      </c>
    </row>
    <row r="4513" spans="2:13" x14ac:dyDescent="0.2">
      <c r="B4513">
        <v>0</v>
      </c>
      <c r="C4513">
        <v>0</v>
      </c>
      <c r="D4513">
        <v>0</v>
      </c>
      <c r="E4513">
        <v>0</v>
      </c>
      <c r="F4513">
        <v>0</v>
      </c>
      <c r="G4513">
        <v>44444444</v>
      </c>
      <c r="H4513">
        <v>0</v>
      </c>
      <c r="I4513">
        <v>0</v>
      </c>
      <c r="J4513">
        <v>0</v>
      </c>
      <c r="K4513">
        <v>0</v>
      </c>
      <c r="L4513">
        <v>0</v>
      </c>
      <c r="M4513">
        <v>0</v>
      </c>
    </row>
    <row r="4514" spans="2:13" x14ac:dyDescent="0.2">
      <c r="B4514">
        <v>0</v>
      </c>
      <c r="C4514">
        <v>0</v>
      </c>
      <c r="D4514">
        <v>0</v>
      </c>
      <c r="E4514">
        <v>0</v>
      </c>
      <c r="F4514">
        <v>0</v>
      </c>
      <c r="G4514">
        <v>44444444</v>
      </c>
      <c r="H4514">
        <v>0</v>
      </c>
      <c r="I4514">
        <v>0</v>
      </c>
      <c r="J4514">
        <v>0</v>
      </c>
      <c r="K4514">
        <v>0</v>
      </c>
      <c r="L4514">
        <v>0</v>
      </c>
      <c r="M4514">
        <v>0</v>
      </c>
    </row>
    <row r="4515" spans="2:13" x14ac:dyDescent="0.2">
      <c r="B4515">
        <v>0</v>
      </c>
      <c r="C4515">
        <v>0</v>
      </c>
      <c r="D4515">
        <v>0</v>
      </c>
      <c r="E4515">
        <v>0</v>
      </c>
      <c r="F4515">
        <v>0</v>
      </c>
      <c r="G4515">
        <v>44444444</v>
      </c>
      <c r="H4515">
        <v>0</v>
      </c>
      <c r="I4515">
        <v>0</v>
      </c>
      <c r="J4515">
        <v>0</v>
      </c>
      <c r="K4515">
        <v>0</v>
      </c>
      <c r="L4515">
        <v>0</v>
      </c>
      <c r="M4515">
        <v>0</v>
      </c>
    </row>
    <row r="4516" spans="2:13" x14ac:dyDescent="0.2">
      <c r="B4516">
        <v>0</v>
      </c>
      <c r="C4516">
        <v>0</v>
      </c>
      <c r="D4516">
        <v>0</v>
      </c>
      <c r="E4516">
        <v>0</v>
      </c>
      <c r="F4516">
        <v>0</v>
      </c>
      <c r="G4516">
        <v>44444444</v>
      </c>
      <c r="H4516">
        <v>0</v>
      </c>
      <c r="I4516">
        <v>0</v>
      </c>
      <c r="J4516">
        <v>0</v>
      </c>
      <c r="K4516">
        <v>0</v>
      </c>
      <c r="L4516">
        <v>0</v>
      </c>
      <c r="M4516">
        <v>0</v>
      </c>
    </row>
    <row r="4517" spans="2:13" x14ac:dyDescent="0.2">
      <c r="B4517">
        <v>0</v>
      </c>
      <c r="C4517">
        <v>0</v>
      </c>
      <c r="D4517">
        <v>0</v>
      </c>
      <c r="E4517">
        <v>0</v>
      </c>
      <c r="F4517">
        <v>0</v>
      </c>
      <c r="G4517">
        <v>44444444</v>
      </c>
      <c r="H4517">
        <v>0</v>
      </c>
      <c r="I4517">
        <v>0</v>
      </c>
      <c r="J4517">
        <v>0</v>
      </c>
      <c r="K4517">
        <v>0</v>
      </c>
      <c r="L4517">
        <v>0</v>
      </c>
      <c r="M4517">
        <v>0</v>
      </c>
    </row>
    <row r="4518" spans="2:13" x14ac:dyDescent="0.2">
      <c r="B4518">
        <v>0</v>
      </c>
      <c r="C4518">
        <v>0</v>
      </c>
      <c r="D4518">
        <v>0</v>
      </c>
      <c r="E4518">
        <v>0</v>
      </c>
      <c r="F4518">
        <v>0</v>
      </c>
      <c r="G4518">
        <v>44444444</v>
      </c>
      <c r="H4518">
        <v>0</v>
      </c>
      <c r="I4518">
        <v>0</v>
      </c>
      <c r="J4518">
        <v>0</v>
      </c>
      <c r="K4518">
        <v>0</v>
      </c>
      <c r="L4518">
        <v>0</v>
      </c>
      <c r="M4518">
        <v>0</v>
      </c>
    </row>
    <row r="4519" spans="2:13" x14ac:dyDescent="0.2">
      <c r="B4519">
        <v>0</v>
      </c>
      <c r="C4519">
        <v>0</v>
      </c>
      <c r="D4519">
        <v>0</v>
      </c>
      <c r="E4519">
        <v>0</v>
      </c>
      <c r="F4519">
        <v>0</v>
      </c>
      <c r="G4519">
        <v>44444444</v>
      </c>
      <c r="H4519">
        <v>0</v>
      </c>
      <c r="I4519">
        <v>0</v>
      </c>
      <c r="J4519">
        <v>0</v>
      </c>
      <c r="K4519">
        <v>0</v>
      </c>
      <c r="L4519">
        <v>0</v>
      </c>
      <c r="M4519">
        <v>0</v>
      </c>
    </row>
    <row r="4520" spans="2:13" x14ac:dyDescent="0.2">
      <c r="B4520">
        <v>0</v>
      </c>
      <c r="C4520">
        <v>0</v>
      </c>
      <c r="D4520">
        <v>0</v>
      </c>
      <c r="E4520">
        <v>0</v>
      </c>
      <c r="F4520">
        <v>0</v>
      </c>
      <c r="G4520">
        <v>44444444</v>
      </c>
      <c r="H4520">
        <v>0</v>
      </c>
      <c r="I4520">
        <v>0</v>
      </c>
      <c r="J4520">
        <v>0</v>
      </c>
      <c r="K4520">
        <v>0</v>
      </c>
      <c r="L4520">
        <v>0</v>
      </c>
      <c r="M4520">
        <v>0</v>
      </c>
    </row>
    <row r="4521" spans="2:13" x14ac:dyDescent="0.2">
      <c r="B4521">
        <v>0</v>
      </c>
      <c r="C4521">
        <v>0</v>
      </c>
      <c r="D4521">
        <v>0</v>
      </c>
      <c r="E4521">
        <v>0</v>
      </c>
      <c r="F4521">
        <v>0</v>
      </c>
      <c r="G4521">
        <v>44444444</v>
      </c>
      <c r="H4521">
        <v>0</v>
      </c>
      <c r="I4521">
        <v>0</v>
      </c>
      <c r="J4521">
        <v>0</v>
      </c>
      <c r="K4521">
        <v>0</v>
      </c>
      <c r="L4521">
        <v>0</v>
      </c>
      <c r="M4521">
        <v>0</v>
      </c>
    </row>
    <row r="4522" spans="2:13" x14ac:dyDescent="0.2">
      <c r="B4522">
        <v>0</v>
      </c>
      <c r="C4522">
        <v>0</v>
      </c>
      <c r="D4522">
        <v>0</v>
      </c>
      <c r="E4522">
        <v>0</v>
      </c>
      <c r="F4522">
        <v>0</v>
      </c>
      <c r="G4522">
        <v>44444444</v>
      </c>
      <c r="H4522">
        <v>0</v>
      </c>
      <c r="I4522">
        <v>0</v>
      </c>
      <c r="J4522">
        <v>0</v>
      </c>
      <c r="K4522">
        <v>0</v>
      </c>
      <c r="L4522">
        <v>0</v>
      </c>
      <c r="M4522">
        <v>0</v>
      </c>
    </row>
    <row r="4523" spans="2:13" x14ac:dyDescent="0.2">
      <c r="B4523">
        <v>0</v>
      </c>
      <c r="C4523">
        <v>0</v>
      </c>
      <c r="D4523">
        <v>0</v>
      </c>
      <c r="E4523">
        <v>0</v>
      </c>
      <c r="F4523">
        <v>0</v>
      </c>
      <c r="G4523">
        <v>44444444</v>
      </c>
      <c r="H4523">
        <v>0</v>
      </c>
      <c r="I4523">
        <v>0</v>
      </c>
      <c r="J4523">
        <v>0</v>
      </c>
      <c r="K4523">
        <v>0</v>
      </c>
      <c r="L4523">
        <v>0</v>
      </c>
      <c r="M4523">
        <v>0</v>
      </c>
    </row>
    <row r="4524" spans="2:13" x14ac:dyDescent="0.2">
      <c r="B4524">
        <v>0</v>
      </c>
      <c r="C4524">
        <v>0</v>
      </c>
      <c r="D4524">
        <v>0</v>
      </c>
      <c r="E4524">
        <v>0</v>
      </c>
      <c r="F4524">
        <v>0</v>
      </c>
      <c r="G4524">
        <v>44444444</v>
      </c>
      <c r="H4524">
        <v>0</v>
      </c>
      <c r="I4524">
        <v>0</v>
      </c>
      <c r="J4524">
        <v>0</v>
      </c>
      <c r="K4524">
        <v>0</v>
      </c>
      <c r="L4524">
        <v>0</v>
      </c>
      <c r="M4524">
        <v>0</v>
      </c>
    </row>
    <row r="4525" spans="2:13" x14ac:dyDescent="0.2">
      <c r="B4525">
        <v>0</v>
      </c>
      <c r="C4525">
        <v>0</v>
      </c>
      <c r="D4525">
        <v>0</v>
      </c>
      <c r="E4525">
        <v>0</v>
      </c>
      <c r="F4525">
        <v>0</v>
      </c>
      <c r="G4525">
        <v>44444444</v>
      </c>
      <c r="H4525">
        <v>0</v>
      </c>
      <c r="I4525">
        <v>0</v>
      </c>
      <c r="J4525">
        <v>0</v>
      </c>
      <c r="K4525">
        <v>0</v>
      </c>
      <c r="L4525">
        <v>0</v>
      </c>
      <c r="M4525">
        <v>0</v>
      </c>
    </row>
    <row r="4526" spans="2:13" x14ac:dyDescent="0.2">
      <c r="B4526">
        <v>0</v>
      </c>
      <c r="C4526">
        <v>0</v>
      </c>
      <c r="D4526">
        <v>0</v>
      </c>
      <c r="E4526">
        <v>0</v>
      </c>
      <c r="F4526">
        <v>0</v>
      </c>
      <c r="G4526">
        <v>44444444</v>
      </c>
      <c r="H4526">
        <v>0</v>
      </c>
      <c r="I4526">
        <v>0</v>
      </c>
      <c r="J4526">
        <v>0</v>
      </c>
      <c r="K4526">
        <v>0</v>
      </c>
      <c r="L4526">
        <v>0</v>
      </c>
      <c r="M4526">
        <v>0</v>
      </c>
    </row>
    <row r="4527" spans="2:13" x14ac:dyDescent="0.2">
      <c r="B4527">
        <v>0</v>
      </c>
      <c r="C4527">
        <v>0</v>
      </c>
      <c r="D4527">
        <v>0</v>
      </c>
      <c r="E4527">
        <v>0</v>
      </c>
      <c r="F4527">
        <v>0</v>
      </c>
      <c r="G4527">
        <v>44444444</v>
      </c>
      <c r="H4527">
        <v>0</v>
      </c>
      <c r="I4527">
        <v>0</v>
      </c>
      <c r="J4527">
        <v>0</v>
      </c>
      <c r="K4527">
        <v>0</v>
      </c>
      <c r="L4527">
        <v>0</v>
      </c>
      <c r="M4527">
        <v>0</v>
      </c>
    </row>
    <row r="4528" spans="2:13" x14ac:dyDescent="0.2">
      <c r="B4528">
        <v>0</v>
      </c>
      <c r="C4528">
        <v>0</v>
      </c>
      <c r="D4528">
        <v>0</v>
      </c>
      <c r="E4528">
        <v>0</v>
      </c>
      <c r="F4528">
        <v>0</v>
      </c>
      <c r="G4528">
        <v>44444444</v>
      </c>
      <c r="H4528">
        <v>0</v>
      </c>
      <c r="I4528">
        <v>0</v>
      </c>
      <c r="J4528">
        <v>0</v>
      </c>
      <c r="K4528">
        <v>0</v>
      </c>
      <c r="L4528">
        <v>0</v>
      </c>
      <c r="M4528">
        <v>0</v>
      </c>
    </row>
    <row r="4529" spans="2:13" x14ac:dyDescent="0.2">
      <c r="B4529">
        <v>0</v>
      </c>
      <c r="C4529">
        <v>0</v>
      </c>
      <c r="D4529">
        <v>0</v>
      </c>
      <c r="E4529">
        <v>0</v>
      </c>
      <c r="F4529">
        <v>0</v>
      </c>
      <c r="G4529">
        <v>44444444</v>
      </c>
      <c r="H4529">
        <v>0</v>
      </c>
      <c r="I4529">
        <v>0</v>
      </c>
      <c r="J4529">
        <v>0</v>
      </c>
      <c r="K4529">
        <v>0</v>
      </c>
      <c r="L4529">
        <v>0</v>
      </c>
      <c r="M4529">
        <v>0</v>
      </c>
    </row>
    <row r="4530" spans="2:13" x14ac:dyDescent="0.2">
      <c r="B4530">
        <v>0</v>
      </c>
      <c r="C4530">
        <v>0</v>
      </c>
      <c r="D4530">
        <v>0</v>
      </c>
      <c r="E4530">
        <v>0</v>
      </c>
      <c r="F4530">
        <v>0</v>
      </c>
      <c r="G4530">
        <v>44444444</v>
      </c>
      <c r="H4530">
        <v>0</v>
      </c>
      <c r="I4530">
        <v>0</v>
      </c>
      <c r="J4530">
        <v>0</v>
      </c>
      <c r="K4530">
        <v>0</v>
      </c>
      <c r="L4530">
        <v>0</v>
      </c>
      <c r="M4530">
        <v>0</v>
      </c>
    </row>
    <row r="4531" spans="2:13" x14ac:dyDescent="0.2">
      <c r="B4531">
        <v>0</v>
      </c>
      <c r="C4531">
        <v>0</v>
      </c>
      <c r="D4531">
        <v>0</v>
      </c>
      <c r="E4531">
        <v>0</v>
      </c>
      <c r="F4531">
        <v>0</v>
      </c>
      <c r="G4531">
        <v>44444444</v>
      </c>
      <c r="H4531">
        <v>0</v>
      </c>
      <c r="I4531">
        <v>0</v>
      </c>
      <c r="J4531">
        <v>0</v>
      </c>
      <c r="K4531">
        <v>0</v>
      </c>
      <c r="L4531">
        <v>0</v>
      </c>
      <c r="M4531">
        <v>0</v>
      </c>
    </row>
    <row r="4532" spans="2:13" x14ac:dyDescent="0.2">
      <c r="B4532">
        <v>0</v>
      </c>
      <c r="C4532">
        <v>0</v>
      </c>
      <c r="D4532">
        <v>0</v>
      </c>
      <c r="E4532">
        <v>0</v>
      </c>
      <c r="F4532">
        <v>0</v>
      </c>
      <c r="G4532">
        <v>44444444</v>
      </c>
      <c r="H4532">
        <v>0</v>
      </c>
      <c r="I4532">
        <v>0</v>
      </c>
      <c r="J4532">
        <v>0</v>
      </c>
      <c r="K4532">
        <v>0</v>
      </c>
      <c r="L4532">
        <v>0</v>
      </c>
      <c r="M4532">
        <v>0</v>
      </c>
    </row>
    <row r="4533" spans="2:13" x14ac:dyDescent="0.2">
      <c r="B4533">
        <v>0</v>
      </c>
      <c r="C4533">
        <v>0</v>
      </c>
      <c r="D4533">
        <v>0</v>
      </c>
      <c r="E4533">
        <v>0</v>
      </c>
      <c r="F4533">
        <v>0</v>
      </c>
      <c r="G4533">
        <v>44444444</v>
      </c>
      <c r="H4533">
        <v>0</v>
      </c>
      <c r="I4533">
        <v>0</v>
      </c>
      <c r="J4533">
        <v>0</v>
      </c>
      <c r="K4533">
        <v>0</v>
      </c>
      <c r="L4533">
        <v>0</v>
      </c>
      <c r="M4533">
        <v>0</v>
      </c>
    </row>
    <row r="4534" spans="2:13" x14ac:dyDescent="0.2">
      <c r="B4534">
        <v>0</v>
      </c>
      <c r="C4534">
        <v>0</v>
      </c>
      <c r="D4534">
        <v>0</v>
      </c>
      <c r="E4534">
        <v>0</v>
      </c>
      <c r="F4534">
        <v>0</v>
      </c>
      <c r="G4534">
        <v>44444444</v>
      </c>
      <c r="H4534">
        <v>0</v>
      </c>
      <c r="I4534">
        <v>0</v>
      </c>
      <c r="J4534">
        <v>0</v>
      </c>
      <c r="K4534">
        <v>0</v>
      </c>
      <c r="L4534">
        <v>0</v>
      </c>
      <c r="M4534">
        <v>0</v>
      </c>
    </row>
    <row r="4535" spans="2:13" x14ac:dyDescent="0.2">
      <c r="B4535">
        <v>0</v>
      </c>
      <c r="C4535">
        <v>0</v>
      </c>
      <c r="D4535">
        <v>0</v>
      </c>
      <c r="E4535">
        <v>0</v>
      </c>
      <c r="F4535">
        <v>0</v>
      </c>
      <c r="G4535">
        <v>44444444</v>
      </c>
      <c r="H4535">
        <v>0</v>
      </c>
      <c r="I4535">
        <v>0</v>
      </c>
      <c r="J4535">
        <v>0</v>
      </c>
      <c r="K4535">
        <v>0</v>
      </c>
      <c r="L4535">
        <v>0</v>
      </c>
      <c r="M4535">
        <v>0</v>
      </c>
    </row>
    <row r="4536" spans="2:13" x14ac:dyDescent="0.2">
      <c r="B4536">
        <v>0</v>
      </c>
      <c r="C4536">
        <v>0</v>
      </c>
      <c r="D4536">
        <v>0</v>
      </c>
      <c r="E4536">
        <v>0</v>
      </c>
      <c r="F4536">
        <v>0</v>
      </c>
      <c r="G4536">
        <v>44444444</v>
      </c>
      <c r="H4536">
        <v>0</v>
      </c>
      <c r="I4536">
        <v>0</v>
      </c>
      <c r="J4536">
        <v>0</v>
      </c>
      <c r="K4536">
        <v>0</v>
      </c>
      <c r="L4536">
        <v>0</v>
      </c>
      <c r="M4536">
        <v>0</v>
      </c>
    </row>
    <row r="4537" spans="2:13" x14ac:dyDescent="0.2">
      <c r="B4537">
        <v>0</v>
      </c>
      <c r="C4537">
        <v>0</v>
      </c>
      <c r="D4537">
        <v>0</v>
      </c>
      <c r="E4537">
        <v>0</v>
      </c>
      <c r="F4537">
        <v>0</v>
      </c>
      <c r="G4537">
        <v>44444444</v>
      </c>
      <c r="H4537">
        <v>0</v>
      </c>
      <c r="I4537">
        <v>0</v>
      </c>
      <c r="J4537">
        <v>0</v>
      </c>
      <c r="K4537">
        <v>0</v>
      </c>
      <c r="L4537">
        <v>0</v>
      </c>
      <c r="M4537">
        <v>0</v>
      </c>
    </row>
    <row r="4538" spans="2:13" x14ac:dyDescent="0.2">
      <c r="B4538">
        <v>0</v>
      </c>
      <c r="C4538">
        <v>0</v>
      </c>
      <c r="D4538">
        <v>0</v>
      </c>
      <c r="E4538">
        <v>0</v>
      </c>
      <c r="F4538">
        <v>0</v>
      </c>
      <c r="G4538">
        <v>44444444</v>
      </c>
      <c r="H4538">
        <v>0</v>
      </c>
      <c r="I4538">
        <v>0</v>
      </c>
      <c r="J4538">
        <v>0</v>
      </c>
      <c r="K4538">
        <v>0</v>
      </c>
      <c r="L4538">
        <v>0</v>
      </c>
      <c r="M4538">
        <v>0</v>
      </c>
    </row>
    <row r="4539" spans="2:13" x14ac:dyDescent="0.2">
      <c r="B4539">
        <v>0</v>
      </c>
      <c r="C4539">
        <v>0</v>
      </c>
      <c r="D4539">
        <v>0</v>
      </c>
      <c r="E4539">
        <v>0</v>
      </c>
      <c r="F4539">
        <v>0</v>
      </c>
      <c r="G4539">
        <v>44444444</v>
      </c>
      <c r="H4539">
        <v>0</v>
      </c>
      <c r="I4539">
        <v>0</v>
      </c>
      <c r="J4539">
        <v>0</v>
      </c>
      <c r="K4539">
        <v>0</v>
      </c>
      <c r="L4539">
        <v>0</v>
      </c>
      <c r="M4539">
        <v>0</v>
      </c>
    </row>
    <row r="4540" spans="2:13" x14ac:dyDescent="0.2">
      <c r="B4540">
        <v>0</v>
      </c>
      <c r="C4540">
        <v>0</v>
      </c>
      <c r="D4540">
        <v>0</v>
      </c>
      <c r="E4540">
        <v>0</v>
      </c>
      <c r="F4540">
        <v>0</v>
      </c>
      <c r="G4540">
        <v>44444444</v>
      </c>
      <c r="H4540">
        <v>0</v>
      </c>
      <c r="I4540">
        <v>0</v>
      </c>
      <c r="J4540">
        <v>0</v>
      </c>
      <c r="K4540">
        <v>0</v>
      </c>
      <c r="L4540">
        <v>0</v>
      </c>
      <c r="M4540">
        <v>0</v>
      </c>
    </row>
    <row r="4541" spans="2:13" x14ac:dyDescent="0.2">
      <c r="B4541">
        <v>0</v>
      </c>
      <c r="C4541">
        <v>0</v>
      </c>
      <c r="D4541">
        <v>0</v>
      </c>
      <c r="E4541">
        <v>0</v>
      </c>
      <c r="F4541">
        <v>0</v>
      </c>
      <c r="G4541">
        <v>44444444</v>
      </c>
      <c r="H4541">
        <v>0</v>
      </c>
      <c r="I4541">
        <v>0</v>
      </c>
      <c r="J4541">
        <v>0</v>
      </c>
      <c r="K4541">
        <v>0</v>
      </c>
      <c r="L4541">
        <v>0</v>
      </c>
      <c r="M4541">
        <v>0</v>
      </c>
    </row>
    <row r="4542" spans="2:13" x14ac:dyDescent="0.2">
      <c r="B4542">
        <v>0</v>
      </c>
      <c r="C4542">
        <v>0</v>
      </c>
      <c r="D4542">
        <v>0</v>
      </c>
      <c r="E4542">
        <v>0</v>
      </c>
      <c r="F4542">
        <v>0</v>
      </c>
      <c r="G4542">
        <v>44444444</v>
      </c>
      <c r="H4542">
        <v>0</v>
      </c>
      <c r="I4542">
        <v>0</v>
      </c>
      <c r="J4542">
        <v>0</v>
      </c>
      <c r="K4542">
        <v>0</v>
      </c>
      <c r="L4542">
        <v>0</v>
      </c>
      <c r="M4542">
        <v>0</v>
      </c>
    </row>
    <row r="4543" spans="2:13" x14ac:dyDescent="0.2">
      <c r="B4543">
        <v>0</v>
      </c>
      <c r="C4543">
        <v>0</v>
      </c>
      <c r="D4543">
        <v>0</v>
      </c>
      <c r="E4543">
        <v>0</v>
      </c>
      <c r="F4543">
        <v>0</v>
      </c>
      <c r="G4543">
        <v>44444444</v>
      </c>
      <c r="H4543">
        <v>0</v>
      </c>
      <c r="I4543">
        <v>0</v>
      </c>
      <c r="J4543">
        <v>0</v>
      </c>
      <c r="K4543">
        <v>0</v>
      </c>
      <c r="L4543">
        <v>0</v>
      </c>
      <c r="M4543">
        <v>0</v>
      </c>
    </row>
    <row r="4544" spans="2:13" x14ac:dyDescent="0.2">
      <c r="B4544">
        <v>0</v>
      </c>
      <c r="C4544">
        <v>0</v>
      </c>
      <c r="D4544">
        <v>0</v>
      </c>
      <c r="E4544">
        <v>0</v>
      </c>
      <c r="F4544">
        <v>0</v>
      </c>
      <c r="G4544">
        <v>44444444</v>
      </c>
      <c r="H4544">
        <v>0</v>
      </c>
      <c r="I4544">
        <v>0</v>
      </c>
      <c r="J4544">
        <v>0</v>
      </c>
      <c r="K4544">
        <v>0</v>
      </c>
      <c r="L4544">
        <v>0</v>
      </c>
      <c r="M4544">
        <v>0</v>
      </c>
    </row>
    <row r="4545" spans="2:13" x14ac:dyDescent="0.2">
      <c r="B4545">
        <v>0</v>
      </c>
      <c r="C4545">
        <v>0</v>
      </c>
      <c r="D4545">
        <v>0</v>
      </c>
      <c r="E4545">
        <v>0</v>
      </c>
      <c r="F4545">
        <v>0</v>
      </c>
      <c r="G4545">
        <v>44444444</v>
      </c>
      <c r="H4545">
        <v>0</v>
      </c>
      <c r="I4545">
        <v>0</v>
      </c>
      <c r="J4545">
        <v>0</v>
      </c>
      <c r="K4545">
        <v>0</v>
      </c>
      <c r="L4545">
        <v>0</v>
      </c>
      <c r="M4545">
        <v>0</v>
      </c>
    </row>
    <row r="4546" spans="2:13" x14ac:dyDescent="0.2">
      <c r="B4546">
        <v>0</v>
      </c>
      <c r="C4546">
        <v>0</v>
      </c>
      <c r="D4546">
        <v>0</v>
      </c>
      <c r="E4546">
        <v>0</v>
      </c>
      <c r="F4546">
        <v>0</v>
      </c>
      <c r="G4546">
        <v>44444444</v>
      </c>
      <c r="H4546">
        <v>0</v>
      </c>
      <c r="I4546">
        <v>0</v>
      </c>
      <c r="J4546">
        <v>0</v>
      </c>
      <c r="K4546">
        <v>0</v>
      </c>
      <c r="L4546">
        <v>0</v>
      </c>
      <c r="M4546">
        <v>0</v>
      </c>
    </row>
    <row r="4547" spans="2:13" x14ac:dyDescent="0.2">
      <c r="B4547">
        <v>0</v>
      </c>
      <c r="C4547">
        <v>0</v>
      </c>
      <c r="D4547">
        <v>0</v>
      </c>
      <c r="E4547">
        <v>0</v>
      </c>
      <c r="F4547">
        <v>0</v>
      </c>
      <c r="G4547">
        <v>44444444</v>
      </c>
      <c r="H4547">
        <v>0</v>
      </c>
      <c r="I4547">
        <v>0</v>
      </c>
      <c r="J4547">
        <v>0</v>
      </c>
      <c r="K4547">
        <v>0</v>
      </c>
      <c r="L4547">
        <v>0</v>
      </c>
      <c r="M4547">
        <v>0</v>
      </c>
    </row>
    <row r="4548" spans="2:13" x14ac:dyDescent="0.2">
      <c r="B4548">
        <v>0</v>
      </c>
      <c r="C4548">
        <v>0</v>
      </c>
      <c r="D4548">
        <v>0</v>
      </c>
      <c r="E4548">
        <v>0</v>
      </c>
      <c r="F4548">
        <v>0</v>
      </c>
      <c r="G4548">
        <v>44444444</v>
      </c>
      <c r="H4548">
        <v>0</v>
      </c>
      <c r="I4548">
        <v>0</v>
      </c>
      <c r="J4548">
        <v>0</v>
      </c>
      <c r="K4548">
        <v>0</v>
      </c>
      <c r="L4548">
        <v>0</v>
      </c>
      <c r="M4548">
        <v>0</v>
      </c>
    </row>
    <row r="4549" spans="2:13" x14ac:dyDescent="0.2">
      <c r="B4549">
        <v>0</v>
      </c>
      <c r="C4549">
        <v>0</v>
      </c>
      <c r="D4549">
        <v>0</v>
      </c>
      <c r="E4549">
        <v>0</v>
      </c>
      <c r="F4549">
        <v>0</v>
      </c>
      <c r="G4549">
        <v>44444444</v>
      </c>
      <c r="H4549">
        <v>0</v>
      </c>
      <c r="I4549">
        <v>0</v>
      </c>
      <c r="J4549">
        <v>0</v>
      </c>
      <c r="K4549">
        <v>0</v>
      </c>
      <c r="L4549">
        <v>0</v>
      </c>
      <c r="M4549">
        <v>0</v>
      </c>
    </row>
    <row r="4550" spans="2:13" x14ac:dyDescent="0.2">
      <c r="B4550">
        <v>0</v>
      </c>
      <c r="C4550">
        <v>0</v>
      </c>
      <c r="D4550">
        <v>0</v>
      </c>
      <c r="E4550">
        <v>0</v>
      </c>
      <c r="F4550">
        <v>0</v>
      </c>
      <c r="G4550">
        <v>44444444</v>
      </c>
      <c r="H4550">
        <v>0</v>
      </c>
      <c r="I4550">
        <v>0</v>
      </c>
      <c r="J4550">
        <v>0</v>
      </c>
      <c r="K4550">
        <v>0</v>
      </c>
      <c r="L4550">
        <v>0</v>
      </c>
      <c r="M4550">
        <v>0</v>
      </c>
    </row>
    <row r="4551" spans="2:13" x14ac:dyDescent="0.2">
      <c r="B4551">
        <v>0</v>
      </c>
      <c r="C4551">
        <v>0</v>
      </c>
      <c r="D4551">
        <v>0</v>
      </c>
      <c r="E4551">
        <v>0</v>
      </c>
      <c r="F4551">
        <v>0</v>
      </c>
      <c r="G4551">
        <v>44444444</v>
      </c>
      <c r="H4551">
        <v>0</v>
      </c>
      <c r="I4551">
        <v>0</v>
      </c>
      <c r="J4551">
        <v>0</v>
      </c>
      <c r="K4551">
        <v>0</v>
      </c>
      <c r="L4551">
        <v>0</v>
      </c>
      <c r="M4551">
        <v>0</v>
      </c>
    </row>
    <row r="4552" spans="2:13" x14ac:dyDescent="0.2">
      <c r="B4552">
        <v>0</v>
      </c>
      <c r="C4552">
        <v>0</v>
      </c>
      <c r="D4552">
        <v>0</v>
      </c>
      <c r="E4552">
        <v>0</v>
      </c>
      <c r="F4552">
        <v>0</v>
      </c>
      <c r="G4552">
        <v>44444444</v>
      </c>
      <c r="H4552">
        <v>0</v>
      </c>
      <c r="I4552">
        <v>0</v>
      </c>
      <c r="J4552">
        <v>0</v>
      </c>
      <c r="K4552">
        <v>0</v>
      </c>
      <c r="L4552">
        <v>0</v>
      </c>
      <c r="M4552">
        <v>0</v>
      </c>
    </row>
    <row r="4553" spans="2:13" x14ac:dyDescent="0.2">
      <c r="B4553">
        <v>0</v>
      </c>
      <c r="C4553">
        <v>0</v>
      </c>
      <c r="D4553">
        <v>0</v>
      </c>
      <c r="E4553">
        <v>0</v>
      </c>
      <c r="F4553">
        <v>0</v>
      </c>
      <c r="G4553">
        <v>44444444</v>
      </c>
      <c r="H4553">
        <v>0</v>
      </c>
      <c r="I4553">
        <v>0</v>
      </c>
      <c r="J4553">
        <v>0</v>
      </c>
      <c r="K4553">
        <v>0</v>
      </c>
      <c r="L4553">
        <v>0</v>
      </c>
      <c r="M4553">
        <v>0</v>
      </c>
    </row>
    <row r="4554" spans="2:13" x14ac:dyDescent="0.2">
      <c r="B4554">
        <v>0</v>
      </c>
      <c r="C4554">
        <v>0</v>
      </c>
      <c r="D4554">
        <v>0</v>
      </c>
      <c r="E4554">
        <v>0</v>
      </c>
      <c r="F4554">
        <v>0</v>
      </c>
      <c r="G4554">
        <v>44444444</v>
      </c>
      <c r="H4554">
        <v>0</v>
      </c>
      <c r="I4554">
        <v>0</v>
      </c>
      <c r="J4554">
        <v>0</v>
      </c>
      <c r="K4554">
        <v>0</v>
      </c>
      <c r="L4554">
        <v>0</v>
      </c>
      <c r="M4554">
        <v>0</v>
      </c>
    </row>
    <row r="4555" spans="2:13" x14ac:dyDescent="0.2">
      <c r="B4555">
        <v>0</v>
      </c>
      <c r="C4555">
        <v>0</v>
      </c>
      <c r="D4555">
        <v>0</v>
      </c>
      <c r="E4555">
        <v>0</v>
      </c>
      <c r="F4555">
        <v>0</v>
      </c>
      <c r="G4555">
        <v>44444444</v>
      </c>
      <c r="H4555">
        <v>0</v>
      </c>
      <c r="I4555">
        <v>0</v>
      </c>
      <c r="J4555">
        <v>0</v>
      </c>
      <c r="K4555">
        <v>0</v>
      </c>
      <c r="L4555">
        <v>0</v>
      </c>
      <c r="M4555">
        <v>0</v>
      </c>
    </row>
    <row r="4556" spans="2:13" x14ac:dyDescent="0.2">
      <c r="B4556">
        <v>0</v>
      </c>
      <c r="C4556">
        <v>0</v>
      </c>
      <c r="D4556">
        <v>0</v>
      </c>
      <c r="E4556">
        <v>0</v>
      </c>
      <c r="F4556">
        <v>0</v>
      </c>
      <c r="G4556">
        <v>44444444</v>
      </c>
      <c r="H4556">
        <v>0</v>
      </c>
      <c r="I4556">
        <v>0</v>
      </c>
      <c r="J4556">
        <v>0</v>
      </c>
      <c r="K4556">
        <v>0</v>
      </c>
      <c r="L4556">
        <v>0</v>
      </c>
      <c r="M4556">
        <v>0</v>
      </c>
    </row>
    <row r="4557" spans="2:13" x14ac:dyDescent="0.2">
      <c r="B4557">
        <v>0</v>
      </c>
      <c r="C4557">
        <v>0</v>
      </c>
      <c r="D4557">
        <v>0</v>
      </c>
      <c r="E4557">
        <v>0</v>
      </c>
      <c r="F4557">
        <v>0</v>
      </c>
      <c r="G4557">
        <v>44444444</v>
      </c>
      <c r="H4557">
        <v>0</v>
      </c>
      <c r="I4557">
        <v>0</v>
      </c>
      <c r="J4557">
        <v>0</v>
      </c>
      <c r="K4557">
        <v>0</v>
      </c>
      <c r="L4557">
        <v>0</v>
      </c>
      <c r="M4557">
        <v>0</v>
      </c>
    </row>
    <row r="4558" spans="2:13" x14ac:dyDescent="0.2">
      <c r="B4558">
        <v>0</v>
      </c>
      <c r="C4558">
        <v>0</v>
      </c>
      <c r="D4558">
        <v>0</v>
      </c>
      <c r="E4558">
        <v>0</v>
      </c>
      <c r="F4558">
        <v>0</v>
      </c>
      <c r="G4558">
        <v>44444444</v>
      </c>
      <c r="H4558">
        <v>0</v>
      </c>
      <c r="I4558">
        <v>0</v>
      </c>
      <c r="J4558">
        <v>0</v>
      </c>
      <c r="K4558">
        <v>0</v>
      </c>
      <c r="L4558">
        <v>0</v>
      </c>
      <c r="M4558">
        <v>0</v>
      </c>
    </row>
    <row r="4559" spans="2:13" x14ac:dyDescent="0.2">
      <c r="B4559">
        <v>0</v>
      </c>
      <c r="C4559">
        <v>0</v>
      </c>
      <c r="D4559">
        <v>0</v>
      </c>
      <c r="E4559">
        <v>0</v>
      </c>
      <c r="F4559">
        <v>0</v>
      </c>
      <c r="G4559">
        <v>44444444</v>
      </c>
      <c r="H4559">
        <v>0</v>
      </c>
      <c r="I4559">
        <v>0</v>
      </c>
      <c r="J4559">
        <v>0</v>
      </c>
      <c r="K4559">
        <v>0</v>
      </c>
      <c r="L4559">
        <v>0</v>
      </c>
      <c r="M4559">
        <v>0</v>
      </c>
    </row>
    <row r="4560" spans="2:13" x14ac:dyDescent="0.2">
      <c r="B4560">
        <v>0</v>
      </c>
      <c r="C4560">
        <v>0</v>
      </c>
      <c r="D4560">
        <v>0</v>
      </c>
      <c r="E4560">
        <v>0</v>
      </c>
      <c r="F4560">
        <v>0</v>
      </c>
      <c r="G4560">
        <v>44444444</v>
      </c>
      <c r="H4560">
        <v>0</v>
      </c>
      <c r="I4560">
        <v>0</v>
      </c>
      <c r="J4560">
        <v>0</v>
      </c>
      <c r="K4560">
        <v>0</v>
      </c>
      <c r="L4560">
        <v>0</v>
      </c>
      <c r="M4560">
        <v>0</v>
      </c>
    </row>
    <row r="4561" spans="2:13" x14ac:dyDescent="0.2">
      <c r="B4561">
        <v>0</v>
      </c>
      <c r="C4561">
        <v>0</v>
      </c>
      <c r="D4561">
        <v>0</v>
      </c>
      <c r="E4561">
        <v>0</v>
      </c>
      <c r="F4561">
        <v>0</v>
      </c>
      <c r="G4561">
        <v>44444444</v>
      </c>
      <c r="H4561">
        <v>0</v>
      </c>
      <c r="I4561">
        <v>0</v>
      </c>
      <c r="J4561">
        <v>0</v>
      </c>
      <c r="K4561">
        <v>0</v>
      </c>
      <c r="L4561">
        <v>0</v>
      </c>
      <c r="M4561">
        <v>0</v>
      </c>
    </row>
    <row r="4562" spans="2:13" x14ac:dyDescent="0.2">
      <c r="B4562">
        <v>0</v>
      </c>
      <c r="C4562">
        <v>0</v>
      </c>
      <c r="D4562">
        <v>0</v>
      </c>
      <c r="E4562">
        <v>0</v>
      </c>
      <c r="F4562">
        <v>0</v>
      </c>
      <c r="G4562">
        <v>44444444</v>
      </c>
      <c r="H4562">
        <v>0</v>
      </c>
      <c r="I4562">
        <v>0</v>
      </c>
      <c r="J4562">
        <v>0</v>
      </c>
      <c r="K4562">
        <v>0</v>
      </c>
      <c r="L4562">
        <v>0</v>
      </c>
      <c r="M4562">
        <v>0</v>
      </c>
    </row>
    <row r="4563" spans="2:13" x14ac:dyDescent="0.2">
      <c r="B4563">
        <v>0</v>
      </c>
      <c r="C4563">
        <v>0</v>
      </c>
      <c r="D4563">
        <v>0</v>
      </c>
      <c r="E4563">
        <v>0</v>
      </c>
      <c r="F4563">
        <v>0</v>
      </c>
      <c r="G4563">
        <v>44444444</v>
      </c>
      <c r="H4563">
        <v>0</v>
      </c>
      <c r="I4563">
        <v>0</v>
      </c>
      <c r="J4563">
        <v>0</v>
      </c>
      <c r="K4563">
        <v>0</v>
      </c>
      <c r="L4563">
        <v>0</v>
      </c>
      <c r="M4563">
        <v>0</v>
      </c>
    </row>
    <row r="4564" spans="2:13" x14ac:dyDescent="0.2">
      <c r="B4564">
        <v>0</v>
      </c>
      <c r="C4564">
        <v>0</v>
      </c>
      <c r="D4564">
        <v>0</v>
      </c>
      <c r="E4564">
        <v>0</v>
      </c>
      <c r="F4564">
        <v>0</v>
      </c>
      <c r="G4564">
        <v>44444444</v>
      </c>
      <c r="H4564">
        <v>0</v>
      </c>
      <c r="I4564">
        <v>0</v>
      </c>
      <c r="J4564">
        <v>0</v>
      </c>
      <c r="K4564">
        <v>0</v>
      </c>
      <c r="L4564">
        <v>0</v>
      </c>
      <c r="M4564">
        <v>0</v>
      </c>
    </row>
    <row r="4565" spans="2:13" x14ac:dyDescent="0.2">
      <c r="B4565">
        <v>0</v>
      </c>
      <c r="C4565">
        <v>0</v>
      </c>
      <c r="D4565">
        <v>0</v>
      </c>
      <c r="E4565">
        <v>0</v>
      </c>
      <c r="F4565">
        <v>0</v>
      </c>
      <c r="G4565">
        <v>44444444</v>
      </c>
      <c r="H4565">
        <v>0</v>
      </c>
      <c r="I4565">
        <v>0</v>
      </c>
      <c r="J4565">
        <v>0</v>
      </c>
      <c r="K4565">
        <v>0</v>
      </c>
      <c r="L4565">
        <v>0</v>
      </c>
      <c r="M4565">
        <v>0</v>
      </c>
    </row>
    <row r="4566" spans="2:13" x14ac:dyDescent="0.2">
      <c r="B4566">
        <v>0</v>
      </c>
      <c r="C4566">
        <v>0</v>
      </c>
      <c r="D4566">
        <v>0</v>
      </c>
      <c r="E4566">
        <v>0</v>
      </c>
      <c r="F4566">
        <v>0</v>
      </c>
      <c r="G4566">
        <v>44444444</v>
      </c>
      <c r="H4566">
        <v>0</v>
      </c>
      <c r="I4566">
        <v>0</v>
      </c>
      <c r="J4566">
        <v>0</v>
      </c>
      <c r="K4566">
        <v>0</v>
      </c>
      <c r="L4566">
        <v>0</v>
      </c>
      <c r="M4566">
        <v>0</v>
      </c>
    </row>
    <row r="4567" spans="2:13" x14ac:dyDescent="0.2">
      <c r="B4567">
        <v>0</v>
      </c>
      <c r="C4567">
        <v>0</v>
      </c>
      <c r="D4567">
        <v>0</v>
      </c>
      <c r="E4567">
        <v>0</v>
      </c>
      <c r="F4567">
        <v>0</v>
      </c>
      <c r="G4567">
        <v>44444444</v>
      </c>
      <c r="H4567">
        <v>0</v>
      </c>
      <c r="I4567">
        <v>0</v>
      </c>
      <c r="J4567">
        <v>0</v>
      </c>
      <c r="K4567">
        <v>0</v>
      </c>
      <c r="L4567">
        <v>0</v>
      </c>
      <c r="M4567">
        <v>0</v>
      </c>
    </row>
    <row r="4568" spans="2:13" x14ac:dyDescent="0.2">
      <c r="B4568">
        <v>0</v>
      </c>
      <c r="C4568">
        <v>0</v>
      </c>
      <c r="D4568">
        <v>0</v>
      </c>
      <c r="E4568">
        <v>0</v>
      </c>
      <c r="F4568">
        <v>0</v>
      </c>
      <c r="G4568">
        <v>44444444</v>
      </c>
      <c r="H4568">
        <v>0</v>
      </c>
      <c r="I4568">
        <v>0</v>
      </c>
      <c r="J4568">
        <v>0</v>
      </c>
      <c r="K4568">
        <v>0</v>
      </c>
      <c r="L4568">
        <v>0</v>
      </c>
      <c r="M4568">
        <v>0</v>
      </c>
    </row>
    <row r="4569" spans="2:13" x14ac:dyDescent="0.2">
      <c r="B4569">
        <v>0</v>
      </c>
      <c r="C4569">
        <v>0</v>
      </c>
      <c r="D4569">
        <v>0</v>
      </c>
      <c r="E4569">
        <v>0</v>
      </c>
      <c r="F4569">
        <v>0</v>
      </c>
      <c r="G4569">
        <v>44444444</v>
      </c>
      <c r="H4569">
        <v>0</v>
      </c>
      <c r="I4569">
        <v>0</v>
      </c>
      <c r="J4569">
        <v>0</v>
      </c>
      <c r="K4569">
        <v>0</v>
      </c>
      <c r="L4569">
        <v>0</v>
      </c>
      <c r="M4569">
        <v>0</v>
      </c>
    </row>
    <row r="4570" spans="2:13" x14ac:dyDescent="0.2">
      <c r="B4570">
        <v>0</v>
      </c>
      <c r="C4570">
        <v>0</v>
      </c>
      <c r="D4570">
        <v>0</v>
      </c>
      <c r="E4570">
        <v>0</v>
      </c>
      <c r="F4570">
        <v>0</v>
      </c>
      <c r="G4570">
        <v>44444444</v>
      </c>
      <c r="H4570">
        <v>0</v>
      </c>
      <c r="I4570">
        <v>0</v>
      </c>
      <c r="J4570">
        <v>0</v>
      </c>
      <c r="K4570">
        <v>0</v>
      </c>
      <c r="L4570">
        <v>0</v>
      </c>
      <c r="M4570">
        <v>0</v>
      </c>
    </row>
    <row r="4571" spans="2:13" x14ac:dyDescent="0.2">
      <c r="B4571">
        <v>0</v>
      </c>
      <c r="C4571">
        <v>0</v>
      </c>
      <c r="D4571">
        <v>0</v>
      </c>
      <c r="E4571">
        <v>0</v>
      </c>
      <c r="F4571">
        <v>0</v>
      </c>
      <c r="G4571">
        <v>44444444</v>
      </c>
      <c r="H4571">
        <v>0</v>
      </c>
      <c r="I4571">
        <v>0</v>
      </c>
      <c r="J4571">
        <v>0</v>
      </c>
      <c r="K4571">
        <v>0</v>
      </c>
      <c r="L4571">
        <v>0</v>
      </c>
      <c r="M4571">
        <v>0</v>
      </c>
    </row>
    <row r="4572" spans="2:13" x14ac:dyDescent="0.2">
      <c r="B4572">
        <v>0</v>
      </c>
      <c r="C4572">
        <v>0</v>
      </c>
      <c r="D4572">
        <v>0</v>
      </c>
      <c r="E4572">
        <v>0</v>
      </c>
      <c r="F4572">
        <v>0</v>
      </c>
      <c r="G4572">
        <v>44444444</v>
      </c>
      <c r="H4572">
        <v>0</v>
      </c>
      <c r="I4572">
        <v>0</v>
      </c>
      <c r="J4572">
        <v>0</v>
      </c>
      <c r="K4572">
        <v>0</v>
      </c>
      <c r="L4572">
        <v>0</v>
      </c>
      <c r="M4572">
        <v>0</v>
      </c>
    </row>
    <row r="4573" spans="2:13" x14ac:dyDescent="0.2">
      <c r="B4573">
        <v>0</v>
      </c>
      <c r="C4573">
        <v>0</v>
      </c>
      <c r="D4573">
        <v>0</v>
      </c>
      <c r="E4573">
        <v>0</v>
      </c>
      <c r="F4573">
        <v>0</v>
      </c>
      <c r="G4573">
        <v>44444444</v>
      </c>
      <c r="H4573">
        <v>0</v>
      </c>
      <c r="I4573">
        <v>0</v>
      </c>
      <c r="J4573">
        <v>0</v>
      </c>
      <c r="K4573">
        <v>0</v>
      </c>
      <c r="L4573">
        <v>0</v>
      </c>
      <c r="M4573">
        <v>0</v>
      </c>
    </row>
    <row r="4574" spans="2:13" x14ac:dyDescent="0.2">
      <c r="B4574">
        <v>0</v>
      </c>
      <c r="C4574">
        <v>0</v>
      </c>
      <c r="D4574">
        <v>0</v>
      </c>
      <c r="E4574">
        <v>0</v>
      </c>
      <c r="F4574">
        <v>0</v>
      </c>
      <c r="G4574">
        <v>44444444</v>
      </c>
      <c r="H4574">
        <v>0</v>
      </c>
      <c r="I4574">
        <v>0</v>
      </c>
      <c r="J4574">
        <v>0</v>
      </c>
      <c r="K4574">
        <v>0</v>
      </c>
      <c r="L4574">
        <v>0</v>
      </c>
      <c r="M4574">
        <v>0</v>
      </c>
    </row>
    <row r="4575" spans="2:13" x14ac:dyDescent="0.2">
      <c r="B4575">
        <v>0</v>
      </c>
      <c r="C4575">
        <v>0</v>
      </c>
      <c r="D4575">
        <v>0</v>
      </c>
      <c r="E4575">
        <v>0</v>
      </c>
      <c r="F4575">
        <v>0</v>
      </c>
      <c r="G4575">
        <v>44444444</v>
      </c>
      <c r="H4575">
        <v>0</v>
      </c>
      <c r="I4575">
        <v>0</v>
      </c>
      <c r="J4575">
        <v>0</v>
      </c>
      <c r="K4575">
        <v>0</v>
      </c>
      <c r="L4575">
        <v>0</v>
      </c>
      <c r="M4575">
        <v>0</v>
      </c>
    </row>
    <row r="4576" spans="2:13" x14ac:dyDescent="0.2">
      <c r="B4576">
        <v>0</v>
      </c>
      <c r="C4576">
        <v>0</v>
      </c>
      <c r="D4576">
        <v>0</v>
      </c>
      <c r="E4576">
        <v>0</v>
      </c>
      <c r="F4576">
        <v>0</v>
      </c>
      <c r="G4576">
        <v>44444444</v>
      </c>
      <c r="H4576">
        <v>0</v>
      </c>
      <c r="I4576">
        <v>0</v>
      </c>
      <c r="J4576">
        <v>0</v>
      </c>
      <c r="K4576">
        <v>0</v>
      </c>
      <c r="L4576">
        <v>0</v>
      </c>
      <c r="M4576">
        <v>0</v>
      </c>
    </row>
    <row r="4577" spans="2:13" x14ac:dyDescent="0.2">
      <c r="B4577">
        <v>0</v>
      </c>
      <c r="C4577">
        <v>0</v>
      </c>
      <c r="D4577">
        <v>0</v>
      </c>
      <c r="E4577">
        <v>0</v>
      </c>
      <c r="F4577">
        <v>0</v>
      </c>
      <c r="G4577">
        <v>44444444</v>
      </c>
      <c r="H4577">
        <v>0</v>
      </c>
      <c r="I4577">
        <v>0</v>
      </c>
      <c r="J4577">
        <v>0</v>
      </c>
      <c r="K4577">
        <v>0</v>
      </c>
      <c r="L4577">
        <v>0</v>
      </c>
      <c r="M4577">
        <v>0</v>
      </c>
    </row>
    <row r="4578" spans="2:13" x14ac:dyDescent="0.2">
      <c r="B4578">
        <v>0</v>
      </c>
      <c r="C4578">
        <v>0</v>
      </c>
      <c r="D4578">
        <v>0</v>
      </c>
      <c r="E4578">
        <v>0</v>
      </c>
      <c r="F4578">
        <v>0</v>
      </c>
      <c r="G4578">
        <v>44444444</v>
      </c>
      <c r="H4578">
        <v>0</v>
      </c>
      <c r="I4578">
        <v>0</v>
      </c>
      <c r="J4578">
        <v>0</v>
      </c>
      <c r="K4578">
        <v>0</v>
      </c>
      <c r="L4578">
        <v>0</v>
      </c>
      <c r="M4578">
        <v>0</v>
      </c>
    </row>
    <row r="4579" spans="2:13" x14ac:dyDescent="0.2">
      <c r="B4579">
        <v>0</v>
      </c>
      <c r="C4579">
        <v>0</v>
      </c>
      <c r="D4579">
        <v>0</v>
      </c>
      <c r="E4579">
        <v>0</v>
      </c>
      <c r="F4579">
        <v>0</v>
      </c>
      <c r="G4579">
        <v>44444444</v>
      </c>
      <c r="H4579">
        <v>0</v>
      </c>
      <c r="I4579">
        <v>0</v>
      </c>
      <c r="J4579">
        <v>0</v>
      </c>
      <c r="K4579">
        <v>0</v>
      </c>
      <c r="L4579">
        <v>0</v>
      </c>
      <c r="M4579">
        <v>0</v>
      </c>
    </row>
    <row r="4580" spans="2:13" x14ac:dyDescent="0.2">
      <c r="B4580">
        <v>0</v>
      </c>
      <c r="C4580">
        <v>0</v>
      </c>
      <c r="D4580">
        <v>0</v>
      </c>
      <c r="E4580">
        <v>0</v>
      </c>
      <c r="F4580">
        <v>0</v>
      </c>
      <c r="G4580">
        <v>44444444</v>
      </c>
      <c r="H4580">
        <v>0</v>
      </c>
      <c r="I4580">
        <v>0</v>
      </c>
      <c r="J4580">
        <v>0</v>
      </c>
      <c r="K4580">
        <v>0</v>
      </c>
      <c r="L4580">
        <v>0</v>
      </c>
      <c r="M4580">
        <v>0</v>
      </c>
    </row>
    <row r="4581" spans="2:13" x14ac:dyDescent="0.2">
      <c r="B4581">
        <v>0</v>
      </c>
      <c r="C4581">
        <v>0</v>
      </c>
      <c r="D4581">
        <v>0</v>
      </c>
      <c r="E4581">
        <v>0</v>
      </c>
      <c r="F4581">
        <v>0</v>
      </c>
      <c r="G4581">
        <v>44444444</v>
      </c>
      <c r="H4581">
        <v>0</v>
      </c>
      <c r="I4581">
        <v>0</v>
      </c>
      <c r="J4581">
        <v>0</v>
      </c>
      <c r="K4581">
        <v>0</v>
      </c>
      <c r="L4581">
        <v>0</v>
      </c>
      <c r="M4581">
        <v>0</v>
      </c>
    </row>
    <row r="4582" spans="2:13" x14ac:dyDescent="0.2">
      <c r="B4582">
        <v>0</v>
      </c>
      <c r="C4582">
        <v>0</v>
      </c>
      <c r="D4582">
        <v>0</v>
      </c>
      <c r="E4582">
        <v>0</v>
      </c>
      <c r="F4582">
        <v>0</v>
      </c>
      <c r="G4582">
        <v>44444444</v>
      </c>
      <c r="H4582">
        <v>0</v>
      </c>
      <c r="I4582">
        <v>0</v>
      </c>
      <c r="J4582">
        <v>0</v>
      </c>
      <c r="K4582">
        <v>0</v>
      </c>
      <c r="L4582">
        <v>0</v>
      </c>
      <c r="M4582">
        <v>0</v>
      </c>
    </row>
    <row r="4583" spans="2:13" x14ac:dyDescent="0.2">
      <c r="B4583">
        <v>0</v>
      </c>
      <c r="C4583">
        <v>0</v>
      </c>
      <c r="D4583">
        <v>0</v>
      </c>
      <c r="E4583">
        <v>0</v>
      </c>
      <c r="F4583">
        <v>0</v>
      </c>
      <c r="G4583">
        <v>44444444</v>
      </c>
      <c r="H4583">
        <v>0</v>
      </c>
      <c r="I4583">
        <v>0</v>
      </c>
      <c r="J4583">
        <v>0</v>
      </c>
      <c r="K4583">
        <v>0</v>
      </c>
      <c r="L4583">
        <v>0</v>
      </c>
      <c r="M4583">
        <v>0</v>
      </c>
    </row>
    <row r="4584" spans="2:13" x14ac:dyDescent="0.2">
      <c r="B4584">
        <v>0</v>
      </c>
      <c r="C4584">
        <v>0</v>
      </c>
      <c r="D4584">
        <v>0</v>
      </c>
      <c r="E4584">
        <v>0</v>
      </c>
      <c r="F4584">
        <v>0</v>
      </c>
      <c r="G4584">
        <v>44444444</v>
      </c>
      <c r="H4584">
        <v>0</v>
      </c>
      <c r="I4584">
        <v>0</v>
      </c>
      <c r="J4584">
        <v>0</v>
      </c>
      <c r="K4584">
        <v>0</v>
      </c>
      <c r="L4584">
        <v>0</v>
      </c>
      <c r="M4584">
        <v>0</v>
      </c>
    </row>
    <row r="4585" spans="2:13" x14ac:dyDescent="0.2">
      <c r="B4585">
        <v>0</v>
      </c>
      <c r="C4585">
        <v>0</v>
      </c>
      <c r="D4585">
        <v>0</v>
      </c>
      <c r="E4585">
        <v>0</v>
      </c>
      <c r="F4585">
        <v>0</v>
      </c>
      <c r="G4585">
        <v>44444444</v>
      </c>
      <c r="H4585">
        <v>0</v>
      </c>
      <c r="I4585">
        <v>0</v>
      </c>
      <c r="J4585">
        <v>0</v>
      </c>
      <c r="K4585">
        <v>0</v>
      </c>
      <c r="L4585">
        <v>0</v>
      </c>
      <c r="M4585">
        <v>0</v>
      </c>
    </row>
    <row r="4586" spans="2:13" x14ac:dyDescent="0.2">
      <c r="B4586">
        <v>0</v>
      </c>
      <c r="C4586">
        <v>0</v>
      </c>
      <c r="D4586">
        <v>0</v>
      </c>
      <c r="E4586">
        <v>0</v>
      </c>
      <c r="F4586">
        <v>0</v>
      </c>
      <c r="G4586">
        <v>44444444</v>
      </c>
      <c r="H4586">
        <v>0</v>
      </c>
      <c r="I4586">
        <v>0</v>
      </c>
      <c r="J4586">
        <v>0</v>
      </c>
      <c r="K4586">
        <v>0</v>
      </c>
      <c r="L4586">
        <v>0</v>
      </c>
      <c r="M4586">
        <v>0</v>
      </c>
    </row>
    <row r="4587" spans="2:13" x14ac:dyDescent="0.2">
      <c r="B4587">
        <v>0</v>
      </c>
      <c r="C4587">
        <v>0</v>
      </c>
      <c r="D4587">
        <v>0</v>
      </c>
      <c r="E4587">
        <v>0</v>
      </c>
      <c r="F4587">
        <v>0</v>
      </c>
      <c r="G4587">
        <v>44444444</v>
      </c>
      <c r="H4587">
        <v>0</v>
      </c>
      <c r="I4587">
        <v>0</v>
      </c>
      <c r="J4587">
        <v>0</v>
      </c>
      <c r="K4587">
        <v>0</v>
      </c>
      <c r="L4587">
        <v>0</v>
      </c>
      <c r="M4587">
        <v>0</v>
      </c>
    </row>
    <row r="4588" spans="2:13" x14ac:dyDescent="0.2">
      <c r="B4588">
        <v>0</v>
      </c>
      <c r="C4588">
        <v>0</v>
      </c>
      <c r="D4588">
        <v>0</v>
      </c>
      <c r="E4588">
        <v>0</v>
      </c>
      <c r="F4588">
        <v>0</v>
      </c>
      <c r="G4588">
        <v>44444444</v>
      </c>
      <c r="H4588">
        <v>0</v>
      </c>
      <c r="I4588">
        <v>0</v>
      </c>
      <c r="J4588">
        <v>0</v>
      </c>
      <c r="K4588">
        <v>0</v>
      </c>
      <c r="L4588">
        <v>0</v>
      </c>
      <c r="M4588">
        <v>0</v>
      </c>
    </row>
    <row r="4589" spans="2:13" x14ac:dyDescent="0.2">
      <c r="B4589">
        <v>0</v>
      </c>
      <c r="C4589">
        <v>0</v>
      </c>
      <c r="D4589">
        <v>0</v>
      </c>
      <c r="E4589">
        <v>0</v>
      </c>
      <c r="F4589">
        <v>0</v>
      </c>
      <c r="G4589">
        <v>44444444</v>
      </c>
      <c r="H4589">
        <v>0</v>
      </c>
      <c r="I4589">
        <v>0</v>
      </c>
      <c r="J4589">
        <v>0</v>
      </c>
      <c r="K4589">
        <v>0</v>
      </c>
      <c r="L4589">
        <v>0</v>
      </c>
      <c r="M4589">
        <v>0</v>
      </c>
    </row>
    <row r="4590" spans="2:13" x14ac:dyDescent="0.2">
      <c r="B4590">
        <v>0</v>
      </c>
      <c r="C4590">
        <v>0</v>
      </c>
      <c r="D4590">
        <v>0</v>
      </c>
      <c r="E4590">
        <v>0</v>
      </c>
      <c r="F4590">
        <v>0</v>
      </c>
      <c r="G4590">
        <v>44444444</v>
      </c>
      <c r="H4590">
        <v>0</v>
      </c>
      <c r="I4590">
        <v>0</v>
      </c>
      <c r="J4590">
        <v>0</v>
      </c>
      <c r="K4590">
        <v>0</v>
      </c>
      <c r="L4590">
        <v>0</v>
      </c>
      <c r="M4590">
        <v>0</v>
      </c>
    </row>
    <row r="4591" spans="2:13" x14ac:dyDescent="0.2">
      <c r="B4591">
        <v>0</v>
      </c>
      <c r="C4591">
        <v>0</v>
      </c>
      <c r="D4591">
        <v>0</v>
      </c>
      <c r="E4591">
        <v>0</v>
      </c>
      <c r="F4591">
        <v>0</v>
      </c>
      <c r="G4591">
        <v>44444444</v>
      </c>
      <c r="H4591">
        <v>0</v>
      </c>
      <c r="I4591">
        <v>0</v>
      </c>
      <c r="J4591">
        <v>0</v>
      </c>
      <c r="K4591">
        <v>0</v>
      </c>
      <c r="L4591">
        <v>0</v>
      </c>
      <c r="M4591">
        <v>0</v>
      </c>
    </row>
    <row r="4592" spans="2:13" x14ac:dyDescent="0.2">
      <c r="B4592">
        <v>0</v>
      </c>
      <c r="C4592">
        <v>0</v>
      </c>
      <c r="D4592">
        <v>0</v>
      </c>
      <c r="E4592">
        <v>0</v>
      </c>
      <c r="F4592">
        <v>0</v>
      </c>
      <c r="G4592">
        <v>44444444</v>
      </c>
      <c r="H4592">
        <v>0</v>
      </c>
      <c r="I4592">
        <v>0</v>
      </c>
      <c r="J4592">
        <v>0</v>
      </c>
      <c r="K4592">
        <v>0</v>
      </c>
      <c r="L4592">
        <v>0</v>
      </c>
      <c r="M4592">
        <v>0</v>
      </c>
    </row>
    <row r="4593" spans="2:13" x14ac:dyDescent="0.2">
      <c r="B4593">
        <v>0</v>
      </c>
      <c r="C4593">
        <v>0</v>
      </c>
      <c r="D4593">
        <v>0</v>
      </c>
      <c r="E4593">
        <v>0</v>
      </c>
      <c r="F4593">
        <v>0</v>
      </c>
      <c r="G4593">
        <v>44444444</v>
      </c>
      <c r="H4593">
        <v>0</v>
      </c>
      <c r="I4593">
        <v>0</v>
      </c>
      <c r="J4593">
        <v>0</v>
      </c>
      <c r="K4593">
        <v>0</v>
      </c>
      <c r="L4593">
        <v>0</v>
      </c>
      <c r="M4593">
        <v>0</v>
      </c>
    </row>
    <row r="4594" spans="2:13" x14ac:dyDescent="0.2">
      <c r="B4594">
        <v>0</v>
      </c>
      <c r="C4594">
        <v>0</v>
      </c>
      <c r="D4594">
        <v>0</v>
      </c>
      <c r="E4594">
        <v>0</v>
      </c>
      <c r="F4594">
        <v>0</v>
      </c>
      <c r="G4594">
        <v>44444444</v>
      </c>
      <c r="H4594">
        <v>0</v>
      </c>
      <c r="I4594">
        <v>0</v>
      </c>
      <c r="J4594">
        <v>0</v>
      </c>
      <c r="K4594">
        <v>0</v>
      </c>
      <c r="L4594">
        <v>0</v>
      </c>
      <c r="M4594">
        <v>0</v>
      </c>
    </row>
    <row r="4595" spans="2:13" x14ac:dyDescent="0.2">
      <c r="B4595">
        <v>0</v>
      </c>
      <c r="C4595">
        <v>0</v>
      </c>
      <c r="D4595">
        <v>0</v>
      </c>
      <c r="E4595">
        <v>0</v>
      </c>
      <c r="F4595">
        <v>0</v>
      </c>
      <c r="G4595">
        <v>44444444</v>
      </c>
      <c r="H4595">
        <v>0</v>
      </c>
      <c r="I4595">
        <v>0</v>
      </c>
      <c r="J4595">
        <v>0</v>
      </c>
      <c r="K4595">
        <v>0</v>
      </c>
      <c r="L4595">
        <v>0</v>
      </c>
      <c r="M4595">
        <v>0</v>
      </c>
    </row>
    <row r="4596" spans="2:13" x14ac:dyDescent="0.2">
      <c r="B4596">
        <v>0</v>
      </c>
      <c r="C4596">
        <v>0</v>
      </c>
      <c r="D4596">
        <v>0</v>
      </c>
      <c r="E4596">
        <v>0</v>
      </c>
      <c r="F4596">
        <v>0</v>
      </c>
      <c r="G4596">
        <v>44444444</v>
      </c>
      <c r="H4596">
        <v>0</v>
      </c>
      <c r="I4596">
        <v>0</v>
      </c>
      <c r="J4596">
        <v>0</v>
      </c>
      <c r="K4596">
        <v>0</v>
      </c>
      <c r="L4596">
        <v>0</v>
      </c>
      <c r="M4596">
        <v>0</v>
      </c>
    </row>
    <row r="4597" spans="2:13" x14ac:dyDescent="0.2">
      <c r="B4597">
        <v>0</v>
      </c>
      <c r="C4597">
        <v>0</v>
      </c>
      <c r="D4597">
        <v>0</v>
      </c>
      <c r="E4597">
        <v>0</v>
      </c>
      <c r="F4597">
        <v>0</v>
      </c>
      <c r="G4597">
        <v>44444444</v>
      </c>
      <c r="H4597">
        <v>0</v>
      </c>
      <c r="I4597">
        <v>0</v>
      </c>
      <c r="J4597">
        <v>0</v>
      </c>
      <c r="K4597">
        <v>0</v>
      </c>
      <c r="L4597">
        <v>0</v>
      </c>
      <c r="M4597">
        <v>0</v>
      </c>
    </row>
    <row r="4598" spans="2:13" x14ac:dyDescent="0.2">
      <c r="B4598">
        <v>0</v>
      </c>
      <c r="C4598">
        <v>0</v>
      </c>
      <c r="D4598">
        <v>0</v>
      </c>
      <c r="E4598">
        <v>0</v>
      </c>
      <c r="F4598">
        <v>0</v>
      </c>
      <c r="G4598">
        <v>44444444</v>
      </c>
      <c r="H4598">
        <v>0</v>
      </c>
      <c r="I4598">
        <v>0</v>
      </c>
      <c r="J4598">
        <v>0</v>
      </c>
      <c r="K4598">
        <v>0</v>
      </c>
      <c r="L4598">
        <v>0</v>
      </c>
      <c r="M4598">
        <v>0</v>
      </c>
    </row>
    <row r="4599" spans="2:13" x14ac:dyDescent="0.2">
      <c r="B4599">
        <v>0</v>
      </c>
      <c r="C4599">
        <v>0</v>
      </c>
      <c r="D4599">
        <v>0</v>
      </c>
      <c r="E4599">
        <v>0</v>
      </c>
      <c r="F4599">
        <v>0</v>
      </c>
      <c r="G4599">
        <v>44444444</v>
      </c>
      <c r="H4599">
        <v>0</v>
      </c>
      <c r="I4599">
        <v>0</v>
      </c>
      <c r="J4599">
        <v>0</v>
      </c>
      <c r="K4599">
        <v>0</v>
      </c>
      <c r="L4599">
        <v>0</v>
      </c>
      <c r="M4599">
        <v>0</v>
      </c>
    </row>
    <row r="4600" spans="2:13" x14ac:dyDescent="0.2">
      <c r="B4600">
        <v>0</v>
      </c>
      <c r="C4600">
        <v>0</v>
      </c>
      <c r="D4600">
        <v>0</v>
      </c>
      <c r="E4600">
        <v>0</v>
      </c>
      <c r="F4600">
        <v>0</v>
      </c>
      <c r="G4600">
        <v>44444444</v>
      </c>
      <c r="H4600">
        <v>0</v>
      </c>
      <c r="I4600">
        <v>0</v>
      </c>
      <c r="J4600">
        <v>0</v>
      </c>
      <c r="K4600">
        <v>0</v>
      </c>
      <c r="L4600">
        <v>0</v>
      </c>
      <c r="M4600">
        <v>0</v>
      </c>
    </row>
    <row r="4601" spans="2:13" x14ac:dyDescent="0.2">
      <c r="B4601">
        <v>0</v>
      </c>
      <c r="C4601">
        <v>0</v>
      </c>
      <c r="D4601">
        <v>0</v>
      </c>
      <c r="E4601">
        <v>0</v>
      </c>
      <c r="F4601">
        <v>0</v>
      </c>
      <c r="G4601">
        <v>44444444</v>
      </c>
      <c r="H4601">
        <v>0</v>
      </c>
      <c r="I4601">
        <v>0</v>
      </c>
      <c r="J4601">
        <v>0</v>
      </c>
      <c r="K4601">
        <v>0</v>
      </c>
      <c r="L4601">
        <v>0</v>
      </c>
      <c r="M4601">
        <v>0</v>
      </c>
    </row>
    <row r="4602" spans="2:13" x14ac:dyDescent="0.2">
      <c r="B4602">
        <v>0</v>
      </c>
      <c r="C4602">
        <v>0</v>
      </c>
      <c r="D4602">
        <v>0</v>
      </c>
      <c r="E4602">
        <v>0</v>
      </c>
      <c r="F4602">
        <v>0</v>
      </c>
      <c r="G4602">
        <v>44444444</v>
      </c>
      <c r="H4602">
        <v>0</v>
      </c>
      <c r="I4602">
        <v>0</v>
      </c>
      <c r="J4602">
        <v>0</v>
      </c>
      <c r="K4602">
        <v>0</v>
      </c>
      <c r="L4602">
        <v>0</v>
      </c>
      <c r="M4602">
        <v>0</v>
      </c>
    </row>
    <row r="4603" spans="2:13" x14ac:dyDescent="0.2">
      <c r="B4603">
        <v>0</v>
      </c>
      <c r="C4603">
        <v>0</v>
      </c>
      <c r="D4603">
        <v>0</v>
      </c>
      <c r="E4603">
        <v>0</v>
      </c>
      <c r="F4603">
        <v>0</v>
      </c>
      <c r="G4603">
        <v>44444444</v>
      </c>
      <c r="H4603">
        <v>0</v>
      </c>
      <c r="I4603">
        <v>0</v>
      </c>
      <c r="J4603">
        <v>0</v>
      </c>
      <c r="K4603">
        <v>0</v>
      </c>
      <c r="L4603">
        <v>0</v>
      </c>
      <c r="M4603">
        <v>0</v>
      </c>
    </row>
    <row r="4604" spans="2:13" x14ac:dyDescent="0.2">
      <c r="B4604">
        <v>0</v>
      </c>
      <c r="C4604">
        <v>0</v>
      </c>
      <c r="D4604">
        <v>0</v>
      </c>
      <c r="E4604">
        <v>0</v>
      </c>
      <c r="F4604">
        <v>0</v>
      </c>
      <c r="G4604">
        <v>44444444</v>
      </c>
      <c r="H4604">
        <v>0</v>
      </c>
      <c r="I4604">
        <v>0</v>
      </c>
      <c r="J4604">
        <v>0</v>
      </c>
      <c r="K4604">
        <v>0</v>
      </c>
      <c r="L4604">
        <v>0</v>
      </c>
      <c r="M4604">
        <v>0</v>
      </c>
    </row>
    <row r="4605" spans="2:13" x14ac:dyDescent="0.2">
      <c r="B4605">
        <v>0</v>
      </c>
      <c r="C4605">
        <v>0</v>
      </c>
      <c r="D4605">
        <v>0</v>
      </c>
      <c r="E4605">
        <v>0</v>
      </c>
      <c r="F4605">
        <v>0</v>
      </c>
      <c r="G4605">
        <v>44444444</v>
      </c>
      <c r="H4605">
        <v>0</v>
      </c>
      <c r="I4605">
        <v>0</v>
      </c>
      <c r="J4605">
        <v>0</v>
      </c>
      <c r="K4605">
        <v>0</v>
      </c>
      <c r="L4605">
        <v>0</v>
      </c>
      <c r="M4605">
        <v>0</v>
      </c>
    </row>
    <row r="4606" spans="2:13" x14ac:dyDescent="0.2">
      <c r="B4606">
        <v>0</v>
      </c>
      <c r="C4606">
        <v>0</v>
      </c>
      <c r="D4606">
        <v>0</v>
      </c>
      <c r="E4606">
        <v>0</v>
      </c>
      <c r="F4606">
        <v>0</v>
      </c>
      <c r="G4606">
        <v>44444444</v>
      </c>
      <c r="H4606">
        <v>0</v>
      </c>
      <c r="I4606">
        <v>0</v>
      </c>
      <c r="J4606">
        <v>0</v>
      </c>
      <c r="K4606">
        <v>0</v>
      </c>
      <c r="L4606">
        <v>0</v>
      </c>
      <c r="M4606">
        <v>0</v>
      </c>
    </row>
    <row r="4607" spans="2:13" x14ac:dyDescent="0.2">
      <c r="B4607">
        <v>0</v>
      </c>
      <c r="C4607">
        <v>0</v>
      </c>
      <c r="D4607">
        <v>0</v>
      </c>
      <c r="E4607">
        <v>0</v>
      </c>
      <c r="F4607">
        <v>0</v>
      </c>
      <c r="G4607">
        <v>44444444</v>
      </c>
      <c r="H4607">
        <v>0</v>
      </c>
      <c r="I4607">
        <v>0</v>
      </c>
      <c r="J4607">
        <v>0</v>
      </c>
      <c r="K4607">
        <v>0</v>
      </c>
      <c r="L4607">
        <v>0</v>
      </c>
      <c r="M4607">
        <v>0</v>
      </c>
    </row>
    <row r="4608" spans="2:13" x14ac:dyDescent="0.2">
      <c r="B4608">
        <v>0</v>
      </c>
      <c r="C4608">
        <v>0</v>
      </c>
      <c r="D4608">
        <v>0</v>
      </c>
      <c r="E4608">
        <v>0</v>
      </c>
      <c r="F4608">
        <v>0</v>
      </c>
      <c r="G4608">
        <v>44444444</v>
      </c>
      <c r="H4608">
        <v>0</v>
      </c>
      <c r="I4608">
        <v>0</v>
      </c>
      <c r="J4608">
        <v>0</v>
      </c>
      <c r="K4608">
        <v>0</v>
      </c>
      <c r="L4608">
        <v>0</v>
      </c>
      <c r="M4608">
        <v>0</v>
      </c>
    </row>
    <row r="4609" spans="2:13" x14ac:dyDescent="0.2">
      <c r="B4609">
        <v>0</v>
      </c>
      <c r="C4609">
        <v>0</v>
      </c>
      <c r="D4609">
        <v>0</v>
      </c>
      <c r="E4609">
        <v>0</v>
      </c>
      <c r="F4609">
        <v>0</v>
      </c>
      <c r="G4609">
        <v>44444444</v>
      </c>
      <c r="H4609">
        <v>0</v>
      </c>
      <c r="I4609">
        <v>0</v>
      </c>
      <c r="J4609">
        <v>0</v>
      </c>
      <c r="K4609">
        <v>0</v>
      </c>
      <c r="L4609">
        <v>0</v>
      </c>
      <c r="M4609">
        <v>0</v>
      </c>
    </row>
    <row r="4610" spans="2:13" x14ac:dyDescent="0.2">
      <c r="B4610">
        <v>0</v>
      </c>
      <c r="C4610">
        <v>0</v>
      </c>
      <c r="D4610">
        <v>0</v>
      </c>
      <c r="E4610">
        <v>0</v>
      </c>
      <c r="F4610">
        <v>0</v>
      </c>
      <c r="G4610">
        <v>44444444</v>
      </c>
      <c r="H4610">
        <v>0</v>
      </c>
      <c r="I4610">
        <v>0</v>
      </c>
      <c r="J4610">
        <v>0</v>
      </c>
      <c r="K4610">
        <v>0</v>
      </c>
      <c r="L4610">
        <v>0</v>
      </c>
      <c r="M4610">
        <v>0</v>
      </c>
    </row>
    <row r="4611" spans="2:13" x14ac:dyDescent="0.2">
      <c r="B4611">
        <v>0</v>
      </c>
      <c r="C4611">
        <v>0</v>
      </c>
      <c r="D4611">
        <v>0</v>
      </c>
      <c r="E4611">
        <v>0</v>
      </c>
      <c r="F4611">
        <v>0</v>
      </c>
      <c r="G4611">
        <v>44444444</v>
      </c>
      <c r="H4611">
        <v>0</v>
      </c>
      <c r="I4611">
        <v>0</v>
      </c>
      <c r="J4611">
        <v>0</v>
      </c>
      <c r="K4611">
        <v>0</v>
      </c>
      <c r="L4611">
        <v>0</v>
      </c>
      <c r="M4611">
        <v>0</v>
      </c>
    </row>
    <row r="4612" spans="2:13" x14ac:dyDescent="0.2">
      <c r="B4612">
        <v>0</v>
      </c>
      <c r="C4612">
        <v>0</v>
      </c>
      <c r="D4612">
        <v>0</v>
      </c>
      <c r="E4612">
        <v>0</v>
      </c>
      <c r="F4612">
        <v>0</v>
      </c>
      <c r="G4612">
        <v>44444444</v>
      </c>
      <c r="H4612">
        <v>0</v>
      </c>
      <c r="I4612">
        <v>0</v>
      </c>
      <c r="J4612">
        <v>0</v>
      </c>
      <c r="K4612">
        <v>0</v>
      </c>
      <c r="L4612">
        <v>0</v>
      </c>
      <c r="M4612">
        <v>0</v>
      </c>
    </row>
    <row r="4613" spans="2:13" x14ac:dyDescent="0.2">
      <c r="B4613">
        <v>0</v>
      </c>
      <c r="C4613">
        <v>0</v>
      </c>
      <c r="D4613">
        <v>0</v>
      </c>
      <c r="E4613">
        <v>0</v>
      </c>
      <c r="F4613">
        <v>0</v>
      </c>
      <c r="G4613">
        <v>44444444</v>
      </c>
      <c r="H4613">
        <v>0</v>
      </c>
      <c r="I4613">
        <v>0</v>
      </c>
      <c r="J4613">
        <v>0</v>
      </c>
      <c r="K4613">
        <v>0</v>
      </c>
      <c r="L4613">
        <v>0</v>
      </c>
      <c r="M4613">
        <v>0</v>
      </c>
    </row>
    <row r="4614" spans="2:13" x14ac:dyDescent="0.2">
      <c r="B4614">
        <v>0</v>
      </c>
      <c r="C4614">
        <v>0</v>
      </c>
      <c r="D4614">
        <v>0</v>
      </c>
      <c r="E4614">
        <v>0</v>
      </c>
      <c r="F4614">
        <v>0</v>
      </c>
      <c r="G4614">
        <v>44444444</v>
      </c>
      <c r="H4614">
        <v>0</v>
      </c>
      <c r="I4614">
        <v>0</v>
      </c>
      <c r="J4614">
        <v>0</v>
      </c>
      <c r="K4614">
        <v>0</v>
      </c>
      <c r="L4614">
        <v>0</v>
      </c>
      <c r="M4614">
        <v>0</v>
      </c>
    </row>
    <row r="4615" spans="2:13" x14ac:dyDescent="0.2">
      <c r="B4615">
        <v>0</v>
      </c>
      <c r="C4615">
        <v>0</v>
      </c>
      <c r="D4615">
        <v>0</v>
      </c>
      <c r="E4615">
        <v>0</v>
      </c>
      <c r="F4615">
        <v>0</v>
      </c>
      <c r="G4615">
        <v>44444444</v>
      </c>
      <c r="H4615">
        <v>0</v>
      </c>
      <c r="I4615">
        <v>0</v>
      </c>
      <c r="J4615">
        <v>0</v>
      </c>
      <c r="K4615">
        <v>0</v>
      </c>
      <c r="L4615">
        <v>0</v>
      </c>
      <c r="M4615">
        <v>0</v>
      </c>
    </row>
    <row r="4616" spans="2:13" x14ac:dyDescent="0.2">
      <c r="B4616">
        <v>0</v>
      </c>
      <c r="C4616">
        <v>0</v>
      </c>
      <c r="D4616">
        <v>0</v>
      </c>
      <c r="E4616">
        <v>0</v>
      </c>
      <c r="F4616">
        <v>0</v>
      </c>
      <c r="G4616">
        <v>44444444</v>
      </c>
      <c r="H4616">
        <v>0</v>
      </c>
      <c r="I4616">
        <v>0</v>
      </c>
      <c r="J4616">
        <v>0</v>
      </c>
      <c r="K4616">
        <v>0</v>
      </c>
      <c r="L4616">
        <v>0</v>
      </c>
      <c r="M4616">
        <v>0</v>
      </c>
    </row>
    <row r="4617" spans="2:13" x14ac:dyDescent="0.2">
      <c r="B4617">
        <v>0</v>
      </c>
      <c r="C4617">
        <v>0</v>
      </c>
      <c r="D4617">
        <v>0</v>
      </c>
      <c r="E4617">
        <v>0</v>
      </c>
      <c r="F4617">
        <v>0</v>
      </c>
      <c r="G4617">
        <v>44444444</v>
      </c>
      <c r="H4617">
        <v>0</v>
      </c>
      <c r="I4617">
        <v>0</v>
      </c>
      <c r="J4617">
        <v>0</v>
      </c>
      <c r="K4617">
        <v>0</v>
      </c>
      <c r="L4617">
        <v>0</v>
      </c>
      <c r="M4617">
        <v>0</v>
      </c>
    </row>
    <row r="4618" spans="2:13" x14ac:dyDescent="0.2">
      <c r="B4618">
        <v>0</v>
      </c>
      <c r="C4618">
        <v>0</v>
      </c>
      <c r="D4618">
        <v>0</v>
      </c>
      <c r="E4618">
        <v>0</v>
      </c>
      <c r="F4618">
        <v>0</v>
      </c>
      <c r="G4618">
        <v>44444444</v>
      </c>
      <c r="H4618">
        <v>0</v>
      </c>
      <c r="I4618">
        <v>0</v>
      </c>
      <c r="J4618">
        <v>0</v>
      </c>
      <c r="K4618">
        <v>0</v>
      </c>
      <c r="L4618">
        <v>0</v>
      </c>
      <c r="M4618">
        <v>0</v>
      </c>
    </row>
    <row r="4619" spans="2:13" x14ac:dyDescent="0.2">
      <c r="B4619">
        <v>0</v>
      </c>
      <c r="C4619">
        <v>0</v>
      </c>
      <c r="D4619">
        <v>0</v>
      </c>
      <c r="E4619">
        <v>0</v>
      </c>
      <c r="F4619">
        <v>0</v>
      </c>
      <c r="G4619">
        <v>44444444</v>
      </c>
      <c r="H4619">
        <v>0</v>
      </c>
      <c r="I4619">
        <v>0</v>
      </c>
      <c r="J4619">
        <v>0</v>
      </c>
      <c r="K4619">
        <v>0</v>
      </c>
      <c r="L4619">
        <v>0</v>
      </c>
      <c r="M4619">
        <v>0</v>
      </c>
    </row>
    <row r="4620" spans="2:13" x14ac:dyDescent="0.2">
      <c r="B4620">
        <v>0</v>
      </c>
      <c r="C4620">
        <v>0</v>
      </c>
      <c r="D4620">
        <v>0</v>
      </c>
      <c r="E4620">
        <v>0</v>
      </c>
      <c r="F4620">
        <v>0</v>
      </c>
      <c r="G4620">
        <v>44444444</v>
      </c>
      <c r="H4620">
        <v>0</v>
      </c>
      <c r="I4620">
        <v>0</v>
      </c>
      <c r="J4620">
        <v>0</v>
      </c>
      <c r="K4620">
        <v>0</v>
      </c>
      <c r="L4620">
        <v>0</v>
      </c>
      <c r="M4620">
        <v>0</v>
      </c>
    </row>
    <row r="4621" spans="2:13" x14ac:dyDescent="0.2">
      <c r="B4621">
        <v>0</v>
      </c>
      <c r="C4621">
        <v>0</v>
      </c>
      <c r="D4621">
        <v>0</v>
      </c>
      <c r="E4621">
        <v>0</v>
      </c>
      <c r="F4621">
        <v>0</v>
      </c>
      <c r="G4621">
        <v>44444444</v>
      </c>
      <c r="H4621">
        <v>0</v>
      </c>
      <c r="I4621">
        <v>0</v>
      </c>
      <c r="J4621">
        <v>0</v>
      </c>
      <c r="K4621">
        <v>0</v>
      </c>
      <c r="L4621">
        <v>0</v>
      </c>
      <c r="M4621">
        <v>0</v>
      </c>
    </row>
    <row r="4622" spans="2:13" x14ac:dyDescent="0.2">
      <c r="B4622">
        <v>0</v>
      </c>
      <c r="C4622">
        <v>0</v>
      </c>
      <c r="D4622">
        <v>0</v>
      </c>
      <c r="E4622">
        <v>0</v>
      </c>
      <c r="F4622">
        <v>0</v>
      </c>
      <c r="G4622">
        <v>44444444</v>
      </c>
      <c r="H4622">
        <v>0</v>
      </c>
      <c r="I4622">
        <v>0</v>
      </c>
      <c r="J4622">
        <v>0</v>
      </c>
      <c r="K4622">
        <v>0</v>
      </c>
      <c r="L4622">
        <v>0</v>
      </c>
      <c r="M4622">
        <v>0</v>
      </c>
    </row>
    <row r="4623" spans="2:13" x14ac:dyDescent="0.2">
      <c r="B4623">
        <v>0</v>
      </c>
      <c r="C4623">
        <v>0</v>
      </c>
      <c r="D4623">
        <v>0</v>
      </c>
      <c r="E4623">
        <v>0</v>
      </c>
      <c r="F4623">
        <v>0</v>
      </c>
      <c r="G4623">
        <v>44444444</v>
      </c>
      <c r="H4623">
        <v>0</v>
      </c>
      <c r="I4623">
        <v>0</v>
      </c>
      <c r="J4623">
        <v>0</v>
      </c>
      <c r="K4623">
        <v>0</v>
      </c>
      <c r="L4623">
        <v>0</v>
      </c>
      <c r="M4623">
        <v>0</v>
      </c>
    </row>
    <row r="4624" spans="2:13" x14ac:dyDescent="0.2">
      <c r="B4624">
        <v>0</v>
      </c>
      <c r="C4624">
        <v>0</v>
      </c>
      <c r="D4624">
        <v>0</v>
      </c>
      <c r="E4624">
        <v>0</v>
      </c>
      <c r="F4624">
        <v>0</v>
      </c>
      <c r="G4624">
        <v>44444444</v>
      </c>
      <c r="H4624">
        <v>0</v>
      </c>
      <c r="I4624">
        <v>0</v>
      </c>
      <c r="J4624">
        <v>0</v>
      </c>
      <c r="K4624">
        <v>0</v>
      </c>
      <c r="L4624">
        <v>0</v>
      </c>
      <c r="M4624">
        <v>0</v>
      </c>
    </row>
    <row r="4625" spans="2:13" x14ac:dyDescent="0.2">
      <c r="B4625">
        <v>0</v>
      </c>
      <c r="C4625">
        <v>0</v>
      </c>
      <c r="D4625">
        <v>0</v>
      </c>
      <c r="E4625">
        <v>0</v>
      </c>
      <c r="F4625">
        <v>0</v>
      </c>
      <c r="G4625">
        <v>44444444</v>
      </c>
      <c r="H4625">
        <v>0</v>
      </c>
      <c r="I4625">
        <v>0</v>
      </c>
      <c r="J4625">
        <v>0</v>
      </c>
      <c r="K4625">
        <v>0</v>
      </c>
      <c r="L4625">
        <v>0</v>
      </c>
      <c r="M4625">
        <v>0</v>
      </c>
    </row>
    <row r="4626" spans="2:13" x14ac:dyDescent="0.2">
      <c r="B4626">
        <v>0</v>
      </c>
      <c r="C4626">
        <v>0</v>
      </c>
      <c r="D4626">
        <v>0</v>
      </c>
      <c r="E4626">
        <v>0</v>
      </c>
      <c r="F4626">
        <v>0</v>
      </c>
      <c r="G4626">
        <v>44444444</v>
      </c>
      <c r="H4626">
        <v>0</v>
      </c>
      <c r="I4626">
        <v>0</v>
      </c>
      <c r="J4626">
        <v>0</v>
      </c>
      <c r="K4626">
        <v>0</v>
      </c>
      <c r="L4626">
        <v>0</v>
      </c>
      <c r="M4626">
        <v>0</v>
      </c>
    </row>
    <row r="4627" spans="2:13" x14ac:dyDescent="0.2">
      <c r="B4627">
        <v>0</v>
      </c>
      <c r="C4627">
        <v>0</v>
      </c>
      <c r="D4627">
        <v>0</v>
      </c>
      <c r="E4627">
        <v>0</v>
      </c>
      <c r="F4627">
        <v>0</v>
      </c>
      <c r="G4627">
        <v>44444444</v>
      </c>
      <c r="H4627">
        <v>0</v>
      </c>
      <c r="I4627">
        <v>0</v>
      </c>
      <c r="J4627">
        <v>0</v>
      </c>
      <c r="K4627">
        <v>0</v>
      </c>
      <c r="L4627">
        <v>0</v>
      </c>
      <c r="M4627">
        <v>0</v>
      </c>
    </row>
    <row r="4628" spans="2:13" x14ac:dyDescent="0.2">
      <c r="B4628">
        <v>0</v>
      </c>
      <c r="C4628">
        <v>0</v>
      </c>
      <c r="D4628">
        <v>0</v>
      </c>
      <c r="E4628">
        <v>0</v>
      </c>
      <c r="F4628">
        <v>0</v>
      </c>
      <c r="G4628">
        <v>44444444</v>
      </c>
      <c r="H4628">
        <v>0</v>
      </c>
      <c r="I4628">
        <v>0</v>
      </c>
      <c r="J4628">
        <v>0</v>
      </c>
      <c r="K4628">
        <v>0</v>
      </c>
      <c r="L4628">
        <v>0</v>
      </c>
      <c r="M4628">
        <v>0</v>
      </c>
    </row>
    <row r="4629" spans="2:13" x14ac:dyDescent="0.2">
      <c r="B4629">
        <v>0</v>
      </c>
      <c r="C4629">
        <v>0</v>
      </c>
      <c r="D4629">
        <v>0</v>
      </c>
      <c r="E4629">
        <v>0</v>
      </c>
      <c r="F4629">
        <v>0</v>
      </c>
      <c r="G4629">
        <v>44444444</v>
      </c>
      <c r="H4629">
        <v>0</v>
      </c>
      <c r="I4629">
        <v>0</v>
      </c>
      <c r="J4629">
        <v>0</v>
      </c>
      <c r="K4629">
        <v>0</v>
      </c>
      <c r="L4629">
        <v>0</v>
      </c>
      <c r="M4629">
        <v>0</v>
      </c>
    </row>
    <row r="4630" spans="2:13" x14ac:dyDescent="0.2">
      <c r="B4630">
        <v>0</v>
      </c>
      <c r="C4630">
        <v>0</v>
      </c>
      <c r="D4630">
        <v>0</v>
      </c>
      <c r="E4630">
        <v>0</v>
      </c>
      <c r="F4630">
        <v>0</v>
      </c>
      <c r="G4630">
        <v>44444444</v>
      </c>
      <c r="H4630">
        <v>0</v>
      </c>
      <c r="I4630">
        <v>0</v>
      </c>
      <c r="J4630">
        <v>0</v>
      </c>
      <c r="K4630">
        <v>0</v>
      </c>
      <c r="L4630">
        <v>0</v>
      </c>
      <c r="M4630">
        <v>0</v>
      </c>
    </row>
    <row r="4631" spans="2:13" x14ac:dyDescent="0.2">
      <c r="B4631">
        <v>0</v>
      </c>
      <c r="C4631">
        <v>0</v>
      </c>
      <c r="D4631">
        <v>0</v>
      </c>
      <c r="E4631">
        <v>0</v>
      </c>
      <c r="F4631">
        <v>0</v>
      </c>
      <c r="G4631">
        <v>44444444</v>
      </c>
      <c r="H4631">
        <v>0</v>
      </c>
      <c r="I4631">
        <v>0</v>
      </c>
      <c r="J4631">
        <v>0</v>
      </c>
      <c r="K4631">
        <v>0</v>
      </c>
      <c r="L4631">
        <v>0</v>
      </c>
      <c r="M4631">
        <v>0</v>
      </c>
    </row>
    <row r="4632" spans="2:13" x14ac:dyDescent="0.2">
      <c r="B4632">
        <v>0</v>
      </c>
      <c r="C4632">
        <v>0</v>
      </c>
      <c r="D4632">
        <v>0</v>
      </c>
      <c r="E4632">
        <v>0</v>
      </c>
      <c r="F4632">
        <v>0</v>
      </c>
      <c r="G4632">
        <v>44444444</v>
      </c>
      <c r="H4632">
        <v>0</v>
      </c>
      <c r="I4632">
        <v>0</v>
      </c>
      <c r="J4632">
        <v>0</v>
      </c>
      <c r="K4632">
        <v>0</v>
      </c>
      <c r="L4632">
        <v>0</v>
      </c>
      <c r="M4632">
        <v>0</v>
      </c>
    </row>
    <row r="4633" spans="2:13" x14ac:dyDescent="0.2">
      <c r="B4633">
        <v>0</v>
      </c>
      <c r="C4633">
        <v>0</v>
      </c>
      <c r="D4633">
        <v>0</v>
      </c>
      <c r="E4633">
        <v>0</v>
      </c>
      <c r="F4633">
        <v>0</v>
      </c>
      <c r="G4633">
        <v>44444444</v>
      </c>
      <c r="H4633">
        <v>0</v>
      </c>
      <c r="I4633">
        <v>0</v>
      </c>
      <c r="J4633">
        <v>0</v>
      </c>
      <c r="K4633">
        <v>0</v>
      </c>
      <c r="L4633">
        <v>0</v>
      </c>
      <c r="M4633">
        <v>0</v>
      </c>
    </row>
    <row r="4634" spans="2:13" x14ac:dyDescent="0.2">
      <c r="B4634">
        <v>0</v>
      </c>
      <c r="C4634">
        <v>0</v>
      </c>
      <c r="D4634">
        <v>0</v>
      </c>
      <c r="E4634">
        <v>0</v>
      </c>
      <c r="F4634">
        <v>0</v>
      </c>
      <c r="G4634">
        <v>44444444</v>
      </c>
      <c r="H4634">
        <v>0</v>
      </c>
      <c r="I4634">
        <v>0</v>
      </c>
      <c r="J4634">
        <v>0</v>
      </c>
      <c r="K4634">
        <v>0</v>
      </c>
      <c r="L4634">
        <v>0</v>
      </c>
      <c r="M4634">
        <v>0</v>
      </c>
    </row>
    <row r="4635" spans="2:13" x14ac:dyDescent="0.2">
      <c r="B4635">
        <v>0</v>
      </c>
      <c r="C4635">
        <v>0</v>
      </c>
      <c r="D4635">
        <v>0</v>
      </c>
      <c r="E4635">
        <v>0</v>
      </c>
      <c r="F4635">
        <v>0</v>
      </c>
      <c r="G4635">
        <v>44444444</v>
      </c>
      <c r="H4635">
        <v>0</v>
      </c>
      <c r="I4635">
        <v>0</v>
      </c>
      <c r="J4635">
        <v>0</v>
      </c>
      <c r="K4635">
        <v>0</v>
      </c>
      <c r="L4635">
        <v>0</v>
      </c>
      <c r="M4635">
        <v>0</v>
      </c>
    </row>
    <row r="4636" spans="2:13" x14ac:dyDescent="0.2">
      <c r="B4636">
        <v>0</v>
      </c>
      <c r="C4636">
        <v>0</v>
      </c>
      <c r="D4636">
        <v>0</v>
      </c>
      <c r="E4636">
        <v>0</v>
      </c>
      <c r="F4636">
        <v>0</v>
      </c>
      <c r="G4636">
        <v>44444444</v>
      </c>
      <c r="H4636">
        <v>0</v>
      </c>
      <c r="I4636">
        <v>0</v>
      </c>
      <c r="J4636">
        <v>0</v>
      </c>
      <c r="K4636">
        <v>0</v>
      </c>
      <c r="L4636">
        <v>0</v>
      </c>
      <c r="M4636">
        <v>0</v>
      </c>
    </row>
    <row r="4637" spans="2:13" x14ac:dyDescent="0.2">
      <c r="B4637">
        <v>0</v>
      </c>
      <c r="C4637">
        <v>0</v>
      </c>
      <c r="D4637">
        <v>0</v>
      </c>
      <c r="E4637">
        <v>0</v>
      </c>
      <c r="F4637">
        <v>0</v>
      </c>
      <c r="G4637">
        <v>44444444</v>
      </c>
      <c r="H4637">
        <v>0</v>
      </c>
      <c r="I4637">
        <v>0</v>
      </c>
      <c r="J4637">
        <v>0</v>
      </c>
      <c r="K4637">
        <v>0</v>
      </c>
      <c r="L4637">
        <v>0</v>
      </c>
      <c r="M4637">
        <v>0</v>
      </c>
    </row>
    <row r="4638" spans="2:13" x14ac:dyDescent="0.2">
      <c r="B4638">
        <v>0</v>
      </c>
      <c r="C4638">
        <v>0</v>
      </c>
      <c r="D4638">
        <v>0</v>
      </c>
      <c r="E4638">
        <v>0</v>
      </c>
      <c r="F4638">
        <v>0</v>
      </c>
      <c r="G4638">
        <v>44444444</v>
      </c>
      <c r="H4638">
        <v>0</v>
      </c>
      <c r="I4638">
        <v>0</v>
      </c>
      <c r="J4638">
        <v>0</v>
      </c>
      <c r="K4638">
        <v>0</v>
      </c>
      <c r="L4638">
        <v>0</v>
      </c>
      <c r="M4638">
        <v>0</v>
      </c>
    </row>
    <row r="4639" spans="2:13" x14ac:dyDescent="0.2">
      <c r="B4639">
        <v>0</v>
      </c>
      <c r="C4639">
        <v>0</v>
      </c>
      <c r="D4639">
        <v>0</v>
      </c>
      <c r="E4639">
        <v>0</v>
      </c>
      <c r="F4639">
        <v>0</v>
      </c>
      <c r="G4639">
        <v>44444444</v>
      </c>
      <c r="H4639">
        <v>0</v>
      </c>
      <c r="I4639">
        <v>0</v>
      </c>
      <c r="J4639">
        <v>0</v>
      </c>
      <c r="K4639">
        <v>0</v>
      </c>
      <c r="L4639">
        <v>0</v>
      </c>
      <c r="M4639">
        <v>0</v>
      </c>
    </row>
    <row r="4640" spans="2:13" x14ac:dyDescent="0.2">
      <c r="B4640">
        <v>0</v>
      </c>
      <c r="C4640">
        <v>0</v>
      </c>
      <c r="D4640">
        <v>0</v>
      </c>
      <c r="E4640">
        <v>0</v>
      </c>
      <c r="F4640">
        <v>0</v>
      </c>
      <c r="G4640">
        <v>44444444</v>
      </c>
      <c r="H4640">
        <v>0</v>
      </c>
      <c r="I4640">
        <v>0</v>
      </c>
      <c r="J4640">
        <v>0</v>
      </c>
      <c r="K4640">
        <v>0</v>
      </c>
      <c r="L4640">
        <v>0</v>
      </c>
      <c r="M4640">
        <v>0</v>
      </c>
    </row>
    <row r="4641" spans="2:13" x14ac:dyDescent="0.2">
      <c r="B4641">
        <v>0</v>
      </c>
      <c r="C4641">
        <v>0</v>
      </c>
      <c r="D4641">
        <v>0</v>
      </c>
      <c r="E4641">
        <v>0</v>
      </c>
      <c r="F4641">
        <v>0</v>
      </c>
      <c r="G4641">
        <v>44444444</v>
      </c>
      <c r="H4641">
        <v>0</v>
      </c>
      <c r="I4641">
        <v>0</v>
      </c>
      <c r="J4641">
        <v>0</v>
      </c>
      <c r="K4641">
        <v>0</v>
      </c>
      <c r="L4641">
        <v>0</v>
      </c>
      <c r="M4641">
        <v>0</v>
      </c>
    </row>
    <row r="4642" spans="2:13" x14ac:dyDescent="0.2">
      <c r="B4642">
        <v>0</v>
      </c>
      <c r="C4642">
        <v>0</v>
      </c>
      <c r="D4642">
        <v>0</v>
      </c>
      <c r="E4642">
        <v>0</v>
      </c>
      <c r="F4642">
        <v>0</v>
      </c>
      <c r="G4642">
        <v>44444444</v>
      </c>
      <c r="H4642">
        <v>0</v>
      </c>
      <c r="I4642">
        <v>0</v>
      </c>
      <c r="J4642">
        <v>0</v>
      </c>
      <c r="K4642">
        <v>0</v>
      </c>
      <c r="L4642">
        <v>0</v>
      </c>
      <c r="M4642">
        <v>0</v>
      </c>
    </row>
    <row r="4643" spans="2:13" x14ac:dyDescent="0.2">
      <c r="B4643">
        <v>0</v>
      </c>
      <c r="C4643">
        <v>0</v>
      </c>
      <c r="D4643">
        <v>0</v>
      </c>
      <c r="E4643">
        <v>0</v>
      </c>
      <c r="F4643">
        <v>0</v>
      </c>
      <c r="G4643">
        <v>44444444</v>
      </c>
      <c r="H4643">
        <v>0</v>
      </c>
      <c r="I4643">
        <v>0</v>
      </c>
      <c r="J4643">
        <v>0</v>
      </c>
      <c r="K4643">
        <v>0</v>
      </c>
      <c r="L4643">
        <v>0</v>
      </c>
      <c r="M4643">
        <v>0</v>
      </c>
    </row>
    <row r="4644" spans="2:13" x14ac:dyDescent="0.2">
      <c r="B4644">
        <v>0</v>
      </c>
      <c r="C4644">
        <v>0</v>
      </c>
      <c r="D4644">
        <v>0</v>
      </c>
      <c r="E4644">
        <v>0</v>
      </c>
      <c r="F4644">
        <v>0</v>
      </c>
      <c r="G4644">
        <v>44444444</v>
      </c>
      <c r="H4644">
        <v>0</v>
      </c>
      <c r="I4644">
        <v>0</v>
      </c>
      <c r="J4644">
        <v>0</v>
      </c>
      <c r="K4644">
        <v>0</v>
      </c>
      <c r="L4644">
        <v>0</v>
      </c>
      <c r="M4644">
        <v>0</v>
      </c>
    </row>
    <row r="4645" spans="2:13" x14ac:dyDescent="0.2">
      <c r="B4645">
        <v>0</v>
      </c>
      <c r="C4645">
        <v>0</v>
      </c>
      <c r="D4645">
        <v>0</v>
      </c>
      <c r="E4645">
        <v>0</v>
      </c>
      <c r="F4645">
        <v>0</v>
      </c>
      <c r="G4645">
        <v>44444444</v>
      </c>
      <c r="H4645">
        <v>0</v>
      </c>
      <c r="I4645">
        <v>0</v>
      </c>
      <c r="J4645">
        <v>0</v>
      </c>
      <c r="K4645">
        <v>0</v>
      </c>
      <c r="L4645">
        <v>0</v>
      </c>
      <c r="M4645">
        <v>0</v>
      </c>
    </row>
    <row r="4646" spans="2:13" x14ac:dyDescent="0.2">
      <c r="B4646">
        <v>0</v>
      </c>
      <c r="C4646">
        <v>0</v>
      </c>
      <c r="D4646">
        <v>0</v>
      </c>
      <c r="E4646">
        <v>0</v>
      </c>
      <c r="F4646">
        <v>0</v>
      </c>
      <c r="G4646">
        <v>44444444</v>
      </c>
      <c r="H4646">
        <v>0</v>
      </c>
      <c r="I4646">
        <v>0</v>
      </c>
      <c r="J4646">
        <v>0</v>
      </c>
      <c r="K4646">
        <v>0</v>
      </c>
      <c r="L4646">
        <v>0</v>
      </c>
      <c r="M4646">
        <v>0</v>
      </c>
    </row>
    <row r="4647" spans="2:13" x14ac:dyDescent="0.2">
      <c r="B4647">
        <v>0</v>
      </c>
      <c r="C4647">
        <v>0</v>
      </c>
      <c r="D4647">
        <v>0</v>
      </c>
      <c r="E4647">
        <v>0</v>
      </c>
      <c r="F4647">
        <v>0</v>
      </c>
      <c r="G4647">
        <v>44444444</v>
      </c>
      <c r="H4647">
        <v>0</v>
      </c>
      <c r="I4647">
        <v>0</v>
      </c>
      <c r="J4647">
        <v>0</v>
      </c>
      <c r="K4647">
        <v>0</v>
      </c>
      <c r="L4647">
        <v>0</v>
      </c>
      <c r="M4647">
        <v>0</v>
      </c>
    </row>
    <row r="4648" spans="2:13" x14ac:dyDescent="0.2">
      <c r="B4648">
        <v>0</v>
      </c>
      <c r="C4648">
        <v>0</v>
      </c>
      <c r="D4648">
        <v>0</v>
      </c>
      <c r="E4648">
        <v>0</v>
      </c>
      <c r="F4648">
        <v>0</v>
      </c>
      <c r="G4648">
        <v>44444444</v>
      </c>
      <c r="H4648">
        <v>0</v>
      </c>
      <c r="I4648">
        <v>0</v>
      </c>
      <c r="J4648">
        <v>0</v>
      </c>
      <c r="K4648">
        <v>0</v>
      </c>
      <c r="L4648">
        <v>0</v>
      </c>
      <c r="M4648">
        <v>0</v>
      </c>
    </row>
    <row r="4649" spans="2:13" x14ac:dyDescent="0.2">
      <c r="B4649">
        <v>0</v>
      </c>
      <c r="C4649">
        <v>0</v>
      </c>
      <c r="D4649">
        <v>0</v>
      </c>
      <c r="E4649">
        <v>0</v>
      </c>
      <c r="F4649">
        <v>0</v>
      </c>
      <c r="G4649">
        <v>44444444</v>
      </c>
      <c r="H4649">
        <v>0</v>
      </c>
      <c r="I4649">
        <v>0</v>
      </c>
      <c r="J4649">
        <v>0</v>
      </c>
      <c r="K4649">
        <v>0</v>
      </c>
      <c r="L4649">
        <v>0</v>
      </c>
      <c r="M4649">
        <v>0</v>
      </c>
    </row>
    <row r="4650" spans="2:13" x14ac:dyDescent="0.2">
      <c r="B4650">
        <v>0</v>
      </c>
      <c r="C4650">
        <v>0</v>
      </c>
      <c r="D4650">
        <v>0</v>
      </c>
      <c r="E4650">
        <v>0</v>
      </c>
      <c r="F4650">
        <v>0</v>
      </c>
      <c r="G4650">
        <v>44444444</v>
      </c>
      <c r="H4650">
        <v>0</v>
      </c>
      <c r="I4650">
        <v>0</v>
      </c>
      <c r="J4650">
        <v>0</v>
      </c>
      <c r="K4650">
        <v>0</v>
      </c>
      <c r="L4650">
        <v>0</v>
      </c>
      <c r="M4650">
        <v>0</v>
      </c>
    </row>
    <row r="4651" spans="2:13" x14ac:dyDescent="0.2">
      <c r="B4651">
        <v>0</v>
      </c>
      <c r="C4651">
        <v>0</v>
      </c>
      <c r="D4651">
        <v>0</v>
      </c>
      <c r="E4651">
        <v>0</v>
      </c>
      <c r="F4651">
        <v>0</v>
      </c>
      <c r="G4651">
        <v>44444444</v>
      </c>
      <c r="H4651">
        <v>0</v>
      </c>
      <c r="I4651">
        <v>0</v>
      </c>
      <c r="J4651">
        <v>0</v>
      </c>
      <c r="K4651">
        <v>0</v>
      </c>
      <c r="L4651">
        <v>0</v>
      </c>
      <c r="M4651">
        <v>0</v>
      </c>
    </row>
    <row r="4652" spans="2:13" x14ac:dyDescent="0.2">
      <c r="B4652">
        <v>0</v>
      </c>
      <c r="C4652">
        <v>0</v>
      </c>
      <c r="D4652">
        <v>0</v>
      </c>
      <c r="E4652">
        <v>0</v>
      </c>
      <c r="F4652">
        <v>0</v>
      </c>
      <c r="G4652">
        <v>44444444</v>
      </c>
      <c r="H4652">
        <v>0</v>
      </c>
      <c r="I4652">
        <v>0</v>
      </c>
      <c r="J4652">
        <v>0</v>
      </c>
      <c r="K4652">
        <v>0</v>
      </c>
      <c r="L4652">
        <v>0</v>
      </c>
      <c r="M4652">
        <v>0</v>
      </c>
    </row>
    <row r="4653" spans="2:13" x14ac:dyDescent="0.2">
      <c r="B4653">
        <v>0</v>
      </c>
      <c r="C4653">
        <v>0</v>
      </c>
      <c r="D4653">
        <v>0</v>
      </c>
      <c r="E4653">
        <v>0</v>
      </c>
      <c r="F4653">
        <v>0</v>
      </c>
      <c r="G4653">
        <v>44444444</v>
      </c>
      <c r="H4653">
        <v>0</v>
      </c>
      <c r="I4653">
        <v>0</v>
      </c>
      <c r="J4653">
        <v>0</v>
      </c>
      <c r="K4653">
        <v>0</v>
      </c>
      <c r="L4653">
        <v>0</v>
      </c>
      <c r="M4653">
        <v>0</v>
      </c>
    </row>
    <row r="4654" spans="2:13" x14ac:dyDescent="0.2">
      <c r="B4654">
        <v>0</v>
      </c>
      <c r="C4654">
        <v>0</v>
      </c>
      <c r="D4654">
        <v>0</v>
      </c>
      <c r="E4654">
        <v>0</v>
      </c>
      <c r="F4654">
        <v>0</v>
      </c>
      <c r="G4654">
        <v>44444444</v>
      </c>
      <c r="H4654">
        <v>0</v>
      </c>
      <c r="I4654">
        <v>0</v>
      </c>
      <c r="J4654">
        <v>0</v>
      </c>
      <c r="K4654">
        <v>0</v>
      </c>
      <c r="L4654">
        <v>0</v>
      </c>
      <c r="M4654">
        <v>0</v>
      </c>
    </row>
    <row r="4655" spans="2:13" x14ac:dyDescent="0.2">
      <c r="B4655">
        <v>0</v>
      </c>
      <c r="C4655">
        <v>0</v>
      </c>
      <c r="D4655">
        <v>0</v>
      </c>
      <c r="E4655">
        <v>0</v>
      </c>
      <c r="F4655">
        <v>0</v>
      </c>
      <c r="G4655">
        <v>44444444</v>
      </c>
      <c r="H4655">
        <v>0</v>
      </c>
      <c r="I4655">
        <v>0</v>
      </c>
      <c r="J4655">
        <v>0</v>
      </c>
      <c r="K4655">
        <v>0</v>
      </c>
      <c r="L4655">
        <v>0</v>
      </c>
      <c r="M4655">
        <v>0</v>
      </c>
    </row>
    <row r="4656" spans="2:13" x14ac:dyDescent="0.2">
      <c r="B4656">
        <v>0</v>
      </c>
      <c r="C4656">
        <v>0</v>
      </c>
      <c r="D4656">
        <v>0</v>
      </c>
      <c r="E4656">
        <v>0</v>
      </c>
      <c r="F4656">
        <v>0</v>
      </c>
      <c r="G4656">
        <v>44444444</v>
      </c>
      <c r="H4656">
        <v>0</v>
      </c>
      <c r="I4656">
        <v>0</v>
      </c>
      <c r="J4656">
        <v>0</v>
      </c>
      <c r="K4656">
        <v>0</v>
      </c>
      <c r="L4656">
        <v>0</v>
      </c>
      <c r="M4656">
        <v>0</v>
      </c>
    </row>
    <row r="4657" spans="2:13" x14ac:dyDescent="0.2">
      <c r="B4657">
        <v>0</v>
      </c>
      <c r="C4657">
        <v>0</v>
      </c>
      <c r="D4657">
        <v>0</v>
      </c>
      <c r="E4657">
        <v>0</v>
      </c>
      <c r="F4657">
        <v>0</v>
      </c>
      <c r="G4657">
        <v>44444444</v>
      </c>
      <c r="H4657">
        <v>0</v>
      </c>
      <c r="I4657">
        <v>0</v>
      </c>
      <c r="J4657">
        <v>0</v>
      </c>
      <c r="K4657">
        <v>0</v>
      </c>
      <c r="L4657">
        <v>0</v>
      </c>
      <c r="M4657">
        <v>0</v>
      </c>
    </row>
    <row r="4658" spans="2:13" x14ac:dyDescent="0.2">
      <c r="B4658">
        <v>0</v>
      </c>
      <c r="C4658">
        <v>0</v>
      </c>
      <c r="D4658">
        <v>0</v>
      </c>
      <c r="E4658">
        <v>0</v>
      </c>
      <c r="F4658">
        <v>0</v>
      </c>
      <c r="G4658">
        <v>44444444</v>
      </c>
      <c r="H4658">
        <v>0</v>
      </c>
      <c r="I4658">
        <v>0</v>
      </c>
      <c r="J4658">
        <v>0</v>
      </c>
      <c r="K4658">
        <v>0</v>
      </c>
      <c r="L4658">
        <v>0</v>
      </c>
      <c r="M4658">
        <v>0</v>
      </c>
    </row>
    <row r="4659" spans="2:13" x14ac:dyDescent="0.2">
      <c r="B4659">
        <v>0</v>
      </c>
      <c r="C4659">
        <v>0</v>
      </c>
      <c r="D4659">
        <v>0</v>
      </c>
      <c r="E4659">
        <v>0</v>
      </c>
      <c r="F4659">
        <v>0</v>
      </c>
      <c r="G4659">
        <v>44444444</v>
      </c>
      <c r="H4659">
        <v>0</v>
      </c>
      <c r="I4659">
        <v>0</v>
      </c>
      <c r="J4659">
        <v>0</v>
      </c>
      <c r="K4659">
        <v>0</v>
      </c>
      <c r="L4659">
        <v>0</v>
      </c>
      <c r="M4659">
        <v>0</v>
      </c>
    </row>
    <row r="4660" spans="2:13" x14ac:dyDescent="0.2">
      <c r="B4660">
        <v>0</v>
      </c>
      <c r="C4660">
        <v>0</v>
      </c>
      <c r="D4660">
        <v>0</v>
      </c>
      <c r="E4660">
        <v>0</v>
      </c>
      <c r="F4660">
        <v>0</v>
      </c>
      <c r="G4660">
        <v>44444444</v>
      </c>
      <c r="H4660">
        <v>0</v>
      </c>
      <c r="I4660">
        <v>0</v>
      </c>
      <c r="J4660">
        <v>0</v>
      </c>
      <c r="K4660">
        <v>0</v>
      </c>
      <c r="L4660">
        <v>0</v>
      </c>
      <c r="M4660">
        <v>0</v>
      </c>
    </row>
    <row r="4661" spans="2:13" x14ac:dyDescent="0.2">
      <c r="B4661">
        <v>0</v>
      </c>
      <c r="C4661">
        <v>0</v>
      </c>
      <c r="D4661">
        <v>0</v>
      </c>
      <c r="E4661">
        <v>0</v>
      </c>
      <c r="F4661">
        <v>0</v>
      </c>
      <c r="G4661">
        <v>44444444</v>
      </c>
      <c r="H4661">
        <v>0</v>
      </c>
      <c r="I4661">
        <v>0</v>
      </c>
      <c r="J4661">
        <v>0</v>
      </c>
      <c r="K4661">
        <v>0</v>
      </c>
      <c r="L4661">
        <v>0</v>
      </c>
      <c r="M4661">
        <v>0</v>
      </c>
    </row>
    <row r="4662" spans="2:13" x14ac:dyDescent="0.2">
      <c r="B4662">
        <v>0</v>
      </c>
      <c r="C4662">
        <v>0</v>
      </c>
      <c r="D4662">
        <v>0</v>
      </c>
      <c r="E4662">
        <v>0</v>
      </c>
      <c r="F4662">
        <v>0</v>
      </c>
      <c r="G4662">
        <v>44444444</v>
      </c>
      <c r="H4662">
        <v>0</v>
      </c>
      <c r="I4662">
        <v>0</v>
      </c>
      <c r="J4662">
        <v>0</v>
      </c>
      <c r="K4662">
        <v>0</v>
      </c>
      <c r="L4662">
        <v>0</v>
      </c>
      <c r="M4662">
        <v>0</v>
      </c>
    </row>
    <row r="4663" spans="2:13" x14ac:dyDescent="0.2">
      <c r="B4663">
        <v>0</v>
      </c>
      <c r="C4663">
        <v>0</v>
      </c>
      <c r="D4663">
        <v>0</v>
      </c>
      <c r="E4663">
        <v>0</v>
      </c>
      <c r="F4663">
        <v>0</v>
      </c>
      <c r="G4663">
        <v>44444444</v>
      </c>
      <c r="H4663">
        <v>0</v>
      </c>
      <c r="I4663">
        <v>0</v>
      </c>
      <c r="J4663">
        <v>0</v>
      </c>
      <c r="K4663">
        <v>0</v>
      </c>
      <c r="L4663">
        <v>0</v>
      </c>
      <c r="M4663">
        <v>0</v>
      </c>
    </row>
    <row r="4664" spans="2:13" x14ac:dyDescent="0.2">
      <c r="B4664">
        <v>0</v>
      </c>
      <c r="C4664">
        <v>0</v>
      </c>
      <c r="D4664">
        <v>0</v>
      </c>
      <c r="E4664">
        <v>0</v>
      </c>
      <c r="F4664">
        <v>0</v>
      </c>
      <c r="G4664">
        <v>44444444</v>
      </c>
      <c r="H4664">
        <v>0</v>
      </c>
      <c r="I4664">
        <v>0</v>
      </c>
      <c r="J4664">
        <v>0</v>
      </c>
      <c r="K4664">
        <v>0</v>
      </c>
      <c r="L4664">
        <v>0</v>
      </c>
      <c r="M4664">
        <v>0</v>
      </c>
    </row>
    <row r="4665" spans="2:13" x14ac:dyDescent="0.2">
      <c r="B4665">
        <v>0</v>
      </c>
      <c r="C4665">
        <v>0</v>
      </c>
      <c r="D4665">
        <v>0</v>
      </c>
      <c r="E4665">
        <v>0</v>
      </c>
      <c r="F4665">
        <v>0</v>
      </c>
      <c r="G4665">
        <v>44444444</v>
      </c>
      <c r="H4665">
        <v>0</v>
      </c>
      <c r="I4665">
        <v>0</v>
      </c>
      <c r="J4665">
        <v>0</v>
      </c>
      <c r="K4665">
        <v>0</v>
      </c>
      <c r="L4665">
        <v>0</v>
      </c>
      <c r="M4665">
        <v>0</v>
      </c>
    </row>
    <row r="4666" spans="2:13" x14ac:dyDescent="0.2">
      <c r="B4666">
        <v>0</v>
      </c>
      <c r="C4666">
        <v>0</v>
      </c>
      <c r="D4666">
        <v>0</v>
      </c>
      <c r="E4666">
        <v>0</v>
      </c>
      <c r="F4666">
        <v>0</v>
      </c>
      <c r="G4666">
        <v>44444444</v>
      </c>
      <c r="H4666">
        <v>0</v>
      </c>
      <c r="I4666">
        <v>0</v>
      </c>
      <c r="J4666">
        <v>0</v>
      </c>
      <c r="K4666">
        <v>0</v>
      </c>
      <c r="L4666">
        <v>0</v>
      </c>
      <c r="M4666">
        <v>0</v>
      </c>
    </row>
    <row r="4667" spans="2:13" x14ac:dyDescent="0.2">
      <c r="B4667">
        <v>0</v>
      </c>
      <c r="C4667">
        <v>0</v>
      </c>
      <c r="D4667">
        <v>0</v>
      </c>
      <c r="E4667">
        <v>0</v>
      </c>
      <c r="F4667">
        <v>0</v>
      </c>
      <c r="G4667">
        <v>44444444</v>
      </c>
      <c r="H4667">
        <v>0</v>
      </c>
      <c r="I4667">
        <v>0</v>
      </c>
      <c r="J4667">
        <v>0</v>
      </c>
      <c r="K4667">
        <v>0</v>
      </c>
      <c r="L4667">
        <v>0</v>
      </c>
      <c r="M4667">
        <v>0</v>
      </c>
    </row>
    <row r="4668" spans="2:13" x14ac:dyDescent="0.2">
      <c r="B4668">
        <v>0</v>
      </c>
      <c r="C4668">
        <v>0</v>
      </c>
      <c r="D4668">
        <v>0</v>
      </c>
      <c r="E4668">
        <v>0</v>
      </c>
      <c r="F4668">
        <v>0</v>
      </c>
      <c r="G4668">
        <v>44444444</v>
      </c>
      <c r="H4668">
        <v>0</v>
      </c>
      <c r="I4668">
        <v>0</v>
      </c>
      <c r="J4668">
        <v>0</v>
      </c>
      <c r="K4668">
        <v>0</v>
      </c>
      <c r="L4668">
        <v>0</v>
      </c>
      <c r="M4668">
        <v>0</v>
      </c>
    </row>
    <row r="4669" spans="2:13" x14ac:dyDescent="0.2">
      <c r="B4669">
        <v>0</v>
      </c>
      <c r="C4669">
        <v>0</v>
      </c>
      <c r="D4669">
        <v>0</v>
      </c>
      <c r="E4669">
        <v>0</v>
      </c>
      <c r="F4669">
        <v>0</v>
      </c>
      <c r="G4669">
        <v>44444444</v>
      </c>
      <c r="H4669">
        <v>0</v>
      </c>
      <c r="I4669">
        <v>0</v>
      </c>
      <c r="J4669">
        <v>0</v>
      </c>
      <c r="K4669">
        <v>0</v>
      </c>
      <c r="L4669">
        <v>0</v>
      </c>
      <c r="M4669">
        <v>0</v>
      </c>
    </row>
    <row r="4670" spans="2:13" x14ac:dyDescent="0.2">
      <c r="B4670">
        <v>0</v>
      </c>
      <c r="C4670">
        <v>0</v>
      </c>
      <c r="D4670">
        <v>0</v>
      </c>
      <c r="E4670">
        <v>0</v>
      </c>
      <c r="F4670">
        <v>0</v>
      </c>
      <c r="G4670">
        <v>44444444</v>
      </c>
      <c r="H4670">
        <v>0</v>
      </c>
      <c r="I4670">
        <v>0</v>
      </c>
      <c r="J4670">
        <v>0</v>
      </c>
      <c r="K4670">
        <v>0</v>
      </c>
      <c r="L4670">
        <v>0</v>
      </c>
      <c r="M4670">
        <v>0</v>
      </c>
    </row>
    <row r="4671" spans="2:13" x14ac:dyDescent="0.2">
      <c r="B4671">
        <v>0</v>
      </c>
      <c r="C4671">
        <v>0</v>
      </c>
      <c r="D4671">
        <v>0</v>
      </c>
      <c r="E4671">
        <v>0</v>
      </c>
      <c r="F4671">
        <v>0</v>
      </c>
      <c r="G4671">
        <v>44444444</v>
      </c>
      <c r="H4671">
        <v>0</v>
      </c>
      <c r="I4671">
        <v>0</v>
      </c>
      <c r="J4671">
        <v>0</v>
      </c>
      <c r="K4671">
        <v>0</v>
      </c>
      <c r="L4671">
        <v>0</v>
      </c>
      <c r="M4671">
        <v>0</v>
      </c>
    </row>
    <row r="4672" spans="2:13" x14ac:dyDescent="0.2">
      <c r="B4672">
        <v>0</v>
      </c>
      <c r="C4672">
        <v>0</v>
      </c>
      <c r="D4672">
        <v>0</v>
      </c>
      <c r="E4672">
        <v>0</v>
      </c>
      <c r="F4672">
        <v>0</v>
      </c>
      <c r="G4672">
        <v>44444444</v>
      </c>
      <c r="H4672">
        <v>0</v>
      </c>
      <c r="I4672">
        <v>0</v>
      </c>
      <c r="J4672">
        <v>0</v>
      </c>
      <c r="K4672">
        <v>0</v>
      </c>
      <c r="L4672">
        <v>0</v>
      </c>
      <c r="M4672">
        <v>0</v>
      </c>
    </row>
    <row r="4673" spans="2:13" x14ac:dyDescent="0.2">
      <c r="B4673">
        <v>0</v>
      </c>
      <c r="C4673">
        <v>0</v>
      </c>
      <c r="D4673">
        <v>0</v>
      </c>
      <c r="E4673">
        <v>0</v>
      </c>
      <c r="F4673">
        <v>0</v>
      </c>
      <c r="G4673">
        <v>44444444</v>
      </c>
      <c r="H4673">
        <v>0</v>
      </c>
      <c r="I4673">
        <v>0</v>
      </c>
      <c r="J4673">
        <v>0</v>
      </c>
      <c r="K4673">
        <v>0</v>
      </c>
      <c r="L4673">
        <v>0</v>
      </c>
      <c r="M4673">
        <v>0</v>
      </c>
    </row>
    <row r="4674" spans="2:13" x14ac:dyDescent="0.2">
      <c r="B4674">
        <v>0</v>
      </c>
      <c r="C4674">
        <v>0</v>
      </c>
      <c r="D4674">
        <v>0</v>
      </c>
      <c r="E4674">
        <v>0</v>
      </c>
      <c r="F4674">
        <v>0</v>
      </c>
      <c r="G4674">
        <v>44444444</v>
      </c>
      <c r="H4674">
        <v>0</v>
      </c>
      <c r="I4674">
        <v>0</v>
      </c>
      <c r="J4674">
        <v>0</v>
      </c>
      <c r="K4674">
        <v>0</v>
      </c>
      <c r="L4674">
        <v>0</v>
      </c>
      <c r="M4674">
        <v>0</v>
      </c>
    </row>
    <row r="4675" spans="2:13" x14ac:dyDescent="0.2">
      <c r="B4675">
        <v>0</v>
      </c>
      <c r="C4675">
        <v>0</v>
      </c>
      <c r="D4675">
        <v>0</v>
      </c>
      <c r="E4675">
        <v>0</v>
      </c>
      <c r="F4675">
        <v>0</v>
      </c>
      <c r="G4675">
        <v>44444444</v>
      </c>
      <c r="H4675">
        <v>0</v>
      </c>
      <c r="I4675">
        <v>0</v>
      </c>
      <c r="J4675">
        <v>0</v>
      </c>
      <c r="K4675">
        <v>0</v>
      </c>
      <c r="L4675">
        <v>0</v>
      </c>
      <c r="M4675">
        <v>0</v>
      </c>
    </row>
    <row r="4676" spans="2:13" x14ac:dyDescent="0.2">
      <c r="B4676">
        <v>0</v>
      </c>
      <c r="C4676">
        <v>0</v>
      </c>
      <c r="D4676">
        <v>0</v>
      </c>
      <c r="E4676">
        <v>0</v>
      </c>
      <c r="F4676">
        <v>0</v>
      </c>
      <c r="G4676">
        <v>44444444</v>
      </c>
      <c r="H4676">
        <v>0</v>
      </c>
      <c r="I4676">
        <v>0</v>
      </c>
      <c r="J4676">
        <v>0</v>
      </c>
      <c r="K4676">
        <v>0</v>
      </c>
      <c r="L4676">
        <v>0</v>
      </c>
      <c r="M4676">
        <v>0</v>
      </c>
    </row>
    <row r="4677" spans="2:13" x14ac:dyDescent="0.2">
      <c r="B4677">
        <v>0</v>
      </c>
      <c r="C4677">
        <v>0</v>
      </c>
      <c r="D4677">
        <v>0</v>
      </c>
      <c r="E4677">
        <v>0</v>
      </c>
      <c r="F4677">
        <v>0</v>
      </c>
      <c r="G4677">
        <v>44444444</v>
      </c>
      <c r="H4677">
        <v>0</v>
      </c>
      <c r="I4677">
        <v>0</v>
      </c>
      <c r="J4677">
        <v>0</v>
      </c>
      <c r="K4677">
        <v>0</v>
      </c>
      <c r="L4677">
        <v>0</v>
      </c>
      <c r="M4677">
        <v>0</v>
      </c>
    </row>
    <row r="4678" spans="2:13" x14ac:dyDescent="0.2">
      <c r="B4678">
        <v>0</v>
      </c>
      <c r="C4678">
        <v>0</v>
      </c>
      <c r="D4678">
        <v>0</v>
      </c>
      <c r="E4678">
        <v>0</v>
      </c>
      <c r="F4678">
        <v>0</v>
      </c>
      <c r="G4678">
        <v>44444444</v>
      </c>
      <c r="H4678">
        <v>0</v>
      </c>
      <c r="I4678">
        <v>0</v>
      </c>
      <c r="J4678">
        <v>0</v>
      </c>
      <c r="K4678">
        <v>0</v>
      </c>
      <c r="L4678">
        <v>0</v>
      </c>
      <c r="M4678">
        <v>0</v>
      </c>
    </row>
    <row r="4679" spans="2:13" x14ac:dyDescent="0.2">
      <c r="B4679">
        <v>0</v>
      </c>
      <c r="C4679">
        <v>0</v>
      </c>
      <c r="D4679">
        <v>0</v>
      </c>
      <c r="E4679">
        <v>0</v>
      </c>
      <c r="F4679">
        <v>0</v>
      </c>
      <c r="G4679">
        <v>44444444</v>
      </c>
      <c r="H4679">
        <v>0</v>
      </c>
      <c r="I4679">
        <v>0</v>
      </c>
      <c r="J4679">
        <v>0</v>
      </c>
      <c r="K4679">
        <v>0</v>
      </c>
      <c r="L4679">
        <v>0</v>
      </c>
      <c r="M4679">
        <v>0</v>
      </c>
    </row>
    <row r="4680" spans="2:13" x14ac:dyDescent="0.2">
      <c r="B4680">
        <v>0</v>
      </c>
      <c r="C4680">
        <v>0</v>
      </c>
      <c r="D4680">
        <v>0</v>
      </c>
      <c r="E4680">
        <v>0</v>
      </c>
      <c r="F4680">
        <v>0</v>
      </c>
      <c r="G4680">
        <v>44444444</v>
      </c>
      <c r="H4680">
        <v>0</v>
      </c>
      <c r="I4680">
        <v>0</v>
      </c>
      <c r="J4680">
        <v>0</v>
      </c>
      <c r="K4680">
        <v>0</v>
      </c>
      <c r="L4680">
        <v>0</v>
      </c>
      <c r="M4680">
        <v>0</v>
      </c>
    </row>
    <row r="4681" spans="2:13" x14ac:dyDescent="0.2">
      <c r="B4681">
        <v>0</v>
      </c>
      <c r="C4681">
        <v>0</v>
      </c>
      <c r="D4681">
        <v>0</v>
      </c>
      <c r="E4681">
        <v>0</v>
      </c>
      <c r="F4681">
        <v>0</v>
      </c>
      <c r="G4681">
        <v>44444444</v>
      </c>
      <c r="H4681">
        <v>0</v>
      </c>
      <c r="I4681">
        <v>0</v>
      </c>
      <c r="J4681">
        <v>0</v>
      </c>
      <c r="K4681">
        <v>0</v>
      </c>
      <c r="L4681">
        <v>0</v>
      </c>
      <c r="M4681">
        <v>0</v>
      </c>
    </row>
    <row r="4682" spans="2:13" x14ac:dyDescent="0.2">
      <c r="B4682">
        <v>0</v>
      </c>
      <c r="C4682">
        <v>0</v>
      </c>
      <c r="D4682">
        <v>0</v>
      </c>
      <c r="E4682">
        <v>0</v>
      </c>
      <c r="F4682">
        <v>0</v>
      </c>
      <c r="G4682">
        <v>44444444</v>
      </c>
      <c r="H4682">
        <v>0</v>
      </c>
      <c r="I4682">
        <v>0</v>
      </c>
      <c r="J4682">
        <v>0</v>
      </c>
      <c r="K4682">
        <v>0</v>
      </c>
      <c r="L4682">
        <v>0</v>
      </c>
      <c r="M4682">
        <v>0</v>
      </c>
    </row>
    <row r="4683" spans="2:13" x14ac:dyDescent="0.2">
      <c r="B4683">
        <v>0</v>
      </c>
      <c r="C4683">
        <v>0</v>
      </c>
      <c r="D4683">
        <v>0</v>
      </c>
      <c r="E4683">
        <v>0</v>
      </c>
      <c r="F4683">
        <v>0</v>
      </c>
      <c r="G4683">
        <v>44444444</v>
      </c>
      <c r="H4683">
        <v>0</v>
      </c>
      <c r="I4683">
        <v>0</v>
      </c>
      <c r="J4683">
        <v>0</v>
      </c>
      <c r="K4683">
        <v>0</v>
      </c>
      <c r="L4683">
        <v>0</v>
      </c>
      <c r="M4683">
        <v>0</v>
      </c>
    </row>
    <row r="4684" spans="2:13" x14ac:dyDescent="0.2">
      <c r="B4684">
        <v>0</v>
      </c>
      <c r="C4684">
        <v>0</v>
      </c>
      <c r="D4684">
        <v>0</v>
      </c>
      <c r="E4684">
        <v>0</v>
      </c>
      <c r="F4684">
        <v>0</v>
      </c>
      <c r="G4684">
        <v>44444444</v>
      </c>
      <c r="H4684">
        <v>0</v>
      </c>
      <c r="I4684">
        <v>0</v>
      </c>
      <c r="J4684">
        <v>0</v>
      </c>
      <c r="K4684">
        <v>0</v>
      </c>
      <c r="L4684">
        <v>0</v>
      </c>
      <c r="M4684">
        <v>0</v>
      </c>
    </row>
    <row r="4685" spans="2:13" x14ac:dyDescent="0.2">
      <c r="B4685">
        <v>0</v>
      </c>
      <c r="C4685">
        <v>0</v>
      </c>
      <c r="D4685">
        <v>0</v>
      </c>
      <c r="E4685">
        <v>0</v>
      </c>
      <c r="F4685">
        <v>0</v>
      </c>
      <c r="G4685">
        <v>44444444</v>
      </c>
      <c r="H4685">
        <v>0</v>
      </c>
      <c r="I4685">
        <v>0</v>
      </c>
      <c r="J4685">
        <v>0</v>
      </c>
      <c r="K4685">
        <v>0</v>
      </c>
      <c r="L4685">
        <v>0</v>
      </c>
      <c r="M4685">
        <v>0</v>
      </c>
    </row>
    <row r="4686" spans="2:13" x14ac:dyDescent="0.2">
      <c r="B4686">
        <v>0</v>
      </c>
      <c r="C4686">
        <v>0</v>
      </c>
      <c r="D4686">
        <v>0</v>
      </c>
      <c r="E4686">
        <v>0</v>
      </c>
      <c r="F4686">
        <v>0</v>
      </c>
      <c r="G4686">
        <v>44444444</v>
      </c>
      <c r="H4686">
        <v>0</v>
      </c>
      <c r="I4686">
        <v>0</v>
      </c>
      <c r="J4686">
        <v>0</v>
      </c>
      <c r="K4686">
        <v>0</v>
      </c>
      <c r="L4686">
        <v>0</v>
      </c>
      <c r="M4686">
        <v>0</v>
      </c>
    </row>
    <row r="4687" spans="2:13" x14ac:dyDescent="0.2">
      <c r="B4687">
        <v>0</v>
      </c>
      <c r="C4687">
        <v>0</v>
      </c>
      <c r="D4687">
        <v>0</v>
      </c>
      <c r="E4687">
        <v>0</v>
      </c>
      <c r="F4687">
        <v>0</v>
      </c>
      <c r="G4687">
        <v>44444444</v>
      </c>
      <c r="H4687">
        <v>0</v>
      </c>
      <c r="I4687">
        <v>0</v>
      </c>
      <c r="J4687">
        <v>0</v>
      </c>
      <c r="K4687">
        <v>0</v>
      </c>
      <c r="L4687">
        <v>0</v>
      </c>
      <c r="M4687">
        <v>0</v>
      </c>
    </row>
    <row r="4688" spans="2:13" x14ac:dyDescent="0.2">
      <c r="B4688">
        <v>0</v>
      </c>
      <c r="C4688">
        <v>0</v>
      </c>
      <c r="D4688">
        <v>0</v>
      </c>
      <c r="E4688">
        <v>0</v>
      </c>
      <c r="F4688">
        <v>0</v>
      </c>
      <c r="G4688">
        <v>44444444</v>
      </c>
      <c r="H4688">
        <v>0</v>
      </c>
      <c r="I4688">
        <v>0</v>
      </c>
      <c r="J4688">
        <v>0</v>
      </c>
      <c r="K4688">
        <v>0</v>
      </c>
      <c r="L4688">
        <v>0</v>
      </c>
      <c r="M4688">
        <v>0</v>
      </c>
    </row>
    <row r="4689" spans="2:13" x14ac:dyDescent="0.2">
      <c r="B4689">
        <v>0</v>
      </c>
      <c r="C4689">
        <v>0</v>
      </c>
      <c r="D4689">
        <v>0</v>
      </c>
      <c r="E4689">
        <v>0</v>
      </c>
      <c r="F4689">
        <v>0</v>
      </c>
      <c r="G4689">
        <v>44444444</v>
      </c>
      <c r="H4689">
        <v>0</v>
      </c>
      <c r="I4689">
        <v>0</v>
      </c>
      <c r="J4689">
        <v>0</v>
      </c>
      <c r="K4689">
        <v>0</v>
      </c>
      <c r="L4689">
        <v>0</v>
      </c>
      <c r="M4689">
        <v>0</v>
      </c>
    </row>
    <row r="4690" spans="2:13" x14ac:dyDescent="0.2">
      <c r="B4690">
        <v>0</v>
      </c>
      <c r="C4690">
        <v>0</v>
      </c>
      <c r="D4690">
        <v>0</v>
      </c>
      <c r="E4690">
        <v>0</v>
      </c>
      <c r="F4690">
        <v>0</v>
      </c>
      <c r="G4690">
        <v>44444444</v>
      </c>
      <c r="H4690">
        <v>0</v>
      </c>
      <c r="I4690">
        <v>0</v>
      </c>
      <c r="J4690">
        <v>0</v>
      </c>
      <c r="K4690">
        <v>0</v>
      </c>
      <c r="L4690">
        <v>0</v>
      </c>
      <c r="M4690">
        <v>0</v>
      </c>
    </row>
    <row r="4691" spans="2:13" x14ac:dyDescent="0.2">
      <c r="B4691">
        <v>0</v>
      </c>
      <c r="C4691">
        <v>0</v>
      </c>
      <c r="D4691">
        <v>0</v>
      </c>
      <c r="E4691">
        <v>0</v>
      </c>
      <c r="F4691">
        <v>0</v>
      </c>
      <c r="G4691">
        <v>44444444</v>
      </c>
      <c r="H4691">
        <v>0</v>
      </c>
      <c r="I4691">
        <v>0</v>
      </c>
      <c r="J4691">
        <v>0</v>
      </c>
      <c r="K4691">
        <v>0</v>
      </c>
      <c r="L4691">
        <v>0</v>
      </c>
      <c r="M4691">
        <v>0</v>
      </c>
    </row>
    <row r="4692" spans="2:13" x14ac:dyDescent="0.2">
      <c r="B4692">
        <v>0</v>
      </c>
      <c r="C4692">
        <v>0</v>
      </c>
      <c r="D4692">
        <v>0</v>
      </c>
      <c r="E4692">
        <v>0</v>
      </c>
      <c r="F4692">
        <v>0</v>
      </c>
      <c r="G4692">
        <v>44444444</v>
      </c>
      <c r="H4692">
        <v>0</v>
      </c>
      <c r="I4692">
        <v>0</v>
      </c>
      <c r="J4692">
        <v>0</v>
      </c>
      <c r="K4692">
        <v>0</v>
      </c>
      <c r="L4692">
        <v>0</v>
      </c>
      <c r="M4692">
        <v>0</v>
      </c>
    </row>
    <row r="4693" spans="2:13" x14ac:dyDescent="0.2">
      <c r="B4693">
        <v>0</v>
      </c>
      <c r="C4693">
        <v>0</v>
      </c>
      <c r="D4693">
        <v>0</v>
      </c>
      <c r="E4693">
        <v>0</v>
      </c>
      <c r="F4693">
        <v>0</v>
      </c>
      <c r="G4693">
        <v>44444444</v>
      </c>
      <c r="H4693">
        <v>0</v>
      </c>
      <c r="I4693">
        <v>0</v>
      </c>
      <c r="J4693">
        <v>0</v>
      </c>
      <c r="K4693">
        <v>0</v>
      </c>
      <c r="L4693">
        <v>0</v>
      </c>
      <c r="M4693">
        <v>0</v>
      </c>
    </row>
    <row r="4694" spans="2:13" x14ac:dyDescent="0.2">
      <c r="B4694">
        <v>0</v>
      </c>
      <c r="C4694">
        <v>0</v>
      </c>
      <c r="D4694">
        <v>0</v>
      </c>
      <c r="E4694">
        <v>0</v>
      </c>
      <c r="F4694">
        <v>0</v>
      </c>
      <c r="G4694">
        <v>44444444</v>
      </c>
      <c r="H4694">
        <v>0</v>
      </c>
      <c r="I4694">
        <v>0</v>
      </c>
      <c r="J4694">
        <v>0</v>
      </c>
      <c r="K4694">
        <v>0</v>
      </c>
      <c r="L4694">
        <v>0</v>
      </c>
      <c r="M4694">
        <v>0</v>
      </c>
    </row>
    <row r="4695" spans="2:13" x14ac:dyDescent="0.2">
      <c r="B4695">
        <v>0</v>
      </c>
      <c r="C4695">
        <v>0</v>
      </c>
      <c r="D4695">
        <v>0</v>
      </c>
      <c r="E4695">
        <v>0</v>
      </c>
      <c r="F4695">
        <v>0</v>
      </c>
      <c r="G4695">
        <v>44444444</v>
      </c>
      <c r="H4695">
        <v>0</v>
      </c>
      <c r="I4695">
        <v>0</v>
      </c>
      <c r="J4695">
        <v>0</v>
      </c>
      <c r="K4695">
        <v>0</v>
      </c>
      <c r="L4695">
        <v>0</v>
      </c>
      <c r="M4695">
        <v>0</v>
      </c>
    </row>
    <row r="4696" spans="2:13" x14ac:dyDescent="0.2">
      <c r="B4696">
        <v>0</v>
      </c>
      <c r="C4696">
        <v>0</v>
      </c>
      <c r="D4696">
        <v>0</v>
      </c>
      <c r="E4696">
        <v>0</v>
      </c>
      <c r="F4696">
        <v>0</v>
      </c>
      <c r="G4696">
        <v>44444444</v>
      </c>
      <c r="H4696">
        <v>0</v>
      </c>
      <c r="I4696">
        <v>0</v>
      </c>
      <c r="J4696">
        <v>0</v>
      </c>
      <c r="K4696">
        <v>0</v>
      </c>
      <c r="L4696">
        <v>0</v>
      </c>
      <c r="M4696">
        <v>0</v>
      </c>
    </row>
    <row r="4697" spans="2:13" x14ac:dyDescent="0.2">
      <c r="B4697">
        <v>0</v>
      </c>
      <c r="C4697">
        <v>0</v>
      </c>
      <c r="D4697">
        <v>0</v>
      </c>
      <c r="E4697">
        <v>0</v>
      </c>
      <c r="F4697">
        <v>0</v>
      </c>
      <c r="G4697">
        <v>44444444</v>
      </c>
      <c r="H4697">
        <v>0</v>
      </c>
      <c r="I4697">
        <v>0</v>
      </c>
      <c r="J4697">
        <v>0</v>
      </c>
      <c r="K4697">
        <v>0</v>
      </c>
      <c r="L4697">
        <v>0</v>
      </c>
      <c r="M4697">
        <v>0</v>
      </c>
    </row>
    <row r="4698" spans="2:13" x14ac:dyDescent="0.2">
      <c r="B4698">
        <v>0</v>
      </c>
      <c r="C4698">
        <v>0</v>
      </c>
      <c r="D4698">
        <v>0</v>
      </c>
      <c r="E4698">
        <v>0</v>
      </c>
      <c r="F4698">
        <v>0</v>
      </c>
      <c r="G4698">
        <v>44444444</v>
      </c>
      <c r="H4698">
        <v>0</v>
      </c>
      <c r="I4698">
        <v>0</v>
      </c>
      <c r="J4698">
        <v>0</v>
      </c>
      <c r="K4698">
        <v>0</v>
      </c>
      <c r="L4698">
        <v>0</v>
      </c>
      <c r="M4698">
        <v>0</v>
      </c>
    </row>
    <row r="4699" spans="2:13" x14ac:dyDescent="0.2">
      <c r="B4699">
        <v>0</v>
      </c>
      <c r="C4699">
        <v>0</v>
      </c>
      <c r="D4699">
        <v>0</v>
      </c>
      <c r="E4699">
        <v>0</v>
      </c>
      <c r="F4699">
        <v>0</v>
      </c>
      <c r="G4699">
        <v>44444444</v>
      </c>
      <c r="H4699">
        <v>0</v>
      </c>
      <c r="I4699">
        <v>0</v>
      </c>
      <c r="J4699">
        <v>0</v>
      </c>
      <c r="K4699">
        <v>0</v>
      </c>
      <c r="L4699">
        <v>0</v>
      </c>
      <c r="M4699">
        <v>0</v>
      </c>
    </row>
    <row r="4700" spans="2:13" x14ac:dyDescent="0.2">
      <c r="B4700">
        <v>0</v>
      </c>
      <c r="C4700">
        <v>0</v>
      </c>
      <c r="D4700">
        <v>0</v>
      </c>
      <c r="E4700">
        <v>0</v>
      </c>
      <c r="F4700">
        <v>0</v>
      </c>
      <c r="G4700">
        <v>44444444</v>
      </c>
      <c r="H4700">
        <v>0</v>
      </c>
      <c r="I4700">
        <v>0</v>
      </c>
      <c r="J4700">
        <v>0</v>
      </c>
      <c r="K4700">
        <v>0</v>
      </c>
      <c r="L4700">
        <v>0</v>
      </c>
      <c r="M4700">
        <v>0</v>
      </c>
    </row>
    <row r="4701" spans="2:13" x14ac:dyDescent="0.2">
      <c r="B4701">
        <v>0</v>
      </c>
      <c r="C4701">
        <v>0</v>
      </c>
      <c r="D4701">
        <v>0</v>
      </c>
      <c r="E4701">
        <v>0</v>
      </c>
      <c r="F4701">
        <v>0</v>
      </c>
      <c r="G4701">
        <v>44444444</v>
      </c>
      <c r="H4701">
        <v>0</v>
      </c>
      <c r="I4701">
        <v>0</v>
      </c>
      <c r="J4701">
        <v>0</v>
      </c>
      <c r="K4701">
        <v>0</v>
      </c>
      <c r="L4701">
        <v>0</v>
      </c>
      <c r="M4701">
        <v>0</v>
      </c>
    </row>
    <row r="4702" spans="2:13" x14ac:dyDescent="0.2">
      <c r="B4702">
        <v>0</v>
      </c>
      <c r="C4702">
        <v>0</v>
      </c>
      <c r="D4702">
        <v>0</v>
      </c>
      <c r="E4702">
        <v>0</v>
      </c>
      <c r="F4702">
        <v>0</v>
      </c>
      <c r="G4702">
        <v>44444444</v>
      </c>
      <c r="H4702">
        <v>0</v>
      </c>
      <c r="I4702">
        <v>0</v>
      </c>
      <c r="J4702">
        <v>0</v>
      </c>
      <c r="K4702">
        <v>0</v>
      </c>
      <c r="L4702">
        <v>0</v>
      </c>
      <c r="M4702">
        <v>0</v>
      </c>
    </row>
    <row r="4703" spans="2:13" x14ac:dyDescent="0.2">
      <c r="B4703">
        <v>0</v>
      </c>
      <c r="C4703">
        <v>0</v>
      </c>
      <c r="D4703">
        <v>0</v>
      </c>
      <c r="E4703">
        <v>0</v>
      </c>
      <c r="F4703">
        <v>0</v>
      </c>
      <c r="G4703">
        <v>44444444</v>
      </c>
      <c r="H4703">
        <v>0</v>
      </c>
      <c r="I4703">
        <v>0</v>
      </c>
      <c r="J4703">
        <v>0</v>
      </c>
      <c r="K4703">
        <v>0</v>
      </c>
      <c r="L4703">
        <v>0</v>
      </c>
      <c r="M4703">
        <v>0</v>
      </c>
    </row>
    <row r="4704" spans="2:13" x14ac:dyDescent="0.2">
      <c r="B4704">
        <v>0</v>
      </c>
      <c r="C4704">
        <v>0</v>
      </c>
      <c r="D4704">
        <v>0</v>
      </c>
      <c r="E4704">
        <v>0</v>
      </c>
      <c r="F4704">
        <v>0</v>
      </c>
      <c r="G4704">
        <v>44444444</v>
      </c>
      <c r="H4704">
        <v>0</v>
      </c>
      <c r="I4704">
        <v>0</v>
      </c>
      <c r="J4704">
        <v>0</v>
      </c>
      <c r="K4704">
        <v>0</v>
      </c>
      <c r="L4704">
        <v>0</v>
      </c>
      <c r="M4704">
        <v>0</v>
      </c>
    </row>
    <row r="4705" spans="2:13" x14ac:dyDescent="0.2">
      <c r="B4705">
        <v>0</v>
      </c>
      <c r="C4705">
        <v>0</v>
      </c>
      <c r="D4705">
        <v>0</v>
      </c>
      <c r="E4705">
        <v>0</v>
      </c>
      <c r="F4705">
        <v>0</v>
      </c>
      <c r="G4705">
        <v>44444444</v>
      </c>
      <c r="H4705">
        <v>0</v>
      </c>
      <c r="I4705">
        <v>0</v>
      </c>
      <c r="J4705">
        <v>0</v>
      </c>
      <c r="K4705">
        <v>0</v>
      </c>
      <c r="L4705">
        <v>0</v>
      </c>
      <c r="M4705">
        <v>0</v>
      </c>
    </row>
    <row r="4706" spans="2:13" x14ac:dyDescent="0.2">
      <c r="B4706">
        <v>0</v>
      </c>
      <c r="C4706">
        <v>0</v>
      </c>
      <c r="D4706">
        <v>0</v>
      </c>
      <c r="E4706">
        <v>0</v>
      </c>
      <c r="F4706">
        <v>0</v>
      </c>
      <c r="G4706">
        <v>44444444</v>
      </c>
      <c r="H4706">
        <v>0</v>
      </c>
      <c r="I4706">
        <v>0</v>
      </c>
      <c r="J4706">
        <v>0</v>
      </c>
      <c r="K4706">
        <v>0</v>
      </c>
      <c r="L4706">
        <v>0</v>
      </c>
      <c r="M4706">
        <v>0</v>
      </c>
    </row>
    <row r="4707" spans="2:13" x14ac:dyDescent="0.2">
      <c r="B4707">
        <v>0</v>
      </c>
      <c r="C4707">
        <v>0</v>
      </c>
      <c r="D4707">
        <v>0</v>
      </c>
      <c r="E4707">
        <v>0</v>
      </c>
      <c r="F4707">
        <v>0</v>
      </c>
      <c r="G4707">
        <v>44444444</v>
      </c>
      <c r="H4707">
        <v>0</v>
      </c>
      <c r="I4707">
        <v>0</v>
      </c>
      <c r="J4707">
        <v>0</v>
      </c>
      <c r="K4707">
        <v>0</v>
      </c>
      <c r="L4707">
        <v>0</v>
      </c>
      <c r="M4707">
        <v>0</v>
      </c>
    </row>
    <row r="4708" spans="2:13" x14ac:dyDescent="0.2">
      <c r="B4708">
        <v>0</v>
      </c>
      <c r="C4708">
        <v>0</v>
      </c>
      <c r="D4708">
        <v>0</v>
      </c>
      <c r="E4708">
        <v>0</v>
      </c>
      <c r="F4708">
        <v>0</v>
      </c>
      <c r="G4708">
        <v>44444444</v>
      </c>
      <c r="H4708">
        <v>0</v>
      </c>
      <c r="I4708">
        <v>0</v>
      </c>
      <c r="J4708">
        <v>0</v>
      </c>
      <c r="K4708">
        <v>0</v>
      </c>
      <c r="L4708">
        <v>0</v>
      </c>
      <c r="M4708">
        <v>0</v>
      </c>
    </row>
    <row r="4709" spans="2:13" x14ac:dyDescent="0.2">
      <c r="B4709">
        <v>0</v>
      </c>
      <c r="C4709">
        <v>0</v>
      </c>
      <c r="D4709">
        <v>0</v>
      </c>
      <c r="E4709">
        <v>0</v>
      </c>
      <c r="F4709">
        <v>0</v>
      </c>
      <c r="G4709">
        <v>44444444</v>
      </c>
      <c r="H4709">
        <v>0</v>
      </c>
      <c r="I4709">
        <v>0</v>
      </c>
      <c r="J4709">
        <v>0</v>
      </c>
      <c r="K4709">
        <v>0</v>
      </c>
      <c r="L4709">
        <v>0</v>
      </c>
      <c r="M4709">
        <v>0</v>
      </c>
    </row>
    <row r="4710" spans="2:13" x14ac:dyDescent="0.2">
      <c r="B4710">
        <v>0</v>
      </c>
      <c r="C4710">
        <v>0</v>
      </c>
      <c r="D4710">
        <v>0</v>
      </c>
      <c r="E4710">
        <v>0</v>
      </c>
      <c r="F4710">
        <v>0</v>
      </c>
      <c r="G4710">
        <v>44444444</v>
      </c>
      <c r="H4710">
        <v>0</v>
      </c>
      <c r="I4710">
        <v>0</v>
      </c>
      <c r="J4710">
        <v>0</v>
      </c>
      <c r="K4710">
        <v>0</v>
      </c>
      <c r="L4710">
        <v>0</v>
      </c>
      <c r="M4710">
        <v>0</v>
      </c>
    </row>
    <row r="4711" spans="2:13" x14ac:dyDescent="0.2">
      <c r="B4711">
        <v>0</v>
      </c>
      <c r="C4711">
        <v>0</v>
      </c>
      <c r="D4711">
        <v>0</v>
      </c>
      <c r="E4711">
        <v>0</v>
      </c>
      <c r="F4711">
        <v>0</v>
      </c>
      <c r="G4711">
        <v>44444444</v>
      </c>
      <c r="H4711">
        <v>0</v>
      </c>
      <c r="I4711">
        <v>0</v>
      </c>
      <c r="J4711">
        <v>0</v>
      </c>
      <c r="K4711">
        <v>0</v>
      </c>
      <c r="L4711">
        <v>0</v>
      </c>
      <c r="M4711">
        <v>0</v>
      </c>
    </row>
    <row r="4712" spans="2:13" x14ac:dyDescent="0.2">
      <c r="B4712">
        <v>0</v>
      </c>
      <c r="C4712">
        <v>0</v>
      </c>
      <c r="D4712">
        <v>0</v>
      </c>
      <c r="E4712">
        <v>0</v>
      </c>
      <c r="F4712">
        <v>0</v>
      </c>
      <c r="G4712">
        <v>44444444</v>
      </c>
      <c r="H4712">
        <v>0</v>
      </c>
      <c r="I4712">
        <v>0</v>
      </c>
      <c r="J4712">
        <v>0</v>
      </c>
      <c r="K4712">
        <v>0</v>
      </c>
      <c r="L4712">
        <v>0</v>
      </c>
      <c r="M4712">
        <v>0</v>
      </c>
    </row>
    <row r="4713" spans="2:13" x14ac:dyDescent="0.2">
      <c r="B4713">
        <v>0</v>
      </c>
      <c r="C4713">
        <v>0</v>
      </c>
      <c r="D4713">
        <v>0</v>
      </c>
      <c r="E4713">
        <v>0</v>
      </c>
      <c r="F4713">
        <v>0</v>
      </c>
      <c r="G4713">
        <v>44444444</v>
      </c>
      <c r="H4713">
        <v>0</v>
      </c>
      <c r="I4713">
        <v>0</v>
      </c>
      <c r="J4713">
        <v>0</v>
      </c>
      <c r="K4713">
        <v>0</v>
      </c>
      <c r="L4713">
        <v>0</v>
      </c>
      <c r="M4713">
        <v>0</v>
      </c>
    </row>
    <row r="4714" spans="2:13" x14ac:dyDescent="0.2">
      <c r="B4714">
        <v>0</v>
      </c>
      <c r="C4714">
        <v>0</v>
      </c>
      <c r="D4714">
        <v>0</v>
      </c>
      <c r="E4714">
        <v>0</v>
      </c>
      <c r="F4714">
        <v>0</v>
      </c>
      <c r="G4714">
        <v>44444444</v>
      </c>
      <c r="H4714">
        <v>0</v>
      </c>
      <c r="I4714">
        <v>0</v>
      </c>
      <c r="J4714">
        <v>0</v>
      </c>
      <c r="K4714">
        <v>0</v>
      </c>
      <c r="L4714">
        <v>0</v>
      </c>
      <c r="M4714">
        <v>0</v>
      </c>
    </row>
    <row r="4715" spans="2:13" x14ac:dyDescent="0.2">
      <c r="B4715">
        <v>0</v>
      </c>
      <c r="C4715">
        <v>0</v>
      </c>
      <c r="D4715">
        <v>0</v>
      </c>
      <c r="E4715">
        <v>0</v>
      </c>
      <c r="F4715">
        <v>0</v>
      </c>
      <c r="G4715">
        <v>44444444</v>
      </c>
      <c r="H4715">
        <v>0</v>
      </c>
      <c r="I4715">
        <v>0</v>
      </c>
      <c r="J4715">
        <v>0</v>
      </c>
      <c r="K4715">
        <v>0</v>
      </c>
      <c r="L4715">
        <v>0</v>
      </c>
      <c r="M4715">
        <v>0</v>
      </c>
    </row>
    <row r="4716" spans="2:13" x14ac:dyDescent="0.2">
      <c r="B4716">
        <v>0</v>
      </c>
      <c r="C4716">
        <v>0</v>
      </c>
      <c r="D4716">
        <v>0</v>
      </c>
      <c r="E4716">
        <v>0</v>
      </c>
      <c r="F4716">
        <v>0</v>
      </c>
      <c r="G4716">
        <v>44444444</v>
      </c>
      <c r="H4716">
        <v>0</v>
      </c>
      <c r="I4716">
        <v>0</v>
      </c>
      <c r="J4716">
        <v>0</v>
      </c>
      <c r="K4716">
        <v>0</v>
      </c>
      <c r="L4716">
        <v>0</v>
      </c>
      <c r="M4716">
        <v>0</v>
      </c>
    </row>
    <row r="4717" spans="2:13" x14ac:dyDescent="0.2">
      <c r="B4717">
        <v>0</v>
      </c>
      <c r="C4717">
        <v>0</v>
      </c>
      <c r="D4717">
        <v>0</v>
      </c>
      <c r="E4717">
        <v>0</v>
      </c>
      <c r="F4717">
        <v>0</v>
      </c>
      <c r="G4717">
        <v>44444444</v>
      </c>
      <c r="H4717">
        <v>0</v>
      </c>
      <c r="I4717">
        <v>0</v>
      </c>
      <c r="J4717">
        <v>0</v>
      </c>
      <c r="K4717">
        <v>0</v>
      </c>
      <c r="L4717">
        <v>0</v>
      </c>
      <c r="M4717">
        <v>0</v>
      </c>
    </row>
    <row r="4718" spans="2:13" x14ac:dyDescent="0.2">
      <c r="B4718">
        <v>0</v>
      </c>
      <c r="C4718">
        <v>0</v>
      </c>
      <c r="D4718">
        <v>0</v>
      </c>
      <c r="E4718">
        <v>0</v>
      </c>
      <c r="F4718">
        <v>0</v>
      </c>
      <c r="G4718">
        <v>44444444</v>
      </c>
      <c r="H4718">
        <v>0</v>
      </c>
      <c r="I4718">
        <v>0</v>
      </c>
      <c r="J4718">
        <v>0</v>
      </c>
      <c r="K4718">
        <v>0</v>
      </c>
      <c r="L4718">
        <v>0</v>
      </c>
      <c r="M4718">
        <v>0</v>
      </c>
    </row>
    <row r="4719" spans="2:13" x14ac:dyDescent="0.2">
      <c r="B4719">
        <v>0</v>
      </c>
      <c r="C4719">
        <v>0</v>
      </c>
      <c r="D4719">
        <v>0</v>
      </c>
      <c r="E4719">
        <v>0</v>
      </c>
      <c r="F4719">
        <v>0</v>
      </c>
      <c r="G4719">
        <v>44444444</v>
      </c>
      <c r="H4719">
        <v>0</v>
      </c>
      <c r="I4719">
        <v>0</v>
      </c>
      <c r="J4719">
        <v>0</v>
      </c>
      <c r="K4719">
        <v>0</v>
      </c>
      <c r="L4719">
        <v>0</v>
      </c>
      <c r="M4719">
        <v>0</v>
      </c>
    </row>
    <row r="4720" spans="2:13" x14ac:dyDescent="0.2">
      <c r="B4720">
        <v>0</v>
      </c>
      <c r="C4720">
        <v>0</v>
      </c>
      <c r="D4720">
        <v>0</v>
      </c>
      <c r="E4720">
        <v>0</v>
      </c>
      <c r="F4720">
        <v>0</v>
      </c>
      <c r="G4720">
        <v>44444444</v>
      </c>
      <c r="H4720">
        <v>0</v>
      </c>
      <c r="I4720">
        <v>0</v>
      </c>
      <c r="J4720">
        <v>0</v>
      </c>
      <c r="K4720">
        <v>0</v>
      </c>
      <c r="L4720">
        <v>0</v>
      </c>
      <c r="M4720">
        <v>0</v>
      </c>
    </row>
    <row r="4721" spans="2:13" x14ac:dyDescent="0.2">
      <c r="B4721">
        <v>0</v>
      </c>
      <c r="C4721">
        <v>0</v>
      </c>
      <c r="D4721">
        <v>0</v>
      </c>
      <c r="E4721">
        <v>0</v>
      </c>
      <c r="F4721">
        <v>0</v>
      </c>
      <c r="G4721">
        <v>44444444</v>
      </c>
      <c r="H4721">
        <v>0</v>
      </c>
      <c r="I4721">
        <v>0</v>
      </c>
      <c r="J4721">
        <v>0</v>
      </c>
      <c r="K4721">
        <v>0</v>
      </c>
      <c r="L4721">
        <v>0</v>
      </c>
      <c r="M4721">
        <v>0</v>
      </c>
    </row>
    <row r="4722" spans="2:13" x14ac:dyDescent="0.2">
      <c r="B4722">
        <v>0</v>
      </c>
      <c r="C4722">
        <v>0</v>
      </c>
      <c r="D4722">
        <v>0</v>
      </c>
      <c r="E4722">
        <v>0</v>
      </c>
      <c r="F4722">
        <v>0</v>
      </c>
      <c r="G4722">
        <v>44444444</v>
      </c>
      <c r="H4722">
        <v>0</v>
      </c>
      <c r="I4722">
        <v>0</v>
      </c>
      <c r="J4722">
        <v>0</v>
      </c>
      <c r="K4722">
        <v>0</v>
      </c>
      <c r="L4722">
        <v>0</v>
      </c>
      <c r="M4722">
        <v>0</v>
      </c>
    </row>
    <row r="4723" spans="2:13" x14ac:dyDescent="0.2">
      <c r="B4723">
        <v>0</v>
      </c>
      <c r="C4723">
        <v>0</v>
      </c>
      <c r="D4723">
        <v>0</v>
      </c>
      <c r="E4723">
        <v>0</v>
      </c>
      <c r="F4723">
        <v>0</v>
      </c>
      <c r="G4723">
        <v>44444444</v>
      </c>
      <c r="H4723">
        <v>0</v>
      </c>
      <c r="I4723">
        <v>0</v>
      </c>
      <c r="J4723">
        <v>0</v>
      </c>
      <c r="K4723">
        <v>0</v>
      </c>
      <c r="L4723">
        <v>0</v>
      </c>
      <c r="M4723">
        <v>0</v>
      </c>
    </row>
    <row r="4724" spans="2:13" x14ac:dyDescent="0.2">
      <c r="B4724">
        <v>0</v>
      </c>
      <c r="C4724">
        <v>0</v>
      </c>
      <c r="D4724">
        <v>0</v>
      </c>
      <c r="E4724">
        <v>0</v>
      </c>
      <c r="F4724">
        <v>0</v>
      </c>
      <c r="G4724">
        <v>44444444</v>
      </c>
      <c r="H4724">
        <v>0</v>
      </c>
      <c r="I4724">
        <v>0</v>
      </c>
      <c r="J4724">
        <v>0</v>
      </c>
      <c r="K4724">
        <v>0</v>
      </c>
      <c r="L4724">
        <v>0</v>
      </c>
      <c r="M4724">
        <v>0</v>
      </c>
    </row>
    <row r="4725" spans="2:13" x14ac:dyDescent="0.2">
      <c r="B4725">
        <v>0</v>
      </c>
      <c r="C4725">
        <v>0</v>
      </c>
      <c r="D4725">
        <v>0</v>
      </c>
      <c r="E4725">
        <v>0</v>
      </c>
      <c r="F4725">
        <v>0</v>
      </c>
      <c r="G4725">
        <v>44444444</v>
      </c>
      <c r="H4725">
        <v>0</v>
      </c>
      <c r="I4725">
        <v>0</v>
      </c>
      <c r="J4725">
        <v>0</v>
      </c>
      <c r="K4725">
        <v>0</v>
      </c>
      <c r="L4725">
        <v>0</v>
      </c>
      <c r="M4725">
        <v>0</v>
      </c>
    </row>
    <row r="4726" spans="2:13" x14ac:dyDescent="0.2">
      <c r="B4726">
        <v>0</v>
      </c>
      <c r="C4726">
        <v>0</v>
      </c>
      <c r="D4726">
        <v>0</v>
      </c>
      <c r="E4726">
        <v>0</v>
      </c>
      <c r="F4726">
        <v>0</v>
      </c>
      <c r="G4726">
        <v>44444444</v>
      </c>
      <c r="H4726">
        <v>0</v>
      </c>
      <c r="I4726">
        <v>0</v>
      </c>
      <c r="J4726">
        <v>0</v>
      </c>
      <c r="K4726">
        <v>0</v>
      </c>
      <c r="L4726">
        <v>0</v>
      </c>
      <c r="M4726">
        <v>0</v>
      </c>
    </row>
    <row r="4727" spans="2:13" x14ac:dyDescent="0.2">
      <c r="B4727">
        <v>0</v>
      </c>
      <c r="C4727">
        <v>0</v>
      </c>
      <c r="D4727">
        <v>0</v>
      </c>
      <c r="E4727">
        <v>0</v>
      </c>
      <c r="F4727">
        <v>0</v>
      </c>
      <c r="G4727">
        <v>44444444</v>
      </c>
      <c r="H4727">
        <v>0</v>
      </c>
      <c r="I4727">
        <v>0</v>
      </c>
      <c r="J4727">
        <v>0</v>
      </c>
      <c r="K4727">
        <v>0</v>
      </c>
      <c r="L4727">
        <v>0</v>
      </c>
      <c r="M4727">
        <v>0</v>
      </c>
    </row>
    <row r="4728" spans="2:13" x14ac:dyDescent="0.2">
      <c r="B4728">
        <v>0</v>
      </c>
      <c r="C4728">
        <v>0</v>
      </c>
      <c r="D4728">
        <v>0</v>
      </c>
      <c r="E4728">
        <v>0</v>
      </c>
      <c r="F4728">
        <v>0</v>
      </c>
      <c r="G4728">
        <v>44444444</v>
      </c>
      <c r="H4728">
        <v>0</v>
      </c>
      <c r="I4728">
        <v>0</v>
      </c>
      <c r="J4728">
        <v>0</v>
      </c>
      <c r="K4728">
        <v>0</v>
      </c>
      <c r="L4728">
        <v>0</v>
      </c>
      <c r="M4728">
        <v>0</v>
      </c>
    </row>
    <row r="4729" spans="2:13" x14ac:dyDescent="0.2">
      <c r="B4729">
        <v>0</v>
      </c>
      <c r="C4729">
        <v>0</v>
      </c>
      <c r="D4729">
        <v>0</v>
      </c>
      <c r="E4729">
        <v>0</v>
      </c>
      <c r="F4729">
        <v>0</v>
      </c>
      <c r="G4729">
        <v>44444444</v>
      </c>
      <c r="H4729">
        <v>0</v>
      </c>
      <c r="I4729">
        <v>0</v>
      </c>
      <c r="J4729">
        <v>0</v>
      </c>
      <c r="K4729">
        <v>0</v>
      </c>
      <c r="L4729">
        <v>0</v>
      </c>
      <c r="M4729">
        <v>0</v>
      </c>
    </row>
    <row r="4730" spans="2:13" x14ac:dyDescent="0.2">
      <c r="B4730">
        <v>0</v>
      </c>
      <c r="C4730">
        <v>0</v>
      </c>
      <c r="D4730">
        <v>0</v>
      </c>
      <c r="E4730">
        <v>0</v>
      </c>
      <c r="F4730">
        <v>0</v>
      </c>
      <c r="G4730">
        <v>44444444</v>
      </c>
      <c r="H4730">
        <v>0</v>
      </c>
      <c r="I4730">
        <v>0</v>
      </c>
      <c r="J4730">
        <v>0</v>
      </c>
      <c r="K4730">
        <v>0</v>
      </c>
      <c r="L4730">
        <v>0</v>
      </c>
      <c r="M4730">
        <v>0</v>
      </c>
    </row>
    <row r="4731" spans="2:13" x14ac:dyDescent="0.2">
      <c r="B4731">
        <v>0</v>
      </c>
      <c r="C4731">
        <v>0</v>
      </c>
      <c r="D4731">
        <v>0</v>
      </c>
      <c r="E4731">
        <v>0</v>
      </c>
      <c r="F4731">
        <v>0</v>
      </c>
      <c r="G4731">
        <v>44444444</v>
      </c>
      <c r="H4731">
        <v>0</v>
      </c>
      <c r="I4731">
        <v>0</v>
      </c>
      <c r="J4731">
        <v>0</v>
      </c>
      <c r="K4731">
        <v>0</v>
      </c>
      <c r="L4731">
        <v>0</v>
      </c>
      <c r="M4731">
        <v>0</v>
      </c>
    </row>
    <row r="4732" spans="2:13" x14ac:dyDescent="0.2">
      <c r="B4732">
        <v>0</v>
      </c>
      <c r="C4732">
        <v>0</v>
      </c>
      <c r="D4732">
        <v>0</v>
      </c>
      <c r="E4732">
        <v>0</v>
      </c>
      <c r="F4732">
        <v>0</v>
      </c>
      <c r="G4732">
        <v>44444444</v>
      </c>
      <c r="H4732">
        <v>0</v>
      </c>
      <c r="I4732">
        <v>0</v>
      </c>
      <c r="J4732">
        <v>0</v>
      </c>
      <c r="K4732">
        <v>0</v>
      </c>
      <c r="L4732">
        <v>0</v>
      </c>
      <c r="M4732">
        <v>0</v>
      </c>
    </row>
    <row r="4733" spans="2:13" x14ac:dyDescent="0.2">
      <c r="B4733">
        <v>0</v>
      </c>
      <c r="C4733">
        <v>0</v>
      </c>
      <c r="D4733">
        <v>0</v>
      </c>
      <c r="E4733">
        <v>0</v>
      </c>
      <c r="F4733">
        <v>0</v>
      </c>
      <c r="G4733">
        <v>44444444</v>
      </c>
      <c r="H4733">
        <v>0</v>
      </c>
      <c r="I4733">
        <v>0</v>
      </c>
      <c r="J4733">
        <v>0</v>
      </c>
      <c r="K4733">
        <v>0</v>
      </c>
      <c r="L4733">
        <v>0</v>
      </c>
      <c r="M4733">
        <v>0</v>
      </c>
    </row>
    <row r="4734" spans="2:13" x14ac:dyDescent="0.2">
      <c r="B4734">
        <v>0</v>
      </c>
      <c r="C4734">
        <v>0</v>
      </c>
      <c r="D4734">
        <v>0</v>
      </c>
      <c r="E4734">
        <v>0</v>
      </c>
      <c r="F4734">
        <v>0</v>
      </c>
      <c r="G4734">
        <v>44444444</v>
      </c>
      <c r="H4734">
        <v>0</v>
      </c>
      <c r="I4734">
        <v>0</v>
      </c>
      <c r="J4734">
        <v>0</v>
      </c>
      <c r="K4734">
        <v>0</v>
      </c>
      <c r="L4734">
        <v>0</v>
      </c>
      <c r="M4734">
        <v>0</v>
      </c>
    </row>
    <row r="4735" spans="2:13" x14ac:dyDescent="0.2">
      <c r="B4735">
        <v>0</v>
      </c>
      <c r="C4735">
        <v>0</v>
      </c>
      <c r="D4735">
        <v>0</v>
      </c>
      <c r="E4735">
        <v>0</v>
      </c>
      <c r="F4735">
        <v>0</v>
      </c>
      <c r="G4735">
        <v>44444444</v>
      </c>
      <c r="H4735">
        <v>0</v>
      </c>
      <c r="I4735">
        <v>0</v>
      </c>
      <c r="J4735">
        <v>0</v>
      </c>
      <c r="K4735">
        <v>0</v>
      </c>
      <c r="L4735">
        <v>0</v>
      </c>
      <c r="M4735">
        <v>0</v>
      </c>
    </row>
    <row r="4736" spans="2:13" x14ac:dyDescent="0.2">
      <c r="B4736">
        <v>0</v>
      </c>
      <c r="C4736">
        <v>0</v>
      </c>
      <c r="D4736">
        <v>0</v>
      </c>
      <c r="E4736">
        <v>0</v>
      </c>
      <c r="F4736">
        <v>0</v>
      </c>
      <c r="G4736">
        <v>44444444</v>
      </c>
      <c r="H4736">
        <v>0</v>
      </c>
      <c r="I4736">
        <v>0</v>
      </c>
      <c r="J4736">
        <v>0</v>
      </c>
      <c r="K4736">
        <v>0</v>
      </c>
      <c r="L4736">
        <v>0</v>
      </c>
      <c r="M4736">
        <v>0</v>
      </c>
    </row>
    <row r="4737" spans="2:13" x14ac:dyDescent="0.2">
      <c r="B4737">
        <v>0</v>
      </c>
      <c r="C4737">
        <v>0</v>
      </c>
      <c r="D4737">
        <v>0</v>
      </c>
      <c r="E4737">
        <v>0</v>
      </c>
      <c r="F4737">
        <v>0</v>
      </c>
      <c r="G4737">
        <v>44444444</v>
      </c>
      <c r="H4737">
        <v>0</v>
      </c>
      <c r="I4737">
        <v>0</v>
      </c>
      <c r="J4737">
        <v>0</v>
      </c>
      <c r="K4737">
        <v>0</v>
      </c>
      <c r="L4737">
        <v>0</v>
      </c>
      <c r="M4737">
        <v>0</v>
      </c>
    </row>
    <row r="4738" spans="2:13" x14ac:dyDescent="0.2">
      <c r="B4738">
        <v>0</v>
      </c>
      <c r="C4738">
        <v>0</v>
      </c>
      <c r="D4738">
        <v>0</v>
      </c>
      <c r="E4738">
        <v>0</v>
      </c>
      <c r="F4738">
        <v>0</v>
      </c>
      <c r="G4738">
        <v>44444444</v>
      </c>
      <c r="H4738">
        <v>0</v>
      </c>
      <c r="I4738">
        <v>0</v>
      </c>
      <c r="J4738">
        <v>0</v>
      </c>
      <c r="K4738">
        <v>0</v>
      </c>
      <c r="L4738">
        <v>0</v>
      </c>
      <c r="M4738">
        <v>0</v>
      </c>
    </row>
    <row r="4739" spans="2:13" x14ac:dyDescent="0.2">
      <c r="B4739">
        <v>0</v>
      </c>
      <c r="C4739">
        <v>0</v>
      </c>
      <c r="D4739">
        <v>0</v>
      </c>
      <c r="E4739">
        <v>0</v>
      </c>
      <c r="F4739">
        <v>0</v>
      </c>
      <c r="G4739">
        <v>44444444</v>
      </c>
      <c r="H4739">
        <v>0</v>
      </c>
      <c r="I4739">
        <v>0</v>
      </c>
      <c r="J4739">
        <v>0</v>
      </c>
      <c r="K4739">
        <v>0</v>
      </c>
      <c r="L4739">
        <v>0</v>
      </c>
      <c r="M4739">
        <v>0</v>
      </c>
    </row>
    <row r="4740" spans="2:13" x14ac:dyDescent="0.2">
      <c r="B4740">
        <v>0</v>
      </c>
      <c r="C4740">
        <v>0</v>
      </c>
      <c r="D4740">
        <v>0</v>
      </c>
      <c r="E4740">
        <v>0</v>
      </c>
      <c r="F4740">
        <v>0</v>
      </c>
      <c r="G4740">
        <v>44444444</v>
      </c>
      <c r="H4740">
        <v>0</v>
      </c>
      <c r="I4740">
        <v>0</v>
      </c>
      <c r="J4740">
        <v>0</v>
      </c>
      <c r="K4740">
        <v>0</v>
      </c>
      <c r="L4740">
        <v>0</v>
      </c>
      <c r="M4740">
        <v>0</v>
      </c>
    </row>
    <row r="4741" spans="2:13" x14ac:dyDescent="0.2">
      <c r="B4741">
        <v>0</v>
      </c>
      <c r="C4741">
        <v>0</v>
      </c>
      <c r="D4741">
        <v>0</v>
      </c>
      <c r="E4741">
        <v>0</v>
      </c>
      <c r="F4741">
        <v>0</v>
      </c>
      <c r="G4741">
        <v>44444444</v>
      </c>
      <c r="H4741">
        <v>0</v>
      </c>
      <c r="I4741">
        <v>0</v>
      </c>
      <c r="J4741">
        <v>0</v>
      </c>
      <c r="K4741">
        <v>0</v>
      </c>
      <c r="L4741">
        <v>0</v>
      </c>
      <c r="M4741">
        <v>0</v>
      </c>
    </row>
    <row r="4742" spans="2:13" x14ac:dyDescent="0.2">
      <c r="B4742">
        <v>0</v>
      </c>
      <c r="C4742">
        <v>0</v>
      </c>
      <c r="D4742">
        <v>0</v>
      </c>
      <c r="E4742">
        <v>0</v>
      </c>
      <c r="F4742">
        <v>0</v>
      </c>
      <c r="G4742">
        <v>44444444</v>
      </c>
      <c r="H4742">
        <v>0</v>
      </c>
      <c r="I4742">
        <v>0</v>
      </c>
      <c r="J4742">
        <v>0</v>
      </c>
      <c r="K4742">
        <v>0</v>
      </c>
      <c r="L4742">
        <v>0</v>
      </c>
      <c r="M4742">
        <v>0</v>
      </c>
    </row>
    <row r="4743" spans="2:13" x14ac:dyDescent="0.2">
      <c r="B4743">
        <v>0</v>
      </c>
      <c r="C4743">
        <v>0</v>
      </c>
      <c r="D4743">
        <v>0</v>
      </c>
      <c r="E4743">
        <v>0</v>
      </c>
      <c r="F4743">
        <v>0</v>
      </c>
      <c r="G4743">
        <v>44444444</v>
      </c>
      <c r="H4743">
        <v>0</v>
      </c>
      <c r="I4743">
        <v>0</v>
      </c>
      <c r="J4743">
        <v>0</v>
      </c>
      <c r="K4743">
        <v>0</v>
      </c>
      <c r="L4743">
        <v>0</v>
      </c>
      <c r="M4743">
        <v>0</v>
      </c>
    </row>
    <row r="4744" spans="2:13" x14ac:dyDescent="0.2">
      <c r="B4744">
        <v>0</v>
      </c>
      <c r="C4744">
        <v>0</v>
      </c>
      <c r="D4744">
        <v>0</v>
      </c>
      <c r="E4744">
        <v>0</v>
      </c>
      <c r="F4744">
        <v>0</v>
      </c>
      <c r="G4744">
        <v>44444444</v>
      </c>
      <c r="H4744">
        <v>0</v>
      </c>
      <c r="I4744">
        <v>0</v>
      </c>
      <c r="J4744">
        <v>0</v>
      </c>
      <c r="K4744">
        <v>0</v>
      </c>
      <c r="L4744">
        <v>0</v>
      </c>
      <c r="M4744">
        <v>0</v>
      </c>
    </row>
    <row r="4745" spans="2:13" x14ac:dyDescent="0.2">
      <c r="B4745">
        <v>0</v>
      </c>
      <c r="C4745">
        <v>0</v>
      </c>
      <c r="D4745">
        <v>0</v>
      </c>
      <c r="E4745">
        <v>0</v>
      </c>
      <c r="F4745">
        <v>0</v>
      </c>
      <c r="G4745">
        <v>44444444</v>
      </c>
      <c r="H4745">
        <v>0</v>
      </c>
      <c r="I4745">
        <v>0</v>
      </c>
      <c r="J4745">
        <v>0</v>
      </c>
      <c r="K4745">
        <v>0</v>
      </c>
      <c r="L4745">
        <v>0</v>
      </c>
      <c r="M4745">
        <v>0</v>
      </c>
    </row>
    <row r="4746" spans="2:13" x14ac:dyDescent="0.2">
      <c r="B4746">
        <v>0</v>
      </c>
      <c r="C4746">
        <v>0</v>
      </c>
      <c r="D4746">
        <v>0</v>
      </c>
      <c r="E4746">
        <v>0</v>
      </c>
      <c r="F4746">
        <v>0</v>
      </c>
      <c r="G4746">
        <v>44444444</v>
      </c>
      <c r="H4746">
        <v>0</v>
      </c>
      <c r="I4746">
        <v>0</v>
      </c>
      <c r="J4746">
        <v>0</v>
      </c>
      <c r="K4746">
        <v>0</v>
      </c>
      <c r="L4746">
        <v>0</v>
      </c>
      <c r="M4746">
        <v>0</v>
      </c>
    </row>
    <row r="4747" spans="2:13" x14ac:dyDescent="0.2">
      <c r="B4747">
        <v>0</v>
      </c>
      <c r="C4747">
        <v>0</v>
      </c>
      <c r="D4747">
        <v>0</v>
      </c>
      <c r="E4747">
        <v>0</v>
      </c>
      <c r="F4747">
        <v>0</v>
      </c>
      <c r="G4747">
        <v>44444444</v>
      </c>
      <c r="H4747">
        <v>0</v>
      </c>
      <c r="I4747">
        <v>0</v>
      </c>
      <c r="J4747">
        <v>0</v>
      </c>
      <c r="K4747">
        <v>0</v>
      </c>
      <c r="L4747">
        <v>0</v>
      </c>
      <c r="M4747">
        <v>0</v>
      </c>
    </row>
    <row r="4748" spans="2:13" x14ac:dyDescent="0.2">
      <c r="B4748">
        <v>0</v>
      </c>
      <c r="C4748">
        <v>0</v>
      </c>
      <c r="D4748">
        <v>0</v>
      </c>
      <c r="E4748">
        <v>0</v>
      </c>
      <c r="F4748">
        <v>0</v>
      </c>
      <c r="G4748">
        <v>44444444</v>
      </c>
      <c r="H4748">
        <v>0</v>
      </c>
      <c r="I4748">
        <v>0</v>
      </c>
      <c r="J4748">
        <v>0</v>
      </c>
      <c r="K4748">
        <v>0</v>
      </c>
      <c r="L4748">
        <v>0</v>
      </c>
      <c r="M4748">
        <v>0</v>
      </c>
    </row>
    <row r="4749" spans="2:13" x14ac:dyDescent="0.2">
      <c r="B4749">
        <v>0</v>
      </c>
      <c r="C4749">
        <v>0</v>
      </c>
      <c r="D4749">
        <v>0</v>
      </c>
      <c r="E4749">
        <v>0</v>
      </c>
      <c r="F4749">
        <v>0</v>
      </c>
      <c r="G4749">
        <v>44444444</v>
      </c>
      <c r="H4749">
        <v>0</v>
      </c>
      <c r="I4749">
        <v>0</v>
      </c>
      <c r="J4749">
        <v>0</v>
      </c>
      <c r="K4749">
        <v>0</v>
      </c>
      <c r="L4749">
        <v>0</v>
      </c>
      <c r="M4749">
        <v>0</v>
      </c>
    </row>
    <row r="4750" spans="2:13" x14ac:dyDescent="0.2">
      <c r="B4750">
        <v>0</v>
      </c>
      <c r="C4750">
        <v>0</v>
      </c>
      <c r="D4750">
        <v>0</v>
      </c>
      <c r="E4750">
        <v>0</v>
      </c>
      <c r="F4750">
        <v>0</v>
      </c>
      <c r="G4750">
        <v>44444444</v>
      </c>
      <c r="H4750">
        <v>0</v>
      </c>
      <c r="I4750">
        <v>0</v>
      </c>
      <c r="J4750">
        <v>0</v>
      </c>
      <c r="K4750">
        <v>0</v>
      </c>
      <c r="L4750">
        <v>0</v>
      </c>
      <c r="M4750">
        <v>0</v>
      </c>
    </row>
    <row r="4751" spans="2:13" x14ac:dyDescent="0.2">
      <c r="B4751">
        <v>0</v>
      </c>
      <c r="C4751">
        <v>0</v>
      </c>
      <c r="D4751">
        <v>0</v>
      </c>
      <c r="E4751">
        <v>0</v>
      </c>
      <c r="F4751">
        <v>0</v>
      </c>
      <c r="G4751">
        <v>44444444</v>
      </c>
      <c r="H4751">
        <v>0</v>
      </c>
      <c r="I4751">
        <v>0</v>
      </c>
      <c r="J4751">
        <v>0</v>
      </c>
      <c r="K4751">
        <v>0</v>
      </c>
      <c r="L4751">
        <v>0</v>
      </c>
      <c r="M4751">
        <v>0</v>
      </c>
    </row>
    <row r="4752" spans="2:13" x14ac:dyDescent="0.2">
      <c r="B4752">
        <v>0</v>
      </c>
      <c r="C4752">
        <v>0</v>
      </c>
      <c r="D4752">
        <v>0</v>
      </c>
      <c r="E4752">
        <v>0</v>
      </c>
      <c r="F4752">
        <v>0</v>
      </c>
      <c r="G4752">
        <v>44444444</v>
      </c>
      <c r="H4752">
        <v>0</v>
      </c>
      <c r="I4752">
        <v>0</v>
      </c>
      <c r="J4752">
        <v>0</v>
      </c>
      <c r="K4752">
        <v>0</v>
      </c>
      <c r="L4752">
        <v>0</v>
      </c>
      <c r="M4752">
        <v>0</v>
      </c>
    </row>
    <row r="4753" spans="2:13" x14ac:dyDescent="0.2">
      <c r="B4753">
        <v>0</v>
      </c>
      <c r="C4753">
        <v>0</v>
      </c>
      <c r="D4753">
        <v>0</v>
      </c>
      <c r="E4753">
        <v>0</v>
      </c>
      <c r="F4753">
        <v>0</v>
      </c>
      <c r="G4753">
        <v>44444444</v>
      </c>
      <c r="H4753">
        <v>0</v>
      </c>
      <c r="I4753">
        <v>0</v>
      </c>
      <c r="J4753">
        <v>0</v>
      </c>
      <c r="K4753">
        <v>0</v>
      </c>
      <c r="L4753">
        <v>0</v>
      </c>
      <c r="M4753">
        <v>0</v>
      </c>
    </row>
    <row r="4754" spans="2:13" x14ac:dyDescent="0.2">
      <c r="B4754">
        <v>0</v>
      </c>
      <c r="C4754">
        <v>0</v>
      </c>
      <c r="D4754">
        <v>0</v>
      </c>
      <c r="E4754">
        <v>0</v>
      </c>
      <c r="F4754">
        <v>0</v>
      </c>
      <c r="G4754">
        <v>44444444</v>
      </c>
      <c r="H4754">
        <v>0</v>
      </c>
      <c r="I4754">
        <v>0</v>
      </c>
      <c r="J4754">
        <v>0</v>
      </c>
      <c r="K4754">
        <v>0</v>
      </c>
      <c r="L4754">
        <v>0</v>
      </c>
      <c r="M4754">
        <v>0</v>
      </c>
    </row>
    <row r="4755" spans="2:13" x14ac:dyDescent="0.2">
      <c r="B4755">
        <v>0</v>
      </c>
      <c r="C4755">
        <v>0</v>
      </c>
      <c r="D4755">
        <v>0</v>
      </c>
      <c r="E4755">
        <v>0</v>
      </c>
      <c r="F4755">
        <v>0</v>
      </c>
      <c r="G4755">
        <v>44444444</v>
      </c>
      <c r="H4755">
        <v>0</v>
      </c>
      <c r="I4755">
        <v>0</v>
      </c>
      <c r="J4755">
        <v>0</v>
      </c>
      <c r="K4755">
        <v>0</v>
      </c>
      <c r="L4755">
        <v>0</v>
      </c>
      <c r="M4755">
        <v>0</v>
      </c>
    </row>
    <row r="4756" spans="2:13" x14ac:dyDescent="0.2">
      <c r="B4756">
        <v>0</v>
      </c>
      <c r="C4756">
        <v>0</v>
      </c>
      <c r="D4756">
        <v>0</v>
      </c>
      <c r="E4756">
        <v>0</v>
      </c>
      <c r="F4756">
        <v>0</v>
      </c>
      <c r="G4756">
        <v>44444444</v>
      </c>
      <c r="H4756">
        <v>0</v>
      </c>
      <c r="I4756">
        <v>0</v>
      </c>
      <c r="J4756">
        <v>0</v>
      </c>
      <c r="K4756">
        <v>0</v>
      </c>
      <c r="L4756">
        <v>0</v>
      </c>
      <c r="M4756">
        <v>0</v>
      </c>
    </row>
    <row r="4757" spans="2:13" x14ac:dyDescent="0.2">
      <c r="B4757">
        <v>0</v>
      </c>
      <c r="C4757">
        <v>0</v>
      </c>
      <c r="D4757">
        <v>0</v>
      </c>
      <c r="E4757">
        <v>0</v>
      </c>
      <c r="F4757">
        <v>0</v>
      </c>
      <c r="G4757">
        <v>44444444</v>
      </c>
      <c r="H4757">
        <v>0</v>
      </c>
      <c r="I4757">
        <v>0</v>
      </c>
      <c r="J4757">
        <v>0</v>
      </c>
      <c r="K4757">
        <v>0</v>
      </c>
      <c r="L4757">
        <v>0</v>
      </c>
      <c r="M4757">
        <v>0</v>
      </c>
    </row>
    <row r="4758" spans="2:13" x14ac:dyDescent="0.2">
      <c r="B4758">
        <v>0</v>
      </c>
      <c r="C4758">
        <v>0</v>
      </c>
      <c r="D4758">
        <v>0</v>
      </c>
      <c r="E4758">
        <v>0</v>
      </c>
      <c r="F4758">
        <v>0</v>
      </c>
      <c r="G4758">
        <v>44444444</v>
      </c>
      <c r="H4758">
        <v>0</v>
      </c>
      <c r="I4758">
        <v>0</v>
      </c>
      <c r="J4758">
        <v>0</v>
      </c>
      <c r="K4758">
        <v>0</v>
      </c>
      <c r="L4758">
        <v>0</v>
      </c>
      <c r="M4758">
        <v>0</v>
      </c>
    </row>
    <row r="4759" spans="2:13" x14ac:dyDescent="0.2">
      <c r="B4759">
        <v>0</v>
      </c>
      <c r="C4759">
        <v>0</v>
      </c>
      <c r="D4759">
        <v>0</v>
      </c>
      <c r="E4759">
        <v>0</v>
      </c>
      <c r="F4759">
        <v>0</v>
      </c>
      <c r="G4759">
        <v>44444444</v>
      </c>
      <c r="H4759">
        <v>0</v>
      </c>
      <c r="I4759">
        <v>0</v>
      </c>
      <c r="J4759">
        <v>0</v>
      </c>
      <c r="K4759">
        <v>0</v>
      </c>
      <c r="L4759">
        <v>0</v>
      </c>
      <c r="M4759">
        <v>0</v>
      </c>
    </row>
    <row r="4760" spans="2:13" x14ac:dyDescent="0.2">
      <c r="B4760">
        <v>0</v>
      </c>
      <c r="C4760">
        <v>0</v>
      </c>
      <c r="D4760">
        <v>0</v>
      </c>
      <c r="E4760">
        <v>0</v>
      </c>
      <c r="F4760">
        <v>0</v>
      </c>
      <c r="G4760">
        <v>44444444</v>
      </c>
      <c r="H4760">
        <v>0</v>
      </c>
      <c r="I4760">
        <v>0</v>
      </c>
      <c r="J4760">
        <v>0</v>
      </c>
      <c r="K4760">
        <v>0</v>
      </c>
      <c r="L4760">
        <v>0</v>
      </c>
      <c r="M4760">
        <v>0</v>
      </c>
    </row>
    <row r="4761" spans="2:13" x14ac:dyDescent="0.2">
      <c r="B4761">
        <v>0</v>
      </c>
      <c r="C4761">
        <v>0</v>
      </c>
      <c r="D4761">
        <v>0</v>
      </c>
      <c r="E4761">
        <v>0</v>
      </c>
      <c r="F4761">
        <v>0</v>
      </c>
      <c r="G4761">
        <v>44444444</v>
      </c>
      <c r="H4761">
        <v>0</v>
      </c>
      <c r="I4761">
        <v>0</v>
      </c>
      <c r="J4761">
        <v>0</v>
      </c>
      <c r="K4761">
        <v>0</v>
      </c>
      <c r="L4761">
        <v>0</v>
      </c>
      <c r="M4761">
        <v>0</v>
      </c>
    </row>
    <row r="4762" spans="2:13" x14ac:dyDescent="0.2">
      <c r="B4762">
        <v>0</v>
      </c>
      <c r="C4762">
        <v>0</v>
      </c>
      <c r="D4762">
        <v>0</v>
      </c>
      <c r="E4762">
        <v>0</v>
      </c>
      <c r="F4762">
        <v>0</v>
      </c>
      <c r="G4762">
        <v>44444444</v>
      </c>
      <c r="H4762">
        <v>0</v>
      </c>
      <c r="I4762">
        <v>0</v>
      </c>
      <c r="J4762">
        <v>0</v>
      </c>
      <c r="K4762">
        <v>0</v>
      </c>
      <c r="L4762">
        <v>0</v>
      </c>
      <c r="M4762">
        <v>0</v>
      </c>
    </row>
    <row r="4763" spans="2:13" x14ac:dyDescent="0.2">
      <c r="B4763">
        <v>0</v>
      </c>
      <c r="C4763">
        <v>0</v>
      </c>
      <c r="D4763">
        <v>0</v>
      </c>
      <c r="E4763">
        <v>0</v>
      </c>
      <c r="F4763">
        <v>0</v>
      </c>
      <c r="G4763">
        <v>44444444</v>
      </c>
      <c r="H4763">
        <v>0</v>
      </c>
      <c r="I4763">
        <v>0</v>
      </c>
      <c r="J4763">
        <v>0</v>
      </c>
      <c r="K4763">
        <v>0</v>
      </c>
      <c r="L4763">
        <v>0</v>
      </c>
      <c r="M4763">
        <v>0</v>
      </c>
    </row>
    <row r="4764" spans="2:13" x14ac:dyDescent="0.2">
      <c r="B4764">
        <v>0</v>
      </c>
      <c r="C4764">
        <v>0</v>
      </c>
      <c r="D4764">
        <v>0</v>
      </c>
      <c r="E4764">
        <v>0</v>
      </c>
      <c r="F4764">
        <v>0</v>
      </c>
      <c r="G4764">
        <v>44444444</v>
      </c>
      <c r="H4764">
        <v>0</v>
      </c>
      <c r="I4764">
        <v>0</v>
      </c>
      <c r="J4764">
        <v>0</v>
      </c>
      <c r="K4764">
        <v>0</v>
      </c>
      <c r="L4764">
        <v>0</v>
      </c>
      <c r="M4764">
        <v>0</v>
      </c>
    </row>
    <row r="4765" spans="2:13" x14ac:dyDescent="0.2">
      <c r="B4765">
        <v>0</v>
      </c>
      <c r="C4765">
        <v>0</v>
      </c>
      <c r="D4765">
        <v>0</v>
      </c>
      <c r="E4765">
        <v>0</v>
      </c>
      <c r="F4765">
        <v>0</v>
      </c>
      <c r="G4765">
        <v>44444444</v>
      </c>
      <c r="H4765">
        <v>0</v>
      </c>
      <c r="I4765">
        <v>0</v>
      </c>
      <c r="J4765">
        <v>0</v>
      </c>
      <c r="K4765">
        <v>0</v>
      </c>
      <c r="L4765">
        <v>0</v>
      </c>
      <c r="M4765">
        <v>0</v>
      </c>
    </row>
    <row r="4766" spans="2:13" x14ac:dyDescent="0.2">
      <c r="B4766">
        <v>0</v>
      </c>
      <c r="C4766">
        <v>0</v>
      </c>
      <c r="D4766">
        <v>0</v>
      </c>
      <c r="E4766">
        <v>0</v>
      </c>
      <c r="F4766">
        <v>0</v>
      </c>
      <c r="G4766">
        <v>44444444</v>
      </c>
      <c r="H4766">
        <v>0</v>
      </c>
      <c r="I4766">
        <v>0</v>
      </c>
      <c r="J4766">
        <v>0</v>
      </c>
      <c r="K4766">
        <v>0</v>
      </c>
      <c r="L4766">
        <v>0</v>
      </c>
      <c r="M4766">
        <v>0</v>
      </c>
    </row>
    <row r="4767" spans="2:13" x14ac:dyDescent="0.2">
      <c r="B4767">
        <v>0</v>
      </c>
      <c r="C4767">
        <v>0</v>
      </c>
      <c r="D4767">
        <v>0</v>
      </c>
      <c r="E4767">
        <v>0</v>
      </c>
      <c r="F4767">
        <v>0</v>
      </c>
      <c r="G4767">
        <v>44444444</v>
      </c>
      <c r="H4767">
        <v>0</v>
      </c>
      <c r="I4767">
        <v>0</v>
      </c>
      <c r="J4767">
        <v>0</v>
      </c>
      <c r="K4767">
        <v>0</v>
      </c>
      <c r="L4767">
        <v>0</v>
      </c>
      <c r="M4767">
        <v>0</v>
      </c>
    </row>
    <row r="4768" spans="2:13" x14ac:dyDescent="0.2">
      <c r="B4768">
        <v>0</v>
      </c>
      <c r="C4768">
        <v>0</v>
      </c>
      <c r="D4768">
        <v>0</v>
      </c>
      <c r="E4768">
        <v>0</v>
      </c>
      <c r="F4768">
        <v>0</v>
      </c>
      <c r="G4768">
        <v>44444444</v>
      </c>
      <c r="H4768">
        <v>0</v>
      </c>
      <c r="I4768">
        <v>0</v>
      </c>
      <c r="J4768">
        <v>0</v>
      </c>
      <c r="K4768">
        <v>0</v>
      </c>
      <c r="L4768">
        <v>0</v>
      </c>
      <c r="M4768">
        <v>0</v>
      </c>
    </row>
    <row r="4769" spans="2:13" x14ac:dyDescent="0.2">
      <c r="B4769">
        <v>0</v>
      </c>
      <c r="C4769">
        <v>0</v>
      </c>
      <c r="D4769">
        <v>0</v>
      </c>
      <c r="E4769">
        <v>0</v>
      </c>
      <c r="F4769">
        <v>0</v>
      </c>
      <c r="G4769">
        <v>44444444</v>
      </c>
      <c r="H4769">
        <v>0</v>
      </c>
      <c r="I4769">
        <v>0</v>
      </c>
      <c r="J4769">
        <v>0</v>
      </c>
      <c r="K4769">
        <v>0</v>
      </c>
      <c r="L4769">
        <v>0</v>
      </c>
      <c r="M4769">
        <v>0</v>
      </c>
    </row>
    <row r="4770" spans="2:13" x14ac:dyDescent="0.2">
      <c r="B4770">
        <v>0</v>
      </c>
      <c r="C4770">
        <v>0</v>
      </c>
      <c r="D4770">
        <v>0</v>
      </c>
      <c r="E4770">
        <v>0</v>
      </c>
      <c r="F4770">
        <v>0</v>
      </c>
      <c r="G4770">
        <v>44444444</v>
      </c>
      <c r="H4770">
        <v>0</v>
      </c>
      <c r="I4770">
        <v>0</v>
      </c>
      <c r="J4770">
        <v>0</v>
      </c>
      <c r="K4770">
        <v>0</v>
      </c>
      <c r="L4770">
        <v>0</v>
      </c>
      <c r="M4770">
        <v>0</v>
      </c>
    </row>
    <row r="4771" spans="2:13" x14ac:dyDescent="0.2">
      <c r="B4771">
        <v>0</v>
      </c>
      <c r="C4771">
        <v>0</v>
      </c>
      <c r="D4771">
        <v>0</v>
      </c>
      <c r="E4771">
        <v>0</v>
      </c>
      <c r="F4771">
        <v>0</v>
      </c>
      <c r="G4771">
        <v>44444444</v>
      </c>
      <c r="H4771">
        <v>0</v>
      </c>
      <c r="I4771">
        <v>0</v>
      </c>
      <c r="J4771">
        <v>0</v>
      </c>
      <c r="K4771">
        <v>0</v>
      </c>
      <c r="L4771">
        <v>0</v>
      </c>
      <c r="M4771">
        <v>0</v>
      </c>
    </row>
    <row r="4772" spans="2:13" x14ac:dyDescent="0.2">
      <c r="B4772">
        <v>0</v>
      </c>
      <c r="C4772">
        <v>0</v>
      </c>
      <c r="D4772">
        <v>0</v>
      </c>
      <c r="E4772">
        <v>0</v>
      </c>
      <c r="F4772">
        <v>0</v>
      </c>
      <c r="G4772">
        <v>44444444</v>
      </c>
      <c r="H4772">
        <v>0</v>
      </c>
      <c r="I4772">
        <v>0</v>
      </c>
      <c r="J4772">
        <v>0</v>
      </c>
      <c r="K4772">
        <v>0</v>
      </c>
      <c r="L4772">
        <v>0</v>
      </c>
      <c r="M4772">
        <v>0</v>
      </c>
    </row>
    <row r="4773" spans="2:13" x14ac:dyDescent="0.2">
      <c r="B4773">
        <v>0</v>
      </c>
      <c r="C4773">
        <v>0</v>
      </c>
      <c r="D4773">
        <v>0</v>
      </c>
      <c r="E4773">
        <v>0</v>
      </c>
      <c r="F4773">
        <v>0</v>
      </c>
      <c r="G4773">
        <v>44444444</v>
      </c>
      <c r="H4773">
        <v>0</v>
      </c>
      <c r="I4773">
        <v>0</v>
      </c>
      <c r="J4773">
        <v>0</v>
      </c>
      <c r="K4773">
        <v>0</v>
      </c>
      <c r="L4773">
        <v>0</v>
      </c>
      <c r="M4773">
        <v>0</v>
      </c>
    </row>
    <row r="4774" spans="2:13" x14ac:dyDescent="0.2">
      <c r="B4774">
        <v>0</v>
      </c>
      <c r="C4774">
        <v>0</v>
      </c>
      <c r="D4774">
        <v>0</v>
      </c>
      <c r="E4774">
        <v>0</v>
      </c>
      <c r="F4774">
        <v>0</v>
      </c>
      <c r="G4774">
        <v>44444444</v>
      </c>
      <c r="H4774">
        <v>0</v>
      </c>
      <c r="I4774">
        <v>0</v>
      </c>
      <c r="J4774">
        <v>0</v>
      </c>
      <c r="K4774">
        <v>0</v>
      </c>
      <c r="L4774">
        <v>0</v>
      </c>
      <c r="M4774">
        <v>0</v>
      </c>
    </row>
    <row r="4775" spans="2:13" x14ac:dyDescent="0.2">
      <c r="B4775">
        <v>0</v>
      </c>
      <c r="C4775">
        <v>0</v>
      </c>
      <c r="D4775">
        <v>0</v>
      </c>
      <c r="E4775">
        <v>0</v>
      </c>
      <c r="F4775">
        <v>0</v>
      </c>
      <c r="G4775">
        <v>44444444</v>
      </c>
      <c r="H4775">
        <v>0</v>
      </c>
      <c r="I4775">
        <v>0</v>
      </c>
      <c r="J4775">
        <v>0</v>
      </c>
      <c r="K4775">
        <v>0</v>
      </c>
      <c r="L4775">
        <v>0</v>
      </c>
      <c r="M4775">
        <v>0</v>
      </c>
    </row>
    <row r="4776" spans="2:13" x14ac:dyDescent="0.2">
      <c r="B4776">
        <v>0</v>
      </c>
      <c r="C4776">
        <v>0</v>
      </c>
      <c r="D4776">
        <v>0</v>
      </c>
      <c r="E4776">
        <v>0</v>
      </c>
      <c r="F4776">
        <v>0</v>
      </c>
      <c r="G4776">
        <v>44444444</v>
      </c>
      <c r="H4776">
        <v>0</v>
      </c>
      <c r="I4776">
        <v>0</v>
      </c>
      <c r="J4776">
        <v>0</v>
      </c>
      <c r="K4776">
        <v>0</v>
      </c>
      <c r="L4776">
        <v>0</v>
      </c>
      <c r="M4776">
        <v>0</v>
      </c>
    </row>
    <row r="4777" spans="2:13" x14ac:dyDescent="0.2">
      <c r="B4777">
        <v>0</v>
      </c>
      <c r="C4777">
        <v>0</v>
      </c>
      <c r="D4777">
        <v>0</v>
      </c>
      <c r="E4777">
        <v>0</v>
      </c>
      <c r="F4777">
        <v>0</v>
      </c>
      <c r="G4777">
        <v>44444444</v>
      </c>
      <c r="H4777">
        <v>0</v>
      </c>
      <c r="I4777">
        <v>0</v>
      </c>
      <c r="J4777">
        <v>0</v>
      </c>
      <c r="K4777">
        <v>0</v>
      </c>
      <c r="L4777">
        <v>0</v>
      </c>
      <c r="M4777">
        <v>0</v>
      </c>
    </row>
    <row r="4778" spans="2:13" x14ac:dyDescent="0.2">
      <c r="B4778">
        <v>0</v>
      </c>
      <c r="C4778">
        <v>0</v>
      </c>
      <c r="D4778">
        <v>0</v>
      </c>
      <c r="E4778">
        <v>0</v>
      </c>
      <c r="F4778">
        <v>0</v>
      </c>
      <c r="G4778">
        <v>44444444</v>
      </c>
      <c r="H4778">
        <v>0</v>
      </c>
      <c r="I4778">
        <v>0</v>
      </c>
      <c r="J4778">
        <v>0</v>
      </c>
      <c r="K4778">
        <v>0</v>
      </c>
      <c r="L4778">
        <v>0</v>
      </c>
      <c r="M4778">
        <v>0</v>
      </c>
    </row>
    <row r="4779" spans="2:13" x14ac:dyDescent="0.2">
      <c r="B4779">
        <v>0</v>
      </c>
      <c r="C4779">
        <v>0</v>
      </c>
      <c r="D4779">
        <v>0</v>
      </c>
      <c r="E4779">
        <v>0</v>
      </c>
      <c r="F4779">
        <v>0</v>
      </c>
      <c r="G4779">
        <v>44444444</v>
      </c>
      <c r="H4779">
        <v>0</v>
      </c>
      <c r="I4779">
        <v>0</v>
      </c>
      <c r="J4779">
        <v>0</v>
      </c>
      <c r="K4779">
        <v>0</v>
      </c>
      <c r="L4779">
        <v>0</v>
      </c>
      <c r="M4779">
        <v>0</v>
      </c>
    </row>
    <row r="4780" spans="2:13" x14ac:dyDescent="0.2">
      <c r="B4780">
        <v>0</v>
      </c>
      <c r="C4780">
        <v>0</v>
      </c>
      <c r="D4780">
        <v>0</v>
      </c>
      <c r="E4780">
        <v>0</v>
      </c>
      <c r="F4780">
        <v>0</v>
      </c>
      <c r="G4780">
        <v>44444444</v>
      </c>
      <c r="H4780">
        <v>0</v>
      </c>
      <c r="I4780">
        <v>0</v>
      </c>
      <c r="J4780">
        <v>0</v>
      </c>
      <c r="K4780">
        <v>0</v>
      </c>
      <c r="L4780">
        <v>0</v>
      </c>
      <c r="M4780">
        <v>0</v>
      </c>
    </row>
    <row r="4781" spans="2:13" x14ac:dyDescent="0.2">
      <c r="B4781">
        <v>0</v>
      </c>
      <c r="C4781">
        <v>0</v>
      </c>
      <c r="D4781">
        <v>0</v>
      </c>
      <c r="E4781">
        <v>0</v>
      </c>
      <c r="F4781">
        <v>0</v>
      </c>
      <c r="G4781">
        <v>44444444</v>
      </c>
      <c r="H4781">
        <v>0</v>
      </c>
      <c r="I4781">
        <v>0</v>
      </c>
      <c r="J4781">
        <v>0</v>
      </c>
      <c r="K4781">
        <v>0</v>
      </c>
      <c r="L4781">
        <v>0</v>
      </c>
      <c r="M4781">
        <v>0</v>
      </c>
    </row>
    <row r="4782" spans="2:13" x14ac:dyDescent="0.2">
      <c r="B4782">
        <v>0</v>
      </c>
      <c r="C4782">
        <v>0</v>
      </c>
      <c r="D4782">
        <v>0</v>
      </c>
      <c r="E4782">
        <v>0</v>
      </c>
      <c r="F4782">
        <v>0</v>
      </c>
      <c r="G4782">
        <v>44444444</v>
      </c>
      <c r="H4782">
        <v>0</v>
      </c>
      <c r="I4782">
        <v>0</v>
      </c>
      <c r="J4782">
        <v>0</v>
      </c>
      <c r="K4782">
        <v>0</v>
      </c>
      <c r="L4782">
        <v>0</v>
      </c>
      <c r="M4782">
        <v>0</v>
      </c>
    </row>
    <row r="4783" spans="2:13" x14ac:dyDescent="0.2">
      <c r="B4783">
        <v>0</v>
      </c>
      <c r="C4783">
        <v>0</v>
      </c>
      <c r="D4783">
        <v>0</v>
      </c>
      <c r="E4783">
        <v>0</v>
      </c>
      <c r="F4783">
        <v>0</v>
      </c>
      <c r="G4783">
        <v>44444444</v>
      </c>
      <c r="H4783">
        <v>0</v>
      </c>
      <c r="I4783">
        <v>0</v>
      </c>
      <c r="J4783">
        <v>0</v>
      </c>
      <c r="K4783">
        <v>0</v>
      </c>
      <c r="L4783">
        <v>0</v>
      </c>
      <c r="M4783">
        <v>0</v>
      </c>
    </row>
    <row r="4784" spans="2:13" x14ac:dyDescent="0.2">
      <c r="B4784">
        <v>0</v>
      </c>
      <c r="C4784">
        <v>0</v>
      </c>
      <c r="D4784">
        <v>0</v>
      </c>
      <c r="E4784">
        <v>0</v>
      </c>
      <c r="F4784">
        <v>0</v>
      </c>
      <c r="G4784">
        <v>44444444</v>
      </c>
      <c r="H4784">
        <v>0</v>
      </c>
      <c r="I4784">
        <v>0</v>
      </c>
      <c r="J4784">
        <v>0</v>
      </c>
      <c r="K4784">
        <v>0</v>
      </c>
      <c r="L4784">
        <v>0</v>
      </c>
      <c r="M4784">
        <v>0</v>
      </c>
    </row>
    <row r="4785" spans="2:13" x14ac:dyDescent="0.2">
      <c r="B4785">
        <v>0</v>
      </c>
      <c r="C4785">
        <v>0</v>
      </c>
      <c r="D4785">
        <v>0</v>
      </c>
      <c r="E4785">
        <v>0</v>
      </c>
      <c r="F4785">
        <v>0</v>
      </c>
      <c r="G4785">
        <v>44444444</v>
      </c>
      <c r="H4785">
        <v>0</v>
      </c>
      <c r="I4785">
        <v>0</v>
      </c>
      <c r="J4785">
        <v>0</v>
      </c>
      <c r="K4785">
        <v>0</v>
      </c>
      <c r="L4785">
        <v>0</v>
      </c>
      <c r="M4785">
        <v>0</v>
      </c>
    </row>
    <row r="4786" spans="2:13" x14ac:dyDescent="0.2">
      <c r="B4786">
        <v>0</v>
      </c>
      <c r="C4786">
        <v>0</v>
      </c>
      <c r="D4786">
        <v>0</v>
      </c>
      <c r="E4786">
        <v>0</v>
      </c>
      <c r="F4786">
        <v>0</v>
      </c>
      <c r="G4786">
        <v>44444444</v>
      </c>
      <c r="H4786">
        <v>0</v>
      </c>
      <c r="I4786">
        <v>0</v>
      </c>
      <c r="J4786">
        <v>0</v>
      </c>
      <c r="K4786">
        <v>0</v>
      </c>
      <c r="L4786">
        <v>0</v>
      </c>
      <c r="M4786">
        <v>0</v>
      </c>
    </row>
    <row r="4787" spans="2:13" x14ac:dyDescent="0.2">
      <c r="B4787">
        <v>0</v>
      </c>
      <c r="C4787">
        <v>0</v>
      </c>
      <c r="D4787">
        <v>0</v>
      </c>
      <c r="E4787">
        <v>0</v>
      </c>
      <c r="F4787">
        <v>0</v>
      </c>
      <c r="G4787">
        <v>44444444</v>
      </c>
      <c r="H4787">
        <v>0</v>
      </c>
      <c r="I4787">
        <v>0</v>
      </c>
      <c r="J4787">
        <v>0</v>
      </c>
      <c r="K4787">
        <v>0</v>
      </c>
      <c r="L4787">
        <v>0</v>
      </c>
      <c r="M4787">
        <v>0</v>
      </c>
    </row>
    <row r="4788" spans="2:13" x14ac:dyDescent="0.2">
      <c r="B4788">
        <v>0</v>
      </c>
      <c r="C4788">
        <v>0</v>
      </c>
      <c r="D4788">
        <v>0</v>
      </c>
      <c r="E4788">
        <v>0</v>
      </c>
      <c r="F4788">
        <v>0</v>
      </c>
      <c r="G4788">
        <v>44444444</v>
      </c>
      <c r="H4788">
        <v>0</v>
      </c>
      <c r="I4788">
        <v>0</v>
      </c>
      <c r="J4788">
        <v>0</v>
      </c>
      <c r="K4788">
        <v>0</v>
      </c>
      <c r="L4788">
        <v>0</v>
      </c>
      <c r="M4788">
        <v>0</v>
      </c>
    </row>
    <row r="4789" spans="2:13" x14ac:dyDescent="0.2">
      <c r="B4789">
        <v>0</v>
      </c>
      <c r="C4789">
        <v>0</v>
      </c>
      <c r="D4789">
        <v>0</v>
      </c>
      <c r="E4789">
        <v>0</v>
      </c>
      <c r="F4789">
        <v>0</v>
      </c>
      <c r="G4789">
        <v>44444444</v>
      </c>
      <c r="H4789">
        <v>0</v>
      </c>
      <c r="I4789">
        <v>0</v>
      </c>
      <c r="J4789">
        <v>0</v>
      </c>
      <c r="K4789">
        <v>0</v>
      </c>
      <c r="L4789">
        <v>0</v>
      </c>
      <c r="M4789">
        <v>0</v>
      </c>
    </row>
    <row r="4790" spans="2:13" x14ac:dyDescent="0.2">
      <c r="B4790">
        <v>0</v>
      </c>
      <c r="C4790">
        <v>0</v>
      </c>
      <c r="D4790">
        <v>0</v>
      </c>
      <c r="E4790">
        <v>0</v>
      </c>
      <c r="F4790">
        <v>0</v>
      </c>
      <c r="G4790">
        <v>44444444</v>
      </c>
      <c r="H4790">
        <v>0</v>
      </c>
      <c r="I4790">
        <v>0</v>
      </c>
      <c r="J4790">
        <v>0</v>
      </c>
      <c r="K4790">
        <v>0</v>
      </c>
      <c r="L4790">
        <v>0</v>
      </c>
      <c r="M4790">
        <v>0</v>
      </c>
    </row>
    <row r="4791" spans="2:13" x14ac:dyDescent="0.2">
      <c r="B4791">
        <v>0</v>
      </c>
      <c r="C4791">
        <v>0</v>
      </c>
      <c r="D4791">
        <v>0</v>
      </c>
      <c r="E4791">
        <v>0</v>
      </c>
      <c r="F4791">
        <v>0</v>
      </c>
      <c r="G4791">
        <v>44444444</v>
      </c>
      <c r="H4791">
        <v>0</v>
      </c>
      <c r="I4791">
        <v>0</v>
      </c>
      <c r="J4791">
        <v>0</v>
      </c>
      <c r="K4791">
        <v>0</v>
      </c>
      <c r="L4791">
        <v>0</v>
      </c>
      <c r="M4791">
        <v>0</v>
      </c>
    </row>
    <row r="4792" spans="2:13" x14ac:dyDescent="0.2">
      <c r="B4792">
        <v>0</v>
      </c>
      <c r="C4792">
        <v>0</v>
      </c>
      <c r="D4792">
        <v>0</v>
      </c>
      <c r="E4792">
        <v>0</v>
      </c>
      <c r="F4792">
        <v>0</v>
      </c>
      <c r="G4792">
        <v>44444444</v>
      </c>
      <c r="H4792">
        <v>0</v>
      </c>
      <c r="I4792">
        <v>0</v>
      </c>
      <c r="J4792">
        <v>0</v>
      </c>
      <c r="K4792">
        <v>0</v>
      </c>
      <c r="L4792">
        <v>0</v>
      </c>
      <c r="M4792">
        <v>0</v>
      </c>
    </row>
    <row r="4793" spans="2:13" x14ac:dyDescent="0.2">
      <c r="B4793">
        <v>0</v>
      </c>
      <c r="C4793">
        <v>0</v>
      </c>
      <c r="D4793">
        <v>0</v>
      </c>
      <c r="E4793">
        <v>0</v>
      </c>
      <c r="F4793">
        <v>0</v>
      </c>
      <c r="G4793">
        <v>44444444</v>
      </c>
      <c r="H4793">
        <v>0</v>
      </c>
      <c r="I4793">
        <v>0</v>
      </c>
      <c r="J4793">
        <v>0</v>
      </c>
      <c r="K4793">
        <v>0</v>
      </c>
      <c r="L4793">
        <v>0</v>
      </c>
      <c r="M4793">
        <v>0</v>
      </c>
    </row>
    <row r="4794" spans="2:13" x14ac:dyDescent="0.2">
      <c r="B4794">
        <v>0</v>
      </c>
      <c r="C4794">
        <v>0</v>
      </c>
      <c r="D4794">
        <v>0</v>
      </c>
      <c r="E4794">
        <v>0</v>
      </c>
      <c r="F4794">
        <v>0</v>
      </c>
      <c r="G4794">
        <v>44444444</v>
      </c>
      <c r="H4794">
        <v>0</v>
      </c>
      <c r="I4794">
        <v>0</v>
      </c>
      <c r="J4794">
        <v>0</v>
      </c>
      <c r="K4794">
        <v>0</v>
      </c>
      <c r="L4794">
        <v>0</v>
      </c>
      <c r="M4794">
        <v>0</v>
      </c>
    </row>
    <row r="4795" spans="2:13" x14ac:dyDescent="0.2">
      <c r="B4795">
        <v>0</v>
      </c>
      <c r="C4795">
        <v>0</v>
      </c>
      <c r="D4795">
        <v>0</v>
      </c>
      <c r="E4795">
        <v>0</v>
      </c>
      <c r="F4795">
        <v>0</v>
      </c>
      <c r="G4795">
        <v>44444444</v>
      </c>
      <c r="H4795">
        <v>0</v>
      </c>
      <c r="I4795">
        <v>0</v>
      </c>
      <c r="J4795">
        <v>0</v>
      </c>
      <c r="K4795">
        <v>0</v>
      </c>
      <c r="L4795">
        <v>0</v>
      </c>
      <c r="M4795">
        <v>0</v>
      </c>
    </row>
    <row r="4796" spans="2:13" x14ac:dyDescent="0.2">
      <c r="B4796">
        <v>0</v>
      </c>
      <c r="C4796">
        <v>0</v>
      </c>
      <c r="D4796">
        <v>0</v>
      </c>
      <c r="E4796">
        <v>0</v>
      </c>
      <c r="F4796">
        <v>0</v>
      </c>
      <c r="G4796">
        <v>44444444</v>
      </c>
      <c r="H4796">
        <v>0</v>
      </c>
      <c r="I4796">
        <v>0</v>
      </c>
      <c r="J4796">
        <v>0</v>
      </c>
      <c r="K4796">
        <v>0</v>
      </c>
      <c r="L4796">
        <v>0</v>
      </c>
      <c r="M4796">
        <v>0</v>
      </c>
    </row>
    <row r="4797" spans="2:13" x14ac:dyDescent="0.2">
      <c r="B4797">
        <v>0</v>
      </c>
      <c r="C4797">
        <v>0</v>
      </c>
      <c r="D4797">
        <v>0</v>
      </c>
      <c r="E4797">
        <v>0</v>
      </c>
      <c r="F4797">
        <v>0</v>
      </c>
      <c r="G4797">
        <v>44444444</v>
      </c>
      <c r="H4797">
        <v>0</v>
      </c>
      <c r="I4797">
        <v>0</v>
      </c>
      <c r="J4797">
        <v>0</v>
      </c>
      <c r="K4797">
        <v>0</v>
      </c>
      <c r="L4797">
        <v>0</v>
      </c>
      <c r="M4797">
        <v>0</v>
      </c>
    </row>
    <row r="4798" spans="2:13" x14ac:dyDescent="0.2">
      <c r="B4798">
        <v>0</v>
      </c>
      <c r="C4798">
        <v>0</v>
      </c>
      <c r="D4798">
        <v>0</v>
      </c>
      <c r="E4798">
        <v>0</v>
      </c>
      <c r="F4798">
        <v>0</v>
      </c>
      <c r="G4798">
        <v>44444444</v>
      </c>
      <c r="H4798">
        <v>0</v>
      </c>
      <c r="I4798">
        <v>0</v>
      </c>
      <c r="J4798">
        <v>0</v>
      </c>
      <c r="K4798">
        <v>0</v>
      </c>
      <c r="L4798">
        <v>0</v>
      </c>
      <c r="M4798">
        <v>0</v>
      </c>
    </row>
    <row r="4799" spans="2:13" x14ac:dyDescent="0.2">
      <c r="B4799">
        <v>0</v>
      </c>
      <c r="C4799">
        <v>0</v>
      </c>
      <c r="D4799">
        <v>0</v>
      </c>
      <c r="E4799">
        <v>0</v>
      </c>
      <c r="F4799">
        <v>0</v>
      </c>
      <c r="G4799">
        <v>44444444</v>
      </c>
      <c r="H4799">
        <v>0</v>
      </c>
      <c r="I4799">
        <v>0</v>
      </c>
      <c r="J4799">
        <v>0</v>
      </c>
      <c r="K4799">
        <v>0</v>
      </c>
      <c r="L4799">
        <v>0</v>
      </c>
      <c r="M4799">
        <v>0</v>
      </c>
    </row>
    <row r="4800" spans="2:13" x14ac:dyDescent="0.2">
      <c r="B4800">
        <v>0</v>
      </c>
      <c r="C4800">
        <v>0</v>
      </c>
      <c r="D4800">
        <v>0</v>
      </c>
      <c r="E4800">
        <v>0</v>
      </c>
      <c r="F4800">
        <v>0</v>
      </c>
      <c r="G4800">
        <v>44444444</v>
      </c>
      <c r="H4800">
        <v>0</v>
      </c>
      <c r="I4800">
        <v>0</v>
      </c>
      <c r="J4800">
        <v>0</v>
      </c>
      <c r="K4800">
        <v>0</v>
      </c>
      <c r="L4800">
        <v>0</v>
      </c>
      <c r="M4800">
        <v>0</v>
      </c>
    </row>
    <row r="4801" spans="2:13" x14ac:dyDescent="0.2">
      <c r="B4801">
        <v>0</v>
      </c>
      <c r="C4801">
        <v>0</v>
      </c>
      <c r="D4801">
        <v>0</v>
      </c>
      <c r="E4801">
        <v>0</v>
      </c>
      <c r="F4801">
        <v>0</v>
      </c>
      <c r="G4801">
        <v>44444444</v>
      </c>
      <c r="H4801">
        <v>0</v>
      </c>
      <c r="I4801">
        <v>0</v>
      </c>
      <c r="J4801">
        <v>0</v>
      </c>
      <c r="K4801">
        <v>0</v>
      </c>
      <c r="L4801">
        <v>0</v>
      </c>
      <c r="M4801">
        <v>0</v>
      </c>
    </row>
    <row r="4802" spans="2:13" x14ac:dyDescent="0.2">
      <c r="B4802">
        <v>0</v>
      </c>
      <c r="C4802">
        <v>0</v>
      </c>
      <c r="D4802">
        <v>0</v>
      </c>
      <c r="E4802">
        <v>0</v>
      </c>
      <c r="F4802">
        <v>0</v>
      </c>
      <c r="G4802">
        <v>44444444</v>
      </c>
      <c r="H4802">
        <v>0</v>
      </c>
      <c r="I4802">
        <v>0</v>
      </c>
      <c r="J4802">
        <v>0</v>
      </c>
      <c r="K4802">
        <v>0</v>
      </c>
      <c r="L4802">
        <v>0</v>
      </c>
      <c r="M4802">
        <v>0</v>
      </c>
    </row>
    <row r="4803" spans="2:13" x14ac:dyDescent="0.2">
      <c r="B4803">
        <v>0</v>
      </c>
      <c r="C4803">
        <v>0</v>
      </c>
      <c r="D4803">
        <v>0</v>
      </c>
      <c r="E4803">
        <v>0</v>
      </c>
      <c r="F4803">
        <v>0</v>
      </c>
      <c r="G4803">
        <v>44444444</v>
      </c>
      <c r="H4803">
        <v>0</v>
      </c>
      <c r="I4803">
        <v>0</v>
      </c>
      <c r="J4803">
        <v>0</v>
      </c>
      <c r="K4803">
        <v>0</v>
      </c>
      <c r="L4803">
        <v>0</v>
      </c>
      <c r="M4803">
        <v>0</v>
      </c>
    </row>
    <row r="4804" spans="2:13" x14ac:dyDescent="0.2">
      <c r="B4804">
        <v>0</v>
      </c>
      <c r="C4804">
        <v>0</v>
      </c>
      <c r="D4804">
        <v>0</v>
      </c>
      <c r="E4804">
        <v>0</v>
      </c>
      <c r="F4804">
        <v>0</v>
      </c>
      <c r="G4804">
        <v>44444444</v>
      </c>
      <c r="H4804">
        <v>0</v>
      </c>
      <c r="I4804">
        <v>0</v>
      </c>
      <c r="J4804">
        <v>0</v>
      </c>
      <c r="K4804">
        <v>0</v>
      </c>
      <c r="L4804">
        <v>0</v>
      </c>
      <c r="M4804">
        <v>0</v>
      </c>
    </row>
    <row r="4805" spans="2:13" x14ac:dyDescent="0.2">
      <c r="B4805">
        <v>0</v>
      </c>
      <c r="C4805">
        <v>0</v>
      </c>
      <c r="D4805">
        <v>0</v>
      </c>
      <c r="E4805">
        <v>0</v>
      </c>
      <c r="F4805">
        <v>0</v>
      </c>
      <c r="G4805">
        <v>44444444</v>
      </c>
      <c r="H4805">
        <v>0</v>
      </c>
      <c r="I4805">
        <v>0</v>
      </c>
      <c r="J4805">
        <v>0</v>
      </c>
      <c r="K4805">
        <v>0</v>
      </c>
      <c r="L4805">
        <v>0</v>
      </c>
      <c r="M4805">
        <v>0</v>
      </c>
    </row>
    <row r="4806" spans="2:13" x14ac:dyDescent="0.2">
      <c r="B4806">
        <v>0</v>
      </c>
      <c r="C4806">
        <v>0</v>
      </c>
      <c r="D4806">
        <v>0</v>
      </c>
      <c r="E4806">
        <v>0</v>
      </c>
      <c r="F4806">
        <v>0</v>
      </c>
      <c r="G4806">
        <v>44444444</v>
      </c>
      <c r="H4806">
        <v>0</v>
      </c>
      <c r="I4806">
        <v>0</v>
      </c>
      <c r="J4806">
        <v>0</v>
      </c>
      <c r="K4806">
        <v>0</v>
      </c>
      <c r="L4806">
        <v>0</v>
      </c>
      <c r="M4806">
        <v>0</v>
      </c>
    </row>
    <row r="4807" spans="2:13" x14ac:dyDescent="0.2">
      <c r="B4807">
        <v>0</v>
      </c>
      <c r="C4807">
        <v>0</v>
      </c>
      <c r="D4807">
        <v>0</v>
      </c>
      <c r="E4807">
        <v>0</v>
      </c>
      <c r="F4807">
        <v>0</v>
      </c>
      <c r="G4807">
        <v>44444444</v>
      </c>
      <c r="H4807">
        <v>0</v>
      </c>
      <c r="I4807">
        <v>0</v>
      </c>
      <c r="J4807">
        <v>0</v>
      </c>
      <c r="K4807">
        <v>0</v>
      </c>
      <c r="L4807">
        <v>0</v>
      </c>
      <c r="M4807">
        <v>0</v>
      </c>
    </row>
    <row r="4808" spans="2:13" x14ac:dyDescent="0.2">
      <c r="B4808">
        <v>0</v>
      </c>
      <c r="C4808">
        <v>0</v>
      </c>
      <c r="D4808">
        <v>0</v>
      </c>
      <c r="E4808">
        <v>0</v>
      </c>
      <c r="F4808">
        <v>0</v>
      </c>
      <c r="G4808">
        <v>44444444</v>
      </c>
      <c r="H4808">
        <v>0</v>
      </c>
      <c r="I4808">
        <v>0</v>
      </c>
      <c r="J4808">
        <v>0</v>
      </c>
      <c r="K4808">
        <v>0</v>
      </c>
      <c r="L4808">
        <v>0</v>
      </c>
      <c r="M4808">
        <v>0</v>
      </c>
    </row>
    <row r="4809" spans="2:13" x14ac:dyDescent="0.2">
      <c r="B4809">
        <v>0</v>
      </c>
      <c r="C4809">
        <v>0</v>
      </c>
      <c r="D4809">
        <v>0</v>
      </c>
      <c r="E4809">
        <v>0</v>
      </c>
      <c r="F4809">
        <v>0</v>
      </c>
      <c r="G4809">
        <v>44444444</v>
      </c>
      <c r="H4809">
        <v>0</v>
      </c>
      <c r="I4809">
        <v>0</v>
      </c>
      <c r="J4809">
        <v>0</v>
      </c>
      <c r="K4809">
        <v>0</v>
      </c>
      <c r="L4809">
        <v>0</v>
      </c>
      <c r="M4809">
        <v>0</v>
      </c>
    </row>
    <row r="4810" spans="2:13" x14ac:dyDescent="0.2">
      <c r="B4810">
        <v>0</v>
      </c>
      <c r="C4810">
        <v>0</v>
      </c>
      <c r="D4810">
        <v>0</v>
      </c>
      <c r="E4810">
        <v>0</v>
      </c>
      <c r="F4810">
        <v>0</v>
      </c>
      <c r="G4810">
        <v>44444444</v>
      </c>
      <c r="H4810">
        <v>0</v>
      </c>
      <c r="I4810">
        <v>0</v>
      </c>
      <c r="J4810">
        <v>0</v>
      </c>
      <c r="K4810">
        <v>0</v>
      </c>
      <c r="L4810">
        <v>0</v>
      </c>
      <c r="M4810">
        <v>0</v>
      </c>
    </row>
    <row r="4811" spans="2:13" x14ac:dyDescent="0.2">
      <c r="B4811">
        <v>0</v>
      </c>
      <c r="C4811">
        <v>0</v>
      </c>
      <c r="D4811">
        <v>0</v>
      </c>
      <c r="E4811">
        <v>0</v>
      </c>
      <c r="F4811">
        <v>0</v>
      </c>
      <c r="G4811">
        <v>44444444</v>
      </c>
      <c r="H4811">
        <v>0</v>
      </c>
      <c r="I4811">
        <v>0</v>
      </c>
      <c r="J4811">
        <v>0</v>
      </c>
      <c r="K4811">
        <v>0</v>
      </c>
      <c r="L4811">
        <v>0</v>
      </c>
      <c r="M4811">
        <v>0</v>
      </c>
    </row>
    <row r="4812" spans="2:13" x14ac:dyDescent="0.2">
      <c r="B4812">
        <v>0</v>
      </c>
      <c r="C4812">
        <v>0</v>
      </c>
      <c r="D4812">
        <v>0</v>
      </c>
      <c r="E4812">
        <v>0</v>
      </c>
      <c r="F4812">
        <v>0</v>
      </c>
      <c r="G4812">
        <v>44444444</v>
      </c>
      <c r="H4812">
        <v>0</v>
      </c>
      <c r="I4812">
        <v>0</v>
      </c>
      <c r="J4812">
        <v>0</v>
      </c>
      <c r="K4812">
        <v>0</v>
      </c>
      <c r="L4812">
        <v>0</v>
      </c>
      <c r="M4812">
        <v>0</v>
      </c>
    </row>
    <row r="4813" spans="2:13" x14ac:dyDescent="0.2">
      <c r="B4813">
        <v>0</v>
      </c>
      <c r="C4813">
        <v>0</v>
      </c>
      <c r="D4813">
        <v>0</v>
      </c>
      <c r="E4813">
        <v>0</v>
      </c>
      <c r="F4813">
        <v>0</v>
      </c>
      <c r="G4813">
        <v>44444444</v>
      </c>
      <c r="H4813">
        <v>0</v>
      </c>
      <c r="I4813">
        <v>0</v>
      </c>
      <c r="J4813">
        <v>0</v>
      </c>
      <c r="K4813">
        <v>0</v>
      </c>
      <c r="L4813">
        <v>0</v>
      </c>
      <c r="M4813">
        <v>0</v>
      </c>
    </row>
    <row r="4814" spans="2:13" x14ac:dyDescent="0.2">
      <c r="B4814">
        <v>0</v>
      </c>
      <c r="C4814">
        <v>0</v>
      </c>
      <c r="D4814">
        <v>0</v>
      </c>
      <c r="E4814">
        <v>0</v>
      </c>
      <c r="F4814">
        <v>0</v>
      </c>
      <c r="G4814">
        <v>44444444</v>
      </c>
      <c r="H4814">
        <v>0</v>
      </c>
      <c r="I4814">
        <v>0</v>
      </c>
      <c r="J4814">
        <v>0</v>
      </c>
      <c r="K4814">
        <v>0</v>
      </c>
      <c r="L4814">
        <v>0</v>
      </c>
      <c r="M4814">
        <v>0</v>
      </c>
    </row>
    <row r="4815" spans="2:13" x14ac:dyDescent="0.2">
      <c r="B4815">
        <v>0</v>
      </c>
      <c r="C4815">
        <v>0</v>
      </c>
      <c r="D4815">
        <v>0</v>
      </c>
      <c r="E4815">
        <v>0</v>
      </c>
      <c r="F4815">
        <v>0</v>
      </c>
      <c r="G4815">
        <v>44444444</v>
      </c>
      <c r="H4815">
        <v>0</v>
      </c>
      <c r="I4815">
        <v>0</v>
      </c>
      <c r="J4815">
        <v>0</v>
      </c>
      <c r="K4815">
        <v>0</v>
      </c>
      <c r="L4815">
        <v>0</v>
      </c>
      <c r="M4815">
        <v>0</v>
      </c>
    </row>
    <row r="4816" spans="2:13" x14ac:dyDescent="0.2">
      <c r="B4816">
        <v>0</v>
      </c>
      <c r="C4816">
        <v>0</v>
      </c>
      <c r="D4816">
        <v>0</v>
      </c>
      <c r="E4816">
        <v>0</v>
      </c>
      <c r="F4816">
        <v>0</v>
      </c>
      <c r="G4816">
        <v>44444444</v>
      </c>
      <c r="H4816">
        <v>0</v>
      </c>
      <c r="I4816">
        <v>0</v>
      </c>
      <c r="J4816">
        <v>0</v>
      </c>
      <c r="K4816">
        <v>0</v>
      </c>
      <c r="L4816">
        <v>0</v>
      </c>
      <c r="M4816">
        <v>0</v>
      </c>
    </row>
    <row r="4817" spans="2:13" x14ac:dyDescent="0.2">
      <c r="B4817">
        <v>0</v>
      </c>
      <c r="C4817">
        <v>0</v>
      </c>
      <c r="D4817">
        <v>0</v>
      </c>
      <c r="E4817">
        <v>0</v>
      </c>
      <c r="F4817">
        <v>0</v>
      </c>
      <c r="G4817">
        <v>44444444</v>
      </c>
      <c r="H4817">
        <v>0</v>
      </c>
      <c r="I4817">
        <v>0</v>
      </c>
      <c r="J4817">
        <v>0</v>
      </c>
      <c r="K4817">
        <v>0</v>
      </c>
      <c r="L4817">
        <v>0</v>
      </c>
      <c r="M4817">
        <v>0</v>
      </c>
    </row>
    <row r="4818" spans="2:13" x14ac:dyDescent="0.2">
      <c r="B4818">
        <v>0</v>
      </c>
      <c r="C4818">
        <v>0</v>
      </c>
      <c r="D4818">
        <v>0</v>
      </c>
      <c r="E4818">
        <v>0</v>
      </c>
      <c r="F4818">
        <v>0</v>
      </c>
      <c r="G4818">
        <v>44444444</v>
      </c>
      <c r="H4818">
        <v>0</v>
      </c>
      <c r="I4818">
        <v>0</v>
      </c>
      <c r="J4818">
        <v>0</v>
      </c>
      <c r="K4818">
        <v>0</v>
      </c>
      <c r="L4818">
        <v>0</v>
      </c>
      <c r="M4818">
        <v>0</v>
      </c>
    </row>
    <row r="4819" spans="2:13" x14ac:dyDescent="0.2">
      <c r="B4819">
        <v>0</v>
      </c>
      <c r="C4819">
        <v>0</v>
      </c>
      <c r="D4819">
        <v>0</v>
      </c>
      <c r="E4819">
        <v>0</v>
      </c>
      <c r="F4819">
        <v>0</v>
      </c>
      <c r="G4819">
        <v>44444444</v>
      </c>
      <c r="H4819">
        <v>0</v>
      </c>
      <c r="I4819">
        <v>0</v>
      </c>
      <c r="J4819">
        <v>0</v>
      </c>
      <c r="K4819">
        <v>0</v>
      </c>
      <c r="L4819">
        <v>0</v>
      </c>
      <c r="M4819">
        <v>0</v>
      </c>
    </row>
    <row r="4820" spans="2:13" x14ac:dyDescent="0.2">
      <c r="B4820">
        <v>0</v>
      </c>
      <c r="C4820">
        <v>0</v>
      </c>
      <c r="D4820">
        <v>0</v>
      </c>
      <c r="E4820">
        <v>0</v>
      </c>
      <c r="F4820">
        <v>0</v>
      </c>
      <c r="G4820">
        <v>44444444</v>
      </c>
      <c r="H4820">
        <v>0</v>
      </c>
      <c r="I4820">
        <v>0</v>
      </c>
      <c r="J4820">
        <v>0</v>
      </c>
      <c r="K4820">
        <v>0</v>
      </c>
      <c r="L4820">
        <v>0</v>
      </c>
      <c r="M4820">
        <v>0</v>
      </c>
    </row>
    <row r="4821" spans="2:13" x14ac:dyDescent="0.2">
      <c r="B4821">
        <v>0</v>
      </c>
      <c r="C4821">
        <v>0</v>
      </c>
      <c r="D4821">
        <v>0</v>
      </c>
      <c r="E4821">
        <v>0</v>
      </c>
      <c r="F4821">
        <v>0</v>
      </c>
      <c r="G4821">
        <v>44444444</v>
      </c>
      <c r="H4821">
        <v>0</v>
      </c>
      <c r="I4821">
        <v>0</v>
      </c>
      <c r="J4821">
        <v>0</v>
      </c>
      <c r="K4821">
        <v>0</v>
      </c>
      <c r="L4821">
        <v>0</v>
      </c>
      <c r="M4821">
        <v>0</v>
      </c>
    </row>
    <row r="4822" spans="2:13" x14ac:dyDescent="0.2">
      <c r="B4822">
        <v>0</v>
      </c>
      <c r="C4822">
        <v>0</v>
      </c>
      <c r="D4822">
        <v>0</v>
      </c>
      <c r="E4822">
        <v>0</v>
      </c>
      <c r="F4822">
        <v>0</v>
      </c>
      <c r="G4822">
        <v>44444444</v>
      </c>
      <c r="H4822">
        <v>0</v>
      </c>
      <c r="I4822">
        <v>0</v>
      </c>
      <c r="J4822">
        <v>0</v>
      </c>
      <c r="K4822">
        <v>0</v>
      </c>
      <c r="L4822">
        <v>0</v>
      </c>
      <c r="M4822">
        <v>0</v>
      </c>
    </row>
    <row r="4823" spans="2:13" x14ac:dyDescent="0.2">
      <c r="B4823">
        <v>0</v>
      </c>
      <c r="C4823">
        <v>0</v>
      </c>
      <c r="D4823">
        <v>0</v>
      </c>
      <c r="E4823">
        <v>0</v>
      </c>
      <c r="F4823">
        <v>0</v>
      </c>
      <c r="G4823">
        <v>44444444</v>
      </c>
      <c r="H4823">
        <v>0</v>
      </c>
      <c r="I4823">
        <v>0</v>
      </c>
      <c r="J4823">
        <v>0</v>
      </c>
      <c r="K4823">
        <v>0</v>
      </c>
      <c r="L4823">
        <v>0</v>
      </c>
      <c r="M4823">
        <v>0</v>
      </c>
    </row>
    <row r="4824" spans="2:13" x14ac:dyDescent="0.2">
      <c r="B4824">
        <v>0</v>
      </c>
      <c r="C4824">
        <v>0</v>
      </c>
      <c r="D4824">
        <v>0</v>
      </c>
      <c r="E4824">
        <v>0</v>
      </c>
      <c r="F4824">
        <v>0</v>
      </c>
      <c r="G4824">
        <v>44444444</v>
      </c>
      <c r="H4824">
        <v>0</v>
      </c>
      <c r="I4824">
        <v>0</v>
      </c>
      <c r="J4824">
        <v>0</v>
      </c>
      <c r="K4824">
        <v>0</v>
      </c>
      <c r="L4824">
        <v>0</v>
      </c>
      <c r="M4824">
        <v>0</v>
      </c>
    </row>
    <row r="4825" spans="2:13" x14ac:dyDescent="0.2">
      <c r="B4825">
        <v>0</v>
      </c>
      <c r="C4825">
        <v>0</v>
      </c>
      <c r="D4825">
        <v>0</v>
      </c>
      <c r="E4825">
        <v>0</v>
      </c>
      <c r="F4825">
        <v>0</v>
      </c>
      <c r="G4825">
        <v>44444444</v>
      </c>
      <c r="H4825">
        <v>0</v>
      </c>
      <c r="I4825">
        <v>0</v>
      </c>
      <c r="J4825">
        <v>0</v>
      </c>
      <c r="K4825">
        <v>0</v>
      </c>
      <c r="L4825">
        <v>0</v>
      </c>
      <c r="M4825">
        <v>0</v>
      </c>
    </row>
    <row r="4826" spans="2:13" x14ac:dyDescent="0.2">
      <c r="B4826">
        <v>0</v>
      </c>
      <c r="C4826">
        <v>0</v>
      </c>
      <c r="D4826">
        <v>0</v>
      </c>
      <c r="E4826">
        <v>0</v>
      </c>
      <c r="F4826">
        <v>0</v>
      </c>
      <c r="G4826">
        <v>44444444</v>
      </c>
      <c r="H4826">
        <v>0</v>
      </c>
      <c r="I4826">
        <v>0</v>
      </c>
      <c r="J4826">
        <v>0</v>
      </c>
      <c r="K4826">
        <v>0</v>
      </c>
      <c r="L4826">
        <v>0</v>
      </c>
      <c r="M4826">
        <v>0</v>
      </c>
    </row>
    <row r="4827" spans="2:13" x14ac:dyDescent="0.2">
      <c r="B4827">
        <v>0</v>
      </c>
      <c r="C4827">
        <v>0</v>
      </c>
      <c r="D4827">
        <v>0</v>
      </c>
      <c r="E4827">
        <v>0</v>
      </c>
      <c r="F4827">
        <v>0</v>
      </c>
      <c r="G4827">
        <v>44444444</v>
      </c>
      <c r="H4827">
        <v>0</v>
      </c>
      <c r="I4827">
        <v>0</v>
      </c>
      <c r="J4827">
        <v>0</v>
      </c>
      <c r="K4827">
        <v>0</v>
      </c>
      <c r="L4827">
        <v>0</v>
      </c>
      <c r="M4827">
        <v>0</v>
      </c>
    </row>
    <row r="4828" spans="2:13" x14ac:dyDescent="0.2">
      <c r="B4828">
        <v>0</v>
      </c>
      <c r="C4828">
        <v>0</v>
      </c>
      <c r="D4828">
        <v>0</v>
      </c>
      <c r="E4828">
        <v>0</v>
      </c>
      <c r="F4828">
        <v>0</v>
      </c>
      <c r="G4828">
        <v>44444444</v>
      </c>
      <c r="H4828">
        <v>0</v>
      </c>
      <c r="I4828">
        <v>0</v>
      </c>
      <c r="J4828">
        <v>0</v>
      </c>
      <c r="K4828">
        <v>0</v>
      </c>
      <c r="L4828">
        <v>0</v>
      </c>
      <c r="M4828">
        <v>0</v>
      </c>
    </row>
    <row r="4829" spans="2:13" x14ac:dyDescent="0.2">
      <c r="B4829">
        <v>0</v>
      </c>
      <c r="C4829">
        <v>0</v>
      </c>
      <c r="D4829">
        <v>0</v>
      </c>
      <c r="E4829">
        <v>0</v>
      </c>
      <c r="F4829">
        <v>0</v>
      </c>
      <c r="G4829">
        <v>44444444</v>
      </c>
      <c r="H4829">
        <v>0</v>
      </c>
      <c r="I4829">
        <v>0</v>
      </c>
      <c r="J4829">
        <v>0</v>
      </c>
      <c r="K4829">
        <v>0</v>
      </c>
      <c r="L4829">
        <v>0</v>
      </c>
      <c r="M4829">
        <v>0</v>
      </c>
    </row>
    <row r="4830" spans="2:13" x14ac:dyDescent="0.2">
      <c r="B4830">
        <v>0</v>
      </c>
      <c r="C4830">
        <v>0</v>
      </c>
      <c r="D4830">
        <v>0</v>
      </c>
      <c r="E4830">
        <v>0</v>
      </c>
      <c r="F4830">
        <v>0</v>
      </c>
      <c r="G4830">
        <v>44444444</v>
      </c>
      <c r="H4830">
        <v>0</v>
      </c>
      <c r="I4830">
        <v>0</v>
      </c>
      <c r="J4830">
        <v>0</v>
      </c>
      <c r="K4830">
        <v>0</v>
      </c>
      <c r="L4830">
        <v>0</v>
      </c>
      <c r="M4830">
        <v>0</v>
      </c>
    </row>
    <row r="4831" spans="2:13" x14ac:dyDescent="0.2">
      <c r="B4831">
        <v>0</v>
      </c>
      <c r="C4831">
        <v>0</v>
      </c>
      <c r="D4831">
        <v>0</v>
      </c>
      <c r="E4831">
        <v>0</v>
      </c>
      <c r="F4831">
        <v>0</v>
      </c>
      <c r="G4831">
        <v>44444444</v>
      </c>
      <c r="H4831">
        <v>0</v>
      </c>
      <c r="I4831">
        <v>0</v>
      </c>
      <c r="J4831">
        <v>0</v>
      </c>
      <c r="K4831">
        <v>0</v>
      </c>
      <c r="L4831">
        <v>0</v>
      </c>
      <c r="M4831">
        <v>0</v>
      </c>
    </row>
    <row r="4832" spans="2:13" x14ac:dyDescent="0.2">
      <c r="B4832">
        <v>0</v>
      </c>
      <c r="C4832">
        <v>0</v>
      </c>
      <c r="D4832">
        <v>0</v>
      </c>
      <c r="E4832">
        <v>0</v>
      </c>
      <c r="F4832">
        <v>0</v>
      </c>
      <c r="G4832">
        <v>44444444</v>
      </c>
      <c r="H4832">
        <v>0</v>
      </c>
      <c r="I4832">
        <v>0</v>
      </c>
      <c r="J4832">
        <v>0</v>
      </c>
      <c r="K4832">
        <v>0</v>
      </c>
      <c r="L4832">
        <v>0</v>
      </c>
      <c r="M4832">
        <v>0</v>
      </c>
    </row>
    <row r="4833" spans="2:13" x14ac:dyDescent="0.2">
      <c r="B4833">
        <v>0</v>
      </c>
      <c r="C4833">
        <v>0</v>
      </c>
      <c r="D4833">
        <v>0</v>
      </c>
      <c r="E4833">
        <v>0</v>
      </c>
      <c r="F4833">
        <v>0</v>
      </c>
      <c r="G4833">
        <v>44444444</v>
      </c>
      <c r="H4833">
        <v>0</v>
      </c>
      <c r="I4833">
        <v>0</v>
      </c>
      <c r="J4833">
        <v>0</v>
      </c>
      <c r="K4833">
        <v>0</v>
      </c>
      <c r="L4833">
        <v>0</v>
      </c>
      <c r="M4833">
        <v>0</v>
      </c>
    </row>
    <row r="4834" spans="2:13" x14ac:dyDescent="0.2">
      <c r="B4834">
        <v>0</v>
      </c>
      <c r="C4834">
        <v>0</v>
      </c>
      <c r="D4834">
        <v>0</v>
      </c>
      <c r="E4834">
        <v>0</v>
      </c>
      <c r="F4834">
        <v>0</v>
      </c>
      <c r="G4834">
        <v>44444444</v>
      </c>
      <c r="H4834">
        <v>0</v>
      </c>
      <c r="I4834">
        <v>0</v>
      </c>
      <c r="J4834">
        <v>0</v>
      </c>
      <c r="K4834">
        <v>0</v>
      </c>
      <c r="L4834">
        <v>0</v>
      </c>
      <c r="M4834">
        <v>0</v>
      </c>
    </row>
    <row r="4835" spans="2:13" x14ac:dyDescent="0.2">
      <c r="B4835">
        <v>0</v>
      </c>
      <c r="C4835">
        <v>0</v>
      </c>
      <c r="D4835">
        <v>0</v>
      </c>
      <c r="E4835">
        <v>0</v>
      </c>
      <c r="F4835">
        <v>0</v>
      </c>
      <c r="G4835">
        <v>44444444</v>
      </c>
      <c r="H4835">
        <v>0</v>
      </c>
      <c r="I4835">
        <v>0</v>
      </c>
      <c r="J4835">
        <v>0</v>
      </c>
      <c r="K4835">
        <v>0</v>
      </c>
      <c r="L4835">
        <v>0</v>
      </c>
      <c r="M4835">
        <v>0</v>
      </c>
    </row>
    <row r="4836" spans="2:13" x14ac:dyDescent="0.2">
      <c r="B4836">
        <v>0</v>
      </c>
      <c r="C4836">
        <v>0</v>
      </c>
      <c r="D4836">
        <v>0</v>
      </c>
      <c r="E4836">
        <v>0</v>
      </c>
      <c r="F4836">
        <v>0</v>
      </c>
      <c r="G4836">
        <v>44444444</v>
      </c>
      <c r="H4836">
        <v>0</v>
      </c>
      <c r="I4836">
        <v>0</v>
      </c>
      <c r="J4836">
        <v>0</v>
      </c>
      <c r="K4836">
        <v>0</v>
      </c>
      <c r="L4836">
        <v>0</v>
      </c>
      <c r="M4836">
        <v>0</v>
      </c>
    </row>
    <row r="4837" spans="2:13" x14ac:dyDescent="0.2">
      <c r="B4837">
        <v>0</v>
      </c>
      <c r="C4837">
        <v>0</v>
      </c>
      <c r="D4837">
        <v>0</v>
      </c>
      <c r="E4837">
        <v>0</v>
      </c>
      <c r="F4837">
        <v>0</v>
      </c>
      <c r="G4837">
        <v>44444444</v>
      </c>
      <c r="H4837">
        <v>0</v>
      </c>
      <c r="I4837">
        <v>0</v>
      </c>
      <c r="J4837">
        <v>0</v>
      </c>
      <c r="K4837">
        <v>0</v>
      </c>
      <c r="L4837">
        <v>0</v>
      </c>
      <c r="M4837">
        <v>0</v>
      </c>
    </row>
    <row r="4838" spans="2:13" x14ac:dyDescent="0.2">
      <c r="B4838">
        <v>0</v>
      </c>
      <c r="C4838">
        <v>0</v>
      </c>
      <c r="D4838">
        <v>0</v>
      </c>
      <c r="E4838">
        <v>0</v>
      </c>
      <c r="F4838">
        <v>0</v>
      </c>
      <c r="G4838">
        <v>44444444</v>
      </c>
      <c r="H4838">
        <v>0</v>
      </c>
      <c r="I4838">
        <v>0</v>
      </c>
      <c r="J4838">
        <v>0</v>
      </c>
      <c r="K4838">
        <v>0</v>
      </c>
      <c r="L4838">
        <v>0</v>
      </c>
      <c r="M4838">
        <v>0</v>
      </c>
    </row>
    <row r="4839" spans="2:13" x14ac:dyDescent="0.2">
      <c r="B4839">
        <v>0</v>
      </c>
      <c r="C4839">
        <v>0</v>
      </c>
      <c r="D4839">
        <v>0</v>
      </c>
      <c r="E4839">
        <v>0</v>
      </c>
      <c r="F4839">
        <v>0</v>
      </c>
      <c r="G4839">
        <v>44444444</v>
      </c>
      <c r="H4839">
        <v>0</v>
      </c>
      <c r="I4839">
        <v>0</v>
      </c>
      <c r="J4839">
        <v>0</v>
      </c>
      <c r="K4839">
        <v>0</v>
      </c>
      <c r="L4839">
        <v>0</v>
      </c>
      <c r="M4839">
        <v>0</v>
      </c>
    </row>
    <row r="4840" spans="2:13" x14ac:dyDescent="0.2">
      <c r="B4840">
        <v>0</v>
      </c>
      <c r="C4840">
        <v>0</v>
      </c>
      <c r="D4840">
        <v>0</v>
      </c>
      <c r="E4840">
        <v>0</v>
      </c>
      <c r="F4840">
        <v>0</v>
      </c>
      <c r="G4840">
        <v>44444444</v>
      </c>
      <c r="H4840">
        <v>0</v>
      </c>
      <c r="I4840">
        <v>0</v>
      </c>
      <c r="J4840">
        <v>0</v>
      </c>
      <c r="K4840">
        <v>0</v>
      </c>
      <c r="L4840">
        <v>0</v>
      </c>
      <c r="M4840">
        <v>0</v>
      </c>
    </row>
    <row r="4841" spans="2:13" x14ac:dyDescent="0.2">
      <c r="B4841">
        <v>0</v>
      </c>
      <c r="C4841">
        <v>0</v>
      </c>
      <c r="D4841">
        <v>0</v>
      </c>
      <c r="E4841">
        <v>0</v>
      </c>
      <c r="F4841">
        <v>0</v>
      </c>
      <c r="G4841">
        <v>44444444</v>
      </c>
      <c r="H4841">
        <v>0</v>
      </c>
      <c r="I4841">
        <v>0</v>
      </c>
      <c r="J4841">
        <v>0</v>
      </c>
      <c r="K4841">
        <v>0</v>
      </c>
      <c r="L4841">
        <v>0</v>
      </c>
      <c r="M4841">
        <v>0</v>
      </c>
    </row>
    <row r="4842" spans="2:13" x14ac:dyDescent="0.2">
      <c r="B4842">
        <v>0</v>
      </c>
      <c r="C4842">
        <v>0</v>
      </c>
      <c r="D4842">
        <v>0</v>
      </c>
      <c r="E4842">
        <v>0</v>
      </c>
      <c r="F4842">
        <v>0</v>
      </c>
      <c r="G4842">
        <v>44444444</v>
      </c>
      <c r="H4842">
        <v>0</v>
      </c>
      <c r="I4842">
        <v>0</v>
      </c>
      <c r="J4842">
        <v>0</v>
      </c>
      <c r="K4842">
        <v>0</v>
      </c>
      <c r="L4842">
        <v>0</v>
      </c>
      <c r="M4842">
        <v>0</v>
      </c>
    </row>
    <row r="4843" spans="2:13" x14ac:dyDescent="0.2">
      <c r="B4843">
        <v>0</v>
      </c>
      <c r="C4843">
        <v>0</v>
      </c>
      <c r="D4843">
        <v>0</v>
      </c>
      <c r="E4843">
        <v>0</v>
      </c>
      <c r="F4843">
        <v>0</v>
      </c>
      <c r="G4843">
        <v>44444444</v>
      </c>
      <c r="H4843">
        <v>0</v>
      </c>
      <c r="I4843">
        <v>0</v>
      </c>
      <c r="J4843">
        <v>0</v>
      </c>
      <c r="K4843">
        <v>0</v>
      </c>
      <c r="L4843">
        <v>0</v>
      </c>
      <c r="M4843">
        <v>0</v>
      </c>
    </row>
    <row r="4844" spans="2:13" x14ac:dyDescent="0.2">
      <c r="B4844">
        <v>0</v>
      </c>
      <c r="C4844">
        <v>0</v>
      </c>
      <c r="D4844">
        <v>0</v>
      </c>
      <c r="E4844">
        <v>0</v>
      </c>
      <c r="F4844">
        <v>0</v>
      </c>
      <c r="G4844">
        <v>44444444</v>
      </c>
      <c r="H4844">
        <v>0</v>
      </c>
      <c r="I4844">
        <v>0</v>
      </c>
      <c r="J4844">
        <v>0</v>
      </c>
      <c r="K4844">
        <v>0</v>
      </c>
      <c r="L4844">
        <v>0</v>
      </c>
      <c r="M4844">
        <v>0</v>
      </c>
    </row>
    <row r="4845" spans="2:13" x14ac:dyDescent="0.2">
      <c r="B4845">
        <v>0</v>
      </c>
      <c r="C4845">
        <v>0</v>
      </c>
      <c r="D4845">
        <v>0</v>
      </c>
      <c r="E4845">
        <v>0</v>
      </c>
      <c r="F4845">
        <v>0</v>
      </c>
      <c r="G4845">
        <v>44444444</v>
      </c>
      <c r="H4845">
        <v>0</v>
      </c>
      <c r="I4845">
        <v>0</v>
      </c>
      <c r="J4845">
        <v>0</v>
      </c>
      <c r="K4845">
        <v>0</v>
      </c>
      <c r="L4845">
        <v>0</v>
      </c>
      <c r="M4845">
        <v>0</v>
      </c>
    </row>
    <row r="4846" spans="2:13" x14ac:dyDescent="0.2">
      <c r="B4846">
        <v>0</v>
      </c>
      <c r="C4846">
        <v>0</v>
      </c>
      <c r="D4846">
        <v>0</v>
      </c>
      <c r="E4846">
        <v>0</v>
      </c>
      <c r="F4846">
        <v>0</v>
      </c>
      <c r="G4846">
        <v>44444444</v>
      </c>
      <c r="H4846">
        <v>0</v>
      </c>
      <c r="I4846">
        <v>0</v>
      </c>
      <c r="J4846">
        <v>0</v>
      </c>
      <c r="K4846">
        <v>0</v>
      </c>
      <c r="L4846">
        <v>0</v>
      </c>
      <c r="M4846">
        <v>0</v>
      </c>
    </row>
    <row r="4847" spans="2:13" x14ac:dyDescent="0.2">
      <c r="B4847">
        <v>0</v>
      </c>
      <c r="C4847">
        <v>0</v>
      </c>
      <c r="D4847">
        <v>0</v>
      </c>
      <c r="E4847">
        <v>0</v>
      </c>
      <c r="F4847">
        <v>0</v>
      </c>
      <c r="G4847">
        <v>44444444</v>
      </c>
      <c r="H4847">
        <v>0</v>
      </c>
      <c r="I4847">
        <v>0</v>
      </c>
      <c r="J4847">
        <v>0</v>
      </c>
      <c r="K4847">
        <v>0</v>
      </c>
      <c r="L4847">
        <v>0</v>
      </c>
      <c r="M4847">
        <v>0</v>
      </c>
    </row>
    <row r="4848" spans="2:13" x14ac:dyDescent="0.2">
      <c r="B4848">
        <v>0</v>
      </c>
      <c r="C4848">
        <v>0</v>
      </c>
      <c r="D4848">
        <v>0</v>
      </c>
      <c r="E4848">
        <v>0</v>
      </c>
      <c r="F4848">
        <v>0</v>
      </c>
      <c r="G4848">
        <v>44444444</v>
      </c>
      <c r="H4848">
        <v>0</v>
      </c>
      <c r="I4848">
        <v>0</v>
      </c>
      <c r="J4848">
        <v>0</v>
      </c>
      <c r="K4848">
        <v>0</v>
      </c>
      <c r="L4848">
        <v>0</v>
      </c>
      <c r="M4848">
        <v>0</v>
      </c>
    </row>
    <row r="4849" spans="2:13" x14ac:dyDescent="0.2">
      <c r="B4849">
        <v>0</v>
      </c>
      <c r="C4849">
        <v>0</v>
      </c>
      <c r="D4849">
        <v>0</v>
      </c>
      <c r="E4849">
        <v>0</v>
      </c>
      <c r="F4849">
        <v>0</v>
      </c>
      <c r="G4849">
        <v>44444444</v>
      </c>
      <c r="H4849">
        <v>0</v>
      </c>
      <c r="I4849">
        <v>0</v>
      </c>
      <c r="J4849">
        <v>0</v>
      </c>
      <c r="K4849">
        <v>0</v>
      </c>
      <c r="L4849">
        <v>0</v>
      </c>
      <c r="M4849">
        <v>0</v>
      </c>
    </row>
    <row r="4850" spans="2:13" x14ac:dyDescent="0.2">
      <c r="B4850">
        <v>0</v>
      </c>
      <c r="C4850">
        <v>0</v>
      </c>
      <c r="D4850">
        <v>0</v>
      </c>
      <c r="E4850">
        <v>0</v>
      </c>
      <c r="F4850">
        <v>0</v>
      </c>
      <c r="G4850">
        <v>44444444</v>
      </c>
      <c r="H4850">
        <v>0</v>
      </c>
      <c r="I4850">
        <v>0</v>
      </c>
      <c r="J4850">
        <v>0</v>
      </c>
      <c r="K4850">
        <v>0</v>
      </c>
      <c r="L4850">
        <v>0</v>
      </c>
      <c r="M4850">
        <v>0</v>
      </c>
    </row>
    <row r="4851" spans="2:13" x14ac:dyDescent="0.2">
      <c r="B4851">
        <v>0</v>
      </c>
      <c r="C4851">
        <v>0</v>
      </c>
      <c r="D4851">
        <v>0</v>
      </c>
      <c r="E4851">
        <v>0</v>
      </c>
      <c r="F4851">
        <v>0</v>
      </c>
      <c r="G4851">
        <v>44444444</v>
      </c>
      <c r="H4851">
        <v>0</v>
      </c>
      <c r="I4851">
        <v>0</v>
      </c>
      <c r="J4851">
        <v>0</v>
      </c>
      <c r="K4851">
        <v>0</v>
      </c>
      <c r="L4851">
        <v>0</v>
      </c>
      <c r="M4851">
        <v>0</v>
      </c>
    </row>
    <row r="4852" spans="2:13" x14ac:dyDescent="0.2">
      <c r="B4852">
        <v>0</v>
      </c>
      <c r="C4852">
        <v>0</v>
      </c>
      <c r="D4852">
        <v>0</v>
      </c>
      <c r="E4852">
        <v>0</v>
      </c>
      <c r="F4852">
        <v>0</v>
      </c>
      <c r="G4852">
        <v>44444444</v>
      </c>
      <c r="H4852">
        <v>0</v>
      </c>
      <c r="I4852">
        <v>0</v>
      </c>
      <c r="J4852">
        <v>0</v>
      </c>
      <c r="K4852">
        <v>0</v>
      </c>
      <c r="L4852">
        <v>0</v>
      </c>
      <c r="M4852">
        <v>0</v>
      </c>
    </row>
    <row r="4853" spans="2:13" x14ac:dyDescent="0.2">
      <c r="B4853">
        <v>0</v>
      </c>
      <c r="C4853">
        <v>0</v>
      </c>
      <c r="D4853">
        <v>0</v>
      </c>
      <c r="E4853">
        <v>0</v>
      </c>
      <c r="F4853">
        <v>0</v>
      </c>
      <c r="G4853">
        <v>44444444</v>
      </c>
      <c r="H4853">
        <v>0</v>
      </c>
      <c r="I4853">
        <v>0</v>
      </c>
      <c r="J4853">
        <v>0</v>
      </c>
      <c r="K4853">
        <v>0</v>
      </c>
      <c r="L4853">
        <v>0</v>
      </c>
      <c r="M4853">
        <v>0</v>
      </c>
    </row>
    <row r="4854" spans="2:13" x14ac:dyDescent="0.2">
      <c r="B4854">
        <v>0</v>
      </c>
      <c r="C4854">
        <v>0</v>
      </c>
      <c r="D4854">
        <v>0</v>
      </c>
      <c r="E4854">
        <v>0</v>
      </c>
      <c r="F4854">
        <v>0</v>
      </c>
      <c r="G4854">
        <v>44444444</v>
      </c>
      <c r="H4854">
        <v>0</v>
      </c>
      <c r="I4854">
        <v>0</v>
      </c>
      <c r="J4854">
        <v>0</v>
      </c>
      <c r="K4854">
        <v>0</v>
      </c>
      <c r="L4854">
        <v>0</v>
      </c>
      <c r="M4854">
        <v>0</v>
      </c>
    </row>
    <row r="4855" spans="2:13" x14ac:dyDescent="0.2">
      <c r="B4855">
        <v>0</v>
      </c>
      <c r="C4855">
        <v>0</v>
      </c>
      <c r="D4855">
        <v>0</v>
      </c>
      <c r="E4855">
        <v>0</v>
      </c>
      <c r="F4855">
        <v>0</v>
      </c>
      <c r="G4855">
        <v>44444444</v>
      </c>
      <c r="H4855">
        <v>0</v>
      </c>
      <c r="I4855">
        <v>0</v>
      </c>
      <c r="J4855">
        <v>0</v>
      </c>
      <c r="K4855">
        <v>0</v>
      </c>
      <c r="L4855">
        <v>0</v>
      </c>
      <c r="M4855">
        <v>0</v>
      </c>
    </row>
    <row r="4856" spans="2:13" x14ac:dyDescent="0.2">
      <c r="B4856">
        <v>0</v>
      </c>
      <c r="C4856">
        <v>0</v>
      </c>
      <c r="D4856">
        <v>0</v>
      </c>
      <c r="E4856">
        <v>0</v>
      </c>
      <c r="F4856">
        <v>0</v>
      </c>
      <c r="G4856">
        <v>44444444</v>
      </c>
      <c r="H4856">
        <v>0</v>
      </c>
      <c r="I4856">
        <v>0</v>
      </c>
      <c r="J4856">
        <v>0</v>
      </c>
      <c r="K4856">
        <v>0</v>
      </c>
      <c r="L4856">
        <v>0</v>
      </c>
      <c r="M4856">
        <v>0</v>
      </c>
    </row>
    <row r="4857" spans="2:13" x14ac:dyDescent="0.2">
      <c r="B4857">
        <v>0</v>
      </c>
      <c r="C4857">
        <v>0</v>
      </c>
      <c r="D4857">
        <v>0</v>
      </c>
      <c r="E4857">
        <v>0</v>
      </c>
      <c r="F4857">
        <v>0</v>
      </c>
      <c r="G4857">
        <v>44444444</v>
      </c>
      <c r="H4857">
        <v>0</v>
      </c>
      <c r="I4857">
        <v>0</v>
      </c>
      <c r="J4857">
        <v>0</v>
      </c>
      <c r="K4857">
        <v>0</v>
      </c>
      <c r="L4857">
        <v>0</v>
      </c>
      <c r="M4857">
        <v>0</v>
      </c>
    </row>
    <row r="4858" spans="2:13" x14ac:dyDescent="0.2">
      <c r="B4858">
        <v>0</v>
      </c>
      <c r="C4858">
        <v>0</v>
      </c>
      <c r="D4858">
        <v>0</v>
      </c>
      <c r="E4858">
        <v>0</v>
      </c>
      <c r="F4858">
        <v>0</v>
      </c>
      <c r="G4858">
        <v>44444444</v>
      </c>
      <c r="H4858">
        <v>0</v>
      </c>
      <c r="I4858">
        <v>0</v>
      </c>
      <c r="J4858">
        <v>0</v>
      </c>
      <c r="K4858">
        <v>0</v>
      </c>
      <c r="L4858">
        <v>0</v>
      </c>
      <c r="M4858">
        <v>0</v>
      </c>
    </row>
    <row r="4859" spans="2:13" x14ac:dyDescent="0.2">
      <c r="B4859">
        <v>0</v>
      </c>
      <c r="C4859">
        <v>0</v>
      </c>
      <c r="D4859">
        <v>0</v>
      </c>
      <c r="E4859">
        <v>0</v>
      </c>
      <c r="F4859">
        <v>0</v>
      </c>
      <c r="G4859">
        <v>44444444</v>
      </c>
      <c r="H4859">
        <v>0</v>
      </c>
      <c r="I4859">
        <v>0</v>
      </c>
      <c r="J4859">
        <v>0</v>
      </c>
      <c r="K4859">
        <v>0</v>
      </c>
      <c r="L4859">
        <v>0</v>
      </c>
      <c r="M4859">
        <v>0</v>
      </c>
    </row>
    <row r="4860" spans="2:13" x14ac:dyDescent="0.2">
      <c r="B4860">
        <v>0</v>
      </c>
      <c r="C4860">
        <v>0</v>
      </c>
      <c r="D4860">
        <v>0</v>
      </c>
      <c r="E4860">
        <v>0</v>
      </c>
      <c r="F4860">
        <v>0</v>
      </c>
      <c r="G4860">
        <v>44444444</v>
      </c>
      <c r="H4860">
        <v>0</v>
      </c>
      <c r="I4860">
        <v>0</v>
      </c>
      <c r="J4860">
        <v>0</v>
      </c>
      <c r="K4860">
        <v>0</v>
      </c>
      <c r="L4860">
        <v>0</v>
      </c>
      <c r="M4860">
        <v>0</v>
      </c>
    </row>
    <row r="4861" spans="2:13" x14ac:dyDescent="0.2">
      <c r="B4861">
        <v>0</v>
      </c>
      <c r="C4861">
        <v>0</v>
      </c>
      <c r="D4861">
        <v>0</v>
      </c>
      <c r="E4861">
        <v>0</v>
      </c>
      <c r="F4861">
        <v>0</v>
      </c>
      <c r="G4861">
        <v>44444444</v>
      </c>
      <c r="H4861">
        <v>0</v>
      </c>
      <c r="I4861">
        <v>0</v>
      </c>
      <c r="J4861">
        <v>0</v>
      </c>
      <c r="K4861">
        <v>0</v>
      </c>
      <c r="L4861">
        <v>0</v>
      </c>
      <c r="M4861">
        <v>0</v>
      </c>
    </row>
    <row r="4862" spans="2:13" x14ac:dyDescent="0.2">
      <c r="B4862">
        <v>0</v>
      </c>
      <c r="C4862">
        <v>0</v>
      </c>
      <c r="D4862">
        <v>0</v>
      </c>
      <c r="E4862">
        <v>0</v>
      </c>
      <c r="F4862">
        <v>0</v>
      </c>
      <c r="G4862">
        <v>44444444</v>
      </c>
      <c r="H4862">
        <v>0</v>
      </c>
      <c r="I4862">
        <v>0</v>
      </c>
      <c r="J4862">
        <v>0</v>
      </c>
      <c r="K4862">
        <v>0</v>
      </c>
      <c r="L4862">
        <v>0</v>
      </c>
      <c r="M4862">
        <v>0</v>
      </c>
    </row>
    <row r="4863" spans="2:13" x14ac:dyDescent="0.2">
      <c r="B4863">
        <v>0</v>
      </c>
      <c r="C4863">
        <v>0</v>
      </c>
      <c r="D4863">
        <v>0</v>
      </c>
      <c r="E4863">
        <v>0</v>
      </c>
      <c r="F4863">
        <v>0</v>
      </c>
      <c r="G4863">
        <v>44444444</v>
      </c>
      <c r="H4863">
        <v>0</v>
      </c>
      <c r="I4863">
        <v>0</v>
      </c>
      <c r="J4863">
        <v>0</v>
      </c>
      <c r="K4863">
        <v>0</v>
      </c>
      <c r="L4863">
        <v>0</v>
      </c>
      <c r="M4863">
        <v>0</v>
      </c>
    </row>
    <row r="4864" spans="2:13" x14ac:dyDescent="0.2">
      <c r="B4864">
        <v>0</v>
      </c>
      <c r="C4864">
        <v>0</v>
      </c>
      <c r="D4864">
        <v>0</v>
      </c>
      <c r="E4864">
        <v>0</v>
      </c>
      <c r="F4864">
        <v>0</v>
      </c>
      <c r="G4864">
        <v>44444444</v>
      </c>
      <c r="H4864">
        <v>0</v>
      </c>
      <c r="I4864">
        <v>0</v>
      </c>
      <c r="J4864">
        <v>0</v>
      </c>
      <c r="K4864">
        <v>0</v>
      </c>
      <c r="L4864">
        <v>0</v>
      </c>
      <c r="M4864">
        <v>0</v>
      </c>
    </row>
    <row r="4865" spans="2:13" x14ac:dyDescent="0.2">
      <c r="B4865">
        <v>0</v>
      </c>
      <c r="C4865">
        <v>0</v>
      </c>
      <c r="D4865">
        <v>0</v>
      </c>
      <c r="E4865">
        <v>0</v>
      </c>
      <c r="F4865">
        <v>0</v>
      </c>
      <c r="G4865">
        <v>44444444</v>
      </c>
      <c r="H4865">
        <v>0</v>
      </c>
      <c r="I4865">
        <v>0</v>
      </c>
      <c r="J4865">
        <v>0</v>
      </c>
      <c r="K4865">
        <v>0</v>
      </c>
      <c r="L4865">
        <v>0</v>
      </c>
      <c r="M4865">
        <v>0</v>
      </c>
    </row>
    <row r="4866" spans="2:13" x14ac:dyDescent="0.2">
      <c r="B4866">
        <v>0</v>
      </c>
      <c r="C4866">
        <v>0</v>
      </c>
      <c r="D4866">
        <v>0</v>
      </c>
      <c r="E4866">
        <v>0</v>
      </c>
      <c r="F4866">
        <v>0</v>
      </c>
      <c r="G4866">
        <v>44444444</v>
      </c>
      <c r="H4866">
        <v>0</v>
      </c>
      <c r="I4866">
        <v>0</v>
      </c>
      <c r="J4866">
        <v>0</v>
      </c>
      <c r="K4866">
        <v>0</v>
      </c>
      <c r="L4866">
        <v>0</v>
      </c>
      <c r="M4866">
        <v>0</v>
      </c>
    </row>
    <row r="4867" spans="2:13" x14ac:dyDescent="0.2">
      <c r="B4867">
        <v>0</v>
      </c>
      <c r="C4867">
        <v>0</v>
      </c>
      <c r="D4867">
        <v>0</v>
      </c>
      <c r="E4867">
        <v>0</v>
      </c>
      <c r="F4867">
        <v>0</v>
      </c>
      <c r="G4867">
        <v>44444444</v>
      </c>
      <c r="H4867">
        <v>0</v>
      </c>
      <c r="I4867">
        <v>0</v>
      </c>
      <c r="J4867">
        <v>0</v>
      </c>
      <c r="K4867">
        <v>0</v>
      </c>
      <c r="L4867">
        <v>0</v>
      </c>
      <c r="M4867">
        <v>0</v>
      </c>
    </row>
    <row r="4868" spans="2:13" x14ac:dyDescent="0.2">
      <c r="B4868">
        <v>0</v>
      </c>
      <c r="C4868">
        <v>0</v>
      </c>
      <c r="D4868">
        <v>0</v>
      </c>
      <c r="E4868">
        <v>0</v>
      </c>
      <c r="F4868">
        <v>0</v>
      </c>
      <c r="G4868">
        <v>44444444</v>
      </c>
      <c r="H4868">
        <v>0</v>
      </c>
      <c r="I4868">
        <v>0</v>
      </c>
      <c r="J4868">
        <v>0</v>
      </c>
      <c r="K4868">
        <v>0</v>
      </c>
      <c r="L4868">
        <v>0</v>
      </c>
      <c r="M4868">
        <v>0</v>
      </c>
    </row>
    <row r="4869" spans="2:13" x14ac:dyDescent="0.2">
      <c r="B4869">
        <v>0</v>
      </c>
      <c r="C4869">
        <v>0</v>
      </c>
      <c r="D4869">
        <v>0</v>
      </c>
      <c r="E4869">
        <v>0</v>
      </c>
      <c r="F4869">
        <v>0</v>
      </c>
      <c r="G4869">
        <v>44444444</v>
      </c>
      <c r="H4869">
        <v>0</v>
      </c>
      <c r="I4869">
        <v>0</v>
      </c>
      <c r="J4869">
        <v>0</v>
      </c>
      <c r="K4869">
        <v>0</v>
      </c>
      <c r="L4869">
        <v>0</v>
      </c>
      <c r="M4869">
        <v>0</v>
      </c>
    </row>
    <row r="4870" spans="2:13" x14ac:dyDescent="0.2">
      <c r="B4870">
        <v>0</v>
      </c>
      <c r="C4870">
        <v>0</v>
      </c>
      <c r="D4870">
        <v>0</v>
      </c>
      <c r="E4870">
        <v>0</v>
      </c>
      <c r="F4870">
        <v>0</v>
      </c>
      <c r="G4870">
        <v>44444444</v>
      </c>
      <c r="H4870">
        <v>0</v>
      </c>
      <c r="I4870">
        <v>0</v>
      </c>
      <c r="J4870">
        <v>0</v>
      </c>
      <c r="K4870">
        <v>0</v>
      </c>
      <c r="L4870">
        <v>0</v>
      </c>
      <c r="M4870">
        <v>0</v>
      </c>
    </row>
    <row r="4871" spans="2:13" x14ac:dyDescent="0.2">
      <c r="B4871">
        <v>0</v>
      </c>
      <c r="C4871">
        <v>0</v>
      </c>
      <c r="D4871">
        <v>0</v>
      </c>
      <c r="E4871">
        <v>0</v>
      </c>
      <c r="F4871">
        <v>0</v>
      </c>
      <c r="G4871">
        <v>44444444</v>
      </c>
      <c r="H4871">
        <v>0</v>
      </c>
      <c r="I4871">
        <v>0</v>
      </c>
      <c r="J4871">
        <v>0</v>
      </c>
      <c r="K4871">
        <v>0</v>
      </c>
      <c r="L4871">
        <v>0</v>
      </c>
      <c r="M4871">
        <v>0</v>
      </c>
    </row>
    <row r="4872" spans="2:13" x14ac:dyDescent="0.2">
      <c r="B4872">
        <v>0</v>
      </c>
      <c r="C4872">
        <v>0</v>
      </c>
      <c r="D4872">
        <v>0</v>
      </c>
      <c r="E4872">
        <v>0</v>
      </c>
      <c r="F4872">
        <v>0</v>
      </c>
      <c r="G4872">
        <v>44444444</v>
      </c>
      <c r="H4872">
        <v>0</v>
      </c>
      <c r="I4872">
        <v>0</v>
      </c>
      <c r="J4872">
        <v>0</v>
      </c>
      <c r="K4872">
        <v>0</v>
      </c>
      <c r="L4872">
        <v>0</v>
      </c>
      <c r="M4872">
        <v>0</v>
      </c>
    </row>
    <row r="4873" spans="2:13" x14ac:dyDescent="0.2">
      <c r="B4873">
        <v>0</v>
      </c>
      <c r="C4873">
        <v>0</v>
      </c>
      <c r="D4873">
        <v>0</v>
      </c>
      <c r="E4873">
        <v>0</v>
      </c>
      <c r="F4873">
        <v>0</v>
      </c>
      <c r="G4873">
        <v>44444444</v>
      </c>
      <c r="H4873">
        <v>0</v>
      </c>
      <c r="I4873">
        <v>0</v>
      </c>
      <c r="J4873">
        <v>0</v>
      </c>
      <c r="K4873">
        <v>0</v>
      </c>
      <c r="L4873">
        <v>0</v>
      </c>
      <c r="M4873">
        <v>0</v>
      </c>
    </row>
    <row r="4874" spans="2:13" x14ac:dyDescent="0.2">
      <c r="B4874">
        <v>0</v>
      </c>
      <c r="C4874">
        <v>0</v>
      </c>
      <c r="D4874">
        <v>0</v>
      </c>
      <c r="E4874">
        <v>0</v>
      </c>
      <c r="F4874">
        <v>0</v>
      </c>
      <c r="G4874">
        <v>44444444</v>
      </c>
      <c r="H4874">
        <v>0</v>
      </c>
      <c r="I4874">
        <v>0</v>
      </c>
      <c r="J4874">
        <v>0</v>
      </c>
      <c r="K4874">
        <v>0</v>
      </c>
      <c r="L4874">
        <v>0</v>
      </c>
      <c r="M4874">
        <v>0</v>
      </c>
    </row>
    <row r="4875" spans="2:13" x14ac:dyDescent="0.2">
      <c r="B4875">
        <v>0</v>
      </c>
      <c r="C4875">
        <v>0</v>
      </c>
      <c r="D4875">
        <v>0</v>
      </c>
      <c r="E4875">
        <v>0</v>
      </c>
      <c r="F4875">
        <v>0</v>
      </c>
      <c r="G4875">
        <v>44444444</v>
      </c>
      <c r="H4875">
        <v>0</v>
      </c>
      <c r="I4875">
        <v>0</v>
      </c>
      <c r="J4875">
        <v>0</v>
      </c>
      <c r="K4875">
        <v>0</v>
      </c>
      <c r="L4875">
        <v>0</v>
      </c>
      <c r="M4875">
        <v>0</v>
      </c>
    </row>
    <row r="4876" spans="2:13" x14ac:dyDescent="0.2">
      <c r="B4876">
        <v>0</v>
      </c>
      <c r="C4876">
        <v>0</v>
      </c>
      <c r="D4876">
        <v>0</v>
      </c>
      <c r="E4876">
        <v>0</v>
      </c>
      <c r="F4876">
        <v>0</v>
      </c>
      <c r="G4876">
        <v>44444444</v>
      </c>
      <c r="H4876">
        <v>0</v>
      </c>
      <c r="I4876">
        <v>0</v>
      </c>
      <c r="J4876">
        <v>0</v>
      </c>
      <c r="K4876">
        <v>0</v>
      </c>
      <c r="L4876">
        <v>0</v>
      </c>
      <c r="M4876">
        <v>0</v>
      </c>
    </row>
    <row r="4877" spans="2:13" x14ac:dyDescent="0.2">
      <c r="B4877">
        <v>0</v>
      </c>
      <c r="C4877">
        <v>0</v>
      </c>
      <c r="D4877">
        <v>0</v>
      </c>
      <c r="E4877">
        <v>0</v>
      </c>
      <c r="F4877">
        <v>0</v>
      </c>
      <c r="G4877">
        <v>44444444</v>
      </c>
      <c r="H4877">
        <v>0</v>
      </c>
      <c r="I4877">
        <v>0</v>
      </c>
      <c r="J4877">
        <v>0</v>
      </c>
      <c r="K4877">
        <v>0</v>
      </c>
      <c r="L4877">
        <v>0</v>
      </c>
      <c r="M4877">
        <v>0</v>
      </c>
    </row>
    <row r="4878" spans="2:13" x14ac:dyDescent="0.2">
      <c r="B4878">
        <v>0</v>
      </c>
      <c r="C4878">
        <v>0</v>
      </c>
      <c r="D4878">
        <v>0</v>
      </c>
      <c r="E4878">
        <v>0</v>
      </c>
      <c r="F4878">
        <v>0</v>
      </c>
      <c r="G4878">
        <v>44444444</v>
      </c>
      <c r="H4878">
        <v>0</v>
      </c>
      <c r="I4878">
        <v>0</v>
      </c>
      <c r="J4878">
        <v>0</v>
      </c>
      <c r="K4878">
        <v>0</v>
      </c>
      <c r="L4878">
        <v>0</v>
      </c>
      <c r="M4878">
        <v>0</v>
      </c>
    </row>
    <row r="4879" spans="2:13" x14ac:dyDescent="0.2">
      <c r="B4879">
        <v>0</v>
      </c>
      <c r="C4879">
        <v>0</v>
      </c>
      <c r="D4879">
        <v>0</v>
      </c>
      <c r="E4879">
        <v>0</v>
      </c>
      <c r="F4879">
        <v>0</v>
      </c>
      <c r="G4879">
        <v>44444444</v>
      </c>
      <c r="H4879">
        <v>0</v>
      </c>
      <c r="I4879">
        <v>0</v>
      </c>
      <c r="J4879">
        <v>0</v>
      </c>
      <c r="K4879">
        <v>0</v>
      </c>
      <c r="L4879">
        <v>0</v>
      </c>
      <c r="M4879">
        <v>0</v>
      </c>
    </row>
    <row r="4880" spans="2:13" x14ac:dyDescent="0.2">
      <c r="B4880">
        <v>0</v>
      </c>
      <c r="C4880">
        <v>0</v>
      </c>
      <c r="D4880">
        <v>0</v>
      </c>
      <c r="E4880">
        <v>0</v>
      </c>
      <c r="F4880">
        <v>0</v>
      </c>
      <c r="G4880">
        <v>44444444</v>
      </c>
      <c r="H4880">
        <v>0</v>
      </c>
      <c r="I4880">
        <v>0</v>
      </c>
      <c r="J4880">
        <v>0</v>
      </c>
      <c r="K4880">
        <v>0</v>
      </c>
      <c r="L4880">
        <v>0</v>
      </c>
      <c r="M4880">
        <v>0</v>
      </c>
    </row>
    <row r="4881" spans="2:13" x14ac:dyDescent="0.2">
      <c r="B4881">
        <v>0</v>
      </c>
      <c r="C4881">
        <v>0</v>
      </c>
      <c r="D4881">
        <v>0</v>
      </c>
      <c r="E4881">
        <v>0</v>
      </c>
      <c r="F4881">
        <v>0</v>
      </c>
      <c r="G4881">
        <v>44444444</v>
      </c>
      <c r="H4881">
        <v>0</v>
      </c>
      <c r="I4881">
        <v>0</v>
      </c>
      <c r="J4881">
        <v>0</v>
      </c>
      <c r="K4881">
        <v>0</v>
      </c>
      <c r="L4881">
        <v>0</v>
      </c>
      <c r="M4881">
        <v>0</v>
      </c>
    </row>
    <row r="4882" spans="2:13" x14ac:dyDescent="0.2">
      <c r="B4882">
        <v>0</v>
      </c>
      <c r="C4882">
        <v>0</v>
      </c>
      <c r="D4882">
        <v>0</v>
      </c>
      <c r="E4882">
        <v>0</v>
      </c>
      <c r="F4882">
        <v>0</v>
      </c>
      <c r="G4882">
        <v>44444444</v>
      </c>
      <c r="H4882">
        <v>0</v>
      </c>
      <c r="I4882">
        <v>0</v>
      </c>
      <c r="J4882">
        <v>0</v>
      </c>
      <c r="K4882">
        <v>0</v>
      </c>
      <c r="L4882">
        <v>0</v>
      </c>
      <c r="M4882">
        <v>0</v>
      </c>
    </row>
    <row r="4883" spans="2:13" x14ac:dyDescent="0.2">
      <c r="B4883">
        <v>0</v>
      </c>
      <c r="C4883">
        <v>0</v>
      </c>
      <c r="D4883">
        <v>0</v>
      </c>
      <c r="E4883">
        <v>0</v>
      </c>
      <c r="F4883">
        <v>0</v>
      </c>
      <c r="G4883">
        <v>44444444</v>
      </c>
      <c r="H4883">
        <v>0</v>
      </c>
      <c r="I4883">
        <v>0</v>
      </c>
      <c r="J4883">
        <v>0</v>
      </c>
      <c r="K4883">
        <v>0</v>
      </c>
      <c r="L4883">
        <v>0</v>
      </c>
      <c r="M4883">
        <v>0</v>
      </c>
    </row>
    <row r="4884" spans="2:13" x14ac:dyDescent="0.2">
      <c r="B4884">
        <v>0</v>
      </c>
      <c r="C4884">
        <v>0</v>
      </c>
      <c r="D4884">
        <v>0</v>
      </c>
      <c r="E4884">
        <v>0</v>
      </c>
      <c r="F4884">
        <v>0</v>
      </c>
      <c r="G4884">
        <v>44444444</v>
      </c>
      <c r="H4884">
        <v>0</v>
      </c>
      <c r="I4884">
        <v>0</v>
      </c>
      <c r="J4884">
        <v>0</v>
      </c>
      <c r="K4884">
        <v>0</v>
      </c>
      <c r="L4884">
        <v>0</v>
      </c>
      <c r="M4884">
        <v>0</v>
      </c>
    </row>
    <row r="4885" spans="2:13" x14ac:dyDescent="0.2">
      <c r="B4885">
        <v>0</v>
      </c>
      <c r="C4885">
        <v>0</v>
      </c>
      <c r="D4885">
        <v>0</v>
      </c>
      <c r="E4885">
        <v>0</v>
      </c>
      <c r="F4885">
        <v>0</v>
      </c>
      <c r="G4885">
        <v>44444444</v>
      </c>
      <c r="H4885">
        <v>0</v>
      </c>
      <c r="I4885">
        <v>0</v>
      </c>
      <c r="J4885">
        <v>0</v>
      </c>
      <c r="K4885">
        <v>0</v>
      </c>
      <c r="L4885">
        <v>0</v>
      </c>
      <c r="M4885">
        <v>0</v>
      </c>
    </row>
    <row r="4886" spans="2:13" x14ac:dyDescent="0.2">
      <c r="B4886">
        <v>0</v>
      </c>
      <c r="C4886">
        <v>0</v>
      </c>
      <c r="D4886">
        <v>0</v>
      </c>
      <c r="E4886">
        <v>0</v>
      </c>
      <c r="F4886">
        <v>0</v>
      </c>
      <c r="G4886">
        <v>44444444</v>
      </c>
      <c r="H4886">
        <v>0</v>
      </c>
      <c r="I4886">
        <v>0</v>
      </c>
      <c r="J4886">
        <v>0</v>
      </c>
      <c r="K4886">
        <v>0</v>
      </c>
      <c r="L4886">
        <v>0</v>
      </c>
      <c r="M4886">
        <v>0</v>
      </c>
    </row>
    <row r="4887" spans="2:13" x14ac:dyDescent="0.2">
      <c r="B4887">
        <v>0</v>
      </c>
      <c r="C4887">
        <v>0</v>
      </c>
      <c r="D4887">
        <v>0</v>
      </c>
      <c r="E4887">
        <v>0</v>
      </c>
      <c r="F4887">
        <v>0</v>
      </c>
      <c r="G4887">
        <v>44444444</v>
      </c>
      <c r="H4887">
        <v>0</v>
      </c>
      <c r="I4887">
        <v>0</v>
      </c>
      <c r="J4887">
        <v>0</v>
      </c>
      <c r="K4887">
        <v>0</v>
      </c>
      <c r="L4887">
        <v>0</v>
      </c>
      <c r="M4887">
        <v>0</v>
      </c>
    </row>
    <row r="4888" spans="2:13" x14ac:dyDescent="0.2">
      <c r="B4888">
        <v>0</v>
      </c>
      <c r="C4888">
        <v>0</v>
      </c>
      <c r="D4888">
        <v>0</v>
      </c>
      <c r="E4888">
        <v>0</v>
      </c>
      <c r="F4888">
        <v>0</v>
      </c>
      <c r="G4888">
        <v>44444444</v>
      </c>
      <c r="H4888">
        <v>0</v>
      </c>
      <c r="I4888">
        <v>0</v>
      </c>
      <c r="J4888">
        <v>0</v>
      </c>
      <c r="K4888">
        <v>0</v>
      </c>
      <c r="L4888">
        <v>0</v>
      </c>
      <c r="M4888">
        <v>0</v>
      </c>
    </row>
    <row r="4889" spans="2:13" x14ac:dyDescent="0.2">
      <c r="B4889">
        <v>0</v>
      </c>
      <c r="C4889">
        <v>0</v>
      </c>
      <c r="D4889">
        <v>0</v>
      </c>
      <c r="E4889">
        <v>0</v>
      </c>
      <c r="F4889">
        <v>0</v>
      </c>
      <c r="G4889">
        <v>44444444</v>
      </c>
      <c r="H4889">
        <v>0</v>
      </c>
      <c r="I4889">
        <v>0</v>
      </c>
      <c r="J4889">
        <v>0</v>
      </c>
      <c r="K4889">
        <v>0</v>
      </c>
      <c r="L4889">
        <v>0</v>
      </c>
      <c r="M4889">
        <v>0</v>
      </c>
    </row>
    <row r="4890" spans="2:13" x14ac:dyDescent="0.2">
      <c r="B4890">
        <v>0</v>
      </c>
      <c r="C4890">
        <v>0</v>
      </c>
      <c r="D4890">
        <v>0</v>
      </c>
      <c r="E4890">
        <v>0</v>
      </c>
      <c r="F4890">
        <v>0</v>
      </c>
      <c r="G4890">
        <v>44444444</v>
      </c>
      <c r="H4890">
        <v>0</v>
      </c>
      <c r="I4890">
        <v>0</v>
      </c>
      <c r="J4890">
        <v>0</v>
      </c>
      <c r="K4890">
        <v>0</v>
      </c>
      <c r="L4890">
        <v>0</v>
      </c>
      <c r="M4890">
        <v>0</v>
      </c>
    </row>
    <row r="4891" spans="2:13" x14ac:dyDescent="0.2">
      <c r="B4891">
        <v>0</v>
      </c>
      <c r="C4891">
        <v>0</v>
      </c>
      <c r="D4891">
        <v>0</v>
      </c>
      <c r="E4891">
        <v>0</v>
      </c>
      <c r="F4891">
        <v>0</v>
      </c>
      <c r="G4891">
        <v>44444444</v>
      </c>
      <c r="H4891">
        <v>0</v>
      </c>
      <c r="I4891">
        <v>0</v>
      </c>
      <c r="J4891">
        <v>0</v>
      </c>
      <c r="K4891">
        <v>0</v>
      </c>
      <c r="L4891">
        <v>0</v>
      </c>
      <c r="M4891">
        <v>0</v>
      </c>
    </row>
    <row r="4892" spans="2:13" x14ac:dyDescent="0.2">
      <c r="B4892">
        <v>0</v>
      </c>
      <c r="C4892">
        <v>0</v>
      </c>
      <c r="D4892">
        <v>0</v>
      </c>
      <c r="E4892">
        <v>0</v>
      </c>
      <c r="F4892">
        <v>0</v>
      </c>
      <c r="G4892">
        <v>44444444</v>
      </c>
      <c r="H4892">
        <v>0</v>
      </c>
      <c r="I4892">
        <v>0</v>
      </c>
      <c r="J4892">
        <v>0</v>
      </c>
      <c r="K4892">
        <v>0</v>
      </c>
      <c r="L4892">
        <v>0</v>
      </c>
      <c r="M4892">
        <v>0</v>
      </c>
    </row>
    <row r="4893" spans="2:13" x14ac:dyDescent="0.2">
      <c r="B4893">
        <v>0</v>
      </c>
      <c r="C4893">
        <v>0</v>
      </c>
      <c r="D4893">
        <v>0</v>
      </c>
      <c r="E4893">
        <v>0</v>
      </c>
      <c r="F4893">
        <v>0</v>
      </c>
      <c r="G4893">
        <v>44444444</v>
      </c>
      <c r="H4893">
        <v>0</v>
      </c>
      <c r="I4893">
        <v>0</v>
      </c>
      <c r="J4893">
        <v>0</v>
      </c>
      <c r="K4893">
        <v>0</v>
      </c>
      <c r="L4893">
        <v>0</v>
      </c>
      <c r="M4893">
        <v>0</v>
      </c>
    </row>
    <row r="4894" spans="2:13" x14ac:dyDescent="0.2">
      <c r="B4894">
        <v>0</v>
      </c>
      <c r="C4894">
        <v>0</v>
      </c>
      <c r="D4894">
        <v>0</v>
      </c>
      <c r="E4894">
        <v>0</v>
      </c>
      <c r="F4894">
        <v>0</v>
      </c>
      <c r="G4894">
        <v>44444444</v>
      </c>
      <c r="H4894">
        <v>0</v>
      </c>
      <c r="I4894">
        <v>0</v>
      </c>
      <c r="J4894">
        <v>0</v>
      </c>
      <c r="K4894">
        <v>0</v>
      </c>
      <c r="L4894">
        <v>0</v>
      </c>
      <c r="M4894">
        <v>0</v>
      </c>
    </row>
    <row r="4895" spans="2:13" x14ac:dyDescent="0.2">
      <c r="B4895">
        <v>0</v>
      </c>
      <c r="C4895">
        <v>0</v>
      </c>
      <c r="D4895">
        <v>0</v>
      </c>
      <c r="E4895">
        <v>0</v>
      </c>
      <c r="F4895">
        <v>0</v>
      </c>
      <c r="G4895">
        <v>44444444</v>
      </c>
      <c r="H4895">
        <v>0</v>
      </c>
      <c r="I4895">
        <v>0</v>
      </c>
      <c r="J4895">
        <v>0</v>
      </c>
      <c r="K4895">
        <v>0</v>
      </c>
      <c r="L4895">
        <v>0</v>
      </c>
      <c r="M4895">
        <v>0</v>
      </c>
    </row>
    <row r="4896" spans="2:13" x14ac:dyDescent="0.2">
      <c r="B4896">
        <v>0</v>
      </c>
      <c r="C4896">
        <v>0</v>
      </c>
      <c r="D4896">
        <v>0</v>
      </c>
      <c r="E4896">
        <v>0</v>
      </c>
      <c r="F4896">
        <v>0</v>
      </c>
      <c r="G4896">
        <v>44444444</v>
      </c>
      <c r="H4896">
        <v>0</v>
      </c>
      <c r="I4896">
        <v>0</v>
      </c>
      <c r="J4896">
        <v>0</v>
      </c>
      <c r="K4896">
        <v>0</v>
      </c>
      <c r="L4896">
        <v>0</v>
      </c>
      <c r="M4896">
        <v>0</v>
      </c>
    </row>
    <row r="4897" spans="2:13" x14ac:dyDescent="0.2">
      <c r="B4897">
        <v>0</v>
      </c>
      <c r="C4897">
        <v>0</v>
      </c>
      <c r="D4897">
        <v>0</v>
      </c>
      <c r="E4897">
        <v>0</v>
      </c>
      <c r="F4897">
        <v>0</v>
      </c>
      <c r="G4897">
        <v>44444444</v>
      </c>
      <c r="H4897">
        <v>0</v>
      </c>
      <c r="I4897">
        <v>0</v>
      </c>
      <c r="J4897">
        <v>0</v>
      </c>
      <c r="K4897">
        <v>0</v>
      </c>
      <c r="L4897">
        <v>0</v>
      </c>
      <c r="M4897">
        <v>0</v>
      </c>
    </row>
    <row r="4898" spans="2:13" x14ac:dyDescent="0.2">
      <c r="B4898">
        <v>0</v>
      </c>
      <c r="C4898">
        <v>0</v>
      </c>
      <c r="D4898">
        <v>0</v>
      </c>
      <c r="E4898">
        <v>0</v>
      </c>
      <c r="F4898">
        <v>0</v>
      </c>
      <c r="G4898">
        <v>44444444</v>
      </c>
      <c r="H4898">
        <v>0</v>
      </c>
      <c r="I4898">
        <v>0</v>
      </c>
      <c r="J4898">
        <v>0</v>
      </c>
      <c r="K4898">
        <v>0</v>
      </c>
      <c r="L4898">
        <v>0</v>
      </c>
      <c r="M4898">
        <v>0</v>
      </c>
    </row>
    <row r="4899" spans="2:13" x14ac:dyDescent="0.2">
      <c r="B4899">
        <v>0</v>
      </c>
      <c r="C4899">
        <v>0</v>
      </c>
      <c r="D4899">
        <v>0</v>
      </c>
      <c r="E4899">
        <v>0</v>
      </c>
      <c r="F4899">
        <v>0</v>
      </c>
      <c r="G4899">
        <v>44444444</v>
      </c>
      <c r="H4899">
        <v>0</v>
      </c>
      <c r="I4899">
        <v>0</v>
      </c>
      <c r="J4899">
        <v>0</v>
      </c>
      <c r="K4899">
        <v>0</v>
      </c>
      <c r="L4899">
        <v>0</v>
      </c>
      <c r="M4899">
        <v>0</v>
      </c>
    </row>
    <row r="4900" spans="2:13" x14ac:dyDescent="0.2">
      <c r="B4900">
        <v>0</v>
      </c>
      <c r="C4900">
        <v>0</v>
      </c>
      <c r="D4900">
        <v>0</v>
      </c>
      <c r="E4900">
        <v>0</v>
      </c>
      <c r="F4900">
        <v>0</v>
      </c>
      <c r="G4900">
        <v>44444444</v>
      </c>
      <c r="H4900">
        <v>0</v>
      </c>
      <c r="I4900">
        <v>0</v>
      </c>
      <c r="J4900">
        <v>0</v>
      </c>
      <c r="K4900">
        <v>0</v>
      </c>
      <c r="L4900">
        <v>0</v>
      </c>
      <c r="M4900">
        <v>0</v>
      </c>
    </row>
    <row r="4901" spans="2:13" x14ac:dyDescent="0.2">
      <c r="B4901">
        <v>0</v>
      </c>
      <c r="C4901">
        <v>0</v>
      </c>
      <c r="D4901">
        <v>0</v>
      </c>
      <c r="E4901">
        <v>0</v>
      </c>
      <c r="F4901">
        <v>0</v>
      </c>
      <c r="G4901">
        <v>44444444</v>
      </c>
      <c r="H4901">
        <v>0</v>
      </c>
      <c r="I4901">
        <v>0</v>
      </c>
      <c r="J4901">
        <v>0</v>
      </c>
      <c r="K4901">
        <v>0</v>
      </c>
      <c r="L4901">
        <v>0</v>
      </c>
      <c r="M4901">
        <v>0</v>
      </c>
    </row>
    <row r="4902" spans="2:13" x14ac:dyDescent="0.2">
      <c r="B4902">
        <v>0</v>
      </c>
      <c r="C4902">
        <v>0</v>
      </c>
      <c r="D4902">
        <v>0</v>
      </c>
      <c r="E4902">
        <v>0</v>
      </c>
      <c r="F4902">
        <v>0</v>
      </c>
      <c r="G4902">
        <v>44444444</v>
      </c>
      <c r="H4902">
        <v>0</v>
      </c>
      <c r="I4902">
        <v>0</v>
      </c>
      <c r="J4902">
        <v>0</v>
      </c>
      <c r="K4902">
        <v>0</v>
      </c>
      <c r="L4902">
        <v>0</v>
      </c>
      <c r="M4902">
        <v>0</v>
      </c>
    </row>
    <row r="4903" spans="2:13" x14ac:dyDescent="0.2">
      <c r="B4903">
        <v>0</v>
      </c>
      <c r="C4903">
        <v>0</v>
      </c>
      <c r="D4903">
        <v>0</v>
      </c>
      <c r="E4903">
        <v>0</v>
      </c>
      <c r="F4903">
        <v>0</v>
      </c>
      <c r="G4903">
        <v>44444444</v>
      </c>
      <c r="H4903">
        <v>0</v>
      </c>
      <c r="I4903">
        <v>0</v>
      </c>
      <c r="J4903">
        <v>0</v>
      </c>
      <c r="K4903">
        <v>0</v>
      </c>
      <c r="L4903">
        <v>0</v>
      </c>
      <c r="M4903">
        <v>0</v>
      </c>
    </row>
    <row r="4904" spans="2:13" x14ac:dyDescent="0.2">
      <c r="B4904">
        <v>0</v>
      </c>
      <c r="C4904">
        <v>0</v>
      </c>
      <c r="D4904">
        <v>0</v>
      </c>
      <c r="E4904">
        <v>0</v>
      </c>
      <c r="F4904">
        <v>0</v>
      </c>
      <c r="G4904">
        <v>44444444</v>
      </c>
      <c r="H4904">
        <v>0</v>
      </c>
      <c r="I4904">
        <v>0</v>
      </c>
      <c r="J4904">
        <v>0</v>
      </c>
      <c r="K4904">
        <v>0</v>
      </c>
      <c r="L4904">
        <v>0</v>
      </c>
      <c r="M4904">
        <v>0</v>
      </c>
    </row>
    <row r="4905" spans="2:13" x14ac:dyDescent="0.2">
      <c r="B4905">
        <v>0</v>
      </c>
      <c r="C4905">
        <v>0</v>
      </c>
      <c r="D4905">
        <v>0</v>
      </c>
      <c r="E4905">
        <v>0</v>
      </c>
      <c r="F4905">
        <v>0</v>
      </c>
      <c r="G4905">
        <v>44444444</v>
      </c>
      <c r="H4905">
        <v>0</v>
      </c>
      <c r="I4905">
        <v>0</v>
      </c>
      <c r="J4905">
        <v>0</v>
      </c>
      <c r="K4905">
        <v>0</v>
      </c>
      <c r="L4905">
        <v>0</v>
      </c>
      <c r="M4905">
        <v>0</v>
      </c>
    </row>
    <row r="4906" spans="2:13" x14ac:dyDescent="0.2">
      <c r="B4906">
        <v>0</v>
      </c>
      <c r="C4906">
        <v>0</v>
      </c>
      <c r="D4906">
        <v>0</v>
      </c>
      <c r="E4906">
        <v>0</v>
      </c>
      <c r="F4906">
        <v>0</v>
      </c>
      <c r="G4906">
        <v>44444444</v>
      </c>
      <c r="H4906">
        <v>0</v>
      </c>
      <c r="I4906">
        <v>0</v>
      </c>
      <c r="J4906">
        <v>0</v>
      </c>
      <c r="K4906">
        <v>0</v>
      </c>
      <c r="L4906">
        <v>0</v>
      </c>
      <c r="M4906">
        <v>0</v>
      </c>
    </row>
    <row r="4907" spans="2:13" x14ac:dyDescent="0.2">
      <c r="B4907">
        <v>0</v>
      </c>
      <c r="C4907">
        <v>0</v>
      </c>
      <c r="D4907">
        <v>0</v>
      </c>
      <c r="E4907">
        <v>0</v>
      </c>
      <c r="F4907">
        <v>0</v>
      </c>
      <c r="G4907">
        <v>44444444</v>
      </c>
      <c r="H4907">
        <v>0</v>
      </c>
      <c r="I4907">
        <v>0</v>
      </c>
      <c r="J4907">
        <v>0</v>
      </c>
      <c r="K4907">
        <v>0</v>
      </c>
      <c r="L4907">
        <v>0</v>
      </c>
      <c r="M4907">
        <v>0</v>
      </c>
    </row>
    <row r="4908" spans="2:13" x14ac:dyDescent="0.2">
      <c r="B4908">
        <v>0</v>
      </c>
      <c r="C4908">
        <v>0</v>
      </c>
      <c r="D4908">
        <v>0</v>
      </c>
      <c r="E4908">
        <v>0</v>
      </c>
      <c r="F4908">
        <v>0</v>
      </c>
      <c r="G4908">
        <v>44444444</v>
      </c>
      <c r="H4908">
        <v>0</v>
      </c>
      <c r="I4908">
        <v>0</v>
      </c>
      <c r="J4908">
        <v>0</v>
      </c>
      <c r="K4908">
        <v>0</v>
      </c>
      <c r="L4908">
        <v>0</v>
      </c>
      <c r="M4908">
        <v>0</v>
      </c>
    </row>
    <row r="4909" spans="2:13" x14ac:dyDescent="0.2">
      <c r="B4909">
        <v>0</v>
      </c>
      <c r="C4909">
        <v>0</v>
      </c>
      <c r="D4909">
        <v>0</v>
      </c>
      <c r="E4909">
        <v>0</v>
      </c>
      <c r="F4909">
        <v>0</v>
      </c>
      <c r="G4909">
        <v>44444444</v>
      </c>
      <c r="H4909">
        <v>0</v>
      </c>
      <c r="I4909">
        <v>0</v>
      </c>
      <c r="J4909">
        <v>0</v>
      </c>
      <c r="K4909">
        <v>0</v>
      </c>
      <c r="L4909">
        <v>0</v>
      </c>
      <c r="M4909">
        <v>0</v>
      </c>
    </row>
    <row r="4910" spans="2:13" x14ac:dyDescent="0.2">
      <c r="B4910">
        <v>0</v>
      </c>
      <c r="C4910">
        <v>0</v>
      </c>
      <c r="D4910">
        <v>0</v>
      </c>
      <c r="E4910">
        <v>0</v>
      </c>
      <c r="F4910">
        <v>0</v>
      </c>
      <c r="G4910">
        <v>44444444</v>
      </c>
      <c r="H4910">
        <v>0</v>
      </c>
      <c r="I4910">
        <v>0</v>
      </c>
      <c r="J4910">
        <v>0</v>
      </c>
      <c r="K4910">
        <v>0</v>
      </c>
      <c r="L4910">
        <v>0</v>
      </c>
      <c r="M4910">
        <v>0</v>
      </c>
    </row>
    <row r="4911" spans="2:13" x14ac:dyDescent="0.2">
      <c r="B4911">
        <v>0</v>
      </c>
      <c r="C4911">
        <v>0</v>
      </c>
      <c r="D4911">
        <v>0</v>
      </c>
      <c r="E4911">
        <v>0</v>
      </c>
      <c r="F4911">
        <v>0</v>
      </c>
      <c r="G4911">
        <v>44444444</v>
      </c>
      <c r="H4911">
        <v>0</v>
      </c>
      <c r="I4911">
        <v>0</v>
      </c>
      <c r="J4911">
        <v>0</v>
      </c>
      <c r="K4911">
        <v>0</v>
      </c>
      <c r="L4911">
        <v>0</v>
      </c>
      <c r="M4911">
        <v>0</v>
      </c>
    </row>
    <row r="4912" spans="2:13" x14ac:dyDescent="0.2">
      <c r="B4912">
        <v>0</v>
      </c>
      <c r="C4912">
        <v>0</v>
      </c>
      <c r="D4912">
        <v>0</v>
      </c>
      <c r="E4912">
        <v>0</v>
      </c>
      <c r="F4912">
        <v>0</v>
      </c>
      <c r="G4912">
        <v>44444444</v>
      </c>
      <c r="H4912">
        <v>0</v>
      </c>
      <c r="I4912">
        <v>0</v>
      </c>
      <c r="J4912">
        <v>0</v>
      </c>
      <c r="K4912">
        <v>0</v>
      </c>
      <c r="L4912">
        <v>0</v>
      </c>
      <c r="M4912">
        <v>0</v>
      </c>
    </row>
    <row r="4913" spans="2:13" x14ac:dyDescent="0.2">
      <c r="B4913">
        <v>0</v>
      </c>
      <c r="C4913">
        <v>0</v>
      </c>
      <c r="D4913">
        <v>0</v>
      </c>
      <c r="E4913">
        <v>0</v>
      </c>
      <c r="F4913">
        <v>0</v>
      </c>
      <c r="G4913">
        <v>44444444</v>
      </c>
      <c r="H4913">
        <v>0</v>
      </c>
      <c r="I4913">
        <v>0</v>
      </c>
      <c r="J4913">
        <v>0</v>
      </c>
      <c r="K4913">
        <v>0</v>
      </c>
      <c r="L4913">
        <v>0</v>
      </c>
      <c r="M4913">
        <v>0</v>
      </c>
    </row>
    <row r="4914" spans="2:13" x14ac:dyDescent="0.2">
      <c r="B4914">
        <v>0</v>
      </c>
      <c r="C4914">
        <v>0</v>
      </c>
      <c r="D4914">
        <v>0</v>
      </c>
      <c r="E4914">
        <v>0</v>
      </c>
      <c r="F4914">
        <v>0</v>
      </c>
      <c r="G4914">
        <v>44444444</v>
      </c>
      <c r="H4914">
        <v>0</v>
      </c>
      <c r="I4914">
        <v>0</v>
      </c>
      <c r="J4914">
        <v>0</v>
      </c>
      <c r="K4914">
        <v>0</v>
      </c>
      <c r="L4914">
        <v>0</v>
      </c>
      <c r="M4914">
        <v>0</v>
      </c>
    </row>
    <row r="4915" spans="2:13" x14ac:dyDescent="0.2">
      <c r="B4915">
        <v>0</v>
      </c>
      <c r="C4915">
        <v>0</v>
      </c>
      <c r="D4915">
        <v>0</v>
      </c>
      <c r="E4915">
        <v>0</v>
      </c>
      <c r="F4915">
        <v>0</v>
      </c>
      <c r="G4915">
        <v>44444444</v>
      </c>
      <c r="H4915">
        <v>0</v>
      </c>
      <c r="I4915">
        <v>0</v>
      </c>
      <c r="J4915">
        <v>0</v>
      </c>
      <c r="K4915">
        <v>0</v>
      </c>
      <c r="L4915">
        <v>0</v>
      </c>
      <c r="M4915">
        <v>0</v>
      </c>
    </row>
    <row r="4916" spans="2:13" x14ac:dyDescent="0.2">
      <c r="B4916">
        <v>0</v>
      </c>
      <c r="C4916">
        <v>0</v>
      </c>
      <c r="D4916">
        <v>0</v>
      </c>
      <c r="E4916">
        <v>0</v>
      </c>
      <c r="F4916">
        <v>0</v>
      </c>
      <c r="G4916">
        <v>44444444</v>
      </c>
      <c r="H4916">
        <v>0</v>
      </c>
      <c r="I4916">
        <v>0</v>
      </c>
      <c r="J4916">
        <v>0</v>
      </c>
      <c r="K4916">
        <v>0</v>
      </c>
      <c r="L4916">
        <v>0</v>
      </c>
      <c r="M4916">
        <v>0</v>
      </c>
    </row>
    <row r="4917" spans="2:13" x14ac:dyDescent="0.2">
      <c r="B4917">
        <v>0</v>
      </c>
      <c r="C4917">
        <v>0</v>
      </c>
      <c r="D4917">
        <v>0</v>
      </c>
      <c r="E4917">
        <v>0</v>
      </c>
      <c r="F4917">
        <v>0</v>
      </c>
      <c r="G4917">
        <v>44444444</v>
      </c>
      <c r="H4917">
        <v>0</v>
      </c>
      <c r="I4917">
        <v>0</v>
      </c>
      <c r="J4917">
        <v>0</v>
      </c>
      <c r="K4917">
        <v>0</v>
      </c>
      <c r="L4917">
        <v>0</v>
      </c>
      <c r="M4917">
        <v>0</v>
      </c>
    </row>
    <row r="4918" spans="2:13" x14ac:dyDescent="0.2">
      <c r="B4918">
        <v>0</v>
      </c>
      <c r="C4918">
        <v>0</v>
      </c>
      <c r="D4918">
        <v>0</v>
      </c>
      <c r="E4918">
        <v>0</v>
      </c>
      <c r="F4918">
        <v>0</v>
      </c>
      <c r="G4918">
        <v>44444444</v>
      </c>
      <c r="H4918">
        <v>0</v>
      </c>
      <c r="I4918">
        <v>0</v>
      </c>
      <c r="J4918">
        <v>0</v>
      </c>
      <c r="K4918">
        <v>0</v>
      </c>
      <c r="L4918">
        <v>0</v>
      </c>
      <c r="M4918">
        <v>0</v>
      </c>
    </row>
    <row r="4919" spans="2:13" x14ac:dyDescent="0.2">
      <c r="B4919">
        <v>0</v>
      </c>
      <c r="C4919">
        <v>0</v>
      </c>
      <c r="D4919">
        <v>0</v>
      </c>
      <c r="E4919">
        <v>0</v>
      </c>
      <c r="F4919">
        <v>0</v>
      </c>
      <c r="G4919">
        <v>44444444</v>
      </c>
      <c r="H4919">
        <v>0</v>
      </c>
      <c r="I4919">
        <v>0</v>
      </c>
      <c r="J4919">
        <v>0</v>
      </c>
      <c r="K4919">
        <v>0</v>
      </c>
      <c r="L4919">
        <v>0</v>
      </c>
      <c r="M4919">
        <v>0</v>
      </c>
    </row>
    <row r="4920" spans="2:13" x14ac:dyDescent="0.2">
      <c r="B4920">
        <v>0</v>
      </c>
      <c r="C4920">
        <v>0</v>
      </c>
      <c r="D4920">
        <v>0</v>
      </c>
      <c r="E4920">
        <v>0</v>
      </c>
      <c r="F4920">
        <v>0</v>
      </c>
      <c r="G4920">
        <v>44444444</v>
      </c>
      <c r="H4920">
        <v>0</v>
      </c>
      <c r="I4920">
        <v>0</v>
      </c>
      <c r="J4920">
        <v>0</v>
      </c>
      <c r="K4920">
        <v>0</v>
      </c>
      <c r="L4920">
        <v>0</v>
      </c>
      <c r="M4920">
        <v>0</v>
      </c>
    </row>
    <row r="4921" spans="2:13" x14ac:dyDescent="0.2">
      <c r="B4921">
        <v>0</v>
      </c>
      <c r="C4921">
        <v>0</v>
      </c>
      <c r="D4921">
        <v>0</v>
      </c>
      <c r="E4921">
        <v>0</v>
      </c>
      <c r="F4921">
        <v>0</v>
      </c>
      <c r="G4921">
        <v>44444444</v>
      </c>
      <c r="H4921">
        <v>0</v>
      </c>
      <c r="I4921">
        <v>0</v>
      </c>
      <c r="J4921">
        <v>0</v>
      </c>
      <c r="K4921">
        <v>0</v>
      </c>
      <c r="L4921">
        <v>0</v>
      </c>
      <c r="M4921">
        <v>0</v>
      </c>
    </row>
    <row r="4922" spans="2:13" x14ac:dyDescent="0.2">
      <c r="B4922">
        <v>0</v>
      </c>
      <c r="C4922">
        <v>0</v>
      </c>
      <c r="D4922">
        <v>0</v>
      </c>
      <c r="E4922">
        <v>0</v>
      </c>
      <c r="F4922">
        <v>0</v>
      </c>
      <c r="G4922">
        <v>44444444</v>
      </c>
      <c r="H4922">
        <v>0</v>
      </c>
      <c r="I4922">
        <v>0</v>
      </c>
      <c r="J4922">
        <v>0</v>
      </c>
      <c r="K4922">
        <v>0</v>
      </c>
      <c r="L4922">
        <v>0</v>
      </c>
      <c r="M4922">
        <v>0</v>
      </c>
    </row>
    <row r="4923" spans="2:13" x14ac:dyDescent="0.2">
      <c r="B4923">
        <v>0</v>
      </c>
      <c r="C4923">
        <v>0</v>
      </c>
      <c r="D4923">
        <v>0</v>
      </c>
      <c r="E4923">
        <v>0</v>
      </c>
      <c r="F4923">
        <v>0</v>
      </c>
      <c r="G4923">
        <v>44444444</v>
      </c>
      <c r="H4923">
        <v>0</v>
      </c>
      <c r="I4923">
        <v>0</v>
      </c>
      <c r="J4923">
        <v>0</v>
      </c>
      <c r="K4923">
        <v>0</v>
      </c>
      <c r="L4923">
        <v>0</v>
      </c>
      <c r="M4923">
        <v>0</v>
      </c>
    </row>
    <row r="4924" spans="2:13" x14ac:dyDescent="0.2">
      <c r="B4924">
        <v>0</v>
      </c>
      <c r="C4924">
        <v>0</v>
      </c>
      <c r="D4924">
        <v>0</v>
      </c>
      <c r="E4924">
        <v>0</v>
      </c>
      <c r="F4924">
        <v>0</v>
      </c>
      <c r="G4924">
        <v>44444444</v>
      </c>
      <c r="H4924">
        <v>0</v>
      </c>
      <c r="I4924">
        <v>0</v>
      </c>
      <c r="J4924">
        <v>0</v>
      </c>
      <c r="K4924">
        <v>0</v>
      </c>
      <c r="L4924">
        <v>0</v>
      </c>
      <c r="M4924">
        <v>0</v>
      </c>
    </row>
    <row r="4925" spans="2:13" x14ac:dyDescent="0.2">
      <c r="B4925">
        <v>0</v>
      </c>
      <c r="C4925">
        <v>0</v>
      </c>
      <c r="D4925">
        <v>0</v>
      </c>
      <c r="E4925">
        <v>0</v>
      </c>
      <c r="F4925">
        <v>0</v>
      </c>
      <c r="G4925">
        <v>44444444</v>
      </c>
      <c r="H4925">
        <v>0</v>
      </c>
      <c r="I4925">
        <v>0</v>
      </c>
      <c r="J4925">
        <v>0</v>
      </c>
      <c r="K4925">
        <v>0</v>
      </c>
      <c r="L4925">
        <v>0</v>
      </c>
      <c r="M4925">
        <v>0</v>
      </c>
    </row>
    <row r="4926" spans="2:13" x14ac:dyDescent="0.2">
      <c r="B4926">
        <v>0</v>
      </c>
      <c r="C4926">
        <v>0</v>
      </c>
      <c r="D4926">
        <v>0</v>
      </c>
      <c r="E4926">
        <v>0</v>
      </c>
      <c r="F4926">
        <v>0</v>
      </c>
      <c r="G4926">
        <v>44444444</v>
      </c>
      <c r="H4926">
        <v>0</v>
      </c>
      <c r="I4926">
        <v>0</v>
      </c>
      <c r="J4926">
        <v>0</v>
      </c>
      <c r="K4926">
        <v>0</v>
      </c>
      <c r="L4926">
        <v>0</v>
      </c>
      <c r="M4926">
        <v>0</v>
      </c>
    </row>
    <row r="4927" spans="2:13" x14ac:dyDescent="0.2">
      <c r="B4927">
        <v>0</v>
      </c>
      <c r="C4927">
        <v>0</v>
      </c>
      <c r="D4927">
        <v>0</v>
      </c>
      <c r="E4927">
        <v>0</v>
      </c>
      <c r="F4927">
        <v>0</v>
      </c>
      <c r="G4927">
        <v>44444444</v>
      </c>
      <c r="H4927">
        <v>0</v>
      </c>
      <c r="I4927">
        <v>0</v>
      </c>
      <c r="J4927">
        <v>0</v>
      </c>
      <c r="K4927">
        <v>0</v>
      </c>
      <c r="L4927">
        <v>0</v>
      </c>
      <c r="M4927">
        <v>0</v>
      </c>
    </row>
    <row r="4928" spans="2:13" x14ac:dyDescent="0.2">
      <c r="B4928">
        <v>0</v>
      </c>
      <c r="C4928">
        <v>0</v>
      </c>
      <c r="D4928">
        <v>0</v>
      </c>
      <c r="E4928">
        <v>0</v>
      </c>
      <c r="F4928">
        <v>0</v>
      </c>
      <c r="G4928">
        <v>44444444</v>
      </c>
      <c r="H4928">
        <v>0</v>
      </c>
      <c r="I4928">
        <v>0</v>
      </c>
      <c r="J4928">
        <v>0</v>
      </c>
      <c r="K4928">
        <v>0</v>
      </c>
      <c r="L4928">
        <v>0</v>
      </c>
      <c r="M4928">
        <v>0</v>
      </c>
    </row>
    <row r="4929" spans="2:13" x14ac:dyDescent="0.2">
      <c r="B4929">
        <v>0</v>
      </c>
      <c r="C4929">
        <v>0</v>
      </c>
      <c r="D4929">
        <v>0</v>
      </c>
      <c r="E4929">
        <v>0</v>
      </c>
      <c r="F4929">
        <v>0</v>
      </c>
      <c r="G4929">
        <v>44444444</v>
      </c>
      <c r="H4929">
        <v>0</v>
      </c>
      <c r="I4929">
        <v>0</v>
      </c>
      <c r="J4929">
        <v>0</v>
      </c>
      <c r="K4929">
        <v>0</v>
      </c>
      <c r="L4929">
        <v>0</v>
      </c>
      <c r="M4929">
        <v>0</v>
      </c>
    </row>
    <row r="4930" spans="2:13" x14ac:dyDescent="0.2">
      <c r="B4930">
        <v>0</v>
      </c>
      <c r="C4930">
        <v>0</v>
      </c>
      <c r="D4930">
        <v>0</v>
      </c>
      <c r="E4930">
        <v>0</v>
      </c>
      <c r="F4930">
        <v>0</v>
      </c>
      <c r="G4930">
        <v>44444444</v>
      </c>
      <c r="H4930">
        <v>0</v>
      </c>
      <c r="I4930">
        <v>0</v>
      </c>
      <c r="J4930">
        <v>0</v>
      </c>
      <c r="K4930">
        <v>0</v>
      </c>
      <c r="L4930">
        <v>0</v>
      </c>
      <c r="M4930">
        <v>0</v>
      </c>
    </row>
    <row r="4931" spans="2:13" x14ac:dyDescent="0.2">
      <c r="B4931">
        <v>0</v>
      </c>
      <c r="C4931">
        <v>0</v>
      </c>
      <c r="D4931">
        <v>0</v>
      </c>
      <c r="E4931">
        <v>0</v>
      </c>
      <c r="F4931">
        <v>0</v>
      </c>
      <c r="G4931">
        <v>44444444</v>
      </c>
      <c r="H4931">
        <v>0</v>
      </c>
      <c r="I4931">
        <v>0</v>
      </c>
      <c r="J4931">
        <v>0</v>
      </c>
      <c r="K4931">
        <v>0</v>
      </c>
      <c r="L4931">
        <v>0</v>
      </c>
      <c r="M4931">
        <v>0</v>
      </c>
    </row>
    <row r="4932" spans="2:13" x14ac:dyDescent="0.2">
      <c r="B4932">
        <v>0</v>
      </c>
      <c r="C4932">
        <v>0</v>
      </c>
      <c r="D4932">
        <v>0</v>
      </c>
      <c r="E4932">
        <v>0</v>
      </c>
      <c r="F4932">
        <v>0</v>
      </c>
      <c r="G4932">
        <v>44444444</v>
      </c>
      <c r="H4932">
        <v>0</v>
      </c>
      <c r="I4932">
        <v>0</v>
      </c>
      <c r="J4932">
        <v>0</v>
      </c>
      <c r="K4932">
        <v>0</v>
      </c>
      <c r="L4932">
        <v>0</v>
      </c>
      <c r="M4932">
        <v>0</v>
      </c>
    </row>
    <row r="4933" spans="2:13" x14ac:dyDescent="0.2">
      <c r="B4933">
        <v>0</v>
      </c>
      <c r="C4933">
        <v>0</v>
      </c>
      <c r="D4933">
        <v>0</v>
      </c>
      <c r="E4933">
        <v>0</v>
      </c>
      <c r="F4933">
        <v>0</v>
      </c>
      <c r="G4933">
        <v>44444444</v>
      </c>
      <c r="H4933">
        <v>0</v>
      </c>
      <c r="I4933">
        <v>0</v>
      </c>
      <c r="J4933">
        <v>0</v>
      </c>
      <c r="K4933">
        <v>0</v>
      </c>
      <c r="L4933">
        <v>0</v>
      </c>
      <c r="M4933">
        <v>0</v>
      </c>
    </row>
    <row r="4934" spans="2:13" x14ac:dyDescent="0.2">
      <c r="B4934">
        <v>0</v>
      </c>
      <c r="C4934">
        <v>0</v>
      </c>
      <c r="D4934">
        <v>0</v>
      </c>
      <c r="E4934">
        <v>0</v>
      </c>
      <c r="F4934">
        <v>0</v>
      </c>
      <c r="G4934">
        <v>44444444</v>
      </c>
      <c r="H4934">
        <v>0</v>
      </c>
      <c r="I4934">
        <v>0</v>
      </c>
      <c r="J4934">
        <v>0</v>
      </c>
      <c r="K4934">
        <v>0</v>
      </c>
      <c r="L4934">
        <v>0</v>
      </c>
      <c r="M4934">
        <v>0</v>
      </c>
    </row>
    <row r="4935" spans="2:13" x14ac:dyDescent="0.2">
      <c r="B4935">
        <v>0</v>
      </c>
      <c r="C4935">
        <v>0</v>
      </c>
      <c r="D4935">
        <v>0</v>
      </c>
      <c r="E4935">
        <v>0</v>
      </c>
      <c r="F4935">
        <v>0</v>
      </c>
      <c r="G4935">
        <v>44444444</v>
      </c>
      <c r="H4935">
        <v>0</v>
      </c>
      <c r="I4935">
        <v>0</v>
      </c>
      <c r="J4935">
        <v>0</v>
      </c>
      <c r="K4935">
        <v>0</v>
      </c>
      <c r="L4935">
        <v>0</v>
      </c>
      <c r="M4935">
        <v>0</v>
      </c>
    </row>
    <row r="4936" spans="2:13" x14ac:dyDescent="0.2">
      <c r="B4936">
        <v>0</v>
      </c>
      <c r="C4936">
        <v>0</v>
      </c>
      <c r="D4936">
        <v>0</v>
      </c>
      <c r="E4936">
        <v>0</v>
      </c>
      <c r="F4936">
        <v>0</v>
      </c>
      <c r="G4936">
        <v>44444444</v>
      </c>
      <c r="H4936">
        <v>0</v>
      </c>
      <c r="I4936">
        <v>0</v>
      </c>
      <c r="J4936">
        <v>0</v>
      </c>
      <c r="K4936">
        <v>0</v>
      </c>
      <c r="L4936">
        <v>0</v>
      </c>
      <c r="M4936">
        <v>0</v>
      </c>
    </row>
    <row r="4937" spans="2:13" x14ac:dyDescent="0.2">
      <c r="B4937">
        <v>0</v>
      </c>
      <c r="C4937">
        <v>0</v>
      </c>
      <c r="D4937">
        <v>0</v>
      </c>
      <c r="E4937">
        <v>0</v>
      </c>
      <c r="F4937">
        <v>0</v>
      </c>
      <c r="G4937">
        <v>44444444</v>
      </c>
      <c r="H4937">
        <v>0</v>
      </c>
      <c r="I4937">
        <v>0</v>
      </c>
      <c r="J4937">
        <v>0</v>
      </c>
      <c r="K4937">
        <v>0</v>
      </c>
      <c r="L4937">
        <v>0</v>
      </c>
      <c r="M4937">
        <v>0</v>
      </c>
    </row>
    <row r="4938" spans="2:13" x14ac:dyDescent="0.2">
      <c r="B4938">
        <v>0</v>
      </c>
      <c r="C4938">
        <v>0</v>
      </c>
      <c r="D4938">
        <v>0</v>
      </c>
      <c r="E4938">
        <v>0</v>
      </c>
      <c r="F4938">
        <v>0</v>
      </c>
      <c r="G4938">
        <v>44444444</v>
      </c>
      <c r="H4938">
        <v>0</v>
      </c>
      <c r="I4938">
        <v>0</v>
      </c>
      <c r="J4938">
        <v>0</v>
      </c>
      <c r="K4938">
        <v>0</v>
      </c>
      <c r="L4938">
        <v>0</v>
      </c>
      <c r="M4938">
        <v>0</v>
      </c>
    </row>
    <row r="4939" spans="2:13" x14ac:dyDescent="0.2">
      <c r="B4939">
        <v>0</v>
      </c>
      <c r="C4939">
        <v>0</v>
      </c>
      <c r="D4939">
        <v>0</v>
      </c>
      <c r="E4939">
        <v>0</v>
      </c>
      <c r="F4939">
        <v>0</v>
      </c>
      <c r="G4939">
        <v>44444444</v>
      </c>
      <c r="H4939">
        <v>0</v>
      </c>
      <c r="I4939">
        <v>0</v>
      </c>
      <c r="J4939">
        <v>0</v>
      </c>
      <c r="K4939">
        <v>0</v>
      </c>
      <c r="L4939">
        <v>0</v>
      </c>
      <c r="M4939">
        <v>0</v>
      </c>
    </row>
    <row r="4940" spans="2:13" x14ac:dyDescent="0.2">
      <c r="B4940">
        <v>0</v>
      </c>
      <c r="C4940">
        <v>0</v>
      </c>
      <c r="D4940">
        <v>0</v>
      </c>
      <c r="E4940">
        <v>0</v>
      </c>
      <c r="F4940">
        <v>0</v>
      </c>
      <c r="G4940">
        <v>44444444</v>
      </c>
      <c r="H4940">
        <v>0</v>
      </c>
      <c r="I4940">
        <v>0</v>
      </c>
      <c r="J4940">
        <v>0</v>
      </c>
      <c r="K4940">
        <v>0</v>
      </c>
      <c r="L4940">
        <v>0</v>
      </c>
      <c r="M4940">
        <v>0</v>
      </c>
    </row>
    <row r="4941" spans="2:13" x14ac:dyDescent="0.2">
      <c r="B4941">
        <v>0</v>
      </c>
      <c r="C4941">
        <v>0</v>
      </c>
      <c r="D4941">
        <v>0</v>
      </c>
      <c r="E4941">
        <v>0</v>
      </c>
      <c r="F4941">
        <v>0</v>
      </c>
      <c r="G4941">
        <v>44444444</v>
      </c>
      <c r="H4941">
        <v>0</v>
      </c>
      <c r="I4941">
        <v>0</v>
      </c>
      <c r="J4941">
        <v>0</v>
      </c>
      <c r="K4941">
        <v>0</v>
      </c>
      <c r="L4941">
        <v>0</v>
      </c>
      <c r="M4941">
        <v>0</v>
      </c>
    </row>
    <row r="4942" spans="2:13" x14ac:dyDescent="0.2">
      <c r="B4942">
        <v>0</v>
      </c>
      <c r="C4942">
        <v>0</v>
      </c>
      <c r="D4942">
        <v>0</v>
      </c>
      <c r="E4942">
        <v>0</v>
      </c>
      <c r="F4942">
        <v>0</v>
      </c>
      <c r="G4942">
        <v>44444444</v>
      </c>
      <c r="H4942">
        <v>0</v>
      </c>
      <c r="I4942">
        <v>0</v>
      </c>
      <c r="J4942">
        <v>0</v>
      </c>
      <c r="K4942">
        <v>0</v>
      </c>
      <c r="L4942">
        <v>0</v>
      </c>
      <c r="M4942">
        <v>0</v>
      </c>
    </row>
    <row r="4943" spans="2:13" x14ac:dyDescent="0.2">
      <c r="B4943">
        <v>0</v>
      </c>
      <c r="C4943">
        <v>0</v>
      </c>
      <c r="D4943">
        <v>0</v>
      </c>
      <c r="E4943">
        <v>0</v>
      </c>
      <c r="F4943">
        <v>0</v>
      </c>
      <c r="G4943">
        <v>44444444</v>
      </c>
      <c r="H4943">
        <v>0</v>
      </c>
      <c r="I4943">
        <v>0</v>
      </c>
      <c r="J4943">
        <v>0</v>
      </c>
      <c r="K4943">
        <v>0</v>
      </c>
      <c r="L4943">
        <v>0</v>
      </c>
      <c r="M4943">
        <v>0</v>
      </c>
    </row>
    <row r="4944" spans="2:13" x14ac:dyDescent="0.2">
      <c r="B4944">
        <v>0</v>
      </c>
      <c r="C4944">
        <v>0</v>
      </c>
      <c r="D4944">
        <v>0</v>
      </c>
      <c r="E4944">
        <v>0</v>
      </c>
      <c r="F4944">
        <v>0</v>
      </c>
      <c r="G4944">
        <v>44444444</v>
      </c>
      <c r="H4944">
        <v>0</v>
      </c>
      <c r="I4944">
        <v>0</v>
      </c>
      <c r="J4944">
        <v>0</v>
      </c>
      <c r="K4944">
        <v>0</v>
      </c>
      <c r="L4944">
        <v>0</v>
      </c>
      <c r="M4944">
        <v>0</v>
      </c>
    </row>
    <row r="4945" spans="2:13" x14ac:dyDescent="0.2">
      <c r="B4945">
        <v>0</v>
      </c>
      <c r="C4945">
        <v>0</v>
      </c>
      <c r="D4945">
        <v>0</v>
      </c>
      <c r="E4945">
        <v>0</v>
      </c>
      <c r="F4945">
        <v>0</v>
      </c>
      <c r="G4945">
        <v>44444444</v>
      </c>
      <c r="H4945">
        <v>0</v>
      </c>
      <c r="I4945">
        <v>0</v>
      </c>
      <c r="J4945">
        <v>0</v>
      </c>
      <c r="K4945">
        <v>0</v>
      </c>
      <c r="L4945">
        <v>0</v>
      </c>
      <c r="M4945">
        <v>0</v>
      </c>
    </row>
    <row r="4946" spans="2:13" x14ac:dyDescent="0.2">
      <c r="B4946">
        <v>0</v>
      </c>
      <c r="C4946">
        <v>0</v>
      </c>
      <c r="D4946">
        <v>0</v>
      </c>
      <c r="E4946">
        <v>0</v>
      </c>
      <c r="F4946">
        <v>0</v>
      </c>
      <c r="G4946">
        <v>44444444</v>
      </c>
      <c r="H4946">
        <v>0</v>
      </c>
      <c r="I4946">
        <v>0</v>
      </c>
      <c r="J4946">
        <v>0</v>
      </c>
      <c r="K4946">
        <v>0</v>
      </c>
      <c r="L4946">
        <v>0</v>
      </c>
      <c r="M4946">
        <v>0</v>
      </c>
    </row>
    <row r="4947" spans="2:13" x14ac:dyDescent="0.2">
      <c r="B4947">
        <v>0</v>
      </c>
      <c r="C4947">
        <v>0</v>
      </c>
      <c r="D4947">
        <v>0</v>
      </c>
      <c r="E4947">
        <v>0</v>
      </c>
      <c r="F4947">
        <v>0</v>
      </c>
      <c r="G4947">
        <v>44444444</v>
      </c>
      <c r="H4947">
        <v>0</v>
      </c>
      <c r="I4947">
        <v>0</v>
      </c>
      <c r="J4947">
        <v>0</v>
      </c>
      <c r="K4947">
        <v>0</v>
      </c>
      <c r="L4947">
        <v>0</v>
      </c>
      <c r="M4947">
        <v>0</v>
      </c>
    </row>
    <row r="4948" spans="2:13" x14ac:dyDescent="0.2">
      <c r="B4948">
        <v>0</v>
      </c>
      <c r="C4948">
        <v>0</v>
      </c>
      <c r="D4948">
        <v>0</v>
      </c>
      <c r="E4948">
        <v>0</v>
      </c>
      <c r="F4948">
        <v>0</v>
      </c>
      <c r="G4948">
        <v>44444444</v>
      </c>
      <c r="H4948">
        <v>0</v>
      </c>
      <c r="I4948">
        <v>0</v>
      </c>
      <c r="J4948">
        <v>0</v>
      </c>
      <c r="K4948">
        <v>0</v>
      </c>
      <c r="L4948">
        <v>0</v>
      </c>
      <c r="M4948">
        <v>0</v>
      </c>
    </row>
    <row r="4949" spans="2:13" x14ac:dyDescent="0.2">
      <c r="B4949">
        <v>0</v>
      </c>
      <c r="C4949">
        <v>0</v>
      </c>
      <c r="D4949">
        <v>0</v>
      </c>
      <c r="E4949">
        <v>0</v>
      </c>
      <c r="F4949">
        <v>0</v>
      </c>
      <c r="G4949">
        <v>44444444</v>
      </c>
      <c r="H4949">
        <v>0</v>
      </c>
      <c r="I4949">
        <v>0</v>
      </c>
      <c r="J4949">
        <v>0</v>
      </c>
      <c r="K4949">
        <v>0</v>
      </c>
      <c r="L4949">
        <v>0</v>
      </c>
      <c r="M4949">
        <v>0</v>
      </c>
    </row>
    <row r="4950" spans="2:13" x14ac:dyDescent="0.2">
      <c r="B4950">
        <v>0</v>
      </c>
      <c r="C4950">
        <v>0</v>
      </c>
      <c r="D4950">
        <v>0</v>
      </c>
      <c r="E4950">
        <v>0</v>
      </c>
      <c r="F4950">
        <v>0</v>
      </c>
      <c r="G4950">
        <v>44444444</v>
      </c>
      <c r="H4950">
        <v>0</v>
      </c>
      <c r="I4950">
        <v>0</v>
      </c>
      <c r="J4950">
        <v>0</v>
      </c>
      <c r="K4950">
        <v>0</v>
      </c>
      <c r="L4950">
        <v>0</v>
      </c>
      <c r="M4950">
        <v>0</v>
      </c>
    </row>
    <row r="4951" spans="2:13" x14ac:dyDescent="0.2">
      <c r="B4951">
        <v>0</v>
      </c>
      <c r="C4951">
        <v>0</v>
      </c>
      <c r="D4951">
        <v>0</v>
      </c>
      <c r="E4951">
        <v>0</v>
      </c>
      <c r="F4951">
        <v>0</v>
      </c>
      <c r="G4951">
        <v>44444444</v>
      </c>
      <c r="H4951">
        <v>0</v>
      </c>
      <c r="I4951">
        <v>0</v>
      </c>
      <c r="J4951">
        <v>0</v>
      </c>
      <c r="K4951">
        <v>0</v>
      </c>
      <c r="L4951">
        <v>0</v>
      </c>
      <c r="M4951">
        <v>0</v>
      </c>
    </row>
    <row r="4952" spans="2:13" x14ac:dyDescent="0.2">
      <c r="B4952">
        <v>0</v>
      </c>
      <c r="C4952">
        <v>0</v>
      </c>
      <c r="D4952">
        <v>0</v>
      </c>
      <c r="E4952">
        <v>0</v>
      </c>
      <c r="F4952">
        <v>0</v>
      </c>
      <c r="G4952">
        <v>44444444</v>
      </c>
      <c r="H4952">
        <v>0</v>
      </c>
      <c r="I4952">
        <v>0</v>
      </c>
      <c r="J4952">
        <v>0</v>
      </c>
      <c r="K4952">
        <v>0</v>
      </c>
      <c r="L4952">
        <v>0</v>
      </c>
      <c r="M4952">
        <v>0</v>
      </c>
    </row>
    <row r="4953" spans="2:13" x14ac:dyDescent="0.2">
      <c r="B4953">
        <v>0</v>
      </c>
      <c r="C4953">
        <v>0</v>
      </c>
      <c r="D4953">
        <v>0</v>
      </c>
      <c r="E4953">
        <v>0</v>
      </c>
      <c r="F4953">
        <v>0</v>
      </c>
      <c r="G4953">
        <v>44444444</v>
      </c>
      <c r="H4953">
        <v>0</v>
      </c>
      <c r="I4953">
        <v>0</v>
      </c>
      <c r="J4953">
        <v>0</v>
      </c>
      <c r="K4953">
        <v>0</v>
      </c>
      <c r="L4953">
        <v>0</v>
      </c>
      <c r="M4953">
        <v>0</v>
      </c>
    </row>
    <row r="4954" spans="2:13" x14ac:dyDescent="0.2">
      <c r="B4954">
        <v>0</v>
      </c>
      <c r="C4954">
        <v>0</v>
      </c>
      <c r="D4954">
        <v>0</v>
      </c>
      <c r="E4954">
        <v>0</v>
      </c>
      <c r="F4954">
        <v>0</v>
      </c>
      <c r="G4954">
        <v>44444444</v>
      </c>
      <c r="H4954">
        <v>0</v>
      </c>
      <c r="I4954">
        <v>0</v>
      </c>
      <c r="J4954">
        <v>0</v>
      </c>
      <c r="K4954">
        <v>0</v>
      </c>
      <c r="L4954">
        <v>0</v>
      </c>
      <c r="M4954">
        <v>0</v>
      </c>
    </row>
    <row r="4955" spans="2:13" x14ac:dyDescent="0.2">
      <c r="B4955">
        <v>0</v>
      </c>
      <c r="C4955">
        <v>0</v>
      </c>
      <c r="D4955">
        <v>0</v>
      </c>
      <c r="E4955">
        <v>0</v>
      </c>
      <c r="F4955">
        <v>0</v>
      </c>
      <c r="G4955">
        <v>44444444</v>
      </c>
      <c r="H4955">
        <v>0</v>
      </c>
      <c r="I4955">
        <v>0</v>
      </c>
      <c r="J4955">
        <v>0</v>
      </c>
      <c r="K4955">
        <v>0</v>
      </c>
      <c r="L4955">
        <v>0</v>
      </c>
      <c r="M4955">
        <v>0</v>
      </c>
    </row>
    <row r="4956" spans="2:13" x14ac:dyDescent="0.2">
      <c r="B4956">
        <v>0</v>
      </c>
      <c r="C4956">
        <v>0</v>
      </c>
      <c r="D4956">
        <v>0</v>
      </c>
      <c r="E4956">
        <v>0</v>
      </c>
      <c r="F4956">
        <v>0</v>
      </c>
      <c r="G4956">
        <v>44444444</v>
      </c>
      <c r="H4956">
        <v>0</v>
      </c>
      <c r="I4956">
        <v>0</v>
      </c>
      <c r="J4956">
        <v>0</v>
      </c>
      <c r="K4956">
        <v>0</v>
      </c>
      <c r="L4956">
        <v>0</v>
      </c>
      <c r="M4956">
        <v>0</v>
      </c>
    </row>
    <row r="4957" spans="2:13" x14ac:dyDescent="0.2">
      <c r="B4957">
        <v>0</v>
      </c>
      <c r="C4957">
        <v>0</v>
      </c>
      <c r="D4957">
        <v>0</v>
      </c>
      <c r="E4957">
        <v>0</v>
      </c>
      <c r="F4957">
        <v>0</v>
      </c>
      <c r="G4957">
        <v>44444444</v>
      </c>
      <c r="H4957">
        <v>0</v>
      </c>
      <c r="I4957">
        <v>0</v>
      </c>
      <c r="J4957">
        <v>0</v>
      </c>
      <c r="K4957">
        <v>0</v>
      </c>
      <c r="L4957">
        <v>0</v>
      </c>
      <c r="M4957">
        <v>0</v>
      </c>
    </row>
    <row r="4958" spans="2:13" x14ac:dyDescent="0.2">
      <c r="B4958">
        <v>0</v>
      </c>
      <c r="C4958">
        <v>0</v>
      </c>
      <c r="D4958">
        <v>0</v>
      </c>
      <c r="E4958">
        <v>0</v>
      </c>
      <c r="F4958">
        <v>0</v>
      </c>
      <c r="G4958">
        <v>44444444</v>
      </c>
      <c r="H4958">
        <v>0</v>
      </c>
      <c r="I4958">
        <v>0</v>
      </c>
      <c r="J4958">
        <v>0</v>
      </c>
      <c r="K4958">
        <v>0</v>
      </c>
      <c r="L4958">
        <v>0</v>
      </c>
      <c r="M4958">
        <v>0</v>
      </c>
    </row>
    <row r="4959" spans="2:13" x14ac:dyDescent="0.2">
      <c r="B4959">
        <v>0</v>
      </c>
      <c r="C4959">
        <v>0</v>
      </c>
      <c r="D4959">
        <v>0</v>
      </c>
      <c r="E4959">
        <v>0</v>
      </c>
      <c r="F4959">
        <v>0</v>
      </c>
      <c r="G4959">
        <v>44444444</v>
      </c>
      <c r="H4959">
        <v>0</v>
      </c>
      <c r="I4959">
        <v>0</v>
      </c>
      <c r="J4959">
        <v>0</v>
      </c>
      <c r="K4959">
        <v>0</v>
      </c>
      <c r="L4959">
        <v>0</v>
      </c>
      <c r="M4959">
        <v>0</v>
      </c>
    </row>
    <row r="4960" spans="2:13" x14ac:dyDescent="0.2">
      <c r="B4960">
        <v>0</v>
      </c>
      <c r="C4960">
        <v>0</v>
      </c>
      <c r="D4960">
        <v>0</v>
      </c>
      <c r="E4960">
        <v>0</v>
      </c>
      <c r="F4960">
        <v>0</v>
      </c>
      <c r="G4960">
        <v>44444444</v>
      </c>
      <c r="H4960">
        <v>0</v>
      </c>
      <c r="I4960">
        <v>0</v>
      </c>
      <c r="J4960">
        <v>0</v>
      </c>
      <c r="K4960">
        <v>0</v>
      </c>
      <c r="L4960">
        <v>0</v>
      </c>
      <c r="M4960">
        <v>0</v>
      </c>
    </row>
    <row r="4961" spans="2:13" x14ac:dyDescent="0.2">
      <c r="B4961">
        <v>0</v>
      </c>
      <c r="C4961">
        <v>0</v>
      </c>
      <c r="D4961">
        <v>0</v>
      </c>
      <c r="E4961">
        <v>0</v>
      </c>
      <c r="F4961">
        <v>0</v>
      </c>
      <c r="G4961">
        <v>44444444</v>
      </c>
      <c r="H4961">
        <v>0</v>
      </c>
      <c r="I4961">
        <v>0</v>
      </c>
      <c r="J4961">
        <v>0</v>
      </c>
      <c r="K4961">
        <v>0</v>
      </c>
      <c r="L4961">
        <v>0</v>
      </c>
      <c r="M4961">
        <v>0</v>
      </c>
    </row>
    <row r="4962" spans="2:13" x14ac:dyDescent="0.2">
      <c r="B4962">
        <v>0</v>
      </c>
      <c r="C4962">
        <v>0</v>
      </c>
      <c r="D4962">
        <v>0</v>
      </c>
      <c r="E4962">
        <v>0</v>
      </c>
      <c r="F4962">
        <v>0</v>
      </c>
      <c r="G4962">
        <v>44444444</v>
      </c>
      <c r="H4962">
        <v>0</v>
      </c>
      <c r="I4962">
        <v>0</v>
      </c>
      <c r="J4962">
        <v>0</v>
      </c>
      <c r="K4962">
        <v>0</v>
      </c>
      <c r="L4962">
        <v>0</v>
      </c>
      <c r="M4962">
        <v>0</v>
      </c>
    </row>
    <row r="4963" spans="2:13" x14ac:dyDescent="0.2">
      <c r="B4963">
        <v>0</v>
      </c>
      <c r="C4963">
        <v>0</v>
      </c>
      <c r="D4963">
        <v>0</v>
      </c>
      <c r="E4963">
        <v>0</v>
      </c>
      <c r="F4963">
        <v>0</v>
      </c>
      <c r="G4963">
        <v>44444444</v>
      </c>
      <c r="H4963">
        <v>0</v>
      </c>
      <c r="I4963">
        <v>0</v>
      </c>
      <c r="J4963">
        <v>0</v>
      </c>
      <c r="K4963">
        <v>0</v>
      </c>
      <c r="L4963">
        <v>0</v>
      </c>
      <c r="M4963">
        <v>0</v>
      </c>
    </row>
    <row r="4964" spans="2:13" x14ac:dyDescent="0.2">
      <c r="B4964">
        <v>0</v>
      </c>
      <c r="C4964">
        <v>0</v>
      </c>
      <c r="D4964">
        <v>0</v>
      </c>
      <c r="E4964">
        <v>0</v>
      </c>
      <c r="F4964">
        <v>0</v>
      </c>
      <c r="G4964">
        <v>44444444</v>
      </c>
      <c r="H4964">
        <v>0</v>
      </c>
      <c r="I4964">
        <v>0</v>
      </c>
      <c r="J4964">
        <v>0</v>
      </c>
      <c r="K4964">
        <v>0</v>
      </c>
      <c r="L4964">
        <v>0</v>
      </c>
      <c r="M4964">
        <v>0</v>
      </c>
    </row>
    <row r="4965" spans="2:13" x14ac:dyDescent="0.2">
      <c r="B4965">
        <v>0</v>
      </c>
      <c r="C4965">
        <v>0</v>
      </c>
      <c r="D4965">
        <v>0</v>
      </c>
      <c r="E4965">
        <v>0</v>
      </c>
      <c r="F4965">
        <v>0</v>
      </c>
      <c r="G4965">
        <v>44444444</v>
      </c>
      <c r="H4965">
        <v>0</v>
      </c>
      <c r="I4965">
        <v>0</v>
      </c>
      <c r="J4965">
        <v>0</v>
      </c>
      <c r="K4965">
        <v>0</v>
      </c>
      <c r="L4965">
        <v>0</v>
      </c>
      <c r="M4965">
        <v>0</v>
      </c>
    </row>
    <row r="4966" spans="2:13" x14ac:dyDescent="0.2">
      <c r="B4966">
        <v>0</v>
      </c>
      <c r="C4966">
        <v>0</v>
      </c>
      <c r="D4966">
        <v>0</v>
      </c>
      <c r="E4966">
        <v>0</v>
      </c>
      <c r="F4966">
        <v>0</v>
      </c>
      <c r="G4966">
        <v>44444444</v>
      </c>
      <c r="H4966">
        <v>0</v>
      </c>
      <c r="I4966">
        <v>0</v>
      </c>
      <c r="J4966">
        <v>0</v>
      </c>
      <c r="K4966">
        <v>0</v>
      </c>
      <c r="L4966">
        <v>0</v>
      </c>
      <c r="M4966">
        <v>0</v>
      </c>
    </row>
    <row r="4967" spans="2:13" x14ac:dyDescent="0.2">
      <c r="B4967">
        <v>0</v>
      </c>
      <c r="C4967">
        <v>0</v>
      </c>
      <c r="D4967">
        <v>0</v>
      </c>
      <c r="E4967">
        <v>0</v>
      </c>
      <c r="F4967">
        <v>0</v>
      </c>
      <c r="G4967">
        <v>44444444</v>
      </c>
      <c r="H4967">
        <v>0</v>
      </c>
      <c r="I4967">
        <v>0</v>
      </c>
      <c r="J4967">
        <v>0</v>
      </c>
      <c r="K4967">
        <v>0</v>
      </c>
      <c r="L4967">
        <v>0</v>
      </c>
      <c r="M4967">
        <v>0</v>
      </c>
    </row>
    <row r="4968" spans="2:13" x14ac:dyDescent="0.2">
      <c r="B4968">
        <v>0</v>
      </c>
      <c r="C4968">
        <v>0</v>
      </c>
      <c r="D4968">
        <v>0</v>
      </c>
      <c r="E4968">
        <v>0</v>
      </c>
      <c r="F4968">
        <v>0</v>
      </c>
      <c r="G4968">
        <v>44444444</v>
      </c>
      <c r="H4968">
        <v>0</v>
      </c>
      <c r="I4968">
        <v>0</v>
      </c>
      <c r="J4968">
        <v>0</v>
      </c>
      <c r="K4968">
        <v>0</v>
      </c>
      <c r="L4968">
        <v>0</v>
      </c>
      <c r="M4968">
        <v>0</v>
      </c>
    </row>
    <row r="4969" spans="2:13" x14ac:dyDescent="0.2">
      <c r="B4969">
        <v>0</v>
      </c>
      <c r="C4969">
        <v>0</v>
      </c>
      <c r="D4969">
        <v>0</v>
      </c>
      <c r="E4969">
        <v>0</v>
      </c>
      <c r="F4969">
        <v>0</v>
      </c>
      <c r="G4969">
        <v>44444444</v>
      </c>
      <c r="H4969">
        <v>0</v>
      </c>
      <c r="I4969">
        <v>0</v>
      </c>
      <c r="J4969">
        <v>0</v>
      </c>
      <c r="K4969">
        <v>0</v>
      </c>
      <c r="L4969">
        <v>0</v>
      </c>
      <c r="M4969">
        <v>0</v>
      </c>
    </row>
    <row r="4970" spans="2:13" x14ac:dyDescent="0.2">
      <c r="B4970">
        <v>0</v>
      </c>
      <c r="C4970">
        <v>0</v>
      </c>
      <c r="D4970">
        <v>0</v>
      </c>
      <c r="E4970">
        <v>0</v>
      </c>
      <c r="F4970">
        <v>0</v>
      </c>
      <c r="G4970">
        <v>44444444</v>
      </c>
      <c r="H4970">
        <v>0</v>
      </c>
      <c r="I4970">
        <v>0</v>
      </c>
      <c r="J4970">
        <v>0</v>
      </c>
      <c r="K4970">
        <v>0</v>
      </c>
      <c r="L4970">
        <v>0</v>
      </c>
      <c r="M4970">
        <v>0</v>
      </c>
    </row>
    <row r="4971" spans="2:13" x14ac:dyDescent="0.2">
      <c r="B4971">
        <v>0</v>
      </c>
      <c r="C4971">
        <v>0</v>
      </c>
      <c r="D4971">
        <v>0</v>
      </c>
      <c r="E4971">
        <v>0</v>
      </c>
      <c r="F4971">
        <v>0</v>
      </c>
      <c r="G4971">
        <v>44444444</v>
      </c>
      <c r="H4971">
        <v>0</v>
      </c>
      <c r="I4971">
        <v>0</v>
      </c>
      <c r="J4971">
        <v>0</v>
      </c>
      <c r="K4971">
        <v>0</v>
      </c>
      <c r="L4971">
        <v>0</v>
      </c>
      <c r="M4971">
        <v>0</v>
      </c>
    </row>
    <row r="4972" spans="2:13" x14ac:dyDescent="0.2">
      <c r="B4972">
        <v>0</v>
      </c>
      <c r="C4972">
        <v>0</v>
      </c>
      <c r="D4972">
        <v>0</v>
      </c>
      <c r="E4972">
        <v>0</v>
      </c>
      <c r="F4972">
        <v>0</v>
      </c>
      <c r="G4972">
        <v>44444444</v>
      </c>
      <c r="H4972">
        <v>0</v>
      </c>
      <c r="I4972">
        <v>0</v>
      </c>
      <c r="J4972">
        <v>0</v>
      </c>
      <c r="K4972">
        <v>0</v>
      </c>
      <c r="L4972">
        <v>0</v>
      </c>
      <c r="M4972">
        <v>0</v>
      </c>
    </row>
    <row r="4973" spans="2:13" x14ac:dyDescent="0.2">
      <c r="B4973">
        <v>0</v>
      </c>
      <c r="C4973">
        <v>0</v>
      </c>
      <c r="D4973">
        <v>0</v>
      </c>
      <c r="E4973">
        <v>0</v>
      </c>
      <c r="F4973">
        <v>0</v>
      </c>
      <c r="G4973">
        <v>44444444</v>
      </c>
      <c r="H4973">
        <v>0</v>
      </c>
      <c r="I4973">
        <v>0</v>
      </c>
      <c r="J4973">
        <v>0</v>
      </c>
      <c r="K4973">
        <v>0</v>
      </c>
      <c r="L4973">
        <v>0</v>
      </c>
      <c r="M4973">
        <v>0</v>
      </c>
    </row>
    <row r="4974" spans="2:13" x14ac:dyDescent="0.2">
      <c r="B4974">
        <v>0</v>
      </c>
      <c r="C4974">
        <v>0</v>
      </c>
      <c r="D4974">
        <v>0</v>
      </c>
      <c r="E4974">
        <v>0</v>
      </c>
      <c r="F4974">
        <v>0</v>
      </c>
      <c r="G4974">
        <v>44444444</v>
      </c>
      <c r="H4974">
        <v>0</v>
      </c>
      <c r="I4974">
        <v>0</v>
      </c>
      <c r="J4974">
        <v>0</v>
      </c>
      <c r="K4974">
        <v>0</v>
      </c>
      <c r="L4974">
        <v>0</v>
      </c>
      <c r="M4974">
        <v>0</v>
      </c>
    </row>
    <row r="4975" spans="2:13" x14ac:dyDescent="0.2">
      <c r="B4975">
        <v>0</v>
      </c>
      <c r="C4975">
        <v>0</v>
      </c>
      <c r="D4975">
        <v>0</v>
      </c>
      <c r="E4975">
        <v>0</v>
      </c>
      <c r="F4975">
        <v>0</v>
      </c>
      <c r="G4975">
        <v>44444444</v>
      </c>
      <c r="H4975">
        <v>0</v>
      </c>
      <c r="I4975">
        <v>0</v>
      </c>
      <c r="J4975">
        <v>0</v>
      </c>
      <c r="K4975">
        <v>0</v>
      </c>
      <c r="L4975">
        <v>0</v>
      </c>
      <c r="M4975">
        <v>0</v>
      </c>
    </row>
    <row r="4976" spans="2:13" x14ac:dyDescent="0.2">
      <c r="B4976">
        <v>0</v>
      </c>
      <c r="C4976">
        <v>0</v>
      </c>
      <c r="D4976">
        <v>0</v>
      </c>
      <c r="E4976">
        <v>0</v>
      </c>
      <c r="F4976">
        <v>0</v>
      </c>
      <c r="G4976">
        <v>44444444</v>
      </c>
      <c r="H4976">
        <v>0</v>
      </c>
      <c r="I4976">
        <v>0</v>
      </c>
      <c r="J4976">
        <v>0</v>
      </c>
      <c r="K4976">
        <v>0</v>
      </c>
      <c r="L4976">
        <v>0</v>
      </c>
      <c r="M4976">
        <v>0</v>
      </c>
    </row>
    <row r="4977" spans="2:13" x14ac:dyDescent="0.2">
      <c r="B4977">
        <v>0</v>
      </c>
      <c r="C4977">
        <v>0</v>
      </c>
      <c r="D4977">
        <v>0</v>
      </c>
      <c r="E4977">
        <v>0</v>
      </c>
      <c r="F4977">
        <v>0</v>
      </c>
      <c r="G4977">
        <v>44444444</v>
      </c>
      <c r="H4977">
        <v>0</v>
      </c>
      <c r="I4977">
        <v>0</v>
      </c>
      <c r="J4977">
        <v>0</v>
      </c>
      <c r="K4977">
        <v>0</v>
      </c>
      <c r="L4977">
        <v>0</v>
      </c>
      <c r="M4977">
        <v>0</v>
      </c>
    </row>
    <row r="4978" spans="2:13" x14ac:dyDescent="0.2">
      <c r="B4978">
        <v>0</v>
      </c>
      <c r="C4978">
        <v>0</v>
      </c>
      <c r="D4978">
        <v>0</v>
      </c>
      <c r="E4978">
        <v>0</v>
      </c>
      <c r="F4978">
        <v>0</v>
      </c>
      <c r="G4978">
        <v>44444444</v>
      </c>
      <c r="H4978">
        <v>0</v>
      </c>
      <c r="I4978">
        <v>0</v>
      </c>
      <c r="J4978">
        <v>0</v>
      </c>
      <c r="K4978">
        <v>0</v>
      </c>
      <c r="L4978">
        <v>0</v>
      </c>
      <c r="M4978">
        <v>0</v>
      </c>
    </row>
    <row r="4979" spans="2:13" x14ac:dyDescent="0.2">
      <c r="B4979">
        <v>0</v>
      </c>
      <c r="C4979">
        <v>0</v>
      </c>
      <c r="D4979">
        <v>0</v>
      </c>
      <c r="E4979">
        <v>0</v>
      </c>
      <c r="F4979">
        <v>0</v>
      </c>
      <c r="G4979">
        <v>44444444</v>
      </c>
      <c r="H4979">
        <v>0</v>
      </c>
      <c r="I4979">
        <v>0</v>
      </c>
      <c r="J4979">
        <v>0</v>
      </c>
      <c r="K4979">
        <v>0</v>
      </c>
      <c r="L4979">
        <v>0</v>
      </c>
      <c r="M4979">
        <v>0</v>
      </c>
    </row>
    <row r="4980" spans="2:13" x14ac:dyDescent="0.2">
      <c r="B4980">
        <v>0</v>
      </c>
      <c r="C4980">
        <v>0</v>
      </c>
      <c r="D4980">
        <v>0</v>
      </c>
      <c r="E4980">
        <v>0</v>
      </c>
      <c r="F4980">
        <v>0</v>
      </c>
      <c r="G4980">
        <v>44444444</v>
      </c>
      <c r="H4980">
        <v>0</v>
      </c>
      <c r="I4980">
        <v>0</v>
      </c>
      <c r="J4980">
        <v>0</v>
      </c>
      <c r="K4980">
        <v>0</v>
      </c>
      <c r="L4980">
        <v>0</v>
      </c>
      <c r="M4980">
        <v>0</v>
      </c>
    </row>
    <row r="4981" spans="2:13" x14ac:dyDescent="0.2">
      <c r="B4981">
        <v>0</v>
      </c>
      <c r="C4981">
        <v>0</v>
      </c>
      <c r="D4981">
        <v>0</v>
      </c>
      <c r="E4981">
        <v>0</v>
      </c>
      <c r="F4981">
        <v>0</v>
      </c>
      <c r="G4981">
        <v>44444444</v>
      </c>
      <c r="H4981">
        <v>0</v>
      </c>
      <c r="I4981">
        <v>0</v>
      </c>
      <c r="J4981">
        <v>0</v>
      </c>
      <c r="K4981">
        <v>0</v>
      </c>
      <c r="L4981">
        <v>0</v>
      </c>
      <c r="M4981">
        <v>0</v>
      </c>
    </row>
    <row r="4982" spans="2:13" x14ac:dyDescent="0.2">
      <c r="B4982">
        <v>0</v>
      </c>
      <c r="C4982">
        <v>0</v>
      </c>
      <c r="D4982">
        <v>0</v>
      </c>
      <c r="E4982">
        <v>0</v>
      </c>
      <c r="F4982">
        <v>0</v>
      </c>
      <c r="G4982">
        <v>44444444</v>
      </c>
      <c r="H4982">
        <v>0</v>
      </c>
      <c r="I4982">
        <v>0</v>
      </c>
      <c r="J4982">
        <v>0</v>
      </c>
      <c r="K4982">
        <v>0</v>
      </c>
      <c r="L4982">
        <v>0</v>
      </c>
      <c r="M4982">
        <v>0</v>
      </c>
    </row>
    <row r="4983" spans="2:13" x14ac:dyDescent="0.2">
      <c r="B4983">
        <v>0</v>
      </c>
      <c r="C4983">
        <v>0</v>
      </c>
      <c r="D4983">
        <v>0</v>
      </c>
      <c r="E4983">
        <v>0</v>
      </c>
      <c r="F4983">
        <v>0</v>
      </c>
      <c r="G4983">
        <v>44444444</v>
      </c>
      <c r="H4983">
        <v>0</v>
      </c>
      <c r="I4983">
        <v>0</v>
      </c>
      <c r="J4983">
        <v>0</v>
      </c>
      <c r="K4983">
        <v>0</v>
      </c>
      <c r="L4983">
        <v>0</v>
      </c>
      <c r="M4983">
        <v>0</v>
      </c>
    </row>
    <row r="4984" spans="2:13" x14ac:dyDescent="0.2">
      <c r="B4984">
        <v>0</v>
      </c>
      <c r="C4984">
        <v>0</v>
      </c>
      <c r="D4984">
        <v>0</v>
      </c>
      <c r="E4984">
        <v>0</v>
      </c>
      <c r="F4984">
        <v>0</v>
      </c>
      <c r="G4984">
        <v>44444444</v>
      </c>
      <c r="H4984">
        <v>0</v>
      </c>
      <c r="I4984">
        <v>0</v>
      </c>
      <c r="J4984">
        <v>0</v>
      </c>
      <c r="K4984">
        <v>0</v>
      </c>
      <c r="L4984">
        <v>0</v>
      </c>
      <c r="M4984">
        <v>0</v>
      </c>
    </row>
    <row r="4985" spans="2:13" x14ac:dyDescent="0.2">
      <c r="B4985">
        <v>0</v>
      </c>
      <c r="C4985">
        <v>0</v>
      </c>
      <c r="D4985">
        <v>0</v>
      </c>
      <c r="E4985">
        <v>0</v>
      </c>
      <c r="F4985">
        <v>0</v>
      </c>
      <c r="G4985">
        <v>44444444</v>
      </c>
      <c r="H4985">
        <v>0</v>
      </c>
      <c r="I4985">
        <v>0</v>
      </c>
      <c r="J4985">
        <v>0</v>
      </c>
      <c r="K4985">
        <v>0</v>
      </c>
      <c r="L4985">
        <v>0</v>
      </c>
      <c r="M4985">
        <v>0</v>
      </c>
    </row>
    <row r="4986" spans="2:13" x14ac:dyDescent="0.2">
      <c r="B4986">
        <v>0</v>
      </c>
      <c r="C4986">
        <v>0</v>
      </c>
      <c r="D4986">
        <v>0</v>
      </c>
      <c r="E4986">
        <v>0</v>
      </c>
      <c r="F4986">
        <v>0</v>
      </c>
      <c r="G4986">
        <v>44444444</v>
      </c>
      <c r="H4986">
        <v>0</v>
      </c>
      <c r="I4986">
        <v>0</v>
      </c>
      <c r="J4986">
        <v>0</v>
      </c>
      <c r="K4986">
        <v>0</v>
      </c>
      <c r="L4986">
        <v>0</v>
      </c>
      <c r="M4986">
        <v>0</v>
      </c>
    </row>
    <row r="4987" spans="2:13" x14ac:dyDescent="0.2">
      <c r="B4987">
        <v>0</v>
      </c>
      <c r="C4987">
        <v>0</v>
      </c>
      <c r="D4987">
        <v>0</v>
      </c>
      <c r="E4987">
        <v>0</v>
      </c>
      <c r="F4987">
        <v>0</v>
      </c>
      <c r="G4987">
        <v>44444444</v>
      </c>
      <c r="H4987">
        <v>0</v>
      </c>
      <c r="I4987">
        <v>0</v>
      </c>
      <c r="J4987">
        <v>0</v>
      </c>
      <c r="K4987">
        <v>0</v>
      </c>
      <c r="L4987">
        <v>0</v>
      </c>
      <c r="M4987">
        <v>0</v>
      </c>
    </row>
    <row r="4988" spans="2:13" x14ac:dyDescent="0.2">
      <c r="B4988">
        <v>0</v>
      </c>
      <c r="C4988">
        <v>0</v>
      </c>
      <c r="D4988">
        <v>0</v>
      </c>
      <c r="E4988">
        <v>0</v>
      </c>
      <c r="F4988">
        <v>0</v>
      </c>
      <c r="G4988">
        <v>44444444</v>
      </c>
      <c r="H4988">
        <v>0</v>
      </c>
      <c r="I4988">
        <v>0</v>
      </c>
      <c r="J4988">
        <v>0</v>
      </c>
      <c r="K4988">
        <v>0</v>
      </c>
      <c r="L4988">
        <v>0</v>
      </c>
      <c r="M4988">
        <v>0</v>
      </c>
    </row>
    <row r="4989" spans="2:13" x14ac:dyDescent="0.2">
      <c r="B4989">
        <v>0</v>
      </c>
      <c r="C4989">
        <v>0</v>
      </c>
      <c r="D4989">
        <v>0</v>
      </c>
      <c r="E4989">
        <v>0</v>
      </c>
      <c r="F4989">
        <v>0</v>
      </c>
      <c r="G4989">
        <v>44444444</v>
      </c>
      <c r="H4989">
        <v>0</v>
      </c>
      <c r="I4989">
        <v>0</v>
      </c>
      <c r="J4989">
        <v>0</v>
      </c>
      <c r="K4989">
        <v>0</v>
      </c>
      <c r="L4989">
        <v>0</v>
      </c>
      <c r="M4989">
        <v>0</v>
      </c>
    </row>
    <row r="4990" spans="2:13" x14ac:dyDescent="0.2">
      <c r="B4990">
        <v>0</v>
      </c>
      <c r="C4990">
        <v>0</v>
      </c>
      <c r="D4990">
        <v>0</v>
      </c>
      <c r="E4990">
        <v>0</v>
      </c>
      <c r="F4990">
        <v>0</v>
      </c>
      <c r="G4990">
        <v>44444444</v>
      </c>
      <c r="H4990">
        <v>0</v>
      </c>
      <c r="I4990">
        <v>0</v>
      </c>
      <c r="J4990">
        <v>0</v>
      </c>
      <c r="K4990">
        <v>0</v>
      </c>
      <c r="L4990">
        <v>0</v>
      </c>
      <c r="M4990">
        <v>0</v>
      </c>
    </row>
    <row r="4991" spans="2:13" x14ac:dyDescent="0.2">
      <c r="B4991">
        <v>0</v>
      </c>
      <c r="C4991">
        <v>0</v>
      </c>
      <c r="D4991">
        <v>0</v>
      </c>
      <c r="E4991">
        <v>0</v>
      </c>
      <c r="F4991">
        <v>0</v>
      </c>
      <c r="G4991">
        <v>44444444</v>
      </c>
      <c r="H4991">
        <v>0</v>
      </c>
      <c r="I4991">
        <v>0</v>
      </c>
      <c r="J4991">
        <v>0</v>
      </c>
      <c r="K4991">
        <v>0</v>
      </c>
      <c r="L4991">
        <v>0</v>
      </c>
      <c r="M4991">
        <v>0</v>
      </c>
    </row>
    <row r="4992" spans="2:13" x14ac:dyDescent="0.2">
      <c r="B4992">
        <v>0</v>
      </c>
      <c r="C4992">
        <v>0</v>
      </c>
      <c r="D4992">
        <v>0</v>
      </c>
      <c r="E4992">
        <v>0</v>
      </c>
      <c r="F4992">
        <v>0</v>
      </c>
      <c r="G4992">
        <v>44444444</v>
      </c>
      <c r="H4992">
        <v>0</v>
      </c>
      <c r="I4992">
        <v>0</v>
      </c>
      <c r="J4992">
        <v>0</v>
      </c>
      <c r="K4992">
        <v>0</v>
      </c>
      <c r="L4992">
        <v>0</v>
      </c>
      <c r="M4992">
        <v>0</v>
      </c>
    </row>
    <row r="4993" spans="2:13" x14ac:dyDescent="0.2">
      <c r="B4993">
        <v>0</v>
      </c>
      <c r="C4993">
        <v>0</v>
      </c>
      <c r="D4993">
        <v>0</v>
      </c>
      <c r="E4993">
        <v>0</v>
      </c>
      <c r="F4993">
        <v>0</v>
      </c>
      <c r="G4993">
        <v>44444444</v>
      </c>
      <c r="H4993">
        <v>0</v>
      </c>
      <c r="I4993">
        <v>0</v>
      </c>
      <c r="J4993">
        <v>0</v>
      </c>
      <c r="K4993">
        <v>0</v>
      </c>
      <c r="L4993">
        <v>0</v>
      </c>
      <c r="M4993">
        <v>0</v>
      </c>
    </row>
    <row r="4994" spans="2:13" x14ac:dyDescent="0.2">
      <c r="B4994">
        <v>0</v>
      </c>
      <c r="C4994">
        <v>0</v>
      </c>
      <c r="D4994">
        <v>0</v>
      </c>
      <c r="E4994">
        <v>0</v>
      </c>
      <c r="F4994">
        <v>0</v>
      </c>
      <c r="G4994">
        <v>44444444</v>
      </c>
      <c r="H4994">
        <v>0</v>
      </c>
      <c r="I4994">
        <v>0</v>
      </c>
      <c r="J4994">
        <v>0</v>
      </c>
      <c r="K4994">
        <v>0</v>
      </c>
      <c r="L4994">
        <v>0</v>
      </c>
      <c r="M4994">
        <v>0</v>
      </c>
    </row>
    <row r="4995" spans="2:13" x14ac:dyDescent="0.2">
      <c r="B4995">
        <v>0</v>
      </c>
      <c r="C4995">
        <v>0</v>
      </c>
      <c r="D4995">
        <v>0</v>
      </c>
      <c r="E4995">
        <v>0</v>
      </c>
      <c r="F4995">
        <v>0</v>
      </c>
      <c r="G4995">
        <v>44444444</v>
      </c>
      <c r="H4995">
        <v>0</v>
      </c>
      <c r="I4995">
        <v>0</v>
      </c>
      <c r="J4995">
        <v>0</v>
      </c>
      <c r="K4995">
        <v>0</v>
      </c>
      <c r="L4995">
        <v>0</v>
      </c>
      <c r="M4995">
        <v>0</v>
      </c>
    </row>
    <row r="4996" spans="2:13" x14ac:dyDescent="0.2">
      <c r="B4996">
        <v>0</v>
      </c>
      <c r="C4996">
        <v>0</v>
      </c>
      <c r="D4996">
        <v>0</v>
      </c>
      <c r="E4996">
        <v>0</v>
      </c>
      <c r="F4996">
        <v>0</v>
      </c>
      <c r="G4996">
        <v>44444444</v>
      </c>
      <c r="H4996">
        <v>0</v>
      </c>
      <c r="I4996">
        <v>0</v>
      </c>
      <c r="J4996">
        <v>0</v>
      </c>
      <c r="K4996">
        <v>0</v>
      </c>
      <c r="L4996">
        <v>0</v>
      </c>
      <c r="M4996">
        <v>0</v>
      </c>
    </row>
    <row r="4997" spans="2:13" x14ac:dyDescent="0.2">
      <c r="B4997">
        <v>0</v>
      </c>
      <c r="C4997">
        <v>0</v>
      </c>
      <c r="D4997">
        <v>0</v>
      </c>
      <c r="E4997">
        <v>0</v>
      </c>
      <c r="F4997">
        <v>0</v>
      </c>
      <c r="G4997">
        <v>44444444</v>
      </c>
      <c r="H4997">
        <v>0</v>
      </c>
      <c r="I4997">
        <v>0</v>
      </c>
      <c r="J4997">
        <v>0</v>
      </c>
      <c r="K4997">
        <v>0</v>
      </c>
      <c r="L4997">
        <v>0</v>
      </c>
      <c r="M4997">
        <v>0</v>
      </c>
    </row>
    <row r="4998" spans="2:13" x14ac:dyDescent="0.2">
      <c r="B4998">
        <v>0</v>
      </c>
      <c r="C4998">
        <v>0</v>
      </c>
      <c r="D4998">
        <v>0</v>
      </c>
      <c r="E4998">
        <v>0</v>
      </c>
      <c r="F4998">
        <v>0</v>
      </c>
      <c r="G4998">
        <v>44444444</v>
      </c>
      <c r="H4998">
        <v>0</v>
      </c>
      <c r="I4998">
        <v>0</v>
      </c>
      <c r="J4998">
        <v>0</v>
      </c>
      <c r="K4998">
        <v>0</v>
      </c>
      <c r="L4998">
        <v>0</v>
      </c>
      <c r="M4998">
        <v>0</v>
      </c>
    </row>
    <row r="4999" spans="2:13" x14ac:dyDescent="0.2">
      <c r="B4999">
        <v>0</v>
      </c>
      <c r="C4999">
        <v>0</v>
      </c>
      <c r="D4999">
        <v>0</v>
      </c>
      <c r="E4999">
        <v>0</v>
      </c>
      <c r="F4999">
        <v>0</v>
      </c>
      <c r="G4999">
        <v>44444444</v>
      </c>
      <c r="H4999">
        <v>0</v>
      </c>
      <c r="I4999">
        <v>0</v>
      </c>
      <c r="J4999">
        <v>0</v>
      </c>
      <c r="K4999">
        <v>0</v>
      </c>
      <c r="L4999">
        <v>0</v>
      </c>
      <c r="M4999">
        <v>0</v>
      </c>
    </row>
    <row r="5000" spans="2:13" x14ac:dyDescent="0.2">
      <c r="B5000">
        <v>0</v>
      </c>
      <c r="C5000">
        <v>0</v>
      </c>
      <c r="D5000">
        <v>0</v>
      </c>
      <c r="E5000">
        <v>0</v>
      </c>
      <c r="F5000">
        <v>0</v>
      </c>
      <c r="G5000">
        <v>44444444</v>
      </c>
      <c r="H5000">
        <v>0</v>
      </c>
      <c r="I5000">
        <v>0</v>
      </c>
      <c r="J5000">
        <v>0</v>
      </c>
      <c r="K5000">
        <v>0</v>
      </c>
      <c r="L5000">
        <v>0</v>
      </c>
      <c r="M5000">
        <v>0</v>
      </c>
    </row>
    <row r="5001" spans="2:13" x14ac:dyDescent="0.2">
      <c r="B5001">
        <v>0</v>
      </c>
      <c r="C5001">
        <v>0</v>
      </c>
      <c r="D5001">
        <v>0</v>
      </c>
      <c r="E5001">
        <v>0</v>
      </c>
      <c r="F5001">
        <v>0</v>
      </c>
      <c r="G5001">
        <v>44444444</v>
      </c>
      <c r="H5001">
        <v>0</v>
      </c>
      <c r="I5001">
        <v>0</v>
      </c>
      <c r="J5001">
        <v>0</v>
      </c>
      <c r="K5001">
        <v>0</v>
      </c>
      <c r="L5001">
        <v>0</v>
      </c>
      <c r="M5001">
        <v>0</v>
      </c>
    </row>
    <row r="5002" spans="2:13" x14ac:dyDescent="0.2">
      <c r="B5002">
        <v>0</v>
      </c>
      <c r="C5002">
        <v>0</v>
      </c>
      <c r="D5002">
        <v>0</v>
      </c>
      <c r="E5002">
        <v>0</v>
      </c>
      <c r="F5002">
        <v>0</v>
      </c>
      <c r="G5002">
        <v>44444444</v>
      </c>
      <c r="H5002">
        <v>0</v>
      </c>
      <c r="I5002">
        <v>0</v>
      </c>
      <c r="J5002">
        <v>0</v>
      </c>
      <c r="K5002">
        <v>0</v>
      </c>
      <c r="L5002">
        <v>0</v>
      </c>
      <c r="M5002">
        <v>0</v>
      </c>
    </row>
    <row r="5003" spans="2:13" x14ac:dyDescent="0.2">
      <c r="B5003">
        <v>0</v>
      </c>
      <c r="C5003">
        <v>0</v>
      </c>
      <c r="D5003">
        <v>0</v>
      </c>
      <c r="E5003">
        <v>0</v>
      </c>
      <c r="F5003">
        <v>0</v>
      </c>
      <c r="G5003">
        <v>44444444</v>
      </c>
      <c r="H5003">
        <v>0</v>
      </c>
      <c r="I5003">
        <v>0</v>
      </c>
      <c r="J5003">
        <v>0</v>
      </c>
      <c r="K5003">
        <v>0</v>
      </c>
      <c r="L5003">
        <v>0</v>
      </c>
      <c r="M5003">
        <v>0</v>
      </c>
    </row>
    <row r="5004" spans="2:13" x14ac:dyDescent="0.2">
      <c r="B5004">
        <v>0</v>
      </c>
      <c r="C5004">
        <v>0</v>
      </c>
      <c r="D5004">
        <v>0</v>
      </c>
      <c r="E5004">
        <v>0</v>
      </c>
      <c r="F5004">
        <v>0</v>
      </c>
      <c r="G5004">
        <v>44444444</v>
      </c>
      <c r="H5004">
        <v>0</v>
      </c>
      <c r="I5004">
        <v>0</v>
      </c>
      <c r="J5004">
        <v>0</v>
      </c>
      <c r="K5004">
        <v>0</v>
      </c>
      <c r="L5004">
        <v>0</v>
      </c>
      <c r="M5004">
        <v>0</v>
      </c>
    </row>
    <row r="5005" spans="2:13" x14ac:dyDescent="0.2">
      <c r="B5005">
        <v>0</v>
      </c>
      <c r="C5005">
        <v>0</v>
      </c>
      <c r="D5005">
        <v>0</v>
      </c>
      <c r="E5005">
        <v>0</v>
      </c>
      <c r="F5005">
        <v>0</v>
      </c>
      <c r="G5005">
        <v>44444444</v>
      </c>
      <c r="H5005">
        <v>0</v>
      </c>
      <c r="I5005">
        <v>0</v>
      </c>
      <c r="J5005">
        <v>0</v>
      </c>
      <c r="K5005">
        <v>0</v>
      </c>
      <c r="L5005">
        <v>0</v>
      </c>
      <c r="M5005">
        <v>0</v>
      </c>
    </row>
    <row r="5006" spans="2:13" x14ac:dyDescent="0.2">
      <c r="B5006">
        <v>0</v>
      </c>
      <c r="C5006">
        <v>0</v>
      </c>
      <c r="D5006">
        <v>0</v>
      </c>
      <c r="E5006">
        <v>0</v>
      </c>
      <c r="F5006">
        <v>0</v>
      </c>
      <c r="G5006">
        <v>44444444</v>
      </c>
      <c r="H5006">
        <v>0</v>
      </c>
      <c r="I5006">
        <v>0</v>
      </c>
      <c r="J5006">
        <v>0</v>
      </c>
      <c r="K5006">
        <v>0</v>
      </c>
      <c r="L5006">
        <v>0</v>
      </c>
      <c r="M5006">
        <v>0</v>
      </c>
    </row>
    <row r="5007" spans="2:13" x14ac:dyDescent="0.2">
      <c r="B5007">
        <v>0</v>
      </c>
      <c r="C5007">
        <v>0</v>
      </c>
      <c r="D5007">
        <v>0</v>
      </c>
      <c r="E5007">
        <v>0</v>
      </c>
      <c r="F5007">
        <v>0</v>
      </c>
      <c r="G5007">
        <v>44444444</v>
      </c>
      <c r="H5007">
        <v>0</v>
      </c>
      <c r="I5007">
        <v>0</v>
      </c>
      <c r="J5007">
        <v>0</v>
      </c>
      <c r="K5007">
        <v>0</v>
      </c>
      <c r="L5007">
        <v>0</v>
      </c>
      <c r="M5007">
        <v>0</v>
      </c>
    </row>
    <row r="5008" spans="2:13" x14ac:dyDescent="0.2">
      <c r="B5008">
        <v>0</v>
      </c>
      <c r="C5008">
        <v>0</v>
      </c>
      <c r="D5008">
        <v>0</v>
      </c>
      <c r="E5008">
        <v>0</v>
      </c>
      <c r="F5008">
        <v>0</v>
      </c>
      <c r="G5008">
        <v>44444444</v>
      </c>
      <c r="H5008">
        <v>0</v>
      </c>
      <c r="I5008">
        <v>0</v>
      </c>
      <c r="J5008">
        <v>0</v>
      </c>
      <c r="K5008">
        <v>0</v>
      </c>
      <c r="L5008">
        <v>0</v>
      </c>
      <c r="M5008">
        <v>0</v>
      </c>
    </row>
    <row r="5009" spans="2:13" x14ac:dyDescent="0.2">
      <c r="B5009">
        <v>0</v>
      </c>
      <c r="C5009">
        <v>0</v>
      </c>
      <c r="D5009">
        <v>0</v>
      </c>
      <c r="E5009">
        <v>0</v>
      </c>
      <c r="F5009">
        <v>0</v>
      </c>
      <c r="G5009">
        <v>44444444</v>
      </c>
      <c r="H5009">
        <v>0</v>
      </c>
      <c r="I5009">
        <v>0</v>
      </c>
      <c r="J5009">
        <v>0</v>
      </c>
      <c r="K5009">
        <v>0</v>
      </c>
      <c r="L5009">
        <v>0</v>
      </c>
      <c r="M5009">
        <v>0</v>
      </c>
    </row>
    <row r="5010" spans="2:13" x14ac:dyDescent="0.2">
      <c r="B5010">
        <v>0</v>
      </c>
      <c r="C5010">
        <v>0</v>
      </c>
      <c r="D5010">
        <v>0</v>
      </c>
      <c r="E5010">
        <v>0</v>
      </c>
      <c r="F5010">
        <v>0</v>
      </c>
      <c r="G5010">
        <v>44444444</v>
      </c>
      <c r="H5010">
        <v>0</v>
      </c>
      <c r="I5010">
        <v>0</v>
      </c>
      <c r="J5010">
        <v>0</v>
      </c>
      <c r="K5010">
        <v>0</v>
      </c>
      <c r="L5010">
        <v>0</v>
      </c>
      <c r="M5010">
        <v>0</v>
      </c>
    </row>
    <row r="5011" spans="2:13" x14ac:dyDescent="0.2">
      <c r="B5011">
        <v>0</v>
      </c>
      <c r="C5011">
        <v>0</v>
      </c>
      <c r="D5011">
        <v>0</v>
      </c>
      <c r="E5011">
        <v>0</v>
      </c>
      <c r="F5011">
        <v>0</v>
      </c>
      <c r="G5011">
        <v>44444444</v>
      </c>
      <c r="H5011">
        <v>0</v>
      </c>
      <c r="I5011">
        <v>0</v>
      </c>
      <c r="J5011">
        <v>0</v>
      </c>
      <c r="K5011">
        <v>0</v>
      </c>
      <c r="L5011">
        <v>0</v>
      </c>
      <c r="M5011">
        <v>0</v>
      </c>
    </row>
    <row r="5012" spans="2:13" x14ac:dyDescent="0.2">
      <c r="B5012">
        <v>0</v>
      </c>
      <c r="C5012">
        <v>0</v>
      </c>
      <c r="D5012">
        <v>0</v>
      </c>
      <c r="E5012">
        <v>0</v>
      </c>
      <c r="F5012">
        <v>0</v>
      </c>
      <c r="G5012">
        <v>44444444</v>
      </c>
      <c r="H5012">
        <v>0</v>
      </c>
      <c r="I5012">
        <v>0</v>
      </c>
      <c r="J5012">
        <v>0</v>
      </c>
      <c r="K5012">
        <v>0</v>
      </c>
      <c r="L5012">
        <v>0</v>
      </c>
      <c r="M5012">
        <v>0</v>
      </c>
    </row>
    <row r="5013" spans="2:13" x14ac:dyDescent="0.2">
      <c r="B5013">
        <v>0</v>
      </c>
      <c r="C5013">
        <v>0</v>
      </c>
      <c r="D5013">
        <v>0</v>
      </c>
      <c r="E5013">
        <v>0</v>
      </c>
      <c r="F5013">
        <v>0</v>
      </c>
      <c r="G5013">
        <v>44444444</v>
      </c>
      <c r="H5013">
        <v>0</v>
      </c>
      <c r="I5013">
        <v>0</v>
      </c>
      <c r="J5013">
        <v>0</v>
      </c>
      <c r="K5013">
        <v>0</v>
      </c>
      <c r="L5013">
        <v>0</v>
      </c>
      <c r="M5013">
        <v>0</v>
      </c>
    </row>
    <row r="5014" spans="2:13" x14ac:dyDescent="0.2">
      <c r="B5014">
        <v>0</v>
      </c>
      <c r="C5014">
        <v>0</v>
      </c>
      <c r="D5014">
        <v>0</v>
      </c>
      <c r="E5014">
        <v>0</v>
      </c>
      <c r="F5014">
        <v>0</v>
      </c>
      <c r="G5014">
        <v>44444444</v>
      </c>
      <c r="H5014">
        <v>0</v>
      </c>
      <c r="I5014">
        <v>0</v>
      </c>
      <c r="J5014">
        <v>0</v>
      </c>
      <c r="K5014">
        <v>0</v>
      </c>
      <c r="L5014">
        <v>0</v>
      </c>
      <c r="M5014">
        <v>0</v>
      </c>
    </row>
    <row r="5015" spans="2:13" x14ac:dyDescent="0.2">
      <c r="B5015">
        <v>0</v>
      </c>
      <c r="C5015">
        <v>0</v>
      </c>
      <c r="D5015">
        <v>0</v>
      </c>
      <c r="E5015">
        <v>0</v>
      </c>
      <c r="F5015">
        <v>0</v>
      </c>
      <c r="G5015">
        <v>44444444</v>
      </c>
      <c r="H5015">
        <v>0</v>
      </c>
      <c r="I5015">
        <v>0</v>
      </c>
      <c r="J5015">
        <v>0</v>
      </c>
      <c r="K5015">
        <v>0</v>
      </c>
      <c r="L5015">
        <v>0</v>
      </c>
      <c r="M5015">
        <v>0</v>
      </c>
    </row>
    <row r="5016" spans="2:13" x14ac:dyDescent="0.2">
      <c r="B5016">
        <v>0</v>
      </c>
      <c r="C5016">
        <v>0</v>
      </c>
      <c r="D5016">
        <v>0</v>
      </c>
      <c r="E5016">
        <v>0</v>
      </c>
      <c r="F5016">
        <v>0</v>
      </c>
      <c r="G5016">
        <v>44444444</v>
      </c>
      <c r="H5016">
        <v>0</v>
      </c>
      <c r="I5016">
        <v>0</v>
      </c>
      <c r="J5016">
        <v>0</v>
      </c>
      <c r="K5016">
        <v>0</v>
      </c>
      <c r="L5016">
        <v>0</v>
      </c>
      <c r="M5016">
        <v>0</v>
      </c>
    </row>
    <row r="5017" spans="2:13" x14ac:dyDescent="0.2">
      <c r="B5017">
        <v>0</v>
      </c>
      <c r="C5017">
        <v>0</v>
      </c>
      <c r="D5017">
        <v>0</v>
      </c>
      <c r="E5017">
        <v>0</v>
      </c>
      <c r="F5017">
        <v>0</v>
      </c>
      <c r="G5017">
        <v>44444444</v>
      </c>
      <c r="H5017">
        <v>0</v>
      </c>
      <c r="I5017">
        <v>0</v>
      </c>
      <c r="J5017">
        <v>0</v>
      </c>
      <c r="K5017">
        <v>0</v>
      </c>
      <c r="L5017">
        <v>0</v>
      </c>
      <c r="M5017">
        <v>0</v>
      </c>
    </row>
    <row r="5018" spans="2:13" x14ac:dyDescent="0.2">
      <c r="B5018">
        <v>0</v>
      </c>
      <c r="C5018">
        <v>0</v>
      </c>
      <c r="D5018">
        <v>0</v>
      </c>
      <c r="E5018">
        <v>0</v>
      </c>
      <c r="F5018">
        <v>0</v>
      </c>
      <c r="G5018">
        <v>44444444</v>
      </c>
      <c r="H5018">
        <v>0</v>
      </c>
      <c r="I5018">
        <v>0</v>
      </c>
      <c r="J5018">
        <v>0</v>
      </c>
      <c r="K5018">
        <v>0</v>
      </c>
      <c r="L5018">
        <v>0</v>
      </c>
      <c r="M5018">
        <v>0</v>
      </c>
    </row>
    <row r="5019" spans="2:13" x14ac:dyDescent="0.2">
      <c r="B5019">
        <v>0</v>
      </c>
      <c r="C5019">
        <v>0</v>
      </c>
      <c r="D5019">
        <v>0</v>
      </c>
      <c r="E5019">
        <v>0</v>
      </c>
      <c r="F5019">
        <v>0</v>
      </c>
      <c r="G5019">
        <v>44444444</v>
      </c>
      <c r="H5019">
        <v>0</v>
      </c>
      <c r="I5019">
        <v>0</v>
      </c>
      <c r="J5019">
        <v>0</v>
      </c>
      <c r="K5019">
        <v>0</v>
      </c>
      <c r="L5019">
        <v>0</v>
      </c>
      <c r="M5019">
        <v>0</v>
      </c>
    </row>
    <row r="5020" spans="2:13" x14ac:dyDescent="0.2">
      <c r="B5020">
        <v>0</v>
      </c>
      <c r="C5020">
        <v>0</v>
      </c>
      <c r="D5020">
        <v>0</v>
      </c>
      <c r="E5020">
        <v>0</v>
      </c>
      <c r="F5020">
        <v>0</v>
      </c>
      <c r="G5020">
        <v>44444444</v>
      </c>
      <c r="H5020">
        <v>0</v>
      </c>
      <c r="I5020">
        <v>0</v>
      </c>
      <c r="J5020">
        <v>0</v>
      </c>
      <c r="K5020">
        <v>0</v>
      </c>
      <c r="L5020">
        <v>0</v>
      </c>
      <c r="M5020">
        <v>0</v>
      </c>
    </row>
    <row r="5021" spans="2:13" x14ac:dyDescent="0.2">
      <c r="B5021">
        <v>0</v>
      </c>
      <c r="C5021">
        <v>0</v>
      </c>
      <c r="D5021">
        <v>0</v>
      </c>
      <c r="E5021">
        <v>0</v>
      </c>
      <c r="F5021">
        <v>0</v>
      </c>
      <c r="G5021">
        <v>44444444</v>
      </c>
      <c r="H5021">
        <v>0</v>
      </c>
      <c r="I5021">
        <v>0</v>
      </c>
      <c r="J5021">
        <v>0</v>
      </c>
      <c r="K5021">
        <v>0</v>
      </c>
      <c r="L5021">
        <v>0</v>
      </c>
      <c r="M5021">
        <v>0</v>
      </c>
    </row>
    <row r="5022" spans="2:13" x14ac:dyDescent="0.2">
      <c r="B5022">
        <v>0</v>
      </c>
      <c r="C5022">
        <v>0</v>
      </c>
      <c r="D5022">
        <v>0</v>
      </c>
      <c r="E5022">
        <v>0</v>
      </c>
      <c r="F5022">
        <v>0</v>
      </c>
      <c r="G5022">
        <v>44444444</v>
      </c>
      <c r="H5022">
        <v>0</v>
      </c>
      <c r="I5022">
        <v>0</v>
      </c>
      <c r="J5022">
        <v>0</v>
      </c>
      <c r="K5022">
        <v>0</v>
      </c>
      <c r="L5022">
        <v>0</v>
      </c>
      <c r="M5022">
        <v>0</v>
      </c>
    </row>
    <row r="5023" spans="2:13" x14ac:dyDescent="0.2">
      <c r="B5023">
        <v>0</v>
      </c>
      <c r="C5023">
        <v>0</v>
      </c>
      <c r="D5023">
        <v>0</v>
      </c>
      <c r="E5023">
        <v>0</v>
      </c>
      <c r="F5023">
        <v>0</v>
      </c>
      <c r="G5023">
        <v>44444444</v>
      </c>
      <c r="H5023">
        <v>0</v>
      </c>
      <c r="I5023">
        <v>0</v>
      </c>
      <c r="J5023">
        <v>0</v>
      </c>
      <c r="K5023">
        <v>0</v>
      </c>
      <c r="L5023">
        <v>0</v>
      </c>
      <c r="M5023">
        <v>0</v>
      </c>
    </row>
    <row r="5024" spans="2:13" x14ac:dyDescent="0.2">
      <c r="B5024">
        <v>0</v>
      </c>
      <c r="C5024">
        <v>0</v>
      </c>
      <c r="D5024">
        <v>0</v>
      </c>
      <c r="E5024">
        <v>0</v>
      </c>
      <c r="F5024">
        <v>0</v>
      </c>
      <c r="G5024">
        <v>44444444</v>
      </c>
      <c r="H5024">
        <v>0</v>
      </c>
      <c r="I5024">
        <v>0</v>
      </c>
      <c r="J5024">
        <v>0</v>
      </c>
      <c r="K5024">
        <v>0</v>
      </c>
      <c r="L5024">
        <v>0</v>
      </c>
      <c r="M5024">
        <v>0</v>
      </c>
    </row>
    <row r="5025" spans="2:13" x14ac:dyDescent="0.2">
      <c r="B5025">
        <v>0</v>
      </c>
      <c r="C5025">
        <v>0</v>
      </c>
      <c r="D5025">
        <v>0</v>
      </c>
      <c r="E5025">
        <v>0</v>
      </c>
      <c r="F5025">
        <v>0</v>
      </c>
      <c r="G5025">
        <v>44444444</v>
      </c>
      <c r="H5025">
        <v>0</v>
      </c>
      <c r="I5025">
        <v>0</v>
      </c>
      <c r="J5025">
        <v>0</v>
      </c>
      <c r="K5025">
        <v>0</v>
      </c>
      <c r="L5025">
        <v>0</v>
      </c>
      <c r="M5025">
        <v>0</v>
      </c>
    </row>
    <row r="5026" spans="2:13" x14ac:dyDescent="0.2">
      <c r="B5026">
        <v>0</v>
      </c>
      <c r="C5026">
        <v>0</v>
      </c>
      <c r="D5026">
        <v>0</v>
      </c>
      <c r="E5026">
        <v>0</v>
      </c>
      <c r="F5026">
        <v>0</v>
      </c>
      <c r="G5026">
        <v>44444444</v>
      </c>
      <c r="H5026">
        <v>0</v>
      </c>
      <c r="I5026">
        <v>0</v>
      </c>
      <c r="J5026">
        <v>0</v>
      </c>
      <c r="K5026">
        <v>0</v>
      </c>
      <c r="L5026">
        <v>0</v>
      </c>
      <c r="M5026">
        <v>0</v>
      </c>
    </row>
    <row r="5027" spans="2:13" x14ac:dyDescent="0.2">
      <c r="B5027">
        <v>0</v>
      </c>
      <c r="C5027">
        <v>0</v>
      </c>
      <c r="D5027">
        <v>0</v>
      </c>
      <c r="E5027">
        <v>0</v>
      </c>
      <c r="F5027">
        <v>0</v>
      </c>
      <c r="G5027">
        <v>44444444</v>
      </c>
      <c r="H5027">
        <v>0</v>
      </c>
      <c r="I5027">
        <v>0</v>
      </c>
      <c r="J5027">
        <v>0</v>
      </c>
      <c r="K5027">
        <v>0</v>
      </c>
      <c r="L5027">
        <v>0</v>
      </c>
      <c r="M5027">
        <v>0</v>
      </c>
    </row>
    <row r="5028" spans="2:13" x14ac:dyDescent="0.2">
      <c r="B5028">
        <v>0</v>
      </c>
      <c r="C5028">
        <v>0</v>
      </c>
      <c r="D5028">
        <v>0</v>
      </c>
      <c r="E5028">
        <v>0</v>
      </c>
      <c r="F5028">
        <v>0</v>
      </c>
      <c r="G5028">
        <v>44444444</v>
      </c>
      <c r="H5028">
        <v>0</v>
      </c>
      <c r="I5028">
        <v>0</v>
      </c>
      <c r="J5028">
        <v>0</v>
      </c>
      <c r="K5028">
        <v>0</v>
      </c>
      <c r="L5028">
        <v>0</v>
      </c>
      <c r="M5028">
        <v>0</v>
      </c>
    </row>
    <row r="5029" spans="2:13" x14ac:dyDescent="0.2">
      <c r="B5029">
        <v>0</v>
      </c>
      <c r="C5029">
        <v>0</v>
      </c>
      <c r="D5029">
        <v>0</v>
      </c>
      <c r="E5029">
        <v>0</v>
      </c>
      <c r="F5029">
        <v>0</v>
      </c>
      <c r="G5029">
        <v>44444444</v>
      </c>
      <c r="H5029">
        <v>0</v>
      </c>
      <c r="I5029">
        <v>0</v>
      </c>
      <c r="J5029">
        <v>0</v>
      </c>
      <c r="K5029">
        <v>0</v>
      </c>
      <c r="L5029">
        <v>0</v>
      </c>
      <c r="M5029">
        <v>0</v>
      </c>
    </row>
    <row r="5030" spans="2:13" x14ac:dyDescent="0.2">
      <c r="B5030">
        <v>0</v>
      </c>
      <c r="C5030">
        <v>0</v>
      </c>
      <c r="D5030">
        <v>0</v>
      </c>
      <c r="E5030">
        <v>0</v>
      </c>
      <c r="F5030">
        <v>0</v>
      </c>
      <c r="G5030">
        <v>44444444</v>
      </c>
      <c r="H5030">
        <v>0</v>
      </c>
      <c r="I5030">
        <v>0</v>
      </c>
      <c r="J5030">
        <v>0</v>
      </c>
      <c r="K5030">
        <v>0</v>
      </c>
      <c r="L5030">
        <v>0</v>
      </c>
      <c r="M5030">
        <v>0</v>
      </c>
    </row>
    <row r="5031" spans="2:13" x14ac:dyDescent="0.2">
      <c r="B5031">
        <v>0</v>
      </c>
      <c r="C5031">
        <v>0</v>
      </c>
      <c r="D5031">
        <v>0</v>
      </c>
      <c r="E5031">
        <v>0</v>
      </c>
      <c r="F5031">
        <v>0</v>
      </c>
      <c r="G5031">
        <v>44444444</v>
      </c>
      <c r="H5031">
        <v>0</v>
      </c>
      <c r="I5031">
        <v>0</v>
      </c>
      <c r="J5031">
        <v>0</v>
      </c>
      <c r="K5031">
        <v>0</v>
      </c>
      <c r="L5031">
        <v>0</v>
      </c>
      <c r="M5031">
        <v>0</v>
      </c>
    </row>
    <row r="5032" spans="2:13" x14ac:dyDescent="0.2">
      <c r="B5032">
        <v>0</v>
      </c>
      <c r="C5032">
        <v>0</v>
      </c>
      <c r="D5032">
        <v>0</v>
      </c>
      <c r="E5032">
        <v>0</v>
      </c>
      <c r="F5032">
        <v>0</v>
      </c>
      <c r="G5032">
        <v>44444444</v>
      </c>
      <c r="H5032">
        <v>0</v>
      </c>
      <c r="I5032">
        <v>0</v>
      </c>
      <c r="J5032">
        <v>0</v>
      </c>
      <c r="K5032">
        <v>0</v>
      </c>
      <c r="L5032">
        <v>0</v>
      </c>
      <c r="M5032">
        <v>0</v>
      </c>
    </row>
    <row r="5033" spans="2:13" x14ac:dyDescent="0.2">
      <c r="B5033">
        <v>0</v>
      </c>
      <c r="C5033">
        <v>0</v>
      </c>
      <c r="D5033">
        <v>0</v>
      </c>
      <c r="E5033">
        <v>0</v>
      </c>
      <c r="F5033">
        <v>0</v>
      </c>
      <c r="G5033">
        <v>44444444</v>
      </c>
      <c r="H5033">
        <v>0</v>
      </c>
      <c r="I5033">
        <v>0</v>
      </c>
      <c r="J5033">
        <v>0</v>
      </c>
      <c r="K5033">
        <v>0</v>
      </c>
      <c r="L5033">
        <v>0</v>
      </c>
      <c r="M5033">
        <v>0</v>
      </c>
    </row>
    <row r="5034" spans="2:13" x14ac:dyDescent="0.2">
      <c r="B5034">
        <v>0</v>
      </c>
      <c r="C5034">
        <v>0</v>
      </c>
      <c r="D5034">
        <v>0</v>
      </c>
      <c r="E5034">
        <v>0</v>
      </c>
      <c r="F5034">
        <v>0</v>
      </c>
      <c r="G5034">
        <v>44444444</v>
      </c>
      <c r="H5034">
        <v>0</v>
      </c>
      <c r="I5034">
        <v>0</v>
      </c>
      <c r="J5034">
        <v>0</v>
      </c>
      <c r="K5034">
        <v>0</v>
      </c>
      <c r="L5034">
        <v>0</v>
      </c>
      <c r="M5034">
        <v>0</v>
      </c>
    </row>
    <row r="5035" spans="2:13" x14ac:dyDescent="0.2">
      <c r="B5035">
        <v>0</v>
      </c>
      <c r="C5035">
        <v>0</v>
      </c>
      <c r="D5035">
        <v>0</v>
      </c>
      <c r="E5035">
        <v>0</v>
      </c>
      <c r="F5035">
        <v>0</v>
      </c>
      <c r="G5035">
        <v>44444444</v>
      </c>
      <c r="H5035">
        <v>0</v>
      </c>
      <c r="I5035">
        <v>0</v>
      </c>
      <c r="J5035">
        <v>0</v>
      </c>
      <c r="K5035">
        <v>0</v>
      </c>
      <c r="L5035">
        <v>0</v>
      </c>
      <c r="M5035">
        <v>0</v>
      </c>
    </row>
    <row r="5036" spans="2:13" x14ac:dyDescent="0.2">
      <c r="B5036">
        <v>0</v>
      </c>
      <c r="C5036">
        <v>0</v>
      </c>
      <c r="D5036">
        <v>0</v>
      </c>
      <c r="E5036">
        <v>0</v>
      </c>
      <c r="F5036">
        <v>0</v>
      </c>
      <c r="G5036">
        <v>44444444</v>
      </c>
      <c r="H5036">
        <v>0</v>
      </c>
      <c r="I5036">
        <v>0</v>
      </c>
      <c r="J5036">
        <v>0</v>
      </c>
      <c r="K5036">
        <v>0</v>
      </c>
      <c r="L5036">
        <v>0</v>
      </c>
      <c r="M5036">
        <v>0</v>
      </c>
    </row>
    <row r="5037" spans="2:13" x14ac:dyDescent="0.2">
      <c r="B5037">
        <v>0</v>
      </c>
      <c r="C5037">
        <v>0</v>
      </c>
      <c r="D5037">
        <v>0</v>
      </c>
      <c r="E5037">
        <v>0</v>
      </c>
      <c r="F5037">
        <v>0</v>
      </c>
      <c r="G5037">
        <v>44444444</v>
      </c>
      <c r="H5037">
        <v>0</v>
      </c>
      <c r="I5037">
        <v>0</v>
      </c>
      <c r="J5037">
        <v>0</v>
      </c>
      <c r="K5037">
        <v>0</v>
      </c>
      <c r="L5037">
        <v>0</v>
      </c>
      <c r="M5037">
        <v>0</v>
      </c>
    </row>
    <row r="5038" spans="2:13" x14ac:dyDescent="0.2">
      <c r="B5038">
        <v>0</v>
      </c>
      <c r="C5038">
        <v>0</v>
      </c>
      <c r="D5038">
        <v>0</v>
      </c>
      <c r="E5038">
        <v>0</v>
      </c>
      <c r="F5038">
        <v>0</v>
      </c>
      <c r="G5038">
        <v>44444444</v>
      </c>
      <c r="H5038">
        <v>0</v>
      </c>
      <c r="I5038">
        <v>0</v>
      </c>
      <c r="J5038">
        <v>0</v>
      </c>
      <c r="K5038">
        <v>0</v>
      </c>
      <c r="L5038">
        <v>0</v>
      </c>
      <c r="M5038">
        <v>0</v>
      </c>
    </row>
    <row r="5039" spans="2:13" x14ac:dyDescent="0.2">
      <c r="B5039">
        <v>0</v>
      </c>
      <c r="C5039">
        <v>0</v>
      </c>
      <c r="D5039">
        <v>0</v>
      </c>
      <c r="E5039">
        <v>0</v>
      </c>
      <c r="F5039">
        <v>0</v>
      </c>
      <c r="G5039">
        <v>44444444</v>
      </c>
      <c r="H5039">
        <v>0</v>
      </c>
      <c r="I5039">
        <v>0</v>
      </c>
      <c r="J5039">
        <v>0</v>
      </c>
      <c r="K5039">
        <v>0</v>
      </c>
      <c r="L5039">
        <v>0</v>
      </c>
      <c r="M5039">
        <v>0</v>
      </c>
    </row>
    <row r="5040" spans="2:13" x14ac:dyDescent="0.2">
      <c r="B5040">
        <v>0</v>
      </c>
      <c r="C5040">
        <v>0</v>
      </c>
      <c r="D5040">
        <v>0</v>
      </c>
      <c r="E5040">
        <v>0</v>
      </c>
      <c r="F5040">
        <v>0</v>
      </c>
      <c r="G5040">
        <v>44444444</v>
      </c>
      <c r="H5040">
        <v>0</v>
      </c>
      <c r="I5040">
        <v>0</v>
      </c>
      <c r="J5040">
        <v>0</v>
      </c>
      <c r="K5040">
        <v>0</v>
      </c>
      <c r="L5040">
        <v>0</v>
      </c>
      <c r="M5040">
        <v>0</v>
      </c>
    </row>
    <row r="5041" spans="2:13" x14ac:dyDescent="0.2">
      <c r="B5041">
        <v>0</v>
      </c>
      <c r="C5041">
        <v>0</v>
      </c>
      <c r="D5041">
        <v>0</v>
      </c>
      <c r="E5041">
        <v>0</v>
      </c>
      <c r="F5041">
        <v>0</v>
      </c>
      <c r="G5041">
        <v>44444444</v>
      </c>
      <c r="H5041">
        <v>0</v>
      </c>
      <c r="I5041">
        <v>0</v>
      </c>
      <c r="J5041">
        <v>0</v>
      </c>
      <c r="K5041">
        <v>0</v>
      </c>
      <c r="L5041">
        <v>0</v>
      </c>
      <c r="M5041">
        <v>0</v>
      </c>
    </row>
    <row r="5042" spans="2:13" x14ac:dyDescent="0.2">
      <c r="B5042">
        <v>0</v>
      </c>
      <c r="C5042">
        <v>0</v>
      </c>
      <c r="D5042">
        <v>0</v>
      </c>
      <c r="E5042">
        <v>0</v>
      </c>
      <c r="F5042">
        <v>0</v>
      </c>
      <c r="G5042">
        <v>44444444</v>
      </c>
      <c r="H5042">
        <v>0</v>
      </c>
      <c r="I5042">
        <v>0</v>
      </c>
      <c r="J5042">
        <v>0</v>
      </c>
      <c r="K5042">
        <v>0</v>
      </c>
      <c r="L5042">
        <v>0</v>
      </c>
      <c r="M5042">
        <v>0</v>
      </c>
    </row>
    <row r="5043" spans="2:13" x14ac:dyDescent="0.2">
      <c r="B5043">
        <v>0</v>
      </c>
      <c r="C5043">
        <v>0</v>
      </c>
      <c r="D5043">
        <v>0</v>
      </c>
      <c r="E5043">
        <v>0</v>
      </c>
      <c r="F5043">
        <v>0</v>
      </c>
      <c r="G5043">
        <v>44444444</v>
      </c>
      <c r="H5043">
        <v>0</v>
      </c>
      <c r="I5043">
        <v>0</v>
      </c>
      <c r="J5043">
        <v>0</v>
      </c>
      <c r="K5043">
        <v>0</v>
      </c>
      <c r="L5043">
        <v>0</v>
      </c>
      <c r="M5043">
        <v>0</v>
      </c>
    </row>
    <row r="5044" spans="2:13" x14ac:dyDescent="0.2">
      <c r="B5044">
        <v>0</v>
      </c>
      <c r="C5044">
        <v>0</v>
      </c>
      <c r="D5044">
        <v>0</v>
      </c>
      <c r="E5044">
        <v>0</v>
      </c>
      <c r="F5044">
        <v>0</v>
      </c>
      <c r="G5044">
        <v>44444444</v>
      </c>
      <c r="H5044">
        <v>0</v>
      </c>
      <c r="I5044">
        <v>0</v>
      </c>
      <c r="J5044">
        <v>0</v>
      </c>
      <c r="K5044">
        <v>0</v>
      </c>
      <c r="L5044">
        <v>0</v>
      </c>
      <c r="M5044">
        <v>0</v>
      </c>
    </row>
    <row r="5045" spans="2:13" x14ac:dyDescent="0.2">
      <c r="B5045">
        <v>0</v>
      </c>
      <c r="C5045">
        <v>0</v>
      </c>
      <c r="D5045">
        <v>0</v>
      </c>
      <c r="E5045">
        <v>0</v>
      </c>
      <c r="F5045">
        <v>0</v>
      </c>
      <c r="G5045">
        <v>44444444</v>
      </c>
      <c r="H5045">
        <v>0</v>
      </c>
      <c r="I5045">
        <v>0</v>
      </c>
      <c r="J5045">
        <v>0</v>
      </c>
      <c r="K5045">
        <v>0</v>
      </c>
      <c r="L5045">
        <v>0</v>
      </c>
      <c r="M5045">
        <v>0</v>
      </c>
    </row>
    <row r="5046" spans="2:13" x14ac:dyDescent="0.2">
      <c r="B5046">
        <v>0</v>
      </c>
      <c r="C5046">
        <v>0</v>
      </c>
      <c r="D5046">
        <v>0</v>
      </c>
      <c r="E5046">
        <v>0</v>
      </c>
      <c r="F5046">
        <v>0</v>
      </c>
      <c r="G5046">
        <v>44444444</v>
      </c>
      <c r="H5046">
        <v>0</v>
      </c>
      <c r="I5046">
        <v>0</v>
      </c>
      <c r="J5046">
        <v>0</v>
      </c>
      <c r="K5046">
        <v>0</v>
      </c>
      <c r="L5046">
        <v>0</v>
      </c>
      <c r="M5046">
        <v>0</v>
      </c>
    </row>
    <row r="5047" spans="2:13" x14ac:dyDescent="0.2">
      <c r="B5047">
        <v>0</v>
      </c>
      <c r="C5047">
        <v>0</v>
      </c>
      <c r="D5047">
        <v>0</v>
      </c>
      <c r="E5047">
        <v>0</v>
      </c>
      <c r="F5047">
        <v>0</v>
      </c>
      <c r="G5047">
        <v>44444444</v>
      </c>
      <c r="H5047">
        <v>0</v>
      </c>
      <c r="I5047">
        <v>0</v>
      </c>
      <c r="J5047">
        <v>0</v>
      </c>
      <c r="K5047">
        <v>0</v>
      </c>
      <c r="L5047">
        <v>0</v>
      </c>
      <c r="M5047">
        <v>0</v>
      </c>
    </row>
    <row r="5048" spans="2:13" x14ac:dyDescent="0.2">
      <c r="B5048">
        <v>0</v>
      </c>
      <c r="C5048">
        <v>0</v>
      </c>
      <c r="D5048">
        <v>0</v>
      </c>
      <c r="E5048">
        <v>0</v>
      </c>
      <c r="F5048">
        <v>0</v>
      </c>
      <c r="G5048">
        <v>44444444</v>
      </c>
      <c r="H5048">
        <v>0</v>
      </c>
      <c r="I5048">
        <v>0</v>
      </c>
      <c r="J5048">
        <v>0</v>
      </c>
      <c r="K5048">
        <v>0</v>
      </c>
      <c r="L5048">
        <v>0</v>
      </c>
      <c r="M5048">
        <v>0</v>
      </c>
    </row>
    <row r="5049" spans="2:13" x14ac:dyDescent="0.2">
      <c r="B5049">
        <v>0</v>
      </c>
      <c r="C5049">
        <v>0</v>
      </c>
      <c r="D5049">
        <v>0</v>
      </c>
      <c r="E5049">
        <v>0</v>
      </c>
      <c r="F5049">
        <v>0</v>
      </c>
      <c r="G5049">
        <v>44444444</v>
      </c>
      <c r="H5049">
        <v>0</v>
      </c>
      <c r="I5049">
        <v>0</v>
      </c>
      <c r="J5049">
        <v>0</v>
      </c>
      <c r="K5049">
        <v>0</v>
      </c>
      <c r="L5049">
        <v>0</v>
      </c>
      <c r="M5049">
        <v>0</v>
      </c>
    </row>
    <row r="5050" spans="2:13" x14ac:dyDescent="0.2">
      <c r="B5050">
        <v>0</v>
      </c>
      <c r="C5050">
        <v>0</v>
      </c>
      <c r="D5050">
        <v>0</v>
      </c>
      <c r="E5050">
        <v>0</v>
      </c>
      <c r="F5050">
        <v>0</v>
      </c>
      <c r="G5050">
        <v>44444444</v>
      </c>
      <c r="H5050">
        <v>0</v>
      </c>
      <c r="I5050">
        <v>0</v>
      </c>
      <c r="J5050">
        <v>0</v>
      </c>
      <c r="K5050">
        <v>0</v>
      </c>
      <c r="L5050">
        <v>0</v>
      </c>
      <c r="M5050">
        <v>0</v>
      </c>
    </row>
    <row r="5051" spans="2:13" x14ac:dyDescent="0.2">
      <c r="B5051">
        <v>0</v>
      </c>
      <c r="C5051">
        <v>0</v>
      </c>
      <c r="D5051">
        <v>0</v>
      </c>
      <c r="E5051">
        <v>0</v>
      </c>
      <c r="F5051">
        <v>0</v>
      </c>
      <c r="G5051">
        <v>44444444</v>
      </c>
      <c r="H5051">
        <v>0</v>
      </c>
      <c r="I5051">
        <v>0</v>
      </c>
      <c r="J5051">
        <v>0</v>
      </c>
      <c r="K5051">
        <v>0</v>
      </c>
      <c r="L5051">
        <v>0</v>
      </c>
      <c r="M5051">
        <v>0</v>
      </c>
    </row>
    <row r="5052" spans="2:13" x14ac:dyDescent="0.2">
      <c r="B5052">
        <v>0</v>
      </c>
      <c r="C5052">
        <v>0</v>
      </c>
      <c r="D5052">
        <v>0</v>
      </c>
      <c r="E5052">
        <v>0</v>
      </c>
      <c r="F5052">
        <v>0</v>
      </c>
      <c r="G5052">
        <v>44444444</v>
      </c>
      <c r="H5052">
        <v>0</v>
      </c>
      <c r="I5052">
        <v>0</v>
      </c>
      <c r="J5052">
        <v>0</v>
      </c>
      <c r="K5052">
        <v>0</v>
      </c>
      <c r="L5052">
        <v>0</v>
      </c>
      <c r="M5052">
        <v>0</v>
      </c>
    </row>
    <row r="5053" spans="2:13" x14ac:dyDescent="0.2">
      <c r="B5053">
        <v>0</v>
      </c>
      <c r="C5053">
        <v>0</v>
      </c>
      <c r="D5053">
        <v>0</v>
      </c>
      <c r="E5053">
        <v>0</v>
      </c>
      <c r="F5053">
        <v>0</v>
      </c>
      <c r="G5053">
        <v>44444444</v>
      </c>
      <c r="H5053">
        <v>0</v>
      </c>
      <c r="I5053">
        <v>0</v>
      </c>
      <c r="J5053">
        <v>0</v>
      </c>
      <c r="K5053">
        <v>0</v>
      </c>
      <c r="L5053">
        <v>0</v>
      </c>
      <c r="M5053">
        <v>0</v>
      </c>
    </row>
    <row r="5054" spans="2:13" x14ac:dyDescent="0.2">
      <c r="B5054">
        <v>0</v>
      </c>
      <c r="C5054">
        <v>0</v>
      </c>
      <c r="D5054">
        <v>0</v>
      </c>
      <c r="E5054">
        <v>0</v>
      </c>
      <c r="F5054">
        <v>0</v>
      </c>
      <c r="G5054">
        <v>44444444</v>
      </c>
      <c r="H5054">
        <v>0</v>
      </c>
      <c r="I5054">
        <v>0</v>
      </c>
      <c r="J5054">
        <v>0</v>
      </c>
      <c r="K5054">
        <v>0</v>
      </c>
      <c r="L5054">
        <v>0</v>
      </c>
      <c r="M5054">
        <v>0</v>
      </c>
    </row>
    <row r="5055" spans="2:13" x14ac:dyDescent="0.2">
      <c r="B5055">
        <v>0</v>
      </c>
      <c r="C5055">
        <v>0</v>
      </c>
      <c r="D5055">
        <v>0</v>
      </c>
      <c r="E5055">
        <v>0</v>
      </c>
      <c r="F5055">
        <v>0</v>
      </c>
      <c r="G5055">
        <v>44444444</v>
      </c>
      <c r="H5055">
        <v>0</v>
      </c>
      <c r="I5055">
        <v>0</v>
      </c>
      <c r="J5055">
        <v>0</v>
      </c>
      <c r="K5055">
        <v>0</v>
      </c>
      <c r="L5055">
        <v>0</v>
      </c>
      <c r="M5055">
        <v>0</v>
      </c>
    </row>
    <row r="5056" spans="2:13" x14ac:dyDescent="0.2">
      <c r="B5056">
        <v>0</v>
      </c>
      <c r="C5056">
        <v>0</v>
      </c>
      <c r="D5056">
        <v>0</v>
      </c>
      <c r="E5056">
        <v>0</v>
      </c>
      <c r="F5056">
        <v>0</v>
      </c>
      <c r="G5056">
        <v>44444444</v>
      </c>
      <c r="H5056">
        <v>0</v>
      </c>
      <c r="I5056">
        <v>0</v>
      </c>
      <c r="J5056">
        <v>0</v>
      </c>
      <c r="K5056">
        <v>0</v>
      </c>
      <c r="L5056">
        <v>0</v>
      </c>
      <c r="M5056">
        <v>0</v>
      </c>
    </row>
    <row r="5057" spans="2:13" x14ac:dyDescent="0.2">
      <c r="B5057">
        <v>0</v>
      </c>
      <c r="C5057">
        <v>0</v>
      </c>
      <c r="D5057">
        <v>0</v>
      </c>
      <c r="E5057">
        <v>0</v>
      </c>
      <c r="F5057">
        <v>0</v>
      </c>
      <c r="G5057">
        <v>44444444</v>
      </c>
      <c r="H5057">
        <v>0</v>
      </c>
      <c r="I5057">
        <v>0</v>
      </c>
      <c r="J5057">
        <v>0</v>
      </c>
      <c r="K5057">
        <v>0</v>
      </c>
      <c r="L5057">
        <v>0</v>
      </c>
      <c r="M5057">
        <v>0</v>
      </c>
    </row>
    <row r="5058" spans="2:13" x14ac:dyDescent="0.2">
      <c r="B5058">
        <v>0</v>
      </c>
      <c r="C5058">
        <v>0</v>
      </c>
      <c r="D5058">
        <v>0</v>
      </c>
      <c r="E5058">
        <v>0</v>
      </c>
      <c r="F5058">
        <v>0</v>
      </c>
      <c r="G5058">
        <v>44444444</v>
      </c>
      <c r="H5058">
        <v>0</v>
      </c>
      <c r="I5058">
        <v>0</v>
      </c>
      <c r="J5058">
        <v>0</v>
      </c>
      <c r="K5058">
        <v>0</v>
      </c>
      <c r="L5058">
        <v>0</v>
      </c>
      <c r="M5058">
        <v>0</v>
      </c>
    </row>
    <row r="5059" spans="2:13" x14ac:dyDescent="0.2">
      <c r="B5059">
        <v>0</v>
      </c>
      <c r="C5059">
        <v>0</v>
      </c>
      <c r="D5059">
        <v>0</v>
      </c>
      <c r="E5059">
        <v>0</v>
      </c>
      <c r="F5059">
        <v>0</v>
      </c>
      <c r="G5059">
        <v>44444444</v>
      </c>
      <c r="H5059">
        <v>0</v>
      </c>
      <c r="I5059">
        <v>0</v>
      </c>
      <c r="J5059">
        <v>0</v>
      </c>
      <c r="K5059">
        <v>0</v>
      </c>
      <c r="L5059">
        <v>0</v>
      </c>
      <c r="M5059">
        <v>0</v>
      </c>
    </row>
    <row r="5060" spans="2:13" x14ac:dyDescent="0.2">
      <c r="B5060">
        <v>0</v>
      </c>
      <c r="C5060">
        <v>0</v>
      </c>
      <c r="D5060">
        <v>0</v>
      </c>
      <c r="E5060">
        <v>0</v>
      </c>
      <c r="F5060">
        <v>0</v>
      </c>
      <c r="G5060">
        <v>44444444</v>
      </c>
      <c r="H5060">
        <v>0</v>
      </c>
      <c r="I5060">
        <v>0</v>
      </c>
      <c r="J5060">
        <v>0</v>
      </c>
      <c r="K5060">
        <v>0</v>
      </c>
      <c r="L5060">
        <v>0</v>
      </c>
      <c r="M5060">
        <v>0</v>
      </c>
    </row>
    <row r="5061" spans="2:13" x14ac:dyDescent="0.2">
      <c r="B5061">
        <v>0</v>
      </c>
      <c r="C5061">
        <v>0</v>
      </c>
      <c r="D5061">
        <v>0</v>
      </c>
      <c r="E5061">
        <v>0</v>
      </c>
      <c r="F5061">
        <v>0</v>
      </c>
      <c r="G5061">
        <v>44444444</v>
      </c>
      <c r="H5061">
        <v>0</v>
      </c>
      <c r="I5061">
        <v>0</v>
      </c>
      <c r="J5061">
        <v>0</v>
      </c>
      <c r="K5061">
        <v>0</v>
      </c>
      <c r="L5061">
        <v>0</v>
      </c>
      <c r="M5061">
        <v>0</v>
      </c>
    </row>
    <row r="5062" spans="2:13" x14ac:dyDescent="0.2">
      <c r="B5062">
        <v>0</v>
      </c>
      <c r="C5062">
        <v>0</v>
      </c>
      <c r="D5062">
        <v>0</v>
      </c>
      <c r="E5062">
        <v>0</v>
      </c>
      <c r="F5062">
        <v>0</v>
      </c>
      <c r="G5062">
        <v>44444444</v>
      </c>
      <c r="H5062">
        <v>0</v>
      </c>
      <c r="I5062">
        <v>0</v>
      </c>
      <c r="J5062">
        <v>0</v>
      </c>
      <c r="K5062">
        <v>0</v>
      </c>
      <c r="L5062">
        <v>0</v>
      </c>
      <c r="M5062">
        <v>0</v>
      </c>
    </row>
    <row r="5063" spans="2:13" x14ac:dyDescent="0.2">
      <c r="B5063">
        <v>0</v>
      </c>
      <c r="C5063">
        <v>0</v>
      </c>
      <c r="D5063">
        <v>0</v>
      </c>
      <c r="E5063">
        <v>0</v>
      </c>
      <c r="F5063">
        <v>0</v>
      </c>
      <c r="G5063">
        <v>44444444</v>
      </c>
      <c r="H5063">
        <v>0</v>
      </c>
      <c r="I5063">
        <v>0</v>
      </c>
      <c r="J5063">
        <v>0</v>
      </c>
      <c r="K5063">
        <v>0</v>
      </c>
      <c r="L5063">
        <v>0</v>
      </c>
      <c r="M5063">
        <v>0</v>
      </c>
    </row>
    <row r="5064" spans="2:13" x14ac:dyDescent="0.2">
      <c r="B5064">
        <v>0</v>
      </c>
      <c r="C5064">
        <v>0</v>
      </c>
      <c r="D5064">
        <v>0</v>
      </c>
      <c r="E5064">
        <v>0</v>
      </c>
      <c r="F5064">
        <v>0</v>
      </c>
      <c r="G5064">
        <v>44444444</v>
      </c>
      <c r="H5064">
        <v>0</v>
      </c>
      <c r="I5064">
        <v>0</v>
      </c>
      <c r="J5064">
        <v>0</v>
      </c>
      <c r="K5064">
        <v>0</v>
      </c>
      <c r="L5064">
        <v>0</v>
      </c>
      <c r="M5064">
        <v>0</v>
      </c>
    </row>
    <row r="5065" spans="2:13" x14ac:dyDescent="0.2">
      <c r="B5065">
        <v>0</v>
      </c>
      <c r="C5065">
        <v>0</v>
      </c>
      <c r="D5065">
        <v>0</v>
      </c>
      <c r="E5065">
        <v>0</v>
      </c>
      <c r="F5065">
        <v>0</v>
      </c>
      <c r="G5065">
        <v>44444444</v>
      </c>
      <c r="H5065">
        <v>0</v>
      </c>
      <c r="I5065">
        <v>0</v>
      </c>
      <c r="J5065">
        <v>0</v>
      </c>
      <c r="K5065">
        <v>0</v>
      </c>
      <c r="L5065">
        <v>0</v>
      </c>
      <c r="M5065">
        <v>0</v>
      </c>
    </row>
    <row r="5066" spans="2:13" x14ac:dyDescent="0.2">
      <c r="B5066">
        <v>0</v>
      </c>
      <c r="C5066">
        <v>0</v>
      </c>
      <c r="D5066">
        <v>0</v>
      </c>
      <c r="E5066">
        <v>0</v>
      </c>
      <c r="F5066">
        <v>0</v>
      </c>
      <c r="G5066">
        <v>44444444</v>
      </c>
      <c r="H5066">
        <v>0</v>
      </c>
      <c r="I5066">
        <v>0</v>
      </c>
      <c r="J5066">
        <v>0</v>
      </c>
      <c r="K5066">
        <v>0</v>
      </c>
      <c r="L5066">
        <v>0</v>
      </c>
      <c r="M5066">
        <v>0</v>
      </c>
    </row>
    <row r="5067" spans="2:13" x14ac:dyDescent="0.2">
      <c r="B5067">
        <v>0</v>
      </c>
      <c r="C5067">
        <v>0</v>
      </c>
      <c r="D5067">
        <v>0</v>
      </c>
      <c r="E5067">
        <v>0</v>
      </c>
      <c r="F5067">
        <v>0</v>
      </c>
      <c r="G5067">
        <v>44444444</v>
      </c>
      <c r="H5067">
        <v>0</v>
      </c>
      <c r="I5067">
        <v>0</v>
      </c>
      <c r="J5067">
        <v>0</v>
      </c>
      <c r="K5067">
        <v>0</v>
      </c>
      <c r="L5067">
        <v>0</v>
      </c>
      <c r="M5067">
        <v>0</v>
      </c>
    </row>
    <row r="5068" spans="2:13" x14ac:dyDescent="0.2">
      <c r="B5068">
        <v>0</v>
      </c>
      <c r="C5068">
        <v>0</v>
      </c>
      <c r="D5068">
        <v>0</v>
      </c>
      <c r="E5068">
        <v>0</v>
      </c>
      <c r="F5068">
        <v>0</v>
      </c>
      <c r="G5068">
        <v>44444444</v>
      </c>
      <c r="H5068">
        <v>0</v>
      </c>
      <c r="I5068">
        <v>0</v>
      </c>
      <c r="J5068">
        <v>0</v>
      </c>
      <c r="K5068">
        <v>0</v>
      </c>
      <c r="L5068">
        <v>0</v>
      </c>
      <c r="M5068">
        <v>0</v>
      </c>
    </row>
    <row r="5069" spans="2:13" x14ac:dyDescent="0.2">
      <c r="B5069">
        <v>0</v>
      </c>
      <c r="C5069">
        <v>0</v>
      </c>
      <c r="D5069">
        <v>0</v>
      </c>
      <c r="E5069">
        <v>0</v>
      </c>
      <c r="F5069">
        <v>0</v>
      </c>
      <c r="G5069">
        <v>44444444</v>
      </c>
      <c r="H5069">
        <v>0</v>
      </c>
      <c r="I5069">
        <v>0</v>
      </c>
      <c r="J5069">
        <v>0</v>
      </c>
      <c r="K5069">
        <v>0</v>
      </c>
      <c r="L5069">
        <v>0</v>
      </c>
      <c r="M5069">
        <v>0</v>
      </c>
    </row>
    <row r="5070" spans="2:13" x14ac:dyDescent="0.2">
      <c r="B5070">
        <v>0</v>
      </c>
      <c r="C5070">
        <v>0</v>
      </c>
      <c r="D5070">
        <v>0</v>
      </c>
      <c r="E5070">
        <v>0</v>
      </c>
      <c r="F5070">
        <v>0</v>
      </c>
      <c r="G5070">
        <v>44444444</v>
      </c>
      <c r="H5070">
        <v>0</v>
      </c>
      <c r="I5070">
        <v>0</v>
      </c>
      <c r="J5070">
        <v>0</v>
      </c>
      <c r="K5070">
        <v>0</v>
      </c>
      <c r="L5070">
        <v>0</v>
      </c>
      <c r="M5070">
        <v>0</v>
      </c>
    </row>
    <row r="5071" spans="2:13" x14ac:dyDescent="0.2">
      <c r="B5071">
        <v>0</v>
      </c>
      <c r="C5071">
        <v>0</v>
      </c>
      <c r="D5071">
        <v>0</v>
      </c>
      <c r="E5071">
        <v>0</v>
      </c>
      <c r="F5071">
        <v>0</v>
      </c>
      <c r="G5071">
        <v>44444444</v>
      </c>
      <c r="H5071">
        <v>0</v>
      </c>
      <c r="I5071">
        <v>0</v>
      </c>
      <c r="J5071">
        <v>0</v>
      </c>
      <c r="K5071">
        <v>0</v>
      </c>
      <c r="L5071">
        <v>0</v>
      </c>
      <c r="M5071">
        <v>0</v>
      </c>
    </row>
    <row r="5072" spans="2:13" x14ac:dyDescent="0.2">
      <c r="B5072">
        <v>0</v>
      </c>
      <c r="C5072">
        <v>0</v>
      </c>
      <c r="D5072">
        <v>0</v>
      </c>
      <c r="E5072">
        <v>0</v>
      </c>
      <c r="F5072">
        <v>0</v>
      </c>
      <c r="G5072">
        <v>44444444</v>
      </c>
      <c r="H5072">
        <v>0</v>
      </c>
      <c r="I5072">
        <v>0</v>
      </c>
      <c r="J5072">
        <v>0</v>
      </c>
      <c r="K5072">
        <v>0</v>
      </c>
      <c r="L5072">
        <v>0</v>
      </c>
      <c r="M5072">
        <v>0</v>
      </c>
    </row>
    <row r="5073" spans="2:13" x14ac:dyDescent="0.2">
      <c r="B5073">
        <v>0</v>
      </c>
      <c r="C5073">
        <v>0</v>
      </c>
      <c r="D5073">
        <v>0</v>
      </c>
      <c r="E5073">
        <v>0</v>
      </c>
      <c r="F5073">
        <v>0</v>
      </c>
      <c r="G5073">
        <v>44444444</v>
      </c>
      <c r="H5073">
        <v>0</v>
      </c>
      <c r="I5073">
        <v>0</v>
      </c>
      <c r="J5073">
        <v>0</v>
      </c>
      <c r="K5073">
        <v>0</v>
      </c>
      <c r="L5073">
        <v>0</v>
      </c>
      <c r="M5073">
        <v>0</v>
      </c>
    </row>
    <row r="5074" spans="2:13" x14ac:dyDescent="0.2">
      <c r="B5074">
        <v>0</v>
      </c>
      <c r="C5074">
        <v>0</v>
      </c>
      <c r="D5074">
        <v>0</v>
      </c>
      <c r="E5074">
        <v>0</v>
      </c>
      <c r="F5074">
        <v>0</v>
      </c>
      <c r="G5074">
        <v>44444444</v>
      </c>
      <c r="H5074">
        <v>0</v>
      </c>
      <c r="I5074">
        <v>0</v>
      </c>
      <c r="J5074">
        <v>0</v>
      </c>
      <c r="K5074">
        <v>0</v>
      </c>
      <c r="L5074">
        <v>0</v>
      </c>
      <c r="M5074">
        <v>0</v>
      </c>
    </row>
    <row r="5075" spans="2:13" x14ac:dyDescent="0.2">
      <c r="B5075">
        <v>0</v>
      </c>
      <c r="C5075">
        <v>0</v>
      </c>
      <c r="D5075">
        <v>0</v>
      </c>
      <c r="E5075">
        <v>0</v>
      </c>
      <c r="F5075">
        <v>0</v>
      </c>
      <c r="G5075">
        <v>44444444</v>
      </c>
      <c r="H5075">
        <v>0</v>
      </c>
      <c r="I5075">
        <v>0</v>
      </c>
      <c r="J5075">
        <v>0</v>
      </c>
      <c r="K5075">
        <v>0</v>
      </c>
      <c r="L5075">
        <v>0</v>
      </c>
      <c r="M5075">
        <v>0</v>
      </c>
    </row>
    <row r="5076" spans="2:13" x14ac:dyDescent="0.2">
      <c r="B5076">
        <v>0</v>
      </c>
      <c r="C5076">
        <v>0</v>
      </c>
      <c r="D5076">
        <v>0</v>
      </c>
      <c r="E5076">
        <v>0</v>
      </c>
      <c r="F5076">
        <v>0</v>
      </c>
      <c r="G5076">
        <v>44444444</v>
      </c>
      <c r="H5076">
        <v>0</v>
      </c>
      <c r="I5076">
        <v>0</v>
      </c>
      <c r="J5076">
        <v>0</v>
      </c>
      <c r="K5076">
        <v>0</v>
      </c>
      <c r="L5076">
        <v>0</v>
      </c>
      <c r="M5076">
        <v>0</v>
      </c>
    </row>
    <row r="5077" spans="2:13" x14ac:dyDescent="0.2">
      <c r="B5077">
        <v>0</v>
      </c>
      <c r="C5077">
        <v>0</v>
      </c>
      <c r="D5077">
        <v>0</v>
      </c>
      <c r="E5077">
        <v>0</v>
      </c>
      <c r="F5077">
        <v>0</v>
      </c>
      <c r="G5077">
        <v>44444444</v>
      </c>
      <c r="H5077">
        <v>0</v>
      </c>
      <c r="I5077">
        <v>0</v>
      </c>
      <c r="J5077">
        <v>0</v>
      </c>
      <c r="K5077">
        <v>0</v>
      </c>
      <c r="L5077">
        <v>0</v>
      </c>
      <c r="M5077">
        <v>0</v>
      </c>
    </row>
    <row r="5078" spans="2:13" x14ac:dyDescent="0.2">
      <c r="B5078">
        <v>0</v>
      </c>
      <c r="C5078">
        <v>0</v>
      </c>
      <c r="D5078">
        <v>0</v>
      </c>
      <c r="E5078">
        <v>0</v>
      </c>
      <c r="F5078">
        <v>0</v>
      </c>
      <c r="G5078">
        <v>44444444</v>
      </c>
      <c r="H5078">
        <v>0</v>
      </c>
      <c r="I5078">
        <v>0</v>
      </c>
      <c r="J5078">
        <v>0</v>
      </c>
      <c r="K5078">
        <v>0</v>
      </c>
      <c r="L5078">
        <v>0</v>
      </c>
      <c r="M5078">
        <v>0</v>
      </c>
    </row>
    <row r="5079" spans="2:13" x14ac:dyDescent="0.2">
      <c r="B5079">
        <v>0</v>
      </c>
      <c r="C5079">
        <v>0</v>
      </c>
      <c r="D5079">
        <v>0</v>
      </c>
      <c r="E5079">
        <v>0</v>
      </c>
      <c r="F5079">
        <v>0</v>
      </c>
      <c r="G5079">
        <v>44444444</v>
      </c>
      <c r="H5079">
        <v>0</v>
      </c>
      <c r="I5079">
        <v>0</v>
      </c>
      <c r="J5079">
        <v>0</v>
      </c>
      <c r="K5079">
        <v>0</v>
      </c>
      <c r="L5079">
        <v>0</v>
      </c>
      <c r="M5079">
        <v>0</v>
      </c>
    </row>
    <row r="5080" spans="2:13" x14ac:dyDescent="0.2">
      <c r="B5080">
        <v>0</v>
      </c>
      <c r="C5080">
        <v>0</v>
      </c>
      <c r="D5080">
        <v>0</v>
      </c>
      <c r="E5080">
        <v>0</v>
      </c>
      <c r="F5080">
        <v>0</v>
      </c>
      <c r="G5080">
        <v>44444444</v>
      </c>
      <c r="H5080">
        <v>0</v>
      </c>
      <c r="I5080">
        <v>0</v>
      </c>
      <c r="J5080">
        <v>0</v>
      </c>
      <c r="K5080">
        <v>0</v>
      </c>
      <c r="L5080">
        <v>0</v>
      </c>
      <c r="M5080">
        <v>0</v>
      </c>
    </row>
    <row r="5081" spans="2:13" x14ac:dyDescent="0.2">
      <c r="B5081">
        <v>0</v>
      </c>
      <c r="C5081">
        <v>0</v>
      </c>
      <c r="D5081">
        <v>0</v>
      </c>
      <c r="E5081">
        <v>0</v>
      </c>
      <c r="F5081">
        <v>0</v>
      </c>
      <c r="G5081">
        <v>44444444</v>
      </c>
      <c r="H5081">
        <v>0</v>
      </c>
      <c r="I5081">
        <v>0</v>
      </c>
      <c r="J5081">
        <v>0</v>
      </c>
      <c r="K5081">
        <v>0</v>
      </c>
      <c r="L5081">
        <v>0</v>
      </c>
      <c r="M5081">
        <v>0</v>
      </c>
    </row>
    <row r="5082" spans="2:13" x14ac:dyDescent="0.2">
      <c r="B5082">
        <v>0</v>
      </c>
      <c r="C5082">
        <v>0</v>
      </c>
      <c r="D5082">
        <v>0</v>
      </c>
      <c r="E5082">
        <v>0</v>
      </c>
      <c r="F5082">
        <v>0</v>
      </c>
      <c r="G5082">
        <v>44444444</v>
      </c>
      <c r="H5082">
        <v>0</v>
      </c>
      <c r="I5082">
        <v>0</v>
      </c>
      <c r="J5082">
        <v>0</v>
      </c>
      <c r="K5082">
        <v>0</v>
      </c>
      <c r="L5082">
        <v>0</v>
      </c>
      <c r="M5082">
        <v>0</v>
      </c>
    </row>
    <row r="5083" spans="2:13" x14ac:dyDescent="0.2">
      <c r="B5083">
        <v>0</v>
      </c>
      <c r="C5083">
        <v>0</v>
      </c>
      <c r="D5083">
        <v>0</v>
      </c>
      <c r="E5083">
        <v>0</v>
      </c>
      <c r="F5083">
        <v>0</v>
      </c>
      <c r="G5083">
        <v>44444444</v>
      </c>
      <c r="H5083">
        <v>0</v>
      </c>
      <c r="I5083">
        <v>0</v>
      </c>
      <c r="J5083">
        <v>0</v>
      </c>
      <c r="K5083">
        <v>0</v>
      </c>
      <c r="L5083">
        <v>0</v>
      </c>
      <c r="M5083">
        <v>0</v>
      </c>
    </row>
    <row r="5084" spans="2:13" x14ac:dyDescent="0.2">
      <c r="B5084">
        <v>0</v>
      </c>
      <c r="C5084">
        <v>0</v>
      </c>
      <c r="D5084">
        <v>0</v>
      </c>
      <c r="E5084">
        <v>0</v>
      </c>
      <c r="F5084">
        <v>0</v>
      </c>
      <c r="G5084">
        <v>44444444</v>
      </c>
      <c r="H5084">
        <v>0</v>
      </c>
      <c r="I5084">
        <v>0</v>
      </c>
      <c r="J5084">
        <v>0</v>
      </c>
      <c r="K5084">
        <v>0</v>
      </c>
      <c r="L5084">
        <v>0</v>
      </c>
      <c r="M5084">
        <v>0</v>
      </c>
    </row>
    <row r="5085" spans="2:13" x14ac:dyDescent="0.2">
      <c r="B5085">
        <v>0</v>
      </c>
      <c r="C5085">
        <v>0</v>
      </c>
      <c r="D5085">
        <v>0</v>
      </c>
      <c r="E5085">
        <v>0</v>
      </c>
      <c r="F5085">
        <v>0</v>
      </c>
      <c r="G5085">
        <v>44444444</v>
      </c>
      <c r="H5085">
        <v>0</v>
      </c>
      <c r="I5085">
        <v>0</v>
      </c>
      <c r="J5085">
        <v>0</v>
      </c>
      <c r="K5085">
        <v>0</v>
      </c>
      <c r="L5085">
        <v>0</v>
      </c>
      <c r="M5085">
        <v>0</v>
      </c>
    </row>
    <row r="5086" spans="2:13" x14ac:dyDescent="0.2">
      <c r="B5086">
        <v>0</v>
      </c>
      <c r="C5086">
        <v>0</v>
      </c>
      <c r="D5086">
        <v>0</v>
      </c>
      <c r="E5086">
        <v>0</v>
      </c>
      <c r="F5086">
        <v>0</v>
      </c>
      <c r="G5086">
        <v>44444444</v>
      </c>
      <c r="H5086">
        <v>0</v>
      </c>
      <c r="I5086">
        <v>0</v>
      </c>
      <c r="J5086">
        <v>0</v>
      </c>
      <c r="K5086">
        <v>0</v>
      </c>
      <c r="L5086">
        <v>0</v>
      </c>
      <c r="M5086">
        <v>0</v>
      </c>
    </row>
    <row r="5087" spans="2:13" x14ac:dyDescent="0.2">
      <c r="B5087">
        <v>0</v>
      </c>
      <c r="C5087">
        <v>0</v>
      </c>
      <c r="D5087">
        <v>0</v>
      </c>
      <c r="E5087">
        <v>0</v>
      </c>
      <c r="F5087">
        <v>0</v>
      </c>
      <c r="G5087">
        <v>44444444</v>
      </c>
      <c r="H5087">
        <v>0</v>
      </c>
      <c r="I5087">
        <v>0</v>
      </c>
      <c r="J5087">
        <v>0</v>
      </c>
      <c r="K5087">
        <v>0</v>
      </c>
      <c r="L5087">
        <v>0</v>
      </c>
      <c r="M5087">
        <v>0</v>
      </c>
    </row>
    <row r="5088" spans="2:13" x14ac:dyDescent="0.2">
      <c r="B5088">
        <v>0</v>
      </c>
      <c r="C5088">
        <v>0</v>
      </c>
      <c r="D5088">
        <v>0</v>
      </c>
      <c r="E5088">
        <v>0</v>
      </c>
      <c r="F5088">
        <v>0</v>
      </c>
      <c r="G5088">
        <v>44444444</v>
      </c>
      <c r="H5088">
        <v>0</v>
      </c>
      <c r="I5088">
        <v>0</v>
      </c>
      <c r="J5088">
        <v>0</v>
      </c>
      <c r="K5088">
        <v>0</v>
      </c>
      <c r="L5088">
        <v>0</v>
      </c>
      <c r="M5088">
        <v>0</v>
      </c>
    </row>
    <row r="5089" spans="2:13" x14ac:dyDescent="0.2">
      <c r="B5089">
        <v>0</v>
      </c>
      <c r="C5089">
        <v>0</v>
      </c>
      <c r="D5089">
        <v>0</v>
      </c>
      <c r="E5089">
        <v>0</v>
      </c>
      <c r="F5089">
        <v>0</v>
      </c>
      <c r="G5089">
        <v>44444444</v>
      </c>
      <c r="H5089">
        <v>0</v>
      </c>
      <c r="I5089">
        <v>0</v>
      </c>
      <c r="J5089">
        <v>0</v>
      </c>
      <c r="K5089">
        <v>0</v>
      </c>
      <c r="L5089">
        <v>0</v>
      </c>
      <c r="M5089">
        <v>0</v>
      </c>
    </row>
    <row r="5090" spans="2:13" x14ac:dyDescent="0.2">
      <c r="B5090">
        <v>0</v>
      </c>
      <c r="C5090">
        <v>0</v>
      </c>
      <c r="D5090">
        <v>0</v>
      </c>
      <c r="E5090">
        <v>0</v>
      </c>
      <c r="F5090">
        <v>0</v>
      </c>
      <c r="G5090">
        <v>44444444</v>
      </c>
      <c r="H5090">
        <v>0</v>
      </c>
      <c r="I5090">
        <v>0</v>
      </c>
      <c r="J5090">
        <v>0</v>
      </c>
      <c r="K5090">
        <v>0</v>
      </c>
      <c r="L5090">
        <v>0</v>
      </c>
      <c r="M5090">
        <v>0</v>
      </c>
    </row>
    <row r="5091" spans="2:13" x14ac:dyDescent="0.2">
      <c r="B5091">
        <v>0</v>
      </c>
      <c r="C5091">
        <v>0</v>
      </c>
      <c r="D5091">
        <v>0</v>
      </c>
      <c r="E5091">
        <v>0</v>
      </c>
      <c r="F5091">
        <v>0</v>
      </c>
      <c r="G5091">
        <v>44444444</v>
      </c>
      <c r="H5091">
        <v>0</v>
      </c>
      <c r="I5091">
        <v>0</v>
      </c>
      <c r="J5091">
        <v>0</v>
      </c>
      <c r="K5091">
        <v>0</v>
      </c>
      <c r="L5091">
        <v>0</v>
      </c>
      <c r="M5091">
        <v>0</v>
      </c>
    </row>
    <row r="5092" spans="2:13" x14ac:dyDescent="0.2">
      <c r="B5092">
        <v>0</v>
      </c>
      <c r="C5092">
        <v>0</v>
      </c>
      <c r="D5092">
        <v>0</v>
      </c>
      <c r="E5092">
        <v>0</v>
      </c>
      <c r="F5092">
        <v>0</v>
      </c>
      <c r="G5092">
        <v>44444444</v>
      </c>
      <c r="H5092">
        <v>0</v>
      </c>
      <c r="I5092">
        <v>0</v>
      </c>
      <c r="J5092">
        <v>0</v>
      </c>
      <c r="K5092">
        <v>0</v>
      </c>
      <c r="L5092">
        <v>0</v>
      </c>
      <c r="M5092">
        <v>0</v>
      </c>
    </row>
    <row r="5093" spans="2:13" x14ac:dyDescent="0.2">
      <c r="B5093">
        <v>0</v>
      </c>
      <c r="C5093">
        <v>0</v>
      </c>
      <c r="D5093">
        <v>0</v>
      </c>
      <c r="E5093">
        <v>0</v>
      </c>
      <c r="F5093">
        <v>0</v>
      </c>
      <c r="G5093">
        <v>44444444</v>
      </c>
      <c r="H5093">
        <v>0</v>
      </c>
      <c r="I5093">
        <v>0</v>
      </c>
      <c r="J5093">
        <v>0</v>
      </c>
      <c r="K5093">
        <v>0</v>
      </c>
      <c r="L5093">
        <v>0</v>
      </c>
      <c r="M5093">
        <v>0</v>
      </c>
    </row>
    <row r="5094" spans="2:13" x14ac:dyDescent="0.2">
      <c r="B5094">
        <v>0</v>
      </c>
      <c r="C5094">
        <v>0</v>
      </c>
      <c r="D5094">
        <v>0</v>
      </c>
      <c r="E5094">
        <v>0</v>
      </c>
      <c r="F5094">
        <v>0</v>
      </c>
      <c r="G5094">
        <v>44444444</v>
      </c>
      <c r="H5094">
        <v>0</v>
      </c>
      <c r="I5094">
        <v>0</v>
      </c>
      <c r="J5094">
        <v>0</v>
      </c>
      <c r="K5094">
        <v>0</v>
      </c>
      <c r="L5094">
        <v>0</v>
      </c>
      <c r="M5094">
        <v>0</v>
      </c>
    </row>
    <row r="5095" spans="2:13" x14ac:dyDescent="0.2">
      <c r="B5095">
        <v>0</v>
      </c>
      <c r="C5095">
        <v>0</v>
      </c>
      <c r="D5095">
        <v>0</v>
      </c>
      <c r="E5095">
        <v>0</v>
      </c>
      <c r="F5095">
        <v>0</v>
      </c>
      <c r="G5095">
        <v>44444444</v>
      </c>
      <c r="H5095">
        <v>0</v>
      </c>
      <c r="I5095">
        <v>0</v>
      </c>
      <c r="J5095">
        <v>0</v>
      </c>
      <c r="K5095">
        <v>0</v>
      </c>
      <c r="L5095">
        <v>0</v>
      </c>
      <c r="M5095">
        <v>0</v>
      </c>
    </row>
    <row r="5096" spans="2:13" x14ac:dyDescent="0.2">
      <c r="B5096">
        <v>0</v>
      </c>
      <c r="C5096">
        <v>0</v>
      </c>
      <c r="D5096">
        <v>0</v>
      </c>
      <c r="E5096">
        <v>0</v>
      </c>
      <c r="F5096">
        <v>0</v>
      </c>
      <c r="G5096">
        <v>44444444</v>
      </c>
      <c r="H5096">
        <v>0</v>
      </c>
      <c r="I5096">
        <v>0</v>
      </c>
      <c r="J5096">
        <v>0</v>
      </c>
      <c r="K5096">
        <v>0</v>
      </c>
      <c r="L5096">
        <v>0</v>
      </c>
      <c r="M5096">
        <v>0</v>
      </c>
    </row>
    <row r="5097" spans="2:13" x14ac:dyDescent="0.2">
      <c r="B5097">
        <v>0</v>
      </c>
      <c r="C5097">
        <v>0</v>
      </c>
      <c r="D5097">
        <v>0</v>
      </c>
      <c r="E5097">
        <v>0</v>
      </c>
      <c r="F5097">
        <v>0</v>
      </c>
      <c r="G5097">
        <v>44444444</v>
      </c>
      <c r="H5097">
        <v>0</v>
      </c>
      <c r="I5097">
        <v>0</v>
      </c>
      <c r="J5097">
        <v>0</v>
      </c>
      <c r="K5097">
        <v>0</v>
      </c>
      <c r="L5097">
        <v>0</v>
      </c>
      <c r="M5097">
        <v>0</v>
      </c>
    </row>
    <row r="5098" spans="2:13" x14ac:dyDescent="0.2">
      <c r="B5098">
        <v>0</v>
      </c>
      <c r="C5098">
        <v>0</v>
      </c>
      <c r="D5098">
        <v>0</v>
      </c>
      <c r="E5098">
        <v>0</v>
      </c>
      <c r="F5098">
        <v>0</v>
      </c>
      <c r="G5098">
        <v>44444444</v>
      </c>
      <c r="H5098">
        <v>0</v>
      </c>
      <c r="I5098">
        <v>0</v>
      </c>
      <c r="J5098">
        <v>0</v>
      </c>
      <c r="K5098">
        <v>0</v>
      </c>
      <c r="L5098">
        <v>0</v>
      </c>
      <c r="M5098">
        <v>0</v>
      </c>
    </row>
    <row r="5099" spans="2:13" x14ac:dyDescent="0.2">
      <c r="B5099">
        <v>0</v>
      </c>
      <c r="C5099">
        <v>0</v>
      </c>
      <c r="D5099">
        <v>0</v>
      </c>
      <c r="E5099">
        <v>0</v>
      </c>
      <c r="F5099">
        <v>0</v>
      </c>
      <c r="G5099">
        <v>44444444</v>
      </c>
      <c r="H5099">
        <v>0</v>
      </c>
      <c r="I5099">
        <v>0</v>
      </c>
      <c r="J5099">
        <v>0</v>
      </c>
      <c r="K5099">
        <v>0</v>
      </c>
      <c r="L5099">
        <v>0</v>
      </c>
      <c r="M5099">
        <v>0</v>
      </c>
    </row>
    <row r="5100" spans="2:13" x14ac:dyDescent="0.2">
      <c r="B5100">
        <v>0</v>
      </c>
      <c r="C5100">
        <v>0</v>
      </c>
      <c r="D5100">
        <v>0</v>
      </c>
      <c r="E5100">
        <v>0</v>
      </c>
      <c r="F5100">
        <v>0</v>
      </c>
      <c r="G5100">
        <v>44444444</v>
      </c>
      <c r="H5100">
        <v>0</v>
      </c>
      <c r="I5100">
        <v>0</v>
      </c>
      <c r="J5100">
        <v>0</v>
      </c>
      <c r="K5100">
        <v>0</v>
      </c>
      <c r="L5100">
        <v>0</v>
      </c>
      <c r="M5100">
        <v>0</v>
      </c>
    </row>
    <row r="5101" spans="2:13" x14ac:dyDescent="0.2">
      <c r="B5101">
        <v>0</v>
      </c>
      <c r="C5101">
        <v>0</v>
      </c>
      <c r="D5101">
        <v>0</v>
      </c>
      <c r="E5101">
        <v>0</v>
      </c>
      <c r="F5101">
        <v>0</v>
      </c>
      <c r="G5101">
        <v>44444444</v>
      </c>
      <c r="H5101">
        <v>0</v>
      </c>
      <c r="I5101">
        <v>0</v>
      </c>
      <c r="J5101">
        <v>0</v>
      </c>
      <c r="K5101">
        <v>0</v>
      </c>
      <c r="L5101">
        <v>0</v>
      </c>
      <c r="M5101">
        <v>0</v>
      </c>
    </row>
    <row r="5102" spans="2:13" x14ac:dyDescent="0.2">
      <c r="B5102">
        <v>0</v>
      </c>
      <c r="C5102">
        <v>0</v>
      </c>
      <c r="D5102">
        <v>0</v>
      </c>
      <c r="E5102">
        <v>0</v>
      </c>
      <c r="F5102">
        <v>0</v>
      </c>
      <c r="G5102">
        <v>44444444</v>
      </c>
      <c r="H5102">
        <v>0</v>
      </c>
      <c r="I5102">
        <v>0</v>
      </c>
      <c r="J5102">
        <v>0</v>
      </c>
      <c r="K5102">
        <v>0</v>
      </c>
      <c r="L5102">
        <v>0</v>
      </c>
      <c r="M5102">
        <v>0</v>
      </c>
    </row>
    <row r="5103" spans="2:13" x14ac:dyDescent="0.2">
      <c r="B5103">
        <v>0</v>
      </c>
      <c r="C5103">
        <v>0</v>
      </c>
      <c r="D5103">
        <v>0</v>
      </c>
      <c r="E5103">
        <v>0</v>
      </c>
      <c r="F5103">
        <v>0</v>
      </c>
      <c r="G5103">
        <v>44444444</v>
      </c>
      <c r="H5103">
        <v>0</v>
      </c>
      <c r="I5103">
        <v>0</v>
      </c>
      <c r="J5103">
        <v>0</v>
      </c>
      <c r="K5103">
        <v>0</v>
      </c>
      <c r="L5103">
        <v>0</v>
      </c>
      <c r="M5103">
        <v>0</v>
      </c>
    </row>
    <row r="5104" spans="2:13" x14ac:dyDescent="0.2">
      <c r="B5104">
        <v>0</v>
      </c>
      <c r="C5104">
        <v>0</v>
      </c>
      <c r="D5104">
        <v>0</v>
      </c>
      <c r="E5104">
        <v>0</v>
      </c>
      <c r="F5104">
        <v>0</v>
      </c>
      <c r="G5104">
        <v>44444444</v>
      </c>
      <c r="H5104">
        <v>0</v>
      </c>
      <c r="I5104">
        <v>0</v>
      </c>
      <c r="J5104">
        <v>0</v>
      </c>
      <c r="K5104">
        <v>0</v>
      </c>
      <c r="L5104">
        <v>0</v>
      </c>
      <c r="M5104">
        <v>0</v>
      </c>
    </row>
    <row r="5105" spans="2:13" x14ac:dyDescent="0.2">
      <c r="B5105">
        <v>0</v>
      </c>
      <c r="C5105">
        <v>0</v>
      </c>
      <c r="D5105">
        <v>0</v>
      </c>
      <c r="E5105">
        <v>0</v>
      </c>
      <c r="F5105">
        <v>0</v>
      </c>
      <c r="G5105">
        <v>44444444</v>
      </c>
      <c r="H5105">
        <v>0</v>
      </c>
      <c r="I5105">
        <v>0</v>
      </c>
      <c r="J5105">
        <v>0</v>
      </c>
      <c r="K5105">
        <v>0</v>
      </c>
      <c r="L5105">
        <v>0</v>
      </c>
      <c r="M5105">
        <v>0</v>
      </c>
    </row>
    <row r="5106" spans="2:13" x14ac:dyDescent="0.2">
      <c r="B5106">
        <v>0</v>
      </c>
      <c r="C5106">
        <v>0</v>
      </c>
      <c r="D5106">
        <v>0</v>
      </c>
      <c r="E5106">
        <v>0</v>
      </c>
      <c r="F5106">
        <v>0</v>
      </c>
      <c r="G5106">
        <v>44444444</v>
      </c>
      <c r="H5106">
        <v>0</v>
      </c>
      <c r="I5106">
        <v>0</v>
      </c>
      <c r="J5106">
        <v>0</v>
      </c>
      <c r="K5106">
        <v>0</v>
      </c>
      <c r="L5106">
        <v>0</v>
      </c>
      <c r="M5106">
        <v>0</v>
      </c>
    </row>
    <row r="5107" spans="2:13" x14ac:dyDescent="0.2">
      <c r="B5107">
        <v>0</v>
      </c>
      <c r="C5107">
        <v>0</v>
      </c>
      <c r="D5107">
        <v>0</v>
      </c>
      <c r="E5107">
        <v>0</v>
      </c>
      <c r="F5107">
        <v>0</v>
      </c>
      <c r="G5107">
        <v>44444444</v>
      </c>
      <c r="H5107">
        <v>0</v>
      </c>
      <c r="I5107">
        <v>0</v>
      </c>
      <c r="J5107">
        <v>0</v>
      </c>
      <c r="K5107">
        <v>0</v>
      </c>
      <c r="L5107">
        <v>0</v>
      </c>
      <c r="M5107">
        <v>0</v>
      </c>
    </row>
    <row r="5108" spans="2:13" x14ac:dyDescent="0.2">
      <c r="B5108">
        <v>0</v>
      </c>
      <c r="C5108">
        <v>0</v>
      </c>
      <c r="D5108">
        <v>0</v>
      </c>
      <c r="E5108">
        <v>0</v>
      </c>
      <c r="F5108">
        <v>0</v>
      </c>
      <c r="G5108">
        <v>44444444</v>
      </c>
      <c r="H5108">
        <v>0</v>
      </c>
      <c r="I5108">
        <v>0</v>
      </c>
      <c r="J5108">
        <v>0</v>
      </c>
      <c r="K5108">
        <v>0</v>
      </c>
      <c r="L5108">
        <v>0</v>
      </c>
      <c r="M5108">
        <v>0</v>
      </c>
    </row>
    <row r="5109" spans="2:13" x14ac:dyDescent="0.2">
      <c r="B5109">
        <v>0</v>
      </c>
      <c r="C5109">
        <v>0</v>
      </c>
      <c r="D5109">
        <v>0</v>
      </c>
      <c r="E5109">
        <v>0</v>
      </c>
      <c r="F5109">
        <v>0</v>
      </c>
      <c r="G5109">
        <v>44444444</v>
      </c>
      <c r="H5109">
        <v>0</v>
      </c>
      <c r="I5109">
        <v>0</v>
      </c>
      <c r="J5109">
        <v>0</v>
      </c>
      <c r="K5109">
        <v>0</v>
      </c>
      <c r="L5109">
        <v>0</v>
      </c>
      <c r="M5109">
        <v>0</v>
      </c>
    </row>
    <row r="5110" spans="2:13" x14ac:dyDescent="0.2">
      <c r="B5110">
        <v>0</v>
      </c>
      <c r="C5110">
        <v>0</v>
      </c>
      <c r="D5110">
        <v>0</v>
      </c>
      <c r="E5110">
        <v>0</v>
      </c>
      <c r="F5110">
        <v>0</v>
      </c>
      <c r="G5110">
        <v>44444444</v>
      </c>
      <c r="H5110">
        <v>0</v>
      </c>
      <c r="I5110">
        <v>0</v>
      </c>
      <c r="J5110">
        <v>0</v>
      </c>
      <c r="K5110">
        <v>0</v>
      </c>
      <c r="L5110">
        <v>0</v>
      </c>
      <c r="M5110">
        <v>0</v>
      </c>
    </row>
    <row r="5111" spans="2:13" x14ac:dyDescent="0.2">
      <c r="B5111">
        <v>0</v>
      </c>
      <c r="C5111">
        <v>0</v>
      </c>
      <c r="D5111">
        <v>0</v>
      </c>
      <c r="E5111">
        <v>0</v>
      </c>
      <c r="F5111">
        <v>0</v>
      </c>
      <c r="G5111">
        <v>44444444</v>
      </c>
      <c r="H5111">
        <v>0</v>
      </c>
      <c r="I5111">
        <v>0</v>
      </c>
      <c r="J5111">
        <v>0</v>
      </c>
      <c r="K5111">
        <v>0</v>
      </c>
      <c r="L5111">
        <v>0</v>
      </c>
      <c r="M5111">
        <v>0</v>
      </c>
    </row>
    <row r="5112" spans="2:13" x14ac:dyDescent="0.2">
      <c r="B5112">
        <v>0</v>
      </c>
      <c r="C5112">
        <v>0</v>
      </c>
      <c r="D5112">
        <v>0</v>
      </c>
      <c r="E5112">
        <v>0</v>
      </c>
      <c r="F5112">
        <v>0</v>
      </c>
      <c r="G5112">
        <v>44444444</v>
      </c>
      <c r="H5112">
        <v>0</v>
      </c>
      <c r="I5112">
        <v>0</v>
      </c>
      <c r="J5112">
        <v>0</v>
      </c>
      <c r="K5112">
        <v>0</v>
      </c>
      <c r="L5112">
        <v>0</v>
      </c>
      <c r="M5112">
        <v>0</v>
      </c>
    </row>
    <row r="5113" spans="2:13" x14ac:dyDescent="0.2">
      <c r="B5113">
        <v>0</v>
      </c>
      <c r="C5113">
        <v>0</v>
      </c>
      <c r="D5113">
        <v>0</v>
      </c>
      <c r="E5113">
        <v>0</v>
      </c>
      <c r="F5113">
        <v>0</v>
      </c>
      <c r="G5113">
        <v>44444444</v>
      </c>
      <c r="H5113">
        <v>0</v>
      </c>
      <c r="I5113">
        <v>0</v>
      </c>
      <c r="J5113">
        <v>0</v>
      </c>
      <c r="K5113">
        <v>0</v>
      </c>
      <c r="L5113">
        <v>0</v>
      </c>
      <c r="M5113">
        <v>0</v>
      </c>
    </row>
    <row r="5114" spans="2:13" x14ac:dyDescent="0.2">
      <c r="B5114">
        <v>0</v>
      </c>
      <c r="C5114">
        <v>0</v>
      </c>
      <c r="D5114">
        <v>0</v>
      </c>
      <c r="E5114">
        <v>0</v>
      </c>
      <c r="F5114">
        <v>0</v>
      </c>
      <c r="G5114">
        <v>44444444</v>
      </c>
      <c r="H5114">
        <v>0</v>
      </c>
      <c r="I5114">
        <v>0</v>
      </c>
      <c r="J5114">
        <v>0</v>
      </c>
      <c r="K5114">
        <v>0</v>
      </c>
      <c r="L5114">
        <v>0</v>
      </c>
      <c r="M5114">
        <v>0</v>
      </c>
    </row>
    <row r="5115" spans="2:13" x14ac:dyDescent="0.2">
      <c r="B5115">
        <v>0</v>
      </c>
      <c r="C5115">
        <v>0</v>
      </c>
      <c r="D5115">
        <v>0</v>
      </c>
      <c r="E5115">
        <v>0</v>
      </c>
      <c r="F5115">
        <v>0</v>
      </c>
      <c r="G5115">
        <v>44444444</v>
      </c>
      <c r="H5115">
        <v>0</v>
      </c>
      <c r="I5115">
        <v>0</v>
      </c>
      <c r="J5115">
        <v>0</v>
      </c>
      <c r="K5115">
        <v>0</v>
      </c>
      <c r="L5115">
        <v>0</v>
      </c>
      <c r="M5115">
        <v>0</v>
      </c>
    </row>
    <row r="5116" spans="2:13" x14ac:dyDescent="0.2">
      <c r="B5116">
        <v>0</v>
      </c>
      <c r="C5116">
        <v>0</v>
      </c>
      <c r="D5116">
        <v>0</v>
      </c>
      <c r="E5116">
        <v>0</v>
      </c>
      <c r="F5116">
        <v>0</v>
      </c>
      <c r="G5116">
        <v>44444444</v>
      </c>
      <c r="H5116">
        <v>0</v>
      </c>
      <c r="I5116">
        <v>0</v>
      </c>
      <c r="J5116">
        <v>0</v>
      </c>
      <c r="K5116">
        <v>0</v>
      </c>
      <c r="L5116">
        <v>0</v>
      </c>
      <c r="M5116">
        <v>0</v>
      </c>
    </row>
    <row r="5117" spans="2:13" x14ac:dyDescent="0.2">
      <c r="B5117">
        <v>0</v>
      </c>
      <c r="C5117">
        <v>0</v>
      </c>
      <c r="D5117">
        <v>0</v>
      </c>
      <c r="E5117">
        <v>0</v>
      </c>
      <c r="F5117">
        <v>0</v>
      </c>
      <c r="G5117">
        <v>44444444</v>
      </c>
      <c r="H5117">
        <v>0</v>
      </c>
      <c r="I5117">
        <v>0</v>
      </c>
      <c r="J5117">
        <v>0</v>
      </c>
      <c r="K5117">
        <v>0</v>
      </c>
      <c r="L5117">
        <v>0</v>
      </c>
      <c r="M5117">
        <v>0</v>
      </c>
    </row>
    <row r="5118" spans="2:13" x14ac:dyDescent="0.2">
      <c r="B5118">
        <v>0</v>
      </c>
      <c r="C5118">
        <v>0</v>
      </c>
      <c r="D5118">
        <v>0</v>
      </c>
      <c r="E5118">
        <v>0</v>
      </c>
      <c r="F5118">
        <v>0</v>
      </c>
      <c r="G5118">
        <v>44444444</v>
      </c>
      <c r="H5118">
        <v>0</v>
      </c>
      <c r="I5118">
        <v>0</v>
      </c>
      <c r="J5118">
        <v>0</v>
      </c>
      <c r="K5118">
        <v>0</v>
      </c>
      <c r="L5118">
        <v>0</v>
      </c>
      <c r="M5118">
        <v>0</v>
      </c>
    </row>
    <row r="5119" spans="2:13" x14ac:dyDescent="0.2">
      <c r="B5119">
        <v>0</v>
      </c>
      <c r="C5119">
        <v>0</v>
      </c>
      <c r="D5119">
        <v>0</v>
      </c>
      <c r="E5119">
        <v>0</v>
      </c>
      <c r="F5119">
        <v>0</v>
      </c>
      <c r="G5119">
        <v>44444444</v>
      </c>
      <c r="H5119">
        <v>0</v>
      </c>
      <c r="I5119">
        <v>0</v>
      </c>
      <c r="J5119">
        <v>0</v>
      </c>
      <c r="K5119">
        <v>0</v>
      </c>
      <c r="L5119">
        <v>0</v>
      </c>
      <c r="M5119">
        <v>0</v>
      </c>
    </row>
    <row r="5120" spans="2:13" x14ac:dyDescent="0.2">
      <c r="B5120">
        <v>0</v>
      </c>
      <c r="C5120">
        <v>0</v>
      </c>
      <c r="D5120">
        <v>0</v>
      </c>
      <c r="E5120">
        <v>0</v>
      </c>
      <c r="F5120">
        <v>0</v>
      </c>
      <c r="G5120">
        <v>44444444</v>
      </c>
      <c r="H5120">
        <v>0</v>
      </c>
      <c r="I5120">
        <v>0</v>
      </c>
      <c r="J5120">
        <v>0</v>
      </c>
      <c r="K5120">
        <v>0</v>
      </c>
      <c r="L5120">
        <v>0</v>
      </c>
      <c r="M5120">
        <v>0</v>
      </c>
    </row>
    <row r="5121" spans="2:13" x14ac:dyDescent="0.2">
      <c r="B5121">
        <v>0</v>
      </c>
      <c r="C5121">
        <v>0</v>
      </c>
      <c r="D5121">
        <v>0</v>
      </c>
      <c r="E5121">
        <v>0</v>
      </c>
      <c r="F5121">
        <v>0</v>
      </c>
      <c r="G5121">
        <v>44444444</v>
      </c>
      <c r="H5121">
        <v>0</v>
      </c>
      <c r="I5121">
        <v>0</v>
      </c>
      <c r="J5121">
        <v>0</v>
      </c>
      <c r="K5121">
        <v>0</v>
      </c>
      <c r="L5121">
        <v>0</v>
      </c>
      <c r="M5121">
        <v>0</v>
      </c>
    </row>
    <row r="5122" spans="2:13" x14ac:dyDescent="0.2">
      <c r="B5122">
        <v>0</v>
      </c>
      <c r="C5122">
        <v>0</v>
      </c>
      <c r="D5122">
        <v>0</v>
      </c>
      <c r="E5122">
        <v>0</v>
      </c>
      <c r="F5122">
        <v>0</v>
      </c>
      <c r="G5122">
        <v>44444444</v>
      </c>
      <c r="H5122">
        <v>0</v>
      </c>
      <c r="I5122">
        <v>0</v>
      </c>
      <c r="J5122">
        <v>0</v>
      </c>
      <c r="K5122">
        <v>0</v>
      </c>
      <c r="L5122">
        <v>0</v>
      </c>
      <c r="M5122">
        <v>0</v>
      </c>
    </row>
    <row r="5123" spans="2:13" x14ac:dyDescent="0.2">
      <c r="B5123">
        <v>0</v>
      </c>
      <c r="C5123">
        <v>0</v>
      </c>
      <c r="D5123">
        <v>0</v>
      </c>
      <c r="E5123">
        <v>0</v>
      </c>
      <c r="F5123">
        <v>0</v>
      </c>
      <c r="G5123">
        <v>44444444</v>
      </c>
      <c r="H5123">
        <v>0</v>
      </c>
      <c r="I5123">
        <v>0</v>
      </c>
      <c r="J5123">
        <v>0</v>
      </c>
      <c r="K5123">
        <v>0</v>
      </c>
      <c r="L5123">
        <v>0</v>
      </c>
      <c r="M5123">
        <v>0</v>
      </c>
    </row>
    <row r="5124" spans="2:13" x14ac:dyDescent="0.2">
      <c r="B5124">
        <v>0</v>
      </c>
      <c r="C5124">
        <v>0</v>
      </c>
      <c r="D5124">
        <v>0</v>
      </c>
      <c r="E5124">
        <v>0</v>
      </c>
      <c r="F5124">
        <v>0</v>
      </c>
      <c r="G5124">
        <v>44444444</v>
      </c>
      <c r="H5124">
        <v>0</v>
      </c>
      <c r="I5124">
        <v>0</v>
      </c>
      <c r="J5124">
        <v>0</v>
      </c>
      <c r="K5124">
        <v>0</v>
      </c>
      <c r="L5124">
        <v>0</v>
      </c>
      <c r="M5124">
        <v>0</v>
      </c>
    </row>
    <row r="5125" spans="2:13" x14ac:dyDescent="0.2">
      <c r="B5125">
        <v>0</v>
      </c>
      <c r="C5125">
        <v>0</v>
      </c>
      <c r="D5125">
        <v>0</v>
      </c>
      <c r="E5125">
        <v>0</v>
      </c>
      <c r="F5125">
        <v>0</v>
      </c>
      <c r="G5125">
        <v>44444444</v>
      </c>
      <c r="H5125">
        <v>0</v>
      </c>
      <c r="I5125">
        <v>0</v>
      </c>
      <c r="J5125">
        <v>0</v>
      </c>
      <c r="K5125">
        <v>0</v>
      </c>
      <c r="L5125">
        <v>0</v>
      </c>
      <c r="M5125">
        <v>0</v>
      </c>
    </row>
    <row r="5126" spans="2:13" x14ac:dyDescent="0.2">
      <c r="B5126">
        <v>0</v>
      </c>
      <c r="C5126">
        <v>0</v>
      </c>
      <c r="D5126">
        <v>0</v>
      </c>
      <c r="E5126">
        <v>0</v>
      </c>
      <c r="F5126">
        <v>0</v>
      </c>
      <c r="G5126">
        <v>44444444</v>
      </c>
      <c r="H5126">
        <v>0</v>
      </c>
      <c r="I5126">
        <v>0</v>
      </c>
      <c r="J5126">
        <v>0</v>
      </c>
      <c r="K5126">
        <v>0</v>
      </c>
      <c r="L5126">
        <v>0</v>
      </c>
      <c r="M5126">
        <v>0</v>
      </c>
    </row>
    <row r="5127" spans="2:13" x14ac:dyDescent="0.2">
      <c r="B5127">
        <v>0</v>
      </c>
      <c r="C5127">
        <v>0</v>
      </c>
      <c r="D5127">
        <v>0</v>
      </c>
      <c r="E5127">
        <v>0</v>
      </c>
      <c r="F5127">
        <v>0</v>
      </c>
      <c r="G5127">
        <v>44444444</v>
      </c>
      <c r="H5127">
        <v>0</v>
      </c>
      <c r="I5127">
        <v>0</v>
      </c>
      <c r="J5127">
        <v>0</v>
      </c>
      <c r="K5127">
        <v>0</v>
      </c>
      <c r="L5127">
        <v>0</v>
      </c>
      <c r="M5127">
        <v>0</v>
      </c>
    </row>
    <row r="5128" spans="2:13" x14ac:dyDescent="0.2">
      <c r="B5128">
        <v>0</v>
      </c>
      <c r="C5128">
        <v>0</v>
      </c>
      <c r="D5128">
        <v>0</v>
      </c>
      <c r="E5128">
        <v>0</v>
      </c>
      <c r="F5128">
        <v>0</v>
      </c>
      <c r="G5128">
        <v>44444444</v>
      </c>
      <c r="H5128">
        <v>0</v>
      </c>
      <c r="I5128">
        <v>0</v>
      </c>
      <c r="J5128">
        <v>0</v>
      </c>
      <c r="K5128">
        <v>0</v>
      </c>
      <c r="L5128">
        <v>0</v>
      </c>
      <c r="M5128">
        <v>0</v>
      </c>
    </row>
    <row r="5129" spans="2:13" x14ac:dyDescent="0.2">
      <c r="B5129">
        <v>0</v>
      </c>
      <c r="C5129">
        <v>0</v>
      </c>
      <c r="D5129">
        <v>0</v>
      </c>
      <c r="E5129">
        <v>0</v>
      </c>
      <c r="F5129">
        <v>0</v>
      </c>
      <c r="G5129">
        <v>44444444</v>
      </c>
      <c r="H5129">
        <v>0</v>
      </c>
      <c r="I5129">
        <v>0</v>
      </c>
      <c r="J5129">
        <v>0</v>
      </c>
      <c r="K5129">
        <v>0</v>
      </c>
      <c r="L5129">
        <v>0</v>
      </c>
      <c r="M5129">
        <v>0</v>
      </c>
    </row>
    <row r="5130" spans="2:13" x14ac:dyDescent="0.2">
      <c r="B5130">
        <v>0</v>
      </c>
      <c r="C5130">
        <v>0</v>
      </c>
      <c r="D5130">
        <v>0</v>
      </c>
      <c r="E5130">
        <v>0</v>
      </c>
      <c r="F5130">
        <v>0</v>
      </c>
      <c r="G5130">
        <v>44444444</v>
      </c>
      <c r="H5130">
        <v>0</v>
      </c>
      <c r="I5130">
        <v>0</v>
      </c>
      <c r="J5130">
        <v>0</v>
      </c>
      <c r="K5130">
        <v>0</v>
      </c>
      <c r="L5130">
        <v>0</v>
      </c>
      <c r="M5130">
        <v>0</v>
      </c>
    </row>
    <row r="5131" spans="2:13" x14ac:dyDescent="0.2">
      <c r="B5131">
        <v>0</v>
      </c>
      <c r="C5131">
        <v>0</v>
      </c>
      <c r="D5131">
        <v>0</v>
      </c>
      <c r="E5131">
        <v>0</v>
      </c>
      <c r="F5131">
        <v>0</v>
      </c>
      <c r="G5131">
        <v>44444444</v>
      </c>
      <c r="H5131">
        <v>0</v>
      </c>
      <c r="I5131">
        <v>0</v>
      </c>
      <c r="J5131">
        <v>0</v>
      </c>
      <c r="K5131">
        <v>0</v>
      </c>
      <c r="L5131">
        <v>0</v>
      </c>
      <c r="M5131">
        <v>0</v>
      </c>
    </row>
    <row r="5132" spans="2:13" x14ac:dyDescent="0.2">
      <c r="B5132">
        <v>0</v>
      </c>
      <c r="C5132">
        <v>0</v>
      </c>
      <c r="D5132">
        <v>0</v>
      </c>
      <c r="E5132">
        <v>0</v>
      </c>
      <c r="F5132">
        <v>0</v>
      </c>
      <c r="G5132">
        <v>44444444</v>
      </c>
      <c r="H5132">
        <v>0</v>
      </c>
      <c r="I5132">
        <v>0</v>
      </c>
      <c r="J5132">
        <v>0</v>
      </c>
      <c r="K5132">
        <v>0</v>
      </c>
      <c r="L5132">
        <v>0</v>
      </c>
      <c r="M5132">
        <v>0</v>
      </c>
    </row>
    <row r="5133" spans="2:13" x14ac:dyDescent="0.2">
      <c r="B5133">
        <v>0</v>
      </c>
      <c r="C5133">
        <v>0</v>
      </c>
      <c r="D5133">
        <v>0</v>
      </c>
      <c r="E5133">
        <v>0</v>
      </c>
      <c r="F5133">
        <v>0</v>
      </c>
      <c r="G5133">
        <v>44444444</v>
      </c>
      <c r="H5133">
        <v>0</v>
      </c>
      <c r="I5133">
        <v>0</v>
      </c>
      <c r="J5133">
        <v>0</v>
      </c>
      <c r="K5133">
        <v>0</v>
      </c>
      <c r="L5133">
        <v>0</v>
      </c>
      <c r="M5133">
        <v>0</v>
      </c>
    </row>
    <row r="5134" spans="2:13" x14ac:dyDescent="0.2">
      <c r="B5134">
        <v>0</v>
      </c>
      <c r="C5134">
        <v>0</v>
      </c>
      <c r="D5134">
        <v>0</v>
      </c>
      <c r="E5134">
        <v>0</v>
      </c>
      <c r="F5134">
        <v>0</v>
      </c>
      <c r="G5134">
        <v>44444444</v>
      </c>
      <c r="H5134">
        <v>0</v>
      </c>
      <c r="I5134">
        <v>0</v>
      </c>
      <c r="J5134">
        <v>0</v>
      </c>
      <c r="K5134">
        <v>0</v>
      </c>
      <c r="L5134">
        <v>0</v>
      </c>
      <c r="M5134">
        <v>0</v>
      </c>
    </row>
    <row r="5135" spans="2:13" x14ac:dyDescent="0.2">
      <c r="B5135">
        <v>0</v>
      </c>
      <c r="C5135">
        <v>0</v>
      </c>
      <c r="D5135">
        <v>0</v>
      </c>
      <c r="E5135">
        <v>0</v>
      </c>
      <c r="F5135">
        <v>0</v>
      </c>
      <c r="G5135">
        <v>44444444</v>
      </c>
      <c r="H5135">
        <v>0</v>
      </c>
      <c r="I5135">
        <v>0</v>
      </c>
      <c r="J5135">
        <v>0</v>
      </c>
      <c r="K5135">
        <v>0</v>
      </c>
      <c r="L5135">
        <v>0</v>
      </c>
      <c r="M5135">
        <v>0</v>
      </c>
    </row>
    <row r="5136" spans="2:13" x14ac:dyDescent="0.2">
      <c r="B5136">
        <v>0</v>
      </c>
      <c r="C5136">
        <v>0</v>
      </c>
      <c r="D5136">
        <v>0</v>
      </c>
      <c r="E5136">
        <v>0</v>
      </c>
      <c r="F5136">
        <v>0</v>
      </c>
      <c r="G5136">
        <v>44444444</v>
      </c>
      <c r="H5136">
        <v>0</v>
      </c>
      <c r="I5136">
        <v>0</v>
      </c>
      <c r="J5136">
        <v>0</v>
      </c>
      <c r="K5136">
        <v>0</v>
      </c>
      <c r="L5136">
        <v>0</v>
      </c>
      <c r="M5136">
        <v>0</v>
      </c>
    </row>
    <row r="5137" spans="2:13" x14ac:dyDescent="0.2">
      <c r="B5137">
        <v>0</v>
      </c>
      <c r="C5137">
        <v>0</v>
      </c>
      <c r="D5137">
        <v>0</v>
      </c>
      <c r="E5137">
        <v>0</v>
      </c>
      <c r="F5137">
        <v>0</v>
      </c>
      <c r="G5137">
        <v>44444444</v>
      </c>
      <c r="H5137">
        <v>0</v>
      </c>
      <c r="I5137">
        <v>0</v>
      </c>
      <c r="J5137">
        <v>0</v>
      </c>
      <c r="K5137">
        <v>0</v>
      </c>
      <c r="L5137">
        <v>0</v>
      </c>
      <c r="M5137">
        <v>0</v>
      </c>
    </row>
    <row r="5138" spans="2:13" x14ac:dyDescent="0.2">
      <c r="B5138">
        <v>0</v>
      </c>
      <c r="C5138">
        <v>0</v>
      </c>
      <c r="D5138">
        <v>0</v>
      </c>
      <c r="E5138">
        <v>0</v>
      </c>
      <c r="F5138">
        <v>0</v>
      </c>
      <c r="G5138">
        <v>44444444</v>
      </c>
      <c r="H5138">
        <v>0</v>
      </c>
      <c r="I5138">
        <v>0</v>
      </c>
      <c r="J5138">
        <v>0</v>
      </c>
      <c r="K5138">
        <v>0</v>
      </c>
      <c r="L5138">
        <v>0</v>
      </c>
      <c r="M5138">
        <v>0</v>
      </c>
    </row>
    <row r="5139" spans="2:13" x14ac:dyDescent="0.2">
      <c r="B5139">
        <v>0</v>
      </c>
      <c r="C5139">
        <v>0</v>
      </c>
      <c r="D5139">
        <v>0</v>
      </c>
      <c r="E5139">
        <v>0</v>
      </c>
      <c r="F5139">
        <v>0</v>
      </c>
      <c r="G5139">
        <v>44444444</v>
      </c>
      <c r="H5139">
        <v>0</v>
      </c>
      <c r="I5139">
        <v>0</v>
      </c>
      <c r="J5139">
        <v>0</v>
      </c>
      <c r="K5139">
        <v>0</v>
      </c>
      <c r="L5139">
        <v>0</v>
      </c>
      <c r="M5139">
        <v>0</v>
      </c>
    </row>
    <row r="5140" spans="2:13" x14ac:dyDescent="0.2">
      <c r="B5140">
        <v>0</v>
      </c>
      <c r="C5140">
        <v>0</v>
      </c>
      <c r="D5140">
        <v>0</v>
      </c>
      <c r="E5140">
        <v>0</v>
      </c>
      <c r="F5140">
        <v>0</v>
      </c>
      <c r="G5140">
        <v>44444444</v>
      </c>
      <c r="H5140">
        <v>0</v>
      </c>
      <c r="I5140">
        <v>0</v>
      </c>
      <c r="J5140">
        <v>0</v>
      </c>
      <c r="K5140">
        <v>0</v>
      </c>
      <c r="L5140">
        <v>0</v>
      </c>
      <c r="M5140">
        <v>0</v>
      </c>
    </row>
    <row r="5141" spans="2:13" x14ac:dyDescent="0.2">
      <c r="B5141">
        <v>0</v>
      </c>
      <c r="C5141">
        <v>0</v>
      </c>
      <c r="D5141">
        <v>0</v>
      </c>
      <c r="E5141">
        <v>0</v>
      </c>
      <c r="F5141">
        <v>0</v>
      </c>
      <c r="G5141">
        <v>44444444</v>
      </c>
      <c r="H5141">
        <v>0</v>
      </c>
      <c r="I5141">
        <v>0</v>
      </c>
      <c r="J5141">
        <v>0</v>
      </c>
      <c r="K5141">
        <v>0</v>
      </c>
      <c r="L5141">
        <v>0</v>
      </c>
      <c r="M5141">
        <v>0</v>
      </c>
    </row>
    <row r="5142" spans="2:13" x14ac:dyDescent="0.2">
      <c r="B5142">
        <v>0</v>
      </c>
      <c r="C5142">
        <v>0</v>
      </c>
      <c r="D5142">
        <v>0</v>
      </c>
      <c r="E5142">
        <v>0</v>
      </c>
      <c r="F5142">
        <v>0</v>
      </c>
      <c r="G5142">
        <v>44444444</v>
      </c>
      <c r="H5142">
        <v>0</v>
      </c>
      <c r="I5142">
        <v>0</v>
      </c>
      <c r="J5142">
        <v>0</v>
      </c>
      <c r="K5142">
        <v>0</v>
      </c>
      <c r="L5142">
        <v>0</v>
      </c>
      <c r="M5142">
        <v>0</v>
      </c>
    </row>
    <row r="5143" spans="2:13" x14ac:dyDescent="0.2">
      <c r="B5143">
        <v>0</v>
      </c>
      <c r="C5143">
        <v>0</v>
      </c>
      <c r="D5143">
        <v>0</v>
      </c>
      <c r="E5143">
        <v>0</v>
      </c>
      <c r="F5143">
        <v>0</v>
      </c>
      <c r="G5143">
        <v>44444444</v>
      </c>
      <c r="H5143">
        <v>0</v>
      </c>
      <c r="I5143">
        <v>0</v>
      </c>
      <c r="J5143">
        <v>0</v>
      </c>
      <c r="K5143">
        <v>0</v>
      </c>
      <c r="L5143">
        <v>0</v>
      </c>
      <c r="M5143">
        <v>0</v>
      </c>
    </row>
    <row r="5144" spans="2:13" x14ac:dyDescent="0.2">
      <c r="B5144">
        <v>0</v>
      </c>
      <c r="C5144">
        <v>0</v>
      </c>
      <c r="D5144">
        <v>0</v>
      </c>
      <c r="E5144">
        <v>0</v>
      </c>
      <c r="F5144">
        <v>0</v>
      </c>
      <c r="G5144">
        <v>44444444</v>
      </c>
      <c r="H5144">
        <v>0</v>
      </c>
      <c r="I5144">
        <v>0</v>
      </c>
      <c r="J5144">
        <v>0</v>
      </c>
      <c r="K5144">
        <v>0</v>
      </c>
      <c r="L5144">
        <v>0</v>
      </c>
      <c r="M5144">
        <v>0</v>
      </c>
    </row>
    <row r="5145" spans="2:13" x14ac:dyDescent="0.2">
      <c r="B5145">
        <v>0</v>
      </c>
      <c r="C5145">
        <v>0</v>
      </c>
      <c r="D5145">
        <v>0</v>
      </c>
      <c r="E5145">
        <v>0</v>
      </c>
      <c r="F5145">
        <v>0</v>
      </c>
      <c r="G5145">
        <v>44444444</v>
      </c>
      <c r="H5145">
        <v>0</v>
      </c>
      <c r="I5145">
        <v>0</v>
      </c>
      <c r="J5145">
        <v>0</v>
      </c>
      <c r="K5145">
        <v>0</v>
      </c>
      <c r="L5145">
        <v>0</v>
      </c>
      <c r="M5145">
        <v>0</v>
      </c>
    </row>
    <row r="5146" spans="2:13" x14ac:dyDescent="0.2">
      <c r="B5146">
        <v>0</v>
      </c>
      <c r="C5146">
        <v>0</v>
      </c>
      <c r="D5146">
        <v>0</v>
      </c>
      <c r="E5146">
        <v>0</v>
      </c>
      <c r="F5146">
        <v>0</v>
      </c>
      <c r="G5146">
        <v>44444444</v>
      </c>
      <c r="H5146">
        <v>0</v>
      </c>
      <c r="I5146">
        <v>0</v>
      </c>
      <c r="J5146">
        <v>0</v>
      </c>
      <c r="K5146">
        <v>0</v>
      </c>
      <c r="L5146">
        <v>0</v>
      </c>
      <c r="M5146">
        <v>0</v>
      </c>
    </row>
    <row r="5147" spans="2:13" x14ac:dyDescent="0.2">
      <c r="B5147">
        <v>0</v>
      </c>
      <c r="C5147">
        <v>0</v>
      </c>
      <c r="D5147">
        <v>0</v>
      </c>
      <c r="E5147">
        <v>0</v>
      </c>
      <c r="F5147">
        <v>0</v>
      </c>
      <c r="G5147">
        <v>44444444</v>
      </c>
      <c r="H5147">
        <v>0</v>
      </c>
      <c r="I5147">
        <v>0</v>
      </c>
      <c r="J5147">
        <v>0</v>
      </c>
      <c r="K5147">
        <v>0</v>
      </c>
      <c r="L5147">
        <v>0</v>
      </c>
      <c r="M5147">
        <v>0</v>
      </c>
    </row>
    <row r="5148" spans="2:13" x14ac:dyDescent="0.2">
      <c r="B5148">
        <v>0</v>
      </c>
      <c r="C5148">
        <v>0</v>
      </c>
      <c r="D5148">
        <v>0</v>
      </c>
      <c r="E5148">
        <v>0</v>
      </c>
      <c r="F5148">
        <v>0</v>
      </c>
      <c r="G5148">
        <v>44444444</v>
      </c>
      <c r="H5148">
        <v>0</v>
      </c>
      <c r="I5148">
        <v>0</v>
      </c>
      <c r="J5148">
        <v>0</v>
      </c>
      <c r="K5148">
        <v>0</v>
      </c>
      <c r="L5148">
        <v>0</v>
      </c>
      <c r="M5148">
        <v>0</v>
      </c>
    </row>
    <row r="5149" spans="2:13" x14ac:dyDescent="0.2">
      <c r="B5149">
        <v>0</v>
      </c>
      <c r="C5149">
        <v>0</v>
      </c>
      <c r="D5149">
        <v>0</v>
      </c>
      <c r="E5149">
        <v>0</v>
      </c>
      <c r="F5149">
        <v>0</v>
      </c>
      <c r="G5149">
        <v>44444444</v>
      </c>
      <c r="H5149">
        <v>0</v>
      </c>
      <c r="I5149">
        <v>0</v>
      </c>
      <c r="J5149">
        <v>0</v>
      </c>
      <c r="K5149">
        <v>0</v>
      </c>
      <c r="L5149">
        <v>0</v>
      </c>
      <c r="M5149">
        <v>0</v>
      </c>
    </row>
    <row r="5150" spans="2:13" x14ac:dyDescent="0.2">
      <c r="B5150">
        <v>0</v>
      </c>
      <c r="C5150">
        <v>0</v>
      </c>
      <c r="D5150">
        <v>0</v>
      </c>
      <c r="E5150">
        <v>0</v>
      </c>
      <c r="F5150">
        <v>0</v>
      </c>
      <c r="G5150">
        <v>44444444</v>
      </c>
      <c r="H5150">
        <v>0</v>
      </c>
      <c r="I5150">
        <v>0</v>
      </c>
      <c r="J5150">
        <v>0</v>
      </c>
      <c r="K5150">
        <v>0</v>
      </c>
      <c r="L5150">
        <v>0</v>
      </c>
      <c r="M5150">
        <v>0</v>
      </c>
    </row>
    <row r="5151" spans="2:13" x14ac:dyDescent="0.2">
      <c r="B5151">
        <v>0</v>
      </c>
      <c r="C5151">
        <v>0</v>
      </c>
      <c r="D5151">
        <v>0</v>
      </c>
      <c r="E5151">
        <v>0</v>
      </c>
      <c r="F5151">
        <v>0</v>
      </c>
      <c r="G5151">
        <v>44444444</v>
      </c>
      <c r="H5151">
        <v>0</v>
      </c>
      <c r="I5151">
        <v>0</v>
      </c>
      <c r="J5151">
        <v>0</v>
      </c>
      <c r="K5151">
        <v>0</v>
      </c>
      <c r="L5151">
        <v>0</v>
      </c>
      <c r="M5151">
        <v>0</v>
      </c>
    </row>
    <row r="5152" spans="2:13" x14ac:dyDescent="0.2">
      <c r="B5152">
        <v>0</v>
      </c>
      <c r="C5152">
        <v>0</v>
      </c>
      <c r="D5152">
        <v>0</v>
      </c>
      <c r="E5152">
        <v>0</v>
      </c>
      <c r="F5152">
        <v>0</v>
      </c>
      <c r="G5152">
        <v>44444444</v>
      </c>
      <c r="H5152">
        <v>0</v>
      </c>
      <c r="I5152">
        <v>0</v>
      </c>
      <c r="J5152">
        <v>0</v>
      </c>
      <c r="K5152">
        <v>0</v>
      </c>
      <c r="L5152">
        <v>0</v>
      </c>
      <c r="M5152">
        <v>0</v>
      </c>
    </row>
    <row r="5153" spans="2:13" x14ac:dyDescent="0.2">
      <c r="B5153">
        <v>0</v>
      </c>
      <c r="C5153">
        <v>0</v>
      </c>
      <c r="D5153">
        <v>0</v>
      </c>
      <c r="E5153">
        <v>0</v>
      </c>
      <c r="F5153">
        <v>0</v>
      </c>
      <c r="G5153">
        <v>44444444</v>
      </c>
      <c r="H5153">
        <v>0</v>
      </c>
      <c r="I5153">
        <v>0</v>
      </c>
      <c r="J5153">
        <v>0</v>
      </c>
      <c r="K5153">
        <v>0</v>
      </c>
      <c r="L5153">
        <v>0</v>
      </c>
      <c r="M5153">
        <v>0</v>
      </c>
    </row>
    <row r="5154" spans="2:13" x14ac:dyDescent="0.2">
      <c r="B5154">
        <v>0</v>
      </c>
      <c r="C5154">
        <v>0</v>
      </c>
      <c r="D5154">
        <v>0</v>
      </c>
      <c r="E5154">
        <v>0</v>
      </c>
      <c r="F5154">
        <v>0</v>
      </c>
      <c r="G5154">
        <v>44444444</v>
      </c>
      <c r="H5154">
        <v>0</v>
      </c>
      <c r="I5154">
        <v>0</v>
      </c>
      <c r="J5154">
        <v>0</v>
      </c>
      <c r="K5154">
        <v>0</v>
      </c>
      <c r="L5154">
        <v>0</v>
      </c>
      <c r="M5154">
        <v>0</v>
      </c>
    </row>
    <row r="5155" spans="2:13" x14ac:dyDescent="0.2">
      <c r="B5155">
        <v>0</v>
      </c>
      <c r="C5155">
        <v>0</v>
      </c>
      <c r="D5155">
        <v>0</v>
      </c>
      <c r="E5155">
        <v>0</v>
      </c>
      <c r="F5155">
        <v>0</v>
      </c>
      <c r="G5155">
        <v>44444444</v>
      </c>
      <c r="H5155">
        <v>0</v>
      </c>
      <c r="I5155">
        <v>0</v>
      </c>
      <c r="J5155">
        <v>0</v>
      </c>
      <c r="K5155">
        <v>0</v>
      </c>
      <c r="L5155">
        <v>0</v>
      </c>
      <c r="M5155">
        <v>0</v>
      </c>
    </row>
    <row r="5156" spans="2:13" x14ac:dyDescent="0.2">
      <c r="B5156">
        <v>0</v>
      </c>
      <c r="C5156">
        <v>0</v>
      </c>
      <c r="D5156">
        <v>0</v>
      </c>
      <c r="E5156">
        <v>0</v>
      </c>
      <c r="F5156">
        <v>0</v>
      </c>
      <c r="G5156">
        <v>44444444</v>
      </c>
      <c r="H5156">
        <v>0</v>
      </c>
      <c r="I5156">
        <v>0</v>
      </c>
      <c r="J5156">
        <v>0</v>
      </c>
      <c r="K5156">
        <v>0</v>
      </c>
      <c r="L5156">
        <v>0</v>
      </c>
      <c r="M5156">
        <v>0</v>
      </c>
    </row>
    <row r="5157" spans="2:13" x14ac:dyDescent="0.2">
      <c r="B5157">
        <v>0</v>
      </c>
      <c r="C5157">
        <v>0</v>
      </c>
      <c r="D5157">
        <v>0</v>
      </c>
      <c r="E5157">
        <v>0</v>
      </c>
      <c r="F5157">
        <v>0</v>
      </c>
      <c r="G5157">
        <v>44444444</v>
      </c>
      <c r="H5157">
        <v>0</v>
      </c>
      <c r="I5157">
        <v>0</v>
      </c>
      <c r="J5157">
        <v>0</v>
      </c>
      <c r="K5157">
        <v>0</v>
      </c>
      <c r="L5157">
        <v>0</v>
      </c>
      <c r="M5157">
        <v>0</v>
      </c>
    </row>
    <row r="5158" spans="2:13" x14ac:dyDescent="0.2">
      <c r="B5158">
        <v>0</v>
      </c>
      <c r="C5158">
        <v>0</v>
      </c>
      <c r="D5158">
        <v>0</v>
      </c>
      <c r="E5158">
        <v>0</v>
      </c>
      <c r="F5158">
        <v>0</v>
      </c>
      <c r="G5158">
        <v>44444444</v>
      </c>
      <c r="H5158">
        <v>0</v>
      </c>
      <c r="I5158">
        <v>0</v>
      </c>
      <c r="J5158">
        <v>0</v>
      </c>
      <c r="K5158">
        <v>0</v>
      </c>
      <c r="L5158">
        <v>0</v>
      </c>
      <c r="M5158">
        <v>0</v>
      </c>
    </row>
    <row r="5159" spans="2:13" x14ac:dyDescent="0.2">
      <c r="B5159">
        <v>0</v>
      </c>
      <c r="C5159">
        <v>0</v>
      </c>
      <c r="D5159">
        <v>0</v>
      </c>
      <c r="E5159">
        <v>0</v>
      </c>
      <c r="F5159">
        <v>0</v>
      </c>
      <c r="G5159">
        <v>44444444</v>
      </c>
      <c r="H5159">
        <v>0</v>
      </c>
      <c r="I5159">
        <v>0</v>
      </c>
      <c r="J5159">
        <v>0</v>
      </c>
      <c r="K5159">
        <v>0</v>
      </c>
      <c r="L5159">
        <v>0</v>
      </c>
      <c r="M5159">
        <v>0</v>
      </c>
    </row>
    <row r="5160" spans="2:13" x14ac:dyDescent="0.2">
      <c r="B5160">
        <v>0</v>
      </c>
      <c r="C5160">
        <v>0</v>
      </c>
      <c r="D5160">
        <v>0</v>
      </c>
      <c r="E5160">
        <v>0</v>
      </c>
      <c r="F5160">
        <v>0</v>
      </c>
      <c r="G5160">
        <v>44444444</v>
      </c>
      <c r="H5160">
        <v>0</v>
      </c>
      <c r="I5160">
        <v>0</v>
      </c>
      <c r="J5160">
        <v>0</v>
      </c>
      <c r="K5160">
        <v>0</v>
      </c>
      <c r="L5160">
        <v>0</v>
      </c>
      <c r="M5160">
        <v>0</v>
      </c>
    </row>
    <row r="5161" spans="2:13" x14ac:dyDescent="0.2">
      <c r="B5161">
        <v>0</v>
      </c>
      <c r="C5161">
        <v>0</v>
      </c>
      <c r="D5161">
        <v>0</v>
      </c>
      <c r="E5161">
        <v>0</v>
      </c>
      <c r="F5161">
        <v>0</v>
      </c>
      <c r="G5161">
        <v>44444444</v>
      </c>
      <c r="H5161">
        <v>0</v>
      </c>
      <c r="I5161">
        <v>0</v>
      </c>
      <c r="J5161">
        <v>0</v>
      </c>
      <c r="K5161">
        <v>0</v>
      </c>
      <c r="L5161">
        <v>0</v>
      </c>
      <c r="M5161">
        <v>0</v>
      </c>
    </row>
    <row r="5162" spans="2:13" x14ac:dyDescent="0.2">
      <c r="B5162">
        <v>0</v>
      </c>
      <c r="C5162">
        <v>0</v>
      </c>
      <c r="D5162">
        <v>0</v>
      </c>
      <c r="E5162">
        <v>0</v>
      </c>
      <c r="F5162">
        <v>0</v>
      </c>
      <c r="G5162">
        <v>44444444</v>
      </c>
      <c r="H5162">
        <v>0</v>
      </c>
      <c r="I5162">
        <v>0</v>
      </c>
      <c r="J5162">
        <v>0</v>
      </c>
      <c r="K5162">
        <v>0</v>
      </c>
      <c r="L5162">
        <v>0</v>
      </c>
      <c r="M5162">
        <v>0</v>
      </c>
    </row>
    <row r="5163" spans="2:13" x14ac:dyDescent="0.2">
      <c r="B5163">
        <v>0</v>
      </c>
      <c r="C5163">
        <v>0</v>
      </c>
      <c r="D5163">
        <v>0</v>
      </c>
      <c r="E5163">
        <v>0</v>
      </c>
      <c r="F5163">
        <v>0</v>
      </c>
      <c r="G5163">
        <v>44444444</v>
      </c>
      <c r="H5163">
        <v>0</v>
      </c>
      <c r="I5163">
        <v>0</v>
      </c>
      <c r="J5163">
        <v>0</v>
      </c>
      <c r="K5163">
        <v>0</v>
      </c>
      <c r="L5163">
        <v>0</v>
      </c>
      <c r="M5163">
        <v>0</v>
      </c>
    </row>
    <row r="5164" spans="2:13" x14ac:dyDescent="0.2">
      <c r="B5164">
        <v>0</v>
      </c>
      <c r="C5164">
        <v>0</v>
      </c>
      <c r="D5164">
        <v>0</v>
      </c>
      <c r="E5164">
        <v>0</v>
      </c>
      <c r="F5164">
        <v>0</v>
      </c>
      <c r="G5164">
        <v>44444444</v>
      </c>
      <c r="H5164">
        <v>0</v>
      </c>
      <c r="I5164">
        <v>0</v>
      </c>
      <c r="J5164">
        <v>0</v>
      </c>
      <c r="K5164">
        <v>0</v>
      </c>
      <c r="L5164">
        <v>0</v>
      </c>
      <c r="M5164">
        <v>0</v>
      </c>
    </row>
    <row r="5165" spans="2:13" x14ac:dyDescent="0.2">
      <c r="B5165">
        <v>0</v>
      </c>
      <c r="C5165">
        <v>0</v>
      </c>
      <c r="D5165">
        <v>0</v>
      </c>
      <c r="E5165">
        <v>0</v>
      </c>
      <c r="F5165">
        <v>0</v>
      </c>
      <c r="G5165">
        <v>44444444</v>
      </c>
      <c r="H5165">
        <v>0</v>
      </c>
      <c r="I5165">
        <v>0</v>
      </c>
      <c r="J5165">
        <v>0</v>
      </c>
      <c r="K5165">
        <v>0</v>
      </c>
      <c r="L5165">
        <v>0</v>
      </c>
      <c r="M5165">
        <v>0</v>
      </c>
    </row>
    <row r="5166" spans="2:13" x14ac:dyDescent="0.2">
      <c r="B5166">
        <v>0</v>
      </c>
      <c r="C5166">
        <v>0</v>
      </c>
      <c r="D5166">
        <v>0</v>
      </c>
      <c r="E5166">
        <v>0</v>
      </c>
      <c r="F5166">
        <v>0</v>
      </c>
      <c r="G5166">
        <v>44444444</v>
      </c>
      <c r="H5166">
        <v>0</v>
      </c>
      <c r="I5166">
        <v>0</v>
      </c>
      <c r="J5166">
        <v>0</v>
      </c>
      <c r="K5166">
        <v>0</v>
      </c>
      <c r="L5166">
        <v>0</v>
      </c>
      <c r="M5166">
        <v>0</v>
      </c>
    </row>
    <row r="5167" spans="2:13" x14ac:dyDescent="0.2">
      <c r="B5167">
        <v>0</v>
      </c>
      <c r="C5167">
        <v>0</v>
      </c>
      <c r="D5167">
        <v>0</v>
      </c>
      <c r="E5167">
        <v>0</v>
      </c>
      <c r="F5167">
        <v>0</v>
      </c>
      <c r="G5167">
        <v>44444444</v>
      </c>
      <c r="H5167">
        <v>0</v>
      </c>
      <c r="I5167">
        <v>0</v>
      </c>
      <c r="J5167">
        <v>0</v>
      </c>
      <c r="K5167">
        <v>0</v>
      </c>
      <c r="L5167">
        <v>0</v>
      </c>
      <c r="M5167">
        <v>0</v>
      </c>
    </row>
    <row r="5168" spans="2:13" x14ac:dyDescent="0.2">
      <c r="B5168">
        <v>0</v>
      </c>
      <c r="C5168">
        <v>0</v>
      </c>
      <c r="D5168">
        <v>0</v>
      </c>
      <c r="E5168">
        <v>0</v>
      </c>
      <c r="F5168">
        <v>0</v>
      </c>
      <c r="G5168">
        <v>44444444</v>
      </c>
      <c r="H5168">
        <v>0</v>
      </c>
      <c r="I5168">
        <v>0</v>
      </c>
      <c r="J5168">
        <v>0</v>
      </c>
      <c r="K5168">
        <v>0</v>
      </c>
      <c r="L5168">
        <v>0</v>
      </c>
      <c r="M5168">
        <v>0</v>
      </c>
    </row>
    <row r="5169" spans="2:13" x14ac:dyDescent="0.2">
      <c r="B5169">
        <v>0</v>
      </c>
      <c r="C5169">
        <v>0</v>
      </c>
      <c r="D5169">
        <v>0</v>
      </c>
      <c r="E5169">
        <v>0</v>
      </c>
      <c r="F5169">
        <v>0</v>
      </c>
      <c r="G5169">
        <v>44444444</v>
      </c>
      <c r="H5169">
        <v>0</v>
      </c>
      <c r="I5169">
        <v>0</v>
      </c>
      <c r="J5169">
        <v>0</v>
      </c>
      <c r="K5169">
        <v>0</v>
      </c>
      <c r="L5169">
        <v>0</v>
      </c>
      <c r="M5169">
        <v>0</v>
      </c>
    </row>
    <row r="5170" spans="2:13" x14ac:dyDescent="0.2">
      <c r="B5170">
        <v>0</v>
      </c>
      <c r="C5170">
        <v>0</v>
      </c>
      <c r="D5170">
        <v>0</v>
      </c>
      <c r="E5170">
        <v>0</v>
      </c>
      <c r="F5170">
        <v>0</v>
      </c>
      <c r="G5170">
        <v>44444444</v>
      </c>
      <c r="H5170">
        <v>0</v>
      </c>
      <c r="I5170">
        <v>0</v>
      </c>
      <c r="J5170">
        <v>0</v>
      </c>
      <c r="K5170">
        <v>0</v>
      </c>
      <c r="L5170">
        <v>0</v>
      </c>
      <c r="M5170">
        <v>0</v>
      </c>
    </row>
    <row r="5171" spans="2:13" x14ac:dyDescent="0.2">
      <c r="B5171">
        <v>0</v>
      </c>
      <c r="C5171">
        <v>0</v>
      </c>
      <c r="D5171">
        <v>0</v>
      </c>
      <c r="E5171">
        <v>0</v>
      </c>
      <c r="F5171">
        <v>0</v>
      </c>
      <c r="G5171">
        <v>44444444</v>
      </c>
      <c r="H5171">
        <v>0</v>
      </c>
      <c r="I5171">
        <v>0</v>
      </c>
      <c r="J5171">
        <v>0</v>
      </c>
      <c r="K5171">
        <v>0</v>
      </c>
      <c r="L5171">
        <v>0</v>
      </c>
      <c r="M5171">
        <v>0</v>
      </c>
    </row>
    <row r="5172" spans="2:13" x14ac:dyDescent="0.2">
      <c r="B5172">
        <v>0</v>
      </c>
      <c r="C5172">
        <v>0</v>
      </c>
      <c r="D5172">
        <v>0</v>
      </c>
      <c r="E5172">
        <v>0</v>
      </c>
      <c r="F5172">
        <v>0</v>
      </c>
      <c r="G5172">
        <v>44444444</v>
      </c>
      <c r="H5172">
        <v>0</v>
      </c>
      <c r="I5172">
        <v>0</v>
      </c>
      <c r="J5172">
        <v>0</v>
      </c>
      <c r="K5172">
        <v>0</v>
      </c>
      <c r="L5172">
        <v>0</v>
      </c>
      <c r="M5172">
        <v>0</v>
      </c>
    </row>
    <row r="5173" spans="2:13" x14ac:dyDescent="0.2">
      <c r="B5173">
        <v>0</v>
      </c>
      <c r="C5173">
        <v>0</v>
      </c>
      <c r="D5173">
        <v>0</v>
      </c>
      <c r="E5173">
        <v>0</v>
      </c>
      <c r="F5173">
        <v>0</v>
      </c>
      <c r="G5173">
        <v>44444444</v>
      </c>
      <c r="H5173">
        <v>0</v>
      </c>
      <c r="I5173">
        <v>0</v>
      </c>
      <c r="J5173">
        <v>0</v>
      </c>
      <c r="K5173">
        <v>0</v>
      </c>
      <c r="L5173">
        <v>0</v>
      </c>
      <c r="M5173">
        <v>0</v>
      </c>
    </row>
    <row r="5174" spans="2:13" x14ac:dyDescent="0.2">
      <c r="B5174">
        <v>0</v>
      </c>
      <c r="C5174">
        <v>0</v>
      </c>
      <c r="D5174">
        <v>0</v>
      </c>
      <c r="E5174">
        <v>0</v>
      </c>
      <c r="F5174">
        <v>0</v>
      </c>
      <c r="G5174">
        <v>44444444</v>
      </c>
      <c r="H5174">
        <v>0</v>
      </c>
      <c r="I5174">
        <v>0</v>
      </c>
      <c r="J5174">
        <v>0</v>
      </c>
      <c r="K5174">
        <v>0</v>
      </c>
      <c r="L5174">
        <v>0</v>
      </c>
      <c r="M5174">
        <v>0</v>
      </c>
    </row>
    <row r="5175" spans="2:13" x14ac:dyDescent="0.2">
      <c r="B5175">
        <v>0</v>
      </c>
      <c r="C5175">
        <v>0</v>
      </c>
      <c r="D5175">
        <v>0</v>
      </c>
      <c r="E5175">
        <v>0</v>
      </c>
      <c r="F5175">
        <v>0</v>
      </c>
      <c r="G5175">
        <v>44444444</v>
      </c>
      <c r="H5175">
        <v>0</v>
      </c>
      <c r="I5175">
        <v>0</v>
      </c>
      <c r="J5175">
        <v>0</v>
      </c>
      <c r="K5175">
        <v>0</v>
      </c>
      <c r="L5175">
        <v>0</v>
      </c>
      <c r="M5175">
        <v>0</v>
      </c>
    </row>
    <row r="5176" spans="2:13" x14ac:dyDescent="0.2">
      <c r="B5176">
        <v>0</v>
      </c>
      <c r="C5176">
        <v>0</v>
      </c>
      <c r="D5176">
        <v>0</v>
      </c>
      <c r="E5176">
        <v>0</v>
      </c>
      <c r="F5176">
        <v>0</v>
      </c>
      <c r="G5176">
        <v>44444444</v>
      </c>
      <c r="H5176">
        <v>0</v>
      </c>
      <c r="I5176">
        <v>0</v>
      </c>
      <c r="J5176">
        <v>0</v>
      </c>
      <c r="K5176">
        <v>0</v>
      </c>
      <c r="L5176">
        <v>0</v>
      </c>
      <c r="M5176">
        <v>0</v>
      </c>
    </row>
    <row r="5177" spans="2:13" x14ac:dyDescent="0.2">
      <c r="B5177">
        <v>0</v>
      </c>
      <c r="C5177">
        <v>0</v>
      </c>
      <c r="D5177">
        <v>0</v>
      </c>
      <c r="E5177">
        <v>0</v>
      </c>
      <c r="F5177">
        <v>0</v>
      </c>
      <c r="G5177">
        <v>44444444</v>
      </c>
      <c r="H5177">
        <v>0</v>
      </c>
      <c r="I5177">
        <v>0</v>
      </c>
      <c r="J5177">
        <v>0</v>
      </c>
      <c r="K5177">
        <v>0</v>
      </c>
      <c r="L5177">
        <v>0</v>
      </c>
      <c r="M5177">
        <v>0</v>
      </c>
    </row>
    <row r="5178" spans="2:13" x14ac:dyDescent="0.2">
      <c r="B5178">
        <v>0</v>
      </c>
      <c r="C5178">
        <v>0</v>
      </c>
      <c r="D5178">
        <v>0</v>
      </c>
      <c r="E5178">
        <v>0</v>
      </c>
      <c r="F5178">
        <v>0</v>
      </c>
      <c r="G5178">
        <v>44444444</v>
      </c>
      <c r="H5178">
        <v>0</v>
      </c>
      <c r="I5178">
        <v>0</v>
      </c>
      <c r="J5178">
        <v>0</v>
      </c>
      <c r="K5178">
        <v>0</v>
      </c>
      <c r="L5178">
        <v>0</v>
      </c>
      <c r="M5178">
        <v>0</v>
      </c>
    </row>
    <row r="5179" spans="2:13" x14ac:dyDescent="0.2">
      <c r="B5179">
        <v>0</v>
      </c>
      <c r="C5179">
        <v>0</v>
      </c>
      <c r="D5179">
        <v>0</v>
      </c>
      <c r="E5179">
        <v>0</v>
      </c>
      <c r="F5179">
        <v>0</v>
      </c>
      <c r="G5179">
        <v>44444444</v>
      </c>
      <c r="H5179">
        <v>0</v>
      </c>
      <c r="I5179">
        <v>0</v>
      </c>
      <c r="J5179">
        <v>0</v>
      </c>
      <c r="K5179">
        <v>0</v>
      </c>
      <c r="L5179">
        <v>0</v>
      </c>
      <c r="M5179">
        <v>0</v>
      </c>
    </row>
    <row r="5180" spans="2:13" x14ac:dyDescent="0.2">
      <c r="B5180">
        <v>0</v>
      </c>
      <c r="C5180">
        <v>0</v>
      </c>
      <c r="D5180">
        <v>0</v>
      </c>
      <c r="E5180">
        <v>0</v>
      </c>
      <c r="F5180">
        <v>0</v>
      </c>
      <c r="G5180">
        <v>44444444</v>
      </c>
      <c r="H5180">
        <v>0</v>
      </c>
      <c r="I5180">
        <v>0</v>
      </c>
      <c r="J5180">
        <v>0</v>
      </c>
      <c r="K5180">
        <v>0</v>
      </c>
      <c r="L5180">
        <v>0</v>
      </c>
      <c r="M5180">
        <v>0</v>
      </c>
    </row>
    <row r="5181" spans="2:13" x14ac:dyDescent="0.2">
      <c r="B5181">
        <v>0</v>
      </c>
      <c r="C5181">
        <v>0</v>
      </c>
      <c r="D5181">
        <v>0</v>
      </c>
      <c r="E5181">
        <v>0</v>
      </c>
      <c r="F5181">
        <v>0</v>
      </c>
      <c r="G5181">
        <v>44444444</v>
      </c>
      <c r="H5181">
        <v>0</v>
      </c>
      <c r="I5181">
        <v>0</v>
      </c>
      <c r="J5181">
        <v>0</v>
      </c>
      <c r="K5181">
        <v>0</v>
      </c>
      <c r="L5181">
        <v>0</v>
      </c>
      <c r="M5181">
        <v>0</v>
      </c>
    </row>
    <row r="5182" spans="2:13" x14ac:dyDescent="0.2">
      <c r="B5182">
        <v>0</v>
      </c>
      <c r="C5182">
        <v>0</v>
      </c>
      <c r="D5182">
        <v>0</v>
      </c>
      <c r="E5182">
        <v>0</v>
      </c>
      <c r="F5182">
        <v>0</v>
      </c>
      <c r="G5182">
        <v>44444444</v>
      </c>
      <c r="H5182">
        <v>0</v>
      </c>
      <c r="I5182">
        <v>0</v>
      </c>
      <c r="J5182">
        <v>0</v>
      </c>
      <c r="K5182">
        <v>0</v>
      </c>
      <c r="L5182">
        <v>0</v>
      </c>
      <c r="M5182">
        <v>0</v>
      </c>
    </row>
    <row r="5183" spans="2:13" x14ac:dyDescent="0.2">
      <c r="B5183">
        <v>0</v>
      </c>
      <c r="C5183">
        <v>0</v>
      </c>
      <c r="D5183">
        <v>0</v>
      </c>
      <c r="E5183">
        <v>0</v>
      </c>
      <c r="F5183">
        <v>0</v>
      </c>
      <c r="G5183">
        <v>44444444</v>
      </c>
      <c r="H5183">
        <v>0</v>
      </c>
      <c r="I5183">
        <v>0</v>
      </c>
      <c r="J5183">
        <v>0</v>
      </c>
      <c r="K5183">
        <v>0</v>
      </c>
      <c r="L5183">
        <v>0</v>
      </c>
      <c r="M5183">
        <v>0</v>
      </c>
    </row>
    <row r="5184" spans="2:13" x14ac:dyDescent="0.2">
      <c r="B5184">
        <v>0</v>
      </c>
      <c r="C5184">
        <v>0</v>
      </c>
      <c r="D5184">
        <v>0</v>
      </c>
      <c r="E5184">
        <v>0</v>
      </c>
      <c r="F5184">
        <v>0</v>
      </c>
      <c r="G5184">
        <v>44444444</v>
      </c>
      <c r="H5184">
        <v>0</v>
      </c>
      <c r="I5184">
        <v>0</v>
      </c>
      <c r="J5184">
        <v>0</v>
      </c>
      <c r="K5184">
        <v>0</v>
      </c>
      <c r="L5184">
        <v>0</v>
      </c>
      <c r="M5184">
        <v>0</v>
      </c>
    </row>
    <row r="5185" spans="2:13" x14ac:dyDescent="0.2">
      <c r="B5185">
        <v>0</v>
      </c>
      <c r="C5185">
        <v>0</v>
      </c>
      <c r="D5185">
        <v>0</v>
      </c>
      <c r="E5185">
        <v>0</v>
      </c>
      <c r="F5185">
        <v>0</v>
      </c>
      <c r="G5185">
        <v>44444444</v>
      </c>
      <c r="H5185">
        <v>0</v>
      </c>
      <c r="I5185">
        <v>0</v>
      </c>
      <c r="J5185">
        <v>0</v>
      </c>
      <c r="K5185">
        <v>0</v>
      </c>
      <c r="L5185">
        <v>0</v>
      </c>
      <c r="M5185">
        <v>0</v>
      </c>
    </row>
    <row r="5186" spans="2:13" x14ac:dyDescent="0.2">
      <c r="B5186">
        <v>0</v>
      </c>
      <c r="C5186">
        <v>0</v>
      </c>
      <c r="D5186">
        <v>0</v>
      </c>
      <c r="E5186">
        <v>0</v>
      </c>
      <c r="F5186">
        <v>0</v>
      </c>
      <c r="G5186">
        <v>44444444</v>
      </c>
      <c r="H5186">
        <v>0</v>
      </c>
      <c r="I5186">
        <v>0</v>
      </c>
      <c r="J5186">
        <v>0</v>
      </c>
      <c r="K5186">
        <v>0</v>
      </c>
      <c r="L5186">
        <v>0</v>
      </c>
      <c r="M5186">
        <v>0</v>
      </c>
    </row>
    <row r="5187" spans="2:13" x14ac:dyDescent="0.2">
      <c r="B5187">
        <v>0</v>
      </c>
      <c r="C5187">
        <v>0</v>
      </c>
      <c r="D5187">
        <v>0</v>
      </c>
      <c r="E5187">
        <v>0</v>
      </c>
      <c r="F5187">
        <v>0</v>
      </c>
      <c r="G5187">
        <v>44444444</v>
      </c>
      <c r="H5187">
        <v>0</v>
      </c>
      <c r="I5187">
        <v>0</v>
      </c>
      <c r="J5187">
        <v>0</v>
      </c>
      <c r="K5187">
        <v>0</v>
      </c>
      <c r="L5187">
        <v>0</v>
      </c>
      <c r="M5187">
        <v>0</v>
      </c>
    </row>
    <row r="5188" spans="2:13" x14ac:dyDescent="0.2">
      <c r="B5188">
        <v>0</v>
      </c>
      <c r="C5188">
        <v>0</v>
      </c>
      <c r="D5188">
        <v>0</v>
      </c>
      <c r="E5188">
        <v>0</v>
      </c>
      <c r="F5188">
        <v>0</v>
      </c>
      <c r="G5188">
        <v>44444444</v>
      </c>
      <c r="H5188">
        <v>0</v>
      </c>
      <c r="I5188">
        <v>0</v>
      </c>
      <c r="J5188">
        <v>0</v>
      </c>
      <c r="K5188">
        <v>0</v>
      </c>
      <c r="L5188">
        <v>0</v>
      </c>
      <c r="M5188">
        <v>0</v>
      </c>
    </row>
    <row r="5189" spans="2:13" x14ac:dyDescent="0.2">
      <c r="B5189">
        <v>0</v>
      </c>
      <c r="C5189">
        <v>0</v>
      </c>
      <c r="D5189">
        <v>0</v>
      </c>
      <c r="E5189">
        <v>0</v>
      </c>
      <c r="F5189">
        <v>0</v>
      </c>
      <c r="G5189">
        <v>44444444</v>
      </c>
      <c r="H5189">
        <v>0</v>
      </c>
      <c r="I5189">
        <v>0</v>
      </c>
      <c r="J5189">
        <v>0</v>
      </c>
      <c r="K5189">
        <v>0</v>
      </c>
      <c r="L5189">
        <v>0</v>
      </c>
      <c r="M5189">
        <v>0</v>
      </c>
    </row>
    <row r="5190" spans="2:13" x14ac:dyDescent="0.2">
      <c r="B5190">
        <v>0</v>
      </c>
      <c r="C5190">
        <v>0</v>
      </c>
      <c r="D5190">
        <v>0</v>
      </c>
      <c r="E5190">
        <v>0</v>
      </c>
      <c r="F5190">
        <v>0</v>
      </c>
      <c r="G5190">
        <v>44444444</v>
      </c>
      <c r="H5190">
        <v>0</v>
      </c>
      <c r="I5190">
        <v>0</v>
      </c>
      <c r="J5190">
        <v>0</v>
      </c>
      <c r="K5190">
        <v>0</v>
      </c>
      <c r="L5190">
        <v>0</v>
      </c>
      <c r="M5190">
        <v>0</v>
      </c>
    </row>
    <row r="5191" spans="2:13" x14ac:dyDescent="0.2">
      <c r="B5191">
        <v>0</v>
      </c>
      <c r="C5191">
        <v>0</v>
      </c>
      <c r="D5191">
        <v>0</v>
      </c>
      <c r="E5191">
        <v>0</v>
      </c>
      <c r="F5191">
        <v>0</v>
      </c>
      <c r="G5191">
        <v>44444444</v>
      </c>
      <c r="H5191">
        <v>0</v>
      </c>
      <c r="I5191">
        <v>0</v>
      </c>
      <c r="J5191">
        <v>0</v>
      </c>
      <c r="K5191">
        <v>0</v>
      </c>
      <c r="L5191">
        <v>0</v>
      </c>
      <c r="M5191">
        <v>0</v>
      </c>
    </row>
    <row r="5192" spans="2:13" x14ac:dyDescent="0.2">
      <c r="B5192">
        <v>0</v>
      </c>
      <c r="C5192">
        <v>0</v>
      </c>
      <c r="D5192">
        <v>0</v>
      </c>
      <c r="E5192">
        <v>0</v>
      </c>
      <c r="F5192">
        <v>0</v>
      </c>
      <c r="G5192">
        <v>44444444</v>
      </c>
      <c r="H5192">
        <v>0</v>
      </c>
      <c r="I5192">
        <v>0</v>
      </c>
      <c r="J5192">
        <v>0</v>
      </c>
      <c r="K5192">
        <v>0</v>
      </c>
      <c r="L5192">
        <v>0</v>
      </c>
      <c r="M5192">
        <v>0</v>
      </c>
    </row>
    <row r="5193" spans="2:13" x14ac:dyDescent="0.2">
      <c r="B5193">
        <v>0</v>
      </c>
      <c r="C5193">
        <v>0</v>
      </c>
      <c r="D5193">
        <v>0</v>
      </c>
      <c r="E5193">
        <v>0</v>
      </c>
      <c r="F5193">
        <v>0</v>
      </c>
      <c r="G5193">
        <v>44444444</v>
      </c>
      <c r="H5193">
        <v>0</v>
      </c>
      <c r="I5193">
        <v>0</v>
      </c>
      <c r="J5193">
        <v>0</v>
      </c>
      <c r="K5193">
        <v>0</v>
      </c>
      <c r="L5193">
        <v>0</v>
      </c>
      <c r="M5193">
        <v>0</v>
      </c>
    </row>
    <row r="5194" spans="2:13" x14ac:dyDescent="0.2">
      <c r="B5194">
        <v>0</v>
      </c>
      <c r="C5194">
        <v>0</v>
      </c>
      <c r="D5194">
        <v>0</v>
      </c>
      <c r="E5194">
        <v>0</v>
      </c>
      <c r="F5194">
        <v>0</v>
      </c>
      <c r="G5194">
        <v>44444444</v>
      </c>
      <c r="H5194">
        <v>0</v>
      </c>
      <c r="I5194">
        <v>0</v>
      </c>
      <c r="J5194">
        <v>0</v>
      </c>
      <c r="K5194">
        <v>0</v>
      </c>
      <c r="L5194">
        <v>0</v>
      </c>
      <c r="M5194">
        <v>0</v>
      </c>
    </row>
    <row r="5195" spans="2:13" x14ac:dyDescent="0.2">
      <c r="B5195">
        <v>0</v>
      </c>
      <c r="C5195">
        <v>0</v>
      </c>
      <c r="D5195">
        <v>0</v>
      </c>
      <c r="E5195">
        <v>0</v>
      </c>
      <c r="F5195">
        <v>0</v>
      </c>
      <c r="G5195">
        <v>44444444</v>
      </c>
      <c r="H5195">
        <v>0</v>
      </c>
      <c r="I5195">
        <v>0</v>
      </c>
      <c r="J5195">
        <v>0</v>
      </c>
      <c r="K5195">
        <v>0</v>
      </c>
      <c r="L5195">
        <v>0</v>
      </c>
      <c r="M5195">
        <v>0</v>
      </c>
    </row>
    <row r="5196" spans="2:13" x14ac:dyDescent="0.2">
      <c r="B5196">
        <v>0</v>
      </c>
      <c r="C5196">
        <v>0</v>
      </c>
      <c r="D5196">
        <v>0</v>
      </c>
      <c r="E5196">
        <v>0</v>
      </c>
      <c r="F5196">
        <v>0</v>
      </c>
      <c r="G5196">
        <v>44444444</v>
      </c>
      <c r="H5196">
        <v>0</v>
      </c>
      <c r="I5196">
        <v>0</v>
      </c>
      <c r="J5196">
        <v>0</v>
      </c>
      <c r="K5196">
        <v>0</v>
      </c>
      <c r="L5196">
        <v>0</v>
      </c>
      <c r="M5196">
        <v>0</v>
      </c>
    </row>
    <row r="5197" spans="2:13" x14ac:dyDescent="0.2">
      <c r="B5197">
        <v>0</v>
      </c>
      <c r="C5197">
        <v>0</v>
      </c>
      <c r="D5197">
        <v>0</v>
      </c>
      <c r="E5197">
        <v>0</v>
      </c>
      <c r="F5197">
        <v>0</v>
      </c>
      <c r="G5197">
        <v>44444444</v>
      </c>
      <c r="H5197">
        <v>0</v>
      </c>
      <c r="I5197">
        <v>0</v>
      </c>
      <c r="J5197">
        <v>0</v>
      </c>
      <c r="K5197">
        <v>0</v>
      </c>
      <c r="L5197">
        <v>0</v>
      </c>
      <c r="M5197">
        <v>0</v>
      </c>
    </row>
    <row r="5198" spans="2:13" x14ac:dyDescent="0.2">
      <c r="B5198">
        <v>0</v>
      </c>
      <c r="C5198">
        <v>0</v>
      </c>
      <c r="D5198">
        <v>0</v>
      </c>
      <c r="E5198">
        <v>0</v>
      </c>
      <c r="F5198">
        <v>0</v>
      </c>
      <c r="G5198">
        <v>44444444</v>
      </c>
      <c r="H5198">
        <v>0</v>
      </c>
      <c r="I5198">
        <v>0</v>
      </c>
      <c r="J5198">
        <v>0</v>
      </c>
      <c r="K5198">
        <v>0</v>
      </c>
      <c r="L5198">
        <v>0</v>
      </c>
      <c r="M5198">
        <v>0</v>
      </c>
    </row>
    <row r="5199" spans="2:13" x14ac:dyDescent="0.2">
      <c r="B5199">
        <v>0</v>
      </c>
      <c r="C5199">
        <v>0</v>
      </c>
      <c r="D5199">
        <v>0</v>
      </c>
      <c r="E5199">
        <v>0</v>
      </c>
      <c r="F5199">
        <v>0</v>
      </c>
      <c r="G5199">
        <v>44444444</v>
      </c>
      <c r="H5199">
        <v>0</v>
      </c>
      <c r="I5199">
        <v>0</v>
      </c>
      <c r="J5199">
        <v>0</v>
      </c>
      <c r="K5199">
        <v>0</v>
      </c>
      <c r="L5199">
        <v>0</v>
      </c>
      <c r="M5199">
        <v>0</v>
      </c>
    </row>
    <row r="5200" spans="2:13" x14ac:dyDescent="0.2">
      <c r="B5200">
        <v>0</v>
      </c>
      <c r="C5200">
        <v>0</v>
      </c>
      <c r="D5200">
        <v>0</v>
      </c>
      <c r="E5200">
        <v>0</v>
      </c>
      <c r="F5200">
        <v>0</v>
      </c>
      <c r="G5200">
        <v>44444444</v>
      </c>
      <c r="H5200">
        <v>0</v>
      </c>
      <c r="I5200">
        <v>0</v>
      </c>
      <c r="J5200">
        <v>0</v>
      </c>
      <c r="K5200">
        <v>0</v>
      </c>
      <c r="L5200">
        <v>0</v>
      </c>
      <c r="M5200">
        <v>0</v>
      </c>
    </row>
    <row r="5201" spans="2:13" x14ac:dyDescent="0.2">
      <c r="B5201">
        <v>0</v>
      </c>
      <c r="C5201">
        <v>0</v>
      </c>
      <c r="D5201">
        <v>0</v>
      </c>
      <c r="E5201">
        <v>0</v>
      </c>
      <c r="F5201">
        <v>0</v>
      </c>
      <c r="G5201">
        <v>44444444</v>
      </c>
      <c r="H5201">
        <v>0</v>
      </c>
      <c r="I5201">
        <v>0</v>
      </c>
      <c r="J5201">
        <v>0</v>
      </c>
      <c r="K5201">
        <v>0</v>
      </c>
      <c r="L5201">
        <v>0</v>
      </c>
      <c r="M5201">
        <v>0</v>
      </c>
    </row>
    <row r="5202" spans="2:13" x14ac:dyDescent="0.2">
      <c r="B5202">
        <v>0</v>
      </c>
      <c r="C5202">
        <v>0</v>
      </c>
      <c r="D5202">
        <v>0</v>
      </c>
      <c r="E5202">
        <v>0</v>
      </c>
      <c r="F5202">
        <v>0</v>
      </c>
      <c r="G5202">
        <v>44444444</v>
      </c>
      <c r="H5202">
        <v>0</v>
      </c>
      <c r="I5202">
        <v>0</v>
      </c>
      <c r="J5202">
        <v>0</v>
      </c>
      <c r="K5202">
        <v>0</v>
      </c>
      <c r="L5202">
        <v>0</v>
      </c>
      <c r="M5202">
        <v>0</v>
      </c>
    </row>
    <row r="5203" spans="2:13" x14ac:dyDescent="0.2">
      <c r="B5203">
        <v>0</v>
      </c>
      <c r="C5203">
        <v>0</v>
      </c>
      <c r="D5203">
        <v>0</v>
      </c>
      <c r="E5203">
        <v>0</v>
      </c>
      <c r="F5203">
        <v>0</v>
      </c>
      <c r="G5203">
        <v>44444444</v>
      </c>
      <c r="H5203">
        <v>0</v>
      </c>
      <c r="I5203">
        <v>0</v>
      </c>
      <c r="J5203">
        <v>0</v>
      </c>
      <c r="K5203">
        <v>0</v>
      </c>
      <c r="L5203">
        <v>0</v>
      </c>
      <c r="M5203">
        <v>0</v>
      </c>
    </row>
    <row r="5204" spans="2:13" x14ac:dyDescent="0.2">
      <c r="B5204">
        <v>0</v>
      </c>
      <c r="C5204">
        <v>0</v>
      </c>
      <c r="D5204">
        <v>0</v>
      </c>
      <c r="E5204">
        <v>0</v>
      </c>
      <c r="F5204">
        <v>0</v>
      </c>
      <c r="G5204">
        <v>44444444</v>
      </c>
      <c r="H5204">
        <v>0</v>
      </c>
      <c r="I5204">
        <v>0</v>
      </c>
      <c r="J5204">
        <v>0</v>
      </c>
      <c r="K5204">
        <v>0</v>
      </c>
      <c r="L5204">
        <v>0</v>
      </c>
      <c r="M5204">
        <v>0</v>
      </c>
    </row>
    <row r="5205" spans="2:13" x14ac:dyDescent="0.2">
      <c r="B5205">
        <v>0</v>
      </c>
      <c r="C5205">
        <v>0</v>
      </c>
      <c r="D5205">
        <v>0</v>
      </c>
      <c r="E5205">
        <v>0</v>
      </c>
      <c r="F5205">
        <v>0</v>
      </c>
      <c r="G5205">
        <v>44444444</v>
      </c>
      <c r="H5205">
        <v>0</v>
      </c>
      <c r="I5205">
        <v>0</v>
      </c>
      <c r="J5205">
        <v>0</v>
      </c>
      <c r="K5205">
        <v>0</v>
      </c>
      <c r="L5205">
        <v>0</v>
      </c>
      <c r="M5205">
        <v>0</v>
      </c>
    </row>
    <row r="5206" spans="2:13" x14ac:dyDescent="0.2">
      <c r="B5206">
        <v>0</v>
      </c>
      <c r="C5206">
        <v>0</v>
      </c>
      <c r="D5206">
        <v>0</v>
      </c>
      <c r="E5206">
        <v>0</v>
      </c>
      <c r="F5206">
        <v>0</v>
      </c>
      <c r="G5206">
        <v>44444444</v>
      </c>
      <c r="H5206">
        <v>0</v>
      </c>
      <c r="I5206">
        <v>0</v>
      </c>
      <c r="J5206">
        <v>0</v>
      </c>
      <c r="K5206">
        <v>0</v>
      </c>
      <c r="L5206">
        <v>0</v>
      </c>
      <c r="M5206">
        <v>0</v>
      </c>
    </row>
    <row r="5207" spans="2:13" x14ac:dyDescent="0.2">
      <c r="B5207">
        <v>0</v>
      </c>
      <c r="C5207">
        <v>0</v>
      </c>
      <c r="D5207">
        <v>0</v>
      </c>
      <c r="E5207">
        <v>0</v>
      </c>
      <c r="F5207">
        <v>0</v>
      </c>
      <c r="G5207">
        <v>44444444</v>
      </c>
      <c r="H5207">
        <v>0</v>
      </c>
      <c r="I5207">
        <v>0</v>
      </c>
      <c r="J5207">
        <v>0</v>
      </c>
      <c r="K5207">
        <v>0</v>
      </c>
      <c r="L5207">
        <v>0</v>
      </c>
      <c r="M5207">
        <v>0</v>
      </c>
    </row>
    <row r="5208" spans="2:13" x14ac:dyDescent="0.2">
      <c r="B5208">
        <v>0</v>
      </c>
      <c r="C5208">
        <v>0</v>
      </c>
      <c r="D5208">
        <v>0</v>
      </c>
      <c r="E5208">
        <v>0</v>
      </c>
      <c r="F5208">
        <v>0</v>
      </c>
      <c r="G5208">
        <v>44444444</v>
      </c>
      <c r="H5208">
        <v>0</v>
      </c>
      <c r="I5208">
        <v>0</v>
      </c>
      <c r="J5208">
        <v>0</v>
      </c>
      <c r="K5208">
        <v>0</v>
      </c>
      <c r="L5208">
        <v>0</v>
      </c>
      <c r="M5208">
        <v>0</v>
      </c>
    </row>
    <row r="5209" spans="2:13" x14ac:dyDescent="0.2">
      <c r="B5209">
        <v>0</v>
      </c>
      <c r="C5209">
        <v>0</v>
      </c>
      <c r="D5209">
        <v>0</v>
      </c>
      <c r="E5209">
        <v>0</v>
      </c>
      <c r="F5209">
        <v>0</v>
      </c>
      <c r="G5209">
        <v>44444444</v>
      </c>
      <c r="H5209">
        <v>0</v>
      </c>
      <c r="I5209">
        <v>0</v>
      </c>
      <c r="J5209">
        <v>0</v>
      </c>
      <c r="K5209">
        <v>0</v>
      </c>
      <c r="L5209">
        <v>0</v>
      </c>
      <c r="M5209">
        <v>0</v>
      </c>
    </row>
    <row r="5210" spans="2:13" x14ac:dyDescent="0.2">
      <c r="B5210">
        <v>0</v>
      </c>
      <c r="C5210">
        <v>0</v>
      </c>
      <c r="D5210">
        <v>0</v>
      </c>
      <c r="E5210">
        <v>0</v>
      </c>
      <c r="F5210">
        <v>0</v>
      </c>
      <c r="G5210">
        <v>44444444</v>
      </c>
      <c r="H5210">
        <v>0</v>
      </c>
      <c r="I5210">
        <v>0</v>
      </c>
      <c r="J5210">
        <v>0</v>
      </c>
      <c r="K5210">
        <v>0</v>
      </c>
      <c r="L5210">
        <v>0</v>
      </c>
      <c r="M5210">
        <v>0</v>
      </c>
    </row>
    <row r="5211" spans="2:13" x14ac:dyDescent="0.2">
      <c r="B5211">
        <v>0</v>
      </c>
      <c r="C5211">
        <v>0</v>
      </c>
      <c r="D5211">
        <v>0</v>
      </c>
      <c r="E5211">
        <v>0</v>
      </c>
      <c r="F5211">
        <v>0</v>
      </c>
      <c r="G5211">
        <v>44444444</v>
      </c>
      <c r="H5211">
        <v>0</v>
      </c>
      <c r="I5211">
        <v>0</v>
      </c>
      <c r="J5211">
        <v>0</v>
      </c>
      <c r="K5211">
        <v>0</v>
      </c>
      <c r="L5211">
        <v>0</v>
      </c>
      <c r="M5211">
        <v>0</v>
      </c>
    </row>
    <row r="5212" spans="2:13" x14ac:dyDescent="0.2">
      <c r="B5212">
        <v>0</v>
      </c>
      <c r="C5212">
        <v>0</v>
      </c>
      <c r="D5212">
        <v>0</v>
      </c>
      <c r="E5212">
        <v>0</v>
      </c>
      <c r="F5212">
        <v>0</v>
      </c>
      <c r="G5212">
        <v>44444444</v>
      </c>
      <c r="H5212">
        <v>0</v>
      </c>
      <c r="I5212">
        <v>0</v>
      </c>
      <c r="J5212">
        <v>0</v>
      </c>
      <c r="K5212">
        <v>0</v>
      </c>
      <c r="L5212">
        <v>0</v>
      </c>
      <c r="M5212">
        <v>0</v>
      </c>
    </row>
    <row r="5213" spans="2:13" x14ac:dyDescent="0.2">
      <c r="B5213">
        <v>0</v>
      </c>
      <c r="C5213">
        <v>0</v>
      </c>
      <c r="D5213">
        <v>0</v>
      </c>
      <c r="E5213">
        <v>0</v>
      </c>
      <c r="F5213">
        <v>0</v>
      </c>
      <c r="G5213">
        <v>44444444</v>
      </c>
      <c r="H5213">
        <v>0</v>
      </c>
      <c r="I5213">
        <v>0</v>
      </c>
      <c r="J5213">
        <v>0</v>
      </c>
      <c r="K5213">
        <v>0</v>
      </c>
      <c r="L5213">
        <v>0</v>
      </c>
      <c r="M5213">
        <v>0</v>
      </c>
    </row>
    <row r="5214" spans="2:13" x14ac:dyDescent="0.2">
      <c r="B5214">
        <v>0</v>
      </c>
      <c r="C5214">
        <v>0</v>
      </c>
      <c r="D5214">
        <v>0</v>
      </c>
      <c r="E5214">
        <v>0</v>
      </c>
      <c r="F5214">
        <v>0</v>
      </c>
      <c r="G5214">
        <v>44444444</v>
      </c>
      <c r="H5214">
        <v>0</v>
      </c>
      <c r="I5214">
        <v>0</v>
      </c>
      <c r="J5214">
        <v>0</v>
      </c>
      <c r="K5214">
        <v>0</v>
      </c>
      <c r="L5214">
        <v>0</v>
      </c>
      <c r="M5214">
        <v>0</v>
      </c>
    </row>
    <row r="5215" spans="2:13" x14ac:dyDescent="0.2">
      <c r="B5215">
        <v>0</v>
      </c>
      <c r="C5215">
        <v>0</v>
      </c>
      <c r="D5215">
        <v>0</v>
      </c>
      <c r="E5215">
        <v>0</v>
      </c>
      <c r="F5215">
        <v>0</v>
      </c>
      <c r="G5215">
        <v>44444444</v>
      </c>
      <c r="H5215">
        <v>0</v>
      </c>
      <c r="I5215">
        <v>0</v>
      </c>
      <c r="J5215">
        <v>0</v>
      </c>
      <c r="K5215">
        <v>0</v>
      </c>
      <c r="L5215">
        <v>0</v>
      </c>
      <c r="M5215">
        <v>0</v>
      </c>
    </row>
    <row r="5216" spans="2:13" x14ac:dyDescent="0.2">
      <c r="B5216">
        <v>0</v>
      </c>
      <c r="C5216">
        <v>0</v>
      </c>
      <c r="D5216">
        <v>0</v>
      </c>
      <c r="E5216">
        <v>0</v>
      </c>
      <c r="F5216">
        <v>0</v>
      </c>
      <c r="G5216">
        <v>44444444</v>
      </c>
      <c r="H5216">
        <v>0</v>
      </c>
      <c r="I5216">
        <v>0</v>
      </c>
      <c r="J5216">
        <v>0</v>
      </c>
      <c r="K5216">
        <v>0</v>
      </c>
      <c r="L5216">
        <v>0</v>
      </c>
      <c r="M5216">
        <v>0</v>
      </c>
    </row>
    <row r="5217" spans="2:13" x14ac:dyDescent="0.2">
      <c r="B5217">
        <v>0</v>
      </c>
      <c r="C5217">
        <v>0</v>
      </c>
      <c r="D5217">
        <v>0</v>
      </c>
      <c r="E5217">
        <v>0</v>
      </c>
      <c r="F5217">
        <v>0</v>
      </c>
      <c r="G5217">
        <v>44444444</v>
      </c>
      <c r="H5217">
        <v>0</v>
      </c>
      <c r="I5217">
        <v>0</v>
      </c>
      <c r="J5217">
        <v>0</v>
      </c>
      <c r="K5217">
        <v>0</v>
      </c>
      <c r="L5217">
        <v>0</v>
      </c>
      <c r="M5217">
        <v>0</v>
      </c>
    </row>
    <row r="5218" spans="2:13" x14ac:dyDescent="0.2">
      <c r="B5218">
        <v>0</v>
      </c>
      <c r="C5218">
        <v>0</v>
      </c>
      <c r="D5218">
        <v>0</v>
      </c>
      <c r="E5218">
        <v>0</v>
      </c>
      <c r="F5218">
        <v>0</v>
      </c>
      <c r="G5218">
        <v>44444444</v>
      </c>
      <c r="H5218">
        <v>0</v>
      </c>
      <c r="I5218">
        <v>0</v>
      </c>
      <c r="J5218">
        <v>0</v>
      </c>
      <c r="K5218">
        <v>0</v>
      </c>
      <c r="L5218">
        <v>0</v>
      </c>
      <c r="M5218">
        <v>0</v>
      </c>
    </row>
    <row r="5219" spans="2:13" x14ac:dyDescent="0.2">
      <c r="B5219">
        <v>0</v>
      </c>
      <c r="C5219">
        <v>0</v>
      </c>
      <c r="D5219">
        <v>0</v>
      </c>
      <c r="E5219">
        <v>0</v>
      </c>
      <c r="F5219">
        <v>0</v>
      </c>
      <c r="G5219">
        <v>44444444</v>
      </c>
      <c r="H5219">
        <v>0</v>
      </c>
      <c r="I5219">
        <v>0</v>
      </c>
      <c r="J5219">
        <v>0</v>
      </c>
      <c r="K5219">
        <v>0</v>
      </c>
      <c r="L5219">
        <v>0</v>
      </c>
      <c r="M5219">
        <v>0</v>
      </c>
    </row>
    <row r="5220" spans="2:13" x14ac:dyDescent="0.2">
      <c r="B5220">
        <v>0</v>
      </c>
      <c r="C5220">
        <v>0</v>
      </c>
      <c r="D5220">
        <v>0</v>
      </c>
      <c r="E5220">
        <v>0</v>
      </c>
      <c r="F5220">
        <v>0</v>
      </c>
      <c r="G5220">
        <v>44444444</v>
      </c>
      <c r="H5220">
        <v>0</v>
      </c>
      <c r="I5220">
        <v>0</v>
      </c>
      <c r="J5220">
        <v>0</v>
      </c>
      <c r="K5220">
        <v>0</v>
      </c>
      <c r="L5220">
        <v>0</v>
      </c>
      <c r="M5220">
        <v>0</v>
      </c>
    </row>
    <row r="5221" spans="2:13" x14ac:dyDescent="0.2">
      <c r="B5221">
        <v>0</v>
      </c>
      <c r="C5221">
        <v>0</v>
      </c>
      <c r="D5221">
        <v>0</v>
      </c>
      <c r="E5221">
        <v>0</v>
      </c>
      <c r="F5221">
        <v>0</v>
      </c>
      <c r="G5221">
        <v>44444444</v>
      </c>
      <c r="H5221">
        <v>0</v>
      </c>
      <c r="I5221">
        <v>0</v>
      </c>
      <c r="J5221">
        <v>0</v>
      </c>
      <c r="K5221">
        <v>0</v>
      </c>
      <c r="L5221">
        <v>0</v>
      </c>
      <c r="M5221">
        <v>0</v>
      </c>
    </row>
    <row r="5222" spans="2:13" x14ac:dyDescent="0.2">
      <c r="B5222">
        <v>0</v>
      </c>
      <c r="C5222">
        <v>0</v>
      </c>
      <c r="D5222">
        <v>0</v>
      </c>
      <c r="E5222">
        <v>0</v>
      </c>
      <c r="F5222">
        <v>0</v>
      </c>
      <c r="G5222">
        <v>44444444</v>
      </c>
      <c r="H5222">
        <v>0</v>
      </c>
      <c r="I5222">
        <v>0</v>
      </c>
      <c r="J5222">
        <v>0</v>
      </c>
      <c r="K5222">
        <v>0</v>
      </c>
      <c r="L5222">
        <v>0</v>
      </c>
      <c r="M5222">
        <v>0</v>
      </c>
    </row>
    <row r="5223" spans="2:13" x14ac:dyDescent="0.2">
      <c r="B5223">
        <v>0</v>
      </c>
      <c r="C5223">
        <v>0</v>
      </c>
      <c r="D5223">
        <v>0</v>
      </c>
      <c r="E5223">
        <v>0</v>
      </c>
      <c r="F5223">
        <v>0</v>
      </c>
      <c r="G5223">
        <v>44444444</v>
      </c>
      <c r="H5223">
        <v>0</v>
      </c>
      <c r="I5223">
        <v>0</v>
      </c>
      <c r="J5223">
        <v>0</v>
      </c>
      <c r="K5223">
        <v>0</v>
      </c>
      <c r="L5223">
        <v>0</v>
      </c>
      <c r="M5223">
        <v>0</v>
      </c>
    </row>
    <row r="5224" spans="2:13" x14ac:dyDescent="0.2">
      <c r="B5224">
        <v>0</v>
      </c>
      <c r="C5224">
        <v>0</v>
      </c>
      <c r="D5224">
        <v>0</v>
      </c>
      <c r="E5224">
        <v>0</v>
      </c>
      <c r="F5224">
        <v>0</v>
      </c>
      <c r="G5224">
        <v>44444444</v>
      </c>
      <c r="H5224">
        <v>0</v>
      </c>
      <c r="I5224">
        <v>0</v>
      </c>
      <c r="J5224">
        <v>0</v>
      </c>
      <c r="K5224">
        <v>0</v>
      </c>
      <c r="L5224">
        <v>0</v>
      </c>
      <c r="M5224">
        <v>0</v>
      </c>
    </row>
    <row r="5225" spans="2:13" x14ac:dyDescent="0.2">
      <c r="B5225">
        <v>0</v>
      </c>
      <c r="C5225">
        <v>0</v>
      </c>
      <c r="D5225">
        <v>0</v>
      </c>
      <c r="E5225">
        <v>0</v>
      </c>
      <c r="F5225">
        <v>0</v>
      </c>
      <c r="G5225">
        <v>44444444</v>
      </c>
      <c r="H5225">
        <v>0</v>
      </c>
      <c r="I5225">
        <v>0</v>
      </c>
      <c r="J5225">
        <v>0</v>
      </c>
      <c r="K5225">
        <v>0</v>
      </c>
      <c r="L5225">
        <v>0</v>
      </c>
      <c r="M5225">
        <v>0</v>
      </c>
    </row>
    <row r="5226" spans="2:13" x14ac:dyDescent="0.2">
      <c r="B5226">
        <v>0</v>
      </c>
      <c r="C5226">
        <v>0</v>
      </c>
      <c r="D5226">
        <v>0</v>
      </c>
      <c r="E5226">
        <v>0</v>
      </c>
      <c r="F5226">
        <v>0</v>
      </c>
      <c r="G5226">
        <v>44444444</v>
      </c>
      <c r="H5226">
        <v>0</v>
      </c>
      <c r="I5226">
        <v>0</v>
      </c>
      <c r="J5226">
        <v>0</v>
      </c>
      <c r="K5226">
        <v>0</v>
      </c>
      <c r="L5226">
        <v>0</v>
      </c>
      <c r="M5226">
        <v>0</v>
      </c>
    </row>
    <row r="5227" spans="2:13" x14ac:dyDescent="0.2">
      <c r="B5227">
        <v>0</v>
      </c>
      <c r="C5227">
        <v>0</v>
      </c>
      <c r="D5227">
        <v>0</v>
      </c>
      <c r="E5227">
        <v>0</v>
      </c>
      <c r="F5227">
        <v>0</v>
      </c>
      <c r="G5227">
        <v>44444444</v>
      </c>
      <c r="H5227">
        <v>0</v>
      </c>
      <c r="I5227">
        <v>0</v>
      </c>
      <c r="J5227">
        <v>0</v>
      </c>
      <c r="K5227">
        <v>0</v>
      </c>
      <c r="L5227">
        <v>0</v>
      </c>
      <c r="M5227">
        <v>0</v>
      </c>
    </row>
    <row r="5228" spans="2:13" x14ac:dyDescent="0.2">
      <c r="B5228">
        <v>0</v>
      </c>
      <c r="C5228">
        <v>0</v>
      </c>
      <c r="D5228">
        <v>0</v>
      </c>
      <c r="E5228">
        <v>0</v>
      </c>
      <c r="F5228">
        <v>0</v>
      </c>
      <c r="G5228">
        <v>44444444</v>
      </c>
      <c r="H5228">
        <v>0</v>
      </c>
      <c r="I5228">
        <v>0</v>
      </c>
      <c r="J5228">
        <v>0</v>
      </c>
      <c r="K5228">
        <v>0</v>
      </c>
      <c r="L5228">
        <v>0</v>
      </c>
      <c r="M5228">
        <v>0</v>
      </c>
    </row>
    <row r="5229" spans="2:13" x14ac:dyDescent="0.2">
      <c r="B5229">
        <v>0</v>
      </c>
      <c r="C5229">
        <v>0</v>
      </c>
      <c r="D5229">
        <v>0</v>
      </c>
      <c r="E5229">
        <v>0</v>
      </c>
      <c r="F5229">
        <v>0</v>
      </c>
      <c r="G5229">
        <v>44444444</v>
      </c>
      <c r="H5229">
        <v>0</v>
      </c>
      <c r="I5229">
        <v>0</v>
      </c>
      <c r="J5229">
        <v>0</v>
      </c>
      <c r="K5229">
        <v>0</v>
      </c>
      <c r="L5229">
        <v>0</v>
      </c>
      <c r="M5229">
        <v>0</v>
      </c>
    </row>
    <row r="5230" spans="2:13" x14ac:dyDescent="0.2">
      <c r="B5230">
        <v>0</v>
      </c>
      <c r="C5230">
        <v>0</v>
      </c>
      <c r="D5230">
        <v>0</v>
      </c>
      <c r="E5230">
        <v>0</v>
      </c>
      <c r="F5230">
        <v>0</v>
      </c>
      <c r="G5230">
        <v>44444444</v>
      </c>
      <c r="H5230">
        <v>0</v>
      </c>
      <c r="I5230">
        <v>0</v>
      </c>
      <c r="J5230">
        <v>0</v>
      </c>
      <c r="K5230">
        <v>0</v>
      </c>
      <c r="L5230">
        <v>0</v>
      </c>
      <c r="M5230">
        <v>0</v>
      </c>
    </row>
    <row r="5231" spans="2:13" x14ac:dyDescent="0.2">
      <c r="B5231">
        <v>0</v>
      </c>
      <c r="C5231">
        <v>0</v>
      </c>
      <c r="D5231">
        <v>0</v>
      </c>
      <c r="E5231">
        <v>0</v>
      </c>
      <c r="F5231">
        <v>0</v>
      </c>
      <c r="G5231">
        <v>44444444</v>
      </c>
      <c r="H5231">
        <v>0</v>
      </c>
      <c r="I5231">
        <v>0</v>
      </c>
      <c r="J5231">
        <v>0</v>
      </c>
      <c r="K5231">
        <v>0</v>
      </c>
      <c r="L5231">
        <v>0</v>
      </c>
      <c r="M5231">
        <v>0</v>
      </c>
    </row>
    <row r="5232" spans="2:13" x14ac:dyDescent="0.2">
      <c r="B5232">
        <v>0</v>
      </c>
      <c r="C5232">
        <v>0</v>
      </c>
      <c r="D5232">
        <v>0</v>
      </c>
      <c r="E5232">
        <v>0</v>
      </c>
      <c r="F5232">
        <v>0</v>
      </c>
      <c r="G5232">
        <v>44444444</v>
      </c>
      <c r="H5232">
        <v>0</v>
      </c>
      <c r="I5232">
        <v>0</v>
      </c>
      <c r="J5232">
        <v>0</v>
      </c>
      <c r="K5232">
        <v>0</v>
      </c>
      <c r="L5232">
        <v>0</v>
      </c>
      <c r="M5232">
        <v>0</v>
      </c>
    </row>
    <row r="5233" spans="2:13" x14ac:dyDescent="0.2">
      <c r="B5233">
        <v>0</v>
      </c>
      <c r="C5233">
        <v>0</v>
      </c>
      <c r="D5233">
        <v>0</v>
      </c>
      <c r="E5233">
        <v>0</v>
      </c>
      <c r="F5233">
        <v>0</v>
      </c>
      <c r="G5233">
        <v>44444444</v>
      </c>
      <c r="H5233">
        <v>0</v>
      </c>
      <c r="I5233">
        <v>0</v>
      </c>
      <c r="J5233">
        <v>0</v>
      </c>
      <c r="K5233">
        <v>0</v>
      </c>
      <c r="L5233">
        <v>0</v>
      </c>
      <c r="M5233">
        <v>0</v>
      </c>
    </row>
    <row r="5234" spans="2:13" x14ac:dyDescent="0.2">
      <c r="B5234">
        <v>0</v>
      </c>
      <c r="C5234">
        <v>0</v>
      </c>
      <c r="D5234">
        <v>0</v>
      </c>
      <c r="E5234">
        <v>0</v>
      </c>
      <c r="F5234">
        <v>0</v>
      </c>
      <c r="G5234">
        <v>44444444</v>
      </c>
      <c r="H5234">
        <v>0</v>
      </c>
      <c r="I5234">
        <v>0</v>
      </c>
      <c r="J5234">
        <v>0</v>
      </c>
      <c r="K5234">
        <v>0</v>
      </c>
      <c r="L5234">
        <v>0</v>
      </c>
      <c r="M5234">
        <v>0</v>
      </c>
    </row>
    <row r="5235" spans="2:13" x14ac:dyDescent="0.2">
      <c r="B5235">
        <v>0</v>
      </c>
      <c r="C5235">
        <v>0</v>
      </c>
      <c r="D5235">
        <v>0</v>
      </c>
      <c r="E5235">
        <v>0</v>
      </c>
      <c r="F5235">
        <v>0</v>
      </c>
      <c r="G5235">
        <v>44444444</v>
      </c>
      <c r="H5235">
        <v>0</v>
      </c>
      <c r="I5235">
        <v>0</v>
      </c>
      <c r="J5235">
        <v>0</v>
      </c>
      <c r="K5235">
        <v>0</v>
      </c>
      <c r="L5235">
        <v>0</v>
      </c>
      <c r="M5235">
        <v>0</v>
      </c>
    </row>
    <row r="5236" spans="2:13" x14ac:dyDescent="0.2">
      <c r="B5236">
        <v>0</v>
      </c>
      <c r="C5236">
        <v>0</v>
      </c>
      <c r="D5236">
        <v>0</v>
      </c>
      <c r="E5236">
        <v>0</v>
      </c>
      <c r="F5236">
        <v>0</v>
      </c>
      <c r="G5236">
        <v>44444444</v>
      </c>
      <c r="H5236">
        <v>0</v>
      </c>
      <c r="I5236">
        <v>0</v>
      </c>
      <c r="J5236">
        <v>0</v>
      </c>
      <c r="K5236">
        <v>0</v>
      </c>
      <c r="L5236">
        <v>0</v>
      </c>
      <c r="M5236">
        <v>0</v>
      </c>
    </row>
    <row r="5237" spans="2:13" x14ac:dyDescent="0.2">
      <c r="B5237">
        <v>0</v>
      </c>
      <c r="C5237">
        <v>0</v>
      </c>
      <c r="D5237">
        <v>0</v>
      </c>
      <c r="E5237">
        <v>0</v>
      </c>
      <c r="F5237">
        <v>0</v>
      </c>
      <c r="G5237">
        <v>44444444</v>
      </c>
      <c r="H5237">
        <v>0</v>
      </c>
      <c r="I5237">
        <v>0</v>
      </c>
      <c r="J5237">
        <v>0</v>
      </c>
      <c r="K5237">
        <v>0</v>
      </c>
      <c r="L5237">
        <v>0</v>
      </c>
      <c r="M5237">
        <v>0</v>
      </c>
    </row>
    <row r="5238" spans="2:13" x14ac:dyDescent="0.2">
      <c r="B5238">
        <v>0</v>
      </c>
      <c r="C5238">
        <v>0</v>
      </c>
      <c r="D5238">
        <v>0</v>
      </c>
      <c r="E5238">
        <v>0</v>
      </c>
      <c r="F5238">
        <v>0</v>
      </c>
      <c r="G5238">
        <v>44444444</v>
      </c>
      <c r="H5238">
        <v>0</v>
      </c>
      <c r="I5238">
        <v>0</v>
      </c>
      <c r="J5238">
        <v>0</v>
      </c>
      <c r="K5238">
        <v>0</v>
      </c>
      <c r="L5238">
        <v>0</v>
      </c>
      <c r="M5238">
        <v>0</v>
      </c>
    </row>
    <row r="5239" spans="2:13" x14ac:dyDescent="0.2">
      <c r="B5239">
        <v>0</v>
      </c>
      <c r="C5239">
        <v>0</v>
      </c>
      <c r="D5239">
        <v>0</v>
      </c>
      <c r="E5239">
        <v>0</v>
      </c>
      <c r="F5239">
        <v>0</v>
      </c>
      <c r="G5239">
        <v>44444444</v>
      </c>
      <c r="H5239">
        <v>0</v>
      </c>
      <c r="I5239">
        <v>0</v>
      </c>
      <c r="J5239">
        <v>0</v>
      </c>
      <c r="K5239">
        <v>0</v>
      </c>
      <c r="L5239">
        <v>0</v>
      </c>
      <c r="M5239">
        <v>0</v>
      </c>
    </row>
    <row r="5240" spans="2:13" x14ac:dyDescent="0.2">
      <c r="B5240">
        <v>0</v>
      </c>
      <c r="C5240">
        <v>0</v>
      </c>
      <c r="D5240">
        <v>0</v>
      </c>
      <c r="E5240">
        <v>0</v>
      </c>
      <c r="F5240">
        <v>0</v>
      </c>
      <c r="G5240">
        <v>44444444</v>
      </c>
      <c r="H5240">
        <v>0</v>
      </c>
      <c r="I5240">
        <v>0</v>
      </c>
      <c r="J5240">
        <v>0</v>
      </c>
      <c r="K5240">
        <v>0</v>
      </c>
      <c r="L5240">
        <v>0</v>
      </c>
      <c r="M5240">
        <v>0</v>
      </c>
    </row>
    <row r="5241" spans="2:13" x14ac:dyDescent="0.2">
      <c r="B5241">
        <v>0</v>
      </c>
      <c r="C5241">
        <v>0</v>
      </c>
      <c r="D5241">
        <v>0</v>
      </c>
      <c r="E5241">
        <v>0</v>
      </c>
      <c r="F5241">
        <v>0</v>
      </c>
      <c r="G5241">
        <v>44444444</v>
      </c>
      <c r="H5241">
        <v>0</v>
      </c>
      <c r="I5241">
        <v>0</v>
      </c>
      <c r="J5241">
        <v>0</v>
      </c>
      <c r="K5241">
        <v>0</v>
      </c>
      <c r="L5241">
        <v>0</v>
      </c>
      <c r="M5241">
        <v>0</v>
      </c>
    </row>
    <row r="5242" spans="2:13" x14ac:dyDescent="0.2">
      <c r="B5242">
        <v>0</v>
      </c>
      <c r="C5242">
        <v>0</v>
      </c>
      <c r="D5242">
        <v>0</v>
      </c>
      <c r="E5242">
        <v>0</v>
      </c>
      <c r="F5242">
        <v>0</v>
      </c>
      <c r="G5242">
        <v>44444444</v>
      </c>
      <c r="H5242">
        <v>0</v>
      </c>
      <c r="I5242">
        <v>0</v>
      </c>
      <c r="J5242">
        <v>0</v>
      </c>
      <c r="K5242">
        <v>0</v>
      </c>
      <c r="L5242">
        <v>0</v>
      </c>
      <c r="M5242">
        <v>0</v>
      </c>
    </row>
    <row r="5243" spans="2:13" x14ac:dyDescent="0.2">
      <c r="B5243">
        <v>0</v>
      </c>
      <c r="C5243">
        <v>0</v>
      </c>
      <c r="D5243">
        <v>0</v>
      </c>
      <c r="E5243">
        <v>0</v>
      </c>
      <c r="F5243">
        <v>0</v>
      </c>
      <c r="G5243">
        <v>44444444</v>
      </c>
      <c r="H5243">
        <v>0</v>
      </c>
      <c r="I5243">
        <v>0</v>
      </c>
      <c r="J5243">
        <v>0</v>
      </c>
      <c r="K5243">
        <v>0</v>
      </c>
      <c r="L5243">
        <v>0</v>
      </c>
      <c r="M5243">
        <v>0</v>
      </c>
    </row>
    <row r="5244" spans="2:13" x14ac:dyDescent="0.2">
      <c r="B5244">
        <v>0</v>
      </c>
      <c r="C5244">
        <v>0</v>
      </c>
      <c r="D5244">
        <v>0</v>
      </c>
      <c r="E5244">
        <v>0</v>
      </c>
      <c r="F5244">
        <v>0</v>
      </c>
      <c r="G5244">
        <v>44444444</v>
      </c>
      <c r="H5244">
        <v>0</v>
      </c>
      <c r="I5244">
        <v>0</v>
      </c>
      <c r="J5244">
        <v>0</v>
      </c>
      <c r="K5244">
        <v>0</v>
      </c>
      <c r="L5244">
        <v>0</v>
      </c>
      <c r="M5244">
        <v>0</v>
      </c>
    </row>
    <row r="5245" spans="2:13" x14ac:dyDescent="0.2">
      <c r="B5245">
        <v>0</v>
      </c>
      <c r="C5245">
        <v>0</v>
      </c>
      <c r="D5245">
        <v>0</v>
      </c>
      <c r="E5245">
        <v>0</v>
      </c>
      <c r="F5245">
        <v>0</v>
      </c>
      <c r="G5245">
        <v>44444444</v>
      </c>
      <c r="H5245">
        <v>0</v>
      </c>
      <c r="I5245">
        <v>0</v>
      </c>
      <c r="J5245">
        <v>0</v>
      </c>
      <c r="K5245">
        <v>0</v>
      </c>
      <c r="L5245">
        <v>0</v>
      </c>
      <c r="M5245">
        <v>0</v>
      </c>
    </row>
    <row r="5246" spans="2:13" x14ac:dyDescent="0.2">
      <c r="B5246">
        <v>0</v>
      </c>
      <c r="C5246">
        <v>0</v>
      </c>
      <c r="D5246">
        <v>0</v>
      </c>
      <c r="E5246">
        <v>0</v>
      </c>
      <c r="F5246">
        <v>0</v>
      </c>
      <c r="G5246">
        <v>44444444</v>
      </c>
      <c r="H5246">
        <v>0</v>
      </c>
      <c r="I5246">
        <v>0</v>
      </c>
      <c r="J5246">
        <v>0</v>
      </c>
      <c r="K5246">
        <v>0</v>
      </c>
      <c r="L5246">
        <v>0</v>
      </c>
      <c r="M5246">
        <v>0</v>
      </c>
    </row>
    <row r="5247" spans="2:13" x14ac:dyDescent="0.2">
      <c r="B5247">
        <v>0</v>
      </c>
      <c r="C5247">
        <v>0</v>
      </c>
      <c r="D5247">
        <v>0</v>
      </c>
      <c r="E5247">
        <v>0</v>
      </c>
      <c r="F5247">
        <v>0</v>
      </c>
      <c r="G5247">
        <v>44444444</v>
      </c>
      <c r="H5247">
        <v>0</v>
      </c>
      <c r="I5247">
        <v>0</v>
      </c>
      <c r="J5247">
        <v>0</v>
      </c>
      <c r="K5247">
        <v>0</v>
      </c>
      <c r="L5247">
        <v>0</v>
      </c>
      <c r="M5247">
        <v>0</v>
      </c>
    </row>
    <row r="5248" spans="2:13" x14ac:dyDescent="0.2">
      <c r="B5248">
        <v>0</v>
      </c>
      <c r="C5248">
        <v>0</v>
      </c>
      <c r="D5248">
        <v>0</v>
      </c>
      <c r="E5248">
        <v>0</v>
      </c>
      <c r="F5248">
        <v>0</v>
      </c>
      <c r="G5248">
        <v>44444444</v>
      </c>
      <c r="H5248">
        <v>0</v>
      </c>
      <c r="I5248">
        <v>0</v>
      </c>
      <c r="J5248">
        <v>0</v>
      </c>
      <c r="K5248">
        <v>0</v>
      </c>
      <c r="L5248">
        <v>0</v>
      </c>
      <c r="M5248">
        <v>0</v>
      </c>
    </row>
    <row r="5249" spans="2:13" x14ac:dyDescent="0.2">
      <c r="B5249">
        <v>0</v>
      </c>
      <c r="C5249">
        <v>0</v>
      </c>
      <c r="D5249">
        <v>0</v>
      </c>
      <c r="E5249">
        <v>0</v>
      </c>
      <c r="F5249">
        <v>0</v>
      </c>
      <c r="G5249">
        <v>44444444</v>
      </c>
      <c r="H5249">
        <v>0</v>
      </c>
      <c r="I5249">
        <v>0</v>
      </c>
      <c r="J5249">
        <v>0</v>
      </c>
      <c r="K5249">
        <v>0</v>
      </c>
      <c r="L5249">
        <v>0</v>
      </c>
      <c r="M5249">
        <v>0</v>
      </c>
    </row>
    <row r="5250" spans="2:13" x14ac:dyDescent="0.2">
      <c r="B5250">
        <v>0</v>
      </c>
      <c r="C5250">
        <v>0</v>
      </c>
      <c r="D5250">
        <v>0</v>
      </c>
      <c r="E5250">
        <v>0</v>
      </c>
      <c r="F5250">
        <v>0</v>
      </c>
      <c r="G5250">
        <v>44444444</v>
      </c>
      <c r="H5250">
        <v>0</v>
      </c>
      <c r="I5250">
        <v>0</v>
      </c>
      <c r="J5250">
        <v>0</v>
      </c>
      <c r="K5250">
        <v>0</v>
      </c>
      <c r="L5250">
        <v>0</v>
      </c>
      <c r="M5250">
        <v>0</v>
      </c>
    </row>
    <row r="5251" spans="2:13" x14ac:dyDescent="0.2">
      <c r="B5251">
        <v>0</v>
      </c>
      <c r="C5251">
        <v>0</v>
      </c>
      <c r="D5251">
        <v>0</v>
      </c>
      <c r="E5251">
        <v>0</v>
      </c>
      <c r="F5251">
        <v>0</v>
      </c>
      <c r="G5251">
        <v>44444444</v>
      </c>
      <c r="H5251">
        <v>0</v>
      </c>
      <c r="I5251">
        <v>0</v>
      </c>
      <c r="J5251">
        <v>0</v>
      </c>
      <c r="K5251">
        <v>0</v>
      </c>
      <c r="L5251">
        <v>0</v>
      </c>
      <c r="M5251">
        <v>0</v>
      </c>
    </row>
    <row r="5252" spans="2:13" x14ac:dyDescent="0.2">
      <c r="B5252">
        <v>0</v>
      </c>
      <c r="C5252">
        <v>0</v>
      </c>
      <c r="D5252">
        <v>0</v>
      </c>
      <c r="E5252">
        <v>0</v>
      </c>
      <c r="F5252">
        <v>0</v>
      </c>
      <c r="G5252">
        <v>44444444</v>
      </c>
      <c r="H5252">
        <v>0</v>
      </c>
      <c r="I5252">
        <v>0</v>
      </c>
      <c r="J5252">
        <v>0</v>
      </c>
      <c r="K5252">
        <v>0</v>
      </c>
      <c r="L5252">
        <v>0</v>
      </c>
      <c r="M5252">
        <v>0</v>
      </c>
    </row>
    <row r="5253" spans="2:13" x14ac:dyDescent="0.2">
      <c r="B5253">
        <v>0</v>
      </c>
      <c r="C5253">
        <v>0</v>
      </c>
      <c r="D5253">
        <v>0</v>
      </c>
      <c r="E5253">
        <v>0</v>
      </c>
      <c r="F5253">
        <v>0</v>
      </c>
      <c r="G5253">
        <v>44444444</v>
      </c>
      <c r="H5253">
        <v>0</v>
      </c>
      <c r="I5253">
        <v>0</v>
      </c>
      <c r="J5253">
        <v>0</v>
      </c>
      <c r="K5253">
        <v>0</v>
      </c>
      <c r="L5253">
        <v>0</v>
      </c>
      <c r="M5253">
        <v>0</v>
      </c>
    </row>
    <row r="5254" spans="2:13" x14ac:dyDescent="0.2">
      <c r="B5254">
        <v>0</v>
      </c>
      <c r="C5254">
        <v>0</v>
      </c>
      <c r="D5254">
        <v>0</v>
      </c>
      <c r="E5254">
        <v>0</v>
      </c>
      <c r="F5254">
        <v>0</v>
      </c>
      <c r="G5254">
        <v>44444444</v>
      </c>
      <c r="H5254">
        <v>0</v>
      </c>
      <c r="I5254">
        <v>0</v>
      </c>
      <c r="J5254">
        <v>0</v>
      </c>
      <c r="K5254">
        <v>0</v>
      </c>
      <c r="L5254">
        <v>0</v>
      </c>
      <c r="M5254">
        <v>0</v>
      </c>
    </row>
    <row r="5255" spans="2:13" x14ac:dyDescent="0.2">
      <c r="B5255">
        <v>0</v>
      </c>
      <c r="C5255">
        <v>0</v>
      </c>
      <c r="D5255">
        <v>0</v>
      </c>
      <c r="E5255">
        <v>0</v>
      </c>
      <c r="F5255">
        <v>0</v>
      </c>
      <c r="G5255">
        <v>44444444</v>
      </c>
      <c r="H5255">
        <v>0</v>
      </c>
      <c r="I5255">
        <v>0</v>
      </c>
      <c r="J5255">
        <v>0</v>
      </c>
      <c r="K5255">
        <v>0</v>
      </c>
      <c r="L5255">
        <v>0</v>
      </c>
      <c r="M5255">
        <v>0</v>
      </c>
    </row>
    <row r="5256" spans="2:13" x14ac:dyDescent="0.2">
      <c r="B5256">
        <v>0</v>
      </c>
      <c r="C5256">
        <v>0</v>
      </c>
      <c r="D5256">
        <v>0</v>
      </c>
      <c r="E5256">
        <v>0</v>
      </c>
      <c r="F5256">
        <v>0</v>
      </c>
      <c r="G5256">
        <v>44444444</v>
      </c>
      <c r="H5256">
        <v>0</v>
      </c>
      <c r="I5256">
        <v>0</v>
      </c>
      <c r="J5256">
        <v>0</v>
      </c>
      <c r="K5256">
        <v>0</v>
      </c>
      <c r="L5256">
        <v>0</v>
      </c>
      <c r="M5256">
        <v>0</v>
      </c>
    </row>
    <row r="5257" spans="2:13" x14ac:dyDescent="0.2">
      <c r="B5257">
        <v>0</v>
      </c>
      <c r="C5257">
        <v>0</v>
      </c>
      <c r="D5257">
        <v>0</v>
      </c>
      <c r="E5257">
        <v>0</v>
      </c>
      <c r="F5257">
        <v>0</v>
      </c>
      <c r="G5257">
        <v>44444444</v>
      </c>
      <c r="H5257">
        <v>0</v>
      </c>
      <c r="I5257">
        <v>0</v>
      </c>
      <c r="J5257">
        <v>0</v>
      </c>
      <c r="K5257">
        <v>0</v>
      </c>
      <c r="L5257">
        <v>0</v>
      </c>
      <c r="M5257">
        <v>0</v>
      </c>
    </row>
    <row r="5258" spans="2:13" x14ac:dyDescent="0.2">
      <c r="B5258">
        <v>0</v>
      </c>
      <c r="C5258">
        <v>0</v>
      </c>
      <c r="D5258">
        <v>0</v>
      </c>
      <c r="E5258">
        <v>0</v>
      </c>
      <c r="F5258">
        <v>0</v>
      </c>
      <c r="G5258">
        <v>44444444</v>
      </c>
      <c r="H5258">
        <v>0</v>
      </c>
      <c r="I5258">
        <v>0</v>
      </c>
      <c r="J5258">
        <v>0</v>
      </c>
      <c r="K5258">
        <v>0</v>
      </c>
      <c r="L5258">
        <v>0</v>
      </c>
      <c r="M5258">
        <v>0</v>
      </c>
    </row>
    <row r="5259" spans="2:13" x14ac:dyDescent="0.2">
      <c r="B5259">
        <v>0</v>
      </c>
      <c r="C5259">
        <v>0</v>
      </c>
      <c r="D5259">
        <v>0</v>
      </c>
      <c r="E5259">
        <v>0</v>
      </c>
      <c r="F5259">
        <v>0</v>
      </c>
      <c r="G5259">
        <v>44444444</v>
      </c>
      <c r="H5259">
        <v>0</v>
      </c>
      <c r="I5259">
        <v>0</v>
      </c>
      <c r="J5259">
        <v>0</v>
      </c>
      <c r="K5259">
        <v>0</v>
      </c>
      <c r="L5259">
        <v>0</v>
      </c>
      <c r="M5259">
        <v>0</v>
      </c>
    </row>
    <row r="5260" spans="2:13" x14ac:dyDescent="0.2">
      <c r="B5260">
        <v>0</v>
      </c>
      <c r="C5260">
        <v>0</v>
      </c>
      <c r="D5260">
        <v>0</v>
      </c>
      <c r="E5260">
        <v>0</v>
      </c>
      <c r="F5260">
        <v>0</v>
      </c>
      <c r="G5260">
        <v>44444444</v>
      </c>
      <c r="H5260">
        <v>0</v>
      </c>
      <c r="I5260">
        <v>0</v>
      </c>
      <c r="J5260">
        <v>0</v>
      </c>
      <c r="K5260">
        <v>0</v>
      </c>
      <c r="L5260">
        <v>0</v>
      </c>
      <c r="M5260">
        <v>0</v>
      </c>
    </row>
    <row r="5261" spans="2:13" x14ac:dyDescent="0.2">
      <c r="B5261">
        <v>0</v>
      </c>
      <c r="C5261">
        <v>0</v>
      </c>
      <c r="D5261">
        <v>0</v>
      </c>
      <c r="E5261">
        <v>0</v>
      </c>
      <c r="F5261">
        <v>0</v>
      </c>
      <c r="G5261">
        <v>44444444</v>
      </c>
      <c r="H5261">
        <v>0</v>
      </c>
      <c r="I5261">
        <v>0</v>
      </c>
      <c r="J5261">
        <v>0</v>
      </c>
      <c r="K5261">
        <v>0</v>
      </c>
      <c r="L5261">
        <v>0</v>
      </c>
      <c r="M5261">
        <v>0</v>
      </c>
    </row>
    <row r="5262" spans="2:13" x14ac:dyDescent="0.2">
      <c r="B5262">
        <v>0</v>
      </c>
      <c r="C5262">
        <v>0</v>
      </c>
      <c r="D5262">
        <v>0</v>
      </c>
      <c r="E5262">
        <v>0</v>
      </c>
      <c r="F5262">
        <v>0</v>
      </c>
      <c r="G5262">
        <v>44444444</v>
      </c>
      <c r="H5262">
        <v>0</v>
      </c>
      <c r="I5262">
        <v>0</v>
      </c>
      <c r="J5262">
        <v>0</v>
      </c>
      <c r="K5262">
        <v>0</v>
      </c>
      <c r="L5262">
        <v>0</v>
      </c>
      <c r="M5262">
        <v>0</v>
      </c>
    </row>
    <row r="5263" spans="2:13" x14ac:dyDescent="0.2">
      <c r="B5263">
        <v>0</v>
      </c>
      <c r="C5263">
        <v>0</v>
      </c>
      <c r="D5263">
        <v>0</v>
      </c>
      <c r="E5263">
        <v>0</v>
      </c>
      <c r="F5263">
        <v>0</v>
      </c>
      <c r="G5263">
        <v>44444444</v>
      </c>
      <c r="H5263">
        <v>0</v>
      </c>
      <c r="I5263">
        <v>0</v>
      </c>
      <c r="J5263">
        <v>0</v>
      </c>
      <c r="K5263">
        <v>0</v>
      </c>
      <c r="L5263">
        <v>0</v>
      </c>
      <c r="M5263">
        <v>0</v>
      </c>
    </row>
    <row r="5264" spans="2:13" x14ac:dyDescent="0.2">
      <c r="B5264">
        <v>0</v>
      </c>
      <c r="C5264">
        <v>0</v>
      </c>
      <c r="D5264">
        <v>0</v>
      </c>
      <c r="E5264">
        <v>0</v>
      </c>
      <c r="F5264">
        <v>0</v>
      </c>
      <c r="G5264">
        <v>44444444</v>
      </c>
      <c r="H5264">
        <v>0</v>
      </c>
      <c r="I5264">
        <v>0</v>
      </c>
      <c r="J5264">
        <v>0</v>
      </c>
      <c r="K5264">
        <v>0</v>
      </c>
      <c r="L5264">
        <v>0</v>
      </c>
      <c r="M5264">
        <v>0</v>
      </c>
    </row>
    <row r="5265" spans="2:13" x14ac:dyDescent="0.2">
      <c r="B5265">
        <v>0</v>
      </c>
      <c r="C5265">
        <v>0</v>
      </c>
      <c r="D5265">
        <v>0</v>
      </c>
      <c r="E5265">
        <v>0</v>
      </c>
      <c r="F5265">
        <v>0</v>
      </c>
      <c r="G5265">
        <v>44444444</v>
      </c>
      <c r="H5265">
        <v>0</v>
      </c>
      <c r="I5265">
        <v>0</v>
      </c>
      <c r="J5265">
        <v>0</v>
      </c>
      <c r="K5265">
        <v>0</v>
      </c>
      <c r="L5265">
        <v>0</v>
      </c>
      <c r="M5265">
        <v>0</v>
      </c>
    </row>
    <row r="5266" spans="2:13" x14ac:dyDescent="0.2">
      <c r="B5266">
        <v>0</v>
      </c>
      <c r="C5266">
        <v>0</v>
      </c>
      <c r="D5266">
        <v>0</v>
      </c>
      <c r="E5266">
        <v>0</v>
      </c>
      <c r="F5266">
        <v>0</v>
      </c>
      <c r="G5266">
        <v>44444444</v>
      </c>
      <c r="H5266">
        <v>0</v>
      </c>
      <c r="I5266">
        <v>0</v>
      </c>
      <c r="J5266">
        <v>0</v>
      </c>
      <c r="K5266">
        <v>0</v>
      </c>
      <c r="L5266">
        <v>0</v>
      </c>
      <c r="M5266">
        <v>0</v>
      </c>
    </row>
    <row r="5267" spans="2:13" x14ac:dyDescent="0.2">
      <c r="B5267">
        <v>0</v>
      </c>
      <c r="C5267">
        <v>0</v>
      </c>
      <c r="D5267">
        <v>0</v>
      </c>
      <c r="E5267">
        <v>0</v>
      </c>
      <c r="F5267">
        <v>0</v>
      </c>
      <c r="G5267">
        <v>44444444</v>
      </c>
      <c r="H5267">
        <v>0</v>
      </c>
      <c r="I5267">
        <v>0</v>
      </c>
      <c r="J5267">
        <v>0</v>
      </c>
      <c r="K5267">
        <v>0</v>
      </c>
      <c r="L5267">
        <v>0</v>
      </c>
      <c r="M5267">
        <v>0</v>
      </c>
    </row>
    <row r="5268" spans="2:13" x14ac:dyDescent="0.2">
      <c r="B5268">
        <v>0</v>
      </c>
      <c r="C5268">
        <v>0</v>
      </c>
      <c r="D5268">
        <v>0</v>
      </c>
      <c r="E5268">
        <v>0</v>
      </c>
      <c r="F5268">
        <v>0</v>
      </c>
      <c r="G5268">
        <v>44444444</v>
      </c>
      <c r="H5268">
        <v>0</v>
      </c>
      <c r="I5268">
        <v>0</v>
      </c>
      <c r="J5268">
        <v>0</v>
      </c>
      <c r="K5268">
        <v>0</v>
      </c>
      <c r="L5268">
        <v>0</v>
      </c>
      <c r="M5268">
        <v>0</v>
      </c>
    </row>
    <row r="5269" spans="2:13" x14ac:dyDescent="0.2">
      <c r="B5269">
        <v>0</v>
      </c>
      <c r="C5269">
        <v>0</v>
      </c>
      <c r="D5269">
        <v>0</v>
      </c>
      <c r="E5269">
        <v>0</v>
      </c>
      <c r="F5269">
        <v>0</v>
      </c>
      <c r="G5269">
        <v>44444444</v>
      </c>
      <c r="H5269">
        <v>0</v>
      </c>
      <c r="I5269">
        <v>0</v>
      </c>
      <c r="J5269">
        <v>0</v>
      </c>
      <c r="K5269">
        <v>0</v>
      </c>
      <c r="L5269">
        <v>0</v>
      </c>
      <c r="M5269">
        <v>0</v>
      </c>
    </row>
    <row r="5270" spans="2:13" x14ac:dyDescent="0.2">
      <c r="B5270">
        <v>0</v>
      </c>
      <c r="C5270">
        <v>0</v>
      </c>
      <c r="D5270">
        <v>0</v>
      </c>
      <c r="E5270">
        <v>0</v>
      </c>
      <c r="F5270">
        <v>0</v>
      </c>
      <c r="G5270">
        <v>44444444</v>
      </c>
      <c r="H5270">
        <v>0</v>
      </c>
      <c r="I5270">
        <v>0</v>
      </c>
      <c r="J5270">
        <v>0</v>
      </c>
      <c r="K5270">
        <v>0</v>
      </c>
      <c r="L5270">
        <v>0</v>
      </c>
      <c r="M5270">
        <v>0</v>
      </c>
    </row>
    <row r="5271" spans="2:13" x14ac:dyDescent="0.2">
      <c r="B5271">
        <v>0</v>
      </c>
      <c r="C5271">
        <v>0</v>
      </c>
      <c r="D5271">
        <v>0</v>
      </c>
      <c r="E5271">
        <v>0</v>
      </c>
      <c r="F5271">
        <v>0</v>
      </c>
      <c r="G5271">
        <v>44444444</v>
      </c>
      <c r="H5271">
        <v>0</v>
      </c>
      <c r="I5271">
        <v>0</v>
      </c>
      <c r="J5271">
        <v>0</v>
      </c>
      <c r="K5271">
        <v>0</v>
      </c>
      <c r="L5271">
        <v>0</v>
      </c>
      <c r="M5271">
        <v>0</v>
      </c>
    </row>
    <row r="5272" spans="2:13" x14ac:dyDescent="0.2">
      <c r="B5272">
        <v>0</v>
      </c>
      <c r="C5272">
        <v>0</v>
      </c>
      <c r="D5272">
        <v>0</v>
      </c>
      <c r="E5272">
        <v>0</v>
      </c>
      <c r="F5272">
        <v>0</v>
      </c>
      <c r="G5272">
        <v>44444444</v>
      </c>
      <c r="H5272">
        <v>0</v>
      </c>
      <c r="I5272">
        <v>0</v>
      </c>
      <c r="J5272">
        <v>0</v>
      </c>
      <c r="K5272">
        <v>0</v>
      </c>
      <c r="L5272">
        <v>0</v>
      </c>
      <c r="M5272">
        <v>0</v>
      </c>
    </row>
    <row r="5273" spans="2:13" x14ac:dyDescent="0.2">
      <c r="B5273">
        <v>0</v>
      </c>
      <c r="C5273">
        <v>0</v>
      </c>
      <c r="D5273">
        <v>0</v>
      </c>
      <c r="E5273">
        <v>0</v>
      </c>
      <c r="F5273">
        <v>0</v>
      </c>
      <c r="G5273">
        <v>44444444</v>
      </c>
      <c r="H5273">
        <v>0</v>
      </c>
      <c r="I5273">
        <v>0</v>
      </c>
      <c r="J5273">
        <v>0</v>
      </c>
      <c r="K5273">
        <v>0</v>
      </c>
      <c r="L5273">
        <v>0</v>
      </c>
      <c r="M5273">
        <v>0</v>
      </c>
    </row>
    <row r="5274" spans="2:13" x14ac:dyDescent="0.2">
      <c r="B5274">
        <v>0</v>
      </c>
      <c r="C5274">
        <v>0</v>
      </c>
      <c r="D5274">
        <v>0</v>
      </c>
      <c r="E5274">
        <v>0</v>
      </c>
      <c r="F5274">
        <v>0</v>
      </c>
      <c r="G5274">
        <v>44444444</v>
      </c>
      <c r="H5274">
        <v>0</v>
      </c>
      <c r="I5274">
        <v>0</v>
      </c>
      <c r="J5274">
        <v>0</v>
      </c>
      <c r="K5274">
        <v>0</v>
      </c>
      <c r="L5274">
        <v>0</v>
      </c>
      <c r="M5274">
        <v>0</v>
      </c>
    </row>
    <row r="5275" spans="2:13" x14ac:dyDescent="0.2">
      <c r="B5275">
        <v>0</v>
      </c>
      <c r="C5275">
        <v>0</v>
      </c>
      <c r="D5275">
        <v>0</v>
      </c>
      <c r="E5275">
        <v>0</v>
      </c>
      <c r="F5275">
        <v>0</v>
      </c>
      <c r="G5275">
        <v>44444444</v>
      </c>
      <c r="H5275">
        <v>0</v>
      </c>
      <c r="I5275">
        <v>0</v>
      </c>
      <c r="J5275">
        <v>0</v>
      </c>
      <c r="K5275">
        <v>0</v>
      </c>
      <c r="L5275">
        <v>0</v>
      </c>
      <c r="M5275">
        <v>0</v>
      </c>
    </row>
    <row r="5276" spans="2:13" x14ac:dyDescent="0.2">
      <c r="B5276">
        <v>0</v>
      </c>
      <c r="C5276">
        <v>0</v>
      </c>
      <c r="D5276">
        <v>0</v>
      </c>
      <c r="E5276">
        <v>0</v>
      </c>
      <c r="F5276">
        <v>0</v>
      </c>
      <c r="G5276">
        <v>44444444</v>
      </c>
      <c r="H5276">
        <v>0</v>
      </c>
      <c r="I5276">
        <v>0</v>
      </c>
      <c r="J5276">
        <v>0</v>
      </c>
      <c r="K5276">
        <v>0</v>
      </c>
      <c r="L5276">
        <v>0</v>
      </c>
      <c r="M5276">
        <v>0</v>
      </c>
    </row>
    <row r="5277" spans="2:13" x14ac:dyDescent="0.2">
      <c r="B5277">
        <v>0</v>
      </c>
      <c r="C5277">
        <v>0</v>
      </c>
      <c r="D5277">
        <v>0</v>
      </c>
      <c r="E5277">
        <v>0</v>
      </c>
      <c r="F5277">
        <v>0</v>
      </c>
      <c r="G5277">
        <v>44444444</v>
      </c>
      <c r="H5277">
        <v>0</v>
      </c>
      <c r="I5277">
        <v>0</v>
      </c>
      <c r="J5277">
        <v>0</v>
      </c>
      <c r="K5277">
        <v>0</v>
      </c>
      <c r="L5277">
        <v>0</v>
      </c>
      <c r="M5277">
        <v>0</v>
      </c>
    </row>
    <row r="5278" spans="2:13" x14ac:dyDescent="0.2">
      <c r="B5278">
        <v>0</v>
      </c>
      <c r="C5278">
        <v>0</v>
      </c>
      <c r="D5278">
        <v>0</v>
      </c>
      <c r="E5278">
        <v>0</v>
      </c>
      <c r="F5278">
        <v>0</v>
      </c>
      <c r="G5278">
        <v>44444444</v>
      </c>
      <c r="H5278">
        <v>0</v>
      </c>
      <c r="I5278">
        <v>0</v>
      </c>
      <c r="J5278">
        <v>0</v>
      </c>
      <c r="K5278">
        <v>0</v>
      </c>
      <c r="L5278">
        <v>0</v>
      </c>
      <c r="M5278">
        <v>0</v>
      </c>
    </row>
    <row r="5279" spans="2:13" x14ac:dyDescent="0.2">
      <c r="B5279">
        <v>0</v>
      </c>
      <c r="C5279">
        <v>0</v>
      </c>
      <c r="D5279">
        <v>0</v>
      </c>
      <c r="E5279">
        <v>0</v>
      </c>
      <c r="F5279">
        <v>0</v>
      </c>
      <c r="G5279">
        <v>44444444</v>
      </c>
      <c r="H5279">
        <v>0</v>
      </c>
      <c r="I5279">
        <v>0</v>
      </c>
      <c r="J5279">
        <v>0</v>
      </c>
      <c r="K5279">
        <v>0</v>
      </c>
      <c r="L5279">
        <v>0</v>
      </c>
      <c r="M5279">
        <v>0</v>
      </c>
    </row>
    <row r="5280" spans="2:13" x14ac:dyDescent="0.2">
      <c r="B5280">
        <v>0</v>
      </c>
      <c r="C5280">
        <v>0</v>
      </c>
      <c r="D5280">
        <v>0</v>
      </c>
      <c r="E5280">
        <v>0</v>
      </c>
      <c r="F5280">
        <v>0</v>
      </c>
      <c r="G5280">
        <v>44444444</v>
      </c>
      <c r="H5280">
        <v>0</v>
      </c>
      <c r="I5280">
        <v>0</v>
      </c>
      <c r="J5280">
        <v>0</v>
      </c>
      <c r="K5280">
        <v>0</v>
      </c>
      <c r="L5280">
        <v>0</v>
      </c>
      <c r="M5280">
        <v>0</v>
      </c>
    </row>
    <row r="5281" spans="2:13" x14ac:dyDescent="0.2">
      <c r="B5281">
        <v>0</v>
      </c>
      <c r="C5281">
        <v>0</v>
      </c>
      <c r="D5281">
        <v>0</v>
      </c>
      <c r="E5281">
        <v>0</v>
      </c>
      <c r="F5281">
        <v>0</v>
      </c>
      <c r="G5281">
        <v>44444444</v>
      </c>
      <c r="H5281">
        <v>0</v>
      </c>
      <c r="I5281">
        <v>0</v>
      </c>
      <c r="J5281">
        <v>0</v>
      </c>
      <c r="K5281">
        <v>0</v>
      </c>
      <c r="L5281">
        <v>0</v>
      </c>
      <c r="M5281">
        <v>0</v>
      </c>
    </row>
    <row r="5282" spans="2:13" x14ac:dyDescent="0.2">
      <c r="B5282">
        <v>0</v>
      </c>
      <c r="C5282">
        <v>0</v>
      </c>
      <c r="D5282">
        <v>0</v>
      </c>
      <c r="E5282">
        <v>0</v>
      </c>
      <c r="F5282">
        <v>0</v>
      </c>
      <c r="G5282">
        <v>44444444</v>
      </c>
      <c r="H5282">
        <v>0</v>
      </c>
      <c r="I5282">
        <v>0</v>
      </c>
      <c r="J5282">
        <v>0</v>
      </c>
      <c r="K5282">
        <v>0</v>
      </c>
      <c r="L5282">
        <v>0</v>
      </c>
      <c r="M5282">
        <v>0</v>
      </c>
    </row>
    <row r="5283" spans="2:13" x14ac:dyDescent="0.2">
      <c r="B5283">
        <v>0</v>
      </c>
      <c r="C5283">
        <v>0</v>
      </c>
      <c r="D5283">
        <v>0</v>
      </c>
      <c r="E5283">
        <v>0</v>
      </c>
      <c r="F5283">
        <v>0</v>
      </c>
      <c r="G5283">
        <v>44444444</v>
      </c>
      <c r="H5283">
        <v>0</v>
      </c>
      <c r="I5283">
        <v>0</v>
      </c>
      <c r="J5283">
        <v>0</v>
      </c>
      <c r="K5283">
        <v>0</v>
      </c>
      <c r="L5283">
        <v>0</v>
      </c>
      <c r="M5283">
        <v>0</v>
      </c>
    </row>
    <row r="5284" spans="2:13" x14ac:dyDescent="0.2">
      <c r="B5284">
        <v>0</v>
      </c>
      <c r="C5284">
        <v>0</v>
      </c>
      <c r="D5284">
        <v>0</v>
      </c>
      <c r="E5284">
        <v>0</v>
      </c>
      <c r="F5284">
        <v>0</v>
      </c>
      <c r="G5284">
        <v>44444444</v>
      </c>
      <c r="H5284">
        <v>0</v>
      </c>
      <c r="I5284">
        <v>0</v>
      </c>
      <c r="J5284">
        <v>0</v>
      </c>
      <c r="K5284">
        <v>0</v>
      </c>
      <c r="L5284">
        <v>0</v>
      </c>
      <c r="M5284">
        <v>0</v>
      </c>
    </row>
    <row r="5285" spans="2:13" x14ac:dyDescent="0.2">
      <c r="B5285">
        <v>0</v>
      </c>
      <c r="C5285">
        <v>0</v>
      </c>
      <c r="D5285">
        <v>0</v>
      </c>
      <c r="E5285">
        <v>0</v>
      </c>
      <c r="F5285">
        <v>0</v>
      </c>
      <c r="G5285">
        <v>44444444</v>
      </c>
      <c r="H5285">
        <v>0</v>
      </c>
      <c r="I5285">
        <v>0</v>
      </c>
      <c r="J5285">
        <v>0</v>
      </c>
      <c r="K5285">
        <v>0</v>
      </c>
      <c r="L5285">
        <v>0</v>
      </c>
      <c r="M5285">
        <v>0</v>
      </c>
    </row>
    <row r="5286" spans="2:13" x14ac:dyDescent="0.2">
      <c r="B5286">
        <v>0</v>
      </c>
      <c r="C5286">
        <v>0</v>
      </c>
      <c r="D5286">
        <v>0</v>
      </c>
      <c r="E5286">
        <v>0</v>
      </c>
      <c r="F5286">
        <v>0</v>
      </c>
      <c r="G5286">
        <v>44444444</v>
      </c>
      <c r="H5286">
        <v>0</v>
      </c>
      <c r="I5286">
        <v>0</v>
      </c>
      <c r="J5286">
        <v>0</v>
      </c>
      <c r="K5286">
        <v>0</v>
      </c>
      <c r="L5286">
        <v>0</v>
      </c>
      <c r="M5286">
        <v>0</v>
      </c>
    </row>
    <row r="5287" spans="2:13" x14ac:dyDescent="0.2">
      <c r="B5287">
        <v>0</v>
      </c>
      <c r="C5287">
        <v>0</v>
      </c>
      <c r="D5287">
        <v>0</v>
      </c>
      <c r="E5287">
        <v>0</v>
      </c>
      <c r="F5287">
        <v>0</v>
      </c>
      <c r="G5287">
        <v>44444444</v>
      </c>
      <c r="H5287">
        <v>0</v>
      </c>
      <c r="I5287">
        <v>0</v>
      </c>
      <c r="J5287">
        <v>0</v>
      </c>
      <c r="K5287">
        <v>0</v>
      </c>
      <c r="L5287">
        <v>0</v>
      </c>
      <c r="M5287">
        <v>0</v>
      </c>
    </row>
    <row r="5288" spans="2:13" x14ac:dyDescent="0.2">
      <c r="B5288">
        <v>0</v>
      </c>
      <c r="C5288">
        <v>0</v>
      </c>
      <c r="D5288">
        <v>0</v>
      </c>
      <c r="E5288">
        <v>0</v>
      </c>
      <c r="F5288">
        <v>0</v>
      </c>
      <c r="G5288">
        <v>44444444</v>
      </c>
      <c r="H5288">
        <v>0</v>
      </c>
      <c r="I5288">
        <v>0</v>
      </c>
      <c r="J5288">
        <v>0</v>
      </c>
      <c r="K5288">
        <v>0</v>
      </c>
      <c r="L5288">
        <v>0</v>
      </c>
      <c r="M5288">
        <v>0</v>
      </c>
    </row>
    <row r="5289" spans="2:13" x14ac:dyDescent="0.2">
      <c r="B5289">
        <v>0</v>
      </c>
      <c r="C5289">
        <v>0</v>
      </c>
      <c r="D5289">
        <v>0</v>
      </c>
      <c r="E5289">
        <v>0</v>
      </c>
      <c r="F5289">
        <v>0</v>
      </c>
      <c r="G5289">
        <v>44444444</v>
      </c>
      <c r="H5289">
        <v>0</v>
      </c>
      <c r="I5289">
        <v>0</v>
      </c>
      <c r="J5289">
        <v>0</v>
      </c>
      <c r="K5289">
        <v>0</v>
      </c>
      <c r="L5289">
        <v>0</v>
      </c>
      <c r="M5289">
        <v>0</v>
      </c>
    </row>
    <row r="5290" spans="2:13" x14ac:dyDescent="0.2">
      <c r="B5290">
        <v>0</v>
      </c>
      <c r="C5290">
        <v>0</v>
      </c>
      <c r="D5290">
        <v>0</v>
      </c>
      <c r="E5290">
        <v>0</v>
      </c>
      <c r="F5290">
        <v>0</v>
      </c>
      <c r="G5290">
        <v>44444444</v>
      </c>
      <c r="H5290">
        <v>0</v>
      </c>
      <c r="I5290">
        <v>0</v>
      </c>
      <c r="J5290">
        <v>0</v>
      </c>
      <c r="K5290">
        <v>0</v>
      </c>
      <c r="L5290">
        <v>0</v>
      </c>
      <c r="M5290">
        <v>0</v>
      </c>
    </row>
    <row r="5291" spans="2:13" x14ac:dyDescent="0.2">
      <c r="B5291">
        <v>0</v>
      </c>
      <c r="C5291">
        <v>0</v>
      </c>
      <c r="D5291">
        <v>0</v>
      </c>
      <c r="E5291">
        <v>0</v>
      </c>
      <c r="F5291">
        <v>0</v>
      </c>
      <c r="G5291">
        <v>44444444</v>
      </c>
      <c r="H5291">
        <v>0</v>
      </c>
      <c r="I5291">
        <v>0</v>
      </c>
      <c r="J5291">
        <v>0</v>
      </c>
      <c r="K5291">
        <v>0</v>
      </c>
      <c r="L5291">
        <v>0</v>
      </c>
      <c r="M5291">
        <v>0</v>
      </c>
    </row>
    <row r="5292" spans="2:13" x14ac:dyDescent="0.2">
      <c r="B5292">
        <v>0</v>
      </c>
      <c r="C5292">
        <v>0</v>
      </c>
      <c r="D5292">
        <v>0</v>
      </c>
      <c r="E5292">
        <v>0</v>
      </c>
      <c r="F5292">
        <v>0</v>
      </c>
      <c r="G5292">
        <v>44444444</v>
      </c>
      <c r="H5292">
        <v>0</v>
      </c>
      <c r="I5292">
        <v>0</v>
      </c>
      <c r="J5292">
        <v>0</v>
      </c>
      <c r="K5292">
        <v>0</v>
      </c>
      <c r="L5292">
        <v>0</v>
      </c>
      <c r="M5292">
        <v>0</v>
      </c>
    </row>
    <row r="5293" spans="2:13" x14ac:dyDescent="0.2">
      <c r="B5293">
        <v>0</v>
      </c>
      <c r="C5293">
        <v>0</v>
      </c>
      <c r="D5293">
        <v>0</v>
      </c>
      <c r="E5293">
        <v>0</v>
      </c>
      <c r="F5293">
        <v>0</v>
      </c>
      <c r="G5293">
        <v>44444444</v>
      </c>
      <c r="H5293">
        <v>0</v>
      </c>
      <c r="I5293">
        <v>0</v>
      </c>
      <c r="J5293">
        <v>0</v>
      </c>
      <c r="K5293">
        <v>0</v>
      </c>
      <c r="L5293">
        <v>0</v>
      </c>
      <c r="M5293">
        <v>0</v>
      </c>
    </row>
    <row r="5294" spans="2:13" x14ac:dyDescent="0.2">
      <c r="B5294">
        <v>0</v>
      </c>
      <c r="C5294">
        <v>0</v>
      </c>
      <c r="D5294">
        <v>0</v>
      </c>
      <c r="E5294">
        <v>0</v>
      </c>
      <c r="F5294">
        <v>0</v>
      </c>
      <c r="G5294">
        <v>44444444</v>
      </c>
      <c r="H5294">
        <v>0</v>
      </c>
      <c r="I5294">
        <v>0</v>
      </c>
      <c r="J5294">
        <v>0</v>
      </c>
      <c r="K5294">
        <v>0</v>
      </c>
      <c r="L5294">
        <v>0</v>
      </c>
      <c r="M5294">
        <v>0</v>
      </c>
    </row>
    <row r="5295" spans="2:13" x14ac:dyDescent="0.2">
      <c r="B5295">
        <v>0</v>
      </c>
      <c r="C5295">
        <v>0</v>
      </c>
      <c r="D5295">
        <v>0</v>
      </c>
      <c r="E5295">
        <v>0</v>
      </c>
      <c r="F5295">
        <v>0</v>
      </c>
      <c r="G5295">
        <v>44444444</v>
      </c>
      <c r="H5295">
        <v>0</v>
      </c>
      <c r="I5295">
        <v>0</v>
      </c>
      <c r="J5295">
        <v>0</v>
      </c>
      <c r="K5295">
        <v>0</v>
      </c>
      <c r="L5295">
        <v>0</v>
      </c>
      <c r="M5295">
        <v>0</v>
      </c>
    </row>
    <row r="5296" spans="2:13" x14ac:dyDescent="0.2">
      <c r="B5296">
        <v>0</v>
      </c>
      <c r="C5296">
        <v>0</v>
      </c>
      <c r="D5296">
        <v>0</v>
      </c>
      <c r="E5296">
        <v>0</v>
      </c>
      <c r="F5296">
        <v>0</v>
      </c>
      <c r="G5296">
        <v>44444444</v>
      </c>
      <c r="H5296">
        <v>0</v>
      </c>
      <c r="I5296">
        <v>0</v>
      </c>
      <c r="J5296">
        <v>0</v>
      </c>
      <c r="K5296">
        <v>0</v>
      </c>
      <c r="L5296">
        <v>0</v>
      </c>
      <c r="M5296">
        <v>0</v>
      </c>
    </row>
    <row r="5297" spans="2:13" x14ac:dyDescent="0.2">
      <c r="B5297">
        <v>0</v>
      </c>
      <c r="C5297">
        <v>0</v>
      </c>
      <c r="D5297">
        <v>0</v>
      </c>
      <c r="E5297">
        <v>0</v>
      </c>
      <c r="F5297">
        <v>0</v>
      </c>
      <c r="G5297">
        <v>44444444</v>
      </c>
      <c r="H5297">
        <v>0</v>
      </c>
      <c r="I5297">
        <v>0</v>
      </c>
      <c r="J5297">
        <v>0</v>
      </c>
      <c r="K5297">
        <v>0</v>
      </c>
      <c r="L5297">
        <v>0</v>
      </c>
      <c r="M5297">
        <v>0</v>
      </c>
    </row>
    <row r="5298" spans="2:13" x14ac:dyDescent="0.2">
      <c r="B5298">
        <v>0</v>
      </c>
      <c r="C5298">
        <v>0</v>
      </c>
      <c r="D5298">
        <v>0</v>
      </c>
      <c r="E5298">
        <v>0</v>
      </c>
      <c r="F5298">
        <v>0</v>
      </c>
      <c r="G5298">
        <v>44444444</v>
      </c>
      <c r="H5298">
        <v>0</v>
      </c>
      <c r="I5298">
        <v>0</v>
      </c>
      <c r="J5298">
        <v>0</v>
      </c>
      <c r="K5298">
        <v>0</v>
      </c>
      <c r="L5298">
        <v>0</v>
      </c>
      <c r="M5298">
        <v>0</v>
      </c>
    </row>
    <row r="5299" spans="2:13" x14ac:dyDescent="0.2">
      <c r="B5299">
        <v>0</v>
      </c>
      <c r="C5299">
        <v>0</v>
      </c>
      <c r="D5299">
        <v>0</v>
      </c>
      <c r="E5299">
        <v>0</v>
      </c>
      <c r="F5299">
        <v>0</v>
      </c>
      <c r="G5299">
        <v>44444444</v>
      </c>
      <c r="H5299">
        <v>0</v>
      </c>
      <c r="I5299">
        <v>0</v>
      </c>
      <c r="J5299">
        <v>0</v>
      </c>
      <c r="K5299">
        <v>0</v>
      </c>
      <c r="L5299">
        <v>0</v>
      </c>
      <c r="M5299">
        <v>0</v>
      </c>
    </row>
    <row r="5300" spans="2:13" x14ac:dyDescent="0.2">
      <c r="B5300">
        <v>0</v>
      </c>
      <c r="C5300">
        <v>0</v>
      </c>
      <c r="D5300">
        <v>0</v>
      </c>
      <c r="E5300">
        <v>0</v>
      </c>
      <c r="F5300">
        <v>0</v>
      </c>
      <c r="G5300">
        <v>44444444</v>
      </c>
      <c r="H5300">
        <v>0</v>
      </c>
      <c r="I5300">
        <v>0</v>
      </c>
      <c r="J5300">
        <v>0</v>
      </c>
      <c r="K5300">
        <v>0</v>
      </c>
      <c r="L5300">
        <v>0</v>
      </c>
      <c r="M5300">
        <v>0</v>
      </c>
    </row>
    <row r="5301" spans="2:13" x14ac:dyDescent="0.2">
      <c r="B5301">
        <v>0</v>
      </c>
      <c r="C5301">
        <v>0</v>
      </c>
      <c r="D5301">
        <v>0</v>
      </c>
      <c r="E5301">
        <v>0</v>
      </c>
      <c r="F5301">
        <v>0</v>
      </c>
      <c r="G5301">
        <v>44444444</v>
      </c>
      <c r="H5301">
        <v>0</v>
      </c>
      <c r="I5301">
        <v>0</v>
      </c>
      <c r="J5301">
        <v>0</v>
      </c>
      <c r="K5301">
        <v>0</v>
      </c>
      <c r="L5301">
        <v>0</v>
      </c>
      <c r="M5301">
        <v>0</v>
      </c>
    </row>
    <row r="5302" spans="2:13" x14ac:dyDescent="0.2">
      <c r="B5302">
        <v>0</v>
      </c>
      <c r="C5302">
        <v>0</v>
      </c>
      <c r="D5302">
        <v>0</v>
      </c>
      <c r="E5302">
        <v>0</v>
      </c>
      <c r="F5302">
        <v>0</v>
      </c>
      <c r="G5302">
        <v>44444444</v>
      </c>
      <c r="H5302">
        <v>0</v>
      </c>
      <c r="I5302">
        <v>0</v>
      </c>
      <c r="J5302">
        <v>0</v>
      </c>
      <c r="K5302">
        <v>0</v>
      </c>
      <c r="L5302">
        <v>0</v>
      </c>
      <c r="M5302">
        <v>0</v>
      </c>
    </row>
    <row r="5303" spans="2:13" x14ac:dyDescent="0.2">
      <c r="B5303">
        <v>0</v>
      </c>
      <c r="C5303">
        <v>0</v>
      </c>
      <c r="D5303">
        <v>0</v>
      </c>
      <c r="E5303">
        <v>0</v>
      </c>
      <c r="F5303">
        <v>0</v>
      </c>
      <c r="G5303">
        <v>44444444</v>
      </c>
      <c r="H5303">
        <v>0</v>
      </c>
      <c r="I5303">
        <v>0</v>
      </c>
      <c r="J5303">
        <v>0</v>
      </c>
      <c r="K5303">
        <v>0</v>
      </c>
      <c r="L5303">
        <v>0</v>
      </c>
      <c r="M5303">
        <v>0</v>
      </c>
    </row>
    <row r="5304" spans="2:13" x14ac:dyDescent="0.2">
      <c r="B5304">
        <v>0</v>
      </c>
      <c r="C5304">
        <v>0</v>
      </c>
      <c r="D5304">
        <v>0</v>
      </c>
      <c r="E5304">
        <v>0</v>
      </c>
      <c r="F5304">
        <v>0</v>
      </c>
      <c r="G5304">
        <v>44444444</v>
      </c>
      <c r="H5304">
        <v>0</v>
      </c>
      <c r="I5304">
        <v>0</v>
      </c>
      <c r="J5304">
        <v>0</v>
      </c>
      <c r="K5304">
        <v>0</v>
      </c>
      <c r="L5304">
        <v>0</v>
      </c>
      <c r="M5304">
        <v>0</v>
      </c>
    </row>
    <row r="5305" spans="2:13" x14ac:dyDescent="0.2">
      <c r="B5305">
        <v>0</v>
      </c>
      <c r="C5305">
        <v>0</v>
      </c>
      <c r="D5305">
        <v>0</v>
      </c>
      <c r="E5305">
        <v>0</v>
      </c>
      <c r="F5305">
        <v>0</v>
      </c>
      <c r="G5305">
        <v>44444444</v>
      </c>
      <c r="H5305">
        <v>0</v>
      </c>
      <c r="I5305">
        <v>0</v>
      </c>
      <c r="J5305">
        <v>0</v>
      </c>
      <c r="K5305">
        <v>0</v>
      </c>
      <c r="L5305">
        <v>0</v>
      </c>
      <c r="M5305">
        <v>0</v>
      </c>
    </row>
    <row r="5306" spans="2:13" x14ac:dyDescent="0.2">
      <c r="B5306">
        <v>0</v>
      </c>
      <c r="C5306">
        <v>0</v>
      </c>
      <c r="D5306">
        <v>0</v>
      </c>
      <c r="E5306">
        <v>0</v>
      </c>
      <c r="F5306">
        <v>0</v>
      </c>
      <c r="G5306">
        <v>44444444</v>
      </c>
      <c r="H5306">
        <v>0</v>
      </c>
      <c r="I5306">
        <v>0</v>
      </c>
      <c r="J5306">
        <v>0</v>
      </c>
      <c r="K5306">
        <v>0</v>
      </c>
      <c r="L5306">
        <v>0</v>
      </c>
      <c r="M5306">
        <v>0</v>
      </c>
    </row>
    <row r="5307" spans="2:13" x14ac:dyDescent="0.2">
      <c r="B5307">
        <v>0</v>
      </c>
      <c r="C5307">
        <v>0</v>
      </c>
      <c r="D5307">
        <v>0</v>
      </c>
      <c r="E5307">
        <v>0</v>
      </c>
      <c r="F5307">
        <v>0</v>
      </c>
      <c r="G5307">
        <v>44444444</v>
      </c>
      <c r="H5307">
        <v>0</v>
      </c>
      <c r="I5307">
        <v>0</v>
      </c>
      <c r="J5307">
        <v>0</v>
      </c>
      <c r="K5307">
        <v>0</v>
      </c>
      <c r="L5307">
        <v>0</v>
      </c>
      <c r="M5307">
        <v>0</v>
      </c>
    </row>
    <row r="5308" spans="2:13" x14ac:dyDescent="0.2">
      <c r="B5308">
        <v>0</v>
      </c>
      <c r="C5308">
        <v>0</v>
      </c>
      <c r="D5308">
        <v>0</v>
      </c>
      <c r="E5308">
        <v>0</v>
      </c>
      <c r="F5308">
        <v>0</v>
      </c>
      <c r="G5308">
        <v>44444444</v>
      </c>
      <c r="H5308">
        <v>0</v>
      </c>
      <c r="I5308">
        <v>0</v>
      </c>
      <c r="J5308">
        <v>0</v>
      </c>
      <c r="K5308">
        <v>0</v>
      </c>
      <c r="L5308">
        <v>0</v>
      </c>
      <c r="M5308">
        <v>0</v>
      </c>
    </row>
    <row r="5309" spans="2:13" x14ac:dyDescent="0.2">
      <c r="B5309">
        <v>0</v>
      </c>
      <c r="C5309">
        <v>0</v>
      </c>
      <c r="D5309">
        <v>0</v>
      </c>
      <c r="E5309">
        <v>0</v>
      </c>
      <c r="F5309">
        <v>0</v>
      </c>
      <c r="G5309">
        <v>44444444</v>
      </c>
      <c r="H5309">
        <v>0</v>
      </c>
      <c r="I5309">
        <v>0</v>
      </c>
      <c r="J5309">
        <v>0</v>
      </c>
      <c r="K5309">
        <v>0</v>
      </c>
      <c r="L5309">
        <v>0</v>
      </c>
      <c r="M5309">
        <v>0</v>
      </c>
    </row>
    <row r="5310" spans="2:13" x14ac:dyDescent="0.2">
      <c r="B5310">
        <v>0</v>
      </c>
      <c r="C5310">
        <v>0</v>
      </c>
      <c r="D5310">
        <v>0</v>
      </c>
      <c r="E5310">
        <v>0</v>
      </c>
      <c r="F5310">
        <v>0</v>
      </c>
      <c r="G5310">
        <v>44444444</v>
      </c>
      <c r="H5310">
        <v>0</v>
      </c>
      <c r="I5310">
        <v>0</v>
      </c>
      <c r="J5310">
        <v>0</v>
      </c>
      <c r="K5310">
        <v>0</v>
      </c>
      <c r="L5310">
        <v>0</v>
      </c>
      <c r="M5310">
        <v>0</v>
      </c>
    </row>
    <row r="5311" spans="2:13" x14ac:dyDescent="0.2">
      <c r="B5311">
        <v>0</v>
      </c>
      <c r="C5311">
        <v>0</v>
      </c>
      <c r="D5311">
        <v>0</v>
      </c>
      <c r="E5311">
        <v>0</v>
      </c>
      <c r="F5311">
        <v>0</v>
      </c>
      <c r="G5311">
        <v>44444444</v>
      </c>
      <c r="H5311">
        <v>0</v>
      </c>
      <c r="I5311">
        <v>0</v>
      </c>
      <c r="J5311">
        <v>0</v>
      </c>
      <c r="K5311">
        <v>0</v>
      </c>
      <c r="L5311">
        <v>0</v>
      </c>
      <c r="M5311">
        <v>0</v>
      </c>
    </row>
    <row r="5312" spans="2:13" x14ac:dyDescent="0.2">
      <c r="B5312">
        <v>0</v>
      </c>
      <c r="C5312">
        <v>0</v>
      </c>
      <c r="D5312">
        <v>0</v>
      </c>
      <c r="E5312">
        <v>0</v>
      </c>
      <c r="F5312">
        <v>0</v>
      </c>
      <c r="G5312">
        <v>44444444</v>
      </c>
      <c r="H5312">
        <v>0</v>
      </c>
      <c r="I5312">
        <v>0</v>
      </c>
      <c r="J5312">
        <v>0</v>
      </c>
      <c r="K5312">
        <v>0</v>
      </c>
      <c r="L5312">
        <v>0</v>
      </c>
      <c r="M5312">
        <v>0</v>
      </c>
    </row>
    <row r="5313" spans="2:13" x14ac:dyDescent="0.2">
      <c r="B5313">
        <v>0</v>
      </c>
      <c r="C5313">
        <v>0</v>
      </c>
      <c r="D5313">
        <v>0</v>
      </c>
      <c r="E5313">
        <v>0</v>
      </c>
      <c r="F5313">
        <v>0</v>
      </c>
      <c r="G5313">
        <v>44444444</v>
      </c>
      <c r="H5313">
        <v>0</v>
      </c>
      <c r="I5313">
        <v>0</v>
      </c>
      <c r="J5313">
        <v>0</v>
      </c>
      <c r="K5313">
        <v>0</v>
      </c>
      <c r="L5313">
        <v>0</v>
      </c>
      <c r="M5313">
        <v>0</v>
      </c>
    </row>
    <row r="5314" spans="2:13" x14ac:dyDescent="0.2">
      <c r="B5314">
        <v>0</v>
      </c>
      <c r="C5314">
        <v>0</v>
      </c>
      <c r="D5314">
        <v>0</v>
      </c>
      <c r="E5314">
        <v>0</v>
      </c>
      <c r="F5314">
        <v>0</v>
      </c>
      <c r="G5314">
        <v>44444444</v>
      </c>
      <c r="H5314">
        <v>0</v>
      </c>
      <c r="I5314">
        <v>0</v>
      </c>
      <c r="J5314">
        <v>0</v>
      </c>
      <c r="K5314">
        <v>0</v>
      </c>
      <c r="L5314">
        <v>0</v>
      </c>
      <c r="M5314">
        <v>0</v>
      </c>
    </row>
    <row r="5315" spans="2:13" x14ac:dyDescent="0.2">
      <c r="B5315">
        <v>0</v>
      </c>
      <c r="C5315">
        <v>0</v>
      </c>
      <c r="D5315">
        <v>0</v>
      </c>
      <c r="E5315">
        <v>0</v>
      </c>
      <c r="F5315">
        <v>0</v>
      </c>
      <c r="G5315">
        <v>44444444</v>
      </c>
      <c r="H5315">
        <v>0</v>
      </c>
      <c r="I5315">
        <v>0</v>
      </c>
      <c r="J5315">
        <v>0</v>
      </c>
      <c r="K5315">
        <v>0</v>
      </c>
      <c r="L5315">
        <v>0</v>
      </c>
      <c r="M5315">
        <v>0</v>
      </c>
    </row>
    <row r="5316" spans="2:13" x14ac:dyDescent="0.2">
      <c r="B5316">
        <v>0</v>
      </c>
      <c r="C5316">
        <v>0</v>
      </c>
      <c r="D5316">
        <v>0</v>
      </c>
      <c r="E5316">
        <v>0</v>
      </c>
      <c r="F5316">
        <v>0</v>
      </c>
      <c r="G5316">
        <v>44444444</v>
      </c>
      <c r="H5316">
        <v>0</v>
      </c>
      <c r="I5316">
        <v>0</v>
      </c>
      <c r="J5316">
        <v>0</v>
      </c>
      <c r="K5316">
        <v>0</v>
      </c>
      <c r="L5316">
        <v>0</v>
      </c>
      <c r="M5316">
        <v>0</v>
      </c>
    </row>
    <row r="5317" spans="2:13" x14ac:dyDescent="0.2">
      <c r="B5317">
        <v>0</v>
      </c>
      <c r="C5317">
        <v>0</v>
      </c>
      <c r="D5317">
        <v>0</v>
      </c>
      <c r="E5317">
        <v>0</v>
      </c>
      <c r="F5317">
        <v>0</v>
      </c>
      <c r="G5317">
        <v>44444444</v>
      </c>
      <c r="H5317">
        <v>0</v>
      </c>
      <c r="I5317">
        <v>0</v>
      </c>
      <c r="J5317">
        <v>0</v>
      </c>
      <c r="K5317">
        <v>0</v>
      </c>
      <c r="L5317">
        <v>0</v>
      </c>
      <c r="M5317">
        <v>0</v>
      </c>
    </row>
    <row r="5318" spans="2:13" x14ac:dyDescent="0.2">
      <c r="B5318">
        <v>0</v>
      </c>
      <c r="C5318">
        <v>0</v>
      </c>
      <c r="D5318">
        <v>0</v>
      </c>
      <c r="E5318">
        <v>0</v>
      </c>
      <c r="F5318">
        <v>0</v>
      </c>
      <c r="G5318">
        <v>44444444</v>
      </c>
      <c r="H5318">
        <v>0</v>
      </c>
      <c r="I5318">
        <v>0</v>
      </c>
      <c r="J5318">
        <v>0</v>
      </c>
      <c r="K5318">
        <v>0</v>
      </c>
      <c r="L5318">
        <v>0</v>
      </c>
      <c r="M5318">
        <v>0</v>
      </c>
    </row>
    <row r="5319" spans="2:13" x14ac:dyDescent="0.2">
      <c r="B5319">
        <v>0</v>
      </c>
      <c r="C5319">
        <v>0</v>
      </c>
      <c r="D5319">
        <v>0</v>
      </c>
      <c r="E5319">
        <v>0</v>
      </c>
      <c r="F5319">
        <v>0</v>
      </c>
      <c r="G5319">
        <v>44444444</v>
      </c>
      <c r="H5319">
        <v>0</v>
      </c>
      <c r="I5319">
        <v>0</v>
      </c>
      <c r="J5319">
        <v>0</v>
      </c>
      <c r="K5319">
        <v>0</v>
      </c>
      <c r="L5319">
        <v>0</v>
      </c>
      <c r="M5319">
        <v>0</v>
      </c>
    </row>
    <row r="5320" spans="2:13" x14ac:dyDescent="0.2">
      <c r="B5320">
        <v>0</v>
      </c>
      <c r="C5320">
        <v>0</v>
      </c>
      <c r="D5320">
        <v>0</v>
      </c>
      <c r="E5320">
        <v>0</v>
      </c>
      <c r="F5320">
        <v>0</v>
      </c>
      <c r="G5320">
        <v>44444444</v>
      </c>
      <c r="H5320">
        <v>0</v>
      </c>
      <c r="I5320">
        <v>0</v>
      </c>
      <c r="J5320">
        <v>0</v>
      </c>
      <c r="K5320">
        <v>0</v>
      </c>
      <c r="L5320">
        <v>0</v>
      </c>
      <c r="M5320">
        <v>0</v>
      </c>
    </row>
    <row r="5321" spans="2:13" x14ac:dyDescent="0.2">
      <c r="B5321">
        <v>0</v>
      </c>
      <c r="C5321">
        <v>0</v>
      </c>
      <c r="D5321">
        <v>0</v>
      </c>
      <c r="E5321">
        <v>0</v>
      </c>
      <c r="F5321">
        <v>0</v>
      </c>
      <c r="G5321">
        <v>44444444</v>
      </c>
      <c r="H5321">
        <v>0</v>
      </c>
      <c r="I5321">
        <v>0</v>
      </c>
      <c r="J5321">
        <v>0</v>
      </c>
      <c r="K5321">
        <v>0</v>
      </c>
      <c r="L5321">
        <v>0</v>
      </c>
      <c r="M5321">
        <v>0</v>
      </c>
    </row>
    <row r="5322" spans="2:13" x14ac:dyDescent="0.2">
      <c r="B5322">
        <v>0</v>
      </c>
      <c r="C5322">
        <v>0</v>
      </c>
      <c r="D5322">
        <v>0</v>
      </c>
      <c r="E5322">
        <v>0</v>
      </c>
      <c r="F5322">
        <v>0</v>
      </c>
      <c r="G5322">
        <v>44444444</v>
      </c>
      <c r="H5322">
        <v>0</v>
      </c>
      <c r="I5322">
        <v>0</v>
      </c>
      <c r="J5322">
        <v>0</v>
      </c>
      <c r="K5322">
        <v>0</v>
      </c>
      <c r="L5322">
        <v>0</v>
      </c>
      <c r="M5322">
        <v>0</v>
      </c>
    </row>
    <row r="5323" spans="2:13" x14ac:dyDescent="0.2">
      <c r="B5323">
        <v>0</v>
      </c>
      <c r="C5323">
        <v>0</v>
      </c>
      <c r="D5323">
        <v>0</v>
      </c>
      <c r="E5323">
        <v>0</v>
      </c>
      <c r="F5323">
        <v>0</v>
      </c>
      <c r="G5323">
        <v>44444444</v>
      </c>
      <c r="H5323">
        <v>0</v>
      </c>
      <c r="I5323">
        <v>0</v>
      </c>
      <c r="J5323">
        <v>0</v>
      </c>
      <c r="K5323">
        <v>0</v>
      </c>
      <c r="L5323">
        <v>0</v>
      </c>
      <c r="M5323">
        <v>0</v>
      </c>
    </row>
    <row r="5324" spans="2:13" x14ac:dyDescent="0.2">
      <c r="B5324">
        <v>0</v>
      </c>
      <c r="C5324">
        <v>0</v>
      </c>
      <c r="D5324">
        <v>0</v>
      </c>
      <c r="E5324">
        <v>0</v>
      </c>
      <c r="F5324">
        <v>0</v>
      </c>
      <c r="G5324">
        <v>44444444</v>
      </c>
      <c r="H5324">
        <v>0</v>
      </c>
      <c r="I5324">
        <v>0</v>
      </c>
      <c r="J5324">
        <v>0</v>
      </c>
      <c r="K5324">
        <v>0</v>
      </c>
      <c r="L5324">
        <v>0</v>
      </c>
      <c r="M5324">
        <v>0</v>
      </c>
    </row>
    <row r="5325" spans="2:13" x14ac:dyDescent="0.2">
      <c r="B5325">
        <v>0</v>
      </c>
      <c r="C5325">
        <v>0</v>
      </c>
      <c r="D5325">
        <v>0</v>
      </c>
      <c r="E5325">
        <v>0</v>
      </c>
      <c r="F5325">
        <v>0</v>
      </c>
      <c r="G5325">
        <v>44444444</v>
      </c>
      <c r="H5325">
        <v>0</v>
      </c>
      <c r="I5325">
        <v>0</v>
      </c>
      <c r="J5325">
        <v>0</v>
      </c>
      <c r="K5325">
        <v>0</v>
      </c>
      <c r="L5325">
        <v>0</v>
      </c>
      <c r="M5325">
        <v>0</v>
      </c>
    </row>
    <row r="5326" spans="2:13" x14ac:dyDescent="0.2">
      <c r="B5326">
        <v>0</v>
      </c>
      <c r="C5326">
        <v>0</v>
      </c>
      <c r="D5326">
        <v>0</v>
      </c>
      <c r="E5326">
        <v>0</v>
      </c>
      <c r="F5326">
        <v>0</v>
      </c>
      <c r="G5326">
        <v>44444444</v>
      </c>
      <c r="H5326">
        <v>0</v>
      </c>
      <c r="I5326">
        <v>0</v>
      </c>
      <c r="J5326">
        <v>0</v>
      </c>
      <c r="K5326">
        <v>0</v>
      </c>
      <c r="L5326">
        <v>0</v>
      </c>
      <c r="M5326">
        <v>0</v>
      </c>
    </row>
    <row r="5327" spans="2:13" x14ac:dyDescent="0.2">
      <c r="B5327">
        <v>0</v>
      </c>
      <c r="C5327">
        <v>0</v>
      </c>
      <c r="D5327">
        <v>0</v>
      </c>
      <c r="E5327">
        <v>0</v>
      </c>
      <c r="F5327">
        <v>0</v>
      </c>
      <c r="G5327">
        <v>44444444</v>
      </c>
      <c r="H5327">
        <v>0</v>
      </c>
      <c r="I5327">
        <v>0</v>
      </c>
      <c r="J5327">
        <v>0</v>
      </c>
      <c r="K5327">
        <v>0</v>
      </c>
      <c r="L5327">
        <v>0</v>
      </c>
      <c r="M5327">
        <v>0</v>
      </c>
    </row>
    <row r="5328" spans="2:13" x14ac:dyDescent="0.2">
      <c r="B5328">
        <v>0</v>
      </c>
      <c r="C5328">
        <v>0</v>
      </c>
      <c r="D5328">
        <v>0</v>
      </c>
      <c r="E5328">
        <v>0</v>
      </c>
      <c r="F5328">
        <v>0</v>
      </c>
      <c r="G5328">
        <v>44444444</v>
      </c>
      <c r="H5328">
        <v>0</v>
      </c>
      <c r="I5328">
        <v>0</v>
      </c>
      <c r="J5328">
        <v>0</v>
      </c>
      <c r="K5328">
        <v>0</v>
      </c>
      <c r="L5328">
        <v>0</v>
      </c>
      <c r="M5328">
        <v>0</v>
      </c>
    </row>
    <row r="5329" spans="2:13" x14ac:dyDescent="0.2">
      <c r="B5329">
        <v>0</v>
      </c>
      <c r="C5329">
        <v>0</v>
      </c>
      <c r="D5329">
        <v>0</v>
      </c>
      <c r="E5329">
        <v>0</v>
      </c>
      <c r="F5329">
        <v>0</v>
      </c>
      <c r="G5329">
        <v>44444444</v>
      </c>
      <c r="H5329">
        <v>0</v>
      </c>
      <c r="I5329">
        <v>0</v>
      </c>
      <c r="J5329">
        <v>0</v>
      </c>
      <c r="K5329">
        <v>0</v>
      </c>
      <c r="L5329">
        <v>0</v>
      </c>
      <c r="M5329">
        <v>0</v>
      </c>
    </row>
    <row r="5330" spans="2:13" x14ac:dyDescent="0.2">
      <c r="B5330">
        <v>0</v>
      </c>
      <c r="C5330">
        <v>0</v>
      </c>
      <c r="D5330">
        <v>0</v>
      </c>
      <c r="E5330">
        <v>0</v>
      </c>
      <c r="F5330">
        <v>0</v>
      </c>
      <c r="G5330">
        <v>44444444</v>
      </c>
      <c r="H5330">
        <v>0</v>
      </c>
      <c r="I5330">
        <v>0</v>
      </c>
      <c r="J5330">
        <v>0</v>
      </c>
      <c r="K5330">
        <v>0</v>
      </c>
      <c r="L5330">
        <v>0</v>
      </c>
      <c r="M5330">
        <v>0</v>
      </c>
    </row>
    <row r="5331" spans="2:13" x14ac:dyDescent="0.2">
      <c r="B5331">
        <v>0</v>
      </c>
      <c r="C5331">
        <v>0</v>
      </c>
      <c r="D5331">
        <v>0</v>
      </c>
      <c r="E5331">
        <v>0</v>
      </c>
      <c r="F5331">
        <v>0</v>
      </c>
      <c r="G5331">
        <v>44444444</v>
      </c>
      <c r="H5331">
        <v>0</v>
      </c>
      <c r="I5331">
        <v>0</v>
      </c>
      <c r="J5331">
        <v>0</v>
      </c>
      <c r="K5331">
        <v>0</v>
      </c>
      <c r="L5331">
        <v>0</v>
      </c>
      <c r="M5331">
        <v>0</v>
      </c>
    </row>
    <row r="5332" spans="2:13" x14ac:dyDescent="0.2">
      <c r="B5332">
        <v>0</v>
      </c>
      <c r="C5332">
        <v>0</v>
      </c>
      <c r="D5332">
        <v>0</v>
      </c>
      <c r="E5332">
        <v>0</v>
      </c>
      <c r="F5332">
        <v>0</v>
      </c>
      <c r="G5332">
        <v>44444444</v>
      </c>
      <c r="H5332">
        <v>0</v>
      </c>
      <c r="I5332">
        <v>0</v>
      </c>
      <c r="J5332">
        <v>0</v>
      </c>
      <c r="K5332">
        <v>0</v>
      </c>
      <c r="L5332">
        <v>0</v>
      </c>
      <c r="M5332">
        <v>0</v>
      </c>
    </row>
    <row r="5333" spans="2:13" x14ac:dyDescent="0.2">
      <c r="B5333">
        <v>0</v>
      </c>
      <c r="C5333">
        <v>0</v>
      </c>
      <c r="D5333">
        <v>0</v>
      </c>
      <c r="E5333">
        <v>0</v>
      </c>
      <c r="F5333">
        <v>0</v>
      </c>
      <c r="G5333">
        <v>44444444</v>
      </c>
      <c r="H5333">
        <v>0</v>
      </c>
      <c r="I5333">
        <v>0</v>
      </c>
      <c r="J5333">
        <v>0</v>
      </c>
      <c r="K5333">
        <v>0</v>
      </c>
      <c r="L5333">
        <v>0</v>
      </c>
      <c r="M5333">
        <v>0</v>
      </c>
    </row>
    <row r="5334" spans="2:13" x14ac:dyDescent="0.2">
      <c r="B5334">
        <v>0</v>
      </c>
      <c r="C5334">
        <v>0</v>
      </c>
      <c r="D5334">
        <v>0</v>
      </c>
      <c r="E5334">
        <v>0</v>
      </c>
      <c r="F5334">
        <v>0</v>
      </c>
      <c r="G5334">
        <v>44444444</v>
      </c>
      <c r="H5334">
        <v>0</v>
      </c>
      <c r="I5334">
        <v>0</v>
      </c>
      <c r="J5334">
        <v>0</v>
      </c>
      <c r="K5334">
        <v>0</v>
      </c>
      <c r="L5334">
        <v>0</v>
      </c>
      <c r="M5334">
        <v>0</v>
      </c>
    </row>
    <row r="5335" spans="2:13" x14ac:dyDescent="0.2">
      <c r="B5335">
        <v>0</v>
      </c>
      <c r="C5335">
        <v>0</v>
      </c>
      <c r="D5335">
        <v>0</v>
      </c>
      <c r="E5335">
        <v>0</v>
      </c>
      <c r="F5335">
        <v>0</v>
      </c>
      <c r="G5335">
        <v>44444444</v>
      </c>
      <c r="H5335">
        <v>0</v>
      </c>
      <c r="I5335">
        <v>0</v>
      </c>
      <c r="J5335">
        <v>0</v>
      </c>
      <c r="K5335">
        <v>0</v>
      </c>
      <c r="L5335">
        <v>0</v>
      </c>
      <c r="M5335">
        <v>0</v>
      </c>
    </row>
    <row r="5336" spans="2:13" x14ac:dyDescent="0.2">
      <c r="B5336">
        <v>0</v>
      </c>
      <c r="C5336">
        <v>0</v>
      </c>
      <c r="D5336">
        <v>0</v>
      </c>
      <c r="E5336">
        <v>0</v>
      </c>
      <c r="F5336">
        <v>0</v>
      </c>
      <c r="G5336">
        <v>44444444</v>
      </c>
      <c r="H5336">
        <v>0</v>
      </c>
      <c r="I5336">
        <v>0</v>
      </c>
      <c r="J5336">
        <v>0</v>
      </c>
      <c r="K5336">
        <v>0</v>
      </c>
      <c r="L5336">
        <v>0</v>
      </c>
      <c r="M5336">
        <v>0</v>
      </c>
    </row>
    <row r="5337" spans="2:13" x14ac:dyDescent="0.2">
      <c r="B5337">
        <v>0</v>
      </c>
      <c r="C5337">
        <v>0</v>
      </c>
      <c r="D5337">
        <v>0</v>
      </c>
      <c r="E5337">
        <v>0</v>
      </c>
      <c r="F5337">
        <v>0</v>
      </c>
      <c r="G5337">
        <v>44444444</v>
      </c>
      <c r="H5337">
        <v>0</v>
      </c>
      <c r="I5337">
        <v>0</v>
      </c>
      <c r="J5337">
        <v>0</v>
      </c>
      <c r="K5337">
        <v>0</v>
      </c>
      <c r="L5337">
        <v>0</v>
      </c>
      <c r="M5337">
        <v>0</v>
      </c>
    </row>
    <row r="5338" spans="2:13" x14ac:dyDescent="0.2">
      <c r="B5338">
        <v>0</v>
      </c>
      <c r="C5338">
        <v>0</v>
      </c>
      <c r="D5338">
        <v>0</v>
      </c>
      <c r="E5338">
        <v>0</v>
      </c>
      <c r="F5338">
        <v>0</v>
      </c>
      <c r="G5338">
        <v>44444444</v>
      </c>
      <c r="H5338">
        <v>0</v>
      </c>
      <c r="I5338">
        <v>0</v>
      </c>
      <c r="J5338">
        <v>0</v>
      </c>
      <c r="K5338">
        <v>0</v>
      </c>
      <c r="L5338">
        <v>0</v>
      </c>
      <c r="M5338">
        <v>0</v>
      </c>
    </row>
    <row r="5339" spans="2:13" x14ac:dyDescent="0.2">
      <c r="B5339">
        <v>0</v>
      </c>
      <c r="C5339">
        <v>0</v>
      </c>
      <c r="D5339">
        <v>0</v>
      </c>
      <c r="E5339">
        <v>0</v>
      </c>
      <c r="F5339">
        <v>0</v>
      </c>
      <c r="G5339">
        <v>44444444</v>
      </c>
      <c r="H5339">
        <v>0</v>
      </c>
      <c r="I5339">
        <v>0</v>
      </c>
      <c r="J5339">
        <v>0</v>
      </c>
      <c r="K5339">
        <v>0</v>
      </c>
      <c r="L5339">
        <v>0</v>
      </c>
      <c r="M5339">
        <v>0</v>
      </c>
    </row>
    <row r="5340" spans="2:13" x14ac:dyDescent="0.2">
      <c r="B5340">
        <v>0</v>
      </c>
      <c r="C5340">
        <v>0</v>
      </c>
      <c r="D5340">
        <v>0</v>
      </c>
      <c r="E5340">
        <v>0</v>
      </c>
      <c r="F5340">
        <v>0</v>
      </c>
      <c r="G5340">
        <v>44444444</v>
      </c>
      <c r="H5340">
        <v>0</v>
      </c>
      <c r="I5340">
        <v>0</v>
      </c>
      <c r="J5340">
        <v>0</v>
      </c>
      <c r="K5340">
        <v>0</v>
      </c>
      <c r="L5340">
        <v>0</v>
      </c>
      <c r="M5340">
        <v>0</v>
      </c>
    </row>
    <row r="5341" spans="2:13" x14ac:dyDescent="0.2">
      <c r="B5341">
        <v>0</v>
      </c>
      <c r="C5341">
        <v>0</v>
      </c>
      <c r="D5341">
        <v>0</v>
      </c>
      <c r="E5341">
        <v>0</v>
      </c>
      <c r="F5341">
        <v>0</v>
      </c>
      <c r="G5341">
        <v>44444444</v>
      </c>
      <c r="H5341">
        <v>0</v>
      </c>
      <c r="I5341">
        <v>0</v>
      </c>
      <c r="J5341">
        <v>0</v>
      </c>
      <c r="K5341">
        <v>0</v>
      </c>
      <c r="L5341">
        <v>0</v>
      </c>
      <c r="M5341">
        <v>0</v>
      </c>
    </row>
    <row r="5342" spans="2:13" x14ac:dyDescent="0.2">
      <c r="B5342">
        <v>0</v>
      </c>
      <c r="C5342">
        <v>0</v>
      </c>
      <c r="D5342">
        <v>0</v>
      </c>
      <c r="E5342">
        <v>0</v>
      </c>
      <c r="F5342">
        <v>0</v>
      </c>
      <c r="G5342">
        <v>44444444</v>
      </c>
      <c r="H5342">
        <v>0</v>
      </c>
      <c r="I5342">
        <v>0</v>
      </c>
      <c r="J5342">
        <v>0</v>
      </c>
      <c r="K5342">
        <v>0</v>
      </c>
      <c r="L5342">
        <v>0</v>
      </c>
      <c r="M5342">
        <v>0</v>
      </c>
    </row>
    <row r="5343" spans="2:13" x14ac:dyDescent="0.2">
      <c r="B5343">
        <v>0</v>
      </c>
      <c r="C5343">
        <v>0</v>
      </c>
      <c r="D5343">
        <v>0</v>
      </c>
      <c r="E5343">
        <v>0</v>
      </c>
      <c r="F5343">
        <v>0</v>
      </c>
      <c r="G5343">
        <v>44444444</v>
      </c>
      <c r="H5343">
        <v>0</v>
      </c>
      <c r="I5343">
        <v>0</v>
      </c>
      <c r="J5343">
        <v>0</v>
      </c>
      <c r="K5343">
        <v>0</v>
      </c>
      <c r="L5343">
        <v>0</v>
      </c>
      <c r="M5343">
        <v>0</v>
      </c>
    </row>
    <row r="5344" spans="2:13" x14ac:dyDescent="0.2">
      <c r="B5344">
        <v>0</v>
      </c>
      <c r="C5344">
        <v>0</v>
      </c>
      <c r="D5344">
        <v>0</v>
      </c>
      <c r="E5344">
        <v>0</v>
      </c>
      <c r="F5344">
        <v>0</v>
      </c>
      <c r="G5344">
        <v>44444444</v>
      </c>
      <c r="H5344">
        <v>0</v>
      </c>
      <c r="I5344">
        <v>0</v>
      </c>
      <c r="J5344">
        <v>0</v>
      </c>
      <c r="K5344">
        <v>0</v>
      </c>
      <c r="L5344">
        <v>0</v>
      </c>
      <c r="M5344">
        <v>0</v>
      </c>
    </row>
    <row r="5345" spans="2:13" x14ac:dyDescent="0.2">
      <c r="B5345">
        <v>0</v>
      </c>
      <c r="C5345">
        <v>0</v>
      </c>
      <c r="D5345">
        <v>0</v>
      </c>
      <c r="E5345">
        <v>0</v>
      </c>
      <c r="F5345">
        <v>0</v>
      </c>
      <c r="G5345">
        <v>44444444</v>
      </c>
      <c r="H5345">
        <v>0</v>
      </c>
      <c r="I5345">
        <v>0</v>
      </c>
      <c r="J5345">
        <v>0</v>
      </c>
      <c r="K5345">
        <v>0</v>
      </c>
      <c r="L5345">
        <v>0</v>
      </c>
      <c r="M5345">
        <v>0</v>
      </c>
    </row>
    <row r="5346" spans="2:13" x14ac:dyDescent="0.2">
      <c r="B5346">
        <v>0</v>
      </c>
      <c r="C5346">
        <v>0</v>
      </c>
      <c r="D5346">
        <v>0</v>
      </c>
      <c r="E5346">
        <v>0</v>
      </c>
      <c r="F5346">
        <v>0</v>
      </c>
      <c r="G5346">
        <v>44444444</v>
      </c>
      <c r="H5346">
        <v>0</v>
      </c>
      <c r="I5346">
        <v>0</v>
      </c>
      <c r="J5346">
        <v>0</v>
      </c>
      <c r="K5346">
        <v>0</v>
      </c>
      <c r="L5346">
        <v>0</v>
      </c>
      <c r="M5346">
        <v>0</v>
      </c>
    </row>
    <row r="5347" spans="2:13" x14ac:dyDescent="0.2">
      <c r="B5347">
        <v>0</v>
      </c>
      <c r="C5347">
        <v>0</v>
      </c>
      <c r="D5347">
        <v>0</v>
      </c>
      <c r="E5347">
        <v>0</v>
      </c>
      <c r="F5347">
        <v>0</v>
      </c>
      <c r="G5347">
        <v>44444444</v>
      </c>
      <c r="H5347">
        <v>0</v>
      </c>
      <c r="I5347">
        <v>0</v>
      </c>
      <c r="J5347">
        <v>0</v>
      </c>
      <c r="K5347">
        <v>0</v>
      </c>
      <c r="L5347">
        <v>0</v>
      </c>
      <c r="M5347">
        <v>0</v>
      </c>
    </row>
    <row r="5348" spans="2:13" x14ac:dyDescent="0.2">
      <c r="B5348">
        <v>0</v>
      </c>
      <c r="C5348">
        <v>0</v>
      </c>
      <c r="D5348">
        <v>0</v>
      </c>
      <c r="E5348">
        <v>0</v>
      </c>
      <c r="F5348">
        <v>0</v>
      </c>
      <c r="G5348">
        <v>44444444</v>
      </c>
      <c r="H5348">
        <v>0</v>
      </c>
      <c r="I5348">
        <v>0</v>
      </c>
      <c r="J5348">
        <v>0</v>
      </c>
      <c r="K5348">
        <v>0</v>
      </c>
      <c r="L5348">
        <v>0</v>
      </c>
      <c r="M5348">
        <v>0</v>
      </c>
    </row>
    <row r="5349" spans="2:13" x14ac:dyDescent="0.2">
      <c r="B5349">
        <v>0</v>
      </c>
      <c r="C5349">
        <v>0</v>
      </c>
      <c r="D5349">
        <v>0</v>
      </c>
      <c r="E5349">
        <v>0</v>
      </c>
      <c r="F5349">
        <v>0</v>
      </c>
      <c r="G5349">
        <v>44444444</v>
      </c>
      <c r="H5349">
        <v>0</v>
      </c>
      <c r="I5349">
        <v>0</v>
      </c>
      <c r="J5349">
        <v>0</v>
      </c>
      <c r="K5349">
        <v>0</v>
      </c>
      <c r="L5349">
        <v>0</v>
      </c>
      <c r="M5349">
        <v>0</v>
      </c>
    </row>
    <row r="5350" spans="2:13" x14ac:dyDescent="0.2">
      <c r="B5350">
        <v>0</v>
      </c>
      <c r="C5350">
        <v>0</v>
      </c>
      <c r="D5350">
        <v>0</v>
      </c>
      <c r="E5350">
        <v>0</v>
      </c>
      <c r="F5350">
        <v>0</v>
      </c>
      <c r="G5350">
        <v>44444444</v>
      </c>
      <c r="H5350">
        <v>0</v>
      </c>
      <c r="I5350">
        <v>0</v>
      </c>
      <c r="J5350">
        <v>0</v>
      </c>
      <c r="K5350">
        <v>0</v>
      </c>
      <c r="L5350">
        <v>0</v>
      </c>
      <c r="M5350">
        <v>0</v>
      </c>
    </row>
    <row r="5351" spans="2:13" x14ac:dyDescent="0.2">
      <c r="B5351">
        <v>0</v>
      </c>
      <c r="C5351">
        <v>0</v>
      </c>
      <c r="D5351">
        <v>0</v>
      </c>
      <c r="E5351">
        <v>0</v>
      </c>
      <c r="F5351">
        <v>0</v>
      </c>
      <c r="G5351">
        <v>44444444</v>
      </c>
      <c r="H5351">
        <v>0</v>
      </c>
      <c r="I5351">
        <v>0</v>
      </c>
      <c r="J5351">
        <v>0</v>
      </c>
      <c r="K5351">
        <v>0</v>
      </c>
      <c r="L5351">
        <v>0</v>
      </c>
      <c r="M5351">
        <v>0</v>
      </c>
    </row>
    <row r="5352" spans="2:13" x14ac:dyDescent="0.2">
      <c r="B5352">
        <v>0</v>
      </c>
      <c r="C5352">
        <v>0</v>
      </c>
      <c r="D5352">
        <v>0</v>
      </c>
      <c r="E5352">
        <v>0</v>
      </c>
      <c r="F5352">
        <v>0</v>
      </c>
      <c r="G5352">
        <v>44444444</v>
      </c>
      <c r="H5352">
        <v>0</v>
      </c>
      <c r="I5352">
        <v>0</v>
      </c>
      <c r="J5352">
        <v>0</v>
      </c>
      <c r="K5352">
        <v>0</v>
      </c>
      <c r="L5352">
        <v>0</v>
      </c>
      <c r="M5352">
        <v>0</v>
      </c>
    </row>
    <row r="5353" spans="2:13" x14ac:dyDescent="0.2">
      <c r="B5353">
        <v>0</v>
      </c>
      <c r="C5353">
        <v>0</v>
      </c>
      <c r="D5353">
        <v>0</v>
      </c>
      <c r="E5353">
        <v>0</v>
      </c>
      <c r="F5353">
        <v>0</v>
      </c>
      <c r="G5353">
        <v>44444444</v>
      </c>
      <c r="H5353">
        <v>0</v>
      </c>
      <c r="I5353">
        <v>0</v>
      </c>
      <c r="J5353">
        <v>0</v>
      </c>
      <c r="K5353">
        <v>0</v>
      </c>
      <c r="L5353">
        <v>0</v>
      </c>
      <c r="M5353">
        <v>0</v>
      </c>
    </row>
    <row r="5354" spans="2:13" x14ac:dyDescent="0.2">
      <c r="B5354">
        <v>0</v>
      </c>
      <c r="C5354">
        <v>0</v>
      </c>
      <c r="D5354">
        <v>0</v>
      </c>
      <c r="E5354">
        <v>0</v>
      </c>
      <c r="F5354">
        <v>0</v>
      </c>
      <c r="G5354">
        <v>44444444</v>
      </c>
      <c r="H5354">
        <v>0</v>
      </c>
      <c r="I5354">
        <v>0</v>
      </c>
      <c r="J5354">
        <v>0</v>
      </c>
      <c r="K5354">
        <v>0</v>
      </c>
      <c r="L5354">
        <v>0</v>
      </c>
      <c r="M5354">
        <v>0</v>
      </c>
    </row>
    <row r="5355" spans="2:13" x14ac:dyDescent="0.2">
      <c r="B5355">
        <v>0</v>
      </c>
      <c r="C5355">
        <v>0</v>
      </c>
      <c r="D5355">
        <v>0</v>
      </c>
      <c r="E5355">
        <v>0</v>
      </c>
      <c r="F5355">
        <v>0</v>
      </c>
      <c r="G5355">
        <v>44444444</v>
      </c>
      <c r="H5355">
        <v>0</v>
      </c>
      <c r="I5355">
        <v>0</v>
      </c>
      <c r="J5355">
        <v>0</v>
      </c>
      <c r="K5355">
        <v>0</v>
      </c>
      <c r="L5355">
        <v>0</v>
      </c>
      <c r="M5355">
        <v>0</v>
      </c>
    </row>
    <row r="5356" spans="2:13" x14ac:dyDescent="0.2">
      <c r="B5356">
        <v>0</v>
      </c>
      <c r="C5356">
        <v>0</v>
      </c>
      <c r="D5356">
        <v>0</v>
      </c>
      <c r="E5356">
        <v>0</v>
      </c>
      <c r="F5356">
        <v>0</v>
      </c>
      <c r="G5356">
        <v>44444444</v>
      </c>
      <c r="H5356">
        <v>0</v>
      </c>
      <c r="I5356">
        <v>0</v>
      </c>
      <c r="J5356">
        <v>0</v>
      </c>
      <c r="K5356">
        <v>0</v>
      </c>
      <c r="L5356">
        <v>0</v>
      </c>
      <c r="M5356">
        <v>0</v>
      </c>
    </row>
    <row r="5357" spans="2:13" x14ac:dyDescent="0.2">
      <c r="B5357">
        <v>0</v>
      </c>
      <c r="C5357">
        <v>0</v>
      </c>
      <c r="D5357">
        <v>0</v>
      </c>
      <c r="E5357">
        <v>0</v>
      </c>
      <c r="F5357">
        <v>0</v>
      </c>
      <c r="G5357">
        <v>44444444</v>
      </c>
      <c r="H5357">
        <v>0</v>
      </c>
      <c r="I5357">
        <v>0</v>
      </c>
      <c r="J5357">
        <v>0</v>
      </c>
      <c r="K5357">
        <v>0</v>
      </c>
      <c r="L5357">
        <v>0</v>
      </c>
      <c r="M5357">
        <v>0</v>
      </c>
    </row>
    <row r="5358" spans="2:13" x14ac:dyDescent="0.2">
      <c r="B5358">
        <v>0</v>
      </c>
      <c r="C5358">
        <v>0</v>
      </c>
      <c r="D5358">
        <v>0</v>
      </c>
      <c r="E5358">
        <v>0</v>
      </c>
      <c r="F5358">
        <v>0</v>
      </c>
      <c r="G5358">
        <v>44444444</v>
      </c>
      <c r="H5358">
        <v>0</v>
      </c>
      <c r="I5358">
        <v>0</v>
      </c>
      <c r="J5358">
        <v>0</v>
      </c>
      <c r="K5358">
        <v>0</v>
      </c>
      <c r="L5358">
        <v>0</v>
      </c>
      <c r="M5358">
        <v>0</v>
      </c>
    </row>
    <row r="5359" spans="2:13" x14ac:dyDescent="0.2">
      <c r="B5359">
        <v>0</v>
      </c>
      <c r="C5359">
        <v>0</v>
      </c>
      <c r="D5359">
        <v>0</v>
      </c>
      <c r="E5359">
        <v>0</v>
      </c>
      <c r="F5359">
        <v>0</v>
      </c>
      <c r="G5359">
        <v>44444444</v>
      </c>
      <c r="H5359">
        <v>0</v>
      </c>
      <c r="I5359">
        <v>0</v>
      </c>
      <c r="J5359">
        <v>0</v>
      </c>
      <c r="K5359">
        <v>0</v>
      </c>
      <c r="L5359">
        <v>0</v>
      </c>
      <c r="M5359">
        <v>0</v>
      </c>
    </row>
    <row r="5360" spans="2:13" x14ac:dyDescent="0.2">
      <c r="B5360">
        <v>0</v>
      </c>
      <c r="C5360">
        <v>0</v>
      </c>
      <c r="D5360">
        <v>0</v>
      </c>
      <c r="E5360">
        <v>0</v>
      </c>
      <c r="F5360">
        <v>0</v>
      </c>
      <c r="G5360">
        <v>44444444</v>
      </c>
      <c r="H5360">
        <v>0</v>
      </c>
      <c r="I5360">
        <v>0</v>
      </c>
      <c r="J5360">
        <v>0</v>
      </c>
      <c r="K5360">
        <v>0</v>
      </c>
      <c r="L5360">
        <v>0</v>
      </c>
      <c r="M5360">
        <v>0</v>
      </c>
    </row>
    <row r="5361" spans="2:13" x14ac:dyDescent="0.2">
      <c r="B5361">
        <v>0</v>
      </c>
      <c r="C5361">
        <v>0</v>
      </c>
      <c r="D5361">
        <v>0</v>
      </c>
      <c r="E5361">
        <v>0</v>
      </c>
      <c r="F5361">
        <v>0</v>
      </c>
      <c r="G5361">
        <v>44444444</v>
      </c>
      <c r="H5361">
        <v>0</v>
      </c>
      <c r="I5361">
        <v>0</v>
      </c>
      <c r="J5361">
        <v>0</v>
      </c>
      <c r="K5361">
        <v>0</v>
      </c>
      <c r="L5361">
        <v>0</v>
      </c>
      <c r="M5361">
        <v>0</v>
      </c>
    </row>
    <row r="5362" spans="2:13" x14ac:dyDescent="0.2">
      <c r="B5362">
        <v>0</v>
      </c>
      <c r="C5362">
        <v>0</v>
      </c>
      <c r="D5362">
        <v>0</v>
      </c>
      <c r="E5362">
        <v>0</v>
      </c>
      <c r="F5362">
        <v>0</v>
      </c>
      <c r="G5362">
        <v>44444444</v>
      </c>
      <c r="H5362">
        <v>0</v>
      </c>
      <c r="I5362">
        <v>0</v>
      </c>
      <c r="J5362">
        <v>0</v>
      </c>
      <c r="K5362">
        <v>0</v>
      </c>
      <c r="L5362">
        <v>0</v>
      </c>
      <c r="M5362">
        <v>0</v>
      </c>
    </row>
    <row r="5363" spans="2:13" x14ac:dyDescent="0.2">
      <c r="B5363">
        <v>0</v>
      </c>
      <c r="C5363">
        <v>0</v>
      </c>
      <c r="D5363">
        <v>0</v>
      </c>
      <c r="E5363">
        <v>0</v>
      </c>
      <c r="F5363">
        <v>0</v>
      </c>
      <c r="G5363">
        <v>44444444</v>
      </c>
      <c r="H5363">
        <v>0</v>
      </c>
      <c r="I5363">
        <v>0</v>
      </c>
      <c r="J5363">
        <v>0</v>
      </c>
      <c r="K5363">
        <v>0</v>
      </c>
      <c r="L5363">
        <v>0</v>
      </c>
      <c r="M5363">
        <v>0</v>
      </c>
    </row>
    <row r="5364" spans="2:13" x14ac:dyDescent="0.2">
      <c r="B5364">
        <v>0</v>
      </c>
      <c r="C5364">
        <v>0</v>
      </c>
      <c r="D5364">
        <v>0</v>
      </c>
      <c r="E5364">
        <v>0</v>
      </c>
      <c r="F5364">
        <v>0</v>
      </c>
      <c r="G5364">
        <v>44444444</v>
      </c>
      <c r="H5364">
        <v>0</v>
      </c>
      <c r="I5364">
        <v>0</v>
      </c>
      <c r="J5364">
        <v>0</v>
      </c>
      <c r="K5364">
        <v>0</v>
      </c>
      <c r="L5364">
        <v>0</v>
      </c>
      <c r="M5364">
        <v>0</v>
      </c>
    </row>
    <row r="5365" spans="2:13" x14ac:dyDescent="0.2">
      <c r="B5365">
        <v>0</v>
      </c>
      <c r="C5365">
        <v>0</v>
      </c>
      <c r="D5365">
        <v>0</v>
      </c>
      <c r="E5365">
        <v>0</v>
      </c>
      <c r="F5365">
        <v>0</v>
      </c>
      <c r="G5365">
        <v>44444444</v>
      </c>
      <c r="H5365">
        <v>0</v>
      </c>
      <c r="I5365">
        <v>0</v>
      </c>
      <c r="J5365">
        <v>0</v>
      </c>
      <c r="K5365">
        <v>0</v>
      </c>
      <c r="L5365">
        <v>0</v>
      </c>
      <c r="M5365">
        <v>0</v>
      </c>
    </row>
    <row r="5366" spans="2:13" x14ac:dyDescent="0.2">
      <c r="B5366">
        <v>0</v>
      </c>
      <c r="C5366">
        <v>0</v>
      </c>
      <c r="D5366">
        <v>0</v>
      </c>
      <c r="E5366">
        <v>0</v>
      </c>
      <c r="F5366">
        <v>0</v>
      </c>
      <c r="G5366">
        <v>44444444</v>
      </c>
      <c r="H5366">
        <v>0</v>
      </c>
      <c r="I5366">
        <v>0</v>
      </c>
      <c r="J5366">
        <v>0</v>
      </c>
      <c r="K5366">
        <v>0</v>
      </c>
      <c r="L5366">
        <v>0</v>
      </c>
      <c r="M5366">
        <v>0</v>
      </c>
    </row>
    <row r="5367" spans="2:13" x14ac:dyDescent="0.2">
      <c r="B5367">
        <v>0</v>
      </c>
      <c r="C5367">
        <v>0</v>
      </c>
      <c r="D5367">
        <v>0</v>
      </c>
      <c r="E5367">
        <v>0</v>
      </c>
      <c r="F5367">
        <v>0</v>
      </c>
      <c r="G5367">
        <v>44444444</v>
      </c>
      <c r="H5367">
        <v>0</v>
      </c>
      <c r="I5367">
        <v>0</v>
      </c>
      <c r="J5367">
        <v>0</v>
      </c>
      <c r="K5367">
        <v>0</v>
      </c>
      <c r="L5367">
        <v>0</v>
      </c>
      <c r="M5367">
        <v>0</v>
      </c>
    </row>
    <row r="5368" spans="2:13" x14ac:dyDescent="0.2">
      <c r="B5368">
        <v>0</v>
      </c>
      <c r="C5368">
        <v>0</v>
      </c>
      <c r="D5368">
        <v>0</v>
      </c>
      <c r="E5368">
        <v>0</v>
      </c>
      <c r="F5368">
        <v>0</v>
      </c>
      <c r="G5368">
        <v>44444444</v>
      </c>
      <c r="H5368">
        <v>0</v>
      </c>
      <c r="I5368">
        <v>0</v>
      </c>
      <c r="J5368">
        <v>0</v>
      </c>
      <c r="K5368">
        <v>0</v>
      </c>
      <c r="L5368">
        <v>0</v>
      </c>
      <c r="M5368">
        <v>0</v>
      </c>
    </row>
    <row r="5369" spans="2:13" x14ac:dyDescent="0.2">
      <c r="B5369">
        <v>0</v>
      </c>
      <c r="C5369">
        <v>0</v>
      </c>
      <c r="D5369">
        <v>0</v>
      </c>
      <c r="E5369">
        <v>0</v>
      </c>
      <c r="F5369">
        <v>0</v>
      </c>
      <c r="G5369">
        <v>44444444</v>
      </c>
      <c r="H5369">
        <v>0</v>
      </c>
      <c r="I5369">
        <v>0</v>
      </c>
      <c r="J5369">
        <v>0</v>
      </c>
      <c r="K5369">
        <v>0</v>
      </c>
      <c r="L5369">
        <v>0</v>
      </c>
      <c r="M5369">
        <v>0</v>
      </c>
    </row>
    <row r="5370" spans="2:13" x14ac:dyDescent="0.2">
      <c r="B5370">
        <v>0</v>
      </c>
      <c r="C5370">
        <v>0</v>
      </c>
      <c r="D5370">
        <v>0</v>
      </c>
      <c r="E5370">
        <v>0</v>
      </c>
      <c r="F5370">
        <v>0</v>
      </c>
      <c r="G5370">
        <v>44444444</v>
      </c>
      <c r="H5370">
        <v>0</v>
      </c>
      <c r="I5370">
        <v>0</v>
      </c>
      <c r="J5370">
        <v>0</v>
      </c>
      <c r="K5370">
        <v>0</v>
      </c>
      <c r="L5370">
        <v>0</v>
      </c>
      <c r="M5370">
        <v>0</v>
      </c>
    </row>
    <row r="5371" spans="2:13" x14ac:dyDescent="0.2">
      <c r="B5371">
        <v>0</v>
      </c>
      <c r="C5371">
        <v>0</v>
      </c>
      <c r="D5371">
        <v>0</v>
      </c>
      <c r="E5371">
        <v>0</v>
      </c>
      <c r="F5371">
        <v>0</v>
      </c>
      <c r="G5371">
        <v>44444444</v>
      </c>
      <c r="H5371">
        <v>0</v>
      </c>
      <c r="I5371">
        <v>0</v>
      </c>
      <c r="J5371">
        <v>0</v>
      </c>
      <c r="K5371">
        <v>0</v>
      </c>
      <c r="L5371">
        <v>0</v>
      </c>
      <c r="M5371">
        <v>0</v>
      </c>
    </row>
    <row r="5372" spans="2:13" x14ac:dyDescent="0.2">
      <c r="B5372">
        <v>0</v>
      </c>
      <c r="C5372">
        <v>0</v>
      </c>
      <c r="D5372">
        <v>0</v>
      </c>
      <c r="E5372">
        <v>0</v>
      </c>
      <c r="F5372">
        <v>0</v>
      </c>
      <c r="G5372">
        <v>44444444</v>
      </c>
      <c r="H5372">
        <v>0</v>
      </c>
      <c r="I5372">
        <v>0</v>
      </c>
      <c r="J5372">
        <v>0</v>
      </c>
      <c r="K5372">
        <v>0</v>
      </c>
      <c r="L5372">
        <v>0</v>
      </c>
      <c r="M5372">
        <v>0</v>
      </c>
    </row>
    <row r="5373" spans="2:13" x14ac:dyDescent="0.2">
      <c r="B5373">
        <v>0</v>
      </c>
      <c r="C5373">
        <v>0</v>
      </c>
      <c r="D5373">
        <v>0</v>
      </c>
      <c r="E5373">
        <v>0</v>
      </c>
      <c r="F5373">
        <v>0</v>
      </c>
      <c r="G5373">
        <v>44444444</v>
      </c>
      <c r="H5373">
        <v>0</v>
      </c>
      <c r="I5373">
        <v>0</v>
      </c>
      <c r="J5373">
        <v>0</v>
      </c>
      <c r="K5373">
        <v>0</v>
      </c>
      <c r="L5373">
        <v>0</v>
      </c>
      <c r="M5373">
        <v>0</v>
      </c>
    </row>
    <row r="5374" spans="2:13" x14ac:dyDescent="0.2">
      <c r="B5374">
        <v>0</v>
      </c>
      <c r="C5374">
        <v>0</v>
      </c>
      <c r="D5374">
        <v>0</v>
      </c>
      <c r="E5374">
        <v>0</v>
      </c>
      <c r="F5374">
        <v>0</v>
      </c>
      <c r="G5374">
        <v>44444444</v>
      </c>
      <c r="H5374">
        <v>0</v>
      </c>
      <c r="I5374">
        <v>0</v>
      </c>
      <c r="J5374">
        <v>0</v>
      </c>
      <c r="K5374">
        <v>0</v>
      </c>
      <c r="L5374">
        <v>0</v>
      </c>
      <c r="M5374">
        <v>0</v>
      </c>
    </row>
    <row r="5375" spans="2:13" x14ac:dyDescent="0.2">
      <c r="B5375">
        <v>0</v>
      </c>
      <c r="C5375">
        <v>0</v>
      </c>
      <c r="D5375">
        <v>0</v>
      </c>
      <c r="E5375">
        <v>0</v>
      </c>
      <c r="F5375">
        <v>0</v>
      </c>
      <c r="G5375">
        <v>44444444</v>
      </c>
      <c r="H5375">
        <v>0</v>
      </c>
      <c r="I5375">
        <v>0</v>
      </c>
      <c r="J5375">
        <v>0</v>
      </c>
      <c r="K5375">
        <v>0</v>
      </c>
      <c r="L5375">
        <v>0</v>
      </c>
      <c r="M5375">
        <v>0</v>
      </c>
    </row>
    <row r="5376" spans="2:13" x14ac:dyDescent="0.2">
      <c r="B5376">
        <v>0</v>
      </c>
      <c r="C5376">
        <v>0</v>
      </c>
      <c r="D5376">
        <v>0</v>
      </c>
      <c r="E5376">
        <v>0</v>
      </c>
      <c r="F5376">
        <v>0</v>
      </c>
      <c r="G5376">
        <v>44444444</v>
      </c>
      <c r="H5376">
        <v>0</v>
      </c>
      <c r="I5376">
        <v>0</v>
      </c>
      <c r="J5376">
        <v>0</v>
      </c>
      <c r="K5376">
        <v>0</v>
      </c>
      <c r="L5376">
        <v>0</v>
      </c>
      <c r="M5376">
        <v>0</v>
      </c>
    </row>
    <row r="5377" spans="2:13" x14ac:dyDescent="0.2">
      <c r="B5377">
        <v>0</v>
      </c>
      <c r="C5377">
        <v>0</v>
      </c>
      <c r="D5377">
        <v>0</v>
      </c>
      <c r="E5377">
        <v>0</v>
      </c>
      <c r="F5377">
        <v>0</v>
      </c>
      <c r="G5377">
        <v>44444444</v>
      </c>
      <c r="H5377">
        <v>0</v>
      </c>
      <c r="I5377">
        <v>0</v>
      </c>
      <c r="J5377">
        <v>0</v>
      </c>
      <c r="K5377">
        <v>0</v>
      </c>
      <c r="L5377">
        <v>0</v>
      </c>
      <c r="M5377">
        <v>0</v>
      </c>
    </row>
    <row r="5378" spans="2:13" x14ac:dyDescent="0.2">
      <c r="B5378">
        <v>0</v>
      </c>
      <c r="C5378">
        <v>0</v>
      </c>
      <c r="D5378">
        <v>0</v>
      </c>
      <c r="E5378">
        <v>0</v>
      </c>
      <c r="F5378">
        <v>0</v>
      </c>
      <c r="G5378">
        <v>44444444</v>
      </c>
      <c r="H5378">
        <v>0</v>
      </c>
      <c r="I5378">
        <v>0</v>
      </c>
      <c r="J5378">
        <v>0</v>
      </c>
      <c r="K5378">
        <v>0</v>
      </c>
      <c r="L5378">
        <v>0</v>
      </c>
      <c r="M5378">
        <v>0</v>
      </c>
    </row>
    <row r="5379" spans="2:13" x14ac:dyDescent="0.2">
      <c r="B5379">
        <v>0</v>
      </c>
      <c r="C5379">
        <v>0</v>
      </c>
      <c r="D5379">
        <v>0</v>
      </c>
      <c r="E5379">
        <v>0</v>
      </c>
      <c r="F5379">
        <v>0</v>
      </c>
      <c r="G5379">
        <v>44444444</v>
      </c>
      <c r="H5379">
        <v>0</v>
      </c>
      <c r="I5379">
        <v>0</v>
      </c>
      <c r="J5379">
        <v>0</v>
      </c>
      <c r="K5379">
        <v>0</v>
      </c>
      <c r="L5379">
        <v>0</v>
      </c>
      <c r="M5379">
        <v>0</v>
      </c>
    </row>
    <row r="5380" spans="2:13" x14ac:dyDescent="0.2">
      <c r="B5380">
        <v>0</v>
      </c>
      <c r="C5380">
        <v>0</v>
      </c>
      <c r="D5380">
        <v>0</v>
      </c>
      <c r="E5380">
        <v>0</v>
      </c>
      <c r="F5380">
        <v>0</v>
      </c>
      <c r="G5380">
        <v>44444444</v>
      </c>
      <c r="H5380">
        <v>0</v>
      </c>
      <c r="I5380">
        <v>0</v>
      </c>
      <c r="J5380">
        <v>0</v>
      </c>
      <c r="K5380">
        <v>0</v>
      </c>
      <c r="L5380">
        <v>0</v>
      </c>
      <c r="M5380">
        <v>0</v>
      </c>
    </row>
    <row r="5381" spans="2:13" x14ac:dyDescent="0.2">
      <c r="B5381">
        <v>0</v>
      </c>
      <c r="C5381">
        <v>0</v>
      </c>
      <c r="D5381">
        <v>0</v>
      </c>
      <c r="E5381">
        <v>0</v>
      </c>
      <c r="F5381">
        <v>0</v>
      </c>
      <c r="G5381">
        <v>44444444</v>
      </c>
      <c r="H5381">
        <v>0</v>
      </c>
      <c r="I5381">
        <v>0</v>
      </c>
      <c r="J5381">
        <v>0</v>
      </c>
      <c r="K5381">
        <v>0</v>
      </c>
      <c r="L5381">
        <v>0</v>
      </c>
      <c r="M5381">
        <v>0</v>
      </c>
    </row>
    <row r="5382" spans="2:13" x14ac:dyDescent="0.2">
      <c r="B5382">
        <v>0</v>
      </c>
      <c r="C5382">
        <v>0</v>
      </c>
      <c r="D5382">
        <v>0</v>
      </c>
      <c r="E5382">
        <v>0</v>
      </c>
      <c r="F5382">
        <v>0</v>
      </c>
      <c r="G5382">
        <v>44444444</v>
      </c>
      <c r="H5382">
        <v>0</v>
      </c>
      <c r="I5382">
        <v>0</v>
      </c>
      <c r="J5382">
        <v>0</v>
      </c>
      <c r="K5382">
        <v>0</v>
      </c>
      <c r="L5382">
        <v>0</v>
      </c>
      <c r="M5382">
        <v>0</v>
      </c>
    </row>
    <row r="5383" spans="2:13" x14ac:dyDescent="0.2">
      <c r="B5383">
        <v>0</v>
      </c>
      <c r="C5383">
        <v>0</v>
      </c>
      <c r="D5383">
        <v>0</v>
      </c>
      <c r="E5383">
        <v>0</v>
      </c>
      <c r="F5383">
        <v>0</v>
      </c>
      <c r="G5383">
        <v>44444444</v>
      </c>
      <c r="H5383">
        <v>0</v>
      </c>
      <c r="I5383">
        <v>0</v>
      </c>
      <c r="J5383">
        <v>0</v>
      </c>
      <c r="K5383">
        <v>0</v>
      </c>
      <c r="L5383">
        <v>0</v>
      </c>
      <c r="M5383">
        <v>0</v>
      </c>
    </row>
    <row r="5384" spans="2:13" x14ac:dyDescent="0.2">
      <c r="B5384">
        <v>0</v>
      </c>
      <c r="C5384">
        <v>0</v>
      </c>
      <c r="D5384">
        <v>0</v>
      </c>
      <c r="E5384">
        <v>0</v>
      </c>
      <c r="F5384">
        <v>0</v>
      </c>
      <c r="G5384">
        <v>44444444</v>
      </c>
      <c r="H5384">
        <v>0</v>
      </c>
      <c r="I5384">
        <v>0</v>
      </c>
      <c r="J5384">
        <v>0</v>
      </c>
      <c r="K5384">
        <v>0</v>
      </c>
      <c r="L5384">
        <v>0</v>
      </c>
      <c r="M5384">
        <v>0</v>
      </c>
    </row>
    <row r="5385" spans="2:13" x14ac:dyDescent="0.2">
      <c r="B5385">
        <v>0</v>
      </c>
      <c r="C5385">
        <v>0</v>
      </c>
      <c r="D5385">
        <v>0</v>
      </c>
      <c r="E5385">
        <v>0</v>
      </c>
      <c r="F5385">
        <v>0</v>
      </c>
      <c r="G5385">
        <v>44444444</v>
      </c>
      <c r="H5385">
        <v>0</v>
      </c>
      <c r="I5385">
        <v>0</v>
      </c>
      <c r="J5385">
        <v>0</v>
      </c>
      <c r="K5385">
        <v>0</v>
      </c>
      <c r="L5385">
        <v>0</v>
      </c>
      <c r="M5385">
        <v>0</v>
      </c>
    </row>
    <row r="5386" spans="2:13" x14ac:dyDescent="0.2">
      <c r="B5386">
        <v>0</v>
      </c>
      <c r="C5386">
        <v>0</v>
      </c>
      <c r="D5386">
        <v>0</v>
      </c>
      <c r="E5386">
        <v>0</v>
      </c>
      <c r="F5386">
        <v>0</v>
      </c>
      <c r="G5386">
        <v>44444444</v>
      </c>
      <c r="H5386">
        <v>0</v>
      </c>
      <c r="I5386">
        <v>0</v>
      </c>
      <c r="J5386">
        <v>0</v>
      </c>
      <c r="K5386">
        <v>0</v>
      </c>
      <c r="L5386">
        <v>0</v>
      </c>
      <c r="M5386">
        <v>0</v>
      </c>
    </row>
    <row r="5387" spans="2:13" x14ac:dyDescent="0.2">
      <c r="B5387">
        <v>0</v>
      </c>
      <c r="C5387">
        <v>0</v>
      </c>
      <c r="D5387">
        <v>0</v>
      </c>
      <c r="E5387">
        <v>0</v>
      </c>
      <c r="F5387">
        <v>0</v>
      </c>
      <c r="G5387">
        <v>44444444</v>
      </c>
      <c r="H5387">
        <v>0</v>
      </c>
      <c r="I5387">
        <v>0</v>
      </c>
      <c r="J5387">
        <v>0</v>
      </c>
      <c r="K5387">
        <v>0</v>
      </c>
      <c r="L5387">
        <v>0</v>
      </c>
      <c r="M5387">
        <v>0</v>
      </c>
    </row>
    <row r="5388" spans="2:13" x14ac:dyDescent="0.2">
      <c r="B5388">
        <v>0</v>
      </c>
      <c r="C5388">
        <v>0</v>
      </c>
      <c r="D5388">
        <v>0</v>
      </c>
      <c r="E5388">
        <v>0</v>
      </c>
      <c r="F5388">
        <v>0</v>
      </c>
      <c r="G5388">
        <v>44444444</v>
      </c>
      <c r="H5388">
        <v>0</v>
      </c>
      <c r="I5388">
        <v>0</v>
      </c>
      <c r="J5388">
        <v>0</v>
      </c>
      <c r="K5388">
        <v>0</v>
      </c>
      <c r="L5388">
        <v>0</v>
      </c>
      <c r="M5388">
        <v>0</v>
      </c>
    </row>
    <row r="5389" spans="2:13" x14ac:dyDescent="0.2">
      <c r="B5389">
        <v>0</v>
      </c>
      <c r="C5389">
        <v>0</v>
      </c>
      <c r="D5389">
        <v>0</v>
      </c>
      <c r="E5389">
        <v>0</v>
      </c>
      <c r="F5389">
        <v>0</v>
      </c>
      <c r="G5389">
        <v>44444444</v>
      </c>
      <c r="H5389">
        <v>0</v>
      </c>
      <c r="I5389">
        <v>0</v>
      </c>
      <c r="J5389">
        <v>0</v>
      </c>
      <c r="K5389">
        <v>0</v>
      </c>
      <c r="L5389">
        <v>0</v>
      </c>
      <c r="M5389">
        <v>0</v>
      </c>
    </row>
    <row r="5390" spans="2:13" x14ac:dyDescent="0.2">
      <c r="B5390">
        <v>0</v>
      </c>
      <c r="C5390">
        <v>0</v>
      </c>
      <c r="D5390">
        <v>0</v>
      </c>
      <c r="E5390">
        <v>0</v>
      </c>
      <c r="F5390">
        <v>0</v>
      </c>
      <c r="G5390">
        <v>44444444</v>
      </c>
      <c r="H5390">
        <v>0</v>
      </c>
      <c r="I5390">
        <v>0</v>
      </c>
      <c r="J5390">
        <v>0</v>
      </c>
      <c r="K5390">
        <v>0</v>
      </c>
      <c r="L5390">
        <v>0</v>
      </c>
      <c r="M5390">
        <v>0</v>
      </c>
    </row>
    <row r="5391" spans="2:13" x14ac:dyDescent="0.2">
      <c r="B5391">
        <v>0</v>
      </c>
      <c r="C5391">
        <v>0</v>
      </c>
      <c r="D5391">
        <v>0</v>
      </c>
      <c r="E5391">
        <v>0</v>
      </c>
      <c r="F5391">
        <v>0</v>
      </c>
      <c r="G5391">
        <v>44444444</v>
      </c>
      <c r="H5391">
        <v>0</v>
      </c>
      <c r="I5391">
        <v>0</v>
      </c>
      <c r="J5391">
        <v>0</v>
      </c>
      <c r="K5391">
        <v>0</v>
      </c>
      <c r="L5391">
        <v>0</v>
      </c>
      <c r="M5391">
        <v>0</v>
      </c>
    </row>
    <row r="5392" spans="2:13" x14ac:dyDescent="0.2">
      <c r="B5392">
        <v>0</v>
      </c>
      <c r="C5392">
        <v>0</v>
      </c>
      <c r="D5392">
        <v>0</v>
      </c>
      <c r="E5392">
        <v>0</v>
      </c>
      <c r="F5392">
        <v>0</v>
      </c>
      <c r="G5392">
        <v>44444444</v>
      </c>
      <c r="H5392">
        <v>0</v>
      </c>
      <c r="I5392">
        <v>0</v>
      </c>
      <c r="J5392">
        <v>0</v>
      </c>
      <c r="K5392">
        <v>0</v>
      </c>
      <c r="L5392">
        <v>0</v>
      </c>
      <c r="M5392">
        <v>0</v>
      </c>
    </row>
    <row r="5393" spans="2:13" x14ac:dyDescent="0.2">
      <c r="B5393">
        <v>0</v>
      </c>
      <c r="C5393">
        <v>0</v>
      </c>
      <c r="D5393">
        <v>0</v>
      </c>
      <c r="E5393">
        <v>0</v>
      </c>
      <c r="F5393">
        <v>0</v>
      </c>
      <c r="G5393">
        <v>44444444</v>
      </c>
      <c r="H5393">
        <v>0</v>
      </c>
      <c r="I5393">
        <v>0</v>
      </c>
      <c r="J5393">
        <v>0</v>
      </c>
      <c r="K5393">
        <v>0</v>
      </c>
      <c r="L5393">
        <v>0</v>
      </c>
      <c r="M5393">
        <v>0</v>
      </c>
    </row>
    <row r="5394" spans="2:13" x14ac:dyDescent="0.2">
      <c r="B5394">
        <v>0</v>
      </c>
      <c r="C5394">
        <v>0</v>
      </c>
      <c r="D5394">
        <v>0</v>
      </c>
      <c r="E5394">
        <v>0</v>
      </c>
      <c r="F5394">
        <v>0</v>
      </c>
      <c r="G5394">
        <v>44444444</v>
      </c>
      <c r="H5394">
        <v>0</v>
      </c>
      <c r="I5394">
        <v>0</v>
      </c>
      <c r="J5394">
        <v>0</v>
      </c>
      <c r="K5394">
        <v>0</v>
      </c>
      <c r="L5394">
        <v>0</v>
      </c>
      <c r="M5394">
        <v>0</v>
      </c>
    </row>
    <row r="5395" spans="2:13" x14ac:dyDescent="0.2">
      <c r="B5395">
        <v>0</v>
      </c>
      <c r="C5395">
        <v>0</v>
      </c>
      <c r="D5395">
        <v>0</v>
      </c>
      <c r="E5395">
        <v>0</v>
      </c>
      <c r="F5395">
        <v>0</v>
      </c>
      <c r="G5395">
        <v>44444444</v>
      </c>
      <c r="H5395">
        <v>0</v>
      </c>
      <c r="I5395">
        <v>0</v>
      </c>
      <c r="J5395">
        <v>0</v>
      </c>
      <c r="K5395">
        <v>0</v>
      </c>
      <c r="L5395">
        <v>0</v>
      </c>
      <c r="M5395">
        <v>0</v>
      </c>
    </row>
    <row r="5396" spans="2:13" x14ac:dyDescent="0.2">
      <c r="B5396">
        <v>0</v>
      </c>
      <c r="C5396">
        <v>0</v>
      </c>
      <c r="D5396">
        <v>0</v>
      </c>
      <c r="E5396">
        <v>0</v>
      </c>
      <c r="F5396">
        <v>0</v>
      </c>
      <c r="G5396">
        <v>44444444</v>
      </c>
      <c r="H5396">
        <v>0</v>
      </c>
      <c r="I5396">
        <v>0</v>
      </c>
      <c r="J5396">
        <v>0</v>
      </c>
      <c r="K5396">
        <v>0</v>
      </c>
      <c r="L5396">
        <v>0</v>
      </c>
      <c r="M5396">
        <v>0</v>
      </c>
    </row>
    <row r="5397" spans="2:13" x14ac:dyDescent="0.2">
      <c r="B5397">
        <v>0</v>
      </c>
      <c r="C5397">
        <v>0</v>
      </c>
      <c r="D5397">
        <v>0</v>
      </c>
      <c r="E5397">
        <v>0</v>
      </c>
      <c r="F5397">
        <v>0</v>
      </c>
      <c r="G5397">
        <v>44444444</v>
      </c>
      <c r="H5397">
        <v>0</v>
      </c>
      <c r="I5397">
        <v>0</v>
      </c>
      <c r="J5397">
        <v>0</v>
      </c>
      <c r="K5397">
        <v>0</v>
      </c>
      <c r="L5397">
        <v>0</v>
      </c>
      <c r="M5397">
        <v>0</v>
      </c>
    </row>
    <row r="5398" spans="2:13" x14ac:dyDescent="0.2">
      <c r="B5398">
        <v>0</v>
      </c>
      <c r="C5398">
        <v>0</v>
      </c>
      <c r="D5398">
        <v>0</v>
      </c>
      <c r="E5398">
        <v>0</v>
      </c>
      <c r="F5398">
        <v>0</v>
      </c>
      <c r="G5398">
        <v>44444444</v>
      </c>
      <c r="H5398">
        <v>0</v>
      </c>
      <c r="I5398">
        <v>0</v>
      </c>
      <c r="J5398">
        <v>0</v>
      </c>
      <c r="K5398">
        <v>0</v>
      </c>
      <c r="L5398">
        <v>0</v>
      </c>
      <c r="M5398">
        <v>0</v>
      </c>
    </row>
    <row r="5399" spans="2:13" x14ac:dyDescent="0.2">
      <c r="B5399">
        <v>0</v>
      </c>
      <c r="C5399">
        <v>0</v>
      </c>
      <c r="D5399">
        <v>0</v>
      </c>
      <c r="E5399">
        <v>0</v>
      </c>
      <c r="F5399">
        <v>0</v>
      </c>
      <c r="G5399">
        <v>44444444</v>
      </c>
      <c r="H5399">
        <v>0</v>
      </c>
      <c r="I5399">
        <v>0</v>
      </c>
      <c r="J5399">
        <v>0</v>
      </c>
      <c r="K5399">
        <v>0</v>
      </c>
      <c r="L5399">
        <v>0</v>
      </c>
      <c r="M5399">
        <v>0</v>
      </c>
    </row>
    <row r="5400" spans="2:13" x14ac:dyDescent="0.2">
      <c r="B5400">
        <v>0</v>
      </c>
      <c r="C5400">
        <v>0</v>
      </c>
      <c r="D5400">
        <v>0</v>
      </c>
      <c r="E5400">
        <v>0</v>
      </c>
      <c r="F5400">
        <v>0</v>
      </c>
      <c r="G5400">
        <v>44444444</v>
      </c>
      <c r="H5400">
        <v>0</v>
      </c>
      <c r="I5400">
        <v>0</v>
      </c>
      <c r="J5400">
        <v>0</v>
      </c>
      <c r="K5400">
        <v>0</v>
      </c>
      <c r="L5400">
        <v>0</v>
      </c>
      <c r="M5400">
        <v>0</v>
      </c>
    </row>
    <row r="5401" spans="2:13" x14ac:dyDescent="0.2">
      <c r="B5401">
        <v>0</v>
      </c>
      <c r="C5401">
        <v>0</v>
      </c>
      <c r="D5401">
        <v>0</v>
      </c>
      <c r="E5401">
        <v>0</v>
      </c>
      <c r="F5401">
        <v>0</v>
      </c>
      <c r="G5401">
        <v>44444444</v>
      </c>
      <c r="H5401">
        <v>0</v>
      </c>
      <c r="I5401">
        <v>0</v>
      </c>
      <c r="J5401">
        <v>0</v>
      </c>
      <c r="K5401">
        <v>0</v>
      </c>
      <c r="L5401">
        <v>0</v>
      </c>
      <c r="M5401">
        <v>0</v>
      </c>
    </row>
    <row r="5402" spans="2:13" x14ac:dyDescent="0.2">
      <c r="B5402">
        <v>0</v>
      </c>
      <c r="C5402">
        <v>0</v>
      </c>
      <c r="D5402">
        <v>0</v>
      </c>
      <c r="E5402">
        <v>0</v>
      </c>
      <c r="F5402">
        <v>0</v>
      </c>
      <c r="G5402">
        <v>44444444</v>
      </c>
      <c r="H5402">
        <v>0</v>
      </c>
      <c r="I5402">
        <v>0</v>
      </c>
      <c r="J5402">
        <v>0</v>
      </c>
      <c r="K5402">
        <v>0</v>
      </c>
      <c r="L5402">
        <v>0</v>
      </c>
      <c r="M5402">
        <v>0</v>
      </c>
    </row>
    <row r="5403" spans="2:13" x14ac:dyDescent="0.2">
      <c r="B5403">
        <v>0</v>
      </c>
      <c r="C5403">
        <v>0</v>
      </c>
      <c r="D5403">
        <v>0</v>
      </c>
      <c r="E5403">
        <v>0</v>
      </c>
      <c r="F5403">
        <v>0</v>
      </c>
      <c r="G5403">
        <v>44444444</v>
      </c>
      <c r="H5403">
        <v>0</v>
      </c>
      <c r="I5403">
        <v>0</v>
      </c>
      <c r="J5403">
        <v>0</v>
      </c>
      <c r="K5403">
        <v>0</v>
      </c>
      <c r="L5403">
        <v>0</v>
      </c>
      <c r="M5403">
        <v>0</v>
      </c>
    </row>
    <row r="5404" spans="2:13" x14ac:dyDescent="0.2">
      <c r="B5404">
        <v>0</v>
      </c>
      <c r="C5404">
        <v>0</v>
      </c>
      <c r="D5404">
        <v>0</v>
      </c>
      <c r="E5404">
        <v>0</v>
      </c>
      <c r="F5404">
        <v>0</v>
      </c>
      <c r="G5404">
        <v>44444444</v>
      </c>
      <c r="H5404">
        <v>0</v>
      </c>
      <c r="I5404">
        <v>0</v>
      </c>
      <c r="J5404">
        <v>0</v>
      </c>
      <c r="K5404">
        <v>0</v>
      </c>
      <c r="L5404">
        <v>0</v>
      </c>
      <c r="M5404">
        <v>0</v>
      </c>
    </row>
    <row r="5405" spans="2:13" x14ac:dyDescent="0.2">
      <c r="B5405">
        <v>0</v>
      </c>
      <c r="C5405">
        <v>0</v>
      </c>
      <c r="D5405">
        <v>0</v>
      </c>
      <c r="E5405">
        <v>0</v>
      </c>
      <c r="F5405">
        <v>0</v>
      </c>
      <c r="G5405">
        <v>44444444</v>
      </c>
      <c r="H5405">
        <v>0</v>
      </c>
      <c r="I5405">
        <v>0</v>
      </c>
      <c r="J5405">
        <v>0</v>
      </c>
      <c r="K5405">
        <v>0</v>
      </c>
      <c r="L5405">
        <v>0</v>
      </c>
      <c r="M5405">
        <v>0</v>
      </c>
    </row>
    <row r="5406" spans="2:13" x14ac:dyDescent="0.2">
      <c r="B5406">
        <v>0</v>
      </c>
      <c r="C5406">
        <v>0</v>
      </c>
      <c r="D5406">
        <v>0</v>
      </c>
      <c r="E5406">
        <v>0</v>
      </c>
      <c r="F5406">
        <v>0</v>
      </c>
      <c r="G5406">
        <v>44444444</v>
      </c>
      <c r="H5406">
        <v>0</v>
      </c>
      <c r="I5406">
        <v>0</v>
      </c>
      <c r="J5406">
        <v>0</v>
      </c>
      <c r="K5406">
        <v>0</v>
      </c>
      <c r="L5406">
        <v>0</v>
      </c>
      <c r="M5406">
        <v>0</v>
      </c>
    </row>
    <row r="5407" spans="2:13" x14ac:dyDescent="0.2">
      <c r="B5407">
        <v>0</v>
      </c>
      <c r="C5407">
        <v>0</v>
      </c>
      <c r="D5407">
        <v>0</v>
      </c>
      <c r="E5407">
        <v>0</v>
      </c>
      <c r="F5407">
        <v>0</v>
      </c>
      <c r="G5407">
        <v>44444444</v>
      </c>
      <c r="H5407">
        <v>0</v>
      </c>
      <c r="I5407">
        <v>0</v>
      </c>
      <c r="J5407">
        <v>0</v>
      </c>
      <c r="K5407">
        <v>0</v>
      </c>
      <c r="L5407">
        <v>0</v>
      </c>
      <c r="M5407">
        <v>0</v>
      </c>
    </row>
    <row r="5408" spans="2:13" x14ac:dyDescent="0.2">
      <c r="B5408">
        <v>0</v>
      </c>
      <c r="C5408">
        <v>0</v>
      </c>
      <c r="D5408">
        <v>0</v>
      </c>
      <c r="E5408">
        <v>0</v>
      </c>
      <c r="F5408">
        <v>0</v>
      </c>
      <c r="G5408">
        <v>44444444</v>
      </c>
      <c r="H5408">
        <v>0</v>
      </c>
      <c r="I5408">
        <v>0</v>
      </c>
      <c r="J5408">
        <v>0</v>
      </c>
      <c r="K5408">
        <v>0</v>
      </c>
      <c r="L5408">
        <v>0</v>
      </c>
      <c r="M5408">
        <v>0</v>
      </c>
    </row>
    <row r="5409" spans="2:13" x14ac:dyDescent="0.2">
      <c r="B5409">
        <v>0</v>
      </c>
      <c r="C5409">
        <v>0</v>
      </c>
      <c r="D5409">
        <v>0</v>
      </c>
      <c r="E5409">
        <v>0</v>
      </c>
      <c r="F5409">
        <v>0</v>
      </c>
      <c r="G5409">
        <v>44444444</v>
      </c>
      <c r="H5409">
        <v>0</v>
      </c>
      <c r="I5409">
        <v>0</v>
      </c>
      <c r="J5409">
        <v>0</v>
      </c>
      <c r="K5409">
        <v>0</v>
      </c>
      <c r="L5409">
        <v>0</v>
      </c>
      <c r="M5409">
        <v>0</v>
      </c>
    </row>
    <row r="5410" spans="2:13" x14ac:dyDescent="0.2">
      <c r="B5410">
        <v>0</v>
      </c>
      <c r="C5410">
        <v>0</v>
      </c>
      <c r="D5410">
        <v>0</v>
      </c>
      <c r="E5410">
        <v>0</v>
      </c>
      <c r="F5410">
        <v>0</v>
      </c>
      <c r="G5410">
        <v>44444444</v>
      </c>
      <c r="H5410">
        <v>0</v>
      </c>
      <c r="I5410">
        <v>0</v>
      </c>
      <c r="J5410">
        <v>0</v>
      </c>
      <c r="K5410">
        <v>0</v>
      </c>
      <c r="L5410">
        <v>0</v>
      </c>
      <c r="M5410">
        <v>0</v>
      </c>
    </row>
    <row r="5411" spans="2:13" x14ac:dyDescent="0.2">
      <c r="B5411">
        <v>0</v>
      </c>
      <c r="C5411">
        <v>0</v>
      </c>
      <c r="D5411">
        <v>0</v>
      </c>
      <c r="E5411">
        <v>0</v>
      </c>
      <c r="F5411">
        <v>0</v>
      </c>
      <c r="G5411">
        <v>44444444</v>
      </c>
      <c r="H5411">
        <v>0</v>
      </c>
      <c r="I5411">
        <v>0</v>
      </c>
      <c r="J5411">
        <v>0</v>
      </c>
      <c r="K5411">
        <v>0</v>
      </c>
      <c r="L5411">
        <v>0</v>
      </c>
      <c r="M5411">
        <v>0</v>
      </c>
    </row>
    <row r="5412" spans="2:13" x14ac:dyDescent="0.2">
      <c r="B5412">
        <v>0</v>
      </c>
      <c r="C5412">
        <v>0</v>
      </c>
      <c r="D5412">
        <v>0</v>
      </c>
      <c r="E5412">
        <v>0</v>
      </c>
      <c r="F5412">
        <v>0</v>
      </c>
      <c r="G5412">
        <v>44444444</v>
      </c>
      <c r="H5412">
        <v>0</v>
      </c>
      <c r="I5412">
        <v>0</v>
      </c>
      <c r="J5412">
        <v>0</v>
      </c>
      <c r="K5412">
        <v>0</v>
      </c>
      <c r="L5412">
        <v>0</v>
      </c>
      <c r="M5412">
        <v>0</v>
      </c>
    </row>
    <row r="5413" spans="2:13" x14ac:dyDescent="0.2">
      <c r="B5413">
        <v>0</v>
      </c>
      <c r="C5413">
        <v>0</v>
      </c>
      <c r="D5413">
        <v>0</v>
      </c>
      <c r="E5413">
        <v>0</v>
      </c>
      <c r="F5413">
        <v>0</v>
      </c>
      <c r="G5413">
        <v>44444444</v>
      </c>
      <c r="H5413">
        <v>0</v>
      </c>
      <c r="I5413">
        <v>0</v>
      </c>
      <c r="J5413">
        <v>0</v>
      </c>
      <c r="K5413">
        <v>0</v>
      </c>
      <c r="L5413">
        <v>0</v>
      </c>
      <c r="M5413">
        <v>0</v>
      </c>
    </row>
    <row r="5414" spans="2:13" x14ac:dyDescent="0.2">
      <c r="B5414">
        <v>0</v>
      </c>
      <c r="C5414">
        <v>0</v>
      </c>
      <c r="D5414">
        <v>0</v>
      </c>
      <c r="E5414">
        <v>0</v>
      </c>
      <c r="F5414">
        <v>0</v>
      </c>
      <c r="G5414">
        <v>44444444</v>
      </c>
      <c r="H5414">
        <v>0</v>
      </c>
      <c r="I5414">
        <v>0</v>
      </c>
      <c r="J5414">
        <v>0</v>
      </c>
      <c r="K5414">
        <v>0</v>
      </c>
      <c r="L5414">
        <v>0</v>
      </c>
      <c r="M5414">
        <v>0</v>
      </c>
    </row>
    <row r="5415" spans="2:13" x14ac:dyDescent="0.2">
      <c r="B5415">
        <v>0</v>
      </c>
      <c r="C5415">
        <v>0</v>
      </c>
      <c r="D5415">
        <v>0</v>
      </c>
      <c r="E5415">
        <v>0</v>
      </c>
      <c r="F5415">
        <v>0</v>
      </c>
      <c r="G5415">
        <v>44444444</v>
      </c>
      <c r="H5415">
        <v>0</v>
      </c>
      <c r="I5415">
        <v>0</v>
      </c>
      <c r="J5415">
        <v>0</v>
      </c>
      <c r="K5415">
        <v>0</v>
      </c>
      <c r="L5415">
        <v>0</v>
      </c>
      <c r="M5415">
        <v>0</v>
      </c>
    </row>
    <row r="5416" spans="2:13" x14ac:dyDescent="0.2">
      <c r="B5416">
        <v>0</v>
      </c>
      <c r="C5416">
        <v>0</v>
      </c>
      <c r="D5416">
        <v>0</v>
      </c>
      <c r="E5416">
        <v>0</v>
      </c>
      <c r="F5416">
        <v>0</v>
      </c>
      <c r="G5416">
        <v>44444444</v>
      </c>
      <c r="H5416">
        <v>0</v>
      </c>
      <c r="I5416">
        <v>0</v>
      </c>
      <c r="J5416">
        <v>0</v>
      </c>
      <c r="K5416">
        <v>0</v>
      </c>
      <c r="L5416">
        <v>0</v>
      </c>
      <c r="M5416">
        <v>0</v>
      </c>
    </row>
    <row r="5417" spans="2:13" x14ac:dyDescent="0.2">
      <c r="B5417">
        <v>0</v>
      </c>
      <c r="C5417">
        <v>0</v>
      </c>
      <c r="D5417">
        <v>0</v>
      </c>
      <c r="E5417">
        <v>0</v>
      </c>
      <c r="F5417">
        <v>0</v>
      </c>
      <c r="G5417">
        <v>44444444</v>
      </c>
      <c r="H5417">
        <v>0</v>
      </c>
      <c r="I5417">
        <v>0</v>
      </c>
      <c r="J5417">
        <v>0</v>
      </c>
      <c r="K5417">
        <v>0</v>
      </c>
      <c r="L5417">
        <v>0</v>
      </c>
      <c r="M5417">
        <v>0</v>
      </c>
    </row>
    <row r="5418" spans="2:13" x14ac:dyDescent="0.2">
      <c r="B5418">
        <v>0</v>
      </c>
      <c r="C5418">
        <v>0</v>
      </c>
      <c r="D5418">
        <v>0</v>
      </c>
      <c r="E5418">
        <v>0</v>
      </c>
      <c r="F5418">
        <v>0</v>
      </c>
      <c r="G5418">
        <v>44444444</v>
      </c>
      <c r="H5418">
        <v>0</v>
      </c>
      <c r="I5418">
        <v>0</v>
      </c>
      <c r="J5418">
        <v>0</v>
      </c>
      <c r="K5418">
        <v>0</v>
      </c>
      <c r="L5418">
        <v>0</v>
      </c>
      <c r="M5418">
        <v>0</v>
      </c>
    </row>
    <row r="5419" spans="2:13" x14ac:dyDescent="0.2">
      <c r="B5419">
        <v>0</v>
      </c>
      <c r="C5419">
        <v>0</v>
      </c>
      <c r="D5419">
        <v>0</v>
      </c>
      <c r="E5419">
        <v>0</v>
      </c>
      <c r="F5419">
        <v>0</v>
      </c>
      <c r="G5419">
        <v>44444444</v>
      </c>
      <c r="H5419">
        <v>0</v>
      </c>
      <c r="I5419">
        <v>0</v>
      </c>
      <c r="J5419">
        <v>0</v>
      </c>
      <c r="K5419">
        <v>0</v>
      </c>
      <c r="L5419">
        <v>0</v>
      </c>
      <c r="M5419">
        <v>0</v>
      </c>
    </row>
    <row r="5420" spans="2:13" x14ac:dyDescent="0.2">
      <c r="B5420">
        <v>0</v>
      </c>
      <c r="C5420">
        <v>0</v>
      </c>
      <c r="D5420">
        <v>0</v>
      </c>
      <c r="E5420">
        <v>0</v>
      </c>
      <c r="F5420">
        <v>0</v>
      </c>
      <c r="G5420">
        <v>44444444</v>
      </c>
      <c r="H5420">
        <v>0</v>
      </c>
      <c r="I5420">
        <v>0</v>
      </c>
      <c r="J5420">
        <v>0</v>
      </c>
      <c r="K5420">
        <v>0</v>
      </c>
      <c r="L5420">
        <v>0</v>
      </c>
      <c r="M5420">
        <v>0</v>
      </c>
    </row>
    <row r="5421" spans="2:13" x14ac:dyDescent="0.2">
      <c r="B5421">
        <v>0</v>
      </c>
      <c r="C5421">
        <v>0</v>
      </c>
      <c r="D5421">
        <v>0</v>
      </c>
      <c r="E5421">
        <v>0</v>
      </c>
      <c r="F5421">
        <v>0</v>
      </c>
      <c r="G5421">
        <v>44444444</v>
      </c>
      <c r="H5421">
        <v>0</v>
      </c>
      <c r="I5421">
        <v>0</v>
      </c>
      <c r="J5421">
        <v>0</v>
      </c>
      <c r="K5421">
        <v>0</v>
      </c>
      <c r="L5421">
        <v>0</v>
      </c>
      <c r="M5421">
        <v>0</v>
      </c>
    </row>
    <row r="5422" spans="2:13" x14ac:dyDescent="0.2">
      <c r="B5422">
        <v>0</v>
      </c>
      <c r="C5422">
        <v>0</v>
      </c>
      <c r="D5422">
        <v>0</v>
      </c>
      <c r="E5422">
        <v>0</v>
      </c>
      <c r="F5422">
        <v>0</v>
      </c>
      <c r="G5422">
        <v>44444444</v>
      </c>
      <c r="H5422">
        <v>0</v>
      </c>
      <c r="I5422">
        <v>0</v>
      </c>
      <c r="J5422">
        <v>0</v>
      </c>
      <c r="K5422">
        <v>0</v>
      </c>
      <c r="L5422">
        <v>0</v>
      </c>
      <c r="M5422">
        <v>0</v>
      </c>
    </row>
    <row r="5423" spans="2:13" x14ac:dyDescent="0.2">
      <c r="B5423">
        <v>0</v>
      </c>
      <c r="C5423">
        <v>0</v>
      </c>
      <c r="D5423">
        <v>0</v>
      </c>
      <c r="E5423">
        <v>0</v>
      </c>
      <c r="F5423">
        <v>0</v>
      </c>
      <c r="G5423">
        <v>44444444</v>
      </c>
      <c r="H5423">
        <v>0</v>
      </c>
      <c r="I5423">
        <v>0</v>
      </c>
      <c r="J5423">
        <v>0</v>
      </c>
      <c r="K5423">
        <v>0</v>
      </c>
      <c r="L5423">
        <v>0</v>
      </c>
      <c r="M5423">
        <v>0</v>
      </c>
    </row>
    <row r="5424" spans="2:13" x14ac:dyDescent="0.2">
      <c r="B5424">
        <v>0</v>
      </c>
      <c r="C5424">
        <v>0</v>
      </c>
      <c r="D5424">
        <v>0</v>
      </c>
      <c r="E5424">
        <v>0</v>
      </c>
      <c r="F5424">
        <v>0</v>
      </c>
      <c r="G5424">
        <v>44444444</v>
      </c>
      <c r="H5424">
        <v>0</v>
      </c>
      <c r="I5424">
        <v>0</v>
      </c>
      <c r="J5424">
        <v>0</v>
      </c>
      <c r="K5424">
        <v>0</v>
      </c>
      <c r="L5424">
        <v>0</v>
      </c>
      <c r="M5424">
        <v>0</v>
      </c>
    </row>
    <row r="5425" spans="2:13" x14ac:dyDescent="0.2">
      <c r="B5425">
        <v>0</v>
      </c>
      <c r="C5425">
        <v>0</v>
      </c>
      <c r="D5425">
        <v>0</v>
      </c>
      <c r="E5425">
        <v>0</v>
      </c>
      <c r="F5425">
        <v>0</v>
      </c>
      <c r="G5425">
        <v>44444444</v>
      </c>
      <c r="H5425">
        <v>0</v>
      </c>
      <c r="I5425">
        <v>0</v>
      </c>
      <c r="J5425">
        <v>0</v>
      </c>
      <c r="K5425">
        <v>0</v>
      </c>
      <c r="L5425">
        <v>0</v>
      </c>
      <c r="M5425">
        <v>0</v>
      </c>
    </row>
    <row r="5426" spans="2:13" x14ac:dyDescent="0.2">
      <c r="B5426">
        <v>0</v>
      </c>
      <c r="C5426">
        <v>0</v>
      </c>
      <c r="D5426">
        <v>0</v>
      </c>
      <c r="E5426">
        <v>0</v>
      </c>
      <c r="F5426">
        <v>0</v>
      </c>
      <c r="G5426">
        <v>44444444</v>
      </c>
      <c r="H5426">
        <v>0</v>
      </c>
      <c r="I5426">
        <v>0</v>
      </c>
      <c r="J5426">
        <v>0</v>
      </c>
      <c r="K5426">
        <v>0</v>
      </c>
      <c r="L5426">
        <v>0</v>
      </c>
      <c r="M5426">
        <v>0</v>
      </c>
    </row>
    <row r="5427" spans="2:13" x14ac:dyDescent="0.2">
      <c r="B5427">
        <v>0</v>
      </c>
      <c r="C5427">
        <v>0</v>
      </c>
      <c r="D5427">
        <v>0</v>
      </c>
      <c r="E5427">
        <v>0</v>
      </c>
      <c r="F5427">
        <v>0</v>
      </c>
      <c r="G5427">
        <v>44444444</v>
      </c>
      <c r="H5427">
        <v>0</v>
      </c>
      <c r="I5427">
        <v>0</v>
      </c>
      <c r="J5427">
        <v>0</v>
      </c>
      <c r="K5427">
        <v>0</v>
      </c>
      <c r="L5427">
        <v>0</v>
      </c>
      <c r="M5427">
        <v>0</v>
      </c>
    </row>
    <row r="5428" spans="2:13" x14ac:dyDescent="0.2">
      <c r="B5428">
        <v>0</v>
      </c>
      <c r="C5428">
        <v>0</v>
      </c>
      <c r="D5428">
        <v>0</v>
      </c>
      <c r="E5428">
        <v>0</v>
      </c>
      <c r="F5428">
        <v>0</v>
      </c>
      <c r="G5428">
        <v>44444444</v>
      </c>
      <c r="H5428">
        <v>0</v>
      </c>
      <c r="I5428">
        <v>0</v>
      </c>
      <c r="J5428">
        <v>0</v>
      </c>
      <c r="K5428">
        <v>0</v>
      </c>
      <c r="L5428">
        <v>0</v>
      </c>
      <c r="M5428">
        <v>0</v>
      </c>
    </row>
    <row r="5429" spans="2:13" x14ac:dyDescent="0.2">
      <c r="B5429">
        <v>0</v>
      </c>
      <c r="C5429">
        <v>0</v>
      </c>
      <c r="D5429">
        <v>0</v>
      </c>
      <c r="E5429">
        <v>0</v>
      </c>
      <c r="F5429">
        <v>0</v>
      </c>
      <c r="G5429">
        <v>44444444</v>
      </c>
      <c r="H5429">
        <v>0</v>
      </c>
      <c r="I5429">
        <v>0</v>
      </c>
      <c r="J5429">
        <v>0</v>
      </c>
      <c r="K5429">
        <v>0</v>
      </c>
      <c r="L5429">
        <v>0</v>
      </c>
      <c r="M5429">
        <v>0</v>
      </c>
    </row>
    <row r="5430" spans="2:13" x14ac:dyDescent="0.2">
      <c r="B5430">
        <v>0</v>
      </c>
      <c r="C5430">
        <v>0</v>
      </c>
      <c r="D5430">
        <v>0</v>
      </c>
      <c r="E5430">
        <v>0</v>
      </c>
      <c r="F5430">
        <v>0</v>
      </c>
      <c r="G5430">
        <v>44444444</v>
      </c>
      <c r="H5430">
        <v>0</v>
      </c>
      <c r="I5430">
        <v>0</v>
      </c>
      <c r="J5430">
        <v>0</v>
      </c>
      <c r="K5430">
        <v>0</v>
      </c>
      <c r="L5430">
        <v>0</v>
      </c>
      <c r="M5430">
        <v>0</v>
      </c>
    </row>
    <row r="5431" spans="2:13" x14ac:dyDescent="0.2">
      <c r="B5431">
        <v>0</v>
      </c>
      <c r="C5431">
        <v>0</v>
      </c>
      <c r="D5431">
        <v>0</v>
      </c>
      <c r="E5431">
        <v>0</v>
      </c>
      <c r="F5431">
        <v>0</v>
      </c>
      <c r="G5431">
        <v>44444444</v>
      </c>
      <c r="H5431">
        <v>0</v>
      </c>
      <c r="I5431">
        <v>0</v>
      </c>
      <c r="J5431">
        <v>0</v>
      </c>
      <c r="K5431">
        <v>0</v>
      </c>
      <c r="L5431">
        <v>0</v>
      </c>
      <c r="M5431">
        <v>0</v>
      </c>
    </row>
    <row r="5432" spans="2:13" x14ac:dyDescent="0.2">
      <c r="B5432">
        <v>0</v>
      </c>
      <c r="C5432">
        <v>0</v>
      </c>
      <c r="D5432">
        <v>0</v>
      </c>
      <c r="E5432">
        <v>0</v>
      </c>
      <c r="F5432">
        <v>0</v>
      </c>
      <c r="G5432">
        <v>44444444</v>
      </c>
      <c r="H5432">
        <v>0</v>
      </c>
      <c r="I5432">
        <v>0</v>
      </c>
      <c r="J5432">
        <v>0</v>
      </c>
      <c r="K5432">
        <v>0</v>
      </c>
      <c r="L5432">
        <v>0</v>
      </c>
      <c r="M5432">
        <v>0</v>
      </c>
    </row>
    <row r="5433" spans="2:13" x14ac:dyDescent="0.2">
      <c r="B5433">
        <v>0</v>
      </c>
      <c r="C5433">
        <v>0</v>
      </c>
      <c r="D5433">
        <v>0</v>
      </c>
      <c r="E5433">
        <v>0</v>
      </c>
      <c r="F5433">
        <v>0</v>
      </c>
      <c r="G5433">
        <v>44444444</v>
      </c>
      <c r="H5433">
        <v>0</v>
      </c>
      <c r="I5433">
        <v>0</v>
      </c>
      <c r="J5433">
        <v>0</v>
      </c>
      <c r="K5433">
        <v>0</v>
      </c>
      <c r="L5433">
        <v>0</v>
      </c>
      <c r="M5433">
        <v>0</v>
      </c>
    </row>
    <row r="5434" spans="2:13" x14ac:dyDescent="0.2">
      <c r="B5434">
        <v>0</v>
      </c>
      <c r="C5434">
        <v>0</v>
      </c>
      <c r="D5434">
        <v>0</v>
      </c>
      <c r="E5434">
        <v>0</v>
      </c>
      <c r="F5434">
        <v>0</v>
      </c>
      <c r="G5434">
        <v>44444444</v>
      </c>
      <c r="H5434">
        <v>0</v>
      </c>
      <c r="I5434">
        <v>0</v>
      </c>
      <c r="J5434">
        <v>0</v>
      </c>
      <c r="K5434">
        <v>0</v>
      </c>
      <c r="L5434">
        <v>0</v>
      </c>
      <c r="M5434">
        <v>0</v>
      </c>
    </row>
    <row r="5435" spans="2:13" x14ac:dyDescent="0.2">
      <c r="B5435">
        <v>0</v>
      </c>
      <c r="C5435">
        <v>0</v>
      </c>
      <c r="D5435">
        <v>0</v>
      </c>
      <c r="E5435">
        <v>0</v>
      </c>
      <c r="F5435">
        <v>0</v>
      </c>
      <c r="G5435">
        <v>44444444</v>
      </c>
      <c r="H5435">
        <v>0</v>
      </c>
      <c r="I5435">
        <v>0</v>
      </c>
      <c r="J5435">
        <v>0</v>
      </c>
      <c r="K5435">
        <v>0</v>
      </c>
      <c r="L5435">
        <v>0</v>
      </c>
      <c r="M5435">
        <v>0</v>
      </c>
    </row>
    <row r="5436" spans="2:13" x14ac:dyDescent="0.2">
      <c r="B5436">
        <v>0</v>
      </c>
      <c r="C5436">
        <v>0</v>
      </c>
      <c r="D5436">
        <v>0</v>
      </c>
      <c r="E5436">
        <v>0</v>
      </c>
      <c r="F5436">
        <v>0</v>
      </c>
      <c r="G5436">
        <v>44444444</v>
      </c>
      <c r="H5436">
        <v>0</v>
      </c>
      <c r="I5436">
        <v>0</v>
      </c>
      <c r="J5436">
        <v>0</v>
      </c>
      <c r="K5436">
        <v>0</v>
      </c>
      <c r="L5436">
        <v>0</v>
      </c>
      <c r="M5436">
        <v>0</v>
      </c>
    </row>
    <row r="5437" spans="2:13" x14ac:dyDescent="0.2">
      <c r="B5437">
        <v>0</v>
      </c>
      <c r="C5437">
        <v>0</v>
      </c>
      <c r="D5437">
        <v>0</v>
      </c>
      <c r="E5437">
        <v>0</v>
      </c>
      <c r="F5437">
        <v>0</v>
      </c>
      <c r="G5437">
        <v>44444444</v>
      </c>
      <c r="H5437">
        <v>0</v>
      </c>
      <c r="I5437">
        <v>0</v>
      </c>
      <c r="J5437">
        <v>0</v>
      </c>
      <c r="K5437">
        <v>0</v>
      </c>
      <c r="L5437">
        <v>0</v>
      </c>
      <c r="M5437">
        <v>0</v>
      </c>
    </row>
    <row r="5438" spans="2:13" x14ac:dyDescent="0.2">
      <c r="B5438">
        <v>0</v>
      </c>
      <c r="C5438">
        <v>0</v>
      </c>
      <c r="D5438">
        <v>0</v>
      </c>
      <c r="E5438">
        <v>0</v>
      </c>
      <c r="F5438">
        <v>0</v>
      </c>
      <c r="G5438">
        <v>44444444</v>
      </c>
      <c r="H5438">
        <v>0</v>
      </c>
      <c r="I5438">
        <v>0</v>
      </c>
      <c r="J5438">
        <v>0</v>
      </c>
      <c r="K5438">
        <v>0</v>
      </c>
      <c r="L5438">
        <v>0</v>
      </c>
      <c r="M5438">
        <v>0</v>
      </c>
    </row>
    <row r="5439" spans="2:13" x14ac:dyDescent="0.2">
      <c r="B5439">
        <v>0</v>
      </c>
      <c r="C5439">
        <v>0</v>
      </c>
      <c r="D5439">
        <v>0</v>
      </c>
      <c r="E5439">
        <v>0</v>
      </c>
      <c r="F5439">
        <v>0</v>
      </c>
      <c r="G5439">
        <v>44444444</v>
      </c>
      <c r="H5439">
        <v>0</v>
      </c>
      <c r="I5439">
        <v>0</v>
      </c>
      <c r="J5439">
        <v>0</v>
      </c>
      <c r="K5439">
        <v>0</v>
      </c>
      <c r="L5439">
        <v>0</v>
      </c>
      <c r="M5439">
        <v>0</v>
      </c>
    </row>
    <row r="5440" spans="2:13" x14ac:dyDescent="0.2">
      <c r="B5440">
        <v>0</v>
      </c>
      <c r="C5440">
        <v>0</v>
      </c>
      <c r="D5440">
        <v>0</v>
      </c>
      <c r="E5440">
        <v>0</v>
      </c>
      <c r="F5440">
        <v>0</v>
      </c>
      <c r="G5440">
        <v>44444444</v>
      </c>
      <c r="H5440">
        <v>0</v>
      </c>
      <c r="I5440">
        <v>0</v>
      </c>
      <c r="J5440">
        <v>0</v>
      </c>
      <c r="K5440">
        <v>0</v>
      </c>
      <c r="L5440">
        <v>0</v>
      </c>
      <c r="M5440">
        <v>0</v>
      </c>
    </row>
    <row r="5441" spans="2:13" x14ac:dyDescent="0.2">
      <c r="B5441">
        <v>0</v>
      </c>
      <c r="C5441">
        <v>0</v>
      </c>
      <c r="D5441">
        <v>0</v>
      </c>
      <c r="E5441">
        <v>0</v>
      </c>
      <c r="F5441">
        <v>0</v>
      </c>
      <c r="G5441">
        <v>44444444</v>
      </c>
      <c r="H5441">
        <v>0</v>
      </c>
      <c r="I5441">
        <v>0</v>
      </c>
      <c r="J5441">
        <v>0</v>
      </c>
      <c r="K5441">
        <v>0</v>
      </c>
      <c r="L5441">
        <v>0</v>
      </c>
      <c r="M5441">
        <v>0</v>
      </c>
    </row>
    <row r="5442" spans="2:13" x14ac:dyDescent="0.2">
      <c r="B5442">
        <v>0</v>
      </c>
      <c r="C5442">
        <v>0</v>
      </c>
      <c r="D5442">
        <v>0</v>
      </c>
      <c r="E5442">
        <v>0</v>
      </c>
      <c r="F5442">
        <v>0</v>
      </c>
      <c r="G5442">
        <v>44444444</v>
      </c>
      <c r="H5442">
        <v>0</v>
      </c>
      <c r="I5442">
        <v>0</v>
      </c>
      <c r="J5442">
        <v>0</v>
      </c>
      <c r="K5442">
        <v>0</v>
      </c>
      <c r="L5442">
        <v>0</v>
      </c>
      <c r="M5442">
        <v>0</v>
      </c>
    </row>
    <row r="5443" spans="2:13" x14ac:dyDescent="0.2">
      <c r="B5443">
        <v>0</v>
      </c>
      <c r="C5443">
        <v>0</v>
      </c>
      <c r="D5443">
        <v>0</v>
      </c>
      <c r="E5443">
        <v>0</v>
      </c>
      <c r="F5443">
        <v>0</v>
      </c>
      <c r="G5443">
        <v>44444444</v>
      </c>
      <c r="H5443">
        <v>0</v>
      </c>
      <c r="I5443">
        <v>0</v>
      </c>
      <c r="J5443">
        <v>0</v>
      </c>
      <c r="K5443">
        <v>0</v>
      </c>
      <c r="L5443">
        <v>0</v>
      </c>
      <c r="M5443">
        <v>0</v>
      </c>
    </row>
    <row r="5444" spans="2:13" x14ac:dyDescent="0.2">
      <c r="B5444">
        <v>0</v>
      </c>
      <c r="C5444">
        <v>0</v>
      </c>
      <c r="D5444">
        <v>0</v>
      </c>
      <c r="E5444">
        <v>0</v>
      </c>
      <c r="F5444">
        <v>0</v>
      </c>
      <c r="G5444">
        <v>44444444</v>
      </c>
      <c r="H5444">
        <v>0</v>
      </c>
      <c r="I5444">
        <v>0</v>
      </c>
      <c r="J5444">
        <v>0</v>
      </c>
      <c r="K5444">
        <v>0</v>
      </c>
      <c r="L5444">
        <v>0</v>
      </c>
      <c r="M5444">
        <v>0</v>
      </c>
    </row>
    <row r="5445" spans="2:13" x14ac:dyDescent="0.2">
      <c r="B5445">
        <v>0</v>
      </c>
      <c r="C5445">
        <v>0</v>
      </c>
      <c r="D5445">
        <v>0</v>
      </c>
      <c r="E5445">
        <v>0</v>
      </c>
      <c r="F5445">
        <v>0</v>
      </c>
      <c r="G5445">
        <v>44444444</v>
      </c>
      <c r="H5445">
        <v>0</v>
      </c>
      <c r="I5445">
        <v>0</v>
      </c>
      <c r="J5445">
        <v>0</v>
      </c>
      <c r="K5445">
        <v>0</v>
      </c>
      <c r="L5445">
        <v>0</v>
      </c>
      <c r="M5445">
        <v>0</v>
      </c>
    </row>
    <row r="5446" spans="2:13" x14ac:dyDescent="0.2">
      <c r="B5446">
        <v>0</v>
      </c>
      <c r="C5446">
        <v>0</v>
      </c>
      <c r="D5446">
        <v>0</v>
      </c>
      <c r="E5446">
        <v>0</v>
      </c>
      <c r="F5446">
        <v>0</v>
      </c>
      <c r="G5446">
        <v>44444444</v>
      </c>
      <c r="H5446">
        <v>0</v>
      </c>
      <c r="I5446">
        <v>0</v>
      </c>
      <c r="J5446">
        <v>0</v>
      </c>
      <c r="K5446">
        <v>0</v>
      </c>
      <c r="L5446">
        <v>0</v>
      </c>
      <c r="M5446">
        <v>0</v>
      </c>
    </row>
    <row r="5447" spans="2:13" x14ac:dyDescent="0.2">
      <c r="B5447">
        <v>0</v>
      </c>
      <c r="C5447">
        <v>0</v>
      </c>
      <c r="D5447">
        <v>0</v>
      </c>
      <c r="E5447">
        <v>0</v>
      </c>
      <c r="F5447">
        <v>0</v>
      </c>
      <c r="G5447">
        <v>44444444</v>
      </c>
      <c r="H5447">
        <v>0</v>
      </c>
      <c r="I5447">
        <v>0</v>
      </c>
      <c r="J5447">
        <v>0</v>
      </c>
      <c r="K5447">
        <v>0</v>
      </c>
      <c r="L5447">
        <v>0</v>
      </c>
      <c r="M5447">
        <v>0</v>
      </c>
    </row>
    <row r="5448" spans="2:13" x14ac:dyDescent="0.2">
      <c r="B5448">
        <v>0</v>
      </c>
      <c r="C5448">
        <v>0</v>
      </c>
      <c r="D5448">
        <v>0</v>
      </c>
      <c r="E5448">
        <v>0</v>
      </c>
      <c r="F5448">
        <v>0</v>
      </c>
      <c r="G5448">
        <v>44444444</v>
      </c>
      <c r="H5448">
        <v>0</v>
      </c>
      <c r="I5448">
        <v>0</v>
      </c>
      <c r="J5448">
        <v>0</v>
      </c>
      <c r="K5448">
        <v>0</v>
      </c>
      <c r="L5448">
        <v>0</v>
      </c>
      <c r="M5448">
        <v>0</v>
      </c>
    </row>
    <row r="5449" spans="2:13" x14ac:dyDescent="0.2">
      <c r="B5449">
        <v>0</v>
      </c>
      <c r="C5449">
        <v>0</v>
      </c>
      <c r="D5449">
        <v>0</v>
      </c>
      <c r="E5449">
        <v>0</v>
      </c>
      <c r="F5449">
        <v>0</v>
      </c>
      <c r="G5449">
        <v>44444444</v>
      </c>
      <c r="H5449">
        <v>0</v>
      </c>
      <c r="I5449">
        <v>0</v>
      </c>
      <c r="J5449">
        <v>0</v>
      </c>
      <c r="K5449">
        <v>0</v>
      </c>
      <c r="L5449">
        <v>0</v>
      </c>
      <c r="M5449">
        <v>0</v>
      </c>
    </row>
    <row r="5450" spans="2:13" x14ac:dyDescent="0.2">
      <c r="B5450">
        <v>0</v>
      </c>
      <c r="C5450">
        <v>0</v>
      </c>
      <c r="D5450">
        <v>0</v>
      </c>
      <c r="E5450">
        <v>0</v>
      </c>
      <c r="F5450">
        <v>0</v>
      </c>
      <c r="G5450">
        <v>44444444</v>
      </c>
      <c r="H5450">
        <v>0</v>
      </c>
      <c r="I5450">
        <v>0</v>
      </c>
      <c r="J5450">
        <v>0</v>
      </c>
      <c r="K5450">
        <v>0</v>
      </c>
      <c r="L5450">
        <v>0</v>
      </c>
      <c r="M5450">
        <v>0</v>
      </c>
    </row>
    <row r="5451" spans="2:13" x14ac:dyDescent="0.2">
      <c r="B5451">
        <v>0</v>
      </c>
      <c r="C5451">
        <v>0</v>
      </c>
      <c r="D5451">
        <v>0</v>
      </c>
      <c r="E5451">
        <v>0</v>
      </c>
      <c r="F5451">
        <v>0</v>
      </c>
      <c r="G5451">
        <v>44444444</v>
      </c>
      <c r="H5451">
        <v>0</v>
      </c>
      <c r="I5451">
        <v>0</v>
      </c>
      <c r="J5451">
        <v>0</v>
      </c>
      <c r="K5451">
        <v>0</v>
      </c>
      <c r="L5451">
        <v>0</v>
      </c>
      <c r="M5451">
        <v>0</v>
      </c>
    </row>
    <row r="5452" spans="2:13" x14ac:dyDescent="0.2">
      <c r="B5452">
        <v>0</v>
      </c>
      <c r="C5452">
        <v>0</v>
      </c>
      <c r="D5452">
        <v>0</v>
      </c>
      <c r="E5452">
        <v>0</v>
      </c>
      <c r="F5452">
        <v>0</v>
      </c>
      <c r="G5452">
        <v>44444444</v>
      </c>
      <c r="H5452">
        <v>0</v>
      </c>
      <c r="I5452">
        <v>0</v>
      </c>
      <c r="J5452">
        <v>0</v>
      </c>
      <c r="K5452">
        <v>0</v>
      </c>
      <c r="L5452">
        <v>0</v>
      </c>
      <c r="M5452">
        <v>0</v>
      </c>
    </row>
    <row r="5453" spans="2:13" x14ac:dyDescent="0.2">
      <c r="B5453">
        <v>0</v>
      </c>
      <c r="C5453">
        <v>0</v>
      </c>
      <c r="D5453">
        <v>0</v>
      </c>
      <c r="E5453">
        <v>0</v>
      </c>
      <c r="F5453">
        <v>0</v>
      </c>
      <c r="G5453">
        <v>44444444</v>
      </c>
      <c r="H5453">
        <v>0</v>
      </c>
      <c r="I5453">
        <v>0</v>
      </c>
      <c r="J5453">
        <v>0</v>
      </c>
      <c r="K5453">
        <v>0</v>
      </c>
      <c r="L5453">
        <v>0</v>
      </c>
      <c r="M5453">
        <v>0</v>
      </c>
    </row>
    <row r="5454" spans="2:13" x14ac:dyDescent="0.2">
      <c r="B5454">
        <v>0</v>
      </c>
      <c r="C5454">
        <v>0</v>
      </c>
      <c r="D5454">
        <v>0</v>
      </c>
      <c r="E5454">
        <v>0</v>
      </c>
      <c r="F5454">
        <v>0</v>
      </c>
      <c r="G5454">
        <v>44444444</v>
      </c>
      <c r="H5454">
        <v>0</v>
      </c>
      <c r="I5454">
        <v>0</v>
      </c>
      <c r="J5454">
        <v>0</v>
      </c>
      <c r="K5454">
        <v>0</v>
      </c>
      <c r="L5454">
        <v>0</v>
      </c>
      <c r="M5454">
        <v>0</v>
      </c>
    </row>
    <row r="5455" spans="2:13" x14ac:dyDescent="0.2">
      <c r="B5455">
        <v>0</v>
      </c>
      <c r="C5455">
        <v>0</v>
      </c>
      <c r="D5455">
        <v>0</v>
      </c>
      <c r="E5455">
        <v>0</v>
      </c>
      <c r="F5455">
        <v>0</v>
      </c>
      <c r="G5455">
        <v>44444444</v>
      </c>
      <c r="H5455">
        <v>0</v>
      </c>
      <c r="I5455">
        <v>0</v>
      </c>
      <c r="J5455">
        <v>0</v>
      </c>
      <c r="K5455">
        <v>0</v>
      </c>
      <c r="L5455">
        <v>0</v>
      </c>
      <c r="M5455">
        <v>0</v>
      </c>
    </row>
    <row r="5456" spans="2:13" x14ac:dyDescent="0.2">
      <c r="B5456">
        <v>0</v>
      </c>
      <c r="C5456">
        <v>0</v>
      </c>
      <c r="D5456">
        <v>0</v>
      </c>
      <c r="E5456">
        <v>0</v>
      </c>
      <c r="F5456">
        <v>0</v>
      </c>
      <c r="G5456">
        <v>44444444</v>
      </c>
      <c r="H5456">
        <v>0</v>
      </c>
      <c r="I5456">
        <v>0</v>
      </c>
      <c r="J5456">
        <v>0</v>
      </c>
      <c r="K5456">
        <v>0</v>
      </c>
      <c r="L5456">
        <v>0</v>
      </c>
      <c r="M5456">
        <v>0</v>
      </c>
    </row>
    <row r="5457" spans="2:13" x14ac:dyDescent="0.2">
      <c r="B5457">
        <v>0</v>
      </c>
      <c r="C5457">
        <v>0</v>
      </c>
      <c r="D5457">
        <v>0</v>
      </c>
      <c r="E5457">
        <v>0</v>
      </c>
      <c r="F5457">
        <v>0</v>
      </c>
      <c r="G5457">
        <v>44444444</v>
      </c>
      <c r="H5457">
        <v>0</v>
      </c>
      <c r="I5457">
        <v>0</v>
      </c>
      <c r="J5457">
        <v>0</v>
      </c>
      <c r="K5457">
        <v>0</v>
      </c>
      <c r="L5457">
        <v>0</v>
      </c>
      <c r="M5457">
        <v>0</v>
      </c>
    </row>
    <row r="5458" spans="2:13" x14ac:dyDescent="0.2">
      <c r="B5458">
        <v>0</v>
      </c>
      <c r="C5458">
        <v>0</v>
      </c>
      <c r="D5458">
        <v>0</v>
      </c>
      <c r="E5458">
        <v>0</v>
      </c>
      <c r="F5458">
        <v>0</v>
      </c>
      <c r="G5458">
        <v>44444444</v>
      </c>
      <c r="H5458">
        <v>0</v>
      </c>
      <c r="I5458">
        <v>0</v>
      </c>
      <c r="J5458">
        <v>0</v>
      </c>
      <c r="K5458">
        <v>0</v>
      </c>
      <c r="L5458">
        <v>0</v>
      </c>
      <c r="M5458">
        <v>0</v>
      </c>
    </row>
    <row r="5459" spans="2:13" x14ac:dyDescent="0.2">
      <c r="B5459">
        <v>0</v>
      </c>
      <c r="C5459">
        <v>0</v>
      </c>
      <c r="D5459">
        <v>0</v>
      </c>
      <c r="E5459">
        <v>0</v>
      </c>
      <c r="F5459">
        <v>0</v>
      </c>
      <c r="G5459">
        <v>44444444</v>
      </c>
      <c r="H5459">
        <v>0</v>
      </c>
      <c r="I5459">
        <v>0</v>
      </c>
      <c r="J5459">
        <v>0</v>
      </c>
      <c r="K5459">
        <v>0</v>
      </c>
      <c r="L5459">
        <v>0</v>
      </c>
      <c r="M5459">
        <v>0</v>
      </c>
    </row>
    <row r="5460" spans="2:13" x14ac:dyDescent="0.2">
      <c r="B5460">
        <v>0</v>
      </c>
      <c r="C5460">
        <v>0</v>
      </c>
      <c r="D5460">
        <v>0</v>
      </c>
      <c r="E5460">
        <v>0</v>
      </c>
      <c r="F5460">
        <v>0</v>
      </c>
      <c r="G5460">
        <v>44444444</v>
      </c>
      <c r="H5460">
        <v>0</v>
      </c>
      <c r="I5460">
        <v>0</v>
      </c>
      <c r="J5460">
        <v>0</v>
      </c>
      <c r="K5460">
        <v>0</v>
      </c>
      <c r="L5460">
        <v>0</v>
      </c>
      <c r="M5460">
        <v>0</v>
      </c>
    </row>
    <row r="5461" spans="2:13" x14ac:dyDescent="0.2">
      <c r="B5461">
        <v>0</v>
      </c>
      <c r="C5461">
        <v>0</v>
      </c>
      <c r="D5461">
        <v>0</v>
      </c>
      <c r="E5461">
        <v>0</v>
      </c>
      <c r="F5461">
        <v>0</v>
      </c>
      <c r="G5461">
        <v>44444444</v>
      </c>
      <c r="H5461">
        <v>0</v>
      </c>
      <c r="I5461">
        <v>0</v>
      </c>
      <c r="J5461">
        <v>0</v>
      </c>
      <c r="K5461">
        <v>0</v>
      </c>
      <c r="L5461">
        <v>0</v>
      </c>
      <c r="M5461">
        <v>0</v>
      </c>
    </row>
    <row r="5462" spans="2:13" x14ac:dyDescent="0.2">
      <c r="B5462">
        <v>0</v>
      </c>
      <c r="C5462">
        <v>0</v>
      </c>
      <c r="D5462">
        <v>0</v>
      </c>
      <c r="E5462">
        <v>0</v>
      </c>
      <c r="F5462">
        <v>0</v>
      </c>
      <c r="G5462">
        <v>44444444</v>
      </c>
      <c r="H5462">
        <v>0</v>
      </c>
      <c r="I5462">
        <v>0</v>
      </c>
      <c r="J5462">
        <v>0</v>
      </c>
      <c r="K5462">
        <v>0</v>
      </c>
      <c r="L5462">
        <v>0</v>
      </c>
      <c r="M5462">
        <v>0</v>
      </c>
    </row>
    <row r="5463" spans="2:13" x14ac:dyDescent="0.2">
      <c r="B5463">
        <v>0</v>
      </c>
      <c r="C5463">
        <v>0</v>
      </c>
      <c r="D5463">
        <v>0</v>
      </c>
      <c r="E5463">
        <v>0</v>
      </c>
      <c r="F5463">
        <v>0</v>
      </c>
      <c r="G5463">
        <v>44444444</v>
      </c>
      <c r="H5463">
        <v>0</v>
      </c>
      <c r="I5463">
        <v>0</v>
      </c>
      <c r="J5463">
        <v>0</v>
      </c>
      <c r="K5463">
        <v>0</v>
      </c>
      <c r="L5463">
        <v>0</v>
      </c>
      <c r="M5463">
        <v>0</v>
      </c>
    </row>
    <row r="5464" spans="2:13" x14ac:dyDescent="0.2">
      <c r="B5464">
        <v>0</v>
      </c>
      <c r="C5464">
        <v>0</v>
      </c>
      <c r="D5464">
        <v>0</v>
      </c>
      <c r="E5464">
        <v>0</v>
      </c>
      <c r="F5464">
        <v>0</v>
      </c>
      <c r="G5464">
        <v>44444444</v>
      </c>
      <c r="H5464">
        <v>0</v>
      </c>
      <c r="I5464">
        <v>0</v>
      </c>
      <c r="J5464">
        <v>0</v>
      </c>
      <c r="K5464">
        <v>0</v>
      </c>
      <c r="L5464">
        <v>0</v>
      </c>
      <c r="M5464">
        <v>0</v>
      </c>
    </row>
    <row r="5465" spans="2:13" x14ac:dyDescent="0.2">
      <c r="B5465">
        <v>0</v>
      </c>
      <c r="C5465">
        <v>0</v>
      </c>
      <c r="D5465">
        <v>0</v>
      </c>
      <c r="E5465">
        <v>0</v>
      </c>
      <c r="F5465">
        <v>0</v>
      </c>
      <c r="G5465">
        <v>44444444</v>
      </c>
      <c r="H5465">
        <v>0</v>
      </c>
      <c r="I5465">
        <v>0</v>
      </c>
      <c r="J5465">
        <v>0</v>
      </c>
      <c r="K5465">
        <v>0</v>
      </c>
      <c r="L5465">
        <v>0</v>
      </c>
      <c r="M5465">
        <v>0</v>
      </c>
    </row>
    <row r="5466" spans="2:13" x14ac:dyDescent="0.2">
      <c r="B5466">
        <v>0</v>
      </c>
      <c r="C5466">
        <v>0</v>
      </c>
      <c r="D5466">
        <v>0</v>
      </c>
      <c r="E5466">
        <v>0</v>
      </c>
      <c r="F5466">
        <v>0</v>
      </c>
      <c r="G5466">
        <v>44444444</v>
      </c>
      <c r="H5466">
        <v>0</v>
      </c>
      <c r="I5466">
        <v>0</v>
      </c>
      <c r="J5466">
        <v>0</v>
      </c>
      <c r="K5466">
        <v>0</v>
      </c>
      <c r="L5466">
        <v>0</v>
      </c>
      <c r="M5466">
        <v>0</v>
      </c>
    </row>
    <row r="5467" spans="2:13" x14ac:dyDescent="0.2">
      <c r="B5467">
        <v>0</v>
      </c>
      <c r="C5467">
        <v>0</v>
      </c>
      <c r="D5467">
        <v>0</v>
      </c>
      <c r="E5467">
        <v>0</v>
      </c>
      <c r="F5467">
        <v>0</v>
      </c>
      <c r="G5467">
        <v>44444444</v>
      </c>
      <c r="H5467">
        <v>0</v>
      </c>
      <c r="I5467">
        <v>0</v>
      </c>
      <c r="J5467">
        <v>0</v>
      </c>
      <c r="K5467">
        <v>0</v>
      </c>
      <c r="L5467">
        <v>0</v>
      </c>
      <c r="M5467">
        <v>0</v>
      </c>
    </row>
    <row r="5468" spans="2:13" x14ac:dyDescent="0.2">
      <c r="B5468">
        <v>0</v>
      </c>
      <c r="C5468">
        <v>0</v>
      </c>
      <c r="D5468">
        <v>0</v>
      </c>
      <c r="E5468">
        <v>0</v>
      </c>
      <c r="F5468">
        <v>0</v>
      </c>
      <c r="G5468">
        <v>44444444</v>
      </c>
      <c r="H5468">
        <v>0</v>
      </c>
      <c r="I5468">
        <v>0</v>
      </c>
      <c r="J5468">
        <v>0</v>
      </c>
      <c r="K5468">
        <v>0</v>
      </c>
      <c r="L5468">
        <v>0</v>
      </c>
      <c r="M5468">
        <v>0</v>
      </c>
    </row>
    <row r="5469" spans="2:13" x14ac:dyDescent="0.2">
      <c r="B5469">
        <v>0</v>
      </c>
      <c r="C5469">
        <v>0</v>
      </c>
      <c r="D5469">
        <v>0</v>
      </c>
      <c r="E5469">
        <v>0</v>
      </c>
      <c r="F5469">
        <v>0</v>
      </c>
      <c r="G5469">
        <v>44444444</v>
      </c>
      <c r="H5469">
        <v>0</v>
      </c>
      <c r="I5469">
        <v>0</v>
      </c>
      <c r="J5469">
        <v>0</v>
      </c>
      <c r="K5469">
        <v>0</v>
      </c>
      <c r="L5469">
        <v>0</v>
      </c>
      <c r="M5469">
        <v>0</v>
      </c>
    </row>
    <row r="5470" spans="2:13" x14ac:dyDescent="0.2">
      <c r="B5470">
        <v>0</v>
      </c>
      <c r="C5470">
        <v>0</v>
      </c>
      <c r="D5470">
        <v>0</v>
      </c>
      <c r="E5470">
        <v>0</v>
      </c>
      <c r="F5470">
        <v>0</v>
      </c>
      <c r="G5470">
        <v>44444444</v>
      </c>
      <c r="H5470">
        <v>0</v>
      </c>
      <c r="I5470">
        <v>0</v>
      </c>
      <c r="J5470">
        <v>0</v>
      </c>
      <c r="K5470">
        <v>0</v>
      </c>
      <c r="L5470">
        <v>0</v>
      </c>
      <c r="M5470">
        <v>0</v>
      </c>
    </row>
    <row r="5471" spans="2:13" x14ac:dyDescent="0.2">
      <c r="B5471">
        <v>0</v>
      </c>
      <c r="C5471">
        <v>0</v>
      </c>
      <c r="D5471">
        <v>0</v>
      </c>
      <c r="E5471">
        <v>0</v>
      </c>
      <c r="F5471">
        <v>0</v>
      </c>
      <c r="G5471">
        <v>44444444</v>
      </c>
      <c r="H5471">
        <v>0</v>
      </c>
      <c r="I5471">
        <v>0</v>
      </c>
      <c r="J5471">
        <v>0</v>
      </c>
      <c r="K5471">
        <v>0</v>
      </c>
      <c r="L5471">
        <v>0</v>
      </c>
      <c r="M5471">
        <v>0</v>
      </c>
    </row>
    <row r="5472" spans="2:13" x14ac:dyDescent="0.2">
      <c r="B5472">
        <v>0</v>
      </c>
      <c r="C5472">
        <v>0</v>
      </c>
      <c r="D5472">
        <v>0</v>
      </c>
      <c r="E5472">
        <v>0</v>
      </c>
      <c r="F5472">
        <v>0</v>
      </c>
      <c r="G5472">
        <v>44444444</v>
      </c>
      <c r="H5472">
        <v>0</v>
      </c>
      <c r="I5472">
        <v>0</v>
      </c>
      <c r="J5472">
        <v>0</v>
      </c>
      <c r="K5472">
        <v>0</v>
      </c>
      <c r="L5472">
        <v>0</v>
      </c>
      <c r="M5472">
        <v>0</v>
      </c>
    </row>
    <row r="5473" spans="2:13" x14ac:dyDescent="0.2">
      <c r="B5473">
        <v>0</v>
      </c>
      <c r="C5473">
        <v>0</v>
      </c>
      <c r="D5473">
        <v>0</v>
      </c>
      <c r="E5473">
        <v>0</v>
      </c>
      <c r="F5473">
        <v>0</v>
      </c>
      <c r="G5473">
        <v>44444444</v>
      </c>
      <c r="H5473">
        <v>0</v>
      </c>
      <c r="I5473">
        <v>0</v>
      </c>
      <c r="J5473">
        <v>0</v>
      </c>
      <c r="K5473">
        <v>0</v>
      </c>
      <c r="L5473">
        <v>0</v>
      </c>
      <c r="M5473">
        <v>0</v>
      </c>
    </row>
    <row r="5474" spans="2:13" x14ac:dyDescent="0.2">
      <c r="B5474">
        <v>0</v>
      </c>
      <c r="C5474">
        <v>0</v>
      </c>
      <c r="D5474">
        <v>0</v>
      </c>
      <c r="E5474">
        <v>0</v>
      </c>
      <c r="F5474">
        <v>0</v>
      </c>
      <c r="G5474">
        <v>44444444</v>
      </c>
      <c r="H5474">
        <v>0</v>
      </c>
      <c r="I5474">
        <v>0</v>
      </c>
      <c r="J5474">
        <v>0</v>
      </c>
      <c r="K5474">
        <v>0</v>
      </c>
      <c r="L5474">
        <v>0</v>
      </c>
      <c r="M5474">
        <v>0</v>
      </c>
    </row>
    <row r="5475" spans="2:13" x14ac:dyDescent="0.2">
      <c r="B5475">
        <v>0</v>
      </c>
      <c r="C5475">
        <v>0</v>
      </c>
      <c r="D5475">
        <v>0</v>
      </c>
      <c r="E5475">
        <v>0</v>
      </c>
      <c r="F5475">
        <v>0</v>
      </c>
      <c r="G5475">
        <v>44444444</v>
      </c>
      <c r="H5475">
        <v>0</v>
      </c>
      <c r="I5475">
        <v>0</v>
      </c>
      <c r="J5475">
        <v>0</v>
      </c>
      <c r="K5475">
        <v>0</v>
      </c>
      <c r="L5475">
        <v>0</v>
      </c>
      <c r="M5475">
        <v>0</v>
      </c>
    </row>
    <row r="5476" spans="2:13" x14ac:dyDescent="0.2">
      <c r="B5476">
        <v>0</v>
      </c>
      <c r="C5476">
        <v>0</v>
      </c>
      <c r="D5476">
        <v>0</v>
      </c>
      <c r="E5476">
        <v>0</v>
      </c>
      <c r="F5476">
        <v>0</v>
      </c>
      <c r="G5476">
        <v>44444444</v>
      </c>
      <c r="H5476">
        <v>0</v>
      </c>
      <c r="I5476">
        <v>0</v>
      </c>
      <c r="J5476">
        <v>0</v>
      </c>
      <c r="K5476">
        <v>0</v>
      </c>
      <c r="L5476">
        <v>0</v>
      </c>
      <c r="M5476">
        <v>0</v>
      </c>
    </row>
    <row r="5477" spans="2:13" x14ac:dyDescent="0.2">
      <c r="B5477">
        <v>0</v>
      </c>
      <c r="C5477">
        <v>0</v>
      </c>
      <c r="D5477">
        <v>0</v>
      </c>
      <c r="E5477">
        <v>0</v>
      </c>
      <c r="F5477">
        <v>0</v>
      </c>
      <c r="G5477">
        <v>44444444</v>
      </c>
      <c r="H5477">
        <v>0</v>
      </c>
      <c r="I5477">
        <v>0</v>
      </c>
      <c r="J5477">
        <v>0</v>
      </c>
      <c r="K5477">
        <v>0</v>
      </c>
      <c r="L5477">
        <v>0</v>
      </c>
      <c r="M5477">
        <v>0</v>
      </c>
    </row>
    <row r="5478" spans="2:13" x14ac:dyDescent="0.2">
      <c r="B5478">
        <v>0</v>
      </c>
      <c r="C5478">
        <v>0</v>
      </c>
      <c r="D5478">
        <v>0</v>
      </c>
      <c r="E5478">
        <v>0</v>
      </c>
      <c r="F5478">
        <v>0</v>
      </c>
      <c r="G5478">
        <v>44444444</v>
      </c>
      <c r="H5478">
        <v>0</v>
      </c>
      <c r="I5478">
        <v>0</v>
      </c>
      <c r="J5478">
        <v>0</v>
      </c>
      <c r="K5478">
        <v>0</v>
      </c>
      <c r="L5478">
        <v>0</v>
      </c>
      <c r="M5478">
        <v>0</v>
      </c>
    </row>
    <row r="5479" spans="2:13" x14ac:dyDescent="0.2">
      <c r="B5479">
        <v>0</v>
      </c>
      <c r="C5479">
        <v>0</v>
      </c>
      <c r="D5479">
        <v>0</v>
      </c>
      <c r="E5479">
        <v>0</v>
      </c>
      <c r="F5479">
        <v>0</v>
      </c>
      <c r="G5479">
        <v>44444444</v>
      </c>
      <c r="H5479">
        <v>0</v>
      </c>
      <c r="I5479">
        <v>0</v>
      </c>
      <c r="J5479">
        <v>0</v>
      </c>
      <c r="K5479">
        <v>0</v>
      </c>
      <c r="L5479">
        <v>0</v>
      </c>
      <c r="M5479">
        <v>0</v>
      </c>
    </row>
    <row r="5480" spans="2:13" x14ac:dyDescent="0.2">
      <c r="B5480">
        <v>0</v>
      </c>
      <c r="C5480">
        <v>0</v>
      </c>
      <c r="D5480">
        <v>0</v>
      </c>
      <c r="E5480">
        <v>0</v>
      </c>
      <c r="F5480">
        <v>0</v>
      </c>
      <c r="G5480">
        <v>44444444</v>
      </c>
      <c r="H5480">
        <v>0</v>
      </c>
      <c r="I5480">
        <v>0</v>
      </c>
      <c r="J5480">
        <v>0</v>
      </c>
      <c r="K5480">
        <v>0</v>
      </c>
      <c r="L5480">
        <v>0</v>
      </c>
      <c r="M5480">
        <v>0</v>
      </c>
    </row>
    <row r="5481" spans="2:13" x14ac:dyDescent="0.2">
      <c r="B5481">
        <v>0</v>
      </c>
      <c r="C5481">
        <v>0</v>
      </c>
      <c r="D5481">
        <v>0</v>
      </c>
      <c r="E5481">
        <v>0</v>
      </c>
      <c r="F5481">
        <v>0</v>
      </c>
      <c r="G5481">
        <v>44444444</v>
      </c>
      <c r="H5481">
        <v>0</v>
      </c>
      <c r="I5481">
        <v>0</v>
      </c>
      <c r="J5481">
        <v>0</v>
      </c>
      <c r="K5481">
        <v>0</v>
      </c>
      <c r="L5481">
        <v>0</v>
      </c>
      <c r="M5481">
        <v>0</v>
      </c>
    </row>
    <row r="5482" spans="2:13" x14ac:dyDescent="0.2">
      <c r="B5482">
        <v>0</v>
      </c>
      <c r="C5482">
        <v>0</v>
      </c>
      <c r="D5482">
        <v>0</v>
      </c>
      <c r="E5482">
        <v>0</v>
      </c>
      <c r="F5482">
        <v>0</v>
      </c>
      <c r="G5482">
        <v>44444444</v>
      </c>
      <c r="H5482">
        <v>0</v>
      </c>
      <c r="I5482">
        <v>0</v>
      </c>
      <c r="J5482">
        <v>0</v>
      </c>
      <c r="K5482">
        <v>0</v>
      </c>
      <c r="L5482">
        <v>0</v>
      </c>
      <c r="M5482">
        <v>0</v>
      </c>
    </row>
    <row r="5483" spans="2:13" x14ac:dyDescent="0.2">
      <c r="B5483">
        <v>0</v>
      </c>
      <c r="C5483">
        <v>0</v>
      </c>
      <c r="D5483">
        <v>0</v>
      </c>
      <c r="E5483">
        <v>0</v>
      </c>
      <c r="F5483">
        <v>0</v>
      </c>
      <c r="G5483">
        <v>44444444</v>
      </c>
      <c r="H5483">
        <v>0</v>
      </c>
      <c r="I5483">
        <v>0</v>
      </c>
      <c r="J5483">
        <v>0</v>
      </c>
      <c r="K5483">
        <v>0</v>
      </c>
      <c r="L5483">
        <v>0</v>
      </c>
      <c r="M5483">
        <v>0</v>
      </c>
    </row>
    <row r="5484" spans="2:13" x14ac:dyDescent="0.2">
      <c r="B5484">
        <v>0</v>
      </c>
      <c r="C5484">
        <v>0</v>
      </c>
      <c r="D5484">
        <v>0</v>
      </c>
      <c r="E5484">
        <v>0</v>
      </c>
      <c r="F5484">
        <v>0</v>
      </c>
      <c r="G5484">
        <v>44444444</v>
      </c>
      <c r="H5484">
        <v>0</v>
      </c>
      <c r="I5484">
        <v>0</v>
      </c>
      <c r="J5484">
        <v>0</v>
      </c>
      <c r="K5484">
        <v>0</v>
      </c>
      <c r="L5484">
        <v>0</v>
      </c>
      <c r="M5484">
        <v>0</v>
      </c>
    </row>
    <row r="5485" spans="2:13" x14ac:dyDescent="0.2">
      <c r="B5485">
        <v>0</v>
      </c>
      <c r="C5485">
        <v>0</v>
      </c>
      <c r="D5485">
        <v>0</v>
      </c>
      <c r="E5485">
        <v>0</v>
      </c>
      <c r="F5485">
        <v>0</v>
      </c>
      <c r="G5485">
        <v>44444444</v>
      </c>
      <c r="H5485">
        <v>0</v>
      </c>
      <c r="I5485">
        <v>0</v>
      </c>
      <c r="J5485">
        <v>0</v>
      </c>
      <c r="K5485">
        <v>0</v>
      </c>
      <c r="L5485">
        <v>0</v>
      </c>
      <c r="M5485">
        <v>0</v>
      </c>
    </row>
    <row r="5486" spans="2:13" x14ac:dyDescent="0.2">
      <c r="B5486">
        <v>0</v>
      </c>
      <c r="C5486">
        <v>0</v>
      </c>
      <c r="D5486">
        <v>0</v>
      </c>
      <c r="E5486">
        <v>0</v>
      </c>
      <c r="F5486">
        <v>0</v>
      </c>
      <c r="G5486">
        <v>44444444</v>
      </c>
      <c r="H5486">
        <v>0</v>
      </c>
      <c r="I5486">
        <v>0</v>
      </c>
      <c r="J5486">
        <v>0</v>
      </c>
      <c r="K5486">
        <v>0</v>
      </c>
      <c r="L5486">
        <v>0</v>
      </c>
      <c r="M5486">
        <v>0</v>
      </c>
    </row>
    <row r="5487" spans="2:13" x14ac:dyDescent="0.2">
      <c r="B5487">
        <v>0</v>
      </c>
      <c r="C5487">
        <v>0</v>
      </c>
      <c r="D5487">
        <v>0</v>
      </c>
      <c r="E5487">
        <v>0</v>
      </c>
      <c r="F5487">
        <v>0</v>
      </c>
      <c r="G5487">
        <v>44444444</v>
      </c>
      <c r="H5487">
        <v>0</v>
      </c>
      <c r="I5487">
        <v>0</v>
      </c>
      <c r="J5487">
        <v>0</v>
      </c>
      <c r="K5487">
        <v>0</v>
      </c>
      <c r="L5487">
        <v>0</v>
      </c>
      <c r="M5487">
        <v>0</v>
      </c>
    </row>
    <row r="5488" spans="2:13" x14ac:dyDescent="0.2">
      <c r="B5488">
        <v>0</v>
      </c>
      <c r="C5488">
        <v>0</v>
      </c>
      <c r="D5488">
        <v>0</v>
      </c>
      <c r="E5488">
        <v>0</v>
      </c>
      <c r="F5488">
        <v>0</v>
      </c>
      <c r="G5488">
        <v>44444444</v>
      </c>
      <c r="H5488">
        <v>0</v>
      </c>
      <c r="I5488">
        <v>0</v>
      </c>
      <c r="J5488">
        <v>0</v>
      </c>
      <c r="K5488">
        <v>0</v>
      </c>
      <c r="L5488">
        <v>0</v>
      </c>
      <c r="M5488">
        <v>0</v>
      </c>
    </row>
    <row r="5489" spans="2:13" x14ac:dyDescent="0.2">
      <c r="B5489">
        <v>0</v>
      </c>
      <c r="C5489">
        <v>0</v>
      </c>
      <c r="D5489">
        <v>0</v>
      </c>
      <c r="E5489">
        <v>0</v>
      </c>
      <c r="F5489">
        <v>0</v>
      </c>
      <c r="G5489">
        <v>44444444</v>
      </c>
      <c r="H5489">
        <v>0</v>
      </c>
      <c r="I5489">
        <v>0</v>
      </c>
      <c r="J5489">
        <v>0</v>
      </c>
      <c r="K5489">
        <v>0</v>
      </c>
      <c r="L5489">
        <v>0</v>
      </c>
      <c r="M5489">
        <v>0</v>
      </c>
    </row>
    <row r="5490" spans="2:13" x14ac:dyDescent="0.2">
      <c r="B5490">
        <v>0</v>
      </c>
      <c r="C5490">
        <v>0</v>
      </c>
      <c r="D5490">
        <v>0</v>
      </c>
      <c r="E5490">
        <v>0</v>
      </c>
      <c r="F5490">
        <v>0</v>
      </c>
      <c r="G5490">
        <v>44444444</v>
      </c>
      <c r="H5490">
        <v>0</v>
      </c>
      <c r="I5490">
        <v>0</v>
      </c>
      <c r="J5490">
        <v>0</v>
      </c>
      <c r="K5490">
        <v>0</v>
      </c>
      <c r="L5490">
        <v>0</v>
      </c>
      <c r="M5490">
        <v>0</v>
      </c>
    </row>
    <row r="5491" spans="2:13" x14ac:dyDescent="0.2">
      <c r="B5491">
        <v>0</v>
      </c>
      <c r="C5491">
        <v>0</v>
      </c>
      <c r="D5491">
        <v>0</v>
      </c>
      <c r="E5491">
        <v>0</v>
      </c>
      <c r="F5491">
        <v>0</v>
      </c>
      <c r="G5491">
        <v>44444444</v>
      </c>
      <c r="H5491">
        <v>0</v>
      </c>
      <c r="I5491">
        <v>0</v>
      </c>
      <c r="J5491">
        <v>0</v>
      </c>
      <c r="K5491">
        <v>0</v>
      </c>
      <c r="L5491">
        <v>0</v>
      </c>
      <c r="M5491">
        <v>0</v>
      </c>
    </row>
    <row r="5492" spans="2:13" x14ac:dyDescent="0.2">
      <c r="B5492">
        <v>0</v>
      </c>
      <c r="C5492">
        <v>0</v>
      </c>
      <c r="D5492">
        <v>0</v>
      </c>
      <c r="E5492">
        <v>0</v>
      </c>
      <c r="F5492">
        <v>0</v>
      </c>
      <c r="G5492">
        <v>44444444</v>
      </c>
      <c r="H5492">
        <v>0</v>
      </c>
      <c r="I5492">
        <v>0</v>
      </c>
      <c r="J5492">
        <v>0</v>
      </c>
      <c r="K5492">
        <v>0</v>
      </c>
      <c r="L5492">
        <v>0</v>
      </c>
      <c r="M5492">
        <v>0</v>
      </c>
    </row>
    <row r="5493" spans="2:13" x14ac:dyDescent="0.2">
      <c r="B5493">
        <v>0</v>
      </c>
      <c r="C5493">
        <v>0</v>
      </c>
      <c r="D5493">
        <v>0</v>
      </c>
      <c r="E5493">
        <v>0</v>
      </c>
      <c r="F5493">
        <v>0</v>
      </c>
      <c r="G5493">
        <v>44444444</v>
      </c>
      <c r="H5493">
        <v>0</v>
      </c>
      <c r="I5493">
        <v>0</v>
      </c>
      <c r="J5493">
        <v>0</v>
      </c>
      <c r="K5493">
        <v>0</v>
      </c>
      <c r="L5493">
        <v>0</v>
      </c>
      <c r="M5493">
        <v>0</v>
      </c>
    </row>
    <row r="5494" spans="2:13" x14ac:dyDescent="0.2">
      <c r="B5494">
        <v>0</v>
      </c>
      <c r="C5494">
        <v>0</v>
      </c>
      <c r="D5494">
        <v>0</v>
      </c>
      <c r="E5494">
        <v>0</v>
      </c>
      <c r="F5494">
        <v>0</v>
      </c>
      <c r="G5494">
        <v>44444444</v>
      </c>
      <c r="H5494">
        <v>0</v>
      </c>
      <c r="I5494">
        <v>0</v>
      </c>
      <c r="J5494">
        <v>0</v>
      </c>
      <c r="K5494">
        <v>0</v>
      </c>
      <c r="L5494">
        <v>0</v>
      </c>
      <c r="M5494">
        <v>0</v>
      </c>
    </row>
    <row r="5495" spans="2:13" x14ac:dyDescent="0.2">
      <c r="B5495">
        <v>0</v>
      </c>
      <c r="C5495">
        <v>0</v>
      </c>
      <c r="D5495">
        <v>0</v>
      </c>
      <c r="E5495">
        <v>0</v>
      </c>
      <c r="F5495">
        <v>0</v>
      </c>
      <c r="G5495">
        <v>44444444</v>
      </c>
      <c r="H5495">
        <v>0</v>
      </c>
      <c r="I5495">
        <v>0</v>
      </c>
      <c r="J5495">
        <v>0</v>
      </c>
      <c r="K5495">
        <v>0</v>
      </c>
      <c r="L5495">
        <v>0</v>
      </c>
      <c r="M5495">
        <v>0</v>
      </c>
    </row>
    <row r="5496" spans="2:13" x14ac:dyDescent="0.2">
      <c r="B5496">
        <v>0</v>
      </c>
      <c r="C5496">
        <v>0</v>
      </c>
      <c r="D5496">
        <v>0</v>
      </c>
      <c r="E5496">
        <v>0</v>
      </c>
      <c r="F5496">
        <v>0</v>
      </c>
      <c r="G5496">
        <v>44444444</v>
      </c>
      <c r="H5496">
        <v>0</v>
      </c>
      <c r="I5496">
        <v>0</v>
      </c>
      <c r="J5496">
        <v>0</v>
      </c>
      <c r="K5496">
        <v>0</v>
      </c>
      <c r="L5496">
        <v>0</v>
      </c>
      <c r="M5496">
        <v>0</v>
      </c>
    </row>
    <row r="5497" spans="2:13" x14ac:dyDescent="0.2">
      <c r="B5497">
        <v>0</v>
      </c>
      <c r="C5497">
        <v>0</v>
      </c>
      <c r="D5497">
        <v>0</v>
      </c>
      <c r="E5497">
        <v>0</v>
      </c>
      <c r="F5497">
        <v>0</v>
      </c>
      <c r="G5497">
        <v>44444444</v>
      </c>
      <c r="H5497">
        <v>0</v>
      </c>
      <c r="I5497">
        <v>0</v>
      </c>
      <c r="J5497">
        <v>0</v>
      </c>
      <c r="K5497">
        <v>0</v>
      </c>
      <c r="L5497">
        <v>0</v>
      </c>
      <c r="M5497">
        <v>0</v>
      </c>
    </row>
    <row r="5498" spans="2:13" x14ac:dyDescent="0.2">
      <c r="B5498">
        <v>0</v>
      </c>
      <c r="C5498">
        <v>0</v>
      </c>
      <c r="D5498">
        <v>0</v>
      </c>
      <c r="E5498">
        <v>0</v>
      </c>
      <c r="F5498">
        <v>0</v>
      </c>
      <c r="G5498">
        <v>44444444</v>
      </c>
      <c r="H5498">
        <v>0</v>
      </c>
      <c r="I5498">
        <v>0</v>
      </c>
      <c r="J5498">
        <v>0</v>
      </c>
      <c r="K5498">
        <v>0</v>
      </c>
      <c r="L5498">
        <v>0</v>
      </c>
      <c r="M5498">
        <v>0</v>
      </c>
    </row>
    <row r="5499" spans="2:13" x14ac:dyDescent="0.2">
      <c r="B5499">
        <v>0</v>
      </c>
      <c r="C5499">
        <v>0</v>
      </c>
      <c r="D5499">
        <v>0</v>
      </c>
      <c r="E5499">
        <v>0</v>
      </c>
      <c r="F5499">
        <v>0</v>
      </c>
      <c r="G5499">
        <v>44444444</v>
      </c>
      <c r="H5499">
        <v>0</v>
      </c>
      <c r="I5499">
        <v>0</v>
      </c>
      <c r="J5499">
        <v>0</v>
      </c>
      <c r="K5499">
        <v>0</v>
      </c>
      <c r="L5499">
        <v>0</v>
      </c>
      <c r="M5499">
        <v>0</v>
      </c>
    </row>
    <row r="5500" spans="2:13" x14ac:dyDescent="0.2">
      <c r="B5500">
        <v>0</v>
      </c>
      <c r="C5500">
        <v>0</v>
      </c>
      <c r="D5500">
        <v>0</v>
      </c>
      <c r="E5500">
        <v>0</v>
      </c>
      <c r="F5500">
        <v>0</v>
      </c>
      <c r="G5500">
        <v>44444444</v>
      </c>
      <c r="H5500">
        <v>0</v>
      </c>
      <c r="I5500">
        <v>0</v>
      </c>
      <c r="J5500">
        <v>0</v>
      </c>
      <c r="K5500">
        <v>0</v>
      </c>
      <c r="L5500">
        <v>0</v>
      </c>
      <c r="M5500">
        <v>0</v>
      </c>
    </row>
    <row r="5501" spans="2:13" x14ac:dyDescent="0.2">
      <c r="B5501">
        <v>0</v>
      </c>
      <c r="C5501">
        <v>0</v>
      </c>
      <c r="D5501">
        <v>0</v>
      </c>
      <c r="E5501">
        <v>0</v>
      </c>
      <c r="F5501">
        <v>0</v>
      </c>
      <c r="G5501">
        <v>44444444</v>
      </c>
      <c r="H5501">
        <v>0</v>
      </c>
      <c r="I5501">
        <v>0</v>
      </c>
      <c r="J5501">
        <v>0</v>
      </c>
      <c r="K5501">
        <v>0</v>
      </c>
      <c r="L5501">
        <v>0</v>
      </c>
      <c r="M5501">
        <v>0</v>
      </c>
    </row>
    <row r="5502" spans="2:13" x14ac:dyDescent="0.2">
      <c r="B5502">
        <v>0</v>
      </c>
      <c r="C5502">
        <v>0</v>
      </c>
      <c r="D5502">
        <v>0</v>
      </c>
      <c r="E5502">
        <v>0</v>
      </c>
      <c r="F5502">
        <v>0</v>
      </c>
      <c r="G5502">
        <v>44444444</v>
      </c>
      <c r="H5502">
        <v>0</v>
      </c>
      <c r="I5502">
        <v>0</v>
      </c>
      <c r="J5502">
        <v>0</v>
      </c>
      <c r="K5502">
        <v>0</v>
      </c>
      <c r="L5502">
        <v>0</v>
      </c>
      <c r="M5502">
        <v>0</v>
      </c>
    </row>
    <row r="5503" spans="2:13" x14ac:dyDescent="0.2">
      <c r="B5503">
        <v>0</v>
      </c>
      <c r="C5503">
        <v>0</v>
      </c>
      <c r="D5503">
        <v>0</v>
      </c>
      <c r="E5503">
        <v>0</v>
      </c>
      <c r="F5503">
        <v>0</v>
      </c>
      <c r="G5503">
        <v>44444444</v>
      </c>
      <c r="H5503">
        <v>0</v>
      </c>
      <c r="I5503">
        <v>0</v>
      </c>
      <c r="J5503">
        <v>0</v>
      </c>
      <c r="K5503">
        <v>0</v>
      </c>
      <c r="L5503">
        <v>0</v>
      </c>
      <c r="M5503">
        <v>0</v>
      </c>
    </row>
    <row r="5504" spans="2:13" x14ac:dyDescent="0.2">
      <c r="B5504">
        <v>0</v>
      </c>
      <c r="C5504">
        <v>0</v>
      </c>
      <c r="D5504">
        <v>0</v>
      </c>
      <c r="E5504">
        <v>0</v>
      </c>
      <c r="F5504">
        <v>0</v>
      </c>
      <c r="G5504">
        <v>44444444</v>
      </c>
      <c r="H5504">
        <v>0</v>
      </c>
      <c r="I5504">
        <v>0</v>
      </c>
      <c r="J5504">
        <v>0</v>
      </c>
      <c r="K5504">
        <v>0</v>
      </c>
      <c r="L5504">
        <v>0</v>
      </c>
      <c r="M5504">
        <v>0</v>
      </c>
    </row>
    <row r="5505" spans="2:13" x14ac:dyDescent="0.2">
      <c r="B5505">
        <v>0</v>
      </c>
      <c r="C5505">
        <v>0</v>
      </c>
      <c r="D5505">
        <v>0</v>
      </c>
      <c r="E5505">
        <v>0</v>
      </c>
      <c r="F5505">
        <v>0</v>
      </c>
      <c r="G5505">
        <v>44444444</v>
      </c>
      <c r="H5505">
        <v>0</v>
      </c>
      <c r="I5505">
        <v>0</v>
      </c>
      <c r="J5505">
        <v>0</v>
      </c>
      <c r="K5505">
        <v>0</v>
      </c>
      <c r="L5505">
        <v>0</v>
      </c>
      <c r="M5505">
        <v>0</v>
      </c>
    </row>
    <row r="5506" spans="2:13" x14ac:dyDescent="0.2">
      <c r="B5506">
        <v>0</v>
      </c>
      <c r="C5506">
        <v>0</v>
      </c>
      <c r="D5506">
        <v>0</v>
      </c>
      <c r="E5506">
        <v>0</v>
      </c>
      <c r="F5506">
        <v>0</v>
      </c>
      <c r="G5506">
        <v>44444444</v>
      </c>
      <c r="H5506">
        <v>0</v>
      </c>
      <c r="I5506">
        <v>0</v>
      </c>
      <c r="J5506">
        <v>0</v>
      </c>
      <c r="K5506">
        <v>0</v>
      </c>
      <c r="L5506">
        <v>0</v>
      </c>
      <c r="M5506">
        <v>0</v>
      </c>
    </row>
    <row r="5507" spans="2:13" x14ac:dyDescent="0.2">
      <c r="B5507">
        <v>0</v>
      </c>
      <c r="C5507">
        <v>0</v>
      </c>
      <c r="D5507">
        <v>0</v>
      </c>
      <c r="E5507">
        <v>0</v>
      </c>
      <c r="F5507">
        <v>0</v>
      </c>
      <c r="G5507">
        <v>44444444</v>
      </c>
      <c r="H5507">
        <v>0</v>
      </c>
      <c r="I5507">
        <v>0</v>
      </c>
      <c r="J5507">
        <v>0</v>
      </c>
      <c r="K5507">
        <v>0</v>
      </c>
      <c r="L5507">
        <v>0</v>
      </c>
      <c r="M5507">
        <v>0</v>
      </c>
    </row>
    <row r="5508" spans="2:13" x14ac:dyDescent="0.2">
      <c r="B5508">
        <v>0</v>
      </c>
      <c r="C5508">
        <v>0</v>
      </c>
      <c r="D5508">
        <v>0</v>
      </c>
      <c r="E5508">
        <v>0</v>
      </c>
      <c r="F5508">
        <v>0</v>
      </c>
      <c r="G5508">
        <v>44444444</v>
      </c>
      <c r="H5508">
        <v>0</v>
      </c>
      <c r="I5508">
        <v>0</v>
      </c>
      <c r="J5508">
        <v>0</v>
      </c>
      <c r="K5508">
        <v>0</v>
      </c>
      <c r="L5508">
        <v>0</v>
      </c>
      <c r="M5508">
        <v>0</v>
      </c>
    </row>
    <row r="5509" spans="2:13" x14ac:dyDescent="0.2">
      <c r="B5509">
        <v>0</v>
      </c>
      <c r="C5509">
        <v>0</v>
      </c>
      <c r="D5509">
        <v>0</v>
      </c>
      <c r="E5509">
        <v>0</v>
      </c>
      <c r="F5509">
        <v>0</v>
      </c>
      <c r="G5509">
        <v>44444444</v>
      </c>
      <c r="H5509">
        <v>0</v>
      </c>
      <c r="I5509">
        <v>0</v>
      </c>
      <c r="J5509">
        <v>0</v>
      </c>
      <c r="K5509">
        <v>0</v>
      </c>
      <c r="L5509">
        <v>0</v>
      </c>
      <c r="M5509">
        <v>0</v>
      </c>
    </row>
    <row r="5510" spans="2:13" x14ac:dyDescent="0.2">
      <c r="B5510">
        <v>0</v>
      </c>
      <c r="C5510">
        <v>0</v>
      </c>
      <c r="D5510">
        <v>0</v>
      </c>
      <c r="E5510">
        <v>0</v>
      </c>
      <c r="F5510">
        <v>0</v>
      </c>
      <c r="G5510">
        <v>44444444</v>
      </c>
      <c r="H5510">
        <v>0</v>
      </c>
      <c r="I5510">
        <v>0</v>
      </c>
      <c r="J5510">
        <v>0</v>
      </c>
      <c r="K5510">
        <v>0</v>
      </c>
      <c r="L5510">
        <v>0</v>
      </c>
      <c r="M5510">
        <v>0</v>
      </c>
    </row>
    <row r="5511" spans="2:13" x14ac:dyDescent="0.2">
      <c r="B5511">
        <v>0</v>
      </c>
      <c r="C5511">
        <v>0</v>
      </c>
      <c r="D5511">
        <v>0</v>
      </c>
      <c r="E5511">
        <v>0</v>
      </c>
      <c r="F5511">
        <v>0</v>
      </c>
      <c r="G5511">
        <v>44444444</v>
      </c>
      <c r="H5511">
        <v>0</v>
      </c>
      <c r="I5511">
        <v>0</v>
      </c>
      <c r="J5511">
        <v>0</v>
      </c>
      <c r="K5511">
        <v>0</v>
      </c>
      <c r="L5511">
        <v>0</v>
      </c>
      <c r="M5511">
        <v>0</v>
      </c>
    </row>
    <row r="5512" spans="2:13" x14ac:dyDescent="0.2">
      <c r="B5512">
        <v>0</v>
      </c>
      <c r="C5512">
        <v>0</v>
      </c>
      <c r="D5512">
        <v>0</v>
      </c>
      <c r="E5512">
        <v>0</v>
      </c>
      <c r="F5512">
        <v>0</v>
      </c>
      <c r="G5512">
        <v>44444444</v>
      </c>
      <c r="H5512">
        <v>0</v>
      </c>
      <c r="I5512">
        <v>0</v>
      </c>
      <c r="J5512">
        <v>0</v>
      </c>
      <c r="K5512">
        <v>0</v>
      </c>
      <c r="L5512">
        <v>0</v>
      </c>
      <c r="M5512">
        <v>0</v>
      </c>
    </row>
    <row r="5513" spans="2:13" x14ac:dyDescent="0.2">
      <c r="B5513">
        <v>0</v>
      </c>
      <c r="C5513">
        <v>0</v>
      </c>
      <c r="D5513">
        <v>0</v>
      </c>
      <c r="E5513">
        <v>0</v>
      </c>
      <c r="F5513">
        <v>0</v>
      </c>
      <c r="G5513">
        <v>44444444</v>
      </c>
      <c r="H5513">
        <v>0</v>
      </c>
      <c r="I5513">
        <v>0</v>
      </c>
      <c r="J5513">
        <v>0</v>
      </c>
      <c r="K5513">
        <v>0</v>
      </c>
      <c r="L5513">
        <v>0</v>
      </c>
      <c r="M5513">
        <v>0</v>
      </c>
    </row>
    <row r="5514" spans="2:13" x14ac:dyDescent="0.2">
      <c r="B5514">
        <v>0</v>
      </c>
      <c r="C5514">
        <v>0</v>
      </c>
      <c r="D5514">
        <v>0</v>
      </c>
      <c r="E5514">
        <v>0</v>
      </c>
      <c r="F5514">
        <v>0</v>
      </c>
      <c r="G5514">
        <v>44444444</v>
      </c>
      <c r="H5514">
        <v>0</v>
      </c>
      <c r="I5514">
        <v>0</v>
      </c>
      <c r="J5514">
        <v>0</v>
      </c>
      <c r="K5514">
        <v>0</v>
      </c>
      <c r="L5514">
        <v>0</v>
      </c>
      <c r="M5514">
        <v>0</v>
      </c>
    </row>
    <row r="5515" spans="2:13" x14ac:dyDescent="0.2">
      <c r="B5515">
        <v>0</v>
      </c>
      <c r="C5515">
        <v>0</v>
      </c>
      <c r="D5515">
        <v>0</v>
      </c>
      <c r="E5515">
        <v>0</v>
      </c>
      <c r="F5515">
        <v>0</v>
      </c>
      <c r="G5515">
        <v>44444444</v>
      </c>
      <c r="H5515">
        <v>0</v>
      </c>
      <c r="I5515">
        <v>0</v>
      </c>
      <c r="J5515">
        <v>0</v>
      </c>
      <c r="K5515">
        <v>0</v>
      </c>
      <c r="L5515">
        <v>0</v>
      </c>
      <c r="M5515">
        <v>0</v>
      </c>
    </row>
    <row r="5516" spans="2:13" x14ac:dyDescent="0.2">
      <c r="B5516">
        <v>0</v>
      </c>
      <c r="C5516">
        <v>0</v>
      </c>
      <c r="D5516">
        <v>0</v>
      </c>
      <c r="E5516">
        <v>0</v>
      </c>
      <c r="F5516">
        <v>0</v>
      </c>
      <c r="G5516">
        <v>44444444</v>
      </c>
      <c r="H5516">
        <v>0</v>
      </c>
      <c r="I5516">
        <v>0</v>
      </c>
      <c r="J5516">
        <v>0</v>
      </c>
      <c r="K5516">
        <v>0</v>
      </c>
      <c r="L5516">
        <v>0</v>
      </c>
      <c r="M5516">
        <v>0</v>
      </c>
    </row>
    <row r="5517" spans="2:13" x14ac:dyDescent="0.2">
      <c r="B5517">
        <v>0</v>
      </c>
      <c r="C5517">
        <v>0</v>
      </c>
      <c r="D5517">
        <v>0</v>
      </c>
      <c r="E5517">
        <v>0</v>
      </c>
      <c r="F5517">
        <v>0</v>
      </c>
      <c r="G5517">
        <v>44444444</v>
      </c>
      <c r="H5517">
        <v>0</v>
      </c>
      <c r="I5517">
        <v>0</v>
      </c>
      <c r="J5517">
        <v>0</v>
      </c>
      <c r="K5517">
        <v>0</v>
      </c>
      <c r="L5517">
        <v>0</v>
      </c>
      <c r="M5517">
        <v>0</v>
      </c>
    </row>
    <row r="5518" spans="2:13" x14ac:dyDescent="0.2">
      <c r="B5518">
        <v>0</v>
      </c>
      <c r="C5518">
        <v>0</v>
      </c>
      <c r="D5518">
        <v>0</v>
      </c>
      <c r="E5518">
        <v>0</v>
      </c>
      <c r="F5518">
        <v>0</v>
      </c>
      <c r="G5518">
        <v>44444444</v>
      </c>
      <c r="H5518">
        <v>0</v>
      </c>
      <c r="I5518">
        <v>0</v>
      </c>
      <c r="J5518">
        <v>0</v>
      </c>
      <c r="K5518">
        <v>0</v>
      </c>
      <c r="L5518">
        <v>0</v>
      </c>
      <c r="M5518">
        <v>0</v>
      </c>
    </row>
    <row r="5519" spans="2:13" x14ac:dyDescent="0.2">
      <c r="B5519">
        <v>0</v>
      </c>
      <c r="C5519">
        <v>0</v>
      </c>
      <c r="D5519">
        <v>0</v>
      </c>
      <c r="E5519">
        <v>0</v>
      </c>
      <c r="F5519">
        <v>0</v>
      </c>
      <c r="G5519">
        <v>44444444</v>
      </c>
      <c r="H5519">
        <v>0</v>
      </c>
      <c r="I5519">
        <v>0</v>
      </c>
      <c r="J5519">
        <v>0</v>
      </c>
      <c r="K5519">
        <v>0</v>
      </c>
      <c r="L5519">
        <v>0</v>
      </c>
      <c r="M5519">
        <v>0</v>
      </c>
    </row>
    <row r="5520" spans="2:13" x14ac:dyDescent="0.2">
      <c r="B5520">
        <v>0</v>
      </c>
      <c r="C5520">
        <v>0</v>
      </c>
      <c r="D5520">
        <v>0</v>
      </c>
      <c r="E5520">
        <v>0</v>
      </c>
      <c r="F5520">
        <v>0</v>
      </c>
      <c r="G5520">
        <v>44444444</v>
      </c>
      <c r="H5520">
        <v>0</v>
      </c>
      <c r="I5520">
        <v>0</v>
      </c>
      <c r="J5520">
        <v>0</v>
      </c>
      <c r="K5520">
        <v>0</v>
      </c>
      <c r="L5520">
        <v>0</v>
      </c>
      <c r="M5520">
        <v>0</v>
      </c>
    </row>
    <row r="5521" spans="2:13" x14ac:dyDescent="0.2">
      <c r="B5521">
        <v>0</v>
      </c>
      <c r="C5521">
        <v>0</v>
      </c>
      <c r="D5521">
        <v>0</v>
      </c>
      <c r="E5521">
        <v>0</v>
      </c>
      <c r="F5521">
        <v>0</v>
      </c>
      <c r="G5521">
        <v>44444444</v>
      </c>
      <c r="H5521">
        <v>0</v>
      </c>
      <c r="I5521">
        <v>0</v>
      </c>
      <c r="J5521">
        <v>0</v>
      </c>
      <c r="K5521">
        <v>0</v>
      </c>
      <c r="L5521">
        <v>0</v>
      </c>
      <c r="M5521">
        <v>0</v>
      </c>
    </row>
    <row r="5522" spans="2:13" x14ac:dyDescent="0.2">
      <c r="B5522">
        <v>0</v>
      </c>
      <c r="C5522">
        <v>0</v>
      </c>
      <c r="D5522">
        <v>0</v>
      </c>
      <c r="E5522">
        <v>0</v>
      </c>
      <c r="F5522">
        <v>0</v>
      </c>
      <c r="G5522">
        <v>44444444</v>
      </c>
      <c r="H5522">
        <v>0</v>
      </c>
      <c r="I5522">
        <v>0</v>
      </c>
      <c r="J5522">
        <v>0</v>
      </c>
      <c r="K5522">
        <v>0</v>
      </c>
      <c r="L5522">
        <v>0</v>
      </c>
      <c r="M5522">
        <v>0</v>
      </c>
    </row>
    <row r="5523" spans="2:13" x14ac:dyDescent="0.2">
      <c r="B5523">
        <v>0</v>
      </c>
      <c r="C5523">
        <v>0</v>
      </c>
      <c r="D5523">
        <v>0</v>
      </c>
      <c r="E5523">
        <v>0</v>
      </c>
      <c r="F5523">
        <v>0</v>
      </c>
      <c r="G5523">
        <v>44444444</v>
      </c>
      <c r="H5523">
        <v>0</v>
      </c>
      <c r="I5523">
        <v>0</v>
      </c>
      <c r="J5523">
        <v>0</v>
      </c>
      <c r="K5523">
        <v>0</v>
      </c>
      <c r="L5523">
        <v>0</v>
      </c>
      <c r="M5523">
        <v>0</v>
      </c>
    </row>
    <row r="5524" spans="2:13" x14ac:dyDescent="0.2">
      <c r="B5524">
        <v>0</v>
      </c>
      <c r="C5524">
        <v>0</v>
      </c>
      <c r="D5524">
        <v>0</v>
      </c>
      <c r="E5524">
        <v>0</v>
      </c>
      <c r="F5524">
        <v>0</v>
      </c>
      <c r="G5524">
        <v>44444444</v>
      </c>
      <c r="H5524">
        <v>0</v>
      </c>
      <c r="I5524">
        <v>0</v>
      </c>
      <c r="J5524">
        <v>0</v>
      </c>
      <c r="K5524">
        <v>0</v>
      </c>
      <c r="L5524">
        <v>0</v>
      </c>
      <c r="M5524">
        <v>0</v>
      </c>
    </row>
    <row r="5525" spans="2:13" x14ac:dyDescent="0.2">
      <c r="B5525">
        <v>0</v>
      </c>
      <c r="C5525">
        <v>0</v>
      </c>
      <c r="D5525">
        <v>0</v>
      </c>
      <c r="E5525">
        <v>0</v>
      </c>
      <c r="F5525">
        <v>0</v>
      </c>
      <c r="G5525">
        <v>44444444</v>
      </c>
      <c r="H5525">
        <v>0</v>
      </c>
      <c r="I5525">
        <v>0</v>
      </c>
      <c r="J5525">
        <v>0</v>
      </c>
      <c r="K5525">
        <v>0</v>
      </c>
      <c r="L5525">
        <v>0</v>
      </c>
      <c r="M5525">
        <v>0</v>
      </c>
    </row>
    <row r="5526" spans="2:13" x14ac:dyDescent="0.2">
      <c r="B5526">
        <v>0</v>
      </c>
      <c r="C5526">
        <v>0</v>
      </c>
      <c r="D5526">
        <v>0</v>
      </c>
      <c r="E5526">
        <v>0</v>
      </c>
      <c r="F5526">
        <v>0</v>
      </c>
      <c r="G5526">
        <v>44444444</v>
      </c>
      <c r="H5526">
        <v>0</v>
      </c>
      <c r="I5526">
        <v>0</v>
      </c>
      <c r="J5526">
        <v>0</v>
      </c>
      <c r="K5526">
        <v>0</v>
      </c>
      <c r="L5526">
        <v>0</v>
      </c>
      <c r="M5526">
        <v>0</v>
      </c>
    </row>
    <row r="5527" spans="2:13" x14ac:dyDescent="0.2">
      <c r="B5527">
        <v>0</v>
      </c>
      <c r="C5527">
        <v>0</v>
      </c>
      <c r="D5527">
        <v>0</v>
      </c>
      <c r="E5527">
        <v>0</v>
      </c>
      <c r="F5527">
        <v>0</v>
      </c>
      <c r="G5527">
        <v>44444444</v>
      </c>
      <c r="H5527">
        <v>0</v>
      </c>
      <c r="I5527">
        <v>0</v>
      </c>
      <c r="J5527">
        <v>0</v>
      </c>
      <c r="K5527">
        <v>0</v>
      </c>
      <c r="L5527">
        <v>0</v>
      </c>
      <c r="M5527">
        <v>0</v>
      </c>
    </row>
    <row r="5528" spans="2:13" x14ac:dyDescent="0.2">
      <c r="B5528">
        <v>0</v>
      </c>
      <c r="C5528">
        <v>0</v>
      </c>
      <c r="D5528">
        <v>0</v>
      </c>
      <c r="E5528">
        <v>0</v>
      </c>
      <c r="F5528">
        <v>0</v>
      </c>
      <c r="G5528">
        <v>44444444</v>
      </c>
      <c r="H5528">
        <v>0</v>
      </c>
      <c r="I5528">
        <v>0</v>
      </c>
      <c r="J5528">
        <v>0</v>
      </c>
      <c r="K5528">
        <v>0</v>
      </c>
      <c r="L5528">
        <v>0</v>
      </c>
      <c r="M5528">
        <v>0</v>
      </c>
    </row>
    <row r="5529" spans="2:13" x14ac:dyDescent="0.2">
      <c r="B5529">
        <v>0</v>
      </c>
      <c r="C5529">
        <v>0</v>
      </c>
      <c r="D5529">
        <v>0</v>
      </c>
      <c r="E5529">
        <v>0</v>
      </c>
      <c r="F5529">
        <v>0</v>
      </c>
      <c r="G5529">
        <v>44444444</v>
      </c>
      <c r="H5529">
        <v>0</v>
      </c>
      <c r="I5529">
        <v>0</v>
      </c>
      <c r="J5529">
        <v>0</v>
      </c>
      <c r="K5529">
        <v>0</v>
      </c>
      <c r="L5529">
        <v>0</v>
      </c>
      <c r="M5529">
        <v>0</v>
      </c>
    </row>
    <row r="5530" spans="2:13" x14ac:dyDescent="0.2">
      <c r="B5530">
        <v>0</v>
      </c>
      <c r="C5530">
        <v>0</v>
      </c>
      <c r="D5530">
        <v>0</v>
      </c>
      <c r="E5530">
        <v>0</v>
      </c>
      <c r="F5530">
        <v>0</v>
      </c>
      <c r="G5530">
        <v>44444444</v>
      </c>
      <c r="H5530">
        <v>0</v>
      </c>
      <c r="I5530">
        <v>0</v>
      </c>
      <c r="J5530">
        <v>0</v>
      </c>
      <c r="K5530">
        <v>0</v>
      </c>
      <c r="L5530">
        <v>0</v>
      </c>
      <c r="M5530">
        <v>0</v>
      </c>
    </row>
    <row r="5531" spans="2:13" x14ac:dyDescent="0.2">
      <c r="B5531">
        <v>0</v>
      </c>
      <c r="C5531">
        <v>0</v>
      </c>
      <c r="D5531">
        <v>0</v>
      </c>
      <c r="E5531">
        <v>0</v>
      </c>
      <c r="F5531">
        <v>0</v>
      </c>
      <c r="G5531">
        <v>44444444</v>
      </c>
      <c r="H5531">
        <v>0</v>
      </c>
      <c r="I5531">
        <v>0</v>
      </c>
      <c r="J5531">
        <v>0</v>
      </c>
      <c r="K5531">
        <v>0</v>
      </c>
      <c r="L5531">
        <v>0</v>
      </c>
      <c r="M5531">
        <v>0</v>
      </c>
    </row>
    <row r="5532" spans="2:13" x14ac:dyDescent="0.2">
      <c r="B5532">
        <v>0</v>
      </c>
      <c r="C5532">
        <v>0</v>
      </c>
      <c r="D5532">
        <v>0</v>
      </c>
      <c r="E5532">
        <v>0</v>
      </c>
      <c r="F5532">
        <v>0</v>
      </c>
      <c r="G5532">
        <v>44444444</v>
      </c>
      <c r="H5532">
        <v>0</v>
      </c>
      <c r="I5532">
        <v>0</v>
      </c>
      <c r="J5532">
        <v>0</v>
      </c>
      <c r="K5532">
        <v>0</v>
      </c>
      <c r="L5532">
        <v>0</v>
      </c>
      <c r="M5532">
        <v>0</v>
      </c>
    </row>
    <row r="5533" spans="2:13" x14ac:dyDescent="0.2">
      <c r="B5533">
        <v>0</v>
      </c>
      <c r="C5533">
        <v>0</v>
      </c>
      <c r="D5533">
        <v>0</v>
      </c>
      <c r="E5533">
        <v>0</v>
      </c>
      <c r="F5533">
        <v>0</v>
      </c>
      <c r="G5533">
        <v>44444444</v>
      </c>
      <c r="H5533">
        <v>0</v>
      </c>
      <c r="I5533">
        <v>0</v>
      </c>
      <c r="J5533">
        <v>0</v>
      </c>
      <c r="K5533">
        <v>0</v>
      </c>
      <c r="L5533">
        <v>0</v>
      </c>
      <c r="M5533">
        <v>0</v>
      </c>
    </row>
    <row r="5534" spans="2:13" x14ac:dyDescent="0.2">
      <c r="B5534">
        <v>0</v>
      </c>
      <c r="C5534">
        <v>0</v>
      </c>
      <c r="D5534">
        <v>0</v>
      </c>
      <c r="E5534">
        <v>0</v>
      </c>
      <c r="F5534">
        <v>0</v>
      </c>
      <c r="G5534">
        <v>44444444</v>
      </c>
      <c r="H5534">
        <v>0</v>
      </c>
      <c r="I5534">
        <v>0</v>
      </c>
      <c r="J5534">
        <v>0</v>
      </c>
      <c r="K5534">
        <v>0</v>
      </c>
      <c r="L5534">
        <v>0</v>
      </c>
      <c r="M5534">
        <v>0</v>
      </c>
    </row>
    <row r="5535" spans="2:13" x14ac:dyDescent="0.2">
      <c r="B5535">
        <v>0</v>
      </c>
      <c r="C5535">
        <v>0</v>
      </c>
      <c r="D5535">
        <v>0</v>
      </c>
      <c r="E5535">
        <v>0</v>
      </c>
      <c r="F5535">
        <v>0</v>
      </c>
      <c r="G5535">
        <v>44444444</v>
      </c>
      <c r="H5535">
        <v>0</v>
      </c>
      <c r="I5535">
        <v>0</v>
      </c>
      <c r="J5535">
        <v>0</v>
      </c>
      <c r="K5535">
        <v>0</v>
      </c>
      <c r="L5535">
        <v>0</v>
      </c>
      <c r="M5535">
        <v>0</v>
      </c>
    </row>
    <row r="5536" spans="2:13" x14ac:dyDescent="0.2">
      <c r="B5536">
        <v>0</v>
      </c>
      <c r="C5536">
        <v>0</v>
      </c>
      <c r="D5536">
        <v>0</v>
      </c>
      <c r="E5536">
        <v>0</v>
      </c>
      <c r="F5536">
        <v>0</v>
      </c>
      <c r="G5536">
        <v>44444444</v>
      </c>
      <c r="H5536">
        <v>0</v>
      </c>
      <c r="I5536">
        <v>0</v>
      </c>
      <c r="J5536">
        <v>0</v>
      </c>
      <c r="K5536">
        <v>0</v>
      </c>
      <c r="L5536">
        <v>0</v>
      </c>
      <c r="M5536">
        <v>0</v>
      </c>
    </row>
    <row r="5537" spans="2:13" x14ac:dyDescent="0.2">
      <c r="B5537">
        <v>0</v>
      </c>
      <c r="C5537">
        <v>0</v>
      </c>
      <c r="D5537">
        <v>0</v>
      </c>
      <c r="E5537">
        <v>0</v>
      </c>
      <c r="F5537">
        <v>0</v>
      </c>
      <c r="G5537">
        <v>44444444</v>
      </c>
      <c r="H5537">
        <v>0</v>
      </c>
      <c r="I5537">
        <v>0</v>
      </c>
      <c r="J5537">
        <v>0</v>
      </c>
      <c r="K5537">
        <v>0</v>
      </c>
      <c r="L5537">
        <v>0</v>
      </c>
      <c r="M5537">
        <v>0</v>
      </c>
    </row>
    <row r="5538" spans="2:13" x14ac:dyDescent="0.2">
      <c r="B5538">
        <v>0</v>
      </c>
      <c r="C5538">
        <v>0</v>
      </c>
      <c r="D5538">
        <v>0</v>
      </c>
      <c r="E5538">
        <v>0</v>
      </c>
      <c r="F5538">
        <v>0</v>
      </c>
      <c r="G5538">
        <v>44444444</v>
      </c>
      <c r="H5538">
        <v>0</v>
      </c>
      <c r="I5538">
        <v>0</v>
      </c>
      <c r="J5538">
        <v>0</v>
      </c>
      <c r="K5538">
        <v>0</v>
      </c>
      <c r="L5538">
        <v>0</v>
      </c>
      <c r="M5538">
        <v>0</v>
      </c>
    </row>
    <row r="5539" spans="2:13" x14ac:dyDescent="0.2">
      <c r="B5539">
        <v>0</v>
      </c>
      <c r="C5539">
        <v>0</v>
      </c>
      <c r="D5539">
        <v>0</v>
      </c>
      <c r="E5539">
        <v>0</v>
      </c>
      <c r="F5539">
        <v>0</v>
      </c>
      <c r="G5539">
        <v>44444444</v>
      </c>
      <c r="H5539">
        <v>0</v>
      </c>
      <c r="I5539">
        <v>0</v>
      </c>
      <c r="J5539">
        <v>0</v>
      </c>
      <c r="K5539">
        <v>0</v>
      </c>
      <c r="L5539">
        <v>0</v>
      </c>
      <c r="M5539">
        <v>0</v>
      </c>
    </row>
    <row r="5540" spans="2:13" x14ac:dyDescent="0.2">
      <c r="B5540">
        <v>0</v>
      </c>
      <c r="C5540">
        <v>0</v>
      </c>
      <c r="D5540">
        <v>0</v>
      </c>
      <c r="E5540">
        <v>0</v>
      </c>
      <c r="F5540">
        <v>0</v>
      </c>
      <c r="G5540">
        <v>44444444</v>
      </c>
      <c r="H5540">
        <v>0</v>
      </c>
      <c r="I5540">
        <v>0</v>
      </c>
      <c r="J5540">
        <v>0</v>
      </c>
      <c r="K5540">
        <v>0</v>
      </c>
      <c r="L5540">
        <v>0</v>
      </c>
      <c r="M5540">
        <v>0</v>
      </c>
    </row>
    <row r="5541" spans="2:13" x14ac:dyDescent="0.2">
      <c r="B5541">
        <v>0</v>
      </c>
      <c r="C5541">
        <v>0</v>
      </c>
      <c r="D5541">
        <v>0</v>
      </c>
      <c r="E5541">
        <v>0</v>
      </c>
      <c r="F5541">
        <v>0</v>
      </c>
      <c r="G5541">
        <v>44444444</v>
      </c>
      <c r="H5541">
        <v>0</v>
      </c>
      <c r="I5541">
        <v>0</v>
      </c>
      <c r="J5541">
        <v>0</v>
      </c>
      <c r="K5541">
        <v>0</v>
      </c>
      <c r="L5541">
        <v>0</v>
      </c>
      <c r="M5541">
        <v>0</v>
      </c>
    </row>
    <row r="5542" spans="2:13" x14ac:dyDescent="0.2">
      <c r="B5542">
        <v>0</v>
      </c>
      <c r="C5542">
        <v>0</v>
      </c>
      <c r="D5542">
        <v>0</v>
      </c>
      <c r="E5542">
        <v>0</v>
      </c>
      <c r="F5542">
        <v>0</v>
      </c>
      <c r="G5542">
        <v>44444444</v>
      </c>
      <c r="H5542">
        <v>0</v>
      </c>
      <c r="I5542">
        <v>0</v>
      </c>
      <c r="J5542">
        <v>0</v>
      </c>
      <c r="K5542">
        <v>0</v>
      </c>
      <c r="L5542">
        <v>0</v>
      </c>
      <c r="M5542">
        <v>0</v>
      </c>
    </row>
    <row r="5543" spans="2:13" x14ac:dyDescent="0.2">
      <c r="B5543">
        <v>0</v>
      </c>
      <c r="C5543">
        <v>0</v>
      </c>
      <c r="D5543">
        <v>0</v>
      </c>
      <c r="E5543">
        <v>0</v>
      </c>
      <c r="F5543">
        <v>0</v>
      </c>
      <c r="G5543">
        <v>44444444</v>
      </c>
      <c r="H5543">
        <v>0</v>
      </c>
      <c r="I5543">
        <v>0</v>
      </c>
      <c r="J5543">
        <v>0</v>
      </c>
      <c r="K5543">
        <v>0</v>
      </c>
      <c r="L5543">
        <v>0</v>
      </c>
      <c r="M5543">
        <v>0</v>
      </c>
    </row>
    <row r="5544" spans="2:13" x14ac:dyDescent="0.2">
      <c r="B5544">
        <v>0</v>
      </c>
      <c r="C5544">
        <v>0</v>
      </c>
      <c r="D5544">
        <v>0</v>
      </c>
      <c r="E5544">
        <v>0</v>
      </c>
      <c r="F5544">
        <v>0</v>
      </c>
      <c r="G5544">
        <v>44444444</v>
      </c>
      <c r="H5544">
        <v>0</v>
      </c>
      <c r="I5544">
        <v>0</v>
      </c>
      <c r="J5544">
        <v>0</v>
      </c>
      <c r="K5544">
        <v>0</v>
      </c>
      <c r="L5544">
        <v>0</v>
      </c>
      <c r="M5544">
        <v>0</v>
      </c>
    </row>
    <row r="5545" spans="2:13" x14ac:dyDescent="0.2">
      <c r="B5545">
        <v>0</v>
      </c>
      <c r="C5545">
        <v>0</v>
      </c>
      <c r="D5545">
        <v>0</v>
      </c>
      <c r="E5545">
        <v>0</v>
      </c>
      <c r="F5545">
        <v>0</v>
      </c>
      <c r="G5545">
        <v>44444444</v>
      </c>
      <c r="H5545">
        <v>0</v>
      </c>
      <c r="I5545">
        <v>0</v>
      </c>
      <c r="J5545">
        <v>0</v>
      </c>
      <c r="K5545">
        <v>0</v>
      </c>
      <c r="L5545">
        <v>0</v>
      </c>
      <c r="M5545">
        <v>0</v>
      </c>
    </row>
    <row r="5546" spans="2:13" x14ac:dyDescent="0.2">
      <c r="B5546">
        <v>0</v>
      </c>
      <c r="C5546">
        <v>0</v>
      </c>
      <c r="D5546">
        <v>0</v>
      </c>
      <c r="E5546">
        <v>0</v>
      </c>
      <c r="F5546">
        <v>0</v>
      </c>
      <c r="G5546">
        <v>44444444</v>
      </c>
      <c r="H5546">
        <v>0</v>
      </c>
      <c r="I5546">
        <v>0</v>
      </c>
      <c r="J5546">
        <v>0</v>
      </c>
      <c r="K5546">
        <v>0</v>
      </c>
      <c r="L5546">
        <v>0</v>
      </c>
      <c r="M5546">
        <v>0</v>
      </c>
    </row>
    <row r="5547" spans="2:13" x14ac:dyDescent="0.2">
      <c r="B5547">
        <v>0</v>
      </c>
      <c r="C5547">
        <v>0</v>
      </c>
      <c r="D5547">
        <v>0</v>
      </c>
      <c r="E5547">
        <v>0</v>
      </c>
      <c r="F5547">
        <v>0</v>
      </c>
      <c r="G5547">
        <v>44444444</v>
      </c>
      <c r="H5547">
        <v>0</v>
      </c>
      <c r="I5547">
        <v>0</v>
      </c>
      <c r="J5547">
        <v>0</v>
      </c>
      <c r="K5547">
        <v>0</v>
      </c>
      <c r="L5547">
        <v>0</v>
      </c>
      <c r="M5547">
        <v>0</v>
      </c>
    </row>
    <row r="5548" spans="2:13" x14ac:dyDescent="0.2">
      <c r="B5548">
        <v>0</v>
      </c>
      <c r="C5548">
        <v>0</v>
      </c>
      <c r="D5548">
        <v>0</v>
      </c>
      <c r="E5548">
        <v>0</v>
      </c>
      <c r="F5548">
        <v>0</v>
      </c>
      <c r="G5548">
        <v>44444444</v>
      </c>
      <c r="H5548">
        <v>0</v>
      </c>
      <c r="I5548">
        <v>0</v>
      </c>
      <c r="J5548">
        <v>0</v>
      </c>
      <c r="K5548">
        <v>0</v>
      </c>
      <c r="L5548">
        <v>0</v>
      </c>
      <c r="M5548">
        <v>0</v>
      </c>
    </row>
    <row r="5549" spans="2:13" x14ac:dyDescent="0.2">
      <c r="B5549">
        <v>0</v>
      </c>
      <c r="C5549">
        <v>0</v>
      </c>
      <c r="D5549">
        <v>0</v>
      </c>
      <c r="E5549">
        <v>0</v>
      </c>
      <c r="F5549">
        <v>0</v>
      </c>
      <c r="G5549">
        <v>44444444</v>
      </c>
      <c r="H5549">
        <v>0</v>
      </c>
      <c r="I5549">
        <v>0</v>
      </c>
      <c r="J5549">
        <v>0</v>
      </c>
      <c r="K5549">
        <v>0</v>
      </c>
      <c r="L5549">
        <v>0</v>
      </c>
      <c r="M5549">
        <v>0</v>
      </c>
    </row>
    <row r="5550" spans="2:13" x14ac:dyDescent="0.2">
      <c r="B5550">
        <v>0</v>
      </c>
      <c r="C5550">
        <v>0</v>
      </c>
      <c r="D5550">
        <v>0</v>
      </c>
      <c r="E5550">
        <v>0</v>
      </c>
      <c r="F5550">
        <v>0</v>
      </c>
      <c r="G5550">
        <v>44444444</v>
      </c>
      <c r="H5550">
        <v>0</v>
      </c>
      <c r="I5550">
        <v>0</v>
      </c>
      <c r="J5550">
        <v>0</v>
      </c>
      <c r="K5550">
        <v>0</v>
      </c>
      <c r="L5550">
        <v>0</v>
      </c>
      <c r="M5550">
        <v>0</v>
      </c>
    </row>
    <row r="5551" spans="2:13" x14ac:dyDescent="0.2">
      <c r="B5551">
        <v>0</v>
      </c>
      <c r="C5551">
        <v>0</v>
      </c>
      <c r="D5551">
        <v>0</v>
      </c>
      <c r="E5551">
        <v>0</v>
      </c>
      <c r="F5551">
        <v>0</v>
      </c>
      <c r="G5551">
        <v>44444444</v>
      </c>
      <c r="H5551">
        <v>0</v>
      </c>
      <c r="I5551">
        <v>0</v>
      </c>
      <c r="J5551">
        <v>0</v>
      </c>
      <c r="K5551">
        <v>0</v>
      </c>
      <c r="L5551">
        <v>0</v>
      </c>
      <c r="M5551">
        <v>0</v>
      </c>
    </row>
    <row r="5552" spans="2:13" x14ac:dyDescent="0.2">
      <c r="B5552">
        <v>0</v>
      </c>
      <c r="C5552">
        <v>0</v>
      </c>
      <c r="D5552">
        <v>0</v>
      </c>
      <c r="E5552">
        <v>0</v>
      </c>
      <c r="F5552">
        <v>0</v>
      </c>
      <c r="G5552">
        <v>44444444</v>
      </c>
      <c r="H5552">
        <v>0</v>
      </c>
      <c r="I5552">
        <v>0</v>
      </c>
      <c r="J5552">
        <v>0</v>
      </c>
      <c r="K5552">
        <v>0</v>
      </c>
      <c r="L5552">
        <v>0</v>
      </c>
      <c r="M5552">
        <v>0</v>
      </c>
    </row>
    <row r="5553" spans="2:13" x14ac:dyDescent="0.2">
      <c r="B5553">
        <v>0</v>
      </c>
      <c r="C5553">
        <v>0</v>
      </c>
      <c r="D5553">
        <v>0</v>
      </c>
      <c r="E5553">
        <v>0</v>
      </c>
      <c r="F5553">
        <v>0</v>
      </c>
      <c r="G5553">
        <v>44444444</v>
      </c>
      <c r="H5553">
        <v>0</v>
      </c>
      <c r="I5553">
        <v>0</v>
      </c>
      <c r="J5553">
        <v>0</v>
      </c>
      <c r="K5553">
        <v>0</v>
      </c>
      <c r="L5553">
        <v>0</v>
      </c>
      <c r="M5553">
        <v>0</v>
      </c>
    </row>
    <row r="5554" spans="2:13" x14ac:dyDescent="0.2">
      <c r="B5554">
        <v>0</v>
      </c>
      <c r="C5554">
        <v>0</v>
      </c>
      <c r="D5554">
        <v>0</v>
      </c>
      <c r="E5554">
        <v>0</v>
      </c>
      <c r="F5554">
        <v>0</v>
      </c>
      <c r="G5554">
        <v>44444444</v>
      </c>
      <c r="H5554">
        <v>0</v>
      </c>
      <c r="I5554">
        <v>0</v>
      </c>
      <c r="J5554">
        <v>0</v>
      </c>
      <c r="K5554">
        <v>0</v>
      </c>
      <c r="L5554">
        <v>0</v>
      </c>
      <c r="M5554">
        <v>0</v>
      </c>
    </row>
    <row r="5555" spans="2:13" x14ac:dyDescent="0.2">
      <c r="B5555">
        <v>0</v>
      </c>
      <c r="C5555">
        <v>0</v>
      </c>
      <c r="D5555">
        <v>0</v>
      </c>
      <c r="E5555">
        <v>0</v>
      </c>
      <c r="F5555">
        <v>0</v>
      </c>
      <c r="G5555">
        <v>44444444</v>
      </c>
      <c r="H5555">
        <v>0</v>
      </c>
      <c r="I5555">
        <v>0</v>
      </c>
      <c r="J5555">
        <v>0</v>
      </c>
      <c r="K5555">
        <v>0</v>
      </c>
      <c r="L5555">
        <v>0</v>
      </c>
      <c r="M5555">
        <v>0</v>
      </c>
    </row>
    <row r="5556" spans="2:13" x14ac:dyDescent="0.2">
      <c r="B5556">
        <v>0</v>
      </c>
      <c r="C5556">
        <v>0</v>
      </c>
      <c r="D5556">
        <v>0</v>
      </c>
      <c r="E5556">
        <v>0</v>
      </c>
      <c r="F5556">
        <v>0</v>
      </c>
      <c r="G5556">
        <v>44444444</v>
      </c>
      <c r="H5556">
        <v>0</v>
      </c>
      <c r="I5556">
        <v>0</v>
      </c>
      <c r="J5556">
        <v>0</v>
      </c>
      <c r="K5556">
        <v>0</v>
      </c>
      <c r="L5556">
        <v>0</v>
      </c>
      <c r="M5556">
        <v>0</v>
      </c>
    </row>
    <row r="5557" spans="2:13" x14ac:dyDescent="0.2">
      <c r="B5557">
        <v>0</v>
      </c>
      <c r="C5557">
        <v>0</v>
      </c>
      <c r="D5557">
        <v>0</v>
      </c>
      <c r="E5557">
        <v>0</v>
      </c>
      <c r="F5557">
        <v>0</v>
      </c>
      <c r="G5557">
        <v>44444444</v>
      </c>
      <c r="H5557">
        <v>0</v>
      </c>
      <c r="I5557">
        <v>0</v>
      </c>
      <c r="J5557">
        <v>0</v>
      </c>
      <c r="K5557">
        <v>0</v>
      </c>
      <c r="L5557">
        <v>0</v>
      </c>
      <c r="M5557">
        <v>0</v>
      </c>
    </row>
    <row r="5558" spans="2:13" x14ac:dyDescent="0.2">
      <c r="B5558">
        <v>0</v>
      </c>
      <c r="C5558">
        <v>0</v>
      </c>
      <c r="D5558">
        <v>0</v>
      </c>
      <c r="E5558">
        <v>0</v>
      </c>
      <c r="F5558">
        <v>0</v>
      </c>
      <c r="G5558">
        <v>44444444</v>
      </c>
      <c r="H5558">
        <v>0</v>
      </c>
      <c r="I5558">
        <v>0</v>
      </c>
      <c r="J5558">
        <v>0</v>
      </c>
      <c r="K5558">
        <v>0</v>
      </c>
      <c r="L5558">
        <v>0</v>
      </c>
      <c r="M5558">
        <v>0</v>
      </c>
    </row>
    <row r="5559" spans="2:13" x14ac:dyDescent="0.2">
      <c r="B5559">
        <v>0</v>
      </c>
      <c r="C5559">
        <v>0</v>
      </c>
      <c r="D5559">
        <v>0</v>
      </c>
      <c r="E5559">
        <v>0</v>
      </c>
      <c r="F5559">
        <v>0</v>
      </c>
      <c r="G5559">
        <v>44444444</v>
      </c>
      <c r="H5559">
        <v>0</v>
      </c>
      <c r="I5559">
        <v>0</v>
      </c>
      <c r="J5559">
        <v>0</v>
      </c>
      <c r="K5559">
        <v>0</v>
      </c>
      <c r="L5559">
        <v>0</v>
      </c>
      <c r="M5559">
        <v>0</v>
      </c>
    </row>
    <row r="5560" spans="2:13" x14ac:dyDescent="0.2">
      <c r="B5560">
        <v>0</v>
      </c>
      <c r="C5560">
        <v>0</v>
      </c>
      <c r="D5560">
        <v>0</v>
      </c>
      <c r="E5560">
        <v>0</v>
      </c>
      <c r="F5560">
        <v>0</v>
      </c>
      <c r="G5560">
        <v>44444444</v>
      </c>
      <c r="H5560">
        <v>0</v>
      </c>
      <c r="I5560">
        <v>0</v>
      </c>
      <c r="J5560">
        <v>0</v>
      </c>
      <c r="K5560">
        <v>0</v>
      </c>
      <c r="L5560">
        <v>0</v>
      </c>
      <c r="M5560">
        <v>0</v>
      </c>
    </row>
    <row r="5561" spans="2:13" x14ac:dyDescent="0.2">
      <c r="B5561">
        <v>0</v>
      </c>
      <c r="C5561">
        <v>0</v>
      </c>
      <c r="D5561">
        <v>0</v>
      </c>
      <c r="E5561">
        <v>0</v>
      </c>
      <c r="F5561">
        <v>0</v>
      </c>
      <c r="G5561">
        <v>44444444</v>
      </c>
      <c r="H5561">
        <v>0</v>
      </c>
      <c r="I5561">
        <v>0</v>
      </c>
      <c r="J5561">
        <v>0</v>
      </c>
      <c r="K5561">
        <v>0</v>
      </c>
      <c r="L5561">
        <v>0</v>
      </c>
      <c r="M5561">
        <v>0</v>
      </c>
    </row>
    <row r="5562" spans="2:13" x14ac:dyDescent="0.2">
      <c r="B5562">
        <v>0</v>
      </c>
      <c r="C5562">
        <v>0</v>
      </c>
      <c r="D5562">
        <v>0</v>
      </c>
      <c r="E5562">
        <v>0</v>
      </c>
      <c r="F5562">
        <v>0</v>
      </c>
      <c r="G5562">
        <v>44444444</v>
      </c>
      <c r="H5562">
        <v>0</v>
      </c>
      <c r="I5562">
        <v>0</v>
      </c>
      <c r="J5562">
        <v>0</v>
      </c>
      <c r="K5562">
        <v>0</v>
      </c>
      <c r="L5562">
        <v>0</v>
      </c>
      <c r="M5562">
        <v>0</v>
      </c>
    </row>
    <row r="5563" spans="2:13" x14ac:dyDescent="0.2">
      <c r="B5563">
        <v>0</v>
      </c>
      <c r="C5563">
        <v>0</v>
      </c>
      <c r="D5563">
        <v>0</v>
      </c>
      <c r="E5563">
        <v>0</v>
      </c>
      <c r="F5563">
        <v>0</v>
      </c>
      <c r="G5563">
        <v>44444444</v>
      </c>
      <c r="H5563">
        <v>0</v>
      </c>
      <c r="I5563">
        <v>0</v>
      </c>
      <c r="J5563">
        <v>0</v>
      </c>
      <c r="K5563">
        <v>0</v>
      </c>
      <c r="L5563">
        <v>0</v>
      </c>
      <c r="M5563">
        <v>0</v>
      </c>
    </row>
    <row r="5564" spans="2:13" x14ac:dyDescent="0.2">
      <c r="B5564">
        <v>0</v>
      </c>
      <c r="C5564">
        <v>0</v>
      </c>
      <c r="D5564">
        <v>0</v>
      </c>
      <c r="E5564">
        <v>0</v>
      </c>
      <c r="F5564">
        <v>0</v>
      </c>
      <c r="G5564">
        <v>44444444</v>
      </c>
      <c r="H5564">
        <v>0</v>
      </c>
      <c r="I5564">
        <v>0</v>
      </c>
      <c r="J5564">
        <v>0</v>
      </c>
      <c r="K5564">
        <v>0</v>
      </c>
      <c r="L5564">
        <v>0</v>
      </c>
      <c r="M5564">
        <v>0</v>
      </c>
    </row>
    <row r="5565" spans="2:13" x14ac:dyDescent="0.2">
      <c r="B5565">
        <v>0</v>
      </c>
      <c r="C5565">
        <v>0</v>
      </c>
      <c r="D5565">
        <v>0</v>
      </c>
      <c r="E5565">
        <v>0</v>
      </c>
      <c r="F5565">
        <v>0</v>
      </c>
      <c r="G5565">
        <v>44444444</v>
      </c>
      <c r="H5565">
        <v>0</v>
      </c>
      <c r="I5565">
        <v>0</v>
      </c>
      <c r="J5565">
        <v>0</v>
      </c>
      <c r="K5565">
        <v>0</v>
      </c>
      <c r="L5565">
        <v>0</v>
      </c>
      <c r="M5565">
        <v>0</v>
      </c>
    </row>
    <row r="5566" spans="2:13" x14ac:dyDescent="0.2">
      <c r="B5566">
        <v>0</v>
      </c>
      <c r="C5566">
        <v>0</v>
      </c>
      <c r="D5566">
        <v>0</v>
      </c>
      <c r="E5566">
        <v>0</v>
      </c>
      <c r="F5566">
        <v>0</v>
      </c>
      <c r="G5566">
        <v>44444444</v>
      </c>
      <c r="H5566">
        <v>0</v>
      </c>
      <c r="I5566">
        <v>0</v>
      </c>
      <c r="J5566">
        <v>0</v>
      </c>
      <c r="K5566">
        <v>0</v>
      </c>
      <c r="L5566">
        <v>0</v>
      </c>
      <c r="M5566">
        <v>0</v>
      </c>
    </row>
    <row r="5567" spans="2:13" x14ac:dyDescent="0.2">
      <c r="B5567">
        <v>0</v>
      </c>
      <c r="C5567">
        <v>0</v>
      </c>
      <c r="D5567">
        <v>0</v>
      </c>
      <c r="E5567">
        <v>0</v>
      </c>
      <c r="F5567">
        <v>0</v>
      </c>
      <c r="G5567">
        <v>44444444</v>
      </c>
      <c r="H5567">
        <v>0</v>
      </c>
      <c r="I5567">
        <v>0</v>
      </c>
      <c r="J5567">
        <v>0</v>
      </c>
      <c r="K5567">
        <v>0</v>
      </c>
      <c r="L5567">
        <v>0</v>
      </c>
      <c r="M5567">
        <v>0</v>
      </c>
    </row>
    <row r="5568" spans="2:13" x14ac:dyDescent="0.2">
      <c r="B5568">
        <v>0</v>
      </c>
      <c r="C5568">
        <v>0</v>
      </c>
      <c r="D5568">
        <v>0</v>
      </c>
      <c r="E5568">
        <v>0</v>
      </c>
      <c r="F5568">
        <v>0</v>
      </c>
      <c r="G5568">
        <v>44444444</v>
      </c>
      <c r="H5568">
        <v>0</v>
      </c>
      <c r="I5568">
        <v>0</v>
      </c>
      <c r="J5568">
        <v>0</v>
      </c>
      <c r="K5568">
        <v>0</v>
      </c>
      <c r="L5568">
        <v>0</v>
      </c>
      <c r="M5568">
        <v>0</v>
      </c>
    </row>
    <row r="5569" spans="2:13" x14ac:dyDescent="0.2">
      <c r="B5569">
        <v>0</v>
      </c>
      <c r="C5569">
        <v>0</v>
      </c>
      <c r="D5569">
        <v>0</v>
      </c>
      <c r="E5569">
        <v>0</v>
      </c>
      <c r="F5569">
        <v>0</v>
      </c>
      <c r="G5569">
        <v>44444444</v>
      </c>
      <c r="H5569">
        <v>0</v>
      </c>
      <c r="I5569">
        <v>0</v>
      </c>
      <c r="J5569">
        <v>0</v>
      </c>
      <c r="K5569">
        <v>0</v>
      </c>
      <c r="L5569">
        <v>0</v>
      </c>
      <c r="M5569">
        <v>0</v>
      </c>
    </row>
    <row r="5570" spans="2:13" x14ac:dyDescent="0.2">
      <c r="B5570">
        <v>0</v>
      </c>
      <c r="C5570">
        <v>0</v>
      </c>
      <c r="D5570">
        <v>0</v>
      </c>
      <c r="E5570">
        <v>0</v>
      </c>
      <c r="F5570">
        <v>0</v>
      </c>
      <c r="G5570">
        <v>44444444</v>
      </c>
      <c r="H5570">
        <v>0</v>
      </c>
      <c r="I5570">
        <v>0</v>
      </c>
      <c r="J5570">
        <v>0</v>
      </c>
      <c r="K5570">
        <v>0</v>
      </c>
      <c r="L5570">
        <v>0</v>
      </c>
      <c r="M5570">
        <v>0</v>
      </c>
    </row>
    <row r="5571" spans="2:13" x14ac:dyDescent="0.2">
      <c r="B5571">
        <v>0</v>
      </c>
      <c r="C5571">
        <v>0</v>
      </c>
      <c r="D5571">
        <v>0</v>
      </c>
      <c r="E5571">
        <v>0</v>
      </c>
      <c r="F5571">
        <v>0</v>
      </c>
      <c r="G5571">
        <v>44444444</v>
      </c>
      <c r="H5571">
        <v>0</v>
      </c>
      <c r="I5571">
        <v>0</v>
      </c>
      <c r="J5571">
        <v>0</v>
      </c>
      <c r="K5571">
        <v>0</v>
      </c>
      <c r="L5571">
        <v>0</v>
      </c>
      <c r="M5571">
        <v>0</v>
      </c>
    </row>
    <row r="5572" spans="2:13" x14ac:dyDescent="0.2">
      <c r="B5572">
        <v>0</v>
      </c>
      <c r="C5572">
        <v>0</v>
      </c>
      <c r="D5572">
        <v>0</v>
      </c>
      <c r="E5572">
        <v>0</v>
      </c>
      <c r="F5572">
        <v>0</v>
      </c>
      <c r="G5572">
        <v>44444444</v>
      </c>
      <c r="H5572">
        <v>0</v>
      </c>
      <c r="I5572">
        <v>0</v>
      </c>
      <c r="J5572">
        <v>0</v>
      </c>
      <c r="K5572">
        <v>0</v>
      </c>
      <c r="L5572">
        <v>0</v>
      </c>
      <c r="M5572">
        <v>0</v>
      </c>
    </row>
    <row r="5573" spans="2:13" x14ac:dyDescent="0.2">
      <c r="B5573">
        <v>0</v>
      </c>
      <c r="C5573">
        <v>0</v>
      </c>
      <c r="D5573">
        <v>0</v>
      </c>
      <c r="E5573">
        <v>0</v>
      </c>
      <c r="F5573">
        <v>0</v>
      </c>
      <c r="G5573">
        <v>44444444</v>
      </c>
      <c r="H5573">
        <v>0</v>
      </c>
      <c r="I5573">
        <v>0</v>
      </c>
      <c r="J5573">
        <v>0</v>
      </c>
      <c r="K5573">
        <v>0</v>
      </c>
      <c r="L5573">
        <v>0</v>
      </c>
      <c r="M5573">
        <v>0</v>
      </c>
    </row>
    <row r="5574" spans="2:13" x14ac:dyDescent="0.2">
      <c r="B5574">
        <v>0</v>
      </c>
      <c r="C5574">
        <v>0</v>
      </c>
      <c r="D5574">
        <v>0</v>
      </c>
      <c r="E5574">
        <v>0</v>
      </c>
      <c r="F5574">
        <v>0</v>
      </c>
      <c r="G5574">
        <v>44444444</v>
      </c>
      <c r="H5574">
        <v>0</v>
      </c>
      <c r="I5574">
        <v>0</v>
      </c>
      <c r="J5574">
        <v>0</v>
      </c>
      <c r="K5574">
        <v>0</v>
      </c>
      <c r="L5574">
        <v>0</v>
      </c>
      <c r="M5574">
        <v>0</v>
      </c>
    </row>
    <row r="5575" spans="2:13" x14ac:dyDescent="0.2">
      <c r="B5575">
        <v>0</v>
      </c>
      <c r="C5575">
        <v>0</v>
      </c>
      <c r="D5575">
        <v>0</v>
      </c>
      <c r="E5575">
        <v>0</v>
      </c>
      <c r="F5575">
        <v>0</v>
      </c>
      <c r="G5575">
        <v>44444444</v>
      </c>
      <c r="H5575">
        <v>0</v>
      </c>
      <c r="I5575">
        <v>0</v>
      </c>
      <c r="J5575">
        <v>0</v>
      </c>
      <c r="K5575">
        <v>0</v>
      </c>
      <c r="L5575">
        <v>0</v>
      </c>
      <c r="M5575">
        <v>0</v>
      </c>
    </row>
    <row r="5576" spans="2:13" x14ac:dyDescent="0.2">
      <c r="B5576">
        <v>0</v>
      </c>
      <c r="C5576">
        <v>0</v>
      </c>
      <c r="D5576">
        <v>0</v>
      </c>
      <c r="E5576">
        <v>0</v>
      </c>
      <c r="F5576">
        <v>0</v>
      </c>
      <c r="G5576">
        <v>44444444</v>
      </c>
      <c r="H5576">
        <v>0</v>
      </c>
      <c r="I5576">
        <v>0</v>
      </c>
      <c r="J5576">
        <v>0</v>
      </c>
      <c r="K5576">
        <v>0</v>
      </c>
      <c r="L5576">
        <v>0</v>
      </c>
      <c r="M5576">
        <v>0</v>
      </c>
    </row>
    <row r="5577" spans="2:13" x14ac:dyDescent="0.2">
      <c r="B5577">
        <v>0</v>
      </c>
      <c r="C5577">
        <v>0</v>
      </c>
      <c r="D5577">
        <v>0</v>
      </c>
      <c r="E5577">
        <v>0</v>
      </c>
      <c r="F5577">
        <v>0</v>
      </c>
      <c r="G5577">
        <v>44444444</v>
      </c>
      <c r="H5577">
        <v>0</v>
      </c>
      <c r="I5577">
        <v>0</v>
      </c>
      <c r="J5577">
        <v>0</v>
      </c>
      <c r="K5577">
        <v>0</v>
      </c>
      <c r="L5577">
        <v>0</v>
      </c>
      <c r="M5577">
        <v>0</v>
      </c>
    </row>
    <row r="5578" spans="2:13" x14ac:dyDescent="0.2">
      <c r="B5578">
        <v>0</v>
      </c>
      <c r="C5578">
        <v>0</v>
      </c>
      <c r="D5578">
        <v>0</v>
      </c>
      <c r="E5578">
        <v>0</v>
      </c>
      <c r="F5578">
        <v>0</v>
      </c>
      <c r="G5578">
        <v>44444444</v>
      </c>
      <c r="H5578">
        <v>0</v>
      </c>
      <c r="I5578">
        <v>0</v>
      </c>
      <c r="J5578">
        <v>0</v>
      </c>
      <c r="K5578">
        <v>0</v>
      </c>
      <c r="L5578">
        <v>0</v>
      </c>
      <c r="M5578">
        <v>0</v>
      </c>
    </row>
    <row r="5579" spans="2:13" x14ac:dyDescent="0.2">
      <c r="B5579">
        <v>0</v>
      </c>
      <c r="C5579">
        <v>0</v>
      </c>
      <c r="D5579">
        <v>0</v>
      </c>
      <c r="E5579">
        <v>0</v>
      </c>
      <c r="F5579">
        <v>0</v>
      </c>
      <c r="G5579">
        <v>44444444</v>
      </c>
      <c r="H5579">
        <v>0</v>
      </c>
      <c r="I5579">
        <v>0</v>
      </c>
      <c r="J5579">
        <v>0</v>
      </c>
      <c r="K5579">
        <v>0</v>
      </c>
      <c r="L5579">
        <v>0</v>
      </c>
      <c r="M5579">
        <v>0</v>
      </c>
    </row>
    <row r="5580" spans="2:13" x14ac:dyDescent="0.2">
      <c r="B5580">
        <v>0</v>
      </c>
      <c r="C5580">
        <v>0</v>
      </c>
      <c r="D5580">
        <v>0</v>
      </c>
      <c r="E5580">
        <v>0</v>
      </c>
      <c r="F5580">
        <v>0</v>
      </c>
      <c r="G5580">
        <v>44444444</v>
      </c>
      <c r="H5580">
        <v>0</v>
      </c>
      <c r="I5580">
        <v>0</v>
      </c>
      <c r="J5580">
        <v>0</v>
      </c>
      <c r="K5580">
        <v>0</v>
      </c>
      <c r="L5580">
        <v>0</v>
      </c>
      <c r="M5580">
        <v>0</v>
      </c>
    </row>
    <row r="5581" spans="2:13" x14ac:dyDescent="0.2">
      <c r="B5581">
        <v>0</v>
      </c>
      <c r="C5581">
        <v>0</v>
      </c>
      <c r="D5581">
        <v>0</v>
      </c>
      <c r="E5581">
        <v>0</v>
      </c>
      <c r="F5581">
        <v>0</v>
      </c>
      <c r="G5581">
        <v>44444444</v>
      </c>
      <c r="H5581">
        <v>0</v>
      </c>
      <c r="I5581">
        <v>0</v>
      </c>
      <c r="J5581">
        <v>0</v>
      </c>
      <c r="K5581">
        <v>0</v>
      </c>
      <c r="L5581">
        <v>0</v>
      </c>
      <c r="M5581">
        <v>0</v>
      </c>
    </row>
    <row r="5582" spans="2:13" x14ac:dyDescent="0.2">
      <c r="B5582">
        <v>0</v>
      </c>
      <c r="C5582">
        <v>0</v>
      </c>
      <c r="D5582">
        <v>0</v>
      </c>
      <c r="E5582">
        <v>0</v>
      </c>
      <c r="F5582">
        <v>0</v>
      </c>
      <c r="G5582">
        <v>44444444</v>
      </c>
      <c r="H5582">
        <v>0</v>
      </c>
      <c r="I5582">
        <v>0</v>
      </c>
      <c r="J5582">
        <v>0</v>
      </c>
      <c r="K5582">
        <v>0</v>
      </c>
      <c r="L5582">
        <v>0</v>
      </c>
      <c r="M5582">
        <v>0</v>
      </c>
    </row>
    <row r="5583" spans="2:13" x14ac:dyDescent="0.2">
      <c r="B5583">
        <v>0</v>
      </c>
      <c r="C5583">
        <v>0</v>
      </c>
      <c r="D5583">
        <v>0</v>
      </c>
      <c r="E5583">
        <v>0</v>
      </c>
      <c r="F5583">
        <v>0</v>
      </c>
      <c r="G5583">
        <v>44444444</v>
      </c>
      <c r="H5583">
        <v>0</v>
      </c>
      <c r="I5583">
        <v>0</v>
      </c>
      <c r="J5583">
        <v>0</v>
      </c>
      <c r="K5583">
        <v>0</v>
      </c>
      <c r="L5583">
        <v>0</v>
      </c>
      <c r="M5583">
        <v>0</v>
      </c>
    </row>
    <row r="5584" spans="2:13" x14ac:dyDescent="0.2">
      <c r="B5584">
        <v>0</v>
      </c>
      <c r="C5584">
        <v>0</v>
      </c>
      <c r="D5584">
        <v>0</v>
      </c>
      <c r="E5584">
        <v>0</v>
      </c>
      <c r="F5584">
        <v>0</v>
      </c>
      <c r="G5584">
        <v>44444444</v>
      </c>
      <c r="H5584">
        <v>0</v>
      </c>
      <c r="I5584">
        <v>0</v>
      </c>
      <c r="J5584">
        <v>0</v>
      </c>
      <c r="K5584">
        <v>0</v>
      </c>
      <c r="L5584">
        <v>0</v>
      </c>
      <c r="M5584">
        <v>0</v>
      </c>
    </row>
    <row r="5585" spans="2:13" x14ac:dyDescent="0.2">
      <c r="B5585">
        <v>0</v>
      </c>
      <c r="C5585">
        <v>0</v>
      </c>
      <c r="D5585">
        <v>0</v>
      </c>
      <c r="E5585">
        <v>0</v>
      </c>
      <c r="F5585">
        <v>0</v>
      </c>
      <c r="G5585">
        <v>44444444</v>
      </c>
      <c r="H5585">
        <v>0</v>
      </c>
      <c r="I5585">
        <v>0</v>
      </c>
      <c r="J5585">
        <v>0</v>
      </c>
      <c r="K5585">
        <v>0</v>
      </c>
      <c r="L5585">
        <v>0</v>
      </c>
      <c r="M5585">
        <v>0</v>
      </c>
    </row>
    <row r="5586" spans="2:13" x14ac:dyDescent="0.2">
      <c r="B5586">
        <v>0</v>
      </c>
      <c r="C5586">
        <v>0</v>
      </c>
      <c r="D5586">
        <v>0</v>
      </c>
      <c r="E5586">
        <v>0</v>
      </c>
      <c r="F5586">
        <v>0</v>
      </c>
      <c r="G5586">
        <v>44444444</v>
      </c>
      <c r="H5586">
        <v>0</v>
      </c>
      <c r="I5586">
        <v>0</v>
      </c>
      <c r="J5586">
        <v>0</v>
      </c>
      <c r="K5586">
        <v>0</v>
      </c>
      <c r="L5586">
        <v>0</v>
      </c>
      <c r="M5586">
        <v>0</v>
      </c>
    </row>
    <row r="5587" spans="2:13" x14ac:dyDescent="0.2">
      <c r="B5587">
        <v>0</v>
      </c>
      <c r="C5587">
        <v>0</v>
      </c>
      <c r="D5587">
        <v>0</v>
      </c>
      <c r="E5587">
        <v>0</v>
      </c>
      <c r="F5587">
        <v>0</v>
      </c>
      <c r="G5587">
        <v>44444444</v>
      </c>
      <c r="H5587">
        <v>0</v>
      </c>
      <c r="I5587">
        <v>0</v>
      </c>
      <c r="J5587">
        <v>0</v>
      </c>
      <c r="K5587">
        <v>0</v>
      </c>
      <c r="L5587">
        <v>0</v>
      </c>
      <c r="M5587">
        <v>0</v>
      </c>
    </row>
    <row r="5588" spans="2:13" x14ac:dyDescent="0.2">
      <c r="B5588">
        <v>0</v>
      </c>
      <c r="C5588">
        <v>0</v>
      </c>
      <c r="D5588">
        <v>0</v>
      </c>
      <c r="E5588">
        <v>0</v>
      </c>
      <c r="F5588">
        <v>0</v>
      </c>
      <c r="G5588">
        <v>44444444</v>
      </c>
      <c r="H5588">
        <v>0</v>
      </c>
      <c r="I5588">
        <v>0</v>
      </c>
      <c r="J5588">
        <v>0</v>
      </c>
      <c r="K5588">
        <v>0</v>
      </c>
      <c r="L5588">
        <v>0</v>
      </c>
      <c r="M5588">
        <v>0</v>
      </c>
    </row>
    <row r="5589" spans="2:13" x14ac:dyDescent="0.2">
      <c r="B5589">
        <v>0</v>
      </c>
      <c r="C5589">
        <v>0</v>
      </c>
      <c r="D5589">
        <v>0</v>
      </c>
      <c r="E5589">
        <v>0</v>
      </c>
      <c r="F5589">
        <v>0</v>
      </c>
      <c r="G5589">
        <v>44444444</v>
      </c>
      <c r="H5589">
        <v>0</v>
      </c>
      <c r="I5589">
        <v>0</v>
      </c>
      <c r="J5589">
        <v>0</v>
      </c>
      <c r="K5589">
        <v>0</v>
      </c>
      <c r="L5589">
        <v>0</v>
      </c>
      <c r="M5589">
        <v>0</v>
      </c>
    </row>
    <row r="5590" spans="2:13" x14ac:dyDescent="0.2">
      <c r="B5590">
        <v>0</v>
      </c>
      <c r="C5590">
        <v>0</v>
      </c>
      <c r="D5590">
        <v>0</v>
      </c>
      <c r="E5590">
        <v>0</v>
      </c>
      <c r="F5590">
        <v>0</v>
      </c>
      <c r="G5590">
        <v>44444444</v>
      </c>
      <c r="H5590">
        <v>0</v>
      </c>
      <c r="I5590">
        <v>0</v>
      </c>
      <c r="J5590">
        <v>0</v>
      </c>
      <c r="K5590">
        <v>0</v>
      </c>
      <c r="L5590">
        <v>0</v>
      </c>
      <c r="M5590">
        <v>0</v>
      </c>
    </row>
    <row r="5591" spans="2:13" x14ac:dyDescent="0.2">
      <c r="B5591">
        <v>0</v>
      </c>
      <c r="C5591">
        <v>0</v>
      </c>
      <c r="D5591">
        <v>0</v>
      </c>
      <c r="E5591">
        <v>0</v>
      </c>
      <c r="F5591">
        <v>0</v>
      </c>
      <c r="G5591">
        <v>44444444</v>
      </c>
      <c r="H5591">
        <v>0</v>
      </c>
      <c r="I5591">
        <v>0</v>
      </c>
      <c r="J5591">
        <v>0</v>
      </c>
      <c r="K5591">
        <v>0</v>
      </c>
      <c r="L5591">
        <v>0</v>
      </c>
      <c r="M5591">
        <v>0</v>
      </c>
    </row>
    <row r="5592" spans="2:13" x14ac:dyDescent="0.2">
      <c r="B5592">
        <v>0</v>
      </c>
      <c r="C5592">
        <v>0</v>
      </c>
      <c r="D5592">
        <v>0</v>
      </c>
      <c r="E5592">
        <v>0</v>
      </c>
      <c r="F5592">
        <v>0</v>
      </c>
      <c r="G5592">
        <v>44444444</v>
      </c>
      <c r="H5592">
        <v>0</v>
      </c>
      <c r="I5592">
        <v>0</v>
      </c>
      <c r="J5592">
        <v>0</v>
      </c>
      <c r="K5592">
        <v>0</v>
      </c>
      <c r="L5592">
        <v>0</v>
      </c>
      <c r="M5592">
        <v>0</v>
      </c>
    </row>
    <row r="5593" spans="2:13" x14ac:dyDescent="0.2">
      <c r="B5593">
        <v>0</v>
      </c>
      <c r="C5593">
        <v>0</v>
      </c>
      <c r="D5593">
        <v>0</v>
      </c>
      <c r="E5593">
        <v>0</v>
      </c>
      <c r="F5593">
        <v>0</v>
      </c>
      <c r="G5593">
        <v>44444444</v>
      </c>
      <c r="H5593">
        <v>0</v>
      </c>
      <c r="I5593">
        <v>0</v>
      </c>
      <c r="J5593">
        <v>0</v>
      </c>
      <c r="K5593">
        <v>0</v>
      </c>
      <c r="L5593">
        <v>0</v>
      </c>
      <c r="M5593">
        <v>0</v>
      </c>
    </row>
    <row r="5594" spans="2:13" x14ac:dyDescent="0.2">
      <c r="B5594">
        <v>0</v>
      </c>
      <c r="C5594">
        <v>0</v>
      </c>
      <c r="D5594">
        <v>0</v>
      </c>
      <c r="E5594">
        <v>0</v>
      </c>
      <c r="F5594">
        <v>0</v>
      </c>
      <c r="G5594">
        <v>44444444</v>
      </c>
      <c r="H5594">
        <v>0</v>
      </c>
      <c r="I5594">
        <v>0</v>
      </c>
      <c r="J5594">
        <v>0</v>
      </c>
      <c r="K5594">
        <v>0</v>
      </c>
      <c r="L5594">
        <v>0</v>
      </c>
      <c r="M5594">
        <v>0</v>
      </c>
    </row>
    <row r="5595" spans="2:13" x14ac:dyDescent="0.2">
      <c r="B5595">
        <v>0</v>
      </c>
      <c r="C5595">
        <v>0</v>
      </c>
      <c r="D5595">
        <v>0</v>
      </c>
      <c r="E5595">
        <v>0</v>
      </c>
      <c r="F5595">
        <v>0</v>
      </c>
      <c r="G5595">
        <v>44444444</v>
      </c>
      <c r="H5595">
        <v>0</v>
      </c>
      <c r="I5595">
        <v>0</v>
      </c>
      <c r="J5595">
        <v>0</v>
      </c>
      <c r="K5595">
        <v>0</v>
      </c>
      <c r="L5595">
        <v>0</v>
      </c>
      <c r="M5595">
        <v>0</v>
      </c>
    </row>
    <row r="5596" spans="2:13" x14ac:dyDescent="0.2">
      <c r="B5596">
        <v>0</v>
      </c>
      <c r="C5596">
        <v>0</v>
      </c>
      <c r="D5596">
        <v>0</v>
      </c>
      <c r="E5596">
        <v>0</v>
      </c>
      <c r="F5596">
        <v>0</v>
      </c>
      <c r="G5596">
        <v>44444444</v>
      </c>
      <c r="H5596">
        <v>0</v>
      </c>
      <c r="I5596">
        <v>0</v>
      </c>
      <c r="J5596">
        <v>0</v>
      </c>
      <c r="K5596">
        <v>0</v>
      </c>
      <c r="L5596">
        <v>0</v>
      </c>
      <c r="M5596">
        <v>0</v>
      </c>
    </row>
    <row r="5597" spans="2:13" x14ac:dyDescent="0.2">
      <c r="B5597">
        <v>0</v>
      </c>
      <c r="C5597">
        <v>0</v>
      </c>
      <c r="D5597">
        <v>0</v>
      </c>
      <c r="E5597">
        <v>0</v>
      </c>
      <c r="F5597">
        <v>0</v>
      </c>
      <c r="G5597">
        <v>44444444</v>
      </c>
      <c r="H5597">
        <v>0</v>
      </c>
      <c r="I5597">
        <v>0</v>
      </c>
      <c r="J5597">
        <v>0</v>
      </c>
      <c r="K5597">
        <v>0</v>
      </c>
      <c r="L5597">
        <v>0</v>
      </c>
      <c r="M5597">
        <v>0</v>
      </c>
    </row>
    <row r="5598" spans="2:13" x14ac:dyDescent="0.2">
      <c r="B5598">
        <v>0</v>
      </c>
      <c r="C5598">
        <v>0</v>
      </c>
      <c r="D5598">
        <v>0</v>
      </c>
      <c r="E5598">
        <v>0</v>
      </c>
      <c r="F5598">
        <v>0</v>
      </c>
      <c r="G5598">
        <v>44444444</v>
      </c>
      <c r="H5598">
        <v>0</v>
      </c>
      <c r="I5598">
        <v>0</v>
      </c>
      <c r="J5598">
        <v>0</v>
      </c>
      <c r="K5598">
        <v>0</v>
      </c>
      <c r="L5598">
        <v>0</v>
      </c>
      <c r="M5598">
        <v>0</v>
      </c>
    </row>
    <row r="5599" spans="2:13" x14ac:dyDescent="0.2">
      <c r="B5599">
        <v>0</v>
      </c>
      <c r="C5599">
        <v>0</v>
      </c>
      <c r="D5599">
        <v>0</v>
      </c>
      <c r="E5599">
        <v>0</v>
      </c>
      <c r="F5599">
        <v>0</v>
      </c>
      <c r="G5599">
        <v>44444444</v>
      </c>
      <c r="H5599">
        <v>0</v>
      </c>
      <c r="I5599">
        <v>0</v>
      </c>
      <c r="J5599">
        <v>0</v>
      </c>
      <c r="K5599">
        <v>0</v>
      </c>
      <c r="L5599">
        <v>0</v>
      </c>
      <c r="M5599">
        <v>0</v>
      </c>
    </row>
    <row r="5600" spans="2:13" x14ac:dyDescent="0.2">
      <c r="B5600">
        <v>0</v>
      </c>
      <c r="C5600">
        <v>0</v>
      </c>
      <c r="D5600">
        <v>0</v>
      </c>
      <c r="E5600">
        <v>0</v>
      </c>
      <c r="F5600">
        <v>0</v>
      </c>
      <c r="G5600">
        <v>44444444</v>
      </c>
      <c r="H5600">
        <v>0</v>
      </c>
      <c r="I5600">
        <v>0</v>
      </c>
      <c r="J5600">
        <v>0</v>
      </c>
      <c r="K5600">
        <v>0</v>
      </c>
      <c r="L5600">
        <v>0</v>
      </c>
      <c r="M5600">
        <v>0</v>
      </c>
    </row>
    <row r="5601" spans="2:13" x14ac:dyDescent="0.2">
      <c r="B5601">
        <v>0</v>
      </c>
      <c r="C5601">
        <v>0</v>
      </c>
      <c r="D5601">
        <v>0</v>
      </c>
      <c r="E5601">
        <v>0</v>
      </c>
      <c r="F5601">
        <v>0</v>
      </c>
      <c r="G5601">
        <v>44444444</v>
      </c>
      <c r="H5601">
        <v>0</v>
      </c>
      <c r="I5601">
        <v>0</v>
      </c>
      <c r="J5601">
        <v>0</v>
      </c>
      <c r="K5601">
        <v>0</v>
      </c>
      <c r="L5601">
        <v>0</v>
      </c>
      <c r="M5601">
        <v>0</v>
      </c>
    </row>
    <row r="5602" spans="2:13" x14ac:dyDescent="0.2">
      <c r="B5602">
        <v>0</v>
      </c>
      <c r="C5602">
        <v>0</v>
      </c>
      <c r="D5602">
        <v>0</v>
      </c>
      <c r="E5602">
        <v>0</v>
      </c>
      <c r="F5602">
        <v>0</v>
      </c>
      <c r="G5602">
        <v>44444444</v>
      </c>
      <c r="H5602">
        <v>0</v>
      </c>
      <c r="I5602">
        <v>0</v>
      </c>
      <c r="J5602">
        <v>0</v>
      </c>
      <c r="K5602">
        <v>0</v>
      </c>
      <c r="L5602">
        <v>0</v>
      </c>
      <c r="M5602">
        <v>0</v>
      </c>
    </row>
    <row r="5603" spans="2:13" x14ac:dyDescent="0.2">
      <c r="B5603">
        <v>0</v>
      </c>
      <c r="C5603">
        <v>0</v>
      </c>
      <c r="D5603">
        <v>0</v>
      </c>
      <c r="E5603">
        <v>0</v>
      </c>
      <c r="F5603">
        <v>0</v>
      </c>
      <c r="G5603">
        <v>44444444</v>
      </c>
      <c r="H5603">
        <v>0</v>
      </c>
      <c r="I5603">
        <v>0</v>
      </c>
      <c r="J5603">
        <v>0</v>
      </c>
      <c r="K5603">
        <v>0</v>
      </c>
      <c r="L5603">
        <v>0</v>
      </c>
      <c r="M5603">
        <v>0</v>
      </c>
    </row>
    <row r="5604" spans="2:13" x14ac:dyDescent="0.2">
      <c r="B5604">
        <v>0</v>
      </c>
      <c r="C5604">
        <v>0</v>
      </c>
      <c r="D5604">
        <v>0</v>
      </c>
      <c r="E5604">
        <v>0</v>
      </c>
      <c r="F5604">
        <v>0</v>
      </c>
      <c r="G5604">
        <v>44444444</v>
      </c>
      <c r="H5604">
        <v>0</v>
      </c>
      <c r="I5604">
        <v>0</v>
      </c>
      <c r="J5604">
        <v>0</v>
      </c>
      <c r="K5604">
        <v>0</v>
      </c>
      <c r="L5604">
        <v>0</v>
      </c>
      <c r="M5604">
        <v>0</v>
      </c>
    </row>
    <row r="5605" spans="2:13" x14ac:dyDescent="0.2">
      <c r="B5605">
        <v>0</v>
      </c>
      <c r="C5605">
        <v>0</v>
      </c>
      <c r="D5605">
        <v>0</v>
      </c>
      <c r="E5605">
        <v>0</v>
      </c>
      <c r="F5605">
        <v>0</v>
      </c>
      <c r="G5605">
        <v>44444444</v>
      </c>
      <c r="H5605">
        <v>0</v>
      </c>
      <c r="I5605">
        <v>0</v>
      </c>
      <c r="J5605">
        <v>0</v>
      </c>
      <c r="K5605">
        <v>0</v>
      </c>
      <c r="L5605">
        <v>0</v>
      </c>
      <c r="M5605">
        <v>0</v>
      </c>
    </row>
    <row r="5606" spans="2:13" x14ac:dyDescent="0.2">
      <c r="B5606">
        <v>0</v>
      </c>
      <c r="C5606">
        <v>0</v>
      </c>
      <c r="D5606">
        <v>0</v>
      </c>
      <c r="E5606">
        <v>0</v>
      </c>
      <c r="F5606">
        <v>0</v>
      </c>
      <c r="G5606">
        <v>44444444</v>
      </c>
      <c r="H5606">
        <v>0</v>
      </c>
      <c r="I5606">
        <v>0</v>
      </c>
      <c r="J5606">
        <v>0</v>
      </c>
      <c r="K5606">
        <v>0</v>
      </c>
      <c r="L5606">
        <v>0</v>
      </c>
      <c r="M5606">
        <v>0</v>
      </c>
    </row>
    <row r="5607" spans="2:13" x14ac:dyDescent="0.2">
      <c r="B5607">
        <v>0</v>
      </c>
      <c r="C5607">
        <v>0</v>
      </c>
      <c r="D5607">
        <v>0</v>
      </c>
      <c r="E5607">
        <v>0</v>
      </c>
      <c r="F5607">
        <v>0</v>
      </c>
      <c r="G5607">
        <v>44444444</v>
      </c>
      <c r="H5607">
        <v>0</v>
      </c>
      <c r="I5607">
        <v>0</v>
      </c>
      <c r="J5607">
        <v>0</v>
      </c>
      <c r="K5607">
        <v>0</v>
      </c>
      <c r="L5607">
        <v>0</v>
      </c>
      <c r="M5607">
        <v>0</v>
      </c>
    </row>
    <row r="5608" spans="2:13" x14ac:dyDescent="0.2">
      <c r="B5608">
        <v>0</v>
      </c>
      <c r="C5608">
        <v>0</v>
      </c>
      <c r="D5608">
        <v>0</v>
      </c>
      <c r="E5608">
        <v>0</v>
      </c>
      <c r="F5608">
        <v>0</v>
      </c>
      <c r="G5608">
        <v>44444444</v>
      </c>
      <c r="H5608">
        <v>0</v>
      </c>
      <c r="I5608">
        <v>0</v>
      </c>
      <c r="J5608">
        <v>0</v>
      </c>
      <c r="K5608">
        <v>0</v>
      </c>
      <c r="L5608">
        <v>0</v>
      </c>
      <c r="M5608">
        <v>0</v>
      </c>
    </row>
    <row r="5609" spans="2:13" x14ac:dyDescent="0.2">
      <c r="B5609">
        <v>0</v>
      </c>
      <c r="C5609">
        <v>0</v>
      </c>
      <c r="D5609">
        <v>0</v>
      </c>
      <c r="E5609">
        <v>0</v>
      </c>
      <c r="F5609">
        <v>0</v>
      </c>
      <c r="G5609">
        <v>44444444</v>
      </c>
      <c r="H5609">
        <v>0</v>
      </c>
      <c r="I5609">
        <v>0</v>
      </c>
      <c r="J5609">
        <v>0</v>
      </c>
      <c r="K5609">
        <v>0</v>
      </c>
      <c r="L5609">
        <v>0</v>
      </c>
      <c r="M5609">
        <v>0</v>
      </c>
    </row>
    <row r="5610" spans="2:13" x14ac:dyDescent="0.2">
      <c r="B5610">
        <v>0</v>
      </c>
      <c r="C5610">
        <v>0</v>
      </c>
      <c r="D5610">
        <v>0</v>
      </c>
      <c r="E5610">
        <v>0</v>
      </c>
      <c r="F5610">
        <v>0</v>
      </c>
      <c r="G5610">
        <v>44444444</v>
      </c>
      <c r="H5610">
        <v>0</v>
      </c>
      <c r="I5610">
        <v>0</v>
      </c>
      <c r="J5610">
        <v>0</v>
      </c>
      <c r="K5610">
        <v>0</v>
      </c>
      <c r="L5610">
        <v>0</v>
      </c>
      <c r="M5610">
        <v>0</v>
      </c>
    </row>
    <row r="5611" spans="2:13" x14ac:dyDescent="0.2">
      <c r="B5611">
        <v>0</v>
      </c>
      <c r="C5611">
        <v>0</v>
      </c>
      <c r="D5611">
        <v>0</v>
      </c>
      <c r="E5611">
        <v>0</v>
      </c>
      <c r="F5611">
        <v>0</v>
      </c>
      <c r="G5611">
        <v>44444444</v>
      </c>
      <c r="H5611">
        <v>0</v>
      </c>
      <c r="I5611">
        <v>0</v>
      </c>
      <c r="J5611">
        <v>0</v>
      </c>
      <c r="K5611">
        <v>0</v>
      </c>
      <c r="L5611">
        <v>0</v>
      </c>
      <c r="M5611">
        <v>0</v>
      </c>
    </row>
    <row r="5612" spans="2:13" x14ac:dyDescent="0.2">
      <c r="B5612">
        <v>0</v>
      </c>
      <c r="C5612">
        <v>0</v>
      </c>
      <c r="D5612">
        <v>0</v>
      </c>
      <c r="E5612">
        <v>0</v>
      </c>
      <c r="F5612">
        <v>0</v>
      </c>
      <c r="G5612">
        <v>44444444</v>
      </c>
      <c r="H5612">
        <v>0</v>
      </c>
      <c r="I5612">
        <v>0</v>
      </c>
      <c r="J5612">
        <v>0</v>
      </c>
      <c r="K5612">
        <v>0</v>
      </c>
      <c r="L5612">
        <v>0</v>
      </c>
      <c r="M5612">
        <v>0</v>
      </c>
    </row>
    <row r="5613" spans="2:13" x14ac:dyDescent="0.2">
      <c r="B5613">
        <v>0</v>
      </c>
      <c r="C5613">
        <v>0</v>
      </c>
      <c r="D5613">
        <v>0</v>
      </c>
      <c r="E5613">
        <v>0</v>
      </c>
      <c r="F5613">
        <v>0</v>
      </c>
      <c r="G5613">
        <v>44444444</v>
      </c>
      <c r="H5613">
        <v>0</v>
      </c>
      <c r="I5613">
        <v>0</v>
      </c>
      <c r="J5613">
        <v>0</v>
      </c>
      <c r="K5613">
        <v>0</v>
      </c>
      <c r="L5613">
        <v>0</v>
      </c>
      <c r="M5613">
        <v>0</v>
      </c>
    </row>
    <row r="5614" spans="2:13" x14ac:dyDescent="0.2">
      <c r="B5614">
        <v>0</v>
      </c>
      <c r="C5614">
        <v>0</v>
      </c>
      <c r="D5614">
        <v>0</v>
      </c>
      <c r="E5614">
        <v>0</v>
      </c>
      <c r="F5614">
        <v>0</v>
      </c>
      <c r="G5614">
        <v>44444444</v>
      </c>
      <c r="H5614">
        <v>0</v>
      </c>
      <c r="I5614">
        <v>0</v>
      </c>
      <c r="J5614">
        <v>0</v>
      </c>
      <c r="K5614">
        <v>0</v>
      </c>
      <c r="L5614">
        <v>0</v>
      </c>
      <c r="M5614">
        <v>0</v>
      </c>
    </row>
    <row r="5615" spans="2:13" x14ac:dyDescent="0.2">
      <c r="B5615">
        <v>0</v>
      </c>
      <c r="C5615">
        <v>0</v>
      </c>
      <c r="D5615">
        <v>0</v>
      </c>
      <c r="E5615">
        <v>0</v>
      </c>
      <c r="F5615">
        <v>0</v>
      </c>
      <c r="G5615">
        <v>44444444</v>
      </c>
      <c r="H5615">
        <v>0</v>
      </c>
      <c r="I5615">
        <v>0</v>
      </c>
      <c r="J5615">
        <v>0</v>
      </c>
      <c r="K5615">
        <v>0</v>
      </c>
      <c r="L5615">
        <v>0</v>
      </c>
      <c r="M5615">
        <v>0</v>
      </c>
    </row>
    <row r="5616" spans="2:13" x14ac:dyDescent="0.2">
      <c r="B5616">
        <v>0</v>
      </c>
      <c r="C5616">
        <v>0</v>
      </c>
      <c r="D5616">
        <v>0</v>
      </c>
      <c r="E5616">
        <v>0</v>
      </c>
      <c r="F5616">
        <v>0</v>
      </c>
      <c r="G5616">
        <v>44444444</v>
      </c>
      <c r="H5616">
        <v>0</v>
      </c>
      <c r="I5616">
        <v>0</v>
      </c>
      <c r="J5616">
        <v>0</v>
      </c>
      <c r="K5616">
        <v>0</v>
      </c>
      <c r="L5616">
        <v>0</v>
      </c>
      <c r="M5616">
        <v>0</v>
      </c>
    </row>
    <row r="5617" spans="2:13" x14ac:dyDescent="0.2">
      <c r="B5617">
        <v>0</v>
      </c>
      <c r="C5617">
        <v>0</v>
      </c>
      <c r="D5617">
        <v>0</v>
      </c>
      <c r="E5617">
        <v>0</v>
      </c>
      <c r="F5617">
        <v>0</v>
      </c>
      <c r="G5617">
        <v>44444444</v>
      </c>
      <c r="H5617">
        <v>0</v>
      </c>
      <c r="I5617">
        <v>0</v>
      </c>
      <c r="J5617">
        <v>0</v>
      </c>
      <c r="K5617">
        <v>0</v>
      </c>
      <c r="L5617">
        <v>0</v>
      </c>
      <c r="M5617">
        <v>0</v>
      </c>
    </row>
    <row r="5618" spans="2:13" x14ac:dyDescent="0.2">
      <c r="B5618">
        <v>0</v>
      </c>
      <c r="C5618">
        <v>0</v>
      </c>
      <c r="D5618">
        <v>0</v>
      </c>
      <c r="E5618">
        <v>0</v>
      </c>
      <c r="F5618">
        <v>0</v>
      </c>
      <c r="G5618">
        <v>44444444</v>
      </c>
      <c r="H5618">
        <v>0</v>
      </c>
      <c r="I5618">
        <v>0</v>
      </c>
      <c r="J5618">
        <v>0</v>
      </c>
      <c r="K5618">
        <v>0</v>
      </c>
      <c r="L5618">
        <v>0</v>
      </c>
      <c r="M5618">
        <v>0</v>
      </c>
    </row>
    <row r="5619" spans="2:13" x14ac:dyDescent="0.2">
      <c r="B5619">
        <v>0</v>
      </c>
      <c r="C5619">
        <v>0</v>
      </c>
      <c r="D5619">
        <v>0</v>
      </c>
      <c r="E5619">
        <v>0</v>
      </c>
      <c r="F5619">
        <v>0</v>
      </c>
      <c r="G5619">
        <v>44444444</v>
      </c>
      <c r="H5619">
        <v>0</v>
      </c>
      <c r="I5619">
        <v>0</v>
      </c>
      <c r="J5619">
        <v>0</v>
      </c>
      <c r="K5619">
        <v>0</v>
      </c>
      <c r="L5619">
        <v>0</v>
      </c>
      <c r="M5619">
        <v>0</v>
      </c>
    </row>
    <row r="5620" spans="2:13" x14ac:dyDescent="0.2">
      <c r="B5620">
        <v>0</v>
      </c>
      <c r="C5620">
        <v>0</v>
      </c>
      <c r="D5620">
        <v>0</v>
      </c>
      <c r="E5620">
        <v>0</v>
      </c>
      <c r="F5620">
        <v>0</v>
      </c>
      <c r="G5620">
        <v>44444444</v>
      </c>
      <c r="H5620">
        <v>0</v>
      </c>
      <c r="I5620">
        <v>0</v>
      </c>
      <c r="J5620">
        <v>0</v>
      </c>
      <c r="K5620">
        <v>0</v>
      </c>
      <c r="L5620">
        <v>0</v>
      </c>
      <c r="M5620">
        <v>0</v>
      </c>
    </row>
    <row r="5621" spans="2:13" x14ac:dyDescent="0.2">
      <c r="B5621">
        <v>0</v>
      </c>
      <c r="C5621">
        <v>0</v>
      </c>
      <c r="D5621">
        <v>0</v>
      </c>
      <c r="E5621">
        <v>0</v>
      </c>
      <c r="F5621">
        <v>0</v>
      </c>
      <c r="G5621">
        <v>44444444</v>
      </c>
      <c r="H5621">
        <v>0</v>
      </c>
      <c r="I5621">
        <v>0</v>
      </c>
      <c r="J5621">
        <v>0</v>
      </c>
      <c r="K5621">
        <v>0</v>
      </c>
      <c r="L5621">
        <v>0</v>
      </c>
      <c r="M5621">
        <v>0</v>
      </c>
    </row>
    <row r="5622" spans="2:13" x14ac:dyDescent="0.2">
      <c r="B5622">
        <v>0</v>
      </c>
      <c r="C5622">
        <v>0</v>
      </c>
      <c r="D5622">
        <v>0</v>
      </c>
      <c r="E5622">
        <v>0</v>
      </c>
      <c r="F5622">
        <v>0</v>
      </c>
      <c r="G5622">
        <v>44444444</v>
      </c>
      <c r="H5622">
        <v>0</v>
      </c>
      <c r="I5622">
        <v>0</v>
      </c>
      <c r="J5622">
        <v>0</v>
      </c>
      <c r="K5622">
        <v>0</v>
      </c>
      <c r="L5622">
        <v>0</v>
      </c>
      <c r="M5622">
        <v>0</v>
      </c>
    </row>
    <row r="5623" spans="2:13" x14ac:dyDescent="0.2">
      <c r="B5623">
        <v>0</v>
      </c>
      <c r="C5623">
        <v>0</v>
      </c>
      <c r="D5623">
        <v>0</v>
      </c>
      <c r="E5623">
        <v>0</v>
      </c>
      <c r="F5623">
        <v>0</v>
      </c>
      <c r="G5623">
        <v>44444444</v>
      </c>
      <c r="H5623">
        <v>0</v>
      </c>
      <c r="I5623">
        <v>0</v>
      </c>
      <c r="J5623">
        <v>0</v>
      </c>
      <c r="K5623">
        <v>0</v>
      </c>
      <c r="L5623">
        <v>0</v>
      </c>
      <c r="M5623">
        <v>0</v>
      </c>
    </row>
    <row r="5624" spans="2:13" x14ac:dyDescent="0.2">
      <c r="B5624">
        <v>0</v>
      </c>
      <c r="C5624">
        <v>0</v>
      </c>
      <c r="D5624">
        <v>0</v>
      </c>
      <c r="E5624">
        <v>0</v>
      </c>
      <c r="F5624">
        <v>0</v>
      </c>
      <c r="G5624">
        <v>44444444</v>
      </c>
      <c r="H5624">
        <v>0</v>
      </c>
      <c r="I5624">
        <v>0</v>
      </c>
      <c r="J5624">
        <v>0</v>
      </c>
      <c r="K5624">
        <v>0</v>
      </c>
      <c r="L5624">
        <v>0</v>
      </c>
      <c r="M5624">
        <v>0</v>
      </c>
    </row>
    <row r="5625" spans="2:13" x14ac:dyDescent="0.2">
      <c r="B5625">
        <v>0</v>
      </c>
      <c r="C5625">
        <v>0</v>
      </c>
      <c r="D5625">
        <v>0</v>
      </c>
      <c r="E5625">
        <v>0</v>
      </c>
      <c r="F5625">
        <v>0</v>
      </c>
      <c r="G5625">
        <v>44444444</v>
      </c>
      <c r="H5625">
        <v>0</v>
      </c>
      <c r="I5625">
        <v>0</v>
      </c>
      <c r="J5625">
        <v>0</v>
      </c>
      <c r="K5625">
        <v>0</v>
      </c>
      <c r="L5625">
        <v>0</v>
      </c>
      <c r="M5625">
        <v>0</v>
      </c>
    </row>
    <row r="5626" spans="2:13" x14ac:dyDescent="0.2">
      <c r="B5626">
        <v>0</v>
      </c>
      <c r="C5626">
        <v>0</v>
      </c>
      <c r="D5626">
        <v>0</v>
      </c>
      <c r="E5626">
        <v>0</v>
      </c>
      <c r="F5626">
        <v>0</v>
      </c>
      <c r="G5626">
        <v>44444444</v>
      </c>
      <c r="H5626">
        <v>0</v>
      </c>
      <c r="I5626">
        <v>0</v>
      </c>
      <c r="J5626">
        <v>0</v>
      </c>
      <c r="K5626">
        <v>0</v>
      </c>
      <c r="L5626">
        <v>0</v>
      </c>
      <c r="M5626">
        <v>0</v>
      </c>
    </row>
    <row r="5627" spans="2:13" x14ac:dyDescent="0.2">
      <c r="B5627">
        <v>0</v>
      </c>
      <c r="C5627">
        <v>0</v>
      </c>
      <c r="D5627">
        <v>0</v>
      </c>
      <c r="E5627">
        <v>0</v>
      </c>
      <c r="F5627">
        <v>0</v>
      </c>
      <c r="G5627">
        <v>44444444</v>
      </c>
      <c r="H5627">
        <v>0</v>
      </c>
      <c r="I5627">
        <v>0</v>
      </c>
      <c r="J5627">
        <v>0</v>
      </c>
      <c r="K5627">
        <v>0</v>
      </c>
      <c r="L5627">
        <v>0</v>
      </c>
      <c r="M5627">
        <v>0</v>
      </c>
    </row>
    <row r="5628" spans="2:13" x14ac:dyDescent="0.2">
      <c r="B5628">
        <v>0</v>
      </c>
      <c r="C5628">
        <v>0</v>
      </c>
      <c r="D5628">
        <v>0</v>
      </c>
      <c r="E5628">
        <v>0</v>
      </c>
      <c r="F5628">
        <v>0</v>
      </c>
      <c r="G5628">
        <v>44444444</v>
      </c>
      <c r="H5628">
        <v>0</v>
      </c>
      <c r="I5628">
        <v>0</v>
      </c>
      <c r="J5628">
        <v>0</v>
      </c>
      <c r="K5628">
        <v>0</v>
      </c>
      <c r="L5628">
        <v>0</v>
      </c>
      <c r="M5628">
        <v>0</v>
      </c>
    </row>
    <row r="5629" spans="2:13" x14ac:dyDescent="0.2">
      <c r="B5629">
        <v>0</v>
      </c>
      <c r="C5629">
        <v>0</v>
      </c>
      <c r="D5629">
        <v>0</v>
      </c>
      <c r="E5629">
        <v>0</v>
      </c>
      <c r="F5629">
        <v>0</v>
      </c>
      <c r="G5629">
        <v>44444444</v>
      </c>
      <c r="H5629">
        <v>0</v>
      </c>
      <c r="I5629">
        <v>0</v>
      </c>
      <c r="J5629">
        <v>0</v>
      </c>
      <c r="K5629">
        <v>0</v>
      </c>
      <c r="L5629">
        <v>0</v>
      </c>
      <c r="M5629">
        <v>0</v>
      </c>
    </row>
    <row r="5630" spans="2:13" x14ac:dyDescent="0.2">
      <c r="B5630">
        <v>0</v>
      </c>
      <c r="C5630">
        <v>0</v>
      </c>
      <c r="D5630">
        <v>0</v>
      </c>
      <c r="E5630">
        <v>0</v>
      </c>
      <c r="F5630">
        <v>0</v>
      </c>
      <c r="G5630">
        <v>44444444</v>
      </c>
      <c r="H5630">
        <v>0</v>
      </c>
      <c r="I5630">
        <v>0</v>
      </c>
      <c r="J5630">
        <v>0</v>
      </c>
      <c r="K5630">
        <v>0</v>
      </c>
      <c r="L5630">
        <v>0</v>
      </c>
      <c r="M5630">
        <v>0</v>
      </c>
    </row>
    <row r="5631" spans="2:13" x14ac:dyDescent="0.2">
      <c r="B5631">
        <v>0</v>
      </c>
      <c r="C5631">
        <v>0</v>
      </c>
      <c r="D5631">
        <v>0</v>
      </c>
      <c r="E5631">
        <v>0</v>
      </c>
      <c r="F5631">
        <v>0</v>
      </c>
      <c r="G5631">
        <v>44444444</v>
      </c>
      <c r="H5631">
        <v>0</v>
      </c>
      <c r="I5631">
        <v>0</v>
      </c>
      <c r="J5631">
        <v>0</v>
      </c>
      <c r="K5631">
        <v>0</v>
      </c>
      <c r="L5631">
        <v>0</v>
      </c>
      <c r="M5631">
        <v>0</v>
      </c>
    </row>
    <row r="5632" spans="2:13" x14ac:dyDescent="0.2">
      <c r="B5632">
        <v>0</v>
      </c>
      <c r="C5632">
        <v>0</v>
      </c>
      <c r="D5632">
        <v>0</v>
      </c>
      <c r="E5632">
        <v>0</v>
      </c>
      <c r="F5632">
        <v>0</v>
      </c>
      <c r="G5632">
        <v>44444444</v>
      </c>
      <c r="H5632">
        <v>0</v>
      </c>
      <c r="I5632">
        <v>0</v>
      </c>
      <c r="J5632">
        <v>0</v>
      </c>
      <c r="K5632">
        <v>0</v>
      </c>
      <c r="L5632">
        <v>0</v>
      </c>
      <c r="M5632">
        <v>0</v>
      </c>
    </row>
    <row r="5633" spans="2:13" x14ac:dyDescent="0.2">
      <c r="B5633">
        <v>0</v>
      </c>
      <c r="C5633">
        <v>0</v>
      </c>
      <c r="D5633">
        <v>0</v>
      </c>
      <c r="E5633">
        <v>0</v>
      </c>
      <c r="F5633">
        <v>0</v>
      </c>
      <c r="G5633">
        <v>44444444</v>
      </c>
      <c r="H5633">
        <v>0</v>
      </c>
      <c r="I5633">
        <v>0</v>
      </c>
      <c r="J5633">
        <v>0</v>
      </c>
      <c r="K5633">
        <v>0</v>
      </c>
      <c r="L5633">
        <v>0</v>
      </c>
      <c r="M5633">
        <v>0</v>
      </c>
    </row>
    <row r="5634" spans="2:13" x14ac:dyDescent="0.2">
      <c r="B5634">
        <v>0</v>
      </c>
      <c r="C5634">
        <v>0</v>
      </c>
      <c r="D5634">
        <v>0</v>
      </c>
      <c r="E5634">
        <v>0</v>
      </c>
      <c r="F5634">
        <v>0</v>
      </c>
      <c r="G5634">
        <v>44444444</v>
      </c>
      <c r="H5634">
        <v>0</v>
      </c>
      <c r="I5634">
        <v>0</v>
      </c>
      <c r="J5634">
        <v>0</v>
      </c>
      <c r="K5634">
        <v>0</v>
      </c>
      <c r="L5634">
        <v>0</v>
      </c>
      <c r="M5634">
        <v>0</v>
      </c>
    </row>
    <row r="5635" spans="2:13" x14ac:dyDescent="0.2">
      <c r="B5635">
        <v>0</v>
      </c>
      <c r="C5635">
        <v>0</v>
      </c>
      <c r="D5635">
        <v>0</v>
      </c>
      <c r="E5635">
        <v>0</v>
      </c>
      <c r="F5635">
        <v>0</v>
      </c>
      <c r="G5635">
        <v>44444444</v>
      </c>
      <c r="H5635">
        <v>0</v>
      </c>
      <c r="I5635">
        <v>0</v>
      </c>
      <c r="J5635">
        <v>0</v>
      </c>
      <c r="K5635">
        <v>0</v>
      </c>
      <c r="L5635">
        <v>0</v>
      </c>
      <c r="M5635">
        <v>0</v>
      </c>
    </row>
    <row r="5636" spans="2:13" x14ac:dyDescent="0.2">
      <c r="B5636">
        <v>0</v>
      </c>
      <c r="C5636">
        <v>0</v>
      </c>
      <c r="D5636">
        <v>0</v>
      </c>
      <c r="E5636">
        <v>0</v>
      </c>
      <c r="F5636">
        <v>0</v>
      </c>
      <c r="G5636">
        <v>44444444</v>
      </c>
      <c r="H5636">
        <v>0</v>
      </c>
      <c r="I5636">
        <v>0</v>
      </c>
      <c r="J5636">
        <v>0</v>
      </c>
      <c r="K5636">
        <v>0</v>
      </c>
      <c r="L5636">
        <v>0</v>
      </c>
      <c r="M5636">
        <v>0</v>
      </c>
    </row>
    <row r="5637" spans="2:13" x14ac:dyDescent="0.2">
      <c r="B5637">
        <v>0</v>
      </c>
      <c r="C5637">
        <v>0</v>
      </c>
      <c r="D5637">
        <v>0</v>
      </c>
      <c r="E5637">
        <v>0</v>
      </c>
      <c r="F5637">
        <v>0</v>
      </c>
      <c r="G5637">
        <v>44444444</v>
      </c>
      <c r="H5637">
        <v>0</v>
      </c>
      <c r="I5637">
        <v>0</v>
      </c>
      <c r="J5637">
        <v>0</v>
      </c>
      <c r="K5637">
        <v>0</v>
      </c>
      <c r="L5637">
        <v>0</v>
      </c>
      <c r="M5637">
        <v>0</v>
      </c>
    </row>
    <row r="5638" spans="2:13" x14ac:dyDescent="0.2">
      <c r="B5638">
        <v>0</v>
      </c>
      <c r="C5638">
        <v>0</v>
      </c>
      <c r="D5638">
        <v>0</v>
      </c>
      <c r="E5638">
        <v>0</v>
      </c>
      <c r="F5638">
        <v>0</v>
      </c>
      <c r="G5638">
        <v>44444444</v>
      </c>
      <c r="H5638">
        <v>0</v>
      </c>
      <c r="I5638">
        <v>0</v>
      </c>
      <c r="J5638">
        <v>0</v>
      </c>
      <c r="K5638">
        <v>0</v>
      </c>
      <c r="L5638">
        <v>0</v>
      </c>
      <c r="M5638">
        <v>0</v>
      </c>
    </row>
    <row r="5639" spans="2:13" x14ac:dyDescent="0.2">
      <c r="B5639">
        <v>0</v>
      </c>
      <c r="C5639">
        <v>0</v>
      </c>
      <c r="D5639">
        <v>0</v>
      </c>
      <c r="E5639">
        <v>0</v>
      </c>
      <c r="F5639">
        <v>0</v>
      </c>
      <c r="G5639">
        <v>44444444</v>
      </c>
      <c r="H5639">
        <v>0</v>
      </c>
      <c r="I5639">
        <v>0</v>
      </c>
      <c r="J5639">
        <v>0</v>
      </c>
      <c r="K5639">
        <v>0</v>
      </c>
      <c r="L5639">
        <v>0</v>
      </c>
      <c r="M5639">
        <v>0</v>
      </c>
    </row>
    <row r="5640" spans="2:13" x14ac:dyDescent="0.2">
      <c r="B5640">
        <v>0</v>
      </c>
      <c r="C5640">
        <v>0</v>
      </c>
      <c r="D5640">
        <v>0</v>
      </c>
      <c r="E5640">
        <v>0</v>
      </c>
      <c r="F5640">
        <v>0</v>
      </c>
      <c r="G5640">
        <v>44444444</v>
      </c>
      <c r="H5640">
        <v>0</v>
      </c>
      <c r="I5640">
        <v>0</v>
      </c>
      <c r="J5640">
        <v>0</v>
      </c>
      <c r="K5640">
        <v>0</v>
      </c>
      <c r="L5640">
        <v>0</v>
      </c>
      <c r="M5640">
        <v>0</v>
      </c>
    </row>
    <row r="5641" spans="2:13" x14ac:dyDescent="0.2">
      <c r="B5641">
        <v>0</v>
      </c>
      <c r="C5641">
        <v>0</v>
      </c>
      <c r="D5641">
        <v>0</v>
      </c>
      <c r="E5641">
        <v>0</v>
      </c>
      <c r="F5641">
        <v>0</v>
      </c>
      <c r="G5641">
        <v>44444444</v>
      </c>
      <c r="H5641">
        <v>0</v>
      </c>
      <c r="I5641">
        <v>0</v>
      </c>
      <c r="J5641">
        <v>0</v>
      </c>
      <c r="K5641">
        <v>0</v>
      </c>
      <c r="L5641">
        <v>0</v>
      </c>
      <c r="M5641">
        <v>0</v>
      </c>
    </row>
    <row r="5642" spans="2:13" x14ac:dyDescent="0.2">
      <c r="B5642">
        <v>0</v>
      </c>
      <c r="C5642">
        <v>0</v>
      </c>
      <c r="D5642">
        <v>0</v>
      </c>
      <c r="E5642">
        <v>0</v>
      </c>
      <c r="F5642">
        <v>0</v>
      </c>
      <c r="G5642">
        <v>44444444</v>
      </c>
      <c r="H5642">
        <v>0</v>
      </c>
      <c r="I5642">
        <v>0</v>
      </c>
      <c r="J5642">
        <v>0</v>
      </c>
      <c r="K5642">
        <v>0</v>
      </c>
      <c r="L5642">
        <v>0</v>
      </c>
      <c r="M5642">
        <v>0</v>
      </c>
    </row>
    <row r="5643" spans="2:13" x14ac:dyDescent="0.2">
      <c r="B5643">
        <v>0</v>
      </c>
      <c r="C5643">
        <v>0</v>
      </c>
      <c r="D5643">
        <v>0</v>
      </c>
      <c r="E5643">
        <v>0</v>
      </c>
      <c r="F5643">
        <v>0</v>
      </c>
      <c r="G5643">
        <v>44444444</v>
      </c>
      <c r="H5643">
        <v>0</v>
      </c>
      <c r="I5643">
        <v>0</v>
      </c>
      <c r="J5643">
        <v>0</v>
      </c>
      <c r="K5643">
        <v>0</v>
      </c>
      <c r="L5643">
        <v>0</v>
      </c>
      <c r="M5643">
        <v>0</v>
      </c>
    </row>
    <row r="5644" spans="2:13" x14ac:dyDescent="0.2">
      <c r="B5644">
        <v>0</v>
      </c>
      <c r="C5644">
        <v>0</v>
      </c>
      <c r="D5644">
        <v>0</v>
      </c>
      <c r="E5644">
        <v>0</v>
      </c>
      <c r="F5644">
        <v>0</v>
      </c>
      <c r="G5644">
        <v>44444444</v>
      </c>
      <c r="H5644">
        <v>0</v>
      </c>
      <c r="I5644">
        <v>0</v>
      </c>
      <c r="J5644">
        <v>0</v>
      </c>
      <c r="K5644">
        <v>0</v>
      </c>
      <c r="L5644">
        <v>0</v>
      </c>
      <c r="M5644">
        <v>0</v>
      </c>
    </row>
    <row r="5645" spans="2:13" x14ac:dyDescent="0.2">
      <c r="B5645">
        <v>0</v>
      </c>
      <c r="C5645">
        <v>0</v>
      </c>
      <c r="D5645">
        <v>0</v>
      </c>
      <c r="E5645">
        <v>0</v>
      </c>
      <c r="F5645">
        <v>0</v>
      </c>
      <c r="G5645">
        <v>44444444</v>
      </c>
      <c r="H5645">
        <v>0</v>
      </c>
      <c r="I5645">
        <v>0</v>
      </c>
      <c r="J5645">
        <v>0</v>
      </c>
      <c r="K5645">
        <v>0</v>
      </c>
      <c r="L5645">
        <v>0</v>
      </c>
      <c r="M5645">
        <v>0</v>
      </c>
    </row>
    <row r="5646" spans="2:13" x14ac:dyDescent="0.2">
      <c r="B5646">
        <v>0</v>
      </c>
      <c r="C5646">
        <v>0</v>
      </c>
      <c r="D5646">
        <v>0</v>
      </c>
      <c r="E5646">
        <v>0</v>
      </c>
      <c r="F5646">
        <v>0</v>
      </c>
      <c r="G5646">
        <v>44444444</v>
      </c>
      <c r="H5646">
        <v>0</v>
      </c>
      <c r="I5646">
        <v>0</v>
      </c>
      <c r="J5646">
        <v>0</v>
      </c>
      <c r="K5646">
        <v>0</v>
      </c>
      <c r="L5646">
        <v>0</v>
      </c>
      <c r="M5646">
        <v>0</v>
      </c>
    </row>
    <row r="5647" spans="2:13" x14ac:dyDescent="0.2">
      <c r="B5647">
        <v>0</v>
      </c>
      <c r="C5647">
        <v>0</v>
      </c>
      <c r="D5647">
        <v>0</v>
      </c>
      <c r="E5647">
        <v>0</v>
      </c>
      <c r="F5647">
        <v>0</v>
      </c>
      <c r="G5647">
        <v>44444444</v>
      </c>
      <c r="H5647">
        <v>0</v>
      </c>
      <c r="I5647">
        <v>0</v>
      </c>
      <c r="J5647">
        <v>0</v>
      </c>
      <c r="K5647">
        <v>0</v>
      </c>
      <c r="L5647">
        <v>0</v>
      </c>
      <c r="M5647">
        <v>0</v>
      </c>
    </row>
    <row r="5648" spans="2:13" x14ac:dyDescent="0.2">
      <c r="B5648">
        <v>0</v>
      </c>
      <c r="C5648">
        <v>0</v>
      </c>
      <c r="D5648">
        <v>0</v>
      </c>
      <c r="E5648">
        <v>0</v>
      </c>
      <c r="F5648">
        <v>0</v>
      </c>
      <c r="G5648">
        <v>44444444</v>
      </c>
      <c r="H5648">
        <v>0</v>
      </c>
      <c r="I5648">
        <v>0</v>
      </c>
      <c r="J5648">
        <v>0</v>
      </c>
      <c r="K5648">
        <v>0</v>
      </c>
      <c r="L5648">
        <v>0</v>
      </c>
      <c r="M5648">
        <v>0</v>
      </c>
    </row>
    <row r="5649" spans="2:13" x14ac:dyDescent="0.2">
      <c r="B5649">
        <v>0</v>
      </c>
      <c r="C5649">
        <v>0</v>
      </c>
      <c r="D5649">
        <v>0</v>
      </c>
      <c r="E5649">
        <v>0</v>
      </c>
      <c r="F5649">
        <v>0</v>
      </c>
      <c r="G5649">
        <v>44444444</v>
      </c>
      <c r="H5649">
        <v>0</v>
      </c>
      <c r="I5649">
        <v>0</v>
      </c>
      <c r="J5649">
        <v>0</v>
      </c>
      <c r="K5649">
        <v>0</v>
      </c>
      <c r="L5649">
        <v>0</v>
      </c>
      <c r="M5649">
        <v>0</v>
      </c>
    </row>
    <row r="5650" spans="2:13" x14ac:dyDescent="0.2">
      <c r="B5650">
        <v>0</v>
      </c>
      <c r="C5650">
        <v>0</v>
      </c>
      <c r="D5650">
        <v>0</v>
      </c>
      <c r="E5650">
        <v>0</v>
      </c>
      <c r="F5650">
        <v>0</v>
      </c>
      <c r="G5650">
        <v>44444444</v>
      </c>
      <c r="H5650">
        <v>0</v>
      </c>
      <c r="I5650">
        <v>0</v>
      </c>
      <c r="J5650">
        <v>0</v>
      </c>
      <c r="K5650">
        <v>0</v>
      </c>
      <c r="L5650">
        <v>0</v>
      </c>
      <c r="M5650">
        <v>0</v>
      </c>
    </row>
    <row r="5651" spans="2:13" x14ac:dyDescent="0.2">
      <c r="B5651">
        <v>0</v>
      </c>
      <c r="C5651">
        <v>0</v>
      </c>
      <c r="D5651">
        <v>0</v>
      </c>
      <c r="E5651">
        <v>0</v>
      </c>
      <c r="F5651">
        <v>0</v>
      </c>
      <c r="G5651">
        <v>44444444</v>
      </c>
      <c r="H5651">
        <v>0</v>
      </c>
      <c r="I5651">
        <v>0</v>
      </c>
      <c r="J5651">
        <v>0</v>
      </c>
      <c r="K5651">
        <v>0</v>
      </c>
      <c r="L5651">
        <v>0</v>
      </c>
      <c r="M5651">
        <v>0</v>
      </c>
    </row>
    <row r="5652" spans="2:13" x14ac:dyDescent="0.2">
      <c r="B5652">
        <v>0</v>
      </c>
      <c r="C5652">
        <v>0</v>
      </c>
      <c r="D5652">
        <v>0</v>
      </c>
      <c r="E5652">
        <v>0</v>
      </c>
      <c r="F5652">
        <v>0</v>
      </c>
      <c r="G5652">
        <v>44444444</v>
      </c>
      <c r="H5652">
        <v>0</v>
      </c>
      <c r="I5652">
        <v>0</v>
      </c>
      <c r="J5652">
        <v>0</v>
      </c>
      <c r="K5652">
        <v>0</v>
      </c>
      <c r="L5652">
        <v>0</v>
      </c>
      <c r="M5652">
        <v>0</v>
      </c>
    </row>
    <row r="5653" spans="2:13" x14ac:dyDescent="0.2">
      <c r="B5653">
        <v>0</v>
      </c>
      <c r="C5653">
        <v>0</v>
      </c>
      <c r="D5653">
        <v>0</v>
      </c>
      <c r="E5653">
        <v>0</v>
      </c>
      <c r="F5653">
        <v>0</v>
      </c>
      <c r="G5653">
        <v>44444444</v>
      </c>
      <c r="H5653">
        <v>0</v>
      </c>
      <c r="I5653">
        <v>0</v>
      </c>
      <c r="J5653">
        <v>0</v>
      </c>
      <c r="K5653">
        <v>0</v>
      </c>
      <c r="L5653">
        <v>0</v>
      </c>
      <c r="M5653">
        <v>0</v>
      </c>
    </row>
    <row r="5654" spans="2:13" x14ac:dyDescent="0.2">
      <c r="B5654">
        <v>0</v>
      </c>
      <c r="C5654">
        <v>0</v>
      </c>
      <c r="D5654">
        <v>0</v>
      </c>
      <c r="E5654">
        <v>0</v>
      </c>
      <c r="F5654">
        <v>0</v>
      </c>
      <c r="G5654">
        <v>44444444</v>
      </c>
      <c r="H5654">
        <v>0</v>
      </c>
      <c r="I5654">
        <v>0</v>
      </c>
      <c r="J5654">
        <v>0</v>
      </c>
      <c r="K5654">
        <v>0</v>
      </c>
      <c r="L5654">
        <v>0</v>
      </c>
      <c r="M5654">
        <v>0</v>
      </c>
    </row>
    <row r="5655" spans="2:13" x14ac:dyDescent="0.2">
      <c r="B5655">
        <v>0</v>
      </c>
      <c r="C5655">
        <v>0</v>
      </c>
      <c r="D5655">
        <v>0</v>
      </c>
      <c r="E5655">
        <v>0</v>
      </c>
      <c r="F5655">
        <v>0</v>
      </c>
      <c r="G5655">
        <v>44444444</v>
      </c>
      <c r="H5655">
        <v>0</v>
      </c>
      <c r="I5655">
        <v>0</v>
      </c>
      <c r="J5655">
        <v>0</v>
      </c>
      <c r="K5655">
        <v>0</v>
      </c>
      <c r="L5655">
        <v>0</v>
      </c>
      <c r="M5655">
        <v>0</v>
      </c>
    </row>
    <row r="5656" spans="2:13" x14ac:dyDescent="0.2">
      <c r="B5656">
        <v>0</v>
      </c>
      <c r="C5656">
        <v>0</v>
      </c>
      <c r="D5656">
        <v>0</v>
      </c>
      <c r="E5656">
        <v>0</v>
      </c>
      <c r="F5656">
        <v>0</v>
      </c>
      <c r="G5656">
        <v>44444444</v>
      </c>
      <c r="H5656">
        <v>0</v>
      </c>
      <c r="I5656">
        <v>0</v>
      </c>
      <c r="J5656">
        <v>0</v>
      </c>
      <c r="K5656">
        <v>0</v>
      </c>
      <c r="L5656">
        <v>0</v>
      </c>
      <c r="M5656">
        <v>0</v>
      </c>
    </row>
    <row r="5657" spans="2:13" x14ac:dyDescent="0.2">
      <c r="B5657">
        <v>0</v>
      </c>
      <c r="C5657">
        <v>0</v>
      </c>
      <c r="D5657">
        <v>0</v>
      </c>
      <c r="E5657">
        <v>0</v>
      </c>
      <c r="F5657">
        <v>0</v>
      </c>
      <c r="G5657">
        <v>44444444</v>
      </c>
      <c r="H5657">
        <v>0</v>
      </c>
      <c r="I5657">
        <v>0</v>
      </c>
      <c r="J5657">
        <v>0</v>
      </c>
      <c r="K5657">
        <v>0</v>
      </c>
      <c r="L5657">
        <v>0</v>
      </c>
      <c r="M5657">
        <v>0</v>
      </c>
    </row>
    <row r="5658" spans="2:13" x14ac:dyDescent="0.2">
      <c r="B5658">
        <v>0</v>
      </c>
      <c r="C5658">
        <v>0</v>
      </c>
      <c r="D5658">
        <v>0</v>
      </c>
      <c r="E5658">
        <v>0</v>
      </c>
      <c r="F5658">
        <v>0</v>
      </c>
      <c r="G5658">
        <v>44444444</v>
      </c>
      <c r="H5658">
        <v>0</v>
      </c>
      <c r="I5658">
        <v>0</v>
      </c>
      <c r="J5658">
        <v>0</v>
      </c>
      <c r="K5658">
        <v>0</v>
      </c>
      <c r="L5658">
        <v>0</v>
      </c>
      <c r="M5658">
        <v>0</v>
      </c>
    </row>
    <row r="5659" spans="2:13" x14ac:dyDescent="0.2">
      <c r="B5659">
        <v>0</v>
      </c>
      <c r="C5659">
        <v>0</v>
      </c>
      <c r="D5659">
        <v>0</v>
      </c>
      <c r="E5659">
        <v>0</v>
      </c>
      <c r="F5659">
        <v>0</v>
      </c>
      <c r="G5659">
        <v>44444444</v>
      </c>
      <c r="H5659">
        <v>0</v>
      </c>
      <c r="I5659">
        <v>0</v>
      </c>
      <c r="J5659">
        <v>0</v>
      </c>
      <c r="K5659">
        <v>0</v>
      </c>
      <c r="L5659">
        <v>0</v>
      </c>
      <c r="M5659">
        <v>0</v>
      </c>
    </row>
    <row r="5660" spans="2:13" x14ac:dyDescent="0.2">
      <c r="B5660">
        <v>0</v>
      </c>
      <c r="C5660">
        <v>0</v>
      </c>
      <c r="D5660">
        <v>0</v>
      </c>
      <c r="E5660">
        <v>0</v>
      </c>
      <c r="F5660">
        <v>0</v>
      </c>
      <c r="G5660">
        <v>44444444</v>
      </c>
      <c r="H5660">
        <v>0</v>
      </c>
      <c r="I5660">
        <v>0</v>
      </c>
      <c r="J5660">
        <v>0</v>
      </c>
      <c r="K5660">
        <v>0</v>
      </c>
      <c r="L5660">
        <v>0</v>
      </c>
      <c r="M5660">
        <v>0</v>
      </c>
    </row>
    <row r="5661" spans="2:13" x14ac:dyDescent="0.2">
      <c r="B5661">
        <v>0</v>
      </c>
      <c r="C5661">
        <v>0</v>
      </c>
      <c r="D5661">
        <v>0</v>
      </c>
      <c r="E5661">
        <v>0</v>
      </c>
      <c r="F5661">
        <v>0</v>
      </c>
      <c r="G5661">
        <v>44444444</v>
      </c>
      <c r="H5661">
        <v>0</v>
      </c>
      <c r="I5661">
        <v>0</v>
      </c>
      <c r="J5661">
        <v>0</v>
      </c>
      <c r="K5661">
        <v>0</v>
      </c>
      <c r="L5661">
        <v>0</v>
      </c>
      <c r="M5661">
        <v>0</v>
      </c>
    </row>
    <row r="5662" spans="2:13" x14ac:dyDescent="0.2">
      <c r="B5662">
        <v>0</v>
      </c>
      <c r="C5662">
        <v>0</v>
      </c>
      <c r="D5662">
        <v>0</v>
      </c>
      <c r="E5662">
        <v>0</v>
      </c>
      <c r="F5662">
        <v>0</v>
      </c>
      <c r="G5662">
        <v>44444444</v>
      </c>
      <c r="H5662">
        <v>0</v>
      </c>
      <c r="I5662">
        <v>0</v>
      </c>
      <c r="J5662">
        <v>0</v>
      </c>
      <c r="K5662">
        <v>0</v>
      </c>
      <c r="L5662">
        <v>0</v>
      </c>
      <c r="M5662">
        <v>0</v>
      </c>
    </row>
    <row r="5663" spans="2:13" x14ac:dyDescent="0.2">
      <c r="B5663">
        <v>0</v>
      </c>
      <c r="C5663">
        <v>0</v>
      </c>
      <c r="D5663">
        <v>0</v>
      </c>
      <c r="E5663">
        <v>0</v>
      </c>
      <c r="F5663">
        <v>0</v>
      </c>
      <c r="G5663">
        <v>44444444</v>
      </c>
      <c r="H5663">
        <v>0</v>
      </c>
      <c r="I5663">
        <v>0</v>
      </c>
      <c r="J5663">
        <v>0</v>
      </c>
      <c r="K5663">
        <v>0</v>
      </c>
      <c r="L5663">
        <v>0</v>
      </c>
      <c r="M5663">
        <v>0</v>
      </c>
    </row>
    <row r="5664" spans="2:13" x14ac:dyDescent="0.2">
      <c r="B5664">
        <v>0</v>
      </c>
      <c r="C5664">
        <v>0</v>
      </c>
      <c r="D5664">
        <v>0</v>
      </c>
      <c r="E5664">
        <v>0</v>
      </c>
      <c r="F5664">
        <v>0</v>
      </c>
      <c r="G5664">
        <v>44444444</v>
      </c>
      <c r="H5664">
        <v>0</v>
      </c>
      <c r="I5664">
        <v>0</v>
      </c>
      <c r="J5664">
        <v>0</v>
      </c>
      <c r="K5664">
        <v>0</v>
      </c>
      <c r="L5664">
        <v>0</v>
      </c>
      <c r="M5664">
        <v>0</v>
      </c>
    </row>
    <row r="5665" spans="2:13" x14ac:dyDescent="0.2">
      <c r="B5665">
        <v>0</v>
      </c>
      <c r="C5665">
        <v>0</v>
      </c>
      <c r="D5665">
        <v>0</v>
      </c>
      <c r="E5665">
        <v>0</v>
      </c>
      <c r="F5665">
        <v>0</v>
      </c>
      <c r="G5665">
        <v>44444444</v>
      </c>
      <c r="H5665">
        <v>0</v>
      </c>
      <c r="I5665">
        <v>0</v>
      </c>
      <c r="J5665">
        <v>0</v>
      </c>
      <c r="K5665">
        <v>0</v>
      </c>
      <c r="L5665">
        <v>0</v>
      </c>
      <c r="M5665">
        <v>0</v>
      </c>
    </row>
    <row r="5666" spans="2:13" x14ac:dyDescent="0.2">
      <c r="B5666">
        <v>0</v>
      </c>
      <c r="C5666">
        <v>0</v>
      </c>
      <c r="D5666">
        <v>0</v>
      </c>
      <c r="E5666">
        <v>0</v>
      </c>
      <c r="F5666">
        <v>0</v>
      </c>
      <c r="G5666">
        <v>44444444</v>
      </c>
      <c r="H5666">
        <v>0</v>
      </c>
      <c r="I5666">
        <v>0</v>
      </c>
      <c r="J5666">
        <v>0</v>
      </c>
      <c r="K5666">
        <v>0</v>
      </c>
      <c r="L5666">
        <v>0</v>
      </c>
      <c r="M5666">
        <v>0</v>
      </c>
    </row>
    <row r="5667" spans="2:13" x14ac:dyDescent="0.2">
      <c r="B5667">
        <v>0</v>
      </c>
      <c r="C5667">
        <v>0</v>
      </c>
      <c r="D5667">
        <v>0</v>
      </c>
      <c r="E5667">
        <v>0</v>
      </c>
      <c r="F5667">
        <v>0</v>
      </c>
      <c r="G5667">
        <v>44444444</v>
      </c>
      <c r="H5667">
        <v>0</v>
      </c>
      <c r="I5667">
        <v>0</v>
      </c>
      <c r="J5667">
        <v>0</v>
      </c>
      <c r="K5667">
        <v>0</v>
      </c>
      <c r="L5667">
        <v>0</v>
      </c>
      <c r="M5667">
        <v>0</v>
      </c>
    </row>
    <row r="5668" spans="2:13" x14ac:dyDescent="0.2">
      <c r="B5668">
        <v>0</v>
      </c>
      <c r="C5668">
        <v>0</v>
      </c>
      <c r="D5668">
        <v>0</v>
      </c>
      <c r="E5668">
        <v>0</v>
      </c>
      <c r="F5668">
        <v>0</v>
      </c>
      <c r="G5668">
        <v>44444444</v>
      </c>
      <c r="H5668">
        <v>0</v>
      </c>
      <c r="I5668">
        <v>0</v>
      </c>
      <c r="J5668">
        <v>0</v>
      </c>
      <c r="K5668">
        <v>0</v>
      </c>
      <c r="L5668">
        <v>0</v>
      </c>
      <c r="M5668">
        <v>0</v>
      </c>
    </row>
    <row r="5669" spans="2:13" x14ac:dyDescent="0.2">
      <c r="B5669">
        <v>0</v>
      </c>
      <c r="C5669">
        <v>0</v>
      </c>
      <c r="D5669">
        <v>0</v>
      </c>
      <c r="E5669">
        <v>0</v>
      </c>
      <c r="F5669">
        <v>0</v>
      </c>
      <c r="G5669">
        <v>44444444</v>
      </c>
      <c r="H5669">
        <v>0</v>
      </c>
      <c r="I5669">
        <v>0</v>
      </c>
      <c r="J5669">
        <v>0</v>
      </c>
      <c r="K5669">
        <v>0</v>
      </c>
      <c r="L5669">
        <v>0</v>
      </c>
      <c r="M5669">
        <v>0</v>
      </c>
    </row>
    <row r="5670" spans="2:13" x14ac:dyDescent="0.2">
      <c r="B5670">
        <v>0</v>
      </c>
      <c r="C5670">
        <v>0</v>
      </c>
      <c r="D5670">
        <v>0</v>
      </c>
      <c r="E5670">
        <v>0</v>
      </c>
      <c r="F5670">
        <v>0</v>
      </c>
      <c r="G5670">
        <v>44444444</v>
      </c>
      <c r="H5670">
        <v>0</v>
      </c>
      <c r="I5670">
        <v>0</v>
      </c>
      <c r="J5670">
        <v>0</v>
      </c>
      <c r="K5670">
        <v>0</v>
      </c>
      <c r="L5670">
        <v>0</v>
      </c>
      <c r="M5670">
        <v>0</v>
      </c>
    </row>
    <row r="5671" spans="2:13" x14ac:dyDescent="0.2">
      <c r="B5671">
        <v>0</v>
      </c>
      <c r="C5671">
        <v>0</v>
      </c>
      <c r="D5671">
        <v>0</v>
      </c>
      <c r="E5671">
        <v>0</v>
      </c>
      <c r="F5671">
        <v>0</v>
      </c>
      <c r="G5671">
        <v>44444444</v>
      </c>
      <c r="H5671">
        <v>0</v>
      </c>
      <c r="I5671">
        <v>0</v>
      </c>
      <c r="J5671">
        <v>0</v>
      </c>
      <c r="K5671">
        <v>0</v>
      </c>
      <c r="L5671">
        <v>0</v>
      </c>
      <c r="M5671">
        <v>0</v>
      </c>
    </row>
    <row r="5672" spans="2:13" x14ac:dyDescent="0.2">
      <c r="B5672">
        <v>0</v>
      </c>
      <c r="C5672">
        <v>0</v>
      </c>
      <c r="D5672">
        <v>0</v>
      </c>
      <c r="E5672">
        <v>0</v>
      </c>
      <c r="F5672">
        <v>0</v>
      </c>
      <c r="G5672">
        <v>44444444</v>
      </c>
      <c r="H5672">
        <v>0</v>
      </c>
      <c r="I5672">
        <v>0</v>
      </c>
      <c r="J5672">
        <v>0</v>
      </c>
      <c r="K5672">
        <v>0</v>
      </c>
      <c r="L5672">
        <v>0</v>
      </c>
      <c r="M5672">
        <v>0</v>
      </c>
    </row>
    <row r="5673" spans="2:13" x14ac:dyDescent="0.2">
      <c r="B5673">
        <v>0</v>
      </c>
      <c r="C5673">
        <v>0</v>
      </c>
      <c r="D5673">
        <v>0</v>
      </c>
      <c r="E5673">
        <v>0</v>
      </c>
      <c r="F5673">
        <v>0</v>
      </c>
      <c r="G5673">
        <v>44444444</v>
      </c>
      <c r="H5673">
        <v>0</v>
      </c>
      <c r="I5673">
        <v>0</v>
      </c>
      <c r="J5673">
        <v>0</v>
      </c>
      <c r="K5673">
        <v>0</v>
      </c>
      <c r="L5673">
        <v>0</v>
      </c>
      <c r="M5673">
        <v>0</v>
      </c>
    </row>
    <row r="5674" spans="2:13" x14ac:dyDescent="0.2">
      <c r="B5674">
        <v>0</v>
      </c>
      <c r="C5674">
        <v>0</v>
      </c>
      <c r="D5674">
        <v>0</v>
      </c>
      <c r="E5674">
        <v>0</v>
      </c>
      <c r="F5674">
        <v>0</v>
      </c>
      <c r="G5674">
        <v>44444444</v>
      </c>
      <c r="H5674">
        <v>0</v>
      </c>
      <c r="I5674">
        <v>0</v>
      </c>
      <c r="J5674">
        <v>0</v>
      </c>
      <c r="K5674">
        <v>0</v>
      </c>
      <c r="L5674">
        <v>0</v>
      </c>
      <c r="M5674">
        <v>0</v>
      </c>
    </row>
    <row r="5675" spans="2:13" x14ac:dyDescent="0.2">
      <c r="B5675">
        <v>0</v>
      </c>
      <c r="C5675">
        <v>0</v>
      </c>
      <c r="D5675">
        <v>0</v>
      </c>
      <c r="E5675">
        <v>0</v>
      </c>
      <c r="F5675">
        <v>0</v>
      </c>
      <c r="G5675">
        <v>44444444</v>
      </c>
      <c r="H5675">
        <v>0</v>
      </c>
      <c r="I5675">
        <v>0</v>
      </c>
      <c r="J5675">
        <v>0</v>
      </c>
      <c r="K5675">
        <v>0</v>
      </c>
      <c r="L5675">
        <v>0</v>
      </c>
      <c r="M5675">
        <v>0</v>
      </c>
    </row>
    <row r="5676" spans="2:13" x14ac:dyDescent="0.2">
      <c r="B5676">
        <v>0</v>
      </c>
      <c r="C5676">
        <v>0</v>
      </c>
      <c r="D5676">
        <v>0</v>
      </c>
      <c r="E5676">
        <v>0</v>
      </c>
      <c r="F5676">
        <v>0</v>
      </c>
      <c r="G5676">
        <v>44444444</v>
      </c>
      <c r="H5676">
        <v>0</v>
      </c>
      <c r="I5676">
        <v>0</v>
      </c>
      <c r="J5676">
        <v>0</v>
      </c>
      <c r="K5676">
        <v>0</v>
      </c>
      <c r="L5676">
        <v>0</v>
      </c>
      <c r="M5676">
        <v>0</v>
      </c>
    </row>
    <row r="5677" spans="2:13" x14ac:dyDescent="0.2">
      <c r="B5677">
        <v>0</v>
      </c>
      <c r="C5677">
        <v>0</v>
      </c>
      <c r="D5677">
        <v>0</v>
      </c>
      <c r="E5677">
        <v>0</v>
      </c>
      <c r="F5677">
        <v>0</v>
      </c>
      <c r="G5677">
        <v>44444444</v>
      </c>
      <c r="H5677">
        <v>0</v>
      </c>
      <c r="I5677">
        <v>0</v>
      </c>
      <c r="J5677">
        <v>0</v>
      </c>
      <c r="K5677">
        <v>0</v>
      </c>
      <c r="L5677">
        <v>0</v>
      </c>
      <c r="M5677">
        <v>0</v>
      </c>
    </row>
    <row r="5678" spans="2:13" x14ac:dyDescent="0.2">
      <c r="B5678">
        <v>0</v>
      </c>
      <c r="C5678">
        <v>0</v>
      </c>
      <c r="D5678">
        <v>0</v>
      </c>
      <c r="E5678">
        <v>0</v>
      </c>
      <c r="F5678">
        <v>0</v>
      </c>
      <c r="G5678">
        <v>44444444</v>
      </c>
      <c r="H5678">
        <v>0</v>
      </c>
      <c r="I5678">
        <v>0</v>
      </c>
      <c r="J5678">
        <v>0</v>
      </c>
      <c r="K5678">
        <v>0</v>
      </c>
      <c r="L5678">
        <v>0</v>
      </c>
      <c r="M5678">
        <v>0</v>
      </c>
    </row>
    <row r="5679" spans="2:13" x14ac:dyDescent="0.2">
      <c r="B5679">
        <v>0</v>
      </c>
      <c r="C5679">
        <v>0</v>
      </c>
      <c r="D5679">
        <v>0</v>
      </c>
      <c r="E5679">
        <v>0</v>
      </c>
      <c r="F5679">
        <v>0</v>
      </c>
      <c r="G5679">
        <v>44444444</v>
      </c>
      <c r="H5679">
        <v>0</v>
      </c>
      <c r="I5679">
        <v>0</v>
      </c>
      <c r="J5679">
        <v>0</v>
      </c>
      <c r="K5679">
        <v>0</v>
      </c>
      <c r="L5679">
        <v>0</v>
      </c>
      <c r="M5679">
        <v>0</v>
      </c>
    </row>
    <row r="5680" spans="2:13" x14ac:dyDescent="0.2">
      <c r="B5680">
        <v>0</v>
      </c>
      <c r="C5680">
        <v>0</v>
      </c>
      <c r="D5680">
        <v>0</v>
      </c>
      <c r="E5680">
        <v>0</v>
      </c>
      <c r="F5680">
        <v>0</v>
      </c>
      <c r="G5680">
        <v>44444444</v>
      </c>
      <c r="H5680">
        <v>0</v>
      </c>
      <c r="I5680">
        <v>0</v>
      </c>
      <c r="J5680">
        <v>0</v>
      </c>
      <c r="K5680">
        <v>0</v>
      </c>
      <c r="L5680">
        <v>0</v>
      </c>
      <c r="M5680">
        <v>0</v>
      </c>
    </row>
    <row r="5681" spans="2:13" x14ac:dyDescent="0.2">
      <c r="B5681">
        <v>0</v>
      </c>
      <c r="C5681">
        <v>0</v>
      </c>
      <c r="D5681">
        <v>0</v>
      </c>
      <c r="E5681">
        <v>0</v>
      </c>
      <c r="F5681">
        <v>0</v>
      </c>
      <c r="G5681">
        <v>44444444</v>
      </c>
      <c r="H5681">
        <v>0</v>
      </c>
      <c r="I5681">
        <v>0</v>
      </c>
      <c r="J5681">
        <v>0</v>
      </c>
      <c r="K5681">
        <v>0</v>
      </c>
      <c r="L5681">
        <v>0</v>
      </c>
      <c r="M5681">
        <v>0</v>
      </c>
    </row>
    <row r="5682" spans="2:13" x14ac:dyDescent="0.2">
      <c r="B5682">
        <v>0</v>
      </c>
      <c r="C5682">
        <v>0</v>
      </c>
      <c r="D5682">
        <v>0</v>
      </c>
      <c r="E5682">
        <v>0</v>
      </c>
      <c r="F5682">
        <v>0</v>
      </c>
      <c r="G5682">
        <v>44444444</v>
      </c>
      <c r="H5682">
        <v>0</v>
      </c>
      <c r="I5682">
        <v>0</v>
      </c>
      <c r="J5682">
        <v>0</v>
      </c>
      <c r="K5682">
        <v>0</v>
      </c>
      <c r="L5682">
        <v>0</v>
      </c>
      <c r="M5682">
        <v>0</v>
      </c>
    </row>
    <row r="5683" spans="2:13" x14ac:dyDescent="0.2">
      <c r="B5683">
        <v>0</v>
      </c>
      <c r="C5683">
        <v>0</v>
      </c>
      <c r="D5683">
        <v>0</v>
      </c>
      <c r="E5683">
        <v>0</v>
      </c>
      <c r="F5683">
        <v>0</v>
      </c>
      <c r="G5683">
        <v>44444444</v>
      </c>
      <c r="H5683">
        <v>0</v>
      </c>
      <c r="I5683">
        <v>0</v>
      </c>
      <c r="J5683">
        <v>0</v>
      </c>
      <c r="K5683">
        <v>0</v>
      </c>
      <c r="L5683">
        <v>0</v>
      </c>
      <c r="M5683">
        <v>0</v>
      </c>
    </row>
    <row r="5684" spans="2:13" x14ac:dyDescent="0.2">
      <c r="B5684">
        <v>0</v>
      </c>
      <c r="C5684">
        <v>0</v>
      </c>
      <c r="D5684">
        <v>0</v>
      </c>
      <c r="E5684">
        <v>0</v>
      </c>
      <c r="F5684">
        <v>0</v>
      </c>
      <c r="G5684">
        <v>44444444</v>
      </c>
      <c r="H5684">
        <v>0</v>
      </c>
      <c r="I5684">
        <v>0</v>
      </c>
      <c r="J5684">
        <v>0</v>
      </c>
      <c r="K5684">
        <v>0</v>
      </c>
      <c r="L5684">
        <v>0</v>
      </c>
      <c r="M5684">
        <v>0</v>
      </c>
    </row>
    <row r="5685" spans="2:13" x14ac:dyDescent="0.2">
      <c r="B5685">
        <v>0</v>
      </c>
      <c r="C5685">
        <v>0</v>
      </c>
      <c r="D5685">
        <v>0</v>
      </c>
      <c r="E5685">
        <v>0</v>
      </c>
      <c r="F5685">
        <v>0</v>
      </c>
      <c r="G5685">
        <v>44444444</v>
      </c>
      <c r="H5685">
        <v>0</v>
      </c>
      <c r="I5685">
        <v>0</v>
      </c>
      <c r="J5685">
        <v>0</v>
      </c>
      <c r="K5685">
        <v>0</v>
      </c>
      <c r="L5685">
        <v>0</v>
      </c>
      <c r="M5685">
        <v>0</v>
      </c>
    </row>
    <row r="5686" spans="2:13" x14ac:dyDescent="0.2">
      <c r="B5686">
        <v>0</v>
      </c>
      <c r="C5686">
        <v>0</v>
      </c>
      <c r="D5686">
        <v>0</v>
      </c>
      <c r="E5686">
        <v>0</v>
      </c>
      <c r="F5686">
        <v>0</v>
      </c>
      <c r="G5686">
        <v>44444444</v>
      </c>
      <c r="H5686">
        <v>0</v>
      </c>
      <c r="I5686">
        <v>0</v>
      </c>
      <c r="J5686">
        <v>0</v>
      </c>
      <c r="K5686">
        <v>0</v>
      </c>
      <c r="L5686">
        <v>0</v>
      </c>
      <c r="M5686">
        <v>0</v>
      </c>
    </row>
    <row r="5687" spans="2:13" x14ac:dyDescent="0.2">
      <c r="B5687">
        <v>0</v>
      </c>
      <c r="C5687">
        <v>0</v>
      </c>
      <c r="D5687">
        <v>0</v>
      </c>
      <c r="E5687">
        <v>0</v>
      </c>
      <c r="F5687">
        <v>0</v>
      </c>
      <c r="G5687">
        <v>44444444</v>
      </c>
      <c r="H5687">
        <v>0</v>
      </c>
      <c r="I5687">
        <v>0</v>
      </c>
      <c r="J5687">
        <v>0</v>
      </c>
      <c r="K5687">
        <v>0</v>
      </c>
      <c r="L5687">
        <v>0</v>
      </c>
      <c r="M5687">
        <v>0</v>
      </c>
    </row>
    <row r="5688" spans="2:13" x14ac:dyDescent="0.2">
      <c r="B5688">
        <v>0</v>
      </c>
      <c r="C5688">
        <v>0</v>
      </c>
      <c r="D5688">
        <v>0</v>
      </c>
      <c r="E5688">
        <v>0</v>
      </c>
      <c r="F5688">
        <v>0</v>
      </c>
      <c r="G5688">
        <v>44444444</v>
      </c>
      <c r="H5688">
        <v>0</v>
      </c>
      <c r="I5688">
        <v>0</v>
      </c>
      <c r="J5688">
        <v>0</v>
      </c>
      <c r="K5688">
        <v>0</v>
      </c>
      <c r="L5688">
        <v>0</v>
      </c>
      <c r="M5688">
        <v>0</v>
      </c>
    </row>
    <row r="5689" spans="2:13" x14ac:dyDescent="0.2">
      <c r="B5689">
        <v>0</v>
      </c>
      <c r="C5689">
        <v>0</v>
      </c>
      <c r="D5689">
        <v>0</v>
      </c>
      <c r="E5689">
        <v>0</v>
      </c>
      <c r="F5689">
        <v>0</v>
      </c>
      <c r="G5689">
        <v>44444444</v>
      </c>
      <c r="H5689">
        <v>0</v>
      </c>
      <c r="I5689">
        <v>0</v>
      </c>
      <c r="J5689">
        <v>0</v>
      </c>
      <c r="K5689">
        <v>0</v>
      </c>
      <c r="L5689">
        <v>0</v>
      </c>
      <c r="M5689">
        <v>0</v>
      </c>
    </row>
    <row r="5690" spans="2:13" x14ac:dyDescent="0.2">
      <c r="B5690">
        <v>0</v>
      </c>
      <c r="C5690">
        <v>0</v>
      </c>
      <c r="D5690">
        <v>0</v>
      </c>
      <c r="E5690">
        <v>0</v>
      </c>
      <c r="F5690">
        <v>0</v>
      </c>
      <c r="G5690">
        <v>44444444</v>
      </c>
      <c r="H5690">
        <v>0</v>
      </c>
      <c r="I5690">
        <v>0</v>
      </c>
      <c r="J5690">
        <v>0</v>
      </c>
      <c r="K5690">
        <v>0</v>
      </c>
      <c r="L5690">
        <v>0</v>
      </c>
      <c r="M5690">
        <v>0</v>
      </c>
    </row>
    <row r="5691" spans="2:13" x14ac:dyDescent="0.2">
      <c r="B5691">
        <v>0</v>
      </c>
      <c r="C5691">
        <v>0</v>
      </c>
      <c r="D5691">
        <v>0</v>
      </c>
      <c r="E5691">
        <v>0</v>
      </c>
      <c r="F5691">
        <v>0</v>
      </c>
      <c r="G5691">
        <v>44444444</v>
      </c>
      <c r="H5691">
        <v>0</v>
      </c>
      <c r="I5691">
        <v>0</v>
      </c>
      <c r="J5691">
        <v>0</v>
      </c>
      <c r="K5691">
        <v>0</v>
      </c>
      <c r="L5691">
        <v>0</v>
      </c>
      <c r="M5691">
        <v>0</v>
      </c>
    </row>
    <row r="5692" spans="2:13" x14ac:dyDescent="0.2">
      <c r="B5692">
        <v>0</v>
      </c>
      <c r="C5692">
        <v>0</v>
      </c>
      <c r="D5692">
        <v>0</v>
      </c>
      <c r="E5692">
        <v>0</v>
      </c>
      <c r="F5692">
        <v>0</v>
      </c>
      <c r="G5692">
        <v>44444444</v>
      </c>
      <c r="H5692">
        <v>0</v>
      </c>
      <c r="I5692">
        <v>0</v>
      </c>
      <c r="J5692">
        <v>0</v>
      </c>
      <c r="K5692">
        <v>0</v>
      </c>
      <c r="L5692">
        <v>0</v>
      </c>
      <c r="M5692">
        <v>0</v>
      </c>
    </row>
    <row r="5693" spans="2:13" x14ac:dyDescent="0.2">
      <c r="B5693">
        <v>0</v>
      </c>
      <c r="C5693">
        <v>0</v>
      </c>
      <c r="D5693">
        <v>0</v>
      </c>
      <c r="E5693">
        <v>0</v>
      </c>
      <c r="F5693">
        <v>0</v>
      </c>
      <c r="G5693">
        <v>44444444</v>
      </c>
      <c r="H5693">
        <v>0</v>
      </c>
      <c r="I5693">
        <v>0</v>
      </c>
      <c r="J5693">
        <v>0</v>
      </c>
      <c r="K5693">
        <v>0</v>
      </c>
      <c r="L5693">
        <v>0</v>
      </c>
      <c r="M5693">
        <v>0</v>
      </c>
    </row>
    <row r="5694" spans="2:13" x14ac:dyDescent="0.2">
      <c r="B5694">
        <v>0</v>
      </c>
      <c r="C5694">
        <v>0</v>
      </c>
      <c r="D5694">
        <v>0</v>
      </c>
      <c r="E5694">
        <v>0</v>
      </c>
      <c r="F5694">
        <v>0</v>
      </c>
      <c r="G5694">
        <v>44444444</v>
      </c>
      <c r="H5694">
        <v>0</v>
      </c>
      <c r="I5694">
        <v>0</v>
      </c>
      <c r="J5694">
        <v>0</v>
      </c>
      <c r="K5694">
        <v>0</v>
      </c>
      <c r="L5694">
        <v>0</v>
      </c>
      <c r="M5694">
        <v>0</v>
      </c>
    </row>
    <row r="5695" spans="2:13" x14ac:dyDescent="0.2">
      <c r="B5695">
        <v>0</v>
      </c>
      <c r="C5695">
        <v>0</v>
      </c>
      <c r="D5695">
        <v>0</v>
      </c>
      <c r="E5695">
        <v>0</v>
      </c>
      <c r="F5695">
        <v>0</v>
      </c>
      <c r="G5695">
        <v>44444444</v>
      </c>
      <c r="H5695">
        <v>0</v>
      </c>
      <c r="I5695">
        <v>0</v>
      </c>
      <c r="J5695">
        <v>0</v>
      </c>
      <c r="K5695">
        <v>0</v>
      </c>
      <c r="L5695">
        <v>0</v>
      </c>
      <c r="M5695">
        <v>0</v>
      </c>
    </row>
    <row r="5696" spans="2:13" x14ac:dyDescent="0.2">
      <c r="B5696">
        <v>0</v>
      </c>
      <c r="C5696">
        <v>0</v>
      </c>
      <c r="D5696">
        <v>0</v>
      </c>
      <c r="E5696">
        <v>0</v>
      </c>
      <c r="F5696">
        <v>0</v>
      </c>
      <c r="G5696">
        <v>44444444</v>
      </c>
      <c r="H5696">
        <v>0</v>
      </c>
      <c r="I5696">
        <v>0</v>
      </c>
      <c r="J5696">
        <v>0</v>
      </c>
      <c r="K5696">
        <v>0</v>
      </c>
      <c r="L5696">
        <v>0</v>
      </c>
      <c r="M5696">
        <v>0</v>
      </c>
    </row>
    <row r="5697" spans="2:13" x14ac:dyDescent="0.2">
      <c r="B5697">
        <v>0</v>
      </c>
      <c r="C5697">
        <v>0</v>
      </c>
      <c r="D5697">
        <v>0</v>
      </c>
      <c r="E5697">
        <v>0</v>
      </c>
      <c r="F5697">
        <v>0</v>
      </c>
      <c r="G5697">
        <v>44444444</v>
      </c>
      <c r="H5697">
        <v>0</v>
      </c>
      <c r="I5697">
        <v>0</v>
      </c>
      <c r="J5697">
        <v>0</v>
      </c>
      <c r="K5697">
        <v>0</v>
      </c>
      <c r="L5697">
        <v>0</v>
      </c>
      <c r="M5697">
        <v>0</v>
      </c>
    </row>
    <row r="5698" spans="2:13" x14ac:dyDescent="0.2">
      <c r="B5698">
        <v>0</v>
      </c>
      <c r="C5698">
        <v>0</v>
      </c>
      <c r="D5698">
        <v>0</v>
      </c>
      <c r="E5698">
        <v>0</v>
      </c>
      <c r="F5698">
        <v>0</v>
      </c>
      <c r="G5698">
        <v>44444444</v>
      </c>
      <c r="H5698">
        <v>0</v>
      </c>
      <c r="I5698">
        <v>0</v>
      </c>
      <c r="J5698">
        <v>0</v>
      </c>
      <c r="K5698">
        <v>0</v>
      </c>
      <c r="L5698">
        <v>0</v>
      </c>
      <c r="M5698">
        <v>0</v>
      </c>
    </row>
    <row r="5699" spans="2:13" x14ac:dyDescent="0.2">
      <c r="B5699">
        <v>0</v>
      </c>
      <c r="C5699">
        <v>0</v>
      </c>
      <c r="D5699">
        <v>0</v>
      </c>
      <c r="E5699">
        <v>0</v>
      </c>
      <c r="F5699">
        <v>0</v>
      </c>
      <c r="G5699">
        <v>44444444</v>
      </c>
      <c r="H5699">
        <v>0</v>
      </c>
      <c r="I5699">
        <v>0</v>
      </c>
      <c r="J5699">
        <v>0</v>
      </c>
      <c r="K5699">
        <v>0</v>
      </c>
      <c r="L5699">
        <v>0</v>
      </c>
      <c r="M5699">
        <v>0</v>
      </c>
    </row>
    <row r="5700" spans="2:13" x14ac:dyDescent="0.2">
      <c r="B5700">
        <v>0</v>
      </c>
      <c r="C5700">
        <v>0</v>
      </c>
      <c r="D5700">
        <v>0</v>
      </c>
      <c r="E5700">
        <v>0</v>
      </c>
      <c r="F5700">
        <v>0</v>
      </c>
      <c r="G5700">
        <v>44444444</v>
      </c>
      <c r="H5700">
        <v>0</v>
      </c>
      <c r="I5700">
        <v>0</v>
      </c>
      <c r="J5700">
        <v>0</v>
      </c>
      <c r="K5700">
        <v>0</v>
      </c>
      <c r="L5700">
        <v>0</v>
      </c>
      <c r="M5700">
        <v>0</v>
      </c>
    </row>
    <row r="5701" spans="2:13" x14ac:dyDescent="0.2">
      <c r="B5701">
        <v>0</v>
      </c>
      <c r="C5701">
        <v>0</v>
      </c>
      <c r="D5701">
        <v>0</v>
      </c>
      <c r="E5701">
        <v>0</v>
      </c>
      <c r="F5701">
        <v>0</v>
      </c>
      <c r="G5701">
        <v>44444444</v>
      </c>
      <c r="H5701">
        <v>0</v>
      </c>
      <c r="I5701">
        <v>0</v>
      </c>
      <c r="J5701">
        <v>0</v>
      </c>
      <c r="K5701">
        <v>0</v>
      </c>
      <c r="L5701">
        <v>0</v>
      </c>
      <c r="M5701">
        <v>0</v>
      </c>
    </row>
    <row r="5702" spans="2:13" x14ac:dyDescent="0.2">
      <c r="B5702">
        <v>0</v>
      </c>
      <c r="C5702">
        <v>0</v>
      </c>
      <c r="D5702">
        <v>0</v>
      </c>
      <c r="E5702">
        <v>0</v>
      </c>
      <c r="F5702">
        <v>0</v>
      </c>
      <c r="G5702">
        <v>44444444</v>
      </c>
      <c r="H5702">
        <v>0</v>
      </c>
      <c r="I5702">
        <v>0</v>
      </c>
      <c r="J5702">
        <v>0</v>
      </c>
      <c r="K5702">
        <v>0</v>
      </c>
      <c r="L5702">
        <v>0</v>
      </c>
      <c r="M5702">
        <v>0</v>
      </c>
    </row>
    <row r="5703" spans="2:13" x14ac:dyDescent="0.2">
      <c r="B5703">
        <v>0</v>
      </c>
      <c r="C5703">
        <v>0</v>
      </c>
      <c r="D5703">
        <v>0</v>
      </c>
      <c r="E5703">
        <v>0</v>
      </c>
      <c r="F5703">
        <v>0</v>
      </c>
      <c r="G5703">
        <v>44444444</v>
      </c>
      <c r="H5703">
        <v>0</v>
      </c>
      <c r="I5703">
        <v>0</v>
      </c>
      <c r="J5703">
        <v>0</v>
      </c>
      <c r="K5703">
        <v>0</v>
      </c>
      <c r="L5703">
        <v>0</v>
      </c>
      <c r="M5703">
        <v>0</v>
      </c>
    </row>
    <row r="5704" spans="2:13" x14ac:dyDescent="0.2">
      <c r="B5704">
        <v>0</v>
      </c>
      <c r="C5704">
        <v>0</v>
      </c>
      <c r="D5704">
        <v>0</v>
      </c>
      <c r="E5704">
        <v>0</v>
      </c>
      <c r="F5704">
        <v>0</v>
      </c>
      <c r="G5704">
        <v>44444444</v>
      </c>
      <c r="H5704">
        <v>0</v>
      </c>
      <c r="I5704">
        <v>0</v>
      </c>
      <c r="J5704">
        <v>0</v>
      </c>
      <c r="K5704">
        <v>0</v>
      </c>
      <c r="L5704">
        <v>0</v>
      </c>
      <c r="M5704">
        <v>0</v>
      </c>
    </row>
    <row r="5705" spans="2:13" x14ac:dyDescent="0.2">
      <c r="B5705">
        <v>0</v>
      </c>
      <c r="C5705">
        <v>0</v>
      </c>
      <c r="D5705">
        <v>0</v>
      </c>
      <c r="E5705">
        <v>0</v>
      </c>
      <c r="F5705">
        <v>0</v>
      </c>
      <c r="G5705">
        <v>44444444</v>
      </c>
      <c r="H5705">
        <v>0</v>
      </c>
      <c r="I5705">
        <v>0</v>
      </c>
      <c r="J5705">
        <v>0</v>
      </c>
      <c r="K5705">
        <v>0</v>
      </c>
      <c r="L5705">
        <v>0</v>
      </c>
      <c r="M5705">
        <v>0</v>
      </c>
    </row>
    <row r="5706" spans="2:13" x14ac:dyDescent="0.2">
      <c r="B5706">
        <v>0</v>
      </c>
      <c r="C5706">
        <v>0</v>
      </c>
      <c r="D5706">
        <v>0</v>
      </c>
      <c r="E5706">
        <v>0</v>
      </c>
      <c r="F5706">
        <v>0</v>
      </c>
      <c r="G5706">
        <v>44444444</v>
      </c>
      <c r="H5706">
        <v>0</v>
      </c>
      <c r="I5706">
        <v>0</v>
      </c>
      <c r="J5706">
        <v>0</v>
      </c>
      <c r="K5706">
        <v>0</v>
      </c>
      <c r="L5706">
        <v>0</v>
      </c>
      <c r="M5706">
        <v>0</v>
      </c>
    </row>
    <row r="5707" spans="2:13" x14ac:dyDescent="0.2">
      <c r="B5707">
        <v>0</v>
      </c>
      <c r="C5707">
        <v>0</v>
      </c>
      <c r="D5707">
        <v>0</v>
      </c>
      <c r="E5707">
        <v>0</v>
      </c>
      <c r="F5707">
        <v>0</v>
      </c>
      <c r="G5707">
        <v>44444444</v>
      </c>
      <c r="H5707">
        <v>0</v>
      </c>
      <c r="I5707">
        <v>0</v>
      </c>
      <c r="J5707">
        <v>0</v>
      </c>
      <c r="K5707">
        <v>0</v>
      </c>
      <c r="L5707">
        <v>0</v>
      </c>
      <c r="M5707">
        <v>0</v>
      </c>
    </row>
    <row r="5708" spans="2:13" x14ac:dyDescent="0.2">
      <c r="B5708">
        <v>0</v>
      </c>
      <c r="C5708">
        <v>0</v>
      </c>
      <c r="D5708">
        <v>0</v>
      </c>
      <c r="E5708">
        <v>0</v>
      </c>
      <c r="F5708">
        <v>0</v>
      </c>
      <c r="G5708">
        <v>44444444</v>
      </c>
      <c r="H5708">
        <v>0</v>
      </c>
      <c r="I5708">
        <v>0</v>
      </c>
      <c r="J5708">
        <v>0</v>
      </c>
      <c r="K5708">
        <v>0</v>
      </c>
      <c r="L5708">
        <v>0</v>
      </c>
      <c r="M5708">
        <v>0</v>
      </c>
    </row>
    <row r="5709" spans="2:13" x14ac:dyDescent="0.2">
      <c r="B5709">
        <v>0</v>
      </c>
      <c r="C5709">
        <v>0</v>
      </c>
      <c r="D5709">
        <v>0</v>
      </c>
      <c r="E5709">
        <v>0</v>
      </c>
      <c r="F5709">
        <v>0</v>
      </c>
      <c r="G5709">
        <v>44444444</v>
      </c>
      <c r="H5709">
        <v>0</v>
      </c>
      <c r="I5709">
        <v>0</v>
      </c>
      <c r="J5709">
        <v>0</v>
      </c>
      <c r="K5709">
        <v>0</v>
      </c>
      <c r="L5709">
        <v>0</v>
      </c>
      <c r="M5709">
        <v>0</v>
      </c>
    </row>
    <row r="5710" spans="2:13" x14ac:dyDescent="0.2">
      <c r="B5710">
        <v>0</v>
      </c>
      <c r="C5710">
        <v>0</v>
      </c>
      <c r="D5710">
        <v>0</v>
      </c>
      <c r="E5710">
        <v>0</v>
      </c>
      <c r="F5710">
        <v>0</v>
      </c>
      <c r="G5710">
        <v>44444444</v>
      </c>
      <c r="H5710">
        <v>0</v>
      </c>
      <c r="I5710">
        <v>0</v>
      </c>
      <c r="J5710">
        <v>0</v>
      </c>
      <c r="K5710">
        <v>0</v>
      </c>
      <c r="L5710">
        <v>0</v>
      </c>
      <c r="M5710">
        <v>0</v>
      </c>
    </row>
    <row r="5711" spans="2:13" x14ac:dyDescent="0.2">
      <c r="B5711">
        <v>0</v>
      </c>
      <c r="C5711">
        <v>0</v>
      </c>
      <c r="D5711">
        <v>0</v>
      </c>
      <c r="E5711">
        <v>0</v>
      </c>
      <c r="F5711">
        <v>0</v>
      </c>
      <c r="G5711">
        <v>44444444</v>
      </c>
      <c r="H5711">
        <v>0</v>
      </c>
      <c r="I5711">
        <v>0</v>
      </c>
      <c r="J5711">
        <v>0</v>
      </c>
      <c r="K5711">
        <v>0</v>
      </c>
      <c r="L5711">
        <v>0</v>
      </c>
      <c r="M5711">
        <v>0</v>
      </c>
    </row>
    <row r="5712" spans="2:13" x14ac:dyDescent="0.2">
      <c r="B5712">
        <v>0</v>
      </c>
      <c r="C5712">
        <v>0</v>
      </c>
      <c r="D5712">
        <v>0</v>
      </c>
      <c r="E5712">
        <v>0</v>
      </c>
      <c r="F5712">
        <v>0</v>
      </c>
      <c r="G5712">
        <v>44444444</v>
      </c>
      <c r="H5712">
        <v>0</v>
      </c>
      <c r="I5712">
        <v>0</v>
      </c>
      <c r="J5712">
        <v>0</v>
      </c>
      <c r="K5712">
        <v>0</v>
      </c>
      <c r="L5712">
        <v>0</v>
      </c>
      <c r="M5712">
        <v>0</v>
      </c>
    </row>
    <row r="5713" spans="2:13" x14ac:dyDescent="0.2">
      <c r="B5713">
        <v>0</v>
      </c>
      <c r="C5713">
        <v>0</v>
      </c>
      <c r="D5713">
        <v>0</v>
      </c>
      <c r="E5713">
        <v>0</v>
      </c>
      <c r="F5713">
        <v>0</v>
      </c>
      <c r="G5713">
        <v>44444444</v>
      </c>
      <c r="H5713">
        <v>0</v>
      </c>
      <c r="I5713">
        <v>0</v>
      </c>
      <c r="J5713">
        <v>0</v>
      </c>
      <c r="K5713">
        <v>0</v>
      </c>
      <c r="L5713">
        <v>0</v>
      </c>
      <c r="M5713">
        <v>0</v>
      </c>
    </row>
    <row r="5714" spans="2:13" x14ac:dyDescent="0.2">
      <c r="B5714">
        <v>0</v>
      </c>
      <c r="C5714">
        <v>0</v>
      </c>
      <c r="D5714">
        <v>0</v>
      </c>
      <c r="E5714">
        <v>0</v>
      </c>
      <c r="F5714">
        <v>0</v>
      </c>
      <c r="G5714">
        <v>44444444</v>
      </c>
      <c r="H5714">
        <v>0</v>
      </c>
      <c r="I5714">
        <v>0</v>
      </c>
      <c r="J5714">
        <v>0</v>
      </c>
      <c r="K5714">
        <v>0</v>
      </c>
      <c r="L5714">
        <v>0</v>
      </c>
      <c r="M5714">
        <v>0</v>
      </c>
    </row>
    <row r="5715" spans="2:13" x14ac:dyDescent="0.2">
      <c r="B5715">
        <v>0</v>
      </c>
      <c r="C5715">
        <v>0</v>
      </c>
      <c r="D5715">
        <v>0</v>
      </c>
      <c r="E5715">
        <v>0</v>
      </c>
      <c r="F5715">
        <v>0</v>
      </c>
      <c r="G5715">
        <v>44444444</v>
      </c>
      <c r="H5715">
        <v>0</v>
      </c>
      <c r="I5715">
        <v>0</v>
      </c>
      <c r="J5715">
        <v>0</v>
      </c>
      <c r="K5715">
        <v>0</v>
      </c>
      <c r="L5715">
        <v>0</v>
      </c>
      <c r="M5715">
        <v>0</v>
      </c>
    </row>
    <row r="5716" spans="2:13" x14ac:dyDescent="0.2">
      <c r="B5716">
        <v>0</v>
      </c>
      <c r="C5716">
        <v>0</v>
      </c>
      <c r="D5716">
        <v>0</v>
      </c>
      <c r="E5716">
        <v>0</v>
      </c>
      <c r="F5716">
        <v>0</v>
      </c>
      <c r="G5716">
        <v>44444444</v>
      </c>
      <c r="H5716">
        <v>0</v>
      </c>
      <c r="I5716">
        <v>0</v>
      </c>
      <c r="J5716">
        <v>0</v>
      </c>
      <c r="K5716">
        <v>0</v>
      </c>
      <c r="L5716">
        <v>0</v>
      </c>
      <c r="M5716">
        <v>0</v>
      </c>
    </row>
    <row r="5717" spans="2:13" x14ac:dyDescent="0.2">
      <c r="B5717">
        <v>0</v>
      </c>
      <c r="C5717">
        <v>0</v>
      </c>
      <c r="D5717">
        <v>0</v>
      </c>
      <c r="E5717">
        <v>0</v>
      </c>
      <c r="F5717">
        <v>0</v>
      </c>
      <c r="G5717">
        <v>44444444</v>
      </c>
      <c r="H5717">
        <v>0</v>
      </c>
      <c r="I5717">
        <v>0</v>
      </c>
      <c r="J5717">
        <v>0</v>
      </c>
      <c r="K5717">
        <v>0</v>
      </c>
      <c r="L5717">
        <v>0</v>
      </c>
      <c r="M5717">
        <v>0</v>
      </c>
    </row>
    <row r="5718" spans="2:13" x14ac:dyDescent="0.2">
      <c r="B5718">
        <v>0</v>
      </c>
      <c r="C5718">
        <v>0</v>
      </c>
      <c r="D5718">
        <v>0</v>
      </c>
      <c r="E5718">
        <v>0</v>
      </c>
      <c r="F5718">
        <v>0</v>
      </c>
      <c r="G5718">
        <v>44444444</v>
      </c>
      <c r="H5718">
        <v>0</v>
      </c>
      <c r="I5718">
        <v>0</v>
      </c>
      <c r="J5718">
        <v>0</v>
      </c>
      <c r="K5718">
        <v>0</v>
      </c>
      <c r="L5718">
        <v>0</v>
      </c>
      <c r="M5718">
        <v>0</v>
      </c>
    </row>
    <row r="5719" spans="2:13" x14ac:dyDescent="0.2">
      <c r="B5719">
        <v>0</v>
      </c>
      <c r="C5719">
        <v>0</v>
      </c>
      <c r="D5719">
        <v>0</v>
      </c>
      <c r="E5719">
        <v>0</v>
      </c>
      <c r="F5719">
        <v>0</v>
      </c>
      <c r="G5719">
        <v>44444444</v>
      </c>
      <c r="H5719">
        <v>0</v>
      </c>
      <c r="I5719">
        <v>0</v>
      </c>
      <c r="J5719">
        <v>0</v>
      </c>
      <c r="K5719">
        <v>0</v>
      </c>
      <c r="L5719">
        <v>0</v>
      </c>
      <c r="M5719">
        <v>0</v>
      </c>
    </row>
    <row r="5720" spans="2:13" x14ac:dyDescent="0.2">
      <c r="B5720">
        <v>0</v>
      </c>
      <c r="C5720">
        <v>0</v>
      </c>
      <c r="D5720">
        <v>0</v>
      </c>
      <c r="E5720">
        <v>0</v>
      </c>
      <c r="F5720">
        <v>0</v>
      </c>
      <c r="G5720">
        <v>44444444</v>
      </c>
      <c r="H5720">
        <v>0</v>
      </c>
      <c r="I5720">
        <v>0</v>
      </c>
      <c r="J5720">
        <v>0</v>
      </c>
      <c r="K5720">
        <v>0</v>
      </c>
      <c r="L5720">
        <v>0</v>
      </c>
      <c r="M5720">
        <v>0</v>
      </c>
    </row>
    <row r="5721" spans="2:13" x14ac:dyDescent="0.2">
      <c r="B5721">
        <v>0</v>
      </c>
      <c r="C5721">
        <v>0</v>
      </c>
      <c r="D5721">
        <v>0</v>
      </c>
      <c r="E5721">
        <v>0</v>
      </c>
      <c r="F5721">
        <v>0</v>
      </c>
      <c r="G5721">
        <v>44444444</v>
      </c>
      <c r="H5721">
        <v>0</v>
      </c>
      <c r="I5721">
        <v>0</v>
      </c>
      <c r="J5721">
        <v>0</v>
      </c>
      <c r="K5721">
        <v>0</v>
      </c>
      <c r="L5721">
        <v>0</v>
      </c>
      <c r="M5721">
        <v>0</v>
      </c>
    </row>
    <row r="5722" spans="2:13" x14ac:dyDescent="0.2">
      <c r="B5722">
        <v>0</v>
      </c>
      <c r="C5722">
        <v>0</v>
      </c>
      <c r="D5722">
        <v>0</v>
      </c>
      <c r="E5722">
        <v>0</v>
      </c>
      <c r="F5722">
        <v>0</v>
      </c>
      <c r="G5722">
        <v>44444444</v>
      </c>
      <c r="H5722">
        <v>0</v>
      </c>
      <c r="I5722">
        <v>0</v>
      </c>
      <c r="J5722">
        <v>0</v>
      </c>
      <c r="K5722">
        <v>0</v>
      </c>
      <c r="L5722">
        <v>0</v>
      </c>
      <c r="M5722">
        <v>0</v>
      </c>
    </row>
    <row r="5723" spans="2:13" x14ac:dyDescent="0.2">
      <c r="B5723">
        <v>0</v>
      </c>
      <c r="C5723">
        <v>0</v>
      </c>
      <c r="D5723">
        <v>0</v>
      </c>
      <c r="E5723">
        <v>0</v>
      </c>
      <c r="F5723">
        <v>0</v>
      </c>
      <c r="G5723">
        <v>44444444</v>
      </c>
      <c r="H5723">
        <v>0</v>
      </c>
      <c r="I5723">
        <v>0</v>
      </c>
      <c r="J5723">
        <v>0</v>
      </c>
      <c r="K5723">
        <v>0</v>
      </c>
      <c r="L5723">
        <v>0</v>
      </c>
      <c r="M5723">
        <v>0</v>
      </c>
    </row>
    <row r="5724" spans="2:13" x14ac:dyDescent="0.2">
      <c r="B5724">
        <v>0</v>
      </c>
      <c r="C5724">
        <v>0</v>
      </c>
      <c r="D5724">
        <v>0</v>
      </c>
      <c r="E5724">
        <v>0</v>
      </c>
      <c r="F5724">
        <v>0</v>
      </c>
      <c r="G5724">
        <v>44444444</v>
      </c>
      <c r="H5724">
        <v>0</v>
      </c>
      <c r="I5724">
        <v>0</v>
      </c>
      <c r="J5724">
        <v>0</v>
      </c>
      <c r="K5724">
        <v>0</v>
      </c>
      <c r="L5724">
        <v>0</v>
      </c>
      <c r="M5724">
        <v>0</v>
      </c>
    </row>
    <row r="5725" spans="2:13" x14ac:dyDescent="0.2">
      <c r="B5725">
        <v>0</v>
      </c>
      <c r="C5725">
        <v>0</v>
      </c>
      <c r="D5725">
        <v>0</v>
      </c>
      <c r="E5725">
        <v>0</v>
      </c>
      <c r="F5725">
        <v>0</v>
      </c>
      <c r="G5725">
        <v>44444444</v>
      </c>
      <c r="H5725">
        <v>0</v>
      </c>
      <c r="I5725">
        <v>0</v>
      </c>
      <c r="J5725">
        <v>0</v>
      </c>
      <c r="K5725">
        <v>0</v>
      </c>
      <c r="L5725">
        <v>0</v>
      </c>
      <c r="M5725">
        <v>0</v>
      </c>
    </row>
    <row r="5726" spans="2:13" x14ac:dyDescent="0.2">
      <c r="B5726">
        <v>0</v>
      </c>
      <c r="C5726">
        <v>0</v>
      </c>
      <c r="D5726">
        <v>0</v>
      </c>
      <c r="E5726">
        <v>0</v>
      </c>
      <c r="F5726">
        <v>0</v>
      </c>
      <c r="G5726">
        <v>44444444</v>
      </c>
      <c r="H5726">
        <v>0</v>
      </c>
      <c r="I5726">
        <v>0</v>
      </c>
      <c r="J5726">
        <v>0</v>
      </c>
      <c r="K5726">
        <v>0</v>
      </c>
      <c r="L5726">
        <v>0</v>
      </c>
      <c r="M5726">
        <v>0</v>
      </c>
    </row>
    <row r="5727" spans="2:13" x14ac:dyDescent="0.2">
      <c r="B5727">
        <v>0</v>
      </c>
      <c r="C5727">
        <v>0</v>
      </c>
      <c r="D5727">
        <v>0</v>
      </c>
      <c r="E5727">
        <v>0</v>
      </c>
      <c r="F5727">
        <v>0</v>
      </c>
      <c r="G5727">
        <v>44444444</v>
      </c>
      <c r="H5727">
        <v>0</v>
      </c>
      <c r="I5727">
        <v>0</v>
      </c>
      <c r="J5727">
        <v>0</v>
      </c>
      <c r="K5727">
        <v>0</v>
      </c>
      <c r="L5727">
        <v>0</v>
      </c>
      <c r="M5727">
        <v>0</v>
      </c>
    </row>
    <row r="5728" spans="2:13" x14ac:dyDescent="0.2">
      <c r="B5728">
        <v>0</v>
      </c>
      <c r="C5728">
        <v>0</v>
      </c>
      <c r="D5728">
        <v>0</v>
      </c>
      <c r="E5728">
        <v>0</v>
      </c>
      <c r="F5728">
        <v>0</v>
      </c>
      <c r="G5728">
        <v>44444444</v>
      </c>
      <c r="H5728">
        <v>0</v>
      </c>
      <c r="I5728">
        <v>0</v>
      </c>
      <c r="J5728">
        <v>0</v>
      </c>
      <c r="K5728">
        <v>0</v>
      </c>
      <c r="L5728">
        <v>0</v>
      </c>
      <c r="M5728">
        <v>0</v>
      </c>
    </row>
    <row r="5729" spans="2:13" x14ac:dyDescent="0.2">
      <c r="B5729">
        <v>0</v>
      </c>
      <c r="C5729">
        <v>0</v>
      </c>
      <c r="D5729">
        <v>0</v>
      </c>
      <c r="E5729">
        <v>0</v>
      </c>
      <c r="F5729">
        <v>0</v>
      </c>
      <c r="G5729">
        <v>44444444</v>
      </c>
      <c r="H5729">
        <v>0</v>
      </c>
      <c r="I5729">
        <v>0</v>
      </c>
      <c r="J5729">
        <v>0</v>
      </c>
      <c r="K5729">
        <v>0</v>
      </c>
      <c r="L5729">
        <v>0</v>
      </c>
      <c r="M5729">
        <v>0</v>
      </c>
    </row>
    <row r="5730" spans="2:13" x14ac:dyDescent="0.2">
      <c r="B5730">
        <v>0</v>
      </c>
      <c r="C5730">
        <v>0</v>
      </c>
      <c r="D5730">
        <v>0</v>
      </c>
      <c r="E5730">
        <v>0</v>
      </c>
      <c r="F5730">
        <v>0</v>
      </c>
      <c r="G5730">
        <v>44444444</v>
      </c>
      <c r="H5730">
        <v>0</v>
      </c>
      <c r="I5730">
        <v>0</v>
      </c>
      <c r="J5730">
        <v>0</v>
      </c>
      <c r="K5730">
        <v>0</v>
      </c>
      <c r="L5730">
        <v>0</v>
      </c>
      <c r="M5730">
        <v>0</v>
      </c>
    </row>
    <row r="5731" spans="2:13" x14ac:dyDescent="0.2">
      <c r="B5731">
        <v>0</v>
      </c>
      <c r="C5731">
        <v>0</v>
      </c>
      <c r="D5731">
        <v>0</v>
      </c>
      <c r="E5731">
        <v>0</v>
      </c>
      <c r="F5731">
        <v>0</v>
      </c>
      <c r="G5731">
        <v>44444444</v>
      </c>
      <c r="H5731">
        <v>0</v>
      </c>
      <c r="I5731">
        <v>0</v>
      </c>
      <c r="J5731">
        <v>0</v>
      </c>
      <c r="K5731">
        <v>0</v>
      </c>
      <c r="L5731">
        <v>0</v>
      </c>
      <c r="M5731">
        <v>0</v>
      </c>
    </row>
    <row r="5732" spans="2:13" x14ac:dyDescent="0.2">
      <c r="B5732">
        <v>0</v>
      </c>
      <c r="C5732">
        <v>0</v>
      </c>
      <c r="D5732">
        <v>0</v>
      </c>
      <c r="E5732">
        <v>0</v>
      </c>
      <c r="F5732">
        <v>0</v>
      </c>
      <c r="G5732">
        <v>44444444</v>
      </c>
      <c r="H5732">
        <v>0</v>
      </c>
      <c r="I5732">
        <v>0</v>
      </c>
      <c r="J5732">
        <v>0</v>
      </c>
      <c r="K5732">
        <v>0</v>
      </c>
      <c r="L5732">
        <v>0</v>
      </c>
      <c r="M5732">
        <v>0</v>
      </c>
    </row>
    <row r="5733" spans="2:13" x14ac:dyDescent="0.2">
      <c r="B5733">
        <v>0</v>
      </c>
      <c r="C5733">
        <v>0</v>
      </c>
      <c r="D5733">
        <v>0</v>
      </c>
      <c r="E5733">
        <v>0</v>
      </c>
      <c r="F5733">
        <v>0</v>
      </c>
      <c r="G5733">
        <v>44444444</v>
      </c>
      <c r="H5733">
        <v>0</v>
      </c>
      <c r="I5733">
        <v>0</v>
      </c>
      <c r="J5733">
        <v>0</v>
      </c>
      <c r="K5733">
        <v>0</v>
      </c>
      <c r="L5733">
        <v>0</v>
      </c>
      <c r="M5733">
        <v>0</v>
      </c>
    </row>
    <row r="5734" spans="2:13" x14ac:dyDescent="0.2">
      <c r="B5734">
        <v>0</v>
      </c>
      <c r="C5734">
        <v>0</v>
      </c>
      <c r="D5734">
        <v>0</v>
      </c>
      <c r="E5734">
        <v>0</v>
      </c>
      <c r="F5734">
        <v>0</v>
      </c>
      <c r="G5734">
        <v>44444444</v>
      </c>
      <c r="H5734">
        <v>0</v>
      </c>
      <c r="I5734">
        <v>0</v>
      </c>
      <c r="J5734">
        <v>0</v>
      </c>
      <c r="K5734">
        <v>0</v>
      </c>
      <c r="L5734">
        <v>0</v>
      </c>
      <c r="M5734">
        <v>0</v>
      </c>
    </row>
    <row r="5735" spans="2:13" x14ac:dyDescent="0.2">
      <c r="B5735">
        <v>0</v>
      </c>
      <c r="C5735">
        <v>0</v>
      </c>
      <c r="D5735">
        <v>0</v>
      </c>
      <c r="E5735">
        <v>0</v>
      </c>
      <c r="F5735">
        <v>0</v>
      </c>
      <c r="G5735">
        <v>44444444</v>
      </c>
      <c r="H5735">
        <v>0</v>
      </c>
      <c r="I5735">
        <v>0</v>
      </c>
      <c r="J5735">
        <v>0</v>
      </c>
      <c r="K5735">
        <v>0</v>
      </c>
      <c r="L5735">
        <v>0</v>
      </c>
      <c r="M5735">
        <v>0</v>
      </c>
    </row>
    <row r="5736" spans="2:13" x14ac:dyDescent="0.2">
      <c r="B5736">
        <v>0</v>
      </c>
      <c r="C5736">
        <v>0</v>
      </c>
      <c r="D5736">
        <v>0</v>
      </c>
      <c r="E5736">
        <v>0</v>
      </c>
      <c r="F5736">
        <v>0</v>
      </c>
      <c r="G5736">
        <v>44444444</v>
      </c>
      <c r="H5736">
        <v>0</v>
      </c>
      <c r="I5736">
        <v>0</v>
      </c>
      <c r="J5736">
        <v>0</v>
      </c>
      <c r="K5736">
        <v>0</v>
      </c>
      <c r="L5736">
        <v>0</v>
      </c>
      <c r="M5736">
        <v>0</v>
      </c>
    </row>
    <row r="5737" spans="2:13" x14ac:dyDescent="0.2">
      <c r="B5737">
        <v>0</v>
      </c>
      <c r="C5737">
        <v>0</v>
      </c>
      <c r="D5737">
        <v>0</v>
      </c>
      <c r="E5737">
        <v>0</v>
      </c>
      <c r="F5737">
        <v>0</v>
      </c>
      <c r="G5737">
        <v>44444444</v>
      </c>
      <c r="H5737">
        <v>0</v>
      </c>
      <c r="I5737">
        <v>0</v>
      </c>
      <c r="J5737">
        <v>0</v>
      </c>
      <c r="K5737">
        <v>0</v>
      </c>
      <c r="L5737">
        <v>0</v>
      </c>
      <c r="M5737">
        <v>0</v>
      </c>
    </row>
    <row r="5738" spans="2:13" x14ac:dyDescent="0.2">
      <c r="B5738">
        <v>0</v>
      </c>
      <c r="C5738">
        <v>0</v>
      </c>
      <c r="D5738">
        <v>0</v>
      </c>
      <c r="E5738">
        <v>0</v>
      </c>
      <c r="F5738">
        <v>0</v>
      </c>
      <c r="G5738">
        <v>44444444</v>
      </c>
      <c r="H5738">
        <v>0</v>
      </c>
      <c r="I5738">
        <v>0</v>
      </c>
      <c r="J5738">
        <v>0</v>
      </c>
      <c r="K5738">
        <v>0</v>
      </c>
      <c r="L5738">
        <v>0</v>
      </c>
      <c r="M5738">
        <v>0</v>
      </c>
    </row>
    <row r="5739" spans="2:13" x14ac:dyDescent="0.2">
      <c r="B5739">
        <v>0</v>
      </c>
      <c r="C5739">
        <v>0</v>
      </c>
      <c r="D5739">
        <v>0</v>
      </c>
      <c r="E5739">
        <v>0</v>
      </c>
      <c r="F5739">
        <v>0</v>
      </c>
      <c r="G5739">
        <v>44444444</v>
      </c>
      <c r="H5739">
        <v>0</v>
      </c>
      <c r="I5739">
        <v>0</v>
      </c>
      <c r="J5739">
        <v>0</v>
      </c>
      <c r="K5739">
        <v>0</v>
      </c>
      <c r="L5739">
        <v>0</v>
      </c>
      <c r="M5739">
        <v>0</v>
      </c>
    </row>
    <row r="5740" spans="2:13" x14ac:dyDescent="0.2">
      <c r="B5740">
        <v>0</v>
      </c>
      <c r="C5740">
        <v>0</v>
      </c>
      <c r="D5740">
        <v>0</v>
      </c>
      <c r="E5740">
        <v>0</v>
      </c>
      <c r="F5740">
        <v>0</v>
      </c>
      <c r="G5740">
        <v>44444444</v>
      </c>
      <c r="H5740">
        <v>0</v>
      </c>
      <c r="I5740">
        <v>0</v>
      </c>
      <c r="J5740">
        <v>0</v>
      </c>
      <c r="K5740">
        <v>0</v>
      </c>
      <c r="L5740">
        <v>0</v>
      </c>
      <c r="M5740">
        <v>0</v>
      </c>
    </row>
    <row r="5741" spans="2:13" x14ac:dyDescent="0.2">
      <c r="B5741">
        <v>0</v>
      </c>
      <c r="C5741">
        <v>0</v>
      </c>
      <c r="D5741">
        <v>0</v>
      </c>
      <c r="E5741">
        <v>0</v>
      </c>
      <c r="F5741">
        <v>0</v>
      </c>
      <c r="G5741">
        <v>44444444</v>
      </c>
      <c r="H5741">
        <v>0</v>
      </c>
      <c r="I5741">
        <v>0</v>
      </c>
      <c r="J5741">
        <v>0</v>
      </c>
      <c r="K5741">
        <v>0</v>
      </c>
      <c r="L5741">
        <v>0</v>
      </c>
      <c r="M5741">
        <v>0</v>
      </c>
    </row>
    <row r="5742" spans="2:13" x14ac:dyDescent="0.2">
      <c r="B5742">
        <v>0</v>
      </c>
      <c r="C5742">
        <v>0</v>
      </c>
      <c r="D5742">
        <v>0</v>
      </c>
      <c r="E5742">
        <v>0</v>
      </c>
      <c r="F5742">
        <v>0</v>
      </c>
      <c r="G5742">
        <v>44444444</v>
      </c>
      <c r="H5742">
        <v>0</v>
      </c>
      <c r="I5742">
        <v>0</v>
      </c>
      <c r="J5742">
        <v>0</v>
      </c>
      <c r="K5742">
        <v>0</v>
      </c>
      <c r="L5742">
        <v>0</v>
      </c>
      <c r="M5742">
        <v>0</v>
      </c>
    </row>
    <row r="5743" spans="2:13" x14ac:dyDescent="0.2">
      <c r="B5743">
        <v>0</v>
      </c>
      <c r="C5743">
        <v>0</v>
      </c>
      <c r="D5743">
        <v>0</v>
      </c>
      <c r="E5743">
        <v>0</v>
      </c>
      <c r="F5743">
        <v>0</v>
      </c>
      <c r="G5743">
        <v>44444444</v>
      </c>
      <c r="H5743">
        <v>0</v>
      </c>
      <c r="I5743">
        <v>0</v>
      </c>
      <c r="J5743">
        <v>0</v>
      </c>
      <c r="K5743">
        <v>0</v>
      </c>
      <c r="L5743">
        <v>0</v>
      </c>
      <c r="M5743">
        <v>0</v>
      </c>
    </row>
    <row r="5744" spans="2:13" x14ac:dyDescent="0.2">
      <c r="B5744">
        <v>0</v>
      </c>
      <c r="C5744">
        <v>0</v>
      </c>
      <c r="D5744">
        <v>0</v>
      </c>
      <c r="E5744">
        <v>0</v>
      </c>
      <c r="F5744">
        <v>0</v>
      </c>
      <c r="G5744">
        <v>44444444</v>
      </c>
      <c r="H5744">
        <v>0</v>
      </c>
      <c r="I5744">
        <v>0</v>
      </c>
      <c r="J5744">
        <v>0</v>
      </c>
      <c r="K5744">
        <v>0</v>
      </c>
      <c r="L5744">
        <v>0</v>
      </c>
      <c r="M5744">
        <v>0</v>
      </c>
    </row>
    <row r="5745" spans="2:13" x14ac:dyDescent="0.2">
      <c r="B5745">
        <v>0</v>
      </c>
      <c r="C5745">
        <v>0</v>
      </c>
      <c r="D5745">
        <v>0</v>
      </c>
      <c r="E5745">
        <v>0</v>
      </c>
      <c r="F5745">
        <v>0</v>
      </c>
      <c r="G5745">
        <v>44444444</v>
      </c>
      <c r="H5745">
        <v>0</v>
      </c>
      <c r="I5745">
        <v>0</v>
      </c>
      <c r="J5745">
        <v>0</v>
      </c>
      <c r="K5745">
        <v>0</v>
      </c>
      <c r="L5745">
        <v>0</v>
      </c>
      <c r="M5745">
        <v>0</v>
      </c>
    </row>
    <row r="5746" spans="2:13" x14ac:dyDescent="0.2">
      <c r="B5746">
        <v>0</v>
      </c>
      <c r="C5746">
        <v>0</v>
      </c>
      <c r="D5746">
        <v>0</v>
      </c>
      <c r="E5746">
        <v>0</v>
      </c>
      <c r="F5746">
        <v>0</v>
      </c>
      <c r="G5746">
        <v>44444444</v>
      </c>
      <c r="H5746">
        <v>0</v>
      </c>
      <c r="I5746">
        <v>0</v>
      </c>
      <c r="J5746">
        <v>0</v>
      </c>
      <c r="K5746">
        <v>0</v>
      </c>
      <c r="L5746">
        <v>0</v>
      </c>
      <c r="M5746">
        <v>0</v>
      </c>
    </row>
    <row r="5747" spans="2:13" x14ac:dyDescent="0.2">
      <c r="B5747">
        <v>0</v>
      </c>
      <c r="C5747">
        <v>0</v>
      </c>
      <c r="D5747">
        <v>0</v>
      </c>
      <c r="E5747">
        <v>0</v>
      </c>
      <c r="F5747">
        <v>0</v>
      </c>
      <c r="G5747">
        <v>44444444</v>
      </c>
      <c r="H5747">
        <v>0</v>
      </c>
      <c r="I5747">
        <v>0</v>
      </c>
      <c r="J5747">
        <v>0</v>
      </c>
      <c r="K5747">
        <v>0</v>
      </c>
      <c r="L5747">
        <v>0</v>
      </c>
      <c r="M5747">
        <v>0</v>
      </c>
    </row>
    <row r="5748" spans="2:13" x14ac:dyDescent="0.2">
      <c r="B5748">
        <v>0</v>
      </c>
      <c r="C5748">
        <v>0</v>
      </c>
      <c r="D5748">
        <v>0</v>
      </c>
      <c r="E5748">
        <v>0</v>
      </c>
      <c r="F5748">
        <v>0</v>
      </c>
      <c r="G5748">
        <v>44444444</v>
      </c>
      <c r="H5748">
        <v>0</v>
      </c>
      <c r="I5748">
        <v>0</v>
      </c>
      <c r="J5748">
        <v>0</v>
      </c>
      <c r="K5748">
        <v>0</v>
      </c>
      <c r="L5748">
        <v>0</v>
      </c>
      <c r="M5748">
        <v>0</v>
      </c>
    </row>
    <row r="5749" spans="2:13" x14ac:dyDescent="0.2">
      <c r="B5749">
        <v>0</v>
      </c>
      <c r="C5749">
        <v>0</v>
      </c>
      <c r="D5749">
        <v>0</v>
      </c>
      <c r="E5749">
        <v>0</v>
      </c>
      <c r="F5749">
        <v>0</v>
      </c>
      <c r="G5749">
        <v>44444444</v>
      </c>
      <c r="H5749">
        <v>0</v>
      </c>
      <c r="I5749">
        <v>0</v>
      </c>
      <c r="J5749">
        <v>0</v>
      </c>
      <c r="K5749">
        <v>0</v>
      </c>
      <c r="L5749">
        <v>0</v>
      </c>
      <c r="M5749">
        <v>0</v>
      </c>
    </row>
    <row r="5750" spans="2:13" x14ac:dyDescent="0.2">
      <c r="B5750">
        <v>0</v>
      </c>
      <c r="C5750">
        <v>0</v>
      </c>
      <c r="D5750">
        <v>0</v>
      </c>
      <c r="E5750">
        <v>0</v>
      </c>
      <c r="F5750">
        <v>0</v>
      </c>
      <c r="G5750">
        <v>44444444</v>
      </c>
      <c r="H5750">
        <v>0</v>
      </c>
      <c r="I5750">
        <v>0</v>
      </c>
      <c r="J5750">
        <v>0</v>
      </c>
      <c r="K5750">
        <v>0</v>
      </c>
      <c r="L5750">
        <v>0</v>
      </c>
      <c r="M5750">
        <v>0</v>
      </c>
    </row>
    <row r="5751" spans="2:13" x14ac:dyDescent="0.2">
      <c r="B5751">
        <v>0</v>
      </c>
      <c r="C5751">
        <v>0</v>
      </c>
      <c r="D5751">
        <v>0</v>
      </c>
      <c r="E5751">
        <v>0</v>
      </c>
      <c r="F5751">
        <v>0</v>
      </c>
      <c r="G5751">
        <v>44444444</v>
      </c>
      <c r="H5751">
        <v>0</v>
      </c>
      <c r="I5751">
        <v>0</v>
      </c>
      <c r="J5751">
        <v>0</v>
      </c>
      <c r="K5751">
        <v>0</v>
      </c>
      <c r="L5751">
        <v>0</v>
      </c>
      <c r="M5751">
        <v>0</v>
      </c>
    </row>
    <row r="5752" spans="2:13" x14ac:dyDescent="0.2">
      <c r="B5752">
        <v>0</v>
      </c>
      <c r="C5752">
        <v>0</v>
      </c>
      <c r="D5752">
        <v>0</v>
      </c>
      <c r="E5752">
        <v>0</v>
      </c>
      <c r="F5752">
        <v>0</v>
      </c>
      <c r="G5752">
        <v>44444444</v>
      </c>
      <c r="H5752">
        <v>0</v>
      </c>
      <c r="I5752">
        <v>0</v>
      </c>
      <c r="J5752">
        <v>0</v>
      </c>
      <c r="K5752">
        <v>0</v>
      </c>
      <c r="L5752">
        <v>0</v>
      </c>
      <c r="M5752">
        <v>0</v>
      </c>
    </row>
    <row r="5753" spans="2:13" x14ac:dyDescent="0.2">
      <c r="B5753">
        <v>0</v>
      </c>
      <c r="C5753">
        <v>0</v>
      </c>
      <c r="D5753">
        <v>0</v>
      </c>
      <c r="E5753">
        <v>0</v>
      </c>
      <c r="F5753">
        <v>0</v>
      </c>
      <c r="G5753">
        <v>44444444</v>
      </c>
      <c r="H5753">
        <v>0</v>
      </c>
      <c r="I5753">
        <v>0</v>
      </c>
      <c r="J5753">
        <v>0</v>
      </c>
      <c r="K5753">
        <v>0</v>
      </c>
      <c r="L5753">
        <v>0</v>
      </c>
      <c r="M5753">
        <v>0</v>
      </c>
    </row>
    <row r="5754" spans="2:13" x14ac:dyDescent="0.2">
      <c r="B5754">
        <v>0</v>
      </c>
      <c r="C5754">
        <v>0</v>
      </c>
      <c r="D5754">
        <v>0</v>
      </c>
      <c r="E5754">
        <v>0</v>
      </c>
      <c r="F5754">
        <v>0</v>
      </c>
      <c r="G5754">
        <v>44444444</v>
      </c>
      <c r="H5754">
        <v>0</v>
      </c>
      <c r="I5754">
        <v>0</v>
      </c>
      <c r="J5754">
        <v>0</v>
      </c>
      <c r="K5754">
        <v>0</v>
      </c>
      <c r="L5754">
        <v>0</v>
      </c>
      <c r="M5754">
        <v>0</v>
      </c>
    </row>
    <row r="5755" spans="2:13" x14ac:dyDescent="0.2">
      <c r="B5755">
        <v>0</v>
      </c>
      <c r="C5755">
        <v>0</v>
      </c>
      <c r="D5755">
        <v>0</v>
      </c>
      <c r="E5755">
        <v>0</v>
      </c>
      <c r="F5755">
        <v>0</v>
      </c>
      <c r="G5755">
        <v>44444444</v>
      </c>
      <c r="H5755">
        <v>0</v>
      </c>
      <c r="I5755">
        <v>0</v>
      </c>
      <c r="J5755">
        <v>0</v>
      </c>
      <c r="K5755">
        <v>0</v>
      </c>
      <c r="L5755">
        <v>0</v>
      </c>
      <c r="M5755">
        <v>0</v>
      </c>
    </row>
    <row r="5756" spans="2:13" x14ac:dyDescent="0.2">
      <c r="B5756">
        <v>0</v>
      </c>
      <c r="C5756">
        <v>0</v>
      </c>
      <c r="D5756">
        <v>0</v>
      </c>
      <c r="E5756">
        <v>0</v>
      </c>
      <c r="F5756">
        <v>0</v>
      </c>
      <c r="G5756">
        <v>44444444</v>
      </c>
      <c r="H5756">
        <v>0</v>
      </c>
      <c r="I5756">
        <v>0</v>
      </c>
      <c r="J5756">
        <v>0</v>
      </c>
      <c r="K5756">
        <v>0</v>
      </c>
      <c r="L5756">
        <v>0</v>
      </c>
      <c r="M5756">
        <v>0</v>
      </c>
    </row>
    <row r="5757" spans="2:13" x14ac:dyDescent="0.2">
      <c r="B5757">
        <v>0</v>
      </c>
      <c r="C5757">
        <v>0</v>
      </c>
      <c r="D5757">
        <v>0</v>
      </c>
      <c r="E5757">
        <v>0</v>
      </c>
      <c r="F5757">
        <v>0</v>
      </c>
      <c r="G5757">
        <v>44444444</v>
      </c>
      <c r="H5757">
        <v>0</v>
      </c>
      <c r="I5757">
        <v>0</v>
      </c>
      <c r="J5757">
        <v>0</v>
      </c>
      <c r="K5757">
        <v>0</v>
      </c>
      <c r="L5757">
        <v>0</v>
      </c>
      <c r="M5757">
        <v>0</v>
      </c>
    </row>
    <row r="5758" spans="2:13" x14ac:dyDescent="0.2">
      <c r="B5758">
        <v>0</v>
      </c>
      <c r="C5758">
        <v>0</v>
      </c>
      <c r="D5758">
        <v>0</v>
      </c>
      <c r="E5758">
        <v>0</v>
      </c>
      <c r="F5758">
        <v>0</v>
      </c>
      <c r="G5758">
        <v>44444444</v>
      </c>
      <c r="H5758">
        <v>0</v>
      </c>
      <c r="I5758">
        <v>0</v>
      </c>
      <c r="J5758">
        <v>0</v>
      </c>
      <c r="K5758">
        <v>0</v>
      </c>
      <c r="L5758">
        <v>0</v>
      </c>
      <c r="M5758">
        <v>0</v>
      </c>
    </row>
    <row r="5759" spans="2:13" x14ac:dyDescent="0.2">
      <c r="B5759">
        <v>0</v>
      </c>
      <c r="C5759">
        <v>0</v>
      </c>
      <c r="D5759">
        <v>0</v>
      </c>
      <c r="E5759">
        <v>0</v>
      </c>
      <c r="F5759">
        <v>0</v>
      </c>
      <c r="G5759">
        <v>44444444</v>
      </c>
      <c r="H5759">
        <v>0</v>
      </c>
      <c r="I5759">
        <v>0</v>
      </c>
      <c r="J5759">
        <v>0</v>
      </c>
      <c r="K5759">
        <v>0</v>
      </c>
      <c r="L5759">
        <v>0</v>
      </c>
      <c r="M5759">
        <v>0</v>
      </c>
    </row>
    <row r="5760" spans="2:13" x14ac:dyDescent="0.2">
      <c r="B5760">
        <v>0</v>
      </c>
      <c r="C5760">
        <v>0</v>
      </c>
      <c r="D5760">
        <v>0</v>
      </c>
      <c r="E5760">
        <v>0</v>
      </c>
      <c r="F5760">
        <v>0</v>
      </c>
      <c r="G5760">
        <v>44444444</v>
      </c>
      <c r="H5760">
        <v>0</v>
      </c>
      <c r="I5760">
        <v>0</v>
      </c>
      <c r="J5760">
        <v>0</v>
      </c>
      <c r="K5760">
        <v>0</v>
      </c>
      <c r="L5760">
        <v>0</v>
      </c>
      <c r="M5760">
        <v>0</v>
      </c>
    </row>
    <row r="5761" spans="2:13" x14ac:dyDescent="0.2">
      <c r="B5761">
        <v>0</v>
      </c>
      <c r="C5761">
        <v>0</v>
      </c>
      <c r="D5761">
        <v>0</v>
      </c>
      <c r="E5761">
        <v>0</v>
      </c>
      <c r="F5761">
        <v>0</v>
      </c>
      <c r="G5761">
        <v>44444444</v>
      </c>
      <c r="H5761">
        <v>0</v>
      </c>
      <c r="I5761">
        <v>0</v>
      </c>
      <c r="J5761">
        <v>0</v>
      </c>
      <c r="K5761">
        <v>0</v>
      </c>
      <c r="L5761">
        <v>0</v>
      </c>
      <c r="M5761">
        <v>0</v>
      </c>
    </row>
    <row r="5762" spans="2:13" x14ac:dyDescent="0.2">
      <c r="B5762">
        <v>0</v>
      </c>
      <c r="C5762">
        <v>0</v>
      </c>
      <c r="D5762">
        <v>0</v>
      </c>
      <c r="E5762">
        <v>0</v>
      </c>
      <c r="F5762">
        <v>0</v>
      </c>
      <c r="G5762">
        <v>44444444</v>
      </c>
      <c r="H5762">
        <v>0</v>
      </c>
      <c r="I5762">
        <v>0</v>
      </c>
      <c r="J5762">
        <v>0</v>
      </c>
      <c r="K5762">
        <v>0</v>
      </c>
      <c r="L5762">
        <v>0</v>
      </c>
      <c r="M5762">
        <v>0</v>
      </c>
    </row>
    <row r="5763" spans="2:13" x14ac:dyDescent="0.2">
      <c r="B5763">
        <v>0</v>
      </c>
      <c r="C5763">
        <v>0</v>
      </c>
      <c r="D5763">
        <v>0</v>
      </c>
      <c r="E5763">
        <v>0</v>
      </c>
      <c r="F5763">
        <v>0</v>
      </c>
      <c r="G5763">
        <v>44444444</v>
      </c>
      <c r="H5763">
        <v>0</v>
      </c>
      <c r="I5763">
        <v>0</v>
      </c>
      <c r="J5763">
        <v>0</v>
      </c>
      <c r="K5763">
        <v>0</v>
      </c>
      <c r="L5763">
        <v>0</v>
      </c>
      <c r="M5763">
        <v>0</v>
      </c>
    </row>
    <row r="5764" spans="2:13" x14ac:dyDescent="0.2">
      <c r="B5764">
        <v>0</v>
      </c>
      <c r="C5764">
        <v>0</v>
      </c>
      <c r="D5764">
        <v>0</v>
      </c>
      <c r="E5764">
        <v>0</v>
      </c>
      <c r="F5764">
        <v>0</v>
      </c>
      <c r="G5764">
        <v>44444444</v>
      </c>
      <c r="H5764">
        <v>0</v>
      </c>
      <c r="I5764">
        <v>0</v>
      </c>
      <c r="J5764">
        <v>0</v>
      </c>
      <c r="K5764">
        <v>0</v>
      </c>
      <c r="L5764">
        <v>0</v>
      </c>
      <c r="M5764">
        <v>0</v>
      </c>
    </row>
    <row r="5765" spans="2:13" x14ac:dyDescent="0.2">
      <c r="B5765">
        <v>0</v>
      </c>
      <c r="C5765">
        <v>0</v>
      </c>
      <c r="D5765">
        <v>0</v>
      </c>
      <c r="E5765">
        <v>0</v>
      </c>
      <c r="F5765">
        <v>0</v>
      </c>
      <c r="G5765">
        <v>44444444</v>
      </c>
      <c r="H5765">
        <v>0</v>
      </c>
      <c r="I5765">
        <v>0</v>
      </c>
      <c r="J5765">
        <v>0</v>
      </c>
      <c r="K5765">
        <v>0</v>
      </c>
      <c r="L5765">
        <v>0</v>
      </c>
      <c r="M5765">
        <v>0</v>
      </c>
    </row>
    <row r="5766" spans="2:13" x14ac:dyDescent="0.2">
      <c r="B5766">
        <v>0</v>
      </c>
      <c r="C5766">
        <v>0</v>
      </c>
      <c r="D5766">
        <v>0</v>
      </c>
      <c r="E5766">
        <v>0</v>
      </c>
      <c r="F5766">
        <v>0</v>
      </c>
      <c r="G5766">
        <v>44444444</v>
      </c>
      <c r="H5766">
        <v>0</v>
      </c>
      <c r="I5766">
        <v>0</v>
      </c>
      <c r="J5766">
        <v>0</v>
      </c>
      <c r="K5766">
        <v>0</v>
      </c>
      <c r="L5766">
        <v>0</v>
      </c>
      <c r="M5766">
        <v>0</v>
      </c>
    </row>
    <row r="5767" spans="2:13" x14ac:dyDescent="0.2">
      <c r="B5767">
        <v>0</v>
      </c>
      <c r="C5767">
        <v>0</v>
      </c>
      <c r="D5767">
        <v>0</v>
      </c>
      <c r="E5767">
        <v>0</v>
      </c>
      <c r="F5767">
        <v>0</v>
      </c>
      <c r="G5767">
        <v>44444444</v>
      </c>
      <c r="H5767">
        <v>0</v>
      </c>
      <c r="I5767">
        <v>0</v>
      </c>
      <c r="J5767">
        <v>0</v>
      </c>
      <c r="K5767">
        <v>0</v>
      </c>
      <c r="L5767">
        <v>0</v>
      </c>
      <c r="M5767">
        <v>0</v>
      </c>
    </row>
    <row r="5768" spans="2:13" x14ac:dyDescent="0.2">
      <c r="B5768">
        <v>0</v>
      </c>
      <c r="C5768">
        <v>0</v>
      </c>
      <c r="D5768">
        <v>0</v>
      </c>
      <c r="E5768">
        <v>0</v>
      </c>
      <c r="F5768">
        <v>0</v>
      </c>
      <c r="G5768">
        <v>44444444</v>
      </c>
      <c r="H5768">
        <v>0</v>
      </c>
      <c r="I5768">
        <v>0</v>
      </c>
      <c r="J5768">
        <v>0</v>
      </c>
      <c r="K5768">
        <v>0</v>
      </c>
      <c r="L5768">
        <v>0</v>
      </c>
      <c r="M5768">
        <v>0</v>
      </c>
    </row>
    <row r="5769" spans="2:13" x14ac:dyDescent="0.2">
      <c r="B5769">
        <v>0</v>
      </c>
      <c r="C5769">
        <v>0</v>
      </c>
      <c r="D5769">
        <v>0</v>
      </c>
      <c r="E5769">
        <v>0</v>
      </c>
      <c r="F5769">
        <v>0</v>
      </c>
      <c r="G5769">
        <v>44444444</v>
      </c>
      <c r="H5769">
        <v>0</v>
      </c>
      <c r="I5769">
        <v>0</v>
      </c>
      <c r="J5769">
        <v>0</v>
      </c>
      <c r="K5769">
        <v>0</v>
      </c>
      <c r="L5769">
        <v>0</v>
      </c>
      <c r="M5769">
        <v>0</v>
      </c>
    </row>
    <row r="5770" spans="2:13" x14ac:dyDescent="0.2">
      <c r="B5770">
        <v>0</v>
      </c>
      <c r="C5770">
        <v>0</v>
      </c>
      <c r="D5770">
        <v>0</v>
      </c>
      <c r="E5770">
        <v>0</v>
      </c>
      <c r="F5770">
        <v>0</v>
      </c>
      <c r="G5770">
        <v>44444444</v>
      </c>
      <c r="H5770">
        <v>0</v>
      </c>
      <c r="I5770">
        <v>0</v>
      </c>
      <c r="J5770">
        <v>0</v>
      </c>
      <c r="K5770">
        <v>0</v>
      </c>
      <c r="L5770">
        <v>0</v>
      </c>
      <c r="M5770">
        <v>0</v>
      </c>
    </row>
    <row r="5771" spans="2:13" x14ac:dyDescent="0.2">
      <c r="B5771">
        <v>0</v>
      </c>
      <c r="C5771">
        <v>0</v>
      </c>
      <c r="D5771">
        <v>0</v>
      </c>
      <c r="E5771">
        <v>0</v>
      </c>
      <c r="F5771">
        <v>0</v>
      </c>
      <c r="G5771">
        <v>44444444</v>
      </c>
      <c r="H5771">
        <v>0</v>
      </c>
      <c r="I5771">
        <v>0</v>
      </c>
      <c r="J5771">
        <v>0</v>
      </c>
      <c r="K5771">
        <v>0</v>
      </c>
      <c r="L5771">
        <v>0</v>
      </c>
      <c r="M5771">
        <v>0</v>
      </c>
    </row>
    <row r="5772" spans="2:13" x14ac:dyDescent="0.2">
      <c r="B5772">
        <v>0</v>
      </c>
      <c r="C5772">
        <v>0</v>
      </c>
      <c r="D5772">
        <v>0</v>
      </c>
      <c r="E5772">
        <v>0</v>
      </c>
      <c r="F5772">
        <v>0</v>
      </c>
      <c r="G5772">
        <v>44444444</v>
      </c>
      <c r="H5772">
        <v>0</v>
      </c>
      <c r="I5772">
        <v>0</v>
      </c>
      <c r="J5772">
        <v>0</v>
      </c>
      <c r="K5772">
        <v>0</v>
      </c>
      <c r="L5772">
        <v>0</v>
      </c>
      <c r="M5772">
        <v>0</v>
      </c>
    </row>
    <row r="5773" spans="2:13" x14ac:dyDescent="0.2">
      <c r="B5773">
        <v>0</v>
      </c>
      <c r="C5773">
        <v>0</v>
      </c>
      <c r="D5773">
        <v>0</v>
      </c>
      <c r="E5773">
        <v>0</v>
      </c>
      <c r="F5773">
        <v>0</v>
      </c>
      <c r="G5773">
        <v>44444444</v>
      </c>
      <c r="H5773">
        <v>0</v>
      </c>
      <c r="I5773">
        <v>0</v>
      </c>
      <c r="J5773">
        <v>0</v>
      </c>
      <c r="K5773">
        <v>0</v>
      </c>
      <c r="L5773">
        <v>0</v>
      </c>
      <c r="M5773">
        <v>0</v>
      </c>
    </row>
    <row r="5774" spans="2:13" x14ac:dyDescent="0.2">
      <c r="B5774">
        <v>0</v>
      </c>
      <c r="C5774">
        <v>0</v>
      </c>
      <c r="D5774">
        <v>0</v>
      </c>
      <c r="E5774">
        <v>0</v>
      </c>
      <c r="F5774">
        <v>0</v>
      </c>
      <c r="G5774">
        <v>44444444</v>
      </c>
      <c r="H5774">
        <v>0</v>
      </c>
      <c r="I5774">
        <v>0</v>
      </c>
      <c r="J5774">
        <v>0</v>
      </c>
      <c r="K5774">
        <v>0</v>
      </c>
      <c r="L5774">
        <v>0</v>
      </c>
      <c r="M5774">
        <v>0</v>
      </c>
    </row>
    <row r="5775" spans="2:13" x14ac:dyDescent="0.2">
      <c r="B5775">
        <v>0</v>
      </c>
      <c r="C5775">
        <v>0</v>
      </c>
      <c r="D5775">
        <v>0</v>
      </c>
      <c r="E5775">
        <v>0</v>
      </c>
      <c r="F5775">
        <v>0</v>
      </c>
      <c r="G5775">
        <v>44444444</v>
      </c>
      <c r="H5775">
        <v>0</v>
      </c>
      <c r="I5775">
        <v>0</v>
      </c>
      <c r="J5775">
        <v>0</v>
      </c>
      <c r="K5775">
        <v>0</v>
      </c>
      <c r="L5775">
        <v>0</v>
      </c>
      <c r="M5775">
        <v>0</v>
      </c>
    </row>
    <row r="5776" spans="2:13" x14ac:dyDescent="0.2">
      <c r="B5776">
        <v>0</v>
      </c>
      <c r="C5776">
        <v>0</v>
      </c>
      <c r="D5776">
        <v>0</v>
      </c>
      <c r="E5776">
        <v>0</v>
      </c>
      <c r="F5776">
        <v>0</v>
      </c>
      <c r="G5776">
        <v>44444444</v>
      </c>
      <c r="H5776">
        <v>0</v>
      </c>
      <c r="I5776">
        <v>0</v>
      </c>
      <c r="J5776">
        <v>0</v>
      </c>
      <c r="K5776">
        <v>0</v>
      </c>
      <c r="L5776">
        <v>0</v>
      </c>
      <c r="M5776">
        <v>0</v>
      </c>
    </row>
    <row r="5777" spans="2:13" x14ac:dyDescent="0.2">
      <c r="B5777">
        <v>0</v>
      </c>
      <c r="C5777">
        <v>0</v>
      </c>
      <c r="D5777">
        <v>0</v>
      </c>
      <c r="E5777">
        <v>0</v>
      </c>
      <c r="F5777">
        <v>0</v>
      </c>
      <c r="G5777">
        <v>44444444</v>
      </c>
      <c r="H5777">
        <v>0</v>
      </c>
      <c r="I5777">
        <v>0</v>
      </c>
      <c r="J5777">
        <v>0</v>
      </c>
      <c r="K5777">
        <v>0</v>
      </c>
      <c r="L5777">
        <v>0</v>
      </c>
      <c r="M5777">
        <v>0</v>
      </c>
    </row>
    <row r="5778" spans="2:13" x14ac:dyDescent="0.2">
      <c r="B5778">
        <v>0</v>
      </c>
      <c r="C5778">
        <v>0</v>
      </c>
      <c r="D5778">
        <v>0</v>
      </c>
      <c r="E5778">
        <v>0</v>
      </c>
      <c r="F5778">
        <v>0</v>
      </c>
      <c r="G5778">
        <v>44444444</v>
      </c>
      <c r="H5778">
        <v>0</v>
      </c>
      <c r="I5778">
        <v>0</v>
      </c>
      <c r="J5778">
        <v>0</v>
      </c>
      <c r="K5778">
        <v>0</v>
      </c>
      <c r="L5778">
        <v>0</v>
      </c>
      <c r="M5778">
        <v>0</v>
      </c>
    </row>
    <row r="5779" spans="2:13" x14ac:dyDescent="0.2">
      <c r="B5779">
        <v>0</v>
      </c>
      <c r="C5779">
        <v>0</v>
      </c>
      <c r="D5779">
        <v>0</v>
      </c>
      <c r="E5779">
        <v>0</v>
      </c>
      <c r="F5779">
        <v>0</v>
      </c>
      <c r="G5779">
        <v>44444444</v>
      </c>
      <c r="H5779">
        <v>0</v>
      </c>
      <c r="I5779">
        <v>0</v>
      </c>
      <c r="J5779">
        <v>0</v>
      </c>
      <c r="K5779">
        <v>0</v>
      </c>
      <c r="L5779">
        <v>0</v>
      </c>
      <c r="M5779">
        <v>0</v>
      </c>
    </row>
    <row r="5780" spans="2:13" x14ac:dyDescent="0.2">
      <c r="B5780">
        <v>0</v>
      </c>
      <c r="C5780">
        <v>0</v>
      </c>
      <c r="D5780">
        <v>0</v>
      </c>
      <c r="E5780">
        <v>0</v>
      </c>
      <c r="F5780">
        <v>0</v>
      </c>
      <c r="G5780">
        <v>44444444</v>
      </c>
      <c r="H5780">
        <v>0</v>
      </c>
      <c r="I5780">
        <v>0</v>
      </c>
      <c r="J5780">
        <v>0</v>
      </c>
      <c r="K5780">
        <v>0</v>
      </c>
      <c r="L5780">
        <v>0</v>
      </c>
      <c r="M5780">
        <v>0</v>
      </c>
    </row>
    <row r="5781" spans="2:13" x14ac:dyDescent="0.2">
      <c r="B5781">
        <v>0</v>
      </c>
      <c r="C5781">
        <v>0</v>
      </c>
      <c r="D5781">
        <v>0</v>
      </c>
      <c r="E5781">
        <v>0</v>
      </c>
      <c r="F5781">
        <v>0</v>
      </c>
      <c r="G5781">
        <v>44444444</v>
      </c>
      <c r="H5781">
        <v>0</v>
      </c>
      <c r="I5781">
        <v>0</v>
      </c>
      <c r="J5781">
        <v>0</v>
      </c>
      <c r="K5781">
        <v>0</v>
      </c>
      <c r="L5781">
        <v>0</v>
      </c>
      <c r="M5781">
        <v>0</v>
      </c>
    </row>
    <row r="5782" spans="2:13" x14ac:dyDescent="0.2">
      <c r="B5782">
        <v>0</v>
      </c>
      <c r="C5782">
        <v>0</v>
      </c>
      <c r="D5782">
        <v>0</v>
      </c>
      <c r="E5782">
        <v>0</v>
      </c>
      <c r="F5782">
        <v>0</v>
      </c>
      <c r="G5782">
        <v>44444444</v>
      </c>
      <c r="H5782">
        <v>0</v>
      </c>
      <c r="I5782">
        <v>0</v>
      </c>
      <c r="J5782">
        <v>0</v>
      </c>
      <c r="K5782">
        <v>0</v>
      </c>
      <c r="L5782">
        <v>0</v>
      </c>
      <c r="M5782">
        <v>0</v>
      </c>
    </row>
    <row r="5783" spans="2:13" x14ac:dyDescent="0.2">
      <c r="B5783">
        <v>0</v>
      </c>
      <c r="C5783">
        <v>0</v>
      </c>
      <c r="D5783">
        <v>0</v>
      </c>
      <c r="E5783">
        <v>0</v>
      </c>
      <c r="F5783">
        <v>0</v>
      </c>
      <c r="G5783">
        <v>44444444</v>
      </c>
      <c r="H5783">
        <v>0</v>
      </c>
      <c r="I5783">
        <v>0</v>
      </c>
      <c r="J5783">
        <v>0</v>
      </c>
      <c r="K5783">
        <v>0</v>
      </c>
      <c r="L5783">
        <v>0</v>
      </c>
      <c r="M5783">
        <v>0</v>
      </c>
    </row>
    <row r="5784" spans="2:13" x14ac:dyDescent="0.2">
      <c r="B5784">
        <v>0</v>
      </c>
      <c r="C5784">
        <v>0</v>
      </c>
      <c r="D5784">
        <v>0</v>
      </c>
      <c r="E5784">
        <v>0</v>
      </c>
      <c r="F5784">
        <v>0</v>
      </c>
      <c r="G5784">
        <v>44444444</v>
      </c>
      <c r="H5784">
        <v>0</v>
      </c>
      <c r="I5784">
        <v>0</v>
      </c>
      <c r="J5784">
        <v>0</v>
      </c>
      <c r="K5784">
        <v>0</v>
      </c>
      <c r="L5784">
        <v>0</v>
      </c>
      <c r="M5784">
        <v>0</v>
      </c>
    </row>
    <row r="5785" spans="2:13" x14ac:dyDescent="0.2">
      <c r="B5785">
        <v>0</v>
      </c>
      <c r="C5785">
        <v>0</v>
      </c>
      <c r="D5785">
        <v>0</v>
      </c>
      <c r="E5785">
        <v>0</v>
      </c>
      <c r="F5785">
        <v>0</v>
      </c>
      <c r="G5785">
        <v>44444444</v>
      </c>
      <c r="H5785">
        <v>0</v>
      </c>
      <c r="I5785">
        <v>0</v>
      </c>
      <c r="J5785">
        <v>0</v>
      </c>
      <c r="K5785">
        <v>0</v>
      </c>
      <c r="L5785">
        <v>0</v>
      </c>
      <c r="M5785">
        <v>0</v>
      </c>
    </row>
    <row r="5786" spans="2:13" x14ac:dyDescent="0.2">
      <c r="B5786">
        <v>0</v>
      </c>
      <c r="C5786">
        <v>0</v>
      </c>
      <c r="D5786">
        <v>0</v>
      </c>
      <c r="E5786">
        <v>0</v>
      </c>
      <c r="F5786">
        <v>0</v>
      </c>
      <c r="G5786">
        <v>44444444</v>
      </c>
      <c r="H5786">
        <v>0</v>
      </c>
      <c r="I5786">
        <v>0</v>
      </c>
      <c r="J5786">
        <v>0</v>
      </c>
      <c r="K5786">
        <v>0</v>
      </c>
      <c r="L5786">
        <v>0</v>
      </c>
      <c r="M5786">
        <v>0</v>
      </c>
    </row>
    <row r="5787" spans="2:13" x14ac:dyDescent="0.2">
      <c r="B5787">
        <v>0</v>
      </c>
      <c r="C5787">
        <v>0</v>
      </c>
      <c r="D5787">
        <v>0</v>
      </c>
      <c r="E5787">
        <v>0</v>
      </c>
      <c r="F5787">
        <v>0</v>
      </c>
      <c r="G5787">
        <v>44444444</v>
      </c>
      <c r="H5787">
        <v>0</v>
      </c>
      <c r="I5787">
        <v>0</v>
      </c>
      <c r="J5787">
        <v>0</v>
      </c>
      <c r="K5787">
        <v>0</v>
      </c>
      <c r="L5787">
        <v>0</v>
      </c>
      <c r="M5787">
        <v>0</v>
      </c>
    </row>
    <row r="5788" spans="2:13" x14ac:dyDescent="0.2">
      <c r="B5788">
        <v>0</v>
      </c>
      <c r="C5788">
        <v>0</v>
      </c>
      <c r="D5788">
        <v>0</v>
      </c>
      <c r="E5788">
        <v>0</v>
      </c>
      <c r="F5788">
        <v>0</v>
      </c>
      <c r="G5788">
        <v>44444444</v>
      </c>
      <c r="H5788">
        <v>0</v>
      </c>
      <c r="I5788">
        <v>0</v>
      </c>
      <c r="J5788">
        <v>0</v>
      </c>
      <c r="K5788">
        <v>0</v>
      </c>
      <c r="L5788">
        <v>0</v>
      </c>
      <c r="M5788">
        <v>0</v>
      </c>
    </row>
    <row r="5789" spans="2:13" x14ac:dyDescent="0.2">
      <c r="B5789">
        <v>0</v>
      </c>
      <c r="C5789">
        <v>0</v>
      </c>
      <c r="D5789">
        <v>0</v>
      </c>
      <c r="E5789">
        <v>0</v>
      </c>
      <c r="F5789">
        <v>0</v>
      </c>
      <c r="G5789">
        <v>44444444</v>
      </c>
      <c r="H5789">
        <v>0</v>
      </c>
      <c r="I5789">
        <v>0</v>
      </c>
      <c r="J5789">
        <v>0</v>
      </c>
      <c r="K5789">
        <v>0</v>
      </c>
      <c r="L5789">
        <v>0</v>
      </c>
      <c r="M5789">
        <v>0</v>
      </c>
    </row>
    <row r="5790" spans="2:13" x14ac:dyDescent="0.2">
      <c r="B5790">
        <v>0</v>
      </c>
      <c r="C5790">
        <v>0</v>
      </c>
      <c r="D5790">
        <v>0</v>
      </c>
      <c r="E5790">
        <v>0</v>
      </c>
      <c r="F5790">
        <v>0</v>
      </c>
      <c r="G5790">
        <v>44444444</v>
      </c>
      <c r="H5790">
        <v>0</v>
      </c>
      <c r="I5790">
        <v>0</v>
      </c>
      <c r="J5790">
        <v>0</v>
      </c>
      <c r="K5790">
        <v>0</v>
      </c>
      <c r="L5790">
        <v>0</v>
      </c>
      <c r="M5790">
        <v>0</v>
      </c>
    </row>
    <row r="5791" spans="2:13" x14ac:dyDescent="0.2">
      <c r="B5791">
        <v>0</v>
      </c>
      <c r="C5791">
        <v>0</v>
      </c>
      <c r="D5791">
        <v>0</v>
      </c>
      <c r="E5791">
        <v>0</v>
      </c>
      <c r="F5791">
        <v>0</v>
      </c>
      <c r="G5791">
        <v>44444444</v>
      </c>
      <c r="H5791">
        <v>0</v>
      </c>
      <c r="I5791">
        <v>0</v>
      </c>
      <c r="J5791">
        <v>0</v>
      </c>
      <c r="K5791">
        <v>0</v>
      </c>
      <c r="L5791">
        <v>0</v>
      </c>
      <c r="M5791">
        <v>0</v>
      </c>
    </row>
    <row r="5792" spans="2:13" x14ac:dyDescent="0.2">
      <c r="B5792">
        <v>0</v>
      </c>
      <c r="C5792">
        <v>0</v>
      </c>
      <c r="D5792">
        <v>0</v>
      </c>
      <c r="E5792">
        <v>0</v>
      </c>
      <c r="F5792">
        <v>0</v>
      </c>
      <c r="G5792">
        <v>44444444</v>
      </c>
      <c r="H5792">
        <v>0</v>
      </c>
      <c r="I5792">
        <v>0</v>
      </c>
      <c r="J5792">
        <v>0</v>
      </c>
      <c r="K5792">
        <v>0</v>
      </c>
      <c r="L5792">
        <v>0</v>
      </c>
      <c r="M5792">
        <v>0</v>
      </c>
    </row>
    <row r="5793" spans="2:13" x14ac:dyDescent="0.2">
      <c r="B5793">
        <v>0</v>
      </c>
      <c r="C5793">
        <v>0</v>
      </c>
      <c r="D5793">
        <v>0</v>
      </c>
      <c r="E5793">
        <v>0</v>
      </c>
      <c r="F5793">
        <v>0</v>
      </c>
      <c r="G5793">
        <v>44444444</v>
      </c>
      <c r="H5793">
        <v>0</v>
      </c>
      <c r="I5793">
        <v>0</v>
      </c>
      <c r="J5793">
        <v>0</v>
      </c>
      <c r="K5793">
        <v>0</v>
      </c>
      <c r="L5793">
        <v>0</v>
      </c>
      <c r="M5793">
        <v>0</v>
      </c>
    </row>
    <row r="5794" spans="2:13" x14ac:dyDescent="0.2">
      <c r="B5794">
        <v>0</v>
      </c>
      <c r="C5794">
        <v>0</v>
      </c>
      <c r="D5794">
        <v>0</v>
      </c>
      <c r="E5794">
        <v>0</v>
      </c>
      <c r="F5794">
        <v>0</v>
      </c>
      <c r="G5794">
        <v>44444444</v>
      </c>
      <c r="H5794">
        <v>0</v>
      </c>
      <c r="I5794">
        <v>0</v>
      </c>
      <c r="J5794">
        <v>0</v>
      </c>
      <c r="K5794">
        <v>0</v>
      </c>
      <c r="L5794">
        <v>0</v>
      </c>
      <c r="M5794">
        <v>0</v>
      </c>
    </row>
    <row r="5795" spans="2:13" x14ac:dyDescent="0.2">
      <c r="B5795">
        <v>0</v>
      </c>
      <c r="C5795">
        <v>0</v>
      </c>
      <c r="D5795">
        <v>0</v>
      </c>
      <c r="E5795">
        <v>0</v>
      </c>
      <c r="F5795">
        <v>0</v>
      </c>
      <c r="G5795">
        <v>44444444</v>
      </c>
      <c r="H5795">
        <v>0</v>
      </c>
      <c r="I5795">
        <v>0</v>
      </c>
      <c r="J5795">
        <v>0</v>
      </c>
      <c r="K5795">
        <v>0</v>
      </c>
      <c r="L5795">
        <v>0</v>
      </c>
      <c r="M5795">
        <v>0</v>
      </c>
    </row>
    <row r="5796" spans="2:13" x14ac:dyDescent="0.2">
      <c r="B5796">
        <v>0</v>
      </c>
      <c r="C5796">
        <v>0</v>
      </c>
      <c r="D5796">
        <v>0</v>
      </c>
      <c r="E5796">
        <v>0</v>
      </c>
      <c r="F5796">
        <v>0</v>
      </c>
      <c r="G5796">
        <v>44444444</v>
      </c>
      <c r="H5796">
        <v>0</v>
      </c>
      <c r="I5796">
        <v>0</v>
      </c>
      <c r="J5796">
        <v>0</v>
      </c>
      <c r="K5796">
        <v>0</v>
      </c>
      <c r="L5796">
        <v>0</v>
      </c>
      <c r="M5796">
        <v>0</v>
      </c>
    </row>
    <row r="5797" spans="2:13" x14ac:dyDescent="0.2">
      <c r="B5797">
        <v>0</v>
      </c>
      <c r="C5797">
        <v>0</v>
      </c>
      <c r="D5797">
        <v>0</v>
      </c>
      <c r="E5797">
        <v>0</v>
      </c>
      <c r="F5797">
        <v>0</v>
      </c>
      <c r="G5797">
        <v>44444444</v>
      </c>
      <c r="H5797">
        <v>0</v>
      </c>
      <c r="I5797">
        <v>0</v>
      </c>
      <c r="J5797">
        <v>0</v>
      </c>
      <c r="K5797">
        <v>0</v>
      </c>
      <c r="L5797">
        <v>0</v>
      </c>
      <c r="M5797">
        <v>0</v>
      </c>
    </row>
    <row r="5798" spans="2:13" x14ac:dyDescent="0.2">
      <c r="B5798">
        <v>0</v>
      </c>
      <c r="C5798">
        <v>0</v>
      </c>
      <c r="D5798">
        <v>0</v>
      </c>
      <c r="E5798">
        <v>0</v>
      </c>
      <c r="F5798">
        <v>0</v>
      </c>
      <c r="G5798">
        <v>44444444</v>
      </c>
      <c r="H5798">
        <v>0</v>
      </c>
      <c r="I5798">
        <v>0</v>
      </c>
      <c r="J5798">
        <v>0</v>
      </c>
      <c r="K5798">
        <v>0</v>
      </c>
      <c r="L5798">
        <v>0</v>
      </c>
      <c r="M5798">
        <v>0</v>
      </c>
    </row>
    <row r="5799" spans="2:13" x14ac:dyDescent="0.2">
      <c r="B5799">
        <v>0</v>
      </c>
      <c r="C5799">
        <v>0</v>
      </c>
      <c r="D5799">
        <v>0</v>
      </c>
      <c r="E5799">
        <v>0</v>
      </c>
      <c r="F5799">
        <v>0</v>
      </c>
      <c r="G5799">
        <v>44444444</v>
      </c>
      <c r="H5799">
        <v>0</v>
      </c>
      <c r="I5799">
        <v>0</v>
      </c>
      <c r="J5799">
        <v>0</v>
      </c>
      <c r="K5799">
        <v>0</v>
      </c>
      <c r="L5799">
        <v>0</v>
      </c>
      <c r="M5799">
        <v>0</v>
      </c>
    </row>
    <row r="5800" spans="2:13" x14ac:dyDescent="0.2">
      <c r="B5800">
        <v>0</v>
      </c>
      <c r="C5800">
        <v>0</v>
      </c>
      <c r="D5800">
        <v>0</v>
      </c>
      <c r="E5800">
        <v>0</v>
      </c>
      <c r="F5800">
        <v>0</v>
      </c>
      <c r="G5800">
        <v>44444444</v>
      </c>
      <c r="H5800">
        <v>0</v>
      </c>
      <c r="I5800">
        <v>0</v>
      </c>
      <c r="J5800">
        <v>0</v>
      </c>
      <c r="K5800">
        <v>0</v>
      </c>
      <c r="L5800">
        <v>0</v>
      </c>
      <c r="M5800">
        <v>0</v>
      </c>
    </row>
    <row r="5801" spans="2:13" x14ac:dyDescent="0.2">
      <c r="B5801">
        <v>0</v>
      </c>
      <c r="C5801">
        <v>0</v>
      </c>
      <c r="D5801">
        <v>0</v>
      </c>
      <c r="E5801">
        <v>0</v>
      </c>
      <c r="F5801">
        <v>0</v>
      </c>
      <c r="G5801">
        <v>44444444</v>
      </c>
      <c r="H5801">
        <v>0</v>
      </c>
      <c r="I5801">
        <v>0</v>
      </c>
      <c r="J5801">
        <v>0</v>
      </c>
      <c r="K5801">
        <v>0</v>
      </c>
      <c r="L5801">
        <v>0</v>
      </c>
      <c r="M5801">
        <v>0</v>
      </c>
    </row>
    <row r="5802" spans="2:13" x14ac:dyDescent="0.2">
      <c r="B5802">
        <v>0</v>
      </c>
      <c r="C5802">
        <v>0</v>
      </c>
      <c r="D5802">
        <v>0</v>
      </c>
      <c r="E5802">
        <v>0</v>
      </c>
      <c r="F5802">
        <v>0</v>
      </c>
      <c r="G5802">
        <v>44444444</v>
      </c>
      <c r="H5802">
        <v>0</v>
      </c>
      <c r="I5802">
        <v>0</v>
      </c>
      <c r="J5802">
        <v>0</v>
      </c>
      <c r="K5802">
        <v>0</v>
      </c>
      <c r="L5802">
        <v>0</v>
      </c>
      <c r="M5802">
        <v>0</v>
      </c>
    </row>
    <row r="5803" spans="2:13" x14ac:dyDescent="0.2">
      <c r="B5803">
        <v>0</v>
      </c>
      <c r="C5803">
        <v>0</v>
      </c>
      <c r="D5803">
        <v>0</v>
      </c>
      <c r="E5803">
        <v>0</v>
      </c>
      <c r="F5803">
        <v>0</v>
      </c>
      <c r="G5803">
        <v>44444444</v>
      </c>
      <c r="H5803">
        <v>0</v>
      </c>
      <c r="I5803">
        <v>0</v>
      </c>
      <c r="J5803">
        <v>0</v>
      </c>
      <c r="K5803">
        <v>0</v>
      </c>
      <c r="L5803">
        <v>0</v>
      </c>
      <c r="M5803">
        <v>0</v>
      </c>
    </row>
    <row r="5804" spans="2:13" x14ac:dyDescent="0.2">
      <c r="B5804">
        <v>0</v>
      </c>
      <c r="C5804">
        <v>0</v>
      </c>
      <c r="D5804">
        <v>0</v>
      </c>
      <c r="E5804">
        <v>0</v>
      </c>
      <c r="F5804">
        <v>0</v>
      </c>
      <c r="G5804">
        <v>44444444</v>
      </c>
      <c r="H5804">
        <v>0</v>
      </c>
      <c r="I5804">
        <v>0</v>
      </c>
      <c r="J5804">
        <v>0</v>
      </c>
      <c r="K5804">
        <v>0</v>
      </c>
      <c r="L5804">
        <v>0</v>
      </c>
      <c r="M5804">
        <v>0</v>
      </c>
    </row>
    <row r="5805" spans="2:13" x14ac:dyDescent="0.2">
      <c r="B5805">
        <v>0</v>
      </c>
      <c r="C5805">
        <v>0</v>
      </c>
      <c r="D5805">
        <v>0</v>
      </c>
      <c r="E5805">
        <v>0</v>
      </c>
      <c r="F5805">
        <v>0</v>
      </c>
      <c r="G5805">
        <v>44444444</v>
      </c>
      <c r="H5805">
        <v>0</v>
      </c>
      <c r="I5805">
        <v>0</v>
      </c>
      <c r="J5805">
        <v>0</v>
      </c>
      <c r="K5805">
        <v>0</v>
      </c>
      <c r="L5805">
        <v>0</v>
      </c>
      <c r="M5805">
        <v>0</v>
      </c>
    </row>
    <row r="5806" spans="2:13" x14ac:dyDescent="0.2">
      <c r="B5806">
        <v>0</v>
      </c>
      <c r="C5806">
        <v>0</v>
      </c>
      <c r="D5806">
        <v>0</v>
      </c>
      <c r="E5806">
        <v>0</v>
      </c>
      <c r="F5806">
        <v>0</v>
      </c>
      <c r="G5806">
        <v>44444444</v>
      </c>
      <c r="H5806">
        <v>0</v>
      </c>
      <c r="I5806">
        <v>0</v>
      </c>
      <c r="J5806">
        <v>0</v>
      </c>
      <c r="K5806">
        <v>0</v>
      </c>
      <c r="L5806">
        <v>0</v>
      </c>
      <c r="M5806">
        <v>0</v>
      </c>
    </row>
    <row r="5807" spans="2:13" x14ac:dyDescent="0.2">
      <c r="B5807">
        <v>0</v>
      </c>
      <c r="C5807">
        <v>0</v>
      </c>
      <c r="D5807">
        <v>0</v>
      </c>
      <c r="E5807">
        <v>0</v>
      </c>
      <c r="F5807">
        <v>0</v>
      </c>
      <c r="G5807">
        <v>44444444</v>
      </c>
      <c r="H5807">
        <v>0</v>
      </c>
      <c r="I5807">
        <v>0</v>
      </c>
      <c r="J5807">
        <v>0</v>
      </c>
      <c r="K5807">
        <v>0</v>
      </c>
      <c r="L5807">
        <v>0</v>
      </c>
      <c r="M5807">
        <v>0</v>
      </c>
    </row>
    <row r="5808" spans="2:13" x14ac:dyDescent="0.2">
      <c r="B5808">
        <v>0</v>
      </c>
      <c r="C5808">
        <v>0</v>
      </c>
      <c r="D5808">
        <v>0</v>
      </c>
      <c r="E5808">
        <v>0</v>
      </c>
      <c r="F5808">
        <v>0</v>
      </c>
      <c r="G5808">
        <v>44444444</v>
      </c>
      <c r="H5808">
        <v>0</v>
      </c>
      <c r="I5808">
        <v>0</v>
      </c>
      <c r="J5808">
        <v>0</v>
      </c>
      <c r="K5808">
        <v>0</v>
      </c>
      <c r="L5808">
        <v>0</v>
      </c>
      <c r="M5808">
        <v>0</v>
      </c>
    </row>
    <row r="5809" spans="2:13" x14ac:dyDescent="0.2">
      <c r="B5809">
        <v>0</v>
      </c>
      <c r="C5809">
        <v>0</v>
      </c>
      <c r="D5809">
        <v>0</v>
      </c>
      <c r="E5809">
        <v>0</v>
      </c>
      <c r="F5809">
        <v>0</v>
      </c>
      <c r="G5809">
        <v>44444444</v>
      </c>
      <c r="H5809">
        <v>0</v>
      </c>
      <c r="I5809">
        <v>0</v>
      </c>
      <c r="J5809">
        <v>0</v>
      </c>
      <c r="K5809">
        <v>0</v>
      </c>
      <c r="L5809">
        <v>0</v>
      </c>
      <c r="M5809">
        <v>0</v>
      </c>
    </row>
    <row r="5810" spans="2:13" x14ac:dyDescent="0.2">
      <c r="B5810">
        <v>0</v>
      </c>
      <c r="C5810">
        <v>0</v>
      </c>
      <c r="D5810">
        <v>0</v>
      </c>
      <c r="E5810">
        <v>0</v>
      </c>
      <c r="F5810">
        <v>0</v>
      </c>
      <c r="G5810">
        <v>44444444</v>
      </c>
      <c r="H5810">
        <v>0</v>
      </c>
      <c r="I5810">
        <v>0</v>
      </c>
      <c r="J5810">
        <v>0</v>
      </c>
      <c r="K5810">
        <v>0</v>
      </c>
      <c r="L5810">
        <v>0</v>
      </c>
      <c r="M5810">
        <v>0</v>
      </c>
    </row>
    <row r="5811" spans="2:13" x14ac:dyDescent="0.2">
      <c r="B5811">
        <v>0</v>
      </c>
      <c r="C5811">
        <v>0</v>
      </c>
      <c r="D5811">
        <v>0</v>
      </c>
      <c r="E5811">
        <v>0</v>
      </c>
      <c r="F5811">
        <v>0</v>
      </c>
      <c r="G5811">
        <v>44444444</v>
      </c>
      <c r="H5811">
        <v>0</v>
      </c>
      <c r="I5811">
        <v>0</v>
      </c>
      <c r="J5811">
        <v>0</v>
      </c>
      <c r="K5811">
        <v>0</v>
      </c>
      <c r="L5811">
        <v>0</v>
      </c>
      <c r="M5811">
        <v>0</v>
      </c>
    </row>
    <row r="5812" spans="2:13" x14ac:dyDescent="0.2">
      <c r="B5812">
        <v>0</v>
      </c>
      <c r="C5812">
        <v>0</v>
      </c>
      <c r="D5812">
        <v>0</v>
      </c>
      <c r="E5812">
        <v>0</v>
      </c>
      <c r="F5812">
        <v>0</v>
      </c>
      <c r="G5812">
        <v>44444444</v>
      </c>
      <c r="H5812">
        <v>0</v>
      </c>
      <c r="I5812">
        <v>0</v>
      </c>
      <c r="J5812">
        <v>0</v>
      </c>
      <c r="K5812">
        <v>0</v>
      </c>
      <c r="L5812">
        <v>0</v>
      </c>
      <c r="M5812">
        <v>0</v>
      </c>
    </row>
    <row r="5813" spans="2:13" x14ac:dyDescent="0.2">
      <c r="B5813">
        <v>0</v>
      </c>
      <c r="C5813">
        <v>0</v>
      </c>
      <c r="D5813">
        <v>0</v>
      </c>
      <c r="E5813">
        <v>0</v>
      </c>
      <c r="F5813">
        <v>0</v>
      </c>
      <c r="G5813">
        <v>44444444</v>
      </c>
      <c r="H5813">
        <v>0</v>
      </c>
      <c r="I5813">
        <v>0</v>
      </c>
      <c r="J5813">
        <v>0</v>
      </c>
      <c r="K5813">
        <v>0</v>
      </c>
      <c r="L5813">
        <v>0</v>
      </c>
      <c r="M5813">
        <v>0</v>
      </c>
    </row>
    <row r="5814" spans="2:13" x14ac:dyDescent="0.2">
      <c r="B5814">
        <v>0</v>
      </c>
      <c r="C5814">
        <v>0</v>
      </c>
      <c r="D5814">
        <v>0</v>
      </c>
      <c r="E5814">
        <v>0</v>
      </c>
      <c r="F5814">
        <v>0</v>
      </c>
      <c r="G5814">
        <v>44444444</v>
      </c>
      <c r="H5814">
        <v>0</v>
      </c>
      <c r="I5814">
        <v>0</v>
      </c>
      <c r="J5814">
        <v>0</v>
      </c>
      <c r="K5814">
        <v>0</v>
      </c>
      <c r="L5814">
        <v>0</v>
      </c>
      <c r="M5814">
        <v>0</v>
      </c>
    </row>
    <row r="5815" spans="2:13" x14ac:dyDescent="0.2">
      <c r="B5815">
        <v>0</v>
      </c>
      <c r="C5815">
        <v>0</v>
      </c>
      <c r="D5815">
        <v>0</v>
      </c>
      <c r="E5815">
        <v>0</v>
      </c>
      <c r="F5815">
        <v>0</v>
      </c>
      <c r="G5815">
        <v>44444444</v>
      </c>
      <c r="H5815">
        <v>0</v>
      </c>
      <c r="I5815">
        <v>0</v>
      </c>
      <c r="J5815">
        <v>0</v>
      </c>
      <c r="K5815">
        <v>0</v>
      </c>
      <c r="L5815">
        <v>0</v>
      </c>
      <c r="M5815">
        <v>0</v>
      </c>
    </row>
    <row r="5816" spans="2:13" x14ac:dyDescent="0.2">
      <c r="B5816">
        <v>0</v>
      </c>
      <c r="C5816">
        <v>0</v>
      </c>
      <c r="D5816">
        <v>0</v>
      </c>
      <c r="E5816">
        <v>0</v>
      </c>
      <c r="F5816">
        <v>0</v>
      </c>
      <c r="G5816">
        <v>44444444</v>
      </c>
      <c r="H5816">
        <v>0</v>
      </c>
      <c r="I5816">
        <v>0</v>
      </c>
      <c r="J5816">
        <v>0</v>
      </c>
      <c r="K5816">
        <v>0</v>
      </c>
      <c r="L5816">
        <v>0</v>
      </c>
      <c r="M5816">
        <v>0</v>
      </c>
    </row>
    <row r="5817" spans="2:13" x14ac:dyDescent="0.2">
      <c r="B5817">
        <v>0</v>
      </c>
      <c r="C5817">
        <v>0</v>
      </c>
      <c r="D5817">
        <v>0</v>
      </c>
      <c r="E5817">
        <v>0</v>
      </c>
      <c r="F5817">
        <v>0</v>
      </c>
      <c r="G5817">
        <v>44444444</v>
      </c>
      <c r="H5817">
        <v>0</v>
      </c>
      <c r="I5817">
        <v>0</v>
      </c>
      <c r="J5817">
        <v>0</v>
      </c>
      <c r="K5817">
        <v>0</v>
      </c>
      <c r="L5817">
        <v>0</v>
      </c>
      <c r="M5817">
        <v>0</v>
      </c>
    </row>
    <row r="5818" spans="2:13" x14ac:dyDescent="0.2">
      <c r="B5818">
        <v>0</v>
      </c>
      <c r="C5818">
        <v>0</v>
      </c>
      <c r="D5818">
        <v>0</v>
      </c>
      <c r="E5818">
        <v>0</v>
      </c>
      <c r="F5818">
        <v>0</v>
      </c>
      <c r="G5818">
        <v>44444444</v>
      </c>
      <c r="H5818">
        <v>0</v>
      </c>
      <c r="I5818">
        <v>0</v>
      </c>
      <c r="J5818">
        <v>0</v>
      </c>
      <c r="K5818">
        <v>0</v>
      </c>
      <c r="L5818">
        <v>0</v>
      </c>
      <c r="M5818">
        <v>0</v>
      </c>
    </row>
    <row r="5819" spans="2:13" x14ac:dyDescent="0.2">
      <c r="B5819">
        <v>0</v>
      </c>
      <c r="C5819">
        <v>0</v>
      </c>
      <c r="D5819">
        <v>0</v>
      </c>
      <c r="E5819">
        <v>0</v>
      </c>
      <c r="F5819">
        <v>0</v>
      </c>
      <c r="G5819">
        <v>44444444</v>
      </c>
      <c r="H5819">
        <v>0</v>
      </c>
      <c r="I5819">
        <v>0</v>
      </c>
      <c r="J5819">
        <v>0</v>
      </c>
      <c r="K5819">
        <v>0</v>
      </c>
      <c r="L5819">
        <v>0</v>
      </c>
      <c r="M5819">
        <v>0</v>
      </c>
    </row>
    <row r="5820" spans="2:13" x14ac:dyDescent="0.2">
      <c r="B5820">
        <v>0</v>
      </c>
      <c r="C5820">
        <v>0</v>
      </c>
      <c r="D5820">
        <v>0</v>
      </c>
      <c r="E5820">
        <v>0</v>
      </c>
      <c r="F5820">
        <v>0</v>
      </c>
      <c r="G5820">
        <v>44444444</v>
      </c>
      <c r="H5820">
        <v>0</v>
      </c>
      <c r="I5820">
        <v>0</v>
      </c>
      <c r="J5820">
        <v>0</v>
      </c>
      <c r="K5820">
        <v>0</v>
      </c>
      <c r="L5820">
        <v>0</v>
      </c>
      <c r="M5820">
        <v>0</v>
      </c>
    </row>
    <row r="5821" spans="2:13" x14ac:dyDescent="0.2">
      <c r="B5821">
        <v>0</v>
      </c>
      <c r="C5821">
        <v>0</v>
      </c>
      <c r="D5821">
        <v>0</v>
      </c>
      <c r="E5821">
        <v>0</v>
      </c>
      <c r="F5821">
        <v>0</v>
      </c>
      <c r="G5821">
        <v>44444444</v>
      </c>
      <c r="H5821">
        <v>0</v>
      </c>
      <c r="I5821">
        <v>0</v>
      </c>
      <c r="J5821">
        <v>0</v>
      </c>
      <c r="K5821">
        <v>0</v>
      </c>
      <c r="L5821">
        <v>0</v>
      </c>
      <c r="M5821">
        <v>0</v>
      </c>
    </row>
    <row r="5822" spans="2:13" x14ac:dyDescent="0.2">
      <c r="B5822">
        <v>0</v>
      </c>
      <c r="C5822">
        <v>0</v>
      </c>
      <c r="D5822">
        <v>0</v>
      </c>
      <c r="E5822">
        <v>0</v>
      </c>
      <c r="F5822">
        <v>0</v>
      </c>
      <c r="G5822">
        <v>44444444</v>
      </c>
      <c r="H5822">
        <v>0</v>
      </c>
      <c r="I5822">
        <v>0</v>
      </c>
      <c r="J5822">
        <v>0</v>
      </c>
      <c r="K5822">
        <v>0</v>
      </c>
      <c r="L5822">
        <v>0</v>
      </c>
      <c r="M5822">
        <v>0</v>
      </c>
    </row>
    <row r="5823" spans="2:13" x14ac:dyDescent="0.2">
      <c r="B5823">
        <v>0</v>
      </c>
      <c r="C5823">
        <v>0</v>
      </c>
      <c r="D5823">
        <v>0</v>
      </c>
      <c r="E5823">
        <v>0</v>
      </c>
      <c r="F5823">
        <v>0</v>
      </c>
      <c r="G5823">
        <v>44444444</v>
      </c>
      <c r="H5823">
        <v>0</v>
      </c>
      <c r="I5823">
        <v>0</v>
      </c>
      <c r="J5823">
        <v>0</v>
      </c>
      <c r="K5823">
        <v>0</v>
      </c>
      <c r="L5823">
        <v>0</v>
      </c>
      <c r="M5823">
        <v>0</v>
      </c>
    </row>
    <row r="5824" spans="2:13" x14ac:dyDescent="0.2">
      <c r="B5824">
        <v>0</v>
      </c>
      <c r="C5824">
        <v>0</v>
      </c>
      <c r="D5824">
        <v>0</v>
      </c>
      <c r="E5824">
        <v>0</v>
      </c>
      <c r="F5824">
        <v>0</v>
      </c>
      <c r="G5824">
        <v>44444444</v>
      </c>
      <c r="H5824">
        <v>0</v>
      </c>
      <c r="I5824">
        <v>0</v>
      </c>
      <c r="J5824">
        <v>0</v>
      </c>
      <c r="K5824">
        <v>0</v>
      </c>
      <c r="L5824">
        <v>0</v>
      </c>
      <c r="M5824">
        <v>0</v>
      </c>
    </row>
    <row r="5825" spans="2:13" x14ac:dyDescent="0.2">
      <c r="B5825">
        <v>0</v>
      </c>
      <c r="C5825">
        <v>0</v>
      </c>
      <c r="D5825">
        <v>0</v>
      </c>
      <c r="E5825">
        <v>0</v>
      </c>
      <c r="F5825">
        <v>0</v>
      </c>
      <c r="G5825">
        <v>44444444</v>
      </c>
      <c r="H5825">
        <v>0</v>
      </c>
      <c r="I5825">
        <v>0</v>
      </c>
      <c r="J5825">
        <v>0</v>
      </c>
      <c r="K5825">
        <v>0</v>
      </c>
      <c r="L5825">
        <v>0</v>
      </c>
      <c r="M5825">
        <v>0</v>
      </c>
    </row>
    <row r="5826" spans="2:13" x14ac:dyDescent="0.2">
      <c r="B5826">
        <v>0</v>
      </c>
      <c r="C5826">
        <v>0</v>
      </c>
      <c r="D5826">
        <v>0</v>
      </c>
      <c r="E5826">
        <v>0</v>
      </c>
      <c r="F5826">
        <v>0</v>
      </c>
      <c r="G5826">
        <v>44444444</v>
      </c>
      <c r="H5826">
        <v>0</v>
      </c>
      <c r="I5826">
        <v>0</v>
      </c>
      <c r="J5826">
        <v>0</v>
      </c>
      <c r="K5826">
        <v>0</v>
      </c>
      <c r="L5826">
        <v>0</v>
      </c>
      <c r="M5826">
        <v>0</v>
      </c>
    </row>
    <row r="5827" spans="2:13" x14ac:dyDescent="0.2">
      <c r="B5827">
        <v>0</v>
      </c>
      <c r="C5827">
        <v>0</v>
      </c>
      <c r="D5827">
        <v>0</v>
      </c>
      <c r="E5827">
        <v>0</v>
      </c>
      <c r="F5827">
        <v>0</v>
      </c>
      <c r="G5827">
        <v>44444444</v>
      </c>
      <c r="H5827">
        <v>0</v>
      </c>
      <c r="I5827">
        <v>0</v>
      </c>
      <c r="J5827">
        <v>0</v>
      </c>
      <c r="K5827">
        <v>0</v>
      </c>
      <c r="L5827">
        <v>0</v>
      </c>
      <c r="M5827">
        <v>0</v>
      </c>
    </row>
    <row r="5828" spans="2:13" x14ac:dyDescent="0.2">
      <c r="B5828">
        <v>0</v>
      </c>
      <c r="C5828">
        <v>0</v>
      </c>
      <c r="D5828">
        <v>0</v>
      </c>
      <c r="E5828">
        <v>0</v>
      </c>
      <c r="F5828">
        <v>0</v>
      </c>
      <c r="G5828">
        <v>44444444</v>
      </c>
      <c r="H5828">
        <v>0</v>
      </c>
      <c r="I5828">
        <v>0</v>
      </c>
      <c r="J5828">
        <v>0</v>
      </c>
      <c r="K5828">
        <v>0</v>
      </c>
      <c r="L5828">
        <v>0</v>
      </c>
      <c r="M5828">
        <v>0</v>
      </c>
    </row>
    <row r="5829" spans="2:13" x14ac:dyDescent="0.2">
      <c r="B5829">
        <v>0</v>
      </c>
      <c r="C5829">
        <v>0</v>
      </c>
      <c r="D5829">
        <v>0</v>
      </c>
      <c r="E5829">
        <v>0</v>
      </c>
      <c r="F5829">
        <v>0</v>
      </c>
      <c r="G5829">
        <v>44444444</v>
      </c>
      <c r="H5829">
        <v>0</v>
      </c>
      <c r="I5829">
        <v>0</v>
      </c>
      <c r="J5829">
        <v>0</v>
      </c>
      <c r="K5829">
        <v>0</v>
      </c>
      <c r="L5829">
        <v>0</v>
      </c>
      <c r="M5829">
        <v>0</v>
      </c>
    </row>
    <row r="5830" spans="2:13" x14ac:dyDescent="0.2">
      <c r="B5830">
        <v>0</v>
      </c>
      <c r="C5830">
        <v>0</v>
      </c>
      <c r="D5830">
        <v>0</v>
      </c>
      <c r="E5830">
        <v>0</v>
      </c>
      <c r="F5830">
        <v>0</v>
      </c>
      <c r="G5830">
        <v>44444444</v>
      </c>
      <c r="H5830">
        <v>0</v>
      </c>
      <c r="I5830">
        <v>0</v>
      </c>
      <c r="J5830">
        <v>0</v>
      </c>
      <c r="K5830">
        <v>0</v>
      </c>
      <c r="L5830">
        <v>0</v>
      </c>
      <c r="M5830">
        <v>0</v>
      </c>
    </row>
    <row r="5831" spans="2:13" x14ac:dyDescent="0.2">
      <c r="B5831">
        <v>0</v>
      </c>
      <c r="C5831">
        <v>0</v>
      </c>
      <c r="D5831">
        <v>0</v>
      </c>
      <c r="E5831">
        <v>0</v>
      </c>
      <c r="F5831">
        <v>0</v>
      </c>
      <c r="G5831">
        <v>44444444</v>
      </c>
      <c r="H5831">
        <v>0</v>
      </c>
      <c r="I5831">
        <v>0</v>
      </c>
      <c r="J5831">
        <v>0</v>
      </c>
      <c r="K5831">
        <v>0</v>
      </c>
      <c r="L5831">
        <v>0</v>
      </c>
      <c r="M5831">
        <v>0</v>
      </c>
    </row>
    <row r="5832" spans="2:13" x14ac:dyDescent="0.2">
      <c r="B5832">
        <v>0</v>
      </c>
      <c r="C5832">
        <v>0</v>
      </c>
      <c r="D5832">
        <v>0</v>
      </c>
      <c r="E5832">
        <v>0</v>
      </c>
      <c r="F5832">
        <v>0</v>
      </c>
      <c r="G5832">
        <v>44444444</v>
      </c>
      <c r="H5832">
        <v>0</v>
      </c>
      <c r="I5832">
        <v>0</v>
      </c>
      <c r="J5832">
        <v>0</v>
      </c>
      <c r="K5832">
        <v>0</v>
      </c>
      <c r="L5832">
        <v>0</v>
      </c>
      <c r="M5832">
        <v>0</v>
      </c>
    </row>
    <row r="5833" spans="2:13" x14ac:dyDescent="0.2">
      <c r="B5833">
        <v>0</v>
      </c>
      <c r="C5833">
        <v>0</v>
      </c>
      <c r="D5833">
        <v>0</v>
      </c>
      <c r="E5833">
        <v>0</v>
      </c>
      <c r="F5833">
        <v>0</v>
      </c>
      <c r="G5833">
        <v>44444444</v>
      </c>
      <c r="H5833">
        <v>0</v>
      </c>
      <c r="I5833">
        <v>0</v>
      </c>
      <c r="J5833">
        <v>0</v>
      </c>
      <c r="K5833">
        <v>0</v>
      </c>
      <c r="L5833">
        <v>0</v>
      </c>
      <c r="M5833">
        <v>0</v>
      </c>
    </row>
    <row r="5834" spans="2:13" x14ac:dyDescent="0.2">
      <c r="B5834">
        <v>0</v>
      </c>
      <c r="C5834">
        <v>0</v>
      </c>
      <c r="D5834">
        <v>0</v>
      </c>
      <c r="E5834">
        <v>0</v>
      </c>
      <c r="F5834">
        <v>0</v>
      </c>
      <c r="G5834">
        <v>44444444</v>
      </c>
      <c r="H5834">
        <v>0</v>
      </c>
      <c r="I5834">
        <v>0</v>
      </c>
      <c r="J5834">
        <v>0</v>
      </c>
      <c r="K5834">
        <v>0</v>
      </c>
      <c r="L5834">
        <v>0</v>
      </c>
      <c r="M5834">
        <v>0</v>
      </c>
    </row>
    <row r="5835" spans="2:13" x14ac:dyDescent="0.2">
      <c r="B5835">
        <v>0</v>
      </c>
      <c r="C5835">
        <v>0</v>
      </c>
      <c r="D5835">
        <v>0</v>
      </c>
      <c r="E5835">
        <v>0</v>
      </c>
      <c r="F5835">
        <v>0</v>
      </c>
      <c r="G5835">
        <v>44444444</v>
      </c>
      <c r="H5835">
        <v>0</v>
      </c>
      <c r="I5835">
        <v>0</v>
      </c>
      <c r="J5835">
        <v>0</v>
      </c>
      <c r="K5835">
        <v>0</v>
      </c>
      <c r="L5835">
        <v>0</v>
      </c>
      <c r="M5835">
        <v>0</v>
      </c>
    </row>
    <row r="5836" spans="2:13" x14ac:dyDescent="0.2">
      <c r="B5836">
        <v>0</v>
      </c>
      <c r="C5836">
        <v>0</v>
      </c>
      <c r="D5836">
        <v>0</v>
      </c>
      <c r="E5836">
        <v>0</v>
      </c>
      <c r="F5836">
        <v>0</v>
      </c>
      <c r="G5836">
        <v>44444444</v>
      </c>
      <c r="H5836">
        <v>0</v>
      </c>
      <c r="I5836">
        <v>0</v>
      </c>
      <c r="J5836">
        <v>0</v>
      </c>
      <c r="K5836">
        <v>0</v>
      </c>
      <c r="L5836">
        <v>0</v>
      </c>
      <c r="M5836">
        <v>0</v>
      </c>
    </row>
    <row r="5837" spans="2:13" x14ac:dyDescent="0.2">
      <c r="B5837">
        <v>0</v>
      </c>
      <c r="C5837">
        <v>0</v>
      </c>
      <c r="D5837">
        <v>0</v>
      </c>
      <c r="E5837">
        <v>0</v>
      </c>
      <c r="F5837">
        <v>0</v>
      </c>
      <c r="G5837">
        <v>44444444</v>
      </c>
      <c r="H5837">
        <v>0</v>
      </c>
      <c r="I5837">
        <v>0</v>
      </c>
      <c r="J5837">
        <v>0</v>
      </c>
      <c r="K5837">
        <v>0</v>
      </c>
      <c r="L5837">
        <v>0</v>
      </c>
      <c r="M5837">
        <v>0</v>
      </c>
    </row>
    <row r="5838" spans="2:13" x14ac:dyDescent="0.2">
      <c r="B5838">
        <v>0</v>
      </c>
      <c r="C5838">
        <v>0</v>
      </c>
      <c r="D5838">
        <v>0</v>
      </c>
      <c r="E5838">
        <v>0</v>
      </c>
      <c r="F5838">
        <v>0</v>
      </c>
      <c r="G5838">
        <v>44444444</v>
      </c>
      <c r="H5838">
        <v>0</v>
      </c>
      <c r="I5838">
        <v>0</v>
      </c>
      <c r="J5838">
        <v>0</v>
      </c>
      <c r="K5838">
        <v>0</v>
      </c>
      <c r="L5838">
        <v>0</v>
      </c>
      <c r="M5838">
        <v>0</v>
      </c>
    </row>
    <row r="5839" spans="2:13" x14ac:dyDescent="0.2">
      <c r="B5839">
        <v>0</v>
      </c>
      <c r="C5839">
        <v>0</v>
      </c>
      <c r="D5839">
        <v>0</v>
      </c>
      <c r="E5839">
        <v>0</v>
      </c>
      <c r="F5839">
        <v>0</v>
      </c>
      <c r="G5839">
        <v>44444444</v>
      </c>
      <c r="H5839">
        <v>0</v>
      </c>
      <c r="I5839">
        <v>0</v>
      </c>
      <c r="J5839">
        <v>0</v>
      </c>
      <c r="K5839">
        <v>0</v>
      </c>
      <c r="L5839">
        <v>0</v>
      </c>
      <c r="M5839">
        <v>0</v>
      </c>
    </row>
    <row r="5840" spans="2:13" x14ac:dyDescent="0.2">
      <c r="B5840">
        <v>0</v>
      </c>
      <c r="C5840">
        <v>0</v>
      </c>
      <c r="D5840">
        <v>0</v>
      </c>
      <c r="E5840">
        <v>0</v>
      </c>
      <c r="F5840">
        <v>0</v>
      </c>
      <c r="G5840">
        <v>44444444</v>
      </c>
      <c r="H5840">
        <v>0</v>
      </c>
      <c r="I5840">
        <v>0</v>
      </c>
      <c r="J5840">
        <v>0</v>
      </c>
      <c r="K5840">
        <v>0</v>
      </c>
      <c r="L5840">
        <v>0</v>
      </c>
      <c r="M5840">
        <v>0</v>
      </c>
    </row>
    <row r="5841" spans="2:13" x14ac:dyDescent="0.2">
      <c r="B5841">
        <v>0</v>
      </c>
      <c r="C5841">
        <v>0</v>
      </c>
      <c r="D5841">
        <v>0</v>
      </c>
      <c r="E5841">
        <v>0</v>
      </c>
      <c r="F5841">
        <v>0</v>
      </c>
      <c r="G5841">
        <v>44444444</v>
      </c>
      <c r="H5841">
        <v>0</v>
      </c>
      <c r="I5841">
        <v>0</v>
      </c>
      <c r="J5841">
        <v>0</v>
      </c>
      <c r="K5841">
        <v>0</v>
      </c>
      <c r="L5841">
        <v>0</v>
      </c>
      <c r="M5841">
        <v>0</v>
      </c>
    </row>
    <row r="5842" spans="2:13" x14ac:dyDescent="0.2">
      <c r="B5842">
        <v>0</v>
      </c>
      <c r="C5842">
        <v>0</v>
      </c>
      <c r="D5842">
        <v>0</v>
      </c>
      <c r="E5842">
        <v>0</v>
      </c>
      <c r="F5842">
        <v>0</v>
      </c>
      <c r="G5842">
        <v>44444444</v>
      </c>
      <c r="H5842">
        <v>0</v>
      </c>
      <c r="I5842">
        <v>0</v>
      </c>
      <c r="J5842">
        <v>0</v>
      </c>
      <c r="K5842">
        <v>0</v>
      </c>
      <c r="L5842">
        <v>0</v>
      </c>
      <c r="M5842">
        <v>0</v>
      </c>
    </row>
    <row r="5843" spans="2:13" x14ac:dyDescent="0.2">
      <c r="B5843">
        <v>0</v>
      </c>
      <c r="C5843">
        <v>0</v>
      </c>
      <c r="D5843">
        <v>0</v>
      </c>
      <c r="E5843">
        <v>0</v>
      </c>
      <c r="F5843">
        <v>0</v>
      </c>
      <c r="G5843">
        <v>44444444</v>
      </c>
      <c r="H5843">
        <v>0</v>
      </c>
      <c r="I5843">
        <v>0</v>
      </c>
      <c r="J5843">
        <v>0</v>
      </c>
      <c r="K5843">
        <v>0</v>
      </c>
      <c r="L5843">
        <v>0</v>
      </c>
      <c r="M5843">
        <v>0</v>
      </c>
    </row>
    <row r="5844" spans="2:13" x14ac:dyDescent="0.2">
      <c r="B5844">
        <v>0</v>
      </c>
      <c r="C5844">
        <v>0</v>
      </c>
      <c r="D5844">
        <v>0</v>
      </c>
      <c r="E5844">
        <v>0</v>
      </c>
      <c r="F5844">
        <v>0</v>
      </c>
      <c r="G5844">
        <v>44444444</v>
      </c>
      <c r="H5844">
        <v>0</v>
      </c>
      <c r="I5844">
        <v>0</v>
      </c>
      <c r="J5844">
        <v>0</v>
      </c>
      <c r="K5844">
        <v>0</v>
      </c>
      <c r="L5844">
        <v>0</v>
      </c>
      <c r="M5844">
        <v>0</v>
      </c>
    </row>
    <row r="5845" spans="2:13" x14ac:dyDescent="0.2">
      <c r="B5845">
        <v>0</v>
      </c>
      <c r="C5845">
        <v>0</v>
      </c>
      <c r="D5845">
        <v>0</v>
      </c>
      <c r="E5845">
        <v>0</v>
      </c>
      <c r="F5845">
        <v>0</v>
      </c>
      <c r="G5845">
        <v>44444444</v>
      </c>
      <c r="H5845">
        <v>0</v>
      </c>
      <c r="I5845">
        <v>0</v>
      </c>
      <c r="J5845">
        <v>0</v>
      </c>
      <c r="K5845">
        <v>0</v>
      </c>
      <c r="L5845">
        <v>0</v>
      </c>
      <c r="M5845">
        <v>0</v>
      </c>
    </row>
    <row r="5846" spans="2:13" x14ac:dyDescent="0.2">
      <c r="B5846">
        <v>0</v>
      </c>
      <c r="C5846">
        <v>0</v>
      </c>
      <c r="D5846">
        <v>0</v>
      </c>
      <c r="E5846">
        <v>0</v>
      </c>
      <c r="F5846">
        <v>0</v>
      </c>
      <c r="G5846">
        <v>44444444</v>
      </c>
      <c r="H5846">
        <v>0</v>
      </c>
      <c r="I5846">
        <v>0</v>
      </c>
      <c r="J5846">
        <v>0</v>
      </c>
      <c r="K5846">
        <v>0</v>
      </c>
      <c r="L5846">
        <v>0</v>
      </c>
      <c r="M5846">
        <v>0</v>
      </c>
    </row>
    <row r="5847" spans="2:13" x14ac:dyDescent="0.2">
      <c r="B5847">
        <v>0</v>
      </c>
      <c r="C5847">
        <v>0</v>
      </c>
      <c r="D5847">
        <v>0</v>
      </c>
      <c r="E5847">
        <v>0</v>
      </c>
      <c r="F5847">
        <v>0</v>
      </c>
      <c r="G5847">
        <v>44444444</v>
      </c>
      <c r="H5847">
        <v>0</v>
      </c>
      <c r="I5847">
        <v>0</v>
      </c>
      <c r="J5847">
        <v>0</v>
      </c>
      <c r="K5847">
        <v>0</v>
      </c>
      <c r="L5847">
        <v>0</v>
      </c>
      <c r="M5847">
        <v>0</v>
      </c>
    </row>
    <row r="5848" spans="2:13" x14ac:dyDescent="0.2">
      <c r="B5848">
        <v>0</v>
      </c>
      <c r="C5848">
        <v>0</v>
      </c>
      <c r="D5848">
        <v>0</v>
      </c>
      <c r="E5848">
        <v>0</v>
      </c>
      <c r="F5848">
        <v>0</v>
      </c>
      <c r="G5848">
        <v>44444444</v>
      </c>
      <c r="H5848">
        <v>0</v>
      </c>
      <c r="I5848">
        <v>0</v>
      </c>
      <c r="J5848">
        <v>0</v>
      </c>
      <c r="K5848">
        <v>0</v>
      </c>
      <c r="L5848">
        <v>0</v>
      </c>
      <c r="M5848">
        <v>0</v>
      </c>
    </row>
    <row r="5849" spans="2:13" x14ac:dyDescent="0.2">
      <c r="B5849">
        <v>0</v>
      </c>
      <c r="C5849">
        <v>0</v>
      </c>
      <c r="D5849">
        <v>0</v>
      </c>
      <c r="E5849">
        <v>0</v>
      </c>
      <c r="F5849">
        <v>0</v>
      </c>
      <c r="G5849">
        <v>44444444</v>
      </c>
      <c r="H5849">
        <v>0</v>
      </c>
      <c r="I5849">
        <v>0</v>
      </c>
      <c r="J5849">
        <v>0</v>
      </c>
      <c r="K5849">
        <v>0</v>
      </c>
      <c r="L5849">
        <v>0</v>
      </c>
      <c r="M5849">
        <v>0</v>
      </c>
    </row>
    <row r="5850" spans="2:13" x14ac:dyDescent="0.2">
      <c r="B5850">
        <v>0</v>
      </c>
      <c r="C5850">
        <v>0</v>
      </c>
      <c r="D5850">
        <v>0</v>
      </c>
      <c r="E5850">
        <v>0</v>
      </c>
      <c r="F5850">
        <v>0</v>
      </c>
      <c r="G5850">
        <v>44444444</v>
      </c>
      <c r="H5850">
        <v>0</v>
      </c>
      <c r="I5850">
        <v>0</v>
      </c>
      <c r="J5850">
        <v>0</v>
      </c>
      <c r="K5850">
        <v>0</v>
      </c>
      <c r="L5850">
        <v>0</v>
      </c>
      <c r="M5850">
        <v>0</v>
      </c>
    </row>
    <row r="5851" spans="2:13" x14ac:dyDescent="0.2">
      <c r="B5851">
        <v>0</v>
      </c>
      <c r="C5851">
        <v>0</v>
      </c>
      <c r="D5851">
        <v>0</v>
      </c>
      <c r="E5851">
        <v>0</v>
      </c>
      <c r="F5851">
        <v>0</v>
      </c>
      <c r="G5851">
        <v>44444444</v>
      </c>
      <c r="H5851">
        <v>0</v>
      </c>
      <c r="I5851">
        <v>0</v>
      </c>
      <c r="J5851">
        <v>0</v>
      </c>
      <c r="K5851">
        <v>0</v>
      </c>
      <c r="L5851">
        <v>0</v>
      </c>
      <c r="M5851">
        <v>0</v>
      </c>
    </row>
    <row r="5852" spans="2:13" x14ac:dyDescent="0.2">
      <c r="B5852">
        <v>0</v>
      </c>
      <c r="C5852">
        <v>0</v>
      </c>
      <c r="D5852">
        <v>0</v>
      </c>
      <c r="E5852">
        <v>0</v>
      </c>
      <c r="F5852">
        <v>0</v>
      </c>
      <c r="G5852">
        <v>44444444</v>
      </c>
      <c r="H5852">
        <v>0</v>
      </c>
      <c r="I5852">
        <v>0</v>
      </c>
      <c r="J5852">
        <v>0</v>
      </c>
      <c r="K5852">
        <v>0</v>
      </c>
      <c r="L5852">
        <v>0</v>
      </c>
      <c r="M5852">
        <v>0</v>
      </c>
    </row>
    <row r="5853" spans="2:13" x14ac:dyDescent="0.2">
      <c r="B5853">
        <v>0</v>
      </c>
      <c r="C5853">
        <v>0</v>
      </c>
      <c r="D5853">
        <v>0</v>
      </c>
      <c r="E5853">
        <v>0</v>
      </c>
      <c r="F5853">
        <v>0</v>
      </c>
      <c r="G5853">
        <v>44444444</v>
      </c>
      <c r="H5853">
        <v>0</v>
      </c>
      <c r="I5853">
        <v>0</v>
      </c>
      <c r="J5853">
        <v>0</v>
      </c>
      <c r="K5853">
        <v>0</v>
      </c>
      <c r="L5853">
        <v>0</v>
      </c>
      <c r="M5853">
        <v>0</v>
      </c>
    </row>
    <row r="5854" spans="2:13" x14ac:dyDescent="0.2">
      <c r="B5854">
        <v>0</v>
      </c>
      <c r="C5854">
        <v>0</v>
      </c>
      <c r="D5854">
        <v>0</v>
      </c>
      <c r="E5854">
        <v>0</v>
      </c>
      <c r="F5854">
        <v>0</v>
      </c>
      <c r="G5854">
        <v>44444444</v>
      </c>
      <c r="H5854">
        <v>0</v>
      </c>
      <c r="I5854">
        <v>0</v>
      </c>
      <c r="J5854">
        <v>0</v>
      </c>
      <c r="K5854">
        <v>0</v>
      </c>
      <c r="L5854">
        <v>0</v>
      </c>
      <c r="M5854">
        <v>0</v>
      </c>
    </row>
    <row r="5855" spans="2:13" x14ac:dyDescent="0.2">
      <c r="B5855">
        <v>0</v>
      </c>
      <c r="C5855">
        <v>0</v>
      </c>
      <c r="D5855">
        <v>0</v>
      </c>
      <c r="E5855">
        <v>0</v>
      </c>
      <c r="F5855">
        <v>0</v>
      </c>
      <c r="G5855">
        <v>44444444</v>
      </c>
      <c r="H5855">
        <v>0</v>
      </c>
      <c r="I5855">
        <v>0</v>
      </c>
      <c r="J5855">
        <v>0</v>
      </c>
      <c r="K5855">
        <v>0</v>
      </c>
      <c r="L5855">
        <v>0</v>
      </c>
      <c r="M5855">
        <v>0</v>
      </c>
    </row>
    <row r="5856" spans="2:13" x14ac:dyDescent="0.2">
      <c r="B5856">
        <v>0</v>
      </c>
      <c r="C5856">
        <v>0</v>
      </c>
      <c r="D5856">
        <v>0</v>
      </c>
      <c r="E5856">
        <v>0</v>
      </c>
      <c r="F5856">
        <v>0</v>
      </c>
      <c r="G5856">
        <v>44444444</v>
      </c>
      <c r="H5856">
        <v>0</v>
      </c>
      <c r="I5856">
        <v>0</v>
      </c>
      <c r="J5856">
        <v>0</v>
      </c>
      <c r="K5856">
        <v>0</v>
      </c>
      <c r="L5856">
        <v>0</v>
      </c>
      <c r="M5856">
        <v>0</v>
      </c>
    </row>
    <row r="5857" spans="2:13" x14ac:dyDescent="0.2">
      <c r="B5857">
        <v>0</v>
      </c>
      <c r="C5857">
        <v>0</v>
      </c>
      <c r="D5857">
        <v>0</v>
      </c>
      <c r="E5857">
        <v>0</v>
      </c>
      <c r="F5857">
        <v>0</v>
      </c>
      <c r="G5857">
        <v>44444444</v>
      </c>
      <c r="H5857">
        <v>0</v>
      </c>
      <c r="I5857">
        <v>0</v>
      </c>
      <c r="J5857">
        <v>0</v>
      </c>
      <c r="K5857">
        <v>0</v>
      </c>
      <c r="L5857">
        <v>0</v>
      </c>
      <c r="M5857">
        <v>0</v>
      </c>
    </row>
    <row r="5858" spans="2:13" x14ac:dyDescent="0.2">
      <c r="B5858">
        <v>0</v>
      </c>
      <c r="C5858">
        <v>0</v>
      </c>
      <c r="D5858">
        <v>0</v>
      </c>
      <c r="E5858">
        <v>0</v>
      </c>
      <c r="F5858">
        <v>0</v>
      </c>
      <c r="G5858">
        <v>44444444</v>
      </c>
      <c r="H5858">
        <v>0</v>
      </c>
      <c r="I5858">
        <v>0</v>
      </c>
      <c r="J5858">
        <v>0</v>
      </c>
      <c r="K5858">
        <v>0</v>
      </c>
      <c r="L5858">
        <v>0</v>
      </c>
      <c r="M5858">
        <v>0</v>
      </c>
    </row>
    <row r="5859" spans="2:13" x14ac:dyDescent="0.2">
      <c r="B5859">
        <v>0</v>
      </c>
      <c r="C5859">
        <v>0</v>
      </c>
      <c r="D5859">
        <v>0</v>
      </c>
      <c r="E5859">
        <v>0</v>
      </c>
      <c r="F5859">
        <v>0</v>
      </c>
      <c r="G5859">
        <v>44444444</v>
      </c>
      <c r="H5859">
        <v>0</v>
      </c>
      <c r="I5859">
        <v>0</v>
      </c>
      <c r="J5859">
        <v>0</v>
      </c>
      <c r="K5859">
        <v>0</v>
      </c>
      <c r="L5859">
        <v>0</v>
      </c>
      <c r="M5859">
        <v>0</v>
      </c>
    </row>
    <row r="5860" spans="2:13" x14ac:dyDescent="0.2">
      <c r="B5860">
        <v>0</v>
      </c>
      <c r="C5860">
        <v>0</v>
      </c>
      <c r="D5860">
        <v>0</v>
      </c>
      <c r="E5860">
        <v>0</v>
      </c>
      <c r="F5860">
        <v>0</v>
      </c>
      <c r="G5860">
        <v>44444444</v>
      </c>
      <c r="H5860">
        <v>0</v>
      </c>
      <c r="I5860">
        <v>0</v>
      </c>
      <c r="J5860">
        <v>0</v>
      </c>
      <c r="K5860">
        <v>0</v>
      </c>
      <c r="L5860">
        <v>0</v>
      </c>
      <c r="M5860">
        <v>0</v>
      </c>
    </row>
    <row r="5861" spans="2:13" x14ac:dyDescent="0.2">
      <c r="B5861">
        <v>0</v>
      </c>
      <c r="C5861">
        <v>0</v>
      </c>
      <c r="D5861">
        <v>0</v>
      </c>
      <c r="E5861">
        <v>0</v>
      </c>
      <c r="F5861">
        <v>0</v>
      </c>
      <c r="G5861">
        <v>44444444</v>
      </c>
      <c r="H5861">
        <v>0</v>
      </c>
      <c r="I5861">
        <v>0</v>
      </c>
      <c r="J5861">
        <v>0</v>
      </c>
      <c r="K5861">
        <v>0</v>
      </c>
      <c r="L5861">
        <v>0</v>
      </c>
      <c r="M5861">
        <v>0</v>
      </c>
    </row>
    <row r="5862" spans="2:13" x14ac:dyDescent="0.2">
      <c r="B5862">
        <v>0</v>
      </c>
      <c r="C5862">
        <v>0</v>
      </c>
      <c r="D5862">
        <v>0</v>
      </c>
      <c r="E5862">
        <v>0</v>
      </c>
      <c r="F5862">
        <v>0</v>
      </c>
      <c r="G5862">
        <v>44444444</v>
      </c>
      <c r="H5862">
        <v>0</v>
      </c>
      <c r="I5862">
        <v>0</v>
      </c>
      <c r="J5862">
        <v>0</v>
      </c>
      <c r="K5862">
        <v>0</v>
      </c>
      <c r="L5862">
        <v>0</v>
      </c>
      <c r="M5862">
        <v>0</v>
      </c>
    </row>
    <row r="5863" spans="2:13" x14ac:dyDescent="0.2">
      <c r="B5863">
        <v>0</v>
      </c>
      <c r="C5863">
        <v>0</v>
      </c>
      <c r="D5863">
        <v>0</v>
      </c>
      <c r="E5863">
        <v>0</v>
      </c>
      <c r="F5863">
        <v>0</v>
      </c>
      <c r="G5863">
        <v>44444444</v>
      </c>
      <c r="H5863">
        <v>0</v>
      </c>
      <c r="I5863">
        <v>0</v>
      </c>
      <c r="J5863">
        <v>0</v>
      </c>
      <c r="K5863">
        <v>0</v>
      </c>
      <c r="L5863">
        <v>0</v>
      </c>
      <c r="M5863">
        <v>0</v>
      </c>
    </row>
    <row r="5864" spans="2:13" x14ac:dyDescent="0.2">
      <c r="B5864">
        <v>0</v>
      </c>
      <c r="C5864">
        <v>0</v>
      </c>
      <c r="D5864">
        <v>0</v>
      </c>
      <c r="E5864">
        <v>0</v>
      </c>
      <c r="F5864">
        <v>0</v>
      </c>
      <c r="G5864">
        <v>44444444</v>
      </c>
      <c r="H5864">
        <v>0</v>
      </c>
      <c r="I5864">
        <v>0</v>
      </c>
      <c r="J5864">
        <v>0</v>
      </c>
      <c r="K5864">
        <v>0</v>
      </c>
      <c r="L5864">
        <v>0</v>
      </c>
      <c r="M5864">
        <v>0</v>
      </c>
    </row>
    <row r="5865" spans="2:13" x14ac:dyDescent="0.2">
      <c r="B5865">
        <v>0</v>
      </c>
      <c r="C5865">
        <v>0</v>
      </c>
      <c r="D5865">
        <v>0</v>
      </c>
      <c r="E5865">
        <v>0</v>
      </c>
      <c r="F5865">
        <v>0</v>
      </c>
      <c r="G5865">
        <v>44444444</v>
      </c>
      <c r="H5865">
        <v>0</v>
      </c>
      <c r="I5865">
        <v>0</v>
      </c>
      <c r="J5865">
        <v>0</v>
      </c>
      <c r="K5865">
        <v>0</v>
      </c>
      <c r="L5865">
        <v>0</v>
      </c>
      <c r="M5865">
        <v>0</v>
      </c>
    </row>
    <row r="5866" spans="2:13" x14ac:dyDescent="0.2">
      <c r="B5866">
        <v>0</v>
      </c>
      <c r="C5866">
        <v>0</v>
      </c>
      <c r="D5866">
        <v>0</v>
      </c>
      <c r="E5866">
        <v>0</v>
      </c>
      <c r="F5866">
        <v>0</v>
      </c>
      <c r="G5866">
        <v>44444444</v>
      </c>
      <c r="H5866">
        <v>0</v>
      </c>
      <c r="I5866">
        <v>0</v>
      </c>
      <c r="J5866">
        <v>0</v>
      </c>
      <c r="K5866">
        <v>0</v>
      </c>
      <c r="L5866">
        <v>0</v>
      </c>
      <c r="M5866">
        <v>0</v>
      </c>
    </row>
    <row r="5867" spans="2:13" x14ac:dyDescent="0.2">
      <c r="B5867">
        <v>0</v>
      </c>
      <c r="C5867">
        <v>0</v>
      </c>
      <c r="D5867">
        <v>0</v>
      </c>
      <c r="E5867">
        <v>0</v>
      </c>
      <c r="F5867">
        <v>0</v>
      </c>
      <c r="G5867">
        <v>44444444</v>
      </c>
      <c r="H5867">
        <v>0</v>
      </c>
      <c r="I5867">
        <v>0</v>
      </c>
      <c r="J5867">
        <v>0</v>
      </c>
      <c r="K5867">
        <v>0</v>
      </c>
      <c r="L5867">
        <v>0</v>
      </c>
      <c r="M5867">
        <v>0</v>
      </c>
    </row>
    <row r="5868" spans="2:13" x14ac:dyDescent="0.2">
      <c r="B5868">
        <v>0</v>
      </c>
      <c r="C5868">
        <v>0</v>
      </c>
      <c r="D5868">
        <v>0</v>
      </c>
      <c r="E5868">
        <v>0</v>
      </c>
      <c r="F5868">
        <v>0</v>
      </c>
      <c r="G5868">
        <v>44444444</v>
      </c>
      <c r="H5868">
        <v>0</v>
      </c>
      <c r="I5868">
        <v>0</v>
      </c>
      <c r="J5868">
        <v>0</v>
      </c>
      <c r="K5868">
        <v>0</v>
      </c>
      <c r="L5868">
        <v>0</v>
      </c>
      <c r="M5868">
        <v>0</v>
      </c>
    </row>
    <row r="5869" spans="2:13" x14ac:dyDescent="0.2">
      <c r="B5869">
        <v>0</v>
      </c>
      <c r="C5869">
        <v>0</v>
      </c>
      <c r="D5869">
        <v>0</v>
      </c>
      <c r="E5869">
        <v>0</v>
      </c>
      <c r="F5869">
        <v>0</v>
      </c>
      <c r="G5869">
        <v>44444444</v>
      </c>
      <c r="H5869">
        <v>0</v>
      </c>
      <c r="I5869">
        <v>0</v>
      </c>
      <c r="J5869">
        <v>0</v>
      </c>
      <c r="K5869">
        <v>0</v>
      </c>
      <c r="L5869">
        <v>0</v>
      </c>
      <c r="M5869">
        <v>0</v>
      </c>
    </row>
    <row r="5870" spans="2:13" x14ac:dyDescent="0.2">
      <c r="B5870">
        <v>0</v>
      </c>
      <c r="C5870">
        <v>0</v>
      </c>
      <c r="D5870">
        <v>0</v>
      </c>
      <c r="E5870">
        <v>0</v>
      </c>
      <c r="F5870">
        <v>0</v>
      </c>
      <c r="G5870">
        <v>44444444</v>
      </c>
      <c r="H5870">
        <v>0</v>
      </c>
      <c r="I5870">
        <v>0</v>
      </c>
      <c r="J5870">
        <v>0</v>
      </c>
      <c r="K5870">
        <v>0</v>
      </c>
      <c r="L5870">
        <v>0</v>
      </c>
      <c r="M5870">
        <v>0</v>
      </c>
    </row>
    <row r="5871" spans="2:13" x14ac:dyDescent="0.2">
      <c r="B5871">
        <v>0</v>
      </c>
      <c r="C5871">
        <v>0</v>
      </c>
      <c r="D5871">
        <v>0</v>
      </c>
      <c r="E5871">
        <v>0</v>
      </c>
      <c r="F5871">
        <v>0</v>
      </c>
      <c r="G5871">
        <v>44444444</v>
      </c>
      <c r="H5871">
        <v>0</v>
      </c>
      <c r="I5871">
        <v>0</v>
      </c>
      <c r="J5871">
        <v>0</v>
      </c>
      <c r="K5871">
        <v>0</v>
      </c>
      <c r="L5871">
        <v>0</v>
      </c>
      <c r="M5871">
        <v>0</v>
      </c>
    </row>
    <row r="5872" spans="2:13" x14ac:dyDescent="0.2">
      <c r="B5872">
        <v>0</v>
      </c>
      <c r="C5872">
        <v>0</v>
      </c>
      <c r="D5872">
        <v>0</v>
      </c>
      <c r="E5872">
        <v>0</v>
      </c>
      <c r="F5872">
        <v>0</v>
      </c>
      <c r="G5872">
        <v>44444444</v>
      </c>
      <c r="H5872">
        <v>0</v>
      </c>
      <c r="I5872">
        <v>0</v>
      </c>
      <c r="J5872">
        <v>0</v>
      </c>
      <c r="K5872">
        <v>0</v>
      </c>
      <c r="L5872">
        <v>0</v>
      </c>
      <c r="M5872">
        <v>0</v>
      </c>
    </row>
    <row r="5873" spans="2:13" x14ac:dyDescent="0.2">
      <c r="B5873">
        <v>0</v>
      </c>
      <c r="C5873">
        <v>0</v>
      </c>
      <c r="D5873">
        <v>0</v>
      </c>
      <c r="E5873">
        <v>0</v>
      </c>
      <c r="F5873">
        <v>0</v>
      </c>
      <c r="G5873">
        <v>44444444</v>
      </c>
      <c r="H5873">
        <v>0</v>
      </c>
      <c r="I5873">
        <v>0</v>
      </c>
      <c r="J5873">
        <v>0</v>
      </c>
      <c r="K5873">
        <v>0</v>
      </c>
      <c r="L5873">
        <v>0</v>
      </c>
      <c r="M5873">
        <v>0</v>
      </c>
    </row>
    <row r="5874" spans="2:13" x14ac:dyDescent="0.2">
      <c r="B5874">
        <v>0</v>
      </c>
      <c r="C5874">
        <v>0</v>
      </c>
      <c r="D5874">
        <v>0</v>
      </c>
      <c r="E5874">
        <v>0</v>
      </c>
      <c r="F5874">
        <v>0</v>
      </c>
      <c r="G5874">
        <v>44444444</v>
      </c>
      <c r="H5874">
        <v>0</v>
      </c>
      <c r="I5874">
        <v>0</v>
      </c>
      <c r="J5874">
        <v>0</v>
      </c>
      <c r="K5874">
        <v>0</v>
      </c>
      <c r="L5874">
        <v>0</v>
      </c>
      <c r="M5874">
        <v>0</v>
      </c>
    </row>
    <row r="5875" spans="2:13" x14ac:dyDescent="0.2">
      <c r="B5875">
        <v>0</v>
      </c>
      <c r="C5875">
        <v>0</v>
      </c>
      <c r="D5875">
        <v>0</v>
      </c>
      <c r="E5875">
        <v>0</v>
      </c>
      <c r="F5875">
        <v>0</v>
      </c>
      <c r="G5875">
        <v>44444444</v>
      </c>
      <c r="H5875">
        <v>0</v>
      </c>
      <c r="I5875">
        <v>0</v>
      </c>
      <c r="J5875">
        <v>0</v>
      </c>
      <c r="K5875">
        <v>0</v>
      </c>
      <c r="L5875">
        <v>0</v>
      </c>
      <c r="M5875">
        <v>0</v>
      </c>
    </row>
    <row r="5876" spans="2:13" x14ac:dyDescent="0.2">
      <c r="B5876">
        <v>0</v>
      </c>
      <c r="C5876">
        <v>0</v>
      </c>
      <c r="D5876">
        <v>0</v>
      </c>
      <c r="E5876">
        <v>0</v>
      </c>
      <c r="F5876">
        <v>0</v>
      </c>
      <c r="G5876">
        <v>44444444</v>
      </c>
      <c r="H5876">
        <v>0</v>
      </c>
      <c r="I5876">
        <v>0</v>
      </c>
      <c r="J5876">
        <v>0</v>
      </c>
      <c r="K5876">
        <v>0</v>
      </c>
      <c r="L5876">
        <v>0</v>
      </c>
      <c r="M5876">
        <v>0</v>
      </c>
    </row>
    <row r="5877" spans="2:13" x14ac:dyDescent="0.2">
      <c r="B5877">
        <v>0</v>
      </c>
      <c r="C5877">
        <v>0</v>
      </c>
      <c r="D5877">
        <v>0</v>
      </c>
      <c r="E5877">
        <v>0</v>
      </c>
      <c r="F5877">
        <v>0</v>
      </c>
      <c r="G5877">
        <v>44444444</v>
      </c>
      <c r="H5877">
        <v>0</v>
      </c>
      <c r="I5877">
        <v>0</v>
      </c>
      <c r="J5877">
        <v>0</v>
      </c>
      <c r="K5877">
        <v>0</v>
      </c>
      <c r="L5877">
        <v>0</v>
      </c>
      <c r="M5877">
        <v>0</v>
      </c>
    </row>
    <row r="5878" spans="2:13" x14ac:dyDescent="0.2">
      <c r="B5878">
        <v>0</v>
      </c>
      <c r="C5878">
        <v>0</v>
      </c>
      <c r="D5878">
        <v>0</v>
      </c>
      <c r="E5878">
        <v>0</v>
      </c>
      <c r="F5878">
        <v>0</v>
      </c>
      <c r="G5878">
        <v>44444444</v>
      </c>
      <c r="H5878">
        <v>0</v>
      </c>
      <c r="I5878">
        <v>0</v>
      </c>
      <c r="J5878">
        <v>0</v>
      </c>
      <c r="K5878">
        <v>0</v>
      </c>
      <c r="L5878">
        <v>0</v>
      </c>
      <c r="M5878">
        <v>0</v>
      </c>
    </row>
    <row r="5879" spans="2:13" x14ac:dyDescent="0.2">
      <c r="B5879">
        <v>0</v>
      </c>
      <c r="C5879">
        <v>0</v>
      </c>
      <c r="D5879">
        <v>0</v>
      </c>
      <c r="E5879">
        <v>0</v>
      </c>
      <c r="F5879">
        <v>0</v>
      </c>
      <c r="G5879">
        <v>44444444</v>
      </c>
      <c r="H5879">
        <v>0</v>
      </c>
      <c r="I5879">
        <v>0</v>
      </c>
      <c r="J5879">
        <v>0</v>
      </c>
      <c r="K5879">
        <v>0</v>
      </c>
      <c r="L5879">
        <v>0</v>
      </c>
      <c r="M5879">
        <v>0</v>
      </c>
    </row>
    <row r="5880" spans="2:13" x14ac:dyDescent="0.2">
      <c r="B5880">
        <v>0</v>
      </c>
      <c r="C5880">
        <v>0</v>
      </c>
      <c r="D5880">
        <v>0</v>
      </c>
      <c r="E5880">
        <v>0</v>
      </c>
      <c r="F5880">
        <v>0</v>
      </c>
      <c r="G5880">
        <v>44444444</v>
      </c>
      <c r="H5880">
        <v>0</v>
      </c>
      <c r="I5880">
        <v>0</v>
      </c>
      <c r="J5880">
        <v>0</v>
      </c>
      <c r="K5880">
        <v>0</v>
      </c>
      <c r="L5880">
        <v>0</v>
      </c>
      <c r="M5880">
        <v>0</v>
      </c>
    </row>
    <row r="5881" spans="2:13" x14ac:dyDescent="0.2">
      <c r="B5881">
        <v>0</v>
      </c>
      <c r="C5881">
        <v>0</v>
      </c>
      <c r="D5881">
        <v>0</v>
      </c>
      <c r="E5881">
        <v>0</v>
      </c>
      <c r="F5881">
        <v>0</v>
      </c>
      <c r="G5881">
        <v>44444444</v>
      </c>
      <c r="H5881">
        <v>0</v>
      </c>
      <c r="I5881">
        <v>0</v>
      </c>
      <c r="J5881">
        <v>0</v>
      </c>
      <c r="K5881">
        <v>0</v>
      </c>
      <c r="L5881">
        <v>0</v>
      </c>
      <c r="M5881">
        <v>0</v>
      </c>
    </row>
    <row r="5882" spans="2:13" x14ac:dyDescent="0.2">
      <c r="B5882">
        <v>0</v>
      </c>
      <c r="C5882">
        <v>0</v>
      </c>
      <c r="D5882">
        <v>0</v>
      </c>
      <c r="E5882">
        <v>0</v>
      </c>
      <c r="F5882">
        <v>0</v>
      </c>
      <c r="G5882">
        <v>44444444</v>
      </c>
      <c r="H5882">
        <v>0</v>
      </c>
      <c r="I5882">
        <v>0</v>
      </c>
      <c r="J5882">
        <v>0</v>
      </c>
      <c r="K5882">
        <v>0</v>
      </c>
      <c r="L5882">
        <v>0</v>
      </c>
      <c r="M5882">
        <v>0</v>
      </c>
    </row>
    <row r="5883" spans="2:13" x14ac:dyDescent="0.2">
      <c r="B5883">
        <v>0</v>
      </c>
      <c r="C5883">
        <v>0</v>
      </c>
      <c r="D5883">
        <v>0</v>
      </c>
      <c r="E5883">
        <v>0</v>
      </c>
      <c r="F5883">
        <v>0</v>
      </c>
      <c r="G5883">
        <v>44444444</v>
      </c>
      <c r="H5883">
        <v>0</v>
      </c>
      <c r="I5883">
        <v>0</v>
      </c>
      <c r="J5883">
        <v>0</v>
      </c>
      <c r="K5883">
        <v>0</v>
      </c>
      <c r="L5883">
        <v>0</v>
      </c>
      <c r="M5883">
        <v>0</v>
      </c>
    </row>
    <row r="5884" spans="2:13" x14ac:dyDescent="0.2">
      <c r="B5884">
        <v>0</v>
      </c>
      <c r="C5884">
        <v>0</v>
      </c>
      <c r="D5884">
        <v>0</v>
      </c>
      <c r="E5884">
        <v>0</v>
      </c>
      <c r="F5884">
        <v>0</v>
      </c>
      <c r="G5884">
        <v>44444444</v>
      </c>
      <c r="H5884">
        <v>0</v>
      </c>
      <c r="I5884">
        <v>0</v>
      </c>
      <c r="J5884">
        <v>0</v>
      </c>
      <c r="K5884">
        <v>0</v>
      </c>
      <c r="L5884">
        <v>0</v>
      </c>
      <c r="M5884">
        <v>0</v>
      </c>
    </row>
    <row r="5885" spans="2:13" x14ac:dyDescent="0.2">
      <c r="B5885">
        <v>0</v>
      </c>
      <c r="C5885">
        <v>0</v>
      </c>
      <c r="D5885">
        <v>0</v>
      </c>
      <c r="E5885">
        <v>0</v>
      </c>
      <c r="F5885">
        <v>0</v>
      </c>
      <c r="G5885">
        <v>44444444</v>
      </c>
      <c r="H5885">
        <v>0</v>
      </c>
      <c r="I5885">
        <v>0</v>
      </c>
      <c r="J5885">
        <v>0</v>
      </c>
      <c r="K5885">
        <v>0</v>
      </c>
      <c r="L5885">
        <v>0</v>
      </c>
      <c r="M5885">
        <v>0</v>
      </c>
    </row>
    <row r="5886" spans="2:13" x14ac:dyDescent="0.2">
      <c r="B5886">
        <v>0</v>
      </c>
      <c r="C5886">
        <v>0</v>
      </c>
      <c r="D5886">
        <v>0</v>
      </c>
      <c r="E5886">
        <v>0</v>
      </c>
      <c r="F5886">
        <v>0</v>
      </c>
      <c r="G5886">
        <v>44444444</v>
      </c>
      <c r="H5886">
        <v>0</v>
      </c>
      <c r="I5886">
        <v>0</v>
      </c>
      <c r="J5886">
        <v>0</v>
      </c>
      <c r="K5886">
        <v>0</v>
      </c>
      <c r="L5886">
        <v>0</v>
      </c>
      <c r="M5886">
        <v>0</v>
      </c>
    </row>
    <row r="5887" spans="2:13" x14ac:dyDescent="0.2">
      <c r="B5887">
        <v>0</v>
      </c>
      <c r="C5887">
        <v>0</v>
      </c>
      <c r="D5887">
        <v>0</v>
      </c>
      <c r="E5887">
        <v>0</v>
      </c>
      <c r="F5887">
        <v>0</v>
      </c>
      <c r="G5887">
        <v>44444444</v>
      </c>
      <c r="H5887">
        <v>0</v>
      </c>
      <c r="I5887">
        <v>0</v>
      </c>
      <c r="J5887">
        <v>0</v>
      </c>
      <c r="K5887">
        <v>0</v>
      </c>
      <c r="L5887">
        <v>0</v>
      </c>
      <c r="M5887">
        <v>0</v>
      </c>
    </row>
    <row r="5888" spans="2:13" x14ac:dyDescent="0.2">
      <c r="B5888">
        <v>0</v>
      </c>
      <c r="C5888">
        <v>0</v>
      </c>
      <c r="D5888">
        <v>0</v>
      </c>
      <c r="E5888">
        <v>0</v>
      </c>
      <c r="F5888">
        <v>0</v>
      </c>
      <c r="G5888">
        <v>44444444</v>
      </c>
      <c r="H5888">
        <v>0</v>
      </c>
      <c r="I5888">
        <v>0</v>
      </c>
      <c r="J5888">
        <v>0</v>
      </c>
      <c r="K5888">
        <v>0</v>
      </c>
      <c r="L5888">
        <v>0</v>
      </c>
      <c r="M5888">
        <v>0</v>
      </c>
    </row>
    <row r="5889" spans="2:13" x14ac:dyDescent="0.2">
      <c r="B5889">
        <v>0</v>
      </c>
      <c r="C5889">
        <v>0</v>
      </c>
      <c r="D5889">
        <v>0</v>
      </c>
      <c r="E5889">
        <v>0</v>
      </c>
      <c r="F5889">
        <v>0</v>
      </c>
      <c r="G5889">
        <v>44444444</v>
      </c>
      <c r="H5889">
        <v>0</v>
      </c>
      <c r="I5889">
        <v>0</v>
      </c>
      <c r="J5889">
        <v>0</v>
      </c>
      <c r="K5889">
        <v>0</v>
      </c>
      <c r="L5889">
        <v>0</v>
      </c>
      <c r="M5889">
        <v>0</v>
      </c>
    </row>
    <row r="5890" spans="2:13" x14ac:dyDescent="0.2">
      <c r="B5890">
        <v>0</v>
      </c>
      <c r="C5890">
        <v>0</v>
      </c>
      <c r="D5890">
        <v>0</v>
      </c>
      <c r="E5890">
        <v>0</v>
      </c>
      <c r="F5890">
        <v>0</v>
      </c>
      <c r="G5890">
        <v>44444444</v>
      </c>
      <c r="H5890">
        <v>0</v>
      </c>
      <c r="I5890">
        <v>0</v>
      </c>
      <c r="J5890">
        <v>0</v>
      </c>
      <c r="K5890">
        <v>0</v>
      </c>
      <c r="L5890">
        <v>0</v>
      </c>
      <c r="M5890">
        <v>0</v>
      </c>
    </row>
    <row r="5891" spans="2:13" x14ac:dyDescent="0.2">
      <c r="B5891">
        <v>0</v>
      </c>
      <c r="C5891">
        <v>0</v>
      </c>
      <c r="D5891">
        <v>0</v>
      </c>
      <c r="E5891">
        <v>0</v>
      </c>
      <c r="F5891">
        <v>0</v>
      </c>
      <c r="G5891">
        <v>44444444</v>
      </c>
      <c r="H5891">
        <v>0</v>
      </c>
      <c r="I5891">
        <v>0</v>
      </c>
      <c r="J5891">
        <v>0</v>
      </c>
      <c r="K5891">
        <v>0</v>
      </c>
      <c r="L5891">
        <v>0</v>
      </c>
      <c r="M5891">
        <v>0</v>
      </c>
    </row>
    <row r="5892" spans="2:13" x14ac:dyDescent="0.2">
      <c r="B5892">
        <v>0</v>
      </c>
      <c r="C5892">
        <v>0</v>
      </c>
      <c r="D5892">
        <v>0</v>
      </c>
      <c r="E5892">
        <v>0</v>
      </c>
      <c r="F5892">
        <v>0</v>
      </c>
      <c r="G5892">
        <v>44444444</v>
      </c>
      <c r="H5892">
        <v>0</v>
      </c>
      <c r="I5892">
        <v>0</v>
      </c>
      <c r="J5892">
        <v>0</v>
      </c>
      <c r="K5892">
        <v>0</v>
      </c>
      <c r="L5892">
        <v>0</v>
      </c>
      <c r="M5892">
        <v>0</v>
      </c>
    </row>
    <row r="5893" spans="2:13" x14ac:dyDescent="0.2">
      <c r="B5893">
        <v>0</v>
      </c>
      <c r="C5893">
        <v>0</v>
      </c>
      <c r="D5893">
        <v>0</v>
      </c>
      <c r="E5893">
        <v>0</v>
      </c>
      <c r="F5893">
        <v>0</v>
      </c>
      <c r="G5893">
        <v>44444444</v>
      </c>
      <c r="H5893">
        <v>0</v>
      </c>
      <c r="I5893">
        <v>0</v>
      </c>
      <c r="J5893">
        <v>0</v>
      </c>
      <c r="K5893">
        <v>0</v>
      </c>
      <c r="L5893">
        <v>0</v>
      </c>
      <c r="M5893">
        <v>0</v>
      </c>
    </row>
    <row r="5894" spans="2:13" x14ac:dyDescent="0.2">
      <c r="B5894">
        <v>0</v>
      </c>
      <c r="C5894">
        <v>0</v>
      </c>
      <c r="D5894">
        <v>0</v>
      </c>
      <c r="E5894">
        <v>0</v>
      </c>
      <c r="F5894">
        <v>0</v>
      </c>
      <c r="G5894">
        <v>44444444</v>
      </c>
      <c r="H5894">
        <v>0</v>
      </c>
      <c r="I5894">
        <v>0</v>
      </c>
      <c r="J5894">
        <v>0</v>
      </c>
      <c r="K5894">
        <v>0</v>
      </c>
      <c r="L5894">
        <v>0</v>
      </c>
      <c r="M5894">
        <v>0</v>
      </c>
    </row>
    <row r="5895" spans="2:13" x14ac:dyDescent="0.2">
      <c r="B5895">
        <v>0</v>
      </c>
      <c r="C5895">
        <v>0</v>
      </c>
      <c r="D5895">
        <v>0</v>
      </c>
      <c r="E5895">
        <v>0</v>
      </c>
      <c r="F5895">
        <v>0</v>
      </c>
      <c r="G5895">
        <v>44444444</v>
      </c>
      <c r="H5895">
        <v>0</v>
      </c>
      <c r="I5895">
        <v>0</v>
      </c>
      <c r="J5895">
        <v>0</v>
      </c>
      <c r="K5895">
        <v>0</v>
      </c>
      <c r="L5895">
        <v>0</v>
      </c>
      <c r="M5895">
        <v>0</v>
      </c>
    </row>
    <row r="5896" spans="2:13" x14ac:dyDescent="0.2">
      <c r="B5896">
        <v>0</v>
      </c>
      <c r="C5896">
        <v>0</v>
      </c>
      <c r="D5896">
        <v>0</v>
      </c>
      <c r="E5896">
        <v>0</v>
      </c>
      <c r="F5896">
        <v>0</v>
      </c>
      <c r="G5896">
        <v>44444444</v>
      </c>
      <c r="H5896">
        <v>0</v>
      </c>
      <c r="I5896">
        <v>0</v>
      </c>
      <c r="J5896">
        <v>0</v>
      </c>
      <c r="K5896">
        <v>0</v>
      </c>
      <c r="L5896">
        <v>0</v>
      </c>
      <c r="M5896">
        <v>0</v>
      </c>
    </row>
    <row r="5897" spans="2:13" x14ac:dyDescent="0.2">
      <c r="B5897">
        <v>0</v>
      </c>
      <c r="C5897">
        <v>0</v>
      </c>
      <c r="D5897">
        <v>0</v>
      </c>
      <c r="E5897">
        <v>0</v>
      </c>
      <c r="F5897">
        <v>0</v>
      </c>
      <c r="G5897">
        <v>44444444</v>
      </c>
      <c r="H5897">
        <v>0</v>
      </c>
      <c r="I5897">
        <v>0</v>
      </c>
      <c r="J5897">
        <v>0</v>
      </c>
      <c r="K5897">
        <v>0</v>
      </c>
      <c r="L5897">
        <v>0</v>
      </c>
      <c r="M5897">
        <v>0</v>
      </c>
    </row>
    <row r="5898" spans="2:13" x14ac:dyDescent="0.2">
      <c r="B5898">
        <v>0</v>
      </c>
      <c r="C5898">
        <v>0</v>
      </c>
      <c r="D5898">
        <v>0</v>
      </c>
      <c r="E5898">
        <v>0</v>
      </c>
      <c r="F5898">
        <v>0</v>
      </c>
      <c r="G5898">
        <v>44444444</v>
      </c>
      <c r="H5898">
        <v>0</v>
      </c>
      <c r="I5898">
        <v>0</v>
      </c>
      <c r="J5898">
        <v>0</v>
      </c>
      <c r="K5898">
        <v>0</v>
      </c>
      <c r="L5898">
        <v>0</v>
      </c>
      <c r="M5898">
        <v>0</v>
      </c>
    </row>
    <row r="5899" spans="2:13" x14ac:dyDescent="0.2">
      <c r="B5899">
        <v>0</v>
      </c>
      <c r="C5899">
        <v>0</v>
      </c>
      <c r="D5899">
        <v>0</v>
      </c>
      <c r="E5899">
        <v>0</v>
      </c>
      <c r="F5899">
        <v>0</v>
      </c>
      <c r="G5899">
        <v>44444444</v>
      </c>
      <c r="H5899">
        <v>0</v>
      </c>
      <c r="I5899">
        <v>0</v>
      </c>
      <c r="J5899">
        <v>0</v>
      </c>
      <c r="K5899">
        <v>0</v>
      </c>
      <c r="L5899">
        <v>0</v>
      </c>
      <c r="M5899">
        <v>0</v>
      </c>
    </row>
    <row r="5900" spans="2:13" x14ac:dyDescent="0.2">
      <c r="B5900">
        <v>0</v>
      </c>
      <c r="C5900">
        <v>0</v>
      </c>
      <c r="D5900">
        <v>0</v>
      </c>
      <c r="E5900">
        <v>0</v>
      </c>
      <c r="F5900">
        <v>0</v>
      </c>
      <c r="G5900">
        <v>44444444</v>
      </c>
      <c r="H5900">
        <v>0</v>
      </c>
      <c r="I5900">
        <v>0</v>
      </c>
      <c r="J5900">
        <v>0</v>
      </c>
      <c r="K5900">
        <v>0</v>
      </c>
      <c r="L5900">
        <v>0</v>
      </c>
      <c r="M5900">
        <v>0</v>
      </c>
    </row>
    <row r="5901" spans="2:13" x14ac:dyDescent="0.2">
      <c r="B5901">
        <v>0</v>
      </c>
      <c r="C5901">
        <v>0</v>
      </c>
      <c r="D5901">
        <v>0</v>
      </c>
      <c r="E5901">
        <v>0</v>
      </c>
      <c r="F5901">
        <v>0</v>
      </c>
      <c r="G5901">
        <v>44444444</v>
      </c>
      <c r="H5901">
        <v>0</v>
      </c>
      <c r="I5901">
        <v>0</v>
      </c>
      <c r="J5901">
        <v>0</v>
      </c>
      <c r="K5901">
        <v>0</v>
      </c>
      <c r="L5901">
        <v>0</v>
      </c>
      <c r="M5901">
        <v>0</v>
      </c>
    </row>
    <row r="5902" spans="2:13" x14ac:dyDescent="0.2">
      <c r="B5902">
        <v>0</v>
      </c>
      <c r="C5902">
        <v>0</v>
      </c>
      <c r="D5902">
        <v>0</v>
      </c>
      <c r="E5902">
        <v>0</v>
      </c>
      <c r="F5902">
        <v>0</v>
      </c>
      <c r="G5902">
        <v>44444444</v>
      </c>
      <c r="H5902">
        <v>0</v>
      </c>
      <c r="I5902">
        <v>0</v>
      </c>
      <c r="J5902">
        <v>0</v>
      </c>
      <c r="K5902">
        <v>0</v>
      </c>
      <c r="L5902">
        <v>0</v>
      </c>
      <c r="M5902">
        <v>0</v>
      </c>
    </row>
    <row r="5903" spans="2:13" x14ac:dyDescent="0.2">
      <c r="B5903">
        <v>0</v>
      </c>
      <c r="C5903">
        <v>0</v>
      </c>
      <c r="D5903">
        <v>0</v>
      </c>
      <c r="E5903">
        <v>0</v>
      </c>
      <c r="F5903">
        <v>0</v>
      </c>
      <c r="G5903">
        <v>44444444</v>
      </c>
      <c r="H5903">
        <v>0</v>
      </c>
      <c r="I5903">
        <v>0</v>
      </c>
      <c r="J5903">
        <v>0</v>
      </c>
      <c r="K5903">
        <v>0</v>
      </c>
      <c r="L5903">
        <v>0</v>
      </c>
      <c r="M5903">
        <v>0</v>
      </c>
    </row>
    <row r="5904" spans="2:13" x14ac:dyDescent="0.2">
      <c r="B5904">
        <v>0</v>
      </c>
      <c r="C5904">
        <v>0</v>
      </c>
      <c r="D5904">
        <v>0</v>
      </c>
      <c r="E5904">
        <v>0</v>
      </c>
      <c r="F5904">
        <v>0</v>
      </c>
      <c r="G5904">
        <v>44444444</v>
      </c>
      <c r="H5904">
        <v>0</v>
      </c>
      <c r="I5904">
        <v>0</v>
      </c>
      <c r="J5904">
        <v>0</v>
      </c>
      <c r="K5904">
        <v>0</v>
      </c>
      <c r="L5904">
        <v>0</v>
      </c>
      <c r="M5904">
        <v>0</v>
      </c>
    </row>
    <row r="5905" spans="2:13" x14ac:dyDescent="0.2">
      <c r="B5905">
        <v>0</v>
      </c>
      <c r="C5905">
        <v>0</v>
      </c>
      <c r="D5905">
        <v>0</v>
      </c>
      <c r="E5905">
        <v>0</v>
      </c>
      <c r="F5905">
        <v>0</v>
      </c>
      <c r="G5905">
        <v>44444444</v>
      </c>
      <c r="H5905">
        <v>0</v>
      </c>
      <c r="I5905">
        <v>0</v>
      </c>
      <c r="J5905">
        <v>0</v>
      </c>
      <c r="K5905">
        <v>0</v>
      </c>
      <c r="L5905">
        <v>0</v>
      </c>
      <c r="M5905">
        <v>0</v>
      </c>
    </row>
    <row r="5906" spans="2:13" x14ac:dyDescent="0.2">
      <c r="B5906">
        <v>0</v>
      </c>
      <c r="C5906">
        <v>0</v>
      </c>
      <c r="D5906">
        <v>0</v>
      </c>
      <c r="E5906">
        <v>0</v>
      </c>
      <c r="F5906">
        <v>0</v>
      </c>
      <c r="G5906">
        <v>44444444</v>
      </c>
      <c r="H5906">
        <v>0</v>
      </c>
      <c r="I5906">
        <v>0</v>
      </c>
      <c r="J5906">
        <v>0</v>
      </c>
      <c r="K5906">
        <v>0</v>
      </c>
      <c r="L5906">
        <v>0</v>
      </c>
      <c r="M5906">
        <v>0</v>
      </c>
    </row>
    <row r="5907" spans="2:13" x14ac:dyDescent="0.2">
      <c r="B5907">
        <v>0</v>
      </c>
      <c r="C5907">
        <v>0</v>
      </c>
      <c r="D5907">
        <v>0</v>
      </c>
      <c r="E5907">
        <v>0</v>
      </c>
      <c r="F5907">
        <v>0</v>
      </c>
      <c r="G5907">
        <v>44444444</v>
      </c>
      <c r="H5907">
        <v>0</v>
      </c>
      <c r="I5907">
        <v>0</v>
      </c>
      <c r="J5907">
        <v>0</v>
      </c>
      <c r="K5907">
        <v>0</v>
      </c>
      <c r="L5907">
        <v>0</v>
      </c>
      <c r="M5907">
        <v>0</v>
      </c>
    </row>
    <row r="5908" spans="2:13" x14ac:dyDescent="0.2">
      <c r="B5908">
        <v>0</v>
      </c>
      <c r="C5908">
        <v>0</v>
      </c>
      <c r="D5908">
        <v>0</v>
      </c>
      <c r="E5908">
        <v>0</v>
      </c>
      <c r="F5908">
        <v>0</v>
      </c>
      <c r="G5908">
        <v>44444444</v>
      </c>
      <c r="H5908">
        <v>0</v>
      </c>
      <c r="I5908">
        <v>0</v>
      </c>
      <c r="J5908">
        <v>0</v>
      </c>
      <c r="K5908">
        <v>0</v>
      </c>
      <c r="L5908">
        <v>0</v>
      </c>
      <c r="M5908">
        <v>0</v>
      </c>
    </row>
    <row r="5909" spans="2:13" x14ac:dyDescent="0.2">
      <c r="B5909">
        <v>0</v>
      </c>
      <c r="C5909">
        <v>0</v>
      </c>
      <c r="D5909">
        <v>0</v>
      </c>
      <c r="E5909">
        <v>0</v>
      </c>
      <c r="F5909">
        <v>0</v>
      </c>
      <c r="G5909">
        <v>44444444</v>
      </c>
      <c r="H5909">
        <v>0</v>
      </c>
      <c r="I5909">
        <v>0</v>
      </c>
      <c r="J5909">
        <v>0</v>
      </c>
      <c r="K5909">
        <v>0</v>
      </c>
      <c r="L5909">
        <v>0</v>
      </c>
      <c r="M5909">
        <v>0</v>
      </c>
    </row>
    <row r="5910" spans="2:13" x14ac:dyDescent="0.2">
      <c r="B5910">
        <v>0</v>
      </c>
      <c r="C5910">
        <v>0</v>
      </c>
      <c r="D5910">
        <v>0</v>
      </c>
      <c r="E5910">
        <v>0</v>
      </c>
      <c r="F5910">
        <v>0</v>
      </c>
      <c r="G5910">
        <v>44444444</v>
      </c>
      <c r="H5910">
        <v>0</v>
      </c>
      <c r="I5910">
        <v>0</v>
      </c>
      <c r="J5910">
        <v>0</v>
      </c>
      <c r="K5910">
        <v>0</v>
      </c>
      <c r="L5910">
        <v>0</v>
      </c>
      <c r="M5910">
        <v>0</v>
      </c>
    </row>
    <row r="5911" spans="2:13" x14ac:dyDescent="0.2">
      <c r="B5911">
        <v>0</v>
      </c>
      <c r="C5911">
        <v>0</v>
      </c>
      <c r="D5911">
        <v>0</v>
      </c>
      <c r="E5911">
        <v>0</v>
      </c>
      <c r="F5911">
        <v>0</v>
      </c>
      <c r="G5911">
        <v>44444444</v>
      </c>
      <c r="H5911">
        <v>0</v>
      </c>
      <c r="I5911">
        <v>0</v>
      </c>
      <c r="J5911">
        <v>0</v>
      </c>
      <c r="K5911">
        <v>0</v>
      </c>
      <c r="L5911">
        <v>0</v>
      </c>
      <c r="M5911">
        <v>0</v>
      </c>
    </row>
    <row r="5912" spans="2:13" x14ac:dyDescent="0.2">
      <c r="B5912">
        <v>0</v>
      </c>
      <c r="C5912">
        <v>0</v>
      </c>
      <c r="D5912">
        <v>0</v>
      </c>
      <c r="E5912">
        <v>0</v>
      </c>
      <c r="F5912">
        <v>0</v>
      </c>
      <c r="G5912">
        <v>44444444</v>
      </c>
      <c r="H5912">
        <v>0</v>
      </c>
      <c r="I5912">
        <v>0</v>
      </c>
      <c r="J5912">
        <v>0</v>
      </c>
      <c r="K5912">
        <v>0</v>
      </c>
      <c r="L5912">
        <v>0</v>
      </c>
      <c r="M5912">
        <v>0</v>
      </c>
    </row>
    <row r="5913" spans="2:13" x14ac:dyDescent="0.2">
      <c r="B5913">
        <v>0</v>
      </c>
      <c r="C5913">
        <v>0</v>
      </c>
      <c r="D5913">
        <v>0</v>
      </c>
      <c r="E5913">
        <v>0</v>
      </c>
      <c r="F5913">
        <v>0</v>
      </c>
      <c r="G5913">
        <v>44444444</v>
      </c>
      <c r="H5913">
        <v>0</v>
      </c>
      <c r="I5913">
        <v>0</v>
      </c>
      <c r="J5913">
        <v>0</v>
      </c>
      <c r="K5913">
        <v>0</v>
      </c>
      <c r="L5913">
        <v>0</v>
      </c>
      <c r="M5913">
        <v>0</v>
      </c>
    </row>
    <row r="5914" spans="2:13" x14ac:dyDescent="0.2">
      <c r="B5914">
        <v>0</v>
      </c>
      <c r="C5914">
        <v>0</v>
      </c>
      <c r="D5914">
        <v>0</v>
      </c>
      <c r="E5914">
        <v>0</v>
      </c>
      <c r="F5914">
        <v>0</v>
      </c>
      <c r="G5914">
        <v>44444444</v>
      </c>
      <c r="H5914">
        <v>0</v>
      </c>
      <c r="I5914">
        <v>0</v>
      </c>
      <c r="J5914">
        <v>0</v>
      </c>
      <c r="K5914">
        <v>0</v>
      </c>
      <c r="L5914">
        <v>0</v>
      </c>
      <c r="M5914">
        <v>0</v>
      </c>
    </row>
    <row r="5915" spans="2:13" x14ac:dyDescent="0.2">
      <c r="B5915">
        <v>0</v>
      </c>
      <c r="C5915">
        <v>0</v>
      </c>
      <c r="D5915">
        <v>0</v>
      </c>
      <c r="E5915">
        <v>0</v>
      </c>
      <c r="F5915">
        <v>0</v>
      </c>
      <c r="G5915">
        <v>44444444</v>
      </c>
      <c r="H5915">
        <v>0</v>
      </c>
      <c r="I5915">
        <v>0</v>
      </c>
      <c r="J5915">
        <v>0</v>
      </c>
      <c r="K5915">
        <v>0</v>
      </c>
      <c r="L5915">
        <v>0</v>
      </c>
      <c r="M5915">
        <v>0</v>
      </c>
    </row>
    <row r="5916" spans="2:13" x14ac:dyDescent="0.2">
      <c r="B5916">
        <v>0</v>
      </c>
      <c r="C5916">
        <v>0</v>
      </c>
      <c r="D5916">
        <v>0</v>
      </c>
      <c r="E5916">
        <v>0</v>
      </c>
      <c r="F5916">
        <v>0</v>
      </c>
      <c r="G5916">
        <v>44444444</v>
      </c>
      <c r="H5916">
        <v>0</v>
      </c>
      <c r="I5916">
        <v>0</v>
      </c>
      <c r="J5916">
        <v>0</v>
      </c>
      <c r="K5916">
        <v>0</v>
      </c>
      <c r="L5916">
        <v>0</v>
      </c>
      <c r="M5916">
        <v>0</v>
      </c>
    </row>
    <row r="5917" spans="2:13" x14ac:dyDescent="0.2">
      <c r="B5917">
        <v>0</v>
      </c>
      <c r="C5917">
        <v>0</v>
      </c>
      <c r="D5917">
        <v>0</v>
      </c>
      <c r="E5917">
        <v>0</v>
      </c>
      <c r="F5917">
        <v>0</v>
      </c>
      <c r="G5917">
        <v>44444444</v>
      </c>
      <c r="H5917">
        <v>0</v>
      </c>
      <c r="I5917">
        <v>0</v>
      </c>
      <c r="J5917">
        <v>0</v>
      </c>
      <c r="K5917">
        <v>0</v>
      </c>
      <c r="L5917">
        <v>0</v>
      </c>
      <c r="M5917">
        <v>0</v>
      </c>
    </row>
    <row r="5918" spans="2:13" x14ac:dyDescent="0.2">
      <c r="B5918">
        <v>0</v>
      </c>
      <c r="C5918">
        <v>0</v>
      </c>
      <c r="D5918">
        <v>0</v>
      </c>
      <c r="E5918">
        <v>0</v>
      </c>
      <c r="F5918">
        <v>0</v>
      </c>
      <c r="G5918">
        <v>44444444</v>
      </c>
      <c r="H5918">
        <v>0</v>
      </c>
      <c r="I5918">
        <v>0</v>
      </c>
      <c r="J5918">
        <v>0</v>
      </c>
      <c r="K5918">
        <v>0</v>
      </c>
      <c r="L5918">
        <v>0</v>
      </c>
      <c r="M5918">
        <v>0</v>
      </c>
    </row>
    <row r="5919" spans="2:13" x14ac:dyDescent="0.2">
      <c r="B5919">
        <v>0</v>
      </c>
      <c r="C5919">
        <v>0</v>
      </c>
      <c r="D5919">
        <v>0</v>
      </c>
      <c r="E5919">
        <v>0</v>
      </c>
      <c r="F5919">
        <v>0</v>
      </c>
      <c r="G5919">
        <v>44444444</v>
      </c>
      <c r="H5919">
        <v>0</v>
      </c>
      <c r="I5919">
        <v>0</v>
      </c>
      <c r="J5919">
        <v>0</v>
      </c>
      <c r="K5919">
        <v>0</v>
      </c>
      <c r="L5919">
        <v>0</v>
      </c>
      <c r="M5919">
        <v>0</v>
      </c>
    </row>
    <row r="5920" spans="2:13" x14ac:dyDescent="0.2">
      <c r="B5920">
        <v>0</v>
      </c>
      <c r="C5920">
        <v>0</v>
      </c>
      <c r="D5920">
        <v>0</v>
      </c>
      <c r="E5920">
        <v>0</v>
      </c>
      <c r="F5920">
        <v>0</v>
      </c>
      <c r="G5920">
        <v>44444444</v>
      </c>
      <c r="H5920">
        <v>0</v>
      </c>
      <c r="I5920">
        <v>0</v>
      </c>
      <c r="J5920">
        <v>0</v>
      </c>
      <c r="K5920">
        <v>0</v>
      </c>
      <c r="L5920">
        <v>0</v>
      </c>
      <c r="M5920">
        <v>0</v>
      </c>
    </row>
    <row r="5921" spans="2:13" x14ac:dyDescent="0.2">
      <c r="B5921">
        <v>0</v>
      </c>
      <c r="C5921">
        <v>0</v>
      </c>
      <c r="D5921">
        <v>0</v>
      </c>
      <c r="E5921">
        <v>0</v>
      </c>
      <c r="F5921">
        <v>0</v>
      </c>
      <c r="G5921">
        <v>44444444</v>
      </c>
      <c r="H5921">
        <v>0</v>
      </c>
      <c r="I5921">
        <v>0</v>
      </c>
      <c r="J5921">
        <v>0</v>
      </c>
      <c r="K5921">
        <v>0</v>
      </c>
      <c r="L5921">
        <v>0</v>
      </c>
      <c r="M5921">
        <v>0</v>
      </c>
    </row>
    <row r="5922" spans="2:13" x14ac:dyDescent="0.2">
      <c r="B5922">
        <v>0</v>
      </c>
      <c r="C5922">
        <v>0</v>
      </c>
      <c r="D5922">
        <v>0</v>
      </c>
      <c r="E5922">
        <v>0</v>
      </c>
      <c r="F5922">
        <v>0</v>
      </c>
      <c r="G5922">
        <v>44444444</v>
      </c>
      <c r="H5922">
        <v>0</v>
      </c>
      <c r="I5922">
        <v>0</v>
      </c>
      <c r="J5922">
        <v>0</v>
      </c>
      <c r="K5922">
        <v>0</v>
      </c>
      <c r="L5922">
        <v>0</v>
      </c>
      <c r="M5922">
        <v>0</v>
      </c>
    </row>
    <row r="5923" spans="2:13" x14ac:dyDescent="0.2">
      <c r="B5923">
        <v>0</v>
      </c>
      <c r="C5923">
        <v>0</v>
      </c>
      <c r="D5923">
        <v>0</v>
      </c>
      <c r="E5923">
        <v>0</v>
      </c>
      <c r="F5923">
        <v>0</v>
      </c>
      <c r="G5923">
        <v>44444444</v>
      </c>
      <c r="H5923">
        <v>0</v>
      </c>
      <c r="I5923">
        <v>0</v>
      </c>
      <c r="J5923">
        <v>0</v>
      </c>
      <c r="K5923">
        <v>0</v>
      </c>
      <c r="L5923">
        <v>0</v>
      </c>
      <c r="M5923">
        <v>0</v>
      </c>
    </row>
    <row r="5924" spans="2:13" x14ac:dyDescent="0.2">
      <c r="B5924">
        <v>0</v>
      </c>
      <c r="C5924">
        <v>0</v>
      </c>
      <c r="D5924">
        <v>0</v>
      </c>
      <c r="E5924">
        <v>0</v>
      </c>
      <c r="F5924">
        <v>0</v>
      </c>
      <c r="G5924">
        <v>44444444</v>
      </c>
      <c r="H5924">
        <v>0</v>
      </c>
      <c r="I5924">
        <v>0</v>
      </c>
      <c r="J5924">
        <v>0</v>
      </c>
      <c r="K5924">
        <v>0</v>
      </c>
      <c r="L5924">
        <v>0</v>
      </c>
      <c r="M5924">
        <v>0</v>
      </c>
    </row>
    <row r="5925" spans="2:13" x14ac:dyDescent="0.2">
      <c r="B5925">
        <v>0</v>
      </c>
      <c r="C5925">
        <v>0</v>
      </c>
      <c r="D5925">
        <v>0</v>
      </c>
      <c r="E5925">
        <v>0</v>
      </c>
      <c r="F5925">
        <v>0</v>
      </c>
      <c r="G5925">
        <v>44444444</v>
      </c>
      <c r="H5925">
        <v>0</v>
      </c>
      <c r="I5925">
        <v>0</v>
      </c>
      <c r="J5925">
        <v>0</v>
      </c>
      <c r="K5925">
        <v>0</v>
      </c>
      <c r="L5925">
        <v>0</v>
      </c>
      <c r="M5925">
        <v>0</v>
      </c>
    </row>
    <row r="5926" spans="2:13" x14ac:dyDescent="0.2">
      <c r="B5926">
        <v>0</v>
      </c>
      <c r="C5926">
        <v>0</v>
      </c>
      <c r="D5926">
        <v>0</v>
      </c>
      <c r="E5926">
        <v>0</v>
      </c>
      <c r="F5926">
        <v>0</v>
      </c>
      <c r="G5926">
        <v>44444444</v>
      </c>
      <c r="H5926">
        <v>0</v>
      </c>
      <c r="I5926">
        <v>0</v>
      </c>
      <c r="J5926">
        <v>0</v>
      </c>
      <c r="K5926">
        <v>0</v>
      </c>
      <c r="L5926">
        <v>0</v>
      </c>
      <c r="M5926">
        <v>0</v>
      </c>
    </row>
    <row r="5927" spans="2:13" x14ac:dyDescent="0.2">
      <c r="B5927">
        <v>0</v>
      </c>
      <c r="C5927">
        <v>0</v>
      </c>
      <c r="D5927">
        <v>0</v>
      </c>
      <c r="E5927">
        <v>0</v>
      </c>
      <c r="F5927">
        <v>0</v>
      </c>
      <c r="G5927">
        <v>44444444</v>
      </c>
      <c r="H5927">
        <v>0</v>
      </c>
      <c r="I5927">
        <v>0</v>
      </c>
      <c r="J5927">
        <v>0</v>
      </c>
      <c r="K5927">
        <v>0</v>
      </c>
      <c r="L5927">
        <v>0</v>
      </c>
      <c r="M5927">
        <v>0</v>
      </c>
    </row>
    <row r="5928" spans="2:13" x14ac:dyDescent="0.2">
      <c r="B5928">
        <v>0</v>
      </c>
      <c r="C5928">
        <v>0</v>
      </c>
      <c r="D5928">
        <v>0</v>
      </c>
      <c r="E5928">
        <v>0</v>
      </c>
      <c r="F5928">
        <v>0</v>
      </c>
      <c r="G5928">
        <v>44444444</v>
      </c>
      <c r="H5928">
        <v>0</v>
      </c>
      <c r="I5928">
        <v>0</v>
      </c>
      <c r="J5928">
        <v>0</v>
      </c>
      <c r="K5928">
        <v>0</v>
      </c>
      <c r="L5928">
        <v>0</v>
      </c>
      <c r="M5928">
        <v>0</v>
      </c>
    </row>
    <row r="5929" spans="2:13" x14ac:dyDescent="0.2">
      <c r="B5929">
        <v>0</v>
      </c>
      <c r="C5929">
        <v>0</v>
      </c>
      <c r="D5929">
        <v>0</v>
      </c>
      <c r="E5929">
        <v>0</v>
      </c>
      <c r="F5929">
        <v>0</v>
      </c>
      <c r="G5929">
        <v>44444444</v>
      </c>
      <c r="H5929">
        <v>0</v>
      </c>
      <c r="I5929">
        <v>0</v>
      </c>
      <c r="J5929">
        <v>0</v>
      </c>
      <c r="K5929">
        <v>0</v>
      </c>
      <c r="L5929">
        <v>0</v>
      </c>
      <c r="M5929">
        <v>0</v>
      </c>
    </row>
    <row r="5930" spans="2:13" x14ac:dyDescent="0.2">
      <c r="B5930">
        <v>0</v>
      </c>
      <c r="C5930">
        <v>0</v>
      </c>
      <c r="D5930">
        <v>0</v>
      </c>
      <c r="E5930">
        <v>0</v>
      </c>
      <c r="F5930">
        <v>0</v>
      </c>
      <c r="G5930">
        <v>44444444</v>
      </c>
      <c r="H5930">
        <v>0</v>
      </c>
      <c r="I5930">
        <v>0</v>
      </c>
      <c r="J5930">
        <v>0</v>
      </c>
      <c r="K5930">
        <v>0</v>
      </c>
      <c r="L5930">
        <v>0</v>
      </c>
      <c r="M5930">
        <v>0</v>
      </c>
    </row>
    <row r="5931" spans="2:13" x14ac:dyDescent="0.2">
      <c r="B5931">
        <v>0</v>
      </c>
      <c r="C5931">
        <v>0</v>
      </c>
      <c r="D5931">
        <v>0</v>
      </c>
      <c r="E5931">
        <v>0</v>
      </c>
      <c r="F5931">
        <v>0</v>
      </c>
      <c r="G5931">
        <v>44444444</v>
      </c>
      <c r="H5931">
        <v>0</v>
      </c>
      <c r="I5931">
        <v>0</v>
      </c>
      <c r="J5931">
        <v>0</v>
      </c>
      <c r="K5931">
        <v>0</v>
      </c>
      <c r="L5931">
        <v>0</v>
      </c>
      <c r="M5931">
        <v>0</v>
      </c>
    </row>
    <row r="5932" spans="2:13" x14ac:dyDescent="0.2">
      <c r="B5932">
        <v>0</v>
      </c>
      <c r="C5932">
        <v>0</v>
      </c>
      <c r="D5932">
        <v>0</v>
      </c>
      <c r="E5932">
        <v>0</v>
      </c>
      <c r="F5932">
        <v>0</v>
      </c>
      <c r="G5932">
        <v>44444444</v>
      </c>
      <c r="H5932">
        <v>0</v>
      </c>
      <c r="I5932">
        <v>0</v>
      </c>
      <c r="J5932">
        <v>0</v>
      </c>
      <c r="K5932">
        <v>0</v>
      </c>
      <c r="L5932">
        <v>0</v>
      </c>
      <c r="M5932">
        <v>0</v>
      </c>
    </row>
    <row r="5933" spans="2:13" x14ac:dyDescent="0.2">
      <c r="B5933">
        <v>0</v>
      </c>
      <c r="C5933">
        <v>0</v>
      </c>
      <c r="D5933">
        <v>0</v>
      </c>
      <c r="E5933">
        <v>0</v>
      </c>
      <c r="F5933">
        <v>0</v>
      </c>
      <c r="G5933">
        <v>44444444</v>
      </c>
      <c r="H5933">
        <v>0</v>
      </c>
      <c r="I5933">
        <v>0</v>
      </c>
      <c r="J5933">
        <v>0</v>
      </c>
      <c r="K5933">
        <v>0</v>
      </c>
      <c r="L5933">
        <v>0</v>
      </c>
      <c r="M5933">
        <v>0</v>
      </c>
    </row>
    <row r="5934" spans="2:13" x14ac:dyDescent="0.2">
      <c r="B5934">
        <v>0</v>
      </c>
      <c r="C5934">
        <v>0</v>
      </c>
      <c r="D5934">
        <v>0</v>
      </c>
      <c r="E5934">
        <v>0</v>
      </c>
      <c r="F5934">
        <v>0</v>
      </c>
      <c r="G5934">
        <v>44444444</v>
      </c>
      <c r="H5934">
        <v>0</v>
      </c>
      <c r="I5934">
        <v>0</v>
      </c>
      <c r="J5934">
        <v>0</v>
      </c>
      <c r="K5934">
        <v>0</v>
      </c>
      <c r="L5934">
        <v>0</v>
      </c>
      <c r="M5934">
        <v>0</v>
      </c>
    </row>
    <row r="5935" spans="2:13" x14ac:dyDescent="0.2">
      <c r="B5935">
        <v>0</v>
      </c>
      <c r="C5935">
        <v>0</v>
      </c>
      <c r="D5935">
        <v>0</v>
      </c>
      <c r="E5935">
        <v>0</v>
      </c>
      <c r="F5935">
        <v>0</v>
      </c>
      <c r="G5935">
        <v>44444444</v>
      </c>
      <c r="H5935">
        <v>0</v>
      </c>
      <c r="I5935">
        <v>0</v>
      </c>
      <c r="J5935">
        <v>0</v>
      </c>
      <c r="K5935">
        <v>0</v>
      </c>
      <c r="L5935">
        <v>0</v>
      </c>
      <c r="M5935">
        <v>0</v>
      </c>
    </row>
    <row r="5936" spans="2:13" x14ac:dyDescent="0.2">
      <c r="B5936">
        <v>0</v>
      </c>
      <c r="C5936">
        <v>0</v>
      </c>
      <c r="D5936">
        <v>0</v>
      </c>
      <c r="E5936">
        <v>0</v>
      </c>
      <c r="F5936">
        <v>0</v>
      </c>
      <c r="G5936">
        <v>44444444</v>
      </c>
      <c r="H5936">
        <v>0</v>
      </c>
      <c r="I5936">
        <v>0</v>
      </c>
      <c r="J5936">
        <v>0</v>
      </c>
      <c r="K5936">
        <v>0</v>
      </c>
      <c r="L5936">
        <v>0</v>
      </c>
      <c r="M5936">
        <v>0</v>
      </c>
    </row>
    <row r="5937" spans="2:13" x14ac:dyDescent="0.2">
      <c r="B5937">
        <v>0</v>
      </c>
      <c r="C5937">
        <v>0</v>
      </c>
      <c r="D5937">
        <v>0</v>
      </c>
      <c r="E5937">
        <v>0</v>
      </c>
      <c r="F5937">
        <v>0</v>
      </c>
      <c r="G5937">
        <v>44444444</v>
      </c>
      <c r="H5937">
        <v>0</v>
      </c>
      <c r="I5937">
        <v>0</v>
      </c>
      <c r="J5937">
        <v>0</v>
      </c>
      <c r="K5937">
        <v>0</v>
      </c>
      <c r="L5937">
        <v>0</v>
      </c>
      <c r="M5937">
        <v>0</v>
      </c>
    </row>
    <row r="5938" spans="2:13" x14ac:dyDescent="0.2">
      <c r="B5938">
        <v>0</v>
      </c>
      <c r="C5938">
        <v>0</v>
      </c>
      <c r="D5938">
        <v>0</v>
      </c>
      <c r="E5938">
        <v>0</v>
      </c>
      <c r="F5938">
        <v>0</v>
      </c>
      <c r="G5938">
        <v>44444444</v>
      </c>
      <c r="H5938">
        <v>0</v>
      </c>
      <c r="I5938">
        <v>0</v>
      </c>
      <c r="J5938">
        <v>0</v>
      </c>
      <c r="K5938">
        <v>0</v>
      </c>
      <c r="L5938">
        <v>0</v>
      </c>
      <c r="M5938">
        <v>0</v>
      </c>
    </row>
    <row r="5939" spans="2:13" x14ac:dyDescent="0.2">
      <c r="B5939">
        <v>0</v>
      </c>
      <c r="C5939">
        <v>0</v>
      </c>
      <c r="D5939">
        <v>0</v>
      </c>
      <c r="E5939">
        <v>0</v>
      </c>
      <c r="F5939">
        <v>0</v>
      </c>
      <c r="G5939">
        <v>44444444</v>
      </c>
      <c r="H5939">
        <v>0</v>
      </c>
      <c r="I5939">
        <v>0</v>
      </c>
      <c r="J5939">
        <v>0</v>
      </c>
      <c r="K5939">
        <v>0</v>
      </c>
      <c r="L5939">
        <v>0</v>
      </c>
      <c r="M5939">
        <v>0</v>
      </c>
    </row>
    <row r="5940" spans="2:13" x14ac:dyDescent="0.2">
      <c r="B5940">
        <v>0</v>
      </c>
      <c r="C5940">
        <v>0</v>
      </c>
      <c r="D5940">
        <v>0</v>
      </c>
      <c r="E5940">
        <v>0</v>
      </c>
      <c r="F5940">
        <v>0</v>
      </c>
      <c r="G5940">
        <v>44444444</v>
      </c>
      <c r="H5940">
        <v>0</v>
      </c>
      <c r="I5940">
        <v>0</v>
      </c>
      <c r="J5940">
        <v>0</v>
      </c>
      <c r="K5940">
        <v>0</v>
      </c>
      <c r="L5940">
        <v>0</v>
      </c>
      <c r="M5940">
        <v>0</v>
      </c>
    </row>
    <row r="5941" spans="2:13" x14ac:dyDescent="0.2">
      <c r="B5941">
        <v>0</v>
      </c>
      <c r="C5941">
        <v>0</v>
      </c>
      <c r="D5941">
        <v>0</v>
      </c>
      <c r="E5941">
        <v>0</v>
      </c>
      <c r="F5941">
        <v>0</v>
      </c>
      <c r="G5941">
        <v>44444444</v>
      </c>
      <c r="H5941">
        <v>0</v>
      </c>
      <c r="I5941">
        <v>0</v>
      </c>
      <c r="J5941">
        <v>0</v>
      </c>
      <c r="K5941">
        <v>0</v>
      </c>
      <c r="L5941">
        <v>0</v>
      </c>
      <c r="M5941">
        <v>0</v>
      </c>
    </row>
    <row r="5942" spans="2:13" x14ac:dyDescent="0.2">
      <c r="B5942">
        <v>0</v>
      </c>
      <c r="C5942">
        <v>0</v>
      </c>
      <c r="D5942">
        <v>0</v>
      </c>
      <c r="E5942">
        <v>0</v>
      </c>
      <c r="F5942">
        <v>0</v>
      </c>
      <c r="G5942">
        <v>44444444</v>
      </c>
      <c r="H5942">
        <v>0</v>
      </c>
      <c r="I5942">
        <v>0</v>
      </c>
      <c r="J5942">
        <v>0</v>
      </c>
      <c r="K5942">
        <v>0</v>
      </c>
      <c r="L5942">
        <v>0</v>
      </c>
      <c r="M5942">
        <v>0</v>
      </c>
    </row>
    <row r="5943" spans="2:13" x14ac:dyDescent="0.2">
      <c r="B5943">
        <v>0</v>
      </c>
      <c r="C5943">
        <v>0</v>
      </c>
      <c r="D5943">
        <v>0</v>
      </c>
      <c r="E5943">
        <v>0</v>
      </c>
      <c r="F5943">
        <v>0</v>
      </c>
      <c r="G5943">
        <v>44444444</v>
      </c>
      <c r="H5943">
        <v>0</v>
      </c>
      <c r="I5943">
        <v>0</v>
      </c>
      <c r="J5943">
        <v>0</v>
      </c>
      <c r="K5943">
        <v>0</v>
      </c>
      <c r="L5943">
        <v>0</v>
      </c>
      <c r="M5943">
        <v>0</v>
      </c>
    </row>
    <row r="5944" spans="2:13" x14ac:dyDescent="0.2">
      <c r="B5944">
        <v>0</v>
      </c>
      <c r="C5944">
        <v>0</v>
      </c>
      <c r="D5944">
        <v>0</v>
      </c>
      <c r="E5944">
        <v>0</v>
      </c>
      <c r="F5944">
        <v>0</v>
      </c>
      <c r="G5944">
        <v>44444444</v>
      </c>
      <c r="H5944">
        <v>0</v>
      </c>
      <c r="I5944">
        <v>0</v>
      </c>
      <c r="J5944">
        <v>0</v>
      </c>
      <c r="K5944">
        <v>0</v>
      </c>
      <c r="L5944">
        <v>0</v>
      </c>
      <c r="M5944">
        <v>0</v>
      </c>
    </row>
    <row r="5945" spans="2:13" x14ac:dyDescent="0.2">
      <c r="B5945">
        <v>0</v>
      </c>
      <c r="C5945">
        <v>0</v>
      </c>
      <c r="D5945">
        <v>0</v>
      </c>
      <c r="E5945">
        <v>0</v>
      </c>
      <c r="F5945">
        <v>0</v>
      </c>
      <c r="G5945">
        <v>44444444</v>
      </c>
      <c r="H5945">
        <v>0</v>
      </c>
      <c r="I5945">
        <v>0</v>
      </c>
      <c r="J5945">
        <v>0</v>
      </c>
      <c r="K5945">
        <v>0</v>
      </c>
      <c r="L5945">
        <v>0</v>
      </c>
      <c r="M5945">
        <v>0</v>
      </c>
    </row>
    <row r="5946" spans="2:13" x14ac:dyDescent="0.2">
      <c r="B5946">
        <v>0</v>
      </c>
      <c r="C5946">
        <v>0</v>
      </c>
      <c r="D5946">
        <v>0</v>
      </c>
      <c r="E5946">
        <v>0</v>
      </c>
      <c r="F5946">
        <v>0</v>
      </c>
      <c r="G5946">
        <v>44444444</v>
      </c>
      <c r="H5946">
        <v>0</v>
      </c>
      <c r="I5946">
        <v>0</v>
      </c>
      <c r="J5946">
        <v>0</v>
      </c>
      <c r="K5946">
        <v>0</v>
      </c>
      <c r="L5946">
        <v>0</v>
      </c>
      <c r="M5946">
        <v>0</v>
      </c>
    </row>
    <row r="5947" spans="2:13" x14ac:dyDescent="0.2">
      <c r="B5947">
        <v>0</v>
      </c>
      <c r="C5947">
        <v>0</v>
      </c>
      <c r="D5947">
        <v>0</v>
      </c>
      <c r="E5947">
        <v>0</v>
      </c>
      <c r="F5947">
        <v>0</v>
      </c>
      <c r="G5947">
        <v>44444444</v>
      </c>
      <c r="H5947">
        <v>0</v>
      </c>
      <c r="I5947">
        <v>0</v>
      </c>
      <c r="J5947">
        <v>0</v>
      </c>
      <c r="K5947">
        <v>0</v>
      </c>
      <c r="L5947">
        <v>0</v>
      </c>
      <c r="M5947">
        <v>0</v>
      </c>
    </row>
    <row r="5948" spans="2:13" x14ac:dyDescent="0.2">
      <c r="B5948">
        <v>0</v>
      </c>
      <c r="C5948">
        <v>0</v>
      </c>
      <c r="D5948">
        <v>0</v>
      </c>
      <c r="E5948">
        <v>0</v>
      </c>
      <c r="F5948">
        <v>0</v>
      </c>
      <c r="G5948">
        <v>44444444</v>
      </c>
      <c r="H5948">
        <v>0</v>
      </c>
      <c r="I5948">
        <v>0</v>
      </c>
      <c r="J5948">
        <v>0</v>
      </c>
      <c r="K5948">
        <v>0</v>
      </c>
      <c r="L5948">
        <v>0</v>
      </c>
      <c r="M5948">
        <v>0</v>
      </c>
    </row>
    <row r="5949" spans="2:13" x14ac:dyDescent="0.2">
      <c r="B5949">
        <v>0</v>
      </c>
      <c r="C5949">
        <v>0</v>
      </c>
      <c r="D5949">
        <v>0</v>
      </c>
      <c r="E5949">
        <v>0</v>
      </c>
      <c r="F5949">
        <v>0</v>
      </c>
      <c r="G5949">
        <v>44444444</v>
      </c>
      <c r="H5949">
        <v>0</v>
      </c>
      <c r="I5949">
        <v>0</v>
      </c>
      <c r="J5949">
        <v>0</v>
      </c>
      <c r="K5949">
        <v>0</v>
      </c>
      <c r="L5949">
        <v>0</v>
      </c>
      <c r="M5949">
        <v>0</v>
      </c>
    </row>
    <row r="5950" spans="2:13" x14ac:dyDescent="0.2">
      <c r="B5950">
        <v>0</v>
      </c>
      <c r="C5950">
        <v>0</v>
      </c>
      <c r="D5950">
        <v>0</v>
      </c>
      <c r="E5950">
        <v>0</v>
      </c>
      <c r="F5950">
        <v>0</v>
      </c>
      <c r="G5950">
        <v>44444444</v>
      </c>
      <c r="H5950">
        <v>0</v>
      </c>
      <c r="I5950">
        <v>0</v>
      </c>
      <c r="J5950">
        <v>0</v>
      </c>
      <c r="K5950">
        <v>0</v>
      </c>
      <c r="L5950">
        <v>0</v>
      </c>
      <c r="M5950">
        <v>0</v>
      </c>
    </row>
    <row r="5951" spans="2:13" x14ac:dyDescent="0.2">
      <c r="B5951">
        <v>0</v>
      </c>
      <c r="C5951">
        <v>0</v>
      </c>
      <c r="D5951">
        <v>0</v>
      </c>
      <c r="E5951">
        <v>0</v>
      </c>
      <c r="F5951">
        <v>0</v>
      </c>
      <c r="G5951">
        <v>44444444</v>
      </c>
      <c r="H5951">
        <v>0</v>
      </c>
      <c r="I5951">
        <v>0</v>
      </c>
      <c r="J5951">
        <v>0</v>
      </c>
      <c r="K5951">
        <v>0</v>
      </c>
      <c r="L5951">
        <v>0</v>
      </c>
      <c r="M5951">
        <v>0</v>
      </c>
    </row>
    <row r="5952" spans="2:13" x14ac:dyDescent="0.2">
      <c r="B5952">
        <v>0</v>
      </c>
      <c r="C5952">
        <v>0</v>
      </c>
      <c r="D5952">
        <v>0</v>
      </c>
      <c r="E5952">
        <v>0</v>
      </c>
      <c r="F5952">
        <v>0</v>
      </c>
      <c r="G5952">
        <v>44444444</v>
      </c>
      <c r="H5952">
        <v>0</v>
      </c>
      <c r="I5952">
        <v>0</v>
      </c>
      <c r="J5952">
        <v>0</v>
      </c>
      <c r="K5952">
        <v>0</v>
      </c>
      <c r="L5952">
        <v>0</v>
      </c>
      <c r="M5952">
        <v>0</v>
      </c>
    </row>
    <row r="5953" spans="2:13" x14ac:dyDescent="0.2">
      <c r="B5953">
        <v>0</v>
      </c>
      <c r="C5953">
        <v>0</v>
      </c>
      <c r="D5953">
        <v>0</v>
      </c>
      <c r="E5953">
        <v>0</v>
      </c>
      <c r="F5953">
        <v>0</v>
      </c>
      <c r="G5953">
        <v>44444444</v>
      </c>
      <c r="H5953">
        <v>0</v>
      </c>
      <c r="I5953">
        <v>0</v>
      </c>
      <c r="J5953">
        <v>0</v>
      </c>
      <c r="K5953">
        <v>0</v>
      </c>
      <c r="L5953">
        <v>0</v>
      </c>
      <c r="M5953">
        <v>0</v>
      </c>
    </row>
    <row r="5954" spans="2:13" x14ac:dyDescent="0.2">
      <c r="B5954">
        <v>0</v>
      </c>
      <c r="C5954">
        <v>0</v>
      </c>
      <c r="D5954">
        <v>0</v>
      </c>
      <c r="E5954">
        <v>0</v>
      </c>
      <c r="F5954">
        <v>0</v>
      </c>
      <c r="G5954">
        <v>44444444</v>
      </c>
      <c r="H5954">
        <v>0</v>
      </c>
      <c r="I5954">
        <v>0</v>
      </c>
      <c r="J5954">
        <v>0</v>
      </c>
      <c r="K5954">
        <v>0</v>
      </c>
      <c r="L5954">
        <v>0</v>
      </c>
      <c r="M5954">
        <v>0</v>
      </c>
    </row>
    <row r="5955" spans="2:13" x14ac:dyDescent="0.2">
      <c r="B5955">
        <v>0</v>
      </c>
      <c r="C5955">
        <v>0</v>
      </c>
      <c r="D5955">
        <v>0</v>
      </c>
      <c r="E5955">
        <v>0</v>
      </c>
      <c r="F5955">
        <v>0</v>
      </c>
      <c r="G5955">
        <v>44444444</v>
      </c>
      <c r="H5955">
        <v>0</v>
      </c>
      <c r="I5955">
        <v>0</v>
      </c>
      <c r="J5955">
        <v>0</v>
      </c>
      <c r="K5955">
        <v>0</v>
      </c>
      <c r="L5955">
        <v>0</v>
      </c>
      <c r="M5955">
        <v>0</v>
      </c>
    </row>
    <row r="5956" spans="2:13" x14ac:dyDescent="0.2">
      <c r="B5956">
        <v>0</v>
      </c>
      <c r="C5956">
        <v>0</v>
      </c>
      <c r="D5956">
        <v>0</v>
      </c>
      <c r="E5956">
        <v>0</v>
      </c>
      <c r="F5956">
        <v>0</v>
      </c>
      <c r="G5956">
        <v>44444444</v>
      </c>
      <c r="H5956">
        <v>0</v>
      </c>
      <c r="I5956">
        <v>0</v>
      </c>
      <c r="J5956">
        <v>0</v>
      </c>
      <c r="K5956">
        <v>0</v>
      </c>
      <c r="L5956">
        <v>0</v>
      </c>
      <c r="M5956">
        <v>0</v>
      </c>
    </row>
    <row r="5957" spans="2:13" x14ac:dyDescent="0.2">
      <c r="B5957">
        <v>0</v>
      </c>
      <c r="C5957">
        <v>0</v>
      </c>
      <c r="D5957">
        <v>0</v>
      </c>
      <c r="E5957">
        <v>0</v>
      </c>
      <c r="F5957">
        <v>0</v>
      </c>
      <c r="G5957">
        <v>44444444</v>
      </c>
      <c r="H5957">
        <v>0</v>
      </c>
      <c r="I5957">
        <v>0</v>
      </c>
      <c r="J5957">
        <v>0</v>
      </c>
      <c r="K5957">
        <v>0</v>
      </c>
      <c r="L5957">
        <v>0</v>
      </c>
      <c r="M5957">
        <v>0</v>
      </c>
    </row>
    <row r="5958" spans="2:13" x14ac:dyDescent="0.2">
      <c r="B5958">
        <v>0</v>
      </c>
      <c r="C5958">
        <v>0</v>
      </c>
      <c r="D5958">
        <v>0</v>
      </c>
      <c r="E5958">
        <v>0</v>
      </c>
      <c r="F5958">
        <v>0</v>
      </c>
      <c r="G5958">
        <v>44444444</v>
      </c>
      <c r="H5958">
        <v>0</v>
      </c>
      <c r="I5958">
        <v>0</v>
      </c>
      <c r="J5958">
        <v>0</v>
      </c>
      <c r="K5958">
        <v>0</v>
      </c>
      <c r="L5958">
        <v>0</v>
      </c>
      <c r="M5958">
        <v>0</v>
      </c>
    </row>
    <row r="5959" spans="2:13" x14ac:dyDescent="0.2">
      <c r="B5959">
        <v>0</v>
      </c>
      <c r="C5959">
        <v>0</v>
      </c>
      <c r="D5959">
        <v>0</v>
      </c>
      <c r="E5959">
        <v>0</v>
      </c>
      <c r="F5959">
        <v>0</v>
      </c>
      <c r="G5959">
        <v>44444444</v>
      </c>
      <c r="H5959">
        <v>0</v>
      </c>
      <c r="I5959">
        <v>0</v>
      </c>
      <c r="J5959">
        <v>0</v>
      </c>
      <c r="K5959">
        <v>0</v>
      </c>
      <c r="L5959">
        <v>0</v>
      </c>
      <c r="M5959">
        <v>0</v>
      </c>
    </row>
    <row r="5960" spans="2:13" x14ac:dyDescent="0.2">
      <c r="B5960">
        <v>0</v>
      </c>
      <c r="C5960">
        <v>0</v>
      </c>
      <c r="D5960">
        <v>0</v>
      </c>
      <c r="E5960">
        <v>0</v>
      </c>
      <c r="F5960">
        <v>0</v>
      </c>
      <c r="G5960">
        <v>44444444</v>
      </c>
      <c r="H5960">
        <v>0</v>
      </c>
      <c r="I5960">
        <v>0</v>
      </c>
      <c r="J5960">
        <v>0</v>
      </c>
      <c r="K5960">
        <v>0</v>
      </c>
      <c r="L5960">
        <v>0</v>
      </c>
      <c r="M5960">
        <v>0</v>
      </c>
    </row>
    <row r="5961" spans="2:13" x14ac:dyDescent="0.2">
      <c r="B5961">
        <v>0</v>
      </c>
      <c r="C5961">
        <v>0</v>
      </c>
      <c r="D5961">
        <v>0</v>
      </c>
      <c r="E5961">
        <v>0</v>
      </c>
      <c r="F5961">
        <v>0</v>
      </c>
      <c r="G5961">
        <v>44444444</v>
      </c>
      <c r="H5961">
        <v>0</v>
      </c>
      <c r="I5961">
        <v>0</v>
      </c>
      <c r="J5961">
        <v>0</v>
      </c>
      <c r="K5961">
        <v>0</v>
      </c>
      <c r="L5961">
        <v>0</v>
      </c>
      <c r="M5961">
        <v>0</v>
      </c>
    </row>
    <row r="5962" spans="2:13" x14ac:dyDescent="0.2">
      <c r="B5962">
        <v>0</v>
      </c>
      <c r="C5962">
        <v>0</v>
      </c>
      <c r="D5962">
        <v>0</v>
      </c>
      <c r="E5962">
        <v>0</v>
      </c>
      <c r="F5962">
        <v>0</v>
      </c>
      <c r="G5962">
        <v>44444444</v>
      </c>
      <c r="H5962">
        <v>0</v>
      </c>
      <c r="I5962">
        <v>0</v>
      </c>
      <c r="J5962">
        <v>0</v>
      </c>
      <c r="K5962">
        <v>0</v>
      </c>
      <c r="L5962">
        <v>0</v>
      </c>
      <c r="M5962">
        <v>0</v>
      </c>
    </row>
    <row r="5963" spans="2:13" x14ac:dyDescent="0.2">
      <c r="B5963">
        <v>0</v>
      </c>
      <c r="C5963">
        <v>0</v>
      </c>
      <c r="D5963">
        <v>0</v>
      </c>
      <c r="E5963">
        <v>0</v>
      </c>
      <c r="F5963">
        <v>0</v>
      </c>
      <c r="G5963">
        <v>44444444</v>
      </c>
      <c r="H5963">
        <v>0</v>
      </c>
      <c r="I5963">
        <v>0</v>
      </c>
      <c r="J5963">
        <v>0</v>
      </c>
      <c r="K5963">
        <v>0</v>
      </c>
      <c r="L5963">
        <v>0</v>
      </c>
      <c r="M5963">
        <v>0</v>
      </c>
    </row>
    <row r="5964" spans="2:13" x14ac:dyDescent="0.2">
      <c r="B5964">
        <v>0</v>
      </c>
      <c r="C5964">
        <v>0</v>
      </c>
      <c r="D5964">
        <v>0</v>
      </c>
      <c r="E5964">
        <v>0</v>
      </c>
      <c r="F5964">
        <v>0</v>
      </c>
      <c r="G5964">
        <v>44444444</v>
      </c>
      <c r="H5964">
        <v>0</v>
      </c>
      <c r="I5964">
        <v>0</v>
      </c>
      <c r="J5964">
        <v>0</v>
      </c>
      <c r="K5964">
        <v>0</v>
      </c>
      <c r="L5964">
        <v>0</v>
      </c>
      <c r="M5964">
        <v>0</v>
      </c>
    </row>
    <row r="5965" spans="2:13" x14ac:dyDescent="0.2">
      <c r="B5965">
        <v>0</v>
      </c>
      <c r="C5965">
        <v>0</v>
      </c>
      <c r="D5965">
        <v>0</v>
      </c>
      <c r="E5965">
        <v>0</v>
      </c>
      <c r="F5965">
        <v>0</v>
      </c>
      <c r="G5965">
        <v>44444444</v>
      </c>
      <c r="H5965">
        <v>0</v>
      </c>
      <c r="I5965">
        <v>0</v>
      </c>
      <c r="J5965">
        <v>0</v>
      </c>
      <c r="K5965">
        <v>0</v>
      </c>
      <c r="L5965">
        <v>0</v>
      </c>
      <c r="M5965">
        <v>0</v>
      </c>
    </row>
    <row r="5966" spans="2:13" x14ac:dyDescent="0.2">
      <c r="B5966">
        <v>0</v>
      </c>
      <c r="C5966">
        <v>0</v>
      </c>
      <c r="D5966">
        <v>0</v>
      </c>
      <c r="E5966">
        <v>0</v>
      </c>
      <c r="F5966">
        <v>0</v>
      </c>
      <c r="G5966">
        <v>44444444</v>
      </c>
      <c r="H5966">
        <v>0</v>
      </c>
      <c r="I5966">
        <v>0</v>
      </c>
      <c r="J5966">
        <v>0</v>
      </c>
      <c r="K5966">
        <v>0</v>
      </c>
      <c r="L5966">
        <v>0</v>
      </c>
      <c r="M5966">
        <v>0</v>
      </c>
    </row>
    <row r="5967" spans="2:13" x14ac:dyDescent="0.2">
      <c r="B5967">
        <v>0</v>
      </c>
      <c r="C5967">
        <v>0</v>
      </c>
      <c r="D5967">
        <v>0</v>
      </c>
      <c r="E5967">
        <v>0</v>
      </c>
      <c r="F5967">
        <v>0</v>
      </c>
      <c r="G5967">
        <v>44444444</v>
      </c>
      <c r="H5967">
        <v>0</v>
      </c>
      <c r="I5967">
        <v>0</v>
      </c>
      <c r="J5967">
        <v>0</v>
      </c>
      <c r="K5967">
        <v>0</v>
      </c>
      <c r="L5967">
        <v>0</v>
      </c>
      <c r="M5967">
        <v>0</v>
      </c>
    </row>
    <row r="5968" spans="2:13" x14ac:dyDescent="0.2">
      <c r="B5968">
        <v>0</v>
      </c>
      <c r="C5968">
        <v>0</v>
      </c>
      <c r="D5968">
        <v>0</v>
      </c>
      <c r="E5968">
        <v>0</v>
      </c>
      <c r="F5968">
        <v>0</v>
      </c>
      <c r="G5968">
        <v>44444444</v>
      </c>
      <c r="H5968">
        <v>0</v>
      </c>
      <c r="I5968">
        <v>0</v>
      </c>
      <c r="J5968">
        <v>0</v>
      </c>
      <c r="K5968">
        <v>0</v>
      </c>
      <c r="L5968">
        <v>0</v>
      </c>
      <c r="M5968">
        <v>0</v>
      </c>
    </row>
    <row r="5969" spans="2:13" x14ac:dyDescent="0.2">
      <c r="B5969">
        <v>0</v>
      </c>
      <c r="C5969">
        <v>0</v>
      </c>
      <c r="D5969">
        <v>0</v>
      </c>
      <c r="E5969">
        <v>0</v>
      </c>
      <c r="F5969">
        <v>0</v>
      </c>
      <c r="G5969">
        <v>44444444</v>
      </c>
      <c r="H5969">
        <v>0</v>
      </c>
      <c r="I5969">
        <v>0</v>
      </c>
      <c r="J5969">
        <v>0</v>
      </c>
      <c r="K5969">
        <v>0</v>
      </c>
      <c r="L5969">
        <v>0</v>
      </c>
      <c r="M5969">
        <v>0</v>
      </c>
    </row>
    <row r="5970" spans="2:13" x14ac:dyDescent="0.2">
      <c r="B5970">
        <v>0</v>
      </c>
      <c r="C5970">
        <v>0</v>
      </c>
      <c r="D5970">
        <v>0</v>
      </c>
      <c r="E5970">
        <v>0</v>
      </c>
      <c r="F5970">
        <v>0</v>
      </c>
      <c r="G5970">
        <v>44444444</v>
      </c>
      <c r="H5970">
        <v>0</v>
      </c>
      <c r="I5970">
        <v>0</v>
      </c>
      <c r="J5970">
        <v>0</v>
      </c>
      <c r="K5970">
        <v>0</v>
      </c>
      <c r="L5970">
        <v>0</v>
      </c>
      <c r="M5970">
        <v>0</v>
      </c>
    </row>
    <row r="5971" spans="2:13" x14ac:dyDescent="0.2">
      <c r="B5971">
        <v>0</v>
      </c>
      <c r="C5971">
        <v>0</v>
      </c>
      <c r="D5971">
        <v>0</v>
      </c>
      <c r="E5971">
        <v>0</v>
      </c>
      <c r="F5971">
        <v>0</v>
      </c>
      <c r="G5971">
        <v>44444444</v>
      </c>
      <c r="H5971">
        <v>0</v>
      </c>
      <c r="I5971">
        <v>0</v>
      </c>
      <c r="J5971">
        <v>0</v>
      </c>
      <c r="K5971">
        <v>0</v>
      </c>
      <c r="L5971">
        <v>0</v>
      </c>
      <c r="M5971">
        <v>0</v>
      </c>
    </row>
    <row r="5972" spans="2:13" x14ac:dyDescent="0.2">
      <c r="B5972">
        <v>0</v>
      </c>
      <c r="C5972">
        <v>0</v>
      </c>
      <c r="D5972">
        <v>0</v>
      </c>
      <c r="E5972">
        <v>0</v>
      </c>
      <c r="F5972">
        <v>0</v>
      </c>
      <c r="G5972">
        <v>44444444</v>
      </c>
      <c r="H5972">
        <v>0</v>
      </c>
      <c r="I5972">
        <v>0</v>
      </c>
      <c r="J5972">
        <v>0</v>
      </c>
      <c r="K5972">
        <v>0</v>
      </c>
      <c r="L5972">
        <v>0</v>
      </c>
      <c r="M5972">
        <v>0</v>
      </c>
    </row>
    <row r="5973" spans="2:13" x14ac:dyDescent="0.2">
      <c r="B5973">
        <v>0</v>
      </c>
      <c r="C5973">
        <v>0</v>
      </c>
      <c r="D5973">
        <v>0</v>
      </c>
      <c r="E5973">
        <v>0</v>
      </c>
      <c r="F5973">
        <v>0</v>
      </c>
      <c r="G5973">
        <v>44444444</v>
      </c>
      <c r="H5973">
        <v>0</v>
      </c>
      <c r="I5973">
        <v>0</v>
      </c>
      <c r="J5973">
        <v>0</v>
      </c>
      <c r="K5973">
        <v>0</v>
      </c>
      <c r="L5973">
        <v>0</v>
      </c>
      <c r="M5973">
        <v>0</v>
      </c>
    </row>
    <row r="5974" spans="2:13" x14ac:dyDescent="0.2">
      <c r="B5974">
        <v>0</v>
      </c>
      <c r="C5974">
        <v>0</v>
      </c>
      <c r="D5974">
        <v>0</v>
      </c>
      <c r="E5974">
        <v>0</v>
      </c>
      <c r="F5974">
        <v>0</v>
      </c>
      <c r="G5974">
        <v>44444444</v>
      </c>
      <c r="H5974">
        <v>0</v>
      </c>
      <c r="I5974">
        <v>0</v>
      </c>
      <c r="J5974">
        <v>0</v>
      </c>
      <c r="K5974">
        <v>0</v>
      </c>
      <c r="L5974">
        <v>0</v>
      </c>
      <c r="M5974">
        <v>0</v>
      </c>
    </row>
    <row r="5975" spans="2:13" x14ac:dyDescent="0.2">
      <c r="B5975">
        <v>0</v>
      </c>
      <c r="C5975">
        <v>0</v>
      </c>
      <c r="D5975">
        <v>0</v>
      </c>
      <c r="E5975">
        <v>0</v>
      </c>
      <c r="F5975">
        <v>0</v>
      </c>
      <c r="G5975">
        <v>44444444</v>
      </c>
      <c r="H5975">
        <v>0</v>
      </c>
      <c r="I5975">
        <v>0</v>
      </c>
      <c r="J5975">
        <v>0</v>
      </c>
      <c r="K5975">
        <v>0</v>
      </c>
      <c r="L5975">
        <v>0</v>
      </c>
      <c r="M5975">
        <v>0</v>
      </c>
    </row>
    <row r="5976" spans="2:13" x14ac:dyDescent="0.2">
      <c r="B5976">
        <v>0</v>
      </c>
      <c r="C5976">
        <v>0</v>
      </c>
      <c r="D5976">
        <v>0</v>
      </c>
      <c r="E5976">
        <v>0</v>
      </c>
      <c r="F5976">
        <v>0</v>
      </c>
      <c r="G5976">
        <v>44444444</v>
      </c>
      <c r="H5976">
        <v>0</v>
      </c>
      <c r="I5976">
        <v>0</v>
      </c>
      <c r="J5976">
        <v>0</v>
      </c>
      <c r="K5976">
        <v>0</v>
      </c>
      <c r="L5976">
        <v>0</v>
      </c>
      <c r="M5976">
        <v>0</v>
      </c>
    </row>
    <row r="5977" spans="2:13" x14ac:dyDescent="0.2">
      <c r="B5977">
        <v>0</v>
      </c>
      <c r="C5977">
        <v>0</v>
      </c>
      <c r="D5977">
        <v>0</v>
      </c>
      <c r="E5977">
        <v>0</v>
      </c>
      <c r="F5977">
        <v>0</v>
      </c>
      <c r="G5977">
        <v>44444444</v>
      </c>
      <c r="H5977">
        <v>0</v>
      </c>
      <c r="I5977">
        <v>0</v>
      </c>
      <c r="J5977">
        <v>0</v>
      </c>
      <c r="K5977">
        <v>0</v>
      </c>
      <c r="L5977">
        <v>0</v>
      </c>
      <c r="M5977">
        <v>0</v>
      </c>
    </row>
    <row r="5978" spans="2:13" x14ac:dyDescent="0.2">
      <c r="B5978">
        <v>0</v>
      </c>
      <c r="C5978">
        <v>0</v>
      </c>
      <c r="D5978">
        <v>0</v>
      </c>
      <c r="E5978">
        <v>0</v>
      </c>
      <c r="F5978">
        <v>0</v>
      </c>
      <c r="G5978">
        <v>44444444</v>
      </c>
      <c r="H5978">
        <v>0</v>
      </c>
      <c r="I5978">
        <v>0</v>
      </c>
      <c r="J5978">
        <v>0</v>
      </c>
      <c r="K5978">
        <v>0</v>
      </c>
      <c r="L5978">
        <v>0</v>
      </c>
      <c r="M5978">
        <v>0</v>
      </c>
    </row>
    <row r="5979" spans="2:13" x14ac:dyDescent="0.2">
      <c r="B5979">
        <v>0</v>
      </c>
      <c r="C5979">
        <v>0</v>
      </c>
      <c r="D5979">
        <v>0</v>
      </c>
      <c r="E5979">
        <v>0</v>
      </c>
      <c r="F5979">
        <v>0</v>
      </c>
      <c r="G5979">
        <v>44444444</v>
      </c>
      <c r="H5979">
        <v>0</v>
      </c>
      <c r="I5979">
        <v>0</v>
      </c>
      <c r="J5979">
        <v>0</v>
      </c>
      <c r="K5979">
        <v>0</v>
      </c>
      <c r="L5979">
        <v>0</v>
      </c>
      <c r="M5979">
        <v>0</v>
      </c>
    </row>
    <row r="5980" spans="2:13" x14ac:dyDescent="0.2">
      <c r="B5980">
        <v>0</v>
      </c>
      <c r="C5980">
        <v>0</v>
      </c>
      <c r="D5980">
        <v>0</v>
      </c>
      <c r="E5980">
        <v>0</v>
      </c>
      <c r="F5980">
        <v>0</v>
      </c>
      <c r="G5980">
        <v>44444444</v>
      </c>
      <c r="H5980">
        <v>0</v>
      </c>
      <c r="I5980">
        <v>0</v>
      </c>
      <c r="J5980">
        <v>0</v>
      </c>
      <c r="K5980">
        <v>0</v>
      </c>
      <c r="L5980">
        <v>0</v>
      </c>
      <c r="M5980">
        <v>0</v>
      </c>
    </row>
    <row r="5981" spans="2:13" x14ac:dyDescent="0.2">
      <c r="B5981">
        <v>0</v>
      </c>
      <c r="C5981">
        <v>0</v>
      </c>
      <c r="D5981">
        <v>0</v>
      </c>
      <c r="E5981">
        <v>0</v>
      </c>
      <c r="F5981">
        <v>0</v>
      </c>
      <c r="G5981">
        <v>44444444</v>
      </c>
      <c r="H5981">
        <v>0</v>
      </c>
      <c r="I5981">
        <v>0</v>
      </c>
      <c r="J5981">
        <v>0</v>
      </c>
      <c r="K5981">
        <v>0</v>
      </c>
      <c r="L5981">
        <v>0</v>
      </c>
      <c r="M5981">
        <v>0</v>
      </c>
    </row>
    <row r="5982" spans="2:13" x14ac:dyDescent="0.2">
      <c r="B5982">
        <v>0</v>
      </c>
      <c r="C5982">
        <v>0</v>
      </c>
      <c r="D5982">
        <v>0</v>
      </c>
      <c r="E5982">
        <v>0</v>
      </c>
      <c r="F5982">
        <v>0</v>
      </c>
      <c r="G5982">
        <v>44444444</v>
      </c>
      <c r="H5982">
        <v>0</v>
      </c>
      <c r="I5982">
        <v>0</v>
      </c>
      <c r="J5982">
        <v>0</v>
      </c>
      <c r="K5982">
        <v>0</v>
      </c>
      <c r="L5982">
        <v>0</v>
      </c>
      <c r="M5982">
        <v>0</v>
      </c>
    </row>
    <row r="5983" spans="2:13" x14ac:dyDescent="0.2">
      <c r="B5983">
        <v>0</v>
      </c>
      <c r="C5983" t="str">
        <v>Opening Balance</v>
      </c>
      <c r="D5983">
        <v>0</v>
      </c>
      <c r="E5983">
        <v>0</v>
      </c>
      <c r="F5983">
        <v>0</v>
      </c>
      <c r="G5983">
        <v>0</v>
      </c>
      <c r="H5983">
        <v>0</v>
      </c>
      <c r="I5983">
        <v>0</v>
      </c>
      <c r="J5983">
        <v>0</v>
      </c>
      <c r="K5983">
        <v>0</v>
      </c>
      <c r="L5983">
        <v>0</v>
      </c>
      <c r="M5983">
        <v>0</v>
      </c>
    </row>
    <row r="5984" spans="2:13" x14ac:dyDescent="0.2">
      <c r="B5984">
        <v>0</v>
      </c>
      <c r="C5984" t="str">
        <v>Please ignore this</v>
      </c>
      <c r="D5984" t="str">
        <v>999 Uncategorized expenses</v>
      </c>
      <c r="E5984" t="str">
        <v>999 Uncategorized expenses</v>
      </c>
      <c r="F5984">
        <v>0</v>
      </c>
      <c r="G5984">
        <v>55555555</v>
      </c>
      <c r="H5984">
        <v>0</v>
      </c>
      <c r="I5984">
        <v>0</v>
      </c>
      <c r="J5984">
        <v>0</v>
      </c>
      <c r="K5984">
        <v>0</v>
      </c>
      <c r="L5984">
        <v>0</v>
      </c>
      <c r="M5984">
        <v>0</v>
      </c>
    </row>
    <row r="5985" spans="2:13" x14ac:dyDescent="0.2">
      <c r="B5985">
        <v>0</v>
      </c>
      <c r="C5985">
        <v>0</v>
      </c>
      <c r="D5985">
        <v>0</v>
      </c>
      <c r="E5985">
        <v>0</v>
      </c>
      <c r="F5985">
        <v>0</v>
      </c>
      <c r="G5985">
        <v>55555555</v>
      </c>
      <c r="H5985">
        <v>0</v>
      </c>
      <c r="I5985">
        <v>0</v>
      </c>
      <c r="J5985">
        <v>0</v>
      </c>
      <c r="K5985">
        <v>0</v>
      </c>
      <c r="L5985">
        <v>0</v>
      </c>
      <c r="M5985">
        <v>0</v>
      </c>
    </row>
    <row r="5986" spans="2:13" x14ac:dyDescent="0.2">
      <c r="B5986">
        <v>0</v>
      </c>
      <c r="C5986">
        <v>0</v>
      </c>
      <c r="D5986">
        <v>0</v>
      </c>
      <c r="E5986">
        <v>0</v>
      </c>
      <c r="F5986">
        <v>0</v>
      </c>
      <c r="G5986">
        <v>55555555</v>
      </c>
      <c r="H5986">
        <v>0</v>
      </c>
      <c r="I5986">
        <v>0</v>
      </c>
      <c r="J5986">
        <v>0</v>
      </c>
      <c r="K5986">
        <v>0</v>
      </c>
      <c r="L5986">
        <v>0</v>
      </c>
      <c r="M5986">
        <v>0</v>
      </c>
    </row>
    <row r="5987" spans="2:13" x14ac:dyDescent="0.2">
      <c r="B5987">
        <v>0</v>
      </c>
      <c r="C5987">
        <v>0</v>
      </c>
      <c r="D5987">
        <v>0</v>
      </c>
      <c r="E5987">
        <v>0</v>
      </c>
      <c r="F5987">
        <v>0</v>
      </c>
      <c r="G5987">
        <v>55555555</v>
      </c>
      <c r="H5987">
        <v>0</v>
      </c>
      <c r="I5987">
        <v>0</v>
      </c>
      <c r="J5987">
        <v>0</v>
      </c>
      <c r="K5987">
        <v>0</v>
      </c>
      <c r="L5987">
        <v>0</v>
      </c>
      <c r="M5987">
        <v>0</v>
      </c>
    </row>
    <row r="5988" spans="2:13" x14ac:dyDescent="0.2">
      <c r="B5988">
        <v>0</v>
      </c>
      <c r="C5988">
        <v>0</v>
      </c>
      <c r="D5988">
        <v>0</v>
      </c>
      <c r="E5988">
        <v>0</v>
      </c>
      <c r="F5988">
        <v>0</v>
      </c>
      <c r="G5988">
        <v>55555555</v>
      </c>
      <c r="H5988">
        <v>0</v>
      </c>
      <c r="I5988">
        <v>0</v>
      </c>
      <c r="J5988">
        <v>0</v>
      </c>
      <c r="K5988">
        <v>0</v>
      </c>
      <c r="L5988">
        <v>0</v>
      </c>
      <c r="M5988">
        <v>0</v>
      </c>
    </row>
    <row r="5989" spans="2:13" x14ac:dyDescent="0.2">
      <c r="B5989">
        <v>0</v>
      </c>
      <c r="C5989">
        <v>0</v>
      </c>
      <c r="D5989">
        <v>0</v>
      </c>
      <c r="E5989">
        <v>0</v>
      </c>
      <c r="F5989">
        <v>0</v>
      </c>
      <c r="G5989">
        <v>55555555</v>
      </c>
      <c r="H5989">
        <v>0</v>
      </c>
      <c r="I5989">
        <v>0</v>
      </c>
      <c r="J5989">
        <v>0</v>
      </c>
      <c r="K5989">
        <v>0</v>
      </c>
      <c r="L5989">
        <v>0</v>
      </c>
      <c r="M5989">
        <v>0</v>
      </c>
    </row>
    <row r="5990" spans="2:13" x14ac:dyDescent="0.2">
      <c r="B5990">
        <v>0</v>
      </c>
      <c r="C5990">
        <v>0</v>
      </c>
      <c r="D5990">
        <v>0</v>
      </c>
      <c r="E5990">
        <v>0</v>
      </c>
      <c r="F5990">
        <v>0</v>
      </c>
      <c r="G5990">
        <v>55555555</v>
      </c>
      <c r="H5990">
        <v>0</v>
      </c>
      <c r="I5990">
        <v>0</v>
      </c>
      <c r="J5990">
        <v>0</v>
      </c>
      <c r="K5990">
        <v>0</v>
      </c>
      <c r="L5990">
        <v>0</v>
      </c>
      <c r="M5990">
        <v>0</v>
      </c>
    </row>
    <row r="5991" spans="2:13" x14ac:dyDescent="0.2">
      <c r="B5991">
        <v>0</v>
      </c>
      <c r="C5991">
        <v>0</v>
      </c>
      <c r="D5991">
        <v>0</v>
      </c>
      <c r="E5991">
        <v>0</v>
      </c>
      <c r="F5991">
        <v>0</v>
      </c>
      <c r="G5991">
        <v>55555555</v>
      </c>
      <c r="H5991">
        <v>0</v>
      </c>
      <c r="I5991">
        <v>0</v>
      </c>
      <c r="J5991">
        <v>0</v>
      </c>
      <c r="K5991">
        <v>0</v>
      </c>
      <c r="L5991">
        <v>0</v>
      </c>
      <c r="M5991">
        <v>0</v>
      </c>
    </row>
    <row r="5992" spans="2:13" x14ac:dyDescent="0.2">
      <c r="B5992">
        <v>0</v>
      </c>
      <c r="C5992">
        <v>0</v>
      </c>
      <c r="D5992">
        <v>0</v>
      </c>
      <c r="E5992">
        <v>0</v>
      </c>
      <c r="F5992">
        <v>0</v>
      </c>
      <c r="G5992">
        <v>55555555</v>
      </c>
      <c r="H5992">
        <v>0</v>
      </c>
      <c r="I5992">
        <v>0</v>
      </c>
      <c r="J5992">
        <v>0</v>
      </c>
      <c r="K5992">
        <v>0</v>
      </c>
      <c r="L5992">
        <v>0</v>
      </c>
      <c r="M5992">
        <v>0</v>
      </c>
    </row>
    <row r="5993" spans="2:13" x14ac:dyDescent="0.2">
      <c r="B5993">
        <v>0</v>
      </c>
      <c r="C5993">
        <v>0</v>
      </c>
      <c r="D5993">
        <v>0</v>
      </c>
      <c r="E5993">
        <v>0</v>
      </c>
      <c r="F5993">
        <v>0</v>
      </c>
      <c r="G5993">
        <v>55555555</v>
      </c>
      <c r="H5993">
        <v>0</v>
      </c>
      <c r="I5993">
        <v>0</v>
      </c>
      <c r="J5993">
        <v>0</v>
      </c>
      <c r="K5993">
        <v>0</v>
      </c>
      <c r="L5993">
        <v>0</v>
      </c>
      <c r="M5993">
        <v>0</v>
      </c>
    </row>
    <row r="5994" spans="2:13" x14ac:dyDescent="0.2">
      <c r="B5994">
        <v>0</v>
      </c>
      <c r="C5994">
        <v>0</v>
      </c>
      <c r="D5994">
        <v>0</v>
      </c>
      <c r="E5994">
        <v>0</v>
      </c>
      <c r="F5994">
        <v>0</v>
      </c>
      <c r="G5994">
        <v>55555555</v>
      </c>
      <c r="H5994">
        <v>0</v>
      </c>
      <c r="I5994">
        <v>0</v>
      </c>
      <c r="J5994">
        <v>0</v>
      </c>
      <c r="K5994">
        <v>0</v>
      </c>
      <c r="L5994">
        <v>0</v>
      </c>
      <c r="M5994">
        <v>0</v>
      </c>
    </row>
    <row r="5995" spans="2:13" x14ac:dyDescent="0.2">
      <c r="B5995">
        <v>0</v>
      </c>
      <c r="C5995">
        <v>0</v>
      </c>
      <c r="D5995">
        <v>0</v>
      </c>
      <c r="E5995">
        <v>0</v>
      </c>
      <c r="F5995">
        <v>0</v>
      </c>
      <c r="G5995">
        <v>55555555</v>
      </c>
      <c r="H5995">
        <v>0</v>
      </c>
      <c r="I5995">
        <v>0</v>
      </c>
      <c r="J5995">
        <v>0</v>
      </c>
      <c r="K5995">
        <v>0</v>
      </c>
      <c r="L5995">
        <v>0</v>
      </c>
      <c r="M5995">
        <v>0</v>
      </c>
    </row>
    <row r="5996" spans="2:13" x14ac:dyDescent="0.2">
      <c r="B5996">
        <v>0</v>
      </c>
      <c r="C5996">
        <v>0</v>
      </c>
      <c r="D5996">
        <v>0</v>
      </c>
      <c r="E5996">
        <v>0</v>
      </c>
      <c r="F5996">
        <v>0</v>
      </c>
      <c r="G5996">
        <v>55555555</v>
      </c>
      <c r="H5996">
        <v>0</v>
      </c>
      <c r="I5996">
        <v>0</v>
      </c>
      <c r="J5996">
        <v>0</v>
      </c>
      <c r="K5996">
        <v>0</v>
      </c>
      <c r="L5996">
        <v>0</v>
      </c>
      <c r="M5996">
        <v>0</v>
      </c>
    </row>
    <row r="5997" spans="2:13" x14ac:dyDescent="0.2">
      <c r="B5997">
        <v>0</v>
      </c>
      <c r="C5997">
        <v>0</v>
      </c>
      <c r="D5997">
        <v>0</v>
      </c>
      <c r="E5997">
        <v>0</v>
      </c>
      <c r="F5997">
        <v>0</v>
      </c>
      <c r="G5997">
        <v>55555555</v>
      </c>
      <c r="H5997">
        <v>0</v>
      </c>
      <c r="I5997">
        <v>0</v>
      </c>
      <c r="J5997">
        <v>0</v>
      </c>
      <c r="K5997">
        <v>0</v>
      </c>
      <c r="L5997">
        <v>0</v>
      </c>
      <c r="M5997">
        <v>0</v>
      </c>
    </row>
    <row r="5998" spans="2:13" x14ac:dyDescent="0.2">
      <c r="B5998">
        <v>0</v>
      </c>
      <c r="C5998">
        <v>0</v>
      </c>
      <c r="D5998">
        <v>0</v>
      </c>
      <c r="E5998">
        <v>0</v>
      </c>
      <c r="F5998">
        <v>0</v>
      </c>
      <c r="G5998">
        <v>55555555</v>
      </c>
      <c r="H5998">
        <v>0</v>
      </c>
      <c r="I5998">
        <v>0</v>
      </c>
      <c r="J5998">
        <v>0</v>
      </c>
      <c r="K5998">
        <v>0</v>
      </c>
      <c r="L5998">
        <v>0</v>
      </c>
      <c r="M5998">
        <v>0</v>
      </c>
    </row>
    <row r="5999" spans="2:13" x14ac:dyDescent="0.2">
      <c r="B5999">
        <v>0</v>
      </c>
      <c r="C5999">
        <v>0</v>
      </c>
      <c r="D5999">
        <v>0</v>
      </c>
      <c r="E5999">
        <v>0</v>
      </c>
      <c r="F5999">
        <v>0</v>
      </c>
      <c r="G5999">
        <v>55555555</v>
      </c>
      <c r="H5999">
        <v>0</v>
      </c>
      <c r="I5999">
        <v>0</v>
      </c>
      <c r="J5999">
        <v>0</v>
      </c>
      <c r="K5999">
        <v>0</v>
      </c>
      <c r="L5999">
        <v>0</v>
      </c>
      <c r="M5999">
        <v>0</v>
      </c>
    </row>
    <row r="6000" spans="2:13" x14ac:dyDescent="0.2">
      <c r="B6000">
        <v>0</v>
      </c>
      <c r="C6000">
        <v>0</v>
      </c>
      <c r="D6000">
        <v>0</v>
      </c>
      <c r="E6000">
        <v>0</v>
      </c>
      <c r="F6000">
        <v>0</v>
      </c>
      <c r="G6000">
        <v>55555555</v>
      </c>
      <c r="H6000">
        <v>0</v>
      </c>
      <c r="I6000">
        <v>0</v>
      </c>
      <c r="J6000">
        <v>0</v>
      </c>
      <c r="K6000">
        <v>0</v>
      </c>
      <c r="L6000">
        <v>0</v>
      </c>
      <c r="M6000">
        <v>0</v>
      </c>
    </row>
    <row r="6001" spans="2:13" x14ac:dyDescent="0.2">
      <c r="B6001">
        <v>0</v>
      </c>
      <c r="C6001">
        <v>0</v>
      </c>
      <c r="D6001">
        <v>0</v>
      </c>
      <c r="E6001">
        <v>0</v>
      </c>
      <c r="F6001">
        <v>0</v>
      </c>
      <c r="G6001">
        <v>55555555</v>
      </c>
      <c r="H6001">
        <v>0</v>
      </c>
      <c r="I6001">
        <v>0</v>
      </c>
      <c r="J6001">
        <v>0</v>
      </c>
      <c r="K6001">
        <v>0</v>
      </c>
      <c r="L6001">
        <v>0</v>
      </c>
      <c r="M6001">
        <v>0</v>
      </c>
    </row>
    <row r="6002" spans="2:13" x14ac:dyDescent="0.2">
      <c r="B6002">
        <v>0</v>
      </c>
      <c r="C6002">
        <v>0</v>
      </c>
      <c r="D6002">
        <v>0</v>
      </c>
      <c r="E6002">
        <v>0</v>
      </c>
      <c r="F6002">
        <v>0</v>
      </c>
      <c r="G6002">
        <v>55555555</v>
      </c>
      <c r="H6002">
        <v>0</v>
      </c>
      <c r="I6002">
        <v>0</v>
      </c>
      <c r="J6002">
        <v>0</v>
      </c>
      <c r="K6002">
        <v>0</v>
      </c>
      <c r="L6002">
        <v>0</v>
      </c>
      <c r="M6002">
        <v>0</v>
      </c>
    </row>
    <row r="6003" spans="2:13" x14ac:dyDescent="0.2">
      <c r="B6003">
        <v>0</v>
      </c>
      <c r="C6003">
        <v>0</v>
      </c>
      <c r="D6003">
        <v>0</v>
      </c>
      <c r="E6003">
        <v>0</v>
      </c>
      <c r="F6003">
        <v>0</v>
      </c>
      <c r="G6003">
        <v>55555555</v>
      </c>
      <c r="H6003">
        <v>0</v>
      </c>
      <c r="I6003">
        <v>0</v>
      </c>
      <c r="J6003">
        <v>0</v>
      </c>
      <c r="K6003">
        <v>0</v>
      </c>
      <c r="L6003">
        <v>0</v>
      </c>
      <c r="M6003">
        <v>0</v>
      </c>
    </row>
    <row r="6004" spans="2:13" x14ac:dyDescent="0.2">
      <c r="B6004">
        <v>0</v>
      </c>
      <c r="C6004">
        <v>0</v>
      </c>
      <c r="D6004">
        <v>0</v>
      </c>
      <c r="E6004">
        <v>0</v>
      </c>
      <c r="F6004">
        <v>0</v>
      </c>
      <c r="G6004">
        <v>55555555</v>
      </c>
      <c r="H6004">
        <v>0</v>
      </c>
      <c r="I6004">
        <v>0</v>
      </c>
      <c r="J6004">
        <v>0</v>
      </c>
      <c r="K6004">
        <v>0</v>
      </c>
      <c r="L6004">
        <v>0</v>
      </c>
      <c r="M6004">
        <v>0</v>
      </c>
    </row>
    <row r="6005" spans="2:13" x14ac:dyDescent="0.2">
      <c r="B6005">
        <v>0</v>
      </c>
      <c r="C6005">
        <v>0</v>
      </c>
      <c r="D6005">
        <v>0</v>
      </c>
      <c r="E6005">
        <v>0</v>
      </c>
      <c r="F6005">
        <v>0</v>
      </c>
      <c r="G6005">
        <v>55555555</v>
      </c>
      <c r="H6005">
        <v>0</v>
      </c>
      <c r="I6005">
        <v>0</v>
      </c>
      <c r="J6005">
        <v>0</v>
      </c>
      <c r="K6005">
        <v>0</v>
      </c>
      <c r="L6005">
        <v>0</v>
      </c>
      <c r="M6005">
        <v>0</v>
      </c>
    </row>
    <row r="6006" spans="2:13" x14ac:dyDescent="0.2">
      <c r="B6006">
        <v>0</v>
      </c>
      <c r="C6006">
        <v>0</v>
      </c>
      <c r="D6006">
        <v>0</v>
      </c>
      <c r="E6006">
        <v>0</v>
      </c>
      <c r="F6006">
        <v>0</v>
      </c>
      <c r="G6006">
        <v>55555555</v>
      </c>
      <c r="H6006">
        <v>0</v>
      </c>
      <c r="I6006">
        <v>0</v>
      </c>
      <c r="J6006">
        <v>0</v>
      </c>
      <c r="K6006">
        <v>0</v>
      </c>
      <c r="L6006">
        <v>0</v>
      </c>
      <c r="M6006">
        <v>0</v>
      </c>
    </row>
    <row r="6007" spans="2:13" x14ac:dyDescent="0.2">
      <c r="B6007">
        <v>0</v>
      </c>
      <c r="C6007">
        <v>0</v>
      </c>
      <c r="D6007">
        <v>0</v>
      </c>
      <c r="E6007">
        <v>0</v>
      </c>
      <c r="F6007">
        <v>0</v>
      </c>
      <c r="G6007">
        <v>55555555</v>
      </c>
      <c r="H6007">
        <v>0</v>
      </c>
      <c r="I6007">
        <v>0</v>
      </c>
      <c r="J6007">
        <v>0</v>
      </c>
      <c r="K6007">
        <v>0</v>
      </c>
      <c r="L6007">
        <v>0</v>
      </c>
      <c r="M6007">
        <v>0</v>
      </c>
    </row>
    <row r="6008" spans="2:13" x14ac:dyDescent="0.2">
      <c r="B6008">
        <v>0</v>
      </c>
      <c r="C6008">
        <v>0</v>
      </c>
      <c r="D6008">
        <v>0</v>
      </c>
      <c r="E6008">
        <v>0</v>
      </c>
      <c r="F6008">
        <v>0</v>
      </c>
      <c r="G6008">
        <v>55555555</v>
      </c>
      <c r="H6008">
        <v>0</v>
      </c>
      <c r="I6008">
        <v>0</v>
      </c>
      <c r="J6008">
        <v>0</v>
      </c>
      <c r="K6008">
        <v>0</v>
      </c>
      <c r="L6008">
        <v>0</v>
      </c>
      <c r="M6008">
        <v>0</v>
      </c>
    </row>
    <row r="6009" spans="2:13" x14ac:dyDescent="0.2">
      <c r="B6009">
        <v>0</v>
      </c>
      <c r="C6009">
        <v>0</v>
      </c>
      <c r="D6009">
        <v>0</v>
      </c>
      <c r="E6009">
        <v>0</v>
      </c>
      <c r="F6009">
        <v>0</v>
      </c>
      <c r="G6009">
        <v>55555555</v>
      </c>
      <c r="H6009">
        <v>0</v>
      </c>
      <c r="I6009">
        <v>0</v>
      </c>
      <c r="J6009">
        <v>0</v>
      </c>
      <c r="K6009">
        <v>0</v>
      </c>
      <c r="L6009">
        <v>0</v>
      </c>
      <c r="M6009">
        <v>0</v>
      </c>
    </row>
    <row r="6010" spans="2:13" x14ac:dyDescent="0.2">
      <c r="B6010">
        <v>0</v>
      </c>
      <c r="C6010">
        <v>0</v>
      </c>
      <c r="D6010">
        <v>0</v>
      </c>
      <c r="E6010">
        <v>0</v>
      </c>
      <c r="F6010">
        <v>0</v>
      </c>
      <c r="G6010">
        <v>55555555</v>
      </c>
      <c r="H6010">
        <v>0</v>
      </c>
      <c r="I6010">
        <v>0</v>
      </c>
      <c r="J6010">
        <v>0</v>
      </c>
      <c r="K6010">
        <v>0</v>
      </c>
      <c r="L6010">
        <v>0</v>
      </c>
      <c r="M6010">
        <v>0</v>
      </c>
    </row>
    <row r="6011" spans="2:13" x14ac:dyDescent="0.2">
      <c r="B6011">
        <v>0</v>
      </c>
      <c r="C6011">
        <v>0</v>
      </c>
      <c r="D6011">
        <v>0</v>
      </c>
      <c r="E6011">
        <v>0</v>
      </c>
      <c r="F6011">
        <v>0</v>
      </c>
      <c r="G6011">
        <v>55555555</v>
      </c>
      <c r="H6011">
        <v>0</v>
      </c>
      <c r="I6011">
        <v>0</v>
      </c>
      <c r="J6011">
        <v>0</v>
      </c>
      <c r="K6011">
        <v>0</v>
      </c>
      <c r="L6011">
        <v>0</v>
      </c>
      <c r="M6011">
        <v>0</v>
      </c>
    </row>
    <row r="6012" spans="2:13" x14ac:dyDescent="0.2">
      <c r="B6012">
        <v>0</v>
      </c>
      <c r="C6012">
        <v>0</v>
      </c>
      <c r="D6012">
        <v>0</v>
      </c>
      <c r="E6012">
        <v>0</v>
      </c>
      <c r="F6012">
        <v>0</v>
      </c>
      <c r="G6012">
        <v>55555555</v>
      </c>
      <c r="H6012">
        <v>0</v>
      </c>
      <c r="I6012">
        <v>0</v>
      </c>
      <c r="J6012">
        <v>0</v>
      </c>
      <c r="K6012">
        <v>0</v>
      </c>
      <c r="L6012">
        <v>0</v>
      </c>
      <c r="M6012">
        <v>0</v>
      </c>
    </row>
    <row r="6013" spans="2:13" x14ac:dyDescent="0.2">
      <c r="B6013">
        <v>0</v>
      </c>
      <c r="C6013">
        <v>0</v>
      </c>
      <c r="D6013">
        <v>0</v>
      </c>
      <c r="E6013">
        <v>0</v>
      </c>
      <c r="F6013">
        <v>0</v>
      </c>
      <c r="G6013">
        <v>55555555</v>
      </c>
      <c r="H6013">
        <v>0</v>
      </c>
      <c r="I6013">
        <v>0</v>
      </c>
      <c r="J6013">
        <v>0</v>
      </c>
      <c r="K6013">
        <v>0</v>
      </c>
      <c r="L6013">
        <v>0</v>
      </c>
      <c r="M6013">
        <v>0</v>
      </c>
    </row>
    <row r="6014" spans="2:13" x14ac:dyDescent="0.2">
      <c r="B6014">
        <v>0</v>
      </c>
      <c r="C6014">
        <v>0</v>
      </c>
      <c r="D6014">
        <v>0</v>
      </c>
      <c r="E6014">
        <v>0</v>
      </c>
      <c r="F6014">
        <v>0</v>
      </c>
      <c r="G6014">
        <v>55555555</v>
      </c>
      <c r="H6014">
        <v>0</v>
      </c>
      <c r="I6014">
        <v>0</v>
      </c>
      <c r="J6014">
        <v>0</v>
      </c>
      <c r="K6014">
        <v>0</v>
      </c>
      <c r="L6014">
        <v>0</v>
      </c>
      <c r="M6014">
        <v>0</v>
      </c>
    </row>
    <row r="6015" spans="2:13" x14ac:dyDescent="0.2">
      <c r="B6015">
        <v>0</v>
      </c>
      <c r="C6015">
        <v>0</v>
      </c>
      <c r="D6015">
        <v>0</v>
      </c>
      <c r="E6015">
        <v>0</v>
      </c>
      <c r="F6015">
        <v>0</v>
      </c>
      <c r="G6015">
        <v>55555555</v>
      </c>
      <c r="H6015">
        <v>0</v>
      </c>
      <c r="I6015">
        <v>0</v>
      </c>
      <c r="J6015">
        <v>0</v>
      </c>
      <c r="K6015">
        <v>0</v>
      </c>
      <c r="L6015">
        <v>0</v>
      </c>
      <c r="M6015">
        <v>0</v>
      </c>
    </row>
    <row r="6016" spans="2:13" x14ac:dyDescent="0.2">
      <c r="B6016">
        <v>0</v>
      </c>
      <c r="C6016">
        <v>0</v>
      </c>
      <c r="D6016">
        <v>0</v>
      </c>
      <c r="E6016">
        <v>0</v>
      </c>
      <c r="F6016">
        <v>0</v>
      </c>
      <c r="G6016">
        <v>55555555</v>
      </c>
      <c r="H6016">
        <v>0</v>
      </c>
      <c r="I6016">
        <v>0</v>
      </c>
      <c r="J6016">
        <v>0</v>
      </c>
      <c r="K6016">
        <v>0</v>
      </c>
      <c r="L6016">
        <v>0</v>
      </c>
      <c r="M6016">
        <v>0</v>
      </c>
    </row>
    <row r="6017" spans="2:13" x14ac:dyDescent="0.2">
      <c r="B6017">
        <v>0</v>
      </c>
      <c r="C6017">
        <v>0</v>
      </c>
      <c r="D6017">
        <v>0</v>
      </c>
      <c r="E6017">
        <v>0</v>
      </c>
      <c r="F6017">
        <v>0</v>
      </c>
      <c r="G6017">
        <v>55555555</v>
      </c>
      <c r="H6017">
        <v>0</v>
      </c>
      <c r="I6017">
        <v>0</v>
      </c>
      <c r="J6017">
        <v>0</v>
      </c>
      <c r="K6017">
        <v>0</v>
      </c>
      <c r="L6017">
        <v>0</v>
      </c>
      <c r="M6017">
        <v>0</v>
      </c>
    </row>
    <row r="6018" spans="2:13" x14ac:dyDescent="0.2">
      <c r="B6018">
        <v>0</v>
      </c>
      <c r="C6018">
        <v>0</v>
      </c>
      <c r="D6018">
        <v>0</v>
      </c>
      <c r="E6018">
        <v>0</v>
      </c>
      <c r="F6018">
        <v>0</v>
      </c>
      <c r="G6018">
        <v>55555555</v>
      </c>
      <c r="H6018">
        <v>0</v>
      </c>
      <c r="I6018">
        <v>0</v>
      </c>
      <c r="J6018">
        <v>0</v>
      </c>
      <c r="K6018">
        <v>0</v>
      </c>
      <c r="L6018">
        <v>0</v>
      </c>
      <c r="M6018">
        <v>0</v>
      </c>
    </row>
    <row r="6019" spans="2:13" x14ac:dyDescent="0.2">
      <c r="B6019">
        <v>0</v>
      </c>
      <c r="C6019">
        <v>0</v>
      </c>
      <c r="D6019">
        <v>0</v>
      </c>
      <c r="E6019">
        <v>0</v>
      </c>
      <c r="F6019">
        <v>0</v>
      </c>
      <c r="G6019">
        <v>55555555</v>
      </c>
      <c r="H6019">
        <v>0</v>
      </c>
      <c r="I6019">
        <v>0</v>
      </c>
      <c r="J6019">
        <v>0</v>
      </c>
      <c r="K6019">
        <v>0</v>
      </c>
      <c r="L6019">
        <v>0</v>
      </c>
      <c r="M6019">
        <v>0</v>
      </c>
    </row>
    <row r="6020" spans="2:13" x14ac:dyDescent="0.2">
      <c r="B6020">
        <v>0</v>
      </c>
      <c r="C6020">
        <v>0</v>
      </c>
      <c r="D6020">
        <v>0</v>
      </c>
      <c r="E6020">
        <v>0</v>
      </c>
      <c r="F6020">
        <v>0</v>
      </c>
      <c r="G6020">
        <v>55555555</v>
      </c>
      <c r="H6020">
        <v>0</v>
      </c>
      <c r="I6020">
        <v>0</v>
      </c>
      <c r="J6020">
        <v>0</v>
      </c>
      <c r="K6020">
        <v>0</v>
      </c>
      <c r="L6020">
        <v>0</v>
      </c>
      <c r="M6020">
        <v>0</v>
      </c>
    </row>
    <row r="6021" spans="2:13" x14ac:dyDescent="0.2">
      <c r="B6021">
        <v>0</v>
      </c>
      <c r="C6021">
        <v>0</v>
      </c>
      <c r="D6021">
        <v>0</v>
      </c>
      <c r="E6021">
        <v>0</v>
      </c>
      <c r="F6021">
        <v>0</v>
      </c>
      <c r="G6021">
        <v>55555555</v>
      </c>
      <c r="H6021">
        <v>0</v>
      </c>
      <c r="I6021">
        <v>0</v>
      </c>
      <c r="J6021">
        <v>0</v>
      </c>
      <c r="K6021">
        <v>0</v>
      </c>
      <c r="L6021">
        <v>0</v>
      </c>
      <c r="M6021">
        <v>0</v>
      </c>
    </row>
    <row r="6022" spans="2:13" x14ac:dyDescent="0.2">
      <c r="B6022">
        <v>0</v>
      </c>
      <c r="C6022">
        <v>0</v>
      </c>
      <c r="D6022">
        <v>0</v>
      </c>
      <c r="E6022">
        <v>0</v>
      </c>
      <c r="F6022">
        <v>0</v>
      </c>
      <c r="G6022">
        <v>55555555</v>
      </c>
      <c r="H6022">
        <v>0</v>
      </c>
      <c r="I6022">
        <v>0</v>
      </c>
      <c r="J6022">
        <v>0</v>
      </c>
      <c r="K6022">
        <v>0</v>
      </c>
      <c r="L6022">
        <v>0</v>
      </c>
      <c r="M6022">
        <v>0</v>
      </c>
    </row>
    <row r="6023" spans="2:13" x14ac:dyDescent="0.2">
      <c r="B6023">
        <v>0</v>
      </c>
      <c r="C6023">
        <v>0</v>
      </c>
      <c r="D6023">
        <v>0</v>
      </c>
      <c r="E6023">
        <v>0</v>
      </c>
      <c r="F6023">
        <v>0</v>
      </c>
      <c r="G6023">
        <v>55555555</v>
      </c>
      <c r="H6023">
        <v>0</v>
      </c>
      <c r="I6023">
        <v>0</v>
      </c>
      <c r="J6023">
        <v>0</v>
      </c>
      <c r="K6023">
        <v>0</v>
      </c>
      <c r="L6023">
        <v>0</v>
      </c>
      <c r="M6023">
        <v>0</v>
      </c>
    </row>
    <row r="6024" spans="2:13" x14ac:dyDescent="0.2">
      <c r="B6024">
        <v>0</v>
      </c>
      <c r="C6024">
        <v>0</v>
      </c>
      <c r="D6024">
        <v>0</v>
      </c>
      <c r="E6024">
        <v>0</v>
      </c>
      <c r="F6024">
        <v>0</v>
      </c>
      <c r="G6024">
        <v>55555555</v>
      </c>
      <c r="H6024">
        <v>0</v>
      </c>
      <c r="I6024">
        <v>0</v>
      </c>
      <c r="J6024">
        <v>0</v>
      </c>
      <c r="K6024">
        <v>0</v>
      </c>
      <c r="L6024">
        <v>0</v>
      </c>
      <c r="M6024">
        <v>0</v>
      </c>
    </row>
    <row r="6025" spans="2:13" x14ac:dyDescent="0.2">
      <c r="B6025">
        <v>0</v>
      </c>
      <c r="C6025">
        <v>0</v>
      </c>
      <c r="D6025">
        <v>0</v>
      </c>
      <c r="E6025">
        <v>0</v>
      </c>
      <c r="F6025">
        <v>0</v>
      </c>
      <c r="G6025">
        <v>55555555</v>
      </c>
      <c r="H6025">
        <v>0</v>
      </c>
      <c r="I6025">
        <v>0</v>
      </c>
      <c r="J6025">
        <v>0</v>
      </c>
      <c r="K6025">
        <v>0</v>
      </c>
      <c r="L6025">
        <v>0</v>
      </c>
      <c r="M6025">
        <v>0</v>
      </c>
    </row>
    <row r="6026" spans="2:13" x14ac:dyDescent="0.2">
      <c r="B6026">
        <v>0</v>
      </c>
      <c r="C6026">
        <v>0</v>
      </c>
      <c r="D6026">
        <v>0</v>
      </c>
      <c r="E6026">
        <v>0</v>
      </c>
      <c r="F6026">
        <v>0</v>
      </c>
      <c r="G6026">
        <v>55555555</v>
      </c>
      <c r="H6026">
        <v>0</v>
      </c>
      <c r="I6026">
        <v>0</v>
      </c>
      <c r="J6026">
        <v>0</v>
      </c>
      <c r="K6026">
        <v>0</v>
      </c>
      <c r="L6026">
        <v>0</v>
      </c>
      <c r="M6026">
        <v>0</v>
      </c>
    </row>
    <row r="6027" spans="2:13" x14ac:dyDescent="0.2">
      <c r="B6027">
        <v>0</v>
      </c>
      <c r="C6027">
        <v>0</v>
      </c>
      <c r="D6027">
        <v>0</v>
      </c>
      <c r="E6027">
        <v>0</v>
      </c>
      <c r="F6027">
        <v>0</v>
      </c>
      <c r="G6027">
        <v>55555555</v>
      </c>
      <c r="H6027">
        <v>0</v>
      </c>
      <c r="I6027">
        <v>0</v>
      </c>
      <c r="J6027">
        <v>0</v>
      </c>
      <c r="K6027">
        <v>0</v>
      </c>
      <c r="L6027">
        <v>0</v>
      </c>
      <c r="M6027">
        <v>0</v>
      </c>
    </row>
    <row r="6028" spans="2:13" x14ac:dyDescent="0.2">
      <c r="B6028">
        <v>0</v>
      </c>
      <c r="C6028">
        <v>0</v>
      </c>
      <c r="D6028">
        <v>0</v>
      </c>
      <c r="E6028">
        <v>0</v>
      </c>
      <c r="F6028">
        <v>0</v>
      </c>
      <c r="G6028">
        <v>55555555</v>
      </c>
      <c r="H6028">
        <v>0</v>
      </c>
      <c r="I6028">
        <v>0</v>
      </c>
      <c r="J6028">
        <v>0</v>
      </c>
      <c r="K6028">
        <v>0</v>
      </c>
      <c r="L6028">
        <v>0</v>
      </c>
      <c r="M6028">
        <v>0</v>
      </c>
    </row>
    <row r="6029" spans="2:13" x14ac:dyDescent="0.2">
      <c r="B6029">
        <v>0</v>
      </c>
      <c r="C6029">
        <v>0</v>
      </c>
      <c r="D6029">
        <v>0</v>
      </c>
      <c r="E6029">
        <v>0</v>
      </c>
      <c r="F6029">
        <v>0</v>
      </c>
      <c r="G6029">
        <v>55555555</v>
      </c>
      <c r="H6029">
        <v>0</v>
      </c>
      <c r="I6029">
        <v>0</v>
      </c>
      <c r="J6029">
        <v>0</v>
      </c>
      <c r="K6029">
        <v>0</v>
      </c>
      <c r="L6029">
        <v>0</v>
      </c>
      <c r="M6029">
        <v>0</v>
      </c>
    </row>
    <row r="6030" spans="2:13" x14ac:dyDescent="0.2">
      <c r="B6030">
        <v>0</v>
      </c>
      <c r="C6030">
        <v>0</v>
      </c>
      <c r="D6030">
        <v>0</v>
      </c>
      <c r="E6030">
        <v>0</v>
      </c>
      <c r="F6030">
        <v>0</v>
      </c>
      <c r="G6030">
        <v>55555555</v>
      </c>
      <c r="H6030">
        <v>0</v>
      </c>
      <c r="I6030">
        <v>0</v>
      </c>
      <c r="J6030">
        <v>0</v>
      </c>
      <c r="K6030">
        <v>0</v>
      </c>
      <c r="L6030">
        <v>0</v>
      </c>
      <c r="M6030">
        <v>0</v>
      </c>
    </row>
    <row r="6031" spans="2:13" x14ac:dyDescent="0.2">
      <c r="B6031">
        <v>0</v>
      </c>
      <c r="C6031">
        <v>0</v>
      </c>
      <c r="D6031">
        <v>0</v>
      </c>
      <c r="E6031">
        <v>0</v>
      </c>
      <c r="F6031">
        <v>0</v>
      </c>
      <c r="G6031">
        <v>55555555</v>
      </c>
      <c r="H6031">
        <v>0</v>
      </c>
      <c r="I6031">
        <v>0</v>
      </c>
      <c r="J6031">
        <v>0</v>
      </c>
      <c r="K6031">
        <v>0</v>
      </c>
      <c r="L6031">
        <v>0</v>
      </c>
      <c r="M6031">
        <v>0</v>
      </c>
    </row>
    <row r="6032" spans="2:13" x14ac:dyDescent="0.2">
      <c r="B6032">
        <v>0</v>
      </c>
      <c r="C6032">
        <v>0</v>
      </c>
      <c r="D6032">
        <v>0</v>
      </c>
      <c r="E6032">
        <v>0</v>
      </c>
      <c r="F6032">
        <v>0</v>
      </c>
      <c r="G6032">
        <v>55555555</v>
      </c>
      <c r="H6032">
        <v>0</v>
      </c>
      <c r="I6032">
        <v>0</v>
      </c>
      <c r="J6032">
        <v>0</v>
      </c>
      <c r="K6032">
        <v>0</v>
      </c>
      <c r="L6032">
        <v>0</v>
      </c>
      <c r="M6032">
        <v>0</v>
      </c>
    </row>
    <row r="6033" spans="2:13" x14ac:dyDescent="0.2">
      <c r="B6033">
        <v>0</v>
      </c>
      <c r="C6033">
        <v>0</v>
      </c>
      <c r="D6033">
        <v>0</v>
      </c>
      <c r="E6033">
        <v>0</v>
      </c>
      <c r="F6033">
        <v>0</v>
      </c>
      <c r="G6033">
        <v>55555555</v>
      </c>
      <c r="H6033">
        <v>0</v>
      </c>
      <c r="I6033">
        <v>0</v>
      </c>
      <c r="J6033">
        <v>0</v>
      </c>
      <c r="K6033">
        <v>0</v>
      </c>
      <c r="L6033">
        <v>0</v>
      </c>
      <c r="M6033">
        <v>0</v>
      </c>
    </row>
    <row r="6034" spans="2:13" x14ac:dyDescent="0.2">
      <c r="B6034">
        <v>0</v>
      </c>
      <c r="C6034">
        <v>0</v>
      </c>
      <c r="D6034">
        <v>0</v>
      </c>
      <c r="E6034">
        <v>0</v>
      </c>
      <c r="F6034">
        <v>0</v>
      </c>
      <c r="G6034">
        <v>55555555</v>
      </c>
      <c r="H6034">
        <v>0</v>
      </c>
      <c r="I6034">
        <v>0</v>
      </c>
      <c r="J6034">
        <v>0</v>
      </c>
      <c r="K6034">
        <v>0</v>
      </c>
      <c r="L6034">
        <v>0</v>
      </c>
      <c r="M6034">
        <v>0</v>
      </c>
    </row>
    <row r="6035" spans="2:13" x14ac:dyDescent="0.2">
      <c r="B6035">
        <v>0</v>
      </c>
      <c r="C6035">
        <v>0</v>
      </c>
      <c r="D6035">
        <v>0</v>
      </c>
      <c r="E6035">
        <v>0</v>
      </c>
      <c r="F6035">
        <v>0</v>
      </c>
      <c r="G6035">
        <v>55555555</v>
      </c>
      <c r="H6035">
        <v>0</v>
      </c>
      <c r="I6035">
        <v>0</v>
      </c>
      <c r="J6035">
        <v>0</v>
      </c>
      <c r="K6035">
        <v>0</v>
      </c>
      <c r="L6035">
        <v>0</v>
      </c>
      <c r="M6035">
        <v>0</v>
      </c>
    </row>
    <row r="6036" spans="2:13" x14ac:dyDescent="0.2">
      <c r="B6036">
        <v>0</v>
      </c>
      <c r="C6036">
        <v>0</v>
      </c>
      <c r="D6036">
        <v>0</v>
      </c>
      <c r="E6036">
        <v>0</v>
      </c>
      <c r="F6036">
        <v>0</v>
      </c>
      <c r="G6036">
        <v>55555555</v>
      </c>
      <c r="H6036">
        <v>0</v>
      </c>
      <c r="I6036">
        <v>0</v>
      </c>
      <c r="J6036">
        <v>0</v>
      </c>
      <c r="K6036">
        <v>0</v>
      </c>
      <c r="L6036">
        <v>0</v>
      </c>
      <c r="M6036">
        <v>0</v>
      </c>
    </row>
    <row r="6037" spans="2:13" x14ac:dyDescent="0.2">
      <c r="B6037">
        <v>0</v>
      </c>
      <c r="C6037">
        <v>0</v>
      </c>
      <c r="D6037">
        <v>0</v>
      </c>
      <c r="E6037">
        <v>0</v>
      </c>
      <c r="F6037">
        <v>0</v>
      </c>
      <c r="G6037">
        <v>55555555</v>
      </c>
      <c r="H6037">
        <v>0</v>
      </c>
      <c r="I6037">
        <v>0</v>
      </c>
      <c r="J6037">
        <v>0</v>
      </c>
      <c r="K6037">
        <v>0</v>
      </c>
      <c r="L6037">
        <v>0</v>
      </c>
      <c r="M6037">
        <v>0</v>
      </c>
    </row>
    <row r="6038" spans="2:13" x14ac:dyDescent="0.2">
      <c r="B6038">
        <v>0</v>
      </c>
      <c r="C6038">
        <v>0</v>
      </c>
      <c r="D6038">
        <v>0</v>
      </c>
      <c r="E6038">
        <v>0</v>
      </c>
      <c r="F6038">
        <v>0</v>
      </c>
      <c r="G6038">
        <v>55555555</v>
      </c>
      <c r="H6038">
        <v>0</v>
      </c>
      <c r="I6038">
        <v>0</v>
      </c>
      <c r="J6038">
        <v>0</v>
      </c>
      <c r="K6038">
        <v>0</v>
      </c>
      <c r="L6038">
        <v>0</v>
      </c>
      <c r="M6038">
        <v>0</v>
      </c>
    </row>
    <row r="6039" spans="2:13" x14ac:dyDescent="0.2">
      <c r="B6039">
        <v>0</v>
      </c>
      <c r="C6039">
        <v>0</v>
      </c>
      <c r="D6039">
        <v>0</v>
      </c>
      <c r="E6039">
        <v>0</v>
      </c>
      <c r="F6039">
        <v>0</v>
      </c>
      <c r="G6039">
        <v>55555555</v>
      </c>
      <c r="H6039">
        <v>0</v>
      </c>
      <c r="I6039">
        <v>0</v>
      </c>
      <c r="J6039">
        <v>0</v>
      </c>
      <c r="K6039">
        <v>0</v>
      </c>
      <c r="L6039">
        <v>0</v>
      </c>
      <c r="M6039">
        <v>0</v>
      </c>
    </row>
    <row r="6040" spans="2:13" x14ac:dyDescent="0.2">
      <c r="B6040">
        <v>0</v>
      </c>
      <c r="C6040">
        <v>0</v>
      </c>
      <c r="D6040">
        <v>0</v>
      </c>
      <c r="E6040">
        <v>0</v>
      </c>
      <c r="F6040">
        <v>0</v>
      </c>
      <c r="G6040">
        <v>55555555</v>
      </c>
      <c r="H6040">
        <v>0</v>
      </c>
      <c r="I6040">
        <v>0</v>
      </c>
      <c r="J6040">
        <v>0</v>
      </c>
      <c r="K6040">
        <v>0</v>
      </c>
      <c r="L6040">
        <v>0</v>
      </c>
      <c r="M6040">
        <v>0</v>
      </c>
    </row>
    <row r="6041" spans="2:13" x14ac:dyDescent="0.2">
      <c r="B6041">
        <v>0</v>
      </c>
      <c r="C6041">
        <v>0</v>
      </c>
      <c r="D6041">
        <v>0</v>
      </c>
      <c r="E6041">
        <v>0</v>
      </c>
      <c r="F6041">
        <v>0</v>
      </c>
      <c r="G6041">
        <v>55555555</v>
      </c>
      <c r="H6041">
        <v>0</v>
      </c>
      <c r="I6041">
        <v>0</v>
      </c>
      <c r="J6041">
        <v>0</v>
      </c>
      <c r="K6041">
        <v>0</v>
      </c>
      <c r="L6041">
        <v>0</v>
      </c>
      <c r="M6041">
        <v>0</v>
      </c>
    </row>
    <row r="6042" spans="2:13" x14ac:dyDescent="0.2">
      <c r="B6042">
        <v>0</v>
      </c>
      <c r="C6042">
        <v>0</v>
      </c>
      <c r="D6042">
        <v>0</v>
      </c>
      <c r="E6042">
        <v>0</v>
      </c>
      <c r="F6042">
        <v>0</v>
      </c>
      <c r="G6042">
        <v>55555555</v>
      </c>
      <c r="H6042">
        <v>0</v>
      </c>
      <c r="I6042">
        <v>0</v>
      </c>
      <c r="J6042">
        <v>0</v>
      </c>
      <c r="K6042">
        <v>0</v>
      </c>
      <c r="L6042">
        <v>0</v>
      </c>
      <c r="M6042">
        <v>0</v>
      </c>
    </row>
    <row r="6043" spans="2:13" x14ac:dyDescent="0.2">
      <c r="B6043">
        <v>0</v>
      </c>
      <c r="C6043">
        <v>0</v>
      </c>
      <c r="D6043">
        <v>0</v>
      </c>
      <c r="E6043">
        <v>0</v>
      </c>
      <c r="F6043">
        <v>0</v>
      </c>
      <c r="G6043">
        <v>55555555</v>
      </c>
      <c r="H6043">
        <v>0</v>
      </c>
      <c r="I6043">
        <v>0</v>
      </c>
      <c r="J6043">
        <v>0</v>
      </c>
      <c r="K6043">
        <v>0</v>
      </c>
      <c r="L6043">
        <v>0</v>
      </c>
      <c r="M6043">
        <v>0</v>
      </c>
    </row>
    <row r="6044" spans="2:13" x14ac:dyDescent="0.2">
      <c r="B6044">
        <v>0</v>
      </c>
      <c r="C6044">
        <v>0</v>
      </c>
      <c r="D6044">
        <v>0</v>
      </c>
      <c r="E6044">
        <v>0</v>
      </c>
      <c r="F6044">
        <v>0</v>
      </c>
      <c r="G6044">
        <v>55555555</v>
      </c>
      <c r="H6044">
        <v>0</v>
      </c>
      <c r="I6044">
        <v>0</v>
      </c>
      <c r="J6044">
        <v>0</v>
      </c>
      <c r="K6044">
        <v>0</v>
      </c>
      <c r="L6044">
        <v>0</v>
      </c>
      <c r="M6044">
        <v>0</v>
      </c>
    </row>
    <row r="6045" spans="2:13" x14ac:dyDescent="0.2">
      <c r="B6045">
        <v>0</v>
      </c>
      <c r="C6045">
        <v>0</v>
      </c>
      <c r="D6045">
        <v>0</v>
      </c>
      <c r="E6045">
        <v>0</v>
      </c>
      <c r="F6045">
        <v>0</v>
      </c>
      <c r="G6045">
        <v>55555555</v>
      </c>
      <c r="H6045">
        <v>0</v>
      </c>
      <c r="I6045">
        <v>0</v>
      </c>
      <c r="J6045">
        <v>0</v>
      </c>
      <c r="K6045">
        <v>0</v>
      </c>
      <c r="L6045">
        <v>0</v>
      </c>
      <c r="M6045">
        <v>0</v>
      </c>
    </row>
    <row r="6046" spans="2:13" x14ac:dyDescent="0.2">
      <c r="B6046">
        <v>0</v>
      </c>
      <c r="C6046">
        <v>0</v>
      </c>
      <c r="D6046">
        <v>0</v>
      </c>
      <c r="E6046">
        <v>0</v>
      </c>
      <c r="F6046">
        <v>0</v>
      </c>
      <c r="G6046">
        <v>55555555</v>
      </c>
      <c r="H6046">
        <v>0</v>
      </c>
      <c r="I6046">
        <v>0</v>
      </c>
      <c r="J6046">
        <v>0</v>
      </c>
      <c r="K6046">
        <v>0</v>
      </c>
      <c r="L6046">
        <v>0</v>
      </c>
      <c r="M6046">
        <v>0</v>
      </c>
    </row>
    <row r="6047" spans="2:13" x14ac:dyDescent="0.2">
      <c r="B6047">
        <v>0</v>
      </c>
      <c r="C6047">
        <v>0</v>
      </c>
      <c r="D6047">
        <v>0</v>
      </c>
      <c r="E6047">
        <v>0</v>
      </c>
      <c r="F6047">
        <v>0</v>
      </c>
      <c r="G6047">
        <v>55555555</v>
      </c>
      <c r="H6047">
        <v>0</v>
      </c>
      <c r="I6047">
        <v>0</v>
      </c>
      <c r="J6047">
        <v>0</v>
      </c>
      <c r="K6047">
        <v>0</v>
      </c>
      <c r="L6047">
        <v>0</v>
      </c>
      <c r="M6047">
        <v>0</v>
      </c>
    </row>
    <row r="6048" spans="2:13" x14ac:dyDescent="0.2">
      <c r="B6048">
        <v>0</v>
      </c>
      <c r="C6048">
        <v>0</v>
      </c>
      <c r="D6048">
        <v>0</v>
      </c>
      <c r="E6048">
        <v>0</v>
      </c>
      <c r="F6048">
        <v>0</v>
      </c>
      <c r="G6048">
        <v>55555555</v>
      </c>
      <c r="H6048">
        <v>0</v>
      </c>
      <c r="I6048">
        <v>0</v>
      </c>
      <c r="J6048">
        <v>0</v>
      </c>
      <c r="K6048">
        <v>0</v>
      </c>
      <c r="L6048">
        <v>0</v>
      </c>
      <c r="M6048">
        <v>0</v>
      </c>
    </row>
    <row r="6049" spans="2:13" x14ac:dyDescent="0.2">
      <c r="B6049">
        <v>0</v>
      </c>
      <c r="C6049">
        <v>0</v>
      </c>
      <c r="D6049">
        <v>0</v>
      </c>
      <c r="E6049">
        <v>0</v>
      </c>
      <c r="F6049">
        <v>0</v>
      </c>
      <c r="G6049">
        <v>55555555</v>
      </c>
      <c r="H6049">
        <v>0</v>
      </c>
      <c r="I6049">
        <v>0</v>
      </c>
      <c r="J6049">
        <v>0</v>
      </c>
      <c r="K6049">
        <v>0</v>
      </c>
      <c r="L6049">
        <v>0</v>
      </c>
      <c r="M6049">
        <v>0</v>
      </c>
    </row>
    <row r="6050" spans="2:13" x14ac:dyDescent="0.2">
      <c r="B6050">
        <v>0</v>
      </c>
      <c r="C6050">
        <v>0</v>
      </c>
      <c r="D6050">
        <v>0</v>
      </c>
      <c r="E6050">
        <v>0</v>
      </c>
      <c r="F6050">
        <v>0</v>
      </c>
      <c r="G6050">
        <v>55555555</v>
      </c>
      <c r="H6050">
        <v>0</v>
      </c>
      <c r="I6050">
        <v>0</v>
      </c>
      <c r="J6050">
        <v>0</v>
      </c>
      <c r="K6050">
        <v>0</v>
      </c>
      <c r="L6050">
        <v>0</v>
      </c>
      <c r="M6050">
        <v>0</v>
      </c>
    </row>
    <row r="6051" spans="2:13" x14ac:dyDescent="0.2">
      <c r="B6051">
        <v>0</v>
      </c>
      <c r="C6051">
        <v>0</v>
      </c>
      <c r="D6051">
        <v>0</v>
      </c>
      <c r="E6051">
        <v>0</v>
      </c>
      <c r="F6051">
        <v>0</v>
      </c>
      <c r="G6051">
        <v>55555555</v>
      </c>
      <c r="H6051">
        <v>0</v>
      </c>
      <c r="I6051">
        <v>0</v>
      </c>
      <c r="J6051">
        <v>0</v>
      </c>
      <c r="K6051">
        <v>0</v>
      </c>
      <c r="L6051">
        <v>0</v>
      </c>
      <c r="M6051">
        <v>0</v>
      </c>
    </row>
    <row r="6052" spans="2:13" x14ac:dyDescent="0.2">
      <c r="B6052">
        <v>0</v>
      </c>
      <c r="C6052">
        <v>0</v>
      </c>
      <c r="D6052">
        <v>0</v>
      </c>
      <c r="E6052">
        <v>0</v>
      </c>
      <c r="F6052">
        <v>0</v>
      </c>
      <c r="G6052">
        <v>55555555</v>
      </c>
      <c r="H6052">
        <v>0</v>
      </c>
      <c r="I6052">
        <v>0</v>
      </c>
      <c r="J6052">
        <v>0</v>
      </c>
      <c r="K6052">
        <v>0</v>
      </c>
      <c r="L6052">
        <v>0</v>
      </c>
      <c r="M6052">
        <v>0</v>
      </c>
    </row>
    <row r="6053" spans="2:13" x14ac:dyDescent="0.2">
      <c r="B6053">
        <v>0</v>
      </c>
      <c r="C6053">
        <v>0</v>
      </c>
      <c r="D6053">
        <v>0</v>
      </c>
      <c r="E6053">
        <v>0</v>
      </c>
      <c r="F6053">
        <v>0</v>
      </c>
      <c r="G6053">
        <v>55555555</v>
      </c>
      <c r="H6053">
        <v>0</v>
      </c>
      <c r="I6053">
        <v>0</v>
      </c>
      <c r="J6053">
        <v>0</v>
      </c>
      <c r="K6053">
        <v>0</v>
      </c>
      <c r="L6053">
        <v>0</v>
      </c>
      <c r="M6053">
        <v>0</v>
      </c>
    </row>
    <row r="6054" spans="2:13" x14ac:dyDescent="0.2">
      <c r="B6054">
        <v>0</v>
      </c>
      <c r="C6054">
        <v>0</v>
      </c>
      <c r="D6054">
        <v>0</v>
      </c>
      <c r="E6054">
        <v>0</v>
      </c>
      <c r="F6054">
        <v>0</v>
      </c>
      <c r="G6054">
        <v>55555555</v>
      </c>
      <c r="H6054">
        <v>0</v>
      </c>
      <c r="I6054">
        <v>0</v>
      </c>
      <c r="J6054">
        <v>0</v>
      </c>
      <c r="K6054">
        <v>0</v>
      </c>
      <c r="L6054">
        <v>0</v>
      </c>
      <c r="M6054">
        <v>0</v>
      </c>
    </row>
    <row r="6055" spans="2:13" x14ac:dyDescent="0.2">
      <c r="B6055">
        <v>0</v>
      </c>
      <c r="C6055">
        <v>0</v>
      </c>
      <c r="D6055">
        <v>0</v>
      </c>
      <c r="E6055">
        <v>0</v>
      </c>
      <c r="F6055">
        <v>0</v>
      </c>
      <c r="G6055">
        <v>55555555</v>
      </c>
      <c r="H6055">
        <v>0</v>
      </c>
      <c r="I6055">
        <v>0</v>
      </c>
      <c r="J6055">
        <v>0</v>
      </c>
      <c r="K6055">
        <v>0</v>
      </c>
      <c r="L6055">
        <v>0</v>
      </c>
      <c r="M6055">
        <v>0</v>
      </c>
    </row>
    <row r="6056" spans="2:13" x14ac:dyDescent="0.2">
      <c r="B6056">
        <v>0</v>
      </c>
      <c r="C6056">
        <v>0</v>
      </c>
      <c r="D6056">
        <v>0</v>
      </c>
      <c r="E6056">
        <v>0</v>
      </c>
      <c r="F6056">
        <v>0</v>
      </c>
      <c r="G6056">
        <v>55555555</v>
      </c>
      <c r="H6056">
        <v>0</v>
      </c>
      <c r="I6056">
        <v>0</v>
      </c>
      <c r="J6056">
        <v>0</v>
      </c>
      <c r="K6056">
        <v>0</v>
      </c>
      <c r="L6056">
        <v>0</v>
      </c>
      <c r="M6056">
        <v>0</v>
      </c>
    </row>
    <row r="6057" spans="2:13" x14ac:dyDescent="0.2">
      <c r="B6057">
        <v>0</v>
      </c>
      <c r="C6057">
        <v>0</v>
      </c>
      <c r="D6057">
        <v>0</v>
      </c>
      <c r="E6057">
        <v>0</v>
      </c>
      <c r="F6057">
        <v>0</v>
      </c>
      <c r="G6057">
        <v>55555555</v>
      </c>
      <c r="H6057">
        <v>0</v>
      </c>
      <c r="I6057">
        <v>0</v>
      </c>
      <c r="J6057">
        <v>0</v>
      </c>
      <c r="K6057">
        <v>0</v>
      </c>
      <c r="L6057">
        <v>0</v>
      </c>
      <c r="M6057">
        <v>0</v>
      </c>
    </row>
    <row r="6058" spans="2:13" x14ac:dyDescent="0.2">
      <c r="B6058">
        <v>0</v>
      </c>
      <c r="C6058">
        <v>0</v>
      </c>
      <c r="D6058">
        <v>0</v>
      </c>
      <c r="E6058">
        <v>0</v>
      </c>
      <c r="F6058">
        <v>0</v>
      </c>
      <c r="G6058">
        <v>55555555</v>
      </c>
      <c r="H6058">
        <v>0</v>
      </c>
      <c r="I6058">
        <v>0</v>
      </c>
      <c r="J6058">
        <v>0</v>
      </c>
      <c r="K6058">
        <v>0</v>
      </c>
      <c r="L6058">
        <v>0</v>
      </c>
      <c r="M6058">
        <v>0</v>
      </c>
    </row>
    <row r="6059" spans="2:13" x14ac:dyDescent="0.2">
      <c r="B6059">
        <v>0</v>
      </c>
      <c r="C6059">
        <v>0</v>
      </c>
      <c r="D6059">
        <v>0</v>
      </c>
      <c r="E6059">
        <v>0</v>
      </c>
      <c r="F6059">
        <v>0</v>
      </c>
      <c r="G6059">
        <v>55555555</v>
      </c>
      <c r="H6059">
        <v>0</v>
      </c>
      <c r="I6059">
        <v>0</v>
      </c>
      <c r="J6059">
        <v>0</v>
      </c>
      <c r="K6059">
        <v>0</v>
      </c>
      <c r="L6059">
        <v>0</v>
      </c>
      <c r="M6059">
        <v>0</v>
      </c>
    </row>
    <row r="6060" spans="2:13" x14ac:dyDescent="0.2">
      <c r="B6060">
        <v>0</v>
      </c>
      <c r="C6060">
        <v>0</v>
      </c>
      <c r="D6060">
        <v>0</v>
      </c>
      <c r="E6060">
        <v>0</v>
      </c>
      <c r="F6060">
        <v>0</v>
      </c>
      <c r="G6060">
        <v>55555555</v>
      </c>
      <c r="H6060">
        <v>0</v>
      </c>
      <c r="I6060">
        <v>0</v>
      </c>
      <c r="J6060">
        <v>0</v>
      </c>
      <c r="K6060">
        <v>0</v>
      </c>
      <c r="L6060">
        <v>0</v>
      </c>
      <c r="M6060">
        <v>0</v>
      </c>
    </row>
    <row r="6061" spans="2:13" x14ac:dyDescent="0.2">
      <c r="B6061">
        <v>0</v>
      </c>
      <c r="C6061">
        <v>0</v>
      </c>
      <c r="D6061">
        <v>0</v>
      </c>
      <c r="E6061">
        <v>0</v>
      </c>
      <c r="F6061">
        <v>0</v>
      </c>
      <c r="G6061">
        <v>55555555</v>
      </c>
      <c r="H6061">
        <v>0</v>
      </c>
      <c r="I6061">
        <v>0</v>
      </c>
      <c r="J6061">
        <v>0</v>
      </c>
      <c r="K6061">
        <v>0</v>
      </c>
      <c r="L6061">
        <v>0</v>
      </c>
      <c r="M6061">
        <v>0</v>
      </c>
    </row>
    <row r="6062" spans="2:13" x14ac:dyDescent="0.2">
      <c r="B6062">
        <v>0</v>
      </c>
      <c r="C6062">
        <v>0</v>
      </c>
      <c r="D6062">
        <v>0</v>
      </c>
      <c r="E6062">
        <v>0</v>
      </c>
      <c r="F6062">
        <v>0</v>
      </c>
      <c r="G6062">
        <v>55555555</v>
      </c>
      <c r="H6062">
        <v>0</v>
      </c>
      <c r="I6062">
        <v>0</v>
      </c>
      <c r="J6062">
        <v>0</v>
      </c>
      <c r="K6062">
        <v>0</v>
      </c>
      <c r="L6062">
        <v>0</v>
      </c>
      <c r="M6062">
        <v>0</v>
      </c>
    </row>
    <row r="6063" spans="2:13" x14ac:dyDescent="0.2">
      <c r="B6063">
        <v>0</v>
      </c>
      <c r="C6063">
        <v>0</v>
      </c>
      <c r="D6063">
        <v>0</v>
      </c>
      <c r="E6063">
        <v>0</v>
      </c>
      <c r="F6063">
        <v>0</v>
      </c>
      <c r="G6063">
        <v>55555555</v>
      </c>
      <c r="H6063">
        <v>0</v>
      </c>
      <c r="I6063">
        <v>0</v>
      </c>
      <c r="J6063">
        <v>0</v>
      </c>
      <c r="K6063">
        <v>0</v>
      </c>
      <c r="L6063">
        <v>0</v>
      </c>
      <c r="M6063">
        <v>0</v>
      </c>
    </row>
    <row r="6064" spans="2:13" x14ac:dyDescent="0.2">
      <c r="B6064">
        <v>0</v>
      </c>
      <c r="C6064">
        <v>0</v>
      </c>
      <c r="D6064">
        <v>0</v>
      </c>
      <c r="E6064">
        <v>0</v>
      </c>
      <c r="F6064">
        <v>0</v>
      </c>
      <c r="G6064">
        <v>55555555</v>
      </c>
      <c r="H6064">
        <v>0</v>
      </c>
      <c r="I6064">
        <v>0</v>
      </c>
      <c r="J6064">
        <v>0</v>
      </c>
      <c r="K6064">
        <v>0</v>
      </c>
      <c r="L6064">
        <v>0</v>
      </c>
      <c r="M6064">
        <v>0</v>
      </c>
    </row>
    <row r="6065" spans="2:13" x14ac:dyDescent="0.2">
      <c r="B6065">
        <v>0</v>
      </c>
      <c r="C6065">
        <v>0</v>
      </c>
      <c r="D6065">
        <v>0</v>
      </c>
      <c r="E6065">
        <v>0</v>
      </c>
      <c r="F6065">
        <v>0</v>
      </c>
      <c r="G6065">
        <v>55555555</v>
      </c>
      <c r="H6065">
        <v>0</v>
      </c>
      <c r="I6065">
        <v>0</v>
      </c>
      <c r="J6065">
        <v>0</v>
      </c>
      <c r="K6065">
        <v>0</v>
      </c>
      <c r="L6065">
        <v>0</v>
      </c>
      <c r="M6065">
        <v>0</v>
      </c>
    </row>
    <row r="6066" spans="2:13" x14ac:dyDescent="0.2">
      <c r="B6066">
        <v>0</v>
      </c>
      <c r="C6066">
        <v>0</v>
      </c>
      <c r="D6066">
        <v>0</v>
      </c>
      <c r="E6066">
        <v>0</v>
      </c>
      <c r="F6066">
        <v>0</v>
      </c>
      <c r="G6066">
        <v>55555555</v>
      </c>
      <c r="H6066">
        <v>0</v>
      </c>
      <c r="I6066">
        <v>0</v>
      </c>
      <c r="J6066">
        <v>0</v>
      </c>
      <c r="K6066">
        <v>0</v>
      </c>
      <c r="L6066">
        <v>0</v>
      </c>
      <c r="M6066">
        <v>0</v>
      </c>
    </row>
    <row r="6067" spans="2:13" x14ac:dyDescent="0.2">
      <c r="B6067">
        <v>0</v>
      </c>
      <c r="C6067">
        <v>0</v>
      </c>
      <c r="D6067">
        <v>0</v>
      </c>
      <c r="E6067">
        <v>0</v>
      </c>
      <c r="F6067">
        <v>0</v>
      </c>
      <c r="G6067">
        <v>55555555</v>
      </c>
      <c r="H6067">
        <v>0</v>
      </c>
      <c r="I6067">
        <v>0</v>
      </c>
      <c r="J6067">
        <v>0</v>
      </c>
      <c r="K6067">
        <v>0</v>
      </c>
      <c r="L6067">
        <v>0</v>
      </c>
      <c r="M6067">
        <v>0</v>
      </c>
    </row>
    <row r="6068" spans="2:13" x14ac:dyDescent="0.2">
      <c r="B6068">
        <v>0</v>
      </c>
      <c r="C6068">
        <v>0</v>
      </c>
      <c r="D6068">
        <v>0</v>
      </c>
      <c r="E6068">
        <v>0</v>
      </c>
      <c r="F6068">
        <v>0</v>
      </c>
      <c r="G6068">
        <v>55555555</v>
      </c>
      <c r="H6068">
        <v>0</v>
      </c>
      <c r="I6068">
        <v>0</v>
      </c>
      <c r="J6068">
        <v>0</v>
      </c>
      <c r="K6068">
        <v>0</v>
      </c>
      <c r="L6068">
        <v>0</v>
      </c>
      <c r="M6068">
        <v>0</v>
      </c>
    </row>
    <row r="6069" spans="2:13" x14ac:dyDescent="0.2">
      <c r="B6069">
        <v>0</v>
      </c>
      <c r="C6069">
        <v>0</v>
      </c>
      <c r="D6069">
        <v>0</v>
      </c>
      <c r="E6069">
        <v>0</v>
      </c>
      <c r="F6069">
        <v>0</v>
      </c>
      <c r="G6069">
        <v>55555555</v>
      </c>
      <c r="H6069">
        <v>0</v>
      </c>
      <c r="I6069">
        <v>0</v>
      </c>
      <c r="J6069">
        <v>0</v>
      </c>
      <c r="K6069">
        <v>0</v>
      </c>
      <c r="L6069">
        <v>0</v>
      </c>
      <c r="M6069">
        <v>0</v>
      </c>
    </row>
    <row r="6070" spans="2:13" x14ac:dyDescent="0.2">
      <c r="B6070">
        <v>0</v>
      </c>
      <c r="C6070">
        <v>0</v>
      </c>
      <c r="D6070">
        <v>0</v>
      </c>
      <c r="E6070">
        <v>0</v>
      </c>
      <c r="F6070">
        <v>0</v>
      </c>
      <c r="G6070">
        <v>55555555</v>
      </c>
      <c r="H6070">
        <v>0</v>
      </c>
      <c r="I6070">
        <v>0</v>
      </c>
      <c r="J6070">
        <v>0</v>
      </c>
      <c r="K6070">
        <v>0</v>
      </c>
      <c r="L6070">
        <v>0</v>
      </c>
      <c r="M6070">
        <v>0</v>
      </c>
    </row>
    <row r="6071" spans="2:13" x14ac:dyDescent="0.2">
      <c r="B6071">
        <v>0</v>
      </c>
      <c r="C6071">
        <v>0</v>
      </c>
      <c r="D6071">
        <v>0</v>
      </c>
      <c r="E6071">
        <v>0</v>
      </c>
      <c r="F6071">
        <v>0</v>
      </c>
      <c r="G6071">
        <v>55555555</v>
      </c>
      <c r="H6071">
        <v>0</v>
      </c>
      <c r="I6071">
        <v>0</v>
      </c>
      <c r="J6071">
        <v>0</v>
      </c>
      <c r="K6071">
        <v>0</v>
      </c>
      <c r="L6071">
        <v>0</v>
      </c>
      <c r="M6071">
        <v>0</v>
      </c>
    </row>
    <row r="6072" spans="2:13" x14ac:dyDescent="0.2">
      <c r="B6072">
        <v>0</v>
      </c>
      <c r="C6072">
        <v>0</v>
      </c>
      <c r="D6072">
        <v>0</v>
      </c>
      <c r="E6072">
        <v>0</v>
      </c>
      <c r="F6072">
        <v>0</v>
      </c>
      <c r="G6072">
        <v>55555555</v>
      </c>
      <c r="H6072">
        <v>0</v>
      </c>
      <c r="I6072">
        <v>0</v>
      </c>
      <c r="J6072">
        <v>0</v>
      </c>
      <c r="K6072">
        <v>0</v>
      </c>
      <c r="L6072">
        <v>0</v>
      </c>
      <c r="M6072">
        <v>0</v>
      </c>
    </row>
    <row r="6073" spans="2:13" x14ac:dyDescent="0.2">
      <c r="B6073">
        <v>0</v>
      </c>
      <c r="C6073">
        <v>0</v>
      </c>
      <c r="D6073">
        <v>0</v>
      </c>
      <c r="E6073">
        <v>0</v>
      </c>
      <c r="F6073">
        <v>0</v>
      </c>
      <c r="G6073">
        <v>55555555</v>
      </c>
      <c r="H6073">
        <v>0</v>
      </c>
      <c r="I6073">
        <v>0</v>
      </c>
      <c r="J6073">
        <v>0</v>
      </c>
      <c r="K6073">
        <v>0</v>
      </c>
      <c r="L6073">
        <v>0</v>
      </c>
      <c r="M6073">
        <v>0</v>
      </c>
    </row>
    <row r="6074" spans="2:13" x14ac:dyDescent="0.2">
      <c r="B6074">
        <v>0</v>
      </c>
      <c r="C6074">
        <v>0</v>
      </c>
      <c r="D6074">
        <v>0</v>
      </c>
      <c r="E6074">
        <v>0</v>
      </c>
      <c r="F6074">
        <v>0</v>
      </c>
      <c r="G6074">
        <v>55555555</v>
      </c>
      <c r="H6074">
        <v>0</v>
      </c>
      <c r="I6074">
        <v>0</v>
      </c>
      <c r="J6074">
        <v>0</v>
      </c>
      <c r="K6074">
        <v>0</v>
      </c>
      <c r="L6074">
        <v>0</v>
      </c>
      <c r="M6074">
        <v>0</v>
      </c>
    </row>
    <row r="6075" spans="2:13" x14ac:dyDescent="0.2">
      <c r="B6075">
        <v>0</v>
      </c>
      <c r="C6075">
        <v>0</v>
      </c>
      <c r="D6075">
        <v>0</v>
      </c>
      <c r="E6075">
        <v>0</v>
      </c>
      <c r="F6075">
        <v>0</v>
      </c>
      <c r="G6075">
        <v>55555555</v>
      </c>
      <c r="H6075">
        <v>0</v>
      </c>
      <c r="I6075">
        <v>0</v>
      </c>
      <c r="J6075">
        <v>0</v>
      </c>
      <c r="K6075">
        <v>0</v>
      </c>
      <c r="L6075">
        <v>0</v>
      </c>
      <c r="M6075">
        <v>0</v>
      </c>
    </row>
    <row r="6076" spans="2:13" x14ac:dyDescent="0.2">
      <c r="B6076">
        <v>0</v>
      </c>
      <c r="C6076">
        <v>0</v>
      </c>
      <c r="D6076">
        <v>0</v>
      </c>
      <c r="E6076">
        <v>0</v>
      </c>
      <c r="F6076">
        <v>0</v>
      </c>
      <c r="G6076">
        <v>55555555</v>
      </c>
      <c r="H6076">
        <v>0</v>
      </c>
      <c r="I6076">
        <v>0</v>
      </c>
      <c r="J6076">
        <v>0</v>
      </c>
      <c r="K6076">
        <v>0</v>
      </c>
      <c r="L6076">
        <v>0</v>
      </c>
      <c r="M6076">
        <v>0</v>
      </c>
    </row>
    <row r="6077" spans="2:13" x14ac:dyDescent="0.2">
      <c r="B6077">
        <v>0</v>
      </c>
      <c r="C6077">
        <v>0</v>
      </c>
      <c r="D6077">
        <v>0</v>
      </c>
      <c r="E6077">
        <v>0</v>
      </c>
      <c r="F6077">
        <v>0</v>
      </c>
      <c r="G6077">
        <v>55555555</v>
      </c>
      <c r="H6077">
        <v>0</v>
      </c>
      <c r="I6077">
        <v>0</v>
      </c>
      <c r="J6077">
        <v>0</v>
      </c>
      <c r="K6077">
        <v>0</v>
      </c>
      <c r="L6077">
        <v>0</v>
      </c>
      <c r="M6077">
        <v>0</v>
      </c>
    </row>
    <row r="6078" spans="2:13" x14ac:dyDescent="0.2">
      <c r="B6078">
        <v>0</v>
      </c>
      <c r="C6078">
        <v>0</v>
      </c>
      <c r="D6078">
        <v>0</v>
      </c>
      <c r="E6078">
        <v>0</v>
      </c>
      <c r="F6078">
        <v>0</v>
      </c>
      <c r="G6078">
        <v>55555555</v>
      </c>
      <c r="H6078">
        <v>0</v>
      </c>
      <c r="I6078">
        <v>0</v>
      </c>
      <c r="J6078">
        <v>0</v>
      </c>
      <c r="K6078">
        <v>0</v>
      </c>
      <c r="L6078">
        <v>0</v>
      </c>
      <c r="M6078">
        <v>0</v>
      </c>
    </row>
    <row r="6079" spans="2:13" x14ac:dyDescent="0.2">
      <c r="B6079">
        <v>0</v>
      </c>
      <c r="C6079">
        <v>0</v>
      </c>
      <c r="D6079">
        <v>0</v>
      </c>
      <c r="E6079">
        <v>0</v>
      </c>
      <c r="F6079">
        <v>0</v>
      </c>
      <c r="G6079">
        <v>55555555</v>
      </c>
      <c r="H6079">
        <v>0</v>
      </c>
      <c r="I6079">
        <v>0</v>
      </c>
      <c r="J6079">
        <v>0</v>
      </c>
      <c r="K6079">
        <v>0</v>
      </c>
      <c r="L6079">
        <v>0</v>
      </c>
      <c r="M6079">
        <v>0</v>
      </c>
    </row>
    <row r="6080" spans="2:13" x14ac:dyDescent="0.2">
      <c r="B6080">
        <v>0</v>
      </c>
      <c r="C6080">
        <v>0</v>
      </c>
      <c r="D6080">
        <v>0</v>
      </c>
      <c r="E6080">
        <v>0</v>
      </c>
      <c r="F6080">
        <v>0</v>
      </c>
      <c r="G6080">
        <v>55555555</v>
      </c>
      <c r="H6080">
        <v>0</v>
      </c>
      <c r="I6080">
        <v>0</v>
      </c>
      <c r="J6080">
        <v>0</v>
      </c>
      <c r="K6080">
        <v>0</v>
      </c>
      <c r="L6080">
        <v>0</v>
      </c>
      <c r="M6080">
        <v>0</v>
      </c>
    </row>
    <row r="6081" spans="2:13" x14ac:dyDescent="0.2">
      <c r="B6081">
        <v>0</v>
      </c>
      <c r="C6081">
        <v>0</v>
      </c>
      <c r="D6081">
        <v>0</v>
      </c>
      <c r="E6081">
        <v>0</v>
      </c>
      <c r="F6081">
        <v>0</v>
      </c>
      <c r="G6081">
        <v>55555555</v>
      </c>
      <c r="H6081">
        <v>0</v>
      </c>
      <c r="I6081">
        <v>0</v>
      </c>
      <c r="J6081">
        <v>0</v>
      </c>
      <c r="K6081">
        <v>0</v>
      </c>
      <c r="L6081">
        <v>0</v>
      </c>
      <c r="M6081">
        <v>0</v>
      </c>
    </row>
    <row r="6082" spans="2:13" x14ac:dyDescent="0.2">
      <c r="B6082">
        <v>0</v>
      </c>
      <c r="C6082">
        <v>0</v>
      </c>
      <c r="D6082">
        <v>0</v>
      </c>
      <c r="E6082">
        <v>0</v>
      </c>
      <c r="F6082">
        <v>0</v>
      </c>
      <c r="G6082">
        <v>55555555</v>
      </c>
      <c r="H6082">
        <v>0</v>
      </c>
      <c r="I6082">
        <v>0</v>
      </c>
      <c r="J6082">
        <v>0</v>
      </c>
      <c r="K6082">
        <v>0</v>
      </c>
      <c r="L6082">
        <v>0</v>
      </c>
      <c r="M6082">
        <v>0</v>
      </c>
    </row>
    <row r="6083" spans="2:13" x14ac:dyDescent="0.2">
      <c r="B6083">
        <v>0</v>
      </c>
      <c r="C6083">
        <v>0</v>
      </c>
      <c r="D6083">
        <v>0</v>
      </c>
      <c r="E6083">
        <v>0</v>
      </c>
      <c r="F6083">
        <v>0</v>
      </c>
      <c r="G6083">
        <v>55555555</v>
      </c>
      <c r="H6083">
        <v>0</v>
      </c>
      <c r="I6083">
        <v>0</v>
      </c>
      <c r="J6083">
        <v>0</v>
      </c>
      <c r="K6083">
        <v>0</v>
      </c>
      <c r="L6083">
        <v>0</v>
      </c>
      <c r="M6083">
        <v>0</v>
      </c>
    </row>
    <row r="6084" spans="2:13" x14ac:dyDescent="0.2">
      <c r="B6084">
        <v>0</v>
      </c>
      <c r="C6084">
        <v>0</v>
      </c>
      <c r="D6084">
        <v>0</v>
      </c>
      <c r="E6084">
        <v>0</v>
      </c>
      <c r="F6084">
        <v>0</v>
      </c>
      <c r="G6084">
        <v>55555555</v>
      </c>
      <c r="H6084">
        <v>0</v>
      </c>
      <c r="I6084">
        <v>0</v>
      </c>
      <c r="J6084">
        <v>0</v>
      </c>
      <c r="K6084">
        <v>0</v>
      </c>
      <c r="L6084">
        <v>0</v>
      </c>
      <c r="M6084">
        <v>0</v>
      </c>
    </row>
    <row r="6085" spans="2:13" x14ac:dyDescent="0.2">
      <c r="B6085">
        <v>0</v>
      </c>
      <c r="C6085">
        <v>0</v>
      </c>
      <c r="D6085">
        <v>0</v>
      </c>
      <c r="E6085">
        <v>0</v>
      </c>
      <c r="F6085">
        <v>0</v>
      </c>
      <c r="G6085">
        <v>55555555</v>
      </c>
      <c r="H6085">
        <v>0</v>
      </c>
      <c r="I6085">
        <v>0</v>
      </c>
      <c r="J6085">
        <v>0</v>
      </c>
      <c r="K6085">
        <v>0</v>
      </c>
      <c r="L6085">
        <v>0</v>
      </c>
      <c r="M6085">
        <v>0</v>
      </c>
    </row>
    <row r="6086" spans="2:13" x14ac:dyDescent="0.2">
      <c r="B6086">
        <v>0</v>
      </c>
      <c r="C6086">
        <v>0</v>
      </c>
      <c r="D6086">
        <v>0</v>
      </c>
      <c r="E6086">
        <v>0</v>
      </c>
      <c r="F6086">
        <v>0</v>
      </c>
      <c r="G6086">
        <v>55555555</v>
      </c>
      <c r="H6086">
        <v>0</v>
      </c>
      <c r="I6086">
        <v>0</v>
      </c>
      <c r="J6086">
        <v>0</v>
      </c>
      <c r="K6086">
        <v>0</v>
      </c>
      <c r="L6086">
        <v>0</v>
      </c>
      <c r="M6086">
        <v>0</v>
      </c>
    </row>
    <row r="6087" spans="2:13" x14ac:dyDescent="0.2">
      <c r="B6087">
        <v>0</v>
      </c>
      <c r="C6087">
        <v>0</v>
      </c>
      <c r="D6087">
        <v>0</v>
      </c>
      <c r="E6087">
        <v>0</v>
      </c>
      <c r="F6087">
        <v>0</v>
      </c>
      <c r="G6087">
        <v>55555555</v>
      </c>
      <c r="H6087">
        <v>0</v>
      </c>
      <c r="I6087">
        <v>0</v>
      </c>
      <c r="J6087">
        <v>0</v>
      </c>
      <c r="K6087">
        <v>0</v>
      </c>
      <c r="L6087">
        <v>0</v>
      </c>
      <c r="M6087">
        <v>0</v>
      </c>
    </row>
    <row r="6088" spans="2:13" x14ac:dyDescent="0.2">
      <c r="B6088">
        <v>0</v>
      </c>
      <c r="C6088">
        <v>0</v>
      </c>
      <c r="D6088">
        <v>0</v>
      </c>
      <c r="E6088">
        <v>0</v>
      </c>
      <c r="F6088">
        <v>0</v>
      </c>
      <c r="G6088">
        <v>55555555</v>
      </c>
      <c r="H6088">
        <v>0</v>
      </c>
      <c r="I6088">
        <v>0</v>
      </c>
      <c r="J6088">
        <v>0</v>
      </c>
      <c r="K6088">
        <v>0</v>
      </c>
      <c r="L6088">
        <v>0</v>
      </c>
      <c r="M6088">
        <v>0</v>
      </c>
    </row>
    <row r="6089" spans="2:13" x14ac:dyDescent="0.2">
      <c r="B6089">
        <v>0</v>
      </c>
      <c r="C6089">
        <v>0</v>
      </c>
      <c r="D6089">
        <v>0</v>
      </c>
      <c r="E6089">
        <v>0</v>
      </c>
      <c r="F6089">
        <v>0</v>
      </c>
      <c r="G6089">
        <v>55555555</v>
      </c>
      <c r="H6089">
        <v>0</v>
      </c>
      <c r="I6089">
        <v>0</v>
      </c>
      <c r="J6089">
        <v>0</v>
      </c>
      <c r="K6089">
        <v>0</v>
      </c>
      <c r="L6089">
        <v>0</v>
      </c>
      <c r="M6089">
        <v>0</v>
      </c>
    </row>
    <row r="6090" spans="2:13" x14ac:dyDescent="0.2">
      <c r="B6090">
        <v>0</v>
      </c>
      <c r="C6090">
        <v>0</v>
      </c>
      <c r="D6090">
        <v>0</v>
      </c>
      <c r="E6090">
        <v>0</v>
      </c>
      <c r="F6090">
        <v>0</v>
      </c>
      <c r="G6090">
        <v>55555555</v>
      </c>
      <c r="H6090">
        <v>0</v>
      </c>
      <c r="I6090">
        <v>0</v>
      </c>
      <c r="J6090">
        <v>0</v>
      </c>
      <c r="K6090">
        <v>0</v>
      </c>
      <c r="L6090">
        <v>0</v>
      </c>
      <c r="M6090">
        <v>0</v>
      </c>
    </row>
    <row r="6091" spans="2:13" x14ac:dyDescent="0.2">
      <c r="B6091">
        <v>0</v>
      </c>
      <c r="C6091">
        <v>0</v>
      </c>
      <c r="D6091">
        <v>0</v>
      </c>
      <c r="E6091">
        <v>0</v>
      </c>
      <c r="F6091">
        <v>0</v>
      </c>
      <c r="G6091">
        <v>55555555</v>
      </c>
      <c r="H6091">
        <v>0</v>
      </c>
      <c r="I6091">
        <v>0</v>
      </c>
      <c r="J6091">
        <v>0</v>
      </c>
      <c r="K6091">
        <v>0</v>
      </c>
      <c r="L6091">
        <v>0</v>
      </c>
      <c r="M6091">
        <v>0</v>
      </c>
    </row>
    <row r="6092" spans="2:13" x14ac:dyDescent="0.2">
      <c r="B6092">
        <v>0</v>
      </c>
      <c r="C6092">
        <v>0</v>
      </c>
      <c r="D6092">
        <v>0</v>
      </c>
      <c r="E6092">
        <v>0</v>
      </c>
      <c r="F6092">
        <v>0</v>
      </c>
      <c r="G6092">
        <v>55555555</v>
      </c>
      <c r="H6092">
        <v>0</v>
      </c>
      <c r="I6092">
        <v>0</v>
      </c>
      <c r="J6092">
        <v>0</v>
      </c>
      <c r="K6092">
        <v>0</v>
      </c>
      <c r="L6092">
        <v>0</v>
      </c>
      <c r="M6092">
        <v>0</v>
      </c>
    </row>
    <row r="6093" spans="2:13" x14ac:dyDescent="0.2">
      <c r="B6093">
        <v>0</v>
      </c>
      <c r="C6093">
        <v>0</v>
      </c>
      <c r="D6093">
        <v>0</v>
      </c>
      <c r="E6093">
        <v>0</v>
      </c>
      <c r="F6093">
        <v>0</v>
      </c>
      <c r="G6093">
        <v>55555555</v>
      </c>
      <c r="H6093">
        <v>0</v>
      </c>
      <c r="I6093">
        <v>0</v>
      </c>
      <c r="J6093">
        <v>0</v>
      </c>
      <c r="K6093">
        <v>0</v>
      </c>
      <c r="L6093">
        <v>0</v>
      </c>
      <c r="M6093">
        <v>0</v>
      </c>
    </row>
    <row r="6094" spans="2:13" x14ac:dyDescent="0.2">
      <c r="B6094">
        <v>0</v>
      </c>
      <c r="C6094">
        <v>0</v>
      </c>
      <c r="D6094">
        <v>0</v>
      </c>
      <c r="E6094">
        <v>0</v>
      </c>
      <c r="F6094">
        <v>0</v>
      </c>
      <c r="G6094">
        <v>55555555</v>
      </c>
      <c r="H6094">
        <v>0</v>
      </c>
      <c r="I6094">
        <v>0</v>
      </c>
      <c r="J6094">
        <v>0</v>
      </c>
      <c r="K6094">
        <v>0</v>
      </c>
      <c r="L6094">
        <v>0</v>
      </c>
      <c r="M6094">
        <v>0</v>
      </c>
    </row>
    <row r="6095" spans="2:13" x14ac:dyDescent="0.2">
      <c r="B6095">
        <v>0</v>
      </c>
      <c r="C6095">
        <v>0</v>
      </c>
      <c r="D6095">
        <v>0</v>
      </c>
      <c r="E6095">
        <v>0</v>
      </c>
      <c r="F6095">
        <v>0</v>
      </c>
      <c r="G6095">
        <v>55555555</v>
      </c>
      <c r="H6095">
        <v>0</v>
      </c>
      <c r="I6095">
        <v>0</v>
      </c>
      <c r="J6095">
        <v>0</v>
      </c>
      <c r="K6095">
        <v>0</v>
      </c>
      <c r="L6095">
        <v>0</v>
      </c>
      <c r="M6095">
        <v>0</v>
      </c>
    </row>
    <row r="6096" spans="2:13" x14ac:dyDescent="0.2">
      <c r="B6096">
        <v>0</v>
      </c>
      <c r="C6096">
        <v>0</v>
      </c>
      <c r="D6096">
        <v>0</v>
      </c>
      <c r="E6096">
        <v>0</v>
      </c>
      <c r="F6096">
        <v>0</v>
      </c>
      <c r="G6096">
        <v>55555555</v>
      </c>
      <c r="H6096">
        <v>0</v>
      </c>
      <c r="I6096">
        <v>0</v>
      </c>
      <c r="J6096">
        <v>0</v>
      </c>
      <c r="K6096">
        <v>0</v>
      </c>
      <c r="L6096">
        <v>0</v>
      </c>
      <c r="M6096">
        <v>0</v>
      </c>
    </row>
    <row r="6097" spans="2:13" x14ac:dyDescent="0.2">
      <c r="B6097">
        <v>0</v>
      </c>
      <c r="C6097">
        <v>0</v>
      </c>
      <c r="D6097">
        <v>0</v>
      </c>
      <c r="E6097">
        <v>0</v>
      </c>
      <c r="F6097">
        <v>0</v>
      </c>
      <c r="G6097">
        <v>55555555</v>
      </c>
      <c r="H6097">
        <v>0</v>
      </c>
      <c r="I6097">
        <v>0</v>
      </c>
      <c r="J6097">
        <v>0</v>
      </c>
      <c r="K6097">
        <v>0</v>
      </c>
      <c r="L6097">
        <v>0</v>
      </c>
      <c r="M6097">
        <v>0</v>
      </c>
    </row>
    <row r="6098" spans="2:13" x14ac:dyDescent="0.2">
      <c r="B6098">
        <v>0</v>
      </c>
      <c r="C6098">
        <v>0</v>
      </c>
      <c r="D6098">
        <v>0</v>
      </c>
      <c r="E6098">
        <v>0</v>
      </c>
      <c r="F6098">
        <v>0</v>
      </c>
      <c r="G6098">
        <v>55555555</v>
      </c>
      <c r="H6098">
        <v>0</v>
      </c>
      <c r="I6098">
        <v>0</v>
      </c>
      <c r="J6098">
        <v>0</v>
      </c>
      <c r="K6098">
        <v>0</v>
      </c>
      <c r="L6098">
        <v>0</v>
      </c>
      <c r="M6098">
        <v>0</v>
      </c>
    </row>
    <row r="6099" spans="2:13" x14ac:dyDescent="0.2">
      <c r="B6099">
        <v>0</v>
      </c>
      <c r="C6099">
        <v>0</v>
      </c>
      <c r="D6099">
        <v>0</v>
      </c>
      <c r="E6099">
        <v>0</v>
      </c>
      <c r="F6099">
        <v>0</v>
      </c>
      <c r="G6099">
        <v>55555555</v>
      </c>
      <c r="H6099">
        <v>0</v>
      </c>
      <c r="I6099">
        <v>0</v>
      </c>
      <c r="J6099">
        <v>0</v>
      </c>
      <c r="K6099">
        <v>0</v>
      </c>
      <c r="L6099">
        <v>0</v>
      </c>
      <c r="M6099">
        <v>0</v>
      </c>
    </row>
    <row r="6100" spans="2:13" x14ac:dyDescent="0.2">
      <c r="B6100">
        <v>0</v>
      </c>
      <c r="C6100">
        <v>0</v>
      </c>
      <c r="D6100">
        <v>0</v>
      </c>
      <c r="E6100">
        <v>0</v>
      </c>
      <c r="F6100">
        <v>0</v>
      </c>
      <c r="G6100">
        <v>55555555</v>
      </c>
      <c r="H6100">
        <v>0</v>
      </c>
      <c r="I6100">
        <v>0</v>
      </c>
      <c r="J6100">
        <v>0</v>
      </c>
      <c r="K6100">
        <v>0</v>
      </c>
      <c r="L6100">
        <v>0</v>
      </c>
      <c r="M6100">
        <v>0</v>
      </c>
    </row>
    <row r="6101" spans="2:13" x14ac:dyDescent="0.2">
      <c r="B6101">
        <v>0</v>
      </c>
      <c r="C6101">
        <v>0</v>
      </c>
      <c r="D6101">
        <v>0</v>
      </c>
      <c r="E6101">
        <v>0</v>
      </c>
      <c r="F6101">
        <v>0</v>
      </c>
      <c r="G6101">
        <v>55555555</v>
      </c>
      <c r="H6101">
        <v>0</v>
      </c>
      <c r="I6101">
        <v>0</v>
      </c>
      <c r="J6101">
        <v>0</v>
      </c>
      <c r="K6101">
        <v>0</v>
      </c>
      <c r="L6101">
        <v>0</v>
      </c>
      <c r="M6101">
        <v>0</v>
      </c>
    </row>
    <row r="6102" spans="2:13" x14ac:dyDescent="0.2">
      <c r="B6102">
        <v>0</v>
      </c>
      <c r="C6102">
        <v>0</v>
      </c>
      <c r="D6102">
        <v>0</v>
      </c>
      <c r="E6102">
        <v>0</v>
      </c>
      <c r="F6102">
        <v>0</v>
      </c>
      <c r="G6102">
        <v>55555555</v>
      </c>
      <c r="H6102">
        <v>0</v>
      </c>
      <c r="I6102">
        <v>0</v>
      </c>
      <c r="J6102">
        <v>0</v>
      </c>
      <c r="K6102">
        <v>0</v>
      </c>
      <c r="L6102">
        <v>0</v>
      </c>
      <c r="M6102">
        <v>0</v>
      </c>
    </row>
    <row r="6103" spans="2:13" x14ac:dyDescent="0.2">
      <c r="B6103">
        <v>0</v>
      </c>
      <c r="C6103">
        <v>0</v>
      </c>
      <c r="D6103">
        <v>0</v>
      </c>
      <c r="E6103">
        <v>0</v>
      </c>
      <c r="F6103">
        <v>0</v>
      </c>
      <c r="G6103">
        <v>55555555</v>
      </c>
      <c r="H6103">
        <v>0</v>
      </c>
      <c r="I6103">
        <v>0</v>
      </c>
      <c r="J6103">
        <v>0</v>
      </c>
      <c r="K6103">
        <v>0</v>
      </c>
      <c r="L6103">
        <v>0</v>
      </c>
      <c r="M6103">
        <v>0</v>
      </c>
    </row>
    <row r="6104" spans="2:13" x14ac:dyDescent="0.2">
      <c r="B6104">
        <v>0</v>
      </c>
      <c r="C6104">
        <v>0</v>
      </c>
      <c r="D6104">
        <v>0</v>
      </c>
      <c r="E6104">
        <v>0</v>
      </c>
      <c r="F6104">
        <v>0</v>
      </c>
      <c r="G6104">
        <v>55555555</v>
      </c>
      <c r="H6104">
        <v>0</v>
      </c>
      <c r="I6104">
        <v>0</v>
      </c>
      <c r="J6104">
        <v>0</v>
      </c>
      <c r="K6104">
        <v>0</v>
      </c>
      <c r="L6104">
        <v>0</v>
      </c>
      <c r="M6104">
        <v>0</v>
      </c>
    </row>
    <row r="6105" spans="2:13" x14ac:dyDescent="0.2">
      <c r="B6105">
        <v>0</v>
      </c>
      <c r="C6105">
        <v>0</v>
      </c>
      <c r="D6105">
        <v>0</v>
      </c>
      <c r="E6105">
        <v>0</v>
      </c>
      <c r="F6105">
        <v>0</v>
      </c>
      <c r="G6105">
        <v>55555555</v>
      </c>
      <c r="H6105">
        <v>0</v>
      </c>
      <c r="I6105">
        <v>0</v>
      </c>
      <c r="J6105">
        <v>0</v>
      </c>
      <c r="K6105">
        <v>0</v>
      </c>
      <c r="L6105">
        <v>0</v>
      </c>
      <c r="M6105">
        <v>0</v>
      </c>
    </row>
    <row r="6106" spans="2:13" x14ac:dyDescent="0.2">
      <c r="B6106">
        <v>0</v>
      </c>
      <c r="C6106">
        <v>0</v>
      </c>
      <c r="D6106">
        <v>0</v>
      </c>
      <c r="E6106">
        <v>0</v>
      </c>
      <c r="F6106">
        <v>0</v>
      </c>
      <c r="G6106">
        <v>55555555</v>
      </c>
      <c r="H6106">
        <v>0</v>
      </c>
      <c r="I6106">
        <v>0</v>
      </c>
      <c r="J6106">
        <v>0</v>
      </c>
      <c r="K6106">
        <v>0</v>
      </c>
      <c r="L6106">
        <v>0</v>
      </c>
      <c r="M6106">
        <v>0</v>
      </c>
    </row>
    <row r="6107" spans="2:13" x14ac:dyDescent="0.2">
      <c r="B6107">
        <v>0</v>
      </c>
      <c r="C6107">
        <v>0</v>
      </c>
      <c r="D6107">
        <v>0</v>
      </c>
      <c r="E6107">
        <v>0</v>
      </c>
      <c r="F6107">
        <v>0</v>
      </c>
      <c r="G6107">
        <v>55555555</v>
      </c>
      <c r="H6107">
        <v>0</v>
      </c>
      <c r="I6107">
        <v>0</v>
      </c>
      <c r="J6107">
        <v>0</v>
      </c>
      <c r="K6107">
        <v>0</v>
      </c>
      <c r="L6107">
        <v>0</v>
      </c>
      <c r="M6107">
        <v>0</v>
      </c>
    </row>
    <row r="6108" spans="2:13" x14ac:dyDescent="0.2">
      <c r="B6108">
        <v>0</v>
      </c>
      <c r="C6108">
        <v>0</v>
      </c>
      <c r="D6108">
        <v>0</v>
      </c>
      <c r="E6108">
        <v>0</v>
      </c>
      <c r="F6108">
        <v>0</v>
      </c>
      <c r="G6108">
        <v>55555555</v>
      </c>
      <c r="H6108">
        <v>0</v>
      </c>
      <c r="I6108">
        <v>0</v>
      </c>
      <c r="J6108">
        <v>0</v>
      </c>
      <c r="K6108">
        <v>0</v>
      </c>
      <c r="L6108">
        <v>0</v>
      </c>
      <c r="M6108">
        <v>0</v>
      </c>
    </row>
    <row r="6109" spans="2:13" x14ac:dyDescent="0.2">
      <c r="B6109">
        <v>0</v>
      </c>
      <c r="C6109">
        <v>0</v>
      </c>
      <c r="D6109">
        <v>0</v>
      </c>
      <c r="E6109">
        <v>0</v>
      </c>
      <c r="F6109">
        <v>0</v>
      </c>
      <c r="G6109">
        <v>55555555</v>
      </c>
      <c r="H6109">
        <v>0</v>
      </c>
      <c r="I6109">
        <v>0</v>
      </c>
      <c r="J6109">
        <v>0</v>
      </c>
      <c r="K6109">
        <v>0</v>
      </c>
      <c r="L6109">
        <v>0</v>
      </c>
      <c r="M6109">
        <v>0</v>
      </c>
    </row>
    <row r="6110" spans="2:13" x14ac:dyDescent="0.2">
      <c r="B6110">
        <v>0</v>
      </c>
      <c r="C6110">
        <v>0</v>
      </c>
      <c r="D6110">
        <v>0</v>
      </c>
      <c r="E6110">
        <v>0</v>
      </c>
      <c r="F6110">
        <v>0</v>
      </c>
      <c r="G6110">
        <v>55555555</v>
      </c>
      <c r="H6110">
        <v>0</v>
      </c>
      <c r="I6110">
        <v>0</v>
      </c>
      <c r="J6110">
        <v>0</v>
      </c>
      <c r="K6110">
        <v>0</v>
      </c>
      <c r="L6110">
        <v>0</v>
      </c>
      <c r="M6110">
        <v>0</v>
      </c>
    </row>
    <row r="6111" spans="2:13" x14ac:dyDescent="0.2">
      <c r="B6111">
        <v>0</v>
      </c>
      <c r="C6111">
        <v>0</v>
      </c>
      <c r="D6111">
        <v>0</v>
      </c>
      <c r="E6111">
        <v>0</v>
      </c>
      <c r="F6111">
        <v>0</v>
      </c>
      <c r="G6111">
        <v>55555555</v>
      </c>
      <c r="H6111">
        <v>0</v>
      </c>
      <c r="I6111">
        <v>0</v>
      </c>
      <c r="J6111">
        <v>0</v>
      </c>
      <c r="K6111">
        <v>0</v>
      </c>
      <c r="L6111">
        <v>0</v>
      </c>
      <c r="M6111">
        <v>0</v>
      </c>
    </row>
    <row r="6112" spans="2:13" x14ac:dyDescent="0.2">
      <c r="B6112">
        <v>0</v>
      </c>
      <c r="C6112">
        <v>0</v>
      </c>
      <c r="D6112">
        <v>0</v>
      </c>
      <c r="E6112">
        <v>0</v>
      </c>
      <c r="F6112">
        <v>0</v>
      </c>
      <c r="G6112">
        <v>55555555</v>
      </c>
      <c r="H6112">
        <v>0</v>
      </c>
      <c r="I6112">
        <v>0</v>
      </c>
      <c r="J6112">
        <v>0</v>
      </c>
      <c r="K6112">
        <v>0</v>
      </c>
      <c r="L6112">
        <v>0</v>
      </c>
      <c r="M6112">
        <v>0</v>
      </c>
    </row>
    <row r="6113" spans="2:13" x14ac:dyDescent="0.2">
      <c r="B6113">
        <v>0</v>
      </c>
      <c r="C6113">
        <v>0</v>
      </c>
      <c r="D6113">
        <v>0</v>
      </c>
      <c r="E6113">
        <v>0</v>
      </c>
      <c r="F6113">
        <v>0</v>
      </c>
      <c r="G6113">
        <v>55555555</v>
      </c>
      <c r="H6113">
        <v>0</v>
      </c>
      <c r="I6113">
        <v>0</v>
      </c>
      <c r="J6113">
        <v>0</v>
      </c>
      <c r="K6113">
        <v>0</v>
      </c>
      <c r="L6113">
        <v>0</v>
      </c>
      <c r="M6113">
        <v>0</v>
      </c>
    </row>
    <row r="6114" spans="2:13" x14ac:dyDescent="0.2">
      <c r="B6114">
        <v>0</v>
      </c>
      <c r="C6114">
        <v>0</v>
      </c>
      <c r="D6114">
        <v>0</v>
      </c>
      <c r="E6114">
        <v>0</v>
      </c>
      <c r="F6114">
        <v>0</v>
      </c>
      <c r="G6114">
        <v>55555555</v>
      </c>
      <c r="H6114">
        <v>0</v>
      </c>
      <c r="I6114">
        <v>0</v>
      </c>
      <c r="J6114">
        <v>0</v>
      </c>
      <c r="K6114">
        <v>0</v>
      </c>
      <c r="L6114">
        <v>0</v>
      </c>
      <c r="M6114">
        <v>0</v>
      </c>
    </row>
    <row r="6115" spans="2:13" x14ac:dyDescent="0.2">
      <c r="B6115">
        <v>0</v>
      </c>
      <c r="C6115">
        <v>0</v>
      </c>
      <c r="D6115">
        <v>0</v>
      </c>
      <c r="E6115">
        <v>0</v>
      </c>
      <c r="F6115">
        <v>0</v>
      </c>
      <c r="G6115">
        <v>55555555</v>
      </c>
      <c r="H6115">
        <v>0</v>
      </c>
      <c r="I6115">
        <v>0</v>
      </c>
      <c r="J6115">
        <v>0</v>
      </c>
      <c r="K6115">
        <v>0</v>
      </c>
      <c r="L6115">
        <v>0</v>
      </c>
      <c r="M6115">
        <v>0</v>
      </c>
    </row>
    <row r="6116" spans="2:13" x14ac:dyDescent="0.2">
      <c r="B6116">
        <v>0</v>
      </c>
      <c r="C6116">
        <v>0</v>
      </c>
      <c r="D6116">
        <v>0</v>
      </c>
      <c r="E6116">
        <v>0</v>
      </c>
      <c r="F6116">
        <v>0</v>
      </c>
      <c r="G6116">
        <v>55555555</v>
      </c>
      <c r="H6116">
        <v>0</v>
      </c>
      <c r="I6116">
        <v>0</v>
      </c>
      <c r="J6116">
        <v>0</v>
      </c>
      <c r="K6116">
        <v>0</v>
      </c>
      <c r="L6116">
        <v>0</v>
      </c>
      <c r="M6116">
        <v>0</v>
      </c>
    </row>
    <row r="6117" spans="2:13" x14ac:dyDescent="0.2">
      <c r="B6117">
        <v>0</v>
      </c>
      <c r="C6117">
        <v>0</v>
      </c>
      <c r="D6117">
        <v>0</v>
      </c>
      <c r="E6117">
        <v>0</v>
      </c>
      <c r="F6117">
        <v>0</v>
      </c>
      <c r="G6117">
        <v>55555555</v>
      </c>
      <c r="H6117">
        <v>0</v>
      </c>
      <c r="I6117">
        <v>0</v>
      </c>
      <c r="J6117">
        <v>0</v>
      </c>
      <c r="K6117">
        <v>0</v>
      </c>
      <c r="L6117">
        <v>0</v>
      </c>
      <c r="M6117">
        <v>0</v>
      </c>
    </row>
    <row r="6118" spans="2:13" x14ac:dyDescent="0.2">
      <c r="B6118">
        <v>0</v>
      </c>
      <c r="C6118">
        <v>0</v>
      </c>
      <c r="D6118">
        <v>0</v>
      </c>
      <c r="E6118">
        <v>0</v>
      </c>
      <c r="F6118">
        <v>0</v>
      </c>
      <c r="G6118">
        <v>55555555</v>
      </c>
      <c r="H6118">
        <v>0</v>
      </c>
      <c r="I6118">
        <v>0</v>
      </c>
      <c r="J6118">
        <v>0</v>
      </c>
      <c r="K6118">
        <v>0</v>
      </c>
      <c r="L6118">
        <v>0</v>
      </c>
      <c r="M6118">
        <v>0</v>
      </c>
    </row>
    <row r="6119" spans="2:13" x14ac:dyDescent="0.2">
      <c r="B6119">
        <v>0</v>
      </c>
      <c r="C6119">
        <v>0</v>
      </c>
      <c r="D6119">
        <v>0</v>
      </c>
      <c r="E6119">
        <v>0</v>
      </c>
      <c r="F6119">
        <v>0</v>
      </c>
      <c r="G6119">
        <v>55555555</v>
      </c>
      <c r="H6119">
        <v>0</v>
      </c>
      <c r="I6119">
        <v>0</v>
      </c>
      <c r="J6119">
        <v>0</v>
      </c>
      <c r="K6119">
        <v>0</v>
      </c>
      <c r="L6119">
        <v>0</v>
      </c>
      <c r="M6119">
        <v>0</v>
      </c>
    </row>
    <row r="6120" spans="2:13" x14ac:dyDescent="0.2">
      <c r="B6120">
        <v>0</v>
      </c>
      <c r="C6120">
        <v>0</v>
      </c>
      <c r="D6120">
        <v>0</v>
      </c>
      <c r="E6120">
        <v>0</v>
      </c>
      <c r="F6120">
        <v>0</v>
      </c>
      <c r="G6120">
        <v>55555555</v>
      </c>
      <c r="H6120">
        <v>0</v>
      </c>
      <c r="I6120">
        <v>0</v>
      </c>
      <c r="J6120">
        <v>0</v>
      </c>
      <c r="K6120">
        <v>0</v>
      </c>
      <c r="L6120">
        <v>0</v>
      </c>
      <c r="M6120">
        <v>0</v>
      </c>
    </row>
    <row r="6121" spans="2:13" x14ac:dyDescent="0.2">
      <c r="B6121">
        <v>0</v>
      </c>
      <c r="C6121">
        <v>0</v>
      </c>
      <c r="D6121">
        <v>0</v>
      </c>
      <c r="E6121">
        <v>0</v>
      </c>
      <c r="F6121">
        <v>0</v>
      </c>
      <c r="G6121">
        <v>55555555</v>
      </c>
      <c r="H6121">
        <v>0</v>
      </c>
      <c r="I6121">
        <v>0</v>
      </c>
      <c r="J6121">
        <v>0</v>
      </c>
      <c r="K6121">
        <v>0</v>
      </c>
      <c r="L6121">
        <v>0</v>
      </c>
      <c r="M6121">
        <v>0</v>
      </c>
    </row>
    <row r="6122" spans="2:13" x14ac:dyDescent="0.2">
      <c r="B6122">
        <v>0</v>
      </c>
      <c r="C6122">
        <v>0</v>
      </c>
      <c r="D6122">
        <v>0</v>
      </c>
      <c r="E6122">
        <v>0</v>
      </c>
      <c r="F6122">
        <v>0</v>
      </c>
      <c r="G6122">
        <v>55555555</v>
      </c>
      <c r="H6122">
        <v>0</v>
      </c>
      <c r="I6122">
        <v>0</v>
      </c>
      <c r="J6122">
        <v>0</v>
      </c>
      <c r="K6122">
        <v>0</v>
      </c>
      <c r="L6122">
        <v>0</v>
      </c>
      <c r="M6122">
        <v>0</v>
      </c>
    </row>
    <row r="6123" spans="2:13" x14ac:dyDescent="0.2">
      <c r="B6123">
        <v>0</v>
      </c>
      <c r="C6123">
        <v>0</v>
      </c>
      <c r="D6123">
        <v>0</v>
      </c>
      <c r="E6123">
        <v>0</v>
      </c>
      <c r="F6123">
        <v>0</v>
      </c>
      <c r="G6123">
        <v>55555555</v>
      </c>
      <c r="H6123">
        <v>0</v>
      </c>
      <c r="I6123">
        <v>0</v>
      </c>
      <c r="J6123">
        <v>0</v>
      </c>
      <c r="K6123">
        <v>0</v>
      </c>
      <c r="L6123">
        <v>0</v>
      </c>
      <c r="M6123">
        <v>0</v>
      </c>
    </row>
    <row r="6124" spans="2:13" x14ac:dyDescent="0.2">
      <c r="B6124">
        <v>0</v>
      </c>
      <c r="C6124">
        <v>0</v>
      </c>
      <c r="D6124">
        <v>0</v>
      </c>
      <c r="E6124">
        <v>0</v>
      </c>
      <c r="F6124">
        <v>0</v>
      </c>
      <c r="G6124">
        <v>55555555</v>
      </c>
      <c r="H6124">
        <v>0</v>
      </c>
      <c r="I6124">
        <v>0</v>
      </c>
      <c r="J6124">
        <v>0</v>
      </c>
      <c r="K6124">
        <v>0</v>
      </c>
      <c r="L6124">
        <v>0</v>
      </c>
      <c r="M6124">
        <v>0</v>
      </c>
    </row>
    <row r="6125" spans="2:13" x14ac:dyDescent="0.2">
      <c r="B6125">
        <v>0</v>
      </c>
      <c r="C6125">
        <v>0</v>
      </c>
      <c r="D6125">
        <v>0</v>
      </c>
      <c r="E6125">
        <v>0</v>
      </c>
      <c r="F6125">
        <v>0</v>
      </c>
      <c r="G6125">
        <v>55555555</v>
      </c>
      <c r="H6125">
        <v>0</v>
      </c>
      <c r="I6125">
        <v>0</v>
      </c>
      <c r="J6125">
        <v>0</v>
      </c>
      <c r="K6125">
        <v>0</v>
      </c>
      <c r="L6125">
        <v>0</v>
      </c>
      <c r="M6125">
        <v>0</v>
      </c>
    </row>
    <row r="6126" spans="2:13" x14ac:dyDescent="0.2">
      <c r="B6126">
        <v>0</v>
      </c>
      <c r="C6126">
        <v>0</v>
      </c>
      <c r="D6126">
        <v>0</v>
      </c>
      <c r="E6126">
        <v>0</v>
      </c>
      <c r="F6126">
        <v>0</v>
      </c>
      <c r="G6126">
        <v>55555555</v>
      </c>
      <c r="H6126">
        <v>0</v>
      </c>
      <c r="I6126">
        <v>0</v>
      </c>
      <c r="J6126">
        <v>0</v>
      </c>
      <c r="K6126">
        <v>0</v>
      </c>
      <c r="L6126">
        <v>0</v>
      </c>
      <c r="M6126">
        <v>0</v>
      </c>
    </row>
    <row r="6127" spans="2:13" x14ac:dyDescent="0.2">
      <c r="B6127">
        <v>0</v>
      </c>
      <c r="C6127">
        <v>0</v>
      </c>
      <c r="D6127">
        <v>0</v>
      </c>
      <c r="E6127">
        <v>0</v>
      </c>
      <c r="F6127">
        <v>0</v>
      </c>
      <c r="G6127">
        <v>55555555</v>
      </c>
      <c r="H6127">
        <v>0</v>
      </c>
      <c r="I6127">
        <v>0</v>
      </c>
      <c r="J6127">
        <v>0</v>
      </c>
      <c r="K6127">
        <v>0</v>
      </c>
      <c r="L6127">
        <v>0</v>
      </c>
      <c r="M6127">
        <v>0</v>
      </c>
    </row>
    <row r="6128" spans="2:13" x14ac:dyDescent="0.2">
      <c r="B6128">
        <v>0</v>
      </c>
      <c r="C6128">
        <v>0</v>
      </c>
      <c r="D6128">
        <v>0</v>
      </c>
      <c r="E6128">
        <v>0</v>
      </c>
      <c r="F6128">
        <v>0</v>
      </c>
      <c r="G6128">
        <v>55555555</v>
      </c>
      <c r="H6128">
        <v>0</v>
      </c>
      <c r="I6128">
        <v>0</v>
      </c>
      <c r="J6128">
        <v>0</v>
      </c>
      <c r="K6128">
        <v>0</v>
      </c>
      <c r="L6128">
        <v>0</v>
      </c>
      <c r="M6128">
        <v>0</v>
      </c>
    </row>
    <row r="6129" spans="2:13" x14ac:dyDescent="0.2">
      <c r="B6129">
        <v>0</v>
      </c>
      <c r="C6129">
        <v>0</v>
      </c>
      <c r="D6129">
        <v>0</v>
      </c>
      <c r="E6129">
        <v>0</v>
      </c>
      <c r="F6129">
        <v>0</v>
      </c>
      <c r="G6129">
        <v>55555555</v>
      </c>
      <c r="H6129">
        <v>0</v>
      </c>
      <c r="I6129">
        <v>0</v>
      </c>
      <c r="J6129">
        <v>0</v>
      </c>
      <c r="K6129">
        <v>0</v>
      </c>
      <c r="L6129">
        <v>0</v>
      </c>
      <c r="M6129">
        <v>0</v>
      </c>
    </row>
    <row r="6130" spans="2:13" x14ac:dyDescent="0.2">
      <c r="B6130">
        <v>0</v>
      </c>
      <c r="C6130">
        <v>0</v>
      </c>
      <c r="D6130">
        <v>0</v>
      </c>
      <c r="E6130">
        <v>0</v>
      </c>
      <c r="F6130">
        <v>0</v>
      </c>
      <c r="G6130">
        <v>55555555</v>
      </c>
      <c r="H6130">
        <v>0</v>
      </c>
      <c r="I6130">
        <v>0</v>
      </c>
      <c r="J6130">
        <v>0</v>
      </c>
      <c r="K6130">
        <v>0</v>
      </c>
      <c r="L6130">
        <v>0</v>
      </c>
      <c r="M6130">
        <v>0</v>
      </c>
    </row>
    <row r="6131" spans="2:13" x14ac:dyDescent="0.2">
      <c r="B6131">
        <v>0</v>
      </c>
      <c r="C6131">
        <v>0</v>
      </c>
      <c r="D6131">
        <v>0</v>
      </c>
      <c r="E6131">
        <v>0</v>
      </c>
      <c r="F6131">
        <v>0</v>
      </c>
      <c r="G6131">
        <v>55555555</v>
      </c>
      <c r="H6131">
        <v>0</v>
      </c>
      <c r="I6131">
        <v>0</v>
      </c>
      <c r="J6131">
        <v>0</v>
      </c>
      <c r="K6131">
        <v>0</v>
      </c>
      <c r="L6131">
        <v>0</v>
      </c>
      <c r="M6131">
        <v>0</v>
      </c>
    </row>
    <row r="6132" spans="2:13" x14ac:dyDescent="0.2">
      <c r="B6132">
        <v>0</v>
      </c>
      <c r="C6132">
        <v>0</v>
      </c>
      <c r="D6132">
        <v>0</v>
      </c>
      <c r="E6132">
        <v>0</v>
      </c>
      <c r="F6132">
        <v>0</v>
      </c>
      <c r="G6132">
        <v>55555555</v>
      </c>
      <c r="H6132">
        <v>0</v>
      </c>
      <c r="I6132">
        <v>0</v>
      </c>
      <c r="J6132">
        <v>0</v>
      </c>
      <c r="K6132">
        <v>0</v>
      </c>
      <c r="L6132">
        <v>0</v>
      </c>
      <c r="M6132">
        <v>0</v>
      </c>
    </row>
    <row r="6133" spans="2:13" x14ac:dyDescent="0.2">
      <c r="B6133">
        <v>0</v>
      </c>
      <c r="C6133">
        <v>0</v>
      </c>
      <c r="D6133">
        <v>0</v>
      </c>
      <c r="E6133">
        <v>0</v>
      </c>
      <c r="F6133">
        <v>0</v>
      </c>
      <c r="G6133">
        <v>55555555</v>
      </c>
      <c r="H6133">
        <v>0</v>
      </c>
      <c r="I6133">
        <v>0</v>
      </c>
      <c r="J6133">
        <v>0</v>
      </c>
      <c r="K6133">
        <v>0</v>
      </c>
      <c r="L6133">
        <v>0</v>
      </c>
      <c r="M6133">
        <v>0</v>
      </c>
    </row>
    <row r="6134" spans="2:13" x14ac:dyDescent="0.2">
      <c r="B6134">
        <v>0</v>
      </c>
      <c r="C6134">
        <v>0</v>
      </c>
      <c r="D6134">
        <v>0</v>
      </c>
      <c r="E6134">
        <v>0</v>
      </c>
      <c r="F6134">
        <v>0</v>
      </c>
      <c r="G6134">
        <v>55555555</v>
      </c>
      <c r="H6134">
        <v>0</v>
      </c>
      <c r="I6134">
        <v>0</v>
      </c>
      <c r="J6134">
        <v>0</v>
      </c>
      <c r="K6134">
        <v>0</v>
      </c>
      <c r="L6134">
        <v>0</v>
      </c>
      <c r="M6134">
        <v>0</v>
      </c>
    </row>
    <row r="6135" spans="2:13" x14ac:dyDescent="0.2">
      <c r="B6135">
        <v>0</v>
      </c>
      <c r="C6135">
        <v>0</v>
      </c>
      <c r="D6135">
        <v>0</v>
      </c>
      <c r="E6135">
        <v>0</v>
      </c>
      <c r="F6135">
        <v>0</v>
      </c>
      <c r="G6135">
        <v>55555555</v>
      </c>
      <c r="H6135">
        <v>0</v>
      </c>
      <c r="I6135">
        <v>0</v>
      </c>
      <c r="J6135">
        <v>0</v>
      </c>
      <c r="K6135">
        <v>0</v>
      </c>
      <c r="L6135">
        <v>0</v>
      </c>
      <c r="M6135">
        <v>0</v>
      </c>
    </row>
    <row r="6136" spans="2:13" x14ac:dyDescent="0.2">
      <c r="B6136">
        <v>0</v>
      </c>
      <c r="C6136">
        <v>0</v>
      </c>
      <c r="D6136">
        <v>0</v>
      </c>
      <c r="E6136">
        <v>0</v>
      </c>
      <c r="F6136">
        <v>0</v>
      </c>
      <c r="G6136">
        <v>55555555</v>
      </c>
      <c r="H6136">
        <v>0</v>
      </c>
      <c r="I6136">
        <v>0</v>
      </c>
      <c r="J6136">
        <v>0</v>
      </c>
      <c r="K6136">
        <v>0</v>
      </c>
      <c r="L6136">
        <v>0</v>
      </c>
      <c r="M6136">
        <v>0</v>
      </c>
    </row>
    <row r="6137" spans="2:13" x14ac:dyDescent="0.2">
      <c r="B6137">
        <v>0</v>
      </c>
      <c r="C6137">
        <v>0</v>
      </c>
      <c r="D6137">
        <v>0</v>
      </c>
      <c r="E6137">
        <v>0</v>
      </c>
      <c r="F6137">
        <v>0</v>
      </c>
      <c r="G6137">
        <v>55555555</v>
      </c>
      <c r="H6137">
        <v>0</v>
      </c>
      <c r="I6137">
        <v>0</v>
      </c>
      <c r="J6137">
        <v>0</v>
      </c>
      <c r="K6137">
        <v>0</v>
      </c>
      <c r="L6137">
        <v>0</v>
      </c>
      <c r="M6137">
        <v>0</v>
      </c>
    </row>
    <row r="6138" spans="2:13" x14ac:dyDescent="0.2">
      <c r="B6138">
        <v>0</v>
      </c>
      <c r="C6138">
        <v>0</v>
      </c>
      <c r="D6138">
        <v>0</v>
      </c>
      <c r="E6138">
        <v>0</v>
      </c>
      <c r="F6138">
        <v>0</v>
      </c>
      <c r="G6138">
        <v>55555555</v>
      </c>
      <c r="H6138">
        <v>0</v>
      </c>
      <c r="I6138">
        <v>0</v>
      </c>
      <c r="J6138">
        <v>0</v>
      </c>
      <c r="K6138">
        <v>0</v>
      </c>
      <c r="L6138">
        <v>0</v>
      </c>
      <c r="M6138">
        <v>0</v>
      </c>
    </row>
    <row r="6139" spans="2:13" x14ac:dyDescent="0.2">
      <c r="B6139">
        <v>0</v>
      </c>
      <c r="C6139">
        <v>0</v>
      </c>
      <c r="D6139">
        <v>0</v>
      </c>
      <c r="E6139">
        <v>0</v>
      </c>
      <c r="F6139">
        <v>0</v>
      </c>
      <c r="G6139">
        <v>55555555</v>
      </c>
      <c r="H6139">
        <v>0</v>
      </c>
      <c r="I6139">
        <v>0</v>
      </c>
      <c r="J6139">
        <v>0</v>
      </c>
      <c r="K6139">
        <v>0</v>
      </c>
      <c r="L6139">
        <v>0</v>
      </c>
      <c r="M6139">
        <v>0</v>
      </c>
    </row>
    <row r="6140" spans="2:13" x14ac:dyDescent="0.2">
      <c r="B6140">
        <v>0</v>
      </c>
      <c r="C6140">
        <v>0</v>
      </c>
      <c r="D6140">
        <v>0</v>
      </c>
      <c r="E6140">
        <v>0</v>
      </c>
      <c r="F6140">
        <v>0</v>
      </c>
      <c r="G6140">
        <v>55555555</v>
      </c>
      <c r="H6140">
        <v>0</v>
      </c>
      <c r="I6140">
        <v>0</v>
      </c>
      <c r="J6140">
        <v>0</v>
      </c>
      <c r="K6140">
        <v>0</v>
      </c>
      <c r="L6140">
        <v>0</v>
      </c>
      <c r="M6140">
        <v>0</v>
      </c>
    </row>
    <row r="6141" spans="2:13" x14ac:dyDescent="0.2">
      <c r="B6141">
        <v>0</v>
      </c>
      <c r="C6141">
        <v>0</v>
      </c>
      <c r="D6141">
        <v>0</v>
      </c>
      <c r="E6141">
        <v>0</v>
      </c>
      <c r="F6141">
        <v>0</v>
      </c>
      <c r="G6141">
        <v>55555555</v>
      </c>
      <c r="H6141">
        <v>0</v>
      </c>
      <c r="I6141">
        <v>0</v>
      </c>
      <c r="J6141">
        <v>0</v>
      </c>
      <c r="K6141">
        <v>0</v>
      </c>
      <c r="L6141">
        <v>0</v>
      </c>
      <c r="M6141">
        <v>0</v>
      </c>
    </row>
    <row r="6142" spans="2:13" x14ac:dyDescent="0.2">
      <c r="B6142">
        <v>0</v>
      </c>
      <c r="C6142">
        <v>0</v>
      </c>
      <c r="D6142">
        <v>0</v>
      </c>
      <c r="E6142">
        <v>0</v>
      </c>
      <c r="F6142">
        <v>0</v>
      </c>
      <c r="G6142">
        <v>55555555</v>
      </c>
      <c r="H6142">
        <v>0</v>
      </c>
      <c r="I6142">
        <v>0</v>
      </c>
      <c r="J6142">
        <v>0</v>
      </c>
      <c r="K6142">
        <v>0</v>
      </c>
      <c r="L6142">
        <v>0</v>
      </c>
      <c r="M6142">
        <v>0</v>
      </c>
    </row>
    <row r="6143" spans="2:13" x14ac:dyDescent="0.2">
      <c r="B6143">
        <v>0</v>
      </c>
      <c r="C6143">
        <v>0</v>
      </c>
      <c r="D6143">
        <v>0</v>
      </c>
      <c r="E6143">
        <v>0</v>
      </c>
      <c r="F6143">
        <v>0</v>
      </c>
      <c r="G6143">
        <v>55555555</v>
      </c>
      <c r="H6143">
        <v>0</v>
      </c>
      <c r="I6143">
        <v>0</v>
      </c>
      <c r="J6143">
        <v>0</v>
      </c>
      <c r="K6143">
        <v>0</v>
      </c>
      <c r="L6143">
        <v>0</v>
      </c>
      <c r="M6143">
        <v>0</v>
      </c>
    </row>
    <row r="6144" spans="2:13" x14ac:dyDescent="0.2">
      <c r="B6144">
        <v>0</v>
      </c>
      <c r="C6144">
        <v>0</v>
      </c>
      <c r="D6144">
        <v>0</v>
      </c>
      <c r="E6144">
        <v>0</v>
      </c>
      <c r="F6144">
        <v>0</v>
      </c>
      <c r="G6144">
        <v>55555555</v>
      </c>
      <c r="H6144">
        <v>0</v>
      </c>
      <c r="I6144">
        <v>0</v>
      </c>
      <c r="J6144">
        <v>0</v>
      </c>
      <c r="K6144">
        <v>0</v>
      </c>
      <c r="L6144">
        <v>0</v>
      </c>
      <c r="M6144">
        <v>0</v>
      </c>
    </row>
    <row r="6145" spans="2:13" x14ac:dyDescent="0.2">
      <c r="B6145">
        <v>0</v>
      </c>
      <c r="C6145">
        <v>0</v>
      </c>
      <c r="D6145">
        <v>0</v>
      </c>
      <c r="E6145">
        <v>0</v>
      </c>
      <c r="F6145">
        <v>0</v>
      </c>
      <c r="G6145">
        <v>55555555</v>
      </c>
      <c r="H6145">
        <v>0</v>
      </c>
      <c r="I6145">
        <v>0</v>
      </c>
      <c r="J6145">
        <v>0</v>
      </c>
      <c r="K6145">
        <v>0</v>
      </c>
      <c r="L6145">
        <v>0</v>
      </c>
      <c r="M6145">
        <v>0</v>
      </c>
    </row>
    <row r="6146" spans="2:13" x14ac:dyDescent="0.2">
      <c r="B6146">
        <v>0</v>
      </c>
      <c r="C6146">
        <v>0</v>
      </c>
      <c r="D6146">
        <v>0</v>
      </c>
      <c r="E6146">
        <v>0</v>
      </c>
      <c r="F6146">
        <v>0</v>
      </c>
      <c r="G6146">
        <v>55555555</v>
      </c>
      <c r="H6146">
        <v>0</v>
      </c>
      <c r="I6146">
        <v>0</v>
      </c>
      <c r="J6146">
        <v>0</v>
      </c>
      <c r="K6146">
        <v>0</v>
      </c>
      <c r="L6146">
        <v>0</v>
      </c>
      <c r="M6146">
        <v>0</v>
      </c>
    </row>
    <row r="6147" spans="2:13" x14ac:dyDescent="0.2">
      <c r="B6147">
        <v>0</v>
      </c>
      <c r="C6147">
        <v>0</v>
      </c>
      <c r="D6147">
        <v>0</v>
      </c>
      <c r="E6147">
        <v>0</v>
      </c>
      <c r="F6147">
        <v>0</v>
      </c>
      <c r="G6147">
        <v>55555555</v>
      </c>
      <c r="H6147">
        <v>0</v>
      </c>
      <c r="I6147">
        <v>0</v>
      </c>
      <c r="J6147">
        <v>0</v>
      </c>
      <c r="K6147">
        <v>0</v>
      </c>
      <c r="L6147">
        <v>0</v>
      </c>
      <c r="M6147">
        <v>0</v>
      </c>
    </row>
    <row r="6148" spans="2:13" x14ac:dyDescent="0.2">
      <c r="B6148">
        <v>0</v>
      </c>
      <c r="C6148">
        <v>0</v>
      </c>
      <c r="D6148">
        <v>0</v>
      </c>
      <c r="E6148">
        <v>0</v>
      </c>
      <c r="F6148">
        <v>0</v>
      </c>
      <c r="G6148">
        <v>55555555</v>
      </c>
      <c r="H6148">
        <v>0</v>
      </c>
      <c r="I6148">
        <v>0</v>
      </c>
      <c r="J6148">
        <v>0</v>
      </c>
      <c r="K6148">
        <v>0</v>
      </c>
      <c r="L6148">
        <v>0</v>
      </c>
      <c r="M6148">
        <v>0</v>
      </c>
    </row>
    <row r="6149" spans="2:13" x14ac:dyDescent="0.2">
      <c r="B6149">
        <v>0</v>
      </c>
      <c r="C6149">
        <v>0</v>
      </c>
      <c r="D6149">
        <v>0</v>
      </c>
      <c r="E6149">
        <v>0</v>
      </c>
      <c r="F6149">
        <v>0</v>
      </c>
      <c r="G6149">
        <v>55555555</v>
      </c>
      <c r="H6149">
        <v>0</v>
      </c>
      <c r="I6149">
        <v>0</v>
      </c>
      <c r="J6149">
        <v>0</v>
      </c>
      <c r="K6149">
        <v>0</v>
      </c>
      <c r="L6149">
        <v>0</v>
      </c>
      <c r="M6149">
        <v>0</v>
      </c>
    </row>
    <row r="6150" spans="2:13" x14ac:dyDescent="0.2">
      <c r="B6150">
        <v>0</v>
      </c>
      <c r="C6150">
        <v>0</v>
      </c>
      <c r="D6150">
        <v>0</v>
      </c>
      <c r="E6150">
        <v>0</v>
      </c>
      <c r="F6150">
        <v>0</v>
      </c>
      <c r="G6150">
        <v>55555555</v>
      </c>
      <c r="H6150">
        <v>0</v>
      </c>
      <c r="I6150">
        <v>0</v>
      </c>
      <c r="J6150">
        <v>0</v>
      </c>
      <c r="K6150">
        <v>0</v>
      </c>
      <c r="L6150">
        <v>0</v>
      </c>
      <c r="M6150">
        <v>0</v>
      </c>
    </row>
    <row r="6151" spans="2:13" x14ac:dyDescent="0.2">
      <c r="B6151">
        <v>0</v>
      </c>
      <c r="C6151">
        <v>0</v>
      </c>
      <c r="D6151">
        <v>0</v>
      </c>
      <c r="E6151">
        <v>0</v>
      </c>
      <c r="F6151">
        <v>0</v>
      </c>
      <c r="G6151">
        <v>55555555</v>
      </c>
      <c r="H6151">
        <v>0</v>
      </c>
      <c r="I6151">
        <v>0</v>
      </c>
      <c r="J6151">
        <v>0</v>
      </c>
      <c r="K6151">
        <v>0</v>
      </c>
      <c r="L6151">
        <v>0</v>
      </c>
      <c r="M6151">
        <v>0</v>
      </c>
    </row>
    <row r="6152" spans="2:13" x14ac:dyDescent="0.2">
      <c r="B6152">
        <v>0</v>
      </c>
      <c r="C6152">
        <v>0</v>
      </c>
      <c r="D6152">
        <v>0</v>
      </c>
      <c r="E6152">
        <v>0</v>
      </c>
      <c r="F6152">
        <v>0</v>
      </c>
      <c r="G6152">
        <v>55555555</v>
      </c>
      <c r="H6152">
        <v>0</v>
      </c>
      <c r="I6152">
        <v>0</v>
      </c>
      <c r="J6152">
        <v>0</v>
      </c>
      <c r="K6152">
        <v>0</v>
      </c>
      <c r="L6152">
        <v>0</v>
      </c>
      <c r="M6152">
        <v>0</v>
      </c>
    </row>
    <row r="6153" spans="2:13" x14ac:dyDescent="0.2">
      <c r="B6153">
        <v>0</v>
      </c>
      <c r="C6153">
        <v>0</v>
      </c>
      <c r="D6153">
        <v>0</v>
      </c>
      <c r="E6153">
        <v>0</v>
      </c>
      <c r="F6153">
        <v>0</v>
      </c>
      <c r="G6153">
        <v>55555555</v>
      </c>
      <c r="H6153">
        <v>0</v>
      </c>
      <c r="I6153">
        <v>0</v>
      </c>
      <c r="J6153">
        <v>0</v>
      </c>
      <c r="K6153">
        <v>0</v>
      </c>
      <c r="L6153">
        <v>0</v>
      </c>
      <c r="M6153">
        <v>0</v>
      </c>
    </row>
    <row r="6154" spans="2:13" x14ac:dyDescent="0.2">
      <c r="B6154">
        <v>0</v>
      </c>
      <c r="C6154">
        <v>0</v>
      </c>
      <c r="D6154">
        <v>0</v>
      </c>
      <c r="E6154">
        <v>0</v>
      </c>
      <c r="F6154">
        <v>0</v>
      </c>
      <c r="G6154">
        <v>55555555</v>
      </c>
      <c r="H6154">
        <v>0</v>
      </c>
      <c r="I6154">
        <v>0</v>
      </c>
      <c r="J6154">
        <v>0</v>
      </c>
      <c r="K6154">
        <v>0</v>
      </c>
      <c r="L6154">
        <v>0</v>
      </c>
      <c r="M6154">
        <v>0</v>
      </c>
    </row>
    <row r="6155" spans="2:13" x14ac:dyDescent="0.2">
      <c r="B6155">
        <v>0</v>
      </c>
      <c r="C6155">
        <v>0</v>
      </c>
      <c r="D6155">
        <v>0</v>
      </c>
      <c r="E6155">
        <v>0</v>
      </c>
      <c r="F6155">
        <v>0</v>
      </c>
      <c r="G6155">
        <v>55555555</v>
      </c>
      <c r="H6155">
        <v>0</v>
      </c>
      <c r="I6155">
        <v>0</v>
      </c>
      <c r="J6155">
        <v>0</v>
      </c>
      <c r="K6155">
        <v>0</v>
      </c>
      <c r="L6155">
        <v>0</v>
      </c>
      <c r="M6155">
        <v>0</v>
      </c>
    </row>
    <row r="6156" spans="2:13" x14ac:dyDescent="0.2">
      <c r="B6156">
        <v>0</v>
      </c>
      <c r="C6156">
        <v>0</v>
      </c>
      <c r="D6156">
        <v>0</v>
      </c>
      <c r="E6156">
        <v>0</v>
      </c>
      <c r="F6156">
        <v>0</v>
      </c>
      <c r="G6156">
        <v>55555555</v>
      </c>
      <c r="H6156">
        <v>0</v>
      </c>
      <c r="I6156">
        <v>0</v>
      </c>
      <c r="J6156">
        <v>0</v>
      </c>
      <c r="K6156">
        <v>0</v>
      </c>
      <c r="L6156">
        <v>0</v>
      </c>
      <c r="M6156">
        <v>0</v>
      </c>
    </row>
    <row r="6157" spans="2:13" x14ac:dyDescent="0.2">
      <c r="B6157">
        <v>0</v>
      </c>
      <c r="C6157">
        <v>0</v>
      </c>
      <c r="D6157">
        <v>0</v>
      </c>
      <c r="E6157">
        <v>0</v>
      </c>
      <c r="F6157">
        <v>0</v>
      </c>
      <c r="G6157">
        <v>55555555</v>
      </c>
      <c r="H6157">
        <v>0</v>
      </c>
      <c r="I6157">
        <v>0</v>
      </c>
      <c r="J6157">
        <v>0</v>
      </c>
      <c r="K6157">
        <v>0</v>
      </c>
      <c r="L6157">
        <v>0</v>
      </c>
      <c r="M6157">
        <v>0</v>
      </c>
    </row>
    <row r="6158" spans="2:13" x14ac:dyDescent="0.2">
      <c r="B6158">
        <v>0</v>
      </c>
      <c r="C6158">
        <v>0</v>
      </c>
      <c r="D6158">
        <v>0</v>
      </c>
      <c r="E6158">
        <v>0</v>
      </c>
      <c r="F6158">
        <v>0</v>
      </c>
      <c r="G6158">
        <v>55555555</v>
      </c>
      <c r="H6158">
        <v>0</v>
      </c>
      <c r="I6158">
        <v>0</v>
      </c>
      <c r="J6158">
        <v>0</v>
      </c>
      <c r="K6158">
        <v>0</v>
      </c>
      <c r="L6158">
        <v>0</v>
      </c>
      <c r="M6158">
        <v>0</v>
      </c>
    </row>
    <row r="6159" spans="2:13" x14ac:dyDescent="0.2">
      <c r="B6159">
        <v>0</v>
      </c>
      <c r="C6159">
        <v>0</v>
      </c>
      <c r="D6159">
        <v>0</v>
      </c>
      <c r="E6159">
        <v>0</v>
      </c>
      <c r="F6159">
        <v>0</v>
      </c>
      <c r="G6159">
        <v>55555555</v>
      </c>
      <c r="H6159">
        <v>0</v>
      </c>
      <c r="I6159">
        <v>0</v>
      </c>
      <c r="J6159">
        <v>0</v>
      </c>
      <c r="K6159">
        <v>0</v>
      </c>
      <c r="L6159">
        <v>0</v>
      </c>
      <c r="M6159">
        <v>0</v>
      </c>
    </row>
    <row r="6160" spans="2:13" x14ac:dyDescent="0.2">
      <c r="B6160">
        <v>0</v>
      </c>
      <c r="C6160">
        <v>0</v>
      </c>
      <c r="D6160">
        <v>0</v>
      </c>
      <c r="E6160">
        <v>0</v>
      </c>
      <c r="F6160">
        <v>0</v>
      </c>
      <c r="G6160">
        <v>55555555</v>
      </c>
      <c r="H6160">
        <v>0</v>
      </c>
      <c r="I6160">
        <v>0</v>
      </c>
      <c r="J6160">
        <v>0</v>
      </c>
      <c r="K6160">
        <v>0</v>
      </c>
      <c r="L6160">
        <v>0</v>
      </c>
      <c r="M6160">
        <v>0</v>
      </c>
    </row>
    <row r="6161" spans="2:13" x14ac:dyDescent="0.2">
      <c r="B6161">
        <v>0</v>
      </c>
      <c r="C6161">
        <v>0</v>
      </c>
      <c r="D6161">
        <v>0</v>
      </c>
      <c r="E6161">
        <v>0</v>
      </c>
      <c r="F6161">
        <v>0</v>
      </c>
      <c r="G6161">
        <v>55555555</v>
      </c>
      <c r="H6161">
        <v>0</v>
      </c>
      <c r="I6161">
        <v>0</v>
      </c>
      <c r="J6161">
        <v>0</v>
      </c>
      <c r="K6161">
        <v>0</v>
      </c>
      <c r="L6161">
        <v>0</v>
      </c>
      <c r="M6161">
        <v>0</v>
      </c>
    </row>
    <row r="6162" spans="2:13" x14ac:dyDescent="0.2">
      <c r="B6162">
        <v>0</v>
      </c>
      <c r="C6162">
        <v>0</v>
      </c>
      <c r="D6162">
        <v>0</v>
      </c>
      <c r="E6162">
        <v>0</v>
      </c>
      <c r="F6162">
        <v>0</v>
      </c>
      <c r="G6162">
        <v>55555555</v>
      </c>
      <c r="H6162">
        <v>0</v>
      </c>
      <c r="I6162">
        <v>0</v>
      </c>
      <c r="J6162">
        <v>0</v>
      </c>
      <c r="K6162">
        <v>0</v>
      </c>
      <c r="L6162">
        <v>0</v>
      </c>
      <c r="M6162">
        <v>0</v>
      </c>
    </row>
    <row r="6163" spans="2:13" x14ac:dyDescent="0.2">
      <c r="B6163">
        <v>0</v>
      </c>
      <c r="C6163">
        <v>0</v>
      </c>
      <c r="D6163">
        <v>0</v>
      </c>
      <c r="E6163">
        <v>0</v>
      </c>
      <c r="F6163">
        <v>0</v>
      </c>
      <c r="G6163">
        <v>55555555</v>
      </c>
      <c r="H6163">
        <v>0</v>
      </c>
      <c r="I6163">
        <v>0</v>
      </c>
      <c r="J6163">
        <v>0</v>
      </c>
      <c r="K6163">
        <v>0</v>
      </c>
      <c r="L6163">
        <v>0</v>
      </c>
      <c r="M6163">
        <v>0</v>
      </c>
    </row>
    <row r="6164" spans="2:13" x14ac:dyDescent="0.2">
      <c r="B6164">
        <v>0</v>
      </c>
      <c r="C6164">
        <v>0</v>
      </c>
      <c r="D6164">
        <v>0</v>
      </c>
      <c r="E6164">
        <v>0</v>
      </c>
      <c r="F6164">
        <v>0</v>
      </c>
      <c r="G6164">
        <v>55555555</v>
      </c>
      <c r="H6164">
        <v>0</v>
      </c>
      <c r="I6164">
        <v>0</v>
      </c>
      <c r="J6164">
        <v>0</v>
      </c>
      <c r="K6164">
        <v>0</v>
      </c>
      <c r="L6164">
        <v>0</v>
      </c>
      <c r="M6164">
        <v>0</v>
      </c>
    </row>
    <row r="6165" spans="2:13" x14ac:dyDescent="0.2">
      <c r="B6165">
        <v>0</v>
      </c>
      <c r="C6165">
        <v>0</v>
      </c>
      <c r="D6165">
        <v>0</v>
      </c>
      <c r="E6165">
        <v>0</v>
      </c>
      <c r="F6165">
        <v>0</v>
      </c>
      <c r="G6165">
        <v>55555555</v>
      </c>
      <c r="H6165">
        <v>0</v>
      </c>
      <c r="I6165">
        <v>0</v>
      </c>
      <c r="J6165">
        <v>0</v>
      </c>
      <c r="K6165">
        <v>0</v>
      </c>
      <c r="L6165">
        <v>0</v>
      </c>
      <c r="M6165">
        <v>0</v>
      </c>
    </row>
    <row r="6166" spans="2:13" x14ac:dyDescent="0.2">
      <c r="B6166">
        <v>0</v>
      </c>
      <c r="C6166">
        <v>0</v>
      </c>
      <c r="D6166">
        <v>0</v>
      </c>
      <c r="E6166">
        <v>0</v>
      </c>
      <c r="F6166">
        <v>0</v>
      </c>
      <c r="G6166">
        <v>55555555</v>
      </c>
      <c r="H6166">
        <v>0</v>
      </c>
      <c r="I6166">
        <v>0</v>
      </c>
      <c r="J6166">
        <v>0</v>
      </c>
      <c r="K6166">
        <v>0</v>
      </c>
      <c r="L6166">
        <v>0</v>
      </c>
      <c r="M6166">
        <v>0</v>
      </c>
    </row>
    <row r="6167" spans="2:13" x14ac:dyDescent="0.2">
      <c r="B6167">
        <v>0</v>
      </c>
      <c r="C6167">
        <v>0</v>
      </c>
      <c r="D6167">
        <v>0</v>
      </c>
      <c r="E6167">
        <v>0</v>
      </c>
      <c r="F6167">
        <v>0</v>
      </c>
      <c r="G6167">
        <v>55555555</v>
      </c>
      <c r="H6167">
        <v>0</v>
      </c>
      <c r="I6167">
        <v>0</v>
      </c>
      <c r="J6167">
        <v>0</v>
      </c>
      <c r="K6167">
        <v>0</v>
      </c>
      <c r="L6167">
        <v>0</v>
      </c>
      <c r="M6167">
        <v>0</v>
      </c>
    </row>
    <row r="6168" spans="2:13" x14ac:dyDescent="0.2">
      <c r="B6168">
        <v>0</v>
      </c>
      <c r="C6168">
        <v>0</v>
      </c>
      <c r="D6168">
        <v>0</v>
      </c>
      <c r="E6168">
        <v>0</v>
      </c>
      <c r="F6168">
        <v>0</v>
      </c>
      <c r="G6168">
        <v>55555555</v>
      </c>
      <c r="H6168">
        <v>0</v>
      </c>
      <c r="I6168">
        <v>0</v>
      </c>
      <c r="J6168">
        <v>0</v>
      </c>
      <c r="K6168">
        <v>0</v>
      </c>
      <c r="L6168">
        <v>0</v>
      </c>
      <c r="M6168">
        <v>0</v>
      </c>
    </row>
    <row r="6169" spans="2:13" x14ac:dyDescent="0.2">
      <c r="B6169">
        <v>0</v>
      </c>
      <c r="C6169">
        <v>0</v>
      </c>
      <c r="D6169">
        <v>0</v>
      </c>
      <c r="E6169">
        <v>0</v>
      </c>
      <c r="F6169">
        <v>0</v>
      </c>
      <c r="G6169">
        <v>55555555</v>
      </c>
      <c r="H6169">
        <v>0</v>
      </c>
      <c r="I6169">
        <v>0</v>
      </c>
      <c r="J6169">
        <v>0</v>
      </c>
      <c r="K6169">
        <v>0</v>
      </c>
      <c r="L6169">
        <v>0</v>
      </c>
      <c r="M6169">
        <v>0</v>
      </c>
    </row>
    <row r="6170" spans="2:13" x14ac:dyDescent="0.2">
      <c r="B6170">
        <v>0</v>
      </c>
      <c r="C6170">
        <v>0</v>
      </c>
      <c r="D6170">
        <v>0</v>
      </c>
      <c r="E6170">
        <v>0</v>
      </c>
      <c r="F6170">
        <v>0</v>
      </c>
      <c r="G6170">
        <v>55555555</v>
      </c>
      <c r="H6170">
        <v>0</v>
      </c>
      <c r="I6170">
        <v>0</v>
      </c>
      <c r="J6170">
        <v>0</v>
      </c>
      <c r="K6170">
        <v>0</v>
      </c>
      <c r="L6170">
        <v>0</v>
      </c>
      <c r="M6170">
        <v>0</v>
      </c>
    </row>
    <row r="6171" spans="2:13" x14ac:dyDescent="0.2">
      <c r="B6171">
        <v>0</v>
      </c>
      <c r="C6171">
        <v>0</v>
      </c>
      <c r="D6171">
        <v>0</v>
      </c>
      <c r="E6171">
        <v>0</v>
      </c>
      <c r="F6171">
        <v>0</v>
      </c>
      <c r="G6171">
        <v>55555555</v>
      </c>
      <c r="H6171">
        <v>0</v>
      </c>
      <c r="I6171">
        <v>0</v>
      </c>
      <c r="J6171">
        <v>0</v>
      </c>
      <c r="K6171">
        <v>0</v>
      </c>
      <c r="L6171">
        <v>0</v>
      </c>
      <c r="M6171">
        <v>0</v>
      </c>
    </row>
    <row r="6172" spans="2:13" x14ac:dyDescent="0.2">
      <c r="B6172">
        <v>0</v>
      </c>
      <c r="C6172">
        <v>0</v>
      </c>
      <c r="D6172">
        <v>0</v>
      </c>
      <c r="E6172">
        <v>0</v>
      </c>
      <c r="F6172">
        <v>0</v>
      </c>
      <c r="G6172">
        <v>55555555</v>
      </c>
      <c r="H6172">
        <v>0</v>
      </c>
      <c r="I6172">
        <v>0</v>
      </c>
      <c r="J6172">
        <v>0</v>
      </c>
      <c r="K6172">
        <v>0</v>
      </c>
      <c r="L6172">
        <v>0</v>
      </c>
      <c r="M6172">
        <v>0</v>
      </c>
    </row>
    <row r="6173" spans="2:13" x14ac:dyDescent="0.2">
      <c r="B6173">
        <v>0</v>
      </c>
      <c r="C6173">
        <v>0</v>
      </c>
      <c r="D6173">
        <v>0</v>
      </c>
      <c r="E6173">
        <v>0</v>
      </c>
      <c r="F6173">
        <v>0</v>
      </c>
      <c r="G6173">
        <v>55555555</v>
      </c>
      <c r="H6173">
        <v>0</v>
      </c>
      <c r="I6173">
        <v>0</v>
      </c>
      <c r="J6173">
        <v>0</v>
      </c>
      <c r="K6173">
        <v>0</v>
      </c>
      <c r="L6173">
        <v>0</v>
      </c>
      <c r="M6173">
        <v>0</v>
      </c>
    </row>
    <row r="6174" spans="2:13" x14ac:dyDescent="0.2">
      <c r="B6174">
        <v>0</v>
      </c>
      <c r="C6174">
        <v>0</v>
      </c>
      <c r="D6174">
        <v>0</v>
      </c>
      <c r="E6174">
        <v>0</v>
      </c>
      <c r="F6174">
        <v>0</v>
      </c>
      <c r="G6174">
        <v>55555555</v>
      </c>
      <c r="H6174">
        <v>0</v>
      </c>
      <c r="I6174">
        <v>0</v>
      </c>
      <c r="J6174">
        <v>0</v>
      </c>
      <c r="K6174">
        <v>0</v>
      </c>
      <c r="L6174">
        <v>0</v>
      </c>
      <c r="M6174">
        <v>0</v>
      </c>
    </row>
    <row r="6175" spans="2:13" x14ac:dyDescent="0.2">
      <c r="B6175">
        <v>0</v>
      </c>
      <c r="C6175">
        <v>0</v>
      </c>
      <c r="D6175">
        <v>0</v>
      </c>
      <c r="E6175">
        <v>0</v>
      </c>
      <c r="F6175">
        <v>0</v>
      </c>
      <c r="G6175">
        <v>55555555</v>
      </c>
      <c r="H6175">
        <v>0</v>
      </c>
      <c r="I6175">
        <v>0</v>
      </c>
      <c r="J6175">
        <v>0</v>
      </c>
      <c r="K6175">
        <v>0</v>
      </c>
      <c r="L6175">
        <v>0</v>
      </c>
      <c r="M6175">
        <v>0</v>
      </c>
    </row>
    <row r="6176" spans="2:13" x14ac:dyDescent="0.2">
      <c r="B6176">
        <v>0</v>
      </c>
      <c r="C6176">
        <v>0</v>
      </c>
      <c r="D6176">
        <v>0</v>
      </c>
      <c r="E6176">
        <v>0</v>
      </c>
      <c r="F6176">
        <v>0</v>
      </c>
      <c r="G6176">
        <v>55555555</v>
      </c>
      <c r="H6176">
        <v>0</v>
      </c>
      <c r="I6176">
        <v>0</v>
      </c>
      <c r="J6176">
        <v>0</v>
      </c>
      <c r="K6176">
        <v>0</v>
      </c>
      <c r="L6176">
        <v>0</v>
      </c>
      <c r="M6176">
        <v>0</v>
      </c>
    </row>
    <row r="6177" spans="2:13" x14ac:dyDescent="0.2">
      <c r="B6177">
        <v>0</v>
      </c>
      <c r="C6177">
        <v>0</v>
      </c>
      <c r="D6177">
        <v>0</v>
      </c>
      <c r="E6177">
        <v>0</v>
      </c>
      <c r="F6177">
        <v>0</v>
      </c>
      <c r="G6177">
        <v>55555555</v>
      </c>
      <c r="H6177">
        <v>0</v>
      </c>
      <c r="I6177">
        <v>0</v>
      </c>
      <c r="J6177">
        <v>0</v>
      </c>
      <c r="K6177">
        <v>0</v>
      </c>
      <c r="L6177">
        <v>0</v>
      </c>
      <c r="M6177">
        <v>0</v>
      </c>
    </row>
    <row r="6178" spans="2:13" x14ac:dyDescent="0.2">
      <c r="B6178">
        <v>0</v>
      </c>
      <c r="C6178">
        <v>0</v>
      </c>
      <c r="D6178">
        <v>0</v>
      </c>
      <c r="E6178">
        <v>0</v>
      </c>
      <c r="F6178">
        <v>0</v>
      </c>
      <c r="G6178">
        <v>55555555</v>
      </c>
      <c r="H6178">
        <v>0</v>
      </c>
      <c r="I6178">
        <v>0</v>
      </c>
      <c r="J6178">
        <v>0</v>
      </c>
      <c r="K6178">
        <v>0</v>
      </c>
      <c r="L6178">
        <v>0</v>
      </c>
      <c r="M6178">
        <v>0</v>
      </c>
    </row>
    <row r="6179" spans="2:13" x14ac:dyDescent="0.2">
      <c r="B6179">
        <v>0</v>
      </c>
      <c r="C6179">
        <v>0</v>
      </c>
      <c r="D6179">
        <v>0</v>
      </c>
      <c r="E6179">
        <v>0</v>
      </c>
      <c r="F6179">
        <v>0</v>
      </c>
      <c r="G6179">
        <v>55555555</v>
      </c>
      <c r="H6179">
        <v>0</v>
      </c>
      <c r="I6179">
        <v>0</v>
      </c>
      <c r="J6179">
        <v>0</v>
      </c>
      <c r="K6179">
        <v>0</v>
      </c>
      <c r="L6179">
        <v>0</v>
      </c>
      <c r="M6179">
        <v>0</v>
      </c>
    </row>
    <row r="6180" spans="2:13" x14ac:dyDescent="0.2">
      <c r="B6180">
        <v>0</v>
      </c>
      <c r="C6180">
        <v>0</v>
      </c>
      <c r="D6180">
        <v>0</v>
      </c>
      <c r="E6180">
        <v>0</v>
      </c>
      <c r="F6180">
        <v>0</v>
      </c>
      <c r="G6180">
        <v>55555555</v>
      </c>
      <c r="H6180">
        <v>0</v>
      </c>
      <c r="I6180">
        <v>0</v>
      </c>
      <c r="J6180">
        <v>0</v>
      </c>
      <c r="K6180">
        <v>0</v>
      </c>
      <c r="L6180">
        <v>0</v>
      </c>
      <c r="M6180">
        <v>0</v>
      </c>
    </row>
    <row r="6181" spans="2:13" x14ac:dyDescent="0.2">
      <c r="B6181">
        <v>0</v>
      </c>
      <c r="C6181">
        <v>0</v>
      </c>
      <c r="D6181">
        <v>0</v>
      </c>
      <c r="E6181">
        <v>0</v>
      </c>
      <c r="F6181">
        <v>0</v>
      </c>
      <c r="G6181">
        <v>55555555</v>
      </c>
      <c r="H6181">
        <v>0</v>
      </c>
      <c r="I6181">
        <v>0</v>
      </c>
      <c r="J6181">
        <v>0</v>
      </c>
      <c r="K6181">
        <v>0</v>
      </c>
      <c r="L6181">
        <v>0</v>
      </c>
      <c r="M6181">
        <v>0</v>
      </c>
    </row>
    <row r="6182" spans="2:13" x14ac:dyDescent="0.2">
      <c r="B6182">
        <v>0</v>
      </c>
      <c r="C6182">
        <v>0</v>
      </c>
      <c r="D6182">
        <v>0</v>
      </c>
      <c r="E6182">
        <v>0</v>
      </c>
      <c r="F6182">
        <v>0</v>
      </c>
      <c r="G6182">
        <v>55555555</v>
      </c>
      <c r="H6182">
        <v>0</v>
      </c>
      <c r="I6182">
        <v>0</v>
      </c>
      <c r="J6182">
        <v>0</v>
      </c>
      <c r="K6182">
        <v>0</v>
      </c>
      <c r="L6182">
        <v>0</v>
      </c>
      <c r="M6182">
        <v>0</v>
      </c>
    </row>
    <row r="6183" spans="2:13" x14ac:dyDescent="0.2">
      <c r="B6183">
        <v>0</v>
      </c>
      <c r="C6183">
        <v>0</v>
      </c>
      <c r="D6183">
        <v>0</v>
      </c>
      <c r="E6183">
        <v>0</v>
      </c>
      <c r="F6183">
        <v>0</v>
      </c>
      <c r="G6183">
        <v>55555555</v>
      </c>
      <c r="H6183">
        <v>0</v>
      </c>
      <c r="I6183">
        <v>0</v>
      </c>
      <c r="J6183">
        <v>0</v>
      </c>
      <c r="K6183">
        <v>0</v>
      </c>
      <c r="L6183">
        <v>0</v>
      </c>
      <c r="M6183">
        <v>0</v>
      </c>
    </row>
    <row r="6184" spans="2:13" x14ac:dyDescent="0.2">
      <c r="B6184">
        <v>0</v>
      </c>
      <c r="C6184">
        <v>0</v>
      </c>
      <c r="D6184">
        <v>0</v>
      </c>
      <c r="E6184">
        <v>0</v>
      </c>
      <c r="F6184">
        <v>0</v>
      </c>
      <c r="G6184">
        <v>55555555</v>
      </c>
      <c r="H6184">
        <v>0</v>
      </c>
      <c r="I6184">
        <v>0</v>
      </c>
      <c r="J6184">
        <v>0</v>
      </c>
      <c r="K6184">
        <v>0</v>
      </c>
      <c r="L6184">
        <v>0</v>
      </c>
      <c r="M6184">
        <v>0</v>
      </c>
    </row>
    <row r="6185" spans="2:13" x14ac:dyDescent="0.2">
      <c r="B6185">
        <v>0</v>
      </c>
      <c r="C6185">
        <v>0</v>
      </c>
      <c r="D6185">
        <v>0</v>
      </c>
      <c r="E6185">
        <v>0</v>
      </c>
      <c r="F6185">
        <v>0</v>
      </c>
      <c r="G6185">
        <v>55555555</v>
      </c>
      <c r="H6185">
        <v>0</v>
      </c>
      <c r="I6185">
        <v>0</v>
      </c>
      <c r="J6185">
        <v>0</v>
      </c>
      <c r="K6185">
        <v>0</v>
      </c>
      <c r="L6185">
        <v>0</v>
      </c>
      <c r="M6185">
        <v>0</v>
      </c>
    </row>
    <row r="6186" spans="2:13" x14ac:dyDescent="0.2">
      <c r="B6186">
        <v>0</v>
      </c>
      <c r="C6186">
        <v>0</v>
      </c>
      <c r="D6186">
        <v>0</v>
      </c>
      <c r="E6186">
        <v>0</v>
      </c>
      <c r="F6186">
        <v>0</v>
      </c>
      <c r="G6186">
        <v>55555555</v>
      </c>
      <c r="H6186">
        <v>0</v>
      </c>
      <c r="I6186">
        <v>0</v>
      </c>
      <c r="J6186">
        <v>0</v>
      </c>
      <c r="K6186">
        <v>0</v>
      </c>
      <c r="L6186">
        <v>0</v>
      </c>
      <c r="M6186">
        <v>0</v>
      </c>
    </row>
    <row r="6187" spans="2:13" x14ac:dyDescent="0.2">
      <c r="B6187">
        <v>0</v>
      </c>
      <c r="C6187">
        <v>0</v>
      </c>
      <c r="D6187">
        <v>0</v>
      </c>
      <c r="E6187">
        <v>0</v>
      </c>
      <c r="F6187">
        <v>0</v>
      </c>
      <c r="G6187">
        <v>55555555</v>
      </c>
      <c r="H6187">
        <v>0</v>
      </c>
      <c r="I6187">
        <v>0</v>
      </c>
      <c r="J6187">
        <v>0</v>
      </c>
      <c r="K6187">
        <v>0</v>
      </c>
      <c r="L6187">
        <v>0</v>
      </c>
      <c r="M6187">
        <v>0</v>
      </c>
    </row>
    <row r="6188" spans="2:13" x14ac:dyDescent="0.2">
      <c r="B6188">
        <v>0</v>
      </c>
      <c r="C6188">
        <v>0</v>
      </c>
      <c r="D6188">
        <v>0</v>
      </c>
      <c r="E6188">
        <v>0</v>
      </c>
      <c r="F6188">
        <v>0</v>
      </c>
      <c r="G6188">
        <v>55555555</v>
      </c>
      <c r="H6188">
        <v>0</v>
      </c>
      <c r="I6188">
        <v>0</v>
      </c>
      <c r="J6188">
        <v>0</v>
      </c>
      <c r="K6188">
        <v>0</v>
      </c>
      <c r="L6188">
        <v>0</v>
      </c>
      <c r="M6188">
        <v>0</v>
      </c>
    </row>
    <row r="6189" spans="2:13" x14ac:dyDescent="0.2">
      <c r="B6189">
        <v>0</v>
      </c>
      <c r="C6189">
        <v>0</v>
      </c>
      <c r="D6189">
        <v>0</v>
      </c>
      <c r="E6189">
        <v>0</v>
      </c>
      <c r="F6189">
        <v>0</v>
      </c>
      <c r="G6189">
        <v>55555555</v>
      </c>
      <c r="H6189">
        <v>0</v>
      </c>
      <c r="I6189">
        <v>0</v>
      </c>
      <c r="J6189">
        <v>0</v>
      </c>
      <c r="K6189">
        <v>0</v>
      </c>
      <c r="L6189">
        <v>0</v>
      </c>
      <c r="M6189">
        <v>0</v>
      </c>
    </row>
    <row r="6190" spans="2:13" x14ac:dyDescent="0.2">
      <c r="B6190">
        <v>0</v>
      </c>
      <c r="C6190">
        <v>0</v>
      </c>
      <c r="D6190">
        <v>0</v>
      </c>
      <c r="E6190">
        <v>0</v>
      </c>
      <c r="F6190">
        <v>0</v>
      </c>
      <c r="G6190">
        <v>55555555</v>
      </c>
      <c r="H6190">
        <v>0</v>
      </c>
      <c r="I6190">
        <v>0</v>
      </c>
      <c r="J6190">
        <v>0</v>
      </c>
      <c r="K6190">
        <v>0</v>
      </c>
      <c r="L6190">
        <v>0</v>
      </c>
      <c r="M6190">
        <v>0</v>
      </c>
    </row>
    <row r="6191" spans="2:13" x14ac:dyDescent="0.2">
      <c r="B6191">
        <v>0</v>
      </c>
      <c r="C6191">
        <v>0</v>
      </c>
      <c r="D6191">
        <v>0</v>
      </c>
      <c r="E6191">
        <v>0</v>
      </c>
      <c r="F6191">
        <v>0</v>
      </c>
      <c r="G6191">
        <v>55555555</v>
      </c>
      <c r="H6191">
        <v>0</v>
      </c>
      <c r="I6191">
        <v>0</v>
      </c>
      <c r="J6191">
        <v>0</v>
      </c>
      <c r="K6191">
        <v>0</v>
      </c>
      <c r="L6191">
        <v>0</v>
      </c>
      <c r="M6191">
        <v>0</v>
      </c>
    </row>
    <row r="6192" spans="2:13" x14ac:dyDescent="0.2">
      <c r="B6192">
        <v>0</v>
      </c>
      <c r="C6192">
        <v>0</v>
      </c>
      <c r="D6192">
        <v>0</v>
      </c>
      <c r="E6192">
        <v>0</v>
      </c>
      <c r="F6192">
        <v>0</v>
      </c>
      <c r="G6192">
        <v>55555555</v>
      </c>
      <c r="H6192">
        <v>0</v>
      </c>
      <c r="I6192">
        <v>0</v>
      </c>
      <c r="J6192">
        <v>0</v>
      </c>
      <c r="K6192">
        <v>0</v>
      </c>
      <c r="L6192">
        <v>0</v>
      </c>
      <c r="M6192">
        <v>0</v>
      </c>
    </row>
    <row r="6193" spans="2:13" x14ac:dyDescent="0.2">
      <c r="B6193">
        <v>0</v>
      </c>
      <c r="C6193">
        <v>0</v>
      </c>
      <c r="D6193">
        <v>0</v>
      </c>
      <c r="E6193">
        <v>0</v>
      </c>
      <c r="F6193">
        <v>0</v>
      </c>
      <c r="G6193">
        <v>55555555</v>
      </c>
      <c r="H6193">
        <v>0</v>
      </c>
      <c r="I6193">
        <v>0</v>
      </c>
      <c r="J6193">
        <v>0</v>
      </c>
      <c r="K6193">
        <v>0</v>
      </c>
      <c r="L6193">
        <v>0</v>
      </c>
      <c r="M6193">
        <v>0</v>
      </c>
    </row>
    <row r="6194" spans="2:13" x14ac:dyDescent="0.2">
      <c r="B6194">
        <v>0</v>
      </c>
      <c r="C6194">
        <v>0</v>
      </c>
      <c r="D6194">
        <v>0</v>
      </c>
      <c r="E6194">
        <v>0</v>
      </c>
      <c r="F6194">
        <v>0</v>
      </c>
      <c r="G6194">
        <v>55555555</v>
      </c>
      <c r="H6194">
        <v>0</v>
      </c>
      <c r="I6194">
        <v>0</v>
      </c>
      <c r="J6194">
        <v>0</v>
      </c>
      <c r="K6194">
        <v>0</v>
      </c>
      <c r="L6194">
        <v>0</v>
      </c>
      <c r="M6194">
        <v>0</v>
      </c>
    </row>
    <row r="6195" spans="2:13" x14ac:dyDescent="0.2">
      <c r="B6195">
        <v>0</v>
      </c>
      <c r="C6195">
        <v>0</v>
      </c>
      <c r="D6195">
        <v>0</v>
      </c>
      <c r="E6195">
        <v>0</v>
      </c>
      <c r="F6195">
        <v>0</v>
      </c>
      <c r="G6195">
        <v>55555555</v>
      </c>
      <c r="H6195">
        <v>0</v>
      </c>
      <c r="I6195">
        <v>0</v>
      </c>
      <c r="J6195">
        <v>0</v>
      </c>
      <c r="K6195">
        <v>0</v>
      </c>
      <c r="L6195">
        <v>0</v>
      </c>
      <c r="M6195">
        <v>0</v>
      </c>
    </row>
    <row r="6196" spans="2:13" x14ac:dyDescent="0.2">
      <c r="B6196">
        <v>0</v>
      </c>
      <c r="C6196">
        <v>0</v>
      </c>
      <c r="D6196">
        <v>0</v>
      </c>
      <c r="E6196">
        <v>0</v>
      </c>
      <c r="F6196">
        <v>0</v>
      </c>
      <c r="G6196">
        <v>55555555</v>
      </c>
      <c r="H6196">
        <v>0</v>
      </c>
      <c r="I6196">
        <v>0</v>
      </c>
      <c r="J6196">
        <v>0</v>
      </c>
      <c r="K6196">
        <v>0</v>
      </c>
      <c r="L6196">
        <v>0</v>
      </c>
      <c r="M6196">
        <v>0</v>
      </c>
    </row>
    <row r="6197" spans="2:13" x14ac:dyDescent="0.2">
      <c r="B6197">
        <v>0</v>
      </c>
      <c r="C6197">
        <v>0</v>
      </c>
      <c r="D6197">
        <v>0</v>
      </c>
      <c r="E6197">
        <v>0</v>
      </c>
      <c r="F6197">
        <v>0</v>
      </c>
      <c r="G6197">
        <v>55555555</v>
      </c>
      <c r="H6197">
        <v>0</v>
      </c>
      <c r="I6197">
        <v>0</v>
      </c>
      <c r="J6197">
        <v>0</v>
      </c>
      <c r="K6197">
        <v>0</v>
      </c>
      <c r="L6197">
        <v>0</v>
      </c>
      <c r="M6197">
        <v>0</v>
      </c>
    </row>
    <row r="6198" spans="2:13" x14ac:dyDescent="0.2">
      <c r="B6198">
        <v>0</v>
      </c>
      <c r="C6198">
        <v>0</v>
      </c>
      <c r="D6198">
        <v>0</v>
      </c>
      <c r="E6198">
        <v>0</v>
      </c>
      <c r="F6198">
        <v>0</v>
      </c>
      <c r="G6198">
        <v>55555555</v>
      </c>
      <c r="H6198">
        <v>0</v>
      </c>
      <c r="I6198">
        <v>0</v>
      </c>
      <c r="J6198">
        <v>0</v>
      </c>
      <c r="K6198">
        <v>0</v>
      </c>
      <c r="L6198">
        <v>0</v>
      </c>
      <c r="M6198">
        <v>0</v>
      </c>
    </row>
    <row r="6199" spans="2:13" x14ac:dyDescent="0.2">
      <c r="B6199">
        <v>0</v>
      </c>
      <c r="C6199">
        <v>0</v>
      </c>
      <c r="D6199">
        <v>0</v>
      </c>
      <c r="E6199">
        <v>0</v>
      </c>
      <c r="F6199">
        <v>0</v>
      </c>
      <c r="G6199">
        <v>55555555</v>
      </c>
      <c r="H6199">
        <v>0</v>
      </c>
      <c r="I6199">
        <v>0</v>
      </c>
      <c r="J6199">
        <v>0</v>
      </c>
      <c r="K6199">
        <v>0</v>
      </c>
      <c r="L6199">
        <v>0</v>
      </c>
      <c r="M6199">
        <v>0</v>
      </c>
    </row>
    <row r="6200" spans="2:13" x14ac:dyDescent="0.2">
      <c r="B6200">
        <v>0</v>
      </c>
      <c r="C6200">
        <v>0</v>
      </c>
      <c r="D6200">
        <v>0</v>
      </c>
      <c r="E6200">
        <v>0</v>
      </c>
      <c r="F6200">
        <v>0</v>
      </c>
      <c r="G6200">
        <v>55555555</v>
      </c>
      <c r="H6200">
        <v>0</v>
      </c>
      <c r="I6200">
        <v>0</v>
      </c>
      <c r="J6200">
        <v>0</v>
      </c>
      <c r="K6200">
        <v>0</v>
      </c>
      <c r="L6200">
        <v>0</v>
      </c>
      <c r="M6200">
        <v>0</v>
      </c>
    </row>
    <row r="6201" spans="2:13" x14ac:dyDescent="0.2">
      <c r="B6201">
        <v>0</v>
      </c>
      <c r="C6201">
        <v>0</v>
      </c>
      <c r="D6201">
        <v>0</v>
      </c>
      <c r="E6201">
        <v>0</v>
      </c>
      <c r="F6201">
        <v>0</v>
      </c>
      <c r="G6201">
        <v>55555555</v>
      </c>
      <c r="H6201">
        <v>0</v>
      </c>
      <c r="I6201">
        <v>0</v>
      </c>
      <c r="J6201">
        <v>0</v>
      </c>
      <c r="K6201">
        <v>0</v>
      </c>
      <c r="L6201">
        <v>0</v>
      </c>
      <c r="M6201">
        <v>0</v>
      </c>
    </row>
    <row r="6202" spans="2:13" x14ac:dyDescent="0.2">
      <c r="B6202">
        <v>0</v>
      </c>
      <c r="C6202">
        <v>0</v>
      </c>
      <c r="D6202">
        <v>0</v>
      </c>
      <c r="E6202">
        <v>0</v>
      </c>
      <c r="F6202">
        <v>0</v>
      </c>
      <c r="G6202">
        <v>55555555</v>
      </c>
      <c r="H6202">
        <v>0</v>
      </c>
      <c r="I6202">
        <v>0</v>
      </c>
      <c r="J6202">
        <v>0</v>
      </c>
      <c r="K6202">
        <v>0</v>
      </c>
      <c r="L6202">
        <v>0</v>
      </c>
      <c r="M6202">
        <v>0</v>
      </c>
    </row>
    <row r="6203" spans="2:13" x14ac:dyDescent="0.2">
      <c r="B6203">
        <v>0</v>
      </c>
      <c r="C6203">
        <v>0</v>
      </c>
      <c r="D6203">
        <v>0</v>
      </c>
      <c r="E6203">
        <v>0</v>
      </c>
      <c r="F6203">
        <v>0</v>
      </c>
      <c r="G6203">
        <v>55555555</v>
      </c>
      <c r="H6203">
        <v>0</v>
      </c>
      <c r="I6203">
        <v>0</v>
      </c>
      <c r="J6203">
        <v>0</v>
      </c>
      <c r="K6203">
        <v>0</v>
      </c>
      <c r="L6203">
        <v>0</v>
      </c>
      <c r="M6203">
        <v>0</v>
      </c>
    </row>
    <row r="6204" spans="2:13" x14ac:dyDescent="0.2">
      <c r="B6204">
        <v>0</v>
      </c>
      <c r="C6204">
        <v>0</v>
      </c>
      <c r="D6204">
        <v>0</v>
      </c>
      <c r="E6204">
        <v>0</v>
      </c>
      <c r="F6204">
        <v>0</v>
      </c>
      <c r="G6204">
        <v>55555555</v>
      </c>
      <c r="H6204">
        <v>0</v>
      </c>
      <c r="I6204">
        <v>0</v>
      </c>
      <c r="J6204">
        <v>0</v>
      </c>
      <c r="K6204">
        <v>0</v>
      </c>
      <c r="L6204">
        <v>0</v>
      </c>
      <c r="M6204">
        <v>0</v>
      </c>
    </row>
    <row r="6205" spans="2:13" x14ac:dyDescent="0.2">
      <c r="B6205">
        <v>0</v>
      </c>
      <c r="C6205">
        <v>0</v>
      </c>
      <c r="D6205">
        <v>0</v>
      </c>
      <c r="E6205">
        <v>0</v>
      </c>
      <c r="F6205">
        <v>0</v>
      </c>
      <c r="G6205">
        <v>55555555</v>
      </c>
      <c r="H6205">
        <v>0</v>
      </c>
      <c r="I6205">
        <v>0</v>
      </c>
      <c r="J6205">
        <v>0</v>
      </c>
      <c r="K6205">
        <v>0</v>
      </c>
      <c r="L6205">
        <v>0</v>
      </c>
      <c r="M6205">
        <v>0</v>
      </c>
    </row>
    <row r="6206" spans="2:13" x14ac:dyDescent="0.2">
      <c r="B6206">
        <v>0</v>
      </c>
      <c r="C6206">
        <v>0</v>
      </c>
      <c r="D6206">
        <v>0</v>
      </c>
      <c r="E6206">
        <v>0</v>
      </c>
      <c r="F6206">
        <v>0</v>
      </c>
      <c r="G6206">
        <v>55555555</v>
      </c>
      <c r="H6206">
        <v>0</v>
      </c>
      <c r="I6206">
        <v>0</v>
      </c>
      <c r="J6206">
        <v>0</v>
      </c>
      <c r="K6206">
        <v>0</v>
      </c>
      <c r="L6206">
        <v>0</v>
      </c>
      <c r="M6206">
        <v>0</v>
      </c>
    </row>
    <row r="6207" spans="2:13" x14ac:dyDescent="0.2">
      <c r="B6207">
        <v>0</v>
      </c>
      <c r="C6207">
        <v>0</v>
      </c>
      <c r="D6207">
        <v>0</v>
      </c>
      <c r="E6207">
        <v>0</v>
      </c>
      <c r="F6207">
        <v>0</v>
      </c>
      <c r="G6207">
        <v>55555555</v>
      </c>
      <c r="H6207">
        <v>0</v>
      </c>
      <c r="I6207">
        <v>0</v>
      </c>
      <c r="J6207">
        <v>0</v>
      </c>
      <c r="K6207">
        <v>0</v>
      </c>
      <c r="L6207">
        <v>0</v>
      </c>
      <c r="M6207">
        <v>0</v>
      </c>
    </row>
    <row r="6208" spans="2:13" x14ac:dyDescent="0.2">
      <c r="B6208">
        <v>0</v>
      </c>
      <c r="C6208">
        <v>0</v>
      </c>
      <c r="D6208">
        <v>0</v>
      </c>
      <c r="E6208">
        <v>0</v>
      </c>
      <c r="F6208">
        <v>0</v>
      </c>
      <c r="G6208">
        <v>55555555</v>
      </c>
      <c r="H6208">
        <v>0</v>
      </c>
      <c r="I6208">
        <v>0</v>
      </c>
      <c r="J6208">
        <v>0</v>
      </c>
      <c r="K6208">
        <v>0</v>
      </c>
      <c r="L6208">
        <v>0</v>
      </c>
      <c r="M6208">
        <v>0</v>
      </c>
    </row>
    <row r="6209" spans="2:13" x14ac:dyDescent="0.2">
      <c r="B6209">
        <v>0</v>
      </c>
      <c r="C6209">
        <v>0</v>
      </c>
      <c r="D6209">
        <v>0</v>
      </c>
      <c r="E6209">
        <v>0</v>
      </c>
      <c r="F6209">
        <v>0</v>
      </c>
      <c r="G6209">
        <v>55555555</v>
      </c>
      <c r="H6209">
        <v>0</v>
      </c>
      <c r="I6209">
        <v>0</v>
      </c>
      <c r="J6209">
        <v>0</v>
      </c>
      <c r="K6209">
        <v>0</v>
      </c>
      <c r="L6209">
        <v>0</v>
      </c>
      <c r="M6209">
        <v>0</v>
      </c>
    </row>
    <row r="6210" spans="2:13" x14ac:dyDescent="0.2">
      <c r="B6210">
        <v>0</v>
      </c>
      <c r="C6210">
        <v>0</v>
      </c>
      <c r="D6210">
        <v>0</v>
      </c>
      <c r="E6210">
        <v>0</v>
      </c>
      <c r="F6210">
        <v>0</v>
      </c>
      <c r="G6210">
        <v>55555555</v>
      </c>
      <c r="H6210">
        <v>0</v>
      </c>
      <c r="I6210">
        <v>0</v>
      </c>
      <c r="J6210">
        <v>0</v>
      </c>
      <c r="K6210">
        <v>0</v>
      </c>
      <c r="L6210">
        <v>0</v>
      </c>
      <c r="M6210">
        <v>0</v>
      </c>
    </row>
    <row r="6211" spans="2:13" x14ac:dyDescent="0.2">
      <c r="B6211">
        <v>0</v>
      </c>
      <c r="C6211">
        <v>0</v>
      </c>
      <c r="D6211">
        <v>0</v>
      </c>
      <c r="E6211">
        <v>0</v>
      </c>
      <c r="F6211">
        <v>0</v>
      </c>
      <c r="G6211">
        <v>55555555</v>
      </c>
      <c r="H6211">
        <v>0</v>
      </c>
      <c r="I6211">
        <v>0</v>
      </c>
      <c r="J6211">
        <v>0</v>
      </c>
      <c r="K6211">
        <v>0</v>
      </c>
      <c r="L6211">
        <v>0</v>
      </c>
      <c r="M6211">
        <v>0</v>
      </c>
    </row>
    <row r="6212" spans="2:13" x14ac:dyDescent="0.2">
      <c r="B6212">
        <v>0</v>
      </c>
      <c r="C6212">
        <v>0</v>
      </c>
      <c r="D6212">
        <v>0</v>
      </c>
      <c r="E6212">
        <v>0</v>
      </c>
      <c r="F6212">
        <v>0</v>
      </c>
      <c r="G6212">
        <v>55555555</v>
      </c>
      <c r="H6212">
        <v>0</v>
      </c>
      <c r="I6212">
        <v>0</v>
      </c>
      <c r="J6212">
        <v>0</v>
      </c>
      <c r="K6212">
        <v>0</v>
      </c>
      <c r="L6212">
        <v>0</v>
      </c>
      <c r="M6212">
        <v>0</v>
      </c>
    </row>
    <row r="6213" spans="2:13" x14ac:dyDescent="0.2">
      <c r="B6213">
        <v>0</v>
      </c>
      <c r="C6213">
        <v>0</v>
      </c>
      <c r="D6213">
        <v>0</v>
      </c>
      <c r="E6213">
        <v>0</v>
      </c>
      <c r="F6213">
        <v>0</v>
      </c>
      <c r="G6213">
        <v>55555555</v>
      </c>
      <c r="H6213">
        <v>0</v>
      </c>
      <c r="I6213">
        <v>0</v>
      </c>
      <c r="J6213">
        <v>0</v>
      </c>
      <c r="K6213">
        <v>0</v>
      </c>
      <c r="L6213">
        <v>0</v>
      </c>
      <c r="M6213">
        <v>0</v>
      </c>
    </row>
    <row r="6214" spans="2:13" x14ac:dyDescent="0.2">
      <c r="B6214">
        <v>0</v>
      </c>
      <c r="C6214">
        <v>0</v>
      </c>
      <c r="D6214">
        <v>0</v>
      </c>
      <c r="E6214">
        <v>0</v>
      </c>
      <c r="F6214">
        <v>0</v>
      </c>
      <c r="G6214">
        <v>55555555</v>
      </c>
      <c r="H6214">
        <v>0</v>
      </c>
      <c r="I6214">
        <v>0</v>
      </c>
      <c r="J6214">
        <v>0</v>
      </c>
      <c r="K6214">
        <v>0</v>
      </c>
      <c r="L6214">
        <v>0</v>
      </c>
      <c r="M6214">
        <v>0</v>
      </c>
    </row>
    <row r="6215" spans="2:13" x14ac:dyDescent="0.2">
      <c r="B6215">
        <v>0</v>
      </c>
      <c r="C6215">
        <v>0</v>
      </c>
      <c r="D6215">
        <v>0</v>
      </c>
      <c r="E6215">
        <v>0</v>
      </c>
      <c r="F6215">
        <v>0</v>
      </c>
      <c r="G6215">
        <v>55555555</v>
      </c>
      <c r="H6215">
        <v>0</v>
      </c>
      <c r="I6215">
        <v>0</v>
      </c>
      <c r="J6215">
        <v>0</v>
      </c>
      <c r="K6215">
        <v>0</v>
      </c>
      <c r="L6215">
        <v>0</v>
      </c>
      <c r="M6215">
        <v>0</v>
      </c>
    </row>
    <row r="6216" spans="2:13" x14ac:dyDescent="0.2">
      <c r="B6216">
        <v>0</v>
      </c>
      <c r="C6216">
        <v>0</v>
      </c>
      <c r="D6216">
        <v>0</v>
      </c>
      <c r="E6216">
        <v>0</v>
      </c>
      <c r="F6216">
        <v>0</v>
      </c>
      <c r="G6216">
        <v>55555555</v>
      </c>
      <c r="H6216">
        <v>0</v>
      </c>
      <c r="I6216">
        <v>0</v>
      </c>
      <c r="J6216">
        <v>0</v>
      </c>
      <c r="K6216">
        <v>0</v>
      </c>
      <c r="L6216">
        <v>0</v>
      </c>
      <c r="M6216">
        <v>0</v>
      </c>
    </row>
    <row r="6217" spans="2:13" x14ac:dyDescent="0.2">
      <c r="B6217">
        <v>0</v>
      </c>
      <c r="C6217">
        <v>0</v>
      </c>
      <c r="D6217">
        <v>0</v>
      </c>
      <c r="E6217">
        <v>0</v>
      </c>
      <c r="F6217">
        <v>0</v>
      </c>
      <c r="G6217">
        <v>55555555</v>
      </c>
      <c r="H6217">
        <v>0</v>
      </c>
      <c r="I6217">
        <v>0</v>
      </c>
      <c r="J6217">
        <v>0</v>
      </c>
      <c r="K6217">
        <v>0</v>
      </c>
      <c r="L6217">
        <v>0</v>
      </c>
      <c r="M6217">
        <v>0</v>
      </c>
    </row>
    <row r="6218" spans="2:13" x14ac:dyDescent="0.2">
      <c r="B6218">
        <v>0</v>
      </c>
      <c r="C6218">
        <v>0</v>
      </c>
      <c r="D6218">
        <v>0</v>
      </c>
      <c r="E6218">
        <v>0</v>
      </c>
      <c r="F6218">
        <v>0</v>
      </c>
      <c r="G6218">
        <v>55555555</v>
      </c>
      <c r="H6218">
        <v>0</v>
      </c>
      <c r="I6218">
        <v>0</v>
      </c>
      <c r="J6218">
        <v>0</v>
      </c>
      <c r="K6218">
        <v>0</v>
      </c>
      <c r="L6218">
        <v>0</v>
      </c>
      <c r="M6218">
        <v>0</v>
      </c>
    </row>
    <row r="6219" spans="2:13" x14ac:dyDescent="0.2">
      <c r="B6219">
        <v>0</v>
      </c>
      <c r="C6219">
        <v>0</v>
      </c>
      <c r="D6219">
        <v>0</v>
      </c>
      <c r="E6219">
        <v>0</v>
      </c>
      <c r="F6219">
        <v>0</v>
      </c>
      <c r="G6219">
        <v>55555555</v>
      </c>
      <c r="H6219">
        <v>0</v>
      </c>
      <c r="I6219">
        <v>0</v>
      </c>
      <c r="J6219">
        <v>0</v>
      </c>
      <c r="K6219">
        <v>0</v>
      </c>
      <c r="L6219">
        <v>0</v>
      </c>
      <c r="M6219">
        <v>0</v>
      </c>
    </row>
    <row r="6220" spans="2:13" x14ac:dyDescent="0.2">
      <c r="B6220">
        <v>0</v>
      </c>
      <c r="C6220">
        <v>0</v>
      </c>
      <c r="D6220">
        <v>0</v>
      </c>
      <c r="E6220">
        <v>0</v>
      </c>
      <c r="F6220">
        <v>0</v>
      </c>
      <c r="G6220">
        <v>55555555</v>
      </c>
      <c r="H6220">
        <v>0</v>
      </c>
      <c r="I6220">
        <v>0</v>
      </c>
      <c r="J6220">
        <v>0</v>
      </c>
      <c r="K6220">
        <v>0</v>
      </c>
      <c r="L6220">
        <v>0</v>
      </c>
      <c r="M6220">
        <v>0</v>
      </c>
    </row>
    <row r="6221" spans="2:13" x14ac:dyDescent="0.2">
      <c r="B6221">
        <v>0</v>
      </c>
      <c r="C6221">
        <v>0</v>
      </c>
      <c r="D6221">
        <v>0</v>
      </c>
      <c r="E6221">
        <v>0</v>
      </c>
      <c r="F6221">
        <v>0</v>
      </c>
      <c r="G6221">
        <v>55555555</v>
      </c>
      <c r="H6221">
        <v>0</v>
      </c>
      <c r="I6221">
        <v>0</v>
      </c>
      <c r="J6221">
        <v>0</v>
      </c>
      <c r="K6221">
        <v>0</v>
      </c>
      <c r="L6221">
        <v>0</v>
      </c>
      <c r="M6221">
        <v>0</v>
      </c>
    </row>
    <row r="6222" spans="2:13" x14ac:dyDescent="0.2">
      <c r="B6222">
        <v>0</v>
      </c>
      <c r="C6222">
        <v>0</v>
      </c>
      <c r="D6222">
        <v>0</v>
      </c>
      <c r="E6222">
        <v>0</v>
      </c>
      <c r="F6222">
        <v>0</v>
      </c>
      <c r="G6222">
        <v>55555555</v>
      </c>
      <c r="H6222">
        <v>0</v>
      </c>
      <c r="I6222">
        <v>0</v>
      </c>
      <c r="J6222">
        <v>0</v>
      </c>
      <c r="K6222">
        <v>0</v>
      </c>
      <c r="L6222">
        <v>0</v>
      </c>
      <c r="M6222">
        <v>0</v>
      </c>
    </row>
    <row r="6223" spans="2:13" x14ac:dyDescent="0.2">
      <c r="B6223">
        <v>0</v>
      </c>
      <c r="C6223">
        <v>0</v>
      </c>
      <c r="D6223">
        <v>0</v>
      </c>
      <c r="E6223">
        <v>0</v>
      </c>
      <c r="F6223">
        <v>0</v>
      </c>
      <c r="G6223">
        <v>55555555</v>
      </c>
      <c r="H6223">
        <v>0</v>
      </c>
      <c r="I6223">
        <v>0</v>
      </c>
      <c r="J6223">
        <v>0</v>
      </c>
      <c r="K6223">
        <v>0</v>
      </c>
      <c r="L6223">
        <v>0</v>
      </c>
      <c r="M6223">
        <v>0</v>
      </c>
    </row>
    <row r="6224" spans="2:13" x14ac:dyDescent="0.2">
      <c r="B6224">
        <v>0</v>
      </c>
      <c r="C6224">
        <v>0</v>
      </c>
      <c r="D6224">
        <v>0</v>
      </c>
      <c r="E6224">
        <v>0</v>
      </c>
      <c r="F6224">
        <v>0</v>
      </c>
      <c r="G6224">
        <v>55555555</v>
      </c>
      <c r="H6224">
        <v>0</v>
      </c>
      <c r="I6224">
        <v>0</v>
      </c>
      <c r="J6224">
        <v>0</v>
      </c>
      <c r="K6224">
        <v>0</v>
      </c>
      <c r="L6224">
        <v>0</v>
      </c>
      <c r="M6224">
        <v>0</v>
      </c>
    </row>
    <row r="6225" spans="2:13" x14ac:dyDescent="0.2">
      <c r="B6225">
        <v>0</v>
      </c>
      <c r="C6225">
        <v>0</v>
      </c>
      <c r="D6225">
        <v>0</v>
      </c>
      <c r="E6225">
        <v>0</v>
      </c>
      <c r="F6225">
        <v>0</v>
      </c>
      <c r="G6225">
        <v>55555555</v>
      </c>
      <c r="H6225">
        <v>0</v>
      </c>
      <c r="I6225">
        <v>0</v>
      </c>
      <c r="J6225">
        <v>0</v>
      </c>
      <c r="K6225">
        <v>0</v>
      </c>
      <c r="L6225">
        <v>0</v>
      </c>
      <c r="M6225">
        <v>0</v>
      </c>
    </row>
    <row r="6226" spans="2:13" x14ac:dyDescent="0.2">
      <c r="B6226">
        <v>0</v>
      </c>
      <c r="C6226">
        <v>0</v>
      </c>
      <c r="D6226">
        <v>0</v>
      </c>
      <c r="E6226">
        <v>0</v>
      </c>
      <c r="F6226">
        <v>0</v>
      </c>
      <c r="G6226">
        <v>55555555</v>
      </c>
      <c r="H6226">
        <v>0</v>
      </c>
      <c r="I6226">
        <v>0</v>
      </c>
      <c r="J6226">
        <v>0</v>
      </c>
      <c r="K6226">
        <v>0</v>
      </c>
      <c r="L6226">
        <v>0</v>
      </c>
      <c r="M6226">
        <v>0</v>
      </c>
    </row>
    <row r="6227" spans="2:13" x14ac:dyDescent="0.2">
      <c r="B6227">
        <v>0</v>
      </c>
      <c r="C6227">
        <v>0</v>
      </c>
      <c r="D6227">
        <v>0</v>
      </c>
      <c r="E6227">
        <v>0</v>
      </c>
      <c r="F6227">
        <v>0</v>
      </c>
      <c r="G6227">
        <v>55555555</v>
      </c>
      <c r="H6227">
        <v>0</v>
      </c>
      <c r="I6227">
        <v>0</v>
      </c>
      <c r="J6227">
        <v>0</v>
      </c>
      <c r="K6227">
        <v>0</v>
      </c>
      <c r="L6227">
        <v>0</v>
      </c>
      <c r="M6227">
        <v>0</v>
      </c>
    </row>
    <row r="6228" spans="2:13" x14ac:dyDescent="0.2">
      <c r="B6228">
        <v>0</v>
      </c>
      <c r="C6228">
        <v>0</v>
      </c>
      <c r="D6228">
        <v>0</v>
      </c>
      <c r="E6228">
        <v>0</v>
      </c>
      <c r="F6228">
        <v>0</v>
      </c>
      <c r="G6228">
        <v>55555555</v>
      </c>
      <c r="H6228">
        <v>0</v>
      </c>
      <c r="I6228">
        <v>0</v>
      </c>
      <c r="J6228">
        <v>0</v>
      </c>
      <c r="K6228">
        <v>0</v>
      </c>
      <c r="L6228">
        <v>0</v>
      </c>
      <c r="M6228">
        <v>0</v>
      </c>
    </row>
    <row r="6229" spans="2:13" x14ac:dyDescent="0.2">
      <c r="B6229">
        <v>0</v>
      </c>
      <c r="C6229">
        <v>0</v>
      </c>
      <c r="D6229">
        <v>0</v>
      </c>
      <c r="E6229">
        <v>0</v>
      </c>
      <c r="F6229">
        <v>0</v>
      </c>
      <c r="G6229">
        <v>55555555</v>
      </c>
      <c r="H6229">
        <v>0</v>
      </c>
      <c r="I6229">
        <v>0</v>
      </c>
      <c r="J6229">
        <v>0</v>
      </c>
      <c r="K6229">
        <v>0</v>
      </c>
      <c r="L6229">
        <v>0</v>
      </c>
      <c r="M6229">
        <v>0</v>
      </c>
    </row>
    <row r="6230" spans="2:13" x14ac:dyDescent="0.2">
      <c r="B6230">
        <v>0</v>
      </c>
      <c r="C6230">
        <v>0</v>
      </c>
      <c r="D6230">
        <v>0</v>
      </c>
      <c r="E6230">
        <v>0</v>
      </c>
      <c r="F6230">
        <v>0</v>
      </c>
      <c r="G6230">
        <v>55555555</v>
      </c>
      <c r="H6230">
        <v>0</v>
      </c>
      <c r="I6230">
        <v>0</v>
      </c>
      <c r="J6230">
        <v>0</v>
      </c>
      <c r="K6230">
        <v>0</v>
      </c>
      <c r="L6230">
        <v>0</v>
      </c>
      <c r="M6230">
        <v>0</v>
      </c>
    </row>
    <row r="6231" spans="2:13" x14ac:dyDescent="0.2">
      <c r="B6231">
        <v>0</v>
      </c>
      <c r="C6231">
        <v>0</v>
      </c>
      <c r="D6231">
        <v>0</v>
      </c>
      <c r="E6231">
        <v>0</v>
      </c>
      <c r="F6231">
        <v>0</v>
      </c>
      <c r="G6231">
        <v>55555555</v>
      </c>
      <c r="H6231">
        <v>0</v>
      </c>
      <c r="I6231">
        <v>0</v>
      </c>
      <c r="J6231">
        <v>0</v>
      </c>
      <c r="K6231">
        <v>0</v>
      </c>
      <c r="L6231">
        <v>0</v>
      </c>
      <c r="M6231">
        <v>0</v>
      </c>
    </row>
    <row r="6232" spans="2:13" x14ac:dyDescent="0.2">
      <c r="B6232">
        <v>0</v>
      </c>
      <c r="C6232">
        <v>0</v>
      </c>
      <c r="D6232">
        <v>0</v>
      </c>
      <c r="E6232">
        <v>0</v>
      </c>
      <c r="F6232">
        <v>0</v>
      </c>
      <c r="G6232">
        <v>55555555</v>
      </c>
      <c r="H6232">
        <v>0</v>
      </c>
      <c r="I6232">
        <v>0</v>
      </c>
      <c r="J6232">
        <v>0</v>
      </c>
      <c r="K6232">
        <v>0</v>
      </c>
      <c r="L6232">
        <v>0</v>
      </c>
      <c r="M6232">
        <v>0</v>
      </c>
    </row>
    <row r="6233" spans="2:13" x14ac:dyDescent="0.2">
      <c r="B6233">
        <v>0</v>
      </c>
      <c r="C6233">
        <v>0</v>
      </c>
      <c r="D6233">
        <v>0</v>
      </c>
      <c r="E6233">
        <v>0</v>
      </c>
      <c r="F6233">
        <v>0</v>
      </c>
      <c r="G6233">
        <v>55555555</v>
      </c>
      <c r="H6233">
        <v>0</v>
      </c>
      <c r="I6233">
        <v>0</v>
      </c>
      <c r="J6233">
        <v>0</v>
      </c>
      <c r="K6233">
        <v>0</v>
      </c>
      <c r="L6233">
        <v>0</v>
      </c>
      <c r="M6233">
        <v>0</v>
      </c>
    </row>
    <row r="6234" spans="2:13" x14ac:dyDescent="0.2">
      <c r="B6234">
        <v>0</v>
      </c>
      <c r="C6234">
        <v>0</v>
      </c>
      <c r="D6234">
        <v>0</v>
      </c>
      <c r="E6234">
        <v>0</v>
      </c>
      <c r="F6234">
        <v>0</v>
      </c>
      <c r="G6234">
        <v>55555555</v>
      </c>
      <c r="H6234">
        <v>0</v>
      </c>
      <c r="I6234">
        <v>0</v>
      </c>
      <c r="J6234">
        <v>0</v>
      </c>
      <c r="K6234">
        <v>0</v>
      </c>
      <c r="L6234">
        <v>0</v>
      </c>
      <c r="M6234">
        <v>0</v>
      </c>
    </row>
    <row r="6235" spans="2:13" x14ac:dyDescent="0.2">
      <c r="B6235">
        <v>0</v>
      </c>
      <c r="C6235">
        <v>0</v>
      </c>
      <c r="D6235">
        <v>0</v>
      </c>
      <c r="E6235">
        <v>0</v>
      </c>
      <c r="F6235">
        <v>0</v>
      </c>
      <c r="G6235">
        <v>55555555</v>
      </c>
      <c r="H6235">
        <v>0</v>
      </c>
      <c r="I6235">
        <v>0</v>
      </c>
      <c r="J6235">
        <v>0</v>
      </c>
      <c r="K6235">
        <v>0</v>
      </c>
      <c r="L6235">
        <v>0</v>
      </c>
      <c r="M6235">
        <v>0</v>
      </c>
    </row>
    <row r="6236" spans="2:13" x14ac:dyDescent="0.2">
      <c r="B6236">
        <v>0</v>
      </c>
      <c r="C6236">
        <v>0</v>
      </c>
      <c r="D6236">
        <v>0</v>
      </c>
      <c r="E6236">
        <v>0</v>
      </c>
      <c r="F6236">
        <v>0</v>
      </c>
      <c r="G6236">
        <v>55555555</v>
      </c>
      <c r="H6236">
        <v>0</v>
      </c>
      <c r="I6236">
        <v>0</v>
      </c>
      <c r="J6236">
        <v>0</v>
      </c>
      <c r="K6236">
        <v>0</v>
      </c>
      <c r="L6236">
        <v>0</v>
      </c>
      <c r="M6236">
        <v>0</v>
      </c>
    </row>
    <row r="6237" spans="2:13" x14ac:dyDescent="0.2">
      <c r="B6237">
        <v>0</v>
      </c>
      <c r="C6237">
        <v>0</v>
      </c>
      <c r="D6237">
        <v>0</v>
      </c>
      <c r="E6237">
        <v>0</v>
      </c>
      <c r="F6237">
        <v>0</v>
      </c>
      <c r="G6237">
        <v>55555555</v>
      </c>
      <c r="H6237">
        <v>0</v>
      </c>
      <c r="I6237">
        <v>0</v>
      </c>
      <c r="J6237">
        <v>0</v>
      </c>
      <c r="K6237">
        <v>0</v>
      </c>
      <c r="L6237">
        <v>0</v>
      </c>
      <c r="M6237">
        <v>0</v>
      </c>
    </row>
    <row r="6238" spans="2:13" x14ac:dyDescent="0.2">
      <c r="B6238">
        <v>0</v>
      </c>
      <c r="C6238">
        <v>0</v>
      </c>
      <c r="D6238">
        <v>0</v>
      </c>
      <c r="E6238">
        <v>0</v>
      </c>
      <c r="F6238">
        <v>0</v>
      </c>
      <c r="G6238">
        <v>55555555</v>
      </c>
      <c r="H6238">
        <v>0</v>
      </c>
      <c r="I6238">
        <v>0</v>
      </c>
      <c r="J6238">
        <v>0</v>
      </c>
      <c r="K6238">
        <v>0</v>
      </c>
      <c r="L6238">
        <v>0</v>
      </c>
      <c r="M6238">
        <v>0</v>
      </c>
    </row>
    <row r="6239" spans="2:13" x14ac:dyDescent="0.2">
      <c r="B6239">
        <v>0</v>
      </c>
      <c r="C6239">
        <v>0</v>
      </c>
      <c r="D6239">
        <v>0</v>
      </c>
      <c r="E6239">
        <v>0</v>
      </c>
      <c r="F6239">
        <v>0</v>
      </c>
      <c r="G6239">
        <v>55555555</v>
      </c>
      <c r="H6239">
        <v>0</v>
      </c>
      <c r="I6239">
        <v>0</v>
      </c>
      <c r="J6239">
        <v>0</v>
      </c>
      <c r="K6239">
        <v>0</v>
      </c>
      <c r="L6239">
        <v>0</v>
      </c>
      <c r="M6239">
        <v>0</v>
      </c>
    </row>
    <row r="6240" spans="2:13" x14ac:dyDescent="0.2">
      <c r="B6240">
        <v>0</v>
      </c>
      <c r="C6240">
        <v>0</v>
      </c>
      <c r="D6240">
        <v>0</v>
      </c>
      <c r="E6240">
        <v>0</v>
      </c>
      <c r="F6240">
        <v>0</v>
      </c>
      <c r="G6240">
        <v>55555555</v>
      </c>
      <c r="H6240">
        <v>0</v>
      </c>
      <c r="I6240">
        <v>0</v>
      </c>
      <c r="J6240">
        <v>0</v>
      </c>
      <c r="K6240">
        <v>0</v>
      </c>
      <c r="L6240">
        <v>0</v>
      </c>
      <c r="M6240">
        <v>0</v>
      </c>
    </row>
    <row r="6241" spans="2:13" x14ac:dyDescent="0.2">
      <c r="B6241">
        <v>0</v>
      </c>
      <c r="C6241">
        <v>0</v>
      </c>
      <c r="D6241">
        <v>0</v>
      </c>
      <c r="E6241">
        <v>0</v>
      </c>
      <c r="F6241">
        <v>0</v>
      </c>
      <c r="G6241">
        <v>55555555</v>
      </c>
      <c r="H6241">
        <v>0</v>
      </c>
      <c r="I6241">
        <v>0</v>
      </c>
      <c r="J6241">
        <v>0</v>
      </c>
      <c r="K6241">
        <v>0</v>
      </c>
      <c r="L6241">
        <v>0</v>
      </c>
      <c r="M6241">
        <v>0</v>
      </c>
    </row>
    <row r="6242" spans="2:13" x14ac:dyDescent="0.2">
      <c r="B6242">
        <v>0</v>
      </c>
      <c r="C6242">
        <v>0</v>
      </c>
      <c r="D6242">
        <v>0</v>
      </c>
      <c r="E6242">
        <v>0</v>
      </c>
      <c r="F6242">
        <v>0</v>
      </c>
      <c r="G6242">
        <v>55555555</v>
      </c>
      <c r="H6242">
        <v>0</v>
      </c>
      <c r="I6242">
        <v>0</v>
      </c>
      <c r="J6242">
        <v>0</v>
      </c>
      <c r="K6242">
        <v>0</v>
      </c>
      <c r="L6242">
        <v>0</v>
      </c>
      <c r="M6242">
        <v>0</v>
      </c>
    </row>
    <row r="6243" spans="2:13" x14ac:dyDescent="0.2">
      <c r="B6243">
        <v>0</v>
      </c>
      <c r="C6243">
        <v>0</v>
      </c>
      <c r="D6243">
        <v>0</v>
      </c>
      <c r="E6243">
        <v>0</v>
      </c>
      <c r="F6243">
        <v>0</v>
      </c>
      <c r="G6243">
        <v>55555555</v>
      </c>
      <c r="H6243">
        <v>0</v>
      </c>
      <c r="I6243">
        <v>0</v>
      </c>
      <c r="J6243">
        <v>0</v>
      </c>
      <c r="K6243">
        <v>0</v>
      </c>
      <c r="L6243">
        <v>0</v>
      </c>
      <c r="M6243">
        <v>0</v>
      </c>
    </row>
    <row r="6244" spans="2:13" x14ac:dyDescent="0.2">
      <c r="B6244">
        <v>0</v>
      </c>
      <c r="C6244">
        <v>0</v>
      </c>
      <c r="D6244">
        <v>0</v>
      </c>
      <c r="E6244">
        <v>0</v>
      </c>
      <c r="F6244">
        <v>0</v>
      </c>
      <c r="G6244">
        <v>55555555</v>
      </c>
      <c r="H6244">
        <v>0</v>
      </c>
      <c r="I6244">
        <v>0</v>
      </c>
      <c r="J6244">
        <v>0</v>
      </c>
      <c r="K6244">
        <v>0</v>
      </c>
      <c r="L6244">
        <v>0</v>
      </c>
      <c r="M6244">
        <v>0</v>
      </c>
    </row>
    <row r="6245" spans="2:13" x14ac:dyDescent="0.2">
      <c r="B6245">
        <v>0</v>
      </c>
      <c r="C6245">
        <v>0</v>
      </c>
      <c r="D6245">
        <v>0</v>
      </c>
      <c r="E6245">
        <v>0</v>
      </c>
      <c r="F6245">
        <v>0</v>
      </c>
      <c r="G6245">
        <v>55555555</v>
      </c>
      <c r="H6245">
        <v>0</v>
      </c>
      <c r="I6245">
        <v>0</v>
      </c>
      <c r="J6245">
        <v>0</v>
      </c>
      <c r="K6245">
        <v>0</v>
      </c>
      <c r="L6245">
        <v>0</v>
      </c>
      <c r="M6245">
        <v>0</v>
      </c>
    </row>
    <row r="6246" spans="2:13" x14ac:dyDescent="0.2">
      <c r="B6246">
        <v>0</v>
      </c>
      <c r="C6246">
        <v>0</v>
      </c>
      <c r="D6246">
        <v>0</v>
      </c>
      <c r="E6246">
        <v>0</v>
      </c>
      <c r="F6246">
        <v>0</v>
      </c>
      <c r="G6246">
        <v>55555555</v>
      </c>
      <c r="H6246">
        <v>0</v>
      </c>
      <c r="I6246">
        <v>0</v>
      </c>
      <c r="J6246">
        <v>0</v>
      </c>
      <c r="K6246">
        <v>0</v>
      </c>
      <c r="L6246">
        <v>0</v>
      </c>
      <c r="M6246">
        <v>0</v>
      </c>
    </row>
    <row r="6247" spans="2:13" x14ac:dyDescent="0.2">
      <c r="B6247">
        <v>0</v>
      </c>
      <c r="C6247">
        <v>0</v>
      </c>
      <c r="D6247">
        <v>0</v>
      </c>
      <c r="E6247">
        <v>0</v>
      </c>
      <c r="F6247">
        <v>0</v>
      </c>
      <c r="G6247">
        <v>55555555</v>
      </c>
      <c r="H6247">
        <v>0</v>
      </c>
      <c r="I6247">
        <v>0</v>
      </c>
      <c r="J6247">
        <v>0</v>
      </c>
      <c r="K6247">
        <v>0</v>
      </c>
      <c r="L6247">
        <v>0</v>
      </c>
      <c r="M6247">
        <v>0</v>
      </c>
    </row>
    <row r="6248" spans="2:13" x14ac:dyDescent="0.2">
      <c r="B6248">
        <v>0</v>
      </c>
      <c r="C6248">
        <v>0</v>
      </c>
      <c r="D6248">
        <v>0</v>
      </c>
      <c r="E6248">
        <v>0</v>
      </c>
      <c r="F6248">
        <v>0</v>
      </c>
      <c r="G6248">
        <v>55555555</v>
      </c>
      <c r="H6248">
        <v>0</v>
      </c>
      <c r="I6248">
        <v>0</v>
      </c>
      <c r="J6248">
        <v>0</v>
      </c>
      <c r="K6248">
        <v>0</v>
      </c>
      <c r="L6248">
        <v>0</v>
      </c>
      <c r="M6248">
        <v>0</v>
      </c>
    </row>
    <row r="6249" spans="2:13" x14ac:dyDescent="0.2">
      <c r="B6249">
        <v>0</v>
      </c>
      <c r="C6249">
        <v>0</v>
      </c>
      <c r="D6249">
        <v>0</v>
      </c>
      <c r="E6249">
        <v>0</v>
      </c>
      <c r="F6249">
        <v>0</v>
      </c>
      <c r="G6249">
        <v>55555555</v>
      </c>
      <c r="H6249">
        <v>0</v>
      </c>
      <c r="I6249">
        <v>0</v>
      </c>
      <c r="J6249">
        <v>0</v>
      </c>
      <c r="K6249">
        <v>0</v>
      </c>
      <c r="L6249">
        <v>0</v>
      </c>
      <c r="M6249">
        <v>0</v>
      </c>
    </row>
    <row r="6250" spans="2:13" x14ac:dyDescent="0.2">
      <c r="B6250">
        <v>0</v>
      </c>
      <c r="C6250">
        <v>0</v>
      </c>
      <c r="D6250">
        <v>0</v>
      </c>
      <c r="E6250">
        <v>0</v>
      </c>
      <c r="F6250">
        <v>0</v>
      </c>
      <c r="G6250">
        <v>55555555</v>
      </c>
      <c r="H6250">
        <v>0</v>
      </c>
      <c r="I6250">
        <v>0</v>
      </c>
      <c r="J6250">
        <v>0</v>
      </c>
      <c r="K6250">
        <v>0</v>
      </c>
      <c r="L6250">
        <v>0</v>
      </c>
      <c r="M6250">
        <v>0</v>
      </c>
    </row>
    <row r="6251" spans="2:13" x14ac:dyDescent="0.2">
      <c r="B6251">
        <v>0</v>
      </c>
      <c r="C6251">
        <v>0</v>
      </c>
      <c r="D6251">
        <v>0</v>
      </c>
      <c r="E6251">
        <v>0</v>
      </c>
      <c r="F6251">
        <v>0</v>
      </c>
      <c r="G6251">
        <v>55555555</v>
      </c>
      <c r="H6251">
        <v>0</v>
      </c>
      <c r="I6251">
        <v>0</v>
      </c>
      <c r="J6251">
        <v>0</v>
      </c>
      <c r="K6251">
        <v>0</v>
      </c>
      <c r="L6251">
        <v>0</v>
      </c>
      <c r="M6251">
        <v>0</v>
      </c>
    </row>
    <row r="6252" spans="2:13" x14ac:dyDescent="0.2">
      <c r="B6252">
        <v>0</v>
      </c>
      <c r="C6252">
        <v>0</v>
      </c>
      <c r="D6252">
        <v>0</v>
      </c>
      <c r="E6252">
        <v>0</v>
      </c>
      <c r="F6252">
        <v>0</v>
      </c>
      <c r="G6252">
        <v>55555555</v>
      </c>
      <c r="H6252">
        <v>0</v>
      </c>
      <c r="I6252">
        <v>0</v>
      </c>
      <c r="J6252">
        <v>0</v>
      </c>
      <c r="K6252">
        <v>0</v>
      </c>
      <c r="L6252">
        <v>0</v>
      </c>
      <c r="M6252">
        <v>0</v>
      </c>
    </row>
    <row r="6253" spans="2:13" x14ac:dyDescent="0.2">
      <c r="B6253">
        <v>0</v>
      </c>
      <c r="C6253">
        <v>0</v>
      </c>
      <c r="D6253">
        <v>0</v>
      </c>
      <c r="E6253">
        <v>0</v>
      </c>
      <c r="F6253">
        <v>0</v>
      </c>
      <c r="G6253">
        <v>55555555</v>
      </c>
      <c r="H6253">
        <v>0</v>
      </c>
      <c r="I6253">
        <v>0</v>
      </c>
      <c r="J6253">
        <v>0</v>
      </c>
      <c r="K6253">
        <v>0</v>
      </c>
      <c r="L6253">
        <v>0</v>
      </c>
      <c r="M6253">
        <v>0</v>
      </c>
    </row>
    <row r="6254" spans="2:13" x14ac:dyDescent="0.2">
      <c r="B6254">
        <v>0</v>
      </c>
      <c r="C6254">
        <v>0</v>
      </c>
      <c r="D6254">
        <v>0</v>
      </c>
      <c r="E6254">
        <v>0</v>
      </c>
      <c r="F6254">
        <v>0</v>
      </c>
      <c r="G6254">
        <v>55555555</v>
      </c>
      <c r="H6254">
        <v>0</v>
      </c>
      <c r="I6254">
        <v>0</v>
      </c>
      <c r="J6254">
        <v>0</v>
      </c>
      <c r="K6254">
        <v>0</v>
      </c>
      <c r="L6254">
        <v>0</v>
      </c>
      <c r="M6254">
        <v>0</v>
      </c>
    </row>
    <row r="6255" spans="2:13" x14ac:dyDescent="0.2">
      <c r="B6255">
        <v>0</v>
      </c>
      <c r="C6255">
        <v>0</v>
      </c>
      <c r="D6255">
        <v>0</v>
      </c>
      <c r="E6255">
        <v>0</v>
      </c>
      <c r="F6255">
        <v>0</v>
      </c>
      <c r="G6255">
        <v>55555555</v>
      </c>
      <c r="H6255">
        <v>0</v>
      </c>
      <c r="I6255">
        <v>0</v>
      </c>
      <c r="J6255">
        <v>0</v>
      </c>
      <c r="K6255">
        <v>0</v>
      </c>
      <c r="L6255">
        <v>0</v>
      </c>
      <c r="M6255">
        <v>0</v>
      </c>
    </row>
    <row r="6256" spans="2:13" x14ac:dyDescent="0.2">
      <c r="B6256">
        <v>0</v>
      </c>
      <c r="C6256">
        <v>0</v>
      </c>
      <c r="D6256">
        <v>0</v>
      </c>
      <c r="E6256">
        <v>0</v>
      </c>
      <c r="F6256">
        <v>0</v>
      </c>
      <c r="G6256">
        <v>55555555</v>
      </c>
      <c r="H6256">
        <v>0</v>
      </c>
      <c r="I6256">
        <v>0</v>
      </c>
      <c r="J6256">
        <v>0</v>
      </c>
      <c r="K6256">
        <v>0</v>
      </c>
      <c r="L6256">
        <v>0</v>
      </c>
      <c r="M6256">
        <v>0</v>
      </c>
    </row>
    <row r="6257" spans="2:13" x14ac:dyDescent="0.2">
      <c r="B6257">
        <v>0</v>
      </c>
      <c r="C6257">
        <v>0</v>
      </c>
      <c r="D6257">
        <v>0</v>
      </c>
      <c r="E6257">
        <v>0</v>
      </c>
      <c r="F6257">
        <v>0</v>
      </c>
      <c r="G6257">
        <v>55555555</v>
      </c>
      <c r="H6257">
        <v>0</v>
      </c>
      <c r="I6257">
        <v>0</v>
      </c>
      <c r="J6257">
        <v>0</v>
      </c>
      <c r="K6257">
        <v>0</v>
      </c>
      <c r="L6257">
        <v>0</v>
      </c>
      <c r="M6257">
        <v>0</v>
      </c>
    </row>
    <row r="6258" spans="2:13" x14ac:dyDescent="0.2">
      <c r="B6258">
        <v>0</v>
      </c>
      <c r="C6258">
        <v>0</v>
      </c>
      <c r="D6258">
        <v>0</v>
      </c>
      <c r="E6258">
        <v>0</v>
      </c>
      <c r="F6258">
        <v>0</v>
      </c>
      <c r="G6258">
        <v>55555555</v>
      </c>
      <c r="H6258">
        <v>0</v>
      </c>
      <c r="I6258">
        <v>0</v>
      </c>
      <c r="J6258">
        <v>0</v>
      </c>
      <c r="K6258">
        <v>0</v>
      </c>
      <c r="L6258">
        <v>0</v>
      </c>
      <c r="M6258">
        <v>0</v>
      </c>
    </row>
    <row r="6259" spans="2:13" x14ac:dyDescent="0.2">
      <c r="B6259">
        <v>0</v>
      </c>
      <c r="C6259">
        <v>0</v>
      </c>
      <c r="D6259">
        <v>0</v>
      </c>
      <c r="E6259">
        <v>0</v>
      </c>
      <c r="F6259">
        <v>0</v>
      </c>
      <c r="G6259">
        <v>55555555</v>
      </c>
      <c r="H6259">
        <v>0</v>
      </c>
      <c r="I6259">
        <v>0</v>
      </c>
      <c r="J6259">
        <v>0</v>
      </c>
      <c r="K6259">
        <v>0</v>
      </c>
      <c r="L6259">
        <v>0</v>
      </c>
      <c r="M6259">
        <v>0</v>
      </c>
    </row>
    <row r="6260" spans="2:13" x14ac:dyDescent="0.2">
      <c r="B6260">
        <v>0</v>
      </c>
      <c r="C6260">
        <v>0</v>
      </c>
      <c r="D6260">
        <v>0</v>
      </c>
      <c r="E6260">
        <v>0</v>
      </c>
      <c r="F6260">
        <v>0</v>
      </c>
      <c r="G6260">
        <v>55555555</v>
      </c>
      <c r="H6260">
        <v>0</v>
      </c>
      <c r="I6260">
        <v>0</v>
      </c>
      <c r="J6260">
        <v>0</v>
      </c>
      <c r="K6260">
        <v>0</v>
      </c>
      <c r="L6260">
        <v>0</v>
      </c>
      <c r="M6260">
        <v>0</v>
      </c>
    </row>
    <row r="6261" spans="2:13" x14ac:dyDescent="0.2">
      <c r="B6261">
        <v>0</v>
      </c>
      <c r="C6261">
        <v>0</v>
      </c>
      <c r="D6261">
        <v>0</v>
      </c>
      <c r="E6261">
        <v>0</v>
      </c>
      <c r="F6261">
        <v>0</v>
      </c>
      <c r="G6261">
        <v>55555555</v>
      </c>
      <c r="H6261">
        <v>0</v>
      </c>
      <c r="I6261">
        <v>0</v>
      </c>
      <c r="J6261">
        <v>0</v>
      </c>
      <c r="K6261">
        <v>0</v>
      </c>
      <c r="L6261">
        <v>0</v>
      </c>
      <c r="M6261">
        <v>0</v>
      </c>
    </row>
    <row r="6262" spans="2:13" x14ac:dyDescent="0.2">
      <c r="B6262">
        <v>0</v>
      </c>
      <c r="C6262">
        <v>0</v>
      </c>
      <c r="D6262">
        <v>0</v>
      </c>
      <c r="E6262">
        <v>0</v>
      </c>
      <c r="F6262">
        <v>0</v>
      </c>
      <c r="G6262">
        <v>55555555</v>
      </c>
      <c r="H6262">
        <v>0</v>
      </c>
      <c r="I6262">
        <v>0</v>
      </c>
      <c r="J6262">
        <v>0</v>
      </c>
      <c r="K6262">
        <v>0</v>
      </c>
      <c r="L6262">
        <v>0</v>
      </c>
      <c r="M6262">
        <v>0</v>
      </c>
    </row>
    <row r="6263" spans="2:13" x14ac:dyDescent="0.2">
      <c r="B6263">
        <v>0</v>
      </c>
      <c r="C6263">
        <v>0</v>
      </c>
      <c r="D6263">
        <v>0</v>
      </c>
      <c r="E6263">
        <v>0</v>
      </c>
      <c r="F6263">
        <v>0</v>
      </c>
      <c r="G6263">
        <v>55555555</v>
      </c>
      <c r="H6263">
        <v>0</v>
      </c>
      <c r="I6263">
        <v>0</v>
      </c>
      <c r="J6263">
        <v>0</v>
      </c>
      <c r="K6263">
        <v>0</v>
      </c>
      <c r="L6263">
        <v>0</v>
      </c>
      <c r="M6263">
        <v>0</v>
      </c>
    </row>
    <row r="6264" spans="2:13" x14ac:dyDescent="0.2">
      <c r="B6264">
        <v>0</v>
      </c>
      <c r="C6264">
        <v>0</v>
      </c>
      <c r="D6264">
        <v>0</v>
      </c>
      <c r="E6264">
        <v>0</v>
      </c>
      <c r="F6264">
        <v>0</v>
      </c>
      <c r="G6264">
        <v>55555555</v>
      </c>
      <c r="H6264">
        <v>0</v>
      </c>
      <c r="I6264">
        <v>0</v>
      </c>
      <c r="J6264">
        <v>0</v>
      </c>
      <c r="K6264">
        <v>0</v>
      </c>
      <c r="L6264">
        <v>0</v>
      </c>
      <c r="M6264">
        <v>0</v>
      </c>
    </row>
    <row r="6265" spans="2:13" x14ac:dyDescent="0.2">
      <c r="B6265">
        <v>0</v>
      </c>
      <c r="C6265">
        <v>0</v>
      </c>
      <c r="D6265">
        <v>0</v>
      </c>
      <c r="E6265">
        <v>0</v>
      </c>
      <c r="F6265">
        <v>0</v>
      </c>
      <c r="G6265">
        <v>55555555</v>
      </c>
      <c r="H6265">
        <v>0</v>
      </c>
      <c r="I6265">
        <v>0</v>
      </c>
      <c r="J6265">
        <v>0</v>
      </c>
      <c r="K6265">
        <v>0</v>
      </c>
      <c r="L6265">
        <v>0</v>
      </c>
      <c r="M6265">
        <v>0</v>
      </c>
    </row>
    <row r="6266" spans="2:13" x14ac:dyDescent="0.2">
      <c r="B6266">
        <v>0</v>
      </c>
      <c r="C6266">
        <v>0</v>
      </c>
      <c r="D6266">
        <v>0</v>
      </c>
      <c r="E6266">
        <v>0</v>
      </c>
      <c r="F6266">
        <v>0</v>
      </c>
      <c r="G6266">
        <v>55555555</v>
      </c>
      <c r="H6266">
        <v>0</v>
      </c>
      <c r="I6266">
        <v>0</v>
      </c>
      <c r="J6266">
        <v>0</v>
      </c>
      <c r="K6266">
        <v>0</v>
      </c>
      <c r="L6266">
        <v>0</v>
      </c>
      <c r="M6266">
        <v>0</v>
      </c>
    </row>
    <row r="6267" spans="2:13" x14ac:dyDescent="0.2">
      <c r="B6267">
        <v>0</v>
      </c>
      <c r="C6267">
        <v>0</v>
      </c>
      <c r="D6267">
        <v>0</v>
      </c>
      <c r="E6267">
        <v>0</v>
      </c>
      <c r="F6267">
        <v>0</v>
      </c>
      <c r="G6267">
        <v>55555555</v>
      </c>
      <c r="H6267">
        <v>0</v>
      </c>
      <c r="I6267">
        <v>0</v>
      </c>
      <c r="J6267">
        <v>0</v>
      </c>
      <c r="K6267">
        <v>0</v>
      </c>
      <c r="L6267">
        <v>0</v>
      </c>
      <c r="M6267">
        <v>0</v>
      </c>
    </row>
    <row r="6268" spans="2:13" x14ac:dyDescent="0.2">
      <c r="B6268">
        <v>0</v>
      </c>
      <c r="C6268">
        <v>0</v>
      </c>
      <c r="D6268">
        <v>0</v>
      </c>
      <c r="E6268">
        <v>0</v>
      </c>
      <c r="F6268">
        <v>0</v>
      </c>
      <c r="G6268">
        <v>55555555</v>
      </c>
      <c r="H6268">
        <v>0</v>
      </c>
      <c r="I6268">
        <v>0</v>
      </c>
      <c r="J6268">
        <v>0</v>
      </c>
      <c r="K6268">
        <v>0</v>
      </c>
      <c r="L6268">
        <v>0</v>
      </c>
      <c r="M6268">
        <v>0</v>
      </c>
    </row>
    <row r="6269" spans="2:13" x14ac:dyDescent="0.2">
      <c r="B6269">
        <v>0</v>
      </c>
      <c r="C6269">
        <v>0</v>
      </c>
      <c r="D6269">
        <v>0</v>
      </c>
      <c r="E6269">
        <v>0</v>
      </c>
      <c r="F6269">
        <v>0</v>
      </c>
      <c r="G6269">
        <v>55555555</v>
      </c>
      <c r="H6269">
        <v>0</v>
      </c>
      <c r="I6269">
        <v>0</v>
      </c>
      <c r="J6269">
        <v>0</v>
      </c>
      <c r="K6269">
        <v>0</v>
      </c>
      <c r="L6269">
        <v>0</v>
      </c>
      <c r="M6269">
        <v>0</v>
      </c>
    </row>
    <row r="6270" spans="2:13" x14ac:dyDescent="0.2">
      <c r="B6270">
        <v>0</v>
      </c>
      <c r="C6270">
        <v>0</v>
      </c>
      <c r="D6270">
        <v>0</v>
      </c>
      <c r="E6270">
        <v>0</v>
      </c>
      <c r="F6270">
        <v>0</v>
      </c>
      <c r="G6270">
        <v>55555555</v>
      </c>
      <c r="H6270">
        <v>0</v>
      </c>
      <c r="I6270">
        <v>0</v>
      </c>
      <c r="J6270">
        <v>0</v>
      </c>
      <c r="K6270">
        <v>0</v>
      </c>
      <c r="L6270">
        <v>0</v>
      </c>
      <c r="M6270">
        <v>0</v>
      </c>
    </row>
    <row r="6271" spans="2:13" x14ac:dyDescent="0.2">
      <c r="B6271">
        <v>0</v>
      </c>
      <c r="C6271">
        <v>0</v>
      </c>
      <c r="D6271">
        <v>0</v>
      </c>
      <c r="E6271">
        <v>0</v>
      </c>
      <c r="F6271">
        <v>0</v>
      </c>
      <c r="G6271">
        <v>55555555</v>
      </c>
      <c r="H6271">
        <v>0</v>
      </c>
      <c r="I6271">
        <v>0</v>
      </c>
      <c r="J6271">
        <v>0</v>
      </c>
      <c r="K6271">
        <v>0</v>
      </c>
      <c r="L6271">
        <v>0</v>
      </c>
      <c r="M6271">
        <v>0</v>
      </c>
    </row>
    <row r="6272" spans="2:13" x14ac:dyDescent="0.2">
      <c r="B6272">
        <v>0</v>
      </c>
      <c r="C6272">
        <v>0</v>
      </c>
      <c r="D6272">
        <v>0</v>
      </c>
      <c r="E6272">
        <v>0</v>
      </c>
      <c r="F6272">
        <v>0</v>
      </c>
      <c r="G6272">
        <v>55555555</v>
      </c>
      <c r="H6272">
        <v>0</v>
      </c>
      <c r="I6272">
        <v>0</v>
      </c>
      <c r="J6272">
        <v>0</v>
      </c>
      <c r="K6272">
        <v>0</v>
      </c>
      <c r="L6272">
        <v>0</v>
      </c>
      <c r="M6272">
        <v>0</v>
      </c>
    </row>
    <row r="6273" spans="2:13" x14ac:dyDescent="0.2">
      <c r="B6273">
        <v>0</v>
      </c>
      <c r="C6273">
        <v>0</v>
      </c>
      <c r="D6273">
        <v>0</v>
      </c>
      <c r="E6273">
        <v>0</v>
      </c>
      <c r="F6273">
        <v>0</v>
      </c>
      <c r="G6273">
        <v>55555555</v>
      </c>
      <c r="H6273">
        <v>0</v>
      </c>
      <c r="I6273">
        <v>0</v>
      </c>
      <c r="J6273">
        <v>0</v>
      </c>
      <c r="K6273">
        <v>0</v>
      </c>
      <c r="L6273">
        <v>0</v>
      </c>
      <c r="M6273">
        <v>0</v>
      </c>
    </row>
    <row r="6274" spans="2:13" x14ac:dyDescent="0.2">
      <c r="B6274">
        <v>0</v>
      </c>
      <c r="C6274">
        <v>0</v>
      </c>
      <c r="D6274">
        <v>0</v>
      </c>
      <c r="E6274">
        <v>0</v>
      </c>
      <c r="F6274">
        <v>0</v>
      </c>
      <c r="G6274">
        <v>55555555</v>
      </c>
      <c r="H6274">
        <v>0</v>
      </c>
      <c r="I6274">
        <v>0</v>
      </c>
      <c r="J6274">
        <v>0</v>
      </c>
      <c r="K6274">
        <v>0</v>
      </c>
      <c r="L6274">
        <v>0</v>
      </c>
      <c r="M6274">
        <v>0</v>
      </c>
    </row>
    <row r="6275" spans="2:13" x14ac:dyDescent="0.2">
      <c r="B6275">
        <v>0</v>
      </c>
      <c r="C6275">
        <v>0</v>
      </c>
      <c r="D6275">
        <v>0</v>
      </c>
      <c r="E6275">
        <v>0</v>
      </c>
      <c r="F6275">
        <v>0</v>
      </c>
      <c r="G6275">
        <v>55555555</v>
      </c>
      <c r="H6275">
        <v>0</v>
      </c>
      <c r="I6275">
        <v>0</v>
      </c>
      <c r="J6275">
        <v>0</v>
      </c>
      <c r="K6275">
        <v>0</v>
      </c>
      <c r="L6275">
        <v>0</v>
      </c>
      <c r="M6275">
        <v>0</v>
      </c>
    </row>
    <row r="6276" spans="2:13" x14ac:dyDescent="0.2">
      <c r="B6276">
        <v>0</v>
      </c>
      <c r="C6276">
        <v>0</v>
      </c>
      <c r="D6276">
        <v>0</v>
      </c>
      <c r="E6276">
        <v>0</v>
      </c>
      <c r="F6276">
        <v>0</v>
      </c>
      <c r="G6276">
        <v>55555555</v>
      </c>
      <c r="H6276">
        <v>0</v>
      </c>
      <c r="I6276">
        <v>0</v>
      </c>
      <c r="J6276">
        <v>0</v>
      </c>
      <c r="K6276">
        <v>0</v>
      </c>
      <c r="L6276">
        <v>0</v>
      </c>
      <c r="M6276">
        <v>0</v>
      </c>
    </row>
    <row r="6277" spans="2:13" x14ac:dyDescent="0.2">
      <c r="B6277">
        <v>0</v>
      </c>
      <c r="C6277">
        <v>0</v>
      </c>
      <c r="D6277">
        <v>0</v>
      </c>
      <c r="E6277">
        <v>0</v>
      </c>
      <c r="F6277">
        <v>0</v>
      </c>
      <c r="G6277">
        <v>55555555</v>
      </c>
      <c r="H6277">
        <v>0</v>
      </c>
      <c r="I6277">
        <v>0</v>
      </c>
      <c r="J6277">
        <v>0</v>
      </c>
      <c r="K6277">
        <v>0</v>
      </c>
      <c r="L6277">
        <v>0</v>
      </c>
      <c r="M6277">
        <v>0</v>
      </c>
    </row>
    <row r="6278" spans="2:13" x14ac:dyDescent="0.2">
      <c r="B6278">
        <v>0</v>
      </c>
      <c r="C6278">
        <v>0</v>
      </c>
      <c r="D6278">
        <v>0</v>
      </c>
      <c r="E6278">
        <v>0</v>
      </c>
      <c r="F6278">
        <v>0</v>
      </c>
      <c r="G6278">
        <v>55555555</v>
      </c>
      <c r="H6278">
        <v>0</v>
      </c>
      <c r="I6278">
        <v>0</v>
      </c>
      <c r="J6278">
        <v>0</v>
      </c>
      <c r="K6278">
        <v>0</v>
      </c>
      <c r="L6278">
        <v>0</v>
      </c>
      <c r="M6278">
        <v>0</v>
      </c>
    </row>
    <row r="6279" spans="2:13" x14ac:dyDescent="0.2">
      <c r="B6279">
        <v>0</v>
      </c>
      <c r="C6279">
        <v>0</v>
      </c>
      <c r="D6279">
        <v>0</v>
      </c>
      <c r="E6279">
        <v>0</v>
      </c>
      <c r="F6279">
        <v>0</v>
      </c>
      <c r="G6279">
        <v>55555555</v>
      </c>
      <c r="H6279">
        <v>0</v>
      </c>
      <c r="I6279">
        <v>0</v>
      </c>
      <c r="J6279">
        <v>0</v>
      </c>
      <c r="K6279">
        <v>0</v>
      </c>
      <c r="L6279">
        <v>0</v>
      </c>
      <c r="M6279">
        <v>0</v>
      </c>
    </row>
    <row r="6280" spans="2:13" x14ac:dyDescent="0.2">
      <c r="B6280">
        <v>0</v>
      </c>
      <c r="C6280">
        <v>0</v>
      </c>
      <c r="D6280">
        <v>0</v>
      </c>
      <c r="E6280">
        <v>0</v>
      </c>
      <c r="F6280">
        <v>0</v>
      </c>
      <c r="G6280">
        <v>55555555</v>
      </c>
      <c r="H6280">
        <v>0</v>
      </c>
      <c r="I6280">
        <v>0</v>
      </c>
      <c r="J6280">
        <v>0</v>
      </c>
      <c r="K6280">
        <v>0</v>
      </c>
      <c r="L6280">
        <v>0</v>
      </c>
      <c r="M6280">
        <v>0</v>
      </c>
    </row>
    <row r="6281" spans="2:13" x14ac:dyDescent="0.2">
      <c r="B6281">
        <v>0</v>
      </c>
      <c r="C6281">
        <v>0</v>
      </c>
      <c r="D6281">
        <v>0</v>
      </c>
      <c r="E6281">
        <v>0</v>
      </c>
      <c r="F6281">
        <v>0</v>
      </c>
      <c r="G6281">
        <v>55555555</v>
      </c>
      <c r="H6281">
        <v>0</v>
      </c>
      <c r="I6281">
        <v>0</v>
      </c>
      <c r="J6281">
        <v>0</v>
      </c>
      <c r="K6281">
        <v>0</v>
      </c>
      <c r="L6281">
        <v>0</v>
      </c>
      <c r="M6281">
        <v>0</v>
      </c>
    </row>
    <row r="6282" spans="2:13" x14ac:dyDescent="0.2">
      <c r="B6282">
        <v>0</v>
      </c>
      <c r="C6282">
        <v>0</v>
      </c>
      <c r="D6282">
        <v>0</v>
      </c>
      <c r="E6282">
        <v>0</v>
      </c>
      <c r="F6282">
        <v>0</v>
      </c>
      <c r="G6282">
        <v>55555555</v>
      </c>
      <c r="H6282">
        <v>0</v>
      </c>
      <c r="I6282">
        <v>0</v>
      </c>
      <c r="J6282">
        <v>0</v>
      </c>
      <c r="K6282">
        <v>0</v>
      </c>
      <c r="L6282">
        <v>0</v>
      </c>
      <c r="M6282">
        <v>0</v>
      </c>
    </row>
    <row r="6283" spans="2:13" x14ac:dyDescent="0.2">
      <c r="B6283">
        <v>0</v>
      </c>
      <c r="C6283">
        <v>0</v>
      </c>
      <c r="D6283">
        <v>0</v>
      </c>
      <c r="E6283">
        <v>0</v>
      </c>
      <c r="F6283">
        <v>0</v>
      </c>
      <c r="G6283">
        <v>55555555</v>
      </c>
      <c r="H6283">
        <v>0</v>
      </c>
      <c r="I6283">
        <v>0</v>
      </c>
      <c r="J6283">
        <v>0</v>
      </c>
      <c r="K6283">
        <v>0</v>
      </c>
      <c r="L6283">
        <v>0</v>
      </c>
      <c r="M6283">
        <v>0</v>
      </c>
    </row>
    <row r="6284" spans="2:13" x14ac:dyDescent="0.2">
      <c r="B6284">
        <v>0</v>
      </c>
      <c r="C6284">
        <v>0</v>
      </c>
      <c r="D6284">
        <v>0</v>
      </c>
      <c r="E6284">
        <v>0</v>
      </c>
      <c r="F6284">
        <v>0</v>
      </c>
      <c r="G6284">
        <v>55555555</v>
      </c>
      <c r="H6284">
        <v>0</v>
      </c>
      <c r="I6284">
        <v>0</v>
      </c>
      <c r="J6284">
        <v>0</v>
      </c>
      <c r="K6284">
        <v>0</v>
      </c>
      <c r="L6284">
        <v>0</v>
      </c>
      <c r="M6284">
        <v>0</v>
      </c>
    </row>
    <row r="6285" spans="2:13" x14ac:dyDescent="0.2">
      <c r="B6285">
        <v>0</v>
      </c>
      <c r="C6285">
        <v>0</v>
      </c>
      <c r="D6285">
        <v>0</v>
      </c>
      <c r="E6285">
        <v>0</v>
      </c>
      <c r="F6285">
        <v>0</v>
      </c>
      <c r="G6285">
        <v>55555555</v>
      </c>
      <c r="H6285">
        <v>0</v>
      </c>
      <c r="I6285">
        <v>0</v>
      </c>
      <c r="J6285">
        <v>0</v>
      </c>
      <c r="K6285">
        <v>0</v>
      </c>
      <c r="L6285">
        <v>0</v>
      </c>
      <c r="M6285">
        <v>0</v>
      </c>
    </row>
    <row r="6286" spans="2:13" x14ac:dyDescent="0.2">
      <c r="B6286">
        <v>0</v>
      </c>
      <c r="C6286">
        <v>0</v>
      </c>
      <c r="D6286">
        <v>0</v>
      </c>
      <c r="E6286">
        <v>0</v>
      </c>
      <c r="F6286">
        <v>0</v>
      </c>
      <c r="G6286">
        <v>55555555</v>
      </c>
      <c r="H6286">
        <v>0</v>
      </c>
      <c r="I6286">
        <v>0</v>
      </c>
      <c r="J6286">
        <v>0</v>
      </c>
      <c r="K6286">
        <v>0</v>
      </c>
      <c r="L6286">
        <v>0</v>
      </c>
      <c r="M6286">
        <v>0</v>
      </c>
    </row>
    <row r="6287" spans="2:13" x14ac:dyDescent="0.2">
      <c r="B6287">
        <v>0</v>
      </c>
      <c r="C6287">
        <v>0</v>
      </c>
      <c r="D6287">
        <v>0</v>
      </c>
      <c r="E6287">
        <v>0</v>
      </c>
      <c r="F6287">
        <v>0</v>
      </c>
      <c r="G6287">
        <v>55555555</v>
      </c>
      <c r="H6287">
        <v>0</v>
      </c>
      <c r="I6287">
        <v>0</v>
      </c>
      <c r="J6287">
        <v>0</v>
      </c>
      <c r="K6287">
        <v>0</v>
      </c>
      <c r="L6287">
        <v>0</v>
      </c>
      <c r="M6287">
        <v>0</v>
      </c>
    </row>
    <row r="6288" spans="2:13" x14ac:dyDescent="0.2">
      <c r="B6288">
        <v>0</v>
      </c>
      <c r="C6288">
        <v>0</v>
      </c>
      <c r="D6288">
        <v>0</v>
      </c>
      <c r="E6288">
        <v>0</v>
      </c>
      <c r="F6288">
        <v>0</v>
      </c>
      <c r="G6288">
        <v>55555555</v>
      </c>
      <c r="H6288">
        <v>0</v>
      </c>
      <c r="I6288">
        <v>0</v>
      </c>
      <c r="J6288">
        <v>0</v>
      </c>
      <c r="K6288">
        <v>0</v>
      </c>
      <c r="L6288">
        <v>0</v>
      </c>
      <c r="M6288">
        <v>0</v>
      </c>
    </row>
    <row r="6289" spans="2:13" x14ac:dyDescent="0.2">
      <c r="B6289">
        <v>0</v>
      </c>
      <c r="C6289">
        <v>0</v>
      </c>
      <c r="D6289">
        <v>0</v>
      </c>
      <c r="E6289">
        <v>0</v>
      </c>
      <c r="F6289">
        <v>0</v>
      </c>
      <c r="G6289">
        <v>55555555</v>
      </c>
      <c r="H6289">
        <v>0</v>
      </c>
      <c r="I6289">
        <v>0</v>
      </c>
      <c r="J6289">
        <v>0</v>
      </c>
      <c r="K6289">
        <v>0</v>
      </c>
      <c r="L6289">
        <v>0</v>
      </c>
      <c r="M6289">
        <v>0</v>
      </c>
    </row>
    <row r="6290" spans="2:13" x14ac:dyDescent="0.2">
      <c r="B6290">
        <v>0</v>
      </c>
      <c r="C6290">
        <v>0</v>
      </c>
      <c r="D6290">
        <v>0</v>
      </c>
      <c r="E6290">
        <v>0</v>
      </c>
      <c r="F6290">
        <v>0</v>
      </c>
      <c r="G6290">
        <v>55555555</v>
      </c>
      <c r="H6290">
        <v>0</v>
      </c>
      <c r="I6290">
        <v>0</v>
      </c>
      <c r="J6290">
        <v>0</v>
      </c>
      <c r="K6290">
        <v>0</v>
      </c>
      <c r="L6290">
        <v>0</v>
      </c>
      <c r="M6290">
        <v>0</v>
      </c>
    </row>
    <row r="6291" spans="2:13" x14ac:dyDescent="0.2">
      <c r="B6291">
        <v>0</v>
      </c>
      <c r="C6291">
        <v>0</v>
      </c>
      <c r="D6291">
        <v>0</v>
      </c>
      <c r="E6291">
        <v>0</v>
      </c>
      <c r="F6291">
        <v>0</v>
      </c>
      <c r="G6291">
        <v>55555555</v>
      </c>
      <c r="H6291">
        <v>0</v>
      </c>
      <c r="I6291">
        <v>0</v>
      </c>
      <c r="J6291">
        <v>0</v>
      </c>
      <c r="K6291">
        <v>0</v>
      </c>
      <c r="L6291">
        <v>0</v>
      </c>
      <c r="M6291">
        <v>0</v>
      </c>
    </row>
    <row r="6292" spans="2:13" x14ac:dyDescent="0.2">
      <c r="B6292">
        <v>0</v>
      </c>
      <c r="C6292">
        <v>0</v>
      </c>
      <c r="D6292">
        <v>0</v>
      </c>
      <c r="E6292">
        <v>0</v>
      </c>
      <c r="F6292">
        <v>0</v>
      </c>
      <c r="G6292">
        <v>55555555</v>
      </c>
      <c r="H6292">
        <v>0</v>
      </c>
      <c r="I6292">
        <v>0</v>
      </c>
      <c r="J6292">
        <v>0</v>
      </c>
      <c r="K6292">
        <v>0</v>
      </c>
      <c r="L6292">
        <v>0</v>
      </c>
      <c r="M6292">
        <v>0</v>
      </c>
    </row>
    <row r="6293" spans="2:13" x14ac:dyDescent="0.2">
      <c r="B6293">
        <v>0</v>
      </c>
      <c r="C6293">
        <v>0</v>
      </c>
      <c r="D6293">
        <v>0</v>
      </c>
      <c r="E6293">
        <v>0</v>
      </c>
      <c r="F6293">
        <v>0</v>
      </c>
      <c r="G6293">
        <v>55555555</v>
      </c>
      <c r="H6293">
        <v>0</v>
      </c>
      <c r="I6293">
        <v>0</v>
      </c>
      <c r="J6293">
        <v>0</v>
      </c>
      <c r="K6293">
        <v>0</v>
      </c>
      <c r="L6293">
        <v>0</v>
      </c>
      <c r="M6293">
        <v>0</v>
      </c>
    </row>
    <row r="6294" spans="2:13" x14ac:dyDescent="0.2">
      <c r="B6294">
        <v>0</v>
      </c>
      <c r="C6294">
        <v>0</v>
      </c>
      <c r="D6294">
        <v>0</v>
      </c>
      <c r="E6294">
        <v>0</v>
      </c>
      <c r="F6294">
        <v>0</v>
      </c>
      <c r="G6294">
        <v>55555555</v>
      </c>
      <c r="H6294">
        <v>0</v>
      </c>
      <c r="I6294">
        <v>0</v>
      </c>
      <c r="J6294">
        <v>0</v>
      </c>
      <c r="K6294">
        <v>0</v>
      </c>
      <c r="L6294">
        <v>0</v>
      </c>
      <c r="M6294">
        <v>0</v>
      </c>
    </row>
    <row r="6295" spans="2:13" x14ac:dyDescent="0.2">
      <c r="B6295">
        <v>0</v>
      </c>
      <c r="C6295">
        <v>0</v>
      </c>
      <c r="D6295">
        <v>0</v>
      </c>
      <c r="E6295">
        <v>0</v>
      </c>
      <c r="F6295">
        <v>0</v>
      </c>
      <c r="G6295">
        <v>55555555</v>
      </c>
      <c r="H6295">
        <v>0</v>
      </c>
      <c r="I6295">
        <v>0</v>
      </c>
      <c r="J6295">
        <v>0</v>
      </c>
      <c r="K6295">
        <v>0</v>
      </c>
      <c r="L6295">
        <v>0</v>
      </c>
      <c r="M6295">
        <v>0</v>
      </c>
    </row>
    <row r="6296" spans="2:13" x14ac:dyDescent="0.2">
      <c r="B6296">
        <v>0</v>
      </c>
      <c r="C6296">
        <v>0</v>
      </c>
      <c r="D6296">
        <v>0</v>
      </c>
      <c r="E6296">
        <v>0</v>
      </c>
      <c r="F6296">
        <v>0</v>
      </c>
      <c r="G6296">
        <v>55555555</v>
      </c>
      <c r="H6296">
        <v>0</v>
      </c>
      <c r="I6296">
        <v>0</v>
      </c>
      <c r="J6296">
        <v>0</v>
      </c>
      <c r="K6296">
        <v>0</v>
      </c>
      <c r="L6296">
        <v>0</v>
      </c>
      <c r="M6296">
        <v>0</v>
      </c>
    </row>
    <row r="6297" spans="2:13" x14ac:dyDescent="0.2">
      <c r="B6297">
        <v>0</v>
      </c>
      <c r="C6297">
        <v>0</v>
      </c>
      <c r="D6297">
        <v>0</v>
      </c>
      <c r="E6297">
        <v>0</v>
      </c>
      <c r="F6297">
        <v>0</v>
      </c>
      <c r="G6297">
        <v>55555555</v>
      </c>
      <c r="H6297">
        <v>0</v>
      </c>
      <c r="I6297">
        <v>0</v>
      </c>
      <c r="J6297">
        <v>0</v>
      </c>
      <c r="K6297">
        <v>0</v>
      </c>
      <c r="L6297">
        <v>0</v>
      </c>
      <c r="M6297">
        <v>0</v>
      </c>
    </row>
    <row r="6298" spans="2:13" x14ac:dyDescent="0.2">
      <c r="B6298">
        <v>0</v>
      </c>
      <c r="C6298">
        <v>0</v>
      </c>
      <c r="D6298">
        <v>0</v>
      </c>
      <c r="E6298">
        <v>0</v>
      </c>
      <c r="F6298">
        <v>0</v>
      </c>
      <c r="G6298">
        <v>55555555</v>
      </c>
      <c r="H6298">
        <v>0</v>
      </c>
      <c r="I6298">
        <v>0</v>
      </c>
      <c r="J6298">
        <v>0</v>
      </c>
      <c r="K6298">
        <v>0</v>
      </c>
      <c r="L6298">
        <v>0</v>
      </c>
      <c r="M6298">
        <v>0</v>
      </c>
    </row>
    <row r="6299" spans="2:13" x14ac:dyDescent="0.2">
      <c r="B6299">
        <v>0</v>
      </c>
      <c r="C6299">
        <v>0</v>
      </c>
      <c r="D6299">
        <v>0</v>
      </c>
      <c r="E6299">
        <v>0</v>
      </c>
      <c r="F6299">
        <v>0</v>
      </c>
      <c r="G6299">
        <v>55555555</v>
      </c>
      <c r="H6299">
        <v>0</v>
      </c>
      <c r="I6299">
        <v>0</v>
      </c>
      <c r="J6299">
        <v>0</v>
      </c>
      <c r="K6299">
        <v>0</v>
      </c>
      <c r="L6299">
        <v>0</v>
      </c>
      <c r="M6299">
        <v>0</v>
      </c>
    </row>
    <row r="6300" spans="2:13" x14ac:dyDescent="0.2">
      <c r="B6300">
        <v>0</v>
      </c>
      <c r="C6300">
        <v>0</v>
      </c>
      <c r="D6300">
        <v>0</v>
      </c>
      <c r="E6300">
        <v>0</v>
      </c>
      <c r="F6300">
        <v>0</v>
      </c>
      <c r="G6300">
        <v>55555555</v>
      </c>
      <c r="H6300">
        <v>0</v>
      </c>
      <c r="I6300">
        <v>0</v>
      </c>
      <c r="J6300">
        <v>0</v>
      </c>
      <c r="K6300">
        <v>0</v>
      </c>
      <c r="L6300">
        <v>0</v>
      </c>
      <c r="M6300">
        <v>0</v>
      </c>
    </row>
    <row r="6301" spans="2:13" x14ac:dyDescent="0.2">
      <c r="B6301">
        <v>0</v>
      </c>
      <c r="C6301">
        <v>0</v>
      </c>
      <c r="D6301">
        <v>0</v>
      </c>
      <c r="E6301">
        <v>0</v>
      </c>
      <c r="F6301">
        <v>0</v>
      </c>
      <c r="G6301">
        <v>55555555</v>
      </c>
      <c r="H6301">
        <v>0</v>
      </c>
      <c r="I6301">
        <v>0</v>
      </c>
      <c r="J6301">
        <v>0</v>
      </c>
      <c r="K6301">
        <v>0</v>
      </c>
      <c r="L6301">
        <v>0</v>
      </c>
      <c r="M6301">
        <v>0</v>
      </c>
    </row>
    <row r="6302" spans="2:13" x14ac:dyDescent="0.2">
      <c r="B6302">
        <v>0</v>
      </c>
      <c r="C6302">
        <v>0</v>
      </c>
      <c r="D6302">
        <v>0</v>
      </c>
      <c r="E6302">
        <v>0</v>
      </c>
      <c r="F6302">
        <v>0</v>
      </c>
      <c r="G6302">
        <v>55555555</v>
      </c>
      <c r="H6302">
        <v>0</v>
      </c>
      <c r="I6302">
        <v>0</v>
      </c>
      <c r="J6302">
        <v>0</v>
      </c>
      <c r="K6302">
        <v>0</v>
      </c>
      <c r="L6302">
        <v>0</v>
      </c>
      <c r="M6302">
        <v>0</v>
      </c>
    </row>
    <row r="6303" spans="2:13" x14ac:dyDescent="0.2">
      <c r="B6303">
        <v>0</v>
      </c>
      <c r="C6303">
        <v>0</v>
      </c>
      <c r="D6303">
        <v>0</v>
      </c>
      <c r="E6303">
        <v>0</v>
      </c>
      <c r="F6303">
        <v>0</v>
      </c>
      <c r="G6303">
        <v>55555555</v>
      </c>
      <c r="H6303">
        <v>0</v>
      </c>
      <c r="I6303">
        <v>0</v>
      </c>
      <c r="J6303">
        <v>0</v>
      </c>
      <c r="K6303">
        <v>0</v>
      </c>
      <c r="L6303">
        <v>0</v>
      </c>
      <c r="M6303">
        <v>0</v>
      </c>
    </row>
    <row r="6304" spans="2:13" x14ac:dyDescent="0.2">
      <c r="B6304">
        <v>0</v>
      </c>
      <c r="C6304">
        <v>0</v>
      </c>
      <c r="D6304">
        <v>0</v>
      </c>
      <c r="E6304">
        <v>0</v>
      </c>
      <c r="F6304">
        <v>0</v>
      </c>
      <c r="G6304">
        <v>55555555</v>
      </c>
      <c r="H6304">
        <v>0</v>
      </c>
      <c r="I6304">
        <v>0</v>
      </c>
      <c r="J6304">
        <v>0</v>
      </c>
      <c r="K6304">
        <v>0</v>
      </c>
      <c r="L6304">
        <v>0</v>
      </c>
      <c r="M6304">
        <v>0</v>
      </c>
    </row>
    <row r="6305" spans="2:13" x14ac:dyDescent="0.2">
      <c r="B6305">
        <v>0</v>
      </c>
      <c r="C6305">
        <v>0</v>
      </c>
      <c r="D6305">
        <v>0</v>
      </c>
      <c r="E6305">
        <v>0</v>
      </c>
      <c r="F6305">
        <v>0</v>
      </c>
      <c r="G6305">
        <v>55555555</v>
      </c>
      <c r="H6305">
        <v>0</v>
      </c>
      <c r="I6305">
        <v>0</v>
      </c>
      <c r="J6305">
        <v>0</v>
      </c>
      <c r="K6305">
        <v>0</v>
      </c>
      <c r="L6305">
        <v>0</v>
      </c>
      <c r="M6305">
        <v>0</v>
      </c>
    </row>
    <row r="6306" spans="2:13" x14ac:dyDescent="0.2">
      <c r="B6306">
        <v>0</v>
      </c>
      <c r="C6306">
        <v>0</v>
      </c>
      <c r="D6306">
        <v>0</v>
      </c>
      <c r="E6306">
        <v>0</v>
      </c>
      <c r="F6306">
        <v>0</v>
      </c>
      <c r="G6306">
        <v>55555555</v>
      </c>
      <c r="H6306">
        <v>0</v>
      </c>
      <c r="I6306">
        <v>0</v>
      </c>
      <c r="J6306">
        <v>0</v>
      </c>
      <c r="K6306">
        <v>0</v>
      </c>
      <c r="L6306">
        <v>0</v>
      </c>
      <c r="M6306">
        <v>0</v>
      </c>
    </row>
    <row r="6307" spans="2:13" x14ac:dyDescent="0.2">
      <c r="B6307">
        <v>0</v>
      </c>
      <c r="C6307">
        <v>0</v>
      </c>
      <c r="D6307">
        <v>0</v>
      </c>
      <c r="E6307">
        <v>0</v>
      </c>
      <c r="F6307">
        <v>0</v>
      </c>
      <c r="G6307">
        <v>55555555</v>
      </c>
      <c r="H6307">
        <v>0</v>
      </c>
      <c r="I6307">
        <v>0</v>
      </c>
      <c r="J6307">
        <v>0</v>
      </c>
      <c r="K6307">
        <v>0</v>
      </c>
      <c r="L6307">
        <v>0</v>
      </c>
      <c r="M6307">
        <v>0</v>
      </c>
    </row>
    <row r="6308" spans="2:13" x14ac:dyDescent="0.2">
      <c r="B6308">
        <v>0</v>
      </c>
      <c r="C6308">
        <v>0</v>
      </c>
      <c r="D6308">
        <v>0</v>
      </c>
      <c r="E6308">
        <v>0</v>
      </c>
      <c r="F6308">
        <v>0</v>
      </c>
      <c r="G6308">
        <v>55555555</v>
      </c>
      <c r="H6308">
        <v>0</v>
      </c>
      <c r="I6308">
        <v>0</v>
      </c>
      <c r="J6308">
        <v>0</v>
      </c>
      <c r="K6308">
        <v>0</v>
      </c>
      <c r="L6308">
        <v>0</v>
      </c>
      <c r="M6308">
        <v>0</v>
      </c>
    </row>
    <row r="6309" spans="2:13" x14ac:dyDescent="0.2">
      <c r="B6309">
        <v>0</v>
      </c>
      <c r="C6309">
        <v>0</v>
      </c>
      <c r="D6309">
        <v>0</v>
      </c>
      <c r="E6309">
        <v>0</v>
      </c>
      <c r="F6309">
        <v>0</v>
      </c>
      <c r="G6309">
        <v>55555555</v>
      </c>
      <c r="H6309">
        <v>0</v>
      </c>
      <c r="I6309">
        <v>0</v>
      </c>
      <c r="J6309">
        <v>0</v>
      </c>
      <c r="K6309">
        <v>0</v>
      </c>
      <c r="L6309">
        <v>0</v>
      </c>
      <c r="M6309">
        <v>0</v>
      </c>
    </row>
    <row r="6310" spans="2:13" x14ac:dyDescent="0.2">
      <c r="B6310">
        <v>0</v>
      </c>
      <c r="C6310">
        <v>0</v>
      </c>
      <c r="D6310">
        <v>0</v>
      </c>
      <c r="E6310">
        <v>0</v>
      </c>
      <c r="F6310">
        <v>0</v>
      </c>
      <c r="G6310">
        <v>55555555</v>
      </c>
      <c r="H6310">
        <v>0</v>
      </c>
      <c r="I6310">
        <v>0</v>
      </c>
      <c r="J6310">
        <v>0</v>
      </c>
      <c r="K6310">
        <v>0</v>
      </c>
      <c r="L6310">
        <v>0</v>
      </c>
      <c r="M6310">
        <v>0</v>
      </c>
    </row>
    <row r="6311" spans="2:13" x14ac:dyDescent="0.2">
      <c r="B6311">
        <v>0</v>
      </c>
      <c r="C6311">
        <v>0</v>
      </c>
      <c r="D6311">
        <v>0</v>
      </c>
      <c r="E6311">
        <v>0</v>
      </c>
      <c r="F6311">
        <v>0</v>
      </c>
      <c r="G6311">
        <v>55555555</v>
      </c>
      <c r="H6311">
        <v>0</v>
      </c>
      <c r="I6311">
        <v>0</v>
      </c>
      <c r="J6311">
        <v>0</v>
      </c>
      <c r="K6311">
        <v>0</v>
      </c>
      <c r="L6311">
        <v>0</v>
      </c>
      <c r="M6311">
        <v>0</v>
      </c>
    </row>
    <row r="6312" spans="2:13" x14ac:dyDescent="0.2">
      <c r="B6312">
        <v>0</v>
      </c>
      <c r="C6312">
        <v>0</v>
      </c>
      <c r="D6312">
        <v>0</v>
      </c>
      <c r="E6312">
        <v>0</v>
      </c>
      <c r="F6312">
        <v>0</v>
      </c>
      <c r="G6312">
        <v>55555555</v>
      </c>
      <c r="H6312">
        <v>0</v>
      </c>
      <c r="I6312">
        <v>0</v>
      </c>
      <c r="J6312">
        <v>0</v>
      </c>
      <c r="K6312">
        <v>0</v>
      </c>
      <c r="L6312">
        <v>0</v>
      </c>
      <c r="M6312">
        <v>0</v>
      </c>
    </row>
    <row r="6313" spans="2:13" x14ac:dyDescent="0.2">
      <c r="B6313">
        <v>0</v>
      </c>
      <c r="C6313">
        <v>0</v>
      </c>
      <c r="D6313">
        <v>0</v>
      </c>
      <c r="E6313">
        <v>0</v>
      </c>
      <c r="F6313">
        <v>0</v>
      </c>
      <c r="G6313">
        <v>55555555</v>
      </c>
      <c r="H6313">
        <v>0</v>
      </c>
      <c r="I6313">
        <v>0</v>
      </c>
      <c r="J6313">
        <v>0</v>
      </c>
      <c r="K6313">
        <v>0</v>
      </c>
      <c r="L6313">
        <v>0</v>
      </c>
      <c r="M6313">
        <v>0</v>
      </c>
    </row>
    <row r="6314" spans="2:13" x14ac:dyDescent="0.2">
      <c r="B6314">
        <v>0</v>
      </c>
      <c r="C6314">
        <v>0</v>
      </c>
      <c r="D6314">
        <v>0</v>
      </c>
      <c r="E6314">
        <v>0</v>
      </c>
      <c r="F6314">
        <v>0</v>
      </c>
      <c r="G6314">
        <v>55555555</v>
      </c>
      <c r="H6314">
        <v>0</v>
      </c>
      <c r="I6314">
        <v>0</v>
      </c>
      <c r="J6314">
        <v>0</v>
      </c>
      <c r="K6314">
        <v>0</v>
      </c>
      <c r="L6314">
        <v>0</v>
      </c>
      <c r="M6314">
        <v>0</v>
      </c>
    </row>
    <row r="6315" spans="2:13" x14ac:dyDescent="0.2">
      <c r="B6315">
        <v>0</v>
      </c>
      <c r="C6315">
        <v>0</v>
      </c>
      <c r="D6315">
        <v>0</v>
      </c>
      <c r="E6315">
        <v>0</v>
      </c>
      <c r="F6315">
        <v>0</v>
      </c>
      <c r="G6315">
        <v>55555555</v>
      </c>
      <c r="H6315">
        <v>0</v>
      </c>
      <c r="I6315">
        <v>0</v>
      </c>
      <c r="J6315">
        <v>0</v>
      </c>
      <c r="K6315">
        <v>0</v>
      </c>
      <c r="L6315">
        <v>0</v>
      </c>
      <c r="M6315">
        <v>0</v>
      </c>
    </row>
    <row r="6316" spans="2:13" x14ac:dyDescent="0.2">
      <c r="B6316">
        <v>0</v>
      </c>
      <c r="C6316">
        <v>0</v>
      </c>
      <c r="D6316">
        <v>0</v>
      </c>
      <c r="E6316">
        <v>0</v>
      </c>
      <c r="F6316">
        <v>0</v>
      </c>
      <c r="G6316">
        <v>55555555</v>
      </c>
      <c r="H6316">
        <v>0</v>
      </c>
      <c r="I6316">
        <v>0</v>
      </c>
      <c r="J6316">
        <v>0</v>
      </c>
      <c r="K6316">
        <v>0</v>
      </c>
      <c r="L6316">
        <v>0</v>
      </c>
      <c r="M6316">
        <v>0</v>
      </c>
    </row>
    <row r="6317" spans="2:13" x14ac:dyDescent="0.2">
      <c r="B6317">
        <v>0</v>
      </c>
      <c r="C6317">
        <v>0</v>
      </c>
      <c r="D6317">
        <v>0</v>
      </c>
      <c r="E6317">
        <v>0</v>
      </c>
      <c r="F6317">
        <v>0</v>
      </c>
      <c r="G6317">
        <v>55555555</v>
      </c>
      <c r="H6317">
        <v>0</v>
      </c>
      <c r="I6317">
        <v>0</v>
      </c>
      <c r="J6317">
        <v>0</v>
      </c>
      <c r="K6317">
        <v>0</v>
      </c>
      <c r="L6317">
        <v>0</v>
      </c>
      <c r="M6317">
        <v>0</v>
      </c>
    </row>
    <row r="6318" spans="2:13" x14ac:dyDescent="0.2">
      <c r="B6318">
        <v>0</v>
      </c>
      <c r="C6318">
        <v>0</v>
      </c>
      <c r="D6318">
        <v>0</v>
      </c>
      <c r="E6318">
        <v>0</v>
      </c>
      <c r="F6318">
        <v>0</v>
      </c>
      <c r="G6318">
        <v>55555555</v>
      </c>
      <c r="H6318">
        <v>0</v>
      </c>
      <c r="I6318">
        <v>0</v>
      </c>
      <c r="J6318">
        <v>0</v>
      </c>
      <c r="K6318">
        <v>0</v>
      </c>
      <c r="L6318">
        <v>0</v>
      </c>
      <c r="M6318">
        <v>0</v>
      </c>
    </row>
    <row r="6319" spans="2:13" x14ac:dyDescent="0.2">
      <c r="B6319">
        <v>0</v>
      </c>
      <c r="C6319">
        <v>0</v>
      </c>
      <c r="D6319">
        <v>0</v>
      </c>
      <c r="E6319">
        <v>0</v>
      </c>
      <c r="F6319">
        <v>0</v>
      </c>
      <c r="G6319">
        <v>55555555</v>
      </c>
      <c r="H6319">
        <v>0</v>
      </c>
      <c r="I6319">
        <v>0</v>
      </c>
      <c r="J6319">
        <v>0</v>
      </c>
      <c r="K6319">
        <v>0</v>
      </c>
      <c r="L6319">
        <v>0</v>
      </c>
      <c r="M6319">
        <v>0</v>
      </c>
    </row>
    <row r="6320" spans="2:13" x14ac:dyDescent="0.2">
      <c r="B6320">
        <v>0</v>
      </c>
      <c r="C6320">
        <v>0</v>
      </c>
      <c r="D6320">
        <v>0</v>
      </c>
      <c r="E6320">
        <v>0</v>
      </c>
      <c r="F6320">
        <v>0</v>
      </c>
      <c r="G6320">
        <v>55555555</v>
      </c>
      <c r="H6320">
        <v>0</v>
      </c>
      <c r="I6320">
        <v>0</v>
      </c>
      <c r="J6320">
        <v>0</v>
      </c>
      <c r="K6320">
        <v>0</v>
      </c>
      <c r="L6320">
        <v>0</v>
      </c>
      <c r="M6320">
        <v>0</v>
      </c>
    </row>
    <row r="6321" spans="2:13" x14ac:dyDescent="0.2">
      <c r="B6321">
        <v>0</v>
      </c>
      <c r="C6321">
        <v>0</v>
      </c>
      <c r="D6321">
        <v>0</v>
      </c>
      <c r="E6321">
        <v>0</v>
      </c>
      <c r="F6321">
        <v>0</v>
      </c>
      <c r="G6321">
        <v>55555555</v>
      </c>
      <c r="H6321">
        <v>0</v>
      </c>
      <c r="I6321">
        <v>0</v>
      </c>
      <c r="J6321">
        <v>0</v>
      </c>
      <c r="K6321">
        <v>0</v>
      </c>
      <c r="L6321">
        <v>0</v>
      </c>
      <c r="M6321">
        <v>0</v>
      </c>
    </row>
    <row r="6322" spans="2:13" x14ac:dyDescent="0.2">
      <c r="B6322">
        <v>0</v>
      </c>
      <c r="C6322">
        <v>0</v>
      </c>
      <c r="D6322">
        <v>0</v>
      </c>
      <c r="E6322">
        <v>0</v>
      </c>
      <c r="F6322">
        <v>0</v>
      </c>
      <c r="G6322">
        <v>55555555</v>
      </c>
      <c r="H6322">
        <v>0</v>
      </c>
      <c r="I6322">
        <v>0</v>
      </c>
      <c r="J6322">
        <v>0</v>
      </c>
      <c r="K6322">
        <v>0</v>
      </c>
      <c r="L6322">
        <v>0</v>
      </c>
      <c r="M6322">
        <v>0</v>
      </c>
    </row>
    <row r="6323" spans="2:13" x14ac:dyDescent="0.2">
      <c r="B6323">
        <v>0</v>
      </c>
      <c r="C6323">
        <v>0</v>
      </c>
      <c r="D6323">
        <v>0</v>
      </c>
      <c r="E6323">
        <v>0</v>
      </c>
      <c r="F6323">
        <v>0</v>
      </c>
      <c r="G6323">
        <v>55555555</v>
      </c>
      <c r="H6323">
        <v>0</v>
      </c>
      <c r="I6323">
        <v>0</v>
      </c>
      <c r="J6323">
        <v>0</v>
      </c>
      <c r="K6323">
        <v>0</v>
      </c>
      <c r="L6323">
        <v>0</v>
      </c>
      <c r="M6323">
        <v>0</v>
      </c>
    </row>
    <row r="6324" spans="2:13" x14ac:dyDescent="0.2">
      <c r="B6324">
        <v>0</v>
      </c>
      <c r="C6324">
        <v>0</v>
      </c>
      <c r="D6324">
        <v>0</v>
      </c>
      <c r="E6324">
        <v>0</v>
      </c>
      <c r="F6324">
        <v>0</v>
      </c>
      <c r="G6324">
        <v>55555555</v>
      </c>
      <c r="H6324">
        <v>0</v>
      </c>
      <c r="I6324">
        <v>0</v>
      </c>
      <c r="J6324">
        <v>0</v>
      </c>
      <c r="K6324">
        <v>0</v>
      </c>
      <c r="L6324">
        <v>0</v>
      </c>
      <c r="M6324">
        <v>0</v>
      </c>
    </row>
    <row r="6325" spans="2:13" x14ac:dyDescent="0.2">
      <c r="B6325">
        <v>0</v>
      </c>
      <c r="C6325">
        <v>0</v>
      </c>
      <c r="D6325">
        <v>0</v>
      </c>
      <c r="E6325">
        <v>0</v>
      </c>
      <c r="F6325">
        <v>0</v>
      </c>
      <c r="G6325">
        <v>55555555</v>
      </c>
      <c r="H6325">
        <v>0</v>
      </c>
      <c r="I6325">
        <v>0</v>
      </c>
      <c r="J6325">
        <v>0</v>
      </c>
      <c r="K6325">
        <v>0</v>
      </c>
      <c r="L6325">
        <v>0</v>
      </c>
      <c r="M6325">
        <v>0</v>
      </c>
    </row>
    <row r="6326" spans="2:13" x14ac:dyDescent="0.2">
      <c r="B6326">
        <v>0</v>
      </c>
      <c r="C6326">
        <v>0</v>
      </c>
      <c r="D6326">
        <v>0</v>
      </c>
      <c r="E6326">
        <v>0</v>
      </c>
      <c r="F6326">
        <v>0</v>
      </c>
      <c r="G6326">
        <v>55555555</v>
      </c>
      <c r="H6326">
        <v>0</v>
      </c>
      <c r="I6326">
        <v>0</v>
      </c>
      <c r="J6326">
        <v>0</v>
      </c>
      <c r="K6326">
        <v>0</v>
      </c>
      <c r="L6326">
        <v>0</v>
      </c>
      <c r="M6326">
        <v>0</v>
      </c>
    </row>
    <row r="6327" spans="2:13" x14ac:dyDescent="0.2">
      <c r="B6327">
        <v>0</v>
      </c>
      <c r="C6327">
        <v>0</v>
      </c>
      <c r="D6327">
        <v>0</v>
      </c>
      <c r="E6327">
        <v>0</v>
      </c>
      <c r="F6327">
        <v>0</v>
      </c>
      <c r="G6327">
        <v>55555555</v>
      </c>
      <c r="H6327">
        <v>0</v>
      </c>
      <c r="I6327">
        <v>0</v>
      </c>
      <c r="J6327">
        <v>0</v>
      </c>
      <c r="K6327">
        <v>0</v>
      </c>
      <c r="L6327">
        <v>0</v>
      </c>
      <c r="M6327">
        <v>0</v>
      </c>
    </row>
    <row r="6328" spans="2:13" x14ac:dyDescent="0.2">
      <c r="B6328">
        <v>0</v>
      </c>
      <c r="C6328">
        <v>0</v>
      </c>
      <c r="D6328">
        <v>0</v>
      </c>
      <c r="E6328">
        <v>0</v>
      </c>
      <c r="F6328">
        <v>0</v>
      </c>
      <c r="G6328">
        <v>55555555</v>
      </c>
      <c r="H6328">
        <v>0</v>
      </c>
      <c r="I6328">
        <v>0</v>
      </c>
      <c r="J6328">
        <v>0</v>
      </c>
      <c r="K6328">
        <v>0</v>
      </c>
      <c r="L6328">
        <v>0</v>
      </c>
      <c r="M6328">
        <v>0</v>
      </c>
    </row>
    <row r="6329" spans="2:13" x14ac:dyDescent="0.2">
      <c r="B6329">
        <v>0</v>
      </c>
      <c r="C6329">
        <v>0</v>
      </c>
      <c r="D6329">
        <v>0</v>
      </c>
      <c r="E6329">
        <v>0</v>
      </c>
      <c r="F6329">
        <v>0</v>
      </c>
      <c r="G6329">
        <v>55555555</v>
      </c>
      <c r="H6329">
        <v>0</v>
      </c>
      <c r="I6329">
        <v>0</v>
      </c>
      <c r="J6329">
        <v>0</v>
      </c>
      <c r="K6329">
        <v>0</v>
      </c>
      <c r="L6329">
        <v>0</v>
      </c>
      <c r="M6329">
        <v>0</v>
      </c>
    </row>
    <row r="6330" spans="2:13" x14ac:dyDescent="0.2">
      <c r="B6330">
        <v>0</v>
      </c>
      <c r="C6330">
        <v>0</v>
      </c>
      <c r="D6330">
        <v>0</v>
      </c>
      <c r="E6330">
        <v>0</v>
      </c>
      <c r="F6330">
        <v>0</v>
      </c>
      <c r="G6330">
        <v>55555555</v>
      </c>
      <c r="H6330">
        <v>0</v>
      </c>
      <c r="I6330">
        <v>0</v>
      </c>
      <c r="J6330">
        <v>0</v>
      </c>
      <c r="K6330">
        <v>0</v>
      </c>
      <c r="L6330">
        <v>0</v>
      </c>
      <c r="M6330">
        <v>0</v>
      </c>
    </row>
    <row r="6331" spans="2:13" x14ac:dyDescent="0.2">
      <c r="B6331">
        <v>0</v>
      </c>
      <c r="C6331">
        <v>0</v>
      </c>
      <c r="D6331">
        <v>0</v>
      </c>
      <c r="E6331">
        <v>0</v>
      </c>
      <c r="F6331">
        <v>0</v>
      </c>
      <c r="G6331">
        <v>55555555</v>
      </c>
      <c r="H6331">
        <v>0</v>
      </c>
      <c r="I6331">
        <v>0</v>
      </c>
      <c r="J6331">
        <v>0</v>
      </c>
      <c r="K6331">
        <v>0</v>
      </c>
      <c r="L6331">
        <v>0</v>
      </c>
      <c r="M6331">
        <v>0</v>
      </c>
    </row>
    <row r="6332" spans="2:13" x14ac:dyDescent="0.2">
      <c r="B6332">
        <v>0</v>
      </c>
      <c r="C6332">
        <v>0</v>
      </c>
      <c r="D6332">
        <v>0</v>
      </c>
      <c r="E6332">
        <v>0</v>
      </c>
      <c r="F6332">
        <v>0</v>
      </c>
      <c r="G6332">
        <v>55555555</v>
      </c>
      <c r="H6332">
        <v>0</v>
      </c>
      <c r="I6332">
        <v>0</v>
      </c>
      <c r="J6332">
        <v>0</v>
      </c>
      <c r="K6332">
        <v>0</v>
      </c>
      <c r="L6332">
        <v>0</v>
      </c>
      <c r="M6332">
        <v>0</v>
      </c>
    </row>
    <row r="6333" spans="2:13" x14ac:dyDescent="0.2">
      <c r="B6333">
        <v>0</v>
      </c>
      <c r="C6333">
        <v>0</v>
      </c>
      <c r="D6333">
        <v>0</v>
      </c>
      <c r="E6333">
        <v>0</v>
      </c>
      <c r="F6333">
        <v>0</v>
      </c>
      <c r="G6333">
        <v>55555555</v>
      </c>
      <c r="H6333">
        <v>0</v>
      </c>
      <c r="I6333">
        <v>0</v>
      </c>
      <c r="J6333">
        <v>0</v>
      </c>
      <c r="K6333">
        <v>0</v>
      </c>
      <c r="L6333">
        <v>0</v>
      </c>
      <c r="M6333">
        <v>0</v>
      </c>
    </row>
    <row r="6334" spans="2:13" x14ac:dyDescent="0.2">
      <c r="B6334">
        <v>0</v>
      </c>
      <c r="C6334">
        <v>0</v>
      </c>
      <c r="D6334">
        <v>0</v>
      </c>
      <c r="E6334">
        <v>0</v>
      </c>
      <c r="F6334">
        <v>0</v>
      </c>
      <c r="G6334">
        <v>55555555</v>
      </c>
      <c r="H6334">
        <v>0</v>
      </c>
      <c r="I6334">
        <v>0</v>
      </c>
      <c r="J6334">
        <v>0</v>
      </c>
      <c r="K6334">
        <v>0</v>
      </c>
      <c r="L6334">
        <v>0</v>
      </c>
      <c r="M6334">
        <v>0</v>
      </c>
    </row>
    <row r="6335" spans="2:13" x14ac:dyDescent="0.2">
      <c r="B6335">
        <v>0</v>
      </c>
      <c r="C6335">
        <v>0</v>
      </c>
      <c r="D6335">
        <v>0</v>
      </c>
      <c r="E6335">
        <v>0</v>
      </c>
      <c r="F6335">
        <v>0</v>
      </c>
      <c r="G6335">
        <v>55555555</v>
      </c>
      <c r="H6335">
        <v>0</v>
      </c>
      <c r="I6335">
        <v>0</v>
      </c>
      <c r="J6335">
        <v>0</v>
      </c>
      <c r="K6335">
        <v>0</v>
      </c>
      <c r="L6335">
        <v>0</v>
      </c>
      <c r="M6335">
        <v>0</v>
      </c>
    </row>
    <row r="6336" spans="2:13" x14ac:dyDescent="0.2">
      <c r="B6336">
        <v>0</v>
      </c>
      <c r="C6336">
        <v>0</v>
      </c>
      <c r="D6336">
        <v>0</v>
      </c>
      <c r="E6336">
        <v>0</v>
      </c>
      <c r="F6336">
        <v>0</v>
      </c>
      <c r="G6336">
        <v>55555555</v>
      </c>
      <c r="H6336">
        <v>0</v>
      </c>
      <c r="I6336">
        <v>0</v>
      </c>
      <c r="J6336">
        <v>0</v>
      </c>
      <c r="K6336">
        <v>0</v>
      </c>
      <c r="L6336">
        <v>0</v>
      </c>
      <c r="M6336">
        <v>0</v>
      </c>
    </row>
    <row r="6337" spans="2:13" x14ac:dyDescent="0.2">
      <c r="B6337">
        <v>0</v>
      </c>
      <c r="C6337">
        <v>0</v>
      </c>
      <c r="D6337">
        <v>0</v>
      </c>
      <c r="E6337">
        <v>0</v>
      </c>
      <c r="F6337">
        <v>0</v>
      </c>
      <c r="G6337">
        <v>55555555</v>
      </c>
      <c r="H6337">
        <v>0</v>
      </c>
      <c r="I6337">
        <v>0</v>
      </c>
      <c r="J6337">
        <v>0</v>
      </c>
      <c r="K6337">
        <v>0</v>
      </c>
      <c r="L6337">
        <v>0</v>
      </c>
      <c r="M6337">
        <v>0</v>
      </c>
    </row>
    <row r="6338" spans="2:13" x14ac:dyDescent="0.2">
      <c r="B6338">
        <v>0</v>
      </c>
      <c r="C6338">
        <v>0</v>
      </c>
      <c r="D6338">
        <v>0</v>
      </c>
      <c r="E6338">
        <v>0</v>
      </c>
      <c r="F6338">
        <v>0</v>
      </c>
      <c r="G6338">
        <v>55555555</v>
      </c>
      <c r="H6338">
        <v>0</v>
      </c>
      <c r="I6338">
        <v>0</v>
      </c>
      <c r="J6338">
        <v>0</v>
      </c>
      <c r="K6338">
        <v>0</v>
      </c>
      <c r="L6338">
        <v>0</v>
      </c>
      <c r="M6338">
        <v>0</v>
      </c>
    </row>
    <row r="6339" spans="2:13" x14ac:dyDescent="0.2">
      <c r="B6339">
        <v>0</v>
      </c>
      <c r="C6339">
        <v>0</v>
      </c>
      <c r="D6339">
        <v>0</v>
      </c>
      <c r="E6339">
        <v>0</v>
      </c>
      <c r="F6339">
        <v>0</v>
      </c>
      <c r="G6339">
        <v>55555555</v>
      </c>
      <c r="H6339">
        <v>0</v>
      </c>
      <c r="I6339">
        <v>0</v>
      </c>
      <c r="J6339">
        <v>0</v>
      </c>
      <c r="K6339">
        <v>0</v>
      </c>
      <c r="L6339">
        <v>0</v>
      </c>
      <c r="M6339">
        <v>0</v>
      </c>
    </row>
    <row r="6340" spans="2:13" x14ac:dyDescent="0.2">
      <c r="B6340">
        <v>0</v>
      </c>
      <c r="C6340">
        <v>0</v>
      </c>
      <c r="D6340">
        <v>0</v>
      </c>
      <c r="E6340">
        <v>0</v>
      </c>
      <c r="F6340">
        <v>0</v>
      </c>
      <c r="G6340">
        <v>55555555</v>
      </c>
      <c r="H6340">
        <v>0</v>
      </c>
      <c r="I6340">
        <v>0</v>
      </c>
      <c r="J6340">
        <v>0</v>
      </c>
      <c r="K6340">
        <v>0</v>
      </c>
      <c r="L6340">
        <v>0</v>
      </c>
      <c r="M6340">
        <v>0</v>
      </c>
    </row>
    <row r="6341" spans="2:13" x14ac:dyDescent="0.2">
      <c r="B6341">
        <v>0</v>
      </c>
      <c r="C6341">
        <v>0</v>
      </c>
      <c r="D6341">
        <v>0</v>
      </c>
      <c r="E6341">
        <v>0</v>
      </c>
      <c r="F6341">
        <v>0</v>
      </c>
      <c r="G6341">
        <v>55555555</v>
      </c>
      <c r="H6341">
        <v>0</v>
      </c>
      <c r="I6341">
        <v>0</v>
      </c>
      <c r="J6341">
        <v>0</v>
      </c>
      <c r="K6341">
        <v>0</v>
      </c>
      <c r="L6341">
        <v>0</v>
      </c>
      <c r="M6341">
        <v>0</v>
      </c>
    </row>
    <row r="6342" spans="2:13" x14ac:dyDescent="0.2">
      <c r="B6342">
        <v>0</v>
      </c>
      <c r="C6342">
        <v>0</v>
      </c>
      <c r="D6342">
        <v>0</v>
      </c>
      <c r="E6342">
        <v>0</v>
      </c>
      <c r="F6342">
        <v>0</v>
      </c>
      <c r="G6342">
        <v>55555555</v>
      </c>
      <c r="H6342">
        <v>0</v>
      </c>
      <c r="I6342">
        <v>0</v>
      </c>
      <c r="J6342">
        <v>0</v>
      </c>
      <c r="K6342">
        <v>0</v>
      </c>
      <c r="L6342">
        <v>0</v>
      </c>
      <c r="M6342">
        <v>0</v>
      </c>
    </row>
    <row r="6343" spans="2:13" x14ac:dyDescent="0.2">
      <c r="B6343">
        <v>0</v>
      </c>
      <c r="C6343">
        <v>0</v>
      </c>
      <c r="D6343">
        <v>0</v>
      </c>
      <c r="E6343">
        <v>0</v>
      </c>
      <c r="F6343">
        <v>0</v>
      </c>
      <c r="G6343">
        <v>55555555</v>
      </c>
      <c r="H6343">
        <v>0</v>
      </c>
      <c r="I6343">
        <v>0</v>
      </c>
      <c r="J6343">
        <v>0</v>
      </c>
      <c r="K6343">
        <v>0</v>
      </c>
      <c r="L6343">
        <v>0</v>
      </c>
      <c r="M6343">
        <v>0</v>
      </c>
    </row>
    <row r="6344" spans="2:13" x14ac:dyDescent="0.2">
      <c r="B6344">
        <v>0</v>
      </c>
      <c r="C6344">
        <v>0</v>
      </c>
      <c r="D6344">
        <v>0</v>
      </c>
      <c r="E6344">
        <v>0</v>
      </c>
      <c r="F6344">
        <v>0</v>
      </c>
      <c r="G6344">
        <v>55555555</v>
      </c>
      <c r="H6344">
        <v>0</v>
      </c>
      <c r="I6344">
        <v>0</v>
      </c>
      <c r="J6344">
        <v>0</v>
      </c>
      <c r="K6344">
        <v>0</v>
      </c>
      <c r="L6344">
        <v>0</v>
      </c>
      <c r="M6344">
        <v>0</v>
      </c>
    </row>
    <row r="6345" spans="2:13" x14ac:dyDescent="0.2">
      <c r="B6345">
        <v>0</v>
      </c>
      <c r="C6345">
        <v>0</v>
      </c>
      <c r="D6345">
        <v>0</v>
      </c>
      <c r="E6345">
        <v>0</v>
      </c>
      <c r="F6345">
        <v>0</v>
      </c>
      <c r="G6345">
        <v>55555555</v>
      </c>
      <c r="H6345">
        <v>0</v>
      </c>
      <c r="I6345">
        <v>0</v>
      </c>
      <c r="J6345">
        <v>0</v>
      </c>
      <c r="K6345">
        <v>0</v>
      </c>
      <c r="L6345">
        <v>0</v>
      </c>
      <c r="M6345">
        <v>0</v>
      </c>
    </row>
    <row r="6346" spans="2:13" x14ac:dyDescent="0.2">
      <c r="B6346">
        <v>0</v>
      </c>
      <c r="C6346">
        <v>0</v>
      </c>
      <c r="D6346">
        <v>0</v>
      </c>
      <c r="E6346">
        <v>0</v>
      </c>
      <c r="F6346">
        <v>0</v>
      </c>
      <c r="G6346">
        <v>55555555</v>
      </c>
      <c r="H6346">
        <v>0</v>
      </c>
      <c r="I6346">
        <v>0</v>
      </c>
      <c r="J6346">
        <v>0</v>
      </c>
      <c r="K6346">
        <v>0</v>
      </c>
      <c r="L6346">
        <v>0</v>
      </c>
      <c r="M6346">
        <v>0</v>
      </c>
    </row>
    <row r="6347" spans="2:13" x14ac:dyDescent="0.2">
      <c r="B6347">
        <v>0</v>
      </c>
      <c r="C6347">
        <v>0</v>
      </c>
      <c r="D6347">
        <v>0</v>
      </c>
      <c r="E6347">
        <v>0</v>
      </c>
      <c r="F6347">
        <v>0</v>
      </c>
      <c r="G6347">
        <v>55555555</v>
      </c>
      <c r="H6347">
        <v>0</v>
      </c>
      <c r="I6347">
        <v>0</v>
      </c>
      <c r="J6347">
        <v>0</v>
      </c>
      <c r="K6347">
        <v>0</v>
      </c>
      <c r="L6347">
        <v>0</v>
      </c>
      <c r="M6347">
        <v>0</v>
      </c>
    </row>
    <row r="6348" spans="2:13" x14ac:dyDescent="0.2">
      <c r="B6348">
        <v>0</v>
      </c>
      <c r="C6348">
        <v>0</v>
      </c>
      <c r="D6348">
        <v>0</v>
      </c>
      <c r="E6348">
        <v>0</v>
      </c>
      <c r="F6348">
        <v>0</v>
      </c>
      <c r="G6348">
        <v>55555555</v>
      </c>
      <c r="H6348">
        <v>0</v>
      </c>
      <c r="I6348">
        <v>0</v>
      </c>
      <c r="J6348">
        <v>0</v>
      </c>
      <c r="K6348">
        <v>0</v>
      </c>
      <c r="L6348">
        <v>0</v>
      </c>
      <c r="M6348">
        <v>0</v>
      </c>
    </row>
    <row r="6349" spans="2:13" x14ac:dyDescent="0.2">
      <c r="B6349">
        <v>0</v>
      </c>
      <c r="C6349">
        <v>0</v>
      </c>
      <c r="D6349">
        <v>0</v>
      </c>
      <c r="E6349">
        <v>0</v>
      </c>
      <c r="F6349">
        <v>0</v>
      </c>
      <c r="G6349">
        <v>55555555</v>
      </c>
      <c r="H6349">
        <v>0</v>
      </c>
      <c r="I6349">
        <v>0</v>
      </c>
      <c r="J6349">
        <v>0</v>
      </c>
      <c r="K6349">
        <v>0</v>
      </c>
      <c r="L6349">
        <v>0</v>
      </c>
      <c r="M6349">
        <v>0</v>
      </c>
    </row>
    <row r="6350" spans="2:13" x14ac:dyDescent="0.2">
      <c r="B6350">
        <v>0</v>
      </c>
      <c r="C6350">
        <v>0</v>
      </c>
      <c r="D6350">
        <v>0</v>
      </c>
      <c r="E6350">
        <v>0</v>
      </c>
      <c r="F6350">
        <v>0</v>
      </c>
      <c r="G6350">
        <v>55555555</v>
      </c>
      <c r="H6350">
        <v>0</v>
      </c>
      <c r="I6350">
        <v>0</v>
      </c>
      <c r="J6350">
        <v>0</v>
      </c>
      <c r="K6350">
        <v>0</v>
      </c>
      <c r="L6350">
        <v>0</v>
      </c>
      <c r="M6350">
        <v>0</v>
      </c>
    </row>
    <row r="6351" spans="2:13" x14ac:dyDescent="0.2">
      <c r="B6351">
        <v>0</v>
      </c>
      <c r="C6351">
        <v>0</v>
      </c>
      <c r="D6351">
        <v>0</v>
      </c>
      <c r="E6351">
        <v>0</v>
      </c>
      <c r="F6351">
        <v>0</v>
      </c>
      <c r="G6351">
        <v>55555555</v>
      </c>
      <c r="H6351">
        <v>0</v>
      </c>
      <c r="I6351">
        <v>0</v>
      </c>
      <c r="J6351">
        <v>0</v>
      </c>
      <c r="K6351">
        <v>0</v>
      </c>
      <c r="L6351">
        <v>0</v>
      </c>
      <c r="M6351">
        <v>0</v>
      </c>
    </row>
    <row r="6352" spans="2:13" x14ac:dyDescent="0.2">
      <c r="B6352">
        <v>0</v>
      </c>
      <c r="C6352">
        <v>0</v>
      </c>
      <c r="D6352">
        <v>0</v>
      </c>
      <c r="E6352">
        <v>0</v>
      </c>
      <c r="F6352">
        <v>0</v>
      </c>
      <c r="G6352">
        <v>55555555</v>
      </c>
      <c r="H6352">
        <v>0</v>
      </c>
      <c r="I6352">
        <v>0</v>
      </c>
      <c r="J6352">
        <v>0</v>
      </c>
      <c r="K6352">
        <v>0</v>
      </c>
      <c r="L6352">
        <v>0</v>
      </c>
      <c r="M6352">
        <v>0</v>
      </c>
    </row>
    <row r="6353" spans="2:13" x14ac:dyDescent="0.2">
      <c r="B6353">
        <v>0</v>
      </c>
      <c r="C6353">
        <v>0</v>
      </c>
      <c r="D6353">
        <v>0</v>
      </c>
      <c r="E6353">
        <v>0</v>
      </c>
      <c r="F6353">
        <v>0</v>
      </c>
      <c r="G6353">
        <v>55555555</v>
      </c>
      <c r="H6353">
        <v>0</v>
      </c>
      <c r="I6353">
        <v>0</v>
      </c>
      <c r="J6353">
        <v>0</v>
      </c>
      <c r="K6353">
        <v>0</v>
      </c>
      <c r="L6353">
        <v>0</v>
      </c>
      <c r="M6353">
        <v>0</v>
      </c>
    </row>
    <row r="6354" spans="2:13" x14ac:dyDescent="0.2">
      <c r="B6354">
        <v>0</v>
      </c>
      <c r="C6354">
        <v>0</v>
      </c>
      <c r="D6354">
        <v>0</v>
      </c>
      <c r="E6354">
        <v>0</v>
      </c>
      <c r="F6354">
        <v>0</v>
      </c>
      <c r="G6354">
        <v>55555555</v>
      </c>
      <c r="H6354">
        <v>0</v>
      </c>
      <c r="I6354">
        <v>0</v>
      </c>
      <c r="J6354">
        <v>0</v>
      </c>
      <c r="K6354">
        <v>0</v>
      </c>
      <c r="L6354">
        <v>0</v>
      </c>
      <c r="M6354">
        <v>0</v>
      </c>
    </row>
    <row r="6355" spans="2:13" x14ac:dyDescent="0.2">
      <c r="B6355">
        <v>0</v>
      </c>
      <c r="C6355">
        <v>0</v>
      </c>
      <c r="D6355">
        <v>0</v>
      </c>
      <c r="E6355">
        <v>0</v>
      </c>
      <c r="F6355">
        <v>0</v>
      </c>
      <c r="G6355">
        <v>55555555</v>
      </c>
      <c r="H6355">
        <v>0</v>
      </c>
      <c r="I6355">
        <v>0</v>
      </c>
      <c r="J6355">
        <v>0</v>
      </c>
      <c r="K6355">
        <v>0</v>
      </c>
      <c r="L6355">
        <v>0</v>
      </c>
      <c r="M6355">
        <v>0</v>
      </c>
    </row>
    <row r="6356" spans="2:13" x14ac:dyDescent="0.2">
      <c r="B6356">
        <v>0</v>
      </c>
      <c r="C6356">
        <v>0</v>
      </c>
      <c r="D6356">
        <v>0</v>
      </c>
      <c r="E6356">
        <v>0</v>
      </c>
      <c r="F6356">
        <v>0</v>
      </c>
      <c r="G6356">
        <v>55555555</v>
      </c>
      <c r="H6356">
        <v>0</v>
      </c>
      <c r="I6356">
        <v>0</v>
      </c>
      <c r="J6356">
        <v>0</v>
      </c>
      <c r="K6356">
        <v>0</v>
      </c>
      <c r="L6356">
        <v>0</v>
      </c>
      <c r="M6356">
        <v>0</v>
      </c>
    </row>
    <row r="6357" spans="2:13" x14ac:dyDescent="0.2">
      <c r="B6357">
        <v>0</v>
      </c>
      <c r="C6357">
        <v>0</v>
      </c>
      <c r="D6357">
        <v>0</v>
      </c>
      <c r="E6357">
        <v>0</v>
      </c>
      <c r="F6357">
        <v>0</v>
      </c>
      <c r="G6357">
        <v>55555555</v>
      </c>
      <c r="H6357">
        <v>0</v>
      </c>
      <c r="I6357">
        <v>0</v>
      </c>
      <c r="J6357">
        <v>0</v>
      </c>
      <c r="K6357">
        <v>0</v>
      </c>
      <c r="L6357">
        <v>0</v>
      </c>
      <c r="M6357">
        <v>0</v>
      </c>
    </row>
    <row r="6358" spans="2:13" x14ac:dyDescent="0.2">
      <c r="B6358">
        <v>0</v>
      </c>
      <c r="C6358">
        <v>0</v>
      </c>
      <c r="D6358">
        <v>0</v>
      </c>
      <c r="E6358">
        <v>0</v>
      </c>
      <c r="F6358">
        <v>0</v>
      </c>
      <c r="G6358">
        <v>55555555</v>
      </c>
      <c r="H6358">
        <v>0</v>
      </c>
      <c r="I6358">
        <v>0</v>
      </c>
      <c r="J6358">
        <v>0</v>
      </c>
      <c r="K6358">
        <v>0</v>
      </c>
      <c r="L6358">
        <v>0</v>
      </c>
      <c r="M6358">
        <v>0</v>
      </c>
    </row>
    <row r="6359" spans="2:13" x14ac:dyDescent="0.2">
      <c r="B6359">
        <v>0</v>
      </c>
      <c r="C6359">
        <v>0</v>
      </c>
      <c r="D6359">
        <v>0</v>
      </c>
      <c r="E6359">
        <v>0</v>
      </c>
      <c r="F6359">
        <v>0</v>
      </c>
      <c r="G6359">
        <v>55555555</v>
      </c>
      <c r="H6359">
        <v>0</v>
      </c>
      <c r="I6359">
        <v>0</v>
      </c>
      <c r="J6359">
        <v>0</v>
      </c>
      <c r="K6359">
        <v>0</v>
      </c>
      <c r="L6359">
        <v>0</v>
      </c>
      <c r="M6359">
        <v>0</v>
      </c>
    </row>
    <row r="6360" spans="2:13" x14ac:dyDescent="0.2">
      <c r="B6360">
        <v>0</v>
      </c>
      <c r="C6360">
        <v>0</v>
      </c>
      <c r="D6360">
        <v>0</v>
      </c>
      <c r="E6360">
        <v>0</v>
      </c>
      <c r="F6360">
        <v>0</v>
      </c>
      <c r="G6360">
        <v>55555555</v>
      </c>
      <c r="H6360">
        <v>0</v>
      </c>
      <c r="I6360">
        <v>0</v>
      </c>
      <c r="J6360">
        <v>0</v>
      </c>
      <c r="K6360">
        <v>0</v>
      </c>
      <c r="L6360">
        <v>0</v>
      </c>
      <c r="M6360">
        <v>0</v>
      </c>
    </row>
    <row r="6361" spans="2:13" x14ac:dyDescent="0.2">
      <c r="B6361">
        <v>0</v>
      </c>
      <c r="C6361">
        <v>0</v>
      </c>
      <c r="D6361">
        <v>0</v>
      </c>
      <c r="E6361">
        <v>0</v>
      </c>
      <c r="F6361">
        <v>0</v>
      </c>
      <c r="G6361">
        <v>55555555</v>
      </c>
      <c r="H6361">
        <v>0</v>
      </c>
      <c r="I6361">
        <v>0</v>
      </c>
      <c r="J6361">
        <v>0</v>
      </c>
      <c r="K6361">
        <v>0</v>
      </c>
      <c r="L6361">
        <v>0</v>
      </c>
      <c r="M6361">
        <v>0</v>
      </c>
    </row>
    <row r="6362" spans="2:13" x14ac:dyDescent="0.2">
      <c r="B6362">
        <v>0</v>
      </c>
      <c r="C6362">
        <v>0</v>
      </c>
      <c r="D6362">
        <v>0</v>
      </c>
      <c r="E6362">
        <v>0</v>
      </c>
      <c r="F6362">
        <v>0</v>
      </c>
      <c r="G6362">
        <v>55555555</v>
      </c>
      <c r="H6362">
        <v>0</v>
      </c>
      <c r="I6362">
        <v>0</v>
      </c>
      <c r="J6362">
        <v>0</v>
      </c>
      <c r="K6362">
        <v>0</v>
      </c>
      <c r="L6362">
        <v>0</v>
      </c>
      <c r="M6362">
        <v>0</v>
      </c>
    </row>
    <row r="6363" spans="2:13" x14ac:dyDescent="0.2">
      <c r="B6363">
        <v>0</v>
      </c>
      <c r="C6363">
        <v>0</v>
      </c>
      <c r="D6363">
        <v>0</v>
      </c>
      <c r="E6363">
        <v>0</v>
      </c>
      <c r="F6363">
        <v>0</v>
      </c>
      <c r="G6363">
        <v>55555555</v>
      </c>
      <c r="H6363">
        <v>0</v>
      </c>
      <c r="I6363">
        <v>0</v>
      </c>
      <c r="J6363">
        <v>0</v>
      </c>
      <c r="K6363">
        <v>0</v>
      </c>
      <c r="L6363">
        <v>0</v>
      </c>
      <c r="M6363">
        <v>0</v>
      </c>
    </row>
    <row r="6364" spans="2:13" x14ac:dyDescent="0.2">
      <c r="B6364">
        <v>0</v>
      </c>
      <c r="C6364">
        <v>0</v>
      </c>
      <c r="D6364">
        <v>0</v>
      </c>
      <c r="E6364">
        <v>0</v>
      </c>
      <c r="F6364">
        <v>0</v>
      </c>
      <c r="G6364">
        <v>55555555</v>
      </c>
      <c r="H6364">
        <v>0</v>
      </c>
      <c r="I6364">
        <v>0</v>
      </c>
      <c r="J6364">
        <v>0</v>
      </c>
      <c r="K6364">
        <v>0</v>
      </c>
      <c r="L6364">
        <v>0</v>
      </c>
      <c r="M6364">
        <v>0</v>
      </c>
    </row>
    <row r="6365" spans="2:13" x14ac:dyDescent="0.2">
      <c r="B6365">
        <v>0</v>
      </c>
      <c r="C6365">
        <v>0</v>
      </c>
      <c r="D6365">
        <v>0</v>
      </c>
      <c r="E6365">
        <v>0</v>
      </c>
      <c r="F6365">
        <v>0</v>
      </c>
      <c r="G6365">
        <v>55555555</v>
      </c>
      <c r="H6365">
        <v>0</v>
      </c>
      <c r="I6365">
        <v>0</v>
      </c>
      <c r="J6365">
        <v>0</v>
      </c>
      <c r="K6365">
        <v>0</v>
      </c>
      <c r="L6365">
        <v>0</v>
      </c>
      <c r="M6365">
        <v>0</v>
      </c>
    </row>
    <row r="6366" spans="2:13" x14ac:dyDescent="0.2">
      <c r="B6366">
        <v>0</v>
      </c>
      <c r="C6366">
        <v>0</v>
      </c>
      <c r="D6366">
        <v>0</v>
      </c>
      <c r="E6366">
        <v>0</v>
      </c>
      <c r="F6366">
        <v>0</v>
      </c>
      <c r="G6366">
        <v>55555555</v>
      </c>
      <c r="H6366">
        <v>0</v>
      </c>
      <c r="I6366">
        <v>0</v>
      </c>
      <c r="J6366">
        <v>0</v>
      </c>
      <c r="K6366">
        <v>0</v>
      </c>
      <c r="L6366">
        <v>0</v>
      </c>
      <c r="M6366">
        <v>0</v>
      </c>
    </row>
    <row r="6367" spans="2:13" x14ac:dyDescent="0.2">
      <c r="B6367">
        <v>0</v>
      </c>
      <c r="C6367">
        <v>0</v>
      </c>
      <c r="D6367">
        <v>0</v>
      </c>
      <c r="E6367">
        <v>0</v>
      </c>
      <c r="F6367">
        <v>0</v>
      </c>
      <c r="G6367">
        <v>55555555</v>
      </c>
      <c r="H6367">
        <v>0</v>
      </c>
      <c r="I6367">
        <v>0</v>
      </c>
      <c r="J6367">
        <v>0</v>
      </c>
      <c r="K6367">
        <v>0</v>
      </c>
      <c r="L6367">
        <v>0</v>
      </c>
      <c r="M6367">
        <v>0</v>
      </c>
    </row>
    <row r="6368" spans="2:13" x14ac:dyDescent="0.2">
      <c r="B6368">
        <v>0</v>
      </c>
      <c r="C6368">
        <v>0</v>
      </c>
      <c r="D6368">
        <v>0</v>
      </c>
      <c r="E6368">
        <v>0</v>
      </c>
      <c r="F6368">
        <v>0</v>
      </c>
      <c r="G6368">
        <v>55555555</v>
      </c>
      <c r="H6368">
        <v>0</v>
      </c>
      <c r="I6368">
        <v>0</v>
      </c>
      <c r="J6368">
        <v>0</v>
      </c>
      <c r="K6368">
        <v>0</v>
      </c>
      <c r="L6368">
        <v>0</v>
      </c>
      <c r="M6368">
        <v>0</v>
      </c>
    </row>
    <row r="6369" spans="2:13" x14ac:dyDescent="0.2">
      <c r="B6369">
        <v>0</v>
      </c>
      <c r="C6369">
        <v>0</v>
      </c>
      <c r="D6369">
        <v>0</v>
      </c>
      <c r="E6369">
        <v>0</v>
      </c>
      <c r="F6369">
        <v>0</v>
      </c>
      <c r="G6369">
        <v>55555555</v>
      </c>
      <c r="H6369">
        <v>0</v>
      </c>
      <c r="I6369">
        <v>0</v>
      </c>
      <c r="J6369">
        <v>0</v>
      </c>
      <c r="K6369">
        <v>0</v>
      </c>
      <c r="L6369">
        <v>0</v>
      </c>
      <c r="M6369">
        <v>0</v>
      </c>
    </row>
    <row r="6370" spans="2:13" x14ac:dyDescent="0.2">
      <c r="B6370">
        <v>0</v>
      </c>
      <c r="C6370">
        <v>0</v>
      </c>
      <c r="D6370">
        <v>0</v>
      </c>
      <c r="E6370">
        <v>0</v>
      </c>
      <c r="F6370">
        <v>0</v>
      </c>
      <c r="G6370">
        <v>55555555</v>
      </c>
      <c r="H6370">
        <v>0</v>
      </c>
      <c r="I6370">
        <v>0</v>
      </c>
      <c r="J6370">
        <v>0</v>
      </c>
      <c r="K6370">
        <v>0</v>
      </c>
      <c r="L6370">
        <v>0</v>
      </c>
      <c r="M6370">
        <v>0</v>
      </c>
    </row>
    <row r="6371" spans="2:13" x14ac:dyDescent="0.2">
      <c r="B6371">
        <v>0</v>
      </c>
      <c r="C6371">
        <v>0</v>
      </c>
      <c r="D6371">
        <v>0</v>
      </c>
      <c r="E6371">
        <v>0</v>
      </c>
      <c r="F6371">
        <v>0</v>
      </c>
      <c r="G6371">
        <v>55555555</v>
      </c>
      <c r="H6371">
        <v>0</v>
      </c>
      <c r="I6371">
        <v>0</v>
      </c>
      <c r="J6371">
        <v>0</v>
      </c>
      <c r="K6371">
        <v>0</v>
      </c>
      <c r="L6371">
        <v>0</v>
      </c>
      <c r="M6371">
        <v>0</v>
      </c>
    </row>
    <row r="6372" spans="2:13" x14ac:dyDescent="0.2">
      <c r="B6372">
        <v>0</v>
      </c>
      <c r="C6372">
        <v>0</v>
      </c>
      <c r="D6372">
        <v>0</v>
      </c>
      <c r="E6372">
        <v>0</v>
      </c>
      <c r="F6372">
        <v>0</v>
      </c>
      <c r="G6372">
        <v>55555555</v>
      </c>
      <c r="H6372">
        <v>0</v>
      </c>
      <c r="I6372">
        <v>0</v>
      </c>
      <c r="J6372">
        <v>0</v>
      </c>
      <c r="K6372">
        <v>0</v>
      </c>
      <c r="L6372">
        <v>0</v>
      </c>
      <c r="M6372">
        <v>0</v>
      </c>
    </row>
    <row r="6373" spans="2:13" x14ac:dyDescent="0.2">
      <c r="B6373">
        <v>0</v>
      </c>
      <c r="C6373">
        <v>0</v>
      </c>
      <c r="D6373">
        <v>0</v>
      </c>
      <c r="E6373">
        <v>0</v>
      </c>
      <c r="F6373">
        <v>0</v>
      </c>
      <c r="G6373">
        <v>55555555</v>
      </c>
      <c r="H6373">
        <v>0</v>
      </c>
      <c r="I6373">
        <v>0</v>
      </c>
      <c r="J6373">
        <v>0</v>
      </c>
      <c r="K6373">
        <v>0</v>
      </c>
      <c r="L6373">
        <v>0</v>
      </c>
      <c r="M6373">
        <v>0</v>
      </c>
    </row>
    <row r="6374" spans="2:13" x14ac:dyDescent="0.2">
      <c r="B6374">
        <v>0</v>
      </c>
      <c r="C6374">
        <v>0</v>
      </c>
      <c r="D6374">
        <v>0</v>
      </c>
      <c r="E6374">
        <v>0</v>
      </c>
      <c r="F6374">
        <v>0</v>
      </c>
      <c r="G6374">
        <v>55555555</v>
      </c>
      <c r="H6374">
        <v>0</v>
      </c>
      <c r="I6374">
        <v>0</v>
      </c>
      <c r="J6374">
        <v>0</v>
      </c>
      <c r="K6374">
        <v>0</v>
      </c>
      <c r="L6374">
        <v>0</v>
      </c>
      <c r="M6374">
        <v>0</v>
      </c>
    </row>
    <row r="6375" spans="2:13" x14ac:dyDescent="0.2">
      <c r="B6375">
        <v>0</v>
      </c>
      <c r="C6375">
        <v>0</v>
      </c>
      <c r="D6375">
        <v>0</v>
      </c>
      <c r="E6375">
        <v>0</v>
      </c>
      <c r="F6375">
        <v>0</v>
      </c>
      <c r="G6375">
        <v>55555555</v>
      </c>
      <c r="H6375">
        <v>0</v>
      </c>
      <c r="I6375">
        <v>0</v>
      </c>
      <c r="J6375">
        <v>0</v>
      </c>
      <c r="K6375">
        <v>0</v>
      </c>
      <c r="L6375">
        <v>0</v>
      </c>
      <c r="M6375">
        <v>0</v>
      </c>
    </row>
    <row r="6376" spans="2:13" x14ac:dyDescent="0.2">
      <c r="B6376">
        <v>0</v>
      </c>
      <c r="C6376">
        <v>0</v>
      </c>
      <c r="D6376">
        <v>0</v>
      </c>
      <c r="E6376">
        <v>0</v>
      </c>
      <c r="F6376">
        <v>0</v>
      </c>
      <c r="G6376">
        <v>55555555</v>
      </c>
      <c r="H6376">
        <v>0</v>
      </c>
      <c r="I6376">
        <v>0</v>
      </c>
      <c r="J6376">
        <v>0</v>
      </c>
      <c r="K6376">
        <v>0</v>
      </c>
      <c r="L6376">
        <v>0</v>
      </c>
      <c r="M6376">
        <v>0</v>
      </c>
    </row>
    <row r="6377" spans="2:13" x14ac:dyDescent="0.2">
      <c r="B6377">
        <v>0</v>
      </c>
      <c r="C6377">
        <v>0</v>
      </c>
      <c r="D6377">
        <v>0</v>
      </c>
      <c r="E6377">
        <v>0</v>
      </c>
      <c r="F6377">
        <v>0</v>
      </c>
      <c r="G6377">
        <v>55555555</v>
      </c>
      <c r="H6377">
        <v>0</v>
      </c>
      <c r="I6377">
        <v>0</v>
      </c>
      <c r="J6377">
        <v>0</v>
      </c>
      <c r="K6377">
        <v>0</v>
      </c>
      <c r="L6377">
        <v>0</v>
      </c>
      <c r="M6377">
        <v>0</v>
      </c>
    </row>
    <row r="6378" spans="2:13" x14ac:dyDescent="0.2">
      <c r="B6378">
        <v>0</v>
      </c>
      <c r="C6378">
        <v>0</v>
      </c>
      <c r="D6378">
        <v>0</v>
      </c>
      <c r="E6378">
        <v>0</v>
      </c>
      <c r="F6378">
        <v>0</v>
      </c>
      <c r="G6378">
        <v>55555555</v>
      </c>
      <c r="H6378">
        <v>0</v>
      </c>
      <c r="I6378">
        <v>0</v>
      </c>
      <c r="J6378">
        <v>0</v>
      </c>
      <c r="K6378">
        <v>0</v>
      </c>
      <c r="L6378">
        <v>0</v>
      </c>
      <c r="M6378">
        <v>0</v>
      </c>
    </row>
    <row r="6379" spans="2:13" x14ac:dyDescent="0.2">
      <c r="B6379">
        <v>0</v>
      </c>
      <c r="C6379">
        <v>0</v>
      </c>
      <c r="D6379">
        <v>0</v>
      </c>
      <c r="E6379">
        <v>0</v>
      </c>
      <c r="F6379">
        <v>0</v>
      </c>
      <c r="G6379">
        <v>55555555</v>
      </c>
      <c r="H6379">
        <v>0</v>
      </c>
      <c r="I6379">
        <v>0</v>
      </c>
      <c r="J6379">
        <v>0</v>
      </c>
      <c r="K6379">
        <v>0</v>
      </c>
      <c r="L6379">
        <v>0</v>
      </c>
      <c r="M6379">
        <v>0</v>
      </c>
    </row>
    <row r="6380" spans="2:13" x14ac:dyDescent="0.2">
      <c r="B6380">
        <v>0</v>
      </c>
      <c r="C6380">
        <v>0</v>
      </c>
      <c r="D6380">
        <v>0</v>
      </c>
      <c r="E6380">
        <v>0</v>
      </c>
      <c r="F6380">
        <v>0</v>
      </c>
      <c r="G6380">
        <v>55555555</v>
      </c>
      <c r="H6380">
        <v>0</v>
      </c>
      <c r="I6380">
        <v>0</v>
      </c>
      <c r="J6380">
        <v>0</v>
      </c>
      <c r="K6380">
        <v>0</v>
      </c>
      <c r="L6380">
        <v>0</v>
      </c>
      <c r="M6380">
        <v>0</v>
      </c>
    </row>
    <row r="6381" spans="2:13" x14ac:dyDescent="0.2">
      <c r="B6381">
        <v>0</v>
      </c>
      <c r="C6381">
        <v>0</v>
      </c>
      <c r="D6381">
        <v>0</v>
      </c>
      <c r="E6381">
        <v>0</v>
      </c>
      <c r="F6381">
        <v>0</v>
      </c>
      <c r="G6381">
        <v>55555555</v>
      </c>
      <c r="H6381">
        <v>0</v>
      </c>
      <c r="I6381">
        <v>0</v>
      </c>
      <c r="J6381">
        <v>0</v>
      </c>
      <c r="K6381">
        <v>0</v>
      </c>
      <c r="L6381">
        <v>0</v>
      </c>
      <c r="M6381">
        <v>0</v>
      </c>
    </row>
    <row r="6382" spans="2:13" x14ac:dyDescent="0.2">
      <c r="B6382">
        <v>0</v>
      </c>
      <c r="C6382">
        <v>0</v>
      </c>
      <c r="D6382">
        <v>0</v>
      </c>
      <c r="E6382">
        <v>0</v>
      </c>
      <c r="F6382">
        <v>0</v>
      </c>
      <c r="G6382">
        <v>55555555</v>
      </c>
      <c r="H6382">
        <v>0</v>
      </c>
      <c r="I6382">
        <v>0</v>
      </c>
      <c r="J6382">
        <v>0</v>
      </c>
      <c r="K6382">
        <v>0</v>
      </c>
      <c r="L6382">
        <v>0</v>
      </c>
      <c r="M6382">
        <v>0</v>
      </c>
    </row>
    <row r="6383" spans="2:13" x14ac:dyDescent="0.2">
      <c r="B6383">
        <v>0</v>
      </c>
      <c r="C6383">
        <v>0</v>
      </c>
      <c r="D6383">
        <v>0</v>
      </c>
      <c r="E6383">
        <v>0</v>
      </c>
      <c r="F6383">
        <v>0</v>
      </c>
      <c r="G6383">
        <v>55555555</v>
      </c>
      <c r="H6383">
        <v>0</v>
      </c>
      <c r="I6383">
        <v>0</v>
      </c>
      <c r="J6383">
        <v>0</v>
      </c>
      <c r="K6383">
        <v>0</v>
      </c>
      <c r="L6383">
        <v>0</v>
      </c>
      <c r="M6383">
        <v>0</v>
      </c>
    </row>
    <row r="6384" spans="2:13" x14ac:dyDescent="0.2">
      <c r="B6384">
        <v>0</v>
      </c>
      <c r="C6384">
        <v>0</v>
      </c>
      <c r="D6384">
        <v>0</v>
      </c>
      <c r="E6384">
        <v>0</v>
      </c>
      <c r="F6384">
        <v>0</v>
      </c>
      <c r="G6384">
        <v>55555555</v>
      </c>
      <c r="H6384">
        <v>0</v>
      </c>
      <c r="I6384">
        <v>0</v>
      </c>
      <c r="J6384">
        <v>0</v>
      </c>
      <c r="K6384">
        <v>0</v>
      </c>
      <c r="L6384">
        <v>0</v>
      </c>
      <c r="M6384">
        <v>0</v>
      </c>
    </row>
    <row r="6385" spans="2:13" x14ac:dyDescent="0.2">
      <c r="B6385">
        <v>0</v>
      </c>
      <c r="C6385">
        <v>0</v>
      </c>
      <c r="D6385">
        <v>0</v>
      </c>
      <c r="E6385">
        <v>0</v>
      </c>
      <c r="F6385">
        <v>0</v>
      </c>
      <c r="G6385">
        <v>55555555</v>
      </c>
      <c r="H6385">
        <v>0</v>
      </c>
      <c r="I6385">
        <v>0</v>
      </c>
      <c r="J6385">
        <v>0</v>
      </c>
      <c r="K6385">
        <v>0</v>
      </c>
      <c r="L6385">
        <v>0</v>
      </c>
      <c r="M6385">
        <v>0</v>
      </c>
    </row>
    <row r="6386" spans="2:13" x14ac:dyDescent="0.2">
      <c r="B6386">
        <v>0</v>
      </c>
      <c r="C6386">
        <v>0</v>
      </c>
      <c r="D6386">
        <v>0</v>
      </c>
      <c r="E6386">
        <v>0</v>
      </c>
      <c r="F6386">
        <v>0</v>
      </c>
      <c r="G6386">
        <v>55555555</v>
      </c>
      <c r="H6386">
        <v>0</v>
      </c>
      <c r="I6386">
        <v>0</v>
      </c>
      <c r="J6386">
        <v>0</v>
      </c>
      <c r="K6386">
        <v>0</v>
      </c>
      <c r="L6386">
        <v>0</v>
      </c>
      <c r="M6386">
        <v>0</v>
      </c>
    </row>
    <row r="6387" spans="2:13" x14ac:dyDescent="0.2">
      <c r="B6387">
        <v>0</v>
      </c>
      <c r="C6387">
        <v>0</v>
      </c>
      <c r="D6387">
        <v>0</v>
      </c>
      <c r="E6387">
        <v>0</v>
      </c>
      <c r="F6387">
        <v>0</v>
      </c>
      <c r="G6387">
        <v>55555555</v>
      </c>
      <c r="H6387">
        <v>0</v>
      </c>
      <c r="I6387">
        <v>0</v>
      </c>
      <c r="J6387">
        <v>0</v>
      </c>
      <c r="K6387">
        <v>0</v>
      </c>
      <c r="L6387">
        <v>0</v>
      </c>
      <c r="M6387">
        <v>0</v>
      </c>
    </row>
    <row r="6388" spans="2:13" x14ac:dyDescent="0.2">
      <c r="B6388">
        <v>0</v>
      </c>
      <c r="C6388">
        <v>0</v>
      </c>
      <c r="D6388">
        <v>0</v>
      </c>
      <c r="E6388">
        <v>0</v>
      </c>
      <c r="F6388">
        <v>0</v>
      </c>
      <c r="G6388">
        <v>55555555</v>
      </c>
      <c r="H6388">
        <v>0</v>
      </c>
      <c r="I6388">
        <v>0</v>
      </c>
      <c r="J6388">
        <v>0</v>
      </c>
      <c r="K6388">
        <v>0</v>
      </c>
      <c r="L6388">
        <v>0</v>
      </c>
      <c r="M6388">
        <v>0</v>
      </c>
    </row>
    <row r="6389" spans="2:13" x14ac:dyDescent="0.2">
      <c r="B6389">
        <v>0</v>
      </c>
      <c r="C6389">
        <v>0</v>
      </c>
      <c r="D6389">
        <v>0</v>
      </c>
      <c r="E6389">
        <v>0</v>
      </c>
      <c r="F6389">
        <v>0</v>
      </c>
      <c r="G6389">
        <v>55555555</v>
      </c>
      <c r="H6389">
        <v>0</v>
      </c>
      <c r="I6389">
        <v>0</v>
      </c>
      <c r="J6389">
        <v>0</v>
      </c>
      <c r="K6389">
        <v>0</v>
      </c>
      <c r="L6389">
        <v>0</v>
      </c>
      <c r="M6389">
        <v>0</v>
      </c>
    </row>
    <row r="6390" spans="2:13" x14ac:dyDescent="0.2">
      <c r="B6390">
        <v>0</v>
      </c>
      <c r="C6390">
        <v>0</v>
      </c>
      <c r="D6390">
        <v>0</v>
      </c>
      <c r="E6390">
        <v>0</v>
      </c>
      <c r="F6390">
        <v>0</v>
      </c>
      <c r="G6390">
        <v>55555555</v>
      </c>
      <c r="H6390">
        <v>0</v>
      </c>
      <c r="I6390">
        <v>0</v>
      </c>
      <c r="J6390">
        <v>0</v>
      </c>
      <c r="K6390">
        <v>0</v>
      </c>
      <c r="L6390">
        <v>0</v>
      </c>
      <c r="M6390">
        <v>0</v>
      </c>
    </row>
    <row r="6391" spans="2:13" x14ac:dyDescent="0.2">
      <c r="B6391">
        <v>0</v>
      </c>
      <c r="C6391">
        <v>0</v>
      </c>
      <c r="D6391">
        <v>0</v>
      </c>
      <c r="E6391">
        <v>0</v>
      </c>
      <c r="F6391">
        <v>0</v>
      </c>
      <c r="G6391">
        <v>55555555</v>
      </c>
      <c r="H6391">
        <v>0</v>
      </c>
      <c r="I6391">
        <v>0</v>
      </c>
      <c r="J6391">
        <v>0</v>
      </c>
      <c r="K6391">
        <v>0</v>
      </c>
      <c r="L6391">
        <v>0</v>
      </c>
      <c r="M6391">
        <v>0</v>
      </c>
    </row>
    <row r="6392" spans="2:13" x14ac:dyDescent="0.2">
      <c r="B6392">
        <v>0</v>
      </c>
      <c r="C6392">
        <v>0</v>
      </c>
      <c r="D6392">
        <v>0</v>
      </c>
      <c r="E6392">
        <v>0</v>
      </c>
      <c r="F6392">
        <v>0</v>
      </c>
      <c r="G6392">
        <v>55555555</v>
      </c>
      <c r="H6392">
        <v>0</v>
      </c>
      <c r="I6392">
        <v>0</v>
      </c>
      <c r="J6392">
        <v>0</v>
      </c>
      <c r="K6392">
        <v>0</v>
      </c>
      <c r="L6392">
        <v>0</v>
      </c>
      <c r="M6392">
        <v>0</v>
      </c>
    </row>
    <row r="6393" spans="2:13" x14ac:dyDescent="0.2">
      <c r="B6393">
        <v>0</v>
      </c>
      <c r="C6393">
        <v>0</v>
      </c>
      <c r="D6393">
        <v>0</v>
      </c>
      <c r="E6393">
        <v>0</v>
      </c>
      <c r="F6393">
        <v>0</v>
      </c>
      <c r="G6393">
        <v>55555555</v>
      </c>
      <c r="H6393">
        <v>0</v>
      </c>
      <c r="I6393">
        <v>0</v>
      </c>
      <c r="J6393">
        <v>0</v>
      </c>
      <c r="K6393">
        <v>0</v>
      </c>
      <c r="L6393">
        <v>0</v>
      </c>
      <c r="M6393">
        <v>0</v>
      </c>
    </row>
    <row r="6394" spans="2:13" x14ac:dyDescent="0.2">
      <c r="B6394">
        <v>0</v>
      </c>
      <c r="C6394">
        <v>0</v>
      </c>
      <c r="D6394">
        <v>0</v>
      </c>
      <c r="E6394">
        <v>0</v>
      </c>
      <c r="F6394">
        <v>0</v>
      </c>
      <c r="G6394">
        <v>55555555</v>
      </c>
      <c r="H6394">
        <v>0</v>
      </c>
      <c r="I6394">
        <v>0</v>
      </c>
      <c r="J6394">
        <v>0</v>
      </c>
      <c r="K6394">
        <v>0</v>
      </c>
      <c r="L6394">
        <v>0</v>
      </c>
      <c r="M6394">
        <v>0</v>
      </c>
    </row>
    <row r="6395" spans="2:13" x14ac:dyDescent="0.2">
      <c r="B6395">
        <v>0</v>
      </c>
      <c r="C6395">
        <v>0</v>
      </c>
      <c r="D6395">
        <v>0</v>
      </c>
      <c r="E6395">
        <v>0</v>
      </c>
      <c r="F6395">
        <v>0</v>
      </c>
      <c r="G6395">
        <v>55555555</v>
      </c>
      <c r="H6395">
        <v>0</v>
      </c>
      <c r="I6395">
        <v>0</v>
      </c>
      <c r="J6395">
        <v>0</v>
      </c>
      <c r="K6395">
        <v>0</v>
      </c>
      <c r="L6395">
        <v>0</v>
      </c>
      <c r="M6395">
        <v>0</v>
      </c>
    </row>
    <row r="6396" spans="2:13" x14ac:dyDescent="0.2">
      <c r="B6396">
        <v>0</v>
      </c>
      <c r="C6396">
        <v>0</v>
      </c>
      <c r="D6396">
        <v>0</v>
      </c>
      <c r="E6396">
        <v>0</v>
      </c>
      <c r="F6396">
        <v>0</v>
      </c>
      <c r="G6396">
        <v>55555555</v>
      </c>
      <c r="H6396">
        <v>0</v>
      </c>
      <c r="I6396">
        <v>0</v>
      </c>
      <c r="J6396">
        <v>0</v>
      </c>
      <c r="K6396">
        <v>0</v>
      </c>
      <c r="L6396">
        <v>0</v>
      </c>
      <c r="M6396">
        <v>0</v>
      </c>
    </row>
    <row r="6397" spans="2:13" x14ac:dyDescent="0.2">
      <c r="B6397">
        <v>0</v>
      </c>
      <c r="C6397">
        <v>0</v>
      </c>
      <c r="D6397">
        <v>0</v>
      </c>
      <c r="E6397">
        <v>0</v>
      </c>
      <c r="F6397">
        <v>0</v>
      </c>
      <c r="G6397">
        <v>55555555</v>
      </c>
      <c r="H6397">
        <v>0</v>
      </c>
      <c r="I6397">
        <v>0</v>
      </c>
      <c r="J6397">
        <v>0</v>
      </c>
      <c r="K6397">
        <v>0</v>
      </c>
      <c r="L6397">
        <v>0</v>
      </c>
      <c r="M6397">
        <v>0</v>
      </c>
    </row>
    <row r="6398" spans="2:13" x14ac:dyDescent="0.2">
      <c r="B6398">
        <v>0</v>
      </c>
      <c r="C6398">
        <v>0</v>
      </c>
      <c r="D6398">
        <v>0</v>
      </c>
      <c r="E6398">
        <v>0</v>
      </c>
      <c r="F6398">
        <v>0</v>
      </c>
      <c r="G6398">
        <v>55555555</v>
      </c>
      <c r="H6398">
        <v>0</v>
      </c>
      <c r="I6398">
        <v>0</v>
      </c>
      <c r="J6398">
        <v>0</v>
      </c>
      <c r="K6398">
        <v>0</v>
      </c>
      <c r="L6398">
        <v>0</v>
      </c>
      <c r="M6398">
        <v>0</v>
      </c>
    </row>
    <row r="6399" spans="2:13" x14ac:dyDescent="0.2">
      <c r="B6399">
        <v>0</v>
      </c>
      <c r="C6399">
        <v>0</v>
      </c>
      <c r="D6399">
        <v>0</v>
      </c>
      <c r="E6399">
        <v>0</v>
      </c>
      <c r="F6399">
        <v>0</v>
      </c>
      <c r="G6399">
        <v>55555555</v>
      </c>
      <c r="H6399">
        <v>0</v>
      </c>
      <c r="I6399">
        <v>0</v>
      </c>
      <c r="J6399">
        <v>0</v>
      </c>
      <c r="K6399">
        <v>0</v>
      </c>
      <c r="L6399">
        <v>0</v>
      </c>
      <c r="M6399">
        <v>0</v>
      </c>
    </row>
    <row r="6400" spans="2:13" x14ac:dyDescent="0.2">
      <c r="B6400">
        <v>0</v>
      </c>
      <c r="C6400">
        <v>0</v>
      </c>
      <c r="D6400">
        <v>0</v>
      </c>
      <c r="E6400">
        <v>0</v>
      </c>
      <c r="F6400">
        <v>0</v>
      </c>
      <c r="G6400">
        <v>55555555</v>
      </c>
      <c r="H6400">
        <v>0</v>
      </c>
      <c r="I6400">
        <v>0</v>
      </c>
      <c r="J6400">
        <v>0</v>
      </c>
      <c r="K6400">
        <v>0</v>
      </c>
      <c r="L6400">
        <v>0</v>
      </c>
      <c r="M6400">
        <v>0</v>
      </c>
    </row>
    <row r="6401" spans="2:13" x14ac:dyDescent="0.2">
      <c r="B6401">
        <v>0</v>
      </c>
      <c r="C6401">
        <v>0</v>
      </c>
      <c r="D6401">
        <v>0</v>
      </c>
      <c r="E6401">
        <v>0</v>
      </c>
      <c r="F6401">
        <v>0</v>
      </c>
      <c r="G6401">
        <v>55555555</v>
      </c>
      <c r="H6401">
        <v>0</v>
      </c>
      <c r="I6401">
        <v>0</v>
      </c>
      <c r="J6401">
        <v>0</v>
      </c>
      <c r="K6401">
        <v>0</v>
      </c>
      <c r="L6401">
        <v>0</v>
      </c>
      <c r="M6401">
        <v>0</v>
      </c>
    </row>
    <row r="6402" spans="2:13" x14ac:dyDescent="0.2">
      <c r="B6402">
        <v>0</v>
      </c>
      <c r="C6402">
        <v>0</v>
      </c>
      <c r="D6402">
        <v>0</v>
      </c>
      <c r="E6402">
        <v>0</v>
      </c>
      <c r="F6402">
        <v>0</v>
      </c>
      <c r="G6402">
        <v>55555555</v>
      </c>
      <c r="H6402">
        <v>0</v>
      </c>
      <c r="I6402">
        <v>0</v>
      </c>
      <c r="J6402">
        <v>0</v>
      </c>
      <c r="K6402">
        <v>0</v>
      </c>
      <c r="L6402">
        <v>0</v>
      </c>
      <c r="M6402">
        <v>0</v>
      </c>
    </row>
    <row r="6403" spans="2:13" x14ac:dyDescent="0.2">
      <c r="B6403">
        <v>0</v>
      </c>
      <c r="C6403">
        <v>0</v>
      </c>
      <c r="D6403">
        <v>0</v>
      </c>
      <c r="E6403">
        <v>0</v>
      </c>
      <c r="F6403">
        <v>0</v>
      </c>
      <c r="G6403">
        <v>55555555</v>
      </c>
      <c r="H6403">
        <v>0</v>
      </c>
      <c r="I6403">
        <v>0</v>
      </c>
      <c r="J6403">
        <v>0</v>
      </c>
      <c r="K6403">
        <v>0</v>
      </c>
      <c r="L6403">
        <v>0</v>
      </c>
      <c r="M6403">
        <v>0</v>
      </c>
    </row>
    <row r="6404" spans="2:13" x14ac:dyDescent="0.2">
      <c r="B6404">
        <v>0</v>
      </c>
      <c r="C6404">
        <v>0</v>
      </c>
      <c r="D6404">
        <v>0</v>
      </c>
      <c r="E6404">
        <v>0</v>
      </c>
      <c r="F6404">
        <v>0</v>
      </c>
      <c r="G6404">
        <v>55555555</v>
      </c>
      <c r="H6404">
        <v>0</v>
      </c>
      <c r="I6404">
        <v>0</v>
      </c>
      <c r="J6404">
        <v>0</v>
      </c>
      <c r="K6404">
        <v>0</v>
      </c>
      <c r="L6404">
        <v>0</v>
      </c>
      <c r="M6404">
        <v>0</v>
      </c>
    </row>
    <row r="6405" spans="2:13" x14ac:dyDescent="0.2">
      <c r="B6405">
        <v>0</v>
      </c>
      <c r="C6405">
        <v>0</v>
      </c>
      <c r="D6405">
        <v>0</v>
      </c>
      <c r="E6405">
        <v>0</v>
      </c>
      <c r="F6405">
        <v>0</v>
      </c>
      <c r="G6405">
        <v>55555555</v>
      </c>
      <c r="H6405">
        <v>0</v>
      </c>
      <c r="I6405">
        <v>0</v>
      </c>
      <c r="J6405">
        <v>0</v>
      </c>
      <c r="K6405">
        <v>0</v>
      </c>
      <c r="L6405">
        <v>0</v>
      </c>
      <c r="M6405">
        <v>0</v>
      </c>
    </row>
    <row r="6406" spans="2:13" x14ac:dyDescent="0.2">
      <c r="B6406">
        <v>0</v>
      </c>
      <c r="C6406">
        <v>0</v>
      </c>
      <c r="D6406">
        <v>0</v>
      </c>
      <c r="E6406">
        <v>0</v>
      </c>
      <c r="F6406">
        <v>0</v>
      </c>
      <c r="G6406">
        <v>55555555</v>
      </c>
      <c r="H6406">
        <v>0</v>
      </c>
      <c r="I6406">
        <v>0</v>
      </c>
      <c r="J6406">
        <v>0</v>
      </c>
      <c r="K6406">
        <v>0</v>
      </c>
      <c r="L6406">
        <v>0</v>
      </c>
      <c r="M6406">
        <v>0</v>
      </c>
    </row>
    <row r="6407" spans="2:13" x14ac:dyDescent="0.2">
      <c r="B6407">
        <v>0</v>
      </c>
      <c r="C6407">
        <v>0</v>
      </c>
      <c r="D6407">
        <v>0</v>
      </c>
      <c r="E6407">
        <v>0</v>
      </c>
      <c r="F6407">
        <v>0</v>
      </c>
      <c r="G6407">
        <v>55555555</v>
      </c>
      <c r="H6407">
        <v>0</v>
      </c>
      <c r="I6407">
        <v>0</v>
      </c>
      <c r="J6407">
        <v>0</v>
      </c>
      <c r="K6407">
        <v>0</v>
      </c>
      <c r="L6407">
        <v>0</v>
      </c>
      <c r="M6407">
        <v>0</v>
      </c>
    </row>
    <row r="6408" spans="2:13" x14ac:dyDescent="0.2">
      <c r="B6408">
        <v>0</v>
      </c>
      <c r="C6408">
        <v>0</v>
      </c>
      <c r="D6408">
        <v>0</v>
      </c>
      <c r="E6408">
        <v>0</v>
      </c>
      <c r="F6408">
        <v>0</v>
      </c>
      <c r="G6408">
        <v>55555555</v>
      </c>
      <c r="H6408">
        <v>0</v>
      </c>
      <c r="I6408">
        <v>0</v>
      </c>
      <c r="J6408">
        <v>0</v>
      </c>
      <c r="K6408">
        <v>0</v>
      </c>
      <c r="L6408">
        <v>0</v>
      </c>
      <c r="M6408">
        <v>0</v>
      </c>
    </row>
    <row r="6409" spans="2:13" x14ac:dyDescent="0.2">
      <c r="B6409">
        <v>0</v>
      </c>
      <c r="C6409">
        <v>0</v>
      </c>
      <c r="D6409">
        <v>0</v>
      </c>
      <c r="E6409">
        <v>0</v>
      </c>
      <c r="F6409">
        <v>0</v>
      </c>
      <c r="G6409">
        <v>55555555</v>
      </c>
      <c r="H6409">
        <v>0</v>
      </c>
      <c r="I6409">
        <v>0</v>
      </c>
      <c r="J6409">
        <v>0</v>
      </c>
      <c r="K6409">
        <v>0</v>
      </c>
      <c r="L6409">
        <v>0</v>
      </c>
      <c r="M6409">
        <v>0</v>
      </c>
    </row>
    <row r="6410" spans="2:13" x14ac:dyDescent="0.2">
      <c r="B6410">
        <v>0</v>
      </c>
      <c r="C6410">
        <v>0</v>
      </c>
      <c r="D6410">
        <v>0</v>
      </c>
      <c r="E6410">
        <v>0</v>
      </c>
      <c r="F6410">
        <v>0</v>
      </c>
      <c r="G6410">
        <v>55555555</v>
      </c>
      <c r="H6410">
        <v>0</v>
      </c>
      <c r="I6410">
        <v>0</v>
      </c>
      <c r="J6410">
        <v>0</v>
      </c>
      <c r="K6410">
        <v>0</v>
      </c>
      <c r="L6410">
        <v>0</v>
      </c>
      <c r="M6410">
        <v>0</v>
      </c>
    </row>
    <row r="6411" spans="2:13" x14ac:dyDescent="0.2">
      <c r="B6411">
        <v>0</v>
      </c>
      <c r="C6411">
        <v>0</v>
      </c>
      <c r="D6411">
        <v>0</v>
      </c>
      <c r="E6411">
        <v>0</v>
      </c>
      <c r="F6411">
        <v>0</v>
      </c>
      <c r="G6411">
        <v>55555555</v>
      </c>
      <c r="H6411">
        <v>0</v>
      </c>
      <c r="I6411">
        <v>0</v>
      </c>
      <c r="J6411">
        <v>0</v>
      </c>
      <c r="K6411">
        <v>0</v>
      </c>
      <c r="L6411">
        <v>0</v>
      </c>
      <c r="M6411">
        <v>0</v>
      </c>
    </row>
    <row r="6412" spans="2:13" x14ac:dyDescent="0.2">
      <c r="B6412">
        <v>0</v>
      </c>
      <c r="C6412">
        <v>0</v>
      </c>
      <c r="D6412">
        <v>0</v>
      </c>
      <c r="E6412">
        <v>0</v>
      </c>
      <c r="F6412">
        <v>0</v>
      </c>
      <c r="G6412">
        <v>55555555</v>
      </c>
      <c r="H6412">
        <v>0</v>
      </c>
      <c r="I6412">
        <v>0</v>
      </c>
      <c r="J6412">
        <v>0</v>
      </c>
      <c r="K6412">
        <v>0</v>
      </c>
      <c r="L6412">
        <v>0</v>
      </c>
      <c r="M6412">
        <v>0</v>
      </c>
    </row>
    <row r="6413" spans="2:13" x14ac:dyDescent="0.2">
      <c r="B6413">
        <v>0</v>
      </c>
      <c r="C6413">
        <v>0</v>
      </c>
      <c r="D6413">
        <v>0</v>
      </c>
      <c r="E6413">
        <v>0</v>
      </c>
      <c r="F6413">
        <v>0</v>
      </c>
      <c r="G6413">
        <v>55555555</v>
      </c>
      <c r="H6413">
        <v>0</v>
      </c>
      <c r="I6413">
        <v>0</v>
      </c>
      <c r="J6413">
        <v>0</v>
      </c>
      <c r="K6413">
        <v>0</v>
      </c>
      <c r="L6413">
        <v>0</v>
      </c>
      <c r="M6413">
        <v>0</v>
      </c>
    </row>
    <row r="6414" spans="2:13" x14ac:dyDescent="0.2">
      <c r="B6414">
        <v>0</v>
      </c>
      <c r="C6414">
        <v>0</v>
      </c>
      <c r="D6414">
        <v>0</v>
      </c>
      <c r="E6414">
        <v>0</v>
      </c>
      <c r="F6414">
        <v>0</v>
      </c>
      <c r="G6414">
        <v>55555555</v>
      </c>
      <c r="H6414">
        <v>0</v>
      </c>
      <c r="I6414">
        <v>0</v>
      </c>
      <c r="J6414">
        <v>0</v>
      </c>
      <c r="K6414">
        <v>0</v>
      </c>
      <c r="L6414">
        <v>0</v>
      </c>
      <c r="M6414">
        <v>0</v>
      </c>
    </row>
    <row r="6415" spans="2:13" x14ac:dyDescent="0.2">
      <c r="B6415">
        <v>0</v>
      </c>
      <c r="C6415">
        <v>0</v>
      </c>
      <c r="D6415">
        <v>0</v>
      </c>
      <c r="E6415">
        <v>0</v>
      </c>
      <c r="F6415">
        <v>0</v>
      </c>
      <c r="G6415">
        <v>55555555</v>
      </c>
      <c r="H6415">
        <v>0</v>
      </c>
      <c r="I6415">
        <v>0</v>
      </c>
      <c r="J6415">
        <v>0</v>
      </c>
      <c r="K6415">
        <v>0</v>
      </c>
      <c r="L6415">
        <v>0</v>
      </c>
      <c r="M6415">
        <v>0</v>
      </c>
    </row>
    <row r="6416" spans="2:13" x14ac:dyDescent="0.2">
      <c r="B6416">
        <v>0</v>
      </c>
      <c r="C6416">
        <v>0</v>
      </c>
      <c r="D6416">
        <v>0</v>
      </c>
      <c r="E6416">
        <v>0</v>
      </c>
      <c r="F6416">
        <v>0</v>
      </c>
      <c r="G6416">
        <v>55555555</v>
      </c>
      <c r="H6416">
        <v>0</v>
      </c>
      <c r="I6416">
        <v>0</v>
      </c>
      <c r="J6416">
        <v>0</v>
      </c>
      <c r="K6416">
        <v>0</v>
      </c>
      <c r="L6416">
        <v>0</v>
      </c>
      <c r="M6416">
        <v>0</v>
      </c>
    </row>
    <row r="6417" spans="2:13" x14ac:dyDescent="0.2">
      <c r="B6417">
        <v>0</v>
      </c>
      <c r="C6417">
        <v>0</v>
      </c>
      <c r="D6417">
        <v>0</v>
      </c>
      <c r="E6417">
        <v>0</v>
      </c>
      <c r="F6417">
        <v>0</v>
      </c>
      <c r="G6417">
        <v>55555555</v>
      </c>
      <c r="H6417">
        <v>0</v>
      </c>
      <c r="I6417">
        <v>0</v>
      </c>
      <c r="J6417">
        <v>0</v>
      </c>
      <c r="K6417">
        <v>0</v>
      </c>
      <c r="L6417">
        <v>0</v>
      </c>
      <c r="M6417">
        <v>0</v>
      </c>
    </row>
    <row r="6418" spans="2:13" x14ac:dyDescent="0.2">
      <c r="B6418">
        <v>0</v>
      </c>
      <c r="C6418">
        <v>0</v>
      </c>
      <c r="D6418">
        <v>0</v>
      </c>
      <c r="E6418">
        <v>0</v>
      </c>
      <c r="F6418">
        <v>0</v>
      </c>
      <c r="G6418">
        <v>55555555</v>
      </c>
      <c r="H6418">
        <v>0</v>
      </c>
      <c r="I6418">
        <v>0</v>
      </c>
      <c r="J6418">
        <v>0</v>
      </c>
      <c r="K6418">
        <v>0</v>
      </c>
      <c r="L6418">
        <v>0</v>
      </c>
      <c r="M6418">
        <v>0</v>
      </c>
    </row>
    <row r="6419" spans="2:13" x14ac:dyDescent="0.2">
      <c r="B6419">
        <v>0</v>
      </c>
      <c r="C6419">
        <v>0</v>
      </c>
      <c r="D6419">
        <v>0</v>
      </c>
      <c r="E6419">
        <v>0</v>
      </c>
      <c r="F6419">
        <v>0</v>
      </c>
      <c r="G6419">
        <v>55555555</v>
      </c>
      <c r="H6419">
        <v>0</v>
      </c>
      <c r="I6419">
        <v>0</v>
      </c>
      <c r="J6419">
        <v>0</v>
      </c>
      <c r="K6419">
        <v>0</v>
      </c>
      <c r="L6419">
        <v>0</v>
      </c>
      <c r="M6419">
        <v>0</v>
      </c>
    </row>
    <row r="6420" spans="2:13" x14ac:dyDescent="0.2">
      <c r="B6420">
        <v>0</v>
      </c>
      <c r="C6420">
        <v>0</v>
      </c>
      <c r="D6420">
        <v>0</v>
      </c>
      <c r="E6420">
        <v>0</v>
      </c>
      <c r="F6420">
        <v>0</v>
      </c>
      <c r="G6420">
        <v>55555555</v>
      </c>
      <c r="H6420">
        <v>0</v>
      </c>
      <c r="I6420">
        <v>0</v>
      </c>
      <c r="J6420">
        <v>0</v>
      </c>
      <c r="K6420">
        <v>0</v>
      </c>
      <c r="L6420">
        <v>0</v>
      </c>
      <c r="M6420">
        <v>0</v>
      </c>
    </row>
    <row r="6421" spans="2:13" x14ac:dyDescent="0.2">
      <c r="B6421">
        <v>0</v>
      </c>
      <c r="C6421">
        <v>0</v>
      </c>
      <c r="D6421">
        <v>0</v>
      </c>
      <c r="E6421">
        <v>0</v>
      </c>
      <c r="F6421">
        <v>0</v>
      </c>
      <c r="G6421">
        <v>55555555</v>
      </c>
      <c r="H6421">
        <v>0</v>
      </c>
      <c r="I6421">
        <v>0</v>
      </c>
      <c r="J6421">
        <v>0</v>
      </c>
      <c r="K6421">
        <v>0</v>
      </c>
      <c r="L6421">
        <v>0</v>
      </c>
      <c r="M6421">
        <v>0</v>
      </c>
    </row>
    <row r="6422" spans="2:13" x14ac:dyDescent="0.2">
      <c r="B6422">
        <v>0</v>
      </c>
      <c r="C6422">
        <v>0</v>
      </c>
      <c r="D6422">
        <v>0</v>
      </c>
      <c r="E6422">
        <v>0</v>
      </c>
      <c r="F6422">
        <v>0</v>
      </c>
      <c r="G6422">
        <v>55555555</v>
      </c>
      <c r="H6422">
        <v>0</v>
      </c>
      <c r="I6422">
        <v>0</v>
      </c>
      <c r="J6422">
        <v>0</v>
      </c>
      <c r="K6422">
        <v>0</v>
      </c>
      <c r="L6422">
        <v>0</v>
      </c>
      <c r="M6422">
        <v>0</v>
      </c>
    </row>
    <row r="6423" spans="2:13" x14ac:dyDescent="0.2">
      <c r="B6423">
        <v>0</v>
      </c>
      <c r="C6423">
        <v>0</v>
      </c>
      <c r="D6423">
        <v>0</v>
      </c>
      <c r="E6423">
        <v>0</v>
      </c>
      <c r="F6423">
        <v>0</v>
      </c>
      <c r="G6423">
        <v>55555555</v>
      </c>
      <c r="H6423">
        <v>0</v>
      </c>
      <c r="I6423">
        <v>0</v>
      </c>
      <c r="J6423">
        <v>0</v>
      </c>
      <c r="K6423">
        <v>0</v>
      </c>
      <c r="L6423">
        <v>0</v>
      </c>
      <c r="M6423">
        <v>0</v>
      </c>
    </row>
    <row r="6424" spans="2:13" x14ac:dyDescent="0.2">
      <c r="B6424">
        <v>0</v>
      </c>
      <c r="C6424">
        <v>0</v>
      </c>
      <c r="D6424">
        <v>0</v>
      </c>
      <c r="E6424">
        <v>0</v>
      </c>
      <c r="F6424">
        <v>0</v>
      </c>
      <c r="G6424">
        <v>55555555</v>
      </c>
      <c r="H6424">
        <v>0</v>
      </c>
      <c r="I6424">
        <v>0</v>
      </c>
      <c r="J6424">
        <v>0</v>
      </c>
      <c r="K6424">
        <v>0</v>
      </c>
      <c r="L6424">
        <v>0</v>
      </c>
      <c r="M6424">
        <v>0</v>
      </c>
    </row>
    <row r="6425" spans="2:13" x14ac:dyDescent="0.2">
      <c r="B6425">
        <v>0</v>
      </c>
      <c r="C6425">
        <v>0</v>
      </c>
      <c r="D6425">
        <v>0</v>
      </c>
      <c r="E6425">
        <v>0</v>
      </c>
      <c r="F6425">
        <v>0</v>
      </c>
      <c r="G6425">
        <v>55555555</v>
      </c>
      <c r="H6425">
        <v>0</v>
      </c>
      <c r="I6425">
        <v>0</v>
      </c>
      <c r="J6425">
        <v>0</v>
      </c>
      <c r="K6425">
        <v>0</v>
      </c>
      <c r="L6425">
        <v>0</v>
      </c>
      <c r="M6425">
        <v>0</v>
      </c>
    </row>
    <row r="6426" spans="2:13" x14ac:dyDescent="0.2">
      <c r="B6426">
        <v>0</v>
      </c>
      <c r="C6426">
        <v>0</v>
      </c>
      <c r="D6426">
        <v>0</v>
      </c>
      <c r="E6426">
        <v>0</v>
      </c>
      <c r="F6426">
        <v>0</v>
      </c>
      <c r="G6426">
        <v>55555555</v>
      </c>
      <c r="H6426">
        <v>0</v>
      </c>
      <c r="I6426">
        <v>0</v>
      </c>
      <c r="J6426">
        <v>0</v>
      </c>
      <c r="K6426">
        <v>0</v>
      </c>
      <c r="L6426">
        <v>0</v>
      </c>
      <c r="M6426">
        <v>0</v>
      </c>
    </row>
    <row r="6427" spans="2:13" x14ac:dyDescent="0.2">
      <c r="B6427">
        <v>0</v>
      </c>
      <c r="C6427">
        <v>0</v>
      </c>
      <c r="D6427">
        <v>0</v>
      </c>
      <c r="E6427">
        <v>0</v>
      </c>
      <c r="F6427">
        <v>0</v>
      </c>
      <c r="G6427">
        <v>55555555</v>
      </c>
      <c r="H6427">
        <v>0</v>
      </c>
      <c r="I6427">
        <v>0</v>
      </c>
      <c r="J6427">
        <v>0</v>
      </c>
      <c r="K6427">
        <v>0</v>
      </c>
      <c r="L6427">
        <v>0</v>
      </c>
      <c r="M6427">
        <v>0</v>
      </c>
    </row>
    <row r="6428" spans="2:13" x14ac:dyDescent="0.2">
      <c r="B6428">
        <v>0</v>
      </c>
      <c r="C6428">
        <v>0</v>
      </c>
      <c r="D6428">
        <v>0</v>
      </c>
      <c r="E6428">
        <v>0</v>
      </c>
      <c r="F6428">
        <v>0</v>
      </c>
      <c r="G6428">
        <v>55555555</v>
      </c>
      <c r="H6428">
        <v>0</v>
      </c>
      <c r="I6428">
        <v>0</v>
      </c>
      <c r="J6428">
        <v>0</v>
      </c>
      <c r="K6428">
        <v>0</v>
      </c>
      <c r="L6428">
        <v>0</v>
      </c>
      <c r="M6428">
        <v>0</v>
      </c>
    </row>
    <row r="6429" spans="2:13" x14ac:dyDescent="0.2">
      <c r="B6429">
        <v>0</v>
      </c>
      <c r="C6429">
        <v>0</v>
      </c>
      <c r="D6429">
        <v>0</v>
      </c>
      <c r="E6429">
        <v>0</v>
      </c>
      <c r="F6429">
        <v>0</v>
      </c>
      <c r="G6429">
        <v>55555555</v>
      </c>
      <c r="H6429">
        <v>0</v>
      </c>
      <c r="I6429">
        <v>0</v>
      </c>
      <c r="J6429">
        <v>0</v>
      </c>
      <c r="K6429">
        <v>0</v>
      </c>
      <c r="L6429">
        <v>0</v>
      </c>
      <c r="M6429">
        <v>0</v>
      </c>
    </row>
    <row r="6430" spans="2:13" x14ac:dyDescent="0.2">
      <c r="B6430">
        <v>0</v>
      </c>
      <c r="C6430">
        <v>0</v>
      </c>
      <c r="D6430">
        <v>0</v>
      </c>
      <c r="E6430">
        <v>0</v>
      </c>
      <c r="F6430">
        <v>0</v>
      </c>
      <c r="G6430">
        <v>55555555</v>
      </c>
      <c r="H6430">
        <v>0</v>
      </c>
      <c r="I6430">
        <v>0</v>
      </c>
      <c r="J6430">
        <v>0</v>
      </c>
      <c r="K6430">
        <v>0</v>
      </c>
      <c r="L6430">
        <v>0</v>
      </c>
      <c r="M6430">
        <v>0</v>
      </c>
    </row>
    <row r="6431" spans="2:13" x14ac:dyDescent="0.2">
      <c r="B6431">
        <v>0</v>
      </c>
      <c r="C6431">
        <v>0</v>
      </c>
      <c r="D6431">
        <v>0</v>
      </c>
      <c r="E6431">
        <v>0</v>
      </c>
      <c r="F6431">
        <v>0</v>
      </c>
      <c r="G6431">
        <v>55555555</v>
      </c>
      <c r="H6431">
        <v>0</v>
      </c>
      <c r="I6431">
        <v>0</v>
      </c>
      <c r="J6431">
        <v>0</v>
      </c>
      <c r="K6431">
        <v>0</v>
      </c>
      <c r="L6431">
        <v>0</v>
      </c>
      <c r="M6431">
        <v>0</v>
      </c>
    </row>
    <row r="6432" spans="2:13" x14ac:dyDescent="0.2">
      <c r="B6432">
        <v>0</v>
      </c>
      <c r="C6432">
        <v>0</v>
      </c>
      <c r="D6432">
        <v>0</v>
      </c>
      <c r="E6432">
        <v>0</v>
      </c>
      <c r="F6432">
        <v>0</v>
      </c>
      <c r="G6432">
        <v>55555555</v>
      </c>
      <c r="H6432">
        <v>0</v>
      </c>
      <c r="I6432">
        <v>0</v>
      </c>
      <c r="J6432">
        <v>0</v>
      </c>
      <c r="K6432">
        <v>0</v>
      </c>
      <c r="L6432">
        <v>0</v>
      </c>
      <c r="M6432">
        <v>0</v>
      </c>
    </row>
    <row r="6433" spans="2:13" x14ac:dyDescent="0.2">
      <c r="B6433">
        <v>0</v>
      </c>
      <c r="C6433">
        <v>0</v>
      </c>
      <c r="D6433">
        <v>0</v>
      </c>
      <c r="E6433">
        <v>0</v>
      </c>
      <c r="F6433">
        <v>0</v>
      </c>
      <c r="G6433">
        <v>55555555</v>
      </c>
      <c r="H6433">
        <v>0</v>
      </c>
      <c r="I6433">
        <v>0</v>
      </c>
      <c r="J6433">
        <v>0</v>
      </c>
      <c r="K6433">
        <v>0</v>
      </c>
      <c r="L6433">
        <v>0</v>
      </c>
      <c r="M6433">
        <v>0</v>
      </c>
    </row>
    <row r="6434" spans="2:13" x14ac:dyDescent="0.2">
      <c r="B6434">
        <v>0</v>
      </c>
      <c r="C6434">
        <v>0</v>
      </c>
      <c r="D6434">
        <v>0</v>
      </c>
      <c r="E6434">
        <v>0</v>
      </c>
      <c r="F6434">
        <v>0</v>
      </c>
      <c r="G6434">
        <v>55555555</v>
      </c>
      <c r="H6434">
        <v>0</v>
      </c>
      <c r="I6434">
        <v>0</v>
      </c>
      <c r="J6434">
        <v>0</v>
      </c>
      <c r="K6434">
        <v>0</v>
      </c>
      <c r="L6434">
        <v>0</v>
      </c>
      <c r="M6434">
        <v>0</v>
      </c>
    </row>
    <row r="6435" spans="2:13" x14ac:dyDescent="0.2">
      <c r="B6435">
        <v>0</v>
      </c>
      <c r="C6435">
        <v>0</v>
      </c>
      <c r="D6435">
        <v>0</v>
      </c>
      <c r="E6435">
        <v>0</v>
      </c>
      <c r="F6435">
        <v>0</v>
      </c>
      <c r="G6435">
        <v>55555555</v>
      </c>
      <c r="H6435">
        <v>0</v>
      </c>
      <c r="I6435">
        <v>0</v>
      </c>
      <c r="J6435">
        <v>0</v>
      </c>
      <c r="K6435">
        <v>0</v>
      </c>
      <c r="L6435">
        <v>0</v>
      </c>
      <c r="M6435">
        <v>0</v>
      </c>
    </row>
    <row r="6436" spans="2:13" x14ac:dyDescent="0.2">
      <c r="B6436">
        <v>0</v>
      </c>
      <c r="C6436">
        <v>0</v>
      </c>
      <c r="D6436">
        <v>0</v>
      </c>
      <c r="E6436">
        <v>0</v>
      </c>
      <c r="F6436">
        <v>0</v>
      </c>
      <c r="G6436">
        <v>55555555</v>
      </c>
      <c r="H6436">
        <v>0</v>
      </c>
      <c r="I6436">
        <v>0</v>
      </c>
      <c r="J6436">
        <v>0</v>
      </c>
      <c r="K6436">
        <v>0</v>
      </c>
      <c r="L6436">
        <v>0</v>
      </c>
      <c r="M6436">
        <v>0</v>
      </c>
    </row>
    <row r="6437" spans="2:13" x14ac:dyDescent="0.2">
      <c r="B6437">
        <v>0</v>
      </c>
      <c r="C6437">
        <v>0</v>
      </c>
      <c r="D6437">
        <v>0</v>
      </c>
      <c r="E6437">
        <v>0</v>
      </c>
      <c r="F6437">
        <v>0</v>
      </c>
      <c r="G6437">
        <v>55555555</v>
      </c>
      <c r="H6437">
        <v>0</v>
      </c>
      <c r="I6437">
        <v>0</v>
      </c>
      <c r="J6437">
        <v>0</v>
      </c>
      <c r="K6437">
        <v>0</v>
      </c>
      <c r="L6437">
        <v>0</v>
      </c>
      <c r="M6437">
        <v>0</v>
      </c>
    </row>
    <row r="6438" spans="2:13" x14ac:dyDescent="0.2">
      <c r="B6438">
        <v>0</v>
      </c>
      <c r="C6438">
        <v>0</v>
      </c>
      <c r="D6438">
        <v>0</v>
      </c>
      <c r="E6438">
        <v>0</v>
      </c>
      <c r="F6438">
        <v>0</v>
      </c>
      <c r="G6438">
        <v>55555555</v>
      </c>
      <c r="H6438">
        <v>0</v>
      </c>
      <c r="I6438">
        <v>0</v>
      </c>
      <c r="J6438">
        <v>0</v>
      </c>
      <c r="K6438">
        <v>0</v>
      </c>
      <c r="L6438">
        <v>0</v>
      </c>
      <c r="M6438">
        <v>0</v>
      </c>
    </row>
    <row r="6439" spans="2:13" x14ac:dyDescent="0.2">
      <c r="B6439">
        <v>0</v>
      </c>
      <c r="C6439">
        <v>0</v>
      </c>
      <c r="D6439">
        <v>0</v>
      </c>
      <c r="E6439">
        <v>0</v>
      </c>
      <c r="F6439">
        <v>0</v>
      </c>
      <c r="G6439">
        <v>55555555</v>
      </c>
      <c r="H6439">
        <v>0</v>
      </c>
      <c r="I6439">
        <v>0</v>
      </c>
      <c r="J6439">
        <v>0</v>
      </c>
      <c r="K6439">
        <v>0</v>
      </c>
      <c r="L6439">
        <v>0</v>
      </c>
      <c r="M6439">
        <v>0</v>
      </c>
    </row>
    <row r="6440" spans="2:13" x14ac:dyDescent="0.2">
      <c r="B6440">
        <v>0</v>
      </c>
      <c r="C6440">
        <v>0</v>
      </c>
      <c r="D6440">
        <v>0</v>
      </c>
      <c r="E6440">
        <v>0</v>
      </c>
      <c r="F6440">
        <v>0</v>
      </c>
      <c r="G6440">
        <v>55555555</v>
      </c>
      <c r="H6440">
        <v>0</v>
      </c>
      <c r="I6440">
        <v>0</v>
      </c>
      <c r="J6440">
        <v>0</v>
      </c>
      <c r="K6440">
        <v>0</v>
      </c>
      <c r="L6440">
        <v>0</v>
      </c>
      <c r="M6440">
        <v>0</v>
      </c>
    </row>
    <row r="6441" spans="2:13" x14ac:dyDescent="0.2">
      <c r="B6441">
        <v>0</v>
      </c>
      <c r="C6441">
        <v>0</v>
      </c>
      <c r="D6441">
        <v>0</v>
      </c>
      <c r="E6441">
        <v>0</v>
      </c>
      <c r="F6441">
        <v>0</v>
      </c>
      <c r="G6441">
        <v>55555555</v>
      </c>
      <c r="H6441">
        <v>0</v>
      </c>
      <c r="I6441">
        <v>0</v>
      </c>
      <c r="J6441">
        <v>0</v>
      </c>
      <c r="K6441">
        <v>0</v>
      </c>
      <c r="L6441">
        <v>0</v>
      </c>
      <c r="M6441">
        <v>0</v>
      </c>
    </row>
    <row r="6442" spans="2:13" x14ac:dyDescent="0.2">
      <c r="B6442">
        <v>0</v>
      </c>
      <c r="C6442">
        <v>0</v>
      </c>
      <c r="D6442">
        <v>0</v>
      </c>
      <c r="E6442">
        <v>0</v>
      </c>
      <c r="F6442">
        <v>0</v>
      </c>
      <c r="G6442">
        <v>55555555</v>
      </c>
      <c r="H6442">
        <v>0</v>
      </c>
      <c r="I6442">
        <v>0</v>
      </c>
      <c r="J6442">
        <v>0</v>
      </c>
      <c r="K6442">
        <v>0</v>
      </c>
      <c r="L6442">
        <v>0</v>
      </c>
      <c r="M6442">
        <v>0</v>
      </c>
    </row>
    <row r="6443" spans="2:13" x14ac:dyDescent="0.2">
      <c r="B6443">
        <v>0</v>
      </c>
      <c r="C6443">
        <v>0</v>
      </c>
      <c r="D6443">
        <v>0</v>
      </c>
      <c r="E6443">
        <v>0</v>
      </c>
      <c r="F6443">
        <v>0</v>
      </c>
      <c r="G6443">
        <v>55555555</v>
      </c>
      <c r="H6443">
        <v>0</v>
      </c>
      <c r="I6443">
        <v>0</v>
      </c>
      <c r="J6443">
        <v>0</v>
      </c>
      <c r="K6443">
        <v>0</v>
      </c>
      <c r="L6443">
        <v>0</v>
      </c>
      <c r="M6443">
        <v>0</v>
      </c>
    </row>
    <row r="6444" spans="2:13" x14ac:dyDescent="0.2">
      <c r="B6444">
        <v>0</v>
      </c>
      <c r="C6444">
        <v>0</v>
      </c>
      <c r="D6444">
        <v>0</v>
      </c>
      <c r="E6444">
        <v>0</v>
      </c>
      <c r="F6444">
        <v>0</v>
      </c>
      <c r="G6444">
        <v>55555555</v>
      </c>
      <c r="H6444">
        <v>0</v>
      </c>
      <c r="I6444">
        <v>0</v>
      </c>
      <c r="J6444">
        <v>0</v>
      </c>
      <c r="K6444">
        <v>0</v>
      </c>
      <c r="L6444">
        <v>0</v>
      </c>
      <c r="M6444">
        <v>0</v>
      </c>
    </row>
    <row r="6445" spans="2:13" x14ac:dyDescent="0.2">
      <c r="B6445">
        <v>0</v>
      </c>
      <c r="C6445">
        <v>0</v>
      </c>
      <c r="D6445">
        <v>0</v>
      </c>
      <c r="E6445">
        <v>0</v>
      </c>
      <c r="F6445">
        <v>0</v>
      </c>
      <c r="G6445">
        <v>55555555</v>
      </c>
      <c r="H6445">
        <v>0</v>
      </c>
      <c r="I6445">
        <v>0</v>
      </c>
      <c r="J6445">
        <v>0</v>
      </c>
      <c r="K6445">
        <v>0</v>
      </c>
      <c r="L6445">
        <v>0</v>
      </c>
      <c r="M6445">
        <v>0</v>
      </c>
    </row>
    <row r="6446" spans="2:13" x14ac:dyDescent="0.2">
      <c r="B6446">
        <v>0</v>
      </c>
      <c r="C6446">
        <v>0</v>
      </c>
      <c r="D6446">
        <v>0</v>
      </c>
      <c r="E6446">
        <v>0</v>
      </c>
      <c r="F6446">
        <v>0</v>
      </c>
      <c r="G6446">
        <v>55555555</v>
      </c>
      <c r="H6446">
        <v>0</v>
      </c>
      <c r="I6446">
        <v>0</v>
      </c>
      <c r="J6446">
        <v>0</v>
      </c>
      <c r="K6446">
        <v>0</v>
      </c>
      <c r="L6446">
        <v>0</v>
      </c>
      <c r="M6446">
        <v>0</v>
      </c>
    </row>
    <row r="6447" spans="2:13" x14ac:dyDescent="0.2">
      <c r="B6447">
        <v>0</v>
      </c>
      <c r="C6447">
        <v>0</v>
      </c>
      <c r="D6447">
        <v>0</v>
      </c>
      <c r="E6447">
        <v>0</v>
      </c>
      <c r="F6447">
        <v>0</v>
      </c>
      <c r="G6447">
        <v>55555555</v>
      </c>
      <c r="H6447">
        <v>0</v>
      </c>
      <c r="I6447">
        <v>0</v>
      </c>
      <c r="J6447">
        <v>0</v>
      </c>
      <c r="K6447">
        <v>0</v>
      </c>
      <c r="L6447">
        <v>0</v>
      </c>
      <c r="M6447">
        <v>0</v>
      </c>
    </row>
    <row r="6448" spans="2:13" x14ac:dyDescent="0.2">
      <c r="B6448">
        <v>0</v>
      </c>
      <c r="C6448">
        <v>0</v>
      </c>
      <c r="D6448">
        <v>0</v>
      </c>
      <c r="E6448">
        <v>0</v>
      </c>
      <c r="F6448">
        <v>0</v>
      </c>
      <c r="G6448">
        <v>55555555</v>
      </c>
      <c r="H6448">
        <v>0</v>
      </c>
      <c r="I6448">
        <v>0</v>
      </c>
      <c r="J6448">
        <v>0</v>
      </c>
      <c r="K6448">
        <v>0</v>
      </c>
      <c r="L6448">
        <v>0</v>
      </c>
      <c r="M6448">
        <v>0</v>
      </c>
    </row>
    <row r="6449" spans="2:13" x14ac:dyDescent="0.2">
      <c r="B6449">
        <v>0</v>
      </c>
      <c r="C6449">
        <v>0</v>
      </c>
      <c r="D6449">
        <v>0</v>
      </c>
      <c r="E6449">
        <v>0</v>
      </c>
      <c r="F6449">
        <v>0</v>
      </c>
      <c r="G6449">
        <v>55555555</v>
      </c>
      <c r="H6449">
        <v>0</v>
      </c>
      <c r="I6449">
        <v>0</v>
      </c>
      <c r="J6449">
        <v>0</v>
      </c>
      <c r="K6449">
        <v>0</v>
      </c>
      <c r="L6449">
        <v>0</v>
      </c>
      <c r="M6449">
        <v>0</v>
      </c>
    </row>
    <row r="6450" spans="2:13" x14ac:dyDescent="0.2">
      <c r="B6450">
        <v>0</v>
      </c>
      <c r="C6450">
        <v>0</v>
      </c>
      <c r="D6450">
        <v>0</v>
      </c>
      <c r="E6450">
        <v>0</v>
      </c>
      <c r="F6450">
        <v>0</v>
      </c>
      <c r="G6450">
        <v>55555555</v>
      </c>
      <c r="H6450">
        <v>0</v>
      </c>
      <c r="I6450">
        <v>0</v>
      </c>
      <c r="J6450">
        <v>0</v>
      </c>
      <c r="K6450">
        <v>0</v>
      </c>
      <c r="L6450">
        <v>0</v>
      </c>
      <c r="M6450">
        <v>0</v>
      </c>
    </row>
    <row r="6451" spans="2:13" x14ac:dyDescent="0.2">
      <c r="B6451">
        <v>0</v>
      </c>
      <c r="C6451">
        <v>0</v>
      </c>
      <c r="D6451">
        <v>0</v>
      </c>
      <c r="E6451">
        <v>0</v>
      </c>
      <c r="F6451">
        <v>0</v>
      </c>
      <c r="G6451">
        <v>55555555</v>
      </c>
      <c r="H6451">
        <v>0</v>
      </c>
      <c r="I6451">
        <v>0</v>
      </c>
      <c r="J6451">
        <v>0</v>
      </c>
      <c r="K6451">
        <v>0</v>
      </c>
      <c r="L6451">
        <v>0</v>
      </c>
      <c r="M6451">
        <v>0</v>
      </c>
    </row>
    <row r="6452" spans="2:13" x14ac:dyDescent="0.2">
      <c r="B6452">
        <v>0</v>
      </c>
      <c r="C6452">
        <v>0</v>
      </c>
      <c r="D6452">
        <v>0</v>
      </c>
      <c r="E6452">
        <v>0</v>
      </c>
      <c r="F6452">
        <v>0</v>
      </c>
      <c r="G6452">
        <v>55555555</v>
      </c>
      <c r="H6452">
        <v>0</v>
      </c>
      <c r="I6452">
        <v>0</v>
      </c>
      <c r="J6452">
        <v>0</v>
      </c>
      <c r="K6452">
        <v>0</v>
      </c>
      <c r="L6452">
        <v>0</v>
      </c>
      <c r="M6452">
        <v>0</v>
      </c>
    </row>
    <row r="6453" spans="2:13" x14ac:dyDescent="0.2">
      <c r="B6453">
        <v>0</v>
      </c>
      <c r="C6453">
        <v>0</v>
      </c>
      <c r="D6453">
        <v>0</v>
      </c>
      <c r="E6453">
        <v>0</v>
      </c>
      <c r="F6453">
        <v>0</v>
      </c>
      <c r="G6453">
        <v>55555555</v>
      </c>
      <c r="H6453">
        <v>0</v>
      </c>
      <c r="I6453">
        <v>0</v>
      </c>
      <c r="J6453">
        <v>0</v>
      </c>
      <c r="K6453">
        <v>0</v>
      </c>
      <c r="L6453">
        <v>0</v>
      </c>
      <c r="M6453">
        <v>0</v>
      </c>
    </row>
    <row r="6454" spans="2:13" x14ac:dyDescent="0.2">
      <c r="B6454">
        <v>0</v>
      </c>
      <c r="C6454">
        <v>0</v>
      </c>
      <c r="D6454">
        <v>0</v>
      </c>
      <c r="E6454">
        <v>0</v>
      </c>
      <c r="F6454">
        <v>0</v>
      </c>
      <c r="G6454">
        <v>55555555</v>
      </c>
      <c r="H6454">
        <v>0</v>
      </c>
      <c r="I6454">
        <v>0</v>
      </c>
      <c r="J6454">
        <v>0</v>
      </c>
      <c r="K6454">
        <v>0</v>
      </c>
      <c r="L6454">
        <v>0</v>
      </c>
      <c r="M6454">
        <v>0</v>
      </c>
    </row>
    <row r="6455" spans="2:13" x14ac:dyDescent="0.2">
      <c r="B6455">
        <v>0</v>
      </c>
      <c r="C6455">
        <v>0</v>
      </c>
      <c r="D6455">
        <v>0</v>
      </c>
      <c r="E6455">
        <v>0</v>
      </c>
      <c r="F6455">
        <v>0</v>
      </c>
      <c r="G6455">
        <v>55555555</v>
      </c>
      <c r="H6455">
        <v>0</v>
      </c>
      <c r="I6455">
        <v>0</v>
      </c>
      <c r="J6455">
        <v>0</v>
      </c>
      <c r="K6455">
        <v>0</v>
      </c>
      <c r="L6455">
        <v>0</v>
      </c>
      <c r="M6455">
        <v>0</v>
      </c>
    </row>
    <row r="6456" spans="2:13" x14ac:dyDescent="0.2">
      <c r="B6456">
        <v>0</v>
      </c>
      <c r="C6456">
        <v>0</v>
      </c>
      <c r="D6456">
        <v>0</v>
      </c>
      <c r="E6456">
        <v>0</v>
      </c>
      <c r="F6456">
        <v>0</v>
      </c>
      <c r="G6456">
        <v>55555555</v>
      </c>
      <c r="H6456">
        <v>0</v>
      </c>
      <c r="I6456">
        <v>0</v>
      </c>
      <c r="J6456">
        <v>0</v>
      </c>
      <c r="K6456">
        <v>0</v>
      </c>
      <c r="L6456">
        <v>0</v>
      </c>
      <c r="M6456">
        <v>0</v>
      </c>
    </row>
    <row r="6457" spans="2:13" x14ac:dyDescent="0.2">
      <c r="B6457">
        <v>0</v>
      </c>
      <c r="C6457">
        <v>0</v>
      </c>
      <c r="D6457">
        <v>0</v>
      </c>
      <c r="E6457">
        <v>0</v>
      </c>
      <c r="F6457">
        <v>0</v>
      </c>
      <c r="G6457">
        <v>55555555</v>
      </c>
      <c r="H6457">
        <v>0</v>
      </c>
      <c r="I6457">
        <v>0</v>
      </c>
      <c r="J6457">
        <v>0</v>
      </c>
      <c r="K6457">
        <v>0</v>
      </c>
      <c r="L6457">
        <v>0</v>
      </c>
      <c r="M6457">
        <v>0</v>
      </c>
    </row>
    <row r="6458" spans="2:13" x14ac:dyDescent="0.2">
      <c r="B6458">
        <v>0</v>
      </c>
      <c r="C6458">
        <v>0</v>
      </c>
      <c r="D6458">
        <v>0</v>
      </c>
      <c r="E6458">
        <v>0</v>
      </c>
      <c r="F6458">
        <v>0</v>
      </c>
      <c r="G6458">
        <v>55555555</v>
      </c>
      <c r="H6458">
        <v>0</v>
      </c>
      <c r="I6458">
        <v>0</v>
      </c>
      <c r="J6458">
        <v>0</v>
      </c>
      <c r="K6458">
        <v>0</v>
      </c>
      <c r="L6458">
        <v>0</v>
      </c>
      <c r="M6458">
        <v>0</v>
      </c>
    </row>
    <row r="6459" spans="2:13" x14ac:dyDescent="0.2">
      <c r="B6459">
        <v>0</v>
      </c>
      <c r="C6459">
        <v>0</v>
      </c>
      <c r="D6459">
        <v>0</v>
      </c>
      <c r="E6459">
        <v>0</v>
      </c>
      <c r="F6459">
        <v>0</v>
      </c>
      <c r="G6459">
        <v>55555555</v>
      </c>
      <c r="H6459">
        <v>0</v>
      </c>
      <c r="I6459">
        <v>0</v>
      </c>
      <c r="J6459">
        <v>0</v>
      </c>
      <c r="K6459">
        <v>0</v>
      </c>
      <c r="L6459">
        <v>0</v>
      </c>
      <c r="M6459">
        <v>0</v>
      </c>
    </row>
    <row r="6460" spans="2:13" x14ac:dyDescent="0.2">
      <c r="B6460">
        <v>0</v>
      </c>
      <c r="C6460">
        <v>0</v>
      </c>
      <c r="D6460">
        <v>0</v>
      </c>
      <c r="E6460">
        <v>0</v>
      </c>
      <c r="F6460">
        <v>0</v>
      </c>
      <c r="G6460">
        <v>55555555</v>
      </c>
      <c r="H6460">
        <v>0</v>
      </c>
      <c r="I6460">
        <v>0</v>
      </c>
      <c r="J6460">
        <v>0</v>
      </c>
      <c r="K6460">
        <v>0</v>
      </c>
      <c r="L6460">
        <v>0</v>
      </c>
      <c r="M6460">
        <v>0</v>
      </c>
    </row>
    <row r="6461" spans="2:13" x14ac:dyDescent="0.2">
      <c r="B6461">
        <v>0</v>
      </c>
      <c r="C6461">
        <v>0</v>
      </c>
      <c r="D6461">
        <v>0</v>
      </c>
      <c r="E6461">
        <v>0</v>
      </c>
      <c r="F6461">
        <v>0</v>
      </c>
      <c r="G6461">
        <v>55555555</v>
      </c>
      <c r="H6461">
        <v>0</v>
      </c>
      <c r="I6461">
        <v>0</v>
      </c>
      <c r="J6461">
        <v>0</v>
      </c>
      <c r="K6461">
        <v>0</v>
      </c>
      <c r="L6461">
        <v>0</v>
      </c>
      <c r="M6461">
        <v>0</v>
      </c>
    </row>
    <row r="6462" spans="2:13" x14ac:dyDescent="0.2">
      <c r="B6462">
        <v>0</v>
      </c>
      <c r="C6462">
        <v>0</v>
      </c>
      <c r="D6462">
        <v>0</v>
      </c>
      <c r="E6462">
        <v>0</v>
      </c>
      <c r="F6462">
        <v>0</v>
      </c>
      <c r="G6462">
        <v>55555555</v>
      </c>
      <c r="H6462">
        <v>0</v>
      </c>
      <c r="I6462">
        <v>0</v>
      </c>
      <c r="J6462">
        <v>0</v>
      </c>
      <c r="K6462">
        <v>0</v>
      </c>
      <c r="L6462">
        <v>0</v>
      </c>
      <c r="M6462">
        <v>0</v>
      </c>
    </row>
    <row r="6463" spans="2:13" x14ac:dyDescent="0.2">
      <c r="B6463">
        <v>0</v>
      </c>
      <c r="C6463">
        <v>0</v>
      </c>
      <c r="D6463">
        <v>0</v>
      </c>
      <c r="E6463">
        <v>0</v>
      </c>
      <c r="F6463">
        <v>0</v>
      </c>
      <c r="G6463">
        <v>55555555</v>
      </c>
      <c r="H6463">
        <v>0</v>
      </c>
      <c r="I6463">
        <v>0</v>
      </c>
      <c r="J6463">
        <v>0</v>
      </c>
      <c r="K6463">
        <v>0</v>
      </c>
      <c r="L6463">
        <v>0</v>
      </c>
      <c r="M6463">
        <v>0</v>
      </c>
    </row>
    <row r="6464" spans="2:13" x14ac:dyDescent="0.2">
      <c r="B6464">
        <v>0</v>
      </c>
      <c r="C6464">
        <v>0</v>
      </c>
      <c r="D6464">
        <v>0</v>
      </c>
      <c r="E6464">
        <v>0</v>
      </c>
      <c r="F6464">
        <v>0</v>
      </c>
      <c r="G6464">
        <v>55555555</v>
      </c>
      <c r="H6464">
        <v>0</v>
      </c>
      <c r="I6464">
        <v>0</v>
      </c>
      <c r="J6464">
        <v>0</v>
      </c>
      <c r="K6464">
        <v>0</v>
      </c>
      <c r="L6464">
        <v>0</v>
      </c>
      <c r="M6464">
        <v>0</v>
      </c>
    </row>
    <row r="6465" spans="2:13" x14ac:dyDescent="0.2">
      <c r="B6465">
        <v>0</v>
      </c>
      <c r="C6465">
        <v>0</v>
      </c>
      <c r="D6465">
        <v>0</v>
      </c>
      <c r="E6465">
        <v>0</v>
      </c>
      <c r="F6465">
        <v>0</v>
      </c>
      <c r="G6465">
        <v>55555555</v>
      </c>
      <c r="H6465">
        <v>0</v>
      </c>
      <c r="I6465">
        <v>0</v>
      </c>
      <c r="J6465">
        <v>0</v>
      </c>
      <c r="K6465">
        <v>0</v>
      </c>
      <c r="L6465">
        <v>0</v>
      </c>
      <c r="M6465">
        <v>0</v>
      </c>
    </row>
    <row r="6466" spans="2:13" x14ac:dyDescent="0.2">
      <c r="B6466">
        <v>0</v>
      </c>
      <c r="C6466">
        <v>0</v>
      </c>
      <c r="D6466">
        <v>0</v>
      </c>
      <c r="E6466">
        <v>0</v>
      </c>
      <c r="F6466">
        <v>0</v>
      </c>
      <c r="G6466">
        <v>55555555</v>
      </c>
      <c r="H6466">
        <v>0</v>
      </c>
      <c r="I6466">
        <v>0</v>
      </c>
      <c r="J6466">
        <v>0</v>
      </c>
      <c r="K6466">
        <v>0</v>
      </c>
      <c r="L6466">
        <v>0</v>
      </c>
      <c r="M6466">
        <v>0</v>
      </c>
    </row>
    <row r="6467" spans="2:13" x14ac:dyDescent="0.2">
      <c r="B6467">
        <v>0</v>
      </c>
      <c r="C6467">
        <v>0</v>
      </c>
      <c r="D6467">
        <v>0</v>
      </c>
      <c r="E6467">
        <v>0</v>
      </c>
      <c r="F6467">
        <v>0</v>
      </c>
      <c r="G6467">
        <v>55555555</v>
      </c>
      <c r="H6467">
        <v>0</v>
      </c>
      <c r="I6467">
        <v>0</v>
      </c>
      <c r="J6467">
        <v>0</v>
      </c>
      <c r="K6467">
        <v>0</v>
      </c>
      <c r="L6467">
        <v>0</v>
      </c>
      <c r="M6467">
        <v>0</v>
      </c>
    </row>
    <row r="6468" spans="2:13" x14ac:dyDescent="0.2">
      <c r="B6468">
        <v>0</v>
      </c>
      <c r="C6468">
        <v>0</v>
      </c>
      <c r="D6468">
        <v>0</v>
      </c>
      <c r="E6468">
        <v>0</v>
      </c>
      <c r="F6468">
        <v>0</v>
      </c>
      <c r="G6468">
        <v>55555555</v>
      </c>
      <c r="H6468">
        <v>0</v>
      </c>
      <c r="I6468">
        <v>0</v>
      </c>
      <c r="J6468">
        <v>0</v>
      </c>
      <c r="K6468">
        <v>0</v>
      </c>
      <c r="L6468">
        <v>0</v>
      </c>
      <c r="M6468">
        <v>0</v>
      </c>
    </row>
    <row r="6469" spans="2:13" x14ac:dyDescent="0.2">
      <c r="B6469">
        <v>0</v>
      </c>
      <c r="C6469">
        <v>0</v>
      </c>
      <c r="D6469">
        <v>0</v>
      </c>
      <c r="E6469">
        <v>0</v>
      </c>
      <c r="F6469">
        <v>0</v>
      </c>
      <c r="G6469">
        <v>55555555</v>
      </c>
      <c r="H6469">
        <v>0</v>
      </c>
      <c r="I6469">
        <v>0</v>
      </c>
      <c r="J6469">
        <v>0</v>
      </c>
      <c r="K6469">
        <v>0</v>
      </c>
      <c r="L6469">
        <v>0</v>
      </c>
      <c r="M6469">
        <v>0</v>
      </c>
    </row>
    <row r="6470" spans="2:13" x14ac:dyDescent="0.2">
      <c r="B6470">
        <v>0</v>
      </c>
      <c r="C6470">
        <v>0</v>
      </c>
      <c r="D6470">
        <v>0</v>
      </c>
      <c r="E6470">
        <v>0</v>
      </c>
      <c r="F6470">
        <v>0</v>
      </c>
      <c r="G6470">
        <v>55555555</v>
      </c>
      <c r="H6470">
        <v>0</v>
      </c>
      <c r="I6470">
        <v>0</v>
      </c>
      <c r="J6470">
        <v>0</v>
      </c>
      <c r="K6470">
        <v>0</v>
      </c>
      <c r="L6470">
        <v>0</v>
      </c>
      <c r="M6470">
        <v>0</v>
      </c>
    </row>
    <row r="6471" spans="2:13" x14ac:dyDescent="0.2">
      <c r="B6471">
        <v>0</v>
      </c>
      <c r="C6471">
        <v>0</v>
      </c>
      <c r="D6471">
        <v>0</v>
      </c>
      <c r="E6471">
        <v>0</v>
      </c>
      <c r="F6471">
        <v>0</v>
      </c>
      <c r="G6471">
        <v>55555555</v>
      </c>
      <c r="H6471">
        <v>0</v>
      </c>
      <c r="I6471">
        <v>0</v>
      </c>
      <c r="J6471">
        <v>0</v>
      </c>
      <c r="K6471">
        <v>0</v>
      </c>
      <c r="L6471">
        <v>0</v>
      </c>
      <c r="M6471">
        <v>0</v>
      </c>
    </row>
    <row r="6472" spans="2:13" x14ac:dyDescent="0.2">
      <c r="B6472">
        <v>0</v>
      </c>
      <c r="C6472">
        <v>0</v>
      </c>
      <c r="D6472">
        <v>0</v>
      </c>
      <c r="E6472">
        <v>0</v>
      </c>
      <c r="F6472">
        <v>0</v>
      </c>
      <c r="G6472">
        <v>55555555</v>
      </c>
      <c r="H6472">
        <v>0</v>
      </c>
      <c r="I6472">
        <v>0</v>
      </c>
      <c r="J6472">
        <v>0</v>
      </c>
      <c r="K6472">
        <v>0</v>
      </c>
      <c r="L6472">
        <v>0</v>
      </c>
      <c r="M6472">
        <v>0</v>
      </c>
    </row>
    <row r="6473" spans="2:13" x14ac:dyDescent="0.2">
      <c r="B6473">
        <v>0</v>
      </c>
      <c r="C6473">
        <v>0</v>
      </c>
      <c r="D6473">
        <v>0</v>
      </c>
      <c r="E6473">
        <v>0</v>
      </c>
      <c r="F6473">
        <v>0</v>
      </c>
      <c r="G6473">
        <v>55555555</v>
      </c>
      <c r="H6473">
        <v>0</v>
      </c>
      <c r="I6473">
        <v>0</v>
      </c>
      <c r="J6473">
        <v>0</v>
      </c>
      <c r="K6473">
        <v>0</v>
      </c>
      <c r="L6473">
        <v>0</v>
      </c>
      <c r="M6473">
        <v>0</v>
      </c>
    </row>
    <row r="6474" spans="2:13" x14ac:dyDescent="0.2">
      <c r="B6474">
        <v>0</v>
      </c>
      <c r="C6474">
        <v>0</v>
      </c>
      <c r="D6474">
        <v>0</v>
      </c>
      <c r="E6474">
        <v>0</v>
      </c>
      <c r="F6474">
        <v>0</v>
      </c>
      <c r="G6474">
        <v>55555555</v>
      </c>
      <c r="H6474">
        <v>0</v>
      </c>
      <c r="I6474">
        <v>0</v>
      </c>
      <c r="J6474">
        <v>0</v>
      </c>
      <c r="K6474">
        <v>0</v>
      </c>
      <c r="L6474">
        <v>0</v>
      </c>
      <c r="M6474">
        <v>0</v>
      </c>
    </row>
    <row r="6475" spans="2:13" x14ac:dyDescent="0.2">
      <c r="B6475">
        <v>0</v>
      </c>
      <c r="C6475">
        <v>0</v>
      </c>
      <c r="D6475">
        <v>0</v>
      </c>
      <c r="E6475">
        <v>0</v>
      </c>
      <c r="F6475">
        <v>0</v>
      </c>
      <c r="G6475">
        <v>55555555</v>
      </c>
      <c r="H6475">
        <v>0</v>
      </c>
      <c r="I6475">
        <v>0</v>
      </c>
      <c r="J6475">
        <v>0</v>
      </c>
      <c r="K6475">
        <v>0</v>
      </c>
      <c r="L6475">
        <v>0</v>
      </c>
      <c r="M6475">
        <v>0</v>
      </c>
    </row>
    <row r="6476" spans="2:13" x14ac:dyDescent="0.2">
      <c r="B6476">
        <v>0</v>
      </c>
      <c r="C6476">
        <v>0</v>
      </c>
      <c r="D6476">
        <v>0</v>
      </c>
      <c r="E6476">
        <v>0</v>
      </c>
      <c r="F6476">
        <v>0</v>
      </c>
      <c r="G6476">
        <v>55555555</v>
      </c>
      <c r="H6476">
        <v>0</v>
      </c>
      <c r="I6476">
        <v>0</v>
      </c>
      <c r="J6476">
        <v>0</v>
      </c>
      <c r="K6476">
        <v>0</v>
      </c>
      <c r="L6476">
        <v>0</v>
      </c>
      <c r="M6476">
        <v>0</v>
      </c>
    </row>
    <row r="6477" spans="2:13" x14ac:dyDescent="0.2">
      <c r="B6477">
        <v>0</v>
      </c>
      <c r="C6477">
        <v>0</v>
      </c>
      <c r="D6477">
        <v>0</v>
      </c>
      <c r="E6477">
        <v>0</v>
      </c>
      <c r="F6477">
        <v>0</v>
      </c>
      <c r="G6477">
        <v>55555555</v>
      </c>
      <c r="H6477">
        <v>0</v>
      </c>
      <c r="I6477">
        <v>0</v>
      </c>
      <c r="J6477">
        <v>0</v>
      </c>
      <c r="K6477">
        <v>0</v>
      </c>
      <c r="L6477">
        <v>0</v>
      </c>
      <c r="M6477">
        <v>0</v>
      </c>
    </row>
    <row r="6478" spans="2:13" x14ac:dyDescent="0.2">
      <c r="B6478">
        <v>0</v>
      </c>
      <c r="C6478">
        <v>0</v>
      </c>
      <c r="D6478">
        <v>0</v>
      </c>
      <c r="E6478">
        <v>0</v>
      </c>
      <c r="F6478">
        <v>0</v>
      </c>
      <c r="G6478">
        <v>55555555</v>
      </c>
      <c r="H6478">
        <v>0</v>
      </c>
      <c r="I6478">
        <v>0</v>
      </c>
      <c r="J6478">
        <v>0</v>
      </c>
      <c r="K6478">
        <v>0</v>
      </c>
      <c r="L6478">
        <v>0</v>
      </c>
      <c r="M6478">
        <v>0</v>
      </c>
    </row>
    <row r="6479" spans="2:13" x14ac:dyDescent="0.2">
      <c r="B6479">
        <v>0</v>
      </c>
      <c r="C6479">
        <v>0</v>
      </c>
      <c r="D6479">
        <v>0</v>
      </c>
      <c r="E6479">
        <v>0</v>
      </c>
      <c r="F6479">
        <v>0</v>
      </c>
      <c r="G6479">
        <v>55555555</v>
      </c>
      <c r="H6479">
        <v>0</v>
      </c>
      <c r="I6479">
        <v>0</v>
      </c>
      <c r="J6479">
        <v>0</v>
      </c>
      <c r="K6479">
        <v>0</v>
      </c>
      <c r="L6479">
        <v>0</v>
      </c>
      <c r="M6479">
        <v>0</v>
      </c>
    </row>
    <row r="6480" spans="2:13" x14ac:dyDescent="0.2">
      <c r="B6480">
        <v>0</v>
      </c>
      <c r="C6480">
        <v>0</v>
      </c>
      <c r="D6480">
        <v>0</v>
      </c>
      <c r="E6480">
        <v>0</v>
      </c>
      <c r="F6480">
        <v>0</v>
      </c>
      <c r="G6480">
        <v>55555555</v>
      </c>
      <c r="H6480">
        <v>0</v>
      </c>
      <c r="I6480">
        <v>0</v>
      </c>
      <c r="J6480">
        <v>0</v>
      </c>
      <c r="K6480">
        <v>0</v>
      </c>
      <c r="L6480">
        <v>0</v>
      </c>
      <c r="M6480">
        <v>0</v>
      </c>
    </row>
    <row r="6481" spans="2:13" x14ac:dyDescent="0.2">
      <c r="B6481">
        <v>0</v>
      </c>
      <c r="C6481">
        <v>0</v>
      </c>
      <c r="D6481">
        <v>0</v>
      </c>
      <c r="E6481">
        <v>0</v>
      </c>
      <c r="F6481">
        <v>0</v>
      </c>
      <c r="G6481">
        <v>55555555</v>
      </c>
      <c r="H6481">
        <v>0</v>
      </c>
      <c r="I6481">
        <v>0</v>
      </c>
      <c r="J6481">
        <v>0</v>
      </c>
      <c r="K6481">
        <v>0</v>
      </c>
      <c r="L6481">
        <v>0</v>
      </c>
      <c r="M6481">
        <v>0</v>
      </c>
    </row>
    <row r="6482" spans="2:13" x14ac:dyDescent="0.2">
      <c r="B6482">
        <v>0</v>
      </c>
      <c r="C6482">
        <v>0</v>
      </c>
      <c r="D6482">
        <v>0</v>
      </c>
      <c r="E6482">
        <v>0</v>
      </c>
      <c r="F6482">
        <v>0</v>
      </c>
      <c r="G6482">
        <v>55555555</v>
      </c>
      <c r="H6482">
        <v>0</v>
      </c>
      <c r="I6482">
        <v>0</v>
      </c>
      <c r="J6482">
        <v>0</v>
      </c>
      <c r="K6482">
        <v>0</v>
      </c>
      <c r="L6482">
        <v>0</v>
      </c>
      <c r="M6482">
        <v>0</v>
      </c>
    </row>
    <row r="6483" spans="2:13" x14ac:dyDescent="0.2">
      <c r="B6483">
        <v>0</v>
      </c>
      <c r="C6483">
        <v>0</v>
      </c>
      <c r="D6483">
        <v>0</v>
      </c>
      <c r="E6483">
        <v>0</v>
      </c>
      <c r="F6483">
        <v>0</v>
      </c>
      <c r="G6483">
        <v>55555555</v>
      </c>
      <c r="H6483">
        <v>0</v>
      </c>
      <c r="I6483">
        <v>0</v>
      </c>
      <c r="J6483">
        <v>0</v>
      </c>
      <c r="K6483">
        <v>0</v>
      </c>
      <c r="L6483">
        <v>0</v>
      </c>
      <c r="M6483">
        <v>0</v>
      </c>
    </row>
    <row r="6484" spans="2:13" x14ac:dyDescent="0.2">
      <c r="B6484">
        <v>0</v>
      </c>
      <c r="C6484">
        <v>0</v>
      </c>
      <c r="D6484">
        <v>0</v>
      </c>
      <c r="E6484">
        <v>0</v>
      </c>
      <c r="F6484">
        <v>0</v>
      </c>
      <c r="G6484">
        <v>55555555</v>
      </c>
      <c r="H6484">
        <v>0</v>
      </c>
      <c r="I6484">
        <v>0</v>
      </c>
      <c r="J6484">
        <v>0</v>
      </c>
      <c r="K6484">
        <v>0</v>
      </c>
      <c r="L6484">
        <v>0</v>
      </c>
      <c r="M6484">
        <v>0</v>
      </c>
    </row>
    <row r="6485" spans="2:13" x14ac:dyDescent="0.2">
      <c r="B6485">
        <v>0</v>
      </c>
      <c r="C6485">
        <v>0</v>
      </c>
      <c r="D6485">
        <v>0</v>
      </c>
      <c r="E6485">
        <v>0</v>
      </c>
      <c r="F6485">
        <v>0</v>
      </c>
      <c r="G6485">
        <v>55555555</v>
      </c>
      <c r="H6485">
        <v>0</v>
      </c>
      <c r="I6485">
        <v>0</v>
      </c>
      <c r="J6485">
        <v>0</v>
      </c>
      <c r="K6485">
        <v>0</v>
      </c>
      <c r="L6485">
        <v>0</v>
      </c>
      <c r="M6485">
        <v>0</v>
      </c>
    </row>
    <row r="6486" spans="2:13" x14ac:dyDescent="0.2">
      <c r="B6486">
        <v>0</v>
      </c>
      <c r="C6486">
        <v>0</v>
      </c>
      <c r="D6486">
        <v>0</v>
      </c>
      <c r="E6486">
        <v>0</v>
      </c>
      <c r="F6486">
        <v>0</v>
      </c>
      <c r="G6486">
        <v>55555555</v>
      </c>
      <c r="H6486">
        <v>0</v>
      </c>
      <c r="I6486">
        <v>0</v>
      </c>
      <c r="J6486">
        <v>0</v>
      </c>
      <c r="K6486">
        <v>0</v>
      </c>
      <c r="L6486">
        <v>0</v>
      </c>
      <c r="M6486">
        <v>0</v>
      </c>
    </row>
    <row r="6487" spans="2:13" x14ac:dyDescent="0.2">
      <c r="B6487">
        <v>0</v>
      </c>
      <c r="C6487">
        <v>0</v>
      </c>
      <c r="D6487">
        <v>0</v>
      </c>
      <c r="E6487">
        <v>0</v>
      </c>
      <c r="F6487">
        <v>0</v>
      </c>
      <c r="G6487">
        <v>55555555</v>
      </c>
      <c r="H6487">
        <v>0</v>
      </c>
      <c r="I6487">
        <v>0</v>
      </c>
      <c r="J6487">
        <v>0</v>
      </c>
      <c r="K6487">
        <v>0</v>
      </c>
      <c r="L6487">
        <v>0</v>
      </c>
      <c r="M6487">
        <v>0</v>
      </c>
    </row>
    <row r="6488" spans="2:13" x14ac:dyDescent="0.2">
      <c r="B6488">
        <v>0</v>
      </c>
      <c r="C6488">
        <v>0</v>
      </c>
      <c r="D6488">
        <v>0</v>
      </c>
      <c r="E6488">
        <v>0</v>
      </c>
      <c r="F6488">
        <v>0</v>
      </c>
      <c r="G6488">
        <v>55555555</v>
      </c>
      <c r="H6488">
        <v>0</v>
      </c>
      <c r="I6488">
        <v>0</v>
      </c>
      <c r="J6488">
        <v>0</v>
      </c>
      <c r="K6488">
        <v>0</v>
      </c>
      <c r="L6488">
        <v>0</v>
      </c>
      <c r="M6488">
        <v>0</v>
      </c>
    </row>
    <row r="6489" spans="2:13" x14ac:dyDescent="0.2">
      <c r="B6489">
        <v>0</v>
      </c>
      <c r="C6489">
        <v>0</v>
      </c>
      <c r="D6489">
        <v>0</v>
      </c>
      <c r="E6489">
        <v>0</v>
      </c>
      <c r="F6489">
        <v>0</v>
      </c>
      <c r="G6489">
        <v>55555555</v>
      </c>
      <c r="H6489">
        <v>0</v>
      </c>
      <c r="I6489">
        <v>0</v>
      </c>
      <c r="J6489">
        <v>0</v>
      </c>
      <c r="K6489">
        <v>0</v>
      </c>
      <c r="L6489">
        <v>0</v>
      </c>
      <c r="M6489">
        <v>0</v>
      </c>
    </row>
    <row r="6490" spans="2:13" x14ac:dyDescent="0.2">
      <c r="B6490">
        <v>0</v>
      </c>
      <c r="C6490">
        <v>0</v>
      </c>
      <c r="D6490">
        <v>0</v>
      </c>
      <c r="E6490">
        <v>0</v>
      </c>
      <c r="F6490">
        <v>0</v>
      </c>
      <c r="G6490">
        <v>55555555</v>
      </c>
      <c r="H6490">
        <v>0</v>
      </c>
      <c r="I6490">
        <v>0</v>
      </c>
      <c r="J6490">
        <v>0</v>
      </c>
      <c r="K6490">
        <v>0</v>
      </c>
      <c r="L6490">
        <v>0</v>
      </c>
      <c r="M6490">
        <v>0</v>
      </c>
    </row>
    <row r="6491" spans="2:13" x14ac:dyDescent="0.2">
      <c r="B6491">
        <v>0</v>
      </c>
      <c r="C6491">
        <v>0</v>
      </c>
      <c r="D6491">
        <v>0</v>
      </c>
      <c r="E6491">
        <v>0</v>
      </c>
      <c r="F6491">
        <v>0</v>
      </c>
      <c r="G6491">
        <v>55555555</v>
      </c>
      <c r="H6491">
        <v>0</v>
      </c>
      <c r="I6491">
        <v>0</v>
      </c>
      <c r="J6491">
        <v>0</v>
      </c>
      <c r="K6491">
        <v>0</v>
      </c>
      <c r="L6491">
        <v>0</v>
      </c>
      <c r="M6491">
        <v>0</v>
      </c>
    </row>
    <row r="6492" spans="2:13" x14ac:dyDescent="0.2">
      <c r="B6492">
        <v>0</v>
      </c>
      <c r="C6492">
        <v>0</v>
      </c>
      <c r="D6492">
        <v>0</v>
      </c>
      <c r="E6492">
        <v>0</v>
      </c>
      <c r="F6492">
        <v>0</v>
      </c>
      <c r="G6492">
        <v>55555555</v>
      </c>
      <c r="H6492">
        <v>0</v>
      </c>
      <c r="I6492">
        <v>0</v>
      </c>
      <c r="J6492">
        <v>0</v>
      </c>
      <c r="K6492">
        <v>0</v>
      </c>
      <c r="L6492">
        <v>0</v>
      </c>
      <c r="M6492">
        <v>0</v>
      </c>
    </row>
    <row r="6493" spans="2:13" x14ac:dyDescent="0.2">
      <c r="B6493">
        <v>0</v>
      </c>
      <c r="C6493">
        <v>0</v>
      </c>
      <c r="D6493">
        <v>0</v>
      </c>
      <c r="E6493">
        <v>0</v>
      </c>
      <c r="F6493">
        <v>0</v>
      </c>
      <c r="G6493">
        <v>55555555</v>
      </c>
      <c r="H6493">
        <v>0</v>
      </c>
      <c r="I6493">
        <v>0</v>
      </c>
      <c r="J6493">
        <v>0</v>
      </c>
      <c r="K6493">
        <v>0</v>
      </c>
      <c r="L6493">
        <v>0</v>
      </c>
      <c r="M6493">
        <v>0</v>
      </c>
    </row>
    <row r="6494" spans="2:13" x14ac:dyDescent="0.2">
      <c r="B6494">
        <v>0</v>
      </c>
      <c r="C6494">
        <v>0</v>
      </c>
      <c r="D6494">
        <v>0</v>
      </c>
      <c r="E6494">
        <v>0</v>
      </c>
      <c r="F6494">
        <v>0</v>
      </c>
      <c r="G6494">
        <v>55555555</v>
      </c>
      <c r="H6494">
        <v>0</v>
      </c>
      <c r="I6494">
        <v>0</v>
      </c>
      <c r="J6494">
        <v>0</v>
      </c>
      <c r="K6494">
        <v>0</v>
      </c>
      <c r="L6494">
        <v>0</v>
      </c>
      <c r="M6494">
        <v>0</v>
      </c>
    </row>
    <row r="6495" spans="2:13" x14ac:dyDescent="0.2">
      <c r="B6495">
        <v>0</v>
      </c>
      <c r="C6495">
        <v>0</v>
      </c>
      <c r="D6495">
        <v>0</v>
      </c>
      <c r="E6495">
        <v>0</v>
      </c>
      <c r="F6495">
        <v>0</v>
      </c>
      <c r="G6495">
        <v>55555555</v>
      </c>
      <c r="H6495">
        <v>0</v>
      </c>
      <c r="I6495">
        <v>0</v>
      </c>
      <c r="J6495">
        <v>0</v>
      </c>
      <c r="K6495">
        <v>0</v>
      </c>
      <c r="L6495">
        <v>0</v>
      </c>
      <c r="M6495">
        <v>0</v>
      </c>
    </row>
    <row r="6496" spans="2:13" x14ac:dyDescent="0.2">
      <c r="B6496">
        <v>0</v>
      </c>
      <c r="C6496">
        <v>0</v>
      </c>
      <c r="D6496">
        <v>0</v>
      </c>
      <c r="E6496">
        <v>0</v>
      </c>
      <c r="F6496">
        <v>0</v>
      </c>
      <c r="G6496">
        <v>55555555</v>
      </c>
      <c r="H6496">
        <v>0</v>
      </c>
      <c r="I6496">
        <v>0</v>
      </c>
      <c r="J6496">
        <v>0</v>
      </c>
      <c r="K6496">
        <v>0</v>
      </c>
      <c r="L6496">
        <v>0</v>
      </c>
      <c r="M6496">
        <v>0</v>
      </c>
    </row>
    <row r="6497" spans="2:13" x14ac:dyDescent="0.2">
      <c r="B6497">
        <v>0</v>
      </c>
      <c r="C6497">
        <v>0</v>
      </c>
      <c r="D6497">
        <v>0</v>
      </c>
      <c r="E6497">
        <v>0</v>
      </c>
      <c r="F6497">
        <v>0</v>
      </c>
      <c r="G6497">
        <v>55555555</v>
      </c>
      <c r="H6497">
        <v>0</v>
      </c>
      <c r="I6497">
        <v>0</v>
      </c>
      <c r="J6497">
        <v>0</v>
      </c>
      <c r="K6497">
        <v>0</v>
      </c>
      <c r="L6497">
        <v>0</v>
      </c>
      <c r="M6497">
        <v>0</v>
      </c>
    </row>
    <row r="6498" spans="2:13" x14ac:dyDescent="0.2">
      <c r="B6498">
        <v>0</v>
      </c>
      <c r="C6498">
        <v>0</v>
      </c>
      <c r="D6498">
        <v>0</v>
      </c>
      <c r="E6498">
        <v>0</v>
      </c>
      <c r="F6498">
        <v>0</v>
      </c>
      <c r="G6498">
        <v>55555555</v>
      </c>
      <c r="H6498">
        <v>0</v>
      </c>
      <c r="I6498">
        <v>0</v>
      </c>
      <c r="J6498">
        <v>0</v>
      </c>
      <c r="K6498">
        <v>0</v>
      </c>
      <c r="L6498">
        <v>0</v>
      </c>
      <c r="M6498">
        <v>0</v>
      </c>
    </row>
    <row r="6499" spans="2:13" x14ac:dyDescent="0.2">
      <c r="B6499">
        <v>0</v>
      </c>
      <c r="C6499">
        <v>0</v>
      </c>
      <c r="D6499">
        <v>0</v>
      </c>
      <c r="E6499">
        <v>0</v>
      </c>
      <c r="F6499">
        <v>0</v>
      </c>
      <c r="G6499">
        <v>55555555</v>
      </c>
      <c r="H6499">
        <v>0</v>
      </c>
      <c r="I6499">
        <v>0</v>
      </c>
      <c r="J6499">
        <v>0</v>
      </c>
      <c r="K6499">
        <v>0</v>
      </c>
      <c r="L6499">
        <v>0</v>
      </c>
      <c r="M6499">
        <v>0</v>
      </c>
    </row>
    <row r="6500" spans="2:13" x14ac:dyDescent="0.2">
      <c r="B6500">
        <v>0</v>
      </c>
      <c r="C6500">
        <v>0</v>
      </c>
      <c r="D6500">
        <v>0</v>
      </c>
      <c r="E6500">
        <v>0</v>
      </c>
      <c r="F6500">
        <v>0</v>
      </c>
      <c r="G6500">
        <v>55555555</v>
      </c>
      <c r="H6500">
        <v>0</v>
      </c>
      <c r="I6500">
        <v>0</v>
      </c>
      <c r="J6500">
        <v>0</v>
      </c>
      <c r="K6500">
        <v>0</v>
      </c>
      <c r="L6500">
        <v>0</v>
      </c>
      <c r="M6500">
        <v>0</v>
      </c>
    </row>
    <row r="6501" spans="2:13" x14ac:dyDescent="0.2">
      <c r="B6501">
        <v>0</v>
      </c>
      <c r="C6501">
        <v>0</v>
      </c>
      <c r="D6501">
        <v>0</v>
      </c>
      <c r="E6501">
        <v>0</v>
      </c>
      <c r="F6501">
        <v>0</v>
      </c>
      <c r="G6501">
        <v>55555555</v>
      </c>
      <c r="H6501">
        <v>0</v>
      </c>
      <c r="I6501">
        <v>0</v>
      </c>
      <c r="J6501">
        <v>0</v>
      </c>
      <c r="K6501">
        <v>0</v>
      </c>
      <c r="L6501">
        <v>0</v>
      </c>
      <c r="M6501">
        <v>0</v>
      </c>
    </row>
    <row r="6502" spans="2:13" x14ac:dyDescent="0.2">
      <c r="B6502">
        <v>0</v>
      </c>
      <c r="C6502">
        <v>0</v>
      </c>
      <c r="D6502">
        <v>0</v>
      </c>
      <c r="E6502">
        <v>0</v>
      </c>
      <c r="F6502">
        <v>0</v>
      </c>
      <c r="G6502">
        <v>55555555</v>
      </c>
      <c r="H6502">
        <v>0</v>
      </c>
      <c r="I6502">
        <v>0</v>
      </c>
      <c r="J6502">
        <v>0</v>
      </c>
      <c r="K6502">
        <v>0</v>
      </c>
      <c r="L6502">
        <v>0</v>
      </c>
      <c r="M6502">
        <v>0</v>
      </c>
    </row>
    <row r="6503" spans="2:13" x14ac:dyDescent="0.2">
      <c r="B6503">
        <v>0</v>
      </c>
      <c r="C6503">
        <v>0</v>
      </c>
      <c r="D6503">
        <v>0</v>
      </c>
      <c r="E6503">
        <v>0</v>
      </c>
      <c r="F6503">
        <v>0</v>
      </c>
      <c r="G6503">
        <v>55555555</v>
      </c>
      <c r="H6503">
        <v>0</v>
      </c>
      <c r="I6503">
        <v>0</v>
      </c>
      <c r="J6503">
        <v>0</v>
      </c>
      <c r="K6503">
        <v>0</v>
      </c>
      <c r="L6503">
        <v>0</v>
      </c>
      <c r="M6503">
        <v>0</v>
      </c>
    </row>
    <row r="6504" spans="2:13" x14ac:dyDescent="0.2">
      <c r="B6504">
        <v>0</v>
      </c>
      <c r="C6504">
        <v>0</v>
      </c>
      <c r="D6504">
        <v>0</v>
      </c>
      <c r="E6504">
        <v>0</v>
      </c>
      <c r="F6504">
        <v>0</v>
      </c>
      <c r="G6504">
        <v>55555555</v>
      </c>
      <c r="H6504">
        <v>0</v>
      </c>
      <c r="I6504">
        <v>0</v>
      </c>
      <c r="J6504">
        <v>0</v>
      </c>
      <c r="K6504">
        <v>0</v>
      </c>
      <c r="L6504">
        <v>0</v>
      </c>
      <c r="M6504">
        <v>0</v>
      </c>
    </row>
    <row r="6505" spans="2:13" x14ac:dyDescent="0.2">
      <c r="B6505">
        <v>0</v>
      </c>
      <c r="C6505">
        <v>0</v>
      </c>
      <c r="D6505">
        <v>0</v>
      </c>
      <c r="E6505">
        <v>0</v>
      </c>
      <c r="F6505">
        <v>0</v>
      </c>
      <c r="G6505">
        <v>55555555</v>
      </c>
      <c r="H6505">
        <v>0</v>
      </c>
      <c r="I6505">
        <v>0</v>
      </c>
      <c r="J6505">
        <v>0</v>
      </c>
      <c r="K6505">
        <v>0</v>
      </c>
      <c r="L6505">
        <v>0</v>
      </c>
      <c r="M6505">
        <v>0</v>
      </c>
    </row>
    <row r="6506" spans="2:13" x14ac:dyDescent="0.2">
      <c r="B6506">
        <v>0</v>
      </c>
      <c r="C6506">
        <v>0</v>
      </c>
      <c r="D6506">
        <v>0</v>
      </c>
      <c r="E6506">
        <v>0</v>
      </c>
      <c r="F6506">
        <v>0</v>
      </c>
      <c r="G6506">
        <v>55555555</v>
      </c>
      <c r="H6506">
        <v>0</v>
      </c>
      <c r="I6506">
        <v>0</v>
      </c>
      <c r="J6506">
        <v>0</v>
      </c>
      <c r="K6506">
        <v>0</v>
      </c>
      <c r="L6506">
        <v>0</v>
      </c>
      <c r="M6506">
        <v>0</v>
      </c>
    </row>
    <row r="6507" spans="2:13" x14ac:dyDescent="0.2">
      <c r="B6507">
        <v>0</v>
      </c>
      <c r="C6507">
        <v>0</v>
      </c>
      <c r="D6507">
        <v>0</v>
      </c>
      <c r="E6507">
        <v>0</v>
      </c>
      <c r="F6507">
        <v>0</v>
      </c>
      <c r="G6507">
        <v>55555555</v>
      </c>
      <c r="H6507">
        <v>0</v>
      </c>
      <c r="I6507">
        <v>0</v>
      </c>
      <c r="J6507">
        <v>0</v>
      </c>
      <c r="K6507">
        <v>0</v>
      </c>
      <c r="L6507">
        <v>0</v>
      </c>
      <c r="M6507">
        <v>0</v>
      </c>
    </row>
    <row r="6508" spans="2:13" x14ac:dyDescent="0.2">
      <c r="B6508">
        <v>0</v>
      </c>
      <c r="C6508">
        <v>0</v>
      </c>
      <c r="D6508">
        <v>0</v>
      </c>
      <c r="E6508">
        <v>0</v>
      </c>
      <c r="F6508">
        <v>0</v>
      </c>
      <c r="G6508">
        <v>55555555</v>
      </c>
      <c r="H6508">
        <v>0</v>
      </c>
      <c r="I6508">
        <v>0</v>
      </c>
      <c r="J6508">
        <v>0</v>
      </c>
      <c r="K6508">
        <v>0</v>
      </c>
      <c r="L6508">
        <v>0</v>
      </c>
      <c r="M6508">
        <v>0</v>
      </c>
    </row>
    <row r="6509" spans="2:13" x14ac:dyDescent="0.2">
      <c r="B6509">
        <v>0</v>
      </c>
      <c r="C6509">
        <v>0</v>
      </c>
      <c r="D6509">
        <v>0</v>
      </c>
      <c r="E6509">
        <v>0</v>
      </c>
      <c r="F6509">
        <v>0</v>
      </c>
      <c r="G6509">
        <v>55555555</v>
      </c>
      <c r="H6509">
        <v>0</v>
      </c>
      <c r="I6509">
        <v>0</v>
      </c>
      <c r="J6509">
        <v>0</v>
      </c>
      <c r="K6509">
        <v>0</v>
      </c>
      <c r="L6509">
        <v>0</v>
      </c>
      <c r="M6509">
        <v>0</v>
      </c>
    </row>
    <row r="6510" spans="2:13" x14ac:dyDescent="0.2">
      <c r="B6510">
        <v>0</v>
      </c>
      <c r="C6510">
        <v>0</v>
      </c>
      <c r="D6510">
        <v>0</v>
      </c>
      <c r="E6510">
        <v>0</v>
      </c>
      <c r="F6510">
        <v>0</v>
      </c>
      <c r="G6510">
        <v>55555555</v>
      </c>
      <c r="H6510">
        <v>0</v>
      </c>
      <c r="I6510">
        <v>0</v>
      </c>
      <c r="J6510">
        <v>0</v>
      </c>
      <c r="K6510">
        <v>0</v>
      </c>
      <c r="L6510">
        <v>0</v>
      </c>
      <c r="M6510">
        <v>0</v>
      </c>
    </row>
    <row r="6511" spans="2:13" x14ac:dyDescent="0.2">
      <c r="B6511">
        <v>0</v>
      </c>
      <c r="C6511">
        <v>0</v>
      </c>
      <c r="D6511">
        <v>0</v>
      </c>
      <c r="E6511">
        <v>0</v>
      </c>
      <c r="F6511">
        <v>0</v>
      </c>
      <c r="G6511">
        <v>55555555</v>
      </c>
      <c r="H6511">
        <v>0</v>
      </c>
      <c r="I6511">
        <v>0</v>
      </c>
      <c r="J6511">
        <v>0</v>
      </c>
      <c r="K6511">
        <v>0</v>
      </c>
      <c r="L6511">
        <v>0</v>
      </c>
      <c r="M6511">
        <v>0</v>
      </c>
    </row>
    <row r="6512" spans="2:13" x14ac:dyDescent="0.2">
      <c r="B6512">
        <v>0</v>
      </c>
      <c r="C6512">
        <v>0</v>
      </c>
      <c r="D6512">
        <v>0</v>
      </c>
      <c r="E6512">
        <v>0</v>
      </c>
      <c r="F6512">
        <v>0</v>
      </c>
      <c r="G6512">
        <v>55555555</v>
      </c>
      <c r="H6512">
        <v>0</v>
      </c>
      <c r="I6512">
        <v>0</v>
      </c>
      <c r="J6512">
        <v>0</v>
      </c>
      <c r="K6512">
        <v>0</v>
      </c>
      <c r="L6512">
        <v>0</v>
      </c>
      <c r="M6512">
        <v>0</v>
      </c>
    </row>
    <row r="6513" spans="2:13" x14ac:dyDescent="0.2">
      <c r="B6513">
        <v>0</v>
      </c>
      <c r="C6513">
        <v>0</v>
      </c>
      <c r="D6513">
        <v>0</v>
      </c>
      <c r="E6513">
        <v>0</v>
      </c>
      <c r="F6513">
        <v>0</v>
      </c>
      <c r="G6513">
        <v>55555555</v>
      </c>
      <c r="H6513">
        <v>0</v>
      </c>
      <c r="I6513">
        <v>0</v>
      </c>
      <c r="J6513">
        <v>0</v>
      </c>
      <c r="K6513">
        <v>0</v>
      </c>
      <c r="L6513">
        <v>0</v>
      </c>
      <c r="M6513">
        <v>0</v>
      </c>
    </row>
    <row r="6514" spans="2:13" x14ac:dyDescent="0.2">
      <c r="B6514">
        <v>0</v>
      </c>
      <c r="C6514">
        <v>0</v>
      </c>
      <c r="D6514">
        <v>0</v>
      </c>
      <c r="E6514">
        <v>0</v>
      </c>
      <c r="F6514">
        <v>0</v>
      </c>
      <c r="G6514">
        <v>55555555</v>
      </c>
      <c r="H6514">
        <v>0</v>
      </c>
      <c r="I6514">
        <v>0</v>
      </c>
      <c r="J6514">
        <v>0</v>
      </c>
      <c r="K6514">
        <v>0</v>
      </c>
      <c r="L6514">
        <v>0</v>
      </c>
      <c r="M6514">
        <v>0</v>
      </c>
    </row>
    <row r="6515" spans="2:13" x14ac:dyDescent="0.2">
      <c r="B6515">
        <v>0</v>
      </c>
      <c r="C6515">
        <v>0</v>
      </c>
      <c r="D6515">
        <v>0</v>
      </c>
      <c r="E6515">
        <v>0</v>
      </c>
      <c r="F6515">
        <v>0</v>
      </c>
      <c r="G6515">
        <v>55555555</v>
      </c>
      <c r="H6515">
        <v>0</v>
      </c>
      <c r="I6515">
        <v>0</v>
      </c>
      <c r="J6515">
        <v>0</v>
      </c>
      <c r="K6515">
        <v>0</v>
      </c>
      <c r="L6515">
        <v>0</v>
      </c>
      <c r="M6515">
        <v>0</v>
      </c>
    </row>
    <row r="6516" spans="2:13" x14ac:dyDescent="0.2">
      <c r="B6516">
        <v>0</v>
      </c>
      <c r="C6516">
        <v>0</v>
      </c>
      <c r="D6516">
        <v>0</v>
      </c>
      <c r="E6516">
        <v>0</v>
      </c>
      <c r="F6516">
        <v>0</v>
      </c>
      <c r="G6516">
        <v>55555555</v>
      </c>
      <c r="H6516">
        <v>0</v>
      </c>
      <c r="I6516">
        <v>0</v>
      </c>
      <c r="J6516">
        <v>0</v>
      </c>
      <c r="K6516">
        <v>0</v>
      </c>
      <c r="L6516">
        <v>0</v>
      </c>
      <c r="M6516">
        <v>0</v>
      </c>
    </row>
    <row r="6517" spans="2:13" x14ac:dyDescent="0.2">
      <c r="B6517">
        <v>0</v>
      </c>
      <c r="C6517">
        <v>0</v>
      </c>
      <c r="D6517">
        <v>0</v>
      </c>
      <c r="E6517">
        <v>0</v>
      </c>
      <c r="F6517">
        <v>0</v>
      </c>
      <c r="G6517">
        <v>55555555</v>
      </c>
      <c r="H6517">
        <v>0</v>
      </c>
      <c r="I6517">
        <v>0</v>
      </c>
      <c r="J6517">
        <v>0</v>
      </c>
      <c r="K6517">
        <v>0</v>
      </c>
      <c r="L6517">
        <v>0</v>
      </c>
      <c r="M6517">
        <v>0</v>
      </c>
    </row>
    <row r="6518" spans="2:13" x14ac:dyDescent="0.2">
      <c r="B6518">
        <v>0</v>
      </c>
      <c r="C6518">
        <v>0</v>
      </c>
      <c r="D6518">
        <v>0</v>
      </c>
      <c r="E6518">
        <v>0</v>
      </c>
      <c r="F6518">
        <v>0</v>
      </c>
      <c r="G6518">
        <v>55555555</v>
      </c>
      <c r="H6518">
        <v>0</v>
      </c>
      <c r="I6518">
        <v>0</v>
      </c>
      <c r="J6518">
        <v>0</v>
      </c>
      <c r="K6518">
        <v>0</v>
      </c>
      <c r="L6518">
        <v>0</v>
      </c>
      <c r="M6518">
        <v>0</v>
      </c>
    </row>
    <row r="6519" spans="2:13" x14ac:dyDescent="0.2">
      <c r="B6519">
        <v>0</v>
      </c>
      <c r="C6519">
        <v>0</v>
      </c>
      <c r="D6519">
        <v>0</v>
      </c>
      <c r="E6519">
        <v>0</v>
      </c>
      <c r="F6519">
        <v>0</v>
      </c>
      <c r="G6519">
        <v>55555555</v>
      </c>
      <c r="H6519">
        <v>0</v>
      </c>
      <c r="I6519">
        <v>0</v>
      </c>
      <c r="J6519">
        <v>0</v>
      </c>
      <c r="K6519">
        <v>0</v>
      </c>
      <c r="L6519">
        <v>0</v>
      </c>
      <c r="M6519">
        <v>0</v>
      </c>
    </row>
    <row r="6520" spans="2:13" x14ac:dyDescent="0.2">
      <c r="B6520">
        <v>0</v>
      </c>
      <c r="C6520">
        <v>0</v>
      </c>
      <c r="D6520">
        <v>0</v>
      </c>
      <c r="E6520">
        <v>0</v>
      </c>
      <c r="F6520">
        <v>0</v>
      </c>
      <c r="G6520">
        <v>55555555</v>
      </c>
      <c r="H6520">
        <v>0</v>
      </c>
      <c r="I6520">
        <v>0</v>
      </c>
      <c r="J6520">
        <v>0</v>
      </c>
      <c r="K6520">
        <v>0</v>
      </c>
      <c r="L6520">
        <v>0</v>
      </c>
      <c r="M6520">
        <v>0</v>
      </c>
    </row>
    <row r="6521" spans="2:13" x14ac:dyDescent="0.2">
      <c r="B6521">
        <v>0</v>
      </c>
      <c r="C6521">
        <v>0</v>
      </c>
      <c r="D6521">
        <v>0</v>
      </c>
      <c r="E6521">
        <v>0</v>
      </c>
      <c r="F6521">
        <v>0</v>
      </c>
      <c r="G6521">
        <v>55555555</v>
      </c>
      <c r="H6521">
        <v>0</v>
      </c>
      <c r="I6521">
        <v>0</v>
      </c>
      <c r="J6521">
        <v>0</v>
      </c>
      <c r="K6521">
        <v>0</v>
      </c>
      <c r="L6521">
        <v>0</v>
      </c>
      <c r="M6521">
        <v>0</v>
      </c>
    </row>
    <row r="6522" spans="2:13" x14ac:dyDescent="0.2">
      <c r="B6522">
        <v>0</v>
      </c>
      <c r="C6522">
        <v>0</v>
      </c>
      <c r="D6522">
        <v>0</v>
      </c>
      <c r="E6522">
        <v>0</v>
      </c>
      <c r="F6522">
        <v>0</v>
      </c>
      <c r="G6522">
        <v>55555555</v>
      </c>
      <c r="H6522">
        <v>0</v>
      </c>
      <c r="I6522">
        <v>0</v>
      </c>
      <c r="J6522">
        <v>0</v>
      </c>
      <c r="K6522">
        <v>0</v>
      </c>
      <c r="L6522">
        <v>0</v>
      </c>
      <c r="M6522">
        <v>0</v>
      </c>
    </row>
    <row r="6523" spans="2:13" x14ac:dyDescent="0.2">
      <c r="B6523">
        <v>0</v>
      </c>
      <c r="C6523">
        <v>0</v>
      </c>
      <c r="D6523">
        <v>0</v>
      </c>
      <c r="E6523">
        <v>0</v>
      </c>
      <c r="F6523">
        <v>0</v>
      </c>
      <c r="G6523">
        <v>55555555</v>
      </c>
      <c r="H6523">
        <v>0</v>
      </c>
      <c r="I6523">
        <v>0</v>
      </c>
      <c r="J6523">
        <v>0</v>
      </c>
      <c r="K6523">
        <v>0</v>
      </c>
      <c r="L6523">
        <v>0</v>
      </c>
      <c r="M6523">
        <v>0</v>
      </c>
    </row>
    <row r="6524" spans="2:13" x14ac:dyDescent="0.2">
      <c r="B6524">
        <v>0</v>
      </c>
      <c r="C6524">
        <v>0</v>
      </c>
      <c r="D6524">
        <v>0</v>
      </c>
      <c r="E6524">
        <v>0</v>
      </c>
      <c r="F6524">
        <v>0</v>
      </c>
      <c r="G6524">
        <v>55555555</v>
      </c>
      <c r="H6524">
        <v>0</v>
      </c>
      <c r="I6524">
        <v>0</v>
      </c>
      <c r="J6524">
        <v>0</v>
      </c>
      <c r="K6524">
        <v>0</v>
      </c>
      <c r="L6524">
        <v>0</v>
      </c>
      <c r="M6524">
        <v>0</v>
      </c>
    </row>
    <row r="6525" spans="2:13" x14ac:dyDescent="0.2">
      <c r="B6525">
        <v>0</v>
      </c>
      <c r="C6525">
        <v>0</v>
      </c>
      <c r="D6525">
        <v>0</v>
      </c>
      <c r="E6525">
        <v>0</v>
      </c>
      <c r="F6525">
        <v>0</v>
      </c>
      <c r="G6525">
        <v>55555555</v>
      </c>
      <c r="H6525">
        <v>0</v>
      </c>
      <c r="I6525">
        <v>0</v>
      </c>
      <c r="J6525">
        <v>0</v>
      </c>
      <c r="K6525">
        <v>0</v>
      </c>
      <c r="L6525">
        <v>0</v>
      </c>
      <c r="M6525">
        <v>0</v>
      </c>
    </row>
    <row r="6526" spans="2:13" x14ac:dyDescent="0.2">
      <c r="B6526">
        <v>0</v>
      </c>
      <c r="C6526">
        <v>0</v>
      </c>
      <c r="D6526">
        <v>0</v>
      </c>
      <c r="E6526">
        <v>0</v>
      </c>
      <c r="F6526">
        <v>0</v>
      </c>
      <c r="G6526">
        <v>55555555</v>
      </c>
      <c r="H6526">
        <v>0</v>
      </c>
      <c r="I6526">
        <v>0</v>
      </c>
      <c r="J6526">
        <v>0</v>
      </c>
      <c r="K6526">
        <v>0</v>
      </c>
      <c r="L6526">
        <v>0</v>
      </c>
      <c r="M6526">
        <v>0</v>
      </c>
    </row>
    <row r="6527" spans="2:13" x14ac:dyDescent="0.2">
      <c r="B6527">
        <v>0</v>
      </c>
      <c r="C6527">
        <v>0</v>
      </c>
      <c r="D6527">
        <v>0</v>
      </c>
      <c r="E6527">
        <v>0</v>
      </c>
      <c r="F6527">
        <v>0</v>
      </c>
      <c r="G6527">
        <v>55555555</v>
      </c>
      <c r="H6527">
        <v>0</v>
      </c>
      <c r="I6527">
        <v>0</v>
      </c>
      <c r="J6527">
        <v>0</v>
      </c>
      <c r="K6527">
        <v>0</v>
      </c>
      <c r="L6527">
        <v>0</v>
      </c>
      <c r="M6527">
        <v>0</v>
      </c>
    </row>
    <row r="6528" spans="2:13" x14ac:dyDescent="0.2">
      <c r="B6528">
        <v>0</v>
      </c>
      <c r="C6528">
        <v>0</v>
      </c>
      <c r="D6528">
        <v>0</v>
      </c>
      <c r="E6528">
        <v>0</v>
      </c>
      <c r="F6528">
        <v>0</v>
      </c>
      <c r="G6528">
        <v>55555555</v>
      </c>
      <c r="H6528">
        <v>0</v>
      </c>
      <c r="I6528">
        <v>0</v>
      </c>
      <c r="J6528">
        <v>0</v>
      </c>
      <c r="K6528">
        <v>0</v>
      </c>
      <c r="L6528">
        <v>0</v>
      </c>
      <c r="M6528">
        <v>0</v>
      </c>
    </row>
    <row r="6529" spans="2:13" x14ac:dyDescent="0.2">
      <c r="B6529">
        <v>0</v>
      </c>
      <c r="C6529">
        <v>0</v>
      </c>
      <c r="D6529">
        <v>0</v>
      </c>
      <c r="E6529">
        <v>0</v>
      </c>
      <c r="F6529">
        <v>0</v>
      </c>
      <c r="G6529">
        <v>55555555</v>
      </c>
      <c r="H6529">
        <v>0</v>
      </c>
      <c r="I6529">
        <v>0</v>
      </c>
      <c r="J6529">
        <v>0</v>
      </c>
      <c r="K6529">
        <v>0</v>
      </c>
      <c r="L6529">
        <v>0</v>
      </c>
      <c r="M6529">
        <v>0</v>
      </c>
    </row>
    <row r="6530" spans="2:13" x14ac:dyDescent="0.2">
      <c r="B6530">
        <v>0</v>
      </c>
      <c r="C6530">
        <v>0</v>
      </c>
      <c r="D6530">
        <v>0</v>
      </c>
      <c r="E6530">
        <v>0</v>
      </c>
      <c r="F6530">
        <v>0</v>
      </c>
      <c r="G6530">
        <v>55555555</v>
      </c>
      <c r="H6530">
        <v>0</v>
      </c>
      <c r="I6530">
        <v>0</v>
      </c>
      <c r="J6530">
        <v>0</v>
      </c>
      <c r="K6530">
        <v>0</v>
      </c>
      <c r="L6530">
        <v>0</v>
      </c>
      <c r="M6530">
        <v>0</v>
      </c>
    </row>
    <row r="6531" spans="2:13" x14ac:dyDescent="0.2">
      <c r="B6531">
        <v>0</v>
      </c>
      <c r="C6531">
        <v>0</v>
      </c>
      <c r="D6531">
        <v>0</v>
      </c>
      <c r="E6531">
        <v>0</v>
      </c>
      <c r="F6531">
        <v>0</v>
      </c>
      <c r="G6531">
        <v>55555555</v>
      </c>
      <c r="H6531">
        <v>0</v>
      </c>
      <c r="I6531">
        <v>0</v>
      </c>
      <c r="J6531">
        <v>0</v>
      </c>
      <c r="K6531">
        <v>0</v>
      </c>
      <c r="L6531">
        <v>0</v>
      </c>
      <c r="M6531">
        <v>0</v>
      </c>
    </row>
    <row r="6532" spans="2:13" x14ac:dyDescent="0.2">
      <c r="B6532">
        <v>0</v>
      </c>
      <c r="C6532">
        <v>0</v>
      </c>
      <c r="D6532">
        <v>0</v>
      </c>
      <c r="E6532">
        <v>0</v>
      </c>
      <c r="F6532">
        <v>0</v>
      </c>
      <c r="G6532">
        <v>55555555</v>
      </c>
      <c r="H6532">
        <v>0</v>
      </c>
      <c r="I6532">
        <v>0</v>
      </c>
      <c r="J6532">
        <v>0</v>
      </c>
      <c r="K6532">
        <v>0</v>
      </c>
      <c r="L6532">
        <v>0</v>
      </c>
      <c r="M6532">
        <v>0</v>
      </c>
    </row>
    <row r="6533" spans="2:13" x14ac:dyDescent="0.2">
      <c r="B6533">
        <v>0</v>
      </c>
      <c r="C6533">
        <v>0</v>
      </c>
      <c r="D6533">
        <v>0</v>
      </c>
      <c r="E6533">
        <v>0</v>
      </c>
      <c r="F6533">
        <v>0</v>
      </c>
      <c r="G6533">
        <v>55555555</v>
      </c>
      <c r="H6533">
        <v>0</v>
      </c>
      <c r="I6533">
        <v>0</v>
      </c>
      <c r="J6533">
        <v>0</v>
      </c>
      <c r="K6533">
        <v>0</v>
      </c>
      <c r="L6533">
        <v>0</v>
      </c>
      <c r="M6533">
        <v>0</v>
      </c>
    </row>
    <row r="6534" spans="2:13" x14ac:dyDescent="0.2">
      <c r="B6534">
        <v>0</v>
      </c>
      <c r="C6534">
        <v>0</v>
      </c>
      <c r="D6534">
        <v>0</v>
      </c>
      <c r="E6534">
        <v>0</v>
      </c>
      <c r="F6534">
        <v>0</v>
      </c>
      <c r="G6534">
        <v>55555555</v>
      </c>
      <c r="H6534">
        <v>0</v>
      </c>
      <c r="I6534">
        <v>0</v>
      </c>
      <c r="J6534">
        <v>0</v>
      </c>
      <c r="K6534">
        <v>0</v>
      </c>
      <c r="L6534">
        <v>0</v>
      </c>
      <c r="M6534">
        <v>0</v>
      </c>
    </row>
    <row r="6535" spans="2:13" x14ac:dyDescent="0.2">
      <c r="B6535">
        <v>0</v>
      </c>
      <c r="C6535">
        <v>0</v>
      </c>
      <c r="D6535">
        <v>0</v>
      </c>
      <c r="E6535">
        <v>0</v>
      </c>
      <c r="F6535">
        <v>0</v>
      </c>
      <c r="G6535">
        <v>55555555</v>
      </c>
      <c r="H6535">
        <v>0</v>
      </c>
      <c r="I6535">
        <v>0</v>
      </c>
      <c r="J6535">
        <v>0</v>
      </c>
      <c r="K6535">
        <v>0</v>
      </c>
      <c r="L6535">
        <v>0</v>
      </c>
      <c r="M6535">
        <v>0</v>
      </c>
    </row>
    <row r="6536" spans="2:13" x14ac:dyDescent="0.2">
      <c r="B6536">
        <v>0</v>
      </c>
      <c r="C6536">
        <v>0</v>
      </c>
      <c r="D6536">
        <v>0</v>
      </c>
      <c r="E6536">
        <v>0</v>
      </c>
      <c r="F6536">
        <v>0</v>
      </c>
      <c r="G6536">
        <v>55555555</v>
      </c>
      <c r="H6536">
        <v>0</v>
      </c>
      <c r="I6536">
        <v>0</v>
      </c>
      <c r="J6536">
        <v>0</v>
      </c>
      <c r="K6536">
        <v>0</v>
      </c>
      <c r="L6536">
        <v>0</v>
      </c>
      <c r="M6536">
        <v>0</v>
      </c>
    </row>
    <row r="6537" spans="2:13" x14ac:dyDescent="0.2">
      <c r="B6537">
        <v>0</v>
      </c>
      <c r="C6537">
        <v>0</v>
      </c>
      <c r="D6537">
        <v>0</v>
      </c>
      <c r="E6537">
        <v>0</v>
      </c>
      <c r="F6537">
        <v>0</v>
      </c>
      <c r="G6537">
        <v>55555555</v>
      </c>
      <c r="H6537">
        <v>0</v>
      </c>
      <c r="I6537">
        <v>0</v>
      </c>
      <c r="J6537">
        <v>0</v>
      </c>
      <c r="K6537">
        <v>0</v>
      </c>
      <c r="L6537">
        <v>0</v>
      </c>
      <c r="M6537">
        <v>0</v>
      </c>
    </row>
    <row r="6538" spans="2:13" x14ac:dyDescent="0.2">
      <c r="B6538">
        <v>0</v>
      </c>
      <c r="C6538">
        <v>0</v>
      </c>
      <c r="D6538">
        <v>0</v>
      </c>
      <c r="E6538">
        <v>0</v>
      </c>
      <c r="F6538">
        <v>0</v>
      </c>
      <c r="G6538">
        <v>55555555</v>
      </c>
      <c r="H6538">
        <v>0</v>
      </c>
      <c r="I6538">
        <v>0</v>
      </c>
      <c r="J6538">
        <v>0</v>
      </c>
      <c r="K6538">
        <v>0</v>
      </c>
      <c r="L6538">
        <v>0</v>
      </c>
      <c r="M6538">
        <v>0</v>
      </c>
    </row>
    <row r="6539" spans="2:13" x14ac:dyDescent="0.2">
      <c r="B6539">
        <v>0</v>
      </c>
      <c r="C6539">
        <v>0</v>
      </c>
      <c r="D6539">
        <v>0</v>
      </c>
      <c r="E6539">
        <v>0</v>
      </c>
      <c r="F6539">
        <v>0</v>
      </c>
      <c r="G6539">
        <v>55555555</v>
      </c>
      <c r="H6539">
        <v>0</v>
      </c>
      <c r="I6539">
        <v>0</v>
      </c>
      <c r="J6539">
        <v>0</v>
      </c>
      <c r="K6539">
        <v>0</v>
      </c>
      <c r="L6539">
        <v>0</v>
      </c>
      <c r="M6539">
        <v>0</v>
      </c>
    </row>
    <row r="6540" spans="2:13" x14ac:dyDescent="0.2">
      <c r="B6540">
        <v>0</v>
      </c>
      <c r="C6540">
        <v>0</v>
      </c>
      <c r="D6540">
        <v>0</v>
      </c>
      <c r="E6540">
        <v>0</v>
      </c>
      <c r="F6540">
        <v>0</v>
      </c>
      <c r="G6540">
        <v>55555555</v>
      </c>
      <c r="H6540">
        <v>0</v>
      </c>
      <c r="I6540">
        <v>0</v>
      </c>
      <c r="J6540">
        <v>0</v>
      </c>
      <c r="K6540">
        <v>0</v>
      </c>
      <c r="L6540">
        <v>0</v>
      </c>
      <c r="M6540">
        <v>0</v>
      </c>
    </row>
    <row r="6541" spans="2:13" x14ac:dyDescent="0.2">
      <c r="B6541">
        <v>0</v>
      </c>
      <c r="C6541">
        <v>0</v>
      </c>
      <c r="D6541">
        <v>0</v>
      </c>
      <c r="E6541">
        <v>0</v>
      </c>
      <c r="F6541">
        <v>0</v>
      </c>
      <c r="G6541">
        <v>55555555</v>
      </c>
      <c r="H6541">
        <v>0</v>
      </c>
      <c r="I6541">
        <v>0</v>
      </c>
      <c r="J6541">
        <v>0</v>
      </c>
      <c r="K6541">
        <v>0</v>
      </c>
      <c r="L6541">
        <v>0</v>
      </c>
      <c r="M6541">
        <v>0</v>
      </c>
    </row>
    <row r="6542" spans="2:13" x14ac:dyDescent="0.2">
      <c r="B6542">
        <v>0</v>
      </c>
      <c r="C6542">
        <v>0</v>
      </c>
      <c r="D6542">
        <v>0</v>
      </c>
      <c r="E6542">
        <v>0</v>
      </c>
      <c r="F6542">
        <v>0</v>
      </c>
      <c r="G6542">
        <v>55555555</v>
      </c>
      <c r="H6542">
        <v>0</v>
      </c>
      <c r="I6542">
        <v>0</v>
      </c>
      <c r="J6542">
        <v>0</v>
      </c>
      <c r="K6542">
        <v>0</v>
      </c>
      <c r="L6542">
        <v>0</v>
      </c>
      <c r="M6542">
        <v>0</v>
      </c>
    </row>
    <row r="6543" spans="2:13" x14ac:dyDescent="0.2">
      <c r="B6543">
        <v>0</v>
      </c>
      <c r="C6543">
        <v>0</v>
      </c>
      <c r="D6543">
        <v>0</v>
      </c>
      <c r="E6543">
        <v>0</v>
      </c>
      <c r="F6543">
        <v>0</v>
      </c>
      <c r="G6543">
        <v>55555555</v>
      </c>
      <c r="H6543">
        <v>0</v>
      </c>
      <c r="I6543">
        <v>0</v>
      </c>
      <c r="J6543">
        <v>0</v>
      </c>
      <c r="K6543">
        <v>0</v>
      </c>
      <c r="L6543">
        <v>0</v>
      </c>
      <c r="M6543">
        <v>0</v>
      </c>
    </row>
    <row r="6544" spans="2:13" x14ac:dyDescent="0.2">
      <c r="B6544">
        <v>0</v>
      </c>
      <c r="C6544">
        <v>0</v>
      </c>
      <c r="D6544">
        <v>0</v>
      </c>
      <c r="E6544">
        <v>0</v>
      </c>
      <c r="F6544">
        <v>0</v>
      </c>
      <c r="G6544">
        <v>55555555</v>
      </c>
      <c r="H6544">
        <v>0</v>
      </c>
      <c r="I6544">
        <v>0</v>
      </c>
      <c r="J6544">
        <v>0</v>
      </c>
      <c r="K6544">
        <v>0</v>
      </c>
      <c r="L6544">
        <v>0</v>
      </c>
      <c r="M6544">
        <v>0</v>
      </c>
    </row>
    <row r="6545" spans="2:13" x14ac:dyDescent="0.2">
      <c r="B6545">
        <v>0</v>
      </c>
      <c r="C6545">
        <v>0</v>
      </c>
      <c r="D6545">
        <v>0</v>
      </c>
      <c r="E6545">
        <v>0</v>
      </c>
      <c r="F6545">
        <v>0</v>
      </c>
      <c r="G6545">
        <v>55555555</v>
      </c>
      <c r="H6545">
        <v>0</v>
      </c>
      <c r="I6545">
        <v>0</v>
      </c>
      <c r="J6545">
        <v>0</v>
      </c>
      <c r="K6545">
        <v>0</v>
      </c>
      <c r="L6545">
        <v>0</v>
      </c>
      <c r="M6545">
        <v>0</v>
      </c>
    </row>
    <row r="6546" spans="2:13" x14ac:dyDescent="0.2">
      <c r="B6546">
        <v>0</v>
      </c>
      <c r="C6546">
        <v>0</v>
      </c>
      <c r="D6546">
        <v>0</v>
      </c>
      <c r="E6546">
        <v>0</v>
      </c>
      <c r="F6546">
        <v>0</v>
      </c>
      <c r="G6546">
        <v>55555555</v>
      </c>
      <c r="H6546">
        <v>0</v>
      </c>
      <c r="I6546">
        <v>0</v>
      </c>
      <c r="J6546">
        <v>0</v>
      </c>
      <c r="K6546">
        <v>0</v>
      </c>
      <c r="L6546">
        <v>0</v>
      </c>
      <c r="M6546">
        <v>0</v>
      </c>
    </row>
    <row r="6547" spans="2:13" x14ac:dyDescent="0.2">
      <c r="B6547">
        <v>0</v>
      </c>
      <c r="C6547">
        <v>0</v>
      </c>
      <c r="D6547">
        <v>0</v>
      </c>
      <c r="E6547">
        <v>0</v>
      </c>
      <c r="F6547">
        <v>0</v>
      </c>
      <c r="G6547">
        <v>55555555</v>
      </c>
      <c r="H6547">
        <v>0</v>
      </c>
      <c r="I6547">
        <v>0</v>
      </c>
      <c r="J6547">
        <v>0</v>
      </c>
      <c r="K6547">
        <v>0</v>
      </c>
      <c r="L6547">
        <v>0</v>
      </c>
      <c r="M6547">
        <v>0</v>
      </c>
    </row>
    <row r="6548" spans="2:13" x14ac:dyDescent="0.2">
      <c r="B6548">
        <v>0</v>
      </c>
      <c r="C6548">
        <v>0</v>
      </c>
      <c r="D6548">
        <v>0</v>
      </c>
      <c r="E6548">
        <v>0</v>
      </c>
      <c r="F6548">
        <v>0</v>
      </c>
      <c r="G6548">
        <v>55555555</v>
      </c>
      <c r="H6548">
        <v>0</v>
      </c>
      <c r="I6548">
        <v>0</v>
      </c>
      <c r="J6548">
        <v>0</v>
      </c>
      <c r="K6548">
        <v>0</v>
      </c>
      <c r="L6548">
        <v>0</v>
      </c>
      <c r="M6548">
        <v>0</v>
      </c>
    </row>
    <row r="6549" spans="2:13" x14ac:dyDescent="0.2">
      <c r="B6549">
        <v>0</v>
      </c>
      <c r="C6549">
        <v>0</v>
      </c>
      <c r="D6549">
        <v>0</v>
      </c>
      <c r="E6549">
        <v>0</v>
      </c>
      <c r="F6549">
        <v>0</v>
      </c>
      <c r="G6549">
        <v>55555555</v>
      </c>
      <c r="H6549">
        <v>0</v>
      </c>
      <c r="I6549">
        <v>0</v>
      </c>
      <c r="J6549">
        <v>0</v>
      </c>
      <c r="K6549">
        <v>0</v>
      </c>
      <c r="L6549">
        <v>0</v>
      </c>
      <c r="M6549">
        <v>0</v>
      </c>
    </row>
    <row r="6550" spans="2:13" x14ac:dyDescent="0.2">
      <c r="B6550">
        <v>0</v>
      </c>
      <c r="C6550">
        <v>0</v>
      </c>
      <c r="D6550">
        <v>0</v>
      </c>
      <c r="E6550">
        <v>0</v>
      </c>
      <c r="F6550">
        <v>0</v>
      </c>
      <c r="G6550">
        <v>55555555</v>
      </c>
      <c r="H6550">
        <v>0</v>
      </c>
      <c r="I6550">
        <v>0</v>
      </c>
      <c r="J6550">
        <v>0</v>
      </c>
      <c r="K6550">
        <v>0</v>
      </c>
      <c r="L6550">
        <v>0</v>
      </c>
      <c r="M6550">
        <v>0</v>
      </c>
    </row>
    <row r="6551" spans="2:13" x14ac:dyDescent="0.2">
      <c r="B6551">
        <v>0</v>
      </c>
      <c r="C6551">
        <v>0</v>
      </c>
      <c r="D6551">
        <v>0</v>
      </c>
      <c r="E6551">
        <v>0</v>
      </c>
      <c r="F6551">
        <v>0</v>
      </c>
      <c r="G6551">
        <v>55555555</v>
      </c>
      <c r="H6551">
        <v>0</v>
      </c>
      <c r="I6551">
        <v>0</v>
      </c>
      <c r="J6551">
        <v>0</v>
      </c>
      <c r="K6551">
        <v>0</v>
      </c>
      <c r="L6551">
        <v>0</v>
      </c>
      <c r="M6551">
        <v>0</v>
      </c>
    </row>
    <row r="6552" spans="2:13" x14ac:dyDescent="0.2">
      <c r="B6552">
        <v>0</v>
      </c>
      <c r="C6552">
        <v>0</v>
      </c>
      <c r="D6552">
        <v>0</v>
      </c>
      <c r="E6552">
        <v>0</v>
      </c>
      <c r="F6552">
        <v>0</v>
      </c>
      <c r="G6552">
        <v>55555555</v>
      </c>
      <c r="H6552">
        <v>0</v>
      </c>
      <c r="I6552">
        <v>0</v>
      </c>
      <c r="J6552">
        <v>0</v>
      </c>
      <c r="K6552">
        <v>0</v>
      </c>
      <c r="L6552">
        <v>0</v>
      </c>
      <c r="M6552">
        <v>0</v>
      </c>
    </row>
    <row r="6553" spans="2:13" x14ac:dyDescent="0.2">
      <c r="B6553">
        <v>0</v>
      </c>
      <c r="C6553">
        <v>0</v>
      </c>
      <c r="D6553">
        <v>0</v>
      </c>
      <c r="E6553">
        <v>0</v>
      </c>
      <c r="F6553">
        <v>0</v>
      </c>
      <c r="G6553">
        <v>55555555</v>
      </c>
      <c r="H6553">
        <v>0</v>
      </c>
      <c r="I6553">
        <v>0</v>
      </c>
      <c r="J6553">
        <v>0</v>
      </c>
      <c r="K6553">
        <v>0</v>
      </c>
      <c r="L6553">
        <v>0</v>
      </c>
      <c r="M6553">
        <v>0</v>
      </c>
    </row>
    <row r="6554" spans="2:13" x14ac:dyDescent="0.2">
      <c r="B6554">
        <v>0</v>
      </c>
      <c r="C6554">
        <v>0</v>
      </c>
      <c r="D6554">
        <v>0</v>
      </c>
      <c r="E6554">
        <v>0</v>
      </c>
      <c r="F6554">
        <v>0</v>
      </c>
      <c r="G6554">
        <v>55555555</v>
      </c>
      <c r="H6554">
        <v>0</v>
      </c>
      <c r="I6554">
        <v>0</v>
      </c>
      <c r="J6554">
        <v>0</v>
      </c>
      <c r="K6554">
        <v>0</v>
      </c>
      <c r="L6554">
        <v>0</v>
      </c>
      <c r="M6554">
        <v>0</v>
      </c>
    </row>
    <row r="6555" spans="2:13" x14ac:dyDescent="0.2">
      <c r="B6555">
        <v>0</v>
      </c>
      <c r="C6555">
        <v>0</v>
      </c>
      <c r="D6555">
        <v>0</v>
      </c>
      <c r="E6555">
        <v>0</v>
      </c>
      <c r="F6555">
        <v>0</v>
      </c>
      <c r="G6555">
        <v>55555555</v>
      </c>
      <c r="H6555">
        <v>0</v>
      </c>
      <c r="I6555">
        <v>0</v>
      </c>
      <c r="J6555">
        <v>0</v>
      </c>
      <c r="K6555">
        <v>0</v>
      </c>
      <c r="L6555">
        <v>0</v>
      </c>
      <c r="M6555">
        <v>0</v>
      </c>
    </row>
    <row r="6556" spans="2:13" x14ac:dyDescent="0.2">
      <c r="B6556">
        <v>0</v>
      </c>
      <c r="C6556">
        <v>0</v>
      </c>
      <c r="D6556">
        <v>0</v>
      </c>
      <c r="E6556">
        <v>0</v>
      </c>
      <c r="F6556">
        <v>0</v>
      </c>
      <c r="G6556">
        <v>55555555</v>
      </c>
      <c r="H6556">
        <v>0</v>
      </c>
      <c r="I6556">
        <v>0</v>
      </c>
      <c r="J6556">
        <v>0</v>
      </c>
      <c r="K6556">
        <v>0</v>
      </c>
      <c r="L6556">
        <v>0</v>
      </c>
      <c r="M6556">
        <v>0</v>
      </c>
    </row>
    <row r="6557" spans="2:13" x14ac:dyDescent="0.2">
      <c r="B6557">
        <v>0</v>
      </c>
      <c r="C6557">
        <v>0</v>
      </c>
      <c r="D6557">
        <v>0</v>
      </c>
      <c r="E6557">
        <v>0</v>
      </c>
      <c r="F6557">
        <v>0</v>
      </c>
      <c r="G6557">
        <v>55555555</v>
      </c>
      <c r="H6557">
        <v>0</v>
      </c>
      <c r="I6557">
        <v>0</v>
      </c>
      <c r="J6557">
        <v>0</v>
      </c>
      <c r="K6557">
        <v>0</v>
      </c>
      <c r="L6557">
        <v>0</v>
      </c>
      <c r="M6557">
        <v>0</v>
      </c>
    </row>
    <row r="6558" spans="2:13" x14ac:dyDescent="0.2">
      <c r="B6558">
        <v>0</v>
      </c>
      <c r="C6558">
        <v>0</v>
      </c>
      <c r="D6558">
        <v>0</v>
      </c>
      <c r="E6558">
        <v>0</v>
      </c>
      <c r="F6558">
        <v>0</v>
      </c>
      <c r="G6558">
        <v>55555555</v>
      </c>
      <c r="H6558">
        <v>0</v>
      </c>
      <c r="I6558">
        <v>0</v>
      </c>
      <c r="J6558">
        <v>0</v>
      </c>
      <c r="K6558">
        <v>0</v>
      </c>
      <c r="L6558">
        <v>0</v>
      </c>
      <c r="M6558">
        <v>0</v>
      </c>
    </row>
    <row r="6559" spans="2:13" x14ac:dyDescent="0.2">
      <c r="B6559">
        <v>0</v>
      </c>
      <c r="C6559">
        <v>0</v>
      </c>
      <c r="D6559">
        <v>0</v>
      </c>
      <c r="E6559">
        <v>0</v>
      </c>
      <c r="F6559">
        <v>0</v>
      </c>
      <c r="G6559">
        <v>55555555</v>
      </c>
      <c r="H6559">
        <v>0</v>
      </c>
      <c r="I6559">
        <v>0</v>
      </c>
      <c r="J6559">
        <v>0</v>
      </c>
      <c r="K6559">
        <v>0</v>
      </c>
      <c r="L6559">
        <v>0</v>
      </c>
      <c r="M6559">
        <v>0</v>
      </c>
    </row>
    <row r="6560" spans="2:13" x14ac:dyDescent="0.2">
      <c r="B6560">
        <v>0</v>
      </c>
      <c r="C6560">
        <v>0</v>
      </c>
      <c r="D6560">
        <v>0</v>
      </c>
      <c r="E6560">
        <v>0</v>
      </c>
      <c r="F6560">
        <v>0</v>
      </c>
      <c r="G6560">
        <v>55555555</v>
      </c>
      <c r="H6560">
        <v>0</v>
      </c>
      <c r="I6560">
        <v>0</v>
      </c>
      <c r="J6560">
        <v>0</v>
      </c>
      <c r="K6560">
        <v>0</v>
      </c>
      <c r="L6560">
        <v>0</v>
      </c>
      <c r="M6560">
        <v>0</v>
      </c>
    </row>
    <row r="6561" spans="2:13" x14ac:dyDescent="0.2">
      <c r="B6561">
        <v>0</v>
      </c>
      <c r="C6561">
        <v>0</v>
      </c>
      <c r="D6561">
        <v>0</v>
      </c>
      <c r="E6561">
        <v>0</v>
      </c>
      <c r="F6561">
        <v>0</v>
      </c>
      <c r="G6561">
        <v>55555555</v>
      </c>
      <c r="H6561">
        <v>0</v>
      </c>
      <c r="I6561">
        <v>0</v>
      </c>
      <c r="J6561">
        <v>0</v>
      </c>
      <c r="K6561">
        <v>0</v>
      </c>
      <c r="L6561">
        <v>0</v>
      </c>
      <c r="M6561">
        <v>0</v>
      </c>
    </row>
    <row r="6562" spans="2:13" x14ac:dyDescent="0.2">
      <c r="B6562">
        <v>0</v>
      </c>
      <c r="C6562">
        <v>0</v>
      </c>
      <c r="D6562">
        <v>0</v>
      </c>
      <c r="E6562">
        <v>0</v>
      </c>
      <c r="F6562">
        <v>0</v>
      </c>
      <c r="G6562">
        <v>55555555</v>
      </c>
      <c r="H6562">
        <v>0</v>
      </c>
      <c r="I6562">
        <v>0</v>
      </c>
      <c r="J6562">
        <v>0</v>
      </c>
      <c r="K6562">
        <v>0</v>
      </c>
      <c r="L6562">
        <v>0</v>
      </c>
      <c r="M6562">
        <v>0</v>
      </c>
    </row>
    <row r="6563" spans="2:13" x14ac:dyDescent="0.2">
      <c r="B6563">
        <v>0</v>
      </c>
      <c r="C6563">
        <v>0</v>
      </c>
      <c r="D6563">
        <v>0</v>
      </c>
      <c r="E6563">
        <v>0</v>
      </c>
      <c r="F6563">
        <v>0</v>
      </c>
      <c r="G6563">
        <v>55555555</v>
      </c>
      <c r="H6563">
        <v>0</v>
      </c>
      <c r="I6563">
        <v>0</v>
      </c>
      <c r="J6563">
        <v>0</v>
      </c>
      <c r="K6563">
        <v>0</v>
      </c>
      <c r="L6563">
        <v>0</v>
      </c>
      <c r="M6563">
        <v>0</v>
      </c>
    </row>
    <row r="6564" spans="2:13" x14ac:dyDescent="0.2">
      <c r="B6564">
        <v>0</v>
      </c>
      <c r="C6564">
        <v>0</v>
      </c>
      <c r="D6564">
        <v>0</v>
      </c>
      <c r="E6564">
        <v>0</v>
      </c>
      <c r="F6564">
        <v>0</v>
      </c>
      <c r="G6564">
        <v>55555555</v>
      </c>
      <c r="H6564">
        <v>0</v>
      </c>
      <c r="I6564">
        <v>0</v>
      </c>
      <c r="J6564">
        <v>0</v>
      </c>
      <c r="K6564">
        <v>0</v>
      </c>
      <c r="L6564">
        <v>0</v>
      </c>
      <c r="M6564">
        <v>0</v>
      </c>
    </row>
    <row r="6565" spans="2:13" x14ac:dyDescent="0.2">
      <c r="B6565">
        <v>0</v>
      </c>
      <c r="C6565">
        <v>0</v>
      </c>
      <c r="D6565">
        <v>0</v>
      </c>
      <c r="E6565">
        <v>0</v>
      </c>
      <c r="F6565">
        <v>0</v>
      </c>
      <c r="G6565">
        <v>55555555</v>
      </c>
      <c r="H6565">
        <v>0</v>
      </c>
      <c r="I6565">
        <v>0</v>
      </c>
      <c r="J6565">
        <v>0</v>
      </c>
      <c r="K6565">
        <v>0</v>
      </c>
      <c r="L6565">
        <v>0</v>
      </c>
      <c r="M6565">
        <v>0</v>
      </c>
    </row>
    <row r="6566" spans="2:13" x14ac:dyDescent="0.2">
      <c r="B6566">
        <v>0</v>
      </c>
      <c r="C6566">
        <v>0</v>
      </c>
      <c r="D6566">
        <v>0</v>
      </c>
      <c r="E6566">
        <v>0</v>
      </c>
      <c r="F6566">
        <v>0</v>
      </c>
      <c r="G6566">
        <v>55555555</v>
      </c>
      <c r="H6566">
        <v>0</v>
      </c>
      <c r="I6566">
        <v>0</v>
      </c>
      <c r="J6566">
        <v>0</v>
      </c>
      <c r="K6566">
        <v>0</v>
      </c>
      <c r="L6566">
        <v>0</v>
      </c>
      <c r="M6566">
        <v>0</v>
      </c>
    </row>
    <row r="6567" spans="2:13" x14ac:dyDescent="0.2">
      <c r="B6567">
        <v>0</v>
      </c>
      <c r="C6567">
        <v>0</v>
      </c>
      <c r="D6567">
        <v>0</v>
      </c>
      <c r="E6567">
        <v>0</v>
      </c>
      <c r="F6567">
        <v>0</v>
      </c>
      <c r="G6567">
        <v>55555555</v>
      </c>
      <c r="H6567">
        <v>0</v>
      </c>
      <c r="I6567">
        <v>0</v>
      </c>
      <c r="J6567">
        <v>0</v>
      </c>
      <c r="K6567">
        <v>0</v>
      </c>
      <c r="L6567">
        <v>0</v>
      </c>
      <c r="M6567">
        <v>0</v>
      </c>
    </row>
    <row r="6568" spans="2:13" x14ac:dyDescent="0.2">
      <c r="B6568">
        <v>0</v>
      </c>
      <c r="C6568">
        <v>0</v>
      </c>
      <c r="D6568">
        <v>0</v>
      </c>
      <c r="E6568">
        <v>0</v>
      </c>
      <c r="F6568">
        <v>0</v>
      </c>
      <c r="G6568">
        <v>55555555</v>
      </c>
      <c r="H6568">
        <v>0</v>
      </c>
      <c r="I6568">
        <v>0</v>
      </c>
      <c r="J6568">
        <v>0</v>
      </c>
      <c r="K6568">
        <v>0</v>
      </c>
      <c r="L6568">
        <v>0</v>
      </c>
      <c r="M6568">
        <v>0</v>
      </c>
    </row>
    <row r="6569" spans="2:13" x14ac:dyDescent="0.2">
      <c r="B6569">
        <v>0</v>
      </c>
      <c r="C6569">
        <v>0</v>
      </c>
      <c r="D6569">
        <v>0</v>
      </c>
      <c r="E6569">
        <v>0</v>
      </c>
      <c r="F6569">
        <v>0</v>
      </c>
      <c r="G6569">
        <v>55555555</v>
      </c>
      <c r="H6569">
        <v>0</v>
      </c>
      <c r="I6569">
        <v>0</v>
      </c>
      <c r="J6569">
        <v>0</v>
      </c>
      <c r="K6569">
        <v>0</v>
      </c>
      <c r="L6569">
        <v>0</v>
      </c>
      <c r="M6569">
        <v>0</v>
      </c>
    </row>
    <row r="6570" spans="2:13" x14ac:dyDescent="0.2">
      <c r="B6570">
        <v>0</v>
      </c>
      <c r="C6570">
        <v>0</v>
      </c>
      <c r="D6570">
        <v>0</v>
      </c>
      <c r="E6570">
        <v>0</v>
      </c>
      <c r="F6570">
        <v>0</v>
      </c>
      <c r="G6570">
        <v>55555555</v>
      </c>
      <c r="H6570">
        <v>0</v>
      </c>
      <c r="I6570">
        <v>0</v>
      </c>
      <c r="J6570">
        <v>0</v>
      </c>
      <c r="K6570">
        <v>0</v>
      </c>
      <c r="L6570">
        <v>0</v>
      </c>
      <c r="M6570">
        <v>0</v>
      </c>
    </row>
    <row r="6571" spans="2:13" x14ac:dyDescent="0.2">
      <c r="B6571">
        <v>0</v>
      </c>
      <c r="C6571">
        <v>0</v>
      </c>
      <c r="D6571">
        <v>0</v>
      </c>
      <c r="E6571">
        <v>0</v>
      </c>
      <c r="F6571">
        <v>0</v>
      </c>
      <c r="G6571">
        <v>55555555</v>
      </c>
      <c r="H6571">
        <v>0</v>
      </c>
      <c r="I6571">
        <v>0</v>
      </c>
      <c r="J6571">
        <v>0</v>
      </c>
      <c r="K6571">
        <v>0</v>
      </c>
      <c r="L6571">
        <v>0</v>
      </c>
      <c r="M6571">
        <v>0</v>
      </c>
    </row>
    <row r="6572" spans="2:13" x14ac:dyDescent="0.2">
      <c r="B6572">
        <v>0</v>
      </c>
      <c r="C6572">
        <v>0</v>
      </c>
      <c r="D6572">
        <v>0</v>
      </c>
      <c r="E6572">
        <v>0</v>
      </c>
      <c r="F6572">
        <v>0</v>
      </c>
      <c r="G6572">
        <v>55555555</v>
      </c>
      <c r="H6572">
        <v>0</v>
      </c>
      <c r="I6572">
        <v>0</v>
      </c>
      <c r="J6572">
        <v>0</v>
      </c>
      <c r="K6572">
        <v>0</v>
      </c>
      <c r="L6572">
        <v>0</v>
      </c>
      <c r="M6572">
        <v>0</v>
      </c>
    </row>
    <row r="6573" spans="2:13" x14ac:dyDescent="0.2">
      <c r="B6573">
        <v>0</v>
      </c>
      <c r="C6573">
        <v>0</v>
      </c>
      <c r="D6573">
        <v>0</v>
      </c>
      <c r="E6573">
        <v>0</v>
      </c>
      <c r="F6573">
        <v>0</v>
      </c>
      <c r="G6573">
        <v>55555555</v>
      </c>
      <c r="H6573">
        <v>0</v>
      </c>
      <c r="I6573">
        <v>0</v>
      </c>
      <c r="J6573">
        <v>0</v>
      </c>
      <c r="K6573">
        <v>0</v>
      </c>
      <c r="L6573">
        <v>0</v>
      </c>
      <c r="M6573">
        <v>0</v>
      </c>
    </row>
    <row r="6574" spans="2:13" x14ac:dyDescent="0.2">
      <c r="B6574">
        <v>0</v>
      </c>
      <c r="C6574">
        <v>0</v>
      </c>
      <c r="D6574">
        <v>0</v>
      </c>
      <c r="E6574">
        <v>0</v>
      </c>
      <c r="F6574">
        <v>0</v>
      </c>
      <c r="G6574">
        <v>55555555</v>
      </c>
      <c r="H6574">
        <v>0</v>
      </c>
      <c r="I6574">
        <v>0</v>
      </c>
      <c r="J6574">
        <v>0</v>
      </c>
      <c r="K6574">
        <v>0</v>
      </c>
      <c r="L6574">
        <v>0</v>
      </c>
      <c r="M6574">
        <v>0</v>
      </c>
    </row>
    <row r="6575" spans="2:13" x14ac:dyDescent="0.2">
      <c r="B6575">
        <v>0</v>
      </c>
      <c r="C6575">
        <v>0</v>
      </c>
      <c r="D6575">
        <v>0</v>
      </c>
      <c r="E6575">
        <v>0</v>
      </c>
      <c r="F6575">
        <v>0</v>
      </c>
      <c r="G6575">
        <v>55555555</v>
      </c>
      <c r="H6575">
        <v>0</v>
      </c>
      <c r="I6575">
        <v>0</v>
      </c>
      <c r="J6575">
        <v>0</v>
      </c>
      <c r="K6575">
        <v>0</v>
      </c>
      <c r="L6575">
        <v>0</v>
      </c>
      <c r="M6575">
        <v>0</v>
      </c>
    </row>
    <row r="6576" spans="2:13" x14ac:dyDescent="0.2">
      <c r="B6576">
        <v>0</v>
      </c>
      <c r="C6576">
        <v>0</v>
      </c>
      <c r="D6576">
        <v>0</v>
      </c>
      <c r="E6576">
        <v>0</v>
      </c>
      <c r="F6576">
        <v>0</v>
      </c>
      <c r="G6576">
        <v>55555555</v>
      </c>
      <c r="H6576">
        <v>0</v>
      </c>
      <c r="I6576">
        <v>0</v>
      </c>
      <c r="J6576">
        <v>0</v>
      </c>
      <c r="K6576">
        <v>0</v>
      </c>
      <c r="L6576">
        <v>0</v>
      </c>
      <c r="M6576">
        <v>0</v>
      </c>
    </row>
    <row r="6577" spans="2:13" x14ac:dyDescent="0.2">
      <c r="B6577">
        <v>0</v>
      </c>
      <c r="C6577">
        <v>0</v>
      </c>
      <c r="D6577">
        <v>0</v>
      </c>
      <c r="E6577">
        <v>0</v>
      </c>
      <c r="F6577">
        <v>0</v>
      </c>
      <c r="G6577">
        <v>55555555</v>
      </c>
      <c r="H6577">
        <v>0</v>
      </c>
      <c r="I6577">
        <v>0</v>
      </c>
      <c r="J6577">
        <v>0</v>
      </c>
      <c r="K6577">
        <v>0</v>
      </c>
      <c r="L6577">
        <v>0</v>
      </c>
      <c r="M6577">
        <v>0</v>
      </c>
    </row>
    <row r="6578" spans="2:13" x14ac:dyDescent="0.2">
      <c r="B6578">
        <v>0</v>
      </c>
      <c r="C6578">
        <v>0</v>
      </c>
      <c r="D6578">
        <v>0</v>
      </c>
      <c r="E6578">
        <v>0</v>
      </c>
      <c r="F6578">
        <v>0</v>
      </c>
      <c r="G6578">
        <v>55555555</v>
      </c>
      <c r="H6578">
        <v>0</v>
      </c>
      <c r="I6578">
        <v>0</v>
      </c>
      <c r="J6578">
        <v>0</v>
      </c>
      <c r="K6578">
        <v>0</v>
      </c>
      <c r="L6578">
        <v>0</v>
      </c>
      <c r="M6578">
        <v>0</v>
      </c>
    </row>
    <row r="6579" spans="2:13" x14ac:dyDescent="0.2">
      <c r="B6579">
        <v>0</v>
      </c>
      <c r="C6579">
        <v>0</v>
      </c>
      <c r="D6579">
        <v>0</v>
      </c>
      <c r="E6579">
        <v>0</v>
      </c>
      <c r="F6579">
        <v>0</v>
      </c>
      <c r="G6579">
        <v>55555555</v>
      </c>
      <c r="H6579">
        <v>0</v>
      </c>
      <c r="I6579">
        <v>0</v>
      </c>
      <c r="J6579">
        <v>0</v>
      </c>
      <c r="K6579">
        <v>0</v>
      </c>
      <c r="L6579">
        <v>0</v>
      </c>
      <c r="M6579">
        <v>0</v>
      </c>
    </row>
    <row r="6580" spans="2:13" x14ac:dyDescent="0.2">
      <c r="B6580">
        <v>0</v>
      </c>
      <c r="C6580">
        <v>0</v>
      </c>
      <c r="D6580">
        <v>0</v>
      </c>
      <c r="E6580">
        <v>0</v>
      </c>
      <c r="F6580">
        <v>0</v>
      </c>
      <c r="G6580">
        <v>55555555</v>
      </c>
      <c r="H6580">
        <v>0</v>
      </c>
      <c r="I6580">
        <v>0</v>
      </c>
      <c r="J6580">
        <v>0</v>
      </c>
      <c r="K6580">
        <v>0</v>
      </c>
      <c r="L6580">
        <v>0</v>
      </c>
      <c r="M6580">
        <v>0</v>
      </c>
    </row>
    <row r="6581" spans="2:13" x14ac:dyDescent="0.2">
      <c r="B6581">
        <v>0</v>
      </c>
      <c r="C6581">
        <v>0</v>
      </c>
      <c r="D6581">
        <v>0</v>
      </c>
      <c r="E6581">
        <v>0</v>
      </c>
      <c r="F6581">
        <v>0</v>
      </c>
      <c r="G6581">
        <v>55555555</v>
      </c>
      <c r="H6581">
        <v>0</v>
      </c>
      <c r="I6581">
        <v>0</v>
      </c>
      <c r="J6581">
        <v>0</v>
      </c>
      <c r="K6581">
        <v>0</v>
      </c>
      <c r="L6581">
        <v>0</v>
      </c>
      <c r="M6581">
        <v>0</v>
      </c>
    </row>
    <row r="6582" spans="2:13" x14ac:dyDescent="0.2">
      <c r="B6582">
        <v>0</v>
      </c>
      <c r="C6582">
        <v>0</v>
      </c>
      <c r="D6582">
        <v>0</v>
      </c>
      <c r="E6582">
        <v>0</v>
      </c>
      <c r="F6582">
        <v>0</v>
      </c>
      <c r="G6582">
        <v>55555555</v>
      </c>
      <c r="H6582">
        <v>0</v>
      </c>
      <c r="I6582">
        <v>0</v>
      </c>
      <c r="J6582">
        <v>0</v>
      </c>
      <c r="K6582">
        <v>0</v>
      </c>
      <c r="L6582">
        <v>0</v>
      </c>
      <c r="M6582">
        <v>0</v>
      </c>
    </row>
    <row r="6583" spans="2:13" x14ac:dyDescent="0.2">
      <c r="B6583">
        <v>0</v>
      </c>
      <c r="C6583">
        <v>0</v>
      </c>
      <c r="D6583">
        <v>0</v>
      </c>
      <c r="E6583">
        <v>0</v>
      </c>
      <c r="F6583">
        <v>0</v>
      </c>
      <c r="G6583">
        <v>55555555</v>
      </c>
      <c r="H6583">
        <v>0</v>
      </c>
      <c r="I6583">
        <v>0</v>
      </c>
      <c r="J6583">
        <v>0</v>
      </c>
      <c r="K6583">
        <v>0</v>
      </c>
      <c r="L6583">
        <v>0</v>
      </c>
      <c r="M6583">
        <v>0</v>
      </c>
    </row>
    <row r="6584" spans="2:13" x14ac:dyDescent="0.2">
      <c r="B6584">
        <v>0</v>
      </c>
      <c r="C6584">
        <v>0</v>
      </c>
      <c r="D6584">
        <v>0</v>
      </c>
      <c r="E6584">
        <v>0</v>
      </c>
      <c r="F6584">
        <v>0</v>
      </c>
      <c r="G6584">
        <v>55555555</v>
      </c>
      <c r="H6584">
        <v>0</v>
      </c>
      <c r="I6584">
        <v>0</v>
      </c>
      <c r="J6584">
        <v>0</v>
      </c>
      <c r="K6584">
        <v>0</v>
      </c>
      <c r="L6584">
        <v>0</v>
      </c>
      <c r="M6584">
        <v>0</v>
      </c>
    </row>
    <row r="6585" spans="2:13" x14ac:dyDescent="0.2">
      <c r="B6585">
        <v>0</v>
      </c>
      <c r="C6585">
        <v>0</v>
      </c>
      <c r="D6585">
        <v>0</v>
      </c>
      <c r="E6585">
        <v>0</v>
      </c>
      <c r="F6585">
        <v>0</v>
      </c>
      <c r="G6585">
        <v>55555555</v>
      </c>
      <c r="H6585">
        <v>0</v>
      </c>
      <c r="I6585">
        <v>0</v>
      </c>
      <c r="J6585">
        <v>0</v>
      </c>
      <c r="K6585">
        <v>0</v>
      </c>
      <c r="L6585">
        <v>0</v>
      </c>
      <c r="M6585">
        <v>0</v>
      </c>
    </row>
    <row r="6586" spans="2:13" x14ac:dyDescent="0.2">
      <c r="B6586">
        <v>0</v>
      </c>
      <c r="C6586">
        <v>0</v>
      </c>
      <c r="D6586">
        <v>0</v>
      </c>
      <c r="E6586">
        <v>0</v>
      </c>
      <c r="F6586">
        <v>0</v>
      </c>
      <c r="G6586">
        <v>55555555</v>
      </c>
      <c r="H6586">
        <v>0</v>
      </c>
      <c r="I6586">
        <v>0</v>
      </c>
      <c r="J6586">
        <v>0</v>
      </c>
      <c r="K6586">
        <v>0</v>
      </c>
      <c r="L6586">
        <v>0</v>
      </c>
      <c r="M6586">
        <v>0</v>
      </c>
    </row>
    <row r="6587" spans="2:13" x14ac:dyDescent="0.2">
      <c r="B6587">
        <v>0</v>
      </c>
      <c r="C6587">
        <v>0</v>
      </c>
      <c r="D6587">
        <v>0</v>
      </c>
      <c r="E6587">
        <v>0</v>
      </c>
      <c r="F6587">
        <v>0</v>
      </c>
      <c r="G6587">
        <v>55555555</v>
      </c>
      <c r="H6587">
        <v>0</v>
      </c>
      <c r="I6587">
        <v>0</v>
      </c>
      <c r="J6587">
        <v>0</v>
      </c>
      <c r="K6587">
        <v>0</v>
      </c>
      <c r="L6587">
        <v>0</v>
      </c>
      <c r="M6587">
        <v>0</v>
      </c>
    </row>
    <row r="6588" spans="2:13" x14ac:dyDescent="0.2">
      <c r="B6588">
        <v>0</v>
      </c>
      <c r="C6588">
        <v>0</v>
      </c>
      <c r="D6588">
        <v>0</v>
      </c>
      <c r="E6588">
        <v>0</v>
      </c>
      <c r="F6588">
        <v>0</v>
      </c>
      <c r="G6588">
        <v>55555555</v>
      </c>
      <c r="H6588">
        <v>0</v>
      </c>
      <c r="I6588">
        <v>0</v>
      </c>
      <c r="J6588">
        <v>0</v>
      </c>
      <c r="K6588">
        <v>0</v>
      </c>
      <c r="L6588">
        <v>0</v>
      </c>
      <c r="M6588">
        <v>0</v>
      </c>
    </row>
    <row r="6589" spans="2:13" x14ac:dyDescent="0.2">
      <c r="B6589">
        <v>0</v>
      </c>
      <c r="C6589">
        <v>0</v>
      </c>
      <c r="D6589">
        <v>0</v>
      </c>
      <c r="E6589">
        <v>0</v>
      </c>
      <c r="F6589">
        <v>0</v>
      </c>
      <c r="G6589">
        <v>55555555</v>
      </c>
      <c r="H6589">
        <v>0</v>
      </c>
      <c r="I6589">
        <v>0</v>
      </c>
      <c r="J6589">
        <v>0</v>
      </c>
      <c r="K6589">
        <v>0</v>
      </c>
      <c r="L6589">
        <v>0</v>
      </c>
      <c r="M6589">
        <v>0</v>
      </c>
    </row>
    <row r="6590" spans="2:13" x14ac:dyDescent="0.2">
      <c r="B6590">
        <v>0</v>
      </c>
      <c r="C6590">
        <v>0</v>
      </c>
      <c r="D6590">
        <v>0</v>
      </c>
      <c r="E6590">
        <v>0</v>
      </c>
      <c r="F6590">
        <v>0</v>
      </c>
      <c r="G6590">
        <v>55555555</v>
      </c>
      <c r="H6590">
        <v>0</v>
      </c>
      <c r="I6590">
        <v>0</v>
      </c>
      <c r="J6590">
        <v>0</v>
      </c>
      <c r="K6590">
        <v>0</v>
      </c>
      <c r="L6590">
        <v>0</v>
      </c>
      <c r="M6590">
        <v>0</v>
      </c>
    </row>
    <row r="6591" spans="2:13" x14ac:dyDescent="0.2">
      <c r="B6591">
        <v>0</v>
      </c>
      <c r="C6591">
        <v>0</v>
      </c>
      <c r="D6591">
        <v>0</v>
      </c>
      <c r="E6591">
        <v>0</v>
      </c>
      <c r="F6591">
        <v>0</v>
      </c>
      <c r="G6591">
        <v>55555555</v>
      </c>
      <c r="H6591">
        <v>0</v>
      </c>
      <c r="I6591">
        <v>0</v>
      </c>
      <c r="J6591">
        <v>0</v>
      </c>
      <c r="K6591">
        <v>0</v>
      </c>
      <c r="L6591">
        <v>0</v>
      </c>
      <c r="M6591">
        <v>0</v>
      </c>
    </row>
    <row r="6592" spans="2:13" x14ac:dyDescent="0.2">
      <c r="B6592">
        <v>0</v>
      </c>
      <c r="C6592">
        <v>0</v>
      </c>
      <c r="D6592">
        <v>0</v>
      </c>
      <c r="E6592">
        <v>0</v>
      </c>
      <c r="F6592">
        <v>0</v>
      </c>
      <c r="G6592">
        <v>55555555</v>
      </c>
      <c r="H6592">
        <v>0</v>
      </c>
      <c r="I6592">
        <v>0</v>
      </c>
      <c r="J6592">
        <v>0</v>
      </c>
      <c r="K6592">
        <v>0</v>
      </c>
      <c r="L6592">
        <v>0</v>
      </c>
      <c r="M6592">
        <v>0</v>
      </c>
    </row>
    <row r="6593" spans="2:13" x14ac:dyDescent="0.2">
      <c r="B6593">
        <v>0</v>
      </c>
      <c r="C6593">
        <v>0</v>
      </c>
      <c r="D6593">
        <v>0</v>
      </c>
      <c r="E6593">
        <v>0</v>
      </c>
      <c r="F6593">
        <v>0</v>
      </c>
      <c r="G6593">
        <v>55555555</v>
      </c>
      <c r="H6593">
        <v>0</v>
      </c>
      <c r="I6593">
        <v>0</v>
      </c>
      <c r="J6593">
        <v>0</v>
      </c>
      <c r="K6593">
        <v>0</v>
      </c>
      <c r="L6593">
        <v>0</v>
      </c>
      <c r="M6593">
        <v>0</v>
      </c>
    </row>
    <row r="6594" spans="2:13" x14ac:dyDescent="0.2">
      <c r="B6594">
        <v>0</v>
      </c>
      <c r="C6594">
        <v>0</v>
      </c>
      <c r="D6594">
        <v>0</v>
      </c>
      <c r="E6594">
        <v>0</v>
      </c>
      <c r="F6594">
        <v>0</v>
      </c>
      <c r="G6594">
        <v>55555555</v>
      </c>
      <c r="H6594">
        <v>0</v>
      </c>
      <c r="I6594">
        <v>0</v>
      </c>
      <c r="J6594">
        <v>0</v>
      </c>
      <c r="K6594">
        <v>0</v>
      </c>
      <c r="L6594">
        <v>0</v>
      </c>
      <c r="M6594">
        <v>0</v>
      </c>
    </row>
    <row r="6595" spans="2:13" x14ac:dyDescent="0.2">
      <c r="B6595">
        <v>0</v>
      </c>
      <c r="C6595">
        <v>0</v>
      </c>
      <c r="D6595">
        <v>0</v>
      </c>
      <c r="E6595">
        <v>0</v>
      </c>
      <c r="F6595">
        <v>0</v>
      </c>
      <c r="G6595">
        <v>55555555</v>
      </c>
      <c r="H6595">
        <v>0</v>
      </c>
      <c r="I6595">
        <v>0</v>
      </c>
      <c r="J6595">
        <v>0</v>
      </c>
      <c r="K6595">
        <v>0</v>
      </c>
      <c r="L6595">
        <v>0</v>
      </c>
      <c r="M6595">
        <v>0</v>
      </c>
    </row>
    <row r="6596" spans="2:13" x14ac:dyDescent="0.2">
      <c r="B6596">
        <v>0</v>
      </c>
      <c r="C6596">
        <v>0</v>
      </c>
      <c r="D6596">
        <v>0</v>
      </c>
      <c r="E6596">
        <v>0</v>
      </c>
      <c r="F6596">
        <v>0</v>
      </c>
      <c r="G6596">
        <v>55555555</v>
      </c>
      <c r="H6596">
        <v>0</v>
      </c>
      <c r="I6596">
        <v>0</v>
      </c>
      <c r="J6596">
        <v>0</v>
      </c>
      <c r="K6596">
        <v>0</v>
      </c>
      <c r="L6596">
        <v>0</v>
      </c>
      <c r="M6596">
        <v>0</v>
      </c>
    </row>
    <row r="6597" spans="2:13" x14ac:dyDescent="0.2">
      <c r="B6597">
        <v>0</v>
      </c>
      <c r="C6597">
        <v>0</v>
      </c>
      <c r="D6597">
        <v>0</v>
      </c>
      <c r="E6597">
        <v>0</v>
      </c>
      <c r="F6597">
        <v>0</v>
      </c>
      <c r="G6597">
        <v>55555555</v>
      </c>
      <c r="H6597">
        <v>0</v>
      </c>
      <c r="I6597">
        <v>0</v>
      </c>
      <c r="J6597">
        <v>0</v>
      </c>
      <c r="K6597">
        <v>0</v>
      </c>
      <c r="L6597">
        <v>0</v>
      </c>
      <c r="M6597">
        <v>0</v>
      </c>
    </row>
    <row r="6598" spans="2:13" x14ac:dyDescent="0.2">
      <c r="B6598">
        <v>0</v>
      </c>
      <c r="C6598">
        <v>0</v>
      </c>
      <c r="D6598">
        <v>0</v>
      </c>
      <c r="E6598">
        <v>0</v>
      </c>
      <c r="F6598">
        <v>0</v>
      </c>
      <c r="G6598">
        <v>55555555</v>
      </c>
      <c r="H6598">
        <v>0</v>
      </c>
      <c r="I6598">
        <v>0</v>
      </c>
      <c r="J6598">
        <v>0</v>
      </c>
      <c r="K6598">
        <v>0</v>
      </c>
      <c r="L6598">
        <v>0</v>
      </c>
      <c r="M6598">
        <v>0</v>
      </c>
    </row>
    <row r="6599" spans="2:13" x14ac:dyDescent="0.2">
      <c r="B6599">
        <v>0</v>
      </c>
      <c r="C6599">
        <v>0</v>
      </c>
      <c r="D6599">
        <v>0</v>
      </c>
      <c r="E6599">
        <v>0</v>
      </c>
      <c r="F6599">
        <v>0</v>
      </c>
      <c r="G6599">
        <v>55555555</v>
      </c>
      <c r="H6599">
        <v>0</v>
      </c>
      <c r="I6599">
        <v>0</v>
      </c>
      <c r="J6599">
        <v>0</v>
      </c>
      <c r="K6599">
        <v>0</v>
      </c>
      <c r="L6599">
        <v>0</v>
      </c>
      <c r="M6599">
        <v>0</v>
      </c>
    </row>
    <row r="6600" spans="2:13" x14ac:dyDescent="0.2">
      <c r="B6600">
        <v>0</v>
      </c>
      <c r="C6600">
        <v>0</v>
      </c>
      <c r="D6600">
        <v>0</v>
      </c>
      <c r="E6600">
        <v>0</v>
      </c>
      <c r="F6600">
        <v>0</v>
      </c>
      <c r="G6600">
        <v>55555555</v>
      </c>
      <c r="H6600">
        <v>0</v>
      </c>
      <c r="I6600">
        <v>0</v>
      </c>
      <c r="J6600">
        <v>0</v>
      </c>
      <c r="K6600">
        <v>0</v>
      </c>
      <c r="L6600">
        <v>0</v>
      </c>
      <c r="M6600">
        <v>0</v>
      </c>
    </row>
    <row r="6601" spans="2:13" x14ac:dyDescent="0.2">
      <c r="B6601">
        <v>0</v>
      </c>
      <c r="C6601">
        <v>0</v>
      </c>
      <c r="D6601">
        <v>0</v>
      </c>
      <c r="E6601">
        <v>0</v>
      </c>
      <c r="F6601">
        <v>0</v>
      </c>
      <c r="G6601">
        <v>55555555</v>
      </c>
      <c r="H6601">
        <v>0</v>
      </c>
      <c r="I6601">
        <v>0</v>
      </c>
      <c r="J6601">
        <v>0</v>
      </c>
      <c r="K6601">
        <v>0</v>
      </c>
      <c r="L6601">
        <v>0</v>
      </c>
      <c r="M6601">
        <v>0</v>
      </c>
    </row>
    <row r="6602" spans="2:13" x14ac:dyDescent="0.2">
      <c r="B6602">
        <v>0</v>
      </c>
      <c r="C6602">
        <v>0</v>
      </c>
      <c r="D6602">
        <v>0</v>
      </c>
      <c r="E6602">
        <v>0</v>
      </c>
      <c r="F6602">
        <v>0</v>
      </c>
      <c r="G6602">
        <v>55555555</v>
      </c>
      <c r="H6602">
        <v>0</v>
      </c>
      <c r="I6602">
        <v>0</v>
      </c>
      <c r="J6602">
        <v>0</v>
      </c>
      <c r="K6602">
        <v>0</v>
      </c>
      <c r="L6602">
        <v>0</v>
      </c>
      <c r="M6602">
        <v>0</v>
      </c>
    </row>
    <row r="6603" spans="2:13" x14ac:dyDescent="0.2">
      <c r="B6603">
        <v>0</v>
      </c>
      <c r="C6603">
        <v>0</v>
      </c>
      <c r="D6603">
        <v>0</v>
      </c>
      <c r="E6603">
        <v>0</v>
      </c>
      <c r="F6603">
        <v>0</v>
      </c>
      <c r="G6603">
        <v>55555555</v>
      </c>
      <c r="H6603">
        <v>0</v>
      </c>
      <c r="I6603">
        <v>0</v>
      </c>
      <c r="J6603">
        <v>0</v>
      </c>
      <c r="K6603">
        <v>0</v>
      </c>
      <c r="L6603">
        <v>0</v>
      </c>
      <c r="M6603">
        <v>0</v>
      </c>
    </row>
    <row r="6604" spans="2:13" x14ac:dyDescent="0.2">
      <c r="B6604">
        <v>0</v>
      </c>
      <c r="C6604">
        <v>0</v>
      </c>
      <c r="D6604">
        <v>0</v>
      </c>
      <c r="E6604">
        <v>0</v>
      </c>
      <c r="F6604">
        <v>0</v>
      </c>
      <c r="G6604">
        <v>55555555</v>
      </c>
      <c r="H6604">
        <v>0</v>
      </c>
      <c r="I6604">
        <v>0</v>
      </c>
      <c r="J6604">
        <v>0</v>
      </c>
      <c r="K6604">
        <v>0</v>
      </c>
      <c r="L6604">
        <v>0</v>
      </c>
      <c r="M6604">
        <v>0</v>
      </c>
    </row>
    <row r="6605" spans="2:13" x14ac:dyDescent="0.2">
      <c r="B6605">
        <v>0</v>
      </c>
      <c r="C6605">
        <v>0</v>
      </c>
      <c r="D6605">
        <v>0</v>
      </c>
      <c r="E6605">
        <v>0</v>
      </c>
      <c r="F6605">
        <v>0</v>
      </c>
      <c r="G6605">
        <v>55555555</v>
      </c>
      <c r="H6605">
        <v>0</v>
      </c>
      <c r="I6605">
        <v>0</v>
      </c>
      <c r="J6605">
        <v>0</v>
      </c>
      <c r="K6605">
        <v>0</v>
      </c>
      <c r="L6605">
        <v>0</v>
      </c>
      <c r="M6605">
        <v>0</v>
      </c>
    </row>
    <row r="6606" spans="2:13" x14ac:dyDescent="0.2">
      <c r="B6606">
        <v>0</v>
      </c>
      <c r="C6606">
        <v>0</v>
      </c>
      <c r="D6606">
        <v>0</v>
      </c>
      <c r="E6606">
        <v>0</v>
      </c>
      <c r="F6606">
        <v>0</v>
      </c>
      <c r="G6606">
        <v>55555555</v>
      </c>
      <c r="H6606">
        <v>0</v>
      </c>
      <c r="I6606">
        <v>0</v>
      </c>
      <c r="J6606">
        <v>0</v>
      </c>
      <c r="K6606">
        <v>0</v>
      </c>
      <c r="L6606">
        <v>0</v>
      </c>
      <c r="M6606">
        <v>0</v>
      </c>
    </row>
    <row r="6607" spans="2:13" x14ac:dyDescent="0.2">
      <c r="B6607">
        <v>0</v>
      </c>
      <c r="C6607">
        <v>0</v>
      </c>
      <c r="D6607">
        <v>0</v>
      </c>
      <c r="E6607">
        <v>0</v>
      </c>
      <c r="F6607">
        <v>0</v>
      </c>
      <c r="G6607">
        <v>55555555</v>
      </c>
      <c r="H6607">
        <v>0</v>
      </c>
      <c r="I6607">
        <v>0</v>
      </c>
      <c r="J6607">
        <v>0</v>
      </c>
      <c r="K6607">
        <v>0</v>
      </c>
      <c r="L6607">
        <v>0</v>
      </c>
      <c r="M6607">
        <v>0</v>
      </c>
    </row>
    <row r="6608" spans="2:13" x14ac:dyDescent="0.2">
      <c r="B6608">
        <v>0</v>
      </c>
      <c r="C6608">
        <v>0</v>
      </c>
      <c r="D6608">
        <v>0</v>
      </c>
      <c r="E6608">
        <v>0</v>
      </c>
      <c r="F6608">
        <v>0</v>
      </c>
      <c r="G6608">
        <v>55555555</v>
      </c>
      <c r="H6608">
        <v>0</v>
      </c>
      <c r="I6608">
        <v>0</v>
      </c>
      <c r="J6608">
        <v>0</v>
      </c>
      <c r="K6608">
        <v>0</v>
      </c>
      <c r="L6608">
        <v>0</v>
      </c>
      <c r="M6608">
        <v>0</v>
      </c>
    </row>
    <row r="6609" spans="2:13" x14ac:dyDescent="0.2">
      <c r="B6609">
        <v>0</v>
      </c>
      <c r="C6609">
        <v>0</v>
      </c>
      <c r="D6609">
        <v>0</v>
      </c>
      <c r="E6609">
        <v>0</v>
      </c>
      <c r="F6609">
        <v>0</v>
      </c>
      <c r="G6609">
        <v>55555555</v>
      </c>
      <c r="H6609">
        <v>0</v>
      </c>
      <c r="I6609">
        <v>0</v>
      </c>
      <c r="J6609">
        <v>0</v>
      </c>
      <c r="K6609">
        <v>0</v>
      </c>
      <c r="L6609">
        <v>0</v>
      </c>
      <c r="M6609">
        <v>0</v>
      </c>
    </row>
    <row r="6610" spans="2:13" x14ac:dyDescent="0.2">
      <c r="B6610">
        <v>0</v>
      </c>
      <c r="C6610">
        <v>0</v>
      </c>
      <c r="D6610">
        <v>0</v>
      </c>
      <c r="E6610">
        <v>0</v>
      </c>
      <c r="F6610">
        <v>0</v>
      </c>
      <c r="G6610">
        <v>55555555</v>
      </c>
      <c r="H6610">
        <v>0</v>
      </c>
      <c r="I6610">
        <v>0</v>
      </c>
      <c r="J6610">
        <v>0</v>
      </c>
      <c r="K6610">
        <v>0</v>
      </c>
      <c r="L6610">
        <v>0</v>
      </c>
      <c r="M6610">
        <v>0</v>
      </c>
    </row>
    <row r="6611" spans="2:13" x14ac:dyDescent="0.2">
      <c r="B6611">
        <v>0</v>
      </c>
      <c r="C6611">
        <v>0</v>
      </c>
      <c r="D6611">
        <v>0</v>
      </c>
      <c r="E6611">
        <v>0</v>
      </c>
      <c r="F6611">
        <v>0</v>
      </c>
      <c r="G6611">
        <v>55555555</v>
      </c>
      <c r="H6611">
        <v>0</v>
      </c>
      <c r="I6611">
        <v>0</v>
      </c>
      <c r="J6611">
        <v>0</v>
      </c>
      <c r="K6611">
        <v>0</v>
      </c>
      <c r="L6611">
        <v>0</v>
      </c>
      <c r="M6611">
        <v>0</v>
      </c>
    </row>
    <row r="6612" spans="2:13" x14ac:dyDescent="0.2">
      <c r="B6612">
        <v>0</v>
      </c>
      <c r="C6612">
        <v>0</v>
      </c>
      <c r="D6612">
        <v>0</v>
      </c>
      <c r="E6612">
        <v>0</v>
      </c>
      <c r="F6612">
        <v>0</v>
      </c>
      <c r="G6612">
        <v>55555555</v>
      </c>
      <c r="H6612">
        <v>0</v>
      </c>
      <c r="I6612">
        <v>0</v>
      </c>
      <c r="J6612">
        <v>0</v>
      </c>
      <c r="K6612">
        <v>0</v>
      </c>
      <c r="L6612">
        <v>0</v>
      </c>
      <c r="M6612">
        <v>0</v>
      </c>
    </row>
    <row r="6613" spans="2:13" x14ac:dyDescent="0.2">
      <c r="B6613">
        <v>0</v>
      </c>
      <c r="C6613">
        <v>0</v>
      </c>
      <c r="D6613">
        <v>0</v>
      </c>
      <c r="E6613">
        <v>0</v>
      </c>
      <c r="F6613">
        <v>0</v>
      </c>
      <c r="G6613">
        <v>55555555</v>
      </c>
      <c r="H6613">
        <v>0</v>
      </c>
      <c r="I6613">
        <v>0</v>
      </c>
      <c r="J6613">
        <v>0</v>
      </c>
      <c r="K6613">
        <v>0</v>
      </c>
      <c r="L6613">
        <v>0</v>
      </c>
      <c r="M6613">
        <v>0</v>
      </c>
    </row>
    <row r="6614" spans="2:13" x14ac:dyDescent="0.2">
      <c r="B6614">
        <v>0</v>
      </c>
      <c r="C6614">
        <v>0</v>
      </c>
      <c r="D6614">
        <v>0</v>
      </c>
      <c r="E6614">
        <v>0</v>
      </c>
      <c r="F6614">
        <v>0</v>
      </c>
      <c r="G6614">
        <v>55555555</v>
      </c>
      <c r="H6614">
        <v>0</v>
      </c>
      <c r="I6614">
        <v>0</v>
      </c>
      <c r="J6614">
        <v>0</v>
      </c>
      <c r="K6614">
        <v>0</v>
      </c>
      <c r="L6614">
        <v>0</v>
      </c>
      <c r="M6614">
        <v>0</v>
      </c>
    </row>
    <row r="6615" spans="2:13" x14ac:dyDescent="0.2">
      <c r="B6615">
        <v>0</v>
      </c>
      <c r="C6615">
        <v>0</v>
      </c>
      <c r="D6615">
        <v>0</v>
      </c>
      <c r="E6615">
        <v>0</v>
      </c>
      <c r="F6615">
        <v>0</v>
      </c>
      <c r="G6615">
        <v>55555555</v>
      </c>
      <c r="H6615">
        <v>0</v>
      </c>
      <c r="I6615">
        <v>0</v>
      </c>
      <c r="J6615">
        <v>0</v>
      </c>
      <c r="K6615">
        <v>0</v>
      </c>
      <c r="L6615">
        <v>0</v>
      </c>
      <c r="M6615">
        <v>0</v>
      </c>
    </row>
    <row r="6616" spans="2:13" x14ac:dyDescent="0.2">
      <c r="B6616">
        <v>0</v>
      </c>
      <c r="C6616">
        <v>0</v>
      </c>
      <c r="D6616">
        <v>0</v>
      </c>
      <c r="E6616">
        <v>0</v>
      </c>
      <c r="F6616">
        <v>0</v>
      </c>
      <c r="G6616">
        <v>55555555</v>
      </c>
      <c r="H6616">
        <v>0</v>
      </c>
      <c r="I6616">
        <v>0</v>
      </c>
      <c r="J6616">
        <v>0</v>
      </c>
      <c r="K6616">
        <v>0</v>
      </c>
      <c r="L6616">
        <v>0</v>
      </c>
      <c r="M6616">
        <v>0</v>
      </c>
    </row>
    <row r="6617" spans="2:13" x14ac:dyDescent="0.2">
      <c r="B6617">
        <v>0</v>
      </c>
      <c r="C6617">
        <v>0</v>
      </c>
      <c r="D6617">
        <v>0</v>
      </c>
      <c r="E6617">
        <v>0</v>
      </c>
      <c r="F6617">
        <v>0</v>
      </c>
      <c r="G6617">
        <v>55555555</v>
      </c>
      <c r="H6617">
        <v>0</v>
      </c>
      <c r="I6617">
        <v>0</v>
      </c>
      <c r="J6617">
        <v>0</v>
      </c>
      <c r="K6617">
        <v>0</v>
      </c>
      <c r="L6617">
        <v>0</v>
      </c>
      <c r="M6617">
        <v>0</v>
      </c>
    </row>
    <row r="6618" spans="2:13" x14ac:dyDescent="0.2">
      <c r="B6618">
        <v>0</v>
      </c>
      <c r="C6618">
        <v>0</v>
      </c>
      <c r="D6618">
        <v>0</v>
      </c>
      <c r="E6618">
        <v>0</v>
      </c>
      <c r="F6618">
        <v>0</v>
      </c>
      <c r="G6618">
        <v>55555555</v>
      </c>
      <c r="H6618">
        <v>0</v>
      </c>
      <c r="I6618">
        <v>0</v>
      </c>
      <c r="J6618">
        <v>0</v>
      </c>
      <c r="K6618">
        <v>0</v>
      </c>
      <c r="L6618">
        <v>0</v>
      </c>
      <c r="M6618">
        <v>0</v>
      </c>
    </row>
    <row r="6619" spans="2:13" x14ac:dyDescent="0.2">
      <c r="B6619">
        <v>0</v>
      </c>
      <c r="C6619">
        <v>0</v>
      </c>
      <c r="D6619">
        <v>0</v>
      </c>
      <c r="E6619">
        <v>0</v>
      </c>
      <c r="F6619">
        <v>0</v>
      </c>
      <c r="G6619">
        <v>55555555</v>
      </c>
      <c r="H6619">
        <v>0</v>
      </c>
      <c r="I6619">
        <v>0</v>
      </c>
      <c r="J6619">
        <v>0</v>
      </c>
      <c r="K6619">
        <v>0</v>
      </c>
      <c r="L6619">
        <v>0</v>
      </c>
      <c r="M6619">
        <v>0</v>
      </c>
    </row>
    <row r="6620" spans="2:13" x14ac:dyDescent="0.2">
      <c r="B6620">
        <v>0</v>
      </c>
      <c r="C6620">
        <v>0</v>
      </c>
      <c r="D6620">
        <v>0</v>
      </c>
      <c r="E6620">
        <v>0</v>
      </c>
      <c r="F6620">
        <v>0</v>
      </c>
      <c r="G6620">
        <v>55555555</v>
      </c>
      <c r="H6620">
        <v>0</v>
      </c>
      <c r="I6620">
        <v>0</v>
      </c>
      <c r="J6620">
        <v>0</v>
      </c>
      <c r="K6620">
        <v>0</v>
      </c>
      <c r="L6620">
        <v>0</v>
      </c>
      <c r="M6620">
        <v>0</v>
      </c>
    </row>
    <row r="6621" spans="2:13" x14ac:dyDescent="0.2">
      <c r="B6621">
        <v>0</v>
      </c>
      <c r="C6621">
        <v>0</v>
      </c>
      <c r="D6621">
        <v>0</v>
      </c>
      <c r="E6621">
        <v>0</v>
      </c>
      <c r="F6621">
        <v>0</v>
      </c>
      <c r="G6621">
        <v>55555555</v>
      </c>
      <c r="H6621">
        <v>0</v>
      </c>
      <c r="I6621">
        <v>0</v>
      </c>
      <c r="J6621">
        <v>0</v>
      </c>
      <c r="K6621">
        <v>0</v>
      </c>
      <c r="L6621">
        <v>0</v>
      </c>
      <c r="M6621">
        <v>0</v>
      </c>
    </row>
    <row r="6622" spans="2:13" x14ac:dyDescent="0.2">
      <c r="B6622">
        <v>0</v>
      </c>
      <c r="C6622">
        <v>0</v>
      </c>
      <c r="D6622">
        <v>0</v>
      </c>
      <c r="E6622">
        <v>0</v>
      </c>
      <c r="F6622">
        <v>0</v>
      </c>
      <c r="G6622">
        <v>55555555</v>
      </c>
      <c r="H6622">
        <v>0</v>
      </c>
      <c r="I6622">
        <v>0</v>
      </c>
      <c r="J6622">
        <v>0</v>
      </c>
      <c r="K6622">
        <v>0</v>
      </c>
      <c r="L6622">
        <v>0</v>
      </c>
      <c r="M6622">
        <v>0</v>
      </c>
    </row>
    <row r="6623" spans="2:13" x14ac:dyDescent="0.2">
      <c r="B6623">
        <v>0</v>
      </c>
      <c r="C6623">
        <v>0</v>
      </c>
      <c r="D6623">
        <v>0</v>
      </c>
      <c r="E6623">
        <v>0</v>
      </c>
      <c r="F6623">
        <v>0</v>
      </c>
      <c r="G6623">
        <v>55555555</v>
      </c>
      <c r="H6623">
        <v>0</v>
      </c>
      <c r="I6623">
        <v>0</v>
      </c>
      <c r="J6623">
        <v>0</v>
      </c>
      <c r="K6623">
        <v>0</v>
      </c>
      <c r="L6623">
        <v>0</v>
      </c>
      <c r="M6623">
        <v>0</v>
      </c>
    </row>
    <row r="6624" spans="2:13" x14ac:dyDescent="0.2">
      <c r="B6624">
        <v>0</v>
      </c>
      <c r="C6624">
        <v>0</v>
      </c>
      <c r="D6624">
        <v>0</v>
      </c>
      <c r="E6624">
        <v>0</v>
      </c>
      <c r="F6624">
        <v>0</v>
      </c>
      <c r="G6624">
        <v>55555555</v>
      </c>
      <c r="H6624">
        <v>0</v>
      </c>
      <c r="I6624">
        <v>0</v>
      </c>
      <c r="J6624">
        <v>0</v>
      </c>
      <c r="K6624">
        <v>0</v>
      </c>
      <c r="L6624">
        <v>0</v>
      </c>
      <c r="M6624">
        <v>0</v>
      </c>
    </row>
    <row r="6625" spans="2:13" x14ac:dyDescent="0.2">
      <c r="B6625">
        <v>0</v>
      </c>
      <c r="C6625">
        <v>0</v>
      </c>
      <c r="D6625">
        <v>0</v>
      </c>
      <c r="E6625">
        <v>0</v>
      </c>
      <c r="F6625">
        <v>0</v>
      </c>
      <c r="G6625">
        <v>55555555</v>
      </c>
      <c r="H6625">
        <v>0</v>
      </c>
      <c r="I6625">
        <v>0</v>
      </c>
      <c r="J6625">
        <v>0</v>
      </c>
      <c r="K6625">
        <v>0</v>
      </c>
      <c r="L6625">
        <v>0</v>
      </c>
      <c r="M6625">
        <v>0</v>
      </c>
    </row>
    <row r="6626" spans="2:13" x14ac:dyDescent="0.2">
      <c r="B6626">
        <v>0</v>
      </c>
      <c r="C6626">
        <v>0</v>
      </c>
      <c r="D6626">
        <v>0</v>
      </c>
      <c r="E6626">
        <v>0</v>
      </c>
      <c r="F6626">
        <v>0</v>
      </c>
      <c r="G6626">
        <v>55555555</v>
      </c>
      <c r="H6626">
        <v>0</v>
      </c>
      <c r="I6626">
        <v>0</v>
      </c>
      <c r="J6626">
        <v>0</v>
      </c>
      <c r="K6626">
        <v>0</v>
      </c>
      <c r="L6626">
        <v>0</v>
      </c>
      <c r="M6626">
        <v>0</v>
      </c>
    </row>
    <row r="6627" spans="2:13" x14ac:dyDescent="0.2">
      <c r="B6627">
        <v>0</v>
      </c>
      <c r="C6627">
        <v>0</v>
      </c>
      <c r="D6627">
        <v>0</v>
      </c>
      <c r="E6627">
        <v>0</v>
      </c>
      <c r="F6627">
        <v>0</v>
      </c>
      <c r="G6627">
        <v>55555555</v>
      </c>
      <c r="H6627">
        <v>0</v>
      </c>
      <c r="I6627">
        <v>0</v>
      </c>
      <c r="J6627">
        <v>0</v>
      </c>
      <c r="K6627">
        <v>0</v>
      </c>
      <c r="L6627">
        <v>0</v>
      </c>
      <c r="M6627">
        <v>0</v>
      </c>
    </row>
    <row r="6628" spans="2:13" x14ac:dyDescent="0.2">
      <c r="B6628">
        <v>0</v>
      </c>
      <c r="C6628">
        <v>0</v>
      </c>
      <c r="D6628">
        <v>0</v>
      </c>
      <c r="E6628">
        <v>0</v>
      </c>
      <c r="F6628">
        <v>0</v>
      </c>
      <c r="G6628">
        <v>55555555</v>
      </c>
      <c r="H6628">
        <v>0</v>
      </c>
      <c r="I6628">
        <v>0</v>
      </c>
      <c r="J6628">
        <v>0</v>
      </c>
      <c r="K6628">
        <v>0</v>
      </c>
      <c r="L6628">
        <v>0</v>
      </c>
      <c r="M6628">
        <v>0</v>
      </c>
    </row>
    <row r="6629" spans="2:13" x14ac:dyDescent="0.2">
      <c r="B6629">
        <v>0</v>
      </c>
      <c r="C6629">
        <v>0</v>
      </c>
      <c r="D6629">
        <v>0</v>
      </c>
      <c r="E6629">
        <v>0</v>
      </c>
      <c r="F6629">
        <v>0</v>
      </c>
      <c r="G6629">
        <v>55555555</v>
      </c>
      <c r="H6629">
        <v>0</v>
      </c>
      <c r="I6629">
        <v>0</v>
      </c>
      <c r="J6629">
        <v>0</v>
      </c>
      <c r="K6629">
        <v>0</v>
      </c>
      <c r="L6629">
        <v>0</v>
      </c>
      <c r="M6629">
        <v>0</v>
      </c>
    </row>
    <row r="6630" spans="2:13" x14ac:dyDescent="0.2">
      <c r="B6630">
        <v>0</v>
      </c>
      <c r="C6630">
        <v>0</v>
      </c>
      <c r="D6630">
        <v>0</v>
      </c>
      <c r="E6630">
        <v>0</v>
      </c>
      <c r="F6630">
        <v>0</v>
      </c>
      <c r="G6630">
        <v>55555555</v>
      </c>
      <c r="H6630">
        <v>0</v>
      </c>
      <c r="I6630">
        <v>0</v>
      </c>
      <c r="J6630">
        <v>0</v>
      </c>
      <c r="K6630">
        <v>0</v>
      </c>
      <c r="L6630">
        <v>0</v>
      </c>
      <c r="M6630">
        <v>0</v>
      </c>
    </row>
    <row r="6631" spans="2:13" x14ac:dyDescent="0.2">
      <c r="B6631">
        <v>0</v>
      </c>
      <c r="C6631">
        <v>0</v>
      </c>
      <c r="D6631">
        <v>0</v>
      </c>
      <c r="E6631">
        <v>0</v>
      </c>
      <c r="F6631">
        <v>0</v>
      </c>
      <c r="G6631">
        <v>55555555</v>
      </c>
      <c r="H6631">
        <v>0</v>
      </c>
      <c r="I6631">
        <v>0</v>
      </c>
      <c r="J6631">
        <v>0</v>
      </c>
      <c r="K6631">
        <v>0</v>
      </c>
      <c r="L6631">
        <v>0</v>
      </c>
      <c r="M6631">
        <v>0</v>
      </c>
    </row>
    <row r="6632" spans="2:13" x14ac:dyDescent="0.2">
      <c r="B6632">
        <v>0</v>
      </c>
      <c r="C6632">
        <v>0</v>
      </c>
      <c r="D6632">
        <v>0</v>
      </c>
      <c r="E6632">
        <v>0</v>
      </c>
      <c r="F6632">
        <v>0</v>
      </c>
      <c r="G6632">
        <v>55555555</v>
      </c>
      <c r="H6632">
        <v>0</v>
      </c>
      <c r="I6632">
        <v>0</v>
      </c>
      <c r="J6632">
        <v>0</v>
      </c>
      <c r="K6632">
        <v>0</v>
      </c>
      <c r="L6632">
        <v>0</v>
      </c>
      <c r="M6632">
        <v>0</v>
      </c>
    </row>
    <row r="6633" spans="2:13" x14ac:dyDescent="0.2">
      <c r="B6633">
        <v>0</v>
      </c>
      <c r="C6633">
        <v>0</v>
      </c>
      <c r="D6633">
        <v>0</v>
      </c>
      <c r="E6633">
        <v>0</v>
      </c>
      <c r="F6633">
        <v>0</v>
      </c>
      <c r="G6633">
        <v>55555555</v>
      </c>
      <c r="H6633">
        <v>0</v>
      </c>
      <c r="I6633">
        <v>0</v>
      </c>
      <c r="J6633">
        <v>0</v>
      </c>
      <c r="K6633">
        <v>0</v>
      </c>
      <c r="L6633">
        <v>0</v>
      </c>
      <c r="M6633">
        <v>0</v>
      </c>
    </row>
    <row r="6634" spans="2:13" x14ac:dyDescent="0.2">
      <c r="B6634">
        <v>0</v>
      </c>
      <c r="C6634">
        <v>0</v>
      </c>
      <c r="D6634">
        <v>0</v>
      </c>
      <c r="E6634">
        <v>0</v>
      </c>
      <c r="F6634">
        <v>0</v>
      </c>
      <c r="G6634">
        <v>55555555</v>
      </c>
      <c r="H6634">
        <v>0</v>
      </c>
      <c r="I6634">
        <v>0</v>
      </c>
      <c r="J6634">
        <v>0</v>
      </c>
      <c r="K6634">
        <v>0</v>
      </c>
      <c r="L6634">
        <v>0</v>
      </c>
      <c r="M6634">
        <v>0</v>
      </c>
    </row>
    <row r="6635" spans="2:13" x14ac:dyDescent="0.2">
      <c r="B6635">
        <v>0</v>
      </c>
      <c r="C6635">
        <v>0</v>
      </c>
      <c r="D6635">
        <v>0</v>
      </c>
      <c r="E6635">
        <v>0</v>
      </c>
      <c r="F6635">
        <v>0</v>
      </c>
      <c r="G6635">
        <v>55555555</v>
      </c>
      <c r="H6635">
        <v>0</v>
      </c>
      <c r="I6635">
        <v>0</v>
      </c>
      <c r="J6635">
        <v>0</v>
      </c>
      <c r="K6635">
        <v>0</v>
      </c>
      <c r="L6635">
        <v>0</v>
      </c>
      <c r="M6635">
        <v>0</v>
      </c>
    </row>
    <row r="6636" spans="2:13" x14ac:dyDescent="0.2">
      <c r="B6636">
        <v>0</v>
      </c>
      <c r="C6636">
        <v>0</v>
      </c>
      <c r="D6636">
        <v>0</v>
      </c>
      <c r="E6636">
        <v>0</v>
      </c>
      <c r="F6636">
        <v>0</v>
      </c>
      <c r="G6636">
        <v>55555555</v>
      </c>
      <c r="H6636">
        <v>0</v>
      </c>
      <c r="I6636">
        <v>0</v>
      </c>
      <c r="J6636">
        <v>0</v>
      </c>
      <c r="K6636">
        <v>0</v>
      </c>
      <c r="L6636">
        <v>0</v>
      </c>
      <c r="M6636">
        <v>0</v>
      </c>
    </row>
    <row r="6637" spans="2:13" x14ac:dyDescent="0.2">
      <c r="B6637">
        <v>0</v>
      </c>
      <c r="C6637">
        <v>0</v>
      </c>
      <c r="D6637">
        <v>0</v>
      </c>
      <c r="E6637">
        <v>0</v>
      </c>
      <c r="F6637">
        <v>0</v>
      </c>
      <c r="G6637">
        <v>55555555</v>
      </c>
      <c r="H6637">
        <v>0</v>
      </c>
      <c r="I6637">
        <v>0</v>
      </c>
      <c r="J6637">
        <v>0</v>
      </c>
      <c r="K6637">
        <v>0</v>
      </c>
      <c r="L6637">
        <v>0</v>
      </c>
      <c r="M6637">
        <v>0</v>
      </c>
    </row>
    <row r="6638" spans="2:13" x14ac:dyDescent="0.2">
      <c r="B6638">
        <v>0</v>
      </c>
      <c r="C6638">
        <v>0</v>
      </c>
      <c r="D6638">
        <v>0</v>
      </c>
      <c r="E6638">
        <v>0</v>
      </c>
      <c r="F6638">
        <v>0</v>
      </c>
      <c r="G6638">
        <v>55555555</v>
      </c>
      <c r="H6638">
        <v>0</v>
      </c>
      <c r="I6638">
        <v>0</v>
      </c>
      <c r="J6638">
        <v>0</v>
      </c>
      <c r="K6638">
        <v>0</v>
      </c>
      <c r="L6638">
        <v>0</v>
      </c>
      <c r="M6638">
        <v>0</v>
      </c>
    </row>
    <row r="6639" spans="2:13" x14ac:dyDescent="0.2">
      <c r="B6639">
        <v>0</v>
      </c>
      <c r="C6639">
        <v>0</v>
      </c>
      <c r="D6639">
        <v>0</v>
      </c>
      <c r="E6639">
        <v>0</v>
      </c>
      <c r="F6639">
        <v>0</v>
      </c>
      <c r="G6639">
        <v>55555555</v>
      </c>
      <c r="H6639">
        <v>0</v>
      </c>
      <c r="I6639">
        <v>0</v>
      </c>
      <c r="J6639">
        <v>0</v>
      </c>
      <c r="K6639">
        <v>0</v>
      </c>
      <c r="L6639">
        <v>0</v>
      </c>
      <c r="M6639">
        <v>0</v>
      </c>
    </row>
    <row r="6640" spans="2:13" x14ac:dyDescent="0.2">
      <c r="B6640">
        <v>0</v>
      </c>
      <c r="C6640">
        <v>0</v>
      </c>
      <c r="D6640">
        <v>0</v>
      </c>
      <c r="E6640">
        <v>0</v>
      </c>
      <c r="F6640">
        <v>0</v>
      </c>
      <c r="G6640">
        <v>55555555</v>
      </c>
      <c r="H6640">
        <v>0</v>
      </c>
      <c r="I6640">
        <v>0</v>
      </c>
      <c r="J6640">
        <v>0</v>
      </c>
      <c r="K6640">
        <v>0</v>
      </c>
      <c r="L6640">
        <v>0</v>
      </c>
      <c r="M6640">
        <v>0</v>
      </c>
    </row>
    <row r="6641" spans="2:13" x14ac:dyDescent="0.2">
      <c r="B6641">
        <v>0</v>
      </c>
      <c r="C6641">
        <v>0</v>
      </c>
      <c r="D6641">
        <v>0</v>
      </c>
      <c r="E6641">
        <v>0</v>
      </c>
      <c r="F6641">
        <v>0</v>
      </c>
      <c r="G6641">
        <v>55555555</v>
      </c>
      <c r="H6641">
        <v>0</v>
      </c>
      <c r="I6641">
        <v>0</v>
      </c>
      <c r="J6641">
        <v>0</v>
      </c>
      <c r="K6641">
        <v>0</v>
      </c>
      <c r="L6641">
        <v>0</v>
      </c>
      <c r="M6641">
        <v>0</v>
      </c>
    </row>
    <row r="6642" spans="2:13" x14ac:dyDescent="0.2">
      <c r="B6642">
        <v>0</v>
      </c>
      <c r="C6642">
        <v>0</v>
      </c>
      <c r="D6642">
        <v>0</v>
      </c>
      <c r="E6642">
        <v>0</v>
      </c>
      <c r="F6642">
        <v>0</v>
      </c>
      <c r="G6642">
        <v>55555555</v>
      </c>
      <c r="H6642">
        <v>0</v>
      </c>
      <c r="I6642">
        <v>0</v>
      </c>
      <c r="J6642">
        <v>0</v>
      </c>
      <c r="K6642">
        <v>0</v>
      </c>
      <c r="L6642">
        <v>0</v>
      </c>
      <c r="M6642">
        <v>0</v>
      </c>
    </row>
    <row r="6643" spans="2:13" x14ac:dyDescent="0.2">
      <c r="B6643">
        <v>0</v>
      </c>
      <c r="C6643">
        <v>0</v>
      </c>
      <c r="D6643">
        <v>0</v>
      </c>
      <c r="E6643">
        <v>0</v>
      </c>
      <c r="F6643">
        <v>0</v>
      </c>
      <c r="G6643">
        <v>55555555</v>
      </c>
      <c r="H6643">
        <v>0</v>
      </c>
      <c r="I6643">
        <v>0</v>
      </c>
      <c r="J6643">
        <v>0</v>
      </c>
      <c r="K6643">
        <v>0</v>
      </c>
      <c r="L6643">
        <v>0</v>
      </c>
      <c r="M6643">
        <v>0</v>
      </c>
    </row>
    <row r="6644" spans="2:13" x14ac:dyDescent="0.2">
      <c r="B6644">
        <v>0</v>
      </c>
      <c r="C6644">
        <v>0</v>
      </c>
      <c r="D6644">
        <v>0</v>
      </c>
      <c r="E6644">
        <v>0</v>
      </c>
      <c r="F6644">
        <v>0</v>
      </c>
      <c r="G6644">
        <v>55555555</v>
      </c>
      <c r="H6644">
        <v>0</v>
      </c>
      <c r="I6644">
        <v>0</v>
      </c>
      <c r="J6644">
        <v>0</v>
      </c>
      <c r="K6644">
        <v>0</v>
      </c>
      <c r="L6644">
        <v>0</v>
      </c>
      <c r="M6644">
        <v>0</v>
      </c>
    </row>
    <row r="6645" spans="2:13" x14ac:dyDescent="0.2">
      <c r="B6645">
        <v>0</v>
      </c>
      <c r="C6645">
        <v>0</v>
      </c>
      <c r="D6645">
        <v>0</v>
      </c>
      <c r="E6645">
        <v>0</v>
      </c>
      <c r="F6645">
        <v>0</v>
      </c>
      <c r="G6645">
        <v>55555555</v>
      </c>
      <c r="H6645">
        <v>0</v>
      </c>
      <c r="I6645">
        <v>0</v>
      </c>
      <c r="J6645">
        <v>0</v>
      </c>
      <c r="K6645">
        <v>0</v>
      </c>
      <c r="L6645">
        <v>0</v>
      </c>
      <c r="M6645">
        <v>0</v>
      </c>
    </row>
    <row r="6646" spans="2:13" x14ac:dyDescent="0.2">
      <c r="B6646">
        <v>0</v>
      </c>
      <c r="C6646">
        <v>0</v>
      </c>
      <c r="D6646">
        <v>0</v>
      </c>
      <c r="E6646">
        <v>0</v>
      </c>
      <c r="F6646">
        <v>0</v>
      </c>
      <c r="G6646">
        <v>55555555</v>
      </c>
      <c r="H6646">
        <v>0</v>
      </c>
      <c r="I6646">
        <v>0</v>
      </c>
      <c r="J6646">
        <v>0</v>
      </c>
      <c r="K6646">
        <v>0</v>
      </c>
      <c r="L6646">
        <v>0</v>
      </c>
      <c r="M6646">
        <v>0</v>
      </c>
    </row>
    <row r="6647" spans="2:13" x14ac:dyDescent="0.2">
      <c r="B6647">
        <v>0</v>
      </c>
      <c r="C6647">
        <v>0</v>
      </c>
      <c r="D6647">
        <v>0</v>
      </c>
      <c r="E6647">
        <v>0</v>
      </c>
      <c r="F6647">
        <v>0</v>
      </c>
      <c r="G6647">
        <v>55555555</v>
      </c>
      <c r="H6647">
        <v>0</v>
      </c>
      <c r="I6647">
        <v>0</v>
      </c>
      <c r="J6647">
        <v>0</v>
      </c>
      <c r="K6647">
        <v>0</v>
      </c>
      <c r="L6647">
        <v>0</v>
      </c>
      <c r="M6647">
        <v>0</v>
      </c>
    </row>
    <row r="6648" spans="2:13" x14ac:dyDescent="0.2">
      <c r="B6648">
        <v>0</v>
      </c>
      <c r="C6648">
        <v>0</v>
      </c>
      <c r="D6648">
        <v>0</v>
      </c>
      <c r="E6648">
        <v>0</v>
      </c>
      <c r="F6648">
        <v>0</v>
      </c>
      <c r="G6648">
        <v>55555555</v>
      </c>
      <c r="H6648">
        <v>0</v>
      </c>
      <c r="I6648">
        <v>0</v>
      </c>
      <c r="J6648">
        <v>0</v>
      </c>
      <c r="K6648">
        <v>0</v>
      </c>
      <c r="L6648">
        <v>0</v>
      </c>
      <c r="M6648">
        <v>0</v>
      </c>
    </row>
    <row r="6649" spans="2:13" x14ac:dyDescent="0.2">
      <c r="B6649">
        <v>0</v>
      </c>
      <c r="C6649">
        <v>0</v>
      </c>
      <c r="D6649">
        <v>0</v>
      </c>
      <c r="E6649">
        <v>0</v>
      </c>
      <c r="F6649">
        <v>0</v>
      </c>
      <c r="G6649">
        <v>55555555</v>
      </c>
      <c r="H6649">
        <v>0</v>
      </c>
      <c r="I6649">
        <v>0</v>
      </c>
      <c r="J6649">
        <v>0</v>
      </c>
      <c r="K6649">
        <v>0</v>
      </c>
      <c r="L6649">
        <v>0</v>
      </c>
      <c r="M6649">
        <v>0</v>
      </c>
    </row>
    <row r="6650" spans="2:13" x14ac:dyDescent="0.2">
      <c r="B6650">
        <v>0</v>
      </c>
      <c r="C6650">
        <v>0</v>
      </c>
      <c r="D6650">
        <v>0</v>
      </c>
      <c r="E6650">
        <v>0</v>
      </c>
      <c r="F6650">
        <v>0</v>
      </c>
      <c r="G6650">
        <v>55555555</v>
      </c>
      <c r="H6650">
        <v>0</v>
      </c>
      <c r="I6650">
        <v>0</v>
      </c>
      <c r="J6650">
        <v>0</v>
      </c>
      <c r="K6650">
        <v>0</v>
      </c>
      <c r="L6650">
        <v>0</v>
      </c>
      <c r="M6650">
        <v>0</v>
      </c>
    </row>
    <row r="6651" spans="2:13" x14ac:dyDescent="0.2">
      <c r="B6651">
        <v>0</v>
      </c>
      <c r="C6651">
        <v>0</v>
      </c>
      <c r="D6651">
        <v>0</v>
      </c>
      <c r="E6651">
        <v>0</v>
      </c>
      <c r="F6651">
        <v>0</v>
      </c>
      <c r="G6651">
        <v>55555555</v>
      </c>
      <c r="H6651">
        <v>0</v>
      </c>
      <c r="I6651">
        <v>0</v>
      </c>
      <c r="J6651">
        <v>0</v>
      </c>
      <c r="K6651">
        <v>0</v>
      </c>
      <c r="L6651">
        <v>0</v>
      </c>
      <c r="M6651">
        <v>0</v>
      </c>
    </row>
    <row r="6652" spans="2:13" x14ac:dyDescent="0.2">
      <c r="B6652">
        <v>0</v>
      </c>
      <c r="C6652">
        <v>0</v>
      </c>
      <c r="D6652">
        <v>0</v>
      </c>
      <c r="E6652">
        <v>0</v>
      </c>
      <c r="F6652">
        <v>0</v>
      </c>
      <c r="G6652">
        <v>55555555</v>
      </c>
      <c r="H6652">
        <v>0</v>
      </c>
      <c r="I6652">
        <v>0</v>
      </c>
      <c r="J6652">
        <v>0</v>
      </c>
      <c r="K6652">
        <v>0</v>
      </c>
      <c r="L6652">
        <v>0</v>
      </c>
      <c r="M6652">
        <v>0</v>
      </c>
    </row>
    <row r="6653" spans="2:13" x14ac:dyDescent="0.2">
      <c r="B6653">
        <v>0</v>
      </c>
      <c r="C6653">
        <v>0</v>
      </c>
      <c r="D6653">
        <v>0</v>
      </c>
      <c r="E6653">
        <v>0</v>
      </c>
      <c r="F6653">
        <v>0</v>
      </c>
      <c r="G6653">
        <v>55555555</v>
      </c>
      <c r="H6653">
        <v>0</v>
      </c>
      <c r="I6653">
        <v>0</v>
      </c>
      <c r="J6653">
        <v>0</v>
      </c>
      <c r="K6653">
        <v>0</v>
      </c>
      <c r="L6653">
        <v>0</v>
      </c>
      <c r="M6653">
        <v>0</v>
      </c>
    </row>
    <row r="6654" spans="2:13" x14ac:dyDescent="0.2">
      <c r="B6654">
        <v>0</v>
      </c>
      <c r="C6654">
        <v>0</v>
      </c>
      <c r="D6654">
        <v>0</v>
      </c>
      <c r="E6654">
        <v>0</v>
      </c>
      <c r="F6654">
        <v>0</v>
      </c>
      <c r="G6654">
        <v>55555555</v>
      </c>
      <c r="H6654">
        <v>0</v>
      </c>
      <c r="I6654">
        <v>0</v>
      </c>
      <c r="J6654">
        <v>0</v>
      </c>
      <c r="K6654">
        <v>0</v>
      </c>
      <c r="L6654">
        <v>0</v>
      </c>
      <c r="M6654">
        <v>0</v>
      </c>
    </row>
    <row r="6655" spans="2:13" x14ac:dyDescent="0.2">
      <c r="B6655">
        <v>0</v>
      </c>
      <c r="C6655">
        <v>0</v>
      </c>
      <c r="D6655">
        <v>0</v>
      </c>
      <c r="E6655">
        <v>0</v>
      </c>
      <c r="F6655">
        <v>0</v>
      </c>
      <c r="G6655">
        <v>55555555</v>
      </c>
      <c r="H6655">
        <v>0</v>
      </c>
      <c r="I6655">
        <v>0</v>
      </c>
      <c r="J6655">
        <v>0</v>
      </c>
      <c r="K6655">
        <v>0</v>
      </c>
      <c r="L6655">
        <v>0</v>
      </c>
      <c r="M6655">
        <v>0</v>
      </c>
    </row>
    <row r="6656" spans="2:13" x14ac:dyDescent="0.2">
      <c r="B6656">
        <v>0</v>
      </c>
      <c r="C6656">
        <v>0</v>
      </c>
      <c r="D6656">
        <v>0</v>
      </c>
      <c r="E6656">
        <v>0</v>
      </c>
      <c r="F6656">
        <v>0</v>
      </c>
      <c r="G6656">
        <v>55555555</v>
      </c>
      <c r="H6656">
        <v>0</v>
      </c>
      <c r="I6656">
        <v>0</v>
      </c>
      <c r="J6656">
        <v>0</v>
      </c>
      <c r="K6656">
        <v>0</v>
      </c>
      <c r="L6656">
        <v>0</v>
      </c>
      <c r="M6656">
        <v>0</v>
      </c>
    </row>
    <row r="6657" spans="2:13" x14ac:dyDescent="0.2">
      <c r="B6657">
        <v>0</v>
      </c>
      <c r="C6657">
        <v>0</v>
      </c>
      <c r="D6657">
        <v>0</v>
      </c>
      <c r="E6657">
        <v>0</v>
      </c>
      <c r="F6657">
        <v>0</v>
      </c>
      <c r="G6657">
        <v>55555555</v>
      </c>
      <c r="H6657">
        <v>0</v>
      </c>
      <c r="I6657">
        <v>0</v>
      </c>
      <c r="J6657">
        <v>0</v>
      </c>
      <c r="K6657">
        <v>0</v>
      </c>
      <c r="L6657">
        <v>0</v>
      </c>
      <c r="M6657">
        <v>0</v>
      </c>
    </row>
    <row r="6658" spans="2:13" x14ac:dyDescent="0.2">
      <c r="B6658">
        <v>0</v>
      </c>
      <c r="C6658">
        <v>0</v>
      </c>
      <c r="D6658">
        <v>0</v>
      </c>
      <c r="E6658">
        <v>0</v>
      </c>
      <c r="F6658">
        <v>0</v>
      </c>
      <c r="G6658">
        <v>55555555</v>
      </c>
      <c r="H6658">
        <v>0</v>
      </c>
      <c r="I6658">
        <v>0</v>
      </c>
      <c r="J6658">
        <v>0</v>
      </c>
      <c r="K6658">
        <v>0</v>
      </c>
      <c r="L6658">
        <v>0</v>
      </c>
      <c r="M6658">
        <v>0</v>
      </c>
    </row>
    <row r="6659" spans="2:13" x14ac:dyDescent="0.2">
      <c r="B6659">
        <v>0</v>
      </c>
      <c r="C6659">
        <v>0</v>
      </c>
      <c r="D6659">
        <v>0</v>
      </c>
      <c r="E6659">
        <v>0</v>
      </c>
      <c r="F6659">
        <v>0</v>
      </c>
      <c r="G6659">
        <v>55555555</v>
      </c>
      <c r="H6659">
        <v>0</v>
      </c>
      <c r="I6659">
        <v>0</v>
      </c>
      <c r="J6659">
        <v>0</v>
      </c>
      <c r="K6659">
        <v>0</v>
      </c>
      <c r="L6659">
        <v>0</v>
      </c>
      <c r="M6659">
        <v>0</v>
      </c>
    </row>
    <row r="6660" spans="2:13" x14ac:dyDescent="0.2">
      <c r="B6660">
        <v>0</v>
      </c>
      <c r="C6660">
        <v>0</v>
      </c>
      <c r="D6660">
        <v>0</v>
      </c>
      <c r="E6660">
        <v>0</v>
      </c>
      <c r="F6660">
        <v>0</v>
      </c>
      <c r="G6660">
        <v>55555555</v>
      </c>
      <c r="H6660">
        <v>0</v>
      </c>
      <c r="I6660">
        <v>0</v>
      </c>
      <c r="J6660">
        <v>0</v>
      </c>
      <c r="K6660">
        <v>0</v>
      </c>
      <c r="L6660">
        <v>0</v>
      </c>
      <c r="M6660">
        <v>0</v>
      </c>
    </row>
    <row r="6661" spans="2:13" x14ac:dyDescent="0.2">
      <c r="B6661">
        <v>0</v>
      </c>
      <c r="C6661">
        <v>0</v>
      </c>
      <c r="D6661">
        <v>0</v>
      </c>
      <c r="E6661">
        <v>0</v>
      </c>
      <c r="F6661">
        <v>0</v>
      </c>
      <c r="G6661">
        <v>55555555</v>
      </c>
      <c r="H6661">
        <v>0</v>
      </c>
      <c r="I6661">
        <v>0</v>
      </c>
      <c r="J6661">
        <v>0</v>
      </c>
      <c r="K6661">
        <v>0</v>
      </c>
      <c r="L6661">
        <v>0</v>
      </c>
      <c r="M6661">
        <v>0</v>
      </c>
    </row>
    <row r="6662" spans="2:13" x14ac:dyDescent="0.2">
      <c r="B6662">
        <v>0</v>
      </c>
      <c r="C6662">
        <v>0</v>
      </c>
      <c r="D6662">
        <v>0</v>
      </c>
      <c r="E6662">
        <v>0</v>
      </c>
      <c r="F6662">
        <v>0</v>
      </c>
      <c r="G6662">
        <v>55555555</v>
      </c>
      <c r="H6662">
        <v>0</v>
      </c>
      <c r="I6662">
        <v>0</v>
      </c>
      <c r="J6662">
        <v>0</v>
      </c>
      <c r="K6662">
        <v>0</v>
      </c>
      <c r="L6662">
        <v>0</v>
      </c>
      <c r="M6662">
        <v>0</v>
      </c>
    </row>
    <row r="6663" spans="2:13" x14ac:dyDescent="0.2">
      <c r="B6663">
        <v>0</v>
      </c>
      <c r="C6663">
        <v>0</v>
      </c>
      <c r="D6663">
        <v>0</v>
      </c>
      <c r="E6663">
        <v>0</v>
      </c>
      <c r="F6663">
        <v>0</v>
      </c>
      <c r="G6663">
        <v>55555555</v>
      </c>
      <c r="H6663">
        <v>0</v>
      </c>
      <c r="I6663">
        <v>0</v>
      </c>
      <c r="J6663">
        <v>0</v>
      </c>
      <c r="K6663">
        <v>0</v>
      </c>
      <c r="L6663">
        <v>0</v>
      </c>
      <c r="M6663">
        <v>0</v>
      </c>
    </row>
    <row r="6664" spans="2:13" x14ac:dyDescent="0.2">
      <c r="B6664">
        <v>0</v>
      </c>
      <c r="C6664">
        <v>0</v>
      </c>
      <c r="D6664">
        <v>0</v>
      </c>
      <c r="E6664">
        <v>0</v>
      </c>
      <c r="F6664">
        <v>0</v>
      </c>
      <c r="G6664">
        <v>55555555</v>
      </c>
      <c r="H6664">
        <v>0</v>
      </c>
      <c r="I6664">
        <v>0</v>
      </c>
      <c r="J6664">
        <v>0</v>
      </c>
      <c r="K6664">
        <v>0</v>
      </c>
      <c r="L6664">
        <v>0</v>
      </c>
      <c r="M6664">
        <v>0</v>
      </c>
    </row>
    <row r="6665" spans="2:13" x14ac:dyDescent="0.2">
      <c r="B6665">
        <v>0</v>
      </c>
      <c r="C6665">
        <v>0</v>
      </c>
      <c r="D6665">
        <v>0</v>
      </c>
      <c r="E6665">
        <v>0</v>
      </c>
      <c r="F6665">
        <v>0</v>
      </c>
      <c r="G6665">
        <v>55555555</v>
      </c>
      <c r="H6665">
        <v>0</v>
      </c>
      <c r="I6665">
        <v>0</v>
      </c>
      <c r="J6665">
        <v>0</v>
      </c>
      <c r="K6665">
        <v>0</v>
      </c>
      <c r="L6665">
        <v>0</v>
      </c>
      <c r="M6665">
        <v>0</v>
      </c>
    </row>
    <row r="6666" spans="2:13" x14ac:dyDescent="0.2">
      <c r="B6666">
        <v>0</v>
      </c>
      <c r="C6666">
        <v>0</v>
      </c>
      <c r="D6666">
        <v>0</v>
      </c>
      <c r="E6666">
        <v>0</v>
      </c>
      <c r="F6666">
        <v>0</v>
      </c>
      <c r="G6666">
        <v>55555555</v>
      </c>
      <c r="H6666">
        <v>0</v>
      </c>
      <c r="I6666">
        <v>0</v>
      </c>
      <c r="J6666">
        <v>0</v>
      </c>
      <c r="K6666">
        <v>0</v>
      </c>
      <c r="L6666">
        <v>0</v>
      </c>
      <c r="M6666">
        <v>0</v>
      </c>
    </row>
    <row r="6667" spans="2:13" x14ac:dyDescent="0.2">
      <c r="B6667">
        <v>0</v>
      </c>
      <c r="C6667">
        <v>0</v>
      </c>
      <c r="D6667">
        <v>0</v>
      </c>
      <c r="E6667">
        <v>0</v>
      </c>
      <c r="F6667">
        <v>0</v>
      </c>
      <c r="G6667">
        <v>55555555</v>
      </c>
      <c r="H6667">
        <v>0</v>
      </c>
      <c r="I6667">
        <v>0</v>
      </c>
      <c r="J6667">
        <v>0</v>
      </c>
      <c r="K6667">
        <v>0</v>
      </c>
      <c r="L6667">
        <v>0</v>
      </c>
      <c r="M6667">
        <v>0</v>
      </c>
    </row>
    <row r="6668" spans="2:13" x14ac:dyDescent="0.2">
      <c r="B6668">
        <v>0</v>
      </c>
      <c r="C6668">
        <v>0</v>
      </c>
      <c r="D6668">
        <v>0</v>
      </c>
      <c r="E6668">
        <v>0</v>
      </c>
      <c r="F6668">
        <v>0</v>
      </c>
      <c r="G6668">
        <v>55555555</v>
      </c>
      <c r="H6668">
        <v>0</v>
      </c>
      <c r="I6668">
        <v>0</v>
      </c>
      <c r="J6668">
        <v>0</v>
      </c>
      <c r="K6668">
        <v>0</v>
      </c>
      <c r="L6668">
        <v>0</v>
      </c>
      <c r="M6668">
        <v>0</v>
      </c>
    </row>
    <row r="6669" spans="2:13" x14ac:dyDescent="0.2">
      <c r="B6669">
        <v>0</v>
      </c>
      <c r="C6669">
        <v>0</v>
      </c>
      <c r="D6669">
        <v>0</v>
      </c>
      <c r="E6669">
        <v>0</v>
      </c>
      <c r="F6669">
        <v>0</v>
      </c>
      <c r="G6669">
        <v>55555555</v>
      </c>
      <c r="H6669">
        <v>0</v>
      </c>
      <c r="I6669">
        <v>0</v>
      </c>
      <c r="J6669">
        <v>0</v>
      </c>
      <c r="K6669">
        <v>0</v>
      </c>
      <c r="L6669">
        <v>0</v>
      </c>
      <c r="M6669">
        <v>0</v>
      </c>
    </row>
    <row r="6670" spans="2:13" x14ac:dyDescent="0.2">
      <c r="B6670">
        <v>0</v>
      </c>
      <c r="C6670">
        <v>0</v>
      </c>
      <c r="D6670">
        <v>0</v>
      </c>
      <c r="E6670">
        <v>0</v>
      </c>
      <c r="F6670">
        <v>0</v>
      </c>
      <c r="G6670">
        <v>55555555</v>
      </c>
      <c r="H6670">
        <v>0</v>
      </c>
      <c r="I6670">
        <v>0</v>
      </c>
      <c r="J6670">
        <v>0</v>
      </c>
      <c r="K6670">
        <v>0</v>
      </c>
      <c r="L6670">
        <v>0</v>
      </c>
      <c r="M6670">
        <v>0</v>
      </c>
    </row>
    <row r="6671" spans="2:13" x14ac:dyDescent="0.2">
      <c r="B6671">
        <v>0</v>
      </c>
      <c r="C6671">
        <v>0</v>
      </c>
      <c r="D6671">
        <v>0</v>
      </c>
      <c r="E6671">
        <v>0</v>
      </c>
      <c r="F6671">
        <v>0</v>
      </c>
      <c r="G6671">
        <v>55555555</v>
      </c>
      <c r="H6671">
        <v>0</v>
      </c>
      <c r="I6671">
        <v>0</v>
      </c>
      <c r="J6671">
        <v>0</v>
      </c>
      <c r="K6671">
        <v>0</v>
      </c>
      <c r="L6671">
        <v>0</v>
      </c>
      <c r="M6671">
        <v>0</v>
      </c>
    </row>
    <row r="6672" spans="2:13" x14ac:dyDescent="0.2">
      <c r="B6672">
        <v>0</v>
      </c>
      <c r="C6672">
        <v>0</v>
      </c>
      <c r="D6672">
        <v>0</v>
      </c>
      <c r="E6672">
        <v>0</v>
      </c>
      <c r="F6672">
        <v>0</v>
      </c>
      <c r="G6672">
        <v>55555555</v>
      </c>
      <c r="H6672">
        <v>0</v>
      </c>
      <c r="I6672">
        <v>0</v>
      </c>
      <c r="J6672">
        <v>0</v>
      </c>
      <c r="K6672">
        <v>0</v>
      </c>
      <c r="L6672">
        <v>0</v>
      </c>
      <c r="M6672">
        <v>0</v>
      </c>
    </row>
    <row r="6673" spans="2:13" x14ac:dyDescent="0.2">
      <c r="B6673">
        <v>0</v>
      </c>
      <c r="C6673">
        <v>0</v>
      </c>
      <c r="D6673">
        <v>0</v>
      </c>
      <c r="E6673">
        <v>0</v>
      </c>
      <c r="F6673">
        <v>0</v>
      </c>
      <c r="G6673">
        <v>55555555</v>
      </c>
      <c r="H6673">
        <v>0</v>
      </c>
      <c r="I6673">
        <v>0</v>
      </c>
      <c r="J6673">
        <v>0</v>
      </c>
      <c r="K6673">
        <v>0</v>
      </c>
      <c r="L6673">
        <v>0</v>
      </c>
      <c r="M6673">
        <v>0</v>
      </c>
    </row>
    <row r="6674" spans="2:13" x14ac:dyDescent="0.2">
      <c r="B6674">
        <v>0</v>
      </c>
      <c r="C6674">
        <v>0</v>
      </c>
      <c r="D6674">
        <v>0</v>
      </c>
      <c r="E6674">
        <v>0</v>
      </c>
      <c r="F6674">
        <v>0</v>
      </c>
      <c r="G6674">
        <v>55555555</v>
      </c>
      <c r="H6674">
        <v>0</v>
      </c>
      <c r="I6674">
        <v>0</v>
      </c>
      <c r="J6674">
        <v>0</v>
      </c>
      <c r="K6674">
        <v>0</v>
      </c>
      <c r="L6674">
        <v>0</v>
      </c>
      <c r="M6674">
        <v>0</v>
      </c>
    </row>
    <row r="6675" spans="2:13" x14ac:dyDescent="0.2">
      <c r="B6675">
        <v>0</v>
      </c>
      <c r="C6675">
        <v>0</v>
      </c>
      <c r="D6675">
        <v>0</v>
      </c>
      <c r="E6675">
        <v>0</v>
      </c>
      <c r="F6675">
        <v>0</v>
      </c>
      <c r="G6675">
        <v>55555555</v>
      </c>
      <c r="H6675">
        <v>0</v>
      </c>
      <c r="I6675">
        <v>0</v>
      </c>
      <c r="J6675">
        <v>0</v>
      </c>
      <c r="K6675">
        <v>0</v>
      </c>
      <c r="L6675">
        <v>0</v>
      </c>
      <c r="M6675">
        <v>0</v>
      </c>
    </row>
    <row r="6676" spans="2:13" x14ac:dyDescent="0.2">
      <c r="B6676">
        <v>0</v>
      </c>
      <c r="C6676">
        <v>0</v>
      </c>
      <c r="D6676">
        <v>0</v>
      </c>
      <c r="E6676">
        <v>0</v>
      </c>
      <c r="F6676">
        <v>0</v>
      </c>
      <c r="G6676">
        <v>55555555</v>
      </c>
      <c r="H6676">
        <v>0</v>
      </c>
      <c r="I6676">
        <v>0</v>
      </c>
      <c r="J6676">
        <v>0</v>
      </c>
      <c r="K6676">
        <v>0</v>
      </c>
      <c r="L6676">
        <v>0</v>
      </c>
      <c r="M6676">
        <v>0</v>
      </c>
    </row>
    <row r="6677" spans="2:13" x14ac:dyDescent="0.2">
      <c r="B6677">
        <v>0</v>
      </c>
      <c r="C6677">
        <v>0</v>
      </c>
      <c r="D6677">
        <v>0</v>
      </c>
      <c r="E6677">
        <v>0</v>
      </c>
      <c r="F6677">
        <v>0</v>
      </c>
      <c r="G6677">
        <v>55555555</v>
      </c>
      <c r="H6677">
        <v>0</v>
      </c>
      <c r="I6677">
        <v>0</v>
      </c>
      <c r="J6677">
        <v>0</v>
      </c>
      <c r="K6677">
        <v>0</v>
      </c>
      <c r="L6677">
        <v>0</v>
      </c>
      <c r="M6677">
        <v>0</v>
      </c>
    </row>
    <row r="6678" spans="2:13" x14ac:dyDescent="0.2">
      <c r="B6678">
        <v>0</v>
      </c>
      <c r="C6678">
        <v>0</v>
      </c>
      <c r="D6678">
        <v>0</v>
      </c>
      <c r="E6678">
        <v>0</v>
      </c>
      <c r="F6678">
        <v>0</v>
      </c>
      <c r="G6678">
        <v>55555555</v>
      </c>
      <c r="H6678">
        <v>0</v>
      </c>
      <c r="I6678">
        <v>0</v>
      </c>
      <c r="J6678">
        <v>0</v>
      </c>
      <c r="K6678">
        <v>0</v>
      </c>
      <c r="L6678">
        <v>0</v>
      </c>
      <c r="M6678">
        <v>0</v>
      </c>
    </row>
    <row r="6679" spans="2:13" x14ac:dyDescent="0.2">
      <c r="B6679">
        <v>0</v>
      </c>
      <c r="C6679">
        <v>0</v>
      </c>
      <c r="D6679">
        <v>0</v>
      </c>
      <c r="E6679">
        <v>0</v>
      </c>
      <c r="F6679">
        <v>0</v>
      </c>
      <c r="G6679">
        <v>55555555</v>
      </c>
      <c r="H6679">
        <v>0</v>
      </c>
      <c r="I6679">
        <v>0</v>
      </c>
      <c r="J6679">
        <v>0</v>
      </c>
      <c r="K6679">
        <v>0</v>
      </c>
      <c r="L6679">
        <v>0</v>
      </c>
      <c r="M6679">
        <v>0</v>
      </c>
    </row>
    <row r="6680" spans="2:13" x14ac:dyDescent="0.2">
      <c r="B6680">
        <v>0</v>
      </c>
      <c r="C6680">
        <v>0</v>
      </c>
      <c r="D6680">
        <v>0</v>
      </c>
      <c r="E6680">
        <v>0</v>
      </c>
      <c r="F6680">
        <v>0</v>
      </c>
      <c r="G6680">
        <v>55555555</v>
      </c>
      <c r="H6680">
        <v>0</v>
      </c>
      <c r="I6680">
        <v>0</v>
      </c>
      <c r="J6680">
        <v>0</v>
      </c>
      <c r="K6680">
        <v>0</v>
      </c>
      <c r="L6680">
        <v>0</v>
      </c>
      <c r="M6680">
        <v>0</v>
      </c>
    </row>
    <row r="6681" spans="2:13" x14ac:dyDescent="0.2">
      <c r="B6681">
        <v>0</v>
      </c>
      <c r="C6681">
        <v>0</v>
      </c>
      <c r="D6681">
        <v>0</v>
      </c>
      <c r="E6681">
        <v>0</v>
      </c>
      <c r="F6681">
        <v>0</v>
      </c>
      <c r="G6681">
        <v>55555555</v>
      </c>
      <c r="H6681">
        <v>0</v>
      </c>
      <c r="I6681">
        <v>0</v>
      </c>
      <c r="J6681">
        <v>0</v>
      </c>
      <c r="K6681">
        <v>0</v>
      </c>
      <c r="L6681">
        <v>0</v>
      </c>
      <c r="M6681">
        <v>0</v>
      </c>
    </row>
    <row r="6682" spans="2:13" x14ac:dyDescent="0.2">
      <c r="B6682">
        <v>0</v>
      </c>
      <c r="C6682">
        <v>0</v>
      </c>
      <c r="D6682">
        <v>0</v>
      </c>
      <c r="E6682">
        <v>0</v>
      </c>
      <c r="F6682">
        <v>0</v>
      </c>
      <c r="G6682">
        <v>55555555</v>
      </c>
      <c r="H6682">
        <v>0</v>
      </c>
      <c r="I6682">
        <v>0</v>
      </c>
      <c r="J6682">
        <v>0</v>
      </c>
      <c r="K6682">
        <v>0</v>
      </c>
      <c r="L6682">
        <v>0</v>
      </c>
      <c r="M6682">
        <v>0</v>
      </c>
    </row>
    <row r="6683" spans="2:13" x14ac:dyDescent="0.2">
      <c r="B6683">
        <v>0</v>
      </c>
      <c r="C6683">
        <v>0</v>
      </c>
      <c r="D6683">
        <v>0</v>
      </c>
      <c r="E6683">
        <v>0</v>
      </c>
      <c r="F6683">
        <v>0</v>
      </c>
      <c r="G6683">
        <v>55555555</v>
      </c>
      <c r="H6683">
        <v>0</v>
      </c>
      <c r="I6683">
        <v>0</v>
      </c>
      <c r="J6683">
        <v>0</v>
      </c>
      <c r="K6683">
        <v>0</v>
      </c>
      <c r="L6683">
        <v>0</v>
      </c>
      <c r="M6683">
        <v>0</v>
      </c>
    </row>
    <row r="6684" spans="2:13" x14ac:dyDescent="0.2">
      <c r="B6684">
        <v>0</v>
      </c>
      <c r="C6684">
        <v>0</v>
      </c>
      <c r="D6684">
        <v>0</v>
      </c>
      <c r="E6684">
        <v>0</v>
      </c>
      <c r="F6684">
        <v>0</v>
      </c>
      <c r="G6684">
        <v>55555555</v>
      </c>
      <c r="H6684">
        <v>0</v>
      </c>
      <c r="I6684">
        <v>0</v>
      </c>
      <c r="J6684">
        <v>0</v>
      </c>
      <c r="K6684">
        <v>0</v>
      </c>
      <c r="L6684">
        <v>0</v>
      </c>
      <c r="M6684">
        <v>0</v>
      </c>
    </row>
    <row r="6685" spans="2:13" x14ac:dyDescent="0.2">
      <c r="B6685">
        <v>0</v>
      </c>
      <c r="C6685">
        <v>0</v>
      </c>
      <c r="D6685">
        <v>0</v>
      </c>
      <c r="E6685">
        <v>0</v>
      </c>
      <c r="F6685">
        <v>0</v>
      </c>
      <c r="G6685">
        <v>55555555</v>
      </c>
      <c r="H6685">
        <v>0</v>
      </c>
      <c r="I6685">
        <v>0</v>
      </c>
      <c r="J6685">
        <v>0</v>
      </c>
      <c r="K6685">
        <v>0</v>
      </c>
      <c r="L6685">
        <v>0</v>
      </c>
      <c r="M6685">
        <v>0</v>
      </c>
    </row>
    <row r="6686" spans="2:13" x14ac:dyDescent="0.2">
      <c r="B6686">
        <v>0</v>
      </c>
      <c r="C6686">
        <v>0</v>
      </c>
      <c r="D6686">
        <v>0</v>
      </c>
      <c r="E6686">
        <v>0</v>
      </c>
      <c r="F6686">
        <v>0</v>
      </c>
      <c r="G6686">
        <v>55555555</v>
      </c>
      <c r="H6686">
        <v>0</v>
      </c>
      <c r="I6686">
        <v>0</v>
      </c>
      <c r="J6686">
        <v>0</v>
      </c>
      <c r="K6686">
        <v>0</v>
      </c>
      <c r="L6686">
        <v>0</v>
      </c>
      <c r="M6686">
        <v>0</v>
      </c>
    </row>
    <row r="6687" spans="2:13" x14ac:dyDescent="0.2">
      <c r="B6687">
        <v>0</v>
      </c>
      <c r="C6687">
        <v>0</v>
      </c>
      <c r="D6687">
        <v>0</v>
      </c>
      <c r="E6687">
        <v>0</v>
      </c>
      <c r="F6687">
        <v>0</v>
      </c>
      <c r="G6687">
        <v>55555555</v>
      </c>
      <c r="H6687">
        <v>0</v>
      </c>
      <c r="I6687">
        <v>0</v>
      </c>
      <c r="J6687">
        <v>0</v>
      </c>
      <c r="K6687">
        <v>0</v>
      </c>
      <c r="L6687">
        <v>0</v>
      </c>
      <c r="M6687">
        <v>0</v>
      </c>
    </row>
    <row r="6688" spans="2:13" x14ac:dyDescent="0.2">
      <c r="B6688">
        <v>0</v>
      </c>
      <c r="C6688">
        <v>0</v>
      </c>
      <c r="D6688">
        <v>0</v>
      </c>
      <c r="E6688">
        <v>0</v>
      </c>
      <c r="F6688">
        <v>0</v>
      </c>
      <c r="G6688">
        <v>55555555</v>
      </c>
      <c r="H6688">
        <v>0</v>
      </c>
      <c r="I6688">
        <v>0</v>
      </c>
      <c r="J6688">
        <v>0</v>
      </c>
      <c r="K6688">
        <v>0</v>
      </c>
      <c r="L6688">
        <v>0</v>
      </c>
      <c r="M6688">
        <v>0</v>
      </c>
    </row>
    <row r="6689" spans="2:13" x14ac:dyDescent="0.2">
      <c r="B6689">
        <v>0</v>
      </c>
      <c r="C6689">
        <v>0</v>
      </c>
      <c r="D6689">
        <v>0</v>
      </c>
      <c r="E6689">
        <v>0</v>
      </c>
      <c r="F6689">
        <v>0</v>
      </c>
      <c r="G6689">
        <v>55555555</v>
      </c>
      <c r="H6689">
        <v>0</v>
      </c>
      <c r="I6689">
        <v>0</v>
      </c>
      <c r="J6689">
        <v>0</v>
      </c>
      <c r="K6689">
        <v>0</v>
      </c>
      <c r="L6689">
        <v>0</v>
      </c>
      <c r="M6689">
        <v>0</v>
      </c>
    </row>
    <row r="6690" spans="2:13" x14ac:dyDescent="0.2">
      <c r="B6690">
        <v>0</v>
      </c>
      <c r="C6690">
        <v>0</v>
      </c>
      <c r="D6690">
        <v>0</v>
      </c>
      <c r="E6690">
        <v>0</v>
      </c>
      <c r="F6690">
        <v>0</v>
      </c>
      <c r="G6690">
        <v>55555555</v>
      </c>
      <c r="H6690">
        <v>0</v>
      </c>
      <c r="I6690">
        <v>0</v>
      </c>
      <c r="J6690">
        <v>0</v>
      </c>
      <c r="K6690">
        <v>0</v>
      </c>
      <c r="L6690">
        <v>0</v>
      </c>
      <c r="M6690">
        <v>0</v>
      </c>
    </row>
    <row r="6691" spans="2:13" x14ac:dyDescent="0.2">
      <c r="B6691">
        <v>0</v>
      </c>
      <c r="C6691">
        <v>0</v>
      </c>
      <c r="D6691">
        <v>0</v>
      </c>
      <c r="E6691">
        <v>0</v>
      </c>
      <c r="F6691">
        <v>0</v>
      </c>
      <c r="G6691">
        <v>55555555</v>
      </c>
      <c r="H6691">
        <v>0</v>
      </c>
      <c r="I6691">
        <v>0</v>
      </c>
      <c r="J6691">
        <v>0</v>
      </c>
      <c r="K6691">
        <v>0</v>
      </c>
      <c r="L6691">
        <v>0</v>
      </c>
      <c r="M6691">
        <v>0</v>
      </c>
    </row>
    <row r="6692" spans="2:13" x14ac:dyDescent="0.2">
      <c r="B6692">
        <v>0</v>
      </c>
      <c r="C6692">
        <v>0</v>
      </c>
      <c r="D6692">
        <v>0</v>
      </c>
      <c r="E6692">
        <v>0</v>
      </c>
      <c r="F6692">
        <v>0</v>
      </c>
      <c r="G6692">
        <v>55555555</v>
      </c>
      <c r="H6692">
        <v>0</v>
      </c>
      <c r="I6692">
        <v>0</v>
      </c>
      <c r="J6692">
        <v>0</v>
      </c>
      <c r="K6692">
        <v>0</v>
      </c>
      <c r="L6692">
        <v>0</v>
      </c>
      <c r="M6692">
        <v>0</v>
      </c>
    </row>
    <row r="6693" spans="2:13" x14ac:dyDescent="0.2">
      <c r="B6693">
        <v>0</v>
      </c>
      <c r="C6693">
        <v>0</v>
      </c>
      <c r="D6693">
        <v>0</v>
      </c>
      <c r="E6693">
        <v>0</v>
      </c>
      <c r="F6693">
        <v>0</v>
      </c>
      <c r="G6693">
        <v>55555555</v>
      </c>
      <c r="H6693">
        <v>0</v>
      </c>
      <c r="I6693">
        <v>0</v>
      </c>
      <c r="J6693">
        <v>0</v>
      </c>
      <c r="K6693">
        <v>0</v>
      </c>
      <c r="L6693">
        <v>0</v>
      </c>
      <c r="M6693">
        <v>0</v>
      </c>
    </row>
    <row r="6694" spans="2:13" x14ac:dyDescent="0.2">
      <c r="B6694">
        <v>0</v>
      </c>
      <c r="C6694">
        <v>0</v>
      </c>
      <c r="D6694">
        <v>0</v>
      </c>
      <c r="E6694">
        <v>0</v>
      </c>
      <c r="F6694">
        <v>0</v>
      </c>
      <c r="G6694">
        <v>55555555</v>
      </c>
      <c r="H6694">
        <v>0</v>
      </c>
      <c r="I6694">
        <v>0</v>
      </c>
      <c r="J6694">
        <v>0</v>
      </c>
      <c r="K6694">
        <v>0</v>
      </c>
      <c r="L6694">
        <v>0</v>
      </c>
      <c r="M6694">
        <v>0</v>
      </c>
    </row>
    <row r="6695" spans="2:13" x14ac:dyDescent="0.2">
      <c r="B6695">
        <v>0</v>
      </c>
      <c r="C6695">
        <v>0</v>
      </c>
      <c r="D6695">
        <v>0</v>
      </c>
      <c r="E6695">
        <v>0</v>
      </c>
      <c r="F6695">
        <v>0</v>
      </c>
      <c r="G6695">
        <v>55555555</v>
      </c>
      <c r="H6695">
        <v>0</v>
      </c>
      <c r="I6695">
        <v>0</v>
      </c>
      <c r="J6695">
        <v>0</v>
      </c>
      <c r="K6695">
        <v>0</v>
      </c>
      <c r="L6695">
        <v>0</v>
      </c>
      <c r="M6695">
        <v>0</v>
      </c>
    </row>
    <row r="6696" spans="2:13" x14ac:dyDescent="0.2">
      <c r="B6696">
        <v>0</v>
      </c>
      <c r="C6696">
        <v>0</v>
      </c>
      <c r="D6696">
        <v>0</v>
      </c>
      <c r="E6696">
        <v>0</v>
      </c>
      <c r="F6696">
        <v>0</v>
      </c>
      <c r="G6696">
        <v>55555555</v>
      </c>
      <c r="H6696">
        <v>0</v>
      </c>
      <c r="I6696">
        <v>0</v>
      </c>
      <c r="J6696">
        <v>0</v>
      </c>
      <c r="K6696">
        <v>0</v>
      </c>
      <c r="L6696">
        <v>0</v>
      </c>
      <c r="M6696">
        <v>0</v>
      </c>
    </row>
    <row r="6697" spans="2:13" x14ac:dyDescent="0.2">
      <c r="B6697">
        <v>0</v>
      </c>
      <c r="C6697">
        <v>0</v>
      </c>
      <c r="D6697">
        <v>0</v>
      </c>
      <c r="E6697">
        <v>0</v>
      </c>
      <c r="F6697">
        <v>0</v>
      </c>
      <c r="G6697">
        <v>55555555</v>
      </c>
      <c r="H6697">
        <v>0</v>
      </c>
      <c r="I6697">
        <v>0</v>
      </c>
      <c r="J6697">
        <v>0</v>
      </c>
      <c r="K6697">
        <v>0</v>
      </c>
      <c r="L6697">
        <v>0</v>
      </c>
      <c r="M6697">
        <v>0</v>
      </c>
    </row>
    <row r="6698" spans="2:13" x14ac:dyDescent="0.2">
      <c r="B6698">
        <v>0</v>
      </c>
      <c r="C6698">
        <v>0</v>
      </c>
      <c r="D6698">
        <v>0</v>
      </c>
      <c r="E6698">
        <v>0</v>
      </c>
      <c r="F6698">
        <v>0</v>
      </c>
      <c r="G6698">
        <v>55555555</v>
      </c>
      <c r="H6698">
        <v>0</v>
      </c>
      <c r="I6698">
        <v>0</v>
      </c>
      <c r="J6698">
        <v>0</v>
      </c>
      <c r="K6698">
        <v>0</v>
      </c>
      <c r="L6698">
        <v>0</v>
      </c>
      <c r="M6698">
        <v>0</v>
      </c>
    </row>
    <row r="6699" spans="2:13" x14ac:dyDescent="0.2">
      <c r="B6699">
        <v>0</v>
      </c>
      <c r="C6699">
        <v>0</v>
      </c>
      <c r="D6699">
        <v>0</v>
      </c>
      <c r="E6699">
        <v>0</v>
      </c>
      <c r="F6699">
        <v>0</v>
      </c>
      <c r="G6699">
        <v>55555555</v>
      </c>
      <c r="H6699">
        <v>0</v>
      </c>
      <c r="I6699">
        <v>0</v>
      </c>
      <c r="J6699">
        <v>0</v>
      </c>
      <c r="K6699">
        <v>0</v>
      </c>
      <c r="L6699">
        <v>0</v>
      </c>
      <c r="M6699">
        <v>0</v>
      </c>
    </row>
    <row r="6700" spans="2:13" x14ac:dyDescent="0.2">
      <c r="B6700">
        <v>0</v>
      </c>
      <c r="C6700">
        <v>0</v>
      </c>
      <c r="D6700">
        <v>0</v>
      </c>
      <c r="E6700">
        <v>0</v>
      </c>
      <c r="F6700">
        <v>0</v>
      </c>
      <c r="G6700">
        <v>55555555</v>
      </c>
      <c r="H6700">
        <v>0</v>
      </c>
      <c r="I6700">
        <v>0</v>
      </c>
      <c r="J6700">
        <v>0</v>
      </c>
      <c r="K6700">
        <v>0</v>
      </c>
      <c r="L6700">
        <v>0</v>
      </c>
      <c r="M6700">
        <v>0</v>
      </c>
    </row>
    <row r="6701" spans="2:13" x14ac:dyDescent="0.2">
      <c r="B6701">
        <v>0</v>
      </c>
      <c r="C6701">
        <v>0</v>
      </c>
      <c r="D6701">
        <v>0</v>
      </c>
      <c r="E6701">
        <v>0</v>
      </c>
      <c r="F6701">
        <v>0</v>
      </c>
      <c r="G6701">
        <v>55555555</v>
      </c>
      <c r="H6701">
        <v>0</v>
      </c>
      <c r="I6701">
        <v>0</v>
      </c>
      <c r="J6701">
        <v>0</v>
      </c>
      <c r="K6701">
        <v>0</v>
      </c>
      <c r="L6701">
        <v>0</v>
      </c>
      <c r="M6701">
        <v>0</v>
      </c>
    </row>
    <row r="6702" spans="2:13" x14ac:dyDescent="0.2">
      <c r="B6702">
        <v>0</v>
      </c>
      <c r="C6702">
        <v>0</v>
      </c>
      <c r="D6702">
        <v>0</v>
      </c>
      <c r="E6702">
        <v>0</v>
      </c>
      <c r="F6702">
        <v>0</v>
      </c>
      <c r="G6702">
        <v>55555555</v>
      </c>
      <c r="H6702">
        <v>0</v>
      </c>
      <c r="I6702">
        <v>0</v>
      </c>
      <c r="J6702">
        <v>0</v>
      </c>
      <c r="K6702">
        <v>0</v>
      </c>
      <c r="L6702">
        <v>0</v>
      </c>
      <c r="M6702">
        <v>0</v>
      </c>
    </row>
    <row r="6703" spans="2:13" x14ac:dyDescent="0.2">
      <c r="B6703">
        <v>0</v>
      </c>
      <c r="C6703">
        <v>0</v>
      </c>
      <c r="D6703">
        <v>0</v>
      </c>
      <c r="E6703">
        <v>0</v>
      </c>
      <c r="F6703">
        <v>0</v>
      </c>
      <c r="G6703">
        <v>55555555</v>
      </c>
      <c r="H6703">
        <v>0</v>
      </c>
      <c r="I6703">
        <v>0</v>
      </c>
      <c r="J6703">
        <v>0</v>
      </c>
      <c r="K6703">
        <v>0</v>
      </c>
      <c r="L6703">
        <v>0</v>
      </c>
      <c r="M6703">
        <v>0</v>
      </c>
    </row>
    <row r="6704" spans="2:13" x14ac:dyDescent="0.2">
      <c r="B6704">
        <v>0</v>
      </c>
      <c r="C6704">
        <v>0</v>
      </c>
      <c r="D6704">
        <v>0</v>
      </c>
      <c r="E6704">
        <v>0</v>
      </c>
      <c r="F6704">
        <v>0</v>
      </c>
      <c r="G6704">
        <v>55555555</v>
      </c>
      <c r="H6704">
        <v>0</v>
      </c>
      <c r="I6704">
        <v>0</v>
      </c>
      <c r="J6704">
        <v>0</v>
      </c>
      <c r="K6704">
        <v>0</v>
      </c>
      <c r="L6704">
        <v>0</v>
      </c>
      <c r="M6704">
        <v>0</v>
      </c>
    </row>
    <row r="6705" spans="2:13" x14ac:dyDescent="0.2">
      <c r="B6705">
        <v>0</v>
      </c>
      <c r="C6705">
        <v>0</v>
      </c>
      <c r="D6705">
        <v>0</v>
      </c>
      <c r="E6705">
        <v>0</v>
      </c>
      <c r="F6705">
        <v>0</v>
      </c>
      <c r="G6705">
        <v>55555555</v>
      </c>
      <c r="H6705">
        <v>0</v>
      </c>
      <c r="I6705">
        <v>0</v>
      </c>
      <c r="J6705">
        <v>0</v>
      </c>
      <c r="K6705">
        <v>0</v>
      </c>
      <c r="L6705">
        <v>0</v>
      </c>
      <c r="M6705">
        <v>0</v>
      </c>
    </row>
    <row r="6706" spans="2:13" x14ac:dyDescent="0.2">
      <c r="B6706">
        <v>0</v>
      </c>
      <c r="C6706">
        <v>0</v>
      </c>
      <c r="D6706">
        <v>0</v>
      </c>
      <c r="E6706">
        <v>0</v>
      </c>
      <c r="F6706">
        <v>0</v>
      </c>
      <c r="G6706">
        <v>55555555</v>
      </c>
      <c r="H6706">
        <v>0</v>
      </c>
      <c r="I6706">
        <v>0</v>
      </c>
      <c r="J6706">
        <v>0</v>
      </c>
      <c r="K6706">
        <v>0</v>
      </c>
      <c r="L6706">
        <v>0</v>
      </c>
      <c r="M6706">
        <v>0</v>
      </c>
    </row>
    <row r="6707" spans="2:13" x14ac:dyDescent="0.2">
      <c r="B6707">
        <v>0</v>
      </c>
      <c r="C6707">
        <v>0</v>
      </c>
      <c r="D6707">
        <v>0</v>
      </c>
      <c r="E6707">
        <v>0</v>
      </c>
      <c r="F6707">
        <v>0</v>
      </c>
      <c r="G6707">
        <v>55555555</v>
      </c>
      <c r="H6707">
        <v>0</v>
      </c>
      <c r="I6707">
        <v>0</v>
      </c>
      <c r="J6707">
        <v>0</v>
      </c>
      <c r="K6707">
        <v>0</v>
      </c>
      <c r="L6707">
        <v>0</v>
      </c>
      <c r="M6707">
        <v>0</v>
      </c>
    </row>
    <row r="6708" spans="2:13" x14ac:dyDescent="0.2">
      <c r="B6708">
        <v>0</v>
      </c>
      <c r="C6708">
        <v>0</v>
      </c>
      <c r="D6708">
        <v>0</v>
      </c>
      <c r="E6708">
        <v>0</v>
      </c>
      <c r="F6708">
        <v>0</v>
      </c>
      <c r="G6708">
        <v>55555555</v>
      </c>
      <c r="H6708">
        <v>0</v>
      </c>
      <c r="I6708">
        <v>0</v>
      </c>
      <c r="J6708">
        <v>0</v>
      </c>
      <c r="K6708">
        <v>0</v>
      </c>
      <c r="L6708">
        <v>0</v>
      </c>
      <c r="M6708">
        <v>0</v>
      </c>
    </row>
    <row r="6709" spans="2:13" x14ac:dyDescent="0.2">
      <c r="B6709">
        <v>0</v>
      </c>
      <c r="C6709">
        <v>0</v>
      </c>
      <c r="D6709">
        <v>0</v>
      </c>
      <c r="E6709">
        <v>0</v>
      </c>
      <c r="F6709">
        <v>0</v>
      </c>
      <c r="G6709">
        <v>55555555</v>
      </c>
      <c r="H6709">
        <v>0</v>
      </c>
      <c r="I6709">
        <v>0</v>
      </c>
      <c r="J6709">
        <v>0</v>
      </c>
      <c r="K6709">
        <v>0</v>
      </c>
      <c r="L6709">
        <v>0</v>
      </c>
      <c r="M6709">
        <v>0</v>
      </c>
    </row>
    <row r="6710" spans="2:13" x14ac:dyDescent="0.2">
      <c r="B6710">
        <v>0</v>
      </c>
      <c r="C6710">
        <v>0</v>
      </c>
      <c r="D6710">
        <v>0</v>
      </c>
      <c r="E6710">
        <v>0</v>
      </c>
      <c r="F6710">
        <v>0</v>
      </c>
      <c r="G6710">
        <v>55555555</v>
      </c>
      <c r="H6710">
        <v>0</v>
      </c>
      <c r="I6710">
        <v>0</v>
      </c>
      <c r="J6710">
        <v>0</v>
      </c>
      <c r="K6710">
        <v>0</v>
      </c>
      <c r="L6710">
        <v>0</v>
      </c>
      <c r="M6710">
        <v>0</v>
      </c>
    </row>
    <row r="6711" spans="2:13" x14ac:dyDescent="0.2">
      <c r="B6711">
        <v>0</v>
      </c>
      <c r="C6711">
        <v>0</v>
      </c>
      <c r="D6711">
        <v>0</v>
      </c>
      <c r="E6711">
        <v>0</v>
      </c>
      <c r="F6711">
        <v>0</v>
      </c>
      <c r="G6711">
        <v>55555555</v>
      </c>
      <c r="H6711">
        <v>0</v>
      </c>
      <c r="I6711">
        <v>0</v>
      </c>
      <c r="J6711">
        <v>0</v>
      </c>
      <c r="K6711">
        <v>0</v>
      </c>
      <c r="L6711">
        <v>0</v>
      </c>
      <c r="M6711">
        <v>0</v>
      </c>
    </row>
    <row r="6712" spans="2:13" x14ac:dyDescent="0.2">
      <c r="B6712">
        <v>0</v>
      </c>
      <c r="C6712">
        <v>0</v>
      </c>
      <c r="D6712">
        <v>0</v>
      </c>
      <c r="E6712">
        <v>0</v>
      </c>
      <c r="F6712">
        <v>0</v>
      </c>
      <c r="G6712">
        <v>55555555</v>
      </c>
      <c r="H6712">
        <v>0</v>
      </c>
      <c r="I6712">
        <v>0</v>
      </c>
      <c r="J6712">
        <v>0</v>
      </c>
      <c r="K6712">
        <v>0</v>
      </c>
      <c r="L6712">
        <v>0</v>
      </c>
      <c r="M6712">
        <v>0</v>
      </c>
    </row>
    <row r="6713" spans="2:13" x14ac:dyDescent="0.2">
      <c r="B6713">
        <v>0</v>
      </c>
      <c r="C6713">
        <v>0</v>
      </c>
      <c r="D6713">
        <v>0</v>
      </c>
      <c r="E6713">
        <v>0</v>
      </c>
      <c r="F6713">
        <v>0</v>
      </c>
      <c r="G6713">
        <v>55555555</v>
      </c>
      <c r="H6713">
        <v>0</v>
      </c>
      <c r="I6713">
        <v>0</v>
      </c>
      <c r="J6713">
        <v>0</v>
      </c>
      <c r="K6713">
        <v>0</v>
      </c>
      <c r="L6713">
        <v>0</v>
      </c>
      <c r="M6713">
        <v>0</v>
      </c>
    </row>
    <row r="6714" spans="2:13" x14ac:dyDescent="0.2">
      <c r="B6714">
        <v>0</v>
      </c>
      <c r="C6714">
        <v>0</v>
      </c>
      <c r="D6714">
        <v>0</v>
      </c>
      <c r="E6714">
        <v>0</v>
      </c>
      <c r="F6714">
        <v>0</v>
      </c>
      <c r="G6714">
        <v>55555555</v>
      </c>
      <c r="H6714">
        <v>0</v>
      </c>
      <c r="I6714">
        <v>0</v>
      </c>
      <c r="J6714">
        <v>0</v>
      </c>
      <c r="K6714">
        <v>0</v>
      </c>
      <c r="L6714">
        <v>0</v>
      </c>
      <c r="M6714">
        <v>0</v>
      </c>
    </row>
    <row r="6715" spans="2:13" x14ac:dyDescent="0.2">
      <c r="B6715">
        <v>0</v>
      </c>
      <c r="C6715">
        <v>0</v>
      </c>
      <c r="D6715">
        <v>0</v>
      </c>
      <c r="E6715">
        <v>0</v>
      </c>
      <c r="F6715">
        <v>0</v>
      </c>
      <c r="G6715">
        <v>55555555</v>
      </c>
      <c r="H6715">
        <v>0</v>
      </c>
      <c r="I6715">
        <v>0</v>
      </c>
      <c r="J6715">
        <v>0</v>
      </c>
      <c r="K6715">
        <v>0</v>
      </c>
      <c r="L6715">
        <v>0</v>
      </c>
      <c r="M6715">
        <v>0</v>
      </c>
    </row>
    <row r="6716" spans="2:13" x14ac:dyDescent="0.2">
      <c r="B6716">
        <v>0</v>
      </c>
      <c r="C6716">
        <v>0</v>
      </c>
      <c r="D6716">
        <v>0</v>
      </c>
      <c r="E6716">
        <v>0</v>
      </c>
      <c r="F6716">
        <v>0</v>
      </c>
      <c r="G6716">
        <v>55555555</v>
      </c>
      <c r="H6716">
        <v>0</v>
      </c>
      <c r="I6716">
        <v>0</v>
      </c>
      <c r="J6716">
        <v>0</v>
      </c>
      <c r="K6716">
        <v>0</v>
      </c>
      <c r="L6716">
        <v>0</v>
      </c>
      <c r="M6716">
        <v>0</v>
      </c>
    </row>
    <row r="6717" spans="2:13" x14ac:dyDescent="0.2">
      <c r="B6717">
        <v>0</v>
      </c>
      <c r="C6717">
        <v>0</v>
      </c>
      <c r="D6717">
        <v>0</v>
      </c>
      <c r="E6717">
        <v>0</v>
      </c>
      <c r="F6717">
        <v>0</v>
      </c>
      <c r="G6717">
        <v>55555555</v>
      </c>
      <c r="H6717">
        <v>0</v>
      </c>
      <c r="I6717">
        <v>0</v>
      </c>
      <c r="J6717">
        <v>0</v>
      </c>
      <c r="K6717">
        <v>0</v>
      </c>
      <c r="L6717">
        <v>0</v>
      </c>
      <c r="M6717">
        <v>0</v>
      </c>
    </row>
    <row r="6718" spans="2:13" x14ac:dyDescent="0.2">
      <c r="B6718">
        <v>0</v>
      </c>
      <c r="C6718">
        <v>0</v>
      </c>
      <c r="D6718">
        <v>0</v>
      </c>
      <c r="E6718">
        <v>0</v>
      </c>
      <c r="F6718">
        <v>0</v>
      </c>
      <c r="G6718">
        <v>55555555</v>
      </c>
      <c r="H6718">
        <v>0</v>
      </c>
      <c r="I6718">
        <v>0</v>
      </c>
      <c r="J6718">
        <v>0</v>
      </c>
      <c r="K6718">
        <v>0</v>
      </c>
      <c r="L6718">
        <v>0</v>
      </c>
      <c r="M6718">
        <v>0</v>
      </c>
    </row>
    <row r="6719" spans="2:13" x14ac:dyDescent="0.2">
      <c r="B6719">
        <v>0</v>
      </c>
      <c r="C6719">
        <v>0</v>
      </c>
      <c r="D6719">
        <v>0</v>
      </c>
      <c r="E6719">
        <v>0</v>
      </c>
      <c r="F6719">
        <v>0</v>
      </c>
      <c r="G6719">
        <v>55555555</v>
      </c>
      <c r="H6719">
        <v>0</v>
      </c>
      <c r="I6719">
        <v>0</v>
      </c>
      <c r="J6719">
        <v>0</v>
      </c>
      <c r="K6719">
        <v>0</v>
      </c>
      <c r="L6719">
        <v>0</v>
      </c>
      <c r="M6719">
        <v>0</v>
      </c>
    </row>
    <row r="6720" spans="2:13" x14ac:dyDescent="0.2">
      <c r="B6720">
        <v>0</v>
      </c>
      <c r="C6720">
        <v>0</v>
      </c>
      <c r="D6720">
        <v>0</v>
      </c>
      <c r="E6720">
        <v>0</v>
      </c>
      <c r="F6720">
        <v>0</v>
      </c>
      <c r="G6720">
        <v>55555555</v>
      </c>
      <c r="H6720">
        <v>0</v>
      </c>
      <c r="I6720">
        <v>0</v>
      </c>
      <c r="J6720">
        <v>0</v>
      </c>
      <c r="K6720">
        <v>0</v>
      </c>
      <c r="L6720">
        <v>0</v>
      </c>
      <c r="M6720">
        <v>0</v>
      </c>
    </row>
    <row r="6721" spans="2:13" x14ac:dyDescent="0.2">
      <c r="B6721">
        <v>0</v>
      </c>
      <c r="C6721">
        <v>0</v>
      </c>
      <c r="D6721">
        <v>0</v>
      </c>
      <c r="E6721">
        <v>0</v>
      </c>
      <c r="F6721">
        <v>0</v>
      </c>
      <c r="G6721">
        <v>55555555</v>
      </c>
      <c r="H6721">
        <v>0</v>
      </c>
      <c r="I6721">
        <v>0</v>
      </c>
      <c r="J6721">
        <v>0</v>
      </c>
      <c r="K6721">
        <v>0</v>
      </c>
      <c r="L6721">
        <v>0</v>
      </c>
      <c r="M6721">
        <v>0</v>
      </c>
    </row>
    <row r="6722" spans="2:13" x14ac:dyDescent="0.2">
      <c r="B6722">
        <v>0</v>
      </c>
      <c r="C6722">
        <v>0</v>
      </c>
      <c r="D6722">
        <v>0</v>
      </c>
      <c r="E6722">
        <v>0</v>
      </c>
      <c r="F6722">
        <v>0</v>
      </c>
      <c r="G6722">
        <v>55555555</v>
      </c>
      <c r="H6722">
        <v>0</v>
      </c>
      <c r="I6722">
        <v>0</v>
      </c>
      <c r="J6722">
        <v>0</v>
      </c>
      <c r="K6722">
        <v>0</v>
      </c>
      <c r="L6722">
        <v>0</v>
      </c>
      <c r="M6722">
        <v>0</v>
      </c>
    </row>
    <row r="6723" spans="2:13" x14ac:dyDescent="0.2">
      <c r="B6723">
        <v>0</v>
      </c>
      <c r="C6723">
        <v>0</v>
      </c>
      <c r="D6723">
        <v>0</v>
      </c>
      <c r="E6723">
        <v>0</v>
      </c>
      <c r="F6723">
        <v>0</v>
      </c>
      <c r="G6723">
        <v>55555555</v>
      </c>
      <c r="H6723">
        <v>0</v>
      </c>
      <c r="I6723">
        <v>0</v>
      </c>
      <c r="J6723">
        <v>0</v>
      </c>
      <c r="K6723">
        <v>0</v>
      </c>
      <c r="L6723">
        <v>0</v>
      </c>
      <c r="M6723">
        <v>0</v>
      </c>
    </row>
    <row r="6724" spans="2:13" x14ac:dyDescent="0.2">
      <c r="B6724">
        <v>0</v>
      </c>
      <c r="C6724">
        <v>0</v>
      </c>
      <c r="D6724">
        <v>0</v>
      </c>
      <c r="E6724">
        <v>0</v>
      </c>
      <c r="F6724">
        <v>0</v>
      </c>
      <c r="G6724">
        <v>55555555</v>
      </c>
      <c r="H6724">
        <v>0</v>
      </c>
      <c r="I6724">
        <v>0</v>
      </c>
      <c r="J6724">
        <v>0</v>
      </c>
      <c r="K6724">
        <v>0</v>
      </c>
      <c r="L6724">
        <v>0</v>
      </c>
      <c r="M6724">
        <v>0</v>
      </c>
    </row>
    <row r="6725" spans="2:13" x14ac:dyDescent="0.2">
      <c r="B6725">
        <v>0</v>
      </c>
      <c r="C6725">
        <v>0</v>
      </c>
      <c r="D6725">
        <v>0</v>
      </c>
      <c r="E6725">
        <v>0</v>
      </c>
      <c r="F6725">
        <v>0</v>
      </c>
      <c r="G6725">
        <v>55555555</v>
      </c>
      <c r="H6725">
        <v>0</v>
      </c>
      <c r="I6725">
        <v>0</v>
      </c>
      <c r="J6725">
        <v>0</v>
      </c>
      <c r="K6725">
        <v>0</v>
      </c>
      <c r="L6725">
        <v>0</v>
      </c>
      <c r="M6725">
        <v>0</v>
      </c>
    </row>
    <row r="6726" spans="2:13" x14ac:dyDescent="0.2">
      <c r="B6726">
        <v>0</v>
      </c>
      <c r="C6726">
        <v>0</v>
      </c>
      <c r="D6726">
        <v>0</v>
      </c>
      <c r="E6726">
        <v>0</v>
      </c>
      <c r="F6726">
        <v>0</v>
      </c>
      <c r="G6726">
        <v>55555555</v>
      </c>
      <c r="H6726">
        <v>0</v>
      </c>
      <c r="I6726">
        <v>0</v>
      </c>
      <c r="J6726">
        <v>0</v>
      </c>
      <c r="K6726">
        <v>0</v>
      </c>
      <c r="L6726">
        <v>0</v>
      </c>
      <c r="M6726">
        <v>0</v>
      </c>
    </row>
    <row r="6727" spans="2:13" x14ac:dyDescent="0.2">
      <c r="B6727">
        <v>0</v>
      </c>
      <c r="C6727">
        <v>0</v>
      </c>
      <c r="D6727">
        <v>0</v>
      </c>
      <c r="E6727">
        <v>0</v>
      </c>
      <c r="F6727">
        <v>0</v>
      </c>
      <c r="G6727">
        <v>55555555</v>
      </c>
      <c r="H6727">
        <v>0</v>
      </c>
      <c r="I6727">
        <v>0</v>
      </c>
      <c r="J6727">
        <v>0</v>
      </c>
      <c r="K6727">
        <v>0</v>
      </c>
      <c r="L6727">
        <v>0</v>
      </c>
      <c r="M6727">
        <v>0</v>
      </c>
    </row>
    <row r="6728" spans="2:13" x14ac:dyDescent="0.2">
      <c r="B6728">
        <v>0</v>
      </c>
      <c r="C6728">
        <v>0</v>
      </c>
      <c r="D6728">
        <v>0</v>
      </c>
      <c r="E6728">
        <v>0</v>
      </c>
      <c r="F6728">
        <v>0</v>
      </c>
      <c r="G6728">
        <v>55555555</v>
      </c>
      <c r="H6728">
        <v>0</v>
      </c>
      <c r="I6728">
        <v>0</v>
      </c>
      <c r="J6728">
        <v>0</v>
      </c>
      <c r="K6728">
        <v>0</v>
      </c>
      <c r="L6728">
        <v>0</v>
      </c>
      <c r="M6728">
        <v>0</v>
      </c>
    </row>
    <row r="6729" spans="2:13" x14ac:dyDescent="0.2">
      <c r="B6729">
        <v>0</v>
      </c>
      <c r="C6729">
        <v>0</v>
      </c>
      <c r="D6729">
        <v>0</v>
      </c>
      <c r="E6729">
        <v>0</v>
      </c>
      <c r="F6729">
        <v>0</v>
      </c>
      <c r="G6729">
        <v>55555555</v>
      </c>
      <c r="H6729">
        <v>0</v>
      </c>
      <c r="I6729">
        <v>0</v>
      </c>
      <c r="J6729">
        <v>0</v>
      </c>
      <c r="K6729">
        <v>0</v>
      </c>
      <c r="L6729">
        <v>0</v>
      </c>
      <c r="M6729">
        <v>0</v>
      </c>
    </row>
    <row r="6730" spans="2:13" x14ac:dyDescent="0.2">
      <c r="B6730">
        <v>0</v>
      </c>
      <c r="C6730">
        <v>0</v>
      </c>
      <c r="D6730">
        <v>0</v>
      </c>
      <c r="E6730">
        <v>0</v>
      </c>
      <c r="F6730">
        <v>0</v>
      </c>
      <c r="G6730">
        <v>55555555</v>
      </c>
      <c r="H6730">
        <v>0</v>
      </c>
      <c r="I6730">
        <v>0</v>
      </c>
      <c r="J6730">
        <v>0</v>
      </c>
      <c r="K6730">
        <v>0</v>
      </c>
      <c r="L6730">
        <v>0</v>
      </c>
      <c r="M6730">
        <v>0</v>
      </c>
    </row>
    <row r="6731" spans="2:13" x14ac:dyDescent="0.2">
      <c r="B6731">
        <v>0</v>
      </c>
      <c r="C6731">
        <v>0</v>
      </c>
      <c r="D6731">
        <v>0</v>
      </c>
      <c r="E6731">
        <v>0</v>
      </c>
      <c r="F6731">
        <v>0</v>
      </c>
      <c r="G6731">
        <v>55555555</v>
      </c>
      <c r="H6731">
        <v>0</v>
      </c>
      <c r="I6731">
        <v>0</v>
      </c>
      <c r="J6731">
        <v>0</v>
      </c>
      <c r="K6731">
        <v>0</v>
      </c>
      <c r="L6731">
        <v>0</v>
      </c>
      <c r="M6731">
        <v>0</v>
      </c>
    </row>
    <row r="6732" spans="2:13" x14ac:dyDescent="0.2">
      <c r="B6732">
        <v>0</v>
      </c>
      <c r="C6732">
        <v>0</v>
      </c>
      <c r="D6732">
        <v>0</v>
      </c>
      <c r="E6732">
        <v>0</v>
      </c>
      <c r="F6732">
        <v>0</v>
      </c>
      <c r="G6732">
        <v>55555555</v>
      </c>
      <c r="H6732">
        <v>0</v>
      </c>
      <c r="I6732">
        <v>0</v>
      </c>
      <c r="J6732">
        <v>0</v>
      </c>
      <c r="K6732">
        <v>0</v>
      </c>
      <c r="L6732">
        <v>0</v>
      </c>
      <c r="M6732">
        <v>0</v>
      </c>
    </row>
    <row r="6733" spans="2:13" x14ac:dyDescent="0.2">
      <c r="B6733">
        <v>0</v>
      </c>
      <c r="C6733">
        <v>0</v>
      </c>
      <c r="D6733">
        <v>0</v>
      </c>
      <c r="E6733">
        <v>0</v>
      </c>
      <c r="F6733">
        <v>0</v>
      </c>
      <c r="G6733">
        <v>55555555</v>
      </c>
      <c r="H6733">
        <v>0</v>
      </c>
      <c r="I6733">
        <v>0</v>
      </c>
      <c r="J6733">
        <v>0</v>
      </c>
      <c r="K6733">
        <v>0</v>
      </c>
      <c r="L6733">
        <v>0</v>
      </c>
      <c r="M6733">
        <v>0</v>
      </c>
    </row>
    <row r="6734" spans="2:13" x14ac:dyDescent="0.2">
      <c r="B6734">
        <v>0</v>
      </c>
      <c r="C6734">
        <v>0</v>
      </c>
      <c r="D6734">
        <v>0</v>
      </c>
      <c r="E6734">
        <v>0</v>
      </c>
      <c r="F6734">
        <v>0</v>
      </c>
      <c r="G6734">
        <v>55555555</v>
      </c>
      <c r="H6734">
        <v>0</v>
      </c>
      <c r="I6734">
        <v>0</v>
      </c>
      <c r="J6734">
        <v>0</v>
      </c>
      <c r="K6734">
        <v>0</v>
      </c>
      <c r="L6734">
        <v>0</v>
      </c>
      <c r="M6734">
        <v>0</v>
      </c>
    </row>
    <row r="6735" spans="2:13" x14ac:dyDescent="0.2">
      <c r="B6735">
        <v>0</v>
      </c>
      <c r="C6735">
        <v>0</v>
      </c>
      <c r="D6735">
        <v>0</v>
      </c>
      <c r="E6735">
        <v>0</v>
      </c>
      <c r="F6735">
        <v>0</v>
      </c>
      <c r="G6735">
        <v>55555555</v>
      </c>
      <c r="H6735">
        <v>0</v>
      </c>
      <c r="I6735">
        <v>0</v>
      </c>
      <c r="J6735">
        <v>0</v>
      </c>
      <c r="K6735">
        <v>0</v>
      </c>
      <c r="L6735">
        <v>0</v>
      </c>
      <c r="M6735">
        <v>0</v>
      </c>
    </row>
    <row r="6736" spans="2:13" x14ac:dyDescent="0.2">
      <c r="B6736">
        <v>0</v>
      </c>
      <c r="C6736">
        <v>0</v>
      </c>
      <c r="D6736">
        <v>0</v>
      </c>
      <c r="E6736">
        <v>0</v>
      </c>
      <c r="F6736">
        <v>0</v>
      </c>
      <c r="G6736">
        <v>55555555</v>
      </c>
      <c r="H6736">
        <v>0</v>
      </c>
      <c r="I6736">
        <v>0</v>
      </c>
      <c r="J6736">
        <v>0</v>
      </c>
      <c r="K6736">
        <v>0</v>
      </c>
      <c r="L6736">
        <v>0</v>
      </c>
      <c r="M6736">
        <v>0</v>
      </c>
    </row>
    <row r="6737" spans="2:13" x14ac:dyDescent="0.2">
      <c r="B6737">
        <v>0</v>
      </c>
      <c r="C6737">
        <v>0</v>
      </c>
      <c r="D6737">
        <v>0</v>
      </c>
      <c r="E6737">
        <v>0</v>
      </c>
      <c r="F6737">
        <v>0</v>
      </c>
      <c r="G6737">
        <v>55555555</v>
      </c>
      <c r="H6737">
        <v>0</v>
      </c>
      <c r="I6737">
        <v>0</v>
      </c>
      <c r="J6737">
        <v>0</v>
      </c>
      <c r="K6737">
        <v>0</v>
      </c>
      <c r="L6737">
        <v>0</v>
      </c>
      <c r="M6737">
        <v>0</v>
      </c>
    </row>
    <row r="6738" spans="2:13" x14ac:dyDescent="0.2">
      <c r="B6738">
        <v>0</v>
      </c>
      <c r="C6738">
        <v>0</v>
      </c>
      <c r="D6738">
        <v>0</v>
      </c>
      <c r="E6738">
        <v>0</v>
      </c>
      <c r="F6738">
        <v>0</v>
      </c>
      <c r="G6738">
        <v>55555555</v>
      </c>
      <c r="H6738">
        <v>0</v>
      </c>
      <c r="I6738">
        <v>0</v>
      </c>
      <c r="J6738">
        <v>0</v>
      </c>
      <c r="K6738">
        <v>0</v>
      </c>
      <c r="L6738">
        <v>0</v>
      </c>
      <c r="M6738">
        <v>0</v>
      </c>
    </row>
    <row r="6739" spans="2:13" x14ac:dyDescent="0.2">
      <c r="B6739">
        <v>0</v>
      </c>
      <c r="C6739">
        <v>0</v>
      </c>
      <c r="D6739">
        <v>0</v>
      </c>
      <c r="E6739">
        <v>0</v>
      </c>
      <c r="F6739">
        <v>0</v>
      </c>
      <c r="G6739">
        <v>55555555</v>
      </c>
      <c r="H6739">
        <v>0</v>
      </c>
      <c r="I6739">
        <v>0</v>
      </c>
      <c r="J6739">
        <v>0</v>
      </c>
      <c r="K6739">
        <v>0</v>
      </c>
      <c r="L6739">
        <v>0</v>
      </c>
      <c r="M6739">
        <v>0</v>
      </c>
    </row>
    <row r="6740" spans="2:13" x14ac:dyDescent="0.2">
      <c r="B6740">
        <v>0</v>
      </c>
      <c r="C6740">
        <v>0</v>
      </c>
      <c r="D6740">
        <v>0</v>
      </c>
      <c r="E6740">
        <v>0</v>
      </c>
      <c r="F6740">
        <v>0</v>
      </c>
      <c r="G6740">
        <v>55555555</v>
      </c>
      <c r="H6740">
        <v>0</v>
      </c>
      <c r="I6740">
        <v>0</v>
      </c>
      <c r="J6740">
        <v>0</v>
      </c>
      <c r="K6740">
        <v>0</v>
      </c>
      <c r="L6740">
        <v>0</v>
      </c>
      <c r="M6740">
        <v>0</v>
      </c>
    </row>
    <row r="6741" spans="2:13" x14ac:dyDescent="0.2">
      <c r="B6741">
        <v>0</v>
      </c>
      <c r="C6741">
        <v>0</v>
      </c>
      <c r="D6741">
        <v>0</v>
      </c>
      <c r="E6741">
        <v>0</v>
      </c>
      <c r="F6741">
        <v>0</v>
      </c>
      <c r="G6741">
        <v>55555555</v>
      </c>
      <c r="H6741">
        <v>0</v>
      </c>
      <c r="I6741">
        <v>0</v>
      </c>
      <c r="J6741">
        <v>0</v>
      </c>
      <c r="K6741">
        <v>0</v>
      </c>
      <c r="L6741">
        <v>0</v>
      </c>
      <c r="M6741">
        <v>0</v>
      </c>
    </row>
    <row r="6742" spans="2:13" x14ac:dyDescent="0.2">
      <c r="B6742">
        <v>0</v>
      </c>
      <c r="C6742">
        <v>0</v>
      </c>
      <c r="D6742">
        <v>0</v>
      </c>
      <c r="E6742">
        <v>0</v>
      </c>
      <c r="F6742">
        <v>0</v>
      </c>
      <c r="G6742">
        <v>55555555</v>
      </c>
      <c r="H6742">
        <v>0</v>
      </c>
      <c r="I6742">
        <v>0</v>
      </c>
      <c r="J6742">
        <v>0</v>
      </c>
      <c r="K6742">
        <v>0</v>
      </c>
      <c r="L6742">
        <v>0</v>
      </c>
      <c r="M6742">
        <v>0</v>
      </c>
    </row>
    <row r="6743" spans="2:13" x14ac:dyDescent="0.2">
      <c r="B6743">
        <v>0</v>
      </c>
      <c r="C6743">
        <v>0</v>
      </c>
      <c r="D6743">
        <v>0</v>
      </c>
      <c r="E6743">
        <v>0</v>
      </c>
      <c r="F6743">
        <v>0</v>
      </c>
      <c r="G6743">
        <v>55555555</v>
      </c>
      <c r="H6743">
        <v>0</v>
      </c>
      <c r="I6743">
        <v>0</v>
      </c>
      <c r="J6743">
        <v>0</v>
      </c>
      <c r="K6743">
        <v>0</v>
      </c>
      <c r="L6743">
        <v>0</v>
      </c>
      <c r="M6743">
        <v>0</v>
      </c>
    </row>
    <row r="6744" spans="2:13" x14ac:dyDescent="0.2">
      <c r="B6744">
        <v>0</v>
      </c>
      <c r="C6744">
        <v>0</v>
      </c>
      <c r="D6744">
        <v>0</v>
      </c>
      <c r="E6744">
        <v>0</v>
      </c>
      <c r="F6744">
        <v>0</v>
      </c>
      <c r="G6744">
        <v>55555555</v>
      </c>
      <c r="H6744">
        <v>0</v>
      </c>
      <c r="I6744">
        <v>0</v>
      </c>
      <c r="J6744">
        <v>0</v>
      </c>
      <c r="K6744">
        <v>0</v>
      </c>
      <c r="L6744">
        <v>0</v>
      </c>
      <c r="M6744">
        <v>0</v>
      </c>
    </row>
    <row r="6745" spans="2:13" x14ac:dyDescent="0.2">
      <c r="B6745">
        <v>0</v>
      </c>
      <c r="C6745">
        <v>0</v>
      </c>
      <c r="D6745">
        <v>0</v>
      </c>
      <c r="E6745">
        <v>0</v>
      </c>
      <c r="F6745">
        <v>0</v>
      </c>
      <c r="G6745">
        <v>55555555</v>
      </c>
      <c r="H6745">
        <v>0</v>
      </c>
      <c r="I6745">
        <v>0</v>
      </c>
      <c r="J6745">
        <v>0</v>
      </c>
      <c r="K6745">
        <v>0</v>
      </c>
      <c r="L6745">
        <v>0</v>
      </c>
      <c r="M6745">
        <v>0</v>
      </c>
    </row>
    <row r="6746" spans="2:13" x14ac:dyDescent="0.2">
      <c r="B6746">
        <v>0</v>
      </c>
      <c r="C6746">
        <v>0</v>
      </c>
      <c r="D6746">
        <v>0</v>
      </c>
      <c r="E6746">
        <v>0</v>
      </c>
      <c r="F6746">
        <v>0</v>
      </c>
      <c r="G6746">
        <v>55555555</v>
      </c>
      <c r="H6746">
        <v>0</v>
      </c>
      <c r="I6746">
        <v>0</v>
      </c>
      <c r="J6746">
        <v>0</v>
      </c>
      <c r="K6746">
        <v>0</v>
      </c>
      <c r="L6746">
        <v>0</v>
      </c>
      <c r="M6746">
        <v>0</v>
      </c>
    </row>
    <row r="6747" spans="2:13" x14ac:dyDescent="0.2">
      <c r="B6747">
        <v>0</v>
      </c>
      <c r="C6747">
        <v>0</v>
      </c>
      <c r="D6747">
        <v>0</v>
      </c>
      <c r="E6747">
        <v>0</v>
      </c>
      <c r="F6747">
        <v>0</v>
      </c>
      <c r="G6747">
        <v>55555555</v>
      </c>
      <c r="H6747">
        <v>0</v>
      </c>
      <c r="I6747">
        <v>0</v>
      </c>
      <c r="J6747">
        <v>0</v>
      </c>
      <c r="K6747">
        <v>0</v>
      </c>
      <c r="L6747">
        <v>0</v>
      </c>
      <c r="M6747">
        <v>0</v>
      </c>
    </row>
    <row r="6748" spans="2:13" x14ac:dyDescent="0.2">
      <c r="B6748">
        <v>0</v>
      </c>
      <c r="C6748">
        <v>0</v>
      </c>
      <c r="D6748">
        <v>0</v>
      </c>
      <c r="E6748">
        <v>0</v>
      </c>
      <c r="F6748">
        <v>0</v>
      </c>
      <c r="G6748">
        <v>55555555</v>
      </c>
      <c r="H6748">
        <v>0</v>
      </c>
      <c r="I6748">
        <v>0</v>
      </c>
      <c r="J6748">
        <v>0</v>
      </c>
      <c r="K6748">
        <v>0</v>
      </c>
      <c r="L6748">
        <v>0</v>
      </c>
      <c r="M6748">
        <v>0</v>
      </c>
    </row>
    <row r="6749" spans="2:13" x14ac:dyDescent="0.2">
      <c r="B6749">
        <v>0</v>
      </c>
      <c r="C6749">
        <v>0</v>
      </c>
      <c r="D6749">
        <v>0</v>
      </c>
      <c r="E6749">
        <v>0</v>
      </c>
      <c r="F6749">
        <v>0</v>
      </c>
      <c r="G6749">
        <v>55555555</v>
      </c>
      <c r="H6749">
        <v>0</v>
      </c>
      <c r="I6749">
        <v>0</v>
      </c>
      <c r="J6749">
        <v>0</v>
      </c>
      <c r="K6749">
        <v>0</v>
      </c>
      <c r="L6749">
        <v>0</v>
      </c>
      <c r="M6749">
        <v>0</v>
      </c>
    </row>
    <row r="6750" spans="2:13" x14ac:dyDescent="0.2">
      <c r="B6750">
        <v>0</v>
      </c>
      <c r="C6750">
        <v>0</v>
      </c>
      <c r="D6750">
        <v>0</v>
      </c>
      <c r="E6750">
        <v>0</v>
      </c>
      <c r="F6750">
        <v>0</v>
      </c>
      <c r="G6750">
        <v>55555555</v>
      </c>
      <c r="H6750">
        <v>0</v>
      </c>
      <c r="I6750">
        <v>0</v>
      </c>
      <c r="J6750">
        <v>0</v>
      </c>
      <c r="K6750">
        <v>0</v>
      </c>
      <c r="L6750">
        <v>0</v>
      </c>
      <c r="M6750">
        <v>0</v>
      </c>
    </row>
    <row r="6751" spans="2:13" x14ac:dyDescent="0.2">
      <c r="B6751">
        <v>0</v>
      </c>
      <c r="C6751">
        <v>0</v>
      </c>
      <c r="D6751">
        <v>0</v>
      </c>
      <c r="E6751">
        <v>0</v>
      </c>
      <c r="F6751">
        <v>0</v>
      </c>
      <c r="G6751">
        <v>55555555</v>
      </c>
      <c r="H6751">
        <v>0</v>
      </c>
      <c r="I6751">
        <v>0</v>
      </c>
      <c r="J6751">
        <v>0</v>
      </c>
      <c r="K6751">
        <v>0</v>
      </c>
      <c r="L6751">
        <v>0</v>
      </c>
      <c r="M6751">
        <v>0</v>
      </c>
    </row>
    <row r="6752" spans="2:13" x14ac:dyDescent="0.2">
      <c r="B6752">
        <v>0</v>
      </c>
      <c r="C6752">
        <v>0</v>
      </c>
      <c r="D6752">
        <v>0</v>
      </c>
      <c r="E6752">
        <v>0</v>
      </c>
      <c r="F6752">
        <v>0</v>
      </c>
      <c r="G6752">
        <v>55555555</v>
      </c>
      <c r="H6752">
        <v>0</v>
      </c>
      <c r="I6752">
        <v>0</v>
      </c>
      <c r="J6752">
        <v>0</v>
      </c>
      <c r="K6752">
        <v>0</v>
      </c>
      <c r="L6752">
        <v>0</v>
      </c>
      <c r="M6752">
        <v>0</v>
      </c>
    </row>
    <row r="6753" spans="2:13" x14ac:dyDescent="0.2">
      <c r="B6753">
        <v>0</v>
      </c>
      <c r="C6753">
        <v>0</v>
      </c>
      <c r="D6753">
        <v>0</v>
      </c>
      <c r="E6753">
        <v>0</v>
      </c>
      <c r="F6753">
        <v>0</v>
      </c>
      <c r="G6753">
        <v>55555555</v>
      </c>
      <c r="H6753">
        <v>0</v>
      </c>
      <c r="I6753">
        <v>0</v>
      </c>
      <c r="J6753">
        <v>0</v>
      </c>
      <c r="K6753">
        <v>0</v>
      </c>
      <c r="L6753">
        <v>0</v>
      </c>
      <c r="M6753">
        <v>0</v>
      </c>
    </row>
    <row r="6754" spans="2:13" x14ac:dyDescent="0.2">
      <c r="B6754">
        <v>0</v>
      </c>
      <c r="C6754">
        <v>0</v>
      </c>
      <c r="D6754">
        <v>0</v>
      </c>
      <c r="E6754">
        <v>0</v>
      </c>
      <c r="F6754">
        <v>0</v>
      </c>
      <c r="G6754">
        <v>55555555</v>
      </c>
      <c r="H6754">
        <v>0</v>
      </c>
      <c r="I6754">
        <v>0</v>
      </c>
      <c r="J6754">
        <v>0</v>
      </c>
      <c r="K6754">
        <v>0</v>
      </c>
      <c r="L6754">
        <v>0</v>
      </c>
      <c r="M6754">
        <v>0</v>
      </c>
    </row>
    <row r="6755" spans="2:13" x14ac:dyDescent="0.2">
      <c r="B6755">
        <v>0</v>
      </c>
      <c r="C6755">
        <v>0</v>
      </c>
      <c r="D6755">
        <v>0</v>
      </c>
      <c r="E6755">
        <v>0</v>
      </c>
      <c r="F6755">
        <v>0</v>
      </c>
      <c r="G6755">
        <v>55555555</v>
      </c>
      <c r="H6755">
        <v>0</v>
      </c>
      <c r="I6755">
        <v>0</v>
      </c>
      <c r="J6755">
        <v>0</v>
      </c>
      <c r="K6755">
        <v>0</v>
      </c>
      <c r="L6755">
        <v>0</v>
      </c>
      <c r="M6755">
        <v>0</v>
      </c>
    </row>
    <row r="6756" spans="2:13" x14ac:dyDescent="0.2">
      <c r="B6756">
        <v>0</v>
      </c>
      <c r="C6756">
        <v>0</v>
      </c>
      <c r="D6756">
        <v>0</v>
      </c>
      <c r="E6756">
        <v>0</v>
      </c>
      <c r="F6756">
        <v>0</v>
      </c>
      <c r="G6756">
        <v>55555555</v>
      </c>
      <c r="H6756">
        <v>0</v>
      </c>
      <c r="I6756">
        <v>0</v>
      </c>
      <c r="J6756">
        <v>0</v>
      </c>
      <c r="K6756">
        <v>0</v>
      </c>
      <c r="L6756">
        <v>0</v>
      </c>
      <c r="M6756">
        <v>0</v>
      </c>
    </row>
    <row r="6757" spans="2:13" x14ac:dyDescent="0.2">
      <c r="B6757">
        <v>0</v>
      </c>
      <c r="C6757">
        <v>0</v>
      </c>
      <c r="D6757">
        <v>0</v>
      </c>
      <c r="E6757">
        <v>0</v>
      </c>
      <c r="F6757">
        <v>0</v>
      </c>
      <c r="G6757">
        <v>55555555</v>
      </c>
      <c r="H6757">
        <v>0</v>
      </c>
      <c r="I6757">
        <v>0</v>
      </c>
      <c r="J6757">
        <v>0</v>
      </c>
      <c r="K6757">
        <v>0</v>
      </c>
      <c r="L6757">
        <v>0</v>
      </c>
      <c r="M6757">
        <v>0</v>
      </c>
    </row>
    <row r="6758" spans="2:13" x14ac:dyDescent="0.2">
      <c r="B6758">
        <v>0</v>
      </c>
      <c r="C6758">
        <v>0</v>
      </c>
      <c r="D6758">
        <v>0</v>
      </c>
      <c r="E6758">
        <v>0</v>
      </c>
      <c r="F6758">
        <v>0</v>
      </c>
      <c r="G6758">
        <v>55555555</v>
      </c>
      <c r="H6758">
        <v>0</v>
      </c>
      <c r="I6758">
        <v>0</v>
      </c>
      <c r="J6758">
        <v>0</v>
      </c>
      <c r="K6758">
        <v>0</v>
      </c>
      <c r="L6758">
        <v>0</v>
      </c>
      <c r="M6758">
        <v>0</v>
      </c>
    </row>
    <row r="6759" spans="2:13" x14ac:dyDescent="0.2">
      <c r="B6759">
        <v>0</v>
      </c>
      <c r="C6759">
        <v>0</v>
      </c>
      <c r="D6759">
        <v>0</v>
      </c>
      <c r="E6759">
        <v>0</v>
      </c>
      <c r="F6759">
        <v>0</v>
      </c>
      <c r="G6759">
        <v>55555555</v>
      </c>
      <c r="H6759">
        <v>0</v>
      </c>
      <c r="I6759">
        <v>0</v>
      </c>
      <c r="J6759">
        <v>0</v>
      </c>
      <c r="K6759">
        <v>0</v>
      </c>
      <c r="L6759">
        <v>0</v>
      </c>
      <c r="M6759">
        <v>0</v>
      </c>
    </row>
    <row r="6760" spans="2:13" x14ac:dyDescent="0.2">
      <c r="B6760">
        <v>0</v>
      </c>
      <c r="C6760">
        <v>0</v>
      </c>
      <c r="D6760">
        <v>0</v>
      </c>
      <c r="E6760">
        <v>0</v>
      </c>
      <c r="F6760">
        <v>0</v>
      </c>
      <c r="G6760">
        <v>55555555</v>
      </c>
      <c r="H6760">
        <v>0</v>
      </c>
      <c r="I6760">
        <v>0</v>
      </c>
      <c r="J6760">
        <v>0</v>
      </c>
      <c r="K6760">
        <v>0</v>
      </c>
      <c r="L6760">
        <v>0</v>
      </c>
      <c r="M6760">
        <v>0</v>
      </c>
    </row>
    <row r="6761" spans="2:13" x14ac:dyDescent="0.2">
      <c r="B6761">
        <v>0</v>
      </c>
      <c r="C6761">
        <v>0</v>
      </c>
      <c r="D6761">
        <v>0</v>
      </c>
      <c r="E6761">
        <v>0</v>
      </c>
      <c r="F6761">
        <v>0</v>
      </c>
      <c r="G6761">
        <v>55555555</v>
      </c>
      <c r="H6761">
        <v>0</v>
      </c>
      <c r="I6761">
        <v>0</v>
      </c>
      <c r="J6761">
        <v>0</v>
      </c>
      <c r="K6761">
        <v>0</v>
      </c>
      <c r="L6761">
        <v>0</v>
      </c>
      <c r="M6761">
        <v>0</v>
      </c>
    </row>
    <row r="6762" spans="2:13" x14ac:dyDescent="0.2">
      <c r="B6762">
        <v>0</v>
      </c>
      <c r="C6762">
        <v>0</v>
      </c>
      <c r="D6762">
        <v>0</v>
      </c>
      <c r="E6762">
        <v>0</v>
      </c>
      <c r="F6762">
        <v>0</v>
      </c>
      <c r="G6762">
        <v>55555555</v>
      </c>
      <c r="H6762">
        <v>0</v>
      </c>
      <c r="I6762">
        <v>0</v>
      </c>
      <c r="J6762">
        <v>0</v>
      </c>
      <c r="K6762">
        <v>0</v>
      </c>
      <c r="L6762">
        <v>0</v>
      </c>
      <c r="M6762">
        <v>0</v>
      </c>
    </row>
    <row r="6763" spans="2:13" x14ac:dyDescent="0.2">
      <c r="B6763">
        <v>0</v>
      </c>
      <c r="C6763">
        <v>0</v>
      </c>
      <c r="D6763">
        <v>0</v>
      </c>
      <c r="E6763">
        <v>0</v>
      </c>
      <c r="F6763">
        <v>0</v>
      </c>
      <c r="G6763">
        <v>55555555</v>
      </c>
      <c r="H6763">
        <v>0</v>
      </c>
      <c r="I6763">
        <v>0</v>
      </c>
      <c r="J6763">
        <v>0</v>
      </c>
      <c r="K6763">
        <v>0</v>
      </c>
      <c r="L6763">
        <v>0</v>
      </c>
      <c r="M6763">
        <v>0</v>
      </c>
    </row>
    <row r="6764" spans="2:13" x14ac:dyDescent="0.2">
      <c r="B6764">
        <v>0</v>
      </c>
      <c r="C6764">
        <v>0</v>
      </c>
      <c r="D6764">
        <v>0</v>
      </c>
      <c r="E6764">
        <v>0</v>
      </c>
      <c r="F6764">
        <v>0</v>
      </c>
      <c r="G6764">
        <v>55555555</v>
      </c>
      <c r="H6764">
        <v>0</v>
      </c>
      <c r="I6764">
        <v>0</v>
      </c>
      <c r="J6764">
        <v>0</v>
      </c>
      <c r="K6764">
        <v>0</v>
      </c>
      <c r="L6764">
        <v>0</v>
      </c>
      <c r="M6764">
        <v>0</v>
      </c>
    </row>
    <row r="6765" spans="2:13" x14ac:dyDescent="0.2">
      <c r="B6765">
        <v>0</v>
      </c>
      <c r="C6765">
        <v>0</v>
      </c>
      <c r="D6765">
        <v>0</v>
      </c>
      <c r="E6765">
        <v>0</v>
      </c>
      <c r="F6765">
        <v>0</v>
      </c>
      <c r="G6765">
        <v>55555555</v>
      </c>
      <c r="H6765">
        <v>0</v>
      </c>
      <c r="I6765">
        <v>0</v>
      </c>
      <c r="J6765">
        <v>0</v>
      </c>
      <c r="K6765">
        <v>0</v>
      </c>
      <c r="L6765">
        <v>0</v>
      </c>
      <c r="M6765">
        <v>0</v>
      </c>
    </row>
    <row r="6766" spans="2:13" x14ac:dyDescent="0.2">
      <c r="B6766">
        <v>0</v>
      </c>
      <c r="C6766">
        <v>0</v>
      </c>
      <c r="D6766">
        <v>0</v>
      </c>
      <c r="E6766">
        <v>0</v>
      </c>
      <c r="F6766">
        <v>0</v>
      </c>
      <c r="G6766">
        <v>55555555</v>
      </c>
      <c r="H6766">
        <v>0</v>
      </c>
      <c r="I6766">
        <v>0</v>
      </c>
      <c r="J6766">
        <v>0</v>
      </c>
      <c r="K6766">
        <v>0</v>
      </c>
      <c r="L6766">
        <v>0</v>
      </c>
      <c r="M6766">
        <v>0</v>
      </c>
    </row>
    <row r="6767" spans="2:13" x14ac:dyDescent="0.2">
      <c r="B6767">
        <v>0</v>
      </c>
      <c r="C6767">
        <v>0</v>
      </c>
      <c r="D6767">
        <v>0</v>
      </c>
      <c r="E6767">
        <v>0</v>
      </c>
      <c r="F6767">
        <v>0</v>
      </c>
      <c r="G6767">
        <v>55555555</v>
      </c>
      <c r="H6767">
        <v>0</v>
      </c>
      <c r="I6767">
        <v>0</v>
      </c>
      <c r="J6767">
        <v>0</v>
      </c>
      <c r="K6767">
        <v>0</v>
      </c>
      <c r="L6767">
        <v>0</v>
      </c>
      <c r="M6767">
        <v>0</v>
      </c>
    </row>
    <row r="6768" spans="2:13" x14ac:dyDescent="0.2">
      <c r="B6768">
        <v>0</v>
      </c>
      <c r="C6768">
        <v>0</v>
      </c>
      <c r="D6768">
        <v>0</v>
      </c>
      <c r="E6768">
        <v>0</v>
      </c>
      <c r="F6768">
        <v>0</v>
      </c>
      <c r="G6768">
        <v>55555555</v>
      </c>
      <c r="H6768">
        <v>0</v>
      </c>
      <c r="I6768">
        <v>0</v>
      </c>
      <c r="J6768">
        <v>0</v>
      </c>
      <c r="K6768">
        <v>0</v>
      </c>
      <c r="L6768">
        <v>0</v>
      </c>
      <c r="M6768">
        <v>0</v>
      </c>
    </row>
    <row r="6769" spans="2:13" x14ac:dyDescent="0.2">
      <c r="B6769">
        <v>0</v>
      </c>
      <c r="C6769">
        <v>0</v>
      </c>
      <c r="D6769">
        <v>0</v>
      </c>
      <c r="E6769">
        <v>0</v>
      </c>
      <c r="F6769">
        <v>0</v>
      </c>
      <c r="G6769">
        <v>55555555</v>
      </c>
      <c r="H6769">
        <v>0</v>
      </c>
      <c r="I6769">
        <v>0</v>
      </c>
      <c r="J6769">
        <v>0</v>
      </c>
      <c r="K6769">
        <v>0</v>
      </c>
      <c r="L6769">
        <v>0</v>
      </c>
      <c r="M6769">
        <v>0</v>
      </c>
    </row>
    <row r="6770" spans="2:13" x14ac:dyDescent="0.2">
      <c r="B6770">
        <v>0</v>
      </c>
      <c r="C6770">
        <v>0</v>
      </c>
      <c r="D6770">
        <v>0</v>
      </c>
      <c r="E6770">
        <v>0</v>
      </c>
      <c r="F6770">
        <v>0</v>
      </c>
      <c r="G6770">
        <v>55555555</v>
      </c>
      <c r="H6770">
        <v>0</v>
      </c>
      <c r="I6770">
        <v>0</v>
      </c>
      <c r="J6770">
        <v>0</v>
      </c>
      <c r="K6770">
        <v>0</v>
      </c>
      <c r="L6770">
        <v>0</v>
      </c>
      <c r="M6770">
        <v>0</v>
      </c>
    </row>
    <row r="6771" spans="2:13" x14ac:dyDescent="0.2">
      <c r="B6771">
        <v>0</v>
      </c>
      <c r="C6771">
        <v>0</v>
      </c>
      <c r="D6771">
        <v>0</v>
      </c>
      <c r="E6771">
        <v>0</v>
      </c>
      <c r="F6771">
        <v>0</v>
      </c>
      <c r="G6771">
        <v>55555555</v>
      </c>
      <c r="H6771">
        <v>0</v>
      </c>
      <c r="I6771">
        <v>0</v>
      </c>
      <c r="J6771">
        <v>0</v>
      </c>
      <c r="K6771">
        <v>0</v>
      </c>
      <c r="L6771">
        <v>0</v>
      </c>
      <c r="M6771">
        <v>0</v>
      </c>
    </row>
    <row r="6772" spans="2:13" x14ac:dyDescent="0.2">
      <c r="B6772">
        <v>0</v>
      </c>
      <c r="C6772">
        <v>0</v>
      </c>
      <c r="D6772">
        <v>0</v>
      </c>
      <c r="E6772">
        <v>0</v>
      </c>
      <c r="F6772">
        <v>0</v>
      </c>
      <c r="G6772">
        <v>55555555</v>
      </c>
      <c r="H6772">
        <v>0</v>
      </c>
      <c r="I6772">
        <v>0</v>
      </c>
      <c r="J6772">
        <v>0</v>
      </c>
      <c r="K6772">
        <v>0</v>
      </c>
      <c r="L6772">
        <v>0</v>
      </c>
      <c r="M6772">
        <v>0</v>
      </c>
    </row>
    <row r="6773" spans="2:13" x14ac:dyDescent="0.2">
      <c r="B6773">
        <v>0</v>
      </c>
      <c r="C6773">
        <v>0</v>
      </c>
      <c r="D6773">
        <v>0</v>
      </c>
      <c r="E6773">
        <v>0</v>
      </c>
      <c r="F6773">
        <v>0</v>
      </c>
      <c r="G6773">
        <v>55555555</v>
      </c>
      <c r="H6773">
        <v>0</v>
      </c>
      <c r="I6773">
        <v>0</v>
      </c>
      <c r="J6773">
        <v>0</v>
      </c>
      <c r="K6773">
        <v>0</v>
      </c>
      <c r="L6773">
        <v>0</v>
      </c>
      <c r="M6773">
        <v>0</v>
      </c>
    </row>
    <row r="6774" spans="2:13" x14ac:dyDescent="0.2">
      <c r="B6774">
        <v>0</v>
      </c>
      <c r="C6774">
        <v>0</v>
      </c>
      <c r="D6774">
        <v>0</v>
      </c>
      <c r="E6774">
        <v>0</v>
      </c>
      <c r="F6774">
        <v>0</v>
      </c>
      <c r="G6774">
        <v>55555555</v>
      </c>
      <c r="H6774">
        <v>0</v>
      </c>
      <c r="I6774">
        <v>0</v>
      </c>
      <c r="J6774">
        <v>0</v>
      </c>
      <c r="K6774">
        <v>0</v>
      </c>
      <c r="L6774">
        <v>0</v>
      </c>
      <c r="M6774">
        <v>0</v>
      </c>
    </row>
    <row r="6775" spans="2:13" x14ac:dyDescent="0.2">
      <c r="B6775">
        <v>0</v>
      </c>
      <c r="C6775">
        <v>0</v>
      </c>
      <c r="D6775">
        <v>0</v>
      </c>
      <c r="E6775">
        <v>0</v>
      </c>
      <c r="F6775">
        <v>0</v>
      </c>
      <c r="G6775">
        <v>55555555</v>
      </c>
      <c r="H6775">
        <v>0</v>
      </c>
      <c r="I6775">
        <v>0</v>
      </c>
      <c r="J6775">
        <v>0</v>
      </c>
      <c r="K6775">
        <v>0</v>
      </c>
      <c r="L6775">
        <v>0</v>
      </c>
      <c r="M6775">
        <v>0</v>
      </c>
    </row>
    <row r="6776" spans="2:13" x14ac:dyDescent="0.2">
      <c r="B6776">
        <v>0</v>
      </c>
      <c r="C6776">
        <v>0</v>
      </c>
      <c r="D6776">
        <v>0</v>
      </c>
      <c r="E6776">
        <v>0</v>
      </c>
      <c r="F6776">
        <v>0</v>
      </c>
      <c r="G6776">
        <v>55555555</v>
      </c>
      <c r="H6776">
        <v>0</v>
      </c>
      <c r="I6776">
        <v>0</v>
      </c>
      <c r="J6776">
        <v>0</v>
      </c>
      <c r="K6776">
        <v>0</v>
      </c>
      <c r="L6776">
        <v>0</v>
      </c>
      <c r="M6776">
        <v>0</v>
      </c>
    </row>
    <row r="6777" spans="2:13" x14ac:dyDescent="0.2">
      <c r="B6777">
        <v>0</v>
      </c>
      <c r="C6777">
        <v>0</v>
      </c>
      <c r="D6777">
        <v>0</v>
      </c>
      <c r="E6777">
        <v>0</v>
      </c>
      <c r="F6777">
        <v>0</v>
      </c>
      <c r="G6777">
        <v>55555555</v>
      </c>
      <c r="H6777">
        <v>0</v>
      </c>
      <c r="I6777">
        <v>0</v>
      </c>
      <c r="J6777">
        <v>0</v>
      </c>
      <c r="K6777">
        <v>0</v>
      </c>
      <c r="L6777">
        <v>0</v>
      </c>
      <c r="M6777">
        <v>0</v>
      </c>
    </row>
    <row r="6778" spans="2:13" x14ac:dyDescent="0.2">
      <c r="B6778">
        <v>0</v>
      </c>
      <c r="C6778">
        <v>0</v>
      </c>
      <c r="D6778">
        <v>0</v>
      </c>
      <c r="E6778">
        <v>0</v>
      </c>
      <c r="F6778">
        <v>0</v>
      </c>
      <c r="G6778">
        <v>55555555</v>
      </c>
      <c r="H6778">
        <v>0</v>
      </c>
      <c r="I6778">
        <v>0</v>
      </c>
      <c r="J6778">
        <v>0</v>
      </c>
      <c r="K6778">
        <v>0</v>
      </c>
      <c r="L6778">
        <v>0</v>
      </c>
      <c r="M6778">
        <v>0</v>
      </c>
    </row>
    <row r="6779" spans="2:13" x14ac:dyDescent="0.2">
      <c r="B6779">
        <v>0</v>
      </c>
      <c r="C6779">
        <v>0</v>
      </c>
      <c r="D6779">
        <v>0</v>
      </c>
      <c r="E6779">
        <v>0</v>
      </c>
      <c r="F6779">
        <v>0</v>
      </c>
      <c r="G6779">
        <v>55555555</v>
      </c>
      <c r="H6779">
        <v>0</v>
      </c>
      <c r="I6779">
        <v>0</v>
      </c>
      <c r="J6779">
        <v>0</v>
      </c>
      <c r="K6779">
        <v>0</v>
      </c>
      <c r="L6779">
        <v>0</v>
      </c>
      <c r="M6779">
        <v>0</v>
      </c>
    </row>
    <row r="6780" spans="2:13" x14ac:dyDescent="0.2">
      <c r="B6780">
        <v>0</v>
      </c>
      <c r="C6780">
        <v>0</v>
      </c>
      <c r="D6780">
        <v>0</v>
      </c>
      <c r="E6780">
        <v>0</v>
      </c>
      <c r="F6780">
        <v>0</v>
      </c>
      <c r="G6780">
        <v>55555555</v>
      </c>
      <c r="H6780">
        <v>0</v>
      </c>
      <c r="I6780">
        <v>0</v>
      </c>
      <c r="J6780">
        <v>0</v>
      </c>
      <c r="K6780">
        <v>0</v>
      </c>
      <c r="L6780">
        <v>0</v>
      </c>
      <c r="M6780">
        <v>0</v>
      </c>
    </row>
    <row r="6781" spans="2:13" x14ac:dyDescent="0.2">
      <c r="B6781">
        <v>0</v>
      </c>
      <c r="C6781">
        <v>0</v>
      </c>
      <c r="D6781">
        <v>0</v>
      </c>
      <c r="E6781">
        <v>0</v>
      </c>
      <c r="F6781">
        <v>0</v>
      </c>
      <c r="G6781">
        <v>55555555</v>
      </c>
      <c r="H6781">
        <v>0</v>
      </c>
      <c r="I6781">
        <v>0</v>
      </c>
      <c r="J6781">
        <v>0</v>
      </c>
      <c r="K6781">
        <v>0</v>
      </c>
      <c r="L6781">
        <v>0</v>
      </c>
      <c r="M6781">
        <v>0</v>
      </c>
    </row>
    <row r="6782" spans="2:13" x14ac:dyDescent="0.2">
      <c r="B6782">
        <v>0</v>
      </c>
      <c r="C6782">
        <v>0</v>
      </c>
      <c r="D6782">
        <v>0</v>
      </c>
      <c r="E6782">
        <v>0</v>
      </c>
      <c r="F6782">
        <v>0</v>
      </c>
      <c r="G6782">
        <v>55555555</v>
      </c>
      <c r="H6782">
        <v>0</v>
      </c>
      <c r="I6782">
        <v>0</v>
      </c>
      <c r="J6782">
        <v>0</v>
      </c>
      <c r="K6782">
        <v>0</v>
      </c>
      <c r="L6782">
        <v>0</v>
      </c>
      <c r="M6782">
        <v>0</v>
      </c>
    </row>
    <row r="6783" spans="2:13" x14ac:dyDescent="0.2">
      <c r="B6783">
        <v>0</v>
      </c>
      <c r="C6783">
        <v>0</v>
      </c>
      <c r="D6783">
        <v>0</v>
      </c>
      <c r="E6783">
        <v>0</v>
      </c>
      <c r="F6783">
        <v>0</v>
      </c>
      <c r="G6783">
        <v>55555555</v>
      </c>
      <c r="H6783">
        <v>0</v>
      </c>
      <c r="I6783">
        <v>0</v>
      </c>
      <c r="J6783">
        <v>0</v>
      </c>
      <c r="K6783">
        <v>0</v>
      </c>
      <c r="L6783">
        <v>0</v>
      </c>
      <c r="M6783">
        <v>0</v>
      </c>
    </row>
    <row r="6784" spans="2:13" x14ac:dyDescent="0.2">
      <c r="B6784">
        <v>0</v>
      </c>
      <c r="C6784">
        <v>0</v>
      </c>
      <c r="D6784">
        <v>0</v>
      </c>
      <c r="E6784">
        <v>0</v>
      </c>
      <c r="F6784">
        <v>0</v>
      </c>
      <c r="G6784">
        <v>55555555</v>
      </c>
      <c r="H6784">
        <v>0</v>
      </c>
      <c r="I6784">
        <v>0</v>
      </c>
      <c r="J6784">
        <v>0</v>
      </c>
      <c r="K6784">
        <v>0</v>
      </c>
      <c r="L6784">
        <v>0</v>
      </c>
      <c r="M6784">
        <v>0</v>
      </c>
    </row>
    <row r="6785" spans="2:13" x14ac:dyDescent="0.2">
      <c r="B6785">
        <v>0</v>
      </c>
      <c r="C6785">
        <v>0</v>
      </c>
      <c r="D6785">
        <v>0</v>
      </c>
      <c r="E6785">
        <v>0</v>
      </c>
      <c r="F6785">
        <v>0</v>
      </c>
      <c r="G6785">
        <v>55555555</v>
      </c>
      <c r="H6785">
        <v>0</v>
      </c>
      <c r="I6785">
        <v>0</v>
      </c>
      <c r="J6785">
        <v>0</v>
      </c>
      <c r="K6785">
        <v>0</v>
      </c>
      <c r="L6785">
        <v>0</v>
      </c>
      <c r="M6785">
        <v>0</v>
      </c>
    </row>
    <row r="6786" spans="2:13" x14ac:dyDescent="0.2">
      <c r="B6786">
        <v>0</v>
      </c>
      <c r="C6786">
        <v>0</v>
      </c>
      <c r="D6786">
        <v>0</v>
      </c>
      <c r="E6786">
        <v>0</v>
      </c>
      <c r="F6786">
        <v>0</v>
      </c>
      <c r="G6786">
        <v>55555555</v>
      </c>
      <c r="H6786">
        <v>0</v>
      </c>
      <c r="I6786">
        <v>0</v>
      </c>
      <c r="J6786">
        <v>0</v>
      </c>
      <c r="K6786">
        <v>0</v>
      </c>
      <c r="L6786">
        <v>0</v>
      </c>
      <c r="M6786">
        <v>0</v>
      </c>
    </row>
    <row r="6787" spans="2:13" x14ac:dyDescent="0.2">
      <c r="B6787">
        <v>0</v>
      </c>
      <c r="C6787">
        <v>0</v>
      </c>
      <c r="D6787">
        <v>0</v>
      </c>
      <c r="E6787">
        <v>0</v>
      </c>
      <c r="F6787">
        <v>0</v>
      </c>
      <c r="G6787">
        <v>55555555</v>
      </c>
      <c r="H6787">
        <v>0</v>
      </c>
      <c r="I6787">
        <v>0</v>
      </c>
      <c r="J6787">
        <v>0</v>
      </c>
      <c r="K6787">
        <v>0</v>
      </c>
      <c r="L6787">
        <v>0</v>
      </c>
      <c r="M6787">
        <v>0</v>
      </c>
    </row>
    <row r="6788" spans="2:13" x14ac:dyDescent="0.2">
      <c r="B6788">
        <v>0</v>
      </c>
      <c r="C6788">
        <v>0</v>
      </c>
      <c r="D6788">
        <v>0</v>
      </c>
      <c r="E6788">
        <v>0</v>
      </c>
      <c r="F6788">
        <v>0</v>
      </c>
      <c r="G6788">
        <v>55555555</v>
      </c>
      <c r="H6788">
        <v>0</v>
      </c>
      <c r="I6788">
        <v>0</v>
      </c>
      <c r="J6788">
        <v>0</v>
      </c>
      <c r="K6788">
        <v>0</v>
      </c>
      <c r="L6788">
        <v>0</v>
      </c>
      <c r="M6788">
        <v>0</v>
      </c>
    </row>
    <row r="6789" spans="2:13" x14ac:dyDescent="0.2">
      <c r="B6789">
        <v>0</v>
      </c>
      <c r="C6789">
        <v>0</v>
      </c>
      <c r="D6789">
        <v>0</v>
      </c>
      <c r="E6789">
        <v>0</v>
      </c>
      <c r="F6789">
        <v>0</v>
      </c>
      <c r="G6789">
        <v>55555555</v>
      </c>
      <c r="H6789">
        <v>0</v>
      </c>
      <c r="I6789">
        <v>0</v>
      </c>
      <c r="J6789">
        <v>0</v>
      </c>
      <c r="K6789">
        <v>0</v>
      </c>
      <c r="L6789">
        <v>0</v>
      </c>
      <c r="M6789">
        <v>0</v>
      </c>
    </row>
    <row r="6790" spans="2:13" x14ac:dyDescent="0.2">
      <c r="B6790">
        <v>0</v>
      </c>
      <c r="C6790">
        <v>0</v>
      </c>
      <c r="D6790">
        <v>0</v>
      </c>
      <c r="E6790">
        <v>0</v>
      </c>
      <c r="F6790">
        <v>0</v>
      </c>
      <c r="G6790">
        <v>55555555</v>
      </c>
      <c r="H6790">
        <v>0</v>
      </c>
      <c r="I6790">
        <v>0</v>
      </c>
      <c r="J6790">
        <v>0</v>
      </c>
      <c r="K6790">
        <v>0</v>
      </c>
      <c r="L6790">
        <v>0</v>
      </c>
      <c r="M6790">
        <v>0</v>
      </c>
    </row>
    <row r="6791" spans="2:13" x14ac:dyDescent="0.2">
      <c r="B6791">
        <v>0</v>
      </c>
      <c r="C6791">
        <v>0</v>
      </c>
      <c r="D6791">
        <v>0</v>
      </c>
      <c r="E6791">
        <v>0</v>
      </c>
      <c r="F6791">
        <v>0</v>
      </c>
      <c r="G6791">
        <v>55555555</v>
      </c>
      <c r="H6791">
        <v>0</v>
      </c>
      <c r="I6791">
        <v>0</v>
      </c>
      <c r="J6791">
        <v>0</v>
      </c>
      <c r="K6791">
        <v>0</v>
      </c>
      <c r="L6791">
        <v>0</v>
      </c>
      <c r="M6791">
        <v>0</v>
      </c>
    </row>
    <row r="6792" spans="2:13" x14ac:dyDescent="0.2">
      <c r="B6792">
        <v>0</v>
      </c>
      <c r="C6792">
        <v>0</v>
      </c>
      <c r="D6792">
        <v>0</v>
      </c>
      <c r="E6792">
        <v>0</v>
      </c>
      <c r="F6792">
        <v>0</v>
      </c>
      <c r="G6792">
        <v>55555555</v>
      </c>
      <c r="H6792">
        <v>0</v>
      </c>
      <c r="I6792">
        <v>0</v>
      </c>
      <c r="J6792">
        <v>0</v>
      </c>
      <c r="K6792">
        <v>0</v>
      </c>
      <c r="L6792">
        <v>0</v>
      </c>
      <c r="M6792">
        <v>0</v>
      </c>
    </row>
    <row r="6793" spans="2:13" x14ac:dyDescent="0.2">
      <c r="B6793">
        <v>0</v>
      </c>
      <c r="C6793">
        <v>0</v>
      </c>
      <c r="D6793">
        <v>0</v>
      </c>
      <c r="E6793">
        <v>0</v>
      </c>
      <c r="F6793">
        <v>0</v>
      </c>
      <c r="G6793">
        <v>55555555</v>
      </c>
      <c r="H6793">
        <v>0</v>
      </c>
      <c r="I6793">
        <v>0</v>
      </c>
      <c r="J6793">
        <v>0</v>
      </c>
      <c r="K6793">
        <v>0</v>
      </c>
      <c r="L6793">
        <v>0</v>
      </c>
      <c r="M6793">
        <v>0</v>
      </c>
    </row>
    <row r="6794" spans="2:13" x14ac:dyDescent="0.2">
      <c r="B6794">
        <v>0</v>
      </c>
      <c r="C6794">
        <v>0</v>
      </c>
      <c r="D6794">
        <v>0</v>
      </c>
      <c r="E6794">
        <v>0</v>
      </c>
      <c r="F6794">
        <v>0</v>
      </c>
      <c r="G6794">
        <v>55555555</v>
      </c>
      <c r="H6794">
        <v>0</v>
      </c>
      <c r="I6794">
        <v>0</v>
      </c>
      <c r="J6794">
        <v>0</v>
      </c>
      <c r="K6794">
        <v>0</v>
      </c>
      <c r="L6794">
        <v>0</v>
      </c>
      <c r="M6794">
        <v>0</v>
      </c>
    </row>
    <row r="6795" spans="2:13" x14ac:dyDescent="0.2">
      <c r="B6795">
        <v>0</v>
      </c>
      <c r="C6795">
        <v>0</v>
      </c>
      <c r="D6795">
        <v>0</v>
      </c>
      <c r="E6795">
        <v>0</v>
      </c>
      <c r="F6795">
        <v>0</v>
      </c>
      <c r="G6795">
        <v>55555555</v>
      </c>
      <c r="H6795">
        <v>0</v>
      </c>
      <c r="I6795">
        <v>0</v>
      </c>
      <c r="J6795">
        <v>0</v>
      </c>
      <c r="K6795">
        <v>0</v>
      </c>
      <c r="L6795">
        <v>0</v>
      </c>
      <c r="M6795">
        <v>0</v>
      </c>
    </row>
    <row r="6796" spans="2:13" x14ac:dyDescent="0.2">
      <c r="B6796">
        <v>0</v>
      </c>
      <c r="C6796">
        <v>0</v>
      </c>
      <c r="D6796">
        <v>0</v>
      </c>
      <c r="E6796">
        <v>0</v>
      </c>
      <c r="F6796">
        <v>0</v>
      </c>
      <c r="G6796">
        <v>55555555</v>
      </c>
      <c r="H6796">
        <v>0</v>
      </c>
      <c r="I6796">
        <v>0</v>
      </c>
      <c r="J6796">
        <v>0</v>
      </c>
      <c r="K6796">
        <v>0</v>
      </c>
      <c r="L6796">
        <v>0</v>
      </c>
      <c r="M6796">
        <v>0</v>
      </c>
    </row>
    <row r="6797" spans="2:13" x14ac:dyDescent="0.2">
      <c r="B6797">
        <v>0</v>
      </c>
      <c r="C6797">
        <v>0</v>
      </c>
      <c r="D6797">
        <v>0</v>
      </c>
      <c r="E6797">
        <v>0</v>
      </c>
      <c r="F6797">
        <v>0</v>
      </c>
      <c r="G6797">
        <v>55555555</v>
      </c>
      <c r="H6797">
        <v>0</v>
      </c>
      <c r="I6797">
        <v>0</v>
      </c>
      <c r="J6797">
        <v>0</v>
      </c>
      <c r="K6797">
        <v>0</v>
      </c>
      <c r="L6797">
        <v>0</v>
      </c>
      <c r="M6797">
        <v>0</v>
      </c>
    </row>
    <row r="6798" spans="2:13" x14ac:dyDescent="0.2">
      <c r="B6798">
        <v>0</v>
      </c>
      <c r="C6798">
        <v>0</v>
      </c>
      <c r="D6798">
        <v>0</v>
      </c>
      <c r="E6798">
        <v>0</v>
      </c>
      <c r="F6798">
        <v>0</v>
      </c>
      <c r="G6798">
        <v>55555555</v>
      </c>
      <c r="H6798">
        <v>0</v>
      </c>
      <c r="I6798">
        <v>0</v>
      </c>
      <c r="J6798">
        <v>0</v>
      </c>
      <c r="K6798">
        <v>0</v>
      </c>
      <c r="L6798">
        <v>0</v>
      </c>
      <c r="M6798">
        <v>0</v>
      </c>
    </row>
    <row r="6799" spans="2:13" x14ac:dyDescent="0.2">
      <c r="B6799">
        <v>0</v>
      </c>
      <c r="C6799">
        <v>0</v>
      </c>
      <c r="D6799">
        <v>0</v>
      </c>
      <c r="E6799">
        <v>0</v>
      </c>
      <c r="F6799">
        <v>0</v>
      </c>
      <c r="G6799">
        <v>55555555</v>
      </c>
      <c r="H6799">
        <v>0</v>
      </c>
      <c r="I6799">
        <v>0</v>
      </c>
      <c r="J6799">
        <v>0</v>
      </c>
      <c r="K6799">
        <v>0</v>
      </c>
      <c r="L6799">
        <v>0</v>
      </c>
      <c r="M6799">
        <v>0</v>
      </c>
    </row>
    <row r="6800" spans="2:13" x14ac:dyDescent="0.2">
      <c r="B6800">
        <v>0</v>
      </c>
      <c r="C6800">
        <v>0</v>
      </c>
      <c r="D6800">
        <v>0</v>
      </c>
      <c r="E6800">
        <v>0</v>
      </c>
      <c r="F6800">
        <v>0</v>
      </c>
      <c r="G6800">
        <v>55555555</v>
      </c>
      <c r="H6800">
        <v>0</v>
      </c>
      <c r="I6800">
        <v>0</v>
      </c>
      <c r="J6800">
        <v>0</v>
      </c>
      <c r="K6800">
        <v>0</v>
      </c>
      <c r="L6800">
        <v>0</v>
      </c>
      <c r="M6800">
        <v>0</v>
      </c>
    </row>
    <row r="6801" spans="2:13" x14ac:dyDescent="0.2">
      <c r="B6801">
        <v>0</v>
      </c>
      <c r="C6801">
        <v>0</v>
      </c>
      <c r="D6801">
        <v>0</v>
      </c>
      <c r="E6801">
        <v>0</v>
      </c>
      <c r="F6801">
        <v>0</v>
      </c>
      <c r="G6801">
        <v>55555555</v>
      </c>
      <c r="H6801">
        <v>0</v>
      </c>
      <c r="I6801">
        <v>0</v>
      </c>
      <c r="J6801">
        <v>0</v>
      </c>
      <c r="K6801">
        <v>0</v>
      </c>
      <c r="L6801">
        <v>0</v>
      </c>
      <c r="M6801">
        <v>0</v>
      </c>
    </row>
    <row r="6802" spans="2:13" x14ac:dyDescent="0.2">
      <c r="B6802">
        <v>0</v>
      </c>
      <c r="C6802">
        <v>0</v>
      </c>
      <c r="D6802">
        <v>0</v>
      </c>
      <c r="E6802">
        <v>0</v>
      </c>
      <c r="F6802">
        <v>0</v>
      </c>
      <c r="G6802">
        <v>55555555</v>
      </c>
      <c r="H6802">
        <v>0</v>
      </c>
      <c r="I6802">
        <v>0</v>
      </c>
      <c r="J6802">
        <v>0</v>
      </c>
      <c r="K6802">
        <v>0</v>
      </c>
      <c r="L6802">
        <v>0</v>
      </c>
      <c r="M6802">
        <v>0</v>
      </c>
    </row>
    <row r="6803" spans="2:13" x14ac:dyDescent="0.2">
      <c r="B6803">
        <v>0</v>
      </c>
      <c r="C6803">
        <v>0</v>
      </c>
      <c r="D6803">
        <v>0</v>
      </c>
      <c r="E6803">
        <v>0</v>
      </c>
      <c r="F6803">
        <v>0</v>
      </c>
      <c r="G6803">
        <v>55555555</v>
      </c>
      <c r="H6803">
        <v>0</v>
      </c>
      <c r="I6803">
        <v>0</v>
      </c>
      <c r="J6803">
        <v>0</v>
      </c>
      <c r="K6803">
        <v>0</v>
      </c>
      <c r="L6803">
        <v>0</v>
      </c>
      <c r="M6803">
        <v>0</v>
      </c>
    </row>
    <row r="6804" spans="2:13" x14ac:dyDescent="0.2">
      <c r="B6804">
        <v>0</v>
      </c>
      <c r="C6804">
        <v>0</v>
      </c>
      <c r="D6804">
        <v>0</v>
      </c>
      <c r="E6804">
        <v>0</v>
      </c>
      <c r="F6804">
        <v>0</v>
      </c>
      <c r="G6804">
        <v>55555555</v>
      </c>
      <c r="H6804">
        <v>0</v>
      </c>
      <c r="I6804">
        <v>0</v>
      </c>
      <c r="J6804">
        <v>0</v>
      </c>
      <c r="K6804">
        <v>0</v>
      </c>
      <c r="L6804">
        <v>0</v>
      </c>
      <c r="M6804">
        <v>0</v>
      </c>
    </row>
    <row r="6805" spans="2:13" x14ac:dyDescent="0.2">
      <c r="B6805">
        <v>0</v>
      </c>
      <c r="C6805">
        <v>0</v>
      </c>
      <c r="D6805">
        <v>0</v>
      </c>
      <c r="E6805">
        <v>0</v>
      </c>
      <c r="F6805">
        <v>0</v>
      </c>
      <c r="G6805">
        <v>55555555</v>
      </c>
      <c r="H6805">
        <v>0</v>
      </c>
      <c r="I6805">
        <v>0</v>
      </c>
      <c r="J6805">
        <v>0</v>
      </c>
      <c r="K6805">
        <v>0</v>
      </c>
      <c r="L6805">
        <v>0</v>
      </c>
      <c r="M6805">
        <v>0</v>
      </c>
    </row>
    <row r="6806" spans="2:13" x14ac:dyDescent="0.2">
      <c r="B6806">
        <v>0</v>
      </c>
      <c r="C6806">
        <v>0</v>
      </c>
      <c r="D6806">
        <v>0</v>
      </c>
      <c r="E6806">
        <v>0</v>
      </c>
      <c r="F6806">
        <v>0</v>
      </c>
      <c r="G6806">
        <v>55555555</v>
      </c>
      <c r="H6806">
        <v>0</v>
      </c>
      <c r="I6806">
        <v>0</v>
      </c>
      <c r="J6806">
        <v>0</v>
      </c>
      <c r="K6806">
        <v>0</v>
      </c>
      <c r="L6806">
        <v>0</v>
      </c>
      <c r="M6806">
        <v>0</v>
      </c>
    </row>
    <row r="6807" spans="2:13" x14ac:dyDescent="0.2">
      <c r="B6807">
        <v>0</v>
      </c>
      <c r="C6807">
        <v>0</v>
      </c>
      <c r="D6807">
        <v>0</v>
      </c>
      <c r="E6807">
        <v>0</v>
      </c>
      <c r="F6807">
        <v>0</v>
      </c>
      <c r="G6807">
        <v>55555555</v>
      </c>
      <c r="H6807">
        <v>0</v>
      </c>
      <c r="I6807">
        <v>0</v>
      </c>
      <c r="J6807">
        <v>0</v>
      </c>
      <c r="K6807">
        <v>0</v>
      </c>
      <c r="L6807">
        <v>0</v>
      </c>
      <c r="M6807">
        <v>0</v>
      </c>
    </row>
    <row r="6808" spans="2:13" x14ac:dyDescent="0.2">
      <c r="B6808">
        <v>0</v>
      </c>
      <c r="C6808">
        <v>0</v>
      </c>
      <c r="D6808">
        <v>0</v>
      </c>
      <c r="E6808">
        <v>0</v>
      </c>
      <c r="F6808">
        <v>0</v>
      </c>
      <c r="G6808">
        <v>55555555</v>
      </c>
      <c r="H6808">
        <v>0</v>
      </c>
      <c r="I6808">
        <v>0</v>
      </c>
      <c r="J6808">
        <v>0</v>
      </c>
      <c r="K6808">
        <v>0</v>
      </c>
      <c r="L6808">
        <v>0</v>
      </c>
      <c r="M6808">
        <v>0</v>
      </c>
    </row>
    <row r="6809" spans="2:13" x14ac:dyDescent="0.2">
      <c r="B6809">
        <v>0</v>
      </c>
      <c r="C6809">
        <v>0</v>
      </c>
      <c r="D6809">
        <v>0</v>
      </c>
      <c r="E6809">
        <v>0</v>
      </c>
      <c r="F6809">
        <v>0</v>
      </c>
      <c r="G6809">
        <v>55555555</v>
      </c>
      <c r="H6809">
        <v>0</v>
      </c>
      <c r="I6809">
        <v>0</v>
      </c>
      <c r="J6809">
        <v>0</v>
      </c>
      <c r="K6809">
        <v>0</v>
      </c>
      <c r="L6809">
        <v>0</v>
      </c>
      <c r="M6809">
        <v>0</v>
      </c>
    </row>
    <row r="6810" spans="2:13" x14ac:dyDescent="0.2">
      <c r="B6810">
        <v>0</v>
      </c>
      <c r="C6810">
        <v>0</v>
      </c>
      <c r="D6810">
        <v>0</v>
      </c>
      <c r="E6810">
        <v>0</v>
      </c>
      <c r="F6810">
        <v>0</v>
      </c>
      <c r="G6810">
        <v>55555555</v>
      </c>
      <c r="H6810">
        <v>0</v>
      </c>
      <c r="I6810">
        <v>0</v>
      </c>
      <c r="J6810">
        <v>0</v>
      </c>
      <c r="K6810">
        <v>0</v>
      </c>
      <c r="L6810">
        <v>0</v>
      </c>
      <c r="M6810">
        <v>0</v>
      </c>
    </row>
    <row r="6811" spans="2:13" x14ac:dyDescent="0.2">
      <c r="B6811">
        <v>0</v>
      </c>
      <c r="C6811">
        <v>0</v>
      </c>
      <c r="D6811">
        <v>0</v>
      </c>
      <c r="E6811">
        <v>0</v>
      </c>
      <c r="F6811">
        <v>0</v>
      </c>
      <c r="G6811">
        <v>55555555</v>
      </c>
      <c r="H6811">
        <v>0</v>
      </c>
      <c r="I6811">
        <v>0</v>
      </c>
      <c r="J6811">
        <v>0</v>
      </c>
      <c r="K6811">
        <v>0</v>
      </c>
      <c r="L6811">
        <v>0</v>
      </c>
      <c r="M6811">
        <v>0</v>
      </c>
    </row>
    <row r="6812" spans="2:13" x14ac:dyDescent="0.2">
      <c r="B6812">
        <v>0</v>
      </c>
      <c r="C6812">
        <v>0</v>
      </c>
      <c r="D6812">
        <v>0</v>
      </c>
      <c r="E6812">
        <v>0</v>
      </c>
      <c r="F6812">
        <v>0</v>
      </c>
      <c r="G6812">
        <v>55555555</v>
      </c>
      <c r="H6812">
        <v>0</v>
      </c>
      <c r="I6812">
        <v>0</v>
      </c>
      <c r="J6812">
        <v>0</v>
      </c>
      <c r="K6812">
        <v>0</v>
      </c>
      <c r="L6812">
        <v>0</v>
      </c>
      <c r="M6812">
        <v>0</v>
      </c>
    </row>
    <row r="6813" spans="2:13" x14ac:dyDescent="0.2">
      <c r="B6813">
        <v>0</v>
      </c>
      <c r="C6813">
        <v>0</v>
      </c>
      <c r="D6813">
        <v>0</v>
      </c>
      <c r="E6813">
        <v>0</v>
      </c>
      <c r="F6813">
        <v>0</v>
      </c>
      <c r="G6813">
        <v>55555555</v>
      </c>
      <c r="H6813">
        <v>0</v>
      </c>
      <c r="I6813">
        <v>0</v>
      </c>
      <c r="J6813">
        <v>0</v>
      </c>
      <c r="K6813">
        <v>0</v>
      </c>
      <c r="L6813">
        <v>0</v>
      </c>
      <c r="M6813">
        <v>0</v>
      </c>
    </row>
    <row r="6814" spans="2:13" x14ac:dyDescent="0.2">
      <c r="B6814">
        <v>0</v>
      </c>
      <c r="C6814">
        <v>0</v>
      </c>
      <c r="D6814">
        <v>0</v>
      </c>
      <c r="E6814">
        <v>0</v>
      </c>
      <c r="F6814">
        <v>0</v>
      </c>
      <c r="G6814">
        <v>55555555</v>
      </c>
      <c r="H6814">
        <v>0</v>
      </c>
      <c r="I6814">
        <v>0</v>
      </c>
      <c r="J6814">
        <v>0</v>
      </c>
      <c r="K6814">
        <v>0</v>
      </c>
      <c r="L6814">
        <v>0</v>
      </c>
      <c r="M6814">
        <v>0</v>
      </c>
    </row>
    <row r="6815" spans="2:13" x14ac:dyDescent="0.2">
      <c r="B6815">
        <v>0</v>
      </c>
      <c r="C6815">
        <v>0</v>
      </c>
      <c r="D6815">
        <v>0</v>
      </c>
      <c r="E6815">
        <v>0</v>
      </c>
      <c r="F6815">
        <v>0</v>
      </c>
      <c r="G6815">
        <v>55555555</v>
      </c>
      <c r="H6815">
        <v>0</v>
      </c>
      <c r="I6815">
        <v>0</v>
      </c>
      <c r="J6815">
        <v>0</v>
      </c>
      <c r="K6815">
        <v>0</v>
      </c>
      <c r="L6815">
        <v>0</v>
      </c>
      <c r="M6815">
        <v>0</v>
      </c>
    </row>
    <row r="6816" spans="2:13" x14ac:dyDescent="0.2">
      <c r="B6816">
        <v>0</v>
      </c>
      <c r="C6816">
        <v>0</v>
      </c>
      <c r="D6816">
        <v>0</v>
      </c>
      <c r="E6816">
        <v>0</v>
      </c>
      <c r="F6816">
        <v>0</v>
      </c>
      <c r="G6816">
        <v>55555555</v>
      </c>
      <c r="H6816">
        <v>0</v>
      </c>
      <c r="I6816">
        <v>0</v>
      </c>
      <c r="J6816">
        <v>0</v>
      </c>
      <c r="K6816">
        <v>0</v>
      </c>
      <c r="L6816">
        <v>0</v>
      </c>
      <c r="M6816">
        <v>0</v>
      </c>
    </row>
    <row r="6817" spans="2:13" x14ac:dyDescent="0.2">
      <c r="B6817">
        <v>0</v>
      </c>
      <c r="C6817">
        <v>0</v>
      </c>
      <c r="D6817">
        <v>0</v>
      </c>
      <c r="E6817">
        <v>0</v>
      </c>
      <c r="F6817">
        <v>0</v>
      </c>
      <c r="G6817">
        <v>55555555</v>
      </c>
      <c r="H6817">
        <v>0</v>
      </c>
      <c r="I6817">
        <v>0</v>
      </c>
      <c r="J6817">
        <v>0</v>
      </c>
      <c r="K6817">
        <v>0</v>
      </c>
      <c r="L6817">
        <v>0</v>
      </c>
      <c r="M6817">
        <v>0</v>
      </c>
    </row>
    <row r="6818" spans="2:13" x14ac:dyDescent="0.2">
      <c r="B6818">
        <v>0</v>
      </c>
      <c r="C6818">
        <v>0</v>
      </c>
      <c r="D6818">
        <v>0</v>
      </c>
      <c r="E6818">
        <v>0</v>
      </c>
      <c r="F6818">
        <v>0</v>
      </c>
      <c r="G6818">
        <v>55555555</v>
      </c>
      <c r="H6818">
        <v>0</v>
      </c>
      <c r="I6818">
        <v>0</v>
      </c>
      <c r="J6818">
        <v>0</v>
      </c>
      <c r="K6818">
        <v>0</v>
      </c>
      <c r="L6818">
        <v>0</v>
      </c>
      <c r="M6818">
        <v>0</v>
      </c>
    </row>
    <row r="6819" spans="2:13" x14ac:dyDescent="0.2">
      <c r="B6819">
        <v>0</v>
      </c>
      <c r="C6819">
        <v>0</v>
      </c>
      <c r="D6819">
        <v>0</v>
      </c>
      <c r="E6819">
        <v>0</v>
      </c>
      <c r="F6819">
        <v>0</v>
      </c>
      <c r="G6819">
        <v>55555555</v>
      </c>
      <c r="H6819">
        <v>0</v>
      </c>
      <c r="I6819">
        <v>0</v>
      </c>
      <c r="J6819">
        <v>0</v>
      </c>
      <c r="K6819">
        <v>0</v>
      </c>
      <c r="L6819">
        <v>0</v>
      </c>
      <c r="M6819">
        <v>0</v>
      </c>
    </row>
    <row r="6820" spans="2:13" x14ac:dyDescent="0.2">
      <c r="B6820">
        <v>0</v>
      </c>
      <c r="C6820">
        <v>0</v>
      </c>
      <c r="D6820">
        <v>0</v>
      </c>
      <c r="E6820">
        <v>0</v>
      </c>
      <c r="F6820">
        <v>0</v>
      </c>
      <c r="G6820">
        <v>55555555</v>
      </c>
      <c r="H6820">
        <v>0</v>
      </c>
      <c r="I6820">
        <v>0</v>
      </c>
      <c r="J6820">
        <v>0</v>
      </c>
      <c r="K6820">
        <v>0</v>
      </c>
      <c r="L6820">
        <v>0</v>
      </c>
      <c r="M6820">
        <v>0</v>
      </c>
    </row>
    <row r="6821" spans="2:13" x14ac:dyDescent="0.2">
      <c r="B6821">
        <v>0</v>
      </c>
      <c r="C6821">
        <v>0</v>
      </c>
      <c r="D6821">
        <v>0</v>
      </c>
      <c r="E6821">
        <v>0</v>
      </c>
      <c r="F6821">
        <v>0</v>
      </c>
      <c r="G6821">
        <v>55555555</v>
      </c>
      <c r="H6821">
        <v>0</v>
      </c>
      <c r="I6821">
        <v>0</v>
      </c>
      <c r="J6821">
        <v>0</v>
      </c>
      <c r="K6821">
        <v>0</v>
      </c>
      <c r="L6821">
        <v>0</v>
      </c>
      <c r="M6821">
        <v>0</v>
      </c>
    </row>
    <row r="6822" spans="2:13" x14ac:dyDescent="0.2">
      <c r="B6822">
        <v>0</v>
      </c>
      <c r="C6822">
        <v>0</v>
      </c>
      <c r="D6822">
        <v>0</v>
      </c>
      <c r="E6822">
        <v>0</v>
      </c>
      <c r="F6822">
        <v>0</v>
      </c>
      <c r="G6822">
        <v>55555555</v>
      </c>
      <c r="H6822">
        <v>0</v>
      </c>
      <c r="I6822">
        <v>0</v>
      </c>
      <c r="J6822">
        <v>0</v>
      </c>
      <c r="K6822">
        <v>0</v>
      </c>
      <c r="L6822">
        <v>0</v>
      </c>
      <c r="M6822">
        <v>0</v>
      </c>
    </row>
    <row r="6823" spans="2:13" x14ac:dyDescent="0.2">
      <c r="B6823">
        <v>0</v>
      </c>
      <c r="C6823">
        <v>0</v>
      </c>
      <c r="D6823">
        <v>0</v>
      </c>
      <c r="E6823">
        <v>0</v>
      </c>
      <c r="F6823">
        <v>0</v>
      </c>
      <c r="G6823">
        <v>55555555</v>
      </c>
      <c r="H6823">
        <v>0</v>
      </c>
      <c r="I6823">
        <v>0</v>
      </c>
      <c r="J6823">
        <v>0</v>
      </c>
      <c r="K6823">
        <v>0</v>
      </c>
      <c r="L6823">
        <v>0</v>
      </c>
      <c r="M6823">
        <v>0</v>
      </c>
    </row>
    <row r="6824" spans="2:13" x14ac:dyDescent="0.2">
      <c r="B6824">
        <v>0</v>
      </c>
      <c r="C6824">
        <v>0</v>
      </c>
      <c r="D6824">
        <v>0</v>
      </c>
      <c r="E6824">
        <v>0</v>
      </c>
      <c r="F6824">
        <v>0</v>
      </c>
      <c r="G6824">
        <v>55555555</v>
      </c>
      <c r="H6824">
        <v>0</v>
      </c>
      <c r="I6824">
        <v>0</v>
      </c>
      <c r="J6824">
        <v>0</v>
      </c>
      <c r="K6824">
        <v>0</v>
      </c>
      <c r="L6824">
        <v>0</v>
      </c>
      <c r="M6824">
        <v>0</v>
      </c>
    </row>
    <row r="6825" spans="2:13" x14ac:dyDescent="0.2">
      <c r="B6825">
        <v>0</v>
      </c>
      <c r="C6825">
        <v>0</v>
      </c>
      <c r="D6825">
        <v>0</v>
      </c>
      <c r="E6825">
        <v>0</v>
      </c>
      <c r="F6825">
        <v>0</v>
      </c>
      <c r="G6825">
        <v>55555555</v>
      </c>
      <c r="H6825">
        <v>0</v>
      </c>
      <c r="I6825">
        <v>0</v>
      </c>
      <c r="J6825">
        <v>0</v>
      </c>
      <c r="K6825">
        <v>0</v>
      </c>
      <c r="L6825">
        <v>0</v>
      </c>
      <c r="M6825">
        <v>0</v>
      </c>
    </row>
    <row r="6826" spans="2:13" x14ac:dyDescent="0.2">
      <c r="B6826">
        <v>0</v>
      </c>
      <c r="C6826">
        <v>0</v>
      </c>
      <c r="D6826">
        <v>0</v>
      </c>
      <c r="E6826">
        <v>0</v>
      </c>
      <c r="F6826">
        <v>0</v>
      </c>
      <c r="G6826">
        <v>55555555</v>
      </c>
      <c r="H6826">
        <v>0</v>
      </c>
      <c r="I6826">
        <v>0</v>
      </c>
      <c r="J6826">
        <v>0</v>
      </c>
      <c r="K6826">
        <v>0</v>
      </c>
      <c r="L6826">
        <v>0</v>
      </c>
      <c r="M6826">
        <v>0</v>
      </c>
    </row>
    <row r="6827" spans="2:13" x14ac:dyDescent="0.2">
      <c r="B6827">
        <v>0</v>
      </c>
      <c r="C6827">
        <v>0</v>
      </c>
      <c r="D6827">
        <v>0</v>
      </c>
      <c r="E6827">
        <v>0</v>
      </c>
      <c r="F6827">
        <v>0</v>
      </c>
      <c r="G6827">
        <v>55555555</v>
      </c>
      <c r="H6827">
        <v>0</v>
      </c>
      <c r="I6827">
        <v>0</v>
      </c>
      <c r="J6827">
        <v>0</v>
      </c>
      <c r="K6827">
        <v>0</v>
      </c>
      <c r="L6827">
        <v>0</v>
      </c>
      <c r="M6827">
        <v>0</v>
      </c>
    </row>
    <row r="6828" spans="2:13" x14ac:dyDescent="0.2">
      <c r="B6828">
        <v>0</v>
      </c>
      <c r="C6828">
        <v>0</v>
      </c>
      <c r="D6828">
        <v>0</v>
      </c>
      <c r="E6828">
        <v>0</v>
      </c>
      <c r="F6828">
        <v>0</v>
      </c>
      <c r="G6828">
        <v>55555555</v>
      </c>
      <c r="H6828">
        <v>0</v>
      </c>
      <c r="I6828">
        <v>0</v>
      </c>
      <c r="J6828">
        <v>0</v>
      </c>
      <c r="K6828">
        <v>0</v>
      </c>
      <c r="L6828">
        <v>0</v>
      </c>
      <c r="M6828">
        <v>0</v>
      </c>
    </row>
    <row r="6829" spans="2:13" x14ac:dyDescent="0.2">
      <c r="B6829">
        <v>0</v>
      </c>
      <c r="C6829">
        <v>0</v>
      </c>
      <c r="D6829">
        <v>0</v>
      </c>
      <c r="E6829">
        <v>0</v>
      </c>
      <c r="F6829">
        <v>0</v>
      </c>
      <c r="G6829">
        <v>55555555</v>
      </c>
      <c r="H6829">
        <v>0</v>
      </c>
      <c r="I6829">
        <v>0</v>
      </c>
      <c r="J6829">
        <v>0</v>
      </c>
      <c r="K6829">
        <v>0</v>
      </c>
      <c r="L6829">
        <v>0</v>
      </c>
      <c r="M6829">
        <v>0</v>
      </c>
    </row>
    <row r="6830" spans="2:13" x14ac:dyDescent="0.2">
      <c r="B6830">
        <v>0</v>
      </c>
      <c r="C6830">
        <v>0</v>
      </c>
      <c r="D6830">
        <v>0</v>
      </c>
      <c r="E6830">
        <v>0</v>
      </c>
      <c r="F6830">
        <v>0</v>
      </c>
      <c r="G6830">
        <v>55555555</v>
      </c>
      <c r="H6830">
        <v>0</v>
      </c>
      <c r="I6830">
        <v>0</v>
      </c>
      <c r="J6830">
        <v>0</v>
      </c>
      <c r="K6830">
        <v>0</v>
      </c>
      <c r="L6830">
        <v>0</v>
      </c>
      <c r="M6830">
        <v>0</v>
      </c>
    </row>
    <row r="6831" spans="2:13" x14ac:dyDescent="0.2">
      <c r="B6831">
        <v>0</v>
      </c>
      <c r="C6831">
        <v>0</v>
      </c>
      <c r="D6831">
        <v>0</v>
      </c>
      <c r="E6831">
        <v>0</v>
      </c>
      <c r="F6831">
        <v>0</v>
      </c>
      <c r="G6831">
        <v>55555555</v>
      </c>
      <c r="H6831">
        <v>0</v>
      </c>
      <c r="I6831">
        <v>0</v>
      </c>
      <c r="J6831">
        <v>0</v>
      </c>
      <c r="K6831">
        <v>0</v>
      </c>
      <c r="L6831">
        <v>0</v>
      </c>
      <c r="M6831">
        <v>0</v>
      </c>
    </row>
    <row r="6832" spans="2:13" x14ac:dyDescent="0.2">
      <c r="B6832">
        <v>0</v>
      </c>
      <c r="C6832">
        <v>0</v>
      </c>
      <c r="D6832">
        <v>0</v>
      </c>
      <c r="E6832">
        <v>0</v>
      </c>
      <c r="F6832">
        <v>0</v>
      </c>
      <c r="G6832">
        <v>55555555</v>
      </c>
      <c r="H6832">
        <v>0</v>
      </c>
      <c r="I6832">
        <v>0</v>
      </c>
      <c r="J6832">
        <v>0</v>
      </c>
      <c r="K6832">
        <v>0</v>
      </c>
      <c r="L6832">
        <v>0</v>
      </c>
      <c r="M6832">
        <v>0</v>
      </c>
    </row>
    <row r="6833" spans="2:13" x14ac:dyDescent="0.2">
      <c r="B6833">
        <v>0</v>
      </c>
      <c r="C6833">
        <v>0</v>
      </c>
      <c r="D6833">
        <v>0</v>
      </c>
      <c r="E6833">
        <v>0</v>
      </c>
      <c r="F6833">
        <v>0</v>
      </c>
      <c r="G6833">
        <v>55555555</v>
      </c>
      <c r="H6833">
        <v>0</v>
      </c>
      <c r="I6833">
        <v>0</v>
      </c>
      <c r="J6833">
        <v>0</v>
      </c>
      <c r="K6833">
        <v>0</v>
      </c>
      <c r="L6833">
        <v>0</v>
      </c>
      <c r="M6833">
        <v>0</v>
      </c>
    </row>
    <row r="6834" spans="2:13" x14ac:dyDescent="0.2">
      <c r="B6834">
        <v>0</v>
      </c>
      <c r="C6834">
        <v>0</v>
      </c>
      <c r="D6834">
        <v>0</v>
      </c>
      <c r="E6834">
        <v>0</v>
      </c>
      <c r="F6834">
        <v>0</v>
      </c>
      <c r="G6834">
        <v>55555555</v>
      </c>
      <c r="H6834">
        <v>0</v>
      </c>
      <c r="I6834">
        <v>0</v>
      </c>
      <c r="J6834">
        <v>0</v>
      </c>
      <c r="K6834">
        <v>0</v>
      </c>
      <c r="L6834">
        <v>0</v>
      </c>
      <c r="M6834">
        <v>0</v>
      </c>
    </row>
    <row r="6835" spans="2:13" x14ac:dyDescent="0.2">
      <c r="B6835">
        <v>0</v>
      </c>
      <c r="C6835">
        <v>0</v>
      </c>
      <c r="D6835">
        <v>0</v>
      </c>
      <c r="E6835">
        <v>0</v>
      </c>
      <c r="F6835">
        <v>0</v>
      </c>
      <c r="G6835">
        <v>55555555</v>
      </c>
      <c r="H6835">
        <v>0</v>
      </c>
      <c r="I6835">
        <v>0</v>
      </c>
      <c r="J6835">
        <v>0</v>
      </c>
      <c r="K6835">
        <v>0</v>
      </c>
      <c r="L6835">
        <v>0</v>
      </c>
      <c r="M6835">
        <v>0</v>
      </c>
    </row>
    <row r="6836" spans="2:13" x14ac:dyDescent="0.2">
      <c r="B6836">
        <v>0</v>
      </c>
      <c r="C6836">
        <v>0</v>
      </c>
      <c r="D6836">
        <v>0</v>
      </c>
      <c r="E6836">
        <v>0</v>
      </c>
      <c r="F6836">
        <v>0</v>
      </c>
      <c r="G6836">
        <v>55555555</v>
      </c>
      <c r="H6836">
        <v>0</v>
      </c>
      <c r="I6836">
        <v>0</v>
      </c>
      <c r="J6836">
        <v>0</v>
      </c>
      <c r="K6836">
        <v>0</v>
      </c>
      <c r="L6836">
        <v>0</v>
      </c>
      <c r="M6836">
        <v>0</v>
      </c>
    </row>
    <row r="6837" spans="2:13" x14ac:dyDescent="0.2">
      <c r="B6837">
        <v>0</v>
      </c>
      <c r="C6837">
        <v>0</v>
      </c>
      <c r="D6837">
        <v>0</v>
      </c>
      <c r="E6837">
        <v>0</v>
      </c>
      <c r="F6837">
        <v>0</v>
      </c>
      <c r="G6837">
        <v>55555555</v>
      </c>
      <c r="H6837">
        <v>0</v>
      </c>
      <c r="I6837">
        <v>0</v>
      </c>
      <c r="J6837">
        <v>0</v>
      </c>
      <c r="K6837">
        <v>0</v>
      </c>
      <c r="L6837">
        <v>0</v>
      </c>
      <c r="M6837">
        <v>0</v>
      </c>
    </row>
    <row r="6838" spans="2:13" x14ac:dyDescent="0.2">
      <c r="B6838">
        <v>0</v>
      </c>
      <c r="C6838">
        <v>0</v>
      </c>
      <c r="D6838">
        <v>0</v>
      </c>
      <c r="E6838">
        <v>0</v>
      </c>
      <c r="F6838">
        <v>0</v>
      </c>
      <c r="G6838">
        <v>55555555</v>
      </c>
      <c r="H6838">
        <v>0</v>
      </c>
      <c r="I6838">
        <v>0</v>
      </c>
      <c r="J6838">
        <v>0</v>
      </c>
      <c r="K6838">
        <v>0</v>
      </c>
      <c r="L6838">
        <v>0</v>
      </c>
      <c r="M6838">
        <v>0</v>
      </c>
    </row>
    <row r="6839" spans="2:13" x14ac:dyDescent="0.2">
      <c r="B6839">
        <v>0</v>
      </c>
      <c r="C6839">
        <v>0</v>
      </c>
      <c r="D6839">
        <v>0</v>
      </c>
      <c r="E6839">
        <v>0</v>
      </c>
      <c r="F6839">
        <v>0</v>
      </c>
      <c r="G6839">
        <v>55555555</v>
      </c>
      <c r="H6839">
        <v>0</v>
      </c>
      <c r="I6839">
        <v>0</v>
      </c>
      <c r="J6839">
        <v>0</v>
      </c>
      <c r="K6839">
        <v>0</v>
      </c>
      <c r="L6839">
        <v>0</v>
      </c>
      <c r="M6839">
        <v>0</v>
      </c>
    </row>
    <row r="6840" spans="2:13" x14ac:dyDescent="0.2">
      <c r="B6840">
        <v>0</v>
      </c>
      <c r="C6840">
        <v>0</v>
      </c>
      <c r="D6840">
        <v>0</v>
      </c>
      <c r="E6840">
        <v>0</v>
      </c>
      <c r="F6840">
        <v>0</v>
      </c>
      <c r="G6840">
        <v>55555555</v>
      </c>
      <c r="H6840">
        <v>0</v>
      </c>
      <c r="I6840">
        <v>0</v>
      </c>
      <c r="J6840">
        <v>0</v>
      </c>
      <c r="K6840">
        <v>0</v>
      </c>
      <c r="L6840">
        <v>0</v>
      </c>
      <c r="M6840">
        <v>0</v>
      </c>
    </row>
    <row r="6841" spans="2:13" x14ac:dyDescent="0.2">
      <c r="B6841">
        <v>0</v>
      </c>
      <c r="C6841">
        <v>0</v>
      </c>
      <c r="D6841">
        <v>0</v>
      </c>
      <c r="E6841">
        <v>0</v>
      </c>
      <c r="F6841">
        <v>0</v>
      </c>
      <c r="G6841">
        <v>55555555</v>
      </c>
      <c r="H6841">
        <v>0</v>
      </c>
      <c r="I6841">
        <v>0</v>
      </c>
      <c r="J6841">
        <v>0</v>
      </c>
      <c r="K6841">
        <v>0</v>
      </c>
      <c r="L6841">
        <v>0</v>
      </c>
      <c r="M6841">
        <v>0</v>
      </c>
    </row>
    <row r="6842" spans="2:13" x14ac:dyDescent="0.2">
      <c r="B6842">
        <v>0</v>
      </c>
      <c r="C6842">
        <v>0</v>
      </c>
      <c r="D6842">
        <v>0</v>
      </c>
      <c r="E6842">
        <v>0</v>
      </c>
      <c r="F6842">
        <v>0</v>
      </c>
      <c r="G6842">
        <v>55555555</v>
      </c>
      <c r="H6842">
        <v>0</v>
      </c>
      <c r="I6842">
        <v>0</v>
      </c>
      <c r="J6842">
        <v>0</v>
      </c>
      <c r="K6842">
        <v>0</v>
      </c>
      <c r="L6842">
        <v>0</v>
      </c>
      <c r="M6842">
        <v>0</v>
      </c>
    </row>
    <row r="6843" spans="2:13" x14ac:dyDescent="0.2">
      <c r="B6843">
        <v>0</v>
      </c>
      <c r="C6843">
        <v>0</v>
      </c>
      <c r="D6843">
        <v>0</v>
      </c>
      <c r="E6843">
        <v>0</v>
      </c>
      <c r="F6843">
        <v>0</v>
      </c>
      <c r="G6843">
        <v>55555555</v>
      </c>
      <c r="H6843">
        <v>0</v>
      </c>
      <c r="I6843">
        <v>0</v>
      </c>
      <c r="J6843">
        <v>0</v>
      </c>
      <c r="K6843">
        <v>0</v>
      </c>
      <c r="L6843">
        <v>0</v>
      </c>
      <c r="M6843">
        <v>0</v>
      </c>
    </row>
    <row r="6844" spans="2:13" x14ac:dyDescent="0.2">
      <c r="B6844">
        <v>0</v>
      </c>
      <c r="C6844">
        <v>0</v>
      </c>
      <c r="D6844">
        <v>0</v>
      </c>
      <c r="E6844">
        <v>0</v>
      </c>
      <c r="F6844">
        <v>0</v>
      </c>
      <c r="G6844">
        <v>55555555</v>
      </c>
      <c r="H6844">
        <v>0</v>
      </c>
      <c r="I6844">
        <v>0</v>
      </c>
      <c r="J6844">
        <v>0</v>
      </c>
      <c r="K6844">
        <v>0</v>
      </c>
      <c r="L6844">
        <v>0</v>
      </c>
      <c r="M6844">
        <v>0</v>
      </c>
    </row>
    <row r="6845" spans="2:13" x14ac:dyDescent="0.2">
      <c r="B6845">
        <v>0</v>
      </c>
      <c r="C6845">
        <v>0</v>
      </c>
      <c r="D6845">
        <v>0</v>
      </c>
      <c r="E6845">
        <v>0</v>
      </c>
      <c r="F6845">
        <v>0</v>
      </c>
      <c r="G6845">
        <v>55555555</v>
      </c>
      <c r="H6845">
        <v>0</v>
      </c>
      <c r="I6845">
        <v>0</v>
      </c>
      <c r="J6845">
        <v>0</v>
      </c>
      <c r="K6845">
        <v>0</v>
      </c>
      <c r="L6845">
        <v>0</v>
      </c>
      <c r="M6845">
        <v>0</v>
      </c>
    </row>
    <row r="6846" spans="2:13" x14ac:dyDescent="0.2">
      <c r="B6846">
        <v>0</v>
      </c>
      <c r="C6846">
        <v>0</v>
      </c>
      <c r="D6846">
        <v>0</v>
      </c>
      <c r="E6846">
        <v>0</v>
      </c>
      <c r="F6846">
        <v>0</v>
      </c>
      <c r="G6846">
        <v>55555555</v>
      </c>
      <c r="H6846">
        <v>0</v>
      </c>
      <c r="I6846">
        <v>0</v>
      </c>
      <c r="J6846">
        <v>0</v>
      </c>
      <c r="K6846">
        <v>0</v>
      </c>
      <c r="L6846">
        <v>0</v>
      </c>
      <c r="M6846">
        <v>0</v>
      </c>
    </row>
    <row r="6847" spans="2:13" x14ac:dyDescent="0.2">
      <c r="B6847">
        <v>0</v>
      </c>
      <c r="C6847">
        <v>0</v>
      </c>
      <c r="D6847">
        <v>0</v>
      </c>
      <c r="E6847">
        <v>0</v>
      </c>
      <c r="F6847">
        <v>0</v>
      </c>
      <c r="G6847">
        <v>55555555</v>
      </c>
      <c r="H6847">
        <v>0</v>
      </c>
      <c r="I6847">
        <v>0</v>
      </c>
      <c r="J6847">
        <v>0</v>
      </c>
      <c r="K6847">
        <v>0</v>
      </c>
      <c r="L6847">
        <v>0</v>
      </c>
      <c r="M6847">
        <v>0</v>
      </c>
    </row>
    <row r="6848" spans="2:13" x14ac:dyDescent="0.2">
      <c r="B6848">
        <v>0</v>
      </c>
      <c r="C6848">
        <v>0</v>
      </c>
      <c r="D6848">
        <v>0</v>
      </c>
      <c r="E6848">
        <v>0</v>
      </c>
      <c r="F6848">
        <v>0</v>
      </c>
      <c r="G6848">
        <v>55555555</v>
      </c>
      <c r="H6848">
        <v>0</v>
      </c>
      <c r="I6848">
        <v>0</v>
      </c>
      <c r="J6848">
        <v>0</v>
      </c>
      <c r="K6848">
        <v>0</v>
      </c>
      <c r="L6848">
        <v>0</v>
      </c>
      <c r="M6848">
        <v>0</v>
      </c>
    </row>
    <row r="6849" spans="2:13" x14ac:dyDescent="0.2">
      <c r="B6849">
        <v>0</v>
      </c>
      <c r="C6849">
        <v>0</v>
      </c>
      <c r="D6849">
        <v>0</v>
      </c>
      <c r="E6849">
        <v>0</v>
      </c>
      <c r="F6849">
        <v>0</v>
      </c>
      <c r="G6849">
        <v>55555555</v>
      </c>
      <c r="H6849">
        <v>0</v>
      </c>
      <c r="I6849">
        <v>0</v>
      </c>
      <c r="J6849">
        <v>0</v>
      </c>
      <c r="K6849">
        <v>0</v>
      </c>
      <c r="L6849">
        <v>0</v>
      </c>
      <c r="M6849">
        <v>0</v>
      </c>
    </row>
    <row r="6850" spans="2:13" x14ac:dyDescent="0.2">
      <c r="B6850">
        <v>0</v>
      </c>
      <c r="C6850">
        <v>0</v>
      </c>
      <c r="D6850">
        <v>0</v>
      </c>
      <c r="E6850">
        <v>0</v>
      </c>
      <c r="F6850">
        <v>0</v>
      </c>
      <c r="G6850">
        <v>55555555</v>
      </c>
      <c r="H6850">
        <v>0</v>
      </c>
      <c r="I6850">
        <v>0</v>
      </c>
      <c r="J6850">
        <v>0</v>
      </c>
      <c r="K6850">
        <v>0</v>
      </c>
      <c r="L6850">
        <v>0</v>
      </c>
      <c r="M6850">
        <v>0</v>
      </c>
    </row>
    <row r="6851" spans="2:13" x14ac:dyDescent="0.2">
      <c r="B6851">
        <v>0</v>
      </c>
      <c r="C6851">
        <v>0</v>
      </c>
      <c r="D6851">
        <v>0</v>
      </c>
      <c r="E6851">
        <v>0</v>
      </c>
      <c r="F6851">
        <v>0</v>
      </c>
      <c r="G6851">
        <v>55555555</v>
      </c>
      <c r="H6851">
        <v>0</v>
      </c>
      <c r="I6851">
        <v>0</v>
      </c>
      <c r="J6851">
        <v>0</v>
      </c>
      <c r="K6851">
        <v>0</v>
      </c>
      <c r="L6851">
        <v>0</v>
      </c>
      <c r="M6851">
        <v>0</v>
      </c>
    </row>
    <row r="6852" spans="2:13" x14ac:dyDescent="0.2">
      <c r="B6852">
        <v>0</v>
      </c>
      <c r="C6852">
        <v>0</v>
      </c>
      <c r="D6852">
        <v>0</v>
      </c>
      <c r="E6852">
        <v>0</v>
      </c>
      <c r="F6852">
        <v>0</v>
      </c>
      <c r="G6852">
        <v>55555555</v>
      </c>
      <c r="H6852">
        <v>0</v>
      </c>
      <c r="I6852">
        <v>0</v>
      </c>
      <c r="J6852">
        <v>0</v>
      </c>
      <c r="K6852">
        <v>0</v>
      </c>
      <c r="L6852">
        <v>0</v>
      </c>
      <c r="M6852">
        <v>0</v>
      </c>
    </row>
    <row r="6853" spans="2:13" x14ac:dyDescent="0.2">
      <c r="B6853">
        <v>0</v>
      </c>
      <c r="C6853">
        <v>0</v>
      </c>
      <c r="D6853">
        <v>0</v>
      </c>
      <c r="E6853">
        <v>0</v>
      </c>
      <c r="F6853">
        <v>0</v>
      </c>
      <c r="G6853">
        <v>55555555</v>
      </c>
      <c r="H6853">
        <v>0</v>
      </c>
      <c r="I6853">
        <v>0</v>
      </c>
      <c r="J6853">
        <v>0</v>
      </c>
      <c r="K6853">
        <v>0</v>
      </c>
      <c r="L6853">
        <v>0</v>
      </c>
      <c r="M6853">
        <v>0</v>
      </c>
    </row>
    <row r="6854" spans="2:13" x14ac:dyDescent="0.2">
      <c r="B6854">
        <v>0</v>
      </c>
      <c r="C6854">
        <v>0</v>
      </c>
      <c r="D6854">
        <v>0</v>
      </c>
      <c r="E6854">
        <v>0</v>
      </c>
      <c r="F6854">
        <v>0</v>
      </c>
      <c r="G6854">
        <v>55555555</v>
      </c>
      <c r="H6854">
        <v>0</v>
      </c>
      <c r="I6854">
        <v>0</v>
      </c>
      <c r="J6854">
        <v>0</v>
      </c>
      <c r="K6854">
        <v>0</v>
      </c>
      <c r="L6854">
        <v>0</v>
      </c>
      <c r="M6854">
        <v>0</v>
      </c>
    </row>
    <row r="6855" spans="2:13" x14ac:dyDescent="0.2">
      <c r="B6855">
        <v>0</v>
      </c>
      <c r="C6855">
        <v>0</v>
      </c>
      <c r="D6855">
        <v>0</v>
      </c>
      <c r="E6855">
        <v>0</v>
      </c>
      <c r="F6855">
        <v>0</v>
      </c>
      <c r="G6855">
        <v>55555555</v>
      </c>
      <c r="H6855">
        <v>0</v>
      </c>
      <c r="I6855">
        <v>0</v>
      </c>
      <c r="J6855">
        <v>0</v>
      </c>
      <c r="K6855">
        <v>0</v>
      </c>
      <c r="L6855">
        <v>0</v>
      </c>
      <c r="M6855">
        <v>0</v>
      </c>
    </row>
    <row r="6856" spans="2:13" x14ac:dyDescent="0.2">
      <c r="B6856">
        <v>0</v>
      </c>
      <c r="C6856">
        <v>0</v>
      </c>
      <c r="D6856">
        <v>0</v>
      </c>
      <c r="E6856">
        <v>0</v>
      </c>
      <c r="F6856">
        <v>0</v>
      </c>
      <c r="G6856">
        <v>55555555</v>
      </c>
      <c r="H6856">
        <v>0</v>
      </c>
      <c r="I6856">
        <v>0</v>
      </c>
      <c r="J6856">
        <v>0</v>
      </c>
      <c r="K6856">
        <v>0</v>
      </c>
      <c r="L6856">
        <v>0</v>
      </c>
      <c r="M6856">
        <v>0</v>
      </c>
    </row>
    <row r="6857" spans="2:13" x14ac:dyDescent="0.2">
      <c r="B6857">
        <v>0</v>
      </c>
      <c r="C6857">
        <v>0</v>
      </c>
      <c r="D6857">
        <v>0</v>
      </c>
      <c r="E6857">
        <v>0</v>
      </c>
      <c r="F6857">
        <v>0</v>
      </c>
      <c r="G6857">
        <v>55555555</v>
      </c>
      <c r="H6857">
        <v>0</v>
      </c>
      <c r="I6857">
        <v>0</v>
      </c>
      <c r="J6857">
        <v>0</v>
      </c>
      <c r="K6857">
        <v>0</v>
      </c>
      <c r="L6857">
        <v>0</v>
      </c>
      <c r="M6857">
        <v>0</v>
      </c>
    </row>
    <row r="6858" spans="2:13" x14ac:dyDescent="0.2">
      <c r="B6858">
        <v>0</v>
      </c>
      <c r="C6858">
        <v>0</v>
      </c>
      <c r="D6858">
        <v>0</v>
      </c>
      <c r="E6858">
        <v>0</v>
      </c>
      <c r="F6858">
        <v>0</v>
      </c>
      <c r="G6858">
        <v>55555555</v>
      </c>
      <c r="H6858">
        <v>0</v>
      </c>
      <c r="I6858">
        <v>0</v>
      </c>
      <c r="J6858">
        <v>0</v>
      </c>
      <c r="K6858">
        <v>0</v>
      </c>
      <c r="L6858">
        <v>0</v>
      </c>
      <c r="M6858">
        <v>0</v>
      </c>
    </row>
    <row r="6859" spans="2:13" x14ac:dyDescent="0.2">
      <c r="B6859">
        <v>0</v>
      </c>
      <c r="C6859">
        <v>0</v>
      </c>
      <c r="D6859">
        <v>0</v>
      </c>
      <c r="E6859">
        <v>0</v>
      </c>
      <c r="F6859">
        <v>0</v>
      </c>
      <c r="G6859">
        <v>55555555</v>
      </c>
      <c r="H6859">
        <v>0</v>
      </c>
      <c r="I6859">
        <v>0</v>
      </c>
      <c r="J6859">
        <v>0</v>
      </c>
      <c r="K6859">
        <v>0</v>
      </c>
      <c r="L6859">
        <v>0</v>
      </c>
      <c r="M6859">
        <v>0</v>
      </c>
    </row>
    <row r="6860" spans="2:13" x14ac:dyDescent="0.2">
      <c r="B6860">
        <v>0</v>
      </c>
      <c r="C6860">
        <v>0</v>
      </c>
      <c r="D6860">
        <v>0</v>
      </c>
      <c r="E6860">
        <v>0</v>
      </c>
      <c r="F6860">
        <v>0</v>
      </c>
      <c r="G6860">
        <v>55555555</v>
      </c>
      <c r="H6860">
        <v>0</v>
      </c>
      <c r="I6860">
        <v>0</v>
      </c>
      <c r="J6860">
        <v>0</v>
      </c>
      <c r="K6860">
        <v>0</v>
      </c>
      <c r="L6860">
        <v>0</v>
      </c>
      <c r="M6860">
        <v>0</v>
      </c>
    </row>
    <row r="6861" spans="2:13" x14ac:dyDescent="0.2">
      <c r="B6861">
        <v>0</v>
      </c>
      <c r="C6861">
        <v>0</v>
      </c>
      <c r="D6861">
        <v>0</v>
      </c>
      <c r="E6861">
        <v>0</v>
      </c>
      <c r="F6861">
        <v>0</v>
      </c>
      <c r="G6861">
        <v>55555555</v>
      </c>
      <c r="H6861">
        <v>0</v>
      </c>
      <c r="I6861">
        <v>0</v>
      </c>
      <c r="J6861">
        <v>0</v>
      </c>
      <c r="K6861">
        <v>0</v>
      </c>
      <c r="L6861">
        <v>0</v>
      </c>
      <c r="M6861">
        <v>0</v>
      </c>
    </row>
    <row r="6862" spans="2:13" x14ac:dyDescent="0.2">
      <c r="B6862">
        <v>0</v>
      </c>
      <c r="C6862">
        <v>0</v>
      </c>
      <c r="D6862">
        <v>0</v>
      </c>
      <c r="E6862">
        <v>0</v>
      </c>
      <c r="F6862">
        <v>0</v>
      </c>
      <c r="G6862">
        <v>55555555</v>
      </c>
      <c r="H6862">
        <v>0</v>
      </c>
      <c r="I6862">
        <v>0</v>
      </c>
      <c r="J6862">
        <v>0</v>
      </c>
      <c r="K6862">
        <v>0</v>
      </c>
      <c r="L6862">
        <v>0</v>
      </c>
      <c r="M6862">
        <v>0</v>
      </c>
    </row>
    <row r="6863" spans="2:13" x14ac:dyDescent="0.2">
      <c r="B6863">
        <v>0</v>
      </c>
      <c r="C6863">
        <v>0</v>
      </c>
      <c r="D6863">
        <v>0</v>
      </c>
      <c r="E6863">
        <v>0</v>
      </c>
      <c r="F6863">
        <v>0</v>
      </c>
      <c r="G6863">
        <v>55555555</v>
      </c>
      <c r="H6863">
        <v>0</v>
      </c>
      <c r="I6863">
        <v>0</v>
      </c>
      <c r="J6863">
        <v>0</v>
      </c>
      <c r="K6863">
        <v>0</v>
      </c>
      <c r="L6863">
        <v>0</v>
      </c>
      <c r="M6863">
        <v>0</v>
      </c>
    </row>
    <row r="6864" spans="2:13" x14ac:dyDescent="0.2">
      <c r="B6864">
        <v>0</v>
      </c>
      <c r="C6864">
        <v>0</v>
      </c>
      <c r="D6864">
        <v>0</v>
      </c>
      <c r="E6864">
        <v>0</v>
      </c>
      <c r="F6864">
        <v>0</v>
      </c>
      <c r="G6864">
        <v>55555555</v>
      </c>
      <c r="H6864">
        <v>0</v>
      </c>
      <c r="I6864">
        <v>0</v>
      </c>
      <c r="J6864">
        <v>0</v>
      </c>
      <c r="K6864">
        <v>0</v>
      </c>
      <c r="L6864">
        <v>0</v>
      </c>
      <c r="M6864">
        <v>0</v>
      </c>
    </row>
    <row r="6865" spans="2:13" x14ac:dyDescent="0.2">
      <c r="B6865">
        <v>0</v>
      </c>
      <c r="C6865">
        <v>0</v>
      </c>
      <c r="D6865">
        <v>0</v>
      </c>
      <c r="E6865">
        <v>0</v>
      </c>
      <c r="F6865">
        <v>0</v>
      </c>
      <c r="G6865">
        <v>55555555</v>
      </c>
      <c r="H6865">
        <v>0</v>
      </c>
      <c r="I6865">
        <v>0</v>
      </c>
      <c r="J6865">
        <v>0</v>
      </c>
      <c r="K6865">
        <v>0</v>
      </c>
      <c r="L6865">
        <v>0</v>
      </c>
      <c r="M6865">
        <v>0</v>
      </c>
    </row>
    <row r="6866" spans="2:13" x14ac:dyDescent="0.2">
      <c r="B6866">
        <v>0</v>
      </c>
      <c r="C6866">
        <v>0</v>
      </c>
      <c r="D6866">
        <v>0</v>
      </c>
      <c r="E6866">
        <v>0</v>
      </c>
      <c r="F6866">
        <v>0</v>
      </c>
      <c r="G6866">
        <v>55555555</v>
      </c>
      <c r="H6866">
        <v>0</v>
      </c>
      <c r="I6866">
        <v>0</v>
      </c>
      <c r="J6866">
        <v>0</v>
      </c>
      <c r="K6866">
        <v>0</v>
      </c>
      <c r="L6866">
        <v>0</v>
      </c>
      <c r="M6866">
        <v>0</v>
      </c>
    </row>
    <row r="6867" spans="2:13" x14ac:dyDescent="0.2">
      <c r="B6867">
        <v>0</v>
      </c>
      <c r="C6867">
        <v>0</v>
      </c>
      <c r="D6867">
        <v>0</v>
      </c>
      <c r="E6867">
        <v>0</v>
      </c>
      <c r="F6867">
        <v>0</v>
      </c>
      <c r="G6867">
        <v>55555555</v>
      </c>
      <c r="H6867">
        <v>0</v>
      </c>
      <c r="I6867">
        <v>0</v>
      </c>
      <c r="J6867">
        <v>0</v>
      </c>
      <c r="K6867">
        <v>0</v>
      </c>
      <c r="L6867">
        <v>0</v>
      </c>
      <c r="M6867">
        <v>0</v>
      </c>
    </row>
    <row r="6868" spans="2:13" x14ac:dyDescent="0.2">
      <c r="B6868">
        <v>0</v>
      </c>
      <c r="C6868">
        <v>0</v>
      </c>
      <c r="D6868">
        <v>0</v>
      </c>
      <c r="E6868">
        <v>0</v>
      </c>
      <c r="F6868">
        <v>0</v>
      </c>
      <c r="G6868">
        <v>55555555</v>
      </c>
      <c r="H6868">
        <v>0</v>
      </c>
      <c r="I6868">
        <v>0</v>
      </c>
      <c r="J6868">
        <v>0</v>
      </c>
      <c r="K6868">
        <v>0</v>
      </c>
      <c r="L6868">
        <v>0</v>
      </c>
      <c r="M6868">
        <v>0</v>
      </c>
    </row>
    <row r="6869" spans="2:13" x14ac:dyDescent="0.2">
      <c r="B6869">
        <v>0</v>
      </c>
      <c r="C6869">
        <v>0</v>
      </c>
      <c r="D6869">
        <v>0</v>
      </c>
      <c r="E6869">
        <v>0</v>
      </c>
      <c r="F6869">
        <v>0</v>
      </c>
      <c r="G6869">
        <v>55555555</v>
      </c>
      <c r="H6869">
        <v>0</v>
      </c>
      <c r="I6869">
        <v>0</v>
      </c>
      <c r="J6869">
        <v>0</v>
      </c>
      <c r="K6869">
        <v>0</v>
      </c>
      <c r="L6869">
        <v>0</v>
      </c>
      <c r="M6869">
        <v>0</v>
      </c>
    </row>
    <row r="6870" spans="2:13" x14ac:dyDescent="0.2">
      <c r="B6870">
        <v>0</v>
      </c>
      <c r="C6870">
        <v>0</v>
      </c>
      <c r="D6870">
        <v>0</v>
      </c>
      <c r="E6870">
        <v>0</v>
      </c>
      <c r="F6870">
        <v>0</v>
      </c>
      <c r="G6870">
        <v>55555555</v>
      </c>
      <c r="H6870">
        <v>0</v>
      </c>
      <c r="I6870">
        <v>0</v>
      </c>
      <c r="J6870">
        <v>0</v>
      </c>
      <c r="K6870">
        <v>0</v>
      </c>
      <c r="L6870">
        <v>0</v>
      </c>
      <c r="M6870">
        <v>0</v>
      </c>
    </row>
    <row r="6871" spans="2:13" x14ac:dyDescent="0.2">
      <c r="B6871">
        <v>0</v>
      </c>
      <c r="C6871">
        <v>0</v>
      </c>
      <c r="D6871">
        <v>0</v>
      </c>
      <c r="E6871">
        <v>0</v>
      </c>
      <c r="F6871">
        <v>0</v>
      </c>
      <c r="G6871">
        <v>55555555</v>
      </c>
      <c r="H6871">
        <v>0</v>
      </c>
      <c r="I6871">
        <v>0</v>
      </c>
      <c r="J6871">
        <v>0</v>
      </c>
      <c r="K6871">
        <v>0</v>
      </c>
      <c r="L6871">
        <v>0</v>
      </c>
      <c r="M6871">
        <v>0</v>
      </c>
    </row>
    <row r="6872" spans="2:13" x14ac:dyDescent="0.2">
      <c r="B6872">
        <v>0</v>
      </c>
      <c r="C6872">
        <v>0</v>
      </c>
      <c r="D6872">
        <v>0</v>
      </c>
      <c r="E6872">
        <v>0</v>
      </c>
      <c r="F6872">
        <v>0</v>
      </c>
      <c r="G6872">
        <v>55555555</v>
      </c>
      <c r="H6872">
        <v>0</v>
      </c>
      <c r="I6872">
        <v>0</v>
      </c>
      <c r="J6872">
        <v>0</v>
      </c>
      <c r="K6872">
        <v>0</v>
      </c>
      <c r="L6872">
        <v>0</v>
      </c>
      <c r="M6872">
        <v>0</v>
      </c>
    </row>
    <row r="6873" spans="2:13" x14ac:dyDescent="0.2">
      <c r="B6873">
        <v>0</v>
      </c>
      <c r="C6873">
        <v>0</v>
      </c>
      <c r="D6873">
        <v>0</v>
      </c>
      <c r="E6873">
        <v>0</v>
      </c>
      <c r="F6873">
        <v>0</v>
      </c>
      <c r="G6873">
        <v>55555555</v>
      </c>
      <c r="H6873">
        <v>0</v>
      </c>
      <c r="I6873">
        <v>0</v>
      </c>
      <c r="J6873">
        <v>0</v>
      </c>
      <c r="K6873">
        <v>0</v>
      </c>
      <c r="L6873">
        <v>0</v>
      </c>
      <c r="M6873">
        <v>0</v>
      </c>
    </row>
    <row r="6874" spans="2:13" x14ac:dyDescent="0.2">
      <c r="B6874">
        <v>0</v>
      </c>
      <c r="C6874">
        <v>0</v>
      </c>
      <c r="D6874">
        <v>0</v>
      </c>
      <c r="E6874">
        <v>0</v>
      </c>
      <c r="F6874">
        <v>0</v>
      </c>
      <c r="G6874">
        <v>55555555</v>
      </c>
      <c r="H6874">
        <v>0</v>
      </c>
      <c r="I6874">
        <v>0</v>
      </c>
      <c r="J6874">
        <v>0</v>
      </c>
      <c r="K6874">
        <v>0</v>
      </c>
      <c r="L6874">
        <v>0</v>
      </c>
      <c r="M6874">
        <v>0</v>
      </c>
    </row>
    <row r="6875" spans="2:13" x14ac:dyDescent="0.2">
      <c r="B6875">
        <v>0</v>
      </c>
      <c r="C6875">
        <v>0</v>
      </c>
      <c r="D6875">
        <v>0</v>
      </c>
      <c r="E6875">
        <v>0</v>
      </c>
      <c r="F6875">
        <v>0</v>
      </c>
      <c r="G6875">
        <v>55555555</v>
      </c>
      <c r="H6875">
        <v>0</v>
      </c>
      <c r="I6875">
        <v>0</v>
      </c>
      <c r="J6875">
        <v>0</v>
      </c>
      <c r="K6875">
        <v>0</v>
      </c>
      <c r="L6875">
        <v>0</v>
      </c>
      <c r="M6875">
        <v>0</v>
      </c>
    </row>
    <row r="6876" spans="2:13" x14ac:dyDescent="0.2">
      <c r="B6876">
        <v>0</v>
      </c>
      <c r="C6876">
        <v>0</v>
      </c>
      <c r="D6876">
        <v>0</v>
      </c>
      <c r="E6876">
        <v>0</v>
      </c>
      <c r="F6876">
        <v>0</v>
      </c>
      <c r="G6876">
        <v>55555555</v>
      </c>
      <c r="H6876">
        <v>0</v>
      </c>
      <c r="I6876">
        <v>0</v>
      </c>
      <c r="J6876">
        <v>0</v>
      </c>
      <c r="K6876">
        <v>0</v>
      </c>
      <c r="L6876">
        <v>0</v>
      </c>
      <c r="M6876">
        <v>0</v>
      </c>
    </row>
    <row r="6877" spans="2:13" x14ac:dyDescent="0.2">
      <c r="B6877">
        <v>0</v>
      </c>
      <c r="C6877">
        <v>0</v>
      </c>
      <c r="D6877">
        <v>0</v>
      </c>
      <c r="E6877">
        <v>0</v>
      </c>
      <c r="F6877">
        <v>0</v>
      </c>
      <c r="G6877">
        <v>55555555</v>
      </c>
      <c r="H6877">
        <v>0</v>
      </c>
      <c r="I6877">
        <v>0</v>
      </c>
      <c r="J6877">
        <v>0</v>
      </c>
      <c r="K6877">
        <v>0</v>
      </c>
      <c r="L6877">
        <v>0</v>
      </c>
      <c r="M6877">
        <v>0</v>
      </c>
    </row>
    <row r="6878" spans="2:13" x14ac:dyDescent="0.2">
      <c r="B6878">
        <v>0</v>
      </c>
      <c r="C6878">
        <v>0</v>
      </c>
      <c r="D6878">
        <v>0</v>
      </c>
      <c r="E6878">
        <v>0</v>
      </c>
      <c r="F6878">
        <v>0</v>
      </c>
      <c r="G6878">
        <v>55555555</v>
      </c>
      <c r="H6878">
        <v>0</v>
      </c>
      <c r="I6878">
        <v>0</v>
      </c>
      <c r="J6878">
        <v>0</v>
      </c>
      <c r="K6878">
        <v>0</v>
      </c>
      <c r="L6878">
        <v>0</v>
      </c>
      <c r="M6878">
        <v>0</v>
      </c>
    </row>
    <row r="6879" spans="2:13" x14ac:dyDescent="0.2">
      <c r="B6879">
        <v>0</v>
      </c>
      <c r="C6879">
        <v>0</v>
      </c>
      <c r="D6879">
        <v>0</v>
      </c>
      <c r="E6879">
        <v>0</v>
      </c>
      <c r="F6879">
        <v>0</v>
      </c>
      <c r="G6879">
        <v>55555555</v>
      </c>
      <c r="H6879">
        <v>0</v>
      </c>
      <c r="I6879">
        <v>0</v>
      </c>
      <c r="J6879">
        <v>0</v>
      </c>
      <c r="K6879">
        <v>0</v>
      </c>
      <c r="L6879">
        <v>0</v>
      </c>
      <c r="M6879">
        <v>0</v>
      </c>
    </row>
    <row r="6880" spans="2:13" x14ac:dyDescent="0.2">
      <c r="B6880">
        <v>0</v>
      </c>
      <c r="C6880">
        <v>0</v>
      </c>
      <c r="D6880">
        <v>0</v>
      </c>
      <c r="E6880">
        <v>0</v>
      </c>
      <c r="F6880">
        <v>0</v>
      </c>
      <c r="G6880">
        <v>55555555</v>
      </c>
      <c r="H6880">
        <v>0</v>
      </c>
      <c r="I6880">
        <v>0</v>
      </c>
      <c r="J6880">
        <v>0</v>
      </c>
      <c r="K6880">
        <v>0</v>
      </c>
      <c r="L6880">
        <v>0</v>
      </c>
      <c r="M6880">
        <v>0</v>
      </c>
    </row>
    <row r="6881" spans="2:13" x14ac:dyDescent="0.2">
      <c r="B6881">
        <v>0</v>
      </c>
      <c r="C6881">
        <v>0</v>
      </c>
      <c r="D6881">
        <v>0</v>
      </c>
      <c r="E6881">
        <v>0</v>
      </c>
      <c r="F6881">
        <v>0</v>
      </c>
      <c r="G6881">
        <v>55555555</v>
      </c>
      <c r="H6881">
        <v>0</v>
      </c>
      <c r="I6881">
        <v>0</v>
      </c>
      <c r="J6881">
        <v>0</v>
      </c>
      <c r="K6881">
        <v>0</v>
      </c>
      <c r="L6881">
        <v>0</v>
      </c>
      <c r="M6881">
        <v>0</v>
      </c>
    </row>
    <row r="6882" spans="2:13" x14ac:dyDescent="0.2">
      <c r="B6882">
        <v>0</v>
      </c>
      <c r="C6882">
        <v>0</v>
      </c>
      <c r="D6882">
        <v>0</v>
      </c>
      <c r="E6882">
        <v>0</v>
      </c>
      <c r="F6882">
        <v>0</v>
      </c>
      <c r="G6882">
        <v>55555555</v>
      </c>
      <c r="H6882">
        <v>0</v>
      </c>
      <c r="I6882">
        <v>0</v>
      </c>
      <c r="J6882">
        <v>0</v>
      </c>
      <c r="K6882">
        <v>0</v>
      </c>
      <c r="L6882">
        <v>0</v>
      </c>
      <c r="M6882">
        <v>0</v>
      </c>
    </row>
    <row r="6883" spans="2:13" x14ac:dyDescent="0.2">
      <c r="B6883">
        <v>0</v>
      </c>
      <c r="C6883">
        <v>0</v>
      </c>
      <c r="D6883">
        <v>0</v>
      </c>
      <c r="E6883">
        <v>0</v>
      </c>
      <c r="F6883">
        <v>0</v>
      </c>
      <c r="G6883">
        <v>55555555</v>
      </c>
      <c r="H6883">
        <v>0</v>
      </c>
      <c r="I6883">
        <v>0</v>
      </c>
      <c r="J6883">
        <v>0</v>
      </c>
      <c r="K6883">
        <v>0</v>
      </c>
      <c r="L6883">
        <v>0</v>
      </c>
      <c r="M6883">
        <v>0</v>
      </c>
    </row>
    <row r="6884" spans="2:13" x14ac:dyDescent="0.2">
      <c r="B6884">
        <v>0</v>
      </c>
      <c r="C6884">
        <v>0</v>
      </c>
      <c r="D6884">
        <v>0</v>
      </c>
      <c r="E6884">
        <v>0</v>
      </c>
      <c r="F6884">
        <v>0</v>
      </c>
      <c r="G6884">
        <v>55555555</v>
      </c>
      <c r="H6884">
        <v>0</v>
      </c>
      <c r="I6884">
        <v>0</v>
      </c>
      <c r="J6884">
        <v>0</v>
      </c>
      <c r="K6884">
        <v>0</v>
      </c>
      <c r="L6884">
        <v>0</v>
      </c>
      <c r="M6884">
        <v>0</v>
      </c>
    </row>
    <row r="6885" spans="2:13" x14ac:dyDescent="0.2">
      <c r="B6885">
        <v>0</v>
      </c>
      <c r="C6885">
        <v>0</v>
      </c>
      <c r="D6885">
        <v>0</v>
      </c>
      <c r="E6885">
        <v>0</v>
      </c>
      <c r="F6885">
        <v>0</v>
      </c>
      <c r="G6885">
        <v>55555555</v>
      </c>
      <c r="H6885">
        <v>0</v>
      </c>
      <c r="I6885">
        <v>0</v>
      </c>
      <c r="J6885">
        <v>0</v>
      </c>
      <c r="K6885">
        <v>0</v>
      </c>
      <c r="L6885">
        <v>0</v>
      </c>
      <c r="M6885">
        <v>0</v>
      </c>
    </row>
    <row r="6886" spans="2:13" x14ac:dyDescent="0.2">
      <c r="B6886">
        <v>0</v>
      </c>
      <c r="C6886">
        <v>0</v>
      </c>
      <c r="D6886">
        <v>0</v>
      </c>
      <c r="E6886">
        <v>0</v>
      </c>
      <c r="F6886">
        <v>0</v>
      </c>
      <c r="G6886">
        <v>55555555</v>
      </c>
      <c r="H6886">
        <v>0</v>
      </c>
      <c r="I6886">
        <v>0</v>
      </c>
      <c r="J6886">
        <v>0</v>
      </c>
      <c r="K6886">
        <v>0</v>
      </c>
      <c r="L6886">
        <v>0</v>
      </c>
      <c r="M6886">
        <v>0</v>
      </c>
    </row>
    <row r="6887" spans="2:13" x14ac:dyDescent="0.2">
      <c r="B6887">
        <v>0</v>
      </c>
      <c r="C6887">
        <v>0</v>
      </c>
      <c r="D6887">
        <v>0</v>
      </c>
      <c r="E6887">
        <v>0</v>
      </c>
      <c r="F6887">
        <v>0</v>
      </c>
      <c r="G6887">
        <v>55555555</v>
      </c>
      <c r="H6887">
        <v>0</v>
      </c>
      <c r="I6887">
        <v>0</v>
      </c>
      <c r="J6887">
        <v>0</v>
      </c>
      <c r="K6887">
        <v>0</v>
      </c>
      <c r="L6887">
        <v>0</v>
      </c>
      <c r="M6887">
        <v>0</v>
      </c>
    </row>
    <row r="6888" spans="2:13" x14ac:dyDescent="0.2">
      <c r="B6888">
        <v>0</v>
      </c>
      <c r="C6888">
        <v>0</v>
      </c>
      <c r="D6888">
        <v>0</v>
      </c>
      <c r="E6888">
        <v>0</v>
      </c>
      <c r="F6888">
        <v>0</v>
      </c>
      <c r="G6888">
        <v>55555555</v>
      </c>
      <c r="H6888">
        <v>0</v>
      </c>
      <c r="I6888">
        <v>0</v>
      </c>
      <c r="J6888">
        <v>0</v>
      </c>
      <c r="K6888">
        <v>0</v>
      </c>
      <c r="L6888">
        <v>0</v>
      </c>
      <c r="M6888">
        <v>0</v>
      </c>
    </row>
    <row r="6889" spans="2:13" x14ac:dyDescent="0.2">
      <c r="B6889">
        <v>0</v>
      </c>
      <c r="C6889">
        <v>0</v>
      </c>
      <c r="D6889">
        <v>0</v>
      </c>
      <c r="E6889">
        <v>0</v>
      </c>
      <c r="F6889">
        <v>0</v>
      </c>
      <c r="G6889">
        <v>55555555</v>
      </c>
      <c r="H6889">
        <v>0</v>
      </c>
      <c r="I6889">
        <v>0</v>
      </c>
      <c r="J6889">
        <v>0</v>
      </c>
      <c r="K6889">
        <v>0</v>
      </c>
      <c r="L6889">
        <v>0</v>
      </c>
      <c r="M6889">
        <v>0</v>
      </c>
    </row>
    <row r="6890" spans="2:13" x14ac:dyDescent="0.2">
      <c r="B6890">
        <v>0</v>
      </c>
      <c r="C6890">
        <v>0</v>
      </c>
      <c r="D6890">
        <v>0</v>
      </c>
      <c r="E6890">
        <v>0</v>
      </c>
      <c r="F6890">
        <v>0</v>
      </c>
      <c r="G6890">
        <v>55555555</v>
      </c>
      <c r="H6890">
        <v>0</v>
      </c>
      <c r="I6890">
        <v>0</v>
      </c>
      <c r="J6890">
        <v>0</v>
      </c>
      <c r="K6890">
        <v>0</v>
      </c>
      <c r="L6890">
        <v>0</v>
      </c>
      <c r="M6890">
        <v>0</v>
      </c>
    </row>
    <row r="6891" spans="2:13" x14ac:dyDescent="0.2">
      <c r="B6891">
        <v>0</v>
      </c>
      <c r="C6891">
        <v>0</v>
      </c>
      <c r="D6891">
        <v>0</v>
      </c>
      <c r="E6891">
        <v>0</v>
      </c>
      <c r="F6891">
        <v>0</v>
      </c>
      <c r="G6891">
        <v>55555555</v>
      </c>
      <c r="H6891">
        <v>0</v>
      </c>
      <c r="I6891">
        <v>0</v>
      </c>
      <c r="J6891">
        <v>0</v>
      </c>
      <c r="K6891">
        <v>0</v>
      </c>
      <c r="L6891">
        <v>0</v>
      </c>
      <c r="M6891">
        <v>0</v>
      </c>
    </row>
    <row r="6892" spans="2:13" x14ac:dyDescent="0.2">
      <c r="B6892">
        <v>0</v>
      </c>
      <c r="C6892">
        <v>0</v>
      </c>
      <c r="D6892">
        <v>0</v>
      </c>
      <c r="E6892">
        <v>0</v>
      </c>
      <c r="F6892">
        <v>0</v>
      </c>
      <c r="G6892">
        <v>55555555</v>
      </c>
      <c r="H6892">
        <v>0</v>
      </c>
      <c r="I6892">
        <v>0</v>
      </c>
      <c r="J6892">
        <v>0</v>
      </c>
      <c r="K6892">
        <v>0</v>
      </c>
      <c r="L6892">
        <v>0</v>
      </c>
      <c r="M6892">
        <v>0</v>
      </c>
    </row>
    <row r="6893" spans="2:13" x14ac:dyDescent="0.2">
      <c r="B6893">
        <v>0</v>
      </c>
      <c r="C6893">
        <v>0</v>
      </c>
      <c r="D6893">
        <v>0</v>
      </c>
      <c r="E6893">
        <v>0</v>
      </c>
      <c r="F6893">
        <v>0</v>
      </c>
      <c r="G6893">
        <v>55555555</v>
      </c>
      <c r="H6893">
        <v>0</v>
      </c>
      <c r="I6893">
        <v>0</v>
      </c>
      <c r="J6893">
        <v>0</v>
      </c>
      <c r="K6893">
        <v>0</v>
      </c>
      <c r="L6893">
        <v>0</v>
      </c>
      <c r="M6893">
        <v>0</v>
      </c>
    </row>
    <row r="6894" spans="2:13" x14ac:dyDescent="0.2">
      <c r="B6894">
        <v>0</v>
      </c>
      <c r="C6894">
        <v>0</v>
      </c>
      <c r="D6894">
        <v>0</v>
      </c>
      <c r="E6894">
        <v>0</v>
      </c>
      <c r="F6894">
        <v>0</v>
      </c>
      <c r="G6894">
        <v>55555555</v>
      </c>
      <c r="H6894">
        <v>0</v>
      </c>
      <c r="I6894">
        <v>0</v>
      </c>
      <c r="J6894">
        <v>0</v>
      </c>
      <c r="K6894">
        <v>0</v>
      </c>
      <c r="L6894">
        <v>0</v>
      </c>
      <c r="M6894">
        <v>0</v>
      </c>
    </row>
    <row r="6895" spans="2:13" x14ac:dyDescent="0.2">
      <c r="B6895">
        <v>0</v>
      </c>
      <c r="C6895">
        <v>0</v>
      </c>
      <c r="D6895">
        <v>0</v>
      </c>
      <c r="E6895">
        <v>0</v>
      </c>
      <c r="F6895">
        <v>0</v>
      </c>
      <c r="G6895">
        <v>55555555</v>
      </c>
      <c r="H6895">
        <v>0</v>
      </c>
      <c r="I6895">
        <v>0</v>
      </c>
      <c r="J6895">
        <v>0</v>
      </c>
      <c r="K6895">
        <v>0</v>
      </c>
      <c r="L6895">
        <v>0</v>
      </c>
      <c r="M6895">
        <v>0</v>
      </c>
    </row>
    <row r="6896" spans="2:13" x14ac:dyDescent="0.2">
      <c r="B6896">
        <v>0</v>
      </c>
      <c r="C6896">
        <v>0</v>
      </c>
      <c r="D6896">
        <v>0</v>
      </c>
      <c r="E6896">
        <v>0</v>
      </c>
      <c r="F6896">
        <v>0</v>
      </c>
      <c r="G6896">
        <v>55555555</v>
      </c>
      <c r="H6896">
        <v>0</v>
      </c>
      <c r="I6896">
        <v>0</v>
      </c>
      <c r="J6896">
        <v>0</v>
      </c>
      <c r="K6896">
        <v>0</v>
      </c>
      <c r="L6896">
        <v>0</v>
      </c>
      <c r="M6896">
        <v>0</v>
      </c>
    </row>
    <row r="6897" spans="2:13" x14ac:dyDescent="0.2">
      <c r="B6897">
        <v>0</v>
      </c>
      <c r="C6897">
        <v>0</v>
      </c>
      <c r="D6897">
        <v>0</v>
      </c>
      <c r="E6897">
        <v>0</v>
      </c>
      <c r="F6897">
        <v>0</v>
      </c>
      <c r="G6897">
        <v>55555555</v>
      </c>
      <c r="H6897">
        <v>0</v>
      </c>
      <c r="I6897">
        <v>0</v>
      </c>
      <c r="J6897">
        <v>0</v>
      </c>
      <c r="K6897">
        <v>0</v>
      </c>
      <c r="L6897">
        <v>0</v>
      </c>
      <c r="M6897">
        <v>0</v>
      </c>
    </row>
    <row r="6898" spans="2:13" x14ac:dyDescent="0.2">
      <c r="B6898">
        <v>0</v>
      </c>
      <c r="C6898">
        <v>0</v>
      </c>
      <c r="D6898">
        <v>0</v>
      </c>
      <c r="E6898">
        <v>0</v>
      </c>
      <c r="F6898">
        <v>0</v>
      </c>
      <c r="G6898">
        <v>55555555</v>
      </c>
      <c r="H6898">
        <v>0</v>
      </c>
      <c r="I6898">
        <v>0</v>
      </c>
      <c r="J6898">
        <v>0</v>
      </c>
      <c r="K6898">
        <v>0</v>
      </c>
      <c r="L6898">
        <v>0</v>
      </c>
      <c r="M6898">
        <v>0</v>
      </c>
    </row>
    <row r="6899" spans="2:13" x14ac:dyDescent="0.2">
      <c r="B6899">
        <v>0</v>
      </c>
      <c r="C6899">
        <v>0</v>
      </c>
      <c r="D6899">
        <v>0</v>
      </c>
      <c r="E6899">
        <v>0</v>
      </c>
      <c r="F6899">
        <v>0</v>
      </c>
      <c r="G6899">
        <v>55555555</v>
      </c>
      <c r="H6899">
        <v>0</v>
      </c>
      <c r="I6899">
        <v>0</v>
      </c>
      <c r="J6899">
        <v>0</v>
      </c>
      <c r="K6899">
        <v>0</v>
      </c>
      <c r="L6899">
        <v>0</v>
      </c>
      <c r="M6899">
        <v>0</v>
      </c>
    </row>
    <row r="6900" spans="2:13" x14ac:dyDescent="0.2">
      <c r="B6900">
        <v>0</v>
      </c>
      <c r="C6900">
        <v>0</v>
      </c>
      <c r="D6900">
        <v>0</v>
      </c>
      <c r="E6900">
        <v>0</v>
      </c>
      <c r="F6900">
        <v>0</v>
      </c>
      <c r="G6900">
        <v>55555555</v>
      </c>
      <c r="H6900">
        <v>0</v>
      </c>
      <c r="I6900">
        <v>0</v>
      </c>
      <c r="J6900">
        <v>0</v>
      </c>
      <c r="K6900">
        <v>0</v>
      </c>
      <c r="L6900">
        <v>0</v>
      </c>
      <c r="M6900">
        <v>0</v>
      </c>
    </row>
    <row r="6901" spans="2:13" x14ac:dyDescent="0.2">
      <c r="B6901">
        <v>0</v>
      </c>
      <c r="C6901">
        <v>0</v>
      </c>
      <c r="D6901">
        <v>0</v>
      </c>
      <c r="E6901">
        <v>0</v>
      </c>
      <c r="F6901">
        <v>0</v>
      </c>
      <c r="G6901">
        <v>55555555</v>
      </c>
      <c r="H6901">
        <v>0</v>
      </c>
      <c r="I6901">
        <v>0</v>
      </c>
      <c r="J6901">
        <v>0</v>
      </c>
      <c r="K6901">
        <v>0</v>
      </c>
      <c r="L6901">
        <v>0</v>
      </c>
      <c r="M6901">
        <v>0</v>
      </c>
    </row>
    <row r="6902" spans="2:13" x14ac:dyDescent="0.2">
      <c r="B6902">
        <v>0</v>
      </c>
      <c r="C6902">
        <v>0</v>
      </c>
      <c r="D6902">
        <v>0</v>
      </c>
      <c r="E6902">
        <v>0</v>
      </c>
      <c r="F6902">
        <v>0</v>
      </c>
      <c r="G6902">
        <v>55555555</v>
      </c>
      <c r="H6902">
        <v>0</v>
      </c>
      <c r="I6902">
        <v>0</v>
      </c>
      <c r="J6902">
        <v>0</v>
      </c>
      <c r="K6902">
        <v>0</v>
      </c>
      <c r="L6902">
        <v>0</v>
      </c>
      <c r="M6902">
        <v>0</v>
      </c>
    </row>
    <row r="6903" spans="2:13" x14ac:dyDescent="0.2">
      <c r="B6903">
        <v>0</v>
      </c>
      <c r="C6903">
        <v>0</v>
      </c>
      <c r="D6903">
        <v>0</v>
      </c>
      <c r="E6903">
        <v>0</v>
      </c>
      <c r="F6903">
        <v>0</v>
      </c>
      <c r="G6903">
        <v>55555555</v>
      </c>
      <c r="H6903">
        <v>0</v>
      </c>
      <c r="I6903">
        <v>0</v>
      </c>
      <c r="J6903">
        <v>0</v>
      </c>
      <c r="K6903">
        <v>0</v>
      </c>
      <c r="L6903">
        <v>0</v>
      </c>
      <c r="M6903">
        <v>0</v>
      </c>
    </row>
    <row r="6904" spans="2:13" x14ac:dyDescent="0.2">
      <c r="B6904">
        <v>0</v>
      </c>
      <c r="C6904">
        <v>0</v>
      </c>
      <c r="D6904">
        <v>0</v>
      </c>
      <c r="E6904">
        <v>0</v>
      </c>
      <c r="F6904">
        <v>0</v>
      </c>
      <c r="G6904">
        <v>55555555</v>
      </c>
      <c r="H6904">
        <v>0</v>
      </c>
      <c r="I6904">
        <v>0</v>
      </c>
      <c r="J6904">
        <v>0</v>
      </c>
      <c r="K6904">
        <v>0</v>
      </c>
      <c r="L6904">
        <v>0</v>
      </c>
      <c r="M6904">
        <v>0</v>
      </c>
    </row>
    <row r="6905" spans="2:13" x14ac:dyDescent="0.2">
      <c r="B6905">
        <v>0</v>
      </c>
      <c r="C6905">
        <v>0</v>
      </c>
      <c r="D6905">
        <v>0</v>
      </c>
      <c r="E6905">
        <v>0</v>
      </c>
      <c r="F6905">
        <v>0</v>
      </c>
      <c r="G6905">
        <v>55555555</v>
      </c>
      <c r="H6905">
        <v>0</v>
      </c>
      <c r="I6905">
        <v>0</v>
      </c>
      <c r="J6905">
        <v>0</v>
      </c>
      <c r="K6905">
        <v>0</v>
      </c>
      <c r="L6905">
        <v>0</v>
      </c>
      <c r="M6905">
        <v>0</v>
      </c>
    </row>
    <row r="6906" spans="2:13" x14ac:dyDescent="0.2">
      <c r="B6906">
        <v>0</v>
      </c>
      <c r="C6906">
        <v>0</v>
      </c>
      <c r="D6906">
        <v>0</v>
      </c>
      <c r="E6906">
        <v>0</v>
      </c>
      <c r="F6906">
        <v>0</v>
      </c>
      <c r="G6906">
        <v>55555555</v>
      </c>
      <c r="H6906">
        <v>0</v>
      </c>
      <c r="I6906">
        <v>0</v>
      </c>
      <c r="J6906">
        <v>0</v>
      </c>
      <c r="K6906">
        <v>0</v>
      </c>
      <c r="L6906">
        <v>0</v>
      </c>
      <c r="M6906">
        <v>0</v>
      </c>
    </row>
    <row r="6907" spans="2:13" x14ac:dyDescent="0.2">
      <c r="B6907">
        <v>0</v>
      </c>
      <c r="C6907">
        <v>0</v>
      </c>
      <c r="D6907">
        <v>0</v>
      </c>
      <c r="E6907">
        <v>0</v>
      </c>
      <c r="F6907">
        <v>0</v>
      </c>
      <c r="G6907">
        <v>55555555</v>
      </c>
      <c r="H6907">
        <v>0</v>
      </c>
      <c r="I6907">
        <v>0</v>
      </c>
      <c r="J6907">
        <v>0</v>
      </c>
      <c r="K6907">
        <v>0</v>
      </c>
      <c r="L6907">
        <v>0</v>
      </c>
      <c r="M6907">
        <v>0</v>
      </c>
    </row>
    <row r="6908" spans="2:13" x14ac:dyDescent="0.2">
      <c r="B6908">
        <v>0</v>
      </c>
      <c r="C6908">
        <v>0</v>
      </c>
      <c r="D6908">
        <v>0</v>
      </c>
      <c r="E6908">
        <v>0</v>
      </c>
      <c r="F6908">
        <v>0</v>
      </c>
      <c r="G6908">
        <v>55555555</v>
      </c>
      <c r="H6908">
        <v>0</v>
      </c>
      <c r="I6908">
        <v>0</v>
      </c>
      <c r="J6908">
        <v>0</v>
      </c>
      <c r="K6908">
        <v>0</v>
      </c>
      <c r="L6908">
        <v>0</v>
      </c>
      <c r="M6908">
        <v>0</v>
      </c>
    </row>
    <row r="6909" spans="2:13" x14ac:dyDescent="0.2">
      <c r="B6909">
        <v>0</v>
      </c>
      <c r="C6909">
        <v>0</v>
      </c>
      <c r="D6909">
        <v>0</v>
      </c>
      <c r="E6909">
        <v>0</v>
      </c>
      <c r="F6909">
        <v>0</v>
      </c>
      <c r="G6909">
        <v>55555555</v>
      </c>
      <c r="H6909">
        <v>0</v>
      </c>
      <c r="I6909">
        <v>0</v>
      </c>
      <c r="J6909">
        <v>0</v>
      </c>
      <c r="K6909">
        <v>0</v>
      </c>
      <c r="L6909">
        <v>0</v>
      </c>
      <c r="M6909">
        <v>0</v>
      </c>
    </row>
    <row r="6910" spans="2:13" x14ac:dyDescent="0.2">
      <c r="B6910">
        <v>0</v>
      </c>
      <c r="C6910">
        <v>0</v>
      </c>
      <c r="D6910">
        <v>0</v>
      </c>
      <c r="E6910">
        <v>0</v>
      </c>
      <c r="F6910">
        <v>0</v>
      </c>
      <c r="G6910">
        <v>55555555</v>
      </c>
      <c r="H6910">
        <v>0</v>
      </c>
      <c r="I6910">
        <v>0</v>
      </c>
      <c r="J6910">
        <v>0</v>
      </c>
      <c r="K6910">
        <v>0</v>
      </c>
      <c r="L6910">
        <v>0</v>
      </c>
      <c r="M6910">
        <v>0</v>
      </c>
    </row>
    <row r="6911" spans="2:13" x14ac:dyDescent="0.2">
      <c r="B6911">
        <v>0</v>
      </c>
      <c r="C6911">
        <v>0</v>
      </c>
      <c r="D6911">
        <v>0</v>
      </c>
      <c r="E6911">
        <v>0</v>
      </c>
      <c r="F6911">
        <v>0</v>
      </c>
      <c r="G6911">
        <v>55555555</v>
      </c>
      <c r="H6911">
        <v>0</v>
      </c>
      <c r="I6911">
        <v>0</v>
      </c>
      <c r="J6911">
        <v>0</v>
      </c>
      <c r="K6911">
        <v>0</v>
      </c>
      <c r="L6911">
        <v>0</v>
      </c>
      <c r="M6911">
        <v>0</v>
      </c>
    </row>
    <row r="6912" spans="2:13" x14ac:dyDescent="0.2">
      <c r="B6912">
        <v>0</v>
      </c>
      <c r="C6912">
        <v>0</v>
      </c>
      <c r="D6912">
        <v>0</v>
      </c>
      <c r="E6912">
        <v>0</v>
      </c>
      <c r="F6912">
        <v>0</v>
      </c>
      <c r="G6912">
        <v>55555555</v>
      </c>
      <c r="H6912">
        <v>0</v>
      </c>
      <c r="I6912">
        <v>0</v>
      </c>
      <c r="J6912">
        <v>0</v>
      </c>
      <c r="K6912">
        <v>0</v>
      </c>
      <c r="L6912">
        <v>0</v>
      </c>
      <c r="M6912">
        <v>0</v>
      </c>
    </row>
    <row r="6913" spans="2:13" x14ac:dyDescent="0.2">
      <c r="B6913">
        <v>0</v>
      </c>
      <c r="C6913">
        <v>0</v>
      </c>
      <c r="D6913">
        <v>0</v>
      </c>
      <c r="E6913">
        <v>0</v>
      </c>
      <c r="F6913">
        <v>0</v>
      </c>
      <c r="G6913">
        <v>55555555</v>
      </c>
      <c r="H6913">
        <v>0</v>
      </c>
      <c r="I6913">
        <v>0</v>
      </c>
      <c r="J6913">
        <v>0</v>
      </c>
      <c r="K6913">
        <v>0</v>
      </c>
      <c r="L6913">
        <v>0</v>
      </c>
      <c r="M6913">
        <v>0</v>
      </c>
    </row>
    <row r="6914" spans="2:13" x14ac:dyDescent="0.2">
      <c r="B6914">
        <v>0</v>
      </c>
      <c r="C6914">
        <v>0</v>
      </c>
      <c r="D6914">
        <v>0</v>
      </c>
      <c r="E6914">
        <v>0</v>
      </c>
      <c r="F6914">
        <v>0</v>
      </c>
      <c r="G6914">
        <v>55555555</v>
      </c>
      <c r="H6914">
        <v>0</v>
      </c>
      <c r="I6914">
        <v>0</v>
      </c>
      <c r="J6914">
        <v>0</v>
      </c>
      <c r="K6914">
        <v>0</v>
      </c>
      <c r="L6914">
        <v>0</v>
      </c>
      <c r="M6914">
        <v>0</v>
      </c>
    </row>
    <row r="6915" spans="2:13" x14ac:dyDescent="0.2">
      <c r="B6915">
        <v>0</v>
      </c>
      <c r="C6915">
        <v>0</v>
      </c>
      <c r="D6915">
        <v>0</v>
      </c>
      <c r="E6915">
        <v>0</v>
      </c>
      <c r="F6915">
        <v>0</v>
      </c>
      <c r="G6915">
        <v>55555555</v>
      </c>
      <c r="H6915">
        <v>0</v>
      </c>
      <c r="I6915">
        <v>0</v>
      </c>
      <c r="J6915">
        <v>0</v>
      </c>
      <c r="K6915">
        <v>0</v>
      </c>
      <c r="L6915">
        <v>0</v>
      </c>
      <c r="M6915">
        <v>0</v>
      </c>
    </row>
    <row r="6916" spans="2:13" x14ac:dyDescent="0.2">
      <c r="B6916">
        <v>0</v>
      </c>
      <c r="C6916">
        <v>0</v>
      </c>
      <c r="D6916">
        <v>0</v>
      </c>
      <c r="E6916">
        <v>0</v>
      </c>
      <c r="F6916">
        <v>0</v>
      </c>
      <c r="G6916">
        <v>55555555</v>
      </c>
      <c r="H6916">
        <v>0</v>
      </c>
      <c r="I6916">
        <v>0</v>
      </c>
      <c r="J6916">
        <v>0</v>
      </c>
      <c r="K6916">
        <v>0</v>
      </c>
      <c r="L6916">
        <v>0</v>
      </c>
      <c r="M6916">
        <v>0</v>
      </c>
    </row>
    <row r="6917" spans="2:13" x14ac:dyDescent="0.2">
      <c r="B6917">
        <v>0</v>
      </c>
      <c r="C6917">
        <v>0</v>
      </c>
      <c r="D6917">
        <v>0</v>
      </c>
      <c r="E6917">
        <v>0</v>
      </c>
      <c r="F6917">
        <v>0</v>
      </c>
      <c r="G6917">
        <v>55555555</v>
      </c>
      <c r="H6917">
        <v>0</v>
      </c>
      <c r="I6917">
        <v>0</v>
      </c>
      <c r="J6917">
        <v>0</v>
      </c>
      <c r="K6917">
        <v>0</v>
      </c>
      <c r="L6917">
        <v>0</v>
      </c>
      <c r="M6917">
        <v>0</v>
      </c>
    </row>
    <row r="6918" spans="2:13" x14ac:dyDescent="0.2">
      <c r="B6918">
        <v>0</v>
      </c>
      <c r="C6918">
        <v>0</v>
      </c>
      <c r="D6918">
        <v>0</v>
      </c>
      <c r="E6918">
        <v>0</v>
      </c>
      <c r="F6918">
        <v>0</v>
      </c>
      <c r="G6918">
        <v>55555555</v>
      </c>
      <c r="H6918">
        <v>0</v>
      </c>
      <c r="I6918">
        <v>0</v>
      </c>
      <c r="J6918">
        <v>0</v>
      </c>
      <c r="K6918">
        <v>0</v>
      </c>
      <c r="L6918">
        <v>0</v>
      </c>
      <c r="M6918">
        <v>0</v>
      </c>
    </row>
    <row r="6919" spans="2:13" x14ac:dyDescent="0.2">
      <c r="B6919">
        <v>0</v>
      </c>
      <c r="C6919">
        <v>0</v>
      </c>
      <c r="D6919">
        <v>0</v>
      </c>
      <c r="E6919">
        <v>0</v>
      </c>
      <c r="F6919">
        <v>0</v>
      </c>
      <c r="G6919">
        <v>55555555</v>
      </c>
      <c r="H6919">
        <v>0</v>
      </c>
      <c r="I6919">
        <v>0</v>
      </c>
      <c r="J6919">
        <v>0</v>
      </c>
      <c r="K6919">
        <v>0</v>
      </c>
      <c r="L6919">
        <v>0</v>
      </c>
      <c r="M6919">
        <v>0</v>
      </c>
    </row>
    <row r="6920" spans="2:13" x14ac:dyDescent="0.2">
      <c r="B6920">
        <v>0</v>
      </c>
      <c r="C6920">
        <v>0</v>
      </c>
      <c r="D6920">
        <v>0</v>
      </c>
      <c r="E6920">
        <v>0</v>
      </c>
      <c r="F6920">
        <v>0</v>
      </c>
      <c r="G6920">
        <v>55555555</v>
      </c>
      <c r="H6920">
        <v>0</v>
      </c>
      <c r="I6920">
        <v>0</v>
      </c>
      <c r="J6920">
        <v>0</v>
      </c>
      <c r="K6920">
        <v>0</v>
      </c>
      <c r="L6920">
        <v>0</v>
      </c>
      <c r="M6920">
        <v>0</v>
      </c>
    </row>
    <row r="6921" spans="2:13" x14ac:dyDescent="0.2">
      <c r="B6921">
        <v>0</v>
      </c>
      <c r="C6921">
        <v>0</v>
      </c>
      <c r="D6921">
        <v>0</v>
      </c>
      <c r="E6921">
        <v>0</v>
      </c>
      <c r="F6921">
        <v>0</v>
      </c>
      <c r="G6921">
        <v>55555555</v>
      </c>
      <c r="H6921">
        <v>0</v>
      </c>
      <c r="I6921">
        <v>0</v>
      </c>
      <c r="J6921">
        <v>0</v>
      </c>
      <c r="K6921">
        <v>0</v>
      </c>
      <c r="L6921">
        <v>0</v>
      </c>
      <c r="M6921">
        <v>0</v>
      </c>
    </row>
    <row r="6922" spans="2:13" x14ac:dyDescent="0.2">
      <c r="B6922">
        <v>0</v>
      </c>
      <c r="C6922">
        <v>0</v>
      </c>
      <c r="D6922">
        <v>0</v>
      </c>
      <c r="E6922">
        <v>0</v>
      </c>
      <c r="F6922">
        <v>0</v>
      </c>
      <c r="G6922">
        <v>55555555</v>
      </c>
      <c r="H6922">
        <v>0</v>
      </c>
      <c r="I6922">
        <v>0</v>
      </c>
      <c r="J6922">
        <v>0</v>
      </c>
      <c r="K6922">
        <v>0</v>
      </c>
      <c r="L6922">
        <v>0</v>
      </c>
      <c r="M6922">
        <v>0</v>
      </c>
    </row>
    <row r="6923" spans="2:13" x14ac:dyDescent="0.2">
      <c r="B6923">
        <v>0</v>
      </c>
      <c r="C6923">
        <v>0</v>
      </c>
      <c r="D6923">
        <v>0</v>
      </c>
      <c r="E6923">
        <v>0</v>
      </c>
      <c r="F6923">
        <v>0</v>
      </c>
      <c r="G6923">
        <v>55555555</v>
      </c>
      <c r="H6923">
        <v>0</v>
      </c>
      <c r="I6923">
        <v>0</v>
      </c>
      <c r="J6923">
        <v>0</v>
      </c>
      <c r="K6923">
        <v>0</v>
      </c>
      <c r="L6923">
        <v>0</v>
      </c>
      <c r="M6923">
        <v>0</v>
      </c>
    </row>
    <row r="6924" spans="2:13" x14ac:dyDescent="0.2">
      <c r="B6924">
        <v>0</v>
      </c>
      <c r="C6924">
        <v>0</v>
      </c>
      <c r="D6924">
        <v>0</v>
      </c>
      <c r="E6924">
        <v>0</v>
      </c>
      <c r="F6924">
        <v>0</v>
      </c>
      <c r="G6924">
        <v>55555555</v>
      </c>
      <c r="H6924">
        <v>0</v>
      </c>
      <c r="I6924">
        <v>0</v>
      </c>
      <c r="J6924">
        <v>0</v>
      </c>
      <c r="K6924">
        <v>0</v>
      </c>
      <c r="L6924">
        <v>0</v>
      </c>
      <c r="M6924">
        <v>0</v>
      </c>
    </row>
    <row r="6925" spans="2:13" x14ac:dyDescent="0.2">
      <c r="B6925">
        <v>0</v>
      </c>
      <c r="C6925">
        <v>0</v>
      </c>
      <c r="D6925">
        <v>0</v>
      </c>
      <c r="E6925">
        <v>0</v>
      </c>
      <c r="F6925">
        <v>0</v>
      </c>
      <c r="G6925">
        <v>55555555</v>
      </c>
      <c r="H6925">
        <v>0</v>
      </c>
      <c r="I6925">
        <v>0</v>
      </c>
      <c r="J6925">
        <v>0</v>
      </c>
      <c r="K6925">
        <v>0</v>
      </c>
      <c r="L6925">
        <v>0</v>
      </c>
      <c r="M6925">
        <v>0</v>
      </c>
    </row>
    <row r="6926" spans="2:13" x14ac:dyDescent="0.2">
      <c r="B6926">
        <v>0</v>
      </c>
      <c r="C6926">
        <v>0</v>
      </c>
      <c r="D6926">
        <v>0</v>
      </c>
      <c r="E6926">
        <v>0</v>
      </c>
      <c r="F6926">
        <v>0</v>
      </c>
      <c r="G6926">
        <v>55555555</v>
      </c>
      <c r="H6926">
        <v>0</v>
      </c>
      <c r="I6926">
        <v>0</v>
      </c>
      <c r="J6926">
        <v>0</v>
      </c>
      <c r="K6926">
        <v>0</v>
      </c>
      <c r="L6926">
        <v>0</v>
      </c>
      <c r="M6926">
        <v>0</v>
      </c>
    </row>
    <row r="6927" spans="2:13" x14ac:dyDescent="0.2">
      <c r="B6927">
        <v>0</v>
      </c>
      <c r="C6927">
        <v>0</v>
      </c>
      <c r="D6927">
        <v>0</v>
      </c>
      <c r="E6927">
        <v>0</v>
      </c>
      <c r="F6927">
        <v>0</v>
      </c>
      <c r="G6927">
        <v>55555555</v>
      </c>
      <c r="H6927">
        <v>0</v>
      </c>
      <c r="I6927">
        <v>0</v>
      </c>
      <c r="J6927">
        <v>0</v>
      </c>
      <c r="K6927">
        <v>0</v>
      </c>
      <c r="L6927">
        <v>0</v>
      </c>
      <c r="M6927">
        <v>0</v>
      </c>
    </row>
    <row r="6928" spans="2:13" x14ac:dyDescent="0.2">
      <c r="B6928">
        <v>0</v>
      </c>
      <c r="C6928">
        <v>0</v>
      </c>
      <c r="D6928">
        <v>0</v>
      </c>
      <c r="E6928">
        <v>0</v>
      </c>
      <c r="F6928">
        <v>0</v>
      </c>
      <c r="G6928">
        <v>55555555</v>
      </c>
      <c r="H6928">
        <v>0</v>
      </c>
      <c r="I6928">
        <v>0</v>
      </c>
      <c r="J6928">
        <v>0</v>
      </c>
      <c r="K6928">
        <v>0</v>
      </c>
      <c r="L6928">
        <v>0</v>
      </c>
      <c r="M6928">
        <v>0</v>
      </c>
    </row>
    <row r="6929" spans="2:13" x14ac:dyDescent="0.2">
      <c r="B6929">
        <v>0</v>
      </c>
      <c r="C6929">
        <v>0</v>
      </c>
      <c r="D6929">
        <v>0</v>
      </c>
      <c r="E6929">
        <v>0</v>
      </c>
      <c r="F6929">
        <v>0</v>
      </c>
      <c r="G6929">
        <v>55555555</v>
      </c>
      <c r="H6929">
        <v>0</v>
      </c>
      <c r="I6929">
        <v>0</v>
      </c>
      <c r="J6929">
        <v>0</v>
      </c>
      <c r="K6929">
        <v>0</v>
      </c>
      <c r="L6929">
        <v>0</v>
      </c>
      <c r="M6929">
        <v>0</v>
      </c>
    </row>
    <row r="6930" spans="2:13" x14ac:dyDescent="0.2">
      <c r="B6930">
        <v>0</v>
      </c>
      <c r="C6930">
        <v>0</v>
      </c>
      <c r="D6930">
        <v>0</v>
      </c>
      <c r="E6930">
        <v>0</v>
      </c>
      <c r="F6930">
        <v>0</v>
      </c>
      <c r="G6930">
        <v>55555555</v>
      </c>
      <c r="H6930">
        <v>0</v>
      </c>
      <c r="I6930">
        <v>0</v>
      </c>
      <c r="J6930">
        <v>0</v>
      </c>
      <c r="K6930">
        <v>0</v>
      </c>
      <c r="L6930">
        <v>0</v>
      </c>
      <c r="M6930">
        <v>0</v>
      </c>
    </row>
    <row r="6931" spans="2:13" x14ac:dyDescent="0.2">
      <c r="B6931">
        <v>0</v>
      </c>
      <c r="C6931">
        <v>0</v>
      </c>
      <c r="D6931">
        <v>0</v>
      </c>
      <c r="E6931">
        <v>0</v>
      </c>
      <c r="F6931">
        <v>0</v>
      </c>
      <c r="G6931">
        <v>55555555</v>
      </c>
      <c r="H6931">
        <v>0</v>
      </c>
      <c r="I6931">
        <v>0</v>
      </c>
      <c r="J6931">
        <v>0</v>
      </c>
      <c r="K6931">
        <v>0</v>
      </c>
      <c r="L6931">
        <v>0</v>
      </c>
      <c r="M6931">
        <v>0</v>
      </c>
    </row>
    <row r="6932" spans="2:13" x14ac:dyDescent="0.2">
      <c r="B6932">
        <v>0</v>
      </c>
      <c r="C6932">
        <v>0</v>
      </c>
      <c r="D6932">
        <v>0</v>
      </c>
      <c r="E6932">
        <v>0</v>
      </c>
      <c r="F6932">
        <v>0</v>
      </c>
      <c r="G6932">
        <v>55555555</v>
      </c>
      <c r="H6932">
        <v>0</v>
      </c>
      <c r="I6932">
        <v>0</v>
      </c>
      <c r="J6932">
        <v>0</v>
      </c>
      <c r="K6932">
        <v>0</v>
      </c>
      <c r="L6932">
        <v>0</v>
      </c>
      <c r="M6932">
        <v>0</v>
      </c>
    </row>
    <row r="6933" spans="2:13" x14ac:dyDescent="0.2">
      <c r="B6933">
        <v>0</v>
      </c>
      <c r="C6933">
        <v>0</v>
      </c>
      <c r="D6933">
        <v>0</v>
      </c>
      <c r="E6933">
        <v>0</v>
      </c>
      <c r="F6933">
        <v>0</v>
      </c>
      <c r="G6933">
        <v>55555555</v>
      </c>
      <c r="H6933">
        <v>0</v>
      </c>
      <c r="I6933">
        <v>0</v>
      </c>
      <c r="J6933">
        <v>0</v>
      </c>
      <c r="K6933">
        <v>0</v>
      </c>
      <c r="L6933">
        <v>0</v>
      </c>
      <c r="M6933">
        <v>0</v>
      </c>
    </row>
    <row r="6934" spans="2:13" x14ac:dyDescent="0.2">
      <c r="B6934">
        <v>0</v>
      </c>
      <c r="C6934">
        <v>0</v>
      </c>
      <c r="D6934">
        <v>0</v>
      </c>
      <c r="E6934">
        <v>0</v>
      </c>
      <c r="F6934">
        <v>0</v>
      </c>
      <c r="G6934">
        <v>55555555</v>
      </c>
      <c r="H6934">
        <v>0</v>
      </c>
      <c r="I6934">
        <v>0</v>
      </c>
      <c r="J6934">
        <v>0</v>
      </c>
      <c r="K6934">
        <v>0</v>
      </c>
      <c r="L6934">
        <v>0</v>
      </c>
      <c r="M6934">
        <v>0</v>
      </c>
    </row>
    <row r="6935" spans="2:13" x14ac:dyDescent="0.2">
      <c r="B6935">
        <v>0</v>
      </c>
      <c r="C6935">
        <v>0</v>
      </c>
      <c r="D6935">
        <v>0</v>
      </c>
      <c r="E6935">
        <v>0</v>
      </c>
      <c r="F6935">
        <v>0</v>
      </c>
      <c r="G6935">
        <v>55555555</v>
      </c>
      <c r="H6935">
        <v>0</v>
      </c>
      <c r="I6935">
        <v>0</v>
      </c>
      <c r="J6935">
        <v>0</v>
      </c>
      <c r="K6935">
        <v>0</v>
      </c>
      <c r="L6935">
        <v>0</v>
      </c>
      <c r="M6935">
        <v>0</v>
      </c>
    </row>
    <row r="6936" spans="2:13" x14ac:dyDescent="0.2">
      <c r="B6936">
        <v>0</v>
      </c>
      <c r="C6936">
        <v>0</v>
      </c>
      <c r="D6936">
        <v>0</v>
      </c>
      <c r="E6936">
        <v>0</v>
      </c>
      <c r="F6936">
        <v>0</v>
      </c>
      <c r="G6936">
        <v>55555555</v>
      </c>
      <c r="H6936">
        <v>0</v>
      </c>
      <c r="I6936">
        <v>0</v>
      </c>
      <c r="J6936">
        <v>0</v>
      </c>
      <c r="K6936">
        <v>0</v>
      </c>
      <c r="L6936">
        <v>0</v>
      </c>
      <c r="M6936">
        <v>0</v>
      </c>
    </row>
    <row r="6937" spans="2:13" x14ac:dyDescent="0.2">
      <c r="B6937">
        <v>0</v>
      </c>
      <c r="C6937">
        <v>0</v>
      </c>
      <c r="D6937">
        <v>0</v>
      </c>
      <c r="E6937">
        <v>0</v>
      </c>
      <c r="F6937">
        <v>0</v>
      </c>
      <c r="G6937">
        <v>55555555</v>
      </c>
      <c r="H6937">
        <v>0</v>
      </c>
      <c r="I6937">
        <v>0</v>
      </c>
      <c r="J6937">
        <v>0</v>
      </c>
      <c r="K6937">
        <v>0</v>
      </c>
      <c r="L6937">
        <v>0</v>
      </c>
      <c r="M6937">
        <v>0</v>
      </c>
    </row>
    <row r="6938" spans="2:13" x14ac:dyDescent="0.2">
      <c r="B6938">
        <v>0</v>
      </c>
      <c r="C6938">
        <v>0</v>
      </c>
      <c r="D6938">
        <v>0</v>
      </c>
      <c r="E6938">
        <v>0</v>
      </c>
      <c r="F6938">
        <v>0</v>
      </c>
      <c r="G6938">
        <v>55555555</v>
      </c>
      <c r="H6938">
        <v>0</v>
      </c>
      <c r="I6938">
        <v>0</v>
      </c>
      <c r="J6938">
        <v>0</v>
      </c>
      <c r="K6938">
        <v>0</v>
      </c>
      <c r="L6938">
        <v>0</v>
      </c>
      <c r="M6938">
        <v>0</v>
      </c>
    </row>
    <row r="6939" spans="2:13" x14ac:dyDescent="0.2">
      <c r="B6939">
        <v>0</v>
      </c>
      <c r="C6939">
        <v>0</v>
      </c>
      <c r="D6939">
        <v>0</v>
      </c>
      <c r="E6939">
        <v>0</v>
      </c>
      <c r="F6939">
        <v>0</v>
      </c>
      <c r="G6939">
        <v>55555555</v>
      </c>
      <c r="H6939">
        <v>0</v>
      </c>
      <c r="I6939">
        <v>0</v>
      </c>
      <c r="J6939">
        <v>0</v>
      </c>
      <c r="K6939">
        <v>0</v>
      </c>
      <c r="L6939">
        <v>0</v>
      </c>
      <c r="M6939">
        <v>0</v>
      </c>
    </row>
    <row r="6940" spans="2:13" x14ac:dyDescent="0.2">
      <c r="B6940">
        <v>0</v>
      </c>
      <c r="C6940">
        <v>0</v>
      </c>
      <c r="D6940">
        <v>0</v>
      </c>
      <c r="E6940">
        <v>0</v>
      </c>
      <c r="F6940">
        <v>0</v>
      </c>
      <c r="G6940">
        <v>55555555</v>
      </c>
      <c r="H6940">
        <v>0</v>
      </c>
      <c r="I6940">
        <v>0</v>
      </c>
      <c r="J6940">
        <v>0</v>
      </c>
      <c r="K6940">
        <v>0</v>
      </c>
      <c r="L6940">
        <v>0</v>
      </c>
      <c r="M6940">
        <v>0</v>
      </c>
    </row>
    <row r="6941" spans="2:13" x14ac:dyDescent="0.2">
      <c r="B6941">
        <v>0</v>
      </c>
      <c r="C6941">
        <v>0</v>
      </c>
      <c r="D6941">
        <v>0</v>
      </c>
      <c r="E6941">
        <v>0</v>
      </c>
      <c r="F6941">
        <v>0</v>
      </c>
      <c r="G6941">
        <v>55555555</v>
      </c>
      <c r="H6941">
        <v>0</v>
      </c>
      <c r="I6941">
        <v>0</v>
      </c>
      <c r="J6941">
        <v>0</v>
      </c>
      <c r="K6941">
        <v>0</v>
      </c>
      <c r="L6941">
        <v>0</v>
      </c>
      <c r="M6941">
        <v>0</v>
      </c>
    </row>
    <row r="6942" spans="2:13" x14ac:dyDescent="0.2">
      <c r="B6942">
        <v>0</v>
      </c>
      <c r="C6942">
        <v>0</v>
      </c>
      <c r="D6942">
        <v>0</v>
      </c>
      <c r="E6942">
        <v>0</v>
      </c>
      <c r="F6942">
        <v>0</v>
      </c>
      <c r="G6942">
        <v>55555555</v>
      </c>
      <c r="H6942">
        <v>0</v>
      </c>
      <c r="I6942">
        <v>0</v>
      </c>
      <c r="J6942">
        <v>0</v>
      </c>
      <c r="K6942">
        <v>0</v>
      </c>
      <c r="L6942">
        <v>0</v>
      </c>
      <c r="M6942">
        <v>0</v>
      </c>
    </row>
    <row r="6943" spans="2:13" x14ac:dyDescent="0.2">
      <c r="B6943">
        <v>0</v>
      </c>
      <c r="C6943">
        <v>0</v>
      </c>
      <c r="D6943">
        <v>0</v>
      </c>
      <c r="E6943">
        <v>0</v>
      </c>
      <c r="F6943">
        <v>0</v>
      </c>
      <c r="G6943">
        <v>55555555</v>
      </c>
      <c r="H6943">
        <v>0</v>
      </c>
      <c r="I6943">
        <v>0</v>
      </c>
      <c r="J6943">
        <v>0</v>
      </c>
      <c r="K6943">
        <v>0</v>
      </c>
      <c r="L6943">
        <v>0</v>
      </c>
      <c r="M6943">
        <v>0</v>
      </c>
    </row>
    <row r="6944" spans="2:13" x14ac:dyDescent="0.2">
      <c r="B6944">
        <v>0</v>
      </c>
      <c r="C6944">
        <v>0</v>
      </c>
      <c r="D6944">
        <v>0</v>
      </c>
      <c r="E6944">
        <v>0</v>
      </c>
      <c r="F6944">
        <v>0</v>
      </c>
      <c r="G6944">
        <v>55555555</v>
      </c>
      <c r="H6944">
        <v>0</v>
      </c>
      <c r="I6944">
        <v>0</v>
      </c>
      <c r="J6944">
        <v>0</v>
      </c>
      <c r="K6944">
        <v>0</v>
      </c>
      <c r="L6944">
        <v>0</v>
      </c>
      <c r="M6944">
        <v>0</v>
      </c>
    </row>
    <row r="6945" spans="2:13" x14ac:dyDescent="0.2">
      <c r="B6945">
        <v>0</v>
      </c>
      <c r="C6945">
        <v>0</v>
      </c>
      <c r="D6945">
        <v>0</v>
      </c>
      <c r="E6945">
        <v>0</v>
      </c>
      <c r="F6945">
        <v>0</v>
      </c>
      <c r="G6945">
        <v>55555555</v>
      </c>
      <c r="H6945">
        <v>0</v>
      </c>
      <c r="I6945">
        <v>0</v>
      </c>
      <c r="J6945">
        <v>0</v>
      </c>
      <c r="K6945">
        <v>0</v>
      </c>
      <c r="L6945">
        <v>0</v>
      </c>
      <c r="M6945">
        <v>0</v>
      </c>
    </row>
    <row r="6946" spans="2:13" x14ac:dyDescent="0.2">
      <c r="B6946">
        <v>0</v>
      </c>
      <c r="C6946">
        <v>0</v>
      </c>
      <c r="D6946">
        <v>0</v>
      </c>
      <c r="E6946">
        <v>0</v>
      </c>
      <c r="F6946">
        <v>0</v>
      </c>
      <c r="G6946">
        <v>55555555</v>
      </c>
      <c r="H6946">
        <v>0</v>
      </c>
      <c r="I6946">
        <v>0</v>
      </c>
      <c r="J6946">
        <v>0</v>
      </c>
      <c r="K6946">
        <v>0</v>
      </c>
      <c r="L6946">
        <v>0</v>
      </c>
      <c r="M6946">
        <v>0</v>
      </c>
    </row>
    <row r="6947" spans="2:13" x14ac:dyDescent="0.2">
      <c r="B6947">
        <v>0</v>
      </c>
      <c r="C6947">
        <v>0</v>
      </c>
      <c r="D6947">
        <v>0</v>
      </c>
      <c r="E6947">
        <v>0</v>
      </c>
      <c r="F6947">
        <v>0</v>
      </c>
      <c r="G6947">
        <v>55555555</v>
      </c>
      <c r="H6947">
        <v>0</v>
      </c>
      <c r="I6947">
        <v>0</v>
      </c>
      <c r="J6947">
        <v>0</v>
      </c>
      <c r="K6947">
        <v>0</v>
      </c>
      <c r="L6947">
        <v>0</v>
      </c>
      <c r="M6947">
        <v>0</v>
      </c>
    </row>
    <row r="6948" spans="2:13" x14ac:dyDescent="0.2">
      <c r="B6948">
        <v>0</v>
      </c>
      <c r="C6948">
        <v>0</v>
      </c>
      <c r="D6948">
        <v>0</v>
      </c>
      <c r="E6948">
        <v>0</v>
      </c>
      <c r="F6948">
        <v>0</v>
      </c>
      <c r="G6948">
        <v>55555555</v>
      </c>
      <c r="H6948">
        <v>0</v>
      </c>
      <c r="I6948">
        <v>0</v>
      </c>
      <c r="J6948">
        <v>0</v>
      </c>
      <c r="K6948">
        <v>0</v>
      </c>
      <c r="L6948">
        <v>0</v>
      </c>
      <c r="M6948">
        <v>0</v>
      </c>
    </row>
    <row r="6949" spans="2:13" x14ac:dyDescent="0.2">
      <c r="B6949">
        <v>0</v>
      </c>
      <c r="C6949">
        <v>0</v>
      </c>
      <c r="D6949">
        <v>0</v>
      </c>
      <c r="E6949">
        <v>0</v>
      </c>
      <c r="F6949">
        <v>0</v>
      </c>
      <c r="G6949">
        <v>55555555</v>
      </c>
      <c r="H6949">
        <v>0</v>
      </c>
      <c r="I6949">
        <v>0</v>
      </c>
      <c r="J6949">
        <v>0</v>
      </c>
      <c r="K6949">
        <v>0</v>
      </c>
      <c r="L6949">
        <v>0</v>
      </c>
      <c r="M6949">
        <v>0</v>
      </c>
    </row>
    <row r="6950" spans="2:13" x14ac:dyDescent="0.2">
      <c r="B6950">
        <v>0</v>
      </c>
      <c r="C6950">
        <v>0</v>
      </c>
      <c r="D6950">
        <v>0</v>
      </c>
      <c r="E6950">
        <v>0</v>
      </c>
      <c r="F6950">
        <v>0</v>
      </c>
      <c r="G6950">
        <v>55555555</v>
      </c>
      <c r="H6950">
        <v>0</v>
      </c>
      <c r="I6950">
        <v>0</v>
      </c>
      <c r="J6950">
        <v>0</v>
      </c>
      <c r="K6950">
        <v>0</v>
      </c>
      <c r="L6950">
        <v>0</v>
      </c>
      <c r="M6950">
        <v>0</v>
      </c>
    </row>
    <row r="6951" spans="2:13" x14ac:dyDescent="0.2">
      <c r="B6951">
        <v>0</v>
      </c>
      <c r="C6951">
        <v>0</v>
      </c>
      <c r="D6951">
        <v>0</v>
      </c>
      <c r="E6951">
        <v>0</v>
      </c>
      <c r="F6951">
        <v>0</v>
      </c>
      <c r="G6951">
        <v>55555555</v>
      </c>
      <c r="H6951">
        <v>0</v>
      </c>
      <c r="I6951">
        <v>0</v>
      </c>
      <c r="J6951">
        <v>0</v>
      </c>
      <c r="K6951">
        <v>0</v>
      </c>
      <c r="L6951">
        <v>0</v>
      </c>
      <c r="M6951">
        <v>0</v>
      </c>
    </row>
    <row r="6952" spans="2:13" x14ac:dyDescent="0.2">
      <c r="B6952">
        <v>0</v>
      </c>
      <c r="C6952">
        <v>0</v>
      </c>
      <c r="D6952">
        <v>0</v>
      </c>
      <c r="E6952">
        <v>0</v>
      </c>
      <c r="F6952">
        <v>0</v>
      </c>
      <c r="G6952">
        <v>55555555</v>
      </c>
      <c r="H6952">
        <v>0</v>
      </c>
      <c r="I6952">
        <v>0</v>
      </c>
      <c r="J6952">
        <v>0</v>
      </c>
      <c r="K6952">
        <v>0</v>
      </c>
      <c r="L6952">
        <v>0</v>
      </c>
      <c r="M6952">
        <v>0</v>
      </c>
    </row>
    <row r="6953" spans="2:13" x14ac:dyDescent="0.2">
      <c r="B6953">
        <v>0</v>
      </c>
      <c r="C6953">
        <v>0</v>
      </c>
      <c r="D6953">
        <v>0</v>
      </c>
      <c r="E6953">
        <v>0</v>
      </c>
      <c r="F6953">
        <v>0</v>
      </c>
      <c r="G6953">
        <v>55555555</v>
      </c>
      <c r="H6953">
        <v>0</v>
      </c>
      <c r="I6953">
        <v>0</v>
      </c>
      <c r="J6953">
        <v>0</v>
      </c>
      <c r="K6953">
        <v>0</v>
      </c>
      <c r="L6953">
        <v>0</v>
      </c>
      <c r="M6953">
        <v>0</v>
      </c>
    </row>
    <row r="6954" spans="2:13" x14ac:dyDescent="0.2">
      <c r="B6954">
        <v>0</v>
      </c>
      <c r="C6954">
        <v>0</v>
      </c>
      <c r="D6954">
        <v>0</v>
      </c>
      <c r="E6954">
        <v>0</v>
      </c>
      <c r="F6954">
        <v>0</v>
      </c>
      <c r="G6954">
        <v>55555555</v>
      </c>
      <c r="H6954">
        <v>0</v>
      </c>
      <c r="I6954">
        <v>0</v>
      </c>
      <c r="J6954">
        <v>0</v>
      </c>
      <c r="K6954">
        <v>0</v>
      </c>
      <c r="L6954">
        <v>0</v>
      </c>
      <c r="M6954">
        <v>0</v>
      </c>
    </row>
    <row r="6955" spans="2:13" x14ac:dyDescent="0.2">
      <c r="B6955">
        <v>0</v>
      </c>
      <c r="C6955">
        <v>0</v>
      </c>
      <c r="D6955">
        <v>0</v>
      </c>
      <c r="E6955">
        <v>0</v>
      </c>
      <c r="F6955">
        <v>0</v>
      </c>
      <c r="G6955">
        <v>55555555</v>
      </c>
      <c r="H6955">
        <v>0</v>
      </c>
      <c r="I6955">
        <v>0</v>
      </c>
      <c r="J6955">
        <v>0</v>
      </c>
      <c r="K6955">
        <v>0</v>
      </c>
      <c r="L6955">
        <v>0</v>
      </c>
      <c r="M6955">
        <v>0</v>
      </c>
    </row>
    <row r="6956" spans="2:13" x14ac:dyDescent="0.2">
      <c r="B6956">
        <v>0</v>
      </c>
      <c r="C6956">
        <v>0</v>
      </c>
      <c r="D6956">
        <v>0</v>
      </c>
      <c r="E6956">
        <v>0</v>
      </c>
      <c r="F6956">
        <v>0</v>
      </c>
      <c r="G6956">
        <v>55555555</v>
      </c>
      <c r="H6956">
        <v>0</v>
      </c>
      <c r="I6956">
        <v>0</v>
      </c>
      <c r="J6956">
        <v>0</v>
      </c>
      <c r="K6956">
        <v>0</v>
      </c>
      <c r="L6956">
        <v>0</v>
      </c>
      <c r="M6956">
        <v>0</v>
      </c>
    </row>
    <row r="6957" spans="2:13" x14ac:dyDescent="0.2">
      <c r="B6957">
        <v>0</v>
      </c>
      <c r="C6957">
        <v>0</v>
      </c>
      <c r="D6957">
        <v>0</v>
      </c>
      <c r="E6957">
        <v>0</v>
      </c>
      <c r="F6957">
        <v>0</v>
      </c>
      <c r="G6957">
        <v>55555555</v>
      </c>
      <c r="H6957">
        <v>0</v>
      </c>
      <c r="I6957">
        <v>0</v>
      </c>
      <c r="J6957">
        <v>0</v>
      </c>
      <c r="K6957">
        <v>0</v>
      </c>
      <c r="L6957">
        <v>0</v>
      </c>
      <c r="M6957">
        <v>0</v>
      </c>
    </row>
    <row r="6958" spans="2:13" x14ac:dyDescent="0.2">
      <c r="B6958">
        <v>0</v>
      </c>
      <c r="C6958">
        <v>0</v>
      </c>
      <c r="D6958">
        <v>0</v>
      </c>
      <c r="E6958">
        <v>0</v>
      </c>
      <c r="F6958">
        <v>0</v>
      </c>
      <c r="G6958">
        <v>55555555</v>
      </c>
      <c r="H6958">
        <v>0</v>
      </c>
      <c r="I6958">
        <v>0</v>
      </c>
      <c r="J6958">
        <v>0</v>
      </c>
      <c r="K6958">
        <v>0</v>
      </c>
      <c r="L6958">
        <v>0</v>
      </c>
      <c r="M6958">
        <v>0</v>
      </c>
    </row>
    <row r="6959" spans="2:13" x14ac:dyDescent="0.2">
      <c r="B6959">
        <v>0</v>
      </c>
      <c r="C6959">
        <v>0</v>
      </c>
      <c r="D6959">
        <v>0</v>
      </c>
      <c r="E6959">
        <v>0</v>
      </c>
      <c r="F6959">
        <v>0</v>
      </c>
      <c r="G6959">
        <v>55555555</v>
      </c>
      <c r="H6959">
        <v>0</v>
      </c>
      <c r="I6959">
        <v>0</v>
      </c>
      <c r="J6959">
        <v>0</v>
      </c>
      <c r="K6959">
        <v>0</v>
      </c>
      <c r="L6959">
        <v>0</v>
      </c>
      <c r="M6959">
        <v>0</v>
      </c>
    </row>
    <row r="6960" spans="2:13" x14ac:dyDescent="0.2">
      <c r="B6960">
        <v>0</v>
      </c>
      <c r="C6960">
        <v>0</v>
      </c>
      <c r="D6960">
        <v>0</v>
      </c>
      <c r="E6960">
        <v>0</v>
      </c>
      <c r="F6960">
        <v>0</v>
      </c>
      <c r="G6960">
        <v>55555555</v>
      </c>
      <c r="H6960">
        <v>0</v>
      </c>
      <c r="I6960">
        <v>0</v>
      </c>
      <c r="J6960">
        <v>0</v>
      </c>
      <c r="K6960">
        <v>0</v>
      </c>
      <c r="L6960">
        <v>0</v>
      </c>
      <c r="M6960">
        <v>0</v>
      </c>
    </row>
    <row r="6961" spans="2:13" x14ac:dyDescent="0.2">
      <c r="B6961">
        <v>0</v>
      </c>
      <c r="C6961">
        <v>0</v>
      </c>
      <c r="D6961">
        <v>0</v>
      </c>
      <c r="E6961">
        <v>0</v>
      </c>
      <c r="F6961">
        <v>0</v>
      </c>
      <c r="G6961">
        <v>55555555</v>
      </c>
      <c r="H6961">
        <v>0</v>
      </c>
      <c r="I6961">
        <v>0</v>
      </c>
      <c r="J6961">
        <v>0</v>
      </c>
      <c r="K6961">
        <v>0</v>
      </c>
      <c r="L6961">
        <v>0</v>
      </c>
      <c r="M6961">
        <v>0</v>
      </c>
    </row>
    <row r="6962" spans="2:13" x14ac:dyDescent="0.2">
      <c r="B6962">
        <v>0</v>
      </c>
      <c r="C6962">
        <v>0</v>
      </c>
      <c r="D6962">
        <v>0</v>
      </c>
      <c r="E6962">
        <v>0</v>
      </c>
      <c r="F6962">
        <v>0</v>
      </c>
      <c r="G6962">
        <v>55555555</v>
      </c>
      <c r="H6962">
        <v>0</v>
      </c>
      <c r="I6962">
        <v>0</v>
      </c>
      <c r="J6962">
        <v>0</v>
      </c>
      <c r="K6962">
        <v>0</v>
      </c>
      <c r="L6962">
        <v>0</v>
      </c>
      <c r="M6962">
        <v>0</v>
      </c>
    </row>
    <row r="6963" spans="2:13" x14ac:dyDescent="0.2">
      <c r="B6963">
        <v>0</v>
      </c>
      <c r="C6963">
        <v>0</v>
      </c>
      <c r="D6963">
        <v>0</v>
      </c>
      <c r="E6963">
        <v>0</v>
      </c>
      <c r="F6963">
        <v>0</v>
      </c>
      <c r="G6963">
        <v>55555555</v>
      </c>
      <c r="H6963">
        <v>0</v>
      </c>
      <c r="I6963">
        <v>0</v>
      </c>
      <c r="J6963">
        <v>0</v>
      </c>
      <c r="K6963">
        <v>0</v>
      </c>
      <c r="L6963">
        <v>0</v>
      </c>
      <c r="M6963">
        <v>0</v>
      </c>
    </row>
    <row r="6964" spans="2:13" x14ac:dyDescent="0.2">
      <c r="B6964">
        <v>0</v>
      </c>
      <c r="C6964">
        <v>0</v>
      </c>
      <c r="D6964">
        <v>0</v>
      </c>
      <c r="E6964">
        <v>0</v>
      </c>
      <c r="F6964">
        <v>0</v>
      </c>
      <c r="G6964">
        <v>55555555</v>
      </c>
      <c r="H6964">
        <v>0</v>
      </c>
      <c r="I6964">
        <v>0</v>
      </c>
      <c r="J6964">
        <v>0</v>
      </c>
      <c r="K6964">
        <v>0</v>
      </c>
      <c r="L6964">
        <v>0</v>
      </c>
      <c r="M6964">
        <v>0</v>
      </c>
    </row>
    <row r="6965" spans="2:13" x14ac:dyDescent="0.2">
      <c r="B6965">
        <v>0</v>
      </c>
      <c r="C6965">
        <v>0</v>
      </c>
      <c r="D6965">
        <v>0</v>
      </c>
      <c r="E6965">
        <v>0</v>
      </c>
      <c r="F6965">
        <v>0</v>
      </c>
      <c r="G6965">
        <v>55555555</v>
      </c>
      <c r="H6965">
        <v>0</v>
      </c>
      <c r="I6965">
        <v>0</v>
      </c>
      <c r="J6965">
        <v>0</v>
      </c>
      <c r="K6965">
        <v>0</v>
      </c>
      <c r="L6965">
        <v>0</v>
      </c>
      <c r="M6965">
        <v>0</v>
      </c>
    </row>
    <row r="6966" spans="2:13" x14ac:dyDescent="0.2">
      <c r="B6966">
        <v>0</v>
      </c>
      <c r="C6966">
        <v>0</v>
      </c>
      <c r="D6966">
        <v>0</v>
      </c>
      <c r="E6966">
        <v>0</v>
      </c>
      <c r="F6966">
        <v>0</v>
      </c>
      <c r="G6966">
        <v>55555555</v>
      </c>
      <c r="H6966">
        <v>0</v>
      </c>
      <c r="I6966">
        <v>0</v>
      </c>
      <c r="J6966">
        <v>0</v>
      </c>
      <c r="K6966">
        <v>0</v>
      </c>
      <c r="L6966">
        <v>0</v>
      </c>
      <c r="M6966">
        <v>0</v>
      </c>
    </row>
    <row r="6967" spans="2:13" x14ac:dyDescent="0.2">
      <c r="B6967">
        <v>0</v>
      </c>
      <c r="C6967">
        <v>0</v>
      </c>
      <c r="D6967">
        <v>0</v>
      </c>
      <c r="E6967">
        <v>0</v>
      </c>
      <c r="F6967">
        <v>0</v>
      </c>
      <c r="G6967">
        <v>55555555</v>
      </c>
      <c r="H6967">
        <v>0</v>
      </c>
      <c r="I6967">
        <v>0</v>
      </c>
      <c r="J6967">
        <v>0</v>
      </c>
      <c r="K6967">
        <v>0</v>
      </c>
      <c r="L6967">
        <v>0</v>
      </c>
      <c r="M6967">
        <v>0</v>
      </c>
    </row>
    <row r="6968" spans="2:13" x14ac:dyDescent="0.2">
      <c r="B6968">
        <v>0</v>
      </c>
      <c r="C6968">
        <v>0</v>
      </c>
      <c r="D6968">
        <v>0</v>
      </c>
      <c r="E6968">
        <v>0</v>
      </c>
      <c r="F6968">
        <v>0</v>
      </c>
      <c r="G6968">
        <v>55555555</v>
      </c>
      <c r="H6968">
        <v>0</v>
      </c>
      <c r="I6968">
        <v>0</v>
      </c>
      <c r="J6968">
        <v>0</v>
      </c>
      <c r="K6968">
        <v>0</v>
      </c>
      <c r="L6968">
        <v>0</v>
      </c>
      <c r="M6968">
        <v>0</v>
      </c>
    </row>
    <row r="6969" spans="2:13" x14ac:dyDescent="0.2">
      <c r="B6969">
        <v>0</v>
      </c>
      <c r="C6969">
        <v>0</v>
      </c>
      <c r="D6969">
        <v>0</v>
      </c>
      <c r="E6969">
        <v>0</v>
      </c>
      <c r="F6969">
        <v>0</v>
      </c>
      <c r="G6969">
        <v>55555555</v>
      </c>
      <c r="H6969">
        <v>0</v>
      </c>
      <c r="I6969">
        <v>0</v>
      </c>
      <c r="J6969">
        <v>0</v>
      </c>
      <c r="K6969">
        <v>0</v>
      </c>
      <c r="L6969">
        <v>0</v>
      </c>
      <c r="M6969">
        <v>0</v>
      </c>
    </row>
    <row r="6970" spans="2:13" x14ac:dyDescent="0.2">
      <c r="B6970">
        <v>0</v>
      </c>
      <c r="C6970">
        <v>0</v>
      </c>
      <c r="D6970">
        <v>0</v>
      </c>
      <c r="E6970">
        <v>0</v>
      </c>
      <c r="F6970">
        <v>0</v>
      </c>
      <c r="G6970">
        <v>55555555</v>
      </c>
      <c r="H6970">
        <v>0</v>
      </c>
      <c r="I6970">
        <v>0</v>
      </c>
      <c r="J6970">
        <v>0</v>
      </c>
      <c r="K6970">
        <v>0</v>
      </c>
      <c r="L6970">
        <v>0</v>
      </c>
      <c r="M6970">
        <v>0</v>
      </c>
    </row>
    <row r="6971" spans="2:13" x14ac:dyDescent="0.2">
      <c r="B6971">
        <v>0</v>
      </c>
      <c r="C6971">
        <v>0</v>
      </c>
      <c r="D6971">
        <v>0</v>
      </c>
      <c r="E6971">
        <v>0</v>
      </c>
      <c r="F6971">
        <v>0</v>
      </c>
      <c r="G6971">
        <v>55555555</v>
      </c>
      <c r="H6971">
        <v>0</v>
      </c>
      <c r="I6971">
        <v>0</v>
      </c>
      <c r="J6971">
        <v>0</v>
      </c>
      <c r="K6971">
        <v>0</v>
      </c>
      <c r="L6971">
        <v>0</v>
      </c>
      <c r="M6971">
        <v>0</v>
      </c>
    </row>
    <row r="6972" spans="2:13" x14ac:dyDescent="0.2">
      <c r="B6972">
        <v>0</v>
      </c>
      <c r="C6972">
        <v>0</v>
      </c>
      <c r="D6972">
        <v>0</v>
      </c>
      <c r="E6972">
        <v>0</v>
      </c>
      <c r="F6972">
        <v>0</v>
      </c>
      <c r="G6972">
        <v>55555555</v>
      </c>
      <c r="H6972">
        <v>0</v>
      </c>
      <c r="I6972">
        <v>0</v>
      </c>
      <c r="J6972">
        <v>0</v>
      </c>
      <c r="K6972">
        <v>0</v>
      </c>
      <c r="L6972">
        <v>0</v>
      </c>
      <c r="M6972">
        <v>0</v>
      </c>
    </row>
    <row r="6973" spans="2:13" x14ac:dyDescent="0.2">
      <c r="B6973">
        <v>0</v>
      </c>
      <c r="C6973">
        <v>0</v>
      </c>
      <c r="D6973">
        <v>0</v>
      </c>
      <c r="E6973">
        <v>0</v>
      </c>
      <c r="F6973">
        <v>0</v>
      </c>
      <c r="G6973">
        <v>55555555</v>
      </c>
      <c r="H6973">
        <v>0</v>
      </c>
      <c r="I6973">
        <v>0</v>
      </c>
      <c r="J6973">
        <v>0</v>
      </c>
      <c r="K6973">
        <v>0</v>
      </c>
      <c r="L6973">
        <v>0</v>
      </c>
      <c r="M6973">
        <v>0</v>
      </c>
    </row>
    <row r="6974" spans="2:13" x14ac:dyDescent="0.2">
      <c r="B6974">
        <v>0</v>
      </c>
      <c r="C6974">
        <v>0</v>
      </c>
      <c r="D6974">
        <v>0</v>
      </c>
      <c r="E6974">
        <v>0</v>
      </c>
      <c r="F6974">
        <v>0</v>
      </c>
      <c r="G6974">
        <v>55555555</v>
      </c>
      <c r="H6974">
        <v>0</v>
      </c>
      <c r="I6974">
        <v>0</v>
      </c>
      <c r="J6974">
        <v>0</v>
      </c>
      <c r="K6974">
        <v>0</v>
      </c>
      <c r="L6974">
        <v>0</v>
      </c>
      <c r="M6974">
        <v>0</v>
      </c>
    </row>
    <row r="6975" spans="2:13" x14ac:dyDescent="0.2">
      <c r="B6975">
        <v>0</v>
      </c>
      <c r="C6975">
        <v>0</v>
      </c>
      <c r="D6975">
        <v>0</v>
      </c>
      <c r="E6975">
        <v>0</v>
      </c>
      <c r="F6975">
        <v>0</v>
      </c>
      <c r="G6975">
        <v>55555555</v>
      </c>
      <c r="H6975">
        <v>0</v>
      </c>
      <c r="I6975">
        <v>0</v>
      </c>
      <c r="J6975">
        <v>0</v>
      </c>
      <c r="K6975">
        <v>0</v>
      </c>
      <c r="L6975">
        <v>0</v>
      </c>
      <c r="M6975">
        <v>0</v>
      </c>
    </row>
    <row r="6976" spans="2:13" x14ac:dyDescent="0.2">
      <c r="B6976">
        <v>0</v>
      </c>
      <c r="C6976">
        <v>0</v>
      </c>
      <c r="D6976">
        <v>0</v>
      </c>
      <c r="E6976">
        <v>0</v>
      </c>
      <c r="F6976">
        <v>0</v>
      </c>
      <c r="G6976">
        <v>55555555</v>
      </c>
      <c r="H6976">
        <v>0</v>
      </c>
      <c r="I6976">
        <v>0</v>
      </c>
      <c r="J6976">
        <v>0</v>
      </c>
      <c r="K6976">
        <v>0</v>
      </c>
      <c r="L6976">
        <v>0</v>
      </c>
      <c r="M6976">
        <v>0</v>
      </c>
    </row>
    <row r="6977" spans="2:13" x14ac:dyDescent="0.2">
      <c r="B6977">
        <v>0</v>
      </c>
      <c r="C6977">
        <v>0</v>
      </c>
      <c r="D6977">
        <v>0</v>
      </c>
      <c r="E6977">
        <v>0</v>
      </c>
      <c r="F6977">
        <v>0</v>
      </c>
      <c r="G6977">
        <v>55555555</v>
      </c>
      <c r="H6977">
        <v>0</v>
      </c>
      <c r="I6977">
        <v>0</v>
      </c>
      <c r="J6977">
        <v>0</v>
      </c>
      <c r="K6977">
        <v>0</v>
      </c>
      <c r="L6977">
        <v>0</v>
      </c>
      <c r="M6977">
        <v>0</v>
      </c>
    </row>
    <row r="6978" spans="2:13" x14ac:dyDescent="0.2">
      <c r="B6978">
        <v>0</v>
      </c>
      <c r="C6978">
        <v>0</v>
      </c>
      <c r="D6978">
        <v>0</v>
      </c>
      <c r="E6978">
        <v>0</v>
      </c>
      <c r="F6978">
        <v>0</v>
      </c>
      <c r="G6978">
        <v>55555555</v>
      </c>
      <c r="H6978">
        <v>0</v>
      </c>
      <c r="I6978">
        <v>0</v>
      </c>
      <c r="J6978">
        <v>0</v>
      </c>
      <c r="K6978">
        <v>0</v>
      </c>
      <c r="L6978">
        <v>0</v>
      </c>
      <c r="M6978">
        <v>0</v>
      </c>
    </row>
    <row r="6979" spans="2:13" x14ac:dyDescent="0.2">
      <c r="B6979">
        <v>0</v>
      </c>
      <c r="C6979">
        <v>0</v>
      </c>
      <c r="D6979">
        <v>0</v>
      </c>
      <c r="E6979">
        <v>0</v>
      </c>
      <c r="F6979">
        <v>0</v>
      </c>
      <c r="G6979">
        <v>55555555</v>
      </c>
      <c r="H6979">
        <v>0</v>
      </c>
      <c r="I6979">
        <v>0</v>
      </c>
      <c r="J6979">
        <v>0</v>
      </c>
      <c r="K6979">
        <v>0</v>
      </c>
      <c r="L6979">
        <v>0</v>
      </c>
      <c r="M6979">
        <v>0</v>
      </c>
    </row>
    <row r="6980" spans="2:13" x14ac:dyDescent="0.2">
      <c r="B6980">
        <v>0</v>
      </c>
      <c r="C6980">
        <v>0</v>
      </c>
      <c r="D6980">
        <v>0</v>
      </c>
      <c r="E6980">
        <v>0</v>
      </c>
      <c r="F6980">
        <v>0</v>
      </c>
      <c r="G6980">
        <v>55555555</v>
      </c>
      <c r="H6980">
        <v>0</v>
      </c>
      <c r="I6980">
        <v>0</v>
      </c>
      <c r="J6980">
        <v>0</v>
      </c>
      <c r="K6980">
        <v>0</v>
      </c>
      <c r="L6980">
        <v>0</v>
      </c>
      <c r="M6980">
        <v>0</v>
      </c>
    </row>
    <row r="6981" spans="2:13" x14ac:dyDescent="0.2">
      <c r="B6981">
        <v>0</v>
      </c>
      <c r="C6981">
        <v>0</v>
      </c>
      <c r="D6981">
        <v>0</v>
      </c>
      <c r="E6981">
        <v>0</v>
      </c>
      <c r="F6981">
        <v>0</v>
      </c>
      <c r="G6981">
        <v>55555555</v>
      </c>
      <c r="H6981">
        <v>0</v>
      </c>
      <c r="I6981">
        <v>0</v>
      </c>
      <c r="J6981">
        <v>0</v>
      </c>
      <c r="K6981">
        <v>0</v>
      </c>
      <c r="L6981">
        <v>0</v>
      </c>
      <c r="M6981">
        <v>0</v>
      </c>
    </row>
    <row r="6982" spans="2:13" x14ac:dyDescent="0.2">
      <c r="B6982">
        <v>0</v>
      </c>
      <c r="C6982">
        <v>0</v>
      </c>
      <c r="D6982">
        <v>0</v>
      </c>
      <c r="E6982">
        <v>0</v>
      </c>
      <c r="F6982">
        <v>0</v>
      </c>
      <c r="G6982">
        <v>55555555</v>
      </c>
      <c r="H6982">
        <v>0</v>
      </c>
      <c r="I6982">
        <v>0</v>
      </c>
      <c r="J6982">
        <v>0</v>
      </c>
      <c r="K6982">
        <v>0</v>
      </c>
      <c r="L6982">
        <v>0</v>
      </c>
      <c r="M6982">
        <v>0</v>
      </c>
    </row>
    <row r="6983" spans="2:13" x14ac:dyDescent="0.2">
      <c r="B6983">
        <v>0</v>
      </c>
      <c r="C6983">
        <v>0</v>
      </c>
      <c r="D6983">
        <v>0</v>
      </c>
      <c r="E6983">
        <v>0</v>
      </c>
      <c r="F6983">
        <v>0</v>
      </c>
      <c r="G6983">
        <v>55555555</v>
      </c>
      <c r="H6983">
        <v>0</v>
      </c>
      <c r="I6983">
        <v>0</v>
      </c>
      <c r="J6983">
        <v>0</v>
      </c>
      <c r="K6983">
        <v>0</v>
      </c>
      <c r="L6983">
        <v>0</v>
      </c>
      <c r="M6983">
        <v>0</v>
      </c>
    </row>
    <row r="6984" spans="2:13" x14ac:dyDescent="0.2">
      <c r="B6984">
        <v>0</v>
      </c>
      <c r="C6984">
        <v>0</v>
      </c>
      <c r="D6984">
        <v>0</v>
      </c>
      <c r="E6984">
        <v>0</v>
      </c>
      <c r="F6984">
        <v>0</v>
      </c>
      <c r="G6984">
        <v>55555555</v>
      </c>
      <c r="H6984">
        <v>0</v>
      </c>
      <c r="I6984">
        <v>0</v>
      </c>
      <c r="J6984">
        <v>0</v>
      </c>
      <c r="K6984">
        <v>0</v>
      </c>
      <c r="L6984">
        <v>0</v>
      </c>
      <c r="M6984">
        <v>0</v>
      </c>
    </row>
    <row r="6985" spans="2:13" x14ac:dyDescent="0.2">
      <c r="B6985">
        <v>0</v>
      </c>
      <c r="C6985">
        <v>0</v>
      </c>
      <c r="D6985">
        <v>0</v>
      </c>
      <c r="E6985">
        <v>0</v>
      </c>
      <c r="F6985">
        <v>0</v>
      </c>
      <c r="G6985">
        <v>55555555</v>
      </c>
      <c r="H6985">
        <v>0</v>
      </c>
      <c r="I6985">
        <v>0</v>
      </c>
      <c r="J6985">
        <v>0</v>
      </c>
      <c r="K6985">
        <v>0</v>
      </c>
      <c r="L6985">
        <v>0</v>
      </c>
      <c r="M6985">
        <v>0</v>
      </c>
    </row>
    <row r="6986" spans="2:13" x14ac:dyDescent="0.2">
      <c r="B6986">
        <v>0</v>
      </c>
      <c r="C6986">
        <v>0</v>
      </c>
      <c r="D6986">
        <v>0</v>
      </c>
      <c r="E6986">
        <v>0</v>
      </c>
      <c r="F6986">
        <v>0</v>
      </c>
      <c r="G6986">
        <v>55555555</v>
      </c>
      <c r="H6986">
        <v>0</v>
      </c>
      <c r="I6986">
        <v>0</v>
      </c>
      <c r="J6986">
        <v>0</v>
      </c>
      <c r="K6986">
        <v>0</v>
      </c>
      <c r="L6986">
        <v>0</v>
      </c>
      <c r="M6986">
        <v>0</v>
      </c>
    </row>
    <row r="6987" spans="2:13" x14ac:dyDescent="0.2">
      <c r="B6987">
        <v>0</v>
      </c>
      <c r="C6987">
        <v>0</v>
      </c>
      <c r="D6987">
        <v>0</v>
      </c>
      <c r="E6987">
        <v>0</v>
      </c>
      <c r="F6987">
        <v>0</v>
      </c>
      <c r="G6987">
        <v>55555555</v>
      </c>
      <c r="H6987">
        <v>0</v>
      </c>
      <c r="I6987">
        <v>0</v>
      </c>
      <c r="J6987">
        <v>0</v>
      </c>
      <c r="K6987">
        <v>0</v>
      </c>
      <c r="L6987">
        <v>0</v>
      </c>
      <c r="M6987">
        <v>0</v>
      </c>
    </row>
    <row r="6988" spans="2:13" x14ac:dyDescent="0.2">
      <c r="B6988">
        <v>0</v>
      </c>
      <c r="C6988">
        <v>0</v>
      </c>
      <c r="D6988">
        <v>0</v>
      </c>
      <c r="E6988">
        <v>0</v>
      </c>
      <c r="F6988">
        <v>0</v>
      </c>
      <c r="G6988">
        <v>55555555</v>
      </c>
      <c r="H6988">
        <v>0</v>
      </c>
      <c r="I6988">
        <v>0</v>
      </c>
      <c r="J6988">
        <v>0</v>
      </c>
      <c r="K6988">
        <v>0</v>
      </c>
      <c r="L6988">
        <v>0</v>
      </c>
      <c r="M6988">
        <v>0</v>
      </c>
    </row>
    <row r="6989" spans="2:13" x14ac:dyDescent="0.2">
      <c r="B6989">
        <v>0</v>
      </c>
      <c r="C6989">
        <v>0</v>
      </c>
      <c r="D6989">
        <v>0</v>
      </c>
      <c r="E6989">
        <v>0</v>
      </c>
      <c r="F6989">
        <v>0</v>
      </c>
      <c r="G6989">
        <v>55555555</v>
      </c>
      <c r="H6989">
        <v>0</v>
      </c>
      <c r="I6989">
        <v>0</v>
      </c>
      <c r="J6989">
        <v>0</v>
      </c>
      <c r="K6989">
        <v>0</v>
      </c>
      <c r="L6989">
        <v>0</v>
      </c>
      <c r="M6989">
        <v>0</v>
      </c>
    </row>
    <row r="6990" spans="2:13" x14ac:dyDescent="0.2">
      <c r="B6990">
        <v>0</v>
      </c>
      <c r="C6990">
        <v>0</v>
      </c>
      <c r="D6990">
        <v>0</v>
      </c>
      <c r="E6990">
        <v>0</v>
      </c>
      <c r="F6990">
        <v>0</v>
      </c>
      <c r="G6990">
        <v>55555555</v>
      </c>
      <c r="H6990">
        <v>0</v>
      </c>
      <c r="I6990">
        <v>0</v>
      </c>
      <c r="J6990">
        <v>0</v>
      </c>
      <c r="K6990">
        <v>0</v>
      </c>
      <c r="L6990">
        <v>0</v>
      </c>
      <c r="M6990">
        <v>0</v>
      </c>
    </row>
    <row r="6991" spans="2:13" x14ac:dyDescent="0.2">
      <c r="B6991">
        <v>0</v>
      </c>
      <c r="C6991">
        <v>0</v>
      </c>
      <c r="D6991">
        <v>0</v>
      </c>
      <c r="E6991">
        <v>0</v>
      </c>
      <c r="F6991">
        <v>0</v>
      </c>
      <c r="G6991">
        <v>55555555</v>
      </c>
      <c r="H6991">
        <v>0</v>
      </c>
      <c r="I6991">
        <v>0</v>
      </c>
      <c r="J6991">
        <v>0</v>
      </c>
      <c r="K6991">
        <v>0</v>
      </c>
      <c r="L6991">
        <v>0</v>
      </c>
      <c r="M6991">
        <v>0</v>
      </c>
    </row>
    <row r="6992" spans="2:13" x14ac:dyDescent="0.2">
      <c r="B6992">
        <v>0</v>
      </c>
      <c r="C6992">
        <v>0</v>
      </c>
      <c r="D6992">
        <v>0</v>
      </c>
      <c r="E6992">
        <v>0</v>
      </c>
      <c r="F6992">
        <v>0</v>
      </c>
      <c r="G6992">
        <v>55555555</v>
      </c>
      <c r="H6992">
        <v>0</v>
      </c>
      <c r="I6992">
        <v>0</v>
      </c>
      <c r="J6992">
        <v>0</v>
      </c>
      <c r="K6992">
        <v>0</v>
      </c>
      <c r="L6992">
        <v>0</v>
      </c>
      <c r="M6992">
        <v>0</v>
      </c>
    </row>
    <row r="6993" spans="2:13" x14ac:dyDescent="0.2">
      <c r="B6993">
        <v>0</v>
      </c>
      <c r="C6993">
        <v>0</v>
      </c>
      <c r="D6993">
        <v>0</v>
      </c>
      <c r="E6993">
        <v>0</v>
      </c>
      <c r="F6993">
        <v>0</v>
      </c>
      <c r="G6993">
        <v>55555555</v>
      </c>
      <c r="H6993">
        <v>0</v>
      </c>
      <c r="I6993">
        <v>0</v>
      </c>
      <c r="J6993">
        <v>0</v>
      </c>
      <c r="K6993">
        <v>0</v>
      </c>
      <c r="L6993">
        <v>0</v>
      </c>
      <c r="M6993">
        <v>0</v>
      </c>
    </row>
    <row r="6994" spans="2:13" x14ac:dyDescent="0.2">
      <c r="B6994">
        <v>0</v>
      </c>
      <c r="C6994">
        <v>0</v>
      </c>
      <c r="D6994">
        <v>0</v>
      </c>
      <c r="E6994">
        <v>0</v>
      </c>
      <c r="F6994">
        <v>0</v>
      </c>
      <c r="G6994">
        <v>55555555</v>
      </c>
      <c r="H6994">
        <v>0</v>
      </c>
      <c r="I6994">
        <v>0</v>
      </c>
      <c r="J6994">
        <v>0</v>
      </c>
      <c r="K6994">
        <v>0</v>
      </c>
      <c r="L6994">
        <v>0</v>
      </c>
      <c r="M6994">
        <v>0</v>
      </c>
    </row>
    <row r="6995" spans="2:13" x14ac:dyDescent="0.2">
      <c r="B6995">
        <v>0</v>
      </c>
      <c r="C6995">
        <v>0</v>
      </c>
      <c r="D6995">
        <v>0</v>
      </c>
      <c r="E6995">
        <v>0</v>
      </c>
      <c r="F6995">
        <v>0</v>
      </c>
      <c r="G6995">
        <v>55555555</v>
      </c>
      <c r="H6995">
        <v>0</v>
      </c>
      <c r="I6995">
        <v>0</v>
      </c>
      <c r="J6995">
        <v>0</v>
      </c>
      <c r="K6995">
        <v>0</v>
      </c>
      <c r="L6995">
        <v>0</v>
      </c>
      <c r="M6995">
        <v>0</v>
      </c>
    </row>
    <row r="6996" spans="2:13" x14ac:dyDescent="0.2">
      <c r="B6996">
        <v>0</v>
      </c>
      <c r="C6996">
        <v>0</v>
      </c>
      <c r="D6996">
        <v>0</v>
      </c>
      <c r="E6996">
        <v>0</v>
      </c>
      <c r="F6996">
        <v>0</v>
      </c>
      <c r="G6996">
        <v>55555555</v>
      </c>
      <c r="H6996">
        <v>0</v>
      </c>
      <c r="I6996">
        <v>0</v>
      </c>
      <c r="J6996">
        <v>0</v>
      </c>
      <c r="K6996">
        <v>0</v>
      </c>
      <c r="L6996">
        <v>0</v>
      </c>
      <c r="M6996">
        <v>0</v>
      </c>
    </row>
    <row r="6997" spans="2:13" x14ac:dyDescent="0.2">
      <c r="B6997">
        <v>0</v>
      </c>
      <c r="C6997">
        <v>0</v>
      </c>
      <c r="D6997">
        <v>0</v>
      </c>
      <c r="E6997">
        <v>0</v>
      </c>
      <c r="F6997">
        <v>0</v>
      </c>
      <c r="G6997">
        <v>55555555</v>
      </c>
      <c r="H6997">
        <v>0</v>
      </c>
      <c r="I6997">
        <v>0</v>
      </c>
      <c r="J6997">
        <v>0</v>
      </c>
      <c r="K6997">
        <v>0</v>
      </c>
      <c r="L6997">
        <v>0</v>
      </c>
      <c r="M6997">
        <v>0</v>
      </c>
    </row>
    <row r="6998" spans="2:13" x14ac:dyDescent="0.2">
      <c r="B6998">
        <v>0</v>
      </c>
      <c r="C6998">
        <v>0</v>
      </c>
      <c r="D6998">
        <v>0</v>
      </c>
      <c r="E6998">
        <v>0</v>
      </c>
      <c r="F6998">
        <v>0</v>
      </c>
      <c r="G6998">
        <v>55555555</v>
      </c>
      <c r="H6998">
        <v>0</v>
      </c>
      <c r="I6998">
        <v>0</v>
      </c>
      <c r="J6998">
        <v>0</v>
      </c>
      <c r="K6998">
        <v>0</v>
      </c>
      <c r="L6998">
        <v>0</v>
      </c>
      <c r="M6998">
        <v>0</v>
      </c>
    </row>
    <row r="6999" spans="2:13" x14ac:dyDescent="0.2">
      <c r="B6999">
        <v>0</v>
      </c>
      <c r="C6999">
        <v>0</v>
      </c>
      <c r="D6999">
        <v>0</v>
      </c>
      <c r="E6999">
        <v>0</v>
      </c>
      <c r="F6999">
        <v>0</v>
      </c>
      <c r="G6999">
        <v>55555555</v>
      </c>
      <c r="H6999">
        <v>0</v>
      </c>
      <c r="I6999">
        <v>0</v>
      </c>
      <c r="J6999">
        <v>0</v>
      </c>
      <c r="K6999">
        <v>0</v>
      </c>
      <c r="L6999">
        <v>0</v>
      </c>
      <c r="M6999">
        <v>0</v>
      </c>
    </row>
    <row r="7000" spans="2:13" x14ac:dyDescent="0.2">
      <c r="B7000">
        <v>0</v>
      </c>
      <c r="C7000">
        <v>0</v>
      </c>
      <c r="D7000">
        <v>0</v>
      </c>
      <c r="E7000">
        <v>0</v>
      </c>
      <c r="F7000">
        <v>0</v>
      </c>
      <c r="G7000">
        <v>55555555</v>
      </c>
      <c r="H7000">
        <v>0</v>
      </c>
      <c r="I7000">
        <v>0</v>
      </c>
      <c r="J7000">
        <v>0</v>
      </c>
      <c r="K7000">
        <v>0</v>
      </c>
      <c r="L7000">
        <v>0</v>
      </c>
      <c r="M7000">
        <v>0</v>
      </c>
    </row>
    <row r="7001" spans="2:13" x14ac:dyDescent="0.2">
      <c r="B7001">
        <v>0</v>
      </c>
      <c r="C7001">
        <v>0</v>
      </c>
      <c r="D7001">
        <v>0</v>
      </c>
      <c r="E7001">
        <v>0</v>
      </c>
      <c r="F7001">
        <v>0</v>
      </c>
      <c r="G7001">
        <v>55555555</v>
      </c>
      <c r="H7001">
        <v>0</v>
      </c>
      <c r="I7001">
        <v>0</v>
      </c>
      <c r="J7001">
        <v>0</v>
      </c>
      <c r="K7001">
        <v>0</v>
      </c>
      <c r="L7001">
        <v>0</v>
      </c>
      <c r="M7001">
        <v>0</v>
      </c>
    </row>
    <row r="7002" spans="2:13" x14ac:dyDescent="0.2">
      <c r="B7002">
        <v>0</v>
      </c>
      <c r="C7002">
        <v>0</v>
      </c>
      <c r="D7002">
        <v>0</v>
      </c>
      <c r="E7002">
        <v>0</v>
      </c>
      <c r="F7002">
        <v>0</v>
      </c>
      <c r="G7002">
        <v>55555555</v>
      </c>
      <c r="H7002">
        <v>0</v>
      </c>
      <c r="I7002">
        <v>0</v>
      </c>
      <c r="J7002">
        <v>0</v>
      </c>
      <c r="K7002">
        <v>0</v>
      </c>
      <c r="L7002">
        <v>0</v>
      </c>
      <c r="M7002">
        <v>0</v>
      </c>
    </row>
    <row r="7003" spans="2:13" x14ac:dyDescent="0.2">
      <c r="B7003">
        <v>0</v>
      </c>
      <c r="C7003">
        <v>0</v>
      </c>
      <c r="D7003">
        <v>0</v>
      </c>
      <c r="E7003">
        <v>0</v>
      </c>
      <c r="F7003">
        <v>0</v>
      </c>
      <c r="G7003">
        <v>55555555</v>
      </c>
      <c r="H7003">
        <v>0</v>
      </c>
      <c r="I7003">
        <v>0</v>
      </c>
      <c r="J7003">
        <v>0</v>
      </c>
      <c r="K7003">
        <v>0</v>
      </c>
      <c r="L7003">
        <v>0</v>
      </c>
      <c r="M7003">
        <v>0</v>
      </c>
    </row>
    <row r="7004" spans="2:13" x14ac:dyDescent="0.2">
      <c r="B7004">
        <v>0</v>
      </c>
      <c r="C7004">
        <v>0</v>
      </c>
      <c r="D7004">
        <v>0</v>
      </c>
      <c r="E7004">
        <v>0</v>
      </c>
      <c r="F7004">
        <v>0</v>
      </c>
      <c r="G7004">
        <v>55555555</v>
      </c>
      <c r="H7004">
        <v>0</v>
      </c>
      <c r="I7004">
        <v>0</v>
      </c>
      <c r="J7004">
        <v>0</v>
      </c>
      <c r="K7004">
        <v>0</v>
      </c>
      <c r="L7004">
        <v>0</v>
      </c>
      <c r="M7004">
        <v>0</v>
      </c>
    </row>
    <row r="7005" spans="2:13" x14ac:dyDescent="0.2">
      <c r="B7005">
        <v>0</v>
      </c>
      <c r="C7005">
        <v>0</v>
      </c>
      <c r="D7005">
        <v>0</v>
      </c>
      <c r="E7005">
        <v>0</v>
      </c>
      <c r="F7005">
        <v>0</v>
      </c>
      <c r="G7005">
        <v>55555555</v>
      </c>
      <c r="H7005">
        <v>0</v>
      </c>
      <c r="I7005">
        <v>0</v>
      </c>
      <c r="J7005">
        <v>0</v>
      </c>
      <c r="K7005">
        <v>0</v>
      </c>
      <c r="L7005">
        <v>0</v>
      </c>
      <c r="M7005">
        <v>0</v>
      </c>
    </row>
    <row r="7006" spans="2:13" x14ac:dyDescent="0.2">
      <c r="B7006">
        <v>0</v>
      </c>
      <c r="C7006">
        <v>0</v>
      </c>
      <c r="D7006">
        <v>0</v>
      </c>
      <c r="E7006">
        <v>0</v>
      </c>
      <c r="F7006">
        <v>0</v>
      </c>
      <c r="G7006">
        <v>55555555</v>
      </c>
      <c r="H7006">
        <v>0</v>
      </c>
      <c r="I7006">
        <v>0</v>
      </c>
      <c r="J7006">
        <v>0</v>
      </c>
      <c r="K7006">
        <v>0</v>
      </c>
      <c r="L7006">
        <v>0</v>
      </c>
      <c r="M7006">
        <v>0</v>
      </c>
    </row>
    <row r="7007" spans="2:13" x14ac:dyDescent="0.2">
      <c r="B7007">
        <v>0</v>
      </c>
      <c r="C7007">
        <v>0</v>
      </c>
      <c r="D7007">
        <v>0</v>
      </c>
      <c r="E7007">
        <v>0</v>
      </c>
      <c r="F7007">
        <v>0</v>
      </c>
      <c r="G7007">
        <v>55555555</v>
      </c>
      <c r="H7007">
        <v>0</v>
      </c>
      <c r="I7007">
        <v>0</v>
      </c>
      <c r="J7007">
        <v>0</v>
      </c>
      <c r="K7007">
        <v>0</v>
      </c>
      <c r="L7007">
        <v>0</v>
      </c>
      <c r="M7007">
        <v>0</v>
      </c>
    </row>
    <row r="7008" spans="2:13" x14ac:dyDescent="0.2">
      <c r="B7008">
        <v>0</v>
      </c>
      <c r="C7008">
        <v>0</v>
      </c>
      <c r="D7008">
        <v>0</v>
      </c>
      <c r="E7008">
        <v>0</v>
      </c>
      <c r="F7008">
        <v>0</v>
      </c>
      <c r="G7008">
        <v>55555555</v>
      </c>
      <c r="H7008">
        <v>0</v>
      </c>
      <c r="I7008">
        <v>0</v>
      </c>
      <c r="J7008">
        <v>0</v>
      </c>
      <c r="K7008">
        <v>0</v>
      </c>
      <c r="L7008">
        <v>0</v>
      </c>
      <c r="M7008">
        <v>0</v>
      </c>
    </row>
    <row r="7009" spans="2:13" x14ac:dyDescent="0.2">
      <c r="B7009">
        <v>0</v>
      </c>
      <c r="C7009">
        <v>0</v>
      </c>
      <c r="D7009">
        <v>0</v>
      </c>
      <c r="E7009">
        <v>0</v>
      </c>
      <c r="F7009">
        <v>0</v>
      </c>
      <c r="G7009">
        <v>55555555</v>
      </c>
      <c r="H7009">
        <v>0</v>
      </c>
      <c r="I7009">
        <v>0</v>
      </c>
      <c r="J7009">
        <v>0</v>
      </c>
      <c r="K7009">
        <v>0</v>
      </c>
      <c r="L7009">
        <v>0</v>
      </c>
      <c r="M7009">
        <v>0</v>
      </c>
    </row>
    <row r="7010" spans="2:13" x14ac:dyDescent="0.2">
      <c r="B7010">
        <v>0</v>
      </c>
      <c r="C7010">
        <v>0</v>
      </c>
      <c r="D7010">
        <v>0</v>
      </c>
      <c r="E7010">
        <v>0</v>
      </c>
      <c r="F7010">
        <v>0</v>
      </c>
      <c r="G7010">
        <v>55555555</v>
      </c>
      <c r="H7010">
        <v>0</v>
      </c>
      <c r="I7010">
        <v>0</v>
      </c>
      <c r="J7010">
        <v>0</v>
      </c>
      <c r="K7010">
        <v>0</v>
      </c>
      <c r="L7010">
        <v>0</v>
      </c>
      <c r="M7010">
        <v>0</v>
      </c>
    </row>
    <row r="7011" spans="2:13" x14ac:dyDescent="0.2">
      <c r="B7011">
        <v>0</v>
      </c>
      <c r="C7011">
        <v>0</v>
      </c>
      <c r="D7011">
        <v>0</v>
      </c>
      <c r="E7011">
        <v>0</v>
      </c>
      <c r="F7011">
        <v>0</v>
      </c>
      <c r="G7011">
        <v>55555555</v>
      </c>
      <c r="H7011">
        <v>0</v>
      </c>
      <c r="I7011">
        <v>0</v>
      </c>
      <c r="J7011">
        <v>0</v>
      </c>
      <c r="K7011">
        <v>0</v>
      </c>
      <c r="L7011">
        <v>0</v>
      </c>
      <c r="M7011">
        <v>0</v>
      </c>
    </row>
    <row r="7012" spans="2:13" x14ac:dyDescent="0.2">
      <c r="B7012">
        <v>0</v>
      </c>
      <c r="C7012">
        <v>0</v>
      </c>
      <c r="D7012">
        <v>0</v>
      </c>
      <c r="E7012">
        <v>0</v>
      </c>
      <c r="F7012">
        <v>0</v>
      </c>
      <c r="G7012">
        <v>55555555</v>
      </c>
      <c r="H7012">
        <v>0</v>
      </c>
      <c r="I7012">
        <v>0</v>
      </c>
      <c r="J7012">
        <v>0</v>
      </c>
      <c r="K7012">
        <v>0</v>
      </c>
      <c r="L7012">
        <v>0</v>
      </c>
      <c r="M7012">
        <v>0</v>
      </c>
    </row>
    <row r="7013" spans="2:13" x14ac:dyDescent="0.2">
      <c r="B7013">
        <v>0</v>
      </c>
      <c r="C7013">
        <v>0</v>
      </c>
      <c r="D7013">
        <v>0</v>
      </c>
      <c r="E7013">
        <v>0</v>
      </c>
      <c r="F7013">
        <v>0</v>
      </c>
      <c r="G7013">
        <v>55555555</v>
      </c>
      <c r="H7013">
        <v>0</v>
      </c>
      <c r="I7013">
        <v>0</v>
      </c>
      <c r="J7013">
        <v>0</v>
      </c>
      <c r="K7013">
        <v>0</v>
      </c>
      <c r="L7013">
        <v>0</v>
      </c>
      <c r="M7013">
        <v>0</v>
      </c>
    </row>
    <row r="7014" spans="2:13" x14ac:dyDescent="0.2">
      <c r="B7014">
        <v>0</v>
      </c>
      <c r="C7014">
        <v>0</v>
      </c>
      <c r="D7014">
        <v>0</v>
      </c>
      <c r="E7014">
        <v>0</v>
      </c>
      <c r="F7014">
        <v>0</v>
      </c>
      <c r="G7014">
        <v>55555555</v>
      </c>
      <c r="H7014">
        <v>0</v>
      </c>
      <c r="I7014">
        <v>0</v>
      </c>
      <c r="J7014">
        <v>0</v>
      </c>
      <c r="K7014">
        <v>0</v>
      </c>
      <c r="L7014">
        <v>0</v>
      </c>
      <c r="M7014">
        <v>0</v>
      </c>
    </row>
    <row r="7015" spans="2:13" x14ac:dyDescent="0.2">
      <c r="B7015">
        <v>0</v>
      </c>
      <c r="C7015">
        <v>0</v>
      </c>
      <c r="D7015">
        <v>0</v>
      </c>
      <c r="E7015">
        <v>0</v>
      </c>
      <c r="F7015">
        <v>0</v>
      </c>
      <c r="G7015">
        <v>55555555</v>
      </c>
      <c r="H7015">
        <v>0</v>
      </c>
      <c r="I7015">
        <v>0</v>
      </c>
      <c r="J7015">
        <v>0</v>
      </c>
      <c r="K7015">
        <v>0</v>
      </c>
      <c r="L7015">
        <v>0</v>
      </c>
      <c r="M7015">
        <v>0</v>
      </c>
    </row>
    <row r="7016" spans="2:13" x14ac:dyDescent="0.2">
      <c r="B7016">
        <v>0</v>
      </c>
      <c r="C7016">
        <v>0</v>
      </c>
      <c r="D7016">
        <v>0</v>
      </c>
      <c r="E7016">
        <v>0</v>
      </c>
      <c r="F7016">
        <v>0</v>
      </c>
      <c r="G7016">
        <v>55555555</v>
      </c>
      <c r="H7016">
        <v>0</v>
      </c>
      <c r="I7016">
        <v>0</v>
      </c>
      <c r="J7016">
        <v>0</v>
      </c>
      <c r="K7016">
        <v>0</v>
      </c>
      <c r="L7016">
        <v>0</v>
      </c>
      <c r="M7016">
        <v>0</v>
      </c>
    </row>
    <row r="7017" spans="2:13" x14ac:dyDescent="0.2">
      <c r="B7017">
        <v>0</v>
      </c>
      <c r="C7017">
        <v>0</v>
      </c>
      <c r="D7017">
        <v>0</v>
      </c>
      <c r="E7017">
        <v>0</v>
      </c>
      <c r="F7017">
        <v>0</v>
      </c>
      <c r="G7017">
        <v>55555555</v>
      </c>
      <c r="H7017">
        <v>0</v>
      </c>
      <c r="I7017">
        <v>0</v>
      </c>
      <c r="J7017">
        <v>0</v>
      </c>
      <c r="K7017">
        <v>0</v>
      </c>
      <c r="L7017">
        <v>0</v>
      </c>
      <c r="M7017">
        <v>0</v>
      </c>
    </row>
    <row r="7018" spans="2:13" x14ac:dyDescent="0.2">
      <c r="B7018">
        <v>0</v>
      </c>
      <c r="C7018">
        <v>0</v>
      </c>
      <c r="D7018">
        <v>0</v>
      </c>
      <c r="E7018">
        <v>0</v>
      </c>
      <c r="F7018">
        <v>0</v>
      </c>
      <c r="G7018">
        <v>55555555</v>
      </c>
      <c r="H7018">
        <v>0</v>
      </c>
      <c r="I7018">
        <v>0</v>
      </c>
      <c r="J7018">
        <v>0</v>
      </c>
      <c r="K7018">
        <v>0</v>
      </c>
      <c r="L7018">
        <v>0</v>
      </c>
      <c r="M7018">
        <v>0</v>
      </c>
    </row>
    <row r="7019" spans="2:13" x14ac:dyDescent="0.2">
      <c r="B7019">
        <v>0</v>
      </c>
      <c r="C7019">
        <v>0</v>
      </c>
      <c r="D7019">
        <v>0</v>
      </c>
      <c r="E7019">
        <v>0</v>
      </c>
      <c r="F7019">
        <v>0</v>
      </c>
      <c r="G7019">
        <v>55555555</v>
      </c>
      <c r="H7019">
        <v>0</v>
      </c>
      <c r="I7019">
        <v>0</v>
      </c>
      <c r="J7019">
        <v>0</v>
      </c>
      <c r="K7019">
        <v>0</v>
      </c>
      <c r="L7019">
        <v>0</v>
      </c>
      <c r="M7019">
        <v>0</v>
      </c>
    </row>
    <row r="7020" spans="2:13" x14ac:dyDescent="0.2">
      <c r="B7020">
        <v>0</v>
      </c>
      <c r="C7020">
        <v>0</v>
      </c>
      <c r="D7020">
        <v>0</v>
      </c>
      <c r="E7020">
        <v>0</v>
      </c>
      <c r="F7020">
        <v>0</v>
      </c>
      <c r="G7020">
        <v>55555555</v>
      </c>
      <c r="H7020">
        <v>0</v>
      </c>
      <c r="I7020">
        <v>0</v>
      </c>
      <c r="J7020">
        <v>0</v>
      </c>
      <c r="K7020">
        <v>0</v>
      </c>
      <c r="L7020">
        <v>0</v>
      </c>
      <c r="M7020">
        <v>0</v>
      </c>
    </row>
    <row r="7021" spans="2:13" x14ac:dyDescent="0.2">
      <c r="B7021">
        <v>0</v>
      </c>
      <c r="C7021">
        <v>0</v>
      </c>
      <c r="D7021">
        <v>0</v>
      </c>
      <c r="E7021">
        <v>0</v>
      </c>
      <c r="F7021">
        <v>0</v>
      </c>
      <c r="G7021">
        <v>55555555</v>
      </c>
      <c r="H7021">
        <v>0</v>
      </c>
      <c r="I7021">
        <v>0</v>
      </c>
      <c r="J7021">
        <v>0</v>
      </c>
      <c r="K7021">
        <v>0</v>
      </c>
      <c r="L7021">
        <v>0</v>
      </c>
      <c r="M7021">
        <v>0</v>
      </c>
    </row>
    <row r="7022" spans="2:13" x14ac:dyDescent="0.2">
      <c r="B7022">
        <v>0</v>
      </c>
      <c r="C7022">
        <v>0</v>
      </c>
      <c r="D7022">
        <v>0</v>
      </c>
      <c r="E7022">
        <v>0</v>
      </c>
      <c r="F7022">
        <v>0</v>
      </c>
      <c r="G7022">
        <v>55555555</v>
      </c>
      <c r="H7022">
        <v>0</v>
      </c>
      <c r="I7022">
        <v>0</v>
      </c>
      <c r="J7022">
        <v>0</v>
      </c>
      <c r="K7022">
        <v>0</v>
      </c>
      <c r="L7022">
        <v>0</v>
      </c>
      <c r="M7022">
        <v>0</v>
      </c>
    </row>
    <row r="7023" spans="2:13" x14ac:dyDescent="0.2">
      <c r="B7023">
        <v>0</v>
      </c>
      <c r="C7023">
        <v>0</v>
      </c>
      <c r="D7023">
        <v>0</v>
      </c>
      <c r="E7023">
        <v>0</v>
      </c>
      <c r="F7023">
        <v>0</v>
      </c>
      <c r="G7023">
        <v>55555555</v>
      </c>
      <c r="H7023">
        <v>0</v>
      </c>
      <c r="I7023">
        <v>0</v>
      </c>
      <c r="J7023">
        <v>0</v>
      </c>
      <c r="K7023">
        <v>0</v>
      </c>
      <c r="L7023">
        <v>0</v>
      </c>
      <c r="M7023">
        <v>0</v>
      </c>
    </row>
    <row r="7024" spans="2:13" x14ac:dyDescent="0.2">
      <c r="B7024">
        <v>0</v>
      </c>
      <c r="C7024">
        <v>0</v>
      </c>
      <c r="D7024">
        <v>0</v>
      </c>
      <c r="E7024">
        <v>0</v>
      </c>
      <c r="F7024">
        <v>0</v>
      </c>
      <c r="G7024">
        <v>55555555</v>
      </c>
      <c r="H7024">
        <v>0</v>
      </c>
      <c r="I7024">
        <v>0</v>
      </c>
      <c r="J7024">
        <v>0</v>
      </c>
      <c r="K7024">
        <v>0</v>
      </c>
      <c r="L7024">
        <v>0</v>
      </c>
      <c r="M7024">
        <v>0</v>
      </c>
    </row>
    <row r="7025" spans="2:13" x14ac:dyDescent="0.2">
      <c r="B7025">
        <v>0</v>
      </c>
      <c r="C7025">
        <v>0</v>
      </c>
      <c r="D7025">
        <v>0</v>
      </c>
      <c r="E7025">
        <v>0</v>
      </c>
      <c r="F7025">
        <v>0</v>
      </c>
      <c r="G7025">
        <v>55555555</v>
      </c>
      <c r="H7025">
        <v>0</v>
      </c>
      <c r="I7025">
        <v>0</v>
      </c>
      <c r="J7025">
        <v>0</v>
      </c>
      <c r="K7025">
        <v>0</v>
      </c>
      <c r="L7025">
        <v>0</v>
      </c>
      <c r="M7025">
        <v>0</v>
      </c>
    </row>
    <row r="7026" spans="2:13" x14ac:dyDescent="0.2">
      <c r="B7026">
        <v>0</v>
      </c>
      <c r="C7026">
        <v>0</v>
      </c>
      <c r="D7026">
        <v>0</v>
      </c>
      <c r="E7026">
        <v>0</v>
      </c>
      <c r="F7026">
        <v>0</v>
      </c>
      <c r="G7026">
        <v>55555555</v>
      </c>
      <c r="H7026">
        <v>0</v>
      </c>
      <c r="I7026">
        <v>0</v>
      </c>
      <c r="J7026">
        <v>0</v>
      </c>
      <c r="K7026">
        <v>0</v>
      </c>
      <c r="L7026">
        <v>0</v>
      </c>
      <c r="M7026">
        <v>0</v>
      </c>
    </row>
    <row r="7027" spans="2:13" x14ac:dyDescent="0.2">
      <c r="B7027">
        <v>0</v>
      </c>
      <c r="C7027">
        <v>0</v>
      </c>
      <c r="D7027">
        <v>0</v>
      </c>
      <c r="E7027">
        <v>0</v>
      </c>
      <c r="F7027">
        <v>0</v>
      </c>
      <c r="G7027">
        <v>55555555</v>
      </c>
      <c r="H7027">
        <v>0</v>
      </c>
      <c r="I7027">
        <v>0</v>
      </c>
      <c r="J7027">
        <v>0</v>
      </c>
      <c r="K7027">
        <v>0</v>
      </c>
      <c r="L7027">
        <v>0</v>
      </c>
      <c r="M7027">
        <v>0</v>
      </c>
    </row>
    <row r="7028" spans="2:13" x14ac:dyDescent="0.2">
      <c r="B7028">
        <v>0</v>
      </c>
      <c r="C7028">
        <v>0</v>
      </c>
      <c r="D7028">
        <v>0</v>
      </c>
      <c r="E7028">
        <v>0</v>
      </c>
      <c r="F7028">
        <v>0</v>
      </c>
      <c r="G7028">
        <v>55555555</v>
      </c>
      <c r="H7028">
        <v>0</v>
      </c>
      <c r="I7028">
        <v>0</v>
      </c>
      <c r="J7028">
        <v>0</v>
      </c>
      <c r="K7028">
        <v>0</v>
      </c>
      <c r="L7028">
        <v>0</v>
      </c>
      <c r="M7028">
        <v>0</v>
      </c>
    </row>
    <row r="7029" spans="2:13" x14ac:dyDescent="0.2">
      <c r="B7029">
        <v>0</v>
      </c>
      <c r="C7029">
        <v>0</v>
      </c>
      <c r="D7029">
        <v>0</v>
      </c>
      <c r="E7029">
        <v>0</v>
      </c>
      <c r="F7029">
        <v>0</v>
      </c>
      <c r="G7029">
        <v>55555555</v>
      </c>
      <c r="H7029">
        <v>0</v>
      </c>
      <c r="I7029">
        <v>0</v>
      </c>
      <c r="J7029">
        <v>0</v>
      </c>
      <c r="K7029">
        <v>0</v>
      </c>
      <c r="L7029">
        <v>0</v>
      </c>
      <c r="M7029">
        <v>0</v>
      </c>
    </row>
    <row r="7030" spans="2:13" x14ac:dyDescent="0.2">
      <c r="B7030">
        <v>0</v>
      </c>
      <c r="C7030">
        <v>0</v>
      </c>
      <c r="D7030">
        <v>0</v>
      </c>
      <c r="E7030">
        <v>0</v>
      </c>
      <c r="F7030">
        <v>0</v>
      </c>
      <c r="G7030">
        <v>55555555</v>
      </c>
      <c r="H7030">
        <v>0</v>
      </c>
      <c r="I7030">
        <v>0</v>
      </c>
      <c r="J7030">
        <v>0</v>
      </c>
      <c r="K7030">
        <v>0</v>
      </c>
      <c r="L7030">
        <v>0</v>
      </c>
      <c r="M7030">
        <v>0</v>
      </c>
    </row>
    <row r="7031" spans="2:13" x14ac:dyDescent="0.2">
      <c r="B7031">
        <v>0</v>
      </c>
      <c r="C7031">
        <v>0</v>
      </c>
      <c r="D7031">
        <v>0</v>
      </c>
      <c r="E7031">
        <v>0</v>
      </c>
      <c r="F7031">
        <v>0</v>
      </c>
      <c r="G7031">
        <v>55555555</v>
      </c>
      <c r="H7031">
        <v>0</v>
      </c>
      <c r="I7031">
        <v>0</v>
      </c>
      <c r="J7031">
        <v>0</v>
      </c>
      <c r="K7031">
        <v>0</v>
      </c>
      <c r="L7031">
        <v>0</v>
      </c>
      <c r="M7031">
        <v>0</v>
      </c>
    </row>
    <row r="7032" spans="2:13" x14ac:dyDescent="0.2">
      <c r="B7032">
        <v>0</v>
      </c>
      <c r="C7032">
        <v>0</v>
      </c>
      <c r="D7032">
        <v>0</v>
      </c>
      <c r="E7032">
        <v>0</v>
      </c>
      <c r="F7032">
        <v>0</v>
      </c>
      <c r="G7032">
        <v>55555555</v>
      </c>
      <c r="H7032">
        <v>0</v>
      </c>
      <c r="I7032">
        <v>0</v>
      </c>
      <c r="J7032">
        <v>0</v>
      </c>
      <c r="K7032">
        <v>0</v>
      </c>
      <c r="L7032">
        <v>0</v>
      </c>
      <c r="M7032">
        <v>0</v>
      </c>
    </row>
    <row r="7033" spans="2:13" x14ac:dyDescent="0.2">
      <c r="B7033">
        <v>0</v>
      </c>
      <c r="C7033">
        <v>0</v>
      </c>
      <c r="D7033">
        <v>0</v>
      </c>
      <c r="E7033">
        <v>0</v>
      </c>
      <c r="F7033">
        <v>0</v>
      </c>
      <c r="G7033">
        <v>55555555</v>
      </c>
      <c r="H7033">
        <v>0</v>
      </c>
      <c r="I7033">
        <v>0</v>
      </c>
      <c r="J7033">
        <v>0</v>
      </c>
      <c r="K7033">
        <v>0</v>
      </c>
      <c r="L7033">
        <v>0</v>
      </c>
      <c r="M7033">
        <v>0</v>
      </c>
    </row>
    <row r="7034" spans="2:13" x14ac:dyDescent="0.2">
      <c r="B7034">
        <v>0</v>
      </c>
      <c r="C7034">
        <v>0</v>
      </c>
      <c r="D7034">
        <v>0</v>
      </c>
      <c r="E7034">
        <v>0</v>
      </c>
      <c r="F7034">
        <v>0</v>
      </c>
      <c r="G7034">
        <v>55555555</v>
      </c>
      <c r="H7034">
        <v>0</v>
      </c>
      <c r="I7034">
        <v>0</v>
      </c>
      <c r="J7034">
        <v>0</v>
      </c>
      <c r="K7034">
        <v>0</v>
      </c>
      <c r="L7034">
        <v>0</v>
      </c>
      <c r="M7034">
        <v>0</v>
      </c>
    </row>
    <row r="7035" spans="2:13" x14ac:dyDescent="0.2">
      <c r="B7035">
        <v>0</v>
      </c>
      <c r="C7035">
        <v>0</v>
      </c>
      <c r="D7035">
        <v>0</v>
      </c>
      <c r="E7035">
        <v>0</v>
      </c>
      <c r="F7035">
        <v>0</v>
      </c>
      <c r="G7035">
        <v>55555555</v>
      </c>
      <c r="H7035">
        <v>0</v>
      </c>
      <c r="I7035">
        <v>0</v>
      </c>
      <c r="J7035">
        <v>0</v>
      </c>
      <c r="K7035">
        <v>0</v>
      </c>
      <c r="L7035">
        <v>0</v>
      </c>
      <c r="M7035">
        <v>0</v>
      </c>
    </row>
    <row r="7036" spans="2:13" x14ac:dyDescent="0.2">
      <c r="B7036">
        <v>0</v>
      </c>
      <c r="C7036">
        <v>0</v>
      </c>
      <c r="D7036">
        <v>0</v>
      </c>
      <c r="E7036">
        <v>0</v>
      </c>
      <c r="F7036">
        <v>0</v>
      </c>
      <c r="G7036">
        <v>55555555</v>
      </c>
      <c r="H7036">
        <v>0</v>
      </c>
      <c r="I7036">
        <v>0</v>
      </c>
      <c r="J7036">
        <v>0</v>
      </c>
      <c r="K7036">
        <v>0</v>
      </c>
      <c r="L7036">
        <v>0</v>
      </c>
      <c r="M7036">
        <v>0</v>
      </c>
    </row>
    <row r="7037" spans="2:13" x14ac:dyDescent="0.2">
      <c r="B7037">
        <v>0</v>
      </c>
      <c r="C7037">
        <v>0</v>
      </c>
      <c r="D7037">
        <v>0</v>
      </c>
      <c r="E7037">
        <v>0</v>
      </c>
      <c r="F7037">
        <v>0</v>
      </c>
      <c r="G7037">
        <v>55555555</v>
      </c>
      <c r="H7037">
        <v>0</v>
      </c>
      <c r="I7037">
        <v>0</v>
      </c>
      <c r="J7037">
        <v>0</v>
      </c>
      <c r="K7037">
        <v>0</v>
      </c>
      <c r="L7037">
        <v>0</v>
      </c>
      <c r="M7037">
        <v>0</v>
      </c>
    </row>
    <row r="7038" spans="2:13" x14ac:dyDescent="0.2">
      <c r="B7038">
        <v>0</v>
      </c>
      <c r="C7038">
        <v>0</v>
      </c>
      <c r="D7038">
        <v>0</v>
      </c>
      <c r="E7038">
        <v>0</v>
      </c>
      <c r="F7038">
        <v>0</v>
      </c>
      <c r="G7038">
        <v>55555555</v>
      </c>
      <c r="H7038">
        <v>0</v>
      </c>
      <c r="I7038">
        <v>0</v>
      </c>
      <c r="J7038">
        <v>0</v>
      </c>
      <c r="K7038">
        <v>0</v>
      </c>
      <c r="L7038">
        <v>0</v>
      </c>
      <c r="M7038">
        <v>0</v>
      </c>
    </row>
    <row r="7039" spans="2:13" x14ac:dyDescent="0.2">
      <c r="B7039">
        <v>0</v>
      </c>
      <c r="C7039">
        <v>0</v>
      </c>
      <c r="D7039">
        <v>0</v>
      </c>
      <c r="E7039">
        <v>0</v>
      </c>
      <c r="F7039">
        <v>0</v>
      </c>
      <c r="G7039">
        <v>55555555</v>
      </c>
      <c r="H7039">
        <v>0</v>
      </c>
      <c r="I7039">
        <v>0</v>
      </c>
      <c r="J7039">
        <v>0</v>
      </c>
      <c r="K7039">
        <v>0</v>
      </c>
      <c r="L7039">
        <v>0</v>
      </c>
      <c r="M7039">
        <v>0</v>
      </c>
    </row>
    <row r="7040" spans="2:13" x14ac:dyDescent="0.2">
      <c r="B7040">
        <v>0</v>
      </c>
      <c r="C7040">
        <v>0</v>
      </c>
      <c r="D7040">
        <v>0</v>
      </c>
      <c r="E7040">
        <v>0</v>
      </c>
      <c r="F7040">
        <v>0</v>
      </c>
      <c r="G7040">
        <v>55555555</v>
      </c>
      <c r="H7040">
        <v>0</v>
      </c>
      <c r="I7040">
        <v>0</v>
      </c>
      <c r="J7040">
        <v>0</v>
      </c>
      <c r="K7040">
        <v>0</v>
      </c>
      <c r="L7040">
        <v>0</v>
      </c>
      <c r="M7040">
        <v>0</v>
      </c>
    </row>
    <row r="7041" spans="2:13" x14ac:dyDescent="0.2">
      <c r="B7041">
        <v>0</v>
      </c>
      <c r="C7041">
        <v>0</v>
      </c>
      <c r="D7041">
        <v>0</v>
      </c>
      <c r="E7041">
        <v>0</v>
      </c>
      <c r="F7041">
        <v>0</v>
      </c>
      <c r="G7041">
        <v>55555555</v>
      </c>
      <c r="H7041">
        <v>0</v>
      </c>
      <c r="I7041">
        <v>0</v>
      </c>
      <c r="J7041">
        <v>0</v>
      </c>
      <c r="K7041">
        <v>0</v>
      </c>
      <c r="L7041">
        <v>0</v>
      </c>
      <c r="M7041">
        <v>0</v>
      </c>
    </row>
    <row r="7042" spans="2:13" x14ac:dyDescent="0.2">
      <c r="B7042">
        <v>0</v>
      </c>
      <c r="C7042">
        <v>0</v>
      </c>
      <c r="D7042">
        <v>0</v>
      </c>
      <c r="E7042">
        <v>0</v>
      </c>
      <c r="F7042">
        <v>0</v>
      </c>
      <c r="G7042">
        <v>55555555</v>
      </c>
      <c r="H7042">
        <v>0</v>
      </c>
      <c r="I7042">
        <v>0</v>
      </c>
      <c r="J7042">
        <v>0</v>
      </c>
      <c r="K7042">
        <v>0</v>
      </c>
      <c r="L7042">
        <v>0</v>
      </c>
      <c r="M7042">
        <v>0</v>
      </c>
    </row>
    <row r="7043" spans="2:13" x14ac:dyDescent="0.2">
      <c r="B7043">
        <v>0</v>
      </c>
      <c r="C7043">
        <v>0</v>
      </c>
      <c r="D7043">
        <v>0</v>
      </c>
      <c r="E7043">
        <v>0</v>
      </c>
      <c r="F7043">
        <v>0</v>
      </c>
      <c r="G7043">
        <v>55555555</v>
      </c>
      <c r="H7043">
        <v>0</v>
      </c>
      <c r="I7043">
        <v>0</v>
      </c>
      <c r="J7043">
        <v>0</v>
      </c>
      <c r="K7043">
        <v>0</v>
      </c>
      <c r="L7043">
        <v>0</v>
      </c>
      <c r="M7043">
        <v>0</v>
      </c>
    </row>
    <row r="7044" spans="2:13" x14ac:dyDescent="0.2">
      <c r="B7044">
        <v>0</v>
      </c>
      <c r="C7044">
        <v>0</v>
      </c>
      <c r="D7044">
        <v>0</v>
      </c>
      <c r="E7044">
        <v>0</v>
      </c>
      <c r="F7044">
        <v>0</v>
      </c>
      <c r="G7044">
        <v>55555555</v>
      </c>
      <c r="H7044">
        <v>0</v>
      </c>
      <c r="I7044">
        <v>0</v>
      </c>
      <c r="J7044">
        <v>0</v>
      </c>
      <c r="K7044">
        <v>0</v>
      </c>
      <c r="L7044">
        <v>0</v>
      </c>
      <c r="M7044">
        <v>0</v>
      </c>
    </row>
    <row r="7045" spans="2:13" x14ac:dyDescent="0.2">
      <c r="B7045">
        <v>0</v>
      </c>
      <c r="C7045">
        <v>0</v>
      </c>
      <c r="D7045">
        <v>0</v>
      </c>
      <c r="E7045">
        <v>0</v>
      </c>
      <c r="F7045">
        <v>0</v>
      </c>
      <c r="G7045">
        <v>55555555</v>
      </c>
      <c r="H7045">
        <v>0</v>
      </c>
      <c r="I7045">
        <v>0</v>
      </c>
      <c r="J7045">
        <v>0</v>
      </c>
      <c r="K7045">
        <v>0</v>
      </c>
      <c r="L7045">
        <v>0</v>
      </c>
      <c r="M7045">
        <v>0</v>
      </c>
    </row>
    <row r="7046" spans="2:13" x14ac:dyDescent="0.2">
      <c r="B7046">
        <v>0</v>
      </c>
      <c r="C7046">
        <v>0</v>
      </c>
      <c r="D7046">
        <v>0</v>
      </c>
      <c r="E7046">
        <v>0</v>
      </c>
      <c r="F7046">
        <v>0</v>
      </c>
      <c r="G7046">
        <v>55555555</v>
      </c>
      <c r="H7046">
        <v>0</v>
      </c>
      <c r="I7046">
        <v>0</v>
      </c>
      <c r="J7046">
        <v>0</v>
      </c>
      <c r="K7046">
        <v>0</v>
      </c>
      <c r="L7046">
        <v>0</v>
      </c>
      <c r="M7046">
        <v>0</v>
      </c>
    </row>
    <row r="7047" spans="2:13" x14ac:dyDescent="0.2">
      <c r="B7047">
        <v>0</v>
      </c>
      <c r="C7047">
        <v>0</v>
      </c>
      <c r="D7047">
        <v>0</v>
      </c>
      <c r="E7047">
        <v>0</v>
      </c>
      <c r="F7047">
        <v>0</v>
      </c>
      <c r="G7047">
        <v>55555555</v>
      </c>
      <c r="H7047">
        <v>0</v>
      </c>
      <c r="I7047">
        <v>0</v>
      </c>
      <c r="J7047">
        <v>0</v>
      </c>
      <c r="K7047">
        <v>0</v>
      </c>
      <c r="L7047">
        <v>0</v>
      </c>
      <c r="M7047">
        <v>0</v>
      </c>
    </row>
    <row r="7048" spans="2:13" x14ac:dyDescent="0.2">
      <c r="B7048">
        <v>0</v>
      </c>
      <c r="C7048">
        <v>0</v>
      </c>
      <c r="D7048">
        <v>0</v>
      </c>
      <c r="E7048">
        <v>0</v>
      </c>
      <c r="F7048">
        <v>0</v>
      </c>
      <c r="G7048">
        <v>55555555</v>
      </c>
      <c r="H7048">
        <v>0</v>
      </c>
      <c r="I7048">
        <v>0</v>
      </c>
      <c r="J7048">
        <v>0</v>
      </c>
      <c r="K7048">
        <v>0</v>
      </c>
      <c r="L7048">
        <v>0</v>
      </c>
      <c r="M7048">
        <v>0</v>
      </c>
    </row>
    <row r="7049" spans="2:13" x14ac:dyDescent="0.2">
      <c r="B7049">
        <v>0</v>
      </c>
      <c r="C7049">
        <v>0</v>
      </c>
      <c r="D7049">
        <v>0</v>
      </c>
      <c r="E7049">
        <v>0</v>
      </c>
      <c r="F7049">
        <v>0</v>
      </c>
      <c r="G7049">
        <v>55555555</v>
      </c>
      <c r="H7049">
        <v>0</v>
      </c>
      <c r="I7049">
        <v>0</v>
      </c>
      <c r="J7049">
        <v>0</v>
      </c>
      <c r="K7049">
        <v>0</v>
      </c>
      <c r="L7049">
        <v>0</v>
      </c>
      <c r="M7049">
        <v>0</v>
      </c>
    </row>
    <row r="7050" spans="2:13" x14ac:dyDescent="0.2">
      <c r="B7050">
        <v>0</v>
      </c>
      <c r="C7050">
        <v>0</v>
      </c>
      <c r="D7050">
        <v>0</v>
      </c>
      <c r="E7050">
        <v>0</v>
      </c>
      <c r="F7050">
        <v>0</v>
      </c>
      <c r="G7050">
        <v>55555555</v>
      </c>
      <c r="H7050">
        <v>0</v>
      </c>
      <c r="I7050">
        <v>0</v>
      </c>
      <c r="J7050">
        <v>0</v>
      </c>
      <c r="K7050">
        <v>0</v>
      </c>
      <c r="L7050">
        <v>0</v>
      </c>
      <c r="M7050">
        <v>0</v>
      </c>
    </row>
    <row r="7051" spans="2:13" x14ac:dyDescent="0.2">
      <c r="B7051">
        <v>0</v>
      </c>
      <c r="C7051">
        <v>0</v>
      </c>
      <c r="D7051">
        <v>0</v>
      </c>
      <c r="E7051">
        <v>0</v>
      </c>
      <c r="F7051">
        <v>0</v>
      </c>
      <c r="G7051">
        <v>55555555</v>
      </c>
      <c r="H7051">
        <v>0</v>
      </c>
      <c r="I7051">
        <v>0</v>
      </c>
      <c r="J7051">
        <v>0</v>
      </c>
      <c r="K7051">
        <v>0</v>
      </c>
      <c r="L7051">
        <v>0</v>
      </c>
      <c r="M7051">
        <v>0</v>
      </c>
    </row>
    <row r="7052" spans="2:13" x14ac:dyDescent="0.2">
      <c r="B7052">
        <v>0</v>
      </c>
      <c r="C7052">
        <v>0</v>
      </c>
      <c r="D7052">
        <v>0</v>
      </c>
      <c r="E7052">
        <v>0</v>
      </c>
      <c r="F7052">
        <v>0</v>
      </c>
      <c r="G7052">
        <v>55555555</v>
      </c>
      <c r="H7052">
        <v>0</v>
      </c>
      <c r="I7052">
        <v>0</v>
      </c>
      <c r="J7052">
        <v>0</v>
      </c>
      <c r="K7052">
        <v>0</v>
      </c>
      <c r="L7052">
        <v>0</v>
      </c>
      <c r="M7052">
        <v>0</v>
      </c>
    </row>
    <row r="7053" spans="2:13" x14ac:dyDescent="0.2">
      <c r="B7053">
        <v>0</v>
      </c>
      <c r="C7053">
        <v>0</v>
      </c>
      <c r="D7053">
        <v>0</v>
      </c>
      <c r="E7053">
        <v>0</v>
      </c>
      <c r="F7053">
        <v>0</v>
      </c>
      <c r="G7053">
        <v>55555555</v>
      </c>
      <c r="H7053">
        <v>0</v>
      </c>
      <c r="I7053">
        <v>0</v>
      </c>
      <c r="J7053">
        <v>0</v>
      </c>
      <c r="K7053">
        <v>0</v>
      </c>
      <c r="L7053">
        <v>0</v>
      </c>
      <c r="M7053">
        <v>0</v>
      </c>
    </row>
    <row r="7054" spans="2:13" x14ac:dyDescent="0.2">
      <c r="B7054">
        <v>0</v>
      </c>
      <c r="C7054">
        <v>0</v>
      </c>
      <c r="D7054">
        <v>0</v>
      </c>
      <c r="E7054">
        <v>0</v>
      </c>
      <c r="F7054">
        <v>0</v>
      </c>
      <c r="G7054">
        <v>55555555</v>
      </c>
      <c r="H7054">
        <v>0</v>
      </c>
      <c r="I7054">
        <v>0</v>
      </c>
      <c r="J7054">
        <v>0</v>
      </c>
      <c r="K7054">
        <v>0</v>
      </c>
      <c r="L7054">
        <v>0</v>
      </c>
      <c r="M7054">
        <v>0</v>
      </c>
    </row>
    <row r="7055" spans="2:13" x14ac:dyDescent="0.2">
      <c r="B7055">
        <v>0</v>
      </c>
      <c r="C7055">
        <v>0</v>
      </c>
      <c r="D7055">
        <v>0</v>
      </c>
      <c r="E7055">
        <v>0</v>
      </c>
      <c r="F7055">
        <v>0</v>
      </c>
      <c r="G7055">
        <v>55555555</v>
      </c>
      <c r="H7055">
        <v>0</v>
      </c>
      <c r="I7055">
        <v>0</v>
      </c>
      <c r="J7055">
        <v>0</v>
      </c>
      <c r="K7055">
        <v>0</v>
      </c>
      <c r="L7055">
        <v>0</v>
      </c>
      <c r="M7055">
        <v>0</v>
      </c>
    </row>
    <row r="7056" spans="2:13" x14ac:dyDescent="0.2">
      <c r="B7056">
        <v>0</v>
      </c>
      <c r="C7056">
        <v>0</v>
      </c>
      <c r="D7056">
        <v>0</v>
      </c>
      <c r="E7056">
        <v>0</v>
      </c>
      <c r="F7056">
        <v>0</v>
      </c>
      <c r="G7056">
        <v>55555555</v>
      </c>
      <c r="H7056">
        <v>0</v>
      </c>
      <c r="I7056">
        <v>0</v>
      </c>
      <c r="J7056">
        <v>0</v>
      </c>
      <c r="K7056">
        <v>0</v>
      </c>
      <c r="L7056">
        <v>0</v>
      </c>
      <c r="M7056">
        <v>0</v>
      </c>
    </row>
    <row r="7057" spans="2:13" x14ac:dyDescent="0.2">
      <c r="B7057">
        <v>0</v>
      </c>
      <c r="C7057">
        <v>0</v>
      </c>
      <c r="D7057">
        <v>0</v>
      </c>
      <c r="E7057">
        <v>0</v>
      </c>
      <c r="F7057">
        <v>0</v>
      </c>
      <c r="G7057">
        <v>55555555</v>
      </c>
      <c r="H7057">
        <v>0</v>
      </c>
      <c r="I7057">
        <v>0</v>
      </c>
      <c r="J7057">
        <v>0</v>
      </c>
      <c r="K7057">
        <v>0</v>
      </c>
      <c r="L7057">
        <v>0</v>
      </c>
      <c r="M7057">
        <v>0</v>
      </c>
    </row>
    <row r="7058" spans="2:13" x14ac:dyDescent="0.2">
      <c r="B7058">
        <v>0</v>
      </c>
      <c r="C7058">
        <v>0</v>
      </c>
      <c r="D7058">
        <v>0</v>
      </c>
      <c r="E7058">
        <v>0</v>
      </c>
      <c r="F7058">
        <v>0</v>
      </c>
      <c r="G7058">
        <v>55555555</v>
      </c>
      <c r="H7058">
        <v>0</v>
      </c>
      <c r="I7058">
        <v>0</v>
      </c>
      <c r="J7058">
        <v>0</v>
      </c>
      <c r="K7058">
        <v>0</v>
      </c>
      <c r="L7058">
        <v>0</v>
      </c>
      <c r="M7058">
        <v>0</v>
      </c>
    </row>
    <row r="7059" spans="2:13" x14ac:dyDescent="0.2">
      <c r="B7059">
        <v>0</v>
      </c>
      <c r="C7059">
        <v>0</v>
      </c>
      <c r="D7059">
        <v>0</v>
      </c>
      <c r="E7059">
        <v>0</v>
      </c>
      <c r="F7059">
        <v>0</v>
      </c>
      <c r="G7059">
        <v>55555555</v>
      </c>
      <c r="H7059">
        <v>0</v>
      </c>
      <c r="I7059">
        <v>0</v>
      </c>
      <c r="J7059">
        <v>0</v>
      </c>
      <c r="K7059">
        <v>0</v>
      </c>
      <c r="L7059">
        <v>0</v>
      </c>
      <c r="M7059">
        <v>0</v>
      </c>
    </row>
    <row r="7060" spans="2:13" x14ac:dyDescent="0.2">
      <c r="B7060">
        <v>0</v>
      </c>
      <c r="C7060">
        <v>0</v>
      </c>
      <c r="D7060">
        <v>0</v>
      </c>
      <c r="E7060">
        <v>0</v>
      </c>
      <c r="F7060">
        <v>0</v>
      </c>
      <c r="G7060">
        <v>55555555</v>
      </c>
      <c r="H7060">
        <v>0</v>
      </c>
      <c r="I7060">
        <v>0</v>
      </c>
      <c r="J7060">
        <v>0</v>
      </c>
      <c r="K7060">
        <v>0</v>
      </c>
      <c r="L7060">
        <v>0</v>
      </c>
      <c r="M7060">
        <v>0</v>
      </c>
    </row>
    <row r="7061" spans="2:13" x14ac:dyDescent="0.2">
      <c r="B7061">
        <v>0</v>
      </c>
      <c r="C7061">
        <v>0</v>
      </c>
      <c r="D7061">
        <v>0</v>
      </c>
      <c r="E7061">
        <v>0</v>
      </c>
      <c r="F7061">
        <v>0</v>
      </c>
      <c r="G7061">
        <v>55555555</v>
      </c>
      <c r="H7061">
        <v>0</v>
      </c>
      <c r="I7061">
        <v>0</v>
      </c>
      <c r="J7061">
        <v>0</v>
      </c>
      <c r="K7061">
        <v>0</v>
      </c>
      <c r="L7061">
        <v>0</v>
      </c>
      <c r="M7061">
        <v>0</v>
      </c>
    </row>
    <row r="7062" spans="2:13" x14ac:dyDescent="0.2">
      <c r="B7062">
        <v>0</v>
      </c>
      <c r="C7062">
        <v>0</v>
      </c>
      <c r="D7062">
        <v>0</v>
      </c>
      <c r="E7062">
        <v>0</v>
      </c>
      <c r="F7062">
        <v>0</v>
      </c>
      <c r="G7062">
        <v>55555555</v>
      </c>
      <c r="H7062">
        <v>0</v>
      </c>
      <c r="I7062">
        <v>0</v>
      </c>
      <c r="J7062">
        <v>0</v>
      </c>
      <c r="K7062">
        <v>0</v>
      </c>
      <c r="L7062">
        <v>0</v>
      </c>
      <c r="M7062">
        <v>0</v>
      </c>
    </row>
    <row r="7063" spans="2:13" x14ac:dyDescent="0.2">
      <c r="B7063">
        <v>0</v>
      </c>
      <c r="C7063">
        <v>0</v>
      </c>
      <c r="D7063">
        <v>0</v>
      </c>
      <c r="E7063">
        <v>0</v>
      </c>
      <c r="F7063">
        <v>0</v>
      </c>
      <c r="G7063">
        <v>55555555</v>
      </c>
      <c r="H7063">
        <v>0</v>
      </c>
      <c r="I7063">
        <v>0</v>
      </c>
      <c r="J7063">
        <v>0</v>
      </c>
      <c r="K7063">
        <v>0</v>
      </c>
      <c r="L7063">
        <v>0</v>
      </c>
      <c r="M7063">
        <v>0</v>
      </c>
    </row>
    <row r="7064" spans="2:13" x14ac:dyDescent="0.2">
      <c r="B7064">
        <v>0</v>
      </c>
      <c r="C7064">
        <v>0</v>
      </c>
      <c r="D7064">
        <v>0</v>
      </c>
      <c r="E7064">
        <v>0</v>
      </c>
      <c r="F7064">
        <v>0</v>
      </c>
      <c r="G7064">
        <v>55555555</v>
      </c>
      <c r="H7064">
        <v>0</v>
      </c>
      <c r="I7064">
        <v>0</v>
      </c>
      <c r="J7064">
        <v>0</v>
      </c>
      <c r="K7064">
        <v>0</v>
      </c>
      <c r="L7064">
        <v>0</v>
      </c>
      <c r="M7064">
        <v>0</v>
      </c>
    </row>
    <row r="7065" spans="2:13" x14ac:dyDescent="0.2">
      <c r="B7065">
        <v>0</v>
      </c>
      <c r="C7065">
        <v>0</v>
      </c>
      <c r="D7065">
        <v>0</v>
      </c>
      <c r="E7065">
        <v>0</v>
      </c>
      <c r="F7065">
        <v>0</v>
      </c>
      <c r="G7065">
        <v>55555555</v>
      </c>
      <c r="H7065">
        <v>0</v>
      </c>
      <c r="I7065">
        <v>0</v>
      </c>
      <c r="J7065">
        <v>0</v>
      </c>
      <c r="K7065">
        <v>0</v>
      </c>
      <c r="L7065">
        <v>0</v>
      </c>
      <c r="M7065">
        <v>0</v>
      </c>
    </row>
    <row r="7066" spans="2:13" x14ac:dyDescent="0.2">
      <c r="B7066">
        <v>0</v>
      </c>
      <c r="C7066">
        <v>0</v>
      </c>
      <c r="D7066">
        <v>0</v>
      </c>
      <c r="E7066">
        <v>0</v>
      </c>
      <c r="F7066">
        <v>0</v>
      </c>
      <c r="G7066">
        <v>55555555</v>
      </c>
      <c r="H7066">
        <v>0</v>
      </c>
      <c r="I7066">
        <v>0</v>
      </c>
      <c r="J7066">
        <v>0</v>
      </c>
      <c r="K7066">
        <v>0</v>
      </c>
      <c r="L7066">
        <v>0</v>
      </c>
      <c r="M7066">
        <v>0</v>
      </c>
    </row>
    <row r="7067" spans="2:13" x14ac:dyDescent="0.2">
      <c r="B7067">
        <v>0</v>
      </c>
      <c r="C7067">
        <v>0</v>
      </c>
      <c r="D7067">
        <v>0</v>
      </c>
      <c r="E7067">
        <v>0</v>
      </c>
      <c r="F7067">
        <v>0</v>
      </c>
      <c r="G7067">
        <v>55555555</v>
      </c>
      <c r="H7067">
        <v>0</v>
      </c>
      <c r="I7067">
        <v>0</v>
      </c>
      <c r="J7067">
        <v>0</v>
      </c>
      <c r="K7067">
        <v>0</v>
      </c>
      <c r="L7067">
        <v>0</v>
      </c>
      <c r="M7067">
        <v>0</v>
      </c>
    </row>
    <row r="7068" spans="2:13" x14ac:dyDescent="0.2">
      <c r="B7068">
        <v>0</v>
      </c>
      <c r="C7068">
        <v>0</v>
      </c>
      <c r="D7068">
        <v>0</v>
      </c>
      <c r="E7068">
        <v>0</v>
      </c>
      <c r="F7068">
        <v>0</v>
      </c>
      <c r="G7068">
        <v>55555555</v>
      </c>
      <c r="H7068">
        <v>0</v>
      </c>
      <c r="I7068">
        <v>0</v>
      </c>
      <c r="J7068">
        <v>0</v>
      </c>
      <c r="K7068">
        <v>0</v>
      </c>
      <c r="L7068">
        <v>0</v>
      </c>
      <c r="M7068">
        <v>0</v>
      </c>
    </row>
    <row r="7069" spans="2:13" x14ac:dyDescent="0.2">
      <c r="B7069">
        <v>0</v>
      </c>
      <c r="C7069">
        <v>0</v>
      </c>
      <c r="D7069">
        <v>0</v>
      </c>
      <c r="E7069">
        <v>0</v>
      </c>
      <c r="F7069">
        <v>0</v>
      </c>
      <c r="G7069">
        <v>55555555</v>
      </c>
      <c r="H7069">
        <v>0</v>
      </c>
      <c r="I7069">
        <v>0</v>
      </c>
      <c r="J7069">
        <v>0</v>
      </c>
      <c r="K7069">
        <v>0</v>
      </c>
      <c r="L7069">
        <v>0</v>
      </c>
      <c r="M7069">
        <v>0</v>
      </c>
    </row>
    <row r="7070" spans="2:13" x14ac:dyDescent="0.2">
      <c r="B7070">
        <v>0</v>
      </c>
      <c r="C7070">
        <v>0</v>
      </c>
      <c r="D7070">
        <v>0</v>
      </c>
      <c r="E7070">
        <v>0</v>
      </c>
      <c r="F7070">
        <v>0</v>
      </c>
      <c r="G7070">
        <v>55555555</v>
      </c>
      <c r="H7070">
        <v>0</v>
      </c>
      <c r="I7070">
        <v>0</v>
      </c>
      <c r="J7070">
        <v>0</v>
      </c>
      <c r="K7070">
        <v>0</v>
      </c>
      <c r="L7070">
        <v>0</v>
      </c>
      <c r="M7070">
        <v>0</v>
      </c>
    </row>
    <row r="7071" spans="2:13" x14ac:dyDescent="0.2">
      <c r="B7071">
        <v>0</v>
      </c>
      <c r="C7071">
        <v>0</v>
      </c>
      <c r="D7071">
        <v>0</v>
      </c>
      <c r="E7071">
        <v>0</v>
      </c>
      <c r="F7071">
        <v>0</v>
      </c>
      <c r="G7071">
        <v>55555555</v>
      </c>
      <c r="H7071">
        <v>0</v>
      </c>
      <c r="I7071">
        <v>0</v>
      </c>
      <c r="J7071">
        <v>0</v>
      </c>
      <c r="K7071">
        <v>0</v>
      </c>
      <c r="L7071">
        <v>0</v>
      </c>
      <c r="M7071">
        <v>0</v>
      </c>
    </row>
    <row r="7072" spans="2:13" x14ac:dyDescent="0.2">
      <c r="B7072">
        <v>0</v>
      </c>
      <c r="C7072">
        <v>0</v>
      </c>
      <c r="D7072">
        <v>0</v>
      </c>
      <c r="E7072">
        <v>0</v>
      </c>
      <c r="F7072">
        <v>0</v>
      </c>
      <c r="G7072">
        <v>55555555</v>
      </c>
      <c r="H7072">
        <v>0</v>
      </c>
      <c r="I7072">
        <v>0</v>
      </c>
      <c r="J7072">
        <v>0</v>
      </c>
      <c r="K7072">
        <v>0</v>
      </c>
      <c r="L7072">
        <v>0</v>
      </c>
      <c r="M7072">
        <v>0</v>
      </c>
    </row>
    <row r="7073" spans="2:13" x14ac:dyDescent="0.2">
      <c r="B7073">
        <v>0</v>
      </c>
      <c r="C7073">
        <v>0</v>
      </c>
      <c r="D7073">
        <v>0</v>
      </c>
      <c r="E7073">
        <v>0</v>
      </c>
      <c r="F7073">
        <v>0</v>
      </c>
      <c r="G7073">
        <v>55555555</v>
      </c>
      <c r="H7073">
        <v>0</v>
      </c>
      <c r="I7073">
        <v>0</v>
      </c>
      <c r="J7073">
        <v>0</v>
      </c>
      <c r="K7073">
        <v>0</v>
      </c>
      <c r="L7073">
        <v>0</v>
      </c>
      <c r="M7073">
        <v>0</v>
      </c>
    </row>
    <row r="7074" spans="2:13" x14ac:dyDescent="0.2">
      <c r="B7074">
        <v>0</v>
      </c>
      <c r="C7074">
        <v>0</v>
      </c>
      <c r="D7074">
        <v>0</v>
      </c>
      <c r="E7074">
        <v>0</v>
      </c>
      <c r="F7074">
        <v>0</v>
      </c>
      <c r="G7074">
        <v>55555555</v>
      </c>
      <c r="H7074">
        <v>0</v>
      </c>
      <c r="I7074">
        <v>0</v>
      </c>
      <c r="J7074">
        <v>0</v>
      </c>
      <c r="K7074">
        <v>0</v>
      </c>
      <c r="L7074">
        <v>0</v>
      </c>
      <c r="M7074">
        <v>0</v>
      </c>
    </row>
    <row r="7075" spans="2:13" x14ac:dyDescent="0.2">
      <c r="B7075">
        <v>0</v>
      </c>
      <c r="C7075">
        <v>0</v>
      </c>
      <c r="D7075">
        <v>0</v>
      </c>
      <c r="E7075">
        <v>0</v>
      </c>
      <c r="F7075">
        <v>0</v>
      </c>
      <c r="G7075">
        <v>55555555</v>
      </c>
      <c r="H7075">
        <v>0</v>
      </c>
      <c r="I7075">
        <v>0</v>
      </c>
      <c r="J7075">
        <v>0</v>
      </c>
      <c r="K7075">
        <v>0</v>
      </c>
      <c r="L7075">
        <v>0</v>
      </c>
      <c r="M7075">
        <v>0</v>
      </c>
    </row>
    <row r="7076" spans="2:13" x14ac:dyDescent="0.2">
      <c r="B7076">
        <v>0</v>
      </c>
      <c r="C7076">
        <v>0</v>
      </c>
      <c r="D7076">
        <v>0</v>
      </c>
      <c r="E7076">
        <v>0</v>
      </c>
      <c r="F7076">
        <v>0</v>
      </c>
      <c r="G7076">
        <v>55555555</v>
      </c>
      <c r="H7076">
        <v>0</v>
      </c>
      <c r="I7076">
        <v>0</v>
      </c>
      <c r="J7076">
        <v>0</v>
      </c>
      <c r="K7076">
        <v>0</v>
      </c>
      <c r="L7076">
        <v>0</v>
      </c>
      <c r="M7076">
        <v>0</v>
      </c>
    </row>
    <row r="7077" spans="2:13" x14ac:dyDescent="0.2">
      <c r="B7077">
        <v>0</v>
      </c>
      <c r="C7077">
        <v>0</v>
      </c>
      <c r="D7077">
        <v>0</v>
      </c>
      <c r="E7077">
        <v>0</v>
      </c>
      <c r="F7077">
        <v>0</v>
      </c>
      <c r="G7077">
        <v>55555555</v>
      </c>
      <c r="H7077">
        <v>0</v>
      </c>
      <c r="I7077">
        <v>0</v>
      </c>
      <c r="J7077">
        <v>0</v>
      </c>
      <c r="K7077">
        <v>0</v>
      </c>
      <c r="L7077">
        <v>0</v>
      </c>
      <c r="M7077">
        <v>0</v>
      </c>
    </row>
    <row r="7078" spans="2:13" x14ac:dyDescent="0.2">
      <c r="B7078">
        <v>0</v>
      </c>
      <c r="C7078">
        <v>0</v>
      </c>
      <c r="D7078">
        <v>0</v>
      </c>
      <c r="E7078">
        <v>0</v>
      </c>
      <c r="F7078">
        <v>0</v>
      </c>
      <c r="G7078">
        <v>55555555</v>
      </c>
      <c r="H7078">
        <v>0</v>
      </c>
      <c r="I7078">
        <v>0</v>
      </c>
      <c r="J7078">
        <v>0</v>
      </c>
      <c r="K7078">
        <v>0</v>
      </c>
      <c r="L7078">
        <v>0</v>
      </c>
      <c r="M7078">
        <v>0</v>
      </c>
    </row>
    <row r="7079" spans="2:13" x14ac:dyDescent="0.2">
      <c r="B7079">
        <v>0</v>
      </c>
      <c r="C7079">
        <v>0</v>
      </c>
      <c r="D7079">
        <v>0</v>
      </c>
      <c r="E7079">
        <v>0</v>
      </c>
      <c r="F7079">
        <v>0</v>
      </c>
      <c r="G7079">
        <v>55555555</v>
      </c>
      <c r="H7079">
        <v>0</v>
      </c>
      <c r="I7079">
        <v>0</v>
      </c>
      <c r="J7079">
        <v>0</v>
      </c>
      <c r="K7079">
        <v>0</v>
      </c>
      <c r="L7079">
        <v>0</v>
      </c>
      <c r="M7079">
        <v>0</v>
      </c>
    </row>
    <row r="7080" spans="2:13" x14ac:dyDescent="0.2">
      <c r="B7080">
        <v>0</v>
      </c>
      <c r="C7080">
        <v>0</v>
      </c>
      <c r="D7080">
        <v>0</v>
      </c>
      <c r="E7080">
        <v>0</v>
      </c>
      <c r="F7080">
        <v>0</v>
      </c>
      <c r="G7080">
        <v>55555555</v>
      </c>
      <c r="H7080">
        <v>0</v>
      </c>
      <c r="I7080">
        <v>0</v>
      </c>
      <c r="J7080">
        <v>0</v>
      </c>
      <c r="K7080">
        <v>0</v>
      </c>
      <c r="L7080">
        <v>0</v>
      </c>
      <c r="M7080">
        <v>0</v>
      </c>
    </row>
    <row r="7081" spans="2:13" x14ac:dyDescent="0.2">
      <c r="B7081">
        <v>0</v>
      </c>
      <c r="C7081">
        <v>0</v>
      </c>
      <c r="D7081">
        <v>0</v>
      </c>
      <c r="E7081">
        <v>0</v>
      </c>
      <c r="F7081">
        <v>0</v>
      </c>
      <c r="G7081">
        <v>55555555</v>
      </c>
      <c r="H7081">
        <v>0</v>
      </c>
      <c r="I7081">
        <v>0</v>
      </c>
      <c r="J7081">
        <v>0</v>
      </c>
      <c r="K7081">
        <v>0</v>
      </c>
      <c r="L7081">
        <v>0</v>
      </c>
      <c r="M7081">
        <v>0</v>
      </c>
    </row>
    <row r="7082" spans="2:13" x14ac:dyDescent="0.2">
      <c r="B7082">
        <v>0</v>
      </c>
      <c r="C7082">
        <v>0</v>
      </c>
      <c r="D7082">
        <v>0</v>
      </c>
      <c r="E7082">
        <v>0</v>
      </c>
      <c r="F7082">
        <v>0</v>
      </c>
      <c r="G7082">
        <v>55555555</v>
      </c>
      <c r="H7082">
        <v>0</v>
      </c>
      <c r="I7082">
        <v>0</v>
      </c>
      <c r="J7082">
        <v>0</v>
      </c>
      <c r="K7082">
        <v>0</v>
      </c>
      <c r="L7082">
        <v>0</v>
      </c>
      <c r="M7082">
        <v>0</v>
      </c>
    </row>
    <row r="7083" spans="2:13" x14ac:dyDescent="0.2">
      <c r="B7083">
        <v>0</v>
      </c>
      <c r="C7083">
        <v>0</v>
      </c>
      <c r="D7083">
        <v>0</v>
      </c>
      <c r="E7083">
        <v>0</v>
      </c>
      <c r="F7083">
        <v>0</v>
      </c>
      <c r="G7083">
        <v>55555555</v>
      </c>
      <c r="H7083">
        <v>0</v>
      </c>
      <c r="I7083">
        <v>0</v>
      </c>
      <c r="J7083">
        <v>0</v>
      </c>
      <c r="K7083">
        <v>0</v>
      </c>
      <c r="L7083">
        <v>0</v>
      </c>
      <c r="M7083">
        <v>0</v>
      </c>
    </row>
    <row r="7084" spans="2:13" x14ac:dyDescent="0.2">
      <c r="B7084">
        <v>0</v>
      </c>
      <c r="C7084">
        <v>0</v>
      </c>
      <c r="D7084">
        <v>0</v>
      </c>
      <c r="E7084">
        <v>0</v>
      </c>
      <c r="F7084">
        <v>0</v>
      </c>
      <c r="G7084">
        <v>55555555</v>
      </c>
      <c r="H7084">
        <v>0</v>
      </c>
      <c r="I7084">
        <v>0</v>
      </c>
      <c r="J7084">
        <v>0</v>
      </c>
      <c r="K7084">
        <v>0</v>
      </c>
      <c r="L7084">
        <v>0</v>
      </c>
      <c r="M7084">
        <v>0</v>
      </c>
    </row>
    <row r="7085" spans="2:13" x14ac:dyDescent="0.2">
      <c r="B7085">
        <v>0</v>
      </c>
      <c r="C7085">
        <v>0</v>
      </c>
      <c r="D7085">
        <v>0</v>
      </c>
      <c r="E7085">
        <v>0</v>
      </c>
      <c r="F7085">
        <v>0</v>
      </c>
      <c r="G7085">
        <v>55555555</v>
      </c>
      <c r="H7085">
        <v>0</v>
      </c>
      <c r="I7085">
        <v>0</v>
      </c>
      <c r="J7085">
        <v>0</v>
      </c>
      <c r="K7085">
        <v>0</v>
      </c>
      <c r="L7085">
        <v>0</v>
      </c>
      <c r="M7085">
        <v>0</v>
      </c>
    </row>
    <row r="7086" spans="2:13" x14ac:dyDescent="0.2">
      <c r="B7086">
        <v>0</v>
      </c>
      <c r="C7086">
        <v>0</v>
      </c>
      <c r="D7086">
        <v>0</v>
      </c>
      <c r="E7086">
        <v>0</v>
      </c>
      <c r="F7086">
        <v>0</v>
      </c>
      <c r="G7086">
        <v>55555555</v>
      </c>
      <c r="H7086">
        <v>0</v>
      </c>
      <c r="I7086">
        <v>0</v>
      </c>
      <c r="J7086">
        <v>0</v>
      </c>
      <c r="K7086">
        <v>0</v>
      </c>
      <c r="L7086">
        <v>0</v>
      </c>
      <c r="M7086">
        <v>0</v>
      </c>
    </row>
    <row r="7087" spans="2:13" x14ac:dyDescent="0.2">
      <c r="B7087">
        <v>0</v>
      </c>
      <c r="C7087">
        <v>0</v>
      </c>
      <c r="D7087">
        <v>0</v>
      </c>
      <c r="E7087">
        <v>0</v>
      </c>
      <c r="F7087">
        <v>0</v>
      </c>
      <c r="G7087">
        <v>55555555</v>
      </c>
      <c r="H7087">
        <v>0</v>
      </c>
      <c r="I7087">
        <v>0</v>
      </c>
      <c r="J7087">
        <v>0</v>
      </c>
      <c r="K7087">
        <v>0</v>
      </c>
      <c r="L7087">
        <v>0</v>
      </c>
      <c r="M7087">
        <v>0</v>
      </c>
    </row>
    <row r="7088" spans="2:13" x14ac:dyDescent="0.2">
      <c r="B7088">
        <v>0</v>
      </c>
      <c r="C7088">
        <v>0</v>
      </c>
      <c r="D7088">
        <v>0</v>
      </c>
      <c r="E7088">
        <v>0</v>
      </c>
      <c r="F7088">
        <v>0</v>
      </c>
      <c r="G7088">
        <v>55555555</v>
      </c>
      <c r="H7088">
        <v>0</v>
      </c>
      <c r="I7088">
        <v>0</v>
      </c>
      <c r="J7088">
        <v>0</v>
      </c>
      <c r="K7088">
        <v>0</v>
      </c>
      <c r="L7088">
        <v>0</v>
      </c>
      <c r="M7088">
        <v>0</v>
      </c>
    </row>
    <row r="7089" spans="2:13" x14ac:dyDescent="0.2">
      <c r="B7089">
        <v>0</v>
      </c>
      <c r="C7089">
        <v>0</v>
      </c>
      <c r="D7089">
        <v>0</v>
      </c>
      <c r="E7089">
        <v>0</v>
      </c>
      <c r="F7089">
        <v>0</v>
      </c>
      <c r="G7089">
        <v>55555555</v>
      </c>
      <c r="H7089">
        <v>0</v>
      </c>
      <c r="I7089">
        <v>0</v>
      </c>
      <c r="J7089">
        <v>0</v>
      </c>
      <c r="K7089">
        <v>0</v>
      </c>
      <c r="L7089">
        <v>0</v>
      </c>
      <c r="M7089">
        <v>0</v>
      </c>
    </row>
    <row r="7090" spans="2:13" x14ac:dyDescent="0.2">
      <c r="B7090">
        <v>0</v>
      </c>
      <c r="C7090">
        <v>0</v>
      </c>
      <c r="D7090">
        <v>0</v>
      </c>
      <c r="E7090">
        <v>0</v>
      </c>
      <c r="F7090">
        <v>0</v>
      </c>
      <c r="G7090">
        <v>55555555</v>
      </c>
      <c r="H7090">
        <v>0</v>
      </c>
      <c r="I7090">
        <v>0</v>
      </c>
      <c r="J7090">
        <v>0</v>
      </c>
      <c r="K7090">
        <v>0</v>
      </c>
      <c r="L7090">
        <v>0</v>
      </c>
      <c r="M7090">
        <v>0</v>
      </c>
    </row>
    <row r="7091" spans="2:13" x14ac:dyDescent="0.2">
      <c r="B7091">
        <v>0</v>
      </c>
      <c r="C7091">
        <v>0</v>
      </c>
      <c r="D7091">
        <v>0</v>
      </c>
      <c r="E7091">
        <v>0</v>
      </c>
      <c r="F7091">
        <v>0</v>
      </c>
      <c r="G7091">
        <v>55555555</v>
      </c>
      <c r="H7091">
        <v>0</v>
      </c>
      <c r="I7091">
        <v>0</v>
      </c>
      <c r="J7091">
        <v>0</v>
      </c>
      <c r="K7091">
        <v>0</v>
      </c>
      <c r="L7091">
        <v>0</v>
      </c>
      <c r="M7091">
        <v>0</v>
      </c>
    </row>
    <row r="7092" spans="2:13" x14ac:dyDescent="0.2">
      <c r="B7092">
        <v>0</v>
      </c>
      <c r="C7092">
        <v>0</v>
      </c>
      <c r="D7092">
        <v>0</v>
      </c>
      <c r="E7092">
        <v>0</v>
      </c>
      <c r="F7092">
        <v>0</v>
      </c>
      <c r="G7092">
        <v>55555555</v>
      </c>
      <c r="H7092">
        <v>0</v>
      </c>
      <c r="I7092">
        <v>0</v>
      </c>
      <c r="J7092">
        <v>0</v>
      </c>
      <c r="K7092">
        <v>0</v>
      </c>
      <c r="L7092">
        <v>0</v>
      </c>
      <c r="M7092">
        <v>0</v>
      </c>
    </row>
    <row r="7093" spans="2:13" x14ac:dyDescent="0.2">
      <c r="B7093">
        <v>0</v>
      </c>
      <c r="C7093">
        <v>0</v>
      </c>
      <c r="D7093">
        <v>0</v>
      </c>
      <c r="E7093">
        <v>0</v>
      </c>
      <c r="F7093">
        <v>0</v>
      </c>
      <c r="G7093">
        <v>55555555</v>
      </c>
      <c r="H7093">
        <v>0</v>
      </c>
      <c r="I7093">
        <v>0</v>
      </c>
      <c r="J7093">
        <v>0</v>
      </c>
      <c r="K7093">
        <v>0</v>
      </c>
      <c r="L7093">
        <v>0</v>
      </c>
      <c r="M7093">
        <v>0</v>
      </c>
    </row>
    <row r="7094" spans="2:13" x14ac:dyDescent="0.2">
      <c r="B7094">
        <v>0</v>
      </c>
      <c r="C7094">
        <v>0</v>
      </c>
      <c r="D7094">
        <v>0</v>
      </c>
      <c r="E7094">
        <v>0</v>
      </c>
      <c r="F7094">
        <v>0</v>
      </c>
      <c r="G7094">
        <v>55555555</v>
      </c>
      <c r="H7094">
        <v>0</v>
      </c>
      <c r="I7094">
        <v>0</v>
      </c>
      <c r="J7094">
        <v>0</v>
      </c>
      <c r="K7094">
        <v>0</v>
      </c>
      <c r="L7094">
        <v>0</v>
      </c>
      <c r="M7094">
        <v>0</v>
      </c>
    </row>
    <row r="7095" spans="2:13" x14ac:dyDescent="0.2">
      <c r="B7095">
        <v>0</v>
      </c>
      <c r="C7095">
        <v>0</v>
      </c>
      <c r="D7095">
        <v>0</v>
      </c>
      <c r="E7095">
        <v>0</v>
      </c>
      <c r="F7095">
        <v>0</v>
      </c>
      <c r="G7095">
        <v>55555555</v>
      </c>
      <c r="H7095">
        <v>0</v>
      </c>
      <c r="I7095">
        <v>0</v>
      </c>
      <c r="J7095">
        <v>0</v>
      </c>
      <c r="K7095">
        <v>0</v>
      </c>
      <c r="L7095">
        <v>0</v>
      </c>
      <c r="M7095">
        <v>0</v>
      </c>
    </row>
    <row r="7096" spans="2:13" x14ac:dyDescent="0.2">
      <c r="B7096">
        <v>0</v>
      </c>
      <c r="C7096">
        <v>0</v>
      </c>
      <c r="D7096">
        <v>0</v>
      </c>
      <c r="E7096">
        <v>0</v>
      </c>
      <c r="F7096">
        <v>0</v>
      </c>
      <c r="G7096">
        <v>55555555</v>
      </c>
      <c r="H7096">
        <v>0</v>
      </c>
      <c r="I7096">
        <v>0</v>
      </c>
      <c r="J7096">
        <v>0</v>
      </c>
      <c r="K7096">
        <v>0</v>
      </c>
      <c r="L7096">
        <v>0</v>
      </c>
      <c r="M7096">
        <v>0</v>
      </c>
    </row>
    <row r="7097" spans="2:13" x14ac:dyDescent="0.2">
      <c r="B7097">
        <v>0</v>
      </c>
      <c r="C7097">
        <v>0</v>
      </c>
      <c r="D7097">
        <v>0</v>
      </c>
      <c r="E7097">
        <v>0</v>
      </c>
      <c r="F7097">
        <v>0</v>
      </c>
      <c r="G7097">
        <v>55555555</v>
      </c>
      <c r="H7097">
        <v>0</v>
      </c>
      <c r="I7097">
        <v>0</v>
      </c>
      <c r="J7097">
        <v>0</v>
      </c>
      <c r="K7097">
        <v>0</v>
      </c>
      <c r="L7097">
        <v>0</v>
      </c>
      <c r="M7097">
        <v>0</v>
      </c>
    </row>
    <row r="7098" spans="2:13" x14ac:dyDescent="0.2">
      <c r="B7098">
        <v>0</v>
      </c>
      <c r="C7098">
        <v>0</v>
      </c>
      <c r="D7098">
        <v>0</v>
      </c>
      <c r="E7098">
        <v>0</v>
      </c>
      <c r="F7098">
        <v>0</v>
      </c>
      <c r="G7098">
        <v>55555555</v>
      </c>
      <c r="H7098">
        <v>0</v>
      </c>
      <c r="I7098">
        <v>0</v>
      </c>
      <c r="J7098">
        <v>0</v>
      </c>
      <c r="K7098">
        <v>0</v>
      </c>
      <c r="L7098">
        <v>0</v>
      </c>
      <c r="M7098">
        <v>0</v>
      </c>
    </row>
    <row r="7099" spans="2:13" x14ac:dyDescent="0.2">
      <c r="B7099">
        <v>0</v>
      </c>
      <c r="C7099">
        <v>0</v>
      </c>
      <c r="D7099">
        <v>0</v>
      </c>
      <c r="E7099">
        <v>0</v>
      </c>
      <c r="F7099">
        <v>0</v>
      </c>
      <c r="G7099">
        <v>55555555</v>
      </c>
      <c r="H7099">
        <v>0</v>
      </c>
      <c r="I7099">
        <v>0</v>
      </c>
      <c r="J7099">
        <v>0</v>
      </c>
      <c r="K7099">
        <v>0</v>
      </c>
      <c r="L7099">
        <v>0</v>
      </c>
      <c r="M7099">
        <v>0</v>
      </c>
    </row>
    <row r="7100" spans="2:13" x14ac:dyDescent="0.2">
      <c r="B7100">
        <v>0</v>
      </c>
      <c r="C7100">
        <v>0</v>
      </c>
      <c r="D7100">
        <v>0</v>
      </c>
      <c r="E7100">
        <v>0</v>
      </c>
      <c r="F7100">
        <v>0</v>
      </c>
      <c r="G7100">
        <v>55555555</v>
      </c>
      <c r="H7100">
        <v>0</v>
      </c>
      <c r="I7100">
        <v>0</v>
      </c>
      <c r="J7100">
        <v>0</v>
      </c>
      <c r="K7100">
        <v>0</v>
      </c>
      <c r="L7100">
        <v>0</v>
      </c>
      <c r="M7100">
        <v>0</v>
      </c>
    </row>
    <row r="7101" spans="2:13" x14ac:dyDescent="0.2">
      <c r="B7101">
        <v>0</v>
      </c>
      <c r="C7101">
        <v>0</v>
      </c>
      <c r="D7101">
        <v>0</v>
      </c>
      <c r="E7101">
        <v>0</v>
      </c>
      <c r="F7101">
        <v>0</v>
      </c>
      <c r="G7101">
        <v>55555555</v>
      </c>
      <c r="H7101">
        <v>0</v>
      </c>
      <c r="I7101">
        <v>0</v>
      </c>
      <c r="J7101">
        <v>0</v>
      </c>
      <c r="K7101">
        <v>0</v>
      </c>
      <c r="L7101">
        <v>0</v>
      </c>
      <c r="M7101">
        <v>0</v>
      </c>
    </row>
    <row r="7102" spans="2:13" x14ac:dyDescent="0.2">
      <c r="B7102">
        <v>0</v>
      </c>
      <c r="C7102">
        <v>0</v>
      </c>
      <c r="D7102">
        <v>0</v>
      </c>
      <c r="E7102">
        <v>0</v>
      </c>
      <c r="F7102">
        <v>0</v>
      </c>
      <c r="G7102">
        <v>55555555</v>
      </c>
      <c r="H7102">
        <v>0</v>
      </c>
      <c r="I7102">
        <v>0</v>
      </c>
      <c r="J7102">
        <v>0</v>
      </c>
      <c r="K7102">
        <v>0</v>
      </c>
      <c r="L7102">
        <v>0</v>
      </c>
      <c r="M7102">
        <v>0</v>
      </c>
    </row>
    <row r="7103" spans="2:13" x14ac:dyDescent="0.2">
      <c r="B7103">
        <v>0</v>
      </c>
      <c r="C7103">
        <v>0</v>
      </c>
      <c r="D7103">
        <v>0</v>
      </c>
      <c r="E7103">
        <v>0</v>
      </c>
      <c r="F7103">
        <v>0</v>
      </c>
      <c r="G7103">
        <v>55555555</v>
      </c>
      <c r="H7103">
        <v>0</v>
      </c>
      <c r="I7103">
        <v>0</v>
      </c>
      <c r="J7103">
        <v>0</v>
      </c>
      <c r="K7103">
        <v>0</v>
      </c>
      <c r="L7103">
        <v>0</v>
      </c>
      <c r="M7103">
        <v>0</v>
      </c>
    </row>
    <row r="7104" spans="2:13" x14ac:dyDescent="0.2">
      <c r="B7104">
        <v>0</v>
      </c>
      <c r="C7104">
        <v>0</v>
      </c>
      <c r="D7104">
        <v>0</v>
      </c>
      <c r="E7104">
        <v>0</v>
      </c>
      <c r="F7104">
        <v>0</v>
      </c>
      <c r="G7104">
        <v>55555555</v>
      </c>
      <c r="H7104">
        <v>0</v>
      </c>
      <c r="I7104">
        <v>0</v>
      </c>
      <c r="J7104">
        <v>0</v>
      </c>
      <c r="K7104">
        <v>0</v>
      </c>
      <c r="L7104">
        <v>0</v>
      </c>
      <c r="M7104">
        <v>0</v>
      </c>
    </row>
    <row r="7105" spans="2:13" x14ac:dyDescent="0.2">
      <c r="B7105">
        <v>0</v>
      </c>
      <c r="C7105">
        <v>0</v>
      </c>
      <c r="D7105">
        <v>0</v>
      </c>
      <c r="E7105">
        <v>0</v>
      </c>
      <c r="F7105">
        <v>0</v>
      </c>
      <c r="G7105">
        <v>55555555</v>
      </c>
      <c r="H7105">
        <v>0</v>
      </c>
      <c r="I7105">
        <v>0</v>
      </c>
      <c r="J7105">
        <v>0</v>
      </c>
      <c r="K7105">
        <v>0</v>
      </c>
      <c r="L7105">
        <v>0</v>
      </c>
      <c r="M7105">
        <v>0</v>
      </c>
    </row>
    <row r="7106" spans="2:13" x14ac:dyDescent="0.2">
      <c r="B7106">
        <v>0</v>
      </c>
      <c r="C7106">
        <v>0</v>
      </c>
      <c r="D7106">
        <v>0</v>
      </c>
      <c r="E7106">
        <v>0</v>
      </c>
      <c r="F7106">
        <v>0</v>
      </c>
      <c r="G7106">
        <v>55555555</v>
      </c>
      <c r="H7106">
        <v>0</v>
      </c>
      <c r="I7106">
        <v>0</v>
      </c>
      <c r="J7106">
        <v>0</v>
      </c>
      <c r="K7106">
        <v>0</v>
      </c>
      <c r="L7106">
        <v>0</v>
      </c>
      <c r="M7106">
        <v>0</v>
      </c>
    </row>
    <row r="7107" spans="2:13" x14ac:dyDescent="0.2">
      <c r="B7107">
        <v>0</v>
      </c>
      <c r="C7107">
        <v>0</v>
      </c>
      <c r="D7107">
        <v>0</v>
      </c>
      <c r="E7107">
        <v>0</v>
      </c>
      <c r="F7107">
        <v>0</v>
      </c>
      <c r="G7107">
        <v>55555555</v>
      </c>
      <c r="H7107">
        <v>0</v>
      </c>
      <c r="I7107">
        <v>0</v>
      </c>
      <c r="J7107">
        <v>0</v>
      </c>
      <c r="K7107">
        <v>0</v>
      </c>
      <c r="L7107">
        <v>0</v>
      </c>
      <c r="M7107">
        <v>0</v>
      </c>
    </row>
    <row r="7108" spans="2:13" x14ac:dyDescent="0.2">
      <c r="B7108">
        <v>0</v>
      </c>
      <c r="C7108">
        <v>0</v>
      </c>
      <c r="D7108">
        <v>0</v>
      </c>
      <c r="E7108">
        <v>0</v>
      </c>
      <c r="F7108">
        <v>0</v>
      </c>
      <c r="G7108">
        <v>55555555</v>
      </c>
      <c r="H7108">
        <v>0</v>
      </c>
      <c r="I7108">
        <v>0</v>
      </c>
      <c r="J7108">
        <v>0</v>
      </c>
      <c r="K7108">
        <v>0</v>
      </c>
      <c r="L7108">
        <v>0</v>
      </c>
      <c r="M7108">
        <v>0</v>
      </c>
    </row>
    <row r="7109" spans="2:13" x14ac:dyDescent="0.2">
      <c r="B7109">
        <v>0</v>
      </c>
      <c r="C7109">
        <v>0</v>
      </c>
      <c r="D7109">
        <v>0</v>
      </c>
      <c r="E7109">
        <v>0</v>
      </c>
      <c r="F7109">
        <v>0</v>
      </c>
      <c r="G7109">
        <v>55555555</v>
      </c>
      <c r="H7109">
        <v>0</v>
      </c>
      <c r="I7109">
        <v>0</v>
      </c>
      <c r="J7109">
        <v>0</v>
      </c>
      <c r="K7109">
        <v>0</v>
      </c>
      <c r="L7109">
        <v>0</v>
      </c>
      <c r="M7109">
        <v>0</v>
      </c>
    </row>
    <row r="7110" spans="2:13" x14ac:dyDescent="0.2">
      <c r="B7110">
        <v>0</v>
      </c>
      <c r="C7110">
        <v>0</v>
      </c>
      <c r="D7110">
        <v>0</v>
      </c>
      <c r="E7110">
        <v>0</v>
      </c>
      <c r="F7110">
        <v>0</v>
      </c>
      <c r="G7110">
        <v>55555555</v>
      </c>
      <c r="H7110">
        <v>0</v>
      </c>
      <c r="I7110">
        <v>0</v>
      </c>
      <c r="J7110">
        <v>0</v>
      </c>
      <c r="K7110">
        <v>0</v>
      </c>
      <c r="L7110">
        <v>0</v>
      </c>
      <c r="M7110">
        <v>0</v>
      </c>
    </row>
    <row r="7111" spans="2:13" x14ac:dyDescent="0.2">
      <c r="B7111">
        <v>0</v>
      </c>
      <c r="C7111">
        <v>0</v>
      </c>
      <c r="D7111">
        <v>0</v>
      </c>
      <c r="E7111">
        <v>0</v>
      </c>
      <c r="F7111">
        <v>0</v>
      </c>
      <c r="G7111">
        <v>55555555</v>
      </c>
      <c r="H7111">
        <v>0</v>
      </c>
      <c r="I7111">
        <v>0</v>
      </c>
      <c r="J7111">
        <v>0</v>
      </c>
      <c r="K7111">
        <v>0</v>
      </c>
      <c r="L7111">
        <v>0</v>
      </c>
      <c r="M7111">
        <v>0</v>
      </c>
    </row>
    <row r="7112" spans="2:13" x14ac:dyDescent="0.2">
      <c r="B7112">
        <v>0</v>
      </c>
      <c r="C7112">
        <v>0</v>
      </c>
      <c r="D7112">
        <v>0</v>
      </c>
      <c r="E7112">
        <v>0</v>
      </c>
      <c r="F7112">
        <v>0</v>
      </c>
      <c r="G7112">
        <v>55555555</v>
      </c>
      <c r="H7112">
        <v>0</v>
      </c>
      <c r="I7112">
        <v>0</v>
      </c>
      <c r="J7112">
        <v>0</v>
      </c>
      <c r="K7112">
        <v>0</v>
      </c>
      <c r="L7112">
        <v>0</v>
      </c>
      <c r="M7112">
        <v>0</v>
      </c>
    </row>
    <row r="7113" spans="2:13" x14ac:dyDescent="0.2">
      <c r="B7113">
        <v>0</v>
      </c>
      <c r="C7113">
        <v>0</v>
      </c>
      <c r="D7113">
        <v>0</v>
      </c>
      <c r="E7113">
        <v>0</v>
      </c>
      <c r="F7113">
        <v>0</v>
      </c>
      <c r="G7113">
        <v>55555555</v>
      </c>
      <c r="H7113">
        <v>0</v>
      </c>
      <c r="I7113">
        <v>0</v>
      </c>
      <c r="J7113">
        <v>0</v>
      </c>
      <c r="K7113">
        <v>0</v>
      </c>
      <c r="L7113">
        <v>0</v>
      </c>
      <c r="M7113">
        <v>0</v>
      </c>
    </row>
    <row r="7114" spans="2:13" x14ac:dyDescent="0.2">
      <c r="B7114">
        <v>0</v>
      </c>
      <c r="C7114">
        <v>0</v>
      </c>
      <c r="D7114">
        <v>0</v>
      </c>
      <c r="E7114">
        <v>0</v>
      </c>
      <c r="F7114">
        <v>0</v>
      </c>
      <c r="G7114">
        <v>55555555</v>
      </c>
      <c r="H7114">
        <v>0</v>
      </c>
      <c r="I7114">
        <v>0</v>
      </c>
      <c r="J7114">
        <v>0</v>
      </c>
      <c r="K7114">
        <v>0</v>
      </c>
      <c r="L7114">
        <v>0</v>
      </c>
      <c r="M7114">
        <v>0</v>
      </c>
    </row>
    <row r="7115" spans="2:13" x14ac:dyDescent="0.2">
      <c r="B7115">
        <v>0</v>
      </c>
      <c r="C7115">
        <v>0</v>
      </c>
      <c r="D7115">
        <v>0</v>
      </c>
      <c r="E7115">
        <v>0</v>
      </c>
      <c r="F7115">
        <v>0</v>
      </c>
      <c r="G7115">
        <v>55555555</v>
      </c>
      <c r="H7115">
        <v>0</v>
      </c>
      <c r="I7115">
        <v>0</v>
      </c>
      <c r="J7115">
        <v>0</v>
      </c>
      <c r="K7115">
        <v>0</v>
      </c>
      <c r="L7115">
        <v>0</v>
      </c>
      <c r="M7115">
        <v>0</v>
      </c>
    </row>
    <row r="7116" spans="2:13" x14ac:dyDescent="0.2">
      <c r="B7116">
        <v>0</v>
      </c>
      <c r="C7116">
        <v>0</v>
      </c>
      <c r="D7116">
        <v>0</v>
      </c>
      <c r="E7116">
        <v>0</v>
      </c>
      <c r="F7116">
        <v>0</v>
      </c>
      <c r="G7116">
        <v>55555555</v>
      </c>
      <c r="H7116">
        <v>0</v>
      </c>
      <c r="I7116">
        <v>0</v>
      </c>
      <c r="J7116">
        <v>0</v>
      </c>
      <c r="K7116">
        <v>0</v>
      </c>
      <c r="L7116">
        <v>0</v>
      </c>
      <c r="M7116">
        <v>0</v>
      </c>
    </row>
    <row r="7117" spans="2:13" x14ac:dyDescent="0.2">
      <c r="B7117">
        <v>0</v>
      </c>
      <c r="C7117">
        <v>0</v>
      </c>
      <c r="D7117">
        <v>0</v>
      </c>
      <c r="E7117">
        <v>0</v>
      </c>
      <c r="F7117">
        <v>0</v>
      </c>
      <c r="G7117">
        <v>55555555</v>
      </c>
      <c r="H7117">
        <v>0</v>
      </c>
      <c r="I7117">
        <v>0</v>
      </c>
      <c r="J7117">
        <v>0</v>
      </c>
      <c r="K7117">
        <v>0</v>
      </c>
      <c r="L7117">
        <v>0</v>
      </c>
      <c r="M7117">
        <v>0</v>
      </c>
    </row>
    <row r="7118" spans="2:13" x14ac:dyDescent="0.2">
      <c r="B7118">
        <v>0</v>
      </c>
      <c r="C7118">
        <v>0</v>
      </c>
      <c r="D7118">
        <v>0</v>
      </c>
      <c r="E7118">
        <v>0</v>
      </c>
      <c r="F7118">
        <v>0</v>
      </c>
      <c r="G7118">
        <v>55555555</v>
      </c>
      <c r="H7118">
        <v>0</v>
      </c>
      <c r="I7118">
        <v>0</v>
      </c>
      <c r="J7118">
        <v>0</v>
      </c>
      <c r="K7118">
        <v>0</v>
      </c>
      <c r="L7118">
        <v>0</v>
      </c>
      <c r="M7118">
        <v>0</v>
      </c>
    </row>
    <row r="7119" spans="2:13" x14ac:dyDescent="0.2">
      <c r="B7119">
        <v>0</v>
      </c>
      <c r="C7119">
        <v>0</v>
      </c>
      <c r="D7119">
        <v>0</v>
      </c>
      <c r="E7119">
        <v>0</v>
      </c>
      <c r="F7119">
        <v>0</v>
      </c>
      <c r="G7119">
        <v>55555555</v>
      </c>
      <c r="H7119">
        <v>0</v>
      </c>
      <c r="I7119">
        <v>0</v>
      </c>
      <c r="J7119">
        <v>0</v>
      </c>
      <c r="K7119">
        <v>0</v>
      </c>
      <c r="L7119">
        <v>0</v>
      </c>
      <c r="M7119">
        <v>0</v>
      </c>
    </row>
    <row r="7120" spans="2:13" x14ac:dyDescent="0.2">
      <c r="B7120">
        <v>0</v>
      </c>
      <c r="C7120">
        <v>0</v>
      </c>
      <c r="D7120">
        <v>0</v>
      </c>
      <c r="E7120">
        <v>0</v>
      </c>
      <c r="F7120">
        <v>0</v>
      </c>
      <c r="G7120">
        <v>55555555</v>
      </c>
      <c r="H7120">
        <v>0</v>
      </c>
      <c r="I7120">
        <v>0</v>
      </c>
      <c r="J7120">
        <v>0</v>
      </c>
      <c r="K7120">
        <v>0</v>
      </c>
      <c r="L7120">
        <v>0</v>
      </c>
      <c r="M7120">
        <v>0</v>
      </c>
    </row>
    <row r="7121" spans="2:13" x14ac:dyDescent="0.2">
      <c r="B7121">
        <v>0</v>
      </c>
      <c r="C7121">
        <v>0</v>
      </c>
      <c r="D7121">
        <v>0</v>
      </c>
      <c r="E7121">
        <v>0</v>
      </c>
      <c r="F7121">
        <v>0</v>
      </c>
      <c r="G7121">
        <v>55555555</v>
      </c>
      <c r="H7121">
        <v>0</v>
      </c>
      <c r="I7121">
        <v>0</v>
      </c>
      <c r="J7121">
        <v>0</v>
      </c>
      <c r="K7121">
        <v>0</v>
      </c>
      <c r="L7121">
        <v>0</v>
      </c>
      <c r="M7121">
        <v>0</v>
      </c>
    </row>
    <row r="7122" spans="2:13" x14ac:dyDescent="0.2">
      <c r="B7122">
        <v>0</v>
      </c>
      <c r="C7122">
        <v>0</v>
      </c>
      <c r="D7122">
        <v>0</v>
      </c>
      <c r="E7122">
        <v>0</v>
      </c>
      <c r="F7122">
        <v>0</v>
      </c>
      <c r="G7122">
        <v>55555555</v>
      </c>
      <c r="H7122">
        <v>0</v>
      </c>
      <c r="I7122">
        <v>0</v>
      </c>
      <c r="J7122">
        <v>0</v>
      </c>
      <c r="K7122">
        <v>0</v>
      </c>
      <c r="L7122">
        <v>0</v>
      </c>
      <c r="M7122">
        <v>0</v>
      </c>
    </row>
    <row r="7123" spans="2:13" x14ac:dyDescent="0.2">
      <c r="B7123">
        <v>0</v>
      </c>
      <c r="C7123">
        <v>0</v>
      </c>
      <c r="D7123">
        <v>0</v>
      </c>
      <c r="E7123">
        <v>0</v>
      </c>
      <c r="F7123">
        <v>0</v>
      </c>
      <c r="G7123">
        <v>55555555</v>
      </c>
      <c r="H7123">
        <v>0</v>
      </c>
      <c r="I7123">
        <v>0</v>
      </c>
      <c r="J7123">
        <v>0</v>
      </c>
      <c r="K7123">
        <v>0</v>
      </c>
      <c r="L7123">
        <v>0</v>
      </c>
      <c r="M7123">
        <v>0</v>
      </c>
    </row>
    <row r="7124" spans="2:13" x14ac:dyDescent="0.2">
      <c r="B7124">
        <v>0</v>
      </c>
      <c r="C7124">
        <v>0</v>
      </c>
      <c r="D7124">
        <v>0</v>
      </c>
      <c r="E7124">
        <v>0</v>
      </c>
      <c r="F7124">
        <v>0</v>
      </c>
      <c r="G7124">
        <v>55555555</v>
      </c>
      <c r="H7124">
        <v>0</v>
      </c>
      <c r="I7124">
        <v>0</v>
      </c>
      <c r="J7124">
        <v>0</v>
      </c>
      <c r="K7124">
        <v>0</v>
      </c>
      <c r="L7124">
        <v>0</v>
      </c>
      <c r="M7124">
        <v>0</v>
      </c>
    </row>
    <row r="7125" spans="2:13" x14ac:dyDescent="0.2">
      <c r="B7125">
        <v>0</v>
      </c>
      <c r="C7125">
        <v>0</v>
      </c>
      <c r="D7125">
        <v>0</v>
      </c>
      <c r="E7125">
        <v>0</v>
      </c>
      <c r="F7125">
        <v>0</v>
      </c>
      <c r="G7125">
        <v>55555555</v>
      </c>
      <c r="H7125">
        <v>0</v>
      </c>
      <c r="I7125">
        <v>0</v>
      </c>
      <c r="J7125">
        <v>0</v>
      </c>
      <c r="K7125">
        <v>0</v>
      </c>
      <c r="L7125">
        <v>0</v>
      </c>
      <c r="M7125">
        <v>0</v>
      </c>
    </row>
    <row r="7126" spans="2:13" x14ac:dyDescent="0.2">
      <c r="B7126">
        <v>0</v>
      </c>
      <c r="C7126">
        <v>0</v>
      </c>
      <c r="D7126">
        <v>0</v>
      </c>
      <c r="E7126">
        <v>0</v>
      </c>
      <c r="F7126">
        <v>0</v>
      </c>
      <c r="G7126">
        <v>55555555</v>
      </c>
      <c r="H7126">
        <v>0</v>
      </c>
      <c r="I7126">
        <v>0</v>
      </c>
      <c r="J7126">
        <v>0</v>
      </c>
      <c r="K7126">
        <v>0</v>
      </c>
      <c r="L7126">
        <v>0</v>
      </c>
      <c r="M7126">
        <v>0</v>
      </c>
    </row>
    <row r="7127" spans="2:13" x14ac:dyDescent="0.2">
      <c r="B7127">
        <v>0</v>
      </c>
      <c r="C7127">
        <v>0</v>
      </c>
      <c r="D7127">
        <v>0</v>
      </c>
      <c r="E7127">
        <v>0</v>
      </c>
      <c r="F7127">
        <v>0</v>
      </c>
      <c r="G7127">
        <v>55555555</v>
      </c>
      <c r="H7127">
        <v>0</v>
      </c>
      <c r="I7127">
        <v>0</v>
      </c>
      <c r="J7127">
        <v>0</v>
      </c>
      <c r="K7127">
        <v>0</v>
      </c>
      <c r="L7127">
        <v>0</v>
      </c>
      <c r="M7127">
        <v>0</v>
      </c>
    </row>
    <row r="7128" spans="2:13" x14ac:dyDescent="0.2">
      <c r="B7128">
        <v>0</v>
      </c>
      <c r="C7128">
        <v>0</v>
      </c>
      <c r="D7128">
        <v>0</v>
      </c>
      <c r="E7128">
        <v>0</v>
      </c>
      <c r="F7128">
        <v>0</v>
      </c>
      <c r="G7128">
        <v>55555555</v>
      </c>
      <c r="H7128">
        <v>0</v>
      </c>
      <c r="I7128">
        <v>0</v>
      </c>
      <c r="J7128">
        <v>0</v>
      </c>
      <c r="K7128">
        <v>0</v>
      </c>
      <c r="L7128">
        <v>0</v>
      </c>
      <c r="M7128">
        <v>0</v>
      </c>
    </row>
    <row r="7129" spans="2:13" x14ac:dyDescent="0.2">
      <c r="B7129">
        <v>0</v>
      </c>
      <c r="C7129">
        <v>0</v>
      </c>
      <c r="D7129">
        <v>0</v>
      </c>
      <c r="E7129">
        <v>0</v>
      </c>
      <c r="F7129">
        <v>0</v>
      </c>
      <c r="G7129">
        <v>55555555</v>
      </c>
      <c r="H7129">
        <v>0</v>
      </c>
      <c r="I7129">
        <v>0</v>
      </c>
      <c r="J7129">
        <v>0</v>
      </c>
      <c r="K7129">
        <v>0</v>
      </c>
      <c r="L7129">
        <v>0</v>
      </c>
      <c r="M7129">
        <v>0</v>
      </c>
    </row>
    <row r="7130" spans="2:13" x14ac:dyDescent="0.2">
      <c r="B7130">
        <v>0</v>
      </c>
      <c r="C7130">
        <v>0</v>
      </c>
      <c r="D7130">
        <v>0</v>
      </c>
      <c r="E7130">
        <v>0</v>
      </c>
      <c r="F7130">
        <v>0</v>
      </c>
      <c r="G7130">
        <v>55555555</v>
      </c>
      <c r="H7130">
        <v>0</v>
      </c>
      <c r="I7130">
        <v>0</v>
      </c>
      <c r="J7130">
        <v>0</v>
      </c>
      <c r="K7130">
        <v>0</v>
      </c>
      <c r="L7130">
        <v>0</v>
      </c>
      <c r="M7130">
        <v>0</v>
      </c>
    </row>
    <row r="7131" spans="2:13" x14ac:dyDescent="0.2">
      <c r="B7131">
        <v>0</v>
      </c>
      <c r="C7131">
        <v>0</v>
      </c>
      <c r="D7131">
        <v>0</v>
      </c>
      <c r="E7131">
        <v>0</v>
      </c>
      <c r="F7131">
        <v>0</v>
      </c>
      <c r="G7131">
        <v>55555555</v>
      </c>
      <c r="H7131">
        <v>0</v>
      </c>
      <c r="I7131">
        <v>0</v>
      </c>
      <c r="J7131">
        <v>0</v>
      </c>
      <c r="K7131">
        <v>0</v>
      </c>
      <c r="L7131">
        <v>0</v>
      </c>
      <c r="M7131">
        <v>0</v>
      </c>
    </row>
    <row r="7132" spans="2:13" x14ac:dyDescent="0.2">
      <c r="B7132">
        <v>0</v>
      </c>
      <c r="C7132">
        <v>0</v>
      </c>
      <c r="D7132">
        <v>0</v>
      </c>
      <c r="E7132">
        <v>0</v>
      </c>
      <c r="F7132">
        <v>0</v>
      </c>
      <c r="G7132">
        <v>55555555</v>
      </c>
      <c r="H7132">
        <v>0</v>
      </c>
      <c r="I7132">
        <v>0</v>
      </c>
      <c r="J7132">
        <v>0</v>
      </c>
      <c r="K7132">
        <v>0</v>
      </c>
      <c r="L7132">
        <v>0</v>
      </c>
      <c r="M7132">
        <v>0</v>
      </c>
    </row>
    <row r="7133" spans="2:13" x14ac:dyDescent="0.2">
      <c r="B7133">
        <v>0</v>
      </c>
      <c r="C7133">
        <v>0</v>
      </c>
      <c r="D7133">
        <v>0</v>
      </c>
      <c r="E7133">
        <v>0</v>
      </c>
      <c r="F7133">
        <v>0</v>
      </c>
      <c r="G7133">
        <v>55555555</v>
      </c>
      <c r="H7133">
        <v>0</v>
      </c>
      <c r="I7133">
        <v>0</v>
      </c>
      <c r="J7133">
        <v>0</v>
      </c>
      <c r="K7133">
        <v>0</v>
      </c>
      <c r="L7133">
        <v>0</v>
      </c>
      <c r="M7133">
        <v>0</v>
      </c>
    </row>
    <row r="7134" spans="2:13" x14ac:dyDescent="0.2">
      <c r="B7134">
        <v>0</v>
      </c>
      <c r="C7134">
        <v>0</v>
      </c>
      <c r="D7134">
        <v>0</v>
      </c>
      <c r="E7134">
        <v>0</v>
      </c>
      <c r="F7134">
        <v>0</v>
      </c>
      <c r="G7134">
        <v>55555555</v>
      </c>
      <c r="H7134">
        <v>0</v>
      </c>
      <c r="I7134">
        <v>0</v>
      </c>
      <c r="J7134">
        <v>0</v>
      </c>
      <c r="K7134">
        <v>0</v>
      </c>
      <c r="L7134">
        <v>0</v>
      </c>
      <c r="M7134">
        <v>0</v>
      </c>
    </row>
    <row r="7135" spans="2:13" x14ac:dyDescent="0.2">
      <c r="B7135">
        <v>0</v>
      </c>
      <c r="C7135">
        <v>0</v>
      </c>
      <c r="D7135">
        <v>0</v>
      </c>
      <c r="E7135">
        <v>0</v>
      </c>
      <c r="F7135">
        <v>0</v>
      </c>
      <c r="G7135">
        <v>55555555</v>
      </c>
      <c r="H7135">
        <v>0</v>
      </c>
      <c r="I7135">
        <v>0</v>
      </c>
      <c r="J7135">
        <v>0</v>
      </c>
      <c r="K7135">
        <v>0</v>
      </c>
      <c r="L7135">
        <v>0</v>
      </c>
      <c r="M7135">
        <v>0</v>
      </c>
    </row>
    <row r="7136" spans="2:13" x14ac:dyDescent="0.2">
      <c r="B7136">
        <v>0</v>
      </c>
      <c r="C7136">
        <v>0</v>
      </c>
      <c r="D7136">
        <v>0</v>
      </c>
      <c r="E7136">
        <v>0</v>
      </c>
      <c r="F7136">
        <v>0</v>
      </c>
      <c r="G7136">
        <v>55555555</v>
      </c>
      <c r="H7136">
        <v>0</v>
      </c>
      <c r="I7136">
        <v>0</v>
      </c>
      <c r="J7136">
        <v>0</v>
      </c>
      <c r="K7136">
        <v>0</v>
      </c>
      <c r="L7136">
        <v>0</v>
      </c>
      <c r="M7136">
        <v>0</v>
      </c>
    </row>
    <row r="7137" spans="2:13" x14ac:dyDescent="0.2">
      <c r="B7137">
        <v>0</v>
      </c>
      <c r="C7137">
        <v>0</v>
      </c>
      <c r="D7137">
        <v>0</v>
      </c>
      <c r="E7137">
        <v>0</v>
      </c>
      <c r="F7137">
        <v>0</v>
      </c>
      <c r="G7137">
        <v>55555555</v>
      </c>
      <c r="H7137">
        <v>0</v>
      </c>
      <c r="I7137">
        <v>0</v>
      </c>
      <c r="J7137">
        <v>0</v>
      </c>
      <c r="K7137">
        <v>0</v>
      </c>
      <c r="L7137">
        <v>0</v>
      </c>
      <c r="M7137">
        <v>0</v>
      </c>
    </row>
    <row r="7138" spans="2:13" x14ac:dyDescent="0.2">
      <c r="B7138">
        <v>0</v>
      </c>
      <c r="C7138">
        <v>0</v>
      </c>
      <c r="D7138">
        <v>0</v>
      </c>
      <c r="E7138">
        <v>0</v>
      </c>
      <c r="F7138">
        <v>0</v>
      </c>
      <c r="G7138">
        <v>55555555</v>
      </c>
      <c r="H7138">
        <v>0</v>
      </c>
      <c r="I7138">
        <v>0</v>
      </c>
      <c r="J7138">
        <v>0</v>
      </c>
      <c r="K7138">
        <v>0</v>
      </c>
      <c r="L7138">
        <v>0</v>
      </c>
      <c r="M7138">
        <v>0</v>
      </c>
    </row>
    <row r="7139" spans="2:13" x14ac:dyDescent="0.2">
      <c r="B7139">
        <v>0</v>
      </c>
      <c r="C7139">
        <v>0</v>
      </c>
      <c r="D7139">
        <v>0</v>
      </c>
      <c r="E7139">
        <v>0</v>
      </c>
      <c r="F7139">
        <v>0</v>
      </c>
      <c r="G7139">
        <v>55555555</v>
      </c>
      <c r="H7139">
        <v>0</v>
      </c>
      <c r="I7139">
        <v>0</v>
      </c>
      <c r="J7139">
        <v>0</v>
      </c>
      <c r="K7139">
        <v>0</v>
      </c>
      <c r="L7139">
        <v>0</v>
      </c>
      <c r="M7139">
        <v>0</v>
      </c>
    </row>
    <row r="7140" spans="2:13" x14ac:dyDescent="0.2">
      <c r="B7140">
        <v>0</v>
      </c>
      <c r="C7140">
        <v>0</v>
      </c>
      <c r="D7140">
        <v>0</v>
      </c>
      <c r="E7140">
        <v>0</v>
      </c>
      <c r="F7140">
        <v>0</v>
      </c>
      <c r="G7140">
        <v>55555555</v>
      </c>
      <c r="H7140">
        <v>0</v>
      </c>
      <c r="I7140">
        <v>0</v>
      </c>
      <c r="J7140">
        <v>0</v>
      </c>
      <c r="K7140">
        <v>0</v>
      </c>
      <c r="L7140">
        <v>0</v>
      </c>
      <c r="M7140">
        <v>0</v>
      </c>
    </row>
    <row r="7141" spans="2:13" x14ac:dyDescent="0.2">
      <c r="B7141">
        <v>0</v>
      </c>
      <c r="C7141">
        <v>0</v>
      </c>
      <c r="D7141">
        <v>0</v>
      </c>
      <c r="E7141">
        <v>0</v>
      </c>
      <c r="F7141">
        <v>0</v>
      </c>
      <c r="G7141">
        <v>55555555</v>
      </c>
      <c r="H7141">
        <v>0</v>
      </c>
      <c r="I7141">
        <v>0</v>
      </c>
      <c r="J7141">
        <v>0</v>
      </c>
      <c r="K7141">
        <v>0</v>
      </c>
      <c r="L7141">
        <v>0</v>
      </c>
      <c r="M7141">
        <v>0</v>
      </c>
    </row>
    <row r="7142" spans="2:13" x14ac:dyDescent="0.2">
      <c r="B7142">
        <v>0</v>
      </c>
      <c r="C7142">
        <v>0</v>
      </c>
      <c r="D7142">
        <v>0</v>
      </c>
      <c r="E7142">
        <v>0</v>
      </c>
      <c r="F7142">
        <v>0</v>
      </c>
      <c r="G7142">
        <v>55555555</v>
      </c>
      <c r="H7142">
        <v>0</v>
      </c>
      <c r="I7142">
        <v>0</v>
      </c>
      <c r="J7142">
        <v>0</v>
      </c>
      <c r="K7142">
        <v>0</v>
      </c>
      <c r="L7142">
        <v>0</v>
      </c>
      <c r="M7142">
        <v>0</v>
      </c>
    </row>
    <row r="7143" spans="2:13" x14ac:dyDescent="0.2">
      <c r="B7143">
        <v>0</v>
      </c>
      <c r="C7143">
        <v>0</v>
      </c>
      <c r="D7143">
        <v>0</v>
      </c>
      <c r="E7143">
        <v>0</v>
      </c>
      <c r="F7143">
        <v>0</v>
      </c>
      <c r="G7143">
        <v>55555555</v>
      </c>
      <c r="H7143">
        <v>0</v>
      </c>
      <c r="I7143">
        <v>0</v>
      </c>
      <c r="J7143">
        <v>0</v>
      </c>
      <c r="K7143">
        <v>0</v>
      </c>
      <c r="L7143">
        <v>0</v>
      </c>
      <c r="M7143">
        <v>0</v>
      </c>
    </row>
    <row r="7144" spans="2:13" x14ac:dyDescent="0.2">
      <c r="B7144">
        <v>0</v>
      </c>
      <c r="C7144">
        <v>0</v>
      </c>
      <c r="D7144">
        <v>0</v>
      </c>
      <c r="E7144">
        <v>0</v>
      </c>
      <c r="F7144">
        <v>0</v>
      </c>
      <c r="G7144">
        <v>55555555</v>
      </c>
      <c r="H7144">
        <v>0</v>
      </c>
      <c r="I7144">
        <v>0</v>
      </c>
      <c r="J7144">
        <v>0</v>
      </c>
      <c r="K7144">
        <v>0</v>
      </c>
      <c r="L7144">
        <v>0</v>
      </c>
      <c r="M7144">
        <v>0</v>
      </c>
    </row>
    <row r="7145" spans="2:13" x14ac:dyDescent="0.2">
      <c r="B7145">
        <v>0</v>
      </c>
      <c r="C7145">
        <v>0</v>
      </c>
      <c r="D7145">
        <v>0</v>
      </c>
      <c r="E7145">
        <v>0</v>
      </c>
      <c r="F7145">
        <v>0</v>
      </c>
      <c r="G7145">
        <v>55555555</v>
      </c>
      <c r="H7145">
        <v>0</v>
      </c>
      <c r="I7145">
        <v>0</v>
      </c>
      <c r="J7145">
        <v>0</v>
      </c>
      <c r="K7145">
        <v>0</v>
      </c>
      <c r="L7145">
        <v>0</v>
      </c>
      <c r="M7145">
        <v>0</v>
      </c>
    </row>
    <row r="7146" spans="2:13" x14ac:dyDescent="0.2">
      <c r="B7146">
        <v>0</v>
      </c>
      <c r="C7146">
        <v>0</v>
      </c>
      <c r="D7146">
        <v>0</v>
      </c>
      <c r="E7146">
        <v>0</v>
      </c>
      <c r="F7146">
        <v>0</v>
      </c>
      <c r="G7146">
        <v>55555555</v>
      </c>
      <c r="H7146">
        <v>0</v>
      </c>
      <c r="I7146">
        <v>0</v>
      </c>
      <c r="J7146">
        <v>0</v>
      </c>
      <c r="K7146">
        <v>0</v>
      </c>
      <c r="L7146">
        <v>0</v>
      </c>
      <c r="M7146">
        <v>0</v>
      </c>
    </row>
    <row r="7147" spans="2:13" x14ac:dyDescent="0.2">
      <c r="B7147">
        <v>0</v>
      </c>
      <c r="C7147">
        <v>0</v>
      </c>
      <c r="D7147">
        <v>0</v>
      </c>
      <c r="E7147">
        <v>0</v>
      </c>
      <c r="F7147">
        <v>0</v>
      </c>
      <c r="G7147">
        <v>55555555</v>
      </c>
      <c r="H7147">
        <v>0</v>
      </c>
      <c r="I7147">
        <v>0</v>
      </c>
      <c r="J7147">
        <v>0</v>
      </c>
      <c r="K7147">
        <v>0</v>
      </c>
      <c r="L7147">
        <v>0</v>
      </c>
      <c r="M7147">
        <v>0</v>
      </c>
    </row>
    <row r="7148" spans="2:13" x14ac:dyDescent="0.2">
      <c r="B7148">
        <v>0</v>
      </c>
      <c r="C7148">
        <v>0</v>
      </c>
      <c r="D7148">
        <v>0</v>
      </c>
      <c r="E7148">
        <v>0</v>
      </c>
      <c r="F7148">
        <v>0</v>
      </c>
      <c r="G7148">
        <v>55555555</v>
      </c>
      <c r="H7148">
        <v>0</v>
      </c>
      <c r="I7148">
        <v>0</v>
      </c>
      <c r="J7148">
        <v>0</v>
      </c>
      <c r="K7148">
        <v>0</v>
      </c>
      <c r="L7148">
        <v>0</v>
      </c>
      <c r="M7148">
        <v>0</v>
      </c>
    </row>
    <row r="7149" spans="2:13" x14ac:dyDescent="0.2">
      <c r="B7149">
        <v>0</v>
      </c>
      <c r="C7149">
        <v>0</v>
      </c>
      <c r="D7149">
        <v>0</v>
      </c>
      <c r="E7149">
        <v>0</v>
      </c>
      <c r="F7149">
        <v>0</v>
      </c>
      <c r="G7149">
        <v>55555555</v>
      </c>
      <c r="H7149">
        <v>0</v>
      </c>
      <c r="I7149">
        <v>0</v>
      </c>
      <c r="J7149">
        <v>0</v>
      </c>
      <c r="K7149">
        <v>0</v>
      </c>
      <c r="L7149">
        <v>0</v>
      </c>
      <c r="M7149">
        <v>0</v>
      </c>
    </row>
    <row r="7150" spans="2:13" x14ac:dyDescent="0.2">
      <c r="B7150">
        <v>0</v>
      </c>
      <c r="C7150">
        <v>0</v>
      </c>
      <c r="D7150">
        <v>0</v>
      </c>
      <c r="E7150">
        <v>0</v>
      </c>
      <c r="F7150">
        <v>0</v>
      </c>
      <c r="G7150">
        <v>55555555</v>
      </c>
      <c r="H7150">
        <v>0</v>
      </c>
      <c r="I7150">
        <v>0</v>
      </c>
      <c r="J7150">
        <v>0</v>
      </c>
      <c r="K7150">
        <v>0</v>
      </c>
      <c r="L7150">
        <v>0</v>
      </c>
      <c r="M7150">
        <v>0</v>
      </c>
    </row>
    <row r="7151" spans="2:13" x14ac:dyDescent="0.2">
      <c r="B7151">
        <v>0</v>
      </c>
      <c r="C7151">
        <v>0</v>
      </c>
      <c r="D7151">
        <v>0</v>
      </c>
      <c r="E7151">
        <v>0</v>
      </c>
      <c r="F7151">
        <v>0</v>
      </c>
      <c r="G7151">
        <v>55555555</v>
      </c>
      <c r="H7151">
        <v>0</v>
      </c>
      <c r="I7151">
        <v>0</v>
      </c>
      <c r="J7151">
        <v>0</v>
      </c>
      <c r="K7151">
        <v>0</v>
      </c>
      <c r="L7151">
        <v>0</v>
      </c>
      <c r="M7151">
        <v>0</v>
      </c>
    </row>
    <row r="7152" spans="2:13" x14ac:dyDescent="0.2">
      <c r="B7152">
        <v>0</v>
      </c>
      <c r="C7152">
        <v>0</v>
      </c>
      <c r="D7152">
        <v>0</v>
      </c>
      <c r="E7152">
        <v>0</v>
      </c>
      <c r="F7152">
        <v>0</v>
      </c>
      <c r="G7152">
        <v>55555555</v>
      </c>
      <c r="H7152">
        <v>0</v>
      </c>
      <c r="I7152">
        <v>0</v>
      </c>
      <c r="J7152">
        <v>0</v>
      </c>
      <c r="K7152">
        <v>0</v>
      </c>
      <c r="L7152">
        <v>0</v>
      </c>
      <c r="M7152">
        <v>0</v>
      </c>
    </row>
    <row r="7153" spans="2:13" x14ac:dyDescent="0.2">
      <c r="B7153">
        <v>0</v>
      </c>
      <c r="C7153">
        <v>0</v>
      </c>
      <c r="D7153">
        <v>0</v>
      </c>
      <c r="E7153">
        <v>0</v>
      </c>
      <c r="F7153">
        <v>0</v>
      </c>
      <c r="G7153">
        <v>55555555</v>
      </c>
      <c r="H7153">
        <v>0</v>
      </c>
      <c r="I7153">
        <v>0</v>
      </c>
      <c r="J7153">
        <v>0</v>
      </c>
      <c r="K7153">
        <v>0</v>
      </c>
      <c r="L7153">
        <v>0</v>
      </c>
      <c r="M7153">
        <v>0</v>
      </c>
    </row>
    <row r="7154" spans="2:13" x14ac:dyDescent="0.2">
      <c r="B7154">
        <v>0</v>
      </c>
      <c r="C7154">
        <v>0</v>
      </c>
      <c r="D7154">
        <v>0</v>
      </c>
      <c r="E7154">
        <v>0</v>
      </c>
      <c r="F7154">
        <v>0</v>
      </c>
      <c r="G7154">
        <v>55555555</v>
      </c>
      <c r="H7154">
        <v>0</v>
      </c>
      <c r="I7154">
        <v>0</v>
      </c>
      <c r="J7154">
        <v>0</v>
      </c>
      <c r="K7154">
        <v>0</v>
      </c>
      <c r="L7154">
        <v>0</v>
      </c>
      <c r="M7154">
        <v>0</v>
      </c>
    </row>
    <row r="7155" spans="2:13" x14ac:dyDescent="0.2">
      <c r="B7155">
        <v>0</v>
      </c>
      <c r="C7155">
        <v>0</v>
      </c>
      <c r="D7155">
        <v>0</v>
      </c>
      <c r="E7155">
        <v>0</v>
      </c>
      <c r="F7155">
        <v>0</v>
      </c>
      <c r="G7155">
        <v>55555555</v>
      </c>
      <c r="H7155">
        <v>0</v>
      </c>
      <c r="I7155">
        <v>0</v>
      </c>
      <c r="J7155">
        <v>0</v>
      </c>
      <c r="K7155">
        <v>0</v>
      </c>
      <c r="L7155">
        <v>0</v>
      </c>
      <c r="M7155">
        <v>0</v>
      </c>
    </row>
    <row r="7156" spans="2:13" x14ac:dyDescent="0.2">
      <c r="B7156">
        <v>0</v>
      </c>
      <c r="C7156">
        <v>0</v>
      </c>
      <c r="D7156">
        <v>0</v>
      </c>
      <c r="E7156">
        <v>0</v>
      </c>
      <c r="F7156">
        <v>0</v>
      </c>
      <c r="G7156">
        <v>55555555</v>
      </c>
      <c r="H7156">
        <v>0</v>
      </c>
      <c r="I7156">
        <v>0</v>
      </c>
      <c r="J7156">
        <v>0</v>
      </c>
      <c r="K7156">
        <v>0</v>
      </c>
      <c r="L7156">
        <v>0</v>
      </c>
      <c r="M7156">
        <v>0</v>
      </c>
    </row>
    <row r="7157" spans="2:13" x14ac:dyDescent="0.2">
      <c r="B7157">
        <v>0</v>
      </c>
      <c r="C7157">
        <v>0</v>
      </c>
      <c r="D7157">
        <v>0</v>
      </c>
      <c r="E7157">
        <v>0</v>
      </c>
      <c r="F7157">
        <v>0</v>
      </c>
      <c r="G7157">
        <v>55555555</v>
      </c>
      <c r="H7157">
        <v>0</v>
      </c>
      <c r="I7157">
        <v>0</v>
      </c>
      <c r="J7157">
        <v>0</v>
      </c>
      <c r="K7157">
        <v>0</v>
      </c>
      <c r="L7157">
        <v>0</v>
      </c>
      <c r="M7157">
        <v>0</v>
      </c>
    </row>
    <row r="7158" spans="2:13" x14ac:dyDescent="0.2">
      <c r="B7158">
        <v>0</v>
      </c>
      <c r="C7158">
        <v>0</v>
      </c>
      <c r="D7158">
        <v>0</v>
      </c>
      <c r="E7158">
        <v>0</v>
      </c>
      <c r="F7158">
        <v>0</v>
      </c>
      <c r="G7158">
        <v>55555555</v>
      </c>
      <c r="H7158">
        <v>0</v>
      </c>
      <c r="I7158">
        <v>0</v>
      </c>
      <c r="J7158">
        <v>0</v>
      </c>
      <c r="K7158">
        <v>0</v>
      </c>
      <c r="L7158">
        <v>0</v>
      </c>
      <c r="M7158">
        <v>0</v>
      </c>
    </row>
    <row r="7159" spans="2:13" x14ac:dyDescent="0.2">
      <c r="B7159">
        <v>0</v>
      </c>
      <c r="C7159">
        <v>0</v>
      </c>
      <c r="D7159">
        <v>0</v>
      </c>
      <c r="E7159">
        <v>0</v>
      </c>
      <c r="F7159">
        <v>0</v>
      </c>
      <c r="G7159">
        <v>55555555</v>
      </c>
      <c r="H7159">
        <v>0</v>
      </c>
      <c r="I7159">
        <v>0</v>
      </c>
      <c r="J7159">
        <v>0</v>
      </c>
      <c r="K7159">
        <v>0</v>
      </c>
      <c r="L7159">
        <v>0</v>
      </c>
      <c r="M7159">
        <v>0</v>
      </c>
    </row>
    <row r="7160" spans="2:13" x14ac:dyDescent="0.2">
      <c r="B7160">
        <v>0</v>
      </c>
      <c r="C7160">
        <v>0</v>
      </c>
      <c r="D7160">
        <v>0</v>
      </c>
      <c r="E7160">
        <v>0</v>
      </c>
      <c r="F7160">
        <v>0</v>
      </c>
      <c r="G7160">
        <v>55555555</v>
      </c>
      <c r="H7160">
        <v>0</v>
      </c>
      <c r="I7160">
        <v>0</v>
      </c>
      <c r="J7160">
        <v>0</v>
      </c>
      <c r="K7160">
        <v>0</v>
      </c>
      <c r="L7160">
        <v>0</v>
      </c>
      <c r="M7160">
        <v>0</v>
      </c>
    </row>
    <row r="7161" spans="2:13" x14ac:dyDescent="0.2">
      <c r="B7161">
        <v>0</v>
      </c>
      <c r="C7161">
        <v>0</v>
      </c>
      <c r="D7161">
        <v>0</v>
      </c>
      <c r="E7161">
        <v>0</v>
      </c>
      <c r="F7161">
        <v>0</v>
      </c>
      <c r="G7161">
        <v>55555555</v>
      </c>
      <c r="H7161">
        <v>0</v>
      </c>
      <c r="I7161">
        <v>0</v>
      </c>
      <c r="J7161">
        <v>0</v>
      </c>
      <c r="K7161">
        <v>0</v>
      </c>
      <c r="L7161">
        <v>0</v>
      </c>
      <c r="M7161">
        <v>0</v>
      </c>
    </row>
    <row r="7162" spans="2:13" x14ac:dyDescent="0.2">
      <c r="B7162">
        <v>0</v>
      </c>
      <c r="C7162">
        <v>0</v>
      </c>
      <c r="D7162">
        <v>0</v>
      </c>
      <c r="E7162">
        <v>0</v>
      </c>
      <c r="F7162">
        <v>0</v>
      </c>
      <c r="G7162">
        <v>55555555</v>
      </c>
      <c r="H7162">
        <v>0</v>
      </c>
      <c r="I7162">
        <v>0</v>
      </c>
      <c r="J7162">
        <v>0</v>
      </c>
      <c r="K7162">
        <v>0</v>
      </c>
      <c r="L7162">
        <v>0</v>
      </c>
      <c r="M7162">
        <v>0</v>
      </c>
    </row>
    <row r="7163" spans="2:13" x14ac:dyDescent="0.2">
      <c r="B7163">
        <v>0</v>
      </c>
      <c r="C7163">
        <v>0</v>
      </c>
      <c r="D7163">
        <v>0</v>
      </c>
      <c r="E7163">
        <v>0</v>
      </c>
      <c r="F7163">
        <v>0</v>
      </c>
      <c r="G7163">
        <v>55555555</v>
      </c>
      <c r="H7163">
        <v>0</v>
      </c>
      <c r="I7163">
        <v>0</v>
      </c>
      <c r="J7163">
        <v>0</v>
      </c>
      <c r="K7163">
        <v>0</v>
      </c>
      <c r="L7163">
        <v>0</v>
      </c>
      <c r="M7163">
        <v>0</v>
      </c>
    </row>
    <row r="7164" spans="2:13" x14ac:dyDescent="0.2">
      <c r="B7164">
        <v>0</v>
      </c>
      <c r="C7164">
        <v>0</v>
      </c>
      <c r="D7164">
        <v>0</v>
      </c>
      <c r="E7164">
        <v>0</v>
      </c>
      <c r="F7164">
        <v>0</v>
      </c>
      <c r="G7164">
        <v>55555555</v>
      </c>
      <c r="H7164">
        <v>0</v>
      </c>
      <c r="I7164">
        <v>0</v>
      </c>
      <c r="J7164">
        <v>0</v>
      </c>
      <c r="K7164">
        <v>0</v>
      </c>
      <c r="L7164">
        <v>0</v>
      </c>
      <c r="M7164">
        <v>0</v>
      </c>
    </row>
    <row r="7165" spans="2:13" x14ac:dyDescent="0.2">
      <c r="B7165">
        <v>0</v>
      </c>
      <c r="C7165">
        <v>0</v>
      </c>
      <c r="D7165">
        <v>0</v>
      </c>
      <c r="E7165">
        <v>0</v>
      </c>
      <c r="F7165">
        <v>0</v>
      </c>
      <c r="G7165">
        <v>55555555</v>
      </c>
      <c r="H7165">
        <v>0</v>
      </c>
      <c r="I7165">
        <v>0</v>
      </c>
      <c r="J7165">
        <v>0</v>
      </c>
      <c r="K7165">
        <v>0</v>
      </c>
      <c r="L7165">
        <v>0</v>
      </c>
      <c r="M7165">
        <v>0</v>
      </c>
    </row>
    <row r="7166" spans="2:13" x14ac:dyDescent="0.2">
      <c r="B7166">
        <v>0</v>
      </c>
      <c r="C7166">
        <v>0</v>
      </c>
      <c r="D7166">
        <v>0</v>
      </c>
      <c r="E7166">
        <v>0</v>
      </c>
      <c r="F7166">
        <v>0</v>
      </c>
      <c r="G7166">
        <v>55555555</v>
      </c>
      <c r="H7166">
        <v>0</v>
      </c>
      <c r="I7166">
        <v>0</v>
      </c>
      <c r="J7166">
        <v>0</v>
      </c>
      <c r="K7166">
        <v>0</v>
      </c>
      <c r="L7166">
        <v>0</v>
      </c>
      <c r="M7166">
        <v>0</v>
      </c>
    </row>
    <row r="7167" spans="2:13" x14ac:dyDescent="0.2">
      <c r="B7167">
        <v>0</v>
      </c>
      <c r="C7167">
        <v>0</v>
      </c>
      <c r="D7167">
        <v>0</v>
      </c>
      <c r="E7167">
        <v>0</v>
      </c>
      <c r="F7167">
        <v>0</v>
      </c>
      <c r="G7167">
        <v>55555555</v>
      </c>
      <c r="H7167">
        <v>0</v>
      </c>
      <c r="I7167">
        <v>0</v>
      </c>
      <c r="J7167">
        <v>0</v>
      </c>
      <c r="K7167">
        <v>0</v>
      </c>
      <c r="L7167">
        <v>0</v>
      </c>
      <c r="M7167">
        <v>0</v>
      </c>
    </row>
    <row r="7168" spans="2:13" x14ac:dyDescent="0.2">
      <c r="B7168">
        <v>0</v>
      </c>
      <c r="C7168">
        <v>0</v>
      </c>
      <c r="D7168">
        <v>0</v>
      </c>
      <c r="E7168">
        <v>0</v>
      </c>
      <c r="F7168">
        <v>0</v>
      </c>
      <c r="G7168">
        <v>55555555</v>
      </c>
      <c r="H7168">
        <v>0</v>
      </c>
      <c r="I7168">
        <v>0</v>
      </c>
      <c r="J7168">
        <v>0</v>
      </c>
      <c r="K7168">
        <v>0</v>
      </c>
      <c r="L7168">
        <v>0</v>
      </c>
      <c r="M7168">
        <v>0</v>
      </c>
    </row>
    <row r="7169" spans="2:13" x14ac:dyDescent="0.2">
      <c r="B7169">
        <v>0</v>
      </c>
      <c r="C7169">
        <v>0</v>
      </c>
      <c r="D7169">
        <v>0</v>
      </c>
      <c r="E7169">
        <v>0</v>
      </c>
      <c r="F7169">
        <v>0</v>
      </c>
      <c r="G7169">
        <v>55555555</v>
      </c>
      <c r="H7169">
        <v>0</v>
      </c>
      <c r="I7169">
        <v>0</v>
      </c>
      <c r="J7169">
        <v>0</v>
      </c>
      <c r="K7169">
        <v>0</v>
      </c>
      <c r="L7169">
        <v>0</v>
      </c>
      <c r="M7169">
        <v>0</v>
      </c>
    </row>
    <row r="7170" spans="2:13" x14ac:dyDescent="0.2">
      <c r="B7170">
        <v>0</v>
      </c>
      <c r="C7170">
        <v>0</v>
      </c>
      <c r="D7170">
        <v>0</v>
      </c>
      <c r="E7170">
        <v>0</v>
      </c>
      <c r="F7170">
        <v>0</v>
      </c>
      <c r="G7170">
        <v>55555555</v>
      </c>
      <c r="H7170">
        <v>0</v>
      </c>
      <c r="I7170">
        <v>0</v>
      </c>
      <c r="J7170">
        <v>0</v>
      </c>
      <c r="K7170">
        <v>0</v>
      </c>
      <c r="L7170">
        <v>0</v>
      </c>
      <c r="M7170">
        <v>0</v>
      </c>
    </row>
    <row r="7171" spans="2:13" x14ac:dyDescent="0.2">
      <c r="B7171">
        <v>0</v>
      </c>
      <c r="C7171">
        <v>0</v>
      </c>
      <c r="D7171">
        <v>0</v>
      </c>
      <c r="E7171">
        <v>0</v>
      </c>
      <c r="F7171">
        <v>0</v>
      </c>
      <c r="G7171">
        <v>55555555</v>
      </c>
      <c r="H7171">
        <v>0</v>
      </c>
      <c r="I7171">
        <v>0</v>
      </c>
      <c r="J7171">
        <v>0</v>
      </c>
      <c r="K7171">
        <v>0</v>
      </c>
      <c r="L7171">
        <v>0</v>
      </c>
      <c r="M7171">
        <v>0</v>
      </c>
    </row>
    <row r="7172" spans="2:13" x14ac:dyDescent="0.2">
      <c r="B7172">
        <v>0</v>
      </c>
      <c r="C7172">
        <v>0</v>
      </c>
      <c r="D7172">
        <v>0</v>
      </c>
      <c r="E7172">
        <v>0</v>
      </c>
      <c r="F7172">
        <v>0</v>
      </c>
      <c r="G7172">
        <v>55555555</v>
      </c>
      <c r="H7172">
        <v>0</v>
      </c>
      <c r="I7172">
        <v>0</v>
      </c>
      <c r="J7172">
        <v>0</v>
      </c>
      <c r="K7172">
        <v>0</v>
      </c>
      <c r="L7172">
        <v>0</v>
      </c>
      <c r="M7172">
        <v>0</v>
      </c>
    </row>
    <row r="7173" spans="2:13" x14ac:dyDescent="0.2">
      <c r="B7173">
        <v>0</v>
      </c>
      <c r="C7173">
        <v>0</v>
      </c>
      <c r="D7173">
        <v>0</v>
      </c>
      <c r="E7173">
        <v>0</v>
      </c>
      <c r="F7173">
        <v>0</v>
      </c>
      <c r="G7173">
        <v>55555555</v>
      </c>
      <c r="H7173">
        <v>0</v>
      </c>
      <c r="I7173">
        <v>0</v>
      </c>
      <c r="J7173">
        <v>0</v>
      </c>
      <c r="K7173">
        <v>0</v>
      </c>
      <c r="L7173">
        <v>0</v>
      </c>
      <c r="M7173">
        <v>0</v>
      </c>
    </row>
    <row r="7174" spans="2:13" x14ac:dyDescent="0.2">
      <c r="B7174">
        <v>0</v>
      </c>
      <c r="C7174">
        <v>0</v>
      </c>
      <c r="D7174">
        <v>0</v>
      </c>
      <c r="E7174">
        <v>0</v>
      </c>
      <c r="F7174">
        <v>0</v>
      </c>
      <c r="G7174">
        <v>55555555</v>
      </c>
      <c r="H7174">
        <v>0</v>
      </c>
      <c r="I7174">
        <v>0</v>
      </c>
      <c r="J7174">
        <v>0</v>
      </c>
      <c r="K7174">
        <v>0</v>
      </c>
      <c r="L7174">
        <v>0</v>
      </c>
      <c r="M7174">
        <v>0</v>
      </c>
    </row>
    <row r="7175" spans="2:13" x14ac:dyDescent="0.2">
      <c r="B7175">
        <v>0</v>
      </c>
      <c r="C7175">
        <v>0</v>
      </c>
      <c r="D7175">
        <v>0</v>
      </c>
      <c r="E7175">
        <v>0</v>
      </c>
      <c r="F7175">
        <v>0</v>
      </c>
      <c r="G7175">
        <v>55555555</v>
      </c>
      <c r="H7175">
        <v>0</v>
      </c>
      <c r="I7175">
        <v>0</v>
      </c>
      <c r="J7175">
        <v>0</v>
      </c>
      <c r="K7175">
        <v>0</v>
      </c>
      <c r="L7175">
        <v>0</v>
      </c>
      <c r="M7175">
        <v>0</v>
      </c>
    </row>
    <row r="7176" spans="2:13" x14ac:dyDescent="0.2">
      <c r="B7176">
        <v>0</v>
      </c>
      <c r="C7176">
        <v>0</v>
      </c>
      <c r="D7176">
        <v>0</v>
      </c>
      <c r="E7176">
        <v>0</v>
      </c>
      <c r="F7176">
        <v>0</v>
      </c>
      <c r="G7176">
        <v>55555555</v>
      </c>
      <c r="H7176">
        <v>0</v>
      </c>
      <c r="I7176">
        <v>0</v>
      </c>
      <c r="J7176">
        <v>0</v>
      </c>
      <c r="K7176">
        <v>0</v>
      </c>
      <c r="L7176">
        <v>0</v>
      </c>
      <c r="M7176">
        <v>0</v>
      </c>
    </row>
    <row r="7177" spans="2:13" x14ac:dyDescent="0.2">
      <c r="B7177">
        <v>0</v>
      </c>
      <c r="C7177">
        <v>0</v>
      </c>
      <c r="D7177">
        <v>0</v>
      </c>
      <c r="E7177">
        <v>0</v>
      </c>
      <c r="F7177">
        <v>0</v>
      </c>
      <c r="G7177">
        <v>55555555</v>
      </c>
      <c r="H7177">
        <v>0</v>
      </c>
      <c r="I7177">
        <v>0</v>
      </c>
      <c r="J7177">
        <v>0</v>
      </c>
      <c r="K7177">
        <v>0</v>
      </c>
      <c r="L7177">
        <v>0</v>
      </c>
      <c r="M7177">
        <v>0</v>
      </c>
    </row>
    <row r="7178" spans="2:13" x14ac:dyDescent="0.2">
      <c r="B7178">
        <v>0</v>
      </c>
      <c r="C7178">
        <v>0</v>
      </c>
      <c r="D7178">
        <v>0</v>
      </c>
      <c r="E7178">
        <v>0</v>
      </c>
      <c r="F7178">
        <v>0</v>
      </c>
      <c r="G7178">
        <v>55555555</v>
      </c>
      <c r="H7178">
        <v>0</v>
      </c>
      <c r="I7178">
        <v>0</v>
      </c>
      <c r="J7178">
        <v>0</v>
      </c>
      <c r="K7178">
        <v>0</v>
      </c>
      <c r="L7178">
        <v>0</v>
      </c>
      <c r="M7178">
        <v>0</v>
      </c>
    </row>
    <row r="7179" spans="2:13" x14ac:dyDescent="0.2">
      <c r="B7179">
        <v>0</v>
      </c>
      <c r="C7179">
        <v>0</v>
      </c>
      <c r="D7179">
        <v>0</v>
      </c>
      <c r="E7179">
        <v>0</v>
      </c>
      <c r="F7179">
        <v>0</v>
      </c>
      <c r="G7179">
        <v>55555555</v>
      </c>
      <c r="H7179">
        <v>0</v>
      </c>
      <c r="I7179">
        <v>0</v>
      </c>
      <c r="J7179">
        <v>0</v>
      </c>
      <c r="K7179">
        <v>0</v>
      </c>
      <c r="L7179">
        <v>0</v>
      </c>
      <c r="M7179">
        <v>0</v>
      </c>
    </row>
    <row r="7180" spans="2:13" x14ac:dyDescent="0.2">
      <c r="B7180">
        <v>0</v>
      </c>
      <c r="C7180">
        <v>0</v>
      </c>
      <c r="D7180">
        <v>0</v>
      </c>
      <c r="E7180">
        <v>0</v>
      </c>
      <c r="F7180">
        <v>0</v>
      </c>
      <c r="G7180">
        <v>55555555</v>
      </c>
      <c r="H7180">
        <v>0</v>
      </c>
      <c r="I7180">
        <v>0</v>
      </c>
      <c r="J7180">
        <v>0</v>
      </c>
      <c r="K7180">
        <v>0</v>
      </c>
      <c r="L7180">
        <v>0</v>
      </c>
      <c r="M7180">
        <v>0</v>
      </c>
    </row>
    <row r="7181" spans="2:13" x14ac:dyDescent="0.2">
      <c r="B7181">
        <v>0</v>
      </c>
      <c r="C7181">
        <v>0</v>
      </c>
      <c r="D7181">
        <v>0</v>
      </c>
      <c r="E7181">
        <v>0</v>
      </c>
      <c r="F7181">
        <v>0</v>
      </c>
      <c r="G7181">
        <v>55555555</v>
      </c>
      <c r="H7181">
        <v>0</v>
      </c>
      <c r="I7181">
        <v>0</v>
      </c>
      <c r="J7181">
        <v>0</v>
      </c>
      <c r="K7181">
        <v>0</v>
      </c>
      <c r="L7181">
        <v>0</v>
      </c>
      <c r="M7181">
        <v>0</v>
      </c>
    </row>
    <row r="7182" spans="2:13" x14ac:dyDescent="0.2">
      <c r="B7182">
        <v>0</v>
      </c>
      <c r="C7182">
        <v>0</v>
      </c>
      <c r="D7182">
        <v>0</v>
      </c>
      <c r="E7182">
        <v>0</v>
      </c>
      <c r="F7182">
        <v>0</v>
      </c>
      <c r="G7182">
        <v>55555555</v>
      </c>
      <c r="H7182">
        <v>0</v>
      </c>
      <c r="I7182">
        <v>0</v>
      </c>
      <c r="J7182">
        <v>0</v>
      </c>
      <c r="K7182">
        <v>0</v>
      </c>
      <c r="L7182">
        <v>0</v>
      </c>
      <c r="M7182">
        <v>0</v>
      </c>
    </row>
    <row r="7183" spans="2:13" x14ac:dyDescent="0.2">
      <c r="B7183">
        <v>0</v>
      </c>
      <c r="C7183">
        <v>0</v>
      </c>
      <c r="D7183">
        <v>0</v>
      </c>
      <c r="E7183">
        <v>0</v>
      </c>
      <c r="F7183">
        <v>0</v>
      </c>
      <c r="G7183">
        <v>55555555</v>
      </c>
      <c r="H7183">
        <v>0</v>
      </c>
      <c r="I7183">
        <v>0</v>
      </c>
      <c r="J7183">
        <v>0</v>
      </c>
      <c r="K7183">
        <v>0</v>
      </c>
      <c r="L7183">
        <v>0</v>
      </c>
      <c r="M7183">
        <v>0</v>
      </c>
    </row>
    <row r="7184" spans="2:13" x14ac:dyDescent="0.2">
      <c r="B7184">
        <v>0</v>
      </c>
      <c r="C7184">
        <v>0</v>
      </c>
      <c r="D7184">
        <v>0</v>
      </c>
      <c r="E7184">
        <v>0</v>
      </c>
      <c r="F7184">
        <v>0</v>
      </c>
      <c r="G7184">
        <v>55555555</v>
      </c>
      <c r="H7184">
        <v>0</v>
      </c>
      <c r="I7184">
        <v>0</v>
      </c>
      <c r="J7184">
        <v>0</v>
      </c>
      <c r="K7184">
        <v>0</v>
      </c>
      <c r="L7184">
        <v>0</v>
      </c>
      <c r="M7184">
        <v>0</v>
      </c>
    </row>
    <row r="7185" spans="2:13" x14ac:dyDescent="0.2">
      <c r="B7185">
        <v>0</v>
      </c>
      <c r="C7185">
        <v>0</v>
      </c>
      <c r="D7185">
        <v>0</v>
      </c>
      <c r="E7185">
        <v>0</v>
      </c>
      <c r="F7185">
        <v>0</v>
      </c>
      <c r="G7185">
        <v>55555555</v>
      </c>
      <c r="H7185">
        <v>0</v>
      </c>
      <c r="I7185">
        <v>0</v>
      </c>
      <c r="J7185">
        <v>0</v>
      </c>
      <c r="K7185">
        <v>0</v>
      </c>
      <c r="L7185">
        <v>0</v>
      </c>
      <c r="M7185">
        <v>0</v>
      </c>
    </row>
    <row r="7186" spans="2:13" x14ac:dyDescent="0.2">
      <c r="B7186">
        <v>0</v>
      </c>
      <c r="C7186">
        <v>0</v>
      </c>
      <c r="D7186">
        <v>0</v>
      </c>
      <c r="E7186">
        <v>0</v>
      </c>
      <c r="F7186">
        <v>0</v>
      </c>
      <c r="G7186">
        <v>55555555</v>
      </c>
      <c r="H7186">
        <v>0</v>
      </c>
      <c r="I7186">
        <v>0</v>
      </c>
      <c r="J7186">
        <v>0</v>
      </c>
      <c r="K7186">
        <v>0</v>
      </c>
      <c r="L7186">
        <v>0</v>
      </c>
      <c r="M7186">
        <v>0</v>
      </c>
    </row>
    <row r="7187" spans="2:13" x14ac:dyDescent="0.2">
      <c r="B7187">
        <v>0</v>
      </c>
      <c r="C7187">
        <v>0</v>
      </c>
      <c r="D7187">
        <v>0</v>
      </c>
      <c r="E7187">
        <v>0</v>
      </c>
      <c r="F7187">
        <v>0</v>
      </c>
      <c r="G7187">
        <v>55555555</v>
      </c>
      <c r="H7187">
        <v>0</v>
      </c>
      <c r="I7187">
        <v>0</v>
      </c>
      <c r="J7187">
        <v>0</v>
      </c>
      <c r="K7187">
        <v>0</v>
      </c>
      <c r="L7187">
        <v>0</v>
      </c>
      <c r="M7187">
        <v>0</v>
      </c>
    </row>
    <row r="7188" spans="2:13" x14ac:dyDescent="0.2">
      <c r="B7188">
        <v>0</v>
      </c>
      <c r="C7188">
        <v>0</v>
      </c>
      <c r="D7188">
        <v>0</v>
      </c>
      <c r="E7188">
        <v>0</v>
      </c>
      <c r="F7188">
        <v>0</v>
      </c>
      <c r="G7188">
        <v>55555555</v>
      </c>
      <c r="H7188">
        <v>0</v>
      </c>
      <c r="I7188">
        <v>0</v>
      </c>
      <c r="J7188">
        <v>0</v>
      </c>
      <c r="K7188">
        <v>0</v>
      </c>
      <c r="L7188">
        <v>0</v>
      </c>
      <c r="M7188">
        <v>0</v>
      </c>
    </row>
    <row r="7189" spans="2:13" x14ac:dyDescent="0.2">
      <c r="B7189">
        <v>0</v>
      </c>
      <c r="C7189">
        <v>0</v>
      </c>
      <c r="D7189">
        <v>0</v>
      </c>
      <c r="E7189">
        <v>0</v>
      </c>
      <c r="F7189">
        <v>0</v>
      </c>
      <c r="G7189">
        <v>55555555</v>
      </c>
      <c r="H7189">
        <v>0</v>
      </c>
      <c r="I7189">
        <v>0</v>
      </c>
      <c r="J7189">
        <v>0</v>
      </c>
      <c r="K7189">
        <v>0</v>
      </c>
      <c r="L7189">
        <v>0</v>
      </c>
      <c r="M7189">
        <v>0</v>
      </c>
    </row>
    <row r="7190" spans="2:13" x14ac:dyDescent="0.2">
      <c r="B7190">
        <v>0</v>
      </c>
      <c r="C7190">
        <v>0</v>
      </c>
      <c r="D7190">
        <v>0</v>
      </c>
      <c r="E7190">
        <v>0</v>
      </c>
      <c r="F7190">
        <v>0</v>
      </c>
      <c r="G7190">
        <v>55555555</v>
      </c>
      <c r="H7190">
        <v>0</v>
      </c>
      <c r="I7190">
        <v>0</v>
      </c>
      <c r="J7190">
        <v>0</v>
      </c>
      <c r="K7190">
        <v>0</v>
      </c>
      <c r="L7190">
        <v>0</v>
      </c>
      <c r="M7190">
        <v>0</v>
      </c>
    </row>
    <row r="7191" spans="2:13" x14ac:dyDescent="0.2">
      <c r="B7191">
        <v>0</v>
      </c>
      <c r="C7191">
        <v>0</v>
      </c>
      <c r="D7191">
        <v>0</v>
      </c>
      <c r="E7191">
        <v>0</v>
      </c>
      <c r="F7191">
        <v>0</v>
      </c>
      <c r="G7191">
        <v>55555555</v>
      </c>
      <c r="H7191">
        <v>0</v>
      </c>
      <c r="I7191">
        <v>0</v>
      </c>
      <c r="J7191">
        <v>0</v>
      </c>
      <c r="K7191">
        <v>0</v>
      </c>
      <c r="L7191">
        <v>0</v>
      </c>
      <c r="M7191">
        <v>0</v>
      </c>
    </row>
    <row r="7192" spans="2:13" x14ac:dyDescent="0.2">
      <c r="B7192">
        <v>0</v>
      </c>
      <c r="C7192">
        <v>0</v>
      </c>
      <c r="D7192">
        <v>0</v>
      </c>
      <c r="E7192">
        <v>0</v>
      </c>
      <c r="F7192">
        <v>0</v>
      </c>
      <c r="G7192">
        <v>55555555</v>
      </c>
      <c r="H7192">
        <v>0</v>
      </c>
      <c r="I7192">
        <v>0</v>
      </c>
      <c r="J7192">
        <v>0</v>
      </c>
      <c r="K7192">
        <v>0</v>
      </c>
      <c r="L7192">
        <v>0</v>
      </c>
      <c r="M7192">
        <v>0</v>
      </c>
    </row>
    <row r="7193" spans="2:13" x14ac:dyDescent="0.2">
      <c r="B7193">
        <v>0</v>
      </c>
      <c r="C7193">
        <v>0</v>
      </c>
      <c r="D7193">
        <v>0</v>
      </c>
      <c r="E7193">
        <v>0</v>
      </c>
      <c r="F7193">
        <v>0</v>
      </c>
      <c r="G7193">
        <v>55555555</v>
      </c>
      <c r="H7193">
        <v>0</v>
      </c>
      <c r="I7193">
        <v>0</v>
      </c>
      <c r="J7193">
        <v>0</v>
      </c>
      <c r="K7193">
        <v>0</v>
      </c>
      <c r="L7193">
        <v>0</v>
      </c>
      <c r="M7193">
        <v>0</v>
      </c>
    </row>
    <row r="7194" spans="2:13" x14ac:dyDescent="0.2">
      <c r="B7194">
        <v>0</v>
      </c>
      <c r="C7194">
        <v>0</v>
      </c>
      <c r="D7194">
        <v>0</v>
      </c>
      <c r="E7194">
        <v>0</v>
      </c>
      <c r="F7194">
        <v>0</v>
      </c>
      <c r="G7194">
        <v>55555555</v>
      </c>
      <c r="H7194">
        <v>0</v>
      </c>
      <c r="I7194">
        <v>0</v>
      </c>
      <c r="J7194">
        <v>0</v>
      </c>
      <c r="K7194">
        <v>0</v>
      </c>
      <c r="L7194">
        <v>0</v>
      </c>
      <c r="M7194">
        <v>0</v>
      </c>
    </row>
    <row r="7195" spans="2:13" x14ac:dyDescent="0.2">
      <c r="B7195">
        <v>0</v>
      </c>
      <c r="C7195">
        <v>0</v>
      </c>
      <c r="D7195">
        <v>0</v>
      </c>
      <c r="E7195">
        <v>0</v>
      </c>
      <c r="F7195">
        <v>0</v>
      </c>
      <c r="G7195">
        <v>55555555</v>
      </c>
      <c r="H7195">
        <v>0</v>
      </c>
      <c r="I7195">
        <v>0</v>
      </c>
      <c r="J7195">
        <v>0</v>
      </c>
      <c r="K7195">
        <v>0</v>
      </c>
      <c r="L7195">
        <v>0</v>
      </c>
      <c r="M7195">
        <v>0</v>
      </c>
    </row>
    <row r="7196" spans="2:13" x14ac:dyDescent="0.2">
      <c r="B7196">
        <v>0</v>
      </c>
      <c r="C7196">
        <v>0</v>
      </c>
      <c r="D7196">
        <v>0</v>
      </c>
      <c r="E7196">
        <v>0</v>
      </c>
      <c r="F7196">
        <v>0</v>
      </c>
      <c r="G7196">
        <v>55555555</v>
      </c>
      <c r="H7196">
        <v>0</v>
      </c>
      <c r="I7196">
        <v>0</v>
      </c>
      <c r="J7196">
        <v>0</v>
      </c>
      <c r="K7196">
        <v>0</v>
      </c>
      <c r="L7196">
        <v>0</v>
      </c>
      <c r="M7196">
        <v>0</v>
      </c>
    </row>
    <row r="7197" spans="2:13" x14ac:dyDescent="0.2">
      <c r="B7197">
        <v>0</v>
      </c>
      <c r="C7197">
        <v>0</v>
      </c>
      <c r="D7197">
        <v>0</v>
      </c>
      <c r="E7197">
        <v>0</v>
      </c>
      <c r="F7197">
        <v>0</v>
      </c>
      <c r="G7197">
        <v>55555555</v>
      </c>
      <c r="H7197">
        <v>0</v>
      </c>
      <c r="I7197">
        <v>0</v>
      </c>
      <c r="J7197">
        <v>0</v>
      </c>
      <c r="K7197">
        <v>0</v>
      </c>
      <c r="L7197">
        <v>0</v>
      </c>
      <c r="M7197">
        <v>0</v>
      </c>
    </row>
    <row r="7198" spans="2:13" x14ac:dyDescent="0.2">
      <c r="B7198">
        <v>0</v>
      </c>
      <c r="C7198">
        <v>0</v>
      </c>
      <c r="D7198">
        <v>0</v>
      </c>
      <c r="E7198">
        <v>0</v>
      </c>
      <c r="F7198">
        <v>0</v>
      </c>
      <c r="G7198">
        <v>55555555</v>
      </c>
      <c r="H7198">
        <v>0</v>
      </c>
      <c r="I7198">
        <v>0</v>
      </c>
      <c r="J7198">
        <v>0</v>
      </c>
      <c r="K7198">
        <v>0</v>
      </c>
      <c r="L7198">
        <v>0</v>
      </c>
      <c r="M7198">
        <v>0</v>
      </c>
    </row>
    <row r="7199" spans="2:13" x14ac:dyDescent="0.2">
      <c r="B7199">
        <v>0</v>
      </c>
      <c r="C7199">
        <v>0</v>
      </c>
      <c r="D7199">
        <v>0</v>
      </c>
      <c r="E7199">
        <v>0</v>
      </c>
      <c r="F7199">
        <v>0</v>
      </c>
      <c r="G7199">
        <v>55555555</v>
      </c>
      <c r="H7199">
        <v>0</v>
      </c>
      <c r="I7199">
        <v>0</v>
      </c>
      <c r="J7199">
        <v>0</v>
      </c>
      <c r="K7199">
        <v>0</v>
      </c>
      <c r="L7199">
        <v>0</v>
      </c>
      <c r="M7199">
        <v>0</v>
      </c>
    </row>
    <row r="7200" spans="2:13" x14ac:dyDescent="0.2">
      <c r="B7200">
        <v>0</v>
      </c>
      <c r="C7200">
        <v>0</v>
      </c>
      <c r="D7200">
        <v>0</v>
      </c>
      <c r="E7200">
        <v>0</v>
      </c>
      <c r="F7200">
        <v>0</v>
      </c>
      <c r="G7200">
        <v>55555555</v>
      </c>
      <c r="H7200">
        <v>0</v>
      </c>
      <c r="I7200">
        <v>0</v>
      </c>
      <c r="J7200">
        <v>0</v>
      </c>
      <c r="K7200">
        <v>0</v>
      </c>
      <c r="L7200">
        <v>0</v>
      </c>
      <c r="M7200">
        <v>0</v>
      </c>
    </row>
    <row r="7201" spans="2:13" x14ac:dyDescent="0.2">
      <c r="B7201">
        <v>0</v>
      </c>
      <c r="C7201">
        <v>0</v>
      </c>
      <c r="D7201">
        <v>0</v>
      </c>
      <c r="E7201">
        <v>0</v>
      </c>
      <c r="F7201">
        <v>0</v>
      </c>
      <c r="G7201">
        <v>55555555</v>
      </c>
      <c r="H7201">
        <v>0</v>
      </c>
      <c r="I7201">
        <v>0</v>
      </c>
      <c r="J7201">
        <v>0</v>
      </c>
      <c r="K7201">
        <v>0</v>
      </c>
      <c r="L7201">
        <v>0</v>
      </c>
      <c r="M7201">
        <v>0</v>
      </c>
    </row>
    <row r="7202" spans="2:13" x14ac:dyDescent="0.2">
      <c r="B7202">
        <v>0</v>
      </c>
      <c r="C7202">
        <v>0</v>
      </c>
      <c r="D7202">
        <v>0</v>
      </c>
      <c r="E7202">
        <v>0</v>
      </c>
      <c r="F7202">
        <v>0</v>
      </c>
      <c r="G7202">
        <v>55555555</v>
      </c>
      <c r="H7202">
        <v>0</v>
      </c>
      <c r="I7202">
        <v>0</v>
      </c>
      <c r="J7202">
        <v>0</v>
      </c>
      <c r="K7202">
        <v>0</v>
      </c>
      <c r="L7202">
        <v>0</v>
      </c>
      <c r="M7202">
        <v>0</v>
      </c>
    </row>
    <row r="7203" spans="2:13" x14ac:dyDescent="0.2">
      <c r="B7203">
        <v>0</v>
      </c>
      <c r="C7203">
        <v>0</v>
      </c>
      <c r="D7203">
        <v>0</v>
      </c>
      <c r="E7203">
        <v>0</v>
      </c>
      <c r="F7203">
        <v>0</v>
      </c>
      <c r="G7203">
        <v>55555555</v>
      </c>
      <c r="H7203">
        <v>0</v>
      </c>
      <c r="I7203">
        <v>0</v>
      </c>
      <c r="J7203">
        <v>0</v>
      </c>
      <c r="K7203">
        <v>0</v>
      </c>
      <c r="L7203">
        <v>0</v>
      </c>
      <c r="M7203">
        <v>0</v>
      </c>
    </row>
    <row r="7204" spans="2:13" x14ac:dyDescent="0.2">
      <c r="B7204">
        <v>0</v>
      </c>
      <c r="C7204">
        <v>0</v>
      </c>
      <c r="D7204">
        <v>0</v>
      </c>
      <c r="E7204">
        <v>0</v>
      </c>
      <c r="F7204">
        <v>0</v>
      </c>
      <c r="G7204">
        <v>55555555</v>
      </c>
      <c r="H7204">
        <v>0</v>
      </c>
      <c r="I7204">
        <v>0</v>
      </c>
      <c r="J7204">
        <v>0</v>
      </c>
      <c r="K7204">
        <v>0</v>
      </c>
      <c r="L7204">
        <v>0</v>
      </c>
      <c r="M7204">
        <v>0</v>
      </c>
    </row>
    <row r="7205" spans="2:13" x14ac:dyDescent="0.2">
      <c r="B7205">
        <v>0</v>
      </c>
      <c r="C7205">
        <v>0</v>
      </c>
      <c r="D7205">
        <v>0</v>
      </c>
      <c r="E7205">
        <v>0</v>
      </c>
      <c r="F7205">
        <v>0</v>
      </c>
      <c r="G7205">
        <v>55555555</v>
      </c>
      <c r="H7205">
        <v>0</v>
      </c>
      <c r="I7205">
        <v>0</v>
      </c>
      <c r="J7205">
        <v>0</v>
      </c>
      <c r="K7205">
        <v>0</v>
      </c>
      <c r="L7205">
        <v>0</v>
      </c>
      <c r="M7205">
        <v>0</v>
      </c>
    </row>
    <row r="7206" spans="2:13" x14ac:dyDescent="0.2">
      <c r="B7206">
        <v>0</v>
      </c>
      <c r="C7206">
        <v>0</v>
      </c>
      <c r="D7206">
        <v>0</v>
      </c>
      <c r="E7206">
        <v>0</v>
      </c>
      <c r="F7206">
        <v>0</v>
      </c>
      <c r="G7206">
        <v>55555555</v>
      </c>
      <c r="H7206">
        <v>0</v>
      </c>
      <c r="I7206">
        <v>0</v>
      </c>
      <c r="J7206">
        <v>0</v>
      </c>
      <c r="K7206">
        <v>0</v>
      </c>
      <c r="L7206">
        <v>0</v>
      </c>
      <c r="M7206">
        <v>0</v>
      </c>
    </row>
    <row r="7207" spans="2:13" x14ac:dyDescent="0.2">
      <c r="B7207">
        <v>0</v>
      </c>
      <c r="C7207">
        <v>0</v>
      </c>
      <c r="D7207">
        <v>0</v>
      </c>
      <c r="E7207">
        <v>0</v>
      </c>
      <c r="F7207">
        <v>0</v>
      </c>
      <c r="G7207">
        <v>55555555</v>
      </c>
      <c r="H7207">
        <v>0</v>
      </c>
      <c r="I7207">
        <v>0</v>
      </c>
      <c r="J7207">
        <v>0</v>
      </c>
      <c r="K7207">
        <v>0</v>
      </c>
      <c r="L7207">
        <v>0</v>
      </c>
      <c r="M7207">
        <v>0</v>
      </c>
    </row>
    <row r="7208" spans="2:13" x14ac:dyDescent="0.2">
      <c r="B7208">
        <v>0</v>
      </c>
      <c r="C7208">
        <v>0</v>
      </c>
      <c r="D7208">
        <v>0</v>
      </c>
      <c r="E7208">
        <v>0</v>
      </c>
      <c r="F7208">
        <v>0</v>
      </c>
      <c r="G7208">
        <v>55555555</v>
      </c>
      <c r="H7208">
        <v>0</v>
      </c>
      <c r="I7208">
        <v>0</v>
      </c>
      <c r="J7208">
        <v>0</v>
      </c>
      <c r="K7208">
        <v>0</v>
      </c>
      <c r="L7208">
        <v>0</v>
      </c>
      <c r="M7208">
        <v>0</v>
      </c>
    </row>
    <row r="7209" spans="2:13" x14ac:dyDescent="0.2">
      <c r="B7209">
        <v>0</v>
      </c>
      <c r="C7209">
        <v>0</v>
      </c>
      <c r="D7209">
        <v>0</v>
      </c>
      <c r="E7209">
        <v>0</v>
      </c>
      <c r="F7209">
        <v>0</v>
      </c>
      <c r="G7209">
        <v>55555555</v>
      </c>
      <c r="H7209">
        <v>0</v>
      </c>
      <c r="I7209">
        <v>0</v>
      </c>
      <c r="J7209">
        <v>0</v>
      </c>
      <c r="K7209">
        <v>0</v>
      </c>
      <c r="L7209">
        <v>0</v>
      </c>
      <c r="M7209">
        <v>0</v>
      </c>
    </row>
    <row r="7210" spans="2:13" x14ac:dyDescent="0.2">
      <c r="B7210">
        <v>0</v>
      </c>
      <c r="C7210">
        <v>0</v>
      </c>
      <c r="D7210">
        <v>0</v>
      </c>
      <c r="E7210">
        <v>0</v>
      </c>
      <c r="F7210">
        <v>0</v>
      </c>
      <c r="G7210">
        <v>55555555</v>
      </c>
      <c r="H7210">
        <v>0</v>
      </c>
      <c r="I7210">
        <v>0</v>
      </c>
      <c r="J7210">
        <v>0</v>
      </c>
      <c r="K7210">
        <v>0</v>
      </c>
      <c r="L7210">
        <v>0</v>
      </c>
      <c r="M7210">
        <v>0</v>
      </c>
    </row>
    <row r="7211" spans="2:13" x14ac:dyDescent="0.2">
      <c r="B7211">
        <v>0</v>
      </c>
      <c r="C7211">
        <v>0</v>
      </c>
      <c r="D7211">
        <v>0</v>
      </c>
      <c r="E7211">
        <v>0</v>
      </c>
      <c r="F7211">
        <v>0</v>
      </c>
      <c r="G7211">
        <v>55555555</v>
      </c>
      <c r="H7211">
        <v>0</v>
      </c>
      <c r="I7211">
        <v>0</v>
      </c>
      <c r="J7211">
        <v>0</v>
      </c>
      <c r="K7211">
        <v>0</v>
      </c>
      <c r="L7211">
        <v>0</v>
      </c>
      <c r="M7211">
        <v>0</v>
      </c>
    </row>
    <row r="7212" spans="2:13" x14ac:dyDescent="0.2">
      <c r="B7212">
        <v>0</v>
      </c>
      <c r="C7212">
        <v>0</v>
      </c>
      <c r="D7212">
        <v>0</v>
      </c>
      <c r="E7212">
        <v>0</v>
      </c>
      <c r="F7212">
        <v>0</v>
      </c>
      <c r="G7212">
        <v>55555555</v>
      </c>
      <c r="H7212">
        <v>0</v>
      </c>
      <c r="I7212">
        <v>0</v>
      </c>
      <c r="J7212">
        <v>0</v>
      </c>
      <c r="K7212">
        <v>0</v>
      </c>
      <c r="L7212">
        <v>0</v>
      </c>
      <c r="M7212">
        <v>0</v>
      </c>
    </row>
    <row r="7213" spans="2:13" x14ac:dyDescent="0.2">
      <c r="B7213">
        <v>0</v>
      </c>
      <c r="C7213">
        <v>0</v>
      </c>
      <c r="D7213">
        <v>0</v>
      </c>
      <c r="E7213">
        <v>0</v>
      </c>
      <c r="F7213">
        <v>0</v>
      </c>
      <c r="G7213">
        <v>55555555</v>
      </c>
      <c r="H7213">
        <v>0</v>
      </c>
      <c r="I7213">
        <v>0</v>
      </c>
      <c r="J7213">
        <v>0</v>
      </c>
      <c r="K7213">
        <v>0</v>
      </c>
      <c r="L7213">
        <v>0</v>
      </c>
      <c r="M7213">
        <v>0</v>
      </c>
    </row>
    <row r="7214" spans="2:13" x14ac:dyDescent="0.2">
      <c r="B7214">
        <v>0</v>
      </c>
      <c r="C7214">
        <v>0</v>
      </c>
      <c r="D7214">
        <v>0</v>
      </c>
      <c r="E7214">
        <v>0</v>
      </c>
      <c r="F7214">
        <v>0</v>
      </c>
      <c r="G7214">
        <v>55555555</v>
      </c>
      <c r="H7214">
        <v>0</v>
      </c>
      <c r="I7214">
        <v>0</v>
      </c>
      <c r="J7214">
        <v>0</v>
      </c>
      <c r="K7214">
        <v>0</v>
      </c>
      <c r="L7214">
        <v>0</v>
      </c>
      <c r="M7214">
        <v>0</v>
      </c>
    </row>
    <row r="7215" spans="2:13" x14ac:dyDescent="0.2">
      <c r="B7215">
        <v>0</v>
      </c>
      <c r="C7215">
        <v>0</v>
      </c>
      <c r="D7215">
        <v>0</v>
      </c>
      <c r="E7215">
        <v>0</v>
      </c>
      <c r="F7215">
        <v>0</v>
      </c>
      <c r="G7215">
        <v>55555555</v>
      </c>
      <c r="H7215">
        <v>0</v>
      </c>
      <c r="I7215">
        <v>0</v>
      </c>
      <c r="J7215">
        <v>0</v>
      </c>
      <c r="K7215">
        <v>0</v>
      </c>
      <c r="L7215">
        <v>0</v>
      </c>
      <c r="M7215">
        <v>0</v>
      </c>
    </row>
    <row r="7216" spans="2:13" x14ac:dyDescent="0.2">
      <c r="B7216">
        <v>0</v>
      </c>
      <c r="C7216">
        <v>0</v>
      </c>
      <c r="D7216">
        <v>0</v>
      </c>
      <c r="E7216">
        <v>0</v>
      </c>
      <c r="F7216">
        <v>0</v>
      </c>
      <c r="G7216">
        <v>55555555</v>
      </c>
      <c r="H7216">
        <v>0</v>
      </c>
      <c r="I7216">
        <v>0</v>
      </c>
      <c r="J7216">
        <v>0</v>
      </c>
      <c r="K7216">
        <v>0</v>
      </c>
      <c r="L7216">
        <v>0</v>
      </c>
      <c r="M7216">
        <v>0</v>
      </c>
    </row>
    <row r="7217" spans="2:13" x14ac:dyDescent="0.2">
      <c r="B7217">
        <v>0</v>
      </c>
      <c r="C7217">
        <v>0</v>
      </c>
      <c r="D7217">
        <v>0</v>
      </c>
      <c r="E7217">
        <v>0</v>
      </c>
      <c r="F7217">
        <v>0</v>
      </c>
      <c r="G7217">
        <v>55555555</v>
      </c>
      <c r="H7217">
        <v>0</v>
      </c>
      <c r="I7217">
        <v>0</v>
      </c>
      <c r="J7217">
        <v>0</v>
      </c>
      <c r="K7217">
        <v>0</v>
      </c>
      <c r="L7217">
        <v>0</v>
      </c>
      <c r="M7217">
        <v>0</v>
      </c>
    </row>
    <row r="7218" spans="2:13" x14ac:dyDescent="0.2">
      <c r="B7218">
        <v>0</v>
      </c>
      <c r="C7218">
        <v>0</v>
      </c>
      <c r="D7218">
        <v>0</v>
      </c>
      <c r="E7218">
        <v>0</v>
      </c>
      <c r="F7218">
        <v>0</v>
      </c>
      <c r="G7218">
        <v>55555555</v>
      </c>
      <c r="H7218">
        <v>0</v>
      </c>
      <c r="I7218">
        <v>0</v>
      </c>
      <c r="J7218">
        <v>0</v>
      </c>
      <c r="K7218">
        <v>0</v>
      </c>
      <c r="L7218">
        <v>0</v>
      </c>
      <c r="M7218">
        <v>0</v>
      </c>
    </row>
    <row r="7219" spans="2:13" x14ac:dyDescent="0.2">
      <c r="B7219">
        <v>0</v>
      </c>
      <c r="C7219">
        <v>0</v>
      </c>
      <c r="D7219">
        <v>0</v>
      </c>
      <c r="E7219">
        <v>0</v>
      </c>
      <c r="F7219">
        <v>0</v>
      </c>
      <c r="G7219">
        <v>55555555</v>
      </c>
      <c r="H7219">
        <v>0</v>
      </c>
      <c r="I7219">
        <v>0</v>
      </c>
      <c r="J7219">
        <v>0</v>
      </c>
      <c r="K7219">
        <v>0</v>
      </c>
      <c r="L7219">
        <v>0</v>
      </c>
      <c r="M7219">
        <v>0</v>
      </c>
    </row>
    <row r="7220" spans="2:13" x14ac:dyDescent="0.2">
      <c r="B7220">
        <v>0</v>
      </c>
      <c r="C7220">
        <v>0</v>
      </c>
      <c r="D7220">
        <v>0</v>
      </c>
      <c r="E7220">
        <v>0</v>
      </c>
      <c r="F7220">
        <v>0</v>
      </c>
      <c r="G7220">
        <v>55555555</v>
      </c>
      <c r="H7220">
        <v>0</v>
      </c>
      <c r="I7220">
        <v>0</v>
      </c>
      <c r="J7220">
        <v>0</v>
      </c>
      <c r="K7220">
        <v>0</v>
      </c>
      <c r="L7220">
        <v>0</v>
      </c>
      <c r="M7220">
        <v>0</v>
      </c>
    </row>
    <row r="7221" spans="2:13" x14ac:dyDescent="0.2">
      <c r="B7221">
        <v>0</v>
      </c>
      <c r="C7221">
        <v>0</v>
      </c>
      <c r="D7221">
        <v>0</v>
      </c>
      <c r="E7221">
        <v>0</v>
      </c>
      <c r="F7221">
        <v>0</v>
      </c>
      <c r="G7221">
        <v>55555555</v>
      </c>
      <c r="H7221">
        <v>0</v>
      </c>
      <c r="I7221">
        <v>0</v>
      </c>
      <c r="J7221">
        <v>0</v>
      </c>
      <c r="K7221">
        <v>0</v>
      </c>
      <c r="L7221">
        <v>0</v>
      </c>
      <c r="M7221">
        <v>0</v>
      </c>
    </row>
    <row r="7222" spans="2:13" x14ac:dyDescent="0.2">
      <c r="B7222">
        <v>0</v>
      </c>
      <c r="C7222">
        <v>0</v>
      </c>
      <c r="D7222">
        <v>0</v>
      </c>
      <c r="E7222">
        <v>0</v>
      </c>
      <c r="F7222">
        <v>0</v>
      </c>
      <c r="G7222">
        <v>55555555</v>
      </c>
      <c r="H7222">
        <v>0</v>
      </c>
      <c r="I7222">
        <v>0</v>
      </c>
      <c r="J7222">
        <v>0</v>
      </c>
      <c r="K7222">
        <v>0</v>
      </c>
      <c r="L7222">
        <v>0</v>
      </c>
      <c r="M7222">
        <v>0</v>
      </c>
    </row>
    <row r="7223" spans="2:13" x14ac:dyDescent="0.2">
      <c r="B7223">
        <v>0</v>
      </c>
      <c r="C7223">
        <v>0</v>
      </c>
      <c r="D7223">
        <v>0</v>
      </c>
      <c r="E7223">
        <v>0</v>
      </c>
      <c r="F7223">
        <v>0</v>
      </c>
      <c r="G7223">
        <v>55555555</v>
      </c>
      <c r="H7223">
        <v>0</v>
      </c>
      <c r="I7223">
        <v>0</v>
      </c>
      <c r="J7223">
        <v>0</v>
      </c>
      <c r="K7223">
        <v>0</v>
      </c>
      <c r="L7223">
        <v>0</v>
      </c>
      <c r="M7223">
        <v>0</v>
      </c>
    </row>
    <row r="7224" spans="2:13" x14ac:dyDescent="0.2">
      <c r="B7224">
        <v>0</v>
      </c>
      <c r="C7224">
        <v>0</v>
      </c>
      <c r="D7224">
        <v>0</v>
      </c>
      <c r="E7224">
        <v>0</v>
      </c>
      <c r="F7224">
        <v>0</v>
      </c>
      <c r="G7224">
        <v>55555555</v>
      </c>
      <c r="H7224">
        <v>0</v>
      </c>
      <c r="I7224">
        <v>0</v>
      </c>
      <c r="J7224">
        <v>0</v>
      </c>
      <c r="K7224">
        <v>0</v>
      </c>
      <c r="L7224">
        <v>0</v>
      </c>
      <c r="M7224">
        <v>0</v>
      </c>
    </row>
    <row r="7225" spans="2:13" x14ac:dyDescent="0.2">
      <c r="B7225">
        <v>0</v>
      </c>
      <c r="C7225">
        <v>0</v>
      </c>
      <c r="D7225">
        <v>0</v>
      </c>
      <c r="E7225">
        <v>0</v>
      </c>
      <c r="F7225">
        <v>0</v>
      </c>
      <c r="G7225">
        <v>55555555</v>
      </c>
      <c r="H7225">
        <v>0</v>
      </c>
      <c r="I7225">
        <v>0</v>
      </c>
      <c r="J7225">
        <v>0</v>
      </c>
      <c r="K7225">
        <v>0</v>
      </c>
      <c r="L7225">
        <v>0</v>
      </c>
      <c r="M7225">
        <v>0</v>
      </c>
    </row>
    <row r="7226" spans="2:13" x14ac:dyDescent="0.2">
      <c r="B7226">
        <v>0</v>
      </c>
      <c r="C7226">
        <v>0</v>
      </c>
      <c r="D7226">
        <v>0</v>
      </c>
      <c r="E7226">
        <v>0</v>
      </c>
      <c r="F7226">
        <v>0</v>
      </c>
      <c r="G7226">
        <v>55555555</v>
      </c>
      <c r="H7226">
        <v>0</v>
      </c>
      <c r="I7226">
        <v>0</v>
      </c>
      <c r="J7226">
        <v>0</v>
      </c>
      <c r="K7226">
        <v>0</v>
      </c>
      <c r="L7226">
        <v>0</v>
      </c>
      <c r="M7226">
        <v>0</v>
      </c>
    </row>
    <row r="7227" spans="2:13" x14ac:dyDescent="0.2">
      <c r="B7227">
        <v>0</v>
      </c>
      <c r="C7227">
        <v>0</v>
      </c>
      <c r="D7227">
        <v>0</v>
      </c>
      <c r="E7227">
        <v>0</v>
      </c>
      <c r="F7227">
        <v>0</v>
      </c>
      <c r="G7227">
        <v>55555555</v>
      </c>
      <c r="H7227">
        <v>0</v>
      </c>
      <c r="I7227">
        <v>0</v>
      </c>
      <c r="J7227">
        <v>0</v>
      </c>
      <c r="K7227">
        <v>0</v>
      </c>
      <c r="L7227">
        <v>0</v>
      </c>
      <c r="M7227">
        <v>0</v>
      </c>
    </row>
    <row r="7228" spans="2:13" x14ac:dyDescent="0.2">
      <c r="B7228">
        <v>0</v>
      </c>
      <c r="C7228">
        <v>0</v>
      </c>
      <c r="D7228">
        <v>0</v>
      </c>
      <c r="E7228">
        <v>0</v>
      </c>
      <c r="F7228">
        <v>0</v>
      </c>
      <c r="G7228">
        <v>55555555</v>
      </c>
      <c r="H7228">
        <v>0</v>
      </c>
      <c r="I7228">
        <v>0</v>
      </c>
      <c r="J7228">
        <v>0</v>
      </c>
      <c r="K7228">
        <v>0</v>
      </c>
      <c r="L7228">
        <v>0</v>
      </c>
      <c r="M7228">
        <v>0</v>
      </c>
    </row>
    <row r="7229" spans="2:13" x14ac:dyDescent="0.2">
      <c r="B7229">
        <v>0</v>
      </c>
      <c r="C7229">
        <v>0</v>
      </c>
      <c r="D7229">
        <v>0</v>
      </c>
      <c r="E7229">
        <v>0</v>
      </c>
      <c r="F7229">
        <v>0</v>
      </c>
      <c r="G7229">
        <v>55555555</v>
      </c>
      <c r="H7229">
        <v>0</v>
      </c>
      <c r="I7229">
        <v>0</v>
      </c>
      <c r="J7229">
        <v>0</v>
      </c>
      <c r="K7229">
        <v>0</v>
      </c>
      <c r="L7229">
        <v>0</v>
      </c>
      <c r="M7229">
        <v>0</v>
      </c>
    </row>
    <row r="7230" spans="2:13" x14ac:dyDescent="0.2">
      <c r="B7230">
        <v>0</v>
      </c>
      <c r="C7230">
        <v>0</v>
      </c>
      <c r="D7230">
        <v>0</v>
      </c>
      <c r="E7230">
        <v>0</v>
      </c>
      <c r="F7230">
        <v>0</v>
      </c>
      <c r="G7230">
        <v>55555555</v>
      </c>
      <c r="H7230">
        <v>0</v>
      </c>
      <c r="I7230">
        <v>0</v>
      </c>
      <c r="J7230">
        <v>0</v>
      </c>
      <c r="K7230">
        <v>0</v>
      </c>
      <c r="L7230">
        <v>0</v>
      </c>
      <c r="M7230">
        <v>0</v>
      </c>
    </row>
    <row r="7231" spans="2:13" x14ac:dyDescent="0.2">
      <c r="B7231">
        <v>0</v>
      </c>
      <c r="C7231">
        <v>0</v>
      </c>
      <c r="D7231">
        <v>0</v>
      </c>
      <c r="E7231">
        <v>0</v>
      </c>
      <c r="F7231">
        <v>0</v>
      </c>
      <c r="G7231">
        <v>55555555</v>
      </c>
      <c r="H7231">
        <v>0</v>
      </c>
      <c r="I7231">
        <v>0</v>
      </c>
      <c r="J7231">
        <v>0</v>
      </c>
      <c r="K7231">
        <v>0</v>
      </c>
      <c r="L7231">
        <v>0</v>
      </c>
      <c r="M7231">
        <v>0</v>
      </c>
    </row>
    <row r="7232" spans="2:13" x14ac:dyDescent="0.2">
      <c r="B7232">
        <v>0</v>
      </c>
      <c r="C7232">
        <v>0</v>
      </c>
      <c r="D7232">
        <v>0</v>
      </c>
      <c r="E7232">
        <v>0</v>
      </c>
      <c r="F7232">
        <v>0</v>
      </c>
      <c r="G7232">
        <v>55555555</v>
      </c>
      <c r="H7232">
        <v>0</v>
      </c>
      <c r="I7232">
        <v>0</v>
      </c>
      <c r="J7232">
        <v>0</v>
      </c>
      <c r="K7232">
        <v>0</v>
      </c>
      <c r="L7232">
        <v>0</v>
      </c>
      <c r="M7232">
        <v>0</v>
      </c>
    </row>
    <row r="7233" spans="2:13" x14ac:dyDescent="0.2">
      <c r="B7233">
        <v>0</v>
      </c>
      <c r="C7233">
        <v>0</v>
      </c>
      <c r="D7233">
        <v>0</v>
      </c>
      <c r="E7233">
        <v>0</v>
      </c>
      <c r="F7233">
        <v>0</v>
      </c>
      <c r="G7233">
        <v>55555555</v>
      </c>
      <c r="H7233">
        <v>0</v>
      </c>
      <c r="I7233">
        <v>0</v>
      </c>
      <c r="J7233">
        <v>0</v>
      </c>
      <c r="K7233">
        <v>0</v>
      </c>
      <c r="L7233">
        <v>0</v>
      </c>
      <c r="M7233">
        <v>0</v>
      </c>
    </row>
    <row r="7234" spans="2:13" x14ac:dyDescent="0.2">
      <c r="B7234">
        <v>0</v>
      </c>
      <c r="C7234">
        <v>0</v>
      </c>
      <c r="D7234">
        <v>0</v>
      </c>
      <c r="E7234">
        <v>0</v>
      </c>
      <c r="F7234">
        <v>0</v>
      </c>
      <c r="G7234">
        <v>55555555</v>
      </c>
      <c r="H7234">
        <v>0</v>
      </c>
      <c r="I7234">
        <v>0</v>
      </c>
      <c r="J7234">
        <v>0</v>
      </c>
      <c r="K7234">
        <v>0</v>
      </c>
      <c r="L7234">
        <v>0</v>
      </c>
      <c r="M7234">
        <v>0</v>
      </c>
    </row>
    <row r="7235" spans="2:13" x14ac:dyDescent="0.2">
      <c r="B7235">
        <v>0</v>
      </c>
      <c r="C7235">
        <v>0</v>
      </c>
      <c r="D7235">
        <v>0</v>
      </c>
      <c r="E7235">
        <v>0</v>
      </c>
      <c r="F7235">
        <v>0</v>
      </c>
      <c r="G7235">
        <v>55555555</v>
      </c>
      <c r="H7235">
        <v>0</v>
      </c>
      <c r="I7235">
        <v>0</v>
      </c>
      <c r="J7235">
        <v>0</v>
      </c>
      <c r="K7235">
        <v>0</v>
      </c>
      <c r="L7235">
        <v>0</v>
      </c>
      <c r="M7235">
        <v>0</v>
      </c>
    </row>
    <row r="7236" spans="2:13" x14ac:dyDescent="0.2">
      <c r="B7236">
        <v>0</v>
      </c>
      <c r="C7236">
        <v>0</v>
      </c>
      <c r="D7236">
        <v>0</v>
      </c>
      <c r="E7236">
        <v>0</v>
      </c>
      <c r="F7236">
        <v>0</v>
      </c>
      <c r="G7236">
        <v>55555555</v>
      </c>
      <c r="H7236">
        <v>0</v>
      </c>
      <c r="I7236">
        <v>0</v>
      </c>
      <c r="J7236">
        <v>0</v>
      </c>
      <c r="K7236">
        <v>0</v>
      </c>
      <c r="L7236">
        <v>0</v>
      </c>
      <c r="M7236">
        <v>0</v>
      </c>
    </row>
    <row r="7237" spans="2:13" x14ac:dyDescent="0.2">
      <c r="B7237">
        <v>0</v>
      </c>
      <c r="C7237">
        <v>0</v>
      </c>
      <c r="D7237">
        <v>0</v>
      </c>
      <c r="E7237">
        <v>0</v>
      </c>
      <c r="F7237">
        <v>0</v>
      </c>
      <c r="G7237">
        <v>55555555</v>
      </c>
      <c r="H7237">
        <v>0</v>
      </c>
      <c r="I7237">
        <v>0</v>
      </c>
      <c r="J7237">
        <v>0</v>
      </c>
      <c r="K7237">
        <v>0</v>
      </c>
      <c r="L7237">
        <v>0</v>
      </c>
      <c r="M7237">
        <v>0</v>
      </c>
    </row>
    <row r="7238" spans="2:13" x14ac:dyDescent="0.2">
      <c r="B7238">
        <v>0</v>
      </c>
      <c r="C7238">
        <v>0</v>
      </c>
      <c r="D7238">
        <v>0</v>
      </c>
      <c r="E7238">
        <v>0</v>
      </c>
      <c r="F7238">
        <v>0</v>
      </c>
      <c r="G7238">
        <v>55555555</v>
      </c>
      <c r="H7238">
        <v>0</v>
      </c>
      <c r="I7238">
        <v>0</v>
      </c>
      <c r="J7238">
        <v>0</v>
      </c>
      <c r="K7238">
        <v>0</v>
      </c>
      <c r="L7238">
        <v>0</v>
      </c>
      <c r="M7238">
        <v>0</v>
      </c>
    </row>
    <row r="7239" spans="2:13" x14ac:dyDescent="0.2">
      <c r="B7239">
        <v>0</v>
      </c>
      <c r="C7239">
        <v>0</v>
      </c>
      <c r="D7239">
        <v>0</v>
      </c>
      <c r="E7239">
        <v>0</v>
      </c>
      <c r="F7239">
        <v>0</v>
      </c>
      <c r="G7239">
        <v>55555555</v>
      </c>
      <c r="H7239">
        <v>0</v>
      </c>
      <c r="I7239">
        <v>0</v>
      </c>
      <c r="J7239">
        <v>0</v>
      </c>
      <c r="K7239">
        <v>0</v>
      </c>
      <c r="L7239">
        <v>0</v>
      </c>
      <c r="M7239">
        <v>0</v>
      </c>
    </row>
    <row r="7240" spans="2:13" x14ac:dyDescent="0.2">
      <c r="B7240">
        <v>0</v>
      </c>
      <c r="C7240">
        <v>0</v>
      </c>
      <c r="D7240">
        <v>0</v>
      </c>
      <c r="E7240">
        <v>0</v>
      </c>
      <c r="F7240">
        <v>0</v>
      </c>
      <c r="G7240">
        <v>55555555</v>
      </c>
      <c r="H7240">
        <v>0</v>
      </c>
      <c r="I7240">
        <v>0</v>
      </c>
      <c r="J7240">
        <v>0</v>
      </c>
      <c r="K7240">
        <v>0</v>
      </c>
      <c r="L7240">
        <v>0</v>
      </c>
      <c r="M7240">
        <v>0</v>
      </c>
    </row>
    <row r="7241" spans="2:13" x14ac:dyDescent="0.2">
      <c r="B7241">
        <v>0</v>
      </c>
      <c r="C7241">
        <v>0</v>
      </c>
      <c r="D7241">
        <v>0</v>
      </c>
      <c r="E7241">
        <v>0</v>
      </c>
      <c r="F7241">
        <v>0</v>
      </c>
      <c r="G7241">
        <v>55555555</v>
      </c>
      <c r="H7241">
        <v>0</v>
      </c>
      <c r="I7241">
        <v>0</v>
      </c>
      <c r="J7241">
        <v>0</v>
      </c>
      <c r="K7241">
        <v>0</v>
      </c>
      <c r="L7241">
        <v>0</v>
      </c>
      <c r="M7241">
        <v>0</v>
      </c>
    </row>
    <row r="7242" spans="2:13" x14ac:dyDescent="0.2">
      <c r="B7242">
        <v>0</v>
      </c>
      <c r="C7242">
        <v>0</v>
      </c>
      <c r="D7242">
        <v>0</v>
      </c>
      <c r="E7242">
        <v>0</v>
      </c>
      <c r="F7242">
        <v>0</v>
      </c>
      <c r="G7242">
        <v>55555555</v>
      </c>
      <c r="H7242">
        <v>0</v>
      </c>
      <c r="I7242">
        <v>0</v>
      </c>
      <c r="J7242">
        <v>0</v>
      </c>
      <c r="K7242">
        <v>0</v>
      </c>
      <c r="L7242">
        <v>0</v>
      </c>
      <c r="M7242">
        <v>0</v>
      </c>
    </row>
    <row r="7243" spans="2:13" x14ac:dyDescent="0.2">
      <c r="B7243">
        <v>0</v>
      </c>
      <c r="C7243">
        <v>0</v>
      </c>
      <c r="D7243">
        <v>0</v>
      </c>
      <c r="E7243">
        <v>0</v>
      </c>
      <c r="F7243">
        <v>0</v>
      </c>
      <c r="G7243">
        <v>55555555</v>
      </c>
      <c r="H7243">
        <v>0</v>
      </c>
      <c r="I7243">
        <v>0</v>
      </c>
      <c r="J7243">
        <v>0</v>
      </c>
      <c r="K7243">
        <v>0</v>
      </c>
      <c r="L7243">
        <v>0</v>
      </c>
      <c r="M7243">
        <v>0</v>
      </c>
    </row>
    <row r="7244" spans="2:13" x14ac:dyDescent="0.2">
      <c r="B7244">
        <v>0</v>
      </c>
      <c r="C7244">
        <v>0</v>
      </c>
      <c r="D7244">
        <v>0</v>
      </c>
      <c r="E7244">
        <v>0</v>
      </c>
      <c r="F7244">
        <v>0</v>
      </c>
      <c r="G7244">
        <v>55555555</v>
      </c>
      <c r="H7244">
        <v>0</v>
      </c>
      <c r="I7244">
        <v>0</v>
      </c>
      <c r="J7244">
        <v>0</v>
      </c>
      <c r="K7244">
        <v>0</v>
      </c>
      <c r="L7244">
        <v>0</v>
      </c>
      <c r="M7244">
        <v>0</v>
      </c>
    </row>
    <row r="7245" spans="2:13" x14ac:dyDescent="0.2">
      <c r="B7245">
        <v>0</v>
      </c>
      <c r="C7245">
        <v>0</v>
      </c>
      <c r="D7245">
        <v>0</v>
      </c>
      <c r="E7245">
        <v>0</v>
      </c>
      <c r="F7245">
        <v>0</v>
      </c>
      <c r="G7245">
        <v>55555555</v>
      </c>
      <c r="H7245">
        <v>0</v>
      </c>
      <c r="I7245">
        <v>0</v>
      </c>
      <c r="J7245">
        <v>0</v>
      </c>
      <c r="K7245">
        <v>0</v>
      </c>
      <c r="L7245">
        <v>0</v>
      </c>
      <c r="M7245">
        <v>0</v>
      </c>
    </row>
    <row r="7246" spans="2:13" x14ac:dyDescent="0.2">
      <c r="B7246">
        <v>0</v>
      </c>
      <c r="C7246">
        <v>0</v>
      </c>
      <c r="D7246">
        <v>0</v>
      </c>
      <c r="E7246">
        <v>0</v>
      </c>
      <c r="F7246">
        <v>0</v>
      </c>
      <c r="G7246">
        <v>55555555</v>
      </c>
      <c r="H7246">
        <v>0</v>
      </c>
      <c r="I7246">
        <v>0</v>
      </c>
      <c r="J7246">
        <v>0</v>
      </c>
      <c r="K7246">
        <v>0</v>
      </c>
      <c r="L7246">
        <v>0</v>
      </c>
      <c r="M7246">
        <v>0</v>
      </c>
    </row>
    <row r="7247" spans="2:13" x14ac:dyDescent="0.2">
      <c r="B7247">
        <v>0</v>
      </c>
      <c r="C7247">
        <v>0</v>
      </c>
      <c r="D7247">
        <v>0</v>
      </c>
      <c r="E7247">
        <v>0</v>
      </c>
      <c r="F7247">
        <v>0</v>
      </c>
      <c r="G7247">
        <v>55555555</v>
      </c>
      <c r="H7247">
        <v>0</v>
      </c>
      <c r="I7247">
        <v>0</v>
      </c>
      <c r="J7247">
        <v>0</v>
      </c>
      <c r="K7247">
        <v>0</v>
      </c>
      <c r="L7247">
        <v>0</v>
      </c>
      <c r="M7247">
        <v>0</v>
      </c>
    </row>
    <row r="7248" spans="2:13" x14ac:dyDescent="0.2">
      <c r="B7248">
        <v>0</v>
      </c>
      <c r="C7248">
        <v>0</v>
      </c>
      <c r="D7248">
        <v>0</v>
      </c>
      <c r="E7248">
        <v>0</v>
      </c>
      <c r="F7248">
        <v>0</v>
      </c>
      <c r="G7248">
        <v>55555555</v>
      </c>
      <c r="H7248">
        <v>0</v>
      </c>
      <c r="I7248">
        <v>0</v>
      </c>
      <c r="J7248">
        <v>0</v>
      </c>
      <c r="K7248">
        <v>0</v>
      </c>
      <c r="L7248">
        <v>0</v>
      </c>
      <c r="M7248">
        <v>0</v>
      </c>
    </row>
    <row r="7249" spans="2:13" x14ac:dyDescent="0.2">
      <c r="B7249">
        <v>0</v>
      </c>
      <c r="C7249">
        <v>0</v>
      </c>
      <c r="D7249">
        <v>0</v>
      </c>
      <c r="E7249">
        <v>0</v>
      </c>
      <c r="F7249">
        <v>0</v>
      </c>
      <c r="G7249">
        <v>55555555</v>
      </c>
      <c r="H7249">
        <v>0</v>
      </c>
      <c r="I7249">
        <v>0</v>
      </c>
      <c r="J7249">
        <v>0</v>
      </c>
      <c r="K7249">
        <v>0</v>
      </c>
      <c r="L7249">
        <v>0</v>
      </c>
      <c r="M7249">
        <v>0</v>
      </c>
    </row>
    <row r="7250" spans="2:13" x14ac:dyDescent="0.2">
      <c r="B7250">
        <v>0</v>
      </c>
      <c r="C7250">
        <v>0</v>
      </c>
      <c r="D7250">
        <v>0</v>
      </c>
      <c r="E7250">
        <v>0</v>
      </c>
      <c r="F7250">
        <v>0</v>
      </c>
      <c r="G7250">
        <v>55555555</v>
      </c>
      <c r="H7250">
        <v>0</v>
      </c>
      <c r="I7250">
        <v>0</v>
      </c>
      <c r="J7250">
        <v>0</v>
      </c>
      <c r="K7250">
        <v>0</v>
      </c>
      <c r="L7250">
        <v>0</v>
      </c>
      <c r="M7250">
        <v>0</v>
      </c>
    </row>
    <row r="7251" spans="2:13" x14ac:dyDescent="0.2">
      <c r="B7251">
        <v>0</v>
      </c>
      <c r="C7251">
        <v>0</v>
      </c>
      <c r="D7251">
        <v>0</v>
      </c>
      <c r="E7251">
        <v>0</v>
      </c>
      <c r="F7251">
        <v>0</v>
      </c>
      <c r="G7251">
        <v>55555555</v>
      </c>
      <c r="H7251">
        <v>0</v>
      </c>
      <c r="I7251">
        <v>0</v>
      </c>
      <c r="J7251">
        <v>0</v>
      </c>
      <c r="K7251">
        <v>0</v>
      </c>
      <c r="L7251">
        <v>0</v>
      </c>
      <c r="M7251">
        <v>0</v>
      </c>
    </row>
    <row r="7252" spans="2:13" x14ac:dyDescent="0.2">
      <c r="B7252">
        <v>0</v>
      </c>
      <c r="C7252">
        <v>0</v>
      </c>
      <c r="D7252">
        <v>0</v>
      </c>
      <c r="E7252">
        <v>0</v>
      </c>
      <c r="F7252">
        <v>0</v>
      </c>
      <c r="G7252">
        <v>55555555</v>
      </c>
      <c r="H7252">
        <v>0</v>
      </c>
      <c r="I7252">
        <v>0</v>
      </c>
      <c r="J7252">
        <v>0</v>
      </c>
      <c r="K7252">
        <v>0</v>
      </c>
      <c r="L7252">
        <v>0</v>
      </c>
      <c r="M7252">
        <v>0</v>
      </c>
    </row>
    <row r="7253" spans="2:13" x14ac:dyDescent="0.2">
      <c r="B7253">
        <v>0</v>
      </c>
      <c r="C7253">
        <v>0</v>
      </c>
      <c r="D7253">
        <v>0</v>
      </c>
      <c r="E7253">
        <v>0</v>
      </c>
      <c r="F7253">
        <v>0</v>
      </c>
      <c r="G7253">
        <v>55555555</v>
      </c>
      <c r="H7253">
        <v>0</v>
      </c>
      <c r="I7253">
        <v>0</v>
      </c>
      <c r="J7253">
        <v>0</v>
      </c>
      <c r="K7253">
        <v>0</v>
      </c>
      <c r="L7253">
        <v>0</v>
      </c>
      <c r="M7253">
        <v>0</v>
      </c>
    </row>
    <row r="7254" spans="2:13" x14ac:dyDescent="0.2">
      <c r="B7254">
        <v>0</v>
      </c>
      <c r="C7254">
        <v>0</v>
      </c>
      <c r="D7254">
        <v>0</v>
      </c>
      <c r="E7254">
        <v>0</v>
      </c>
      <c r="F7254">
        <v>0</v>
      </c>
      <c r="G7254">
        <v>55555555</v>
      </c>
      <c r="H7254">
        <v>0</v>
      </c>
      <c r="I7254">
        <v>0</v>
      </c>
      <c r="J7254">
        <v>0</v>
      </c>
      <c r="K7254">
        <v>0</v>
      </c>
      <c r="L7254">
        <v>0</v>
      </c>
      <c r="M7254">
        <v>0</v>
      </c>
    </row>
    <row r="7255" spans="2:13" x14ac:dyDescent="0.2">
      <c r="B7255">
        <v>0</v>
      </c>
      <c r="C7255">
        <v>0</v>
      </c>
      <c r="D7255">
        <v>0</v>
      </c>
      <c r="E7255">
        <v>0</v>
      </c>
      <c r="F7255">
        <v>0</v>
      </c>
      <c r="G7255">
        <v>55555555</v>
      </c>
      <c r="H7255">
        <v>0</v>
      </c>
      <c r="I7255">
        <v>0</v>
      </c>
      <c r="J7255">
        <v>0</v>
      </c>
      <c r="K7255">
        <v>0</v>
      </c>
      <c r="L7255">
        <v>0</v>
      </c>
      <c r="M7255">
        <v>0</v>
      </c>
    </row>
    <row r="7256" spans="2:13" x14ac:dyDescent="0.2">
      <c r="B7256">
        <v>0</v>
      </c>
      <c r="C7256">
        <v>0</v>
      </c>
      <c r="D7256">
        <v>0</v>
      </c>
      <c r="E7256">
        <v>0</v>
      </c>
      <c r="F7256">
        <v>0</v>
      </c>
      <c r="G7256">
        <v>55555555</v>
      </c>
      <c r="H7256">
        <v>0</v>
      </c>
      <c r="I7256">
        <v>0</v>
      </c>
      <c r="J7256">
        <v>0</v>
      </c>
      <c r="K7256">
        <v>0</v>
      </c>
      <c r="L7256">
        <v>0</v>
      </c>
      <c r="M7256">
        <v>0</v>
      </c>
    </row>
    <row r="7257" spans="2:13" x14ac:dyDescent="0.2">
      <c r="B7257">
        <v>0</v>
      </c>
      <c r="C7257">
        <v>0</v>
      </c>
      <c r="D7257">
        <v>0</v>
      </c>
      <c r="E7257">
        <v>0</v>
      </c>
      <c r="F7257">
        <v>0</v>
      </c>
      <c r="G7257">
        <v>55555555</v>
      </c>
      <c r="H7257">
        <v>0</v>
      </c>
      <c r="I7257">
        <v>0</v>
      </c>
      <c r="J7257">
        <v>0</v>
      </c>
      <c r="K7257">
        <v>0</v>
      </c>
      <c r="L7257">
        <v>0</v>
      </c>
      <c r="M7257">
        <v>0</v>
      </c>
    </row>
    <row r="7258" spans="2:13" x14ac:dyDescent="0.2">
      <c r="B7258">
        <v>0</v>
      </c>
      <c r="C7258">
        <v>0</v>
      </c>
      <c r="D7258">
        <v>0</v>
      </c>
      <c r="E7258">
        <v>0</v>
      </c>
      <c r="F7258">
        <v>0</v>
      </c>
      <c r="G7258">
        <v>55555555</v>
      </c>
      <c r="H7258">
        <v>0</v>
      </c>
      <c r="I7258">
        <v>0</v>
      </c>
      <c r="J7258">
        <v>0</v>
      </c>
      <c r="K7258">
        <v>0</v>
      </c>
      <c r="L7258">
        <v>0</v>
      </c>
      <c r="M7258">
        <v>0</v>
      </c>
    </row>
    <row r="7259" spans="2:13" x14ac:dyDescent="0.2">
      <c r="B7259">
        <v>0</v>
      </c>
      <c r="C7259">
        <v>0</v>
      </c>
      <c r="D7259">
        <v>0</v>
      </c>
      <c r="E7259">
        <v>0</v>
      </c>
      <c r="F7259">
        <v>0</v>
      </c>
      <c r="G7259">
        <v>55555555</v>
      </c>
      <c r="H7259">
        <v>0</v>
      </c>
      <c r="I7259">
        <v>0</v>
      </c>
      <c r="J7259">
        <v>0</v>
      </c>
      <c r="K7259">
        <v>0</v>
      </c>
      <c r="L7259">
        <v>0</v>
      </c>
      <c r="M7259">
        <v>0</v>
      </c>
    </row>
    <row r="7260" spans="2:13" x14ac:dyDescent="0.2">
      <c r="B7260">
        <v>0</v>
      </c>
      <c r="C7260">
        <v>0</v>
      </c>
      <c r="D7260">
        <v>0</v>
      </c>
      <c r="E7260">
        <v>0</v>
      </c>
      <c r="F7260">
        <v>0</v>
      </c>
      <c r="G7260">
        <v>55555555</v>
      </c>
      <c r="H7260">
        <v>0</v>
      </c>
      <c r="I7260">
        <v>0</v>
      </c>
      <c r="J7260">
        <v>0</v>
      </c>
      <c r="K7260">
        <v>0</v>
      </c>
      <c r="L7260">
        <v>0</v>
      </c>
      <c r="M7260">
        <v>0</v>
      </c>
    </row>
    <row r="7261" spans="2:13" x14ac:dyDescent="0.2">
      <c r="B7261">
        <v>0</v>
      </c>
      <c r="C7261">
        <v>0</v>
      </c>
      <c r="D7261">
        <v>0</v>
      </c>
      <c r="E7261">
        <v>0</v>
      </c>
      <c r="F7261">
        <v>0</v>
      </c>
      <c r="G7261">
        <v>55555555</v>
      </c>
      <c r="H7261">
        <v>0</v>
      </c>
      <c r="I7261">
        <v>0</v>
      </c>
      <c r="J7261">
        <v>0</v>
      </c>
      <c r="K7261">
        <v>0</v>
      </c>
      <c r="L7261">
        <v>0</v>
      </c>
      <c r="M7261">
        <v>0</v>
      </c>
    </row>
    <row r="7262" spans="2:13" x14ac:dyDescent="0.2">
      <c r="B7262">
        <v>0</v>
      </c>
      <c r="C7262">
        <v>0</v>
      </c>
      <c r="D7262">
        <v>0</v>
      </c>
      <c r="E7262">
        <v>0</v>
      </c>
      <c r="F7262">
        <v>0</v>
      </c>
      <c r="G7262">
        <v>55555555</v>
      </c>
      <c r="H7262">
        <v>0</v>
      </c>
      <c r="I7262">
        <v>0</v>
      </c>
      <c r="J7262">
        <v>0</v>
      </c>
      <c r="K7262">
        <v>0</v>
      </c>
      <c r="L7262">
        <v>0</v>
      </c>
      <c r="M7262">
        <v>0</v>
      </c>
    </row>
    <row r="7263" spans="2:13" x14ac:dyDescent="0.2">
      <c r="B7263">
        <v>0</v>
      </c>
      <c r="C7263">
        <v>0</v>
      </c>
      <c r="D7263">
        <v>0</v>
      </c>
      <c r="E7263">
        <v>0</v>
      </c>
      <c r="F7263">
        <v>0</v>
      </c>
      <c r="G7263">
        <v>55555555</v>
      </c>
      <c r="H7263">
        <v>0</v>
      </c>
      <c r="I7263">
        <v>0</v>
      </c>
      <c r="J7263">
        <v>0</v>
      </c>
      <c r="K7263">
        <v>0</v>
      </c>
      <c r="L7263">
        <v>0</v>
      </c>
      <c r="M7263">
        <v>0</v>
      </c>
    </row>
    <row r="7264" spans="2:13" x14ac:dyDescent="0.2">
      <c r="B7264">
        <v>0</v>
      </c>
      <c r="C7264">
        <v>0</v>
      </c>
      <c r="D7264">
        <v>0</v>
      </c>
      <c r="E7264">
        <v>0</v>
      </c>
      <c r="F7264">
        <v>0</v>
      </c>
      <c r="G7264">
        <v>55555555</v>
      </c>
      <c r="H7264">
        <v>0</v>
      </c>
      <c r="I7264">
        <v>0</v>
      </c>
      <c r="J7264">
        <v>0</v>
      </c>
      <c r="K7264">
        <v>0</v>
      </c>
      <c r="L7264">
        <v>0</v>
      </c>
      <c r="M7264">
        <v>0</v>
      </c>
    </row>
    <row r="7265" spans="2:13" x14ac:dyDescent="0.2">
      <c r="B7265">
        <v>0</v>
      </c>
      <c r="C7265">
        <v>0</v>
      </c>
      <c r="D7265">
        <v>0</v>
      </c>
      <c r="E7265">
        <v>0</v>
      </c>
      <c r="F7265">
        <v>0</v>
      </c>
      <c r="G7265">
        <v>55555555</v>
      </c>
      <c r="H7265">
        <v>0</v>
      </c>
      <c r="I7265">
        <v>0</v>
      </c>
      <c r="J7265">
        <v>0</v>
      </c>
      <c r="K7265">
        <v>0</v>
      </c>
      <c r="L7265">
        <v>0</v>
      </c>
      <c r="M7265">
        <v>0</v>
      </c>
    </row>
    <row r="7266" spans="2:13" x14ac:dyDescent="0.2">
      <c r="B7266">
        <v>0</v>
      </c>
      <c r="C7266">
        <v>0</v>
      </c>
      <c r="D7266">
        <v>0</v>
      </c>
      <c r="E7266">
        <v>0</v>
      </c>
      <c r="F7266">
        <v>0</v>
      </c>
      <c r="G7266">
        <v>55555555</v>
      </c>
      <c r="H7266">
        <v>0</v>
      </c>
      <c r="I7266">
        <v>0</v>
      </c>
      <c r="J7266">
        <v>0</v>
      </c>
      <c r="K7266">
        <v>0</v>
      </c>
      <c r="L7266">
        <v>0</v>
      </c>
      <c r="M7266">
        <v>0</v>
      </c>
    </row>
    <row r="7267" spans="2:13" x14ac:dyDescent="0.2">
      <c r="B7267">
        <v>0</v>
      </c>
      <c r="C7267">
        <v>0</v>
      </c>
      <c r="D7267">
        <v>0</v>
      </c>
      <c r="E7267">
        <v>0</v>
      </c>
      <c r="F7267">
        <v>0</v>
      </c>
      <c r="G7267">
        <v>55555555</v>
      </c>
      <c r="H7267">
        <v>0</v>
      </c>
      <c r="I7267">
        <v>0</v>
      </c>
      <c r="J7267">
        <v>0</v>
      </c>
      <c r="K7267">
        <v>0</v>
      </c>
      <c r="L7267">
        <v>0</v>
      </c>
      <c r="M7267">
        <v>0</v>
      </c>
    </row>
    <row r="7268" spans="2:13" x14ac:dyDescent="0.2">
      <c r="B7268">
        <v>0</v>
      </c>
      <c r="C7268">
        <v>0</v>
      </c>
      <c r="D7268">
        <v>0</v>
      </c>
      <c r="E7268">
        <v>0</v>
      </c>
      <c r="F7268">
        <v>0</v>
      </c>
      <c r="G7268">
        <v>55555555</v>
      </c>
      <c r="H7268">
        <v>0</v>
      </c>
      <c r="I7268">
        <v>0</v>
      </c>
      <c r="J7268">
        <v>0</v>
      </c>
      <c r="K7268">
        <v>0</v>
      </c>
      <c r="L7268">
        <v>0</v>
      </c>
      <c r="M7268">
        <v>0</v>
      </c>
    </row>
    <row r="7269" spans="2:13" x14ac:dyDescent="0.2">
      <c r="B7269">
        <v>0</v>
      </c>
      <c r="C7269">
        <v>0</v>
      </c>
      <c r="D7269">
        <v>0</v>
      </c>
      <c r="E7269">
        <v>0</v>
      </c>
      <c r="F7269">
        <v>0</v>
      </c>
      <c r="G7269">
        <v>55555555</v>
      </c>
      <c r="H7269">
        <v>0</v>
      </c>
      <c r="I7269">
        <v>0</v>
      </c>
      <c r="J7269">
        <v>0</v>
      </c>
      <c r="K7269">
        <v>0</v>
      </c>
      <c r="L7269">
        <v>0</v>
      </c>
      <c r="M7269">
        <v>0</v>
      </c>
    </row>
    <row r="7270" spans="2:13" x14ac:dyDescent="0.2">
      <c r="B7270">
        <v>0</v>
      </c>
      <c r="C7270">
        <v>0</v>
      </c>
      <c r="D7270">
        <v>0</v>
      </c>
      <c r="E7270">
        <v>0</v>
      </c>
      <c r="F7270">
        <v>0</v>
      </c>
      <c r="G7270">
        <v>55555555</v>
      </c>
      <c r="H7270">
        <v>0</v>
      </c>
      <c r="I7270">
        <v>0</v>
      </c>
      <c r="J7270">
        <v>0</v>
      </c>
      <c r="K7270">
        <v>0</v>
      </c>
      <c r="L7270">
        <v>0</v>
      </c>
      <c r="M7270">
        <v>0</v>
      </c>
    </row>
    <row r="7271" spans="2:13" x14ac:dyDescent="0.2">
      <c r="B7271">
        <v>0</v>
      </c>
      <c r="C7271">
        <v>0</v>
      </c>
      <c r="D7271">
        <v>0</v>
      </c>
      <c r="E7271">
        <v>0</v>
      </c>
      <c r="F7271">
        <v>0</v>
      </c>
      <c r="G7271">
        <v>55555555</v>
      </c>
      <c r="H7271">
        <v>0</v>
      </c>
      <c r="I7271">
        <v>0</v>
      </c>
      <c r="J7271">
        <v>0</v>
      </c>
      <c r="K7271">
        <v>0</v>
      </c>
      <c r="L7271">
        <v>0</v>
      </c>
      <c r="M7271">
        <v>0</v>
      </c>
    </row>
    <row r="7272" spans="2:13" x14ac:dyDescent="0.2">
      <c r="B7272">
        <v>0</v>
      </c>
      <c r="C7272">
        <v>0</v>
      </c>
      <c r="D7272">
        <v>0</v>
      </c>
      <c r="E7272">
        <v>0</v>
      </c>
      <c r="F7272">
        <v>0</v>
      </c>
      <c r="G7272">
        <v>55555555</v>
      </c>
      <c r="H7272">
        <v>0</v>
      </c>
      <c r="I7272">
        <v>0</v>
      </c>
      <c r="J7272">
        <v>0</v>
      </c>
      <c r="K7272">
        <v>0</v>
      </c>
      <c r="L7272">
        <v>0</v>
      </c>
      <c r="M7272">
        <v>0</v>
      </c>
    </row>
    <row r="7273" spans="2:13" x14ac:dyDescent="0.2">
      <c r="B7273">
        <v>0</v>
      </c>
      <c r="C7273">
        <v>0</v>
      </c>
      <c r="D7273">
        <v>0</v>
      </c>
      <c r="E7273">
        <v>0</v>
      </c>
      <c r="F7273">
        <v>0</v>
      </c>
      <c r="G7273">
        <v>55555555</v>
      </c>
      <c r="H7273">
        <v>0</v>
      </c>
      <c r="I7273">
        <v>0</v>
      </c>
      <c r="J7273">
        <v>0</v>
      </c>
      <c r="K7273">
        <v>0</v>
      </c>
      <c r="L7273">
        <v>0</v>
      </c>
      <c r="M7273">
        <v>0</v>
      </c>
    </row>
    <row r="7274" spans="2:13" x14ac:dyDescent="0.2">
      <c r="B7274">
        <v>0</v>
      </c>
      <c r="C7274">
        <v>0</v>
      </c>
      <c r="D7274">
        <v>0</v>
      </c>
      <c r="E7274">
        <v>0</v>
      </c>
      <c r="F7274">
        <v>0</v>
      </c>
      <c r="G7274">
        <v>55555555</v>
      </c>
      <c r="H7274">
        <v>0</v>
      </c>
      <c r="I7274">
        <v>0</v>
      </c>
      <c r="J7274">
        <v>0</v>
      </c>
      <c r="K7274">
        <v>0</v>
      </c>
      <c r="L7274">
        <v>0</v>
      </c>
      <c r="M7274">
        <v>0</v>
      </c>
    </row>
    <row r="7275" spans="2:13" x14ac:dyDescent="0.2">
      <c r="B7275">
        <v>0</v>
      </c>
      <c r="C7275">
        <v>0</v>
      </c>
      <c r="D7275">
        <v>0</v>
      </c>
      <c r="E7275">
        <v>0</v>
      </c>
      <c r="F7275">
        <v>0</v>
      </c>
      <c r="G7275">
        <v>55555555</v>
      </c>
      <c r="H7275">
        <v>0</v>
      </c>
      <c r="I7275">
        <v>0</v>
      </c>
      <c r="J7275">
        <v>0</v>
      </c>
      <c r="K7275">
        <v>0</v>
      </c>
      <c r="L7275">
        <v>0</v>
      </c>
      <c r="M7275">
        <v>0</v>
      </c>
    </row>
    <row r="7276" spans="2:13" x14ac:dyDescent="0.2">
      <c r="B7276">
        <v>0</v>
      </c>
      <c r="C7276">
        <v>0</v>
      </c>
      <c r="D7276">
        <v>0</v>
      </c>
      <c r="E7276">
        <v>0</v>
      </c>
      <c r="F7276">
        <v>0</v>
      </c>
      <c r="G7276">
        <v>55555555</v>
      </c>
      <c r="H7276">
        <v>0</v>
      </c>
      <c r="I7276">
        <v>0</v>
      </c>
      <c r="J7276">
        <v>0</v>
      </c>
      <c r="K7276">
        <v>0</v>
      </c>
      <c r="L7276">
        <v>0</v>
      </c>
      <c r="M7276">
        <v>0</v>
      </c>
    </row>
    <row r="7277" spans="2:13" x14ac:dyDescent="0.2">
      <c r="B7277">
        <v>0</v>
      </c>
      <c r="C7277">
        <v>0</v>
      </c>
      <c r="D7277">
        <v>0</v>
      </c>
      <c r="E7277">
        <v>0</v>
      </c>
      <c r="F7277">
        <v>0</v>
      </c>
      <c r="G7277">
        <v>55555555</v>
      </c>
      <c r="H7277">
        <v>0</v>
      </c>
      <c r="I7277">
        <v>0</v>
      </c>
      <c r="J7277">
        <v>0</v>
      </c>
      <c r="K7277">
        <v>0</v>
      </c>
      <c r="L7277">
        <v>0</v>
      </c>
      <c r="M7277">
        <v>0</v>
      </c>
    </row>
    <row r="7278" spans="2:13" x14ac:dyDescent="0.2">
      <c r="B7278">
        <v>0</v>
      </c>
      <c r="C7278">
        <v>0</v>
      </c>
      <c r="D7278">
        <v>0</v>
      </c>
      <c r="E7278">
        <v>0</v>
      </c>
      <c r="F7278">
        <v>0</v>
      </c>
      <c r="G7278">
        <v>55555555</v>
      </c>
      <c r="H7278">
        <v>0</v>
      </c>
      <c r="I7278">
        <v>0</v>
      </c>
      <c r="J7278">
        <v>0</v>
      </c>
      <c r="K7278">
        <v>0</v>
      </c>
      <c r="L7278">
        <v>0</v>
      </c>
      <c r="M7278">
        <v>0</v>
      </c>
    </row>
    <row r="7279" spans="2:13" x14ac:dyDescent="0.2">
      <c r="B7279">
        <v>0</v>
      </c>
      <c r="C7279">
        <v>0</v>
      </c>
      <c r="D7279">
        <v>0</v>
      </c>
      <c r="E7279">
        <v>0</v>
      </c>
      <c r="F7279">
        <v>0</v>
      </c>
      <c r="G7279">
        <v>55555555</v>
      </c>
      <c r="H7279">
        <v>0</v>
      </c>
      <c r="I7279">
        <v>0</v>
      </c>
      <c r="J7279">
        <v>0</v>
      </c>
      <c r="K7279">
        <v>0</v>
      </c>
      <c r="L7279">
        <v>0</v>
      </c>
      <c r="M7279">
        <v>0</v>
      </c>
    </row>
    <row r="7280" spans="2:13" x14ac:dyDescent="0.2">
      <c r="B7280">
        <v>0</v>
      </c>
      <c r="C7280">
        <v>0</v>
      </c>
      <c r="D7280">
        <v>0</v>
      </c>
      <c r="E7280">
        <v>0</v>
      </c>
      <c r="F7280">
        <v>0</v>
      </c>
      <c r="G7280">
        <v>55555555</v>
      </c>
      <c r="H7280">
        <v>0</v>
      </c>
      <c r="I7280">
        <v>0</v>
      </c>
      <c r="J7280">
        <v>0</v>
      </c>
      <c r="K7280">
        <v>0</v>
      </c>
      <c r="L7280">
        <v>0</v>
      </c>
      <c r="M7280">
        <v>0</v>
      </c>
    </row>
    <row r="7281" spans="2:13" x14ac:dyDescent="0.2">
      <c r="B7281">
        <v>0</v>
      </c>
      <c r="C7281">
        <v>0</v>
      </c>
      <c r="D7281">
        <v>0</v>
      </c>
      <c r="E7281">
        <v>0</v>
      </c>
      <c r="F7281">
        <v>0</v>
      </c>
      <c r="G7281">
        <v>55555555</v>
      </c>
      <c r="H7281">
        <v>0</v>
      </c>
      <c r="I7281">
        <v>0</v>
      </c>
      <c r="J7281">
        <v>0</v>
      </c>
      <c r="K7281">
        <v>0</v>
      </c>
      <c r="L7281">
        <v>0</v>
      </c>
      <c r="M7281">
        <v>0</v>
      </c>
    </row>
    <row r="7282" spans="2:13" x14ac:dyDescent="0.2">
      <c r="B7282">
        <v>0</v>
      </c>
      <c r="C7282">
        <v>0</v>
      </c>
      <c r="D7282">
        <v>0</v>
      </c>
      <c r="E7282">
        <v>0</v>
      </c>
      <c r="F7282">
        <v>0</v>
      </c>
      <c r="G7282">
        <v>55555555</v>
      </c>
      <c r="H7282">
        <v>0</v>
      </c>
      <c r="I7282">
        <v>0</v>
      </c>
      <c r="J7282">
        <v>0</v>
      </c>
      <c r="K7282">
        <v>0</v>
      </c>
      <c r="L7282">
        <v>0</v>
      </c>
      <c r="M7282">
        <v>0</v>
      </c>
    </row>
    <row r="7283" spans="2:13" x14ac:dyDescent="0.2">
      <c r="B7283">
        <v>0</v>
      </c>
      <c r="C7283">
        <v>0</v>
      </c>
      <c r="D7283">
        <v>0</v>
      </c>
      <c r="E7283">
        <v>0</v>
      </c>
      <c r="F7283">
        <v>0</v>
      </c>
      <c r="G7283">
        <v>55555555</v>
      </c>
      <c r="H7283">
        <v>0</v>
      </c>
      <c r="I7283">
        <v>0</v>
      </c>
      <c r="J7283">
        <v>0</v>
      </c>
      <c r="K7283">
        <v>0</v>
      </c>
      <c r="L7283">
        <v>0</v>
      </c>
      <c r="M7283">
        <v>0</v>
      </c>
    </row>
    <row r="7284" spans="2:13" x14ac:dyDescent="0.2">
      <c r="B7284">
        <v>0</v>
      </c>
      <c r="C7284">
        <v>0</v>
      </c>
      <c r="D7284">
        <v>0</v>
      </c>
      <c r="E7284">
        <v>0</v>
      </c>
      <c r="F7284">
        <v>0</v>
      </c>
      <c r="G7284">
        <v>55555555</v>
      </c>
      <c r="H7284">
        <v>0</v>
      </c>
      <c r="I7284">
        <v>0</v>
      </c>
      <c r="J7284">
        <v>0</v>
      </c>
      <c r="K7284">
        <v>0</v>
      </c>
      <c r="L7284">
        <v>0</v>
      </c>
      <c r="M7284">
        <v>0</v>
      </c>
    </row>
    <row r="7285" spans="2:13" x14ac:dyDescent="0.2">
      <c r="B7285">
        <v>0</v>
      </c>
      <c r="C7285">
        <v>0</v>
      </c>
      <c r="D7285">
        <v>0</v>
      </c>
      <c r="E7285">
        <v>0</v>
      </c>
      <c r="F7285">
        <v>0</v>
      </c>
      <c r="G7285">
        <v>55555555</v>
      </c>
      <c r="H7285">
        <v>0</v>
      </c>
      <c r="I7285">
        <v>0</v>
      </c>
      <c r="J7285">
        <v>0</v>
      </c>
      <c r="K7285">
        <v>0</v>
      </c>
      <c r="L7285">
        <v>0</v>
      </c>
      <c r="M7285">
        <v>0</v>
      </c>
    </row>
    <row r="7286" spans="2:13" x14ac:dyDescent="0.2">
      <c r="B7286">
        <v>0</v>
      </c>
      <c r="C7286">
        <v>0</v>
      </c>
      <c r="D7286">
        <v>0</v>
      </c>
      <c r="E7286">
        <v>0</v>
      </c>
      <c r="F7286">
        <v>0</v>
      </c>
      <c r="G7286">
        <v>55555555</v>
      </c>
      <c r="H7286">
        <v>0</v>
      </c>
      <c r="I7286">
        <v>0</v>
      </c>
      <c r="J7286">
        <v>0</v>
      </c>
      <c r="K7286">
        <v>0</v>
      </c>
      <c r="L7286">
        <v>0</v>
      </c>
      <c r="M7286">
        <v>0</v>
      </c>
    </row>
    <row r="7287" spans="2:13" x14ac:dyDescent="0.2">
      <c r="B7287">
        <v>0</v>
      </c>
      <c r="C7287">
        <v>0</v>
      </c>
      <c r="D7287">
        <v>0</v>
      </c>
      <c r="E7287">
        <v>0</v>
      </c>
      <c r="F7287">
        <v>0</v>
      </c>
      <c r="G7287">
        <v>55555555</v>
      </c>
      <c r="H7287">
        <v>0</v>
      </c>
      <c r="I7287">
        <v>0</v>
      </c>
      <c r="J7287">
        <v>0</v>
      </c>
      <c r="K7287">
        <v>0</v>
      </c>
      <c r="L7287">
        <v>0</v>
      </c>
      <c r="M7287">
        <v>0</v>
      </c>
    </row>
    <row r="7288" spans="2:13" x14ac:dyDescent="0.2">
      <c r="B7288">
        <v>0</v>
      </c>
      <c r="C7288">
        <v>0</v>
      </c>
      <c r="D7288">
        <v>0</v>
      </c>
      <c r="E7288">
        <v>0</v>
      </c>
      <c r="F7288">
        <v>0</v>
      </c>
      <c r="G7288">
        <v>55555555</v>
      </c>
      <c r="H7288">
        <v>0</v>
      </c>
      <c r="I7288">
        <v>0</v>
      </c>
      <c r="J7288">
        <v>0</v>
      </c>
      <c r="K7288">
        <v>0</v>
      </c>
      <c r="L7288">
        <v>0</v>
      </c>
      <c r="M7288">
        <v>0</v>
      </c>
    </row>
    <row r="7289" spans="2:13" x14ac:dyDescent="0.2">
      <c r="B7289">
        <v>0</v>
      </c>
      <c r="C7289">
        <v>0</v>
      </c>
      <c r="D7289">
        <v>0</v>
      </c>
      <c r="E7289">
        <v>0</v>
      </c>
      <c r="F7289">
        <v>0</v>
      </c>
      <c r="G7289">
        <v>55555555</v>
      </c>
      <c r="H7289">
        <v>0</v>
      </c>
      <c r="I7289">
        <v>0</v>
      </c>
      <c r="J7289">
        <v>0</v>
      </c>
      <c r="K7289">
        <v>0</v>
      </c>
      <c r="L7289">
        <v>0</v>
      </c>
      <c r="M7289">
        <v>0</v>
      </c>
    </row>
    <row r="7290" spans="2:13" x14ac:dyDescent="0.2">
      <c r="B7290">
        <v>0</v>
      </c>
      <c r="C7290">
        <v>0</v>
      </c>
      <c r="D7290">
        <v>0</v>
      </c>
      <c r="E7290">
        <v>0</v>
      </c>
      <c r="F7290">
        <v>0</v>
      </c>
      <c r="G7290">
        <v>55555555</v>
      </c>
      <c r="H7290">
        <v>0</v>
      </c>
      <c r="I7290">
        <v>0</v>
      </c>
      <c r="J7290">
        <v>0</v>
      </c>
      <c r="K7290">
        <v>0</v>
      </c>
      <c r="L7290">
        <v>0</v>
      </c>
      <c r="M7290">
        <v>0</v>
      </c>
    </row>
    <row r="7291" spans="2:13" x14ac:dyDescent="0.2">
      <c r="B7291">
        <v>0</v>
      </c>
      <c r="C7291">
        <v>0</v>
      </c>
      <c r="D7291">
        <v>0</v>
      </c>
      <c r="E7291">
        <v>0</v>
      </c>
      <c r="F7291">
        <v>0</v>
      </c>
      <c r="G7291">
        <v>55555555</v>
      </c>
      <c r="H7291">
        <v>0</v>
      </c>
      <c r="I7291">
        <v>0</v>
      </c>
      <c r="J7291">
        <v>0</v>
      </c>
      <c r="K7291">
        <v>0</v>
      </c>
      <c r="L7291">
        <v>0</v>
      </c>
      <c r="M7291">
        <v>0</v>
      </c>
    </row>
    <row r="7292" spans="2:13" x14ac:dyDescent="0.2">
      <c r="B7292">
        <v>0</v>
      </c>
      <c r="C7292">
        <v>0</v>
      </c>
      <c r="D7292">
        <v>0</v>
      </c>
      <c r="E7292">
        <v>0</v>
      </c>
      <c r="F7292">
        <v>0</v>
      </c>
      <c r="G7292">
        <v>55555555</v>
      </c>
      <c r="H7292">
        <v>0</v>
      </c>
      <c r="I7292">
        <v>0</v>
      </c>
      <c r="J7292">
        <v>0</v>
      </c>
      <c r="K7292">
        <v>0</v>
      </c>
      <c r="L7292">
        <v>0</v>
      </c>
      <c r="M7292">
        <v>0</v>
      </c>
    </row>
    <row r="7293" spans="2:13" x14ac:dyDescent="0.2">
      <c r="B7293">
        <v>0</v>
      </c>
      <c r="C7293">
        <v>0</v>
      </c>
      <c r="D7293">
        <v>0</v>
      </c>
      <c r="E7293">
        <v>0</v>
      </c>
      <c r="F7293">
        <v>0</v>
      </c>
      <c r="G7293">
        <v>55555555</v>
      </c>
      <c r="H7293">
        <v>0</v>
      </c>
      <c r="I7293">
        <v>0</v>
      </c>
      <c r="J7293">
        <v>0</v>
      </c>
      <c r="K7293">
        <v>0</v>
      </c>
      <c r="L7293">
        <v>0</v>
      </c>
      <c r="M7293">
        <v>0</v>
      </c>
    </row>
    <row r="7294" spans="2:13" x14ac:dyDescent="0.2">
      <c r="B7294">
        <v>0</v>
      </c>
      <c r="C7294">
        <v>0</v>
      </c>
      <c r="D7294">
        <v>0</v>
      </c>
      <c r="E7294">
        <v>0</v>
      </c>
      <c r="F7294">
        <v>0</v>
      </c>
      <c r="G7294">
        <v>55555555</v>
      </c>
      <c r="H7294">
        <v>0</v>
      </c>
      <c r="I7294">
        <v>0</v>
      </c>
      <c r="J7294">
        <v>0</v>
      </c>
      <c r="K7294">
        <v>0</v>
      </c>
      <c r="L7294">
        <v>0</v>
      </c>
      <c r="M7294">
        <v>0</v>
      </c>
    </row>
    <row r="7295" spans="2:13" x14ac:dyDescent="0.2">
      <c r="B7295">
        <v>0</v>
      </c>
      <c r="C7295">
        <v>0</v>
      </c>
      <c r="D7295">
        <v>0</v>
      </c>
      <c r="E7295">
        <v>0</v>
      </c>
      <c r="F7295">
        <v>0</v>
      </c>
      <c r="G7295">
        <v>55555555</v>
      </c>
      <c r="H7295">
        <v>0</v>
      </c>
      <c r="I7295">
        <v>0</v>
      </c>
      <c r="J7295">
        <v>0</v>
      </c>
      <c r="K7295">
        <v>0</v>
      </c>
      <c r="L7295">
        <v>0</v>
      </c>
      <c r="M7295">
        <v>0</v>
      </c>
    </row>
    <row r="7296" spans="2:13" x14ac:dyDescent="0.2">
      <c r="B7296">
        <v>0</v>
      </c>
      <c r="C7296">
        <v>0</v>
      </c>
      <c r="D7296">
        <v>0</v>
      </c>
      <c r="E7296">
        <v>0</v>
      </c>
      <c r="F7296">
        <v>0</v>
      </c>
      <c r="G7296">
        <v>55555555</v>
      </c>
      <c r="H7296">
        <v>0</v>
      </c>
      <c r="I7296">
        <v>0</v>
      </c>
      <c r="J7296">
        <v>0</v>
      </c>
      <c r="K7296">
        <v>0</v>
      </c>
      <c r="L7296">
        <v>0</v>
      </c>
      <c r="M7296">
        <v>0</v>
      </c>
    </row>
    <row r="7297" spans="2:13" x14ac:dyDescent="0.2">
      <c r="B7297">
        <v>0</v>
      </c>
      <c r="C7297">
        <v>0</v>
      </c>
      <c r="D7297">
        <v>0</v>
      </c>
      <c r="E7297">
        <v>0</v>
      </c>
      <c r="F7297">
        <v>0</v>
      </c>
      <c r="G7297">
        <v>55555555</v>
      </c>
      <c r="H7297">
        <v>0</v>
      </c>
      <c r="I7297">
        <v>0</v>
      </c>
      <c r="J7297">
        <v>0</v>
      </c>
      <c r="K7297">
        <v>0</v>
      </c>
      <c r="L7297">
        <v>0</v>
      </c>
      <c r="M7297">
        <v>0</v>
      </c>
    </row>
    <row r="7298" spans="2:13" x14ac:dyDescent="0.2">
      <c r="B7298">
        <v>0</v>
      </c>
      <c r="C7298">
        <v>0</v>
      </c>
      <c r="D7298">
        <v>0</v>
      </c>
      <c r="E7298">
        <v>0</v>
      </c>
      <c r="F7298">
        <v>0</v>
      </c>
      <c r="G7298">
        <v>55555555</v>
      </c>
      <c r="H7298">
        <v>0</v>
      </c>
      <c r="I7298">
        <v>0</v>
      </c>
      <c r="J7298">
        <v>0</v>
      </c>
      <c r="K7298">
        <v>0</v>
      </c>
      <c r="L7298">
        <v>0</v>
      </c>
      <c r="M7298">
        <v>0</v>
      </c>
    </row>
    <row r="7299" spans="2:13" x14ac:dyDescent="0.2">
      <c r="B7299">
        <v>0</v>
      </c>
      <c r="C7299">
        <v>0</v>
      </c>
      <c r="D7299">
        <v>0</v>
      </c>
      <c r="E7299">
        <v>0</v>
      </c>
      <c r="F7299">
        <v>0</v>
      </c>
      <c r="G7299">
        <v>55555555</v>
      </c>
      <c r="H7299">
        <v>0</v>
      </c>
      <c r="I7299">
        <v>0</v>
      </c>
      <c r="J7299">
        <v>0</v>
      </c>
      <c r="K7299">
        <v>0</v>
      </c>
      <c r="L7299">
        <v>0</v>
      </c>
      <c r="M7299">
        <v>0</v>
      </c>
    </row>
    <row r="7300" spans="2:13" x14ac:dyDescent="0.2">
      <c r="B7300">
        <v>0</v>
      </c>
      <c r="C7300">
        <v>0</v>
      </c>
      <c r="D7300">
        <v>0</v>
      </c>
      <c r="E7300">
        <v>0</v>
      </c>
      <c r="F7300">
        <v>0</v>
      </c>
      <c r="G7300">
        <v>55555555</v>
      </c>
      <c r="H7300">
        <v>0</v>
      </c>
      <c r="I7300">
        <v>0</v>
      </c>
      <c r="J7300">
        <v>0</v>
      </c>
      <c r="K7300">
        <v>0</v>
      </c>
      <c r="L7300">
        <v>0</v>
      </c>
      <c r="M7300">
        <v>0</v>
      </c>
    </row>
    <row r="7301" spans="2:13" x14ac:dyDescent="0.2">
      <c r="B7301">
        <v>0</v>
      </c>
      <c r="C7301">
        <v>0</v>
      </c>
      <c r="D7301">
        <v>0</v>
      </c>
      <c r="E7301">
        <v>0</v>
      </c>
      <c r="F7301">
        <v>0</v>
      </c>
      <c r="G7301">
        <v>55555555</v>
      </c>
      <c r="H7301">
        <v>0</v>
      </c>
      <c r="I7301">
        <v>0</v>
      </c>
      <c r="J7301">
        <v>0</v>
      </c>
      <c r="K7301">
        <v>0</v>
      </c>
      <c r="L7301">
        <v>0</v>
      </c>
      <c r="M7301">
        <v>0</v>
      </c>
    </row>
    <row r="7302" spans="2:13" x14ac:dyDescent="0.2">
      <c r="B7302">
        <v>0</v>
      </c>
      <c r="C7302">
        <v>0</v>
      </c>
      <c r="D7302">
        <v>0</v>
      </c>
      <c r="E7302">
        <v>0</v>
      </c>
      <c r="F7302">
        <v>0</v>
      </c>
      <c r="G7302">
        <v>55555555</v>
      </c>
      <c r="H7302">
        <v>0</v>
      </c>
      <c r="I7302">
        <v>0</v>
      </c>
      <c r="J7302">
        <v>0</v>
      </c>
      <c r="K7302">
        <v>0</v>
      </c>
      <c r="L7302">
        <v>0</v>
      </c>
      <c r="M7302">
        <v>0</v>
      </c>
    </row>
    <row r="7303" spans="2:13" x14ac:dyDescent="0.2">
      <c r="B7303">
        <v>0</v>
      </c>
      <c r="C7303">
        <v>0</v>
      </c>
      <c r="D7303">
        <v>0</v>
      </c>
      <c r="E7303">
        <v>0</v>
      </c>
      <c r="F7303">
        <v>0</v>
      </c>
      <c r="G7303">
        <v>55555555</v>
      </c>
      <c r="H7303">
        <v>0</v>
      </c>
      <c r="I7303">
        <v>0</v>
      </c>
      <c r="J7303">
        <v>0</v>
      </c>
      <c r="K7303">
        <v>0</v>
      </c>
      <c r="L7303">
        <v>0</v>
      </c>
      <c r="M7303">
        <v>0</v>
      </c>
    </row>
    <row r="7304" spans="2:13" x14ac:dyDescent="0.2">
      <c r="B7304">
        <v>0</v>
      </c>
      <c r="C7304">
        <v>0</v>
      </c>
      <c r="D7304">
        <v>0</v>
      </c>
      <c r="E7304">
        <v>0</v>
      </c>
      <c r="F7304">
        <v>0</v>
      </c>
      <c r="G7304">
        <v>55555555</v>
      </c>
      <c r="H7304">
        <v>0</v>
      </c>
      <c r="I7304">
        <v>0</v>
      </c>
      <c r="J7304">
        <v>0</v>
      </c>
      <c r="K7304">
        <v>0</v>
      </c>
      <c r="L7304">
        <v>0</v>
      </c>
      <c r="M7304">
        <v>0</v>
      </c>
    </row>
    <row r="7305" spans="2:13" x14ac:dyDescent="0.2">
      <c r="B7305">
        <v>0</v>
      </c>
      <c r="C7305">
        <v>0</v>
      </c>
      <c r="D7305">
        <v>0</v>
      </c>
      <c r="E7305">
        <v>0</v>
      </c>
      <c r="F7305">
        <v>0</v>
      </c>
      <c r="G7305">
        <v>55555555</v>
      </c>
      <c r="H7305">
        <v>0</v>
      </c>
      <c r="I7305">
        <v>0</v>
      </c>
      <c r="J7305">
        <v>0</v>
      </c>
      <c r="K7305">
        <v>0</v>
      </c>
      <c r="L7305">
        <v>0</v>
      </c>
      <c r="M7305">
        <v>0</v>
      </c>
    </row>
    <row r="7306" spans="2:13" x14ac:dyDescent="0.2">
      <c r="B7306">
        <v>0</v>
      </c>
      <c r="C7306">
        <v>0</v>
      </c>
      <c r="D7306">
        <v>0</v>
      </c>
      <c r="E7306">
        <v>0</v>
      </c>
      <c r="F7306">
        <v>0</v>
      </c>
      <c r="G7306">
        <v>55555555</v>
      </c>
      <c r="H7306">
        <v>0</v>
      </c>
      <c r="I7306">
        <v>0</v>
      </c>
      <c r="J7306">
        <v>0</v>
      </c>
      <c r="K7306">
        <v>0</v>
      </c>
      <c r="L7306">
        <v>0</v>
      </c>
      <c r="M7306">
        <v>0</v>
      </c>
    </row>
    <row r="7307" spans="2:13" x14ac:dyDescent="0.2">
      <c r="B7307">
        <v>0</v>
      </c>
      <c r="C7307">
        <v>0</v>
      </c>
      <c r="D7307">
        <v>0</v>
      </c>
      <c r="E7307">
        <v>0</v>
      </c>
      <c r="F7307">
        <v>0</v>
      </c>
      <c r="G7307">
        <v>55555555</v>
      </c>
      <c r="H7307">
        <v>0</v>
      </c>
      <c r="I7307">
        <v>0</v>
      </c>
      <c r="J7307">
        <v>0</v>
      </c>
      <c r="K7307">
        <v>0</v>
      </c>
      <c r="L7307">
        <v>0</v>
      </c>
      <c r="M7307">
        <v>0</v>
      </c>
    </row>
    <row r="7308" spans="2:13" x14ac:dyDescent="0.2">
      <c r="B7308">
        <v>0</v>
      </c>
      <c r="C7308">
        <v>0</v>
      </c>
      <c r="D7308">
        <v>0</v>
      </c>
      <c r="E7308">
        <v>0</v>
      </c>
      <c r="F7308">
        <v>0</v>
      </c>
      <c r="G7308">
        <v>55555555</v>
      </c>
      <c r="H7308">
        <v>0</v>
      </c>
      <c r="I7308">
        <v>0</v>
      </c>
      <c r="J7308">
        <v>0</v>
      </c>
      <c r="K7308">
        <v>0</v>
      </c>
      <c r="L7308">
        <v>0</v>
      </c>
      <c r="M7308">
        <v>0</v>
      </c>
    </row>
    <row r="7309" spans="2:13" x14ac:dyDescent="0.2">
      <c r="B7309">
        <v>0</v>
      </c>
      <c r="C7309">
        <v>0</v>
      </c>
      <c r="D7309">
        <v>0</v>
      </c>
      <c r="E7309">
        <v>0</v>
      </c>
      <c r="F7309">
        <v>0</v>
      </c>
      <c r="G7309">
        <v>55555555</v>
      </c>
      <c r="H7309">
        <v>0</v>
      </c>
      <c r="I7309">
        <v>0</v>
      </c>
      <c r="J7309">
        <v>0</v>
      </c>
      <c r="K7309">
        <v>0</v>
      </c>
      <c r="L7309">
        <v>0</v>
      </c>
      <c r="M7309">
        <v>0</v>
      </c>
    </row>
    <row r="7310" spans="2:13" x14ac:dyDescent="0.2">
      <c r="B7310">
        <v>0</v>
      </c>
      <c r="C7310">
        <v>0</v>
      </c>
      <c r="D7310">
        <v>0</v>
      </c>
      <c r="E7310">
        <v>0</v>
      </c>
      <c r="F7310">
        <v>0</v>
      </c>
      <c r="G7310">
        <v>55555555</v>
      </c>
      <c r="H7310">
        <v>0</v>
      </c>
      <c r="I7310">
        <v>0</v>
      </c>
      <c r="J7310">
        <v>0</v>
      </c>
      <c r="K7310">
        <v>0</v>
      </c>
      <c r="L7310">
        <v>0</v>
      </c>
      <c r="M7310">
        <v>0</v>
      </c>
    </row>
    <row r="7311" spans="2:13" x14ac:dyDescent="0.2">
      <c r="B7311">
        <v>0</v>
      </c>
      <c r="C7311">
        <v>0</v>
      </c>
      <c r="D7311">
        <v>0</v>
      </c>
      <c r="E7311">
        <v>0</v>
      </c>
      <c r="F7311">
        <v>0</v>
      </c>
      <c r="G7311">
        <v>55555555</v>
      </c>
      <c r="H7311">
        <v>0</v>
      </c>
      <c r="I7311">
        <v>0</v>
      </c>
      <c r="J7311">
        <v>0</v>
      </c>
      <c r="K7311">
        <v>0</v>
      </c>
      <c r="L7311">
        <v>0</v>
      </c>
      <c r="M7311">
        <v>0</v>
      </c>
    </row>
    <row r="7312" spans="2:13" x14ac:dyDescent="0.2">
      <c r="B7312">
        <v>0</v>
      </c>
      <c r="C7312">
        <v>0</v>
      </c>
      <c r="D7312">
        <v>0</v>
      </c>
      <c r="E7312">
        <v>0</v>
      </c>
      <c r="F7312">
        <v>0</v>
      </c>
      <c r="G7312">
        <v>55555555</v>
      </c>
      <c r="H7312">
        <v>0</v>
      </c>
      <c r="I7312">
        <v>0</v>
      </c>
      <c r="J7312">
        <v>0</v>
      </c>
      <c r="K7312">
        <v>0</v>
      </c>
      <c r="L7312">
        <v>0</v>
      </c>
      <c r="M7312">
        <v>0</v>
      </c>
    </row>
    <row r="7313" spans="2:13" x14ac:dyDescent="0.2">
      <c r="B7313">
        <v>0</v>
      </c>
      <c r="C7313">
        <v>0</v>
      </c>
      <c r="D7313">
        <v>0</v>
      </c>
      <c r="E7313">
        <v>0</v>
      </c>
      <c r="F7313">
        <v>0</v>
      </c>
      <c r="G7313">
        <v>55555555</v>
      </c>
      <c r="H7313">
        <v>0</v>
      </c>
      <c r="I7313">
        <v>0</v>
      </c>
      <c r="J7313">
        <v>0</v>
      </c>
      <c r="K7313">
        <v>0</v>
      </c>
      <c r="L7313">
        <v>0</v>
      </c>
      <c r="M7313">
        <v>0</v>
      </c>
    </row>
    <row r="7314" spans="2:13" x14ac:dyDescent="0.2">
      <c r="B7314">
        <v>0</v>
      </c>
      <c r="C7314">
        <v>0</v>
      </c>
      <c r="D7314">
        <v>0</v>
      </c>
      <c r="E7314">
        <v>0</v>
      </c>
      <c r="F7314">
        <v>0</v>
      </c>
      <c r="G7314">
        <v>55555555</v>
      </c>
      <c r="H7314">
        <v>0</v>
      </c>
      <c r="I7314">
        <v>0</v>
      </c>
      <c r="J7314">
        <v>0</v>
      </c>
      <c r="K7314">
        <v>0</v>
      </c>
      <c r="L7314">
        <v>0</v>
      </c>
      <c r="M7314">
        <v>0</v>
      </c>
    </row>
    <row r="7315" spans="2:13" x14ac:dyDescent="0.2">
      <c r="B7315">
        <v>0</v>
      </c>
      <c r="C7315">
        <v>0</v>
      </c>
      <c r="D7315">
        <v>0</v>
      </c>
      <c r="E7315">
        <v>0</v>
      </c>
      <c r="F7315">
        <v>0</v>
      </c>
      <c r="G7315">
        <v>55555555</v>
      </c>
      <c r="H7315">
        <v>0</v>
      </c>
      <c r="I7315">
        <v>0</v>
      </c>
      <c r="J7315">
        <v>0</v>
      </c>
      <c r="K7315">
        <v>0</v>
      </c>
      <c r="L7315">
        <v>0</v>
      </c>
      <c r="M7315">
        <v>0</v>
      </c>
    </row>
    <row r="7316" spans="2:13" x14ac:dyDescent="0.2">
      <c r="B7316">
        <v>0</v>
      </c>
      <c r="C7316">
        <v>0</v>
      </c>
      <c r="D7316">
        <v>0</v>
      </c>
      <c r="E7316">
        <v>0</v>
      </c>
      <c r="F7316">
        <v>0</v>
      </c>
      <c r="G7316">
        <v>55555555</v>
      </c>
      <c r="H7316">
        <v>0</v>
      </c>
      <c r="I7316">
        <v>0</v>
      </c>
      <c r="J7316">
        <v>0</v>
      </c>
      <c r="K7316">
        <v>0</v>
      </c>
      <c r="L7316">
        <v>0</v>
      </c>
      <c r="M7316">
        <v>0</v>
      </c>
    </row>
    <row r="7317" spans="2:13" x14ac:dyDescent="0.2">
      <c r="B7317">
        <v>0</v>
      </c>
      <c r="C7317">
        <v>0</v>
      </c>
      <c r="D7317">
        <v>0</v>
      </c>
      <c r="E7317">
        <v>0</v>
      </c>
      <c r="F7317">
        <v>0</v>
      </c>
      <c r="G7317">
        <v>55555555</v>
      </c>
      <c r="H7317">
        <v>0</v>
      </c>
      <c r="I7317">
        <v>0</v>
      </c>
      <c r="J7317">
        <v>0</v>
      </c>
      <c r="K7317">
        <v>0</v>
      </c>
      <c r="L7317">
        <v>0</v>
      </c>
      <c r="M7317">
        <v>0</v>
      </c>
    </row>
    <row r="7318" spans="2:13" x14ac:dyDescent="0.2">
      <c r="B7318">
        <v>0</v>
      </c>
      <c r="C7318">
        <v>0</v>
      </c>
      <c r="D7318">
        <v>0</v>
      </c>
      <c r="E7318">
        <v>0</v>
      </c>
      <c r="F7318">
        <v>0</v>
      </c>
      <c r="G7318">
        <v>55555555</v>
      </c>
      <c r="H7318">
        <v>0</v>
      </c>
      <c r="I7318">
        <v>0</v>
      </c>
      <c r="J7318">
        <v>0</v>
      </c>
      <c r="K7318">
        <v>0</v>
      </c>
      <c r="L7318">
        <v>0</v>
      </c>
      <c r="M7318">
        <v>0</v>
      </c>
    </row>
    <row r="7319" spans="2:13" x14ac:dyDescent="0.2">
      <c r="B7319">
        <v>0</v>
      </c>
      <c r="C7319">
        <v>0</v>
      </c>
      <c r="D7319">
        <v>0</v>
      </c>
      <c r="E7319">
        <v>0</v>
      </c>
      <c r="F7319">
        <v>0</v>
      </c>
      <c r="G7319">
        <v>55555555</v>
      </c>
      <c r="H7319">
        <v>0</v>
      </c>
      <c r="I7319">
        <v>0</v>
      </c>
      <c r="J7319">
        <v>0</v>
      </c>
      <c r="K7319">
        <v>0</v>
      </c>
      <c r="L7319">
        <v>0</v>
      </c>
      <c r="M7319">
        <v>0</v>
      </c>
    </row>
    <row r="7320" spans="2:13" x14ac:dyDescent="0.2">
      <c r="B7320">
        <v>0</v>
      </c>
      <c r="C7320">
        <v>0</v>
      </c>
      <c r="D7320">
        <v>0</v>
      </c>
      <c r="E7320">
        <v>0</v>
      </c>
      <c r="F7320">
        <v>0</v>
      </c>
      <c r="G7320">
        <v>55555555</v>
      </c>
      <c r="H7320">
        <v>0</v>
      </c>
      <c r="I7320">
        <v>0</v>
      </c>
      <c r="J7320">
        <v>0</v>
      </c>
      <c r="K7320">
        <v>0</v>
      </c>
      <c r="L7320">
        <v>0</v>
      </c>
      <c r="M7320">
        <v>0</v>
      </c>
    </row>
    <row r="7321" spans="2:13" x14ac:dyDescent="0.2">
      <c r="B7321">
        <v>0</v>
      </c>
      <c r="C7321">
        <v>0</v>
      </c>
      <c r="D7321">
        <v>0</v>
      </c>
      <c r="E7321">
        <v>0</v>
      </c>
      <c r="F7321">
        <v>0</v>
      </c>
      <c r="G7321">
        <v>55555555</v>
      </c>
      <c r="H7321">
        <v>0</v>
      </c>
      <c r="I7321">
        <v>0</v>
      </c>
      <c r="J7321">
        <v>0</v>
      </c>
      <c r="K7321">
        <v>0</v>
      </c>
      <c r="L7321">
        <v>0</v>
      </c>
      <c r="M7321">
        <v>0</v>
      </c>
    </row>
    <row r="7322" spans="2:13" x14ac:dyDescent="0.2">
      <c r="B7322">
        <v>0</v>
      </c>
      <c r="C7322">
        <v>0</v>
      </c>
      <c r="D7322">
        <v>0</v>
      </c>
      <c r="E7322">
        <v>0</v>
      </c>
      <c r="F7322">
        <v>0</v>
      </c>
      <c r="G7322">
        <v>55555555</v>
      </c>
      <c r="H7322">
        <v>0</v>
      </c>
      <c r="I7322">
        <v>0</v>
      </c>
      <c r="J7322">
        <v>0</v>
      </c>
      <c r="K7322">
        <v>0</v>
      </c>
      <c r="L7322">
        <v>0</v>
      </c>
      <c r="M7322">
        <v>0</v>
      </c>
    </row>
    <row r="7323" spans="2:13" x14ac:dyDescent="0.2">
      <c r="B7323">
        <v>0</v>
      </c>
      <c r="C7323">
        <v>0</v>
      </c>
      <c r="D7323">
        <v>0</v>
      </c>
      <c r="E7323">
        <v>0</v>
      </c>
      <c r="F7323">
        <v>0</v>
      </c>
      <c r="G7323">
        <v>55555555</v>
      </c>
      <c r="H7323">
        <v>0</v>
      </c>
      <c r="I7323">
        <v>0</v>
      </c>
      <c r="J7323">
        <v>0</v>
      </c>
      <c r="K7323">
        <v>0</v>
      </c>
      <c r="L7323">
        <v>0</v>
      </c>
      <c r="M7323">
        <v>0</v>
      </c>
    </row>
    <row r="7324" spans="2:13" x14ac:dyDescent="0.2">
      <c r="B7324">
        <v>0</v>
      </c>
      <c r="C7324">
        <v>0</v>
      </c>
      <c r="D7324">
        <v>0</v>
      </c>
      <c r="E7324">
        <v>0</v>
      </c>
      <c r="F7324">
        <v>0</v>
      </c>
      <c r="G7324">
        <v>55555555</v>
      </c>
      <c r="H7324">
        <v>0</v>
      </c>
      <c r="I7324">
        <v>0</v>
      </c>
      <c r="J7324">
        <v>0</v>
      </c>
      <c r="K7324">
        <v>0</v>
      </c>
      <c r="L7324">
        <v>0</v>
      </c>
      <c r="M7324">
        <v>0</v>
      </c>
    </row>
    <row r="7325" spans="2:13" x14ac:dyDescent="0.2">
      <c r="B7325">
        <v>0</v>
      </c>
      <c r="C7325">
        <v>0</v>
      </c>
      <c r="D7325">
        <v>0</v>
      </c>
      <c r="E7325">
        <v>0</v>
      </c>
      <c r="F7325">
        <v>0</v>
      </c>
      <c r="G7325">
        <v>55555555</v>
      </c>
      <c r="H7325">
        <v>0</v>
      </c>
      <c r="I7325">
        <v>0</v>
      </c>
      <c r="J7325">
        <v>0</v>
      </c>
      <c r="K7325">
        <v>0</v>
      </c>
      <c r="L7325">
        <v>0</v>
      </c>
      <c r="M7325">
        <v>0</v>
      </c>
    </row>
    <row r="7326" spans="2:13" x14ac:dyDescent="0.2">
      <c r="B7326">
        <v>0</v>
      </c>
      <c r="C7326">
        <v>0</v>
      </c>
      <c r="D7326">
        <v>0</v>
      </c>
      <c r="E7326">
        <v>0</v>
      </c>
      <c r="F7326">
        <v>0</v>
      </c>
      <c r="G7326">
        <v>55555555</v>
      </c>
      <c r="H7326">
        <v>0</v>
      </c>
      <c r="I7326">
        <v>0</v>
      </c>
      <c r="J7326">
        <v>0</v>
      </c>
      <c r="K7326">
        <v>0</v>
      </c>
      <c r="L7326">
        <v>0</v>
      </c>
      <c r="M7326">
        <v>0</v>
      </c>
    </row>
    <row r="7327" spans="2:13" x14ac:dyDescent="0.2">
      <c r="B7327">
        <v>0</v>
      </c>
      <c r="C7327">
        <v>0</v>
      </c>
      <c r="D7327">
        <v>0</v>
      </c>
      <c r="E7327">
        <v>0</v>
      </c>
      <c r="F7327">
        <v>0</v>
      </c>
      <c r="G7327">
        <v>55555555</v>
      </c>
      <c r="H7327">
        <v>0</v>
      </c>
      <c r="I7327">
        <v>0</v>
      </c>
      <c r="J7327">
        <v>0</v>
      </c>
      <c r="K7327">
        <v>0</v>
      </c>
      <c r="L7327">
        <v>0</v>
      </c>
      <c r="M7327">
        <v>0</v>
      </c>
    </row>
    <row r="7328" spans="2:13" x14ac:dyDescent="0.2">
      <c r="B7328">
        <v>0</v>
      </c>
      <c r="C7328">
        <v>0</v>
      </c>
      <c r="D7328">
        <v>0</v>
      </c>
      <c r="E7328">
        <v>0</v>
      </c>
      <c r="F7328">
        <v>0</v>
      </c>
      <c r="G7328">
        <v>55555555</v>
      </c>
      <c r="H7328">
        <v>0</v>
      </c>
      <c r="I7328">
        <v>0</v>
      </c>
      <c r="J7328">
        <v>0</v>
      </c>
      <c r="K7328">
        <v>0</v>
      </c>
      <c r="L7328">
        <v>0</v>
      </c>
      <c r="M7328">
        <v>0</v>
      </c>
    </row>
    <row r="7329" spans="2:13" x14ac:dyDescent="0.2">
      <c r="B7329">
        <v>0</v>
      </c>
      <c r="C7329">
        <v>0</v>
      </c>
      <c r="D7329">
        <v>0</v>
      </c>
      <c r="E7329">
        <v>0</v>
      </c>
      <c r="F7329">
        <v>0</v>
      </c>
      <c r="G7329">
        <v>55555555</v>
      </c>
      <c r="H7329">
        <v>0</v>
      </c>
      <c r="I7329">
        <v>0</v>
      </c>
      <c r="J7329">
        <v>0</v>
      </c>
      <c r="K7329">
        <v>0</v>
      </c>
      <c r="L7329">
        <v>0</v>
      </c>
      <c r="M7329">
        <v>0</v>
      </c>
    </row>
    <row r="7330" spans="2:13" x14ac:dyDescent="0.2">
      <c r="B7330">
        <v>0</v>
      </c>
      <c r="C7330">
        <v>0</v>
      </c>
      <c r="D7330">
        <v>0</v>
      </c>
      <c r="E7330">
        <v>0</v>
      </c>
      <c r="F7330">
        <v>0</v>
      </c>
      <c r="G7330">
        <v>55555555</v>
      </c>
      <c r="H7330">
        <v>0</v>
      </c>
      <c r="I7330">
        <v>0</v>
      </c>
      <c r="J7330">
        <v>0</v>
      </c>
      <c r="K7330">
        <v>0</v>
      </c>
      <c r="L7330">
        <v>0</v>
      </c>
      <c r="M7330">
        <v>0</v>
      </c>
    </row>
    <row r="7331" spans="2:13" x14ac:dyDescent="0.2">
      <c r="B7331">
        <v>0</v>
      </c>
      <c r="C7331">
        <v>0</v>
      </c>
      <c r="D7331">
        <v>0</v>
      </c>
      <c r="E7331">
        <v>0</v>
      </c>
      <c r="F7331">
        <v>0</v>
      </c>
      <c r="G7331">
        <v>55555555</v>
      </c>
      <c r="H7331">
        <v>0</v>
      </c>
      <c r="I7331">
        <v>0</v>
      </c>
      <c r="J7331">
        <v>0</v>
      </c>
      <c r="K7331">
        <v>0</v>
      </c>
      <c r="L7331">
        <v>0</v>
      </c>
      <c r="M7331">
        <v>0</v>
      </c>
    </row>
    <row r="7332" spans="2:13" x14ac:dyDescent="0.2">
      <c r="B7332">
        <v>0</v>
      </c>
      <c r="C7332">
        <v>0</v>
      </c>
      <c r="D7332">
        <v>0</v>
      </c>
      <c r="E7332">
        <v>0</v>
      </c>
      <c r="F7332">
        <v>0</v>
      </c>
      <c r="G7332">
        <v>55555555</v>
      </c>
      <c r="H7332">
        <v>0</v>
      </c>
      <c r="I7332">
        <v>0</v>
      </c>
      <c r="J7332">
        <v>0</v>
      </c>
      <c r="K7332">
        <v>0</v>
      </c>
      <c r="L7332">
        <v>0</v>
      </c>
      <c r="M7332">
        <v>0</v>
      </c>
    </row>
    <row r="7333" spans="2:13" x14ac:dyDescent="0.2">
      <c r="B7333">
        <v>0</v>
      </c>
      <c r="C7333">
        <v>0</v>
      </c>
      <c r="D7333">
        <v>0</v>
      </c>
      <c r="E7333">
        <v>0</v>
      </c>
      <c r="F7333">
        <v>0</v>
      </c>
      <c r="G7333">
        <v>55555555</v>
      </c>
      <c r="H7333">
        <v>0</v>
      </c>
      <c r="I7333">
        <v>0</v>
      </c>
      <c r="J7333">
        <v>0</v>
      </c>
      <c r="K7333">
        <v>0</v>
      </c>
      <c r="L7333">
        <v>0</v>
      </c>
      <c r="M7333">
        <v>0</v>
      </c>
    </row>
    <row r="7334" spans="2:13" x14ac:dyDescent="0.2">
      <c r="B7334">
        <v>0</v>
      </c>
      <c r="C7334">
        <v>0</v>
      </c>
      <c r="D7334">
        <v>0</v>
      </c>
      <c r="E7334">
        <v>0</v>
      </c>
      <c r="F7334">
        <v>0</v>
      </c>
      <c r="G7334">
        <v>55555555</v>
      </c>
      <c r="H7334">
        <v>0</v>
      </c>
      <c r="I7334">
        <v>0</v>
      </c>
      <c r="J7334">
        <v>0</v>
      </c>
      <c r="K7334">
        <v>0</v>
      </c>
      <c r="L7334">
        <v>0</v>
      </c>
      <c r="M7334">
        <v>0</v>
      </c>
    </row>
    <row r="7335" spans="2:13" x14ac:dyDescent="0.2">
      <c r="B7335">
        <v>0</v>
      </c>
      <c r="C7335">
        <v>0</v>
      </c>
      <c r="D7335">
        <v>0</v>
      </c>
      <c r="E7335">
        <v>0</v>
      </c>
      <c r="F7335">
        <v>0</v>
      </c>
      <c r="G7335">
        <v>55555555</v>
      </c>
      <c r="H7335">
        <v>0</v>
      </c>
      <c r="I7335">
        <v>0</v>
      </c>
      <c r="J7335">
        <v>0</v>
      </c>
      <c r="K7335">
        <v>0</v>
      </c>
      <c r="L7335">
        <v>0</v>
      </c>
      <c r="M7335">
        <v>0</v>
      </c>
    </row>
    <row r="7336" spans="2:13" x14ac:dyDescent="0.2">
      <c r="B7336">
        <v>0</v>
      </c>
      <c r="C7336">
        <v>0</v>
      </c>
      <c r="D7336">
        <v>0</v>
      </c>
      <c r="E7336">
        <v>0</v>
      </c>
      <c r="F7336">
        <v>0</v>
      </c>
      <c r="G7336">
        <v>55555555</v>
      </c>
      <c r="H7336">
        <v>0</v>
      </c>
      <c r="I7336">
        <v>0</v>
      </c>
      <c r="J7336">
        <v>0</v>
      </c>
      <c r="K7336">
        <v>0</v>
      </c>
      <c r="L7336">
        <v>0</v>
      </c>
      <c r="M7336">
        <v>0</v>
      </c>
    </row>
    <row r="7337" spans="2:13" x14ac:dyDescent="0.2">
      <c r="B7337">
        <v>0</v>
      </c>
      <c r="C7337">
        <v>0</v>
      </c>
      <c r="D7337">
        <v>0</v>
      </c>
      <c r="E7337">
        <v>0</v>
      </c>
      <c r="F7337">
        <v>0</v>
      </c>
      <c r="G7337">
        <v>55555555</v>
      </c>
      <c r="H7337">
        <v>0</v>
      </c>
      <c r="I7337">
        <v>0</v>
      </c>
      <c r="J7337">
        <v>0</v>
      </c>
      <c r="K7337">
        <v>0</v>
      </c>
      <c r="L7337">
        <v>0</v>
      </c>
      <c r="M7337">
        <v>0</v>
      </c>
    </row>
    <row r="7338" spans="2:13" x14ac:dyDescent="0.2">
      <c r="B7338">
        <v>0</v>
      </c>
      <c r="C7338">
        <v>0</v>
      </c>
      <c r="D7338">
        <v>0</v>
      </c>
      <c r="E7338">
        <v>0</v>
      </c>
      <c r="F7338">
        <v>0</v>
      </c>
      <c r="G7338">
        <v>55555555</v>
      </c>
      <c r="H7338">
        <v>0</v>
      </c>
      <c r="I7338">
        <v>0</v>
      </c>
      <c r="J7338">
        <v>0</v>
      </c>
      <c r="K7338">
        <v>0</v>
      </c>
      <c r="L7338">
        <v>0</v>
      </c>
      <c r="M7338">
        <v>0</v>
      </c>
    </row>
    <row r="7339" spans="2:13" x14ac:dyDescent="0.2">
      <c r="B7339">
        <v>0</v>
      </c>
      <c r="C7339">
        <v>0</v>
      </c>
      <c r="D7339">
        <v>0</v>
      </c>
      <c r="E7339">
        <v>0</v>
      </c>
      <c r="F7339">
        <v>0</v>
      </c>
      <c r="G7339">
        <v>55555555</v>
      </c>
      <c r="H7339">
        <v>0</v>
      </c>
      <c r="I7339">
        <v>0</v>
      </c>
      <c r="J7339">
        <v>0</v>
      </c>
      <c r="K7339">
        <v>0</v>
      </c>
      <c r="L7339">
        <v>0</v>
      </c>
      <c r="M7339">
        <v>0</v>
      </c>
    </row>
    <row r="7340" spans="2:13" x14ac:dyDescent="0.2">
      <c r="B7340">
        <v>0</v>
      </c>
      <c r="C7340">
        <v>0</v>
      </c>
      <c r="D7340">
        <v>0</v>
      </c>
      <c r="E7340">
        <v>0</v>
      </c>
      <c r="F7340">
        <v>0</v>
      </c>
      <c r="G7340">
        <v>55555555</v>
      </c>
      <c r="H7340">
        <v>0</v>
      </c>
      <c r="I7340">
        <v>0</v>
      </c>
      <c r="J7340">
        <v>0</v>
      </c>
      <c r="K7340">
        <v>0</v>
      </c>
      <c r="L7340">
        <v>0</v>
      </c>
      <c r="M7340">
        <v>0</v>
      </c>
    </row>
    <row r="7341" spans="2:13" x14ac:dyDescent="0.2">
      <c r="B7341">
        <v>0</v>
      </c>
      <c r="C7341">
        <v>0</v>
      </c>
      <c r="D7341">
        <v>0</v>
      </c>
      <c r="E7341">
        <v>0</v>
      </c>
      <c r="F7341">
        <v>0</v>
      </c>
      <c r="G7341">
        <v>55555555</v>
      </c>
      <c r="H7341">
        <v>0</v>
      </c>
      <c r="I7341">
        <v>0</v>
      </c>
      <c r="J7341">
        <v>0</v>
      </c>
      <c r="K7341">
        <v>0</v>
      </c>
      <c r="L7341">
        <v>0</v>
      </c>
      <c r="M7341">
        <v>0</v>
      </c>
    </row>
    <row r="7342" spans="2:13" x14ac:dyDescent="0.2">
      <c r="B7342">
        <v>0</v>
      </c>
      <c r="C7342">
        <v>0</v>
      </c>
      <c r="D7342">
        <v>0</v>
      </c>
      <c r="E7342">
        <v>0</v>
      </c>
      <c r="F7342">
        <v>0</v>
      </c>
      <c r="G7342">
        <v>55555555</v>
      </c>
      <c r="H7342">
        <v>0</v>
      </c>
      <c r="I7342">
        <v>0</v>
      </c>
      <c r="J7342">
        <v>0</v>
      </c>
      <c r="K7342">
        <v>0</v>
      </c>
      <c r="L7342">
        <v>0</v>
      </c>
      <c r="M7342">
        <v>0</v>
      </c>
    </row>
    <row r="7343" spans="2:13" x14ac:dyDescent="0.2">
      <c r="B7343">
        <v>0</v>
      </c>
      <c r="C7343">
        <v>0</v>
      </c>
      <c r="D7343">
        <v>0</v>
      </c>
      <c r="E7343">
        <v>0</v>
      </c>
      <c r="F7343">
        <v>0</v>
      </c>
      <c r="G7343">
        <v>55555555</v>
      </c>
      <c r="H7343">
        <v>0</v>
      </c>
      <c r="I7343">
        <v>0</v>
      </c>
      <c r="J7343">
        <v>0</v>
      </c>
      <c r="K7343">
        <v>0</v>
      </c>
      <c r="L7343">
        <v>0</v>
      </c>
      <c r="M7343">
        <v>0</v>
      </c>
    </row>
    <row r="7344" spans="2:13" x14ac:dyDescent="0.2">
      <c r="B7344">
        <v>0</v>
      </c>
      <c r="C7344">
        <v>0</v>
      </c>
      <c r="D7344">
        <v>0</v>
      </c>
      <c r="E7344">
        <v>0</v>
      </c>
      <c r="F7344">
        <v>0</v>
      </c>
      <c r="G7344">
        <v>55555555</v>
      </c>
      <c r="H7344">
        <v>0</v>
      </c>
      <c r="I7344">
        <v>0</v>
      </c>
      <c r="J7344">
        <v>0</v>
      </c>
      <c r="K7344">
        <v>0</v>
      </c>
      <c r="L7344">
        <v>0</v>
      </c>
      <c r="M7344">
        <v>0</v>
      </c>
    </row>
    <row r="7345" spans="2:13" x14ac:dyDescent="0.2">
      <c r="B7345">
        <v>0</v>
      </c>
      <c r="C7345">
        <v>0</v>
      </c>
      <c r="D7345">
        <v>0</v>
      </c>
      <c r="E7345">
        <v>0</v>
      </c>
      <c r="F7345">
        <v>0</v>
      </c>
      <c r="G7345">
        <v>55555555</v>
      </c>
      <c r="H7345">
        <v>0</v>
      </c>
      <c r="I7345">
        <v>0</v>
      </c>
      <c r="J7345">
        <v>0</v>
      </c>
      <c r="K7345">
        <v>0</v>
      </c>
      <c r="L7345">
        <v>0</v>
      </c>
      <c r="M7345">
        <v>0</v>
      </c>
    </row>
    <row r="7346" spans="2:13" x14ac:dyDescent="0.2">
      <c r="B7346">
        <v>0</v>
      </c>
      <c r="C7346">
        <v>0</v>
      </c>
      <c r="D7346">
        <v>0</v>
      </c>
      <c r="E7346">
        <v>0</v>
      </c>
      <c r="F7346">
        <v>0</v>
      </c>
      <c r="G7346">
        <v>55555555</v>
      </c>
      <c r="H7346">
        <v>0</v>
      </c>
      <c r="I7346">
        <v>0</v>
      </c>
      <c r="J7346">
        <v>0</v>
      </c>
      <c r="K7346">
        <v>0</v>
      </c>
      <c r="L7346">
        <v>0</v>
      </c>
      <c r="M7346">
        <v>0</v>
      </c>
    </row>
    <row r="7347" spans="2:13" x14ac:dyDescent="0.2">
      <c r="B7347">
        <v>0</v>
      </c>
      <c r="C7347">
        <v>0</v>
      </c>
      <c r="D7347">
        <v>0</v>
      </c>
      <c r="E7347">
        <v>0</v>
      </c>
      <c r="F7347">
        <v>0</v>
      </c>
      <c r="G7347">
        <v>55555555</v>
      </c>
      <c r="H7347">
        <v>0</v>
      </c>
      <c r="I7347">
        <v>0</v>
      </c>
      <c r="J7347">
        <v>0</v>
      </c>
      <c r="K7347">
        <v>0</v>
      </c>
      <c r="L7347">
        <v>0</v>
      </c>
      <c r="M7347">
        <v>0</v>
      </c>
    </row>
    <row r="7348" spans="2:13" x14ac:dyDescent="0.2">
      <c r="B7348">
        <v>0</v>
      </c>
      <c r="C7348">
        <v>0</v>
      </c>
      <c r="D7348">
        <v>0</v>
      </c>
      <c r="E7348">
        <v>0</v>
      </c>
      <c r="F7348">
        <v>0</v>
      </c>
      <c r="G7348">
        <v>55555555</v>
      </c>
      <c r="H7348">
        <v>0</v>
      </c>
      <c r="I7348">
        <v>0</v>
      </c>
      <c r="J7348">
        <v>0</v>
      </c>
      <c r="K7348">
        <v>0</v>
      </c>
      <c r="L7348">
        <v>0</v>
      </c>
      <c r="M7348">
        <v>0</v>
      </c>
    </row>
    <row r="7349" spans="2:13" x14ac:dyDescent="0.2">
      <c r="B7349">
        <v>0</v>
      </c>
      <c r="C7349">
        <v>0</v>
      </c>
      <c r="D7349">
        <v>0</v>
      </c>
      <c r="E7349">
        <v>0</v>
      </c>
      <c r="F7349">
        <v>0</v>
      </c>
      <c r="G7349">
        <v>55555555</v>
      </c>
      <c r="H7349">
        <v>0</v>
      </c>
      <c r="I7349">
        <v>0</v>
      </c>
      <c r="J7349">
        <v>0</v>
      </c>
      <c r="K7349">
        <v>0</v>
      </c>
      <c r="L7349">
        <v>0</v>
      </c>
      <c r="M7349">
        <v>0</v>
      </c>
    </row>
    <row r="7350" spans="2:13" x14ac:dyDescent="0.2">
      <c r="B7350">
        <v>0</v>
      </c>
      <c r="C7350">
        <v>0</v>
      </c>
      <c r="D7350">
        <v>0</v>
      </c>
      <c r="E7350">
        <v>0</v>
      </c>
      <c r="F7350">
        <v>0</v>
      </c>
      <c r="G7350">
        <v>55555555</v>
      </c>
      <c r="H7350">
        <v>0</v>
      </c>
      <c r="I7350">
        <v>0</v>
      </c>
      <c r="J7350">
        <v>0</v>
      </c>
      <c r="K7350">
        <v>0</v>
      </c>
      <c r="L7350">
        <v>0</v>
      </c>
      <c r="M7350">
        <v>0</v>
      </c>
    </row>
    <row r="7351" spans="2:13" x14ac:dyDescent="0.2">
      <c r="B7351">
        <v>0</v>
      </c>
      <c r="C7351">
        <v>0</v>
      </c>
      <c r="D7351">
        <v>0</v>
      </c>
      <c r="E7351">
        <v>0</v>
      </c>
      <c r="F7351">
        <v>0</v>
      </c>
      <c r="G7351">
        <v>55555555</v>
      </c>
      <c r="H7351">
        <v>0</v>
      </c>
      <c r="I7351">
        <v>0</v>
      </c>
      <c r="J7351">
        <v>0</v>
      </c>
      <c r="K7351">
        <v>0</v>
      </c>
      <c r="L7351">
        <v>0</v>
      </c>
      <c r="M7351">
        <v>0</v>
      </c>
    </row>
    <row r="7352" spans="2:13" x14ac:dyDescent="0.2">
      <c r="B7352">
        <v>0</v>
      </c>
      <c r="C7352">
        <v>0</v>
      </c>
      <c r="D7352">
        <v>0</v>
      </c>
      <c r="E7352">
        <v>0</v>
      </c>
      <c r="F7352">
        <v>0</v>
      </c>
      <c r="G7352">
        <v>55555555</v>
      </c>
      <c r="H7352">
        <v>0</v>
      </c>
      <c r="I7352">
        <v>0</v>
      </c>
      <c r="J7352">
        <v>0</v>
      </c>
      <c r="K7352">
        <v>0</v>
      </c>
      <c r="L7352">
        <v>0</v>
      </c>
      <c r="M7352">
        <v>0</v>
      </c>
    </row>
    <row r="7353" spans="2:13" x14ac:dyDescent="0.2">
      <c r="B7353">
        <v>0</v>
      </c>
      <c r="C7353">
        <v>0</v>
      </c>
      <c r="D7353">
        <v>0</v>
      </c>
      <c r="E7353">
        <v>0</v>
      </c>
      <c r="F7353">
        <v>0</v>
      </c>
      <c r="G7353">
        <v>55555555</v>
      </c>
      <c r="H7353">
        <v>0</v>
      </c>
      <c r="I7353">
        <v>0</v>
      </c>
      <c r="J7353">
        <v>0</v>
      </c>
      <c r="K7353">
        <v>0</v>
      </c>
      <c r="L7353">
        <v>0</v>
      </c>
      <c r="M7353">
        <v>0</v>
      </c>
    </row>
    <row r="7354" spans="2:13" x14ac:dyDescent="0.2">
      <c r="B7354">
        <v>0</v>
      </c>
      <c r="C7354">
        <v>0</v>
      </c>
      <c r="D7354">
        <v>0</v>
      </c>
      <c r="E7354">
        <v>0</v>
      </c>
      <c r="F7354">
        <v>0</v>
      </c>
      <c r="G7354">
        <v>55555555</v>
      </c>
      <c r="H7354">
        <v>0</v>
      </c>
      <c r="I7354">
        <v>0</v>
      </c>
      <c r="J7354">
        <v>0</v>
      </c>
      <c r="K7354">
        <v>0</v>
      </c>
      <c r="L7354">
        <v>0</v>
      </c>
      <c r="M7354">
        <v>0</v>
      </c>
    </row>
    <row r="7355" spans="2:13" x14ac:dyDescent="0.2">
      <c r="B7355">
        <v>0</v>
      </c>
      <c r="C7355">
        <v>0</v>
      </c>
      <c r="D7355">
        <v>0</v>
      </c>
      <c r="E7355">
        <v>0</v>
      </c>
      <c r="F7355">
        <v>0</v>
      </c>
      <c r="G7355">
        <v>55555555</v>
      </c>
      <c r="H7355">
        <v>0</v>
      </c>
      <c r="I7355">
        <v>0</v>
      </c>
      <c r="J7355">
        <v>0</v>
      </c>
      <c r="K7355">
        <v>0</v>
      </c>
      <c r="L7355">
        <v>0</v>
      </c>
      <c r="M7355">
        <v>0</v>
      </c>
    </row>
    <row r="7356" spans="2:13" x14ac:dyDescent="0.2">
      <c r="B7356">
        <v>0</v>
      </c>
      <c r="C7356">
        <v>0</v>
      </c>
      <c r="D7356">
        <v>0</v>
      </c>
      <c r="E7356">
        <v>0</v>
      </c>
      <c r="F7356">
        <v>0</v>
      </c>
      <c r="G7356">
        <v>55555555</v>
      </c>
      <c r="H7356">
        <v>0</v>
      </c>
      <c r="I7356">
        <v>0</v>
      </c>
      <c r="J7356">
        <v>0</v>
      </c>
      <c r="K7356">
        <v>0</v>
      </c>
      <c r="L7356">
        <v>0</v>
      </c>
      <c r="M7356">
        <v>0</v>
      </c>
    </row>
    <row r="7357" spans="2:13" x14ac:dyDescent="0.2">
      <c r="B7357">
        <v>0</v>
      </c>
      <c r="C7357">
        <v>0</v>
      </c>
      <c r="D7357">
        <v>0</v>
      </c>
      <c r="E7357">
        <v>0</v>
      </c>
      <c r="F7357">
        <v>0</v>
      </c>
      <c r="G7357">
        <v>55555555</v>
      </c>
      <c r="H7357">
        <v>0</v>
      </c>
      <c r="I7357">
        <v>0</v>
      </c>
      <c r="J7357">
        <v>0</v>
      </c>
      <c r="K7357">
        <v>0</v>
      </c>
      <c r="L7357">
        <v>0</v>
      </c>
      <c r="M7357">
        <v>0</v>
      </c>
    </row>
    <row r="7358" spans="2:13" x14ac:dyDescent="0.2">
      <c r="B7358">
        <v>0</v>
      </c>
      <c r="C7358">
        <v>0</v>
      </c>
      <c r="D7358">
        <v>0</v>
      </c>
      <c r="E7358">
        <v>0</v>
      </c>
      <c r="F7358">
        <v>0</v>
      </c>
      <c r="G7358">
        <v>55555555</v>
      </c>
      <c r="H7358">
        <v>0</v>
      </c>
      <c r="I7358">
        <v>0</v>
      </c>
      <c r="J7358">
        <v>0</v>
      </c>
      <c r="K7358">
        <v>0</v>
      </c>
      <c r="L7358">
        <v>0</v>
      </c>
      <c r="M7358">
        <v>0</v>
      </c>
    </row>
    <row r="7359" spans="2:13" x14ac:dyDescent="0.2">
      <c r="B7359">
        <v>0</v>
      </c>
      <c r="C7359">
        <v>0</v>
      </c>
      <c r="D7359">
        <v>0</v>
      </c>
      <c r="E7359">
        <v>0</v>
      </c>
      <c r="F7359">
        <v>0</v>
      </c>
      <c r="G7359">
        <v>55555555</v>
      </c>
      <c r="H7359">
        <v>0</v>
      </c>
      <c r="I7359">
        <v>0</v>
      </c>
      <c r="J7359">
        <v>0</v>
      </c>
      <c r="K7359">
        <v>0</v>
      </c>
      <c r="L7359">
        <v>0</v>
      </c>
      <c r="M7359">
        <v>0</v>
      </c>
    </row>
    <row r="7360" spans="2:13" x14ac:dyDescent="0.2">
      <c r="B7360">
        <v>0</v>
      </c>
      <c r="C7360">
        <v>0</v>
      </c>
      <c r="D7360">
        <v>0</v>
      </c>
      <c r="E7360">
        <v>0</v>
      </c>
      <c r="F7360">
        <v>0</v>
      </c>
      <c r="G7360">
        <v>55555555</v>
      </c>
      <c r="H7360">
        <v>0</v>
      </c>
      <c r="I7360">
        <v>0</v>
      </c>
      <c r="J7360">
        <v>0</v>
      </c>
      <c r="K7360">
        <v>0</v>
      </c>
      <c r="L7360">
        <v>0</v>
      </c>
      <c r="M7360">
        <v>0</v>
      </c>
    </row>
    <row r="7361" spans="2:13" x14ac:dyDescent="0.2">
      <c r="B7361">
        <v>0</v>
      </c>
      <c r="C7361">
        <v>0</v>
      </c>
      <c r="D7361">
        <v>0</v>
      </c>
      <c r="E7361">
        <v>0</v>
      </c>
      <c r="F7361">
        <v>0</v>
      </c>
      <c r="G7361">
        <v>55555555</v>
      </c>
      <c r="H7361">
        <v>0</v>
      </c>
      <c r="I7361">
        <v>0</v>
      </c>
      <c r="J7361">
        <v>0</v>
      </c>
      <c r="K7361">
        <v>0</v>
      </c>
      <c r="L7361">
        <v>0</v>
      </c>
      <c r="M7361">
        <v>0</v>
      </c>
    </row>
    <row r="7362" spans="2:13" x14ac:dyDescent="0.2">
      <c r="B7362">
        <v>0</v>
      </c>
      <c r="C7362">
        <v>0</v>
      </c>
      <c r="D7362">
        <v>0</v>
      </c>
      <c r="E7362">
        <v>0</v>
      </c>
      <c r="F7362">
        <v>0</v>
      </c>
      <c r="G7362">
        <v>55555555</v>
      </c>
      <c r="H7362">
        <v>0</v>
      </c>
      <c r="I7362">
        <v>0</v>
      </c>
      <c r="J7362">
        <v>0</v>
      </c>
      <c r="K7362">
        <v>0</v>
      </c>
      <c r="L7362">
        <v>0</v>
      </c>
      <c r="M7362">
        <v>0</v>
      </c>
    </row>
    <row r="7363" spans="2:13" x14ac:dyDescent="0.2">
      <c r="B7363">
        <v>0</v>
      </c>
      <c r="C7363">
        <v>0</v>
      </c>
      <c r="D7363">
        <v>0</v>
      </c>
      <c r="E7363">
        <v>0</v>
      </c>
      <c r="F7363">
        <v>0</v>
      </c>
      <c r="G7363">
        <v>55555555</v>
      </c>
      <c r="H7363">
        <v>0</v>
      </c>
      <c r="I7363">
        <v>0</v>
      </c>
      <c r="J7363">
        <v>0</v>
      </c>
      <c r="K7363">
        <v>0</v>
      </c>
      <c r="L7363">
        <v>0</v>
      </c>
      <c r="M7363">
        <v>0</v>
      </c>
    </row>
    <row r="7364" spans="2:13" x14ac:dyDescent="0.2">
      <c r="B7364">
        <v>0</v>
      </c>
      <c r="C7364">
        <v>0</v>
      </c>
      <c r="D7364">
        <v>0</v>
      </c>
      <c r="E7364">
        <v>0</v>
      </c>
      <c r="F7364">
        <v>0</v>
      </c>
      <c r="G7364">
        <v>55555555</v>
      </c>
      <c r="H7364">
        <v>0</v>
      </c>
      <c r="I7364">
        <v>0</v>
      </c>
      <c r="J7364">
        <v>0</v>
      </c>
      <c r="K7364">
        <v>0</v>
      </c>
      <c r="L7364">
        <v>0</v>
      </c>
      <c r="M7364">
        <v>0</v>
      </c>
    </row>
    <row r="7365" spans="2:13" x14ac:dyDescent="0.2">
      <c r="B7365">
        <v>0</v>
      </c>
      <c r="C7365">
        <v>0</v>
      </c>
      <c r="D7365">
        <v>0</v>
      </c>
      <c r="E7365">
        <v>0</v>
      </c>
      <c r="F7365">
        <v>0</v>
      </c>
      <c r="G7365">
        <v>55555555</v>
      </c>
      <c r="H7365">
        <v>0</v>
      </c>
      <c r="I7365">
        <v>0</v>
      </c>
      <c r="J7365">
        <v>0</v>
      </c>
      <c r="K7365">
        <v>0</v>
      </c>
      <c r="L7365">
        <v>0</v>
      </c>
      <c r="M7365">
        <v>0</v>
      </c>
    </row>
    <row r="7366" spans="2:13" x14ac:dyDescent="0.2">
      <c r="B7366">
        <v>0</v>
      </c>
      <c r="C7366">
        <v>0</v>
      </c>
      <c r="D7366">
        <v>0</v>
      </c>
      <c r="E7366">
        <v>0</v>
      </c>
      <c r="F7366">
        <v>0</v>
      </c>
      <c r="G7366">
        <v>55555555</v>
      </c>
      <c r="H7366">
        <v>0</v>
      </c>
      <c r="I7366">
        <v>0</v>
      </c>
      <c r="J7366">
        <v>0</v>
      </c>
      <c r="K7366">
        <v>0</v>
      </c>
      <c r="L7366">
        <v>0</v>
      </c>
      <c r="M7366">
        <v>0</v>
      </c>
    </row>
    <row r="7367" spans="2:13" x14ac:dyDescent="0.2">
      <c r="B7367">
        <v>0</v>
      </c>
      <c r="C7367">
        <v>0</v>
      </c>
      <c r="D7367">
        <v>0</v>
      </c>
      <c r="E7367">
        <v>0</v>
      </c>
      <c r="F7367">
        <v>0</v>
      </c>
      <c r="G7367">
        <v>55555555</v>
      </c>
      <c r="H7367">
        <v>0</v>
      </c>
      <c r="I7367">
        <v>0</v>
      </c>
      <c r="J7367">
        <v>0</v>
      </c>
      <c r="K7367">
        <v>0</v>
      </c>
      <c r="L7367">
        <v>0</v>
      </c>
      <c r="M7367">
        <v>0</v>
      </c>
    </row>
    <row r="7368" spans="2:13" x14ac:dyDescent="0.2">
      <c r="B7368">
        <v>0</v>
      </c>
      <c r="C7368">
        <v>0</v>
      </c>
      <c r="D7368">
        <v>0</v>
      </c>
      <c r="E7368">
        <v>0</v>
      </c>
      <c r="F7368">
        <v>0</v>
      </c>
      <c r="G7368">
        <v>55555555</v>
      </c>
      <c r="H7368">
        <v>0</v>
      </c>
      <c r="I7368">
        <v>0</v>
      </c>
      <c r="J7368">
        <v>0</v>
      </c>
      <c r="K7368">
        <v>0</v>
      </c>
      <c r="L7368">
        <v>0</v>
      </c>
      <c r="M7368">
        <v>0</v>
      </c>
    </row>
    <row r="7369" spans="2:13" x14ac:dyDescent="0.2">
      <c r="B7369">
        <v>0</v>
      </c>
      <c r="C7369">
        <v>0</v>
      </c>
      <c r="D7369">
        <v>0</v>
      </c>
      <c r="E7369">
        <v>0</v>
      </c>
      <c r="F7369">
        <v>0</v>
      </c>
      <c r="G7369">
        <v>55555555</v>
      </c>
      <c r="H7369">
        <v>0</v>
      </c>
      <c r="I7369">
        <v>0</v>
      </c>
      <c r="J7369">
        <v>0</v>
      </c>
      <c r="K7369">
        <v>0</v>
      </c>
      <c r="L7369">
        <v>0</v>
      </c>
      <c r="M7369">
        <v>0</v>
      </c>
    </row>
    <row r="7370" spans="2:13" x14ac:dyDescent="0.2">
      <c r="B7370">
        <v>0</v>
      </c>
      <c r="C7370">
        <v>0</v>
      </c>
      <c r="D7370">
        <v>0</v>
      </c>
      <c r="E7370">
        <v>0</v>
      </c>
      <c r="F7370">
        <v>0</v>
      </c>
      <c r="G7370">
        <v>55555555</v>
      </c>
      <c r="H7370">
        <v>0</v>
      </c>
      <c r="I7370">
        <v>0</v>
      </c>
      <c r="J7370">
        <v>0</v>
      </c>
      <c r="K7370">
        <v>0</v>
      </c>
      <c r="L7370">
        <v>0</v>
      </c>
      <c r="M7370">
        <v>0</v>
      </c>
    </row>
    <row r="7371" spans="2:13" x14ac:dyDescent="0.2">
      <c r="B7371">
        <v>0</v>
      </c>
      <c r="C7371">
        <v>0</v>
      </c>
      <c r="D7371">
        <v>0</v>
      </c>
      <c r="E7371">
        <v>0</v>
      </c>
      <c r="F7371">
        <v>0</v>
      </c>
      <c r="G7371">
        <v>55555555</v>
      </c>
      <c r="H7371">
        <v>0</v>
      </c>
      <c r="I7371">
        <v>0</v>
      </c>
      <c r="J7371">
        <v>0</v>
      </c>
      <c r="K7371">
        <v>0</v>
      </c>
      <c r="L7371">
        <v>0</v>
      </c>
      <c r="M7371">
        <v>0</v>
      </c>
    </row>
    <row r="7372" spans="2:13" x14ac:dyDescent="0.2">
      <c r="B7372">
        <v>0</v>
      </c>
      <c r="C7372">
        <v>0</v>
      </c>
      <c r="D7372">
        <v>0</v>
      </c>
      <c r="E7372">
        <v>0</v>
      </c>
      <c r="F7372">
        <v>0</v>
      </c>
      <c r="G7372">
        <v>55555555</v>
      </c>
      <c r="H7372">
        <v>0</v>
      </c>
      <c r="I7372">
        <v>0</v>
      </c>
      <c r="J7372">
        <v>0</v>
      </c>
      <c r="K7372">
        <v>0</v>
      </c>
      <c r="L7372">
        <v>0</v>
      </c>
      <c r="M7372">
        <v>0</v>
      </c>
    </row>
    <row r="7373" spans="2:13" x14ac:dyDescent="0.2">
      <c r="B7373">
        <v>0</v>
      </c>
      <c r="C7373">
        <v>0</v>
      </c>
      <c r="D7373">
        <v>0</v>
      </c>
      <c r="E7373">
        <v>0</v>
      </c>
      <c r="F7373">
        <v>0</v>
      </c>
      <c r="G7373">
        <v>55555555</v>
      </c>
      <c r="H7373">
        <v>0</v>
      </c>
      <c r="I7373">
        <v>0</v>
      </c>
      <c r="J7373">
        <v>0</v>
      </c>
      <c r="K7373">
        <v>0</v>
      </c>
      <c r="L7373">
        <v>0</v>
      </c>
      <c r="M7373">
        <v>0</v>
      </c>
    </row>
    <row r="7374" spans="2:13" x14ac:dyDescent="0.2">
      <c r="B7374">
        <v>0</v>
      </c>
      <c r="C7374">
        <v>0</v>
      </c>
      <c r="D7374">
        <v>0</v>
      </c>
      <c r="E7374">
        <v>0</v>
      </c>
      <c r="F7374">
        <v>0</v>
      </c>
      <c r="G7374">
        <v>55555555</v>
      </c>
      <c r="H7374">
        <v>0</v>
      </c>
      <c r="I7374">
        <v>0</v>
      </c>
      <c r="J7374">
        <v>0</v>
      </c>
      <c r="K7374">
        <v>0</v>
      </c>
      <c r="L7374">
        <v>0</v>
      </c>
      <c r="M7374">
        <v>0</v>
      </c>
    </row>
    <row r="7375" spans="2:13" x14ac:dyDescent="0.2">
      <c r="B7375">
        <v>0</v>
      </c>
      <c r="C7375">
        <v>0</v>
      </c>
      <c r="D7375">
        <v>0</v>
      </c>
      <c r="E7375">
        <v>0</v>
      </c>
      <c r="F7375">
        <v>0</v>
      </c>
      <c r="G7375">
        <v>55555555</v>
      </c>
      <c r="H7375">
        <v>0</v>
      </c>
      <c r="I7375">
        <v>0</v>
      </c>
      <c r="J7375">
        <v>0</v>
      </c>
      <c r="K7375">
        <v>0</v>
      </c>
      <c r="L7375">
        <v>0</v>
      </c>
      <c r="M7375">
        <v>0</v>
      </c>
    </row>
    <row r="7376" spans="2:13" x14ac:dyDescent="0.2">
      <c r="B7376">
        <v>0</v>
      </c>
      <c r="C7376">
        <v>0</v>
      </c>
      <c r="D7376">
        <v>0</v>
      </c>
      <c r="E7376">
        <v>0</v>
      </c>
      <c r="F7376">
        <v>0</v>
      </c>
      <c r="G7376">
        <v>55555555</v>
      </c>
      <c r="H7376">
        <v>0</v>
      </c>
      <c r="I7376">
        <v>0</v>
      </c>
      <c r="J7376">
        <v>0</v>
      </c>
      <c r="K7376">
        <v>0</v>
      </c>
      <c r="L7376">
        <v>0</v>
      </c>
      <c r="M7376">
        <v>0</v>
      </c>
    </row>
    <row r="7377" spans="2:13" x14ac:dyDescent="0.2">
      <c r="B7377">
        <v>0</v>
      </c>
      <c r="C7377">
        <v>0</v>
      </c>
      <c r="D7377">
        <v>0</v>
      </c>
      <c r="E7377">
        <v>0</v>
      </c>
      <c r="F7377">
        <v>0</v>
      </c>
      <c r="G7377">
        <v>55555555</v>
      </c>
      <c r="H7377">
        <v>0</v>
      </c>
      <c r="I7377">
        <v>0</v>
      </c>
      <c r="J7377">
        <v>0</v>
      </c>
      <c r="K7377">
        <v>0</v>
      </c>
      <c r="L7377">
        <v>0</v>
      </c>
      <c r="M7377">
        <v>0</v>
      </c>
    </row>
    <row r="7378" spans="2:13" x14ac:dyDescent="0.2">
      <c r="B7378">
        <v>0</v>
      </c>
      <c r="C7378">
        <v>0</v>
      </c>
      <c r="D7378">
        <v>0</v>
      </c>
      <c r="E7378">
        <v>0</v>
      </c>
      <c r="F7378">
        <v>0</v>
      </c>
      <c r="G7378">
        <v>55555555</v>
      </c>
      <c r="H7378">
        <v>0</v>
      </c>
      <c r="I7378">
        <v>0</v>
      </c>
      <c r="J7378">
        <v>0</v>
      </c>
      <c r="K7378">
        <v>0</v>
      </c>
      <c r="L7378">
        <v>0</v>
      </c>
      <c r="M7378">
        <v>0</v>
      </c>
    </row>
    <row r="7379" spans="2:13" x14ac:dyDescent="0.2">
      <c r="B7379">
        <v>0</v>
      </c>
      <c r="C7379">
        <v>0</v>
      </c>
      <c r="D7379">
        <v>0</v>
      </c>
      <c r="E7379">
        <v>0</v>
      </c>
      <c r="F7379">
        <v>0</v>
      </c>
      <c r="G7379">
        <v>55555555</v>
      </c>
      <c r="H7379">
        <v>0</v>
      </c>
      <c r="I7379">
        <v>0</v>
      </c>
      <c r="J7379">
        <v>0</v>
      </c>
      <c r="K7379">
        <v>0</v>
      </c>
      <c r="L7379">
        <v>0</v>
      </c>
      <c r="M7379">
        <v>0</v>
      </c>
    </row>
    <row r="7380" spans="2:13" x14ac:dyDescent="0.2">
      <c r="B7380">
        <v>0</v>
      </c>
      <c r="C7380">
        <v>0</v>
      </c>
      <c r="D7380">
        <v>0</v>
      </c>
      <c r="E7380">
        <v>0</v>
      </c>
      <c r="F7380">
        <v>0</v>
      </c>
      <c r="G7380">
        <v>55555555</v>
      </c>
      <c r="H7380">
        <v>0</v>
      </c>
      <c r="I7380">
        <v>0</v>
      </c>
      <c r="J7380">
        <v>0</v>
      </c>
      <c r="K7380">
        <v>0</v>
      </c>
      <c r="L7380">
        <v>0</v>
      </c>
      <c r="M7380">
        <v>0</v>
      </c>
    </row>
    <row r="7381" spans="2:13" x14ac:dyDescent="0.2">
      <c r="B7381">
        <v>0</v>
      </c>
      <c r="C7381">
        <v>0</v>
      </c>
      <c r="D7381">
        <v>0</v>
      </c>
      <c r="E7381">
        <v>0</v>
      </c>
      <c r="F7381">
        <v>0</v>
      </c>
      <c r="G7381">
        <v>55555555</v>
      </c>
      <c r="H7381">
        <v>0</v>
      </c>
      <c r="I7381">
        <v>0</v>
      </c>
      <c r="J7381">
        <v>0</v>
      </c>
      <c r="K7381">
        <v>0</v>
      </c>
      <c r="L7381">
        <v>0</v>
      </c>
      <c r="M7381">
        <v>0</v>
      </c>
    </row>
    <row r="7382" spans="2:13" x14ac:dyDescent="0.2">
      <c r="B7382">
        <v>0</v>
      </c>
      <c r="C7382">
        <v>0</v>
      </c>
      <c r="D7382">
        <v>0</v>
      </c>
      <c r="E7382">
        <v>0</v>
      </c>
      <c r="F7382">
        <v>0</v>
      </c>
      <c r="G7382">
        <v>55555555</v>
      </c>
      <c r="H7382">
        <v>0</v>
      </c>
      <c r="I7382">
        <v>0</v>
      </c>
      <c r="J7382">
        <v>0</v>
      </c>
      <c r="K7382">
        <v>0</v>
      </c>
      <c r="L7382">
        <v>0</v>
      </c>
      <c r="M7382">
        <v>0</v>
      </c>
    </row>
    <row r="7383" spans="2:13" x14ac:dyDescent="0.2">
      <c r="B7383">
        <v>0</v>
      </c>
      <c r="C7383">
        <v>0</v>
      </c>
      <c r="D7383">
        <v>0</v>
      </c>
      <c r="E7383">
        <v>0</v>
      </c>
      <c r="F7383">
        <v>0</v>
      </c>
      <c r="G7383">
        <v>55555555</v>
      </c>
      <c r="H7383">
        <v>0</v>
      </c>
      <c r="I7383">
        <v>0</v>
      </c>
      <c r="J7383">
        <v>0</v>
      </c>
      <c r="K7383">
        <v>0</v>
      </c>
      <c r="L7383">
        <v>0</v>
      </c>
      <c r="M7383">
        <v>0</v>
      </c>
    </row>
    <row r="7384" spans="2:13" x14ac:dyDescent="0.2">
      <c r="B7384">
        <v>0</v>
      </c>
      <c r="C7384">
        <v>0</v>
      </c>
      <c r="D7384">
        <v>0</v>
      </c>
      <c r="E7384">
        <v>0</v>
      </c>
      <c r="F7384">
        <v>0</v>
      </c>
      <c r="G7384">
        <v>55555555</v>
      </c>
      <c r="H7384">
        <v>0</v>
      </c>
      <c r="I7384">
        <v>0</v>
      </c>
      <c r="J7384">
        <v>0</v>
      </c>
      <c r="K7384">
        <v>0</v>
      </c>
      <c r="L7384">
        <v>0</v>
      </c>
      <c r="M7384">
        <v>0</v>
      </c>
    </row>
    <row r="7385" spans="2:13" x14ac:dyDescent="0.2">
      <c r="B7385">
        <v>0</v>
      </c>
      <c r="C7385">
        <v>0</v>
      </c>
      <c r="D7385">
        <v>0</v>
      </c>
      <c r="E7385">
        <v>0</v>
      </c>
      <c r="F7385">
        <v>0</v>
      </c>
      <c r="G7385">
        <v>55555555</v>
      </c>
      <c r="H7385">
        <v>0</v>
      </c>
      <c r="I7385">
        <v>0</v>
      </c>
      <c r="J7385">
        <v>0</v>
      </c>
      <c r="K7385">
        <v>0</v>
      </c>
      <c r="L7385">
        <v>0</v>
      </c>
      <c r="M7385">
        <v>0</v>
      </c>
    </row>
    <row r="7386" spans="2:13" x14ac:dyDescent="0.2">
      <c r="B7386">
        <v>0</v>
      </c>
      <c r="C7386">
        <v>0</v>
      </c>
      <c r="D7386">
        <v>0</v>
      </c>
      <c r="E7386">
        <v>0</v>
      </c>
      <c r="F7386">
        <v>0</v>
      </c>
      <c r="G7386">
        <v>55555555</v>
      </c>
      <c r="H7386">
        <v>0</v>
      </c>
      <c r="I7386">
        <v>0</v>
      </c>
      <c r="J7386">
        <v>0</v>
      </c>
      <c r="K7386">
        <v>0</v>
      </c>
      <c r="L7386">
        <v>0</v>
      </c>
      <c r="M7386">
        <v>0</v>
      </c>
    </row>
    <row r="7387" spans="2:13" x14ac:dyDescent="0.2">
      <c r="B7387">
        <v>0</v>
      </c>
      <c r="C7387">
        <v>0</v>
      </c>
      <c r="D7387">
        <v>0</v>
      </c>
      <c r="E7387">
        <v>0</v>
      </c>
      <c r="F7387">
        <v>0</v>
      </c>
      <c r="G7387">
        <v>55555555</v>
      </c>
      <c r="H7387">
        <v>0</v>
      </c>
      <c r="I7387">
        <v>0</v>
      </c>
      <c r="J7387">
        <v>0</v>
      </c>
      <c r="K7387">
        <v>0</v>
      </c>
      <c r="L7387">
        <v>0</v>
      </c>
      <c r="M7387">
        <v>0</v>
      </c>
    </row>
    <row r="7388" spans="2:13" x14ac:dyDescent="0.2">
      <c r="B7388">
        <v>0</v>
      </c>
      <c r="C7388">
        <v>0</v>
      </c>
      <c r="D7388">
        <v>0</v>
      </c>
      <c r="E7388">
        <v>0</v>
      </c>
      <c r="F7388">
        <v>0</v>
      </c>
      <c r="G7388">
        <v>55555555</v>
      </c>
      <c r="H7388">
        <v>0</v>
      </c>
      <c r="I7388">
        <v>0</v>
      </c>
      <c r="J7388">
        <v>0</v>
      </c>
      <c r="K7388">
        <v>0</v>
      </c>
      <c r="L7388">
        <v>0</v>
      </c>
      <c r="M7388">
        <v>0</v>
      </c>
    </row>
    <row r="7389" spans="2:13" x14ac:dyDescent="0.2">
      <c r="B7389">
        <v>0</v>
      </c>
      <c r="C7389">
        <v>0</v>
      </c>
      <c r="D7389">
        <v>0</v>
      </c>
      <c r="E7389">
        <v>0</v>
      </c>
      <c r="F7389">
        <v>0</v>
      </c>
      <c r="G7389">
        <v>55555555</v>
      </c>
      <c r="H7389">
        <v>0</v>
      </c>
      <c r="I7389">
        <v>0</v>
      </c>
      <c r="J7389">
        <v>0</v>
      </c>
      <c r="K7389">
        <v>0</v>
      </c>
      <c r="L7389">
        <v>0</v>
      </c>
      <c r="M7389">
        <v>0</v>
      </c>
    </row>
    <row r="7390" spans="2:13" x14ac:dyDescent="0.2">
      <c r="B7390">
        <v>0</v>
      </c>
      <c r="C7390">
        <v>0</v>
      </c>
      <c r="D7390">
        <v>0</v>
      </c>
      <c r="E7390">
        <v>0</v>
      </c>
      <c r="F7390">
        <v>0</v>
      </c>
      <c r="G7390">
        <v>55555555</v>
      </c>
      <c r="H7390">
        <v>0</v>
      </c>
      <c r="I7390">
        <v>0</v>
      </c>
      <c r="J7390">
        <v>0</v>
      </c>
      <c r="K7390">
        <v>0</v>
      </c>
      <c r="L7390">
        <v>0</v>
      </c>
      <c r="M7390">
        <v>0</v>
      </c>
    </row>
    <row r="7391" spans="2:13" x14ac:dyDescent="0.2">
      <c r="B7391">
        <v>0</v>
      </c>
      <c r="C7391">
        <v>0</v>
      </c>
      <c r="D7391">
        <v>0</v>
      </c>
      <c r="E7391">
        <v>0</v>
      </c>
      <c r="F7391">
        <v>0</v>
      </c>
      <c r="G7391">
        <v>55555555</v>
      </c>
      <c r="H7391">
        <v>0</v>
      </c>
      <c r="I7391">
        <v>0</v>
      </c>
      <c r="J7391">
        <v>0</v>
      </c>
      <c r="K7391">
        <v>0</v>
      </c>
      <c r="L7391">
        <v>0</v>
      </c>
      <c r="M7391">
        <v>0</v>
      </c>
    </row>
    <row r="7392" spans="2:13" x14ac:dyDescent="0.2">
      <c r="B7392">
        <v>0</v>
      </c>
      <c r="C7392">
        <v>0</v>
      </c>
      <c r="D7392">
        <v>0</v>
      </c>
      <c r="E7392">
        <v>0</v>
      </c>
      <c r="F7392">
        <v>0</v>
      </c>
      <c r="G7392">
        <v>55555555</v>
      </c>
      <c r="H7392">
        <v>0</v>
      </c>
      <c r="I7392">
        <v>0</v>
      </c>
      <c r="J7392">
        <v>0</v>
      </c>
      <c r="K7392">
        <v>0</v>
      </c>
      <c r="L7392">
        <v>0</v>
      </c>
      <c r="M7392">
        <v>0</v>
      </c>
    </row>
    <row r="7393" spans="2:13" x14ac:dyDescent="0.2">
      <c r="B7393">
        <v>0</v>
      </c>
      <c r="C7393">
        <v>0</v>
      </c>
      <c r="D7393">
        <v>0</v>
      </c>
      <c r="E7393">
        <v>0</v>
      </c>
      <c r="F7393">
        <v>0</v>
      </c>
      <c r="G7393">
        <v>55555555</v>
      </c>
      <c r="H7393">
        <v>0</v>
      </c>
      <c r="I7393">
        <v>0</v>
      </c>
      <c r="J7393">
        <v>0</v>
      </c>
      <c r="K7393">
        <v>0</v>
      </c>
      <c r="L7393">
        <v>0</v>
      </c>
      <c r="M7393">
        <v>0</v>
      </c>
    </row>
    <row r="7394" spans="2:13" x14ac:dyDescent="0.2">
      <c r="B7394">
        <v>0</v>
      </c>
      <c r="C7394">
        <v>0</v>
      </c>
      <c r="D7394">
        <v>0</v>
      </c>
      <c r="E7394">
        <v>0</v>
      </c>
      <c r="F7394">
        <v>0</v>
      </c>
      <c r="G7394">
        <v>55555555</v>
      </c>
      <c r="H7394">
        <v>0</v>
      </c>
      <c r="I7394">
        <v>0</v>
      </c>
      <c r="J7394">
        <v>0</v>
      </c>
      <c r="K7394">
        <v>0</v>
      </c>
      <c r="L7394">
        <v>0</v>
      </c>
      <c r="M7394">
        <v>0</v>
      </c>
    </row>
    <row r="7395" spans="2:13" x14ac:dyDescent="0.2">
      <c r="B7395">
        <v>0</v>
      </c>
      <c r="C7395">
        <v>0</v>
      </c>
      <c r="D7395">
        <v>0</v>
      </c>
      <c r="E7395">
        <v>0</v>
      </c>
      <c r="F7395">
        <v>0</v>
      </c>
      <c r="G7395">
        <v>55555555</v>
      </c>
      <c r="H7395">
        <v>0</v>
      </c>
      <c r="I7395">
        <v>0</v>
      </c>
      <c r="J7395">
        <v>0</v>
      </c>
      <c r="K7395">
        <v>0</v>
      </c>
      <c r="L7395">
        <v>0</v>
      </c>
      <c r="M7395">
        <v>0</v>
      </c>
    </row>
    <row r="7396" spans="2:13" x14ac:dyDescent="0.2">
      <c r="B7396">
        <v>0</v>
      </c>
      <c r="C7396">
        <v>0</v>
      </c>
      <c r="D7396">
        <v>0</v>
      </c>
      <c r="E7396">
        <v>0</v>
      </c>
      <c r="F7396">
        <v>0</v>
      </c>
      <c r="G7396">
        <v>55555555</v>
      </c>
      <c r="H7396">
        <v>0</v>
      </c>
      <c r="I7396">
        <v>0</v>
      </c>
      <c r="J7396">
        <v>0</v>
      </c>
      <c r="K7396">
        <v>0</v>
      </c>
      <c r="L7396">
        <v>0</v>
      </c>
      <c r="M7396">
        <v>0</v>
      </c>
    </row>
    <row r="7397" spans="2:13" x14ac:dyDescent="0.2">
      <c r="B7397">
        <v>0</v>
      </c>
      <c r="C7397">
        <v>0</v>
      </c>
      <c r="D7397">
        <v>0</v>
      </c>
      <c r="E7397">
        <v>0</v>
      </c>
      <c r="F7397">
        <v>0</v>
      </c>
      <c r="G7397">
        <v>55555555</v>
      </c>
      <c r="H7397">
        <v>0</v>
      </c>
      <c r="I7397">
        <v>0</v>
      </c>
      <c r="J7397">
        <v>0</v>
      </c>
      <c r="K7397">
        <v>0</v>
      </c>
      <c r="L7397">
        <v>0</v>
      </c>
      <c r="M7397">
        <v>0</v>
      </c>
    </row>
    <row r="7398" spans="2:13" x14ac:dyDescent="0.2">
      <c r="B7398">
        <v>0</v>
      </c>
      <c r="C7398">
        <v>0</v>
      </c>
      <c r="D7398">
        <v>0</v>
      </c>
      <c r="E7398">
        <v>0</v>
      </c>
      <c r="F7398">
        <v>0</v>
      </c>
      <c r="G7398">
        <v>55555555</v>
      </c>
      <c r="H7398">
        <v>0</v>
      </c>
      <c r="I7398">
        <v>0</v>
      </c>
      <c r="J7398">
        <v>0</v>
      </c>
      <c r="K7398">
        <v>0</v>
      </c>
      <c r="L7398">
        <v>0</v>
      </c>
      <c r="M7398">
        <v>0</v>
      </c>
    </row>
    <row r="7399" spans="2:13" x14ac:dyDescent="0.2">
      <c r="B7399">
        <v>0</v>
      </c>
      <c r="C7399">
        <v>0</v>
      </c>
      <c r="D7399">
        <v>0</v>
      </c>
      <c r="E7399">
        <v>0</v>
      </c>
      <c r="F7399">
        <v>0</v>
      </c>
      <c r="G7399">
        <v>55555555</v>
      </c>
      <c r="H7399">
        <v>0</v>
      </c>
      <c r="I7399">
        <v>0</v>
      </c>
      <c r="J7399">
        <v>0</v>
      </c>
      <c r="K7399">
        <v>0</v>
      </c>
      <c r="L7399">
        <v>0</v>
      </c>
      <c r="M7399">
        <v>0</v>
      </c>
    </row>
    <row r="7400" spans="2:13" x14ac:dyDescent="0.2">
      <c r="B7400">
        <v>0</v>
      </c>
      <c r="C7400">
        <v>0</v>
      </c>
      <c r="D7400">
        <v>0</v>
      </c>
      <c r="E7400">
        <v>0</v>
      </c>
      <c r="F7400">
        <v>0</v>
      </c>
      <c r="G7400">
        <v>55555555</v>
      </c>
      <c r="H7400">
        <v>0</v>
      </c>
      <c r="I7400">
        <v>0</v>
      </c>
      <c r="J7400">
        <v>0</v>
      </c>
      <c r="K7400">
        <v>0</v>
      </c>
      <c r="L7400">
        <v>0</v>
      </c>
      <c r="M7400">
        <v>0</v>
      </c>
    </row>
    <row r="7401" spans="2:13" x14ac:dyDescent="0.2">
      <c r="B7401">
        <v>0</v>
      </c>
      <c r="C7401">
        <v>0</v>
      </c>
      <c r="D7401">
        <v>0</v>
      </c>
      <c r="E7401">
        <v>0</v>
      </c>
      <c r="F7401">
        <v>0</v>
      </c>
      <c r="G7401">
        <v>55555555</v>
      </c>
      <c r="H7401">
        <v>0</v>
      </c>
      <c r="I7401">
        <v>0</v>
      </c>
      <c r="J7401">
        <v>0</v>
      </c>
      <c r="K7401">
        <v>0</v>
      </c>
      <c r="L7401">
        <v>0</v>
      </c>
      <c r="M7401">
        <v>0</v>
      </c>
    </row>
    <row r="7402" spans="2:13" x14ac:dyDescent="0.2">
      <c r="B7402">
        <v>0</v>
      </c>
      <c r="C7402">
        <v>0</v>
      </c>
      <c r="D7402">
        <v>0</v>
      </c>
      <c r="E7402">
        <v>0</v>
      </c>
      <c r="F7402">
        <v>0</v>
      </c>
      <c r="G7402">
        <v>55555555</v>
      </c>
      <c r="H7402">
        <v>0</v>
      </c>
      <c r="I7402">
        <v>0</v>
      </c>
      <c r="J7402">
        <v>0</v>
      </c>
      <c r="K7402">
        <v>0</v>
      </c>
      <c r="L7402">
        <v>0</v>
      </c>
      <c r="M7402">
        <v>0</v>
      </c>
    </row>
    <row r="7403" spans="2:13" x14ac:dyDescent="0.2">
      <c r="B7403">
        <v>0</v>
      </c>
      <c r="C7403">
        <v>0</v>
      </c>
      <c r="D7403">
        <v>0</v>
      </c>
      <c r="E7403">
        <v>0</v>
      </c>
      <c r="F7403">
        <v>0</v>
      </c>
      <c r="G7403">
        <v>55555555</v>
      </c>
      <c r="H7403">
        <v>0</v>
      </c>
      <c r="I7403">
        <v>0</v>
      </c>
      <c r="J7403">
        <v>0</v>
      </c>
      <c r="K7403">
        <v>0</v>
      </c>
      <c r="L7403">
        <v>0</v>
      </c>
      <c r="M7403">
        <v>0</v>
      </c>
    </row>
    <row r="7404" spans="2:13" x14ac:dyDescent="0.2">
      <c r="B7404">
        <v>0</v>
      </c>
      <c r="C7404">
        <v>0</v>
      </c>
      <c r="D7404">
        <v>0</v>
      </c>
      <c r="E7404">
        <v>0</v>
      </c>
      <c r="F7404">
        <v>0</v>
      </c>
      <c r="G7404">
        <v>55555555</v>
      </c>
      <c r="H7404">
        <v>0</v>
      </c>
      <c r="I7404">
        <v>0</v>
      </c>
      <c r="J7404">
        <v>0</v>
      </c>
      <c r="K7404">
        <v>0</v>
      </c>
      <c r="L7404">
        <v>0</v>
      </c>
      <c r="M7404">
        <v>0</v>
      </c>
    </row>
    <row r="7405" spans="2:13" x14ac:dyDescent="0.2">
      <c r="B7405">
        <v>0</v>
      </c>
      <c r="C7405">
        <v>0</v>
      </c>
      <c r="D7405">
        <v>0</v>
      </c>
      <c r="E7405">
        <v>0</v>
      </c>
      <c r="F7405">
        <v>0</v>
      </c>
      <c r="G7405">
        <v>55555555</v>
      </c>
      <c r="H7405">
        <v>0</v>
      </c>
      <c r="I7405">
        <v>0</v>
      </c>
      <c r="J7405">
        <v>0</v>
      </c>
      <c r="K7405">
        <v>0</v>
      </c>
      <c r="L7405">
        <v>0</v>
      </c>
      <c r="M7405">
        <v>0</v>
      </c>
    </row>
    <row r="7406" spans="2:13" x14ac:dyDescent="0.2">
      <c r="B7406">
        <v>0</v>
      </c>
      <c r="C7406">
        <v>0</v>
      </c>
      <c r="D7406">
        <v>0</v>
      </c>
      <c r="E7406">
        <v>0</v>
      </c>
      <c r="F7406">
        <v>0</v>
      </c>
      <c r="G7406">
        <v>55555555</v>
      </c>
      <c r="H7406">
        <v>0</v>
      </c>
      <c r="I7406">
        <v>0</v>
      </c>
      <c r="J7406">
        <v>0</v>
      </c>
      <c r="K7406">
        <v>0</v>
      </c>
      <c r="L7406">
        <v>0</v>
      </c>
      <c r="M7406">
        <v>0</v>
      </c>
    </row>
    <row r="7407" spans="2:13" x14ac:dyDescent="0.2">
      <c r="B7407">
        <v>0</v>
      </c>
      <c r="C7407">
        <v>0</v>
      </c>
      <c r="D7407">
        <v>0</v>
      </c>
      <c r="E7407">
        <v>0</v>
      </c>
      <c r="F7407">
        <v>0</v>
      </c>
      <c r="G7407">
        <v>55555555</v>
      </c>
      <c r="H7407">
        <v>0</v>
      </c>
      <c r="I7407">
        <v>0</v>
      </c>
      <c r="J7407">
        <v>0</v>
      </c>
      <c r="K7407">
        <v>0</v>
      </c>
      <c r="L7407">
        <v>0</v>
      </c>
      <c r="M7407">
        <v>0</v>
      </c>
    </row>
    <row r="7408" spans="2:13" x14ac:dyDescent="0.2">
      <c r="B7408">
        <v>0</v>
      </c>
      <c r="C7408">
        <v>0</v>
      </c>
      <c r="D7408">
        <v>0</v>
      </c>
      <c r="E7408">
        <v>0</v>
      </c>
      <c r="F7408">
        <v>0</v>
      </c>
      <c r="G7408">
        <v>55555555</v>
      </c>
      <c r="H7408">
        <v>0</v>
      </c>
      <c r="I7408">
        <v>0</v>
      </c>
      <c r="J7408">
        <v>0</v>
      </c>
      <c r="K7408">
        <v>0</v>
      </c>
      <c r="L7408">
        <v>0</v>
      </c>
      <c r="M7408">
        <v>0</v>
      </c>
    </row>
    <row r="7409" spans="2:13" x14ac:dyDescent="0.2">
      <c r="B7409">
        <v>0</v>
      </c>
      <c r="C7409">
        <v>0</v>
      </c>
      <c r="D7409">
        <v>0</v>
      </c>
      <c r="E7409">
        <v>0</v>
      </c>
      <c r="F7409">
        <v>0</v>
      </c>
      <c r="G7409">
        <v>55555555</v>
      </c>
      <c r="H7409">
        <v>0</v>
      </c>
      <c r="I7409">
        <v>0</v>
      </c>
      <c r="J7409">
        <v>0</v>
      </c>
      <c r="K7409">
        <v>0</v>
      </c>
      <c r="L7409">
        <v>0</v>
      </c>
      <c r="M7409">
        <v>0</v>
      </c>
    </row>
    <row r="7410" spans="2:13" x14ac:dyDescent="0.2">
      <c r="B7410">
        <v>0</v>
      </c>
      <c r="C7410">
        <v>0</v>
      </c>
      <c r="D7410">
        <v>0</v>
      </c>
      <c r="E7410">
        <v>0</v>
      </c>
      <c r="F7410">
        <v>0</v>
      </c>
      <c r="G7410">
        <v>55555555</v>
      </c>
      <c r="H7410">
        <v>0</v>
      </c>
      <c r="I7410">
        <v>0</v>
      </c>
      <c r="J7410">
        <v>0</v>
      </c>
      <c r="K7410">
        <v>0</v>
      </c>
      <c r="L7410">
        <v>0</v>
      </c>
      <c r="M7410">
        <v>0</v>
      </c>
    </row>
    <row r="7411" spans="2:13" x14ac:dyDescent="0.2">
      <c r="B7411">
        <v>0</v>
      </c>
      <c r="C7411">
        <v>0</v>
      </c>
      <c r="D7411">
        <v>0</v>
      </c>
      <c r="E7411">
        <v>0</v>
      </c>
      <c r="F7411">
        <v>0</v>
      </c>
      <c r="G7411">
        <v>55555555</v>
      </c>
      <c r="H7411">
        <v>0</v>
      </c>
      <c r="I7411">
        <v>0</v>
      </c>
      <c r="J7411">
        <v>0</v>
      </c>
      <c r="K7411">
        <v>0</v>
      </c>
      <c r="L7411">
        <v>0</v>
      </c>
      <c r="M7411">
        <v>0</v>
      </c>
    </row>
    <row r="7412" spans="2:13" x14ac:dyDescent="0.2">
      <c r="B7412">
        <v>0</v>
      </c>
      <c r="C7412">
        <v>0</v>
      </c>
      <c r="D7412">
        <v>0</v>
      </c>
      <c r="E7412">
        <v>0</v>
      </c>
      <c r="F7412">
        <v>0</v>
      </c>
      <c r="G7412">
        <v>55555555</v>
      </c>
      <c r="H7412">
        <v>0</v>
      </c>
      <c r="I7412">
        <v>0</v>
      </c>
      <c r="J7412">
        <v>0</v>
      </c>
      <c r="K7412">
        <v>0</v>
      </c>
      <c r="L7412">
        <v>0</v>
      </c>
      <c r="M7412">
        <v>0</v>
      </c>
    </row>
    <row r="7413" spans="2:13" x14ac:dyDescent="0.2">
      <c r="B7413">
        <v>0</v>
      </c>
      <c r="C7413">
        <v>0</v>
      </c>
      <c r="D7413">
        <v>0</v>
      </c>
      <c r="E7413">
        <v>0</v>
      </c>
      <c r="F7413">
        <v>0</v>
      </c>
      <c r="G7413">
        <v>55555555</v>
      </c>
      <c r="H7413">
        <v>0</v>
      </c>
      <c r="I7413">
        <v>0</v>
      </c>
      <c r="J7413">
        <v>0</v>
      </c>
      <c r="K7413">
        <v>0</v>
      </c>
      <c r="L7413">
        <v>0</v>
      </c>
      <c r="M7413">
        <v>0</v>
      </c>
    </row>
    <row r="7414" spans="2:13" x14ac:dyDescent="0.2">
      <c r="B7414">
        <v>0</v>
      </c>
      <c r="C7414">
        <v>0</v>
      </c>
      <c r="D7414">
        <v>0</v>
      </c>
      <c r="E7414">
        <v>0</v>
      </c>
      <c r="F7414">
        <v>0</v>
      </c>
      <c r="G7414">
        <v>55555555</v>
      </c>
      <c r="H7414">
        <v>0</v>
      </c>
      <c r="I7414">
        <v>0</v>
      </c>
      <c r="J7414">
        <v>0</v>
      </c>
      <c r="K7414">
        <v>0</v>
      </c>
      <c r="L7414">
        <v>0</v>
      </c>
      <c r="M7414">
        <v>0</v>
      </c>
    </row>
    <row r="7415" spans="2:13" x14ac:dyDescent="0.2">
      <c r="B7415">
        <v>0</v>
      </c>
      <c r="C7415">
        <v>0</v>
      </c>
      <c r="D7415">
        <v>0</v>
      </c>
      <c r="E7415">
        <v>0</v>
      </c>
      <c r="F7415">
        <v>0</v>
      </c>
      <c r="G7415">
        <v>55555555</v>
      </c>
      <c r="H7415">
        <v>0</v>
      </c>
      <c r="I7415">
        <v>0</v>
      </c>
      <c r="J7415">
        <v>0</v>
      </c>
      <c r="K7415">
        <v>0</v>
      </c>
      <c r="L7415">
        <v>0</v>
      </c>
      <c r="M7415">
        <v>0</v>
      </c>
    </row>
    <row r="7416" spans="2:13" x14ac:dyDescent="0.2">
      <c r="B7416">
        <v>0</v>
      </c>
      <c r="C7416">
        <v>0</v>
      </c>
      <c r="D7416">
        <v>0</v>
      </c>
      <c r="E7416">
        <v>0</v>
      </c>
      <c r="F7416">
        <v>0</v>
      </c>
      <c r="G7416">
        <v>55555555</v>
      </c>
      <c r="H7416">
        <v>0</v>
      </c>
      <c r="I7416">
        <v>0</v>
      </c>
      <c r="J7416">
        <v>0</v>
      </c>
      <c r="K7416">
        <v>0</v>
      </c>
      <c r="L7416">
        <v>0</v>
      </c>
      <c r="M7416">
        <v>0</v>
      </c>
    </row>
    <row r="7417" spans="2:13" x14ac:dyDescent="0.2">
      <c r="B7417">
        <v>0</v>
      </c>
      <c r="C7417">
        <v>0</v>
      </c>
      <c r="D7417">
        <v>0</v>
      </c>
      <c r="E7417">
        <v>0</v>
      </c>
      <c r="F7417">
        <v>0</v>
      </c>
      <c r="G7417">
        <v>55555555</v>
      </c>
      <c r="H7417">
        <v>0</v>
      </c>
      <c r="I7417">
        <v>0</v>
      </c>
      <c r="J7417">
        <v>0</v>
      </c>
      <c r="K7417">
        <v>0</v>
      </c>
      <c r="L7417">
        <v>0</v>
      </c>
      <c r="M7417">
        <v>0</v>
      </c>
    </row>
    <row r="7418" spans="2:13" x14ac:dyDescent="0.2">
      <c r="B7418">
        <v>0</v>
      </c>
      <c r="C7418">
        <v>0</v>
      </c>
      <c r="D7418">
        <v>0</v>
      </c>
      <c r="E7418">
        <v>0</v>
      </c>
      <c r="F7418">
        <v>0</v>
      </c>
      <c r="G7418">
        <v>55555555</v>
      </c>
      <c r="H7418">
        <v>0</v>
      </c>
      <c r="I7418">
        <v>0</v>
      </c>
      <c r="J7418">
        <v>0</v>
      </c>
      <c r="K7418">
        <v>0</v>
      </c>
      <c r="L7418">
        <v>0</v>
      </c>
      <c r="M7418">
        <v>0</v>
      </c>
    </row>
    <row r="7419" spans="2:13" x14ac:dyDescent="0.2">
      <c r="B7419">
        <v>0</v>
      </c>
      <c r="C7419">
        <v>0</v>
      </c>
      <c r="D7419">
        <v>0</v>
      </c>
      <c r="E7419">
        <v>0</v>
      </c>
      <c r="F7419">
        <v>0</v>
      </c>
      <c r="G7419">
        <v>55555555</v>
      </c>
      <c r="H7419">
        <v>0</v>
      </c>
      <c r="I7419">
        <v>0</v>
      </c>
      <c r="J7419">
        <v>0</v>
      </c>
      <c r="K7419">
        <v>0</v>
      </c>
      <c r="L7419">
        <v>0</v>
      </c>
      <c r="M7419">
        <v>0</v>
      </c>
    </row>
    <row r="7420" spans="2:13" x14ac:dyDescent="0.2">
      <c r="B7420">
        <v>0</v>
      </c>
      <c r="C7420">
        <v>0</v>
      </c>
      <c r="D7420">
        <v>0</v>
      </c>
      <c r="E7420">
        <v>0</v>
      </c>
      <c r="F7420">
        <v>0</v>
      </c>
      <c r="G7420">
        <v>55555555</v>
      </c>
      <c r="H7420">
        <v>0</v>
      </c>
      <c r="I7420">
        <v>0</v>
      </c>
      <c r="J7420">
        <v>0</v>
      </c>
      <c r="K7420">
        <v>0</v>
      </c>
      <c r="L7420">
        <v>0</v>
      </c>
      <c r="M7420">
        <v>0</v>
      </c>
    </row>
    <row r="7421" spans="2:13" x14ac:dyDescent="0.2">
      <c r="B7421">
        <v>0</v>
      </c>
      <c r="C7421">
        <v>0</v>
      </c>
      <c r="D7421">
        <v>0</v>
      </c>
      <c r="E7421">
        <v>0</v>
      </c>
      <c r="F7421">
        <v>0</v>
      </c>
      <c r="G7421">
        <v>55555555</v>
      </c>
      <c r="H7421">
        <v>0</v>
      </c>
      <c r="I7421">
        <v>0</v>
      </c>
      <c r="J7421">
        <v>0</v>
      </c>
      <c r="K7421">
        <v>0</v>
      </c>
      <c r="L7421">
        <v>0</v>
      </c>
      <c r="M7421">
        <v>0</v>
      </c>
    </row>
    <row r="7422" spans="2:13" x14ac:dyDescent="0.2">
      <c r="B7422">
        <v>0</v>
      </c>
      <c r="C7422">
        <v>0</v>
      </c>
      <c r="D7422">
        <v>0</v>
      </c>
      <c r="E7422">
        <v>0</v>
      </c>
      <c r="F7422">
        <v>0</v>
      </c>
      <c r="G7422">
        <v>55555555</v>
      </c>
      <c r="H7422">
        <v>0</v>
      </c>
      <c r="I7422">
        <v>0</v>
      </c>
      <c r="J7422">
        <v>0</v>
      </c>
      <c r="K7422">
        <v>0</v>
      </c>
      <c r="L7422">
        <v>0</v>
      </c>
      <c r="M7422">
        <v>0</v>
      </c>
    </row>
    <row r="7423" spans="2:13" x14ac:dyDescent="0.2">
      <c r="B7423">
        <v>0</v>
      </c>
      <c r="C7423">
        <v>0</v>
      </c>
      <c r="D7423">
        <v>0</v>
      </c>
      <c r="E7423">
        <v>0</v>
      </c>
      <c r="F7423">
        <v>0</v>
      </c>
      <c r="G7423">
        <v>55555555</v>
      </c>
      <c r="H7423">
        <v>0</v>
      </c>
      <c r="I7423">
        <v>0</v>
      </c>
      <c r="J7423">
        <v>0</v>
      </c>
      <c r="K7423">
        <v>0</v>
      </c>
      <c r="L7423">
        <v>0</v>
      </c>
      <c r="M7423">
        <v>0</v>
      </c>
    </row>
    <row r="7424" spans="2:13" x14ac:dyDescent="0.2">
      <c r="B7424">
        <v>0</v>
      </c>
      <c r="C7424">
        <v>0</v>
      </c>
      <c r="D7424">
        <v>0</v>
      </c>
      <c r="E7424">
        <v>0</v>
      </c>
      <c r="F7424">
        <v>0</v>
      </c>
      <c r="G7424">
        <v>55555555</v>
      </c>
      <c r="H7424">
        <v>0</v>
      </c>
      <c r="I7424">
        <v>0</v>
      </c>
      <c r="J7424">
        <v>0</v>
      </c>
      <c r="K7424">
        <v>0</v>
      </c>
      <c r="L7424">
        <v>0</v>
      </c>
      <c r="M7424">
        <v>0</v>
      </c>
    </row>
    <row r="7425" spans="2:13" x14ac:dyDescent="0.2">
      <c r="B7425">
        <v>0</v>
      </c>
      <c r="C7425">
        <v>0</v>
      </c>
      <c r="D7425">
        <v>0</v>
      </c>
      <c r="E7425">
        <v>0</v>
      </c>
      <c r="F7425">
        <v>0</v>
      </c>
      <c r="G7425">
        <v>55555555</v>
      </c>
      <c r="H7425">
        <v>0</v>
      </c>
      <c r="I7425">
        <v>0</v>
      </c>
      <c r="J7425">
        <v>0</v>
      </c>
      <c r="K7425">
        <v>0</v>
      </c>
      <c r="L7425">
        <v>0</v>
      </c>
      <c r="M7425">
        <v>0</v>
      </c>
    </row>
    <row r="7426" spans="2:13" x14ac:dyDescent="0.2">
      <c r="B7426">
        <v>0</v>
      </c>
      <c r="C7426">
        <v>0</v>
      </c>
      <c r="D7426">
        <v>0</v>
      </c>
      <c r="E7426">
        <v>0</v>
      </c>
      <c r="F7426">
        <v>0</v>
      </c>
      <c r="G7426">
        <v>55555555</v>
      </c>
      <c r="H7426">
        <v>0</v>
      </c>
      <c r="I7426">
        <v>0</v>
      </c>
      <c r="J7426">
        <v>0</v>
      </c>
      <c r="K7426">
        <v>0</v>
      </c>
      <c r="L7426">
        <v>0</v>
      </c>
      <c r="M7426">
        <v>0</v>
      </c>
    </row>
    <row r="7427" spans="2:13" x14ac:dyDescent="0.2">
      <c r="B7427">
        <v>0</v>
      </c>
      <c r="C7427">
        <v>0</v>
      </c>
      <c r="D7427">
        <v>0</v>
      </c>
      <c r="E7427">
        <v>0</v>
      </c>
      <c r="F7427">
        <v>0</v>
      </c>
      <c r="G7427">
        <v>55555555</v>
      </c>
      <c r="H7427">
        <v>0</v>
      </c>
      <c r="I7427">
        <v>0</v>
      </c>
      <c r="J7427">
        <v>0</v>
      </c>
      <c r="K7427">
        <v>0</v>
      </c>
      <c r="L7427">
        <v>0</v>
      </c>
      <c r="M7427">
        <v>0</v>
      </c>
    </row>
    <row r="7428" spans="2:13" x14ac:dyDescent="0.2">
      <c r="B7428">
        <v>0</v>
      </c>
      <c r="C7428">
        <v>0</v>
      </c>
      <c r="D7428">
        <v>0</v>
      </c>
      <c r="E7428">
        <v>0</v>
      </c>
      <c r="F7428">
        <v>0</v>
      </c>
      <c r="G7428">
        <v>55555555</v>
      </c>
      <c r="H7428">
        <v>0</v>
      </c>
      <c r="I7428">
        <v>0</v>
      </c>
      <c r="J7428">
        <v>0</v>
      </c>
      <c r="K7428">
        <v>0</v>
      </c>
      <c r="L7428">
        <v>0</v>
      </c>
      <c r="M7428">
        <v>0</v>
      </c>
    </row>
    <row r="7429" spans="2:13" x14ac:dyDescent="0.2">
      <c r="B7429">
        <v>0</v>
      </c>
      <c r="C7429">
        <v>0</v>
      </c>
      <c r="D7429">
        <v>0</v>
      </c>
      <c r="E7429">
        <v>0</v>
      </c>
      <c r="F7429">
        <v>0</v>
      </c>
      <c r="G7429">
        <v>55555555</v>
      </c>
      <c r="H7429">
        <v>0</v>
      </c>
      <c r="I7429">
        <v>0</v>
      </c>
      <c r="J7429">
        <v>0</v>
      </c>
      <c r="K7429">
        <v>0</v>
      </c>
      <c r="L7429">
        <v>0</v>
      </c>
      <c r="M7429">
        <v>0</v>
      </c>
    </row>
    <row r="7430" spans="2:13" x14ac:dyDescent="0.2">
      <c r="B7430">
        <v>0</v>
      </c>
      <c r="C7430">
        <v>0</v>
      </c>
      <c r="D7430">
        <v>0</v>
      </c>
      <c r="E7430">
        <v>0</v>
      </c>
      <c r="F7430">
        <v>0</v>
      </c>
      <c r="G7430">
        <v>55555555</v>
      </c>
      <c r="H7430">
        <v>0</v>
      </c>
      <c r="I7430">
        <v>0</v>
      </c>
      <c r="J7430">
        <v>0</v>
      </c>
      <c r="K7430">
        <v>0</v>
      </c>
      <c r="L7430">
        <v>0</v>
      </c>
      <c r="M7430">
        <v>0</v>
      </c>
    </row>
    <row r="7431" spans="2:13" x14ac:dyDescent="0.2">
      <c r="B7431">
        <v>0</v>
      </c>
      <c r="C7431">
        <v>0</v>
      </c>
      <c r="D7431">
        <v>0</v>
      </c>
      <c r="E7431">
        <v>0</v>
      </c>
      <c r="F7431">
        <v>0</v>
      </c>
      <c r="G7431">
        <v>55555555</v>
      </c>
      <c r="H7431">
        <v>0</v>
      </c>
      <c r="I7431">
        <v>0</v>
      </c>
      <c r="J7431">
        <v>0</v>
      </c>
      <c r="K7431">
        <v>0</v>
      </c>
      <c r="L7431">
        <v>0</v>
      </c>
      <c r="M7431">
        <v>0</v>
      </c>
    </row>
    <row r="7432" spans="2:13" x14ac:dyDescent="0.2">
      <c r="B7432">
        <v>0</v>
      </c>
      <c r="C7432">
        <v>0</v>
      </c>
      <c r="D7432">
        <v>0</v>
      </c>
      <c r="E7432">
        <v>0</v>
      </c>
      <c r="F7432">
        <v>0</v>
      </c>
      <c r="G7432">
        <v>55555555</v>
      </c>
      <c r="H7432">
        <v>0</v>
      </c>
      <c r="I7432">
        <v>0</v>
      </c>
      <c r="J7432">
        <v>0</v>
      </c>
      <c r="K7432">
        <v>0</v>
      </c>
      <c r="L7432">
        <v>0</v>
      </c>
      <c r="M7432">
        <v>0</v>
      </c>
    </row>
    <row r="7433" spans="2:13" x14ac:dyDescent="0.2">
      <c r="B7433">
        <v>0</v>
      </c>
      <c r="C7433">
        <v>0</v>
      </c>
      <c r="D7433">
        <v>0</v>
      </c>
      <c r="E7433">
        <v>0</v>
      </c>
      <c r="F7433">
        <v>0</v>
      </c>
      <c r="G7433">
        <v>55555555</v>
      </c>
      <c r="H7433">
        <v>0</v>
      </c>
      <c r="I7433">
        <v>0</v>
      </c>
      <c r="J7433">
        <v>0</v>
      </c>
      <c r="K7433">
        <v>0</v>
      </c>
      <c r="L7433">
        <v>0</v>
      </c>
      <c r="M7433">
        <v>0</v>
      </c>
    </row>
    <row r="7434" spans="2:13" x14ac:dyDescent="0.2">
      <c r="B7434">
        <v>0</v>
      </c>
      <c r="C7434">
        <v>0</v>
      </c>
      <c r="D7434">
        <v>0</v>
      </c>
      <c r="E7434">
        <v>0</v>
      </c>
      <c r="F7434">
        <v>0</v>
      </c>
      <c r="G7434">
        <v>55555555</v>
      </c>
      <c r="H7434">
        <v>0</v>
      </c>
      <c r="I7434">
        <v>0</v>
      </c>
      <c r="J7434">
        <v>0</v>
      </c>
      <c r="K7434">
        <v>0</v>
      </c>
      <c r="L7434">
        <v>0</v>
      </c>
      <c r="M7434">
        <v>0</v>
      </c>
    </row>
    <row r="7435" spans="2:13" x14ac:dyDescent="0.2">
      <c r="B7435">
        <v>0</v>
      </c>
      <c r="C7435">
        <v>0</v>
      </c>
      <c r="D7435">
        <v>0</v>
      </c>
      <c r="E7435">
        <v>0</v>
      </c>
      <c r="F7435">
        <v>0</v>
      </c>
      <c r="G7435">
        <v>55555555</v>
      </c>
      <c r="H7435">
        <v>0</v>
      </c>
      <c r="I7435">
        <v>0</v>
      </c>
      <c r="J7435">
        <v>0</v>
      </c>
      <c r="K7435">
        <v>0</v>
      </c>
      <c r="L7435">
        <v>0</v>
      </c>
      <c r="M7435">
        <v>0</v>
      </c>
    </row>
    <row r="7436" spans="2:13" x14ac:dyDescent="0.2">
      <c r="B7436">
        <v>0</v>
      </c>
      <c r="C7436">
        <v>0</v>
      </c>
      <c r="D7436">
        <v>0</v>
      </c>
      <c r="E7436">
        <v>0</v>
      </c>
      <c r="F7436">
        <v>0</v>
      </c>
      <c r="G7436">
        <v>55555555</v>
      </c>
      <c r="H7436">
        <v>0</v>
      </c>
      <c r="I7436">
        <v>0</v>
      </c>
      <c r="J7436">
        <v>0</v>
      </c>
      <c r="K7436">
        <v>0</v>
      </c>
      <c r="L7436">
        <v>0</v>
      </c>
      <c r="M7436">
        <v>0</v>
      </c>
    </row>
    <row r="7437" spans="2:13" x14ac:dyDescent="0.2">
      <c r="B7437">
        <v>0</v>
      </c>
      <c r="C7437">
        <v>0</v>
      </c>
      <c r="D7437">
        <v>0</v>
      </c>
      <c r="E7437">
        <v>0</v>
      </c>
      <c r="F7437">
        <v>0</v>
      </c>
      <c r="G7437">
        <v>55555555</v>
      </c>
      <c r="H7437">
        <v>0</v>
      </c>
      <c r="I7437">
        <v>0</v>
      </c>
      <c r="J7437">
        <v>0</v>
      </c>
      <c r="K7437">
        <v>0</v>
      </c>
      <c r="L7437">
        <v>0</v>
      </c>
      <c r="M7437">
        <v>0</v>
      </c>
    </row>
    <row r="7438" spans="2:13" x14ac:dyDescent="0.2">
      <c r="B7438">
        <v>0</v>
      </c>
      <c r="C7438">
        <v>0</v>
      </c>
      <c r="D7438">
        <v>0</v>
      </c>
      <c r="E7438">
        <v>0</v>
      </c>
      <c r="F7438">
        <v>0</v>
      </c>
      <c r="G7438">
        <v>55555555</v>
      </c>
      <c r="H7438">
        <v>0</v>
      </c>
      <c r="I7438">
        <v>0</v>
      </c>
      <c r="J7438">
        <v>0</v>
      </c>
      <c r="K7438">
        <v>0</v>
      </c>
      <c r="L7438">
        <v>0</v>
      </c>
      <c r="M7438">
        <v>0</v>
      </c>
    </row>
    <row r="7439" spans="2:13" x14ac:dyDescent="0.2">
      <c r="B7439">
        <v>0</v>
      </c>
      <c r="C7439">
        <v>0</v>
      </c>
      <c r="D7439">
        <v>0</v>
      </c>
      <c r="E7439">
        <v>0</v>
      </c>
      <c r="F7439">
        <v>0</v>
      </c>
      <c r="G7439">
        <v>55555555</v>
      </c>
      <c r="H7439">
        <v>0</v>
      </c>
      <c r="I7439">
        <v>0</v>
      </c>
      <c r="J7439">
        <v>0</v>
      </c>
      <c r="K7439">
        <v>0</v>
      </c>
      <c r="L7439">
        <v>0</v>
      </c>
      <c r="M7439">
        <v>0</v>
      </c>
    </row>
    <row r="7440" spans="2:13" x14ac:dyDescent="0.2">
      <c r="B7440">
        <v>0</v>
      </c>
      <c r="C7440">
        <v>0</v>
      </c>
      <c r="D7440">
        <v>0</v>
      </c>
      <c r="E7440">
        <v>0</v>
      </c>
      <c r="F7440">
        <v>0</v>
      </c>
      <c r="G7440">
        <v>55555555</v>
      </c>
      <c r="H7440">
        <v>0</v>
      </c>
      <c r="I7440">
        <v>0</v>
      </c>
      <c r="J7440">
        <v>0</v>
      </c>
      <c r="K7440">
        <v>0</v>
      </c>
      <c r="L7440">
        <v>0</v>
      </c>
      <c r="M7440">
        <v>0</v>
      </c>
    </row>
    <row r="7441" spans="2:13" x14ac:dyDescent="0.2">
      <c r="B7441">
        <v>0</v>
      </c>
      <c r="C7441">
        <v>0</v>
      </c>
      <c r="D7441">
        <v>0</v>
      </c>
      <c r="E7441">
        <v>0</v>
      </c>
      <c r="F7441">
        <v>0</v>
      </c>
      <c r="G7441">
        <v>55555555</v>
      </c>
      <c r="H7441">
        <v>0</v>
      </c>
      <c r="I7441">
        <v>0</v>
      </c>
      <c r="J7441">
        <v>0</v>
      </c>
      <c r="K7441">
        <v>0</v>
      </c>
      <c r="L7441">
        <v>0</v>
      </c>
      <c r="M7441">
        <v>0</v>
      </c>
    </row>
    <row r="7442" spans="2:13" x14ac:dyDescent="0.2">
      <c r="B7442">
        <v>0</v>
      </c>
      <c r="C7442">
        <v>0</v>
      </c>
      <c r="D7442">
        <v>0</v>
      </c>
      <c r="E7442">
        <v>0</v>
      </c>
      <c r="F7442">
        <v>0</v>
      </c>
      <c r="G7442">
        <v>55555555</v>
      </c>
      <c r="H7442">
        <v>0</v>
      </c>
      <c r="I7442">
        <v>0</v>
      </c>
      <c r="J7442">
        <v>0</v>
      </c>
      <c r="K7442">
        <v>0</v>
      </c>
      <c r="L7442">
        <v>0</v>
      </c>
      <c r="M7442">
        <v>0</v>
      </c>
    </row>
    <row r="7443" spans="2:13" x14ac:dyDescent="0.2">
      <c r="B7443">
        <v>0</v>
      </c>
      <c r="C7443">
        <v>0</v>
      </c>
      <c r="D7443">
        <v>0</v>
      </c>
      <c r="E7443">
        <v>0</v>
      </c>
      <c r="F7443">
        <v>0</v>
      </c>
      <c r="G7443">
        <v>55555555</v>
      </c>
      <c r="H7443">
        <v>0</v>
      </c>
      <c r="I7443">
        <v>0</v>
      </c>
      <c r="J7443">
        <v>0</v>
      </c>
      <c r="K7443">
        <v>0</v>
      </c>
      <c r="L7443">
        <v>0</v>
      </c>
      <c r="M7443">
        <v>0</v>
      </c>
    </row>
    <row r="7444" spans="2:13" x14ac:dyDescent="0.2">
      <c r="B7444">
        <v>0</v>
      </c>
      <c r="C7444">
        <v>0</v>
      </c>
      <c r="D7444">
        <v>0</v>
      </c>
      <c r="E7444">
        <v>0</v>
      </c>
      <c r="F7444">
        <v>0</v>
      </c>
      <c r="G7444">
        <v>55555555</v>
      </c>
      <c r="H7444">
        <v>0</v>
      </c>
      <c r="I7444">
        <v>0</v>
      </c>
      <c r="J7444">
        <v>0</v>
      </c>
      <c r="K7444">
        <v>0</v>
      </c>
      <c r="L7444">
        <v>0</v>
      </c>
      <c r="M7444">
        <v>0</v>
      </c>
    </row>
    <row r="7445" spans="2:13" x14ac:dyDescent="0.2">
      <c r="B7445">
        <v>0</v>
      </c>
      <c r="C7445">
        <v>0</v>
      </c>
      <c r="D7445">
        <v>0</v>
      </c>
      <c r="E7445">
        <v>0</v>
      </c>
      <c r="F7445">
        <v>0</v>
      </c>
      <c r="G7445">
        <v>55555555</v>
      </c>
      <c r="H7445">
        <v>0</v>
      </c>
      <c r="I7445">
        <v>0</v>
      </c>
      <c r="J7445">
        <v>0</v>
      </c>
      <c r="K7445">
        <v>0</v>
      </c>
      <c r="L7445">
        <v>0</v>
      </c>
      <c r="M7445">
        <v>0</v>
      </c>
    </row>
    <row r="7446" spans="2:13" x14ac:dyDescent="0.2">
      <c r="B7446">
        <v>0</v>
      </c>
      <c r="C7446">
        <v>0</v>
      </c>
      <c r="D7446">
        <v>0</v>
      </c>
      <c r="E7446">
        <v>0</v>
      </c>
      <c r="F7446">
        <v>0</v>
      </c>
      <c r="G7446">
        <v>55555555</v>
      </c>
      <c r="H7446">
        <v>0</v>
      </c>
      <c r="I7446">
        <v>0</v>
      </c>
      <c r="J7446">
        <v>0</v>
      </c>
      <c r="K7446">
        <v>0</v>
      </c>
      <c r="L7446">
        <v>0</v>
      </c>
      <c r="M7446">
        <v>0</v>
      </c>
    </row>
    <row r="7447" spans="2:13" x14ac:dyDescent="0.2">
      <c r="B7447">
        <v>0</v>
      </c>
      <c r="C7447">
        <v>0</v>
      </c>
      <c r="D7447">
        <v>0</v>
      </c>
      <c r="E7447">
        <v>0</v>
      </c>
      <c r="F7447">
        <v>0</v>
      </c>
      <c r="G7447">
        <v>55555555</v>
      </c>
      <c r="H7447">
        <v>0</v>
      </c>
      <c r="I7447">
        <v>0</v>
      </c>
      <c r="J7447">
        <v>0</v>
      </c>
      <c r="K7447">
        <v>0</v>
      </c>
      <c r="L7447">
        <v>0</v>
      </c>
      <c r="M7447">
        <v>0</v>
      </c>
    </row>
    <row r="7448" spans="2:13" x14ac:dyDescent="0.2">
      <c r="B7448">
        <v>0</v>
      </c>
      <c r="C7448">
        <v>0</v>
      </c>
      <c r="D7448">
        <v>0</v>
      </c>
      <c r="E7448">
        <v>0</v>
      </c>
      <c r="F7448">
        <v>0</v>
      </c>
      <c r="G7448">
        <v>55555555</v>
      </c>
      <c r="H7448">
        <v>0</v>
      </c>
      <c r="I7448">
        <v>0</v>
      </c>
      <c r="J7448">
        <v>0</v>
      </c>
      <c r="K7448">
        <v>0</v>
      </c>
      <c r="L7448">
        <v>0</v>
      </c>
      <c r="M7448">
        <v>0</v>
      </c>
    </row>
    <row r="7449" spans="2:13" x14ac:dyDescent="0.2">
      <c r="B7449">
        <v>0</v>
      </c>
      <c r="C7449">
        <v>0</v>
      </c>
      <c r="D7449">
        <v>0</v>
      </c>
      <c r="E7449">
        <v>0</v>
      </c>
      <c r="F7449">
        <v>0</v>
      </c>
      <c r="G7449">
        <v>55555555</v>
      </c>
      <c r="H7449">
        <v>0</v>
      </c>
      <c r="I7449">
        <v>0</v>
      </c>
      <c r="J7449">
        <v>0</v>
      </c>
      <c r="K7449">
        <v>0</v>
      </c>
      <c r="L7449">
        <v>0</v>
      </c>
      <c r="M7449">
        <v>0</v>
      </c>
    </row>
    <row r="7450" spans="2:13" x14ac:dyDescent="0.2">
      <c r="B7450">
        <v>0</v>
      </c>
      <c r="C7450">
        <v>0</v>
      </c>
      <c r="D7450">
        <v>0</v>
      </c>
      <c r="E7450">
        <v>0</v>
      </c>
      <c r="F7450">
        <v>0</v>
      </c>
      <c r="G7450">
        <v>55555555</v>
      </c>
      <c r="H7450">
        <v>0</v>
      </c>
      <c r="I7450">
        <v>0</v>
      </c>
      <c r="J7450">
        <v>0</v>
      </c>
      <c r="K7450">
        <v>0</v>
      </c>
      <c r="L7450">
        <v>0</v>
      </c>
      <c r="M7450">
        <v>0</v>
      </c>
    </row>
    <row r="7451" spans="2:13" x14ac:dyDescent="0.2">
      <c r="B7451">
        <v>0</v>
      </c>
      <c r="C7451">
        <v>0</v>
      </c>
      <c r="D7451">
        <v>0</v>
      </c>
      <c r="E7451">
        <v>0</v>
      </c>
      <c r="F7451">
        <v>0</v>
      </c>
      <c r="G7451">
        <v>55555555</v>
      </c>
      <c r="H7451">
        <v>0</v>
      </c>
      <c r="I7451">
        <v>0</v>
      </c>
      <c r="J7451">
        <v>0</v>
      </c>
      <c r="K7451">
        <v>0</v>
      </c>
      <c r="L7451">
        <v>0</v>
      </c>
      <c r="M7451">
        <v>0</v>
      </c>
    </row>
    <row r="7452" spans="2:13" x14ac:dyDescent="0.2">
      <c r="B7452">
        <v>0</v>
      </c>
      <c r="C7452">
        <v>0</v>
      </c>
      <c r="D7452">
        <v>0</v>
      </c>
      <c r="E7452">
        <v>0</v>
      </c>
      <c r="F7452">
        <v>0</v>
      </c>
      <c r="G7452">
        <v>55555555</v>
      </c>
      <c r="H7452">
        <v>0</v>
      </c>
      <c r="I7452">
        <v>0</v>
      </c>
      <c r="J7452">
        <v>0</v>
      </c>
      <c r="K7452">
        <v>0</v>
      </c>
      <c r="L7452">
        <v>0</v>
      </c>
      <c r="M7452">
        <v>0</v>
      </c>
    </row>
    <row r="7453" spans="2:13" x14ac:dyDescent="0.2">
      <c r="B7453">
        <v>0</v>
      </c>
      <c r="C7453">
        <v>0</v>
      </c>
      <c r="D7453">
        <v>0</v>
      </c>
      <c r="E7453">
        <v>0</v>
      </c>
      <c r="F7453">
        <v>0</v>
      </c>
      <c r="G7453">
        <v>55555555</v>
      </c>
      <c r="H7453">
        <v>0</v>
      </c>
      <c r="I7453">
        <v>0</v>
      </c>
      <c r="J7453">
        <v>0</v>
      </c>
      <c r="K7453">
        <v>0</v>
      </c>
      <c r="L7453">
        <v>0</v>
      </c>
      <c r="M7453">
        <v>0</v>
      </c>
    </row>
    <row r="7454" spans="2:13" x14ac:dyDescent="0.2">
      <c r="B7454">
        <v>0</v>
      </c>
      <c r="C7454">
        <v>0</v>
      </c>
      <c r="D7454">
        <v>0</v>
      </c>
      <c r="E7454">
        <v>0</v>
      </c>
      <c r="F7454">
        <v>0</v>
      </c>
      <c r="G7454">
        <v>55555555</v>
      </c>
      <c r="H7454">
        <v>0</v>
      </c>
      <c r="I7454">
        <v>0</v>
      </c>
      <c r="J7454">
        <v>0</v>
      </c>
      <c r="K7454">
        <v>0</v>
      </c>
      <c r="L7454">
        <v>0</v>
      </c>
      <c r="M7454">
        <v>0</v>
      </c>
    </row>
    <row r="7455" spans="2:13" x14ac:dyDescent="0.2">
      <c r="B7455">
        <v>0</v>
      </c>
      <c r="C7455">
        <v>0</v>
      </c>
      <c r="D7455">
        <v>0</v>
      </c>
      <c r="E7455">
        <v>0</v>
      </c>
      <c r="F7455">
        <v>0</v>
      </c>
      <c r="G7455">
        <v>55555555</v>
      </c>
      <c r="H7455">
        <v>0</v>
      </c>
      <c r="I7455">
        <v>0</v>
      </c>
      <c r="J7455">
        <v>0</v>
      </c>
      <c r="K7455">
        <v>0</v>
      </c>
      <c r="L7455">
        <v>0</v>
      </c>
      <c r="M7455">
        <v>0</v>
      </c>
    </row>
    <row r="7456" spans="2:13" x14ac:dyDescent="0.2">
      <c r="B7456">
        <v>0</v>
      </c>
      <c r="C7456">
        <v>0</v>
      </c>
      <c r="D7456">
        <v>0</v>
      </c>
      <c r="E7456">
        <v>0</v>
      </c>
      <c r="F7456">
        <v>0</v>
      </c>
      <c r="G7456">
        <v>55555555</v>
      </c>
      <c r="H7456">
        <v>0</v>
      </c>
      <c r="I7456">
        <v>0</v>
      </c>
      <c r="J7456">
        <v>0</v>
      </c>
      <c r="K7456">
        <v>0</v>
      </c>
      <c r="L7456">
        <v>0</v>
      </c>
      <c r="M7456">
        <v>0</v>
      </c>
    </row>
    <row r="7457" spans="2:13" x14ac:dyDescent="0.2">
      <c r="B7457">
        <v>0</v>
      </c>
      <c r="C7457">
        <v>0</v>
      </c>
      <c r="D7457">
        <v>0</v>
      </c>
      <c r="E7457">
        <v>0</v>
      </c>
      <c r="F7457">
        <v>0</v>
      </c>
      <c r="G7457">
        <v>55555555</v>
      </c>
      <c r="H7457">
        <v>0</v>
      </c>
      <c r="I7457">
        <v>0</v>
      </c>
      <c r="J7457">
        <v>0</v>
      </c>
      <c r="K7457">
        <v>0</v>
      </c>
      <c r="L7457">
        <v>0</v>
      </c>
      <c r="M7457">
        <v>0</v>
      </c>
    </row>
    <row r="7458" spans="2:13" x14ac:dyDescent="0.2">
      <c r="B7458">
        <v>0</v>
      </c>
      <c r="C7458">
        <v>0</v>
      </c>
      <c r="D7458">
        <v>0</v>
      </c>
      <c r="E7458">
        <v>0</v>
      </c>
      <c r="F7458">
        <v>0</v>
      </c>
      <c r="G7458">
        <v>55555555</v>
      </c>
      <c r="H7458">
        <v>0</v>
      </c>
      <c r="I7458">
        <v>0</v>
      </c>
      <c r="J7458">
        <v>0</v>
      </c>
      <c r="K7458">
        <v>0</v>
      </c>
      <c r="L7458">
        <v>0</v>
      </c>
      <c r="M7458">
        <v>0</v>
      </c>
    </row>
    <row r="7459" spans="2:13" x14ac:dyDescent="0.2">
      <c r="B7459">
        <v>0</v>
      </c>
      <c r="C7459">
        <v>0</v>
      </c>
      <c r="D7459">
        <v>0</v>
      </c>
      <c r="E7459">
        <v>0</v>
      </c>
      <c r="F7459">
        <v>0</v>
      </c>
      <c r="G7459">
        <v>55555555</v>
      </c>
      <c r="H7459">
        <v>0</v>
      </c>
      <c r="I7459">
        <v>0</v>
      </c>
      <c r="J7459">
        <v>0</v>
      </c>
      <c r="K7459">
        <v>0</v>
      </c>
      <c r="L7459">
        <v>0</v>
      </c>
      <c r="M7459">
        <v>0</v>
      </c>
    </row>
    <row r="7460" spans="2:13" x14ac:dyDescent="0.2">
      <c r="B7460">
        <v>0</v>
      </c>
      <c r="C7460">
        <v>0</v>
      </c>
      <c r="D7460">
        <v>0</v>
      </c>
      <c r="E7460">
        <v>0</v>
      </c>
      <c r="F7460">
        <v>0</v>
      </c>
      <c r="G7460">
        <v>55555555</v>
      </c>
      <c r="H7460">
        <v>0</v>
      </c>
      <c r="I7460">
        <v>0</v>
      </c>
      <c r="J7460">
        <v>0</v>
      </c>
      <c r="K7460">
        <v>0</v>
      </c>
      <c r="L7460">
        <v>0</v>
      </c>
      <c r="M7460">
        <v>0</v>
      </c>
    </row>
    <row r="7461" spans="2:13" x14ac:dyDescent="0.2">
      <c r="B7461">
        <v>0</v>
      </c>
      <c r="C7461">
        <v>0</v>
      </c>
      <c r="D7461">
        <v>0</v>
      </c>
      <c r="E7461">
        <v>0</v>
      </c>
      <c r="F7461">
        <v>0</v>
      </c>
      <c r="G7461">
        <v>55555555</v>
      </c>
      <c r="H7461">
        <v>0</v>
      </c>
      <c r="I7461">
        <v>0</v>
      </c>
      <c r="J7461">
        <v>0</v>
      </c>
      <c r="K7461">
        <v>0</v>
      </c>
      <c r="L7461">
        <v>0</v>
      </c>
      <c r="M7461">
        <v>0</v>
      </c>
    </row>
    <row r="7462" spans="2:13" x14ac:dyDescent="0.2">
      <c r="B7462">
        <v>0</v>
      </c>
      <c r="C7462">
        <v>0</v>
      </c>
      <c r="D7462">
        <v>0</v>
      </c>
      <c r="E7462">
        <v>0</v>
      </c>
      <c r="F7462">
        <v>0</v>
      </c>
      <c r="G7462">
        <v>55555555</v>
      </c>
      <c r="H7462">
        <v>0</v>
      </c>
      <c r="I7462">
        <v>0</v>
      </c>
      <c r="J7462">
        <v>0</v>
      </c>
      <c r="K7462">
        <v>0</v>
      </c>
      <c r="L7462">
        <v>0</v>
      </c>
      <c r="M7462">
        <v>0</v>
      </c>
    </row>
    <row r="7463" spans="2:13" x14ac:dyDescent="0.2">
      <c r="B7463">
        <v>0</v>
      </c>
      <c r="C7463">
        <v>0</v>
      </c>
      <c r="D7463">
        <v>0</v>
      </c>
      <c r="E7463">
        <v>0</v>
      </c>
      <c r="F7463">
        <v>0</v>
      </c>
      <c r="G7463">
        <v>55555555</v>
      </c>
      <c r="H7463">
        <v>0</v>
      </c>
      <c r="I7463">
        <v>0</v>
      </c>
      <c r="J7463">
        <v>0</v>
      </c>
      <c r="K7463">
        <v>0</v>
      </c>
      <c r="L7463">
        <v>0</v>
      </c>
      <c r="M7463">
        <v>0</v>
      </c>
    </row>
    <row r="7464" spans="2:13" x14ac:dyDescent="0.2">
      <c r="B7464">
        <v>0</v>
      </c>
      <c r="C7464">
        <v>0</v>
      </c>
      <c r="D7464">
        <v>0</v>
      </c>
      <c r="E7464">
        <v>0</v>
      </c>
      <c r="F7464">
        <v>0</v>
      </c>
      <c r="G7464">
        <v>55555555</v>
      </c>
      <c r="H7464">
        <v>0</v>
      </c>
      <c r="I7464">
        <v>0</v>
      </c>
      <c r="J7464">
        <v>0</v>
      </c>
      <c r="K7464">
        <v>0</v>
      </c>
      <c r="L7464">
        <v>0</v>
      </c>
      <c r="M7464">
        <v>0</v>
      </c>
    </row>
    <row r="7465" spans="2:13" x14ac:dyDescent="0.2">
      <c r="B7465">
        <v>0</v>
      </c>
      <c r="C7465">
        <v>0</v>
      </c>
      <c r="D7465">
        <v>0</v>
      </c>
      <c r="E7465">
        <v>0</v>
      </c>
      <c r="F7465">
        <v>0</v>
      </c>
      <c r="G7465">
        <v>55555555</v>
      </c>
      <c r="H7465">
        <v>0</v>
      </c>
      <c r="I7465">
        <v>0</v>
      </c>
      <c r="J7465">
        <v>0</v>
      </c>
      <c r="K7465">
        <v>0</v>
      </c>
      <c r="L7465">
        <v>0</v>
      </c>
      <c r="M7465">
        <v>0</v>
      </c>
    </row>
    <row r="7466" spans="2:13" x14ac:dyDescent="0.2">
      <c r="B7466">
        <v>0</v>
      </c>
      <c r="C7466">
        <v>0</v>
      </c>
      <c r="D7466">
        <v>0</v>
      </c>
      <c r="E7466">
        <v>0</v>
      </c>
      <c r="F7466">
        <v>0</v>
      </c>
      <c r="G7466">
        <v>55555555</v>
      </c>
      <c r="H7466">
        <v>0</v>
      </c>
      <c r="I7466">
        <v>0</v>
      </c>
      <c r="J7466">
        <v>0</v>
      </c>
      <c r="K7466">
        <v>0</v>
      </c>
      <c r="L7466">
        <v>0</v>
      </c>
      <c r="M7466">
        <v>0</v>
      </c>
    </row>
    <row r="7467" spans="2:13" x14ac:dyDescent="0.2">
      <c r="B7467">
        <v>0</v>
      </c>
      <c r="C7467">
        <v>0</v>
      </c>
      <c r="D7467">
        <v>0</v>
      </c>
      <c r="E7467">
        <v>0</v>
      </c>
      <c r="F7467">
        <v>0</v>
      </c>
      <c r="G7467">
        <v>55555555</v>
      </c>
      <c r="H7467">
        <v>0</v>
      </c>
      <c r="I7467">
        <v>0</v>
      </c>
      <c r="J7467">
        <v>0</v>
      </c>
      <c r="K7467">
        <v>0</v>
      </c>
      <c r="L7467">
        <v>0</v>
      </c>
      <c r="M7467">
        <v>0</v>
      </c>
    </row>
    <row r="7468" spans="2:13" x14ac:dyDescent="0.2">
      <c r="B7468">
        <v>0</v>
      </c>
      <c r="C7468">
        <v>0</v>
      </c>
      <c r="D7468">
        <v>0</v>
      </c>
      <c r="E7468">
        <v>0</v>
      </c>
      <c r="F7468">
        <v>0</v>
      </c>
      <c r="G7468">
        <v>55555555</v>
      </c>
      <c r="H7468">
        <v>0</v>
      </c>
      <c r="I7468">
        <v>0</v>
      </c>
      <c r="J7468">
        <v>0</v>
      </c>
      <c r="K7468">
        <v>0</v>
      </c>
      <c r="L7468">
        <v>0</v>
      </c>
      <c r="M7468">
        <v>0</v>
      </c>
    </row>
    <row r="7469" spans="2:13" x14ac:dyDescent="0.2">
      <c r="B7469">
        <v>0</v>
      </c>
      <c r="C7469">
        <v>0</v>
      </c>
      <c r="D7469">
        <v>0</v>
      </c>
      <c r="E7469">
        <v>0</v>
      </c>
      <c r="F7469">
        <v>0</v>
      </c>
      <c r="G7469">
        <v>55555555</v>
      </c>
      <c r="H7469">
        <v>0</v>
      </c>
      <c r="I7469">
        <v>0</v>
      </c>
      <c r="J7469">
        <v>0</v>
      </c>
      <c r="K7469">
        <v>0</v>
      </c>
      <c r="L7469">
        <v>0</v>
      </c>
      <c r="M7469">
        <v>0</v>
      </c>
    </row>
    <row r="7470" spans="2:13" x14ac:dyDescent="0.2">
      <c r="B7470">
        <v>0</v>
      </c>
      <c r="C7470">
        <v>0</v>
      </c>
      <c r="D7470">
        <v>0</v>
      </c>
      <c r="E7470">
        <v>0</v>
      </c>
      <c r="F7470">
        <v>0</v>
      </c>
      <c r="G7470">
        <v>55555555</v>
      </c>
      <c r="H7470">
        <v>0</v>
      </c>
      <c r="I7470">
        <v>0</v>
      </c>
      <c r="J7470">
        <v>0</v>
      </c>
      <c r="K7470">
        <v>0</v>
      </c>
      <c r="L7470">
        <v>0</v>
      </c>
      <c r="M7470">
        <v>0</v>
      </c>
    </row>
    <row r="7471" spans="2:13" x14ac:dyDescent="0.2">
      <c r="B7471">
        <v>0</v>
      </c>
      <c r="C7471">
        <v>0</v>
      </c>
      <c r="D7471">
        <v>0</v>
      </c>
      <c r="E7471">
        <v>0</v>
      </c>
      <c r="F7471">
        <v>0</v>
      </c>
      <c r="G7471">
        <v>55555555</v>
      </c>
      <c r="H7471">
        <v>0</v>
      </c>
      <c r="I7471">
        <v>0</v>
      </c>
      <c r="J7471">
        <v>0</v>
      </c>
      <c r="K7471">
        <v>0</v>
      </c>
      <c r="L7471">
        <v>0</v>
      </c>
      <c r="M7471">
        <v>0</v>
      </c>
    </row>
    <row r="7472" spans="2:13" x14ac:dyDescent="0.2">
      <c r="B7472">
        <v>0</v>
      </c>
      <c r="C7472">
        <v>0</v>
      </c>
      <c r="D7472">
        <v>0</v>
      </c>
      <c r="E7472">
        <v>0</v>
      </c>
      <c r="F7472">
        <v>0</v>
      </c>
      <c r="G7472">
        <v>55555555</v>
      </c>
      <c r="H7472">
        <v>0</v>
      </c>
      <c r="I7472">
        <v>0</v>
      </c>
      <c r="J7472">
        <v>0</v>
      </c>
      <c r="K7472">
        <v>0</v>
      </c>
      <c r="L7472">
        <v>0</v>
      </c>
      <c r="M7472">
        <v>0</v>
      </c>
    </row>
    <row r="7473" spans="2:13" x14ac:dyDescent="0.2">
      <c r="B7473">
        <v>0</v>
      </c>
      <c r="C7473">
        <v>0</v>
      </c>
      <c r="D7473">
        <v>0</v>
      </c>
      <c r="E7473">
        <v>0</v>
      </c>
      <c r="F7473">
        <v>0</v>
      </c>
      <c r="G7473">
        <v>55555555</v>
      </c>
      <c r="H7473">
        <v>0</v>
      </c>
      <c r="I7473">
        <v>0</v>
      </c>
      <c r="J7473">
        <v>0</v>
      </c>
      <c r="K7473">
        <v>0</v>
      </c>
      <c r="L7473">
        <v>0</v>
      </c>
      <c r="M7473">
        <v>0</v>
      </c>
    </row>
    <row r="7474" spans="2:13" x14ac:dyDescent="0.2">
      <c r="B7474">
        <v>0</v>
      </c>
      <c r="C7474">
        <v>0</v>
      </c>
      <c r="D7474">
        <v>0</v>
      </c>
      <c r="E7474">
        <v>0</v>
      </c>
      <c r="F7474">
        <v>0</v>
      </c>
      <c r="G7474">
        <v>55555555</v>
      </c>
      <c r="H7474">
        <v>0</v>
      </c>
      <c r="I7474">
        <v>0</v>
      </c>
      <c r="J7474">
        <v>0</v>
      </c>
      <c r="K7474">
        <v>0</v>
      </c>
      <c r="L7474">
        <v>0</v>
      </c>
      <c r="M7474">
        <v>0</v>
      </c>
    </row>
    <row r="7475" spans="2:13" x14ac:dyDescent="0.2">
      <c r="B7475">
        <v>0</v>
      </c>
      <c r="C7475">
        <v>0</v>
      </c>
      <c r="D7475">
        <v>0</v>
      </c>
      <c r="E7475">
        <v>0</v>
      </c>
      <c r="F7475">
        <v>0</v>
      </c>
      <c r="G7475">
        <v>55555555</v>
      </c>
      <c r="H7475">
        <v>0</v>
      </c>
      <c r="I7475">
        <v>0</v>
      </c>
      <c r="J7475">
        <v>0</v>
      </c>
      <c r="K7475">
        <v>0</v>
      </c>
      <c r="L7475">
        <v>0</v>
      </c>
      <c r="M7475">
        <v>0</v>
      </c>
    </row>
    <row r="7476" spans="2:13" x14ac:dyDescent="0.2">
      <c r="B7476">
        <v>0</v>
      </c>
      <c r="C7476">
        <v>0</v>
      </c>
      <c r="D7476">
        <v>0</v>
      </c>
      <c r="E7476">
        <v>0</v>
      </c>
      <c r="F7476">
        <v>0</v>
      </c>
      <c r="G7476">
        <v>55555555</v>
      </c>
      <c r="H7476">
        <v>0</v>
      </c>
      <c r="I7476">
        <v>0</v>
      </c>
      <c r="J7476">
        <v>0</v>
      </c>
      <c r="K7476">
        <v>0</v>
      </c>
      <c r="L7476">
        <v>0</v>
      </c>
      <c r="M7476">
        <v>0</v>
      </c>
    </row>
    <row r="7477" spans="2:13" x14ac:dyDescent="0.2">
      <c r="B7477">
        <v>0</v>
      </c>
      <c r="C7477">
        <v>0</v>
      </c>
      <c r="D7477">
        <v>0</v>
      </c>
      <c r="E7477">
        <v>0</v>
      </c>
      <c r="F7477">
        <v>0</v>
      </c>
      <c r="G7477">
        <v>55555555</v>
      </c>
      <c r="H7477">
        <v>0</v>
      </c>
      <c r="I7477">
        <v>0</v>
      </c>
      <c r="J7477">
        <v>0</v>
      </c>
      <c r="K7477">
        <v>0</v>
      </c>
      <c r="L7477">
        <v>0</v>
      </c>
      <c r="M7477">
        <v>0</v>
      </c>
    </row>
  </sheetData>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CA8F6-5620-49A9-8D34-DDE1FC4462F7}">
  <sheetPr codeName="Sheet10">
    <tabColor theme="4" tint="0.39997558519241921"/>
  </sheetPr>
  <dimension ref="B1:AC7477"/>
  <sheetViews>
    <sheetView zoomScale="70" zoomScaleNormal="70" workbookViewId="0">
      <selection activeCell="U14" sqref="U14"/>
    </sheetView>
  </sheetViews>
  <sheetFormatPr baseColWidth="10" defaultColWidth="8.83203125" defaultRowHeight="15" x14ac:dyDescent="0.2"/>
  <cols>
    <col min="2" max="13" width="8.83203125" hidden="1" customWidth="1"/>
    <col min="14" max="14" width="8.83203125" customWidth="1"/>
    <col min="15" max="15" width="28.6640625" bestFit="1" customWidth="1"/>
    <col min="16" max="16" width="22.6640625" bestFit="1" customWidth="1"/>
    <col min="17" max="17" width="20.1640625" bestFit="1" customWidth="1"/>
    <col min="18" max="18" width="22.6640625" bestFit="1" customWidth="1"/>
    <col min="19" max="19" width="20.1640625" bestFit="1" customWidth="1"/>
    <col min="20" max="20" width="22.6640625" bestFit="1" customWidth="1"/>
    <col min="21" max="21" width="20.1640625" bestFit="1" customWidth="1"/>
    <col min="22" max="22" width="22.6640625" bestFit="1" customWidth="1"/>
    <col min="23" max="23" width="20.1640625" bestFit="1" customWidth="1"/>
    <col min="24" max="24" width="22.6640625" bestFit="1" customWidth="1"/>
    <col min="25" max="25" width="20.1640625" bestFit="1" customWidth="1"/>
    <col min="26" max="26" width="22.6640625" bestFit="1" customWidth="1"/>
    <col min="27" max="27" width="20.1640625" bestFit="1" customWidth="1"/>
    <col min="28" max="28" width="15.5" bestFit="1" customWidth="1"/>
    <col min="29" max="29" width="26.6640625" bestFit="1" customWidth="1"/>
    <col min="30" max="30" width="9.5" bestFit="1" customWidth="1"/>
    <col min="31" max="31" width="19.6640625" bestFit="1" customWidth="1"/>
  </cols>
  <sheetData>
    <row r="1" spans="2:29" x14ac:dyDescent="0.2">
      <c r="O1" s="36" t="s">
        <v>12</v>
      </c>
      <c r="P1" t="s">
        <v>294</v>
      </c>
    </row>
    <row r="2" spans="2:29" x14ac:dyDescent="0.2">
      <c r="B2" s="1" t="s">
        <v>12</v>
      </c>
      <c r="C2" s="1" t="s">
        <v>13</v>
      </c>
      <c r="D2" s="1" t="s">
        <v>27</v>
      </c>
      <c r="E2" s="1" t="s">
        <v>3</v>
      </c>
      <c r="F2" s="1" t="s">
        <v>15</v>
      </c>
      <c r="G2" s="1" t="s">
        <v>16</v>
      </c>
      <c r="H2" s="1" t="s">
        <v>17</v>
      </c>
      <c r="I2" s="1" t="s">
        <v>18</v>
      </c>
      <c r="J2" s="1" t="s">
        <v>257</v>
      </c>
      <c r="K2" s="1" t="s">
        <v>260</v>
      </c>
      <c r="L2" s="1" t="s">
        <v>28</v>
      </c>
      <c r="M2" s="1" t="s">
        <v>308</v>
      </c>
    </row>
    <row r="3" spans="2:29" x14ac:dyDescent="0.2">
      <c r="B3" cm="1">
        <f t="array" ref="B3:M7477">_xlfn.VSTACK('Directors Advances:Credit Card 2'!A6:L1500)</f>
        <v>0</v>
      </c>
      <c r="C3" t="str">
        <v>Opening Balance</v>
      </c>
      <c r="D3">
        <v>0</v>
      </c>
      <c r="E3">
        <v>0</v>
      </c>
      <c r="F3">
        <v>0</v>
      </c>
      <c r="G3">
        <v>0</v>
      </c>
      <c r="H3">
        <v>0</v>
      </c>
      <c r="I3">
        <v>0</v>
      </c>
      <c r="J3">
        <v>0</v>
      </c>
      <c r="K3">
        <v>0</v>
      </c>
      <c r="L3">
        <v>0</v>
      </c>
      <c r="M3">
        <v>0</v>
      </c>
      <c r="P3" s="36" t="s">
        <v>255</v>
      </c>
    </row>
    <row r="4" spans="2:29" ht="32" x14ac:dyDescent="0.2">
      <c r="B4">
        <v>0</v>
      </c>
      <c r="C4" t="str">
        <v>Please ignore this</v>
      </c>
      <c r="D4" t="str">
        <v>999 Uncategorized expenses</v>
      </c>
      <c r="E4" t="str">
        <v>999 Uncategorized expenses</v>
      </c>
      <c r="F4">
        <v>0</v>
      </c>
      <c r="G4">
        <v>1111111</v>
      </c>
      <c r="H4">
        <v>0</v>
      </c>
      <c r="I4">
        <v>0</v>
      </c>
      <c r="J4">
        <v>0</v>
      </c>
      <c r="K4">
        <v>0</v>
      </c>
      <c r="L4">
        <v>0</v>
      </c>
      <c r="M4">
        <v>0</v>
      </c>
      <c r="P4">
        <v>0</v>
      </c>
      <c r="R4">
        <v>1111111</v>
      </c>
      <c r="T4">
        <v>2222222</v>
      </c>
      <c r="V4">
        <v>3333333</v>
      </c>
      <c r="X4">
        <v>44444444</v>
      </c>
      <c r="Z4">
        <v>55555555</v>
      </c>
      <c r="AB4" s="217" t="s">
        <v>304</v>
      </c>
      <c r="AC4" t="s">
        <v>306</v>
      </c>
    </row>
    <row r="5" spans="2:29" x14ac:dyDescent="0.2">
      <c r="B5">
        <v>0</v>
      </c>
      <c r="C5">
        <v>0</v>
      </c>
      <c r="D5">
        <v>0</v>
      </c>
      <c r="E5">
        <v>0</v>
      </c>
      <c r="F5">
        <v>0</v>
      </c>
      <c r="G5">
        <v>1111111</v>
      </c>
      <c r="H5">
        <v>0</v>
      </c>
      <c r="I5">
        <v>0</v>
      </c>
      <c r="J5">
        <v>0</v>
      </c>
      <c r="K5">
        <v>0</v>
      </c>
      <c r="L5">
        <v>0</v>
      </c>
      <c r="M5">
        <v>0</v>
      </c>
      <c r="O5" s="36" t="s">
        <v>147</v>
      </c>
      <c r="P5" t="s">
        <v>305</v>
      </c>
      <c r="Q5" t="s">
        <v>307</v>
      </c>
      <c r="R5" t="s">
        <v>305</v>
      </c>
      <c r="S5" t="s">
        <v>307</v>
      </c>
      <c r="T5" t="s">
        <v>305</v>
      </c>
      <c r="U5" t="s">
        <v>307</v>
      </c>
      <c r="V5" t="s">
        <v>305</v>
      </c>
      <c r="W5" t="s">
        <v>307</v>
      </c>
      <c r="X5" t="s">
        <v>305</v>
      </c>
      <c r="Y5" t="s">
        <v>307</v>
      </c>
      <c r="Z5" t="s">
        <v>305</v>
      </c>
      <c r="AA5" t="s">
        <v>307</v>
      </c>
      <c r="AB5" s="217"/>
    </row>
    <row r="6" spans="2:29" x14ac:dyDescent="0.2">
      <c r="B6">
        <v>0</v>
      </c>
      <c r="C6">
        <v>0</v>
      </c>
      <c r="D6">
        <v>0</v>
      </c>
      <c r="E6">
        <v>0</v>
      </c>
      <c r="F6">
        <v>0</v>
      </c>
      <c r="G6">
        <v>1111111</v>
      </c>
      <c r="H6">
        <v>0</v>
      </c>
      <c r="I6">
        <v>0</v>
      </c>
      <c r="J6">
        <v>0</v>
      </c>
      <c r="K6">
        <v>0</v>
      </c>
      <c r="L6">
        <v>0</v>
      </c>
      <c r="M6">
        <v>0</v>
      </c>
      <c r="O6" s="2">
        <v>0</v>
      </c>
      <c r="P6" s="216">
        <v>0</v>
      </c>
      <c r="Q6" s="216">
        <v>0</v>
      </c>
      <c r="R6" s="216">
        <v>0</v>
      </c>
      <c r="S6" s="216">
        <v>0</v>
      </c>
      <c r="T6" s="216">
        <v>0</v>
      </c>
      <c r="U6" s="216">
        <v>0</v>
      </c>
      <c r="V6" s="216">
        <v>0</v>
      </c>
      <c r="W6" s="216">
        <v>0</v>
      </c>
      <c r="X6" s="216">
        <v>0</v>
      </c>
      <c r="Y6" s="216">
        <v>0</v>
      </c>
      <c r="Z6" s="216">
        <v>0</v>
      </c>
      <c r="AA6" s="216">
        <v>0</v>
      </c>
      <c r="AB6" s="218">
        <v>0</v>
      </c>
      <c r="AC6" s="216">
        <v>0</v>
      </c>
    </row>
    <row r="7" spans="2:29" x14ac:dyDescent="0.2">
      <c r="B7">
        <v>0</v>
      </c>
      <c r="C7">
        <v>0</v>
      </c>
      <c r="D7">
        <v>0</v>
      </c>
      <c r="E7">
        <v>0</v>
      </c>
      <c r="F7">
        <v>0</v>
      </c>
      <c r="G7">
        <v>1111111</v>
      </c>
      <c r="H7">
        <v>0</v>
      </c>
      <c r="I7">
        <v>0</v>
      </c>
      <c r="J7">
        <v>0</v>
      </c>
      <c r="K7">
        <v>0</v>
      </c>
      <c r="L7">
        <v>0</v>
      </c>
      <c r="M7">
        <v>0</v>
      </c>
      <c r="O7" s="2" t="s">
        <v>269</v>
      </c>
      <c r="P7" s="216"/>
      <c r="Q7" s="216"/>
      <c r="R7" s="216">
        <v>0</v>
      </c>
      <c r="S7" s="216">
        <v>0</v>
      </c>
      <c r="T7" s="216">
        <v>0</v>
      </c>
      <c r="U7" s="216">
        <v>0</v>
      </c>
      <c r="V7" s="216">
        <v>0</v>
      </c>
      <c r="W7" s="216">
        <v>0</v>
      </c>
      <c r="X7" s="216">
        <v>0</v>
      </c>
      <c r="Y7" s="216">
        <v>0</v>
      </c>
      <c r="Z7" s="216">
        <v>0</v>
      </c>
      <c r="AA7" s="216">
        <v>0</v>
      </c>
      <c r="AB7" s="218">
        <v>0</v>
      </c>
      <c r="AC7" s="216">
        <v>0</v>
      </c>
    </row>
    <row r="8" spans="2:29" x14ac:dyDescent="0.2">
      <c r="B8">
        <v>0</v>
      </c>
      <c r="C8">
        <v>0</v>
      </c>
      <c r="D8">
        <v>0</v>
      </c>
      <c r="E8">
        <v>0</v>
      </c>
      <c r="F8">
        <v>0</v>
      </c>
      <c r="G8">
        <v>1111111</v>
      </c>
      <c r="H8">
        <v>0</v>
      </c>
      <c r="I8">
        <v>0</v>
      </c>
      <c r="J8">
        <v>0</v>
      </c>
      <c r="K8">
        <v>0</v>
      </c>
      <c r="L8">
        <v>0</v>
      </c>
      <c r="M8">
        <v>0</v>
      </c>
      <c r="O8" s="2" t="s">
        <v>148</v>
      </c>
      <c r="P8" s="216">
        <v>0</v>
      </c>
      <c r="Q8" s="216">
        <v>0</v>
      </c>
      <c r="R8" s="216">
        <v>0</v>
      </c>
      <c r="S8" s="216">
        <v>0</v>
      </c>
      <c r="T8" s="216">
        <v>0</v>
      </c>
      <c r="U8" s="216">
        <v>0</v>
      </c>
      <c r="V8" s="216">
        <v>0</v>
      </c>
      <c r="W8" s="216">
        <v>0</v>
      </c>
      <c r="X8" s="216">
        <v>0</v>
      </c>
      <c r="Y8" s="216">
        <v>0</v>
      </c>
      <c r="Z8" s="216">
        <v>0</v>
      </c>
      <c r="AA8" s="216">
        <v>0</v>
      </c>
      <c r="AB8" s="218">
        <v>0</v>
      </c>
      <c r="AC8" s="216">
        <v>0</v>
      </c>
    </row>
    <row r="9" spans="2:29" x14ac:dyDescent="0.2">
      <c r="B9">
        <v>0</v>
      </c>
      <c r="C9">
        <v>0</v>
      </c>
      <c r="D9">
        <v>0</v>
      </c>
      <c r="E9">
        <v>0</v>
      </c>
      <c r="F9">
        <v>0</v>
      </c>
      <c r="G9">
        <v>1111111</v>
      </c>
      <c r="H9">
        <v>0</v>
      </c>
      <c r="I9">
        <v>0</v>
      </c>
      <c r="J9">
        <v>0</v>
      </c>
      <c r="K9">
        <v>0</v>
      </c>
      <c r="L9">
        <v>0</v>
      </c>
      <c r="M9">
        <v>0</v>
      </c>
    </row>
    <row r="10" spans="2:29" x14ac:dyDescent="0.2">
      <c r="B10">
        <v>0</v>
      </c>
      <c r="C10">
        <v>0</v>
      </c>
      <c r="D10">
        <v>0</v>
      </c>
      <c r="E10">
        <v>0</v>
      </c>
      <c r="F10">
        <v>0</v>
      </c>
      <c r="G10">
        <v>1111111</v>
      </c>
      <c r="H10">
        <v>0</v>
      </c>
      <c r="I10">
        <v>0</v>
      </c>
      <c r="J10">
        <v>0</v>
      </c>
      <c r="K10">
        <v>0</v>
      </c>
      <c r="L10">
        <v>0</v>
      </c>
      <c r="M10">
        <v>0</v>
      </c>
    </row>
    <row r="11" spans="2:29" x14ac:dyDescent="0.2">
      <c r="B11">
        <v>0</v>
      </c>
      <c r="C11">
        <v>0</v>
      </c>
      <c r="D11">
        <v>0</v>
      </c>
      <c r="E11">
        <v>0</v>
      </c>
      <c r="F11">
        <v>0</v>
      </c>
      <c r="G11">
        <v>1111111</v>
      </c>
      <c r="H11">
        <v>0</v>
      </c>
      <c r="I11">
        <v>0</v>
      </c>
      <c r="J11">
        <v>0</v>
      </c>
      <c r="K11">
        <v>0</v>
      </c>
      <c r="L11">
        <v>0</v>
      </c>
      <c r="M11">
        <v>0</v>
      </c>
    </row>
    <row r="12" spans="2:29" x14ac:dyDescent="0.2">
      <c r="B12">
        <v>0</v>
      </c>
      <c r="C12">
        <v>0</v>
      </c>
      <c r="D12">
        <v>0</v>
      </c>
      <c r="E12">
        <v>0</v>
      </c>
      <c r="F12">
        <v>0</v>
      </c>
      <c r="G12">
        <v>1111111</v>
      </c>
      <c r="H12">
        <v>0</v>
      </c>
      <c r="I12">
        <v>0</v>
      </c>
      <c r="J12">
        <v>0</v>
      </c>
      <c r="K12">
        <v>0</v>
      </c>
      <c r="L12">
        <v>0</v>
      </c>
      <c r="M12">
        <v>0</v>
      </c>
    </row>
    <row r="13" spans="2:29" x14ac:dyDescent="0.2">
      <c r="B13">
        <v>0</v>
      </c>
      <c r="C13">
        <v>0</v>
      </c>
      <c r="D13">
        <v>0</v>
      </c>
      <c r="E13">
        <v>0</v>
      </c>
      <c r="F13">
        <v>0</v>
      </c>
      <c r="G13">
        <v>1111111</v>
      </c>
      <c r="H13">
        <v>0</v>
      </c>
      <c r="I13">
        <v>0</v>
      </c>
      <c r="J13">
        <v>0</v>
      </c>
      <c r="K13">
        <v>0</v>
      </c>
      <c r="L13">
        <v>0</v>
      </c>
      <c r="M13">
        <v>0</v>
      </c>
    </row>
    <row r="14" spans="2:29" x14ac:dyDescent="0.2">
      <c r="B14">
        <v>0</v>
      </c>
      <c r="C14">
        <v>0</v>
      </c>
      <c r="D14">
        <v>0</v>
      </c>
      <c r="E14">
        <v>0</v>
      </c>
      <c r="F14">
        <v>0</v>
      </c>
      <c r="G14">
        <v>1111111</v>
      </c>
      <c r="H14">
        <v>0</v>
      </c>
      <c r="I14">
        <v>0</v>
      </c>
      <c r="J14">
        <v>0</v>
      </c>
      <c r="K14">
        <v>0</v>
      </c>
      <c r="L14">
        <v>0</v>
      </c>
      <c r="M14">
        <v>0</v>
      </c>
    </row>
    <row r="15" spans="2:29" x14ac:dyDescent="0.2">
      <c r="B15">
        <v>0</v>
      </c>
      <c r="C15">
        <v>0</v>
      </c>
      <c r="D15">
        <v>0</v>
      </c>
      <c r="E15">
        <v>0</v>
      </c>
      <c r="F15">
        <v>0</v>
      </c>
      <c r="G15">
        <v>1111111</v>
      </c>
      <c r="H15">
        <v>0</v>
      </c>
      <c r="I15">
        <v>0</v>
      </c>
      <c r="J15">
        <v>0</v>
      </c>
      <c r="K15">
        <v>0</v>
      </c>
      <c r="L15">
        <v>0</v>
      </c>
      <c r="M15">
        <v>0</v>
      </c>
    </row>
    <row r="16" spans="2:29" x14ac:dyDescent="0.2">
      <c r="B16">
        <v>0</v>
      </c>
      <c r="C16">
        <v>0</v>
      </c>
      <c r="D16">
        <v>0</v>
      </c>
      <c r="E16">
        <v>0</v>
      </c>
      <c r="F16">
        <v>0</v>
      </c>
      <c r="G16">
        <v>1111111</v>
      </c>
      <c r="H16">
        <v>0</v>
      </c>
      <c r="I16">
        <v>0</v>
      </c>
      <c r="J16">
        <v>0</v>
      </c>
      <c r="K16">
        <v>0</v>
      </c>
      <c r="L16">
        <v>0</v>
      </c>
      <c r="M16">
        <v>0</v>
      </c>
    </row>
    <row r="17" spans="2:26" x14ac:dyDescent="0.2">
      <c r="B17">
        <v>0</v>
      </c>
      <c r="C17">
        <v>0</v>
      </c>
      <c r="D17">
        <v>0</v>
      </c>
      <c r="E17">
        <v>0</v>
      </c>
      <c r="F17">
        <v>0</v>
      </c>
      <c r="G17">
        <v>1111111</v>
      </c>
      <c r="H17">
        <v>0</v>
      </c>
      <c r="I17">
        <v>0</v>
      </c>
      <c r="J17">
        <v>0</v>
      </c>
      <c r="K17">
        <v>0</v>
      </c>
      <c r="L17">
        <v>0</v>
      </c>
      <c r="M17">
        <v>0</v>
      </c>
    </row>
    <row r="18" spans="2:26" x14ac:dyDescent="0.2">
      <c r="B18">
        <v>0</v>
      </c>
      <c r="C18">
        <v>0</v>
      </c>
      <c r="D18">
        <v>0</v>
      </c>
      <c r="E18">
        <v>0</v>
      </c>
      <c r="F18">
        <v>0</v>
      </c>
      <c r="G18">
        <v>1111111</v>
      </c>
      <c r="H18">
        <v>0</v>
      </c>
      <c r="I18">
        <v>0</v>
      </c>
      <c r="J18">
        <v>0</v>
      </c>
      <c r="K18">
        <v>0</v>
      </c>
      <c r="L18">
        <v>0</v>
      </c>
      <c r="M18">
        <v>0</v>
      </c>
    </row>
    <row r="19" spans="2:26" x14ac:dyDescent="0.2">
      <c r="B19">
        <v>0</v>
      </c>
      <c r="C19">
        <v>0</v>
      </c>
      <c r="D19">
        <v>0</v>
      </c>
      <c r="E19">
        <v>0</v>
      </c>
      <c r="F19">
        <v>0</v>
      </c>
      <c r="G19">
        <v>1111111</v>
      </c>
      <c r="H19">
        <v>0</v>
      </c>
      <c r="I19">
        <v>0</v>
      </c>
      <c r="J19">
        <v>0</v>
      </c>
      <c r="K19">
        <v>0</v>
      </c>
      <c r="L19">
        <v>0</v>
      </c>
      <c r="M19">
        <v>0</v>
      </c>
      <c r="X19" s="215"/>
      <c r="Y19" s="215"/>
      <c r="Z19" s="215"/>
    </row>
    <row r="20" spans="2:26" x14ac:dyDescent="0.2">
      <c r="B20">
        <v>0</v>
      </c>
      <c r="C20">
        <v>0</v>
      </c>
      <c r="D20">
        <v>0</v>
      </c>
      <c r="E20">
        <v>0</v>
      </c>
      <c r="F20">
        <v>0</v>
      </c>
      <c r="G20">
        <v>1111111</v>
      </c>
      <c r="H20">
        <v>0</v>
      </c>
      <c r="I20">
        <v>0</v>
      </c>
      <c r="J20">
        <v>0</v>
      </c>
      <c r="K20">
        <v>0</v>
      </c>
      <c r="L20">
        <v>0</v>
      </c>
      <c r="M20">
        <v>0</v>
      </c>
      <c r="X20" s="215"/>
      <c r="Y20" s="215"/>
      <c r="Z20" s="215"/>
    </row>
    <row r="21" spans="2:26" x14ac:dyDescent="0.2">
      <c r="B21">
        <v>0</v>
      </c>
      <c r="C21">
        <v>0</v>
      </c>
      <c r="D21">
        <v>0</v>
      </c>
      <c r="E21">
        <v>0</v>
      </c>
      <c r="F21">
        <v>0</v>
      </c>
      <c r="G21">
        <v>1111111</v>
      </c>
      <c r="H21">
        <v>0</v>
      </c>
      <c r="I21">
        <v>0</v>
      </c>
      <c r="J21">
        <v>0</v>
      </c>
      <c r="K21">
        <v>0</v>
      </c>
      <c r="L21">
        <v>0</v>
      </c>
      <c r="M21">
        <v>0</v>
      </c>
      <c r="X21" s="215"/>
      <c r="Y21" s="215"/>
      <c r="Z21" s="215"/>
    </row>
    <row r="22" spans="2:26" x14ac:dyDescent="0.2">
      <c r="B22">
        <v>0</v>
      </c>
      <c r="C22">
        <v>0</v>
      </c>
      <c r="D22">
        <v>0</v>
      </c>
      <c r="E22">
        <v>0</v>
      </c>
      <c r="F22">
        <v>0</v>
      </c>
      <c r="G22">
        <v>1111111</v>
      </c>
      <c r="H22">
        <v>0</v>
      </c>
      <c r="I22">
        <v>0</v>
      </c>
      <c r="J22">
        <v>0</v>
      </c>
      <c r="K22">
        <v>0</v>
      </c>
      <c r="L22">
        <v>0</v>
      </c>
      <c r="M22">
        <v>0</v>
      </c>
      <c r="X22" s="215"/>
      <c r="Y22" s="215"/>
      <c r="Z22" s="215"/>
    </row>
    <row r="23" spans="2:26" x14ac:dyDescent="0.2">
      <c r="B23">
        <v>0</v>
      </c>
      <c r="C23">
        <v>0</v>
      </c>
      <c r="D23">
        <v>0</v>
      </c>
      <c r="E23">
        <v>0</v>
      </c>
      <c r="F23">
        <v>0</v>
      </c>
      <c r="G23">
        <v>1111111</v>
      </c>
      <c r="H23">
        <v>0</v>
      </c>
      <c r="I23">
        <v>0</v>
      </c>
      <c r="J23">
        <v>0</v>
      </c>
      <c r="K23">
        <v>0</v>
      </c>
      <c r="L23">
        <v>0</v>
      </c>
      <c r="M23">
        <v>0</v>
      </c>
      <c r="X23" s="215"/>
      <c r="Y23" s="215"/>
      <c r="Z23" s="215"/>
    </row>
    <row r="24" spans="2:26" x14ac:dyDescent="0.2">
      <c r="B24">
        <v>0</v>
      </c>
      <c r="C24">
        <v>0</v>
      </c>
      <c r="D24">
        <v>0</v>
      </c>
      <c r="E24">
        <v>0</v>
      </c>
      <c r="F24">
        <v>0</v>
      </c>
      <c r="G24">
        <v>1111111</v>
      </c>
      <c r="H24">
        <v>0</v>
      </c>
      <c r="I24">
        <v>0</v>
      </c>
      <c r="J24">
        <v>0</v>
      </c>
      <c r="K24">
        <v>0</v>
      </c>
      <c r="L24">
        <v>0</v>
      </c>
      <c r="M24">
        <v>0</v>
      </c>
      <c r="X24" s="215"/>
      <c r="Y24" s="215"/>
      <c r="Z24" s="215"/>
    </row>
    <row r="25" spans="2:26" x14ac:dyDescent="0.2">
      <c r="B25">
        <v>0</v>
      </c>
      <c r="C25">
        <v>0</v>
      </c>
      <c r="D25">
        <v>0</v>
      </c>
      <c r="E25">
        <v>0</v>
      </c>
      <c r="F25">
        <v>0</v>
      </c>
      <c r="G25">
        <v>1111111</v>
      </c>
      <c r="H25">
        <v>0</v>
      </c>
      <c r="I25">
        <v>0</v>
      </c>
      <c r="J25">
        <v>0</v>
      </c>
      <c r="K25">
        <v>0</v>
      </c>
      <c r="L25">
        <v>0</v>
      </c>
      <c r="M25">
        <v>0</v>
      </c>
      <c r="X25" s="215"/>
      <c r="Y25" s="215"/>
      <c r="Z25" s="215"/>
    </row>
    <row r="26" spans="2:26" x14ac:dyDescent="0.2">
      <c r="B26">
        <v>0</v>
      </c>
      <c r="C26">
        <v>0</v>
      </c>
      <c r="D26">
        <v>0</v>
      </c>
      <c r="E26">
        <v>0</v>
      </c>
      <c r="F26">
        <v>0</v>
      </c>
      <c r="G26">
        <v>1111111</v>
      </c>
      <c r="H26">
        <v>0</v>
      </c>
      <c r="I26">
        <v>0</v>
      </c>
      <c r="J26">
        <v>0</v>
      </c>
      <c r="K26">
        <v>0</v>
      </c>
      <c r="L26">
        <v>0</v>
      </c>
      <c r="M26">
        <v>0</v>
      </c>
      <c r="X26" s="215"/>
      <c r="Y26" s="215"/>
      <c r="Z26" s="215"/>
    </row>
    <row r="27" spans="2:26" x14ac:dyDescent="0.2">
      <c r="B27">
        <v>0</v>
      </c>
      <c r="C27">
        <v>0</v>
      </c>
      <c r="D27">
        <v>0</v>
      </c>
      <c r="E27">
        <v>0</v>
      </c>
      <c r="F27">
        <v>0</v>
      </c>
      <c r="G27">
        <v>1111111</v>
      </c>
      <c r="H27">
        <v>0</v>
      </c>
      <c r="I27">
        <v>0</v>
      </c>
      <c r="J27">
        <v>0</v>
      </c>
      <c r="K27">
        <v>0</v>
      </c>
      <c r="L27">
        <v>0</v>
      </c>
      <c r="M27">
        <v>0</v>
      </c>
      <c r="X27" s="215"/>
      <c r="Y27" s="215"/>
      <c r="Z27" s="215"/>
    </row>
    <row r="28" spans="2:26" x14ac:dyDescent="0.2">
      <c r="B28">
        <v>0</v>
      </c>
      <c r="C28">
        <v>0</v>
      </c>
      <c r="D28">
        <v>0</v>
      </c>
      <c r="E28">
        <v>0</v>
      </c>
      <c r="F28">
        <v>0</v>
      </c>
      <c r="G28">
        <v>1111111</v>
      </c>
      <c r="H28">
        <v>0</v>
      </c>
      <c r="I28">
        <v>0</v>
      </c>
      <c r="J28">
        <v>0</v>
      </c>
      <c r="K28">
        <v>0</v>
      </c>
      <c r="L28">
        <v>0</v>
      </c>
      <c r="M28">
        <v>0</v>
      </c>
      <c r="X28" s="215"/>
      <c r="Y28" s="215"/>
      <c r="Z28" s="215"/>
    </row>
    <row r="29" spans="2:26" x14ac:dyDescent="0.2">
      <c r="B29">
        <v>0</v>
      </c>
      <c r="C29">
        <v>0</v>
      </c>
      <c r="D29">
        <v>0</v>
      </c>
      <c r="E29">
        <v>0</v>
      </c>
      <c r="F29">
        <v>0</v>
      </c>
      <c r="G29">
        <v>1111111</v>
      </c>
      <c r="H29">
        <v>0</v>
      </c>
      <c r="I29">
        <v>0</v>
      </c>
      <c r="J29">
        <v>0</v>
      </c>
      <c r="K29">
        <v>0</v>
      </c>
      <c r="L29">
        <v>0</v>
      </c>
      <c r="M29">
        <v>0</v>
      </c>
      <c r="X29" s="215"/>
      <c r="Y29" s="215"/>
      <c r="Z29" s="215"/>
    </row>
    <row r="30" spans="2:26" x14ac:dyDescent="0.2">
      <c r="B30">
        <v>0</v>
      </c>
      <c r="C30">
        <v>0</v>
      </c>
      <c r="D30">
        <v>0</v>
      </c>
      <c r="E30">
        <v>0</v>
      </c>
      <c r="F30">
        <v>0</v>
      </c>
      <c r="G30">
        <v>1111111</v>
      </c>
      <c r="H30">
        <v>0</v>
      </c>
      <c r="I30">
        <v>0</v>
      </c>
      <c r="J30">
        <v>0</v>
      </c>
      <c r="K30">
        <v>0</v>
      </c>
      <c r="L30">
        <v>0</v>
      </c>
      <c r="M30">
        <v>0</v>
      </c>
      <c r="X30" s="215"/>
      <c r="Y30" s="215"/>
      <c r="Z30" s="215"/>
    </row>
    <row r="31" spans="2:26" x14ac:dyDescent="0.2">
      <c r="B31">
        <v>0</v>
      </c>
      <c r="C31">
        <v>0</v>
      </c>
      <c r="D31">
        <v>0</v>
      </c>
      <c r="E31">
        <v>0</v>
      </c>
      <c r="F31">
        <v>0</v>
      </c>
      <c r="G31">
        <v>1111111</v>
      </c>
      <c r="H31">
        <v>0</v>
      </c>
      <c r="I31">
        <v>0</v>
      </c>
      <c r="J31">
        <v>0</v>
      </c>
      <c r="K31">
        <v>0</v>
      </c>
      <c r="L31">
        <v>0</v>
      </c>
      <c r="M31">
        <v>0</v>
      </c>
      <c r="X31" s="215"/>
      <c r="Y31" s="215"/>
      <c r="Z31" s="215"/>
    </row>
    <row r="32" spans="2:26" x14ac:dyDescent="0.2">
      <c r="B32">
        <v>0</v>
      </c>
      <c r="C32">
        <v>0</v>
      </c>
      <c r="D32">
        <v>0</v>
      </c>
      <c r="E32">
        <v>0</v>
      </c>
      <c r="F32">
        <v>0</v>
      </c>
      <c r="G32">
        <v>1111111</v>
      </c>
      <c r="H32">
        <v>0</v>
      </c>
      <c r="I32">
        <v>0</v>
      </c>
      <c r="J32">
        <v>0</v>
      </c>
      <c r="K32">
        <v>0</v>
      </c>
      <c r="L32">
        <v>0</v>
      </c>
      <c r="M32">
        <v>0</v>
      </c>
      <c r="X32" s="215"/>
      <c r="Y32" s="215"/>
      <c r="Z32" s="215"/>
    </row>
    <row r="33" spans="2:26" x14ac:dyDescent="0.2">
      <c r="B33">
        <v>0</v>
      </c>
      <c r="C33">
        <v>0</v>
      </c>
      <c r="D33">
        <v>0</v>
      </c>
      <c r="E33">
        <v>0</v>
      </c>
      <c r="F33">
        <v>0</v>
      </c>
      <c r="G33">
        <v>1111111</v>
      </c>
      <c r="H33">
        <v>0</v>
      </c>
      <c r="I33">
        <v>0</v>
      </c>
      <c r="J33">
        <v>0</v>
      </c>
      <c r="K33">
        <v>0</v>
      </c>
      <c r="L33">
        <v>0</v>
      </c>
      <c r="M33">
        <v>0</v>
      </c>
      <c r="X33" s="215"/>
      <c r="Y33" s="215"/>
      <c r="Z33" s="215"/>
    </row>
    <row r="34" spans="2:26" x14ac:dyDescent="0.2">
      <c r="B34">
        <v>0</v>
      </c>
      <c r="C34">
        <v>0</v>
      </c>
      <c r="D34">
        <v>0</v>
      </c>
      <c r="E34">
        <v>0</v>
      </c>
      <c r="F34">
        <v>0</v>
      </c>
      <c r="G34">
        <v>1111111</v>
      </c>
      <c r="H34">
        <v>0</v>
      </c>
      <c r="I34">
        <v>0</v>
      </c>
      <c r="J34">
        <v>0</v>
      </c>
      <c r="K34">
        <v>0</v>
      </c>
      <c r="L34">
        <v>0</v>
      </c>
      <c r="M34">
        <v>0</v>
      </c>
      <c r="X34" s="215"/>
      <c r="Y34" s="215"/>
      <c r="Z34" s="215"/>
    </row>
    <row r="35" spans="2:26" x14ac:dyDescent="0.2">
      <c r="B35">
        <v>0</v>
      </c>
      <c r="C35">
        <v>0</v>
      </c>
      <c r="D35">
        <v>0</v>
      </c>
      <c r="E35">
        <v>0</v>
      </c>
      <c r="F35">
        <v>0</v>
      </c>
      <c r="G35">
        <v>1111111</v>
      </c>
      <c r="H35">
        <v>0</v>
      </c>
      <c r="I35">
        <v>0</v>
      </c>
      <c r="J35">
        <v>0</v>
      </c>
      <c r="K35">
        <v>0</v>
      </c>
      <c r="L35">
        <v>0</v>
      </c>
      <c r="M35">
        <v>0</v>
      </c>
      <c r="X35" s="215"/>
      <c r="Y35" s="215"/>
      <c r="Z35" s="215"/>
    </row>
    <row r="36" spans="2:26" x14ac:dyDescent="0.2">
      <c r="B36">
        <v>0</v>
      </c>
      <c r="C36">
        <v>0</v>
      </c>
      <c r="D36">
        <v>0</v>
      </c>
      <c r="E36">
        <v>0</v>
      </c>
      <c r="F36">
        <v>0</v>
      </c>
      <c r="G36">
        <v>1111111</v>
      </c>
      <c r="H36">
        <v>0</v>
      </c>
      <c r="I36">
        <v>0</v>
      </c>
      <c r="J36">
        <v>0</v>
      </c>
      <c r="K36">
        <v>0</v>
      </c>
      <c r="L36">
        <v>0</v>
      </c>
      <c r="M36">
        <v>0</v>
      </c>
      <c r="X36" s="215"/>
      <c r="Y36" s="215"/>
      <c r="Z36" s="215"/>
    </row>
    <row r="37" spans="2:26" x14ac:dyDescent="0.2">
      <c r="B37">
        <v>0</v>
      </c>
      <c r="C37">
        <v>0</v>
      </c>
      <c r="D37">
        <v>0</v>
      </c>
      <c r="E37">
        <v>0</v>
      </c>
      <c r="F37">
        <v>0</v>
      </c>
      <c r="G37">
        <v>1111111</v>
      </c>
      <c r="H37">
        <v>0</v>
      </c>
      <c r="I37">
        <v>0</v>
      </c>
      <c r="J37">
        <v>0</v>
      </c>
      <c r="K37">
        <v>0</v>
      </c>
      <c r="L37">
        <v>0</v>
      </c>
      <c r="M37">
        <v>0</v>
      </c>
      <c r="X37" s="215"/>
      <c r="Y37" s="215"/>
      <c r="Z37" s="215"/>
    </row>
    <row r="38" spans="2:26" x14ac:dyDescent="0.2">
      <c r="B38">
        <v>0</v>
      </c>
      <c r="C38">
        <v>0</v>
      </c>
      <c r="D38">
        <v>0</v>
      </c>
      <c r="E38">
        <v>0</v>
      </c>
      <c r="F38">
        <v>0</v>
      </c>
      <c r="G38">
        <v>1111111</v>
      </c>
      <c r="H38">
        <v>0</v>
      </c>
      <c r="I38">
        <v>0</v>
      </c>
      <c r="J38">
        <v>0</v>
      </c>
      <c r="K38">
        <v>0</v>
      </c>
      <c r="L38">
        <v>0</v>
      </c>
      <c r="M38">
        <v>0</v>
      </c>
      <c r="X38" s="215"/>
      <c r="Y38" s="215"/>
      <c r="Z38" s="215"/>
    </row>
    <row r="39" spans="2:26" x14ac:dyDescent="0.2">
      <c r="B39">
        <v>0</v>
      </c>
      <c r="C39">
        <v>0</v>
      </c>
      <c r="D39">
        <v>0</v>
      </c>
      <c r="E39">
        <v>0</v>
      </c>
      <c r="F39">
        <v>0</v>
      </c>
      <c r="G39">
        <v>1111111</v>
      </c>
      <c r="H39">
        <v>0</v>
      </c>
      <c r="I39">
        <v>0</v>
      </c>
      <c r="J39">
        <v>0</v>
      </c>
      <c r="K39">
        <v>0</v>
      </c>
      <c r="L39">
        <v>0</v>
      </c>
      <c r="M39">
        <v>0</v>
      </c>
    </row>
    <row r="40" spans="2:26" x14ac:dyDescent="0.2">
      <c r="B40">
        <v>0</v>
      </c>
      <c r="C40">
        <v>0</v>
      </c>
      <c r="D40">
        <v>0</v>
      </c>
      <c r="E40">
        <v>0</v>
      </c>
      <c r="F40">
        <v>0</v>
      </c>
      <c r="G40">
        <v>1111111</v>
      </c>
      <c r="H40">
        <v>0</v>
      </c>
      <c r="I40">
        <v>0</v>
      </c>
      <c r="J40">
        <v>0</v>
      </c>
      <c r="K40">
        <v>0</v>
      </c>
      <c r="L40">
        <v>0</v>
      </c>
      <c r="M40">
        <v>0</v>
      </c>
    </row>
    <row r="41" spans="2:26" x14ac:dyDescent="0.2">
      <c r="B41">
        <v>0</v>
      </c>
      <c r="C41">
        <v>0</v>
      </c>
      <c r="D41">
        <v>0</v>
      </c>
      <c r="E41">
        <v>0</v>
      </c>
      <c r="F41">
        <v>0</v>
      </c>
      <c r="G41">
        <v>1111111</v>
      </c>
      <c r="H41">
        <v>0</v>
      </c>
      <c r="I41">
        <v>0</v>
      </c>
      <c r="J41">
        <v>0</v>
      </c>
      <c r="K41">
        <v>0</v>
      </c>
      <c r="L41">
        <v>0</v>
      </c>
      <c r="M41">
        <v>0</v>
      </c>
    </row>
    <row r="42" spans="2:26" x14ac:dyDescent="0.2">
      <c r="B42">
        <v>0</v>
      </c>
      <c r="C42">
        <v>0</v>
      </c>
      <c r="D42">
        <v>0</v>
      </c>
      <c r="E42">
        <v>0</v>
      </c>
      <c r="F42">
        <v>0</v>
      </c>
      <c r="G42">
        <v>1111111</v>
      </c>
      <c r="H42">
        <v>0</v>
      </c>
      <c r="I42">
        <v>0</v>
      </c>
      <c r="J42">
        <v>0</v>
      </c>
      <c r="K42">
        <v>0</v>
      </c>
      <c r="L42">
        <v>0</v>
      </c>
      <c r="M42">
        <v>0</v>
      </c>
    </row>
    <row r="43" spans="2:26" x14ac:dyDescent="0.2">
      <c r="B43">
        <v>0</v>
      </c>
      <c r="C43">
        <v>0</v>
      </c>
      <c r="D43">
        <v>0</v>
      </c>
      <c r="E43">
        <v>0</v>
      </c>
      <c r="F43">
        <v>0</v>
      </c>
      <c r="G43">
        <v>1111111</v>
      </c>
      <c r="H43">
        <v>0</v>
      </c>
      <c r="I43">
        <v>0</v>
      </c>
      <c r="J43">
        <v>0</v>
      </c>
      <c r="K43">
        <v>0</v>
      </c>
      <c r="L43">
        <v>0</v>
      </c>
      <c r="M43">
        <v>0</v>
      </c>
    </row>
    <row r="44" spans="2:26" x14ac:dyDescent="0.2">
      <c r="B44">
        <v>0</v>
      </c>
      <c r="C44">
        <v>0</v>
      </c>
      <c r="D44">
        <v>0</v>
      </c>
      <c r="E44">
        <v>0</v>
      </c>
      <c r="F44">
        <v>0</v>
      </c>
      <c r="G44">
        <v>1111111</v>
      </c>
      <c r="H44">
        <v>0</v>
      </c>
      <c r="I44">
        <v>0</v>
      </c>
      <c r="J44">
        <v>0</v>
      </c>
      <c r="K44">
        <v>0</v>
      </c>
      <c r="L44">
        <v>0</v>
      </c>
      <c r="M44">
        <v>0</v>
      </c>
    </row>
    <row r="45" spans="2:26" x14ac:dyDescent="0.2">
      <c r="B45">
        <v>0</v>
      </c>
      <c r="C45">
        <v>0</v>
      </c>
      <c r="D45">
        <v>0</v>
      </c>
      <c r="E45">
        <v>0</v>
      </c>
      <c r="F45">
        <v>0</v>
      </c>
      <c r="G45">
        <v>1111111</v>
      </c>
      <c r="H45">
        <v>0</v>
      </c>
      <c r="I45">
        <v>0</v>
      </c>
      <c r="J45">
        <v>0</v>
      </c>
      <c r="K45">
        <v>0</v>
      </c>
      <c r="L45">
        <v>0</v>
      </c>
      <c r="M45">
        <v>0</v>
      </c>
    </row>
    <row r="46" spans="2:26" x14ac:dyDescent="0.2">
      <c r="B46">
        <v>0</v>
      </c>
      <c r="C46">
        <v>0</v>
      </c>
      <c r="D46">
        <v>0</v>
      </c>
      <c r="E46">
        <v>0</v>
      </c>
      <c r="F46">
        <v>0</v>
      </c>
      <c r="G46">
        <v>1111111</v>
      </c>
      <c r="H46">
        <v>0</v>
      </c>
      <c r="I46">
        <v>0</v>
      </c>
      <c r="J46">
        <v>0</v>
      </c>
      <c r="K46">
        <v>0</v>
      </c>
      <c r="L46">
        <v>0</v>
      </c>
      <c r="M46">
        <v>0</v>
      </c>
    </row>
    <row r="47" spans="2:26" x14ac:dyDescent="0.2">
      <c r="B47">
        <v>0</v>
      </c>
      <c r="C47">
        <v>0</v>
      </c>
      <c r="D47">
        <v>0</v>
      </c>
      <c r="E47">
        <v>0</v>
      </c>
      <c r="F47">
        <v>0</v>
      </c>
      <c r="G47">
        <v>1111111</v>
      </c>
      <c r="H47">
        <v>0</v>
      </c>
      <c r="I47">
        <v>0</v>
      </c>
      <c r="J47">
        <v>0</v>
      </c>
      <c r="K47">
        <v>0</v>
      </c>
      <c r="L47">
        <v>0</v>
      </c>
      <c r="M47">
        <v>0</v>
      </c>
    </row>
    <row r="48" spans="2:26" x14ac:dyDescent="0.2">
      <c r="B48">
        <v>0</v>
      </c>
      <c r="C48">
        <v>0</v>
      </c>
      <c r="D48">
        <v>0</v>
      </c>
      <c r="E48">
        <v>0</v>
      </c>
      <c r="F48">
        <v>0</v>
      </c>
      <c r="G48">
        <v>1111111</v>
      </c>
      <c r="H48">
        <v>0</v>
      </c>
      <c r="I48">
        <v>0</v>
      </c>
      <c r="J48">
        <v>0</v>
      </c>
      <c r="K48">
        <v>0</v>
      </c>
      <c r="L48">
        <v>0</v>
      </c>
      <c r="M48">
        <v>0</v>
      </c>
    </row>
    <row r="49" spans="2:13" x14ac:dyDescent="0.2">
      <c r="B49">
        <v>0</v>
      </c>
      <c r="C49">
        <v>0</v>
      </c>
      <c r="D49">
        <v>0</v>
      </c>
      <c r="E49">
        <v>0</v>
      </c>
      <c r="F49">
        <v>0</v>
      </c>
      <c r="G49">
        <v>1111111</v>
      </c>
      <c r="H49">
        <v>0</v>
      </c>
      <c r="I49">
        <v>0</v>
      </c>
      <c r="J49">
        <v>0</v>
      </c>
      <c r="K49">
        <v>0</v>
      </c>
      <c r="L49">
        <v>0</v>
      </c>
      <c r="M49">
        <v>0</v>
      </c>
    </row>
    <row r="50" spans="2:13" x14ac:dyDescent="0.2">
      <c r="B50">
        <v>0</v>
      </c>
      <c r="C50">
        <v>0</v>
      </c>
      <c r="D50">
        <v>0</v>
      </c>
      <c r="E50">
        <v>0</v>
      </c>
      <c r="F50">
        <v>0</v>
      </c>
      <c r="G50">
        <v>1111111</v>
      </c>
      <c r="H50">
        <v>0</v>
      </c>
      <c r="I50">
        <v>0</v>
      </c>
      <c r="J50">
        <v>0</v>
      </c>
      <c r="K50">
        <v>0</v>
      </c>
      <c r="L50">
        <v>0</v>
      </c>
      <c r="M50">
        <v>0</v>
      </c>
    </row>
    <row r="51" spans="2:13" x14ac:dyDescent="0.2">
      <c r="B51">
        <v>0</v>
      </c>
      <c r="C51">
        <v>0</v>
      </c>
      <c r="D51">
        <v>0</v>
      </c>
      <c r="E51">
        <v>0</v>
      </c>
      <c r="F51">
        <v>0</v>
      </c>
      <c r="G51">
        <v>1111111</v>
      </c>
      <c r="H51">
        <v>0</v>
      </c>
      <c r="I51">
        <v>0</v>
      </c>
      <c r="J51">
        <v>0</v>
      </c>
      <c r="K51">
        <v>0</v>
      </c>
      <c r="L51">
        <v>0</v>
      </c>
      <c r="M51">
        <v>0</v>
      </c>
    </row>
    <row r="52" spans="2:13" x14ac:dyDescent="0.2">
      <c r="B52">
        <v>0</v>
      </c>
      <c r="C52">
        <v>0</v>
      </c>
      <c r="D52">
        <v>0</v>
      </c>
      <c r="E52">
        <v>0</v>
      </c>
      <c r="F52">
        <v>0</v>
      </c>
      <c r="G52">
        <v>1111111</v>
      </c>
      <c r="H52">
        <v>0</v>
      </c>
      <c r="I52">
        <v>0</v>
      </c>
      <c r="J52">
        <v>0</v>
      </c>
      <c r="K52">
        <v>0</v>
      </c>
      <c r="L52">
        <v>0</v>
      </c>
      <c r="M52">
        <v>0</v>
      </c>
    </row>
    <row r="53" spans="2:13" x14ac:dyDescent="0.2">
      <c r="B53">
        <v>0</v>
      </c>
      <c r="C53">
        <v>0</v>
      </c>
      <c r="D53">
        <v>0</v>
      </c>
      <c r="E53">
        <v>0</v>
      </c>
      <c r="F53">
        <v>0</v>
      </c>
      <c r="G53">
        <v>1111111</v>
      </c>
      <c r="H53">
        <v>0</v>
      </c>
      <c r="I53">
        <v>0</v>
      </c>
      <c r="J53">
        <v>0</v>
      </c>
      <c r="K53">
        <v>0</v>
      </c>
      <c r="L53">
        <v>0</v>
      </c>
      <c r="M53">
        <v>0</v>
      </c>
    </row>
    <row r="54" spans="2:13" x14ac:dyDescent="0.2">
      <c r="B54">
        <v>0</v>
      </c>
      <c r="C54">
        <v>0</v>
      </c>
      <c r="D54">
        <v>0</v>
      </c>
      <c r="E54">
        <v>0</v>
      </c>
      <c r="F54">
        <v>0</v>
      </c>
      <c r="G54">
        <v>1111111</v>
      </c>
      <c r="H54">
        <v>0</v>
      </c>
      <c r="I54">
        <v>0</v>
      </c>
      <c r="J54">
        <v>0</v>
      </c>
      <c r="K54">
        <v>0</v>
      </c>
      <c r="L54">
        <v>0</v>
      </c>
      <c r="M54">
        <v>0</v>
      </c>
    </row>
    <row r="55" spans="2:13" x14ac:dyDescent="0.2">
      <c r="B55">
        <v>0</v>
      </c>
      <c r="C55">
        <v>0</v>
      </c>
      <c r="D55">
        <v>0</v>
      </c>
      <c r="E55">
        <v>0</v>
      </c>
      <c r="F55">
        <v>0</v>
      </c>
      <c r="G55">
        <v>1111111</v>
      </c>
      <c r="H55">
        <v>0</v>
      </c>
      <c r="I55">
        <v>0</v>
      </c>
      <c r="J55">
        <v>0</v>
      </c>
      <c r="K55">
        <v>0</v>
      </c>
      <c r="L55">
        <v>0</v>
      </c>
      <c r="M55">
        <v>0</v>
      </c>
    </row>
    <row r="56" spans="2:13" x14ac:dyDescent="0.2">
      <c r="B56">
        <v>0</v>
      </c>
      <c r="C56">
        <v>0</v>
      </c>
      <c r="D56">
        <v>0</v>
      </c>
      <c r="E56">
        <v>0</v>
      </c>
      <c r="F56">
        <v>0</v>
      </c>
      <c r="G56">
        <v>1111111</v>
      </c>
      <c r="H56">
        <v>0</v>
      </c>
      <c r="I56">
        <v>0</v>
      </c>
      <c r="J56">
        <v>0</v>
      </c>
      <c r="K56">
        <v>0</v>
      </c>
      <c r="L56">
        <v>0</v>
      </c>
      <c r="M56">
        <v>0</v>
      </c>
    </row>
    <row r="57" spans="2:13" x14ac:dyDescent="0.2">
      <c r="B57">
        <v>0</v>
      </c>
      <c r="C57">
        <v>0</v>
      </c>
      <c r="D57">
        <v>0</v>
      </c>
      <c r="E57">
        <v>0</v>
      </c>
      <c r="F57">
        <v>0</v>
      </c>
      <c r="G57">
        <v>1111111</v>
      </c>
      <c r="H57">
        <v>0</v>
      </c>
      <c r="I57">
        <v>0</v>
      </c>
      <c r="J57">
        <v>0</v>
      </c>
      <c r="K57">
        <v>0</v>
      </c>
      <c r="L57">
        <v>0</v>
      </c>
      <c r="M57">
        <v>0</v>
      </c>
    </row>
    <row r="58" spans="2:13" x14ac:dyDescent="0.2">
      <c r="B58">
        <v>0</v>
      </c>
      <c r="C58">
        <v>0</v>
      </c>
      <c r="D58">
        <v>0</v>
      </c>
      <c r="E58">
        <v>0</v>
      </c>
      <c r="F58">
        <v>0</v>
      </c>
      <c r="G58">
        <v>1111111</v>
      </c>
      <c r="H58">
        <v>0</v>
      </c>
      <c r="I58">
        <v>0</v>
      </c>
      <c r="J58">
        <v>0</v>
      </c>
      <c r="K58">
        <v>0</v>
      </c>
      <c r="L58">
        <v>0</v>
      </c>
      <c r="M58">
        <v>0</v>
      </c>
    </row>
    <row r="59" spans="2:13" x14ac:dyDescent="0.2">
      <c r="B59">
        <v>0</v>
      </c>
      <c r="C59">
        <v>0</v>
      </c>
      <c r="D59">
        <v>0</v>
      </c>
      <c r="E59">
        <v>0</v>
      </c>
      <c r="F59">
        <v>0</v>
      </c>
      <c r="G59">
        <v>1111111</v>
      </c>
      <c r="H59">
        <v>0</v>
      </c>
      <c r="I59">
        <v>0</v>
      </c>
      <c r="J59">
        <v>0</v>
      </c>
      <c r="K59">
        <v>0</v>
      </c>
      <c r="L59">
        <v>0</v>
      </c>
      <c r="M59">
        <v>0</v>
      </c>
    </row>
    <row r="60" spans="2:13" x14ac:dyDescent="0.2">
      <c r="B60">
        <v>0</v>
      </c>
      <c r="C60">
        <v>0</v>
      </c>
      <c r="D60">
        <v>0</v>
      </c>
      <c r="E60">
        <v>0</v>
      </c>
      <c r="F60">
        <v>0</v>
      </c>
      <c r="G60">
        <v>1111111</v>
      </c>
      <c r="H60">
        <v>0</v>
      </c>
      <c r="I60">
        <v>0</v>
      </c>
      <c r="J60">
        <v>0</v>
      </c>
      <c r="K60">
        <v>0</v>
      </c>
      <c r="L60">
        <v>0</v>
      </c>
      <c r="M60">
        <v>0</v>
      </c>
    </row>
    <row r="61" spans="2:13" x14ac:dyDescent="0.2">
      <c r="B61">
        <v>0</v>
      </c>
      <c r="C61">
        <v>0</v>
      </c>
      <c r="D61">
        <v>0</v>
      </c>
      <c r="E61">
        <v>0</v>
      </c>
      <c r="F61">
        <v>0</v>
      </c>
      <c r="G61">
        <v>1111111</v>
      </c>
      <c r="H61">
        <v>0</v>
      </c>
      <c r="I61">
        <v>0</v>
      </c>
      <c r="J61">
        <v>0</v>
      </c>
      <c r="K61">
        <v>0</v>
      </c>
      <c r="L61">
        <v>0</v>
      </c>
      <c r="M61">
        <v>0</v>
      </c>
    </row>
    <row r="62" spans="2:13" x14ac:dyDescent="0.2">
      <c r="B62">
        <v>0</v>
      </c>
      <c r="C62">
        <v>0</v>
      </c>
      <c r="D62">
        <v>0</v>
      </c>
      <c r="E62">
        <v>0</v>
      </c>
      <c r="F62">
        <v>0</v>
      </c>
      <c r="G62">
        <v>1111111</v>
      </c>
      <c r="H62">
        <v>0</v>
      </c>
      <c r="I62">
        <v>0</v>
      </c>
      <c r="J62">
        <v>0</v>
      </c>
      <c r="K62">
        <v>0</v>
      </c>
      <c r="L62">
        <v>0</v>
      </c>
      <c r="M62">
        <v>0</v>
      </c>
    </row>
    <row r="63" spans="2:13" x14ac:dyDescent="0.2">
      <c r="B63">
        <v>0</v>
      </c>
      <c r="C63">
        <v>0</v>
      </c>
      <c r="D63">
        <v>0</v>
      </c>
      <c r="E63">
        <v>0</v>
      </c>
      <c r="F63">
        <v>0</v>
      </c>
      <c r="G63">
        <v>1111111</v>
      </c>
      <c r="H63">
        <v>0</v>
      </c>
      <c r="I63">
        <v>0</v>
      </c>
      <c r="J63">
        <v>0</v>
      </c>
      <c r="K63">
        <v>0</v>
      </c>
      <c r="L63">
        <v>0</v>
      </c>
      <c r="M63">
        <v>0</v>
      </c>
    </row>
    <row r="64" spans="2:13" x14ac:dyDescent="0.2">
      <c r="B64">
        <v>0</v>
      </c>
      <c r="C64">
        <v>0</v>
      </c>
      <c r="D64">
        <v>0</v>
      </c>
      <c r="E64">
        <v>0</v>
      </c>
      <c r="F64">
        <v>0</v>
      </c>
      <c r="G64">
        <v>1111111</v>
      </c>
      <c r="H64">
        <v>0</v>
      </c>
      <c r="I64">
        <v>0</v>
      </c>
      <c r="J64">
        <v>0</v>
      </c>
      <c r="K64">
        <v>0</v>
      </c>
      <c r="L64">
        <v>0</v>
      </c>
      <c r="M64">
        <v>0</v>
      </c>
    </row>
    <row r="65" spans="2:13" x14ac:dyDescent="0.2">
      <c r="B65">
        <v>0</v>
      </c>
      <c r="C65">
        <v>0</v>
      </c>
      <c r="D65">
        <v>0</v>
      </c>
      <c r="E65">
        <v>0</v>
      </c>
      <c r="F65">
        <v>0</v>
      </c>
      <c r="G65">
        <v>1111111</v>
      </c>
      <c r="H65">
        <v>0</v>
      </c>
      <c r="I65">
        <v>0</v>
      </c>
      <c r="J65">
        <v>0</v>
      </c>
      <c r="K65">
        <v>0</v>
      </c>
      <c r="L65">
        <v>0</v>
      </c>
      <c r="M65">
        <v>0</v>
      </c>
    </row>
    <row r="66" spans="2:13" x14ac:dyDescent="0.2">
      <c r="B66">
        <v>0</v>
      </c>
      <c r="C66">
        <v>0</v>
      </c>
      <c r="D66">
        <v>0</v>
      </c>
      <c r="E66">
        <v>0</v>
      </c>
      <c r="F66">
        <v>0</v>
      </c>
      <c r="G66">
        <v>1111111</v>
      </c>
      <c r="H66">
        <v>0</v>
      </c>
      <c r="I66">
        <v>0</v>
      </c>
      <c r="J66">
        <v>0</v>
      </c>
      <c r="K66">
        <v>0</v>
      </c>
      <c r="L66">
        <v>0</v>
      </c>
      <c r="M66">
        <v>0</v>
      </c>
    </row>
    <row r="67" spans="2:13" x14ac:dyDescent="0.2">
      <c r="B67">
        <v>0</v>
      </c>
      <c r="C67">
        <v>0</v>
      </c>
      <c r="D67">
        <v>0</v>
      </c>
      <c r="E67">
        <v>0</v>
      </c>
      <c r="F67">
        <v>0</v>
      </c>
      <c r="G67">
        <v>1111111</v>
      </c>
      <c r="H67">
        <v>0</v>
      </c>
      <c r="I67">
        <v>0</v>
      </c>
      <c r="J67">
        <v>0</v>
      </c>
      <c r="K67">
        <v>0</v>
      </c>
      <c r="L67">
        <v>0</v>
      </c>
      <c r="M67">
        <v>0</v>
      </c>
    </row>
    <row r="68" spans="2:13" x14ac:dyDescent="0.2">
      <c r="B68">
        <v>0</v>
      </c>
      <c r="C68">
        <v>0</v>
      </c>
      <c r="D68">
        <v>0</v>
      </c>
      <c r="E68">
        <v>0</v>
      </c>
      <c r="F68">
        <v>0</v>
      </c>
      <c r="G68">
        <v>1111111</v>
      </c>
      <c r="H68">
        <v>0</v>
      </c>
      <c r="I68">
        <v>0</v>
      </c>
      <c r="J68">
        <v>0</v>
      </c>
      <c r="K68">
        <v>0</v>
      </c>
      <c r="L68">
        <v>0</v>
      </c>
      <c r="M68">
        <v>0</v>
      </c>
    </row>
    <row r="69" spans="2:13" x14ac:dyDescent="0.2">
      <c r="B69">
        <v>0</v>
      </c>
      <c r="C69">
        <v>0</v>
      </c>
      <c r="D69">
        <v>0</v>
      </c>
      <c r="E69">
        <v>0</v>
      </c>
      <c r="F69">
        <v>0</v>
      </c>
      <c r="G69">
        <v>1111111</v>
      </c>
      <c r="H69">
        <v>0</v>
      </c>
      <c r="I69">
        <v>0</v>
      </c>
      <c r="J69">
        <v>0</v>
      </c>
      <c r="K69">
        <v>0</v>
      </c>
      <c r="L69">
        <v>0</v>
      </c>
      <c r="M69">
        <v>0</v>
      </c>
    </row>
    <row r="70" spans="2:13" x14ac:dyDescent="0.2">
      <c r="B70">
        <v>0</v>
      </c>
      <c r="C70">
        <v>0</v>
      </c>
      <c r="D70">
        <v>0</v>
      </c>
      <c r="E70">
        <v>0</v>
      </c>
      <c r="F70">
        <v>0</v>
      </c>
      <c r="G70">
        <v>1111111</v>
      </c>
      <c r="H70">
        <v>0</v>
      </c>
      <c r="I70">
        <v>0</v>
      </c>
      <c r="J70">
        <v>0</v>
      </c>
      <c r="K70">
        <v>0</v>
      </c>
      <c r="L70">
        <v>0</v>
      </c>
      <c r="M70">
        <v>0</v>
      </c>
    </row>
    <row r="71" spans="2:13" x14ac:dyDescent="0.2">
      <c r="B71">
        <v>0</v>
      </c>
      <c r="C71">
        <v>0</v>
      </c>
      <c r="D71">
        <v>0</v>
      </c>
      <c r="E71">
        <v>0</v>
      </c>
      <c r="F71">
        <v>0</v>
      </c>
      <c r="G71">
        <v>1111111</v>
      </c>
      <c r="H71">
        <v>0</v>
      </c>
      <c r="I71">
        <v>0</v>
      </c>
      <c r="J71">
        <v>0</v>
      </c>
      <c r="K71">
        <v>0</v>
      </c>
      <c r="L71">
        <v>0</v>
      </c>
      <c r="M71">
        <v>0</v>
      </c>
    </row>
    <row r="72" spans="2:13" x14ac:dyDescent="0.2">
      <c r="B72">
        <v>0</v>
      </c>
      <c r="C72">
        <v>0</v>
      </c>
      <c r="D72">
        <v>0</v>
      </c>
      <c r="E72">
        <v>0</v>
      </c>
      <c r="F72">
        <v>0</v>
      </c>
      <c r="G72">
        <v>1111111</v>
      </c>
      <c r="H72">
        <v>0</v>
      </c>
      <c r="I72">
        <v>0</v>
      </c>
      <c r="J72">
        <v>0</v>
      </c>
      <c r="K72">
        <v>0</v>
      </c>
      <c r="L72">
        <v>0</v>
      </c>
      <c r="M72">
        <v>0</v>
      </c>
    </row>
    <row r="73" spans="2:13" x14ac:dyDescent="0.2">
      <c r="B73">
        <v>0</v>
      </c>
      <c r="C73">
        <v>0</v>
      </c>
      <c r="D73">
        <v>0</v>
      </c>
      <c r="E73">
        <v>0</v>
      </c>
      <c r="F73">
        <v>0</v>
      </c>
      <c r="G73">
        <v>1111111</v>
      </c>
      <c r="H73">
        <v>0</v>
      </c>
      <c r="I73">
        <v>0</v>
      </c>
      <c r="J73">
        <v>0</v>
      </c>
      <c r="K73">
        <v>0</v>
      </c>
      <c r="L73">
        <v>0</v>
      </c>
      <c r="M73">
        <v>0</v>
      </c>
    </row>
    <row r="74" spans="2:13" x14ac:dyDescent="0.2">
      <c r="B74">
        <v>0</v>
      </c>
      <c r="C74">
        <v>0</v>
      </c>
      <c r="D74">
        <v>0</v>
      </c>
      <c r="E74">
        <v>0</v>
      </c>
      <c r="F74">
        <v>0</v>
      </c>
      <c r="G74">
        <v>1111111</v>
      </c>
      <c r="H74">
        <v>0</v>
      </c>
      <c r="I74">
        <v>0</v>
      </c>
      <c r="J74">
        <v>0</v>
      </c>
      <c r="K74">
        <v>0</v>
      </c>
      <c r="L74">
        <v>0</v>
      </c>
      <c r="M74">
        <v>0</v>
      </c>
    </row>
    <row r="75" spans="2:13" x14ac:dyDescent="0.2">
      <c r="B75">
        <v>0</v>
      </c>
      <c r="C75">
        <v>0</v>
      </c>
      <c r="D75">
        <v>0</v>
      </c>
      <c r="E75">
        <v>0</v>
      </c>
      <c r="F75">
        <v>0</v>
      </c>
      <c r="G75">
        <v>1111111</v>
      </c>
      <c r="H75">
        <v>0</v>
      </c>
      <c r="I75">
        <v>0</v>
      </c>
      <c r="J75">
        <v>0</v>
      </c>
      <c r="K75">
        <v>0</v>
      </c>
      <c r="L75">
        <v>0</v>
      </c>
      <c r="M75">
        <v>0</v>
      </c>
    </row>
    <row r="76" spans="2:13" x14ac:dyDescent="0.2">
      <c r="B76">
        <v>0</v>
      </c>
      <c r="C76">
        <v>0</v>
      </c>
      <c r="D76">
        <v>0</v>
      </c>
      <c r="E76">
        <v>0</v>
      </c>
      <c r="F76">
        <v>0</v>
      </c>
      <c r="G76">
        <v>1111111</v>
      </c>
      <c r="H76">
        <v>0</v>
      </c>
      <c r="I76">
        <v>0</v>
      </c>
      <c r="J76">
        <v>0</v>
      </c>
      <c r="K76">
        <v>0</v>
      </c>
      <c r="L76">
        <v>0</v>
      </c>
      <c r="M76">
        <v>0</v>
      </c>
    </row>
    <row r="77" spans="2:13" x14ac:dyDescent="0.2">
      <c r="B77">
        <v>0</v>
      </c>
      <c r="C77">
        <v>0</v>
      </c>
      <c r="D77">
        <v>0</v>
      </c>
      <c r="E77">
        <v>0</v>
      </c>
      <c r="F77">
        <v>0</v>
      </c>
      <c r="G77">
        <v>1111111</v>
      </c>
      <c r="H77">
        <v>0</v>
      </c>
      <c r="I77">
        <v>0</v>
      </c>
      <c r="J77">
        <v>0</v>
      </c>
      <c r="K77">
        <v>0</v>
      </c>
      <c r="L77">
        <v>0</v>
      </c>
      <c r="M77">
        <v>0</v>
      </c>
    </row>
    <row r="78" spans="2:13" x14ac:dyDescent="0.2">
      <c r="B78">
        <v>0</v>
      </c>
      <c r="C78">
        <v>0</v>
      </c>
      <c r="D78">
        <v>0</v>
      </c>
      <c r="E78">
        <v>0</v>
      </c>
      <c r="F78">
        <v>0</v>
      </c>
      <c r="G78">
        <v>1111111</v>
      </c>
      <c r="H78">
        <v>0</v>
      </c>
      <c r="I78">
        <v>0</v>
      </c>
      <c r="J78">
        <v>0</v>
      </c>
      <c r="K78">
        <v>0</v>
      </c>
      <c r="L78">
        <v>0</v>
      </c>
      <c r="M78">
        <v>0</v>
      </c>
    </row>
    <row r="79" spans="2:13" x14ac:dyDescent="0.2">
      <c r="B79">
        <v>0</v>
      </c>
      <c r="C79">
        <v>0</v>
      </c>
      <c r="D79">
        <v>0</v>
      </c>
      <c r="E79">
        <v>0</v>
      </c>
      <c r="F79">
        <v>0</v>
      </c>
      <c r="G79">
        <v>1111111</v>
      </c>
      <c r="H79">
        <v>0</v>
      </c>
      <c r="I79">
        <v>0</v>
      </c>
      <c r="J79">
        <v>0</v>
      </c>
      <c r="K79">
        <v>0</v>
      </c>
      <c r="L79">
        <v>0</v>
      </c>
      <c r="M79">
        <v>0</v>
      </c>
    </row>
    <row r="80" spans="2:13" x14ac:dyDescent="0.2">
      <c r="B80">
        <v>0</v>
      </c>
      <c r="C80">
        <v>0</v>
      </c>
      <c r="D80">
        <v>0</v>
      </c>
      <c r="E80">
        <v>0</v>
      </c>
      <c r="F80">
        <v>0</v>
      </c>
      <c r="G80">
        <v>1111111</v>
      </c>
      <c r="H80">
        <v>0</v>
      </c>
      <c r="I80">
        <v>0</v>
      </c>
      <c r="J80">
        <v>0</v>
      </c>
      <c r="K80">
        <v>0</v>
      </c>
      <c r="L80">
        <v>0</v>
      </c>
      <c r="M80">
        <v>0</v>
      </c>
    </row>
    <row r="81" spans="2:13" x14ac:dyDescent="0.2">
      <c r="B81">
        <v>0</v>
      </c>
      <c r="C81">
        <v>0</v>
      </c>
      <c r="D81">
        <v>0</v>
      </c>
      <c r="E81">
        <v>0</v>
      </c>
      <c r="F81">
        <v>0</v>
      </c>
      <c r="G81">
        <v>1111111</v>
      </c>
      <c r="H81">
        <v>0</v>
      </c>
      <c r="I81">
        <v>0</v>
      </c>
      <c r="J81">
        <v>0</v>
      </c>
      <c r="K81">
        <v>0</v>
      </c>
      <c r="L81">
        <v>0</v>
      </c>
      <c r="M81">
        <v>0</v>
      </c>
    </row>
    <row r="82" spans="2:13" x14ac:dyDescent="0.2">
      <c r="B82">
        <v>0</v>
      </c>
      <c r="C82">
        <v>0</v>
      </c>
      <c r="D82">
        <v>0</v>
      </c>
      <c r="E82">
        <v>0</v>
      </c>
      <c r="F82">
        <v>0</v>
      </c>
      <c r="G82">
        <v>1111111</v>
      </c>
      <c r="H82">
        <v>0</v>
      </c>
      <c r="I82">
        <v>0</v>
      </c>
      <c r="J82">
        <v>0</v>
      </c>
      <c r="K82">
        <v>0</v>
      </c>
      <c r="L82">
        <v>0</v>
      </c>
      <c r="M82">
        <v>0</v>
      </c>
    </row>
    <row r="83" spans="2:13" x14ac:dyDescent="0.2">
      <c r="B83">
        <v>0</v>
      </c>
      <c r="C83">
        <v>0</v>
      </c>
      <c r="D83">
        <v>0</v>
      </c>
      <c r="E83">
        <v>0</v>
      </c>
      <c r="F83">
        <v>0</v>
      </c>
      <c r="G83">
        <v>1111111</v>
      </c>
      <c r="H83">
        <v>0</v>
      </c>
      <c r="I83">
        <v>0</v>
      </c>
      <c r="J83">
        <v>0</v>
      </c>
      <c r="K83">
        <v>0</v>
      </c>
      <c r="L83">
        <v>0</v>
      </c>
      <c r="M83">
        <v>0</v>
      </c>
    </row>
    <row r="84" spans="2:13" x14ac:dyDescent="0.2">
      <c r="B84">
        <v>0</v>
      </c>
      <c r="C84">
        <v>0</v>
      </c>
      <c r="D84">
        <v>0</v>
      </c>
      <c r="E84">
        <v>0</v>
      </c>
      <c r="F84">
        <v>0</v>
      </c>
      <c r="G84">
        <v>1111111</v>
      </c>
      <c r="H84">
        <v>0</v>
      </c>
      <c r="I84">
        <v>0</v>
      </c>
      <c r="J84">
        <v>0</v>
      </c>
      <c r="K84">
        <v>0</v>
      </c>
      <c r="L84">
        <v>0</v>
      </c>
      <c r="M84">
        <v>0</v>
      </c>
    </row>
    <row r="85" spans="2:13" x14ac:dyDescent="0.2">
      <c r="B85">
        <v>0</v>
      </c>
      <c r="C85">
        <v>0</v>
      </c>
      <c r="D85">
        <v>0</v>
      </c>
      <c r="E85">
        <v>0</v>
      </c>
      <c r="F85">
        <v>0</v>
      </c>
      <c r="G85">
        <v>1111111</v>
      </c>
      <c r="H85">
        <v>0</v>
      </c>
      <c r="I85">
        <v>0</v>
      </c>
      <c r="J85">
        <v>0</v>
      </c>
      <c r="K85">
        <v>0</v>
      </c>
      <c r="L85">
        <v>0</v>
      </c>
      <c r="M85">
        <v>0</v>
      </c>
    </row>
    <row r="86" spans="2:13" x14ac:dyDescent="0.2">
      <c r="B86">
        <v>0</v>
      </c>
      <c r="C86">
        <v>0</v>
      </c>
      <c r="D86">
        <v>0</v>
      </c>
      <c r="E86">
        <v>0</v>
      </c>
      <c r="F86">
        <v>0</v>
      </c>
      <c r="G86">
        <v>1111111</v>
      </c>
      <c r="H86">
        <v>0</v>
      </c>
      <c r="I86">
        <v>0</v>
      </c>
      <c r="J86">
        <v>0</v>
      </c>
      <c r="K86">
        <v>0</v>
      </c>
      <c r="L86">
        <v>0</v>
      </c>
      <c r="M86">
        <v>0</v>
      </c>
    </row>
    <row r="87" spans="2:13" x14ac:dyDescent="0.2">
      <c r="B87">
        <v>0</v>
      </c>
      <c r="C87">
        <v>0</v>
      </c>
      <c r="D87">
        <v>0</v>
      </c>
      <c r="E87">
        <v>0</v>
      </c>
      <c r="F87">
        <v>0</v>
      </c>
      <c r="G87">
        <v>1111111</v>
      </c>
      <c r="H87">
        <v>0</v>
      </c>
      <c r="I87">
        <v>0</v>
      </c>
      <c r="J87">
        <v>0</v>
      </c>
      <c r="K87">
        <v>0</v>
      </c>
      <c r="L87">
        <v>0</v>
      </c>
      <c r="M87">
        <v>0</v>
      </c>
    </row>
    <row r="88" spans="2:13" x14ac:dyDescent="0.2">
      <c r="B88">
        <v>0</v>
      </c>
      <c r="C88">
        <v>0</v>
      </c>
      <c r="D88">
        <v>0</v>
      </c>
      <c r="E88">
        <v>0</v>
      </c>
      <c r="F88">
        <v>0</v>
      </c>
      <c r="G88">
        <v>1111111</v>
      </c>
      <c r="H88">
        <v>0</v>
      </c>
      <c r="I88">
        <v>0</v>
      </c>
      <c r="J88">
        <v>0</v>
      </c>
      <c r="K88">
        <v>0</v>
      </c>
      <c r="L88">
        <v>0</v>
      </c>
      <c r="M88">
        <v>0</v>
      </c>
    </row>
    <row r="89" spans="2:13" x14ac:dyDescent="0.2">
      <c r="B89">
        <v>0</v>
      </c>
      <c r="C89">
        <v>0</v>
      </c>
      <c r="D89">
        <v>0</v>
      </c>
      <c r="E89">
        <v>0</v>
      </c>
      <c r="F89">
        <v>0</v>
      </c>
      <c r="G89">
        <v>1111111</v>
      </c>
      <c r="H89">
        <v>0</v>
      </c>
      <c r="I89">
        <v>0</v>
      </c>
      <c r="J89">
        <v>0</v>
      </c>
      <c r="K89">
        <v>0</v>
      </c>
      <c r="L89">
        <v>0</v>
      </c>
      <c r="M89">
        <v>0</v>
      </c>
    </row>
    <row r="90" spans="2:13" x14ac:dyDescent="0.2">
      <c r="B90">
        <v>0</v>
      </c>
      <c r="C90">
        <v>0</v>
      </c>
      <c r="D90">
        <v>0</v>
      </c>
      <c r="E90">
        <v>0</v>
      </c>
      <c r="F90">
        <v>0</v>
      </c>
      <c r="G90">
        <v>1111111</v>
      </c>
      <c r="H90">
        <v>0</v>
      </c>
      <c r="I90">
        <v>0</v>
      </c>
      <c r="J90">
        <v>0</v>
      </c>
      <c r="K90">
        <v>0</v>
      </c>
      <c r="L90">
        <v>0</v>
      </c>
      <c r="M90">
        <v>0</v>
      </c>
    </row>
    <row r="91" spans="2:13" x14ac:dyDescent="0.2">
      <c r="B91">
        <v>0</v>
      </c>
      <c r="C91">
        <v>0</v>
      </c>
      <c r="D91">
        <v>0</v>
      </c>
      <c r="E91">
        <v>0</v>
      </c>
      <c r="F91">
        <v>0</v>
      </c>
      <c r="G91">
        <v>1111111</v>
      </c>
      <c r="H91">
        <v>0</v>
      </c>
      <c r="I91">
        <v>0</v>
      </c>
      <c r="J91">
        <v>0</v>
      </c>
      <c r="K91">
        <v>0</v>
      </c>
      <c r="L91">
        <v>0</v>
      </c>
      <c r="M91">
        <v>0</v>
      </c>
    </row>
    <row r="92" spans="2:13" x14ac:dyDescent="0.2">
      <c r="B92">
        <v>0</v>
      </c>
      <c r="C92">
        <v>0</v>
      </c>
      <c r="D92">
        <v>0</v>
      </c>
      <c r="E92">
        <v>0</v>
      </c>
      <c r="F92">
        <v>0</v>
      </c>
      <c r="G92">
        <v>1111111</v>
      </c>
      <c r="H92">
        <v>0</v>
      </c>
      <c r="I92">
        <v>0</v>
      </c>
      <c r="J92">
        <v>0</v>
      </c>
      <c r="K92">
        <v>0</v>
      </c>
      <c r="L92">
        <v>0</v>
      </c>
      <c r="M92">
        <v>0</v>
      </c>
    </row>
    <row r="93" spans="2:13" x14ac:dyDescent="0.2">
      <c r="B93">
        <v>0</v>
      </c>
      <c r="C93">
        <v>0</v>
      </c>
      <c r="D93">
        <v>0</v>
      </c>
      <c r="E93">
        <v>0</v>
      </c>
      <c r="F93">
        <v>0</v>
      </c>
      <c r="G93">
        <v>1111111</v>
      </c>
      <c r="H93">
        <v>0</v>
      </c>
      <c r="I93">
        <v>0</v>
      </c>
      <c r="J93">
        <v>0</v>
      </c>
      <c r="K93">
        <v>0</v>
      </c>
      <c r="L93">
        <v>0</v>
      </c>
      <c r="M93">
        <v>0</v>
      </c>
    </row>
    <row r="94" spans="2:13" x14ac:dyDescent="0.2">
      <c r="B94">
        <v>0</v>
      </c>
      <c r="C94">
        <v>0</v>
      </c>
      <c r="D94">
        <v>0</v>
      </c>
      <c r="E94">
        <v>0</v>
      </c>
      <c r="F94">
        <v>0</v>
      </c>
      <c r="G94">
        <v>1111111</v>
      </c>
      <c r="H94">
        <v>0</v>
      </c>
      <c r="I94">
        <v>0</v>
      </c>
      <c r="J94">
        <v>0</v>
      </c>
      <c r="K94">
        <v>0</v>
      </c>
      <c r="L94">
        <v>0</v>
      </c>
      <c r="M94">
        <v>0</v>
      </c>
    </row>
    <row r="95" spans="2:13" x14ac:dyDescent="0.2">
      <c r="B95">
        <v>0</v>
      </c>
      <c r="C95">
        <v>0</v>
      </c>
      <c r="D95">
        <v>0</v>
      </c>
      <c r="E95">
        <v>0</v>
      </c>
      <c r="F95">
        <v>0</v>
      </c>
      <c r="G95">
        <v>1111111</v>
      </c>
      <c r="H95">
        <v>0</v>
      </c>
      <c r="I95">
        <v>0</v>
      </c>
      <c r="J95">
        <v>0</v>
      </c>
      <c r="K95">
        <v>0</v>
      </c>
      <c r="L95">
        <v>0</v>
      </c>
      <c r="M95">
        <v>0</v>
      </c>
    </row>
    <row r="96" spans="2:13" x14ac:dyDescent="0.2">
      <c r="B96">
        <v>0</v>
      </c>
      <c r="C96">
        <v>0</v>
      </c>
      <c r="D96">
        <v>0</v>
      </c>
      <c r="E96">
        <v>0</v>
      </c>
      <c r="F96">
        <v>0</v>
      </c>
      <c r="G96">
        <v>1111111</v>
      </c>
      <c r="H96">
        <v>0</v>
      </c>
      <c r="I96">
        <v>0</v>
      </c>
      <c r="J96">
        <v>0</v>
      </c>
      <c r="K96">
        <v>0</v>
      </c>
      <c r="L96">
        <v>0</v>
      </c>
      <c r="M96">
        <v>0</v>
      </c>
    </row>
    <row r="97" spans="2:13" x14ac:dyDescent="0.2">
      <c r="B97">
        <v>0</v>
      </c>
      <c r="C97">
        <v>0</v>
      </c>
      <c r="D97">
        <v>0</v>
      </c>
      <c r="E97">
        <v>0</v>
      </c>
      <c r="F97">
        <v>0</v>
      </c>
      <c r="G97">
        <v>1111111</v>
      </c>
      <c r="H97">
        <v>0</v>
      </c>
      <c r="I97">
        <v>0</v>
      </c>
      <c r="J97">
        <v>0</v>
      </c>
      <c r="K97">
        <v>0</v>
      </c>
      <c r="L97">
        <v>0</v>
      </c>
      <c r="M97">
        <v>0</v>
      </c>
    </row>
    <row r="98" spans="2:13" x14ac:dyDescent="0.2">
      <c r="B98">
        <v>0</v>
      </c>
      <c r="C98">
        <v>0</v>
      </c>
      <c r="D98">
        <v>0</v>
      </c>
      <c r="E98">
        <v>0</v>
      </c>
      <c r="F98">
        <v>0</v>
      </c>
      <c r="G98">
        <v>1111111</v>
      </c>
      <c r="H98">
        <v>0</v>
      </c>
      <c r="I98">
        <v>0</v>
      </c>
      <c r="J98">
        <v>0</v>
      </c>
      <c r="K98">
        <v>0</v>
      </c>
      <c r="L98">
        <v>0</v>
      </c>
      <c r="M98">
        <v>0</v>
      </c>
    </row>
    <row r="99" spans="2:13" x14ac:dyDescent="0.2">
      <c r="B99">
        <v>0</v>
      </c>
      <c r="C99">
        <v>0</v>
      </c>
      <c r="D99">
        <v>0</v>
      </c>
      <c r="E99">
        <v>0</v>
      </c>
      <c r="F99">
        <v>0</v>
      </c>
      <c r="G99">
        <v>1111111</v>
      </c>
      <c r="H99">
        <v>0</v>
      </c>
      <c r="I99">
        <v>0</v>
      </c>
      <c r="J99">
        <v>0</v>
      </c>
      <c r="K99">
        <v>0</v>
      </c>
      <c r="L99">
        <v>0</v>
      </c>
      <c r="M99">
        <v>0</v>
      </c>
    </row>
    <row r="100" spans="2:13" x14ac:dyDescent="0.2">
      <c r="B100">
        <v>0</v>
      </c>
      <c r="C100">
        <v>0</v>
      </c>
      <c r="D100">
        <v>0</v>
      </c>
      <c r="E100">
        <v>0</v>
      </c>
      <c r="F100">
        <v>0</v>
      </c>
      <c r="G100">
        <v>1111111</v>
      </c>
      <c r="H100">
        <v>0</v>
      </c>
      <c r="I100">
        <v>0</v>
      </c>
      <c r="J100">
        <v>0</v>
      </c>
      <c r="K100">
        <v>0</v>
      </c>
      <c r="L100">
        <v>0</v>
      </c>
      <c r="M100">
        <v>0</v>
      </c>
    </row>
    <row r="101" spans="2:13" x14ac:dyDescent="0.2">
      <c r="B101">
        <v>0</v>
      </c>
      <c r="C101">
        <v>0</v>
      </c>
      <c r="D101">
        <v>0</v>
      </c>
      <c r="E101">
        <v>0</v>
      </c>
      <c r="F101">
        <v>0</v>
      </c>
      <c r="G101">
        <v>1111111</v>
      </c>
      <c r="H101">
        <v>0</v>
      </c>
      <c r="I101">
        <v>0</v>
      </c>
      <c r="J101">
        <v>0</v>
      </c>
      <c r="K101">
        <v>0</v>
      </c>
      <c r="L101">
        <v>0</v>
      </c>
      <c r="M101">
        <v>0</v>
      </c>
    </row>
    <row r="102" spans="2:13" x14ac:dyDescent="0.2">
      <c r="B102">
        <v>0</v>
      </c>
      <c r="C102">
        <v>0</v>
      </c>
      <c r="D102">
        <v>0</v>
      </c>
      <c r="E102">
        <v>0</v>
      </c>
      <c r="F102">
        <v>0</v>
      </c>
      <c r="G102">
        <v>1111111</v>
      </c>
      <c r="H102">
        <v>0</v>
      </c>
      <c r="I102">
        <v>0</v>
      </c>
      <c r="J102">
        <v>0</v>
      </c>
      <c r="K102">
        <v>0</v>
      </c>
      <c r="L102">
        <v>0</v>
      </c>
      <c r="M102">
        <v>0</v>
      </c>
    </row>
    <row r="103" spans="2:13" x14ac:dyDescent="0.2">
      <c r="B103">
        <v>0</v>
      </c>
      <c r="C103">
        <v>0</v>
      </c>
      <c r="D103">
        <v>0</v>
      </c>
      <c r="E103">
        <v>0</v>
      </c>
      <c r="F103">
        <v>0</v>
      </c>
      <c r="G103">
        <v>1111111</v>
      </c>
      <c r="H103">
        <v>0</v>
      </c>
      <c r="I103">
        <v>0</v>
      </c>
      <c r="J103">
        <v>0</v>
      </c>
      <c r="K103">
        <v>0</v>
      </c>
      <c r="L103">
        <v>0</v>
      </c>
      <c r="M103">
        <v>0</v>
      </c>
    </row>
    <row r="104" spans="2:13" x14ac:dyDescent="0.2">
      <c r="B104">
        <v>0</v>
      </c>
      <c r="C104">
        <v>0</v>
      </c>
      <c r="D104">
        <v>0</v>
      </c>
      <c r="E104">
        <v>0</v>
      </c>
      <c r="F104">
        <v>0</v>
      </c>
      <c r="G104">
        <v>1111111</v>
      </c>
      <c r="H104">
        <v>0</v>
      </c>
      <c r="I104">
        <v>0</v>
      </c>
      <c r="J104">
        <v>0</v>
      </c>
      <c r="K104">
        <v>0</v>
      </c>
      <c r="L104">
        <v>0</v>
      </c>
      <c r="M104">
        <v>0</v>
      </c>
    </row>
    <row r="105" spans="2:13" x14ac:dyDescent="0.2">
      <c r="B105">
        <v>0</v>
      </c>
      <c r="C105">
        <v>0</v>
      </c>
      <c r="D105">
        <v>0</v>
      </c>
      <c r="E105">
        <v>0</v>
      </c>
      <c r="F105">
        <v>0</v>
      </c>
      <c r="G105">
        <v>1111111</v>
      </c>
      <c r="H105">
        <v>0</v>
      </c>
      <c r="I105">
        <v>0</v>
      </c>
      <c r="J105">
        <v>0</v>
      </c>
      <c r="K105">
        <v>0</v>
      </c>
      <c r="L105">
        <v>0</v>
      </c>
      <c r="M105">
        <v>0</v>
      </c>
    </row>
    <row r="106" spans="2:13" x14ac:dyDescent="0.2">
      <c r="B106">
        <v>0</v>
      </c>
      <c r="C106">
        <v>0</v>
      </c>
      <c r="D106">
        <v>0</v>
      </c>
      <c r="E106">
        <v>0</v>
      </c>
      <c r="F106">
        <v>0</v>
      </c>
      <c r="G106">
        <v>1111111</v>
      </c>
      <c r="H106">
        <v>0</v>
      </c>
      <c r="I106">
        <v>0</v>
      </c>
      <c r="J106">
        <v>0</v>
      </c>
      <c r="K106">
        <v>0</v>
      </c>
      <c r="L106">
        <v>0</v>
      </c>
      <c r="M106">
        <v>0</v>
      </c>
    </row>
    <row r="107" spans="2:13" x14ac:dyDescent="0.2">
      <c r="B107">
        <v>0</v>
      </c>
      <c r="C107">
        <v>0</v>
      </c>
      <c r="D107">
        <v>0</v>
      </c>
      <c r="E107">
        <v>0</v>
      </c>
      <c r="F107">
        <v>0</v>
      </c>
      <c r="G107">
        <v>1111111</v>
      </c>
      <c r="H107">
        <v>0</v>
      </c>
      <c r="I107">
        <v>0</v>
      </c>
      <c r="J107">
        <v>0</v>
      </c>
      <c r="K107">
        <v>0</v>
      </c>
      <c r="L107">
        <v>0</v>
      </c>
      <c r="M107">
        <v>0</v>
      </c>
    </row>
    <row r="108" spans="2:13" x14ac:dyDescent="0.2">
      <c r="B108">
        <v>0</v>
      </c>
      <c r="C108">
        <v>0</v>
      </c>
      <c r="D108">
        <v>0</v>
      </c>
      <c r="E108">
        <v>0</v>
      </c>
      <c r="F108">
        <v>0</v>
      </c>
      <c r="G108">
        <v>1111111</v>
      </c>
      <c r="H108">
        <v>0</v>
      </c>
      <c r="I108">
        <v>0</v>
      </c>
      <c r="J108">
        <v>0</v>
      </c>
      <c r="K108">
        <v>0</v>
      </c>
      <c r="L108">
        <v>0</v>
      </c>
      <c r="M108">
        <v>0</v>
      </c>
    </row>
    <row r="109" spans="2:13" x14ac:dyDescent="0.2">
      <c r="B109">
        <v>0</v>
      </c>
      <c r="C109">
        <v>0</v>
      </c>
      <c r="D109">
        <v>0</v>
      </c>
      <c r="E109">
        <v>0</v>
      </c>
      <c r="F109">
        <v>0</v>
      </c>
      <c r="G109">
        <v>1111111</v>
      </c>
      <c r="H109">
        <v>0</v>
      </c>
      <c r="I109">
        <v>0</v>
      </c>
      <c r="J109">
        <v>0</v>
      </c>
      <c r="K109">
        <v>0</v>
      </c>
      <c r="L109">
        <v>0</v>
      </c>
      <c r="M109">
        <v>0</v>
      </c>
    </row>
    <row r="110" spans="2:13" x14ac:dyDescent="0.2">
      <c r="B110">
        <v>0</v>
      </c>
      <c r="C110">
        <v>0</v>
      </c>
      <c r="D110">
        <v>0</v>
      </c>
      <c r="E110">
        <v>0</v>
      </c>
      <c r="F110">
        <v>0</v>
      </c>
      <c r="G110">
        <v>1111111</v>
      </c>
      <c r="H110">
        <v>0</v>
      </c>
      <c r="I110">
        <v>0</v>
      </c>
      <c r="J110">
        <v>0</v>
      </c>
      <c r="K110">
        <v>0</v>
      </c>
      <c r="L110">
        <v>0</v>
      </c>
      <c r="M110">
        <v>0</v>
      </c>
    </row>
    <row r="111" spans="2:13" x14ac:dyDescent="0.2">
      <c r="B111">
        <v>0</v>
      </c>
      <c r="C111">
        <v>0</v>
      </c>
      <c r="D111">
        <v>0</v>
      </c>
      <c r="E111">
        <v>0</v>
      </c>
      <c r="F111">
        <v>0</v>
      </c>
      <c r="G111">
        <v>1111111</v>
      </c>
      <c r="H111">
        <v>0</v>
      </c>
      <c r="I111">
        <v>0</v>
      </c>
      <c r="J111">
        <v>0</v>
      </c>
      <c r="K111">
        <v>0</v>
      </c>
      <c r="L111">
        <v>0</v>
      </c>
      <c r="M111">
        <v>0</v>
      </c>
    </row>
    <row r="112" spans="2:13" x14ac:dyDescent="0.2">
      <c r="B112">
        <v>0</v>
      </c>
      <c r="C112">
        <v>0</v>
      </c>
      <c r="D112">
        <v>0</v>
      </c>
      <c r="E112">
        <v>0</v>
      </c>
      <c r="F112">
        <v>0</v>
      </c>
      <c r="G112">
        <v>1111111</v>
      </c>
      <c r="H112">
        <v>0</v>
      </c>
      <c r="I112">
        <v>0</v>
      </c>
      <c r="J112">
        <v>0</v>
      </c>
      <c r="K112">
        <v>0</v>
      </c>
      <c r="L112">
        <v>0</v>
      </c>
      <c r="M112">
        <v>0</v>
      </c>
    </row>
    <row r="113" spans="2:13" x14ac:dyDescent="0.2">
      <c r="B113">
        <v>0</v>
      </c>
      <c r="C113">
        <v>0</v>
      </c>
      <c r="D113">
        <v>0</v>
      </c>
      <c r="E113">
        <v>0</v>
      </c>
      <c r="F113">
        <v>0</v>
      </c>
      <c r="G113">
        <v>1111111</v>
      </c>
      <c r="H113">
        <v>0</v>
      </c>
      <c r="I113">
        <v>0</v>
      </c>
      <c r="J113">
        <v>0</v>
      </c>
      <c r="K113">
        <v>0</v>
      </c>
      <c r="L113">
        <v>0</v>
      </c>
      <c r="M113">
        <v>0</v>
      </c>
    </row>
    <row r="114" spans="2:13" x14ac:dyDescent="0.2">
      <c r="B114">
        <v>0</v>
      </c>
      <c r="C114">
        <v>0</v>
      </c>
      <c r="D114">
        <v>0</v>
      </c>
      <c r="E114">
        <v>0</v>
      </c>
      <c r="F114">
        <v>0</v>
      </c>
      <c r="G114">
        <v>1111111</v>
      </c>
      <c r="H114">
        <v>0</v>
      </c>
      <c r="I114">
        <v>0</v>
      </c>
      <c r="J114">
        <v>0</v>
      </c>
      <c r="K114">
        <v>0</v>
      </c>
      <c r="L114">
        <v>0</v>
      </c>
      <c r="M114">
        <v>0</v>
      </c>
    </row>
    <row r="115" spans="2:13" x14ac:dyDescent="0.2">
      <c r="B115">
        <v>0</v>
      </c>
      <c r="C115">
        <v>0</v>
      </c>
      <c r="D115">
        <v>0</v>
      </c>
      <c r="E115">
        <v>0</v>
      </c>
      <c r="F115">
        <v>0</v>
      </c>
      <c r="G115">
        <v>1111111</v>
      </c>
      <c r="H115">
        <v>0</v>
      </c>
      <c r="I115">
        <v>0</v>
      </c>
      <c r="J115">
        <v>0</v>
      </c>
      <c r="K115">
        <v>0</v>
      </c>
      <c r="L115">
        <v>0</v>
      </c>
      <c r="M115">
        <v>0</v>
      </c>
    </row>
    <row r="116" spans="2:13" x14ac:dyDescent="0.2">
      <c r="B116">
        <v>0</v>
      </c>
      <c r="C116">
        <v>0</v>
      </c>
      <c r="D116">
        <v>0</v>
      </c>
      <c r="E116">
        <v>0</v>
      </c>
      <c r="F116">
        <v>0</v>
      </c>
      <c r="G116">
        <v>1111111</v>
      </c>
      <c r="H116">
        <v>0</v>
      </c>
      <c r="I116">
        <v>0</v>
      </c>
      <c r="J116">
        <v>0</v>
      </c>
      <c r="K116">
        <v>0</v>
      </c>
      <c r="L116">
        <v>0</v>
      </c>
      <c r="M116">
        <v>0</v>
      </c>
    </row>
    <row r="117" spans="2:13" x14ac:dyDescent="0.2">
      <c r="B117">
        <v>0</v>
      </c>
      <c r="C117">
        <v>0</v>
      </c>
      <c r="D117">
        <v>0</v>
      </c>
      <c r="E117">
        <v>0</v>
      </c>
      <c r="F117">
        <v>0</v>
      </c>
      <c r="G117">
        <v>1111111</v>
      </c>
      <c r="H117">
        <v>0</v>
      </c>
      <c r="I117">
        <v>0</v>
      </c>
      <c r="J117">
        <v>0</v>
      </c>
      <c r="K117">
        <v>0</v>
      </c>
      <c r="L117">
        <v>0</v>
      </c>
      <c r="M117">
        <v>0</v>
      </c>
    </row>
    <row r="118" spans="2:13" x14ac:dyDescent="0.2">
      <c r="B118">
        <v>0</v>
      </c>
      <c r="C118">
        <v>0</v>
      </c>
      <c r="D118">
        <v>0</v>
      </c>
      <c r="E118">
        <v>0</v>
      </c>
      <c r="F118">
        <v>0</v>
      </c>
      <c r="G118">
        <v>1111111</v>
      </c>
      <c r="H118">
        <v>0</v>
      </c>
      <c r="I118">
        <v>0</v>
      </c>
      <c r="J118">
        <v>0</v>
      </c>
      <c r="K118">
        <v>0</v>
      </c>
      <c r="L118">
        <v>0</v>
      </c>
      <c r="M118">
        <v>0</v>
      </c>
    </row>
    <row r="119" spans="2:13" x14ac:dyDescent="0.2">
      <c r="B119">
        <v>0</v>
      </c>
      <c r="C119">
        <v>0</v>
      </c>
      <c r="D119">
        <v>0</v>
      </c>
      <c r="E119">
        <v>0</v>
      </c>
      <c r="F119">
        <v>0</v>
      </c>
      <c r="G119">
        <v>1111111</v>
      </c>
      <c r="H119">
        <v>0</v>
      </c>
      <c r="I119">
        <v>0</v>
      </c>
      <c r="J119">
        <v>0</v>
      </c>
      <c r="K119">
        <v>0</v>
      </c>
      <c r="L119">
        <v>0</v>
      </c>
      <c r="M119">
        <v>0</v>
      </c>
    </row>
    <row r="120" spans="2:13" x14ac:dyDescent="0.2">
      <c r="B120">
        <v>0</v>
      </c>
      <c r="C120">
        <v>0</v>
      </c>
      <c r="D120">
        <v>0</v>
      </c>
      <c r="E120">
        <v>0</v>
      </c>
      <c r="F120">
        <v>0</v>
      </c>
      <c r="G120">
        <v>1111111</v>
      </c>
      <c r="H120">
        <v>0</v>
      </c>
      <c r="I120">
        <v>0</v>
      </c>
      <c r="J120">
        <v>0</v>
      </c>
      <c r="K120">
        <v>0</v>
      </c>
      <c r="L120">
        <v>0</v>
      </c>
      <c r="M120">
        <v>0</v>
      </c>
    </row>
    <row r="121" spans="2:13" x14ac:dyDescent="0.2">
      <c r="B121">
        <v>0</v>
      </c>
      <c r="C121">
        <v>0</v>
      </c>
      <c r="D121">
        <v>0</v>
      </c>
      <c r="E121">
        <v>0</v>
      </c>
      <c r="F121">
        <v>0</v>
      </c>
      <c r="G121">
        <v>1111111</v>
      </c>
      <c r="H121">
        <v>0</v>
      </c>
      <c r="I121">
        <v>0</v>
      </c>
      <c r="J121">
        <v>0</v>
      </c>
      <c r="K121">
        <v>0</v>
      </c>
      <c r="L121">
        <v>0</v>
      </c>
      <c r="M121">
        <v>0</v>
      </c>
    </row>
    <row r="122" spans="2:13" x14ac:dyDescent="0.2">
      <c r="B122">
        <v>0</v>
      </c>
      <c r="C122">
        <v>0</v>
      </c>
      <c r="D122">
        <v>0</v>
      </c>
      <c r="E122">
        <v>0</v>
      </c>
      <c r="F122">
        <v>0</v>
      </c>
      <c r="G122">
        <v>1111111</v>
      </c>
      <c r="H122">
        <v>0</v>
      </c>
      <c r="I122">
        <v>0</v>
      </c>
      <c r="J122">
        <v>0</v>
      </c>
      <c r="K122">
        <v>0</v>
      </c>
      <c r="L122">
        <v>0</v>
      </c>
      <c r="M122">
        <v>0</v>
      </c>
    </row>
    <row r="123" spans="2:13" x14ac:dyDescent="0.2">
      <c r="B123">
        <v>0</v>
      </c>
      <c r="C123">
        <v>0</v>
      </c>
      <c r="D123">
        <v>0</v>
      </c>
      <c r="E123">
        <v>0</v>
      </c>
      <c r="F123">
        <v>0</v>
      </c>
      <c r="G123">
        <v>1111111</v>
      </c>
      <c r="H123">
        <v>0</v>
      </c>
      <c r="I123">
        <v>0</v>
      </c>
      <c r="J123">
        <v>0</v>
      </c>
      <c r="K123">
        <v>0</v>
      </c>
      <c r="L123">
        <v>0</v>
      </c>
      <c r="M123">
        <v>0</v>
      </c>
    </row>
    <row r="124" spans="2:13" x14ac:dyDescent="0.2">
      <c r="B124">
        <v>0</v>
      </c>
      <c r="C124">
        <v>0</v>
      </c>
      <c r="D124">
        <v>0</v>
      </c>
      <c r="E124">
        <v>0</v>
      </c>
      <c r="F124">
        <v>0</v>
      </c>
      <c r="G124">
        <v>1111111</v>
      </c>
      <c r="H124">
        <v>0</v>
      </c>
      <c r="I124">
        <v>0</v>
      </c>
      <c r="J124">
        <v>0</v>
      </c>
      <c r="K124">
        <v>0</v>
      </c>
      <c r="L124">
        <v>0</v>
      </c>
      <c r="M124">
        <v>0</v>
      </c>
    </row>
    <row r="125" spans="2:13" x14ac:dyDescent="0.2">
      <c r="B125">
        <v>0</v>
      </c>
      <c r="C125">
        <v>0</v>
      </c>
      <c r="D125">
        <v>0</v>
      </c>
      <c r="E125">
        <v>0</v>
      </c>
      <c r="F125">
        <v>0</v>
      </c>
      <c r="G125">
        <v>1111111</v>
      </c>
      <c r="H125">
        <v>0</v>
      </c>
      <c r="I125">
        <v>0</v>
      </c>
      <c r="J125">
        <v>0</v>
      </c>
      <c r="K125">
        <v>0</v>
      </c>
      <c r="L125">
        <v>0</v>
      </c>
      <c r="M125">
        <v>0</v>
      </c>
    </row>
    <row r="126" spans="2:13" x14ac:dyDescent="0.2">
      <c r="B126">
        <v>0</v>
      </c>
      <c r="C126">
        <v>0</v>
      </c>
      <c r="D126">
        <v>0</v>
      </c>
      <c r="E126">
        <v>0</v>
      </c>
      <c r="F126">
        <v>0</v>
      </c>
      <c r="G126">
        <v>1111111</v>
      </c>
      <c r="H126">
        <v>0</v>
      </c>
      <c r="I126">
        <v>0</v>
      </c>
      <c r="J126">
        <v>0</v>
      </c>
      <c r="K126">
        <v>0</v>
      </c>
      <c r="L126">
        <v>0</v>
      </c>
      <c r="M126">
        <v>0</v>
      </c>
    </row>
    <row r="127" spans="2:13" x14ac:dyDescent="0.2">
      <c r="B127">
        <v>0</v>
      </c>
      <c r="C127">
        <v>0</v>
      </c>
      <c r="D127">
        <v>0</v>
      </c>
      <c r="E127">
        <v>0</v>
      </c>
      <c r="F127">
        <v>0</v>
      </c>
      <c r="G127">
        <v>1111111</v>
      </c>
      <c r="H127">
        <v>0</v>
      </c>
      <c r="I127">
        <v>0</v>
      </c>
      <c r="J127">
        <v>0</v>
      </c>
      <c r="K127">
        <v>0</v>
      </c>
      <c r="L127">
        <v>0</v>
      </c>
      <c r="M127">
        <v>0</v>
      </c>
    </row>
    <row r="128" spans="2:13" x14ac:dyDescent="0.2">
      <c r="B128">
        <v>0</v>
      </c>
      <c r="C128">
        <v>0</v>
      </c>
      <c r="D128">
        <v>0</v>
      </c>
      <c r="E128">
        <v>0</v>
      </c>
      <c r="F128">
        <v>0</v>
      </c>
      <c r="G128">
        <v>1111111</v>
      </c>
      <c r="H128">
        <v>0</v>
      </c>
      <c r="I128">
        <v>0</v>
      </c>
      <c r="J128">
        <v>0</v>
      </c>
      <c r="K128">
        <v>0</v>
      </c>
      <c r="L128">
        <v>0</v>
      </c>
      <c r="M128">
        <v>0</v>
      </c>
    </row>
    <row r="129" spans="2:13" x14ac:dyDescent="0.2">
      <c r="B129">
        <v>0</v>
      </c>
      <c r="C129">
        <v>0</v>
      </c>
      <c r="D129">
        <v>0</v>
      </c>
      <c r="E129">
        <v>0</v>
      </c>
      <c r="F129">
        <v>0</v>
      </c>
      <c r="G129">
        <v>1111111</v>
      </c>
      <c r="H129">
        <v>0</v>
      </c>
      <c r="I129">
        <v>0</v>
      </c>
      <c r="J129">
        <v>0</v>
      </c>
      <c r="K129">
        <v>0</v>
      </c>
      <c r="L129">
        <v>0</v>
      </c>
      <c r="M129">
        <v>0</v>
      </c>
    </row>
    <row r="130" spans="2:13" x14ac:dyDescent="0.2">
      <c r="B130">
        <v>0</v>
      </c>
      <c r="C130">
        <v>0</v>
      </c>
      <c r="D130">
        <v>0</v>
      </c>
      <c r="E130">
        <v>0</v>
      </c>
      <c r="F130">
        <v>0</v>
      </c>
      <c r="G130">
        <v>1111111</v>
      </c>
      <c r="H130">
        <v>0</v>
      </c>
      <c r="I130">
        <v>0</v>
      </c>
      <c r="J130">
        <v>0</v>
      </c>
      <c r="K130">
        <v>0</v>
      </c>
      <c r="L130">
        <v>0</v>
      </c>
      <c r="M130">
        <v>0</v>
      </c>
    </row>
    <row r="131" spans="2:13" x14ac:dyDescent="0.2">
      <c r="B131">
        <v>0</v>
      </c>
      <c r="C131">
        <v>0</v>
      </c>
      <c r="D131">
        <v>0</v>
      </c>
      <c r="E131">
        <v>0</v>
      </c>
      <c r="F131">
        <v>0</v>
      </c>
      <c r="G131">
        <v>1111111</v>
      </c>
      <c r="H131">
        <v>0</v>
      </c>
      <c r="I131">
        <v>0</v>
      </c>
      <c r="J131">
        <v>0</v>
      </c>
      <c r="K131">
        <v>0</v>
      </c>
      <c r="L131">
        <v>0</v>
      </c>
      <c r="M131">
        <v>0</v>
      </c>
    </row>
    <row r="132" spans="2:13" x14ac:dyDescent="0.2">
      <c r="B132">
        <v>0</v>
      </c>
      <c r="C132">
        <v>0</v>
      </c>
      <c r="D132">
        <v>0</v>
      </c>
      <c r="E132">
        <v>0</v>
      </c>
      <c r="F132">
        <v>0</v>
      </c>
      <c r="G132">
        <v>1111111</v>
      </c>
      <c r="H132">
        <v>0</v>
      </c>
      <c r="I132">
        <v>0</v>
      </c>
      <c r="J132">
        <v>0</v>
      </c>
      <c r="K132">
        <v>0</v>
      </c>
      <c r="L132">
        <v>0</v>
      </c>
      <c r="M132">
        <v>0</v>
      </c>
    </row>
    <row r="133" spans="2:13" x14ac:dyDescent="0.2">
      <c r="B133">
        <v>0</v>
      </c>
      <c r="C133">
        <v>0</v>
      </c>
      <c r="D133">
        <v>0</v>
      </c>
      <c r="E133">
        <v>0</v>
      </c>
      <c r="F133">
        <v>0</v>
      </c>
      <c r="G133">
        <v>1111111</v>
      </c>
      <c r="H133">
        <v>0</v>
      </c>
      <c r="I133">
        <v>0</v>
      </c>
      <c r="J133">
        <v>0</v>
      </c>
      <c r="K133">
        <v>0</v>
      </c>
      <c r="L133">
        <v>0</v>
      </c>
      <c r="M133">
        <v>0</v>
      </c>
    </row>
    <row r="134" spans="2:13" x14ac:dyDescent="0.2">
      <c r="B134">
        <v>0</v>
      </c>
      <c r="C134">
        <v>0</v>
      </c>
      <c r="D134">
        <v>0</v>
      </c>
      <c r="E134">
        <v>0</v>
      </c>
      <c r="F134">
        <v>0</v>
      </c>
      <c r="G134">
        <v>1111111</v>
      </c>
      <c r="H134">
        <v>0</v>
      </c>
      <c r="I134">
        <v>0</v>
      </c>
      <c r="J134">
        <v>0</v>
      </c>
      <c r="K134">
        <v>0</v>
      </c>
      <c r="L134">
        <v>0</v>
      </c>
      <c r="M134">
        <v>0</v>
      </c>
    </row>
    <row r="135" spans="2:13" x14ac:dyDescent="0.2">
      <c r="B135">
        <v>0</v>
      </c>
      <c r="C135">
        <v>0</v>
      </c>
      <c r="D135">
        <v>0</v>
      </c>
      <c r="E135">
        <v>0</v>
      </c>
      <c r="F135">
        <v>0</v>
      </c>
      <c r="G135">
        <v>1111111</v>
      </c>
      <c r="H135">
        <v>0</v>
      </c>
      <c r="I135">
        <v>0</v>
      </c>
      <c r="J135">
        <v>0</v>
      </c>
      <c r="K135">
        <v>0</v>
      </c>
      <c r="L135">
        <v>0</v>
      </c>
      <c r="M135">
        <v>0</v>
      </c>
    </row>
    <row r="136" spans="2:13" x14ac:dyDescent="0.2">
      <c r="B136">
        <v>0</v>
      </c>
      <c r="C136">
        <v>0</v>
      </c>
      <c r="D136">
        <v>0</v>
      </c>
      <c r="E136">
        <v>0</v>
      </c>
      <c r="F136">
        <v>0</v>
      </c>
      <c r="G136">
        <v>1111111</v>
      </c>
      <c r="H136">
        <v>0</v>
      </c>
      <c r="I136">
        <v>0</v>
      </c>
      <c r="J136">
        <v>0</v>
      </c>
      <c r="K136">
        <v>0</v>
      </c>
      <c r="L136">
        <v>0</v>
      </c>
      <c r="M136">
        <v>0</v>
      </c>
    </row>
    <row r="137" spans="2:13" x14ac:dyDescent="0.2">
      <c r="B137">
        <v>0</v>
      </c>
      <c r="C137">
        <v>0</v>
      </c>
      <c r="D137">
        <v>0</v>
      </c>
      <c r="E137">
        <v>0</v>
      </c>
      <c r="F137">
        <v>0</v>
      </c>
      <c r="G137">
        <v>1111111</v>
      </c>
      <c r="H137">
        <v>0</v>
      </c>
      <c r="I137">
        <v>0</v>
      </c>
      <c r="J137">
        <v>0</v>
      </c>
      <c r="K137">
        <v>0</v>
      </c>
      <c r="L137">
        <v>0</v>
      </c>
      <c r="M137">
        <v>0</v>
      </c>
    </row>
    <row r="138" spans="2:13" x14ac:dyDescent="0.2">
      <c r="B138">
        <v>0</v>
      </c>
      <c r="C138">
        <v>0</v>
      </c>
      <c r="D138">
        <v>0</v>
      </c>
      <c r="E138">
        <v>0</v>
      </c>
      <c r="F138">
        <v>0</v>
      </c>
      <c r="G138">
        <v>1111111</v>
      </c>
      <c r="H138">
        <v>0</v>
      </c>
      <c r="I138">
        <v>0</v>
      </c>
      <c r="J138">
        <v>0</v>
      </c>
      <c r="K138">
        <v>0</v>
      </c>
      <c r="L138">
        <v>0</v>
      </c>
      <c r="M138">
        <v>0</v>
      </c>
    </row>
    <row r="139" spans="2:13" x14ac:dyDescent="0.2">
      <c r="B139">
        <v>0</v>
      </c>
      <c r="C139">
        <v>0</v>
      </c>
      <c r="D139">
        <v>0</v>
      </c>
      <c r="E139">
        <v>0</v>
      </c>
      <c r="F139">
        <v>0</v>
      </c>
      <c r="G139">
        <v>1111111</v>
      </c>
      <c r="H139">
        <v>0</v>
      </c>
      <c r="I139">
        <v>0</v>
      </c>
      <c r="J139">
        <v>0</v>
      </c>
      <c r="K139">
        <v>0</v>
      </c>
      <c r="L139">
        <v>0</v>
      </c>
      <c r="M139">
        <v>0</v>
      </c>
    </row>
    <row r="140" spans="2:13" x14ac:dyDescent="0.2">
      <c r="B140">
        <v>0</v>
      </c>
      <c r="C140">
        <v>0</v>
      </c>
      <c r="D140">
        <v>0</v>
      </c>
      <c r="E140">
        <v>0</v>
      </c>
      <c r="F140">
        <v>0</v>
      </c>
      <c r="G140">
        <v>1111111</v>
      </c>
      <c r="H140">
        <v>0</v>
      </c>
      <c r="I140">
        <v>0</v>
      </c>
      <c r="J140">
        <v>0</v>
      </c>
      <c r="K140">
        <v>0</v>
      </c>
      <c r="L140">
        <v>0</v>
      </c>
      <c r="M140">
        <v>0</v>
      </c>
    </row>
    <row r="141" spans="2:13" x14ac:dyDescent="0.2">
      <c r="B141">
        <v>0</v>
      </c>
      <c r="C141">
        <v>0</v>
      </c>
      <c r="D141">
        <v>0</v>
      </c>
      <c r="E141">
        <v>0</v>
      </c>
      <c r="F141">
        <v>0</v>
      </c>
      <c r="G141">
        <v>1111111</v>
      </c>
      <c r="H141">
        <v>0</v>
      </c>
      <c r="I141">
        <v>0</v>
      </c>
      <c r="J141">
        <v>0</v>
      </c>
      <c r="K141">
        <v>0</v>
      </c>
      <c r="L141">
        <v>0</v>
      </c>
      <c r="M141">
        <v>0</v>
      </c>
    </row>
    <row r="142" spans="2:13" x14ac:dyDescent="0.2">
      <c r="B142">
        <v>0</v>
      </c>
      <c r="C142">
        <v>0</v>
      </c>
      <c r="D142">
        <v>0</v>
      </c>
      <c r="E142">
        <v>0</v>
      </c>
      <c r="F142">
        <v>0</v>
      </c>
      <c r="G142">
        <v>1111111</v>
      </c>
      <c r="H142">
        <v>0</v>
      </c>
      <c r="I142">
        <v>0</v>
      </c>
      <c r="J142">
        <v>0</v>
      </c>
      <c r="K142">
        <v>0</v>
      </c>
      <c r="L142">
        <v>0</v>
      </c>
      <c r="M142">
        <v>0</v>
      </c>
    </row>
    <row r="143" spans="2:13" x14ac:dyDescent="0.2">
      <c r="B143">
        <v>0</v>
      </c>
      <c r="C143">
        <v>0</v>
      </c>
      <c r="D143">
        <v>0</v>
      </c>
      <c r="E143">
        <v>0</v>
      </c>
      <c r="F143">
        <v>0</v>
      </c>
      <c r="G143">
        <v>1111111</v>
      </c>
      <c r="H143">
        <v>0</v>
      </c>
      <c r="I143">
        <v>0</v>
      </c>
      <c r="J143">
        <v>0</v>
      </c>
      <c r="K143">
        <v>0</v>
      </c>
      <c r="L143">
        <v>0</v>
      </c>
      <c r="M143">
        <v>0</v>
      </c>
    </row>
    <row r="144" spans="2:13" x14ac:dyDescent="0.2">
      <c r="B144">
        <v>0</v>
      </c>
      <c r="C144">
        <v>0</v>
      </c>
      <c r="D144">
        <v>0</v>
      </c>
      <c r="E144">
        <v>0</v>
      </c>
      <c r="F144">
        <v>0</v>
      </c>
      <c r="G144">
        <v>1111111</v>
      </c>
      <c r="H144">
        <v>0</v>
      </c>
      <c r="I144">
        <v>0</v>
      </c>
      <c r="J144">
        <v>0</v>
      </c>
      <c r="K144">
        <v>0</v>
      </c>
      <c r="L144">
        <v>0</v>
      </c>
      <c r="M144">
        <v>0</v>
      </c>
    </row>
    <row r="145" spans="2:13" x14ac:dyDescent="0.2">
      <c r="B145">
        <v>0</v>
      </c>
      <c r="C145">
        <v>0</v>
      </c>
      <c r="D145">
        <v>0</v>
      </c>
      <c r="E145">
        <v>0</v>
      </c>
      <c r="F145">
        <v>0</v>
      </c>
      <c r="G145">
        <v>1111111</v>
      </c>
      <c r="H145">
        <v>0</v>
      </c>
      <c r="I145">
        <v>0</v>
      </c>
      <c r="J145">
        <v>0</v>
      </c>
      <c r="K145">
        <v>0</v>
      </c>
      <c r="L145">
        <v>0</v>
      </c>
      <c r="M145">
        <v>0</v>
      </c>
    </row>
    <row r="146" spans="2:13" x14ac:dyDescent="0.2">
      <c r="B146">
        <v>0</v>
      </c>
      <c r="C146">
        <v>0</v>
      </c>
      <c r="D146">
        <v>0</v>
      </c>
      <c r="E146">
        <v>0</v>
      </c>
      <c r="F146">
        <v>0</v>
      </c>
      <c r="G146">
        <v>1111111</v>
      </c>
      <c r="H146">
        <v>0</v>
      </c>
      <c r="I146">
        <v>0</v>
      </c>
      <c r="J146">
        <v>0</v>
      </c>
      <c r="K146">
        <v>0</v>
      </c>
      <c r="L146">
        <v>0</v>
      </c>
      <c r="M146">
        <v>0</v>
      </c>
    </row>
    <row r="147" spans="2:13" x14ac:dyDescent="0.2">
      <c r="B147">
        <v>0</v>
      </c>
      <c r="C147">
        <v>0</v>
      </c>
      <c r="D147">
        <v>0</v>
      </c>
      <c r="E147">
        <v>0</v>
      </c>
      <c r="F147">
        <v>0</v>
      </c>
      <c r="G147">
        <v>1111111</v>
      </c>
      <c r="H147">
        <v>0</v>
      </c>
      <c r="I147">
        <v>0</v>
      </c>
      <c r="J147">
        <v>0</v>
      </c>
      <c r="K147">
        <v>0</v>
      </c>
      <c r="L147">
        <v>0</v>
      </c>
      <c r="M147">
        <v>0</v>
      </c>
    </row>
    <row r="148" spans="2:13" x14ac:dyDescent="0.2">
      <c r="B148">
        <v>0</v>
      </c>
      <c r="C148">
        <v>0</v>
      </c>
      <c r="D148">
        <v>0</v>
      </c>
      <c r="E148">
        <v>0</v>
      </c>
      <c r="F148">
        <v>0</v>
      </c>
      <c r="G148">
        <v>1111111</v>
      </c>
      <c r="H148">
        <v>0</v>
      </c>
      <c r="I148">
        <v>0</v>
      </c>
      <c r="J148">
        <v>0</v>
      </c>
      <c r="K148">
        <v>0</v>
      </c>
      <c r="L148">
        <v>0</v>
      </c>
      <c r="M148">
        <v>0</v>
      </c>
    </row>
    <row r="149" spans="2:13" x14ac:dyDescent="0.2">
      <c r="B149">
        <v>0</v>
      </c>
      <c r="C149">
        <v>0</v>
      </c>
      <c r="D149">
        <v>0</v>
      </c>
      <c r="E149">
        <v>0</v>
      </c>
      <c r="F149">
        <v>0</v>
      </c>
      <c r="G149">
        <v>1111111</v>
      </c>
      <c r="H149">
        <v>0</v>
      </c>
      <c r="I149">
        <v>0</v>
      </c>
      <c r="J149">
        <v>0</v>
      </c>
      <c r="K149">
        <v>0</v>
      </c>
      <c r="L149">
        <v>0</v>
      </c>
      <c r="M149">
        <v>0</v>
      </c>
    </row>
    <row r="150" spans="2:13" x14ac:dyDescent="0.2">
      <c r="B150">
        <v>0</v>
      </c>
      <c r="C150">
        <v>0</v>
      </c>
      <c r="D150">
        <v>0</v>
      </c>
      <c r="E150">
        <v>0</v>
      </c>
      <c r="F150">
        <v>0</v>
      </c>
      <c r="G150">
        <v>1111111</v>
      </c>
      <c r="H150">
        <v>0</v>
      </c>
      <c r="I150">
        <v>0</v>
      </c>
      <c r="J150">
        <v>0</v>
      </c>
      <c r="K150">
        <v>0</v>
      </c>
      <c r="L150">
        <v>0</v>
      </c>
      <c r="M150">
        <v>0</v>
      </c>
    </row>
    <row r="151" spans="2:13" x14ac:dyDescent="0.2">
      <c r="B151">
        <v>0</v>
      </c>
      <c r="C151">
        <v>0</v>
      </c>
      <c r="D151">
        <v>0</v>
      </c>
      <c r="E151">
        <v>0</v>
      </c>
      <c r="F151">
        <v>0</v>
      </c>
      <c r="G151">
        <v>1111111</v>
      </c>
      <c r="H151">
        <v>0</v>
      </c>
      <c r="I151">
        <v>0</v>
      </c>
      <c r="J151">
        <v>0</v>
      </c>
      <c r="K151">
        <v>0</v>
      </c>
      <c r="L151">
        <v>0</v>
      </c>
      <c r="M151">
        <v>0</v>
      </c>
    </row>
    <row r="152" spans="2:13" x14ac:dyDescent="0.2">
      <c r="B152">
        <v>0</v>
      </c>
      <c r="C152">
        <v>0</v>
      </c>
      <c r="D152">
        <v>0</v>
      </c>
      <c r="E152">
        <v>0</v>
      </c>
      <c r="F152">
        <v>0</v>
      </c>
      <c r="G152">
        <v>1111111</v>
      </c>
      <c r="H152">
        <v>0</v>
      </c>
      <c r="I152">
        <v>0</v>
      </c>
      <c r="J152">
        <v>0</v>
      </c>
      <c r="K152">
        <v>0</v>
      </c>
      <c r="L152">
        <v>0</v>
      </c>
      <c r="M152">
        <v>0</v>
      </c>
    </row>
    <row r="153" spans="2:13" x14ac:dyDescent="0.2">
      <c r="B153">
        <v>0</v>
      </c>
      <c r="C153">
        <v>0</v>
      </c>
      <c r="D153">
        <v>0</v>
      </c>
      <c r="E153">
        <v>0</v>
      </c>
      <c r="F153">
        <v>0</v>
      </c>
      <c r="G153">
        <v>1111111</v>
      </c>
      <c r="H153">
        <v>0</v>
      </c>
      <c r="I153">
        <v>0</v>
      </c>
      <c r="J153">
        <v>0</v>
      </c>
      <c r="K153">
        <v>0</v>
      </c>
      <c r="L153">
        <v>0</v>
      </c>
      <c r="M153">
        <v>0</v>
      </c>
    </row>
    <row r="154" spans="2:13" x14ac:dyDescent="0.2">
      <c r="B154">
        <v>0</v>
      </c>
      <c r="C154">
        <v>0</v>
      </c>
      <c r="D154">
        <v>0</v>
      </c>
      <c r="E154">
        <v>0</v>
      </c>
      <c r="F154">
        <v>0</v>
      </c>
      <c r="G154">
        <v>1111111</v>
      </c>
      <c r="H154">
        <v>0</v>
      </c>
      <c r="I154">
        <v>0</v>
      </c>
      <c r="J154">
        <v>0</v>
      </c>
      <c r="K154">
        <v>0</v>
      </c>
      <c r="L154">
        <v>0</v>
      </c>
      <c r="M154">
        <v>0</v>
      </c>
    </row>
    <row r="155" spans="2:13" x14ac:dyDescent="0.2">
      <c r="B155">
        <v>0</v>
      </c>
      <c r="C155">
        <v>0</v>
      </c>
      <c r="D155">
        <v>0</v>
      </c>
      <c r="E155">
        <v>0</v>
      </c>
      <c r="F155">
        <v>0</v>
      </c>
      <c r="G155">
        <v>1111111</v>
      </c>
      <c r="H155">
        <v>0</v>
      </c>
      <c r="I155">
        <v>0</v>
      </c>
      <c r="J155">
        <v>0</v>
      </c>
      <c r="K155">
        <v>0</v>
      </c>
      <c r="L155">
        <v>0</v>
      </c>
      <c r="M155">
        <v>0</v>
      </c>
    </row>
    <row r="156" spans="2:13" x14ac:dyDescent="0.2">
      <c r="B156">
        <v>0</v>
      </c>
      <c r="C156">
        <v>0</v>
      </c>
      <c r="D156">
        <v>0</v>
      </c>
      <c r="E156">
        <v>0</v>
      </c>
      <c r="F156">
        <v>0</v>
      </c>
      <c r="G156">
        <v>1111111</v>
      </c>
      <c r="H156">
        <v>0</v>
      </c>
      <c r="I156">
        <v>0</v>
      </c>
      <c r="J156">
        <v>0</v>
      </c>
      <c r="K156">
        <v>0</v>
      </c>
      <c r="L156">
        <v>0</v>
      </c>
      <c r="M156">
        <v>0</v>
      </c>
    </row>
    <row r="157" spans="2:13" x14ac:dyDescent="0.2">
      <c r="B157">
        <v>0</v>
      </c>
      <c r="C157">
        <v>0</v>
      </c>
      <c r="D157">
        <v>0</v>
      </c>
      <c r="E157">
        <v>0</v>
      </c>
      <c r="F157">
        <v>0</v>
      </c>
      <c r="G157">
        <v>1111111</v>
      </c>
      <c r="H157">
        <v>0</v>
      </c>
      <c r="I157">
        <v>0</v>
      </c>
      <c r="J157">
        <v>0</v>
      </c>
      <c r="K157">
        <v>0</v>
      </c>
      <c r="L157">
        <v>0</v>
      </c>
      <c r="M157">
        <v>0</v>
      </c>
    </row>
    <row r="158" spans="2:13" x14ac:dyDescent="0.2">
      <c r="B158">
        <v>0</v>
      </c>
      <c r="C158">
        <v>0</v>
      </c>
      <c r="D158">
        <v>0</v>
      </c>
      <c r="E158">
        <v>0</v>
      </c>
      <c r="F158">
        <v>0</v>
      </c>
      <c r="G158">
        <v>1111111</v>
      </c>
      <c r="H158">
        <v>0</v>
      </c>
      <c r="I158">
        <v>0</v>
      </c>
      <c r="J158">
        <v>0</v>
      </c>
      <c r="K158">
        <v>0</v>
      </c>
      <c r="L158">
        <v>0</v>
      </c>
      <c r="M158">
        <v>0</v>
      </c>
    </row>
    <row r="159" spans="2:13" x14ac:dyDescent="0.2">
      <c r="B159">
        <v>0</v>
      </c>
      <c r="C159">
        <v>0</v>
      </c>
      <c r="D159">
        <v>0</v>
      </c>
      <c r="E159">
        <v>0</v>
      </c>
      <c r="F159">
        <v>0</v>
      </c>
      <c r="G159">
        <v>1111111</v>
      </c>
      <c r="H159">
        <v>0</v>
      </c>
      <c r="I159">
        <v>0</v>
      </c>
      <c r="J159">
        <v>0</v>
      </c>
      <c r="K159">
        <v>0</v>
      </c>
      <c r="L159">
        <v>0</v>
      </c>
      <c r="M159">
        <v>0</v>
      </c>
    </row>
    <row r="160" spans="2:13" x14ac:dyDescent="0.2">
      <c r="B160">
        <v>0</v>
      </c>
      <c r="C160">
        <v>0</v>
      </c>
      <c r="D160">
        <v>0</v>
      </c>
      <c r="E160">
        <v>0</v>
      </c>
      <c r="F160">
        <v>0</v>
      </c>
      <c r="G160">
        <v>1111111</v>
      </c>
      <c r="H160">
        <v>0</v>
      </c>
      <c r="I160">
        <v>0</v>
      </c>
      <c r="J160">
        <v>0</v>
      </c>
      <c r="K160">
        <v>0</v>
      </c>
      <c r="L160">
        <v>0</v>
      </c>
      <c r="M160">
        <v>0</v>
      </c>
    </row>
    <row r="161" spans="2:13" x14ac:dyDescent="0.2">
      <c r="B161">
        <v>0</v>
      </c>
      <c r="C161">
        <v>0</v>
      </c>
      <c r="D161">
        <v>0</v>
      </c>
      <c r="E161">
        <v>0</v>
      </c>
      <c r="F161">
        <v>0</v>
      </c>
      <c r="G161">
        <v>1111111</v>
      </c>
      <c r="H161">
        <v>0</v>
      </c>
      <c r="I161">
        <v>0</v>
      </c>
      <c r="J161">
        <v>0</v>
      </c>
      <c r="K161">
        <v>0</v>
      </c>
      <c r="L161">
        <v>0</v>
      </c>
      <c r="M161">
        <v>0</v>
      </c>
    </row>
    <row r="162" spans="2:13" x14ac:dyDescent="0.2">
      <c r="B162">
        <v>0</v>
      </c>
      <c r="C162">
        <v>0</v>
      </c>
      <c r="D162">
        <v>0</v>
      </c>
      <c r="E162">
        <v>0</v>
      </c>
      <c r="F162">
        <v>0</v>
      </c>
      <c r="G162">
        <v>1111111</v>
      </c>
      <c r="H162">
        <v>0</v>
      </c>
      <c r="I162">
        <v>0</v>
      </c>
      <c r="J162">
        <v>0</v>
      </c>
      <c r="K162">
        <v>0</v>
      </c>
      <c r="L162">
        <v>0</v>
      </c>
      <c r="M162">
        <v>0</v>
      </c>
    </row>
    <row r="163" spans="2:13" x14ac:dyDescent="0.2">
      <c r="B163">
        <v>0</v>
      </c>
      <c r="C163">
        <v>0</v>
      </c>
      <c r="D163">
        <v>0</v>
      </c>
      <c r="E163">
        <v>0</v>
      </c>
      <c r="F163">
        <v>0</v>
      </c>
      <c r="G163">
        <v>1111111</v>
      </c>
      <c r="H163">
        <v>0</v>
      </c>
      <c r="I163">
        <v>0</v>
      </c>
      <c r="J163">
        <v>0</v>
      </c>
      <c r="K163">
        <v>0</v>
      </c>
      <c r="L163">
        <v>0</v>
      </c>
      <c r="M163">
        <v>0</v>
      </c>
    </row>
    <row r="164" spans="2:13" x14ac:dyDescent="0.2">
      <c r="B164">
        <v>0</v>
      </c>
      <c r="C164">
        <v>0</v>
      </c>
      <c r="D164">
        <v>0</v>
      </c>
      <c r="E164">
        <v>0</v>
      </c>
      <c r="F164">
        <v>0</v>
      </c>
      <c r="G164">
        <v>1111111</v>
      </c>
      <c r="H164">
        <v>0</v>
      </c>
      <c r="I164">
        <v>0</v>
      </c>
      <c r="J164">
        <v>0</v>
      </c>
      <c r="K164">
        <v>0</v>
      </c>
      <c r="L164">
        <v>0</v>
      </c>
      <c r="M164">
        <v>0</v>
      </c>
    </row>
    <row r="165" spans="2:13" x14ac:dyDescent="0.2">
      <c r="B165">
        <v>0</v>
      </c>
      <c r="C165">
        <v>0</v>
      </c>
      <c r="D165">
        <v>0</v>
      </c>
      <c r="E165">
        <v>0</v>
      </c>
      <c r="F165">
        <v>0</v>
      </c>
      <c r="G165">
        <v>1111111</v>
      </c>
      <c r="H165">
        <v>0</v>
      </c>
      <c r="I165">
        <v>0</v>
      </c>
      <c r="J165">
        <v>0</v>
      </c>
      <c r="K165">
        <v>0</v>
      </c>
      <c r="L165">
        <v>0</v>
      </c>
      <c r="M165">
        <v>0</v>
      </c>
    </row>
    <row r="166" spans="2:13" x14ac:dyDescent="0.2">
      <c r="B166">
        <v>0</v>
      </c>
      <c r="C166">
        <v>0</v>
      </c>
      <c r="D166">
        <v>0</v>
      </c>
      <c r="E166">
        <v>0</v>
      </c>
      <c r="F166">
        <v>0</v>
      </c>
      <c r="G166">
        <v>1111111</v>
      </c>
      <c r="H166">
        <v>0</v>
      </c>
      <c r="I166">
        <v>0</v>
      </c>
      <c r="J166">
        <v>0</v>
      </c>
      <c r="K166">
        <v>0</v>
      </c>
      <c r="L166">
        <v>0</v>
      </c>
      <c r="M166">
        <v>0</v>
      </c>
    </row>
    <row r="167" spans="2:13" x14ac:dyDescent="0.2">
      <c r="B167">
        <v>0</v>
      </c>
      <c r="C167">
        <v>0</v>
      </c>
      <c r="D167">
        <v>0</v>
      </c>
      <c r="E167">
        <v>0</v>
      </c>
      <c r="F167">
        <v>0</v>
      </c>
      <c r="G167">
        <v>1111111</v>
      </c>
      <c r="H167">
        <v>0</v>
      </c>
      <c r="I167">
        <v>0</v>
      </c>
      <c r="J167">
        <v>0</v>
      </c>
      <c r="K167">
        <v>0</v>
      </c>
      <c r="L167">
        <v>0</v>
      </c>
      <c r="M167">
        <v>0</v>
      </c>
    </row>
    <row r="168" spans="2:13" x14ac:dyDescent="0.2">
      <c r="B168">
        <v>0</v>
      </c>
      <c r="C168">
        <v>0</v>
      </c>
      <c r="D168">
        <v>0</v>
      </c>
      <c r="E168">
        <v>0</v>
      </c>
      <c r="F168">
        <v>0</v>
      </c>
      <c r="G168">
        <v>1111111</v>
      </c>
      <c r="H168">
        <v>0</v>
      </c>
      <c r="I168">
        <v>0</v>
      </c>
      <c r="J168">
        <v>0</v>
      </c>
      <c r="K168">
        <v>0</v>
      </c>
      <c r="L168">
        <v>0</v>
      </c>
      <c r="M168">
        <v>0</v>
      </c>
    </row>
    <row r="169" spans="2:13" x14ac:dyDescent="0.2">
      <c r="B169">
        <v>0</v>
      </c>
      <c r="C169">
        <v>0</v>
      </c>
      <c r="D169">
        <v>0</v>
      </c>
      <c r="E169">
        <v>0</v>
      </c>
      <c r="F169">
        <v>0</v>
      </c>
      <c r="G169">
        <v>1111111</v>
      </c>
      <c r="H169">
        <v>0</v>
      </c>
      <c r="I169">
        <v>0</v>
      </c>
      <c r="J169">
        <v>0</v>
      </c>
      <c r="K169">
        <v>0</v>
      </c>
      <c r="L169">
        <v>0</v>
      </c>
      <c r="M169">
        <v>0</v>
      </c>
    </row>
    <row r="170" spans="2:13" x14ac:dyDescent="0.2">
      <c r="B170">
        <v>0</v>
      </c>
      <c r="C170">
        <v>0</v>
      </c>
      <c r="D170">
        <v>0</v>
      </c>
      <c r="E170">
        <v>0</v>
      </c>
      <c r="F170">
        <v>0</v>
      </c>
      <c r="G170">
        <v>1111111</v>
      </c>
      <c r="H170">
        <v>0</v>
      </c>
      <c r="I170">
        <v>0</v>
      </c>
      <c r="J170">
        <v>0</v>
      </c>
      <c r="K170">
        <v>0</v>
      </c>
      <c r="L170">
        <v>0</v>
      </c>
      <c r="M170">
        <v>0</v>
      </c>
    </row>
    <row r="171" spans="2:13" x14ac:dyDescent="0.2">
      <c r="B171">
        <v>0</v>
      </c>
      <c r="C171">
        <v>0</v>
      </c>
      <c r="D171">
        <v>0</v>
      </c>
      <c r="E171">
        <v>0</v>
      </c>
      <c r="F171">
        <v>0</v>
      </c>
      <c r="G171">
        <v>1111111</v>
      </c>
      <c r="H171">
        <v>0</v>
      </c>
      <c r="I171">
        <v>0</v>
      </c>
      <c r="J171">
        <v>0</v>
      </c>
      <c r="K171">
        <v>0</v>
      </c>
      <c r="L171">
        <v>0</v>
      </c>
      <c r="M171">
        <v>0</v>
      </c>
    </row>
    <row r="172" spans="2:13" x14ac:dyDescent="0.2">
      <c r="B172">
        <v>0</v>
      </c>
      <c r="C172">
        <v>0</v>
      </c>
      <c r="D172">
        <v>0</v>
      </c>
      <c r="E172">
        <v>0</v>
      </c>
      <c r="F172">
        <v>0</v>
      </c>
      <c r="G172">
        <v>1111111</v>
      </c>
      <c r="H172">
        <v>0</v>
      </c>
      <c r="I172">
        <v>0</v>
      </c>
      <c r="J172">
        <v>0</v>
      </c>
      <c r="K172">
        <v>0</v>
      </c>
      <c r="L172">
        <v>0</v>
      </c>
      <c r="M172">
        <v>0</v>
      </c>
    </row>
    <row r="173" spans="2:13" x14ac:dyDescent="0.2">
      <c r="B173">
        <v>0</v>
      </c>
      <c r="C173">
        <v>0</v>
      </c>
      <c r="D173">
        <v>0</v>
      </c>
      <c r="E173">
        <v>0</v>
      </c>
      <c r="F173">
        <v>0</v>
      </c>
      <c r="G173">
        <v>1111111</v>
      </c>
      <c r="H173">
        <v>0</v>
      </c>
      <c r="I173">
        <v>0</v>
      </c>
      <c r="J173">
        <v>0</v>
      </c>
      <c r="K173">
        <v>0</v>
      </c>
      <c r="L173">
        <v>0</v>
      </c>
      <c r="M173">
        <v>0</v>
      </c>
    </row>
    <row r="174" spans="2:13" x14ac:dyDescent="0.2">
      <c r="B174">
        <v>0</v>
      </c>
      <c r="C174">
        <v>0</v>
      </c>
      <c r="D174">
        <v>0</v>
      </c>
      <c r="E174">
        <v>0</v>
      </c>
      <c r="F174">
        <v>0</v>
      </c>
      <c r="G174">
        <v>1111111</v>
      </c>
      <c r="H174">
        <v>0</v>
      </c>
      <c r="I174">
        <v>0</v>
      </c>
      <c r="J174">
        <v>0</v>
      </c>
      <c r="K174">
        <v>0</v>
      </c>
      <c r="L174">
        <v>0</v>
      </c>
      <c r="M174">
        <v>0</v>
      </c>
    </row>
    <row r="175" spans="2:13" x14ac:dyDescent="0.2">
      <c r="B175">
        <v>0</v>
      </c>
      <c r="C175">
        <v>0</v>
      </c>
      <c r="D175">
        <v>0</v>
      </c>
      <c r="E175">
        <v>0</v>
      </c>
      <c r="F175">
        <v>0</v>
      </c>
      <c r="G175">
        <v>1111111</v>
      </c>
      <c r="H175">
        <v>0</v>
      </c>
      <c r="I175">
        <v>0</v>
      </c>
      <c r="J175">
        <v>0</v>
      </c>
      <c r="K175">
        <v>0</v>
      </c>
      <c r="L175">
        <v>0</v>
      </c>
      <c r="M175">
        <v>0</v>
      </c>
    </row>
    <row r="176" spans="2:13" x14ac:dyDescent="0.2">
      <c r="B176">
        <v>0</v>
      </c>
      <c r="C176">
        <v>0</v>
      </c>
      <c r="D176">
        <v>0</v>
      </c>
      <c r="E176">
        <v>0</v>
      </c>
      <c r="F176">
        <v>0</v>
      </c>
      <c r="G176">
        <v>1111111</v>
      </c>
      <c r="H176">
        <v>0</v>
      </c>
      <c r="I176">
        <v>0</v>
      </c>
      <c r="J176">
        <v>0</v>
      </c>
      <c r="K176">
        <v>0</v>
      </c>
      <c r="L176">
        <v>0</v>
      </c>
      <c r="M176">
        <v>0</v>
      </c>
    </row>
    <row r="177" spans="2:13" x14ac:dyDescent="0.2">
      <c r="B177">
        <v>0</v>
      </c>
      <c r="C177">
        <v>0</v>
      </c>
      <c r="D177">
        <v>0</v>
      </c>
      <c r="E177">
        <v>0</v>
      </c>
      <c r="F177">
        <v>0</v>
      </c>
      <c r="G177">
        <v>1111111</v>
      </c>
      <c r="H177">
        <v>0</v>
      </c>
      <c r="I177">
        <v>0</v>
      </c>
      <c r="J177">
        <v>0</v>
      </c>
      <c r="K177">
        <v>0</v>
      </c>
      <c r="L177">
        <v>0</v>
      </c>
      <c r="M177">
        <v>0</v>
      </c>
    </row>
    <row r="178" spans="2:13" x14ac:dyDescent="0.2">
      <c r="B178">
        <v>0</v>
      </c>
      <c r="C178">
        <v>0</v>
      </c>
      <c r="D178">
        <v>0</v>
      </c>
      <c r="E178">
        <v>0</v>
      </c>
      <c r="F178">
        <v>0</v>
      </c>
      <c r="G178">
        <v>1111111</v>
      </c>
      <c r="H178">
        <v>0</v>
      </c>
      <c r="I178">
        <v>0</v>
      </c>
      <c r="J178">
        <v>0</v>
      </c>
      <c r="K178">
        <v>0</v>
      </c>
      <c r="L178">
        <v>0</v>
      </c>
      <c r="M178">
        <v>0</v>
      </c>
    </row>
    <row r="179" spans="2:13" x14ac:dyDescent="0.2">
      <c r="B179">
        <v>0</v>
      </c>
      <c r="C179">
        <v>0</v>
      </c>
      <c r="D179">
        <v>0</v>
      </c>
      <c r="E179">
        <v>0</v>
      </c>
      <c r="F179">
        <v>0</v>
      </c>
      <c r="G179">
        <v>1111111</v>
      </c>
      <c r="H179">
        <v>0</v>
      </c>
      <c r="I179">
        <v>0</v>
      </c>
      <c r="J179">
        <v>0</v>
      </c>
      <c r="K179">
        <v>0</v>
      </c>
      <c r="L179">
        <v>0</v>
      </c>
      <c r="M179">
        <v>0</v>
      </c>
    </row>
    <row r="180" spans="2:13" x14ac:dyDescent="0.2">
      <c r="B180">
        <v>0</v>
      </c>
      <c r="C180">
        <v>0</v>
      </c>
      <c r="D180">
        <v>0</v>
      </c>
      <c r="E180">
        <v>0</v>
      </c>
      <c r="F180">
        <v>0</v>
      </c>
      <c r="G180">
        <v>1111111</v>
      </c>
      <c r="H180">
        <v>0</v>
      </c>
      <c r="I180">
        <v>0</v>
      </c>
      <c r="J180">
        <v>0</v>
      </c>
      <c r="K180">
        <v>0</v>
      </c>
      <c r="L180">
        <v>0</v>
      </c>
      <c r="M180">
        <v>0</v>
      </c>
    </row>
    <row r="181" spans="2:13" x14ac:dyDescent="0.2">
      <c r="B181">
        <v>0</v>
      </c>
      <c r="C181">
        <v>0</v>
      </c>
      <c r="D181">
        <v>0</v>
      </c>
      <c r="E181">
        <v>0</v>
      </c>
      <c r="F181">
        <v>0</v>
      </c>
      <c r="G181">
        <v>1111111</v>
      </c>
      <c r="H181">
        <v>0</v>
      </c>
      <c r="I181">
        <v>0</v>
      </c>
      <c r="J181">
        <v>0</v>
      </c>
      <c r="K181">
        <v>0</v>
      </c>
      <c r="L181">
        <v>0</v>
      </c>
      <c r="M181">
        <v>0</v>
      </c>
    </row>
    <row r="182" spans="2:13" x14ac:dyDescent="0.2">
      <c r="B182">
        <v>0</v>
      </c>
      <c r="C182">
        <v>0</v>
      </c>
      <c r="D182">
        <v>0</v>
      </c>
      <c r="E182">
        <v>0</v>
      </c>
      <c r="F182">
        <v>0</v>
      </c>
      <c r="G182">
        <v>1111111</v>
      </c>
      <c r="H182">
        <v>0</v>
      </c>
      <c r="I182">
        <v>0</v>
      </c>
      <c r="J182">
        <v>0</v>
      </c>
      <c r="K182">
        <v>0</v>
      </c>
      <c r="L182">
        <v>0</v>
      </c>
      <c r="M182">
        <v>0</v>
      </c>
    </row>
    <row r="183" spans="2:13" x14ac:dyDescent="0.2">
      <c r="B183">
        <v>0</v>
      </c>
      <c r="C183">
        <v>0</v>
      </c>
      <c r="D183">
        <v>0</v>
      </c>
      <c r="E183">
        <v>0</v>
      </c>
      <c r="F183">
        <v>0</v>
      </c>
      <c r="G183">
        <v>1111111</v>
      </c>
      <c r="H183">
        <v>0</v>
      </c>
      <c r="I183">
        <v>0</v>
      </c>
      <c r="J183">
        <v>0</v>
      </c>
      <c r="K183">
        <v>0</v>
      </c>
      <c r="L183">
        <v>0</v>
      </c>
      <c r="M183">
        <v>0</v>
      </c>
    </row>
    <row r="184" spans="2:13" x14ac:dyDescent="0.2">
      <c r="B184">
        <v>0</v>
      </c>
      <c r="C184">
        <v>0</v>
      </c>
      <c r="D184">
        <v>0</v>
      </c>
      <c r="E184">
        <v>0</v>
      </c>
      <c r="F184">
        <v>0</v>
      </c>
      <c r="G184">
        <v>1111111</v>
      </c>
      <c r="H184">
        <v>0</v>
      </c>
      <c r="I184">
        <v>0</v>
      </c>
      <c r="J184">
        <v>0</v>
      </c>
      <c r="K184">
        <v>0</v>
      </c>
      <c r="L184">
        <v>0</v>
      </c>
      <c r="M184">
        <v>0</v>
      </c>
    </row>
    <row r="185" spans="2:13" x14ac:dyDescent="0.2">
      <c r="B185">
        <v>0</v>
      </c>
      <c r="C185">
        <v>0</v>
      </c>
      <c r="D185">
        <v>0</v>
      </c>
      <c r="E185">
        <v>0</v>
      </c>
      <c r="F185">
        <v>0</v>
      </c>
      <c r="G185">
        <v>1111111</v>
      </c>
      <c r="H185">
        <v>0</v>
      </c>
      <c r="I185">
        <v>0</v>
      </c>
      <c r="J185">
        <v>0</v>
      </c>
      <c r="K185">
        <v>0</v>
      </c>
      <c r="L185">
        <v>0</v>
      </c>
      <c r="M185">
        <v>0</v>
      </c>
    </row>
    <row r="186" spans="2:13" x14ac:dyDescent="0.2">
      <c r="B186">
        <v>0</v>
      </c>
      <c r="C186">
        <v>0</v>
      </c>
      <c r="D186">
        <v>0</v>
      </c>
      <c r="E186">
        <v>0</v>
      </c>
      <c r="F186">
        <v>0</v>
      </c>
      <c r="G186">
        <v>1111111</v>
      </c>
      <c r="H186">
        <v>0</v>
      </c>
      <c r="I186">
        <v>0</v>
      </c>
      <c r="J186">
        <v>0</v>
      </c>
      <c r="K186">
        <v>0</v>
      </c>
      <c r="L186">
        <v>0</v>
      </c>
      <c r="M186">
        <v>0</v>
      </c>
    </row>
    <row r="187" spans="2:13" x14ac:dyDescent="0.2">
      <c r="B187">
        <v>0</v>
      </c>
      <c r="C187">
        <v>0</v>
      </c>
      <c r="D187">
        <v>0</v>
      </c>
      <c r="E187">
        <v>0</v>
      </c>
      <c r="F187">
        <v>0</v>
      </c>
      <c r="G187">
        <v>1111111</v>
      </c>
      <c r="H187">
        <v>0</v>
      </c>
      <c r="I187">
        <v>0</v>
      </c>
      <c r="J187">
        <v>0</v>
      </c>
      <c r="K187">
        <v>0</v>
      </c>
      <c r="L187">
        <v>0</v>
      </c>
      <c r="M187">
        <v>0</v>
      </c>
    </row>
    <row r="188" spans="2:13" x14ac:dyDescent="0.2">
      <c r="B188">
        <v>0</v>
      </c>
      <c r="C188">
        <v>0</v>
      </c>
      <c r="D188">
        <v>0</v>
      </c>
      <c r="E188">
        <v>0</v>
      </c>
      <c r="F188">
        <v>0</v>
      </c>
      <c r="G188">
        <v>1111111</v>
      </c>
      <c r="H188">
        <v>0</v>
      </c>
      <c r="I188">
        <v>0</v>
      </c>
      <c r="J188">
        <v>0</v>
      </c>
      <c r="K188">
        <v>0</v>
      </c>
      <c r="L188">
        <v>0</v>
      </c>
      <c r="M188">
        <v>0</v>
      </c>
    </row>
    <row r="189" spans="2:13" x14ac:dyDescent="0.2">
      <c r="B189">
        <v>0</v>
      </c>
      <c r="C189">
        <v>0</v>
      </c>
      <c r="D189">
        <v>0</v>
      </c>
      <c r="E189">
        <v>0</v>
      </c>
      <c r="F189">
        <v>0</v>
      </c>
      <c r="G189">
        <v>1111111</v>
      </c>
      <c r="H189">
        <v>0</v>
      </c>
      <c r="I189">
        <v>0</v>
      </c>
      <c r="J189">
        <v>0</v>
      </c>
      <c r="K189">
        <v>0</v>
      </c>
      <c r="L189">
        <v>0</v>
      </c>
      <c r="M189">
        <v>0</v>
      </c>
    </row>
    <row r="190" spans="2:13" x14ac:dyDescent="0.2">
      <c r="B190">
        <v>0</v>
      </c>
      <c r="C190">
        <v>0</v>
      </c>
      <c r="D190">
        <v>0</v>
      </c>
      <c r="E190">
        <v>0</v>
      </c>
      <c r="F190">
        <v>0</v>
      </c>
      <c r="G190">
        <v>1111111</v>
      </c>
      <c r="H190">
        <v>0</v>
      </c>
      <c r="I190">
        <v>0</v>
      </c>
      <c r="J190">
        <v>0</v>
      </c>
      <c r="K190">
        <v>0</v>
      </c>
      <c r="L190">
        <v>0</v>
      </c>
      <c r="M190">
        <v>0</v>
      </c>
    </row>
    <row r="191" spans="2:13" x14ac:dyDescent="0.2">
      <c r="B191">
        <v>0</v>
      </c>
      <c r="C191">
        <v>0</v>
      </c>
      <c r="D191">
        <v>0</v>
      </c>
      <c r="E191">
        <v>0</v>
      </c>
      <c r="F191">
        <v>0</v>
      </c>
      <c r="G191">
        <v>1111111</v>
      </c>
      <c r="H191">
        <v>0</v>
      </c>
      <c r="I191">
        <v>0</v>
      </c>
      <c r="J191">
        <v>0</v>
      </c>
      <c r="K191">
        <v>0</v>
      </c>
      <c r="L191">
        <v>0</v>
      </c>
      <c r="M191">
        <v>0</v>
      </c>
    </row>
    <row r="192" spans="2:13" x14ac:dyDescent="0.2">
      <c r="B192">
        <v>0</v>
      </c>
      <c r="C192">
        <v>0</v>
      </c>
      <c r="D192">
        <v>0</v>
      </c>
      <c r="E192">
        <v>0</v>
      </c>
      <c r="F192">
        <v>0</v>
      </c>
      <c r="G192">
        <v>1111111</v>
      </c>
      <c r="H192">
        <v>0</v>
      </c>
      <c r="I192">
        <v>0</v>
      </c>
      <c r="J192">
        <v>0</v>
      </c>
      <c r="K192">
        <v>0</v>
      </c>
      <c r="L192">
        <v>0</v>
      </c>
      <c r="M192">
        <v>0</v>
      </c>
    </row>
    <row r="193" spans="2:13" x14ac:dyDescent="0.2">
      <c r="B193">
        <v>0</v>
      </c>
      <c r="C193">
        <v>0</v>
      </c>
      <c r="D193">
        <v>0</v>
      </c>
      <c r="E193">
        <v>0</v>
      </c>
      <c r="F193">
        <v>0</v>
      </c>
      <c r="G193">
        <v>1111111</v>
      </c>
      <c r="H193">
        <v>0</v>
      </c>
      <c r="I193">
        <v>0</v>
      </c>
      <c r="J193">
        <v>0</v>
      </c>
      <c r="K193">
        <v>0</v>
      </c>
      <c r="L193">
        <v>0</v>
      </c>
      <c r="M193">
        <v>0</v>
      </c>
    </row>
    <row r="194" spans="2:13" x14ac:dyDescent="0.2">
      <c r="B194">
        <v>0</v>
      </c>
      <c r="C194">
        <v>0</v>
      </c>
      <c r="D194">
        <v>0</v>
      </c>
      <c r="E194">
        <v>0</v>
      </c>
      <c r="F194">
        <v>0</v>
      </c>
      <c r="G194">
        <v>1111111</v>
      </c>
      <c r="H194">
        <v>0</v>
      </c>
      <c r="I194">
        <v>0</v>
      </c>
      <c r="J194">
        <v>0</v>
      </c>
      <c r="K194">
        <v>0</v>
      </c>
      <c r="L194">
        <v>0</v>
      </c>
      <c r="M194">
        <v>0</v>
      </c>
    </row>
    <row r="195" spans="2:13" x14ac:dyDescent="0.2">
      <c r="B195">
        <v>0</v>
      </c>
      <c r="C195">
        <v>0</v>
      </c>
      <c r="D195">
        <v>0</v>
      </c>
      <c r="E195">
        <v>0</v>
      </c>
      <c r="F195">
        <v>0</v>
      </c>
      <c r="G195">
        <v>1111111</v>
      </c>
      <c r="H195">
        <v>0</v>
      </c>
      <c r="I195">
        <v>0</v>
      </c>
      <c r="J195">
        <v>0</v>
      </c>
      <c r="K195">
        <v>0</v>
      </c>
      <c r="L195">
        <v>0</v>
      </c>
      <c r="M195">
        <v>0</v>
      </c>
    </row>
    <row r="196" spans="2:13" x14ac:dyDescent="0.2">
      <c r="B196">
        <v>0</v>
      </c>
      <c r="C196">
        <v>0</v>
      </c>
      <c r="D196">
        <v>0</v>
      </c>
      <c r="E196">
        <v>0</v>
      </c>
      <c r="F196">
        <v>0</v>
      </c>
      <c r="G196">
        <v>1111111</v>
      </c>
      <c r="H196">
        <v>0</v>
      </c>
      <c r="I196">
        <v>0</v>
      </c>
      <c r="J196">
        <v>0</v>
      </c>
      <c r="K196">
        <v>0</v>
      </c>
      <c r="L196">
        <v>0</v>
      </c>
      <c r="M196">
        <v>0</v>
      </c>
    </row>
    <row r="197" spans="2:13" x14ac:dyDescent="0.2">
      <c r="B197">
        <v>0</v>
      </c>
      <c r="C197">
        <v>0</v>
      </c>
      <c r="D197">
        <v>0</v>
      </c>
      <c r="E197">
        <v>0</v>
      </c>
      <c r="F197">
        <v>0</v>
      </c>
      <c r="G197">
        <v>1111111</v>
      </c>
      <c r="H197">
        <v>0</v>
      </c>
      <c r="I197">
        <v>0</v>
      </c>
      <c r="J197">
        <v>0</v>
      </c>
      <c r="K197">
        <v>0</v>
      </c>
      <c r="L197">
        <v>0</v>
      </c>
      <c r="M197">
        <v>0</v>
      </c>
    </row>
    <row r="198" spans="2:13" x14ac:dyDescent="0.2">
      <c r="B198">
        <v>0</v>
      </c>
      <c r="C198">
        <v>0</v>
      </c>
      <c r="D198">
        <v>0</v>
      </c>
      <c r="E198">
        <v>0</v>
      </c>
      <c r="F198">
        <v>0</v>
      </c>
      <c r="G198">
        <v>1111111</v>
      </c>
      <c r="H198">
        <v>0</v>
      </c>
      <c r="I198">
        <v>0</v>
      </c>
      <c r="J198">
        <v>0</v>
      </c>
      <c r="K198">
        <v>0</v>
      </c>
      <c r="L198">
        <v>0</v>
      </c>
      <c r="M198">
        <v>0</v>
      </c>
    </row>
    <row r="199" spans="2:13" x14ac:dyDescent="0.2">
      <c r="B199">
        <v>0</v>
      </c>
      <c r="C199">
        <v>0</v>
      </c>
      <c r="D199">
        <v>0</v>
      </c>
      <c r="E199">
        <v>0</v>
      </c>
      <c r="F199">
        <v>0</v>
      </c>
      <c r="G199">
        <v>1111111</v>
      </c>
      <c r="H199">
        <v>0</v>
      </c>
      <c r="I199">
        <v>0</v>
      </c>
      <c r="J199">
        <v>0</v>
      </c>
      <c r="K199">
        <v>0</v>
      </c>
      <c r="L199">
        <v>0</v>
      </c>
      <c r="M199">
        <v>0</v>
      </c>
    </row>
    <row r="200" spans="2:13" x14ac:dyDescent="0.2">
      <c r="B200">
        <v>0</v>
      </c>
      <c r="C200">
        <v>0</v>
      </c>
      <c r="D200">
        <v>0</v>
      </c>
      <c r="E200">
        <v>0</v>
      </c>
      <c r="F200">
        <v>0</v>
      </c>
      <c r="G200">
        <v>1111111</v>
      </c>
      <c r="H200">
        <v>0</v>
      </c>
      <c r="I200">
        <v>0</v>
      </c>
      <c r="J200">
        <v>0</v>
      </c>
      <c r="K200">
        <v>0</v>
      </c>
      <c r="L200">
        <v>0</v>
      </c>
      <c r="M200">
        <v>0</v>
      </c>
    </row>
    <row r="201" spans="2:13" x14ac:dyDescent="0.2">
      <c r="B201">
        <v>0</v>
      </c>
      <c r="C201">
        <v>0</v>
      </c>
      <c r="D201">
        <v>0</v>
      </c>
      <c r="E201">
        <v>0</v>
      </c>
      <c r="F201">
        <v>0</v>
      </c>
      <c r="G201">
        <v>1111111</v>
      </c>
      <c r="H201">
        <v>0</v>
      </c>
      <c r="I201">
        <v>0</v>
      </c>
      <c r="J201">
        <v>0</v>
      </c>
      <c r="K201">
        <v>0</v>
      </c>
      <c r="L201">
        <v>0</v>
      </c>
      <c r="M201">
        <v>0</v>
      </c>
    </row>
    <row r="202" spans="2:13" x14ac:dyDescent="0.2">
      <c r="B202">
        <v>0</v>
      </c>
      <c r="C202">
        <v>0</v>
      </c>
      <c r="D202">
        <v>0</v>
      </c>
      <c r="E202">
        <v>0</v>
      </c>
      <c r="F202">
        <v>0</v>
      </c>
      <c r="G202">
        <v>1111111</v>
      </c>
      <c r="H202">
        <v>0</v>
      </c>
      <c r="I202">
        <v>0</v>
      </c>
      <c r="J202">
        <v>0</v>
      </c>
      <c r="K202">
        <v>0</v>
      </c>
      <c r="L202">
        <v>0</v>
      </c>
      <c r="M202">
        <v>0</v>
      </c>
    </row>
    <row r="203" spans="2:13" x14ac:dyDescent="0.2">
      <c r="B203">
        <v>0</v>
      </c>
      <c r="C203">
        <v>0</v>
      </c>
      <c r="D203">
        <v>0</v>
      </c>
      <c r="E203">
        <v>0</v>
      </c>
      <c r="F203">
        <v>0</v>
      </c>
      <c r="G203">
        <v>1111111</v>
      </c>
      <c r="H203">
        <v>0</v>
      </c>
      <c r="I203">
        <v>0</v>
      </c>
      <c r="J203">
        <v>0</v>
      </c>
      <c r="K203">
        <v>0</v>
      </c>
      <c r="L203">
        <v>0</v>
      </c>
      <c r="M203">
        <v>0</v>
      </c>
    </row>
    <row r="204" spans="2:13" x14ac:dyDescent="0.2">
      <c r="B204">
        <v>0</v>
      </c>
      <c r="C204">
        <v>0</v>
      </c>
      <c r="D204">
        <v>0</v>
      </c>
      <c r="E204">
        <v>0</v>
      </c>
      <c r="F204">
        <v>0</v>
      </c>
      <c r="G204">
        <v>1111111</v>
      </c>
      <c r="H204">
        <v>0</v>
      </c>
      <c r="I204">
        <v>0</v>
      </c>
      <c r="J204">
        <v>0</v>
      </c>
      <c r="K204">
        <v>0</v>
      </c>
      <c r="L204">
        <v>0</v>
      </c>
      <c r="M204">
        <v>0</v>
      </c>
    </row>
    <row r="205" spans="2:13" x14ac:dyDescent="0.2">
      <c r="B205">
        <v>0</v>
      </c>
      <c r="C205">
        <v>0</v>
      </c>
      <c r="D205">
        <v>0</v>
      </c>
      <c r="E205">
        <v>0</v>
      </c>
      <c r="F205">
        <v>0</v>
      </c>
      <c r="G205">
        <v>1111111</v>
      </c>
      <c r="H205">
        <v>0</v>
      </c>
      <c r="I205">
        <v>0</v>
      </c>
      <c r="J205">
        <v>0</v>
      </c>
      <c r="K205">
        <v>0</v>
      </c>
      <c r="L205">
        <v>0</v>
      </c>
      <c r="M205">
        <v>0</v>
      </c>
    </row>
    <row r="206" spans="2:13" x14ac:dyDescent="0.2">
      <c r="B206">
        <v>0</v>
      </c>
      <c r="C206">
        <v>0</v>
      </c>
      <c r="D206">
        <v>0</v>
      </c>
      <c r="E206">
        <v>0</v>
      </c>
      <c r="F206">
        <v>0</v>
      </c>
      <c r="G206">
        <v>1111111</v>
      </c>
      <c r="H206">
        <v>0</v>
      </c>
      <c r="I206">
        <v>0</v>
      </c>
      <c r="J206">
        <v>0</v>
      </c>
      <c r="K206">
        <v>0</v>
      </c>
      <c r="L206">
        <v>0</v>
      </c>
      <c r="M206">
        <v>0</v>
      </c>
    </row>
    <row r="207" spans="2:13" x14ac:dyDescent="0.2">
      <c r="B207">
        <v>0</v>
      </c>
      <c r="C207">
        <v>0</v>
      </c>
      <c r="D207">
        <v>0</v>
      </c>
      <c r="E207">
        <v>0</v>
      </c>
      <c r="F207">
        <v>0</v>
      </c>
      <c r="G207">
        <v>1111111</v>
      </c>
      <c r="H207">
        <v>0</v>
      </c>
      <c r="I207">
        <v>0</v>
      </c>
      <c r="J207">
        <v>0</v>
      </c>
      <c r="K207">
        <v>0</v>
      </c>
      <c r="L207">
        <v>0</v>
      </c>
      <c r="M207">
        <v>0</v>
      </c>
    </row>
    <row r="208" spans="2:13" x14ac:dyDescent="0.2">
      <c r="B208">
        <v>0</v>
      </c>
      <c r="C208">
        <v>0</v>
      </c>
      <c r="D208">
        <v>0</v>
      </c>
      <c r="E208">
        <v>0</v>
      </c>
      <c r="F208">
        <v>0</v>
      </c>
      <c r="G208">
        <v>1111111</v>
      </c>
      <c r="H208">
        <v>0</v>
      </c>
      <c r="I208">
        <v>0</v>
      </c>
      <c r="J208">
        <v>0</v>
      </c>
      <c r="K208">
        <v>0</v>
      </c>
      <c r="L208">
        <v>0</v>
      </c>
      <c r="M208">
        <v>0</v>
      </c>
    </row>
    <row r="209" spans="2:13" x14ac:dyDescent="0.2">
      <c r="B209">
        <v>0</v>
      </c>
      <c r="C209">
        <v>0</v>
      </c>
      <c r="D209">
        <v>0</v>
      </c>
      <c r="E209">
        <v>0</v>
      </c>
      <c r="F209">
        <v>0</v>
      </c>
      <c r="G209">
        <v>1111111</v>
      </c>
      <c r="H209">
        <v>0</v>
      </c>
      <c r="I209">
        <v>0</v>
      </c>
      <c r="J209">
        <v>0</v>
      </c>
      <c r="K209">
        <v>0</v>
      </c>
      <c r="L209">
        <v>0</v>
      </c>
      <c r="M209">
        <v>0</v>
      </c>
    </row>
    <row r="210" spans="2:13" x14ac:dyDescent="0.2">
      <c r="B210">
        <v>0</v>
      </c>
      <c r="C210">
        <v>0</v>
      </c>
      <c r="D210">
        <v>0</v>
      </c>
      <c r="E210">
        <v>0</v>
      </c>
      <c r="F210">
        <v>0</v>
      </c>
      <c r="G210">
        <v>1111111</v>
      </c>
      <c r="H210">
        <v>0</v>
      </c>
      <c r="I210">
        <v>0</v>
      </c>
      <c r="J210">
        <v>0</v>
      </c>
      <c r="K210">
        <v>0</v>
      </c>
      <c r="L210">
        <v>0</v>
      </c>
      <c r="M210">
        <v>0</v>
      </c>
    </row>
    <row r="211" spans="2:13" x14ac:dyDescent="0.2">
      <c r="B211">
        <v>0</v>
      </c>
      <c r="C211">
        <v>0</v>
      </c>
      <c r="D211">
        <v>0</v>
      </c>
      <c r="E211">
        <v>0</v>
      </c>
      <c r="F211">
        <v>0</v>
      </c>
      <c r="G211">
        <v>1111111</v>
      </c>
      <c r="H211">
        <v>0</v>
      </c>
      <c r="I211">
        <v>0</v>
      </c>
      <c r="J211">
        <v>0</v>
      </c>
      <c r="K211">
        <v>0</v>
      </c>
      <c r="L211">
        <v>0</v>
      </c>
      <c r="M211">
        <v>0</v>
      </c>
    </row>
    <row r="212" spans="2:13" x14ac:dyDescent="0.2">
      <c r="B212">
        <v>0</v>
      </c>
      <c r="C212">
        <v>0</v>
      </c>
      <c r="D212">
        <v>0</v>
      </c>
      <c r="E212">
        <v>0</v>
      </c>
      <c r="F212">
        <v>0</v>
      </c>
      <c r="G212">
        <v>1111111</v>
      </c>
      <c r="H212">
        <v>0</v>
      </c>
      <c r="I212">
        <v>0</v>
      </c>
      <c r="J212">
        <v>0</v>
      </c>
      <c r="K212">
        <v>0</v>
      </c>
      <c r="L212">
        <v>0</v>
      </c>
      <c r="M212">
        <v>0</v>
      </c>
    </row>
    <row r="213" spans="2:13" x14ac:dyDescent="0.2">
      <c r="B213">
        <v>0</v>
      </c>
      <c r="C213">
        <v>0</v>
      </c>
      <c r="D213">
        <v>0</v>
      </c>
      <c r="E213">
        <v>0</v>
      </c>
      <c r="F213">
        <v>0</v>
      </c>
      <c r="G213">
        <v>1111111</v>
      </c>
      <c r="H213">
        <v>0</v>
      </c>
      <c r="I213">
        <v>0</v>
      </c>
      <c r="J213">
        <v>0</v>
      </c>
      <c r="K213">
        <v>0</v>
      </c>
      <c r="L213">
        <v>0</v>
      </c>
      <c r="M213">
        <v>0</v>
      </c>
    </row>
    <row r="214" spans="2:13" x14ac:dyDescent="0.2">
      <c r="B214">
        <v>0</v>
      </c>
      <c r="C214">
        <v>0</v>
      </c>
      <c r="D214">
        <v>0</v>
      </c>
      <c r="E214">
        <v>0</v>
      </c>
      <c r="F214">
        <v>0</v>
      </c>
      <c r="G214">
        <v>1111111</v>
      </c>
      <c r="H214">
        <v>0</v>
      </c>
      <c r="I214">
        <v>0</v>
      </c>
      <c r="J214">
        <v>0</v>
      </c>
      <c r="K214">
        <v>0</v>
      </c>
      <c r="L214">
        <v>0</v>
      </c>
      <c r="M214">
        <v>0</v>
      </c>
    </row>
    <row r="215" spans="2:13" x14ac:dyDescent="0.2">
      <c r="B215">
        <v>0</v>
      </c>
      <c r="C215">
        <v>0</v>
      </c>
      <c r="D215">
        <v>0</v>
      </c>
      <c r="E215">
        <v>0</v>
      </c>
      <c r="F215">
        <v>0</v>
      </c>
      <c r="G215">
        <v>1111111</v>
      </c>
      <c r="H215">
        <v>0</v>
      </c>
      <c r="I215">
        <v>0</v>
      </c>
      <c r="J215">
        <v>0</v>
      </c>
      <c r="K215">
        <v>0</v>
      </c>
      <c r="L215">
        <v>0</v>
      </c>
      <c r="M215">
        <v>0</v>
      </c>
    </row>
    <row r="216" spans="2:13" x14ac:dyDescent="0.2">
      <c r="B216">
        <v>0</v>
      </c>
      <c r="C216">
        <v>0</v>
      </c>
      <c r="D216">
        <v>0</v>
      </c>
      <c r="E216">
        <v>0</v>
      </c>
      <c r="F216">
        <v>0</v>
      </c>
      <c r="G216">
        <v>1111111</v>
      </c>
      <c r="H216">
        <v>0</v>
      </c>
      <c r="I216">
        <v>0</v>
      </c>
      <c r="J216">
        <v>0</v>
      </c>
      <c r="K216">
        <v>0</v>
      </c>
      <c r="L216">
        <v>0</v>
      </c>
      <c r="M216">
        <v>0</v>
      </c>
    </row>
    <row r="217" spans="2:13" x14ac:dyDescent="0.2">
      <c r="B217">
        <v>0</v>
      </c>
      <c r="C217">
        <v>0</v>
      </c>
      <c r="D217">
        <v>0</v>
      </c>
      <c r="E217">
        <v>0</v>
      </c>
      <c r="F217">
        <v>0</v>
      </c>
      <c r="G217">
        <v>1111111</v>
      </c>
      <c r="H217">
        <v>0</v>
      </c>
      <c r="I217">
        <v>0</v>
      </c>
      <c r="J217">
        <v>0</v>
      </c>
      <c r="K217">
        <v>0</v>
      </c>
      <c r="L217">
        <v>0</v>
      </c>
      <c r="M217">
        <v>0</v>
      </c>
    </row>
    <row r="218" spans="2:13" x14ac:dyDescent="0.2">
      <c r="B218">
        <v>0</v>
      </c>
      <c r="C218">
        <v>0</v>
      </c>
      <c r="D218">
        <v>0</v>
      </c>
      <c r="E218">
        <v>0</v>
      </c>
      <c r="F218">
        <v>0</v>
      </c>
      <c r="G218">
        <v>1111111</v>
      </c>
      <c r="H218">
        <v>0</v>
      </c>
      <c r="I218">
        <v>0</v>
      </c>
      <c r="J218">
        <v>0</v>
      </c>
      <c r="K218">
        <v>0</v>
      </c>
      <c r="L218">
        <v>0</v>
      </c>
      <c r="M218">
        <v>0</v>
      </c>
    </row>
    <row r="219" spans="2:13" x14ac:dyDescent="0.2">
      <c r="B219">
        <v>0</v>
      </c>
      <c r="C219">
        <v>0</v>
      </c>
      <c r="D219">
        <v>0</v>
      </c>
      <c r="E219">
        <v>0</v>
      </c>
      <c r="F219">
        <v>0</v>
      </c>
      <c r="G219">
        <v>1111111</v>
      </c>
      <c r="H219">
        <v>0</v>
      </c>
      <c r="I219">
        <v>0</v>
      </c>
      <c r="J219">
        <v>0</v>
      </c>
      <c r="K219">
        <v>0</v>
      </c>
      <c r="L219">
        <v>0</v>
      </c>
      <c r="M219">
        <v>0</v>
      </c>
    </row>
    <row r="220" spans="2:13" x14ac:dyDescent="0.2">
      <c r="B220">
        <v>0</v>
      </c>
      <c r="C220">
        <v>0</v>
      </c>
      <c r="D220">
        <v>0</v>
      </c>
      <c r="E220">
        <v>0</v>
      </c>
      <c r="F220">
        <v>0</v>
      </c>
      <c r="G220">
        <v>1111111</v>
      </c>
      <c r="H220">
        <v>0</v>
      </c>
      <c r="I220">
        <v>0</v>
      </c>
      <c r="J220">
        <v>0</v>
      </c>
      <c r="K220">
        <v>0</v>
      </c>
      <c r="L220">
        <v>0</v>
      </c>
      <c r="M220">
        <v>0</v>
      </c>
    </row>
    <row r="221" spans="2:13" x14ac:dyDescent="0.2">
      <c r="B221">
        <v>0</v>
      </c>
      <c r="C221">
        <v>0</v>
      </c>
      <c r="D221">
        <v>0</v>
      </c>
      <c r="E221">
        <v>0</v>
      </c>
      <c r="F221">
        <v>0</v>
      </c>
      <c r="G221">
        <v>1111111</v>
      </c>
      <c r="H221">
        <v>0</v>
      </c>
      <c r="I221">
        <v>0</v>
      </c>
      <c r="J221">
        <v>0</v>
      </c>
      <c r="K221">
        <v>0</v>
      </c>
      <c r="L221">
        <v>0</v>
      </c>
      <c r="M221">
        <v>0</v>
      </c>
    </row>
    <row r="222" spans="2:13" x14ac:dyDescent="0.2">
      <c r="B222">
        <v>0</v>
      </c>
      <c r="C222">
        <v>0</v>
      </c>
      <c r="D222">
        <v>0</v>
      </c>
      <c r="E222">
        <v>0</v>
      </c>
      <c r="F222">
        <v>0</v>
      </c>
      <c r="G222">
        <v>1111111</v>
      </c>
      <c r="H222">
        <v>0</v>
      </c>
      <c r="I222">
        <v>0</v>
      </c>
      <c r="J222">
        <v>0</v>
      </c>
      <c r="K222">
        <v>0</v>
      </c>
      <c r="L222">
        <v>0</v>
      </c>
      <c r="M222">
        <v>0</v>
      </c>
    </row>
    <row r="223" spans="2:13" x14ac:dyDescent="0.2">
      <c r="B223">
        <v>0</v>
      </c>
      <c r="C223">
        <v>0</v>
      </c>
      <c r="D223">
        <v>0</v>
      </c>
      <c r="E223">
        <v>0</v>
      </c>
      <c r="F223">
        <v>0</v>
      </c>
      <c r="G223">
        <v>1111111</v>
      </c>
      <c r="H223">
        <v>0</v>
      </c>
      <c r="I223">
        <v>0</v>
      </c>
      <c r="J223">
        <v>0</v>
      </c>
      <c r="K223">
        <v>0</v>
      </c>
      <c r="L223">
        <v>0</v>
      </c>
      <c r="M223">
        <v>0</v>
      </c>
    </row>
    <row r="224" spans="2:13" x14ac:dyDescent="0.2">
      <c r="B224">
        <v>0</v>
      </c>
      <c r="C224">
        <v>0</v>
      </c>
      <c r="D224">
        <v>0</v>
      </c>
      <c r="E224">
        <v>0</v>
      </c>
      <c r="F224">
        <v>0</v>
      </c>
      <c r="G224">
        <v>1111111</v>
      </c>
      <c r="H224">
        <v>0</v>
      </c>
      <c r="I224">
        <v>0</v>
      </c>
      <c r="J224">
        <v>0</v>
      </c>
      <c r="K224">
        <v>0</v>
      </c>
      <c r="L224">
        <v>0</v>
      </c>
      <c r="M224">
        <v>0</v>
      </c>
    </row>
    <row r="225" spans="2:13" x14ac:dyDescent="0.2">
      <c r="B225">
        <v>0</v>
      </c>
      <c r="C225">
        <v>0</v>
      </c>
      <c r="D225">
        <v>0</v>
      </c>
      <c r="E225">
        <v>0</v>
      </c>
      <c r="F225">
        <v>0</v>
      </c>
      <c r="G225">
        <v>1111111</v>
      </c>
      <c r="H225">
        <v>0</v>
      </c>
      <c r="I225">
        <v>0</v>
      </c>
      <c r="J225">
        <v>0</v>
      </c>
      <c r="K225">
        <v>0</v>
      </c>
      <c r="L225">
        <v>0</v>
      </c>
      <c r="M225">
        <v>0</v>
      </c>
    </row>
    <row r="226" spans="2:13" x14ac:dyDescent="0.2">
      <c r="B226">
        <v>0</v>
      </c>
      <c r="C226">
        <v>0</v>
      </c>
      <c r="D226">
        <v>0</v>
      </c>
      <c r="E226">
        <v>0</v>
      </c>
      <c r="F226">
        <v>0</v>
      </c>
      <c r="G226">
        <v>1111111</v>
      </c>
      <c r="H226">
        <v>0</v>
      </c>
      <c r="I226">
        <v>0</v>
      </c>
      <c r="J226">
        <v>0</v>
      </c>
      <c r="K226">
        <v>0</v>
      </c>
      <c r="L226">
        <v>0</v>
      </c>
      <c r="M226">
        <v>0</v>
      </c>
    </row>
    <row r="227" spans="2:13" x14ac:dyDescent="0.2">
      <c r="B227">
        <v>0</v>
      </c>
      <c r="C227">
        <v>0</v>
      </c>
      <c r="D227">
        <v>0</v>
      </c>
      <c r="E227">
        <v>0</v>
      </c>
      <c r="F227">
        <v>0</v>
      </c>
      <c r="G227">
        <v>1111111</v>
      </c>
      <c r="H227">
        <v>0</v>
      </c>
      <c r="I227">
        <v>0</v>
      </c>
      <c r="J227">
        <v>0</v>
      </c>
      <c r="K227">
        <v>0</v>
      </c>
      <c r="L227">
        <v>0</v>
      </c>
      <c r="M227">
        <v>0</v>
      </c>
    </row>
    <row r="228" spans="2:13" x14ac:dyDescent="0.2">
      <c r="B228">
        <v>0</v>
      </c>
      <c r="C228">
        <v>0</v>
      </c>
      <c r="D228">
        <v>0</v>
      </c>
      <c r="E228">
        <v>0</v>
      </c>
      <c r="F228">
        <v>0</v>
      </c>
      <c r="G228">
        <v>1111111</v>
      </c>
      <c r="H228">
        <v>0</v>
      </c>
      <c r="I228">
        <v>0</v>
      </c>
      <c r="J228">
        <v>0</v>
      </c>
      <c r="K228">
        <v>0</v>
      </c>
      <c r="L228">
        <v>0</v>
      </c>
      <c r="M228">
        <v>0</v>
      </c>
    </row>
    <row r="229" spans="2:13" x14ac:dyDescent="0.2">
      <c r="B229">
        <v>0</v>
      </c>
      <c r="C229">
        <v>0</v>
      </c>
      <c r="D229">
        <v>0</v>
      </c>
      <c r="E229">
        <v>0</v>
      </c>
      <c r="F229">
        <v>0</v>
      </c>
      <c r="G229">
        <v>1111111</v>
      </c>
      <c r="H229">
        <v>0</v>
      </c>
      <c r="I229">
        <v>0</v>
      </c>
      <c r="J229">
        <v>0</v>
      </c>
      <c r="K229">
        <v>0</v>
      </c>
      <c r="L229">
        <v>0</v>
      </c>
      <c r="M229">
        <v>0</v>
      </c>
    </row>
    <row r="230" spans="2:13" x14ac:dyDescent="0.2">
      <c r="B230">
        <v>0</v>
      </c>
      <c r="C230">
        <v>0</v>
      </c>
      <c r="D230">
        <v>0</v>
      </c>
      <c r="E230">
        <v>0</v>
      </c>
      <c r="F230">
        <v>0</v>
      </c>
      <c r="G230">
        <v>1111111</v>
      </c>
      <c r="H230">
        <v>0</v>
      </c>
      <c r="I230">
        <v>0</v>
      </c>
      <c r="J230">
        <v>0</v>
      </c>
      <c r="K230">
        <v>0</v>
      </c>
      <c r="L230">
        <v>0</v>
      </c>
      <c r="M230">
        <v>0</v>
      </c>
    </row>
    <row r="231" spans="2:13" x14ac:dyDescent="0.2">
      <c r="B231">
        <v>0</v>
      </c>
      <c r="C231">
        <v>0</v>
      </c>
      <c r="D231">
        <v>0</v>
      </c>
      <c r="E231">
        <v>0</v>
      </c>
      <c r="F231">
        <v>0</v>
      </c>
      <c r="G231">
        <v>1111111</v>
      </c>
      <c r="H231">
        <v>0</v>
      </c>
      <c r="I231">
        <v>0</v>
      </c>
      <c r="J231">
        <v>0</v>
      </c>
      <c r="K231">
        <v>0</v>
      </c>
      <c r="L231">
        <v>0</v>
      </c>
      <c r="M231">
        <v>0</v>
      </c>
    </row>
    <row r="232" spans="2:13" x14ac:dyDescent="0.2">
      <c r="B232">
        <v>0</v>
      </c>
      <c r="C232">
        <v>0</v>
      </c>
      <c r="D232">
        <v>0</v>
      </c>
      <c r="E232">
        <v>0</v>
      </c>
      <c r="F232">
        <v>0</v>
      </c>
      <c r="G232">
        <v>1111111</v>
      </c>
      <c r="H232">
        <v>0</v>
      </c>
      <c r="I232">
        <v>0</v>
      </c>
      <c r="J232">
        <v>0</v>
      </c>
      <c r="K232">
        <v>0</v>
      </c>
      <c r="L232">
        <v>0</v>
      </c>
      <c r="M232">
        <v>0</v>
      </c>
    </row>
    <row r="233" spans="2:13" x14ac:dyDescent="0.2">
      <c r="B233">
        <v>0</v>
      </c>
      <c r="C233">
        <v>0</v>
      </c>
      <c r="D233">
        <v>0</v>
      </c>
      <c r="E233">
        <v>0</v>
      </c>
      <c r="F233">
        <v>0</v>
      </c>
      <c r="G233">
        <v>1111111</v>
      </c>
      <c r="H233">
        <v>0</v>
      </c>
      <c r="I233">
        <v>0</v>
      </c>
      <c r="J233">
        <v>0</v>
      </c>
      <c r="K233">
        <v>0</v>
      </c>
      <c r="L233">
        <v>0</v>
      </c>
      <c r="M233">
        <v>0</v>
      </c>
    </row>
    <row r="234" spans="2:13" x14ac:dyDescent="0.2">
      <c r="B234">
        <v>0</v>
      </c>
      <c r="C234">
        <v>0</v>
      </c>
      <c r="D234">
        <v>0</v>
      </c>
      <c r="E234">
        <v>0</v>
      </c>
      <c r="F234">
        <v>0</v>
      </c>
      <c r="G234">
        <v>1111111</v>
      </c>
      <c r="H234">
        <v>0</v>
      </c>
      <c r="I234">
        <v>0</v>
      </c>
      <c r="J234">
        <v>0</v>
      </c>
      <c r="K234">
        <v>0</v>
      </c>
      <c r="L234">
        <v>0</v>
      </c>
      <c r="M234">
        <v>0</v>
      </c>
    </row>
    <row r="235" spans="2:13" x14ac:dyDescent="0.2">
      <c r="B235">
        <v>0</v>
      </c>
      <c r="C235">
        <v>0</v>
      </c>
      <c r="D235">
        <v>0</v>
      </c>
      <c r="E235">
        <v>0</v>
      </c>
      <c r="F235">
        <v>0</v>
      </c>
      <c r="G235">
        <v>1111111</v>
      </c>
      <c r="H235">
        <v>0</v>
      </c>
      <c r="I235">
        <v>0</v>
      </c>
      <c r="J235">
        <v>0</v>
      </c>
      <c r="K235">
        <v>0</v>
      </c>
      <c r="L235">
        <v>0</v>
      </c>
      <c r="M235">
        <v>0</v>
      </c>
    </row>
    <row r="236" spans="2:13" x14ac:dyDescent="0.2">
      <c r="B236">
        <v>0</v>
      </c>
      <c r="C236">
        <v>0</v>
      </c>
      <c r="D236">
        <v>0</v>
      </c>
      <c r="E236">
        <v>0</v>
      </c>
      <c r="F236">
        <v>0</v>
      </c>
      <c r="G236">
        <v>1111111</v>
      </c>
      <c r="H236">
        <v>0</v>
      </c>
      <c r="I236">
        <v>0</v>
      </c>
      <c r="J236">
        <v>0</v>
      </c>
      <c r="K236">
        <v>0</v>
      </c>
      <c r="L236">
        <v>0</v>
      </c>
      <c r="M236">
        <v>0</v>
      </c>
    </row>
    <row r="237" spans="2:13" x14ac:dyDescent="0.2">
      <c r="B237">
        <v>0</v>
      </c>
      <c r="C237">
        <v>0</v>
      </c>
      <c r="D237">
        <v>0</v>
      </c>
      <c r="E237">
        <v>0</v>
      </c>
      <c r="F237">
        <v>0</v>
      </c>
      <c r="G237">
        <v>1111111</v>
      </c>
      <c r="H237">
        <v>0</v>
      </c>
      <c r="I237">
        <v>0</v>
      </c>
      <c r="J237">
        <v>0</v>
      </c>
      <c r="K237">
        <v>0</v>
      </c>
      <c r="L237">
        <v>0</v>
      </c>
      <c r="M237">
        <v>0</v>
      </c>
    </row>
    <row r="238" spans="2:13" x14ac:dyDescent="0.2">
      <c r="B238">
        <v>0</v>
      </c>
      <c r="C238">
        <v>0</v>
      </c>
      <c r="D238">
        <v>0</v>
      </c>
      <c r="E238">
        <v>0</v>
      </c>
      <c r="F238">
        <v>0</v>
      </c>
      <c r="G238">
        <v>1111111</v>
      </c>
      <c r="H238">
        <v>0</v>
      </c>
      <c r="I238">
        <v>0</v>
      </c>
      <c r="J238">
        <v>0</v>
      </c>
      <c r="K238">
        <v>0</v>
      </c>
      <c r="L238">
        <v>0</v>
      </c>
      <c r="M238">
        <v>0</v>
      </c>
    </row>
    <row r="239" spans="2:13" x14ac:dyDescent="0.2">
      <c r="B239">
        <v>0</v>
      </c>
      <c r="C239">
        <v>0</v>
      </c>
      <c r="D239">
        <v>0</v>
      </c>
      <c r="E239">
        <v>0</v>
      </c>
      <c r="F239">
        <v>0</v>
      </c>
      <c r="G239">
        <v>1111111</v>
      </c>
      <c r="H239">
        <v>0</v>
      </c>
      <c r="I239">
        <v>0</v>
      </c>
      <c r="J239">
        <v>0</v>
      </c>
      <c r="K239">
        <v>0</v>
      </c>
      <c r="L239">
        <v>0</v>
      </c>
      <c r="M239">
        <v>0</v>
      </c>
    </row>
    <row r="240" spans="2:13" x14ac:dyDescent="0.2">
      <c r="B240">
        <v>0</v>
      </c>
      <c r="C240">
        <v>0</v>
      </c>
      <c r="D240">
        <v>0</v>
      </c>
      <c r="E240">
        <v>0</v>
      </c>
      <c r="F240">
        <v>0</v>
      </c>
      <c r="G240">
        <v>1111111</v>
      </c>
      <c r="H240">
        <v>0</v>
      </c>
      <c r="I240">
        <v>0</v>
      </c>
      <c r="J240">
        <v>0</v>
      </c>
      <c r="K240">
        <v>0</v>
      </c>
      <c r="L240">
        <v>0</v>
      </c>
      <c r="M240">
        <v>0</v>
      </c>
    </row>
    <row r="241" spans="2:13" x14ac:dyDescent="0.2">
      <c r="B241">
        <v>0</v>
      </c>
      <c r="C241">
        <v>0</v>
      </c>
      <c r="D241">
        <v>0</v>
      </c>
      <c r="E241">
        <v>0</v>
      </c>
      <c r="F241">
        <v>0</v>
      </c>
      <c r="G241">
        <v>1111111</v>
      </c>
      <c r="H241">
        <v>0</v>
      </c>
      <c r="I241">
        <v>0</v>
      </c>
      <c r="J241">
        <v>0</v>
      </c>
      <c r="K241">
        <v>0</v>
      </c>
      <c r="L241">
        <v>0</v>
      </c>
      <c r="M241">
        <v>0</v>
      </c>
    </row>
    <row r="242" spans="2:13" x14ac:dyDescent="0.2">
      <c r="B242">
        <v>0</v>
      </c>
      <c r="C242">
        <v>0</v>
      </c>
      <c r="D242">
        <v>0</v>
      </c>
      <c r="E242">
        <v>0</v>
      </c>
      <c r="F242">
        <v>0</v>
      </c>
      <c r="G242">
        <v>1111111</v>
      </c>
      <c r="H242">
        <v>0</v>
      </c>
      <c r="I242">
        <v>0</v>
      </c>
      <c r="J242">
        <v>0</v>
      </c>
      <c r="K242">
        <v>0</v>
      </c>
      <c r="L242">
        <v>0</v>
      </c>
      <c r="M242">
        <v>0</v>
      </c>
    </row>
    <row r="243" spans="2:13" x14ac:dyDescent="0.2">
      <c r="B243">
        <v>0</v>
      </c>
      <c r="C243">
        <v>0</v>
      </c>
      <c r="D243">
        <v>0</v>
      </c>
      <c r="E243">
        <v>0</v>
      </c>
      <c r="F243">
        <v>0</v>
      </c>
      <c r="G243">
        <v>1111111</v>
      </c>
      <c r="H243">
        <v>0</v>
      </c>
      <c r="I243">
        <v>0</v>
      </c>
      <c r="J243">
        <v>0</v>
      </c>
      <c r="K243">
        <v>0</v>
      </c>
      <c r="L243">
        <v>0</v>
      </c>
      <c r="M243">
        <v>0</v>
      </c>
    </row>
    <row r="244" spans="2:13" x14ac:dyDescent="0.2">
      <c r="B244">
        <v>0</v>
      </c>
      <c r="C244">
        <v>0</v>
      </c>
      <c r="D244">
        <v>0</v>
      </c>
      <c r="E244">
        <v>0</v>
      </c>
      <c r="F244">
        <v>0</v>
      </c>
      <c r="G244">
        <v>1111111</v>
      </c>
      <c r="H244">
        <v>0</v>
      </c>
      <c r="I244">
        <v>0</v>
      </c>
      <c r="J244">
        <v>0</v>
      </c>
      <c r="K244">
        <v>0</v>
      </c>
      <c r="L244">
        <v>0</v>
      </c>
      <c r="M244">
        <v>0</v>
      </c>
    </row>
    <row r="245" spans="2:13" x14ac:dyDescent="0.2">
      <c r="B245">
        <v>0</v>
      </c>
      <c r="C245">
        <v>0</v>
      </c>
      <c r="D245">
        <v>0</v>
      </c>
      <c r="E245">
        <v>0</v>
      </c>
      <c r="F245">
        <v>0</v>
      </c>
      <c r="G245">
        <v>1111111</v>
      </c>
      <c r="H245">
        <v>0</v>
      </c>
      <c r="I245">
        <v>0</v>
      </c>
      <c r="J245">
        <v>0</v>
      </c>
      <c r="K245">
        <v>0</v>
      </c>
      <c r="L245">
        <v>0</v>
      </c>
      <c r="M245">
        <v>0</v>
      </c>
    </row>
    <row r="246" spans="2:13" x14ac:dyDescent="0.2">
      <c r="B246">
        <v>0</v>
      </c>
      <c r="C246">
        <v>0</v>
      </c>
      <c r="D246">
        <v>0</v>
      </c>
      <c r="E246">
        <v>0</v>
      </c>
      <c r="F246">
        <v>0</v>
      </c>
      <c r="G246">
        <v>1111111</v>
      </c>
      <c r="H246">
        <v>0</v>
      </c>
      <c r="I246">
        <v>0</v>
      </c>
      <c r="J246">
        <v>0</v>
      </c>
      <c r="K246">
        <v>0</v>
      </c>
      <c r="L246">
        <v>0</v>
      </c>
      <c r="M246">
        <v>0</v>
      </c>
    </row>
    <row r="247" spans="2:13" x14ac:dyDescent="0.2">
      <c r="B247">
        <v>0</v>
      </c>
      <c r="C247">
        <v>0</v>
      </c>
      <c r="D247">
        <v>0</v>
      </c>
      <c r="E247">
        <v>0</v>
      </c>
      <c r="F247">
        <v>0</v>
      </c>
      <c r="G247">
        <v>1111111</v>
      </c>
      <c r="H247">
        <v>0</v>
      </c>
      <c r="I247">
        <v>0</v>
      </c>
      <c r="J247">
        <v>0</v>
      </c>
      <c r="K247">
        <v>0</v>
      </c>
      <c r="L247">
        <v>0</v>
      </c>
      <c r="M247">
        <v>0</v>
      </c>
    </row>
    <row r="248" spans="2:13" x14ac:dyDescent="0.2">
      <c r="B248">
        <v>0</v>
      </c>
      <c r="C248">
        <v>0</v>
      </c>
      <c r="D248">
        <v>0</v>
      </c>
      <c r="E248">
        <v>0</v>
      </c>
      <c r="F248">
        <v>0</v>
      </c>
      <c r="G248">
        <v>1111111</v>
      </c>
      <c r="H248">
        <v>0</v>
      </c>
      <c r="I248">
        <v>0</v>
      </c>
      <c r="J248">
        <v>0</v>
      </c>
      <c r="K248">
        <v>0</v>
      </c>
      <c r="L248">
        <v>0</v>
      </c>
      <c r="M248">
        <v>0</v>
      </c>
    </row>
    <row r="249" spans="2:13" x14ac:dyDescent="0.2">
      <c r="B249">
        <v>0</v>
      </c>
      <c r="C249">
        <v>0</v>
      </c>
      <c r="D249">
        <v>0</v>
      </c>
      <c r="E249">
        <v>0</v>
      </c>
      <c r="F249">
        <v>0</v>
      </c>
      <c r="G249">
        <v>1111111</v>
      </c>
      <c r="H249">
        <v>0</v>
      </c>
      <c r="I249">
        <v>0</v>
      </c>
      <c r="J249">
        <v>0</v>
      </c>
      <c r="K249">
        <v>0</v>
      </c>
      <c r="L249">
        <v>0</v>
      </c>
      <c r="M249">
        <v>0</v>
      </c>
    </row>
    <row r="250" spans="2:13" x14ac:dyDescent="0.2">
      <c r="B250">
        <v>0</v>
      </c>
      <c r="C250">
        <v>0</v>
      </c>
      <c r="D250">
        <v>0</v>
      </c>
      <c r="E250">
        <v>0</v>
      </c>
      <c r="F250">
        <v>0</v>
      </c>
      <c r="G250">
        <v>1111111</v>
      </c>
      <c r="H250">
        <v>0</v>
      </c>
      <c r="I250">
        <v>0</v>
      </c>
      <c r="J250">
        <v>0</v>
      </c>
      <c r="K250">
        <v>0</v>
      </c>
      <c r="L250">
        <v>0</v>
      </c>
      <c r="M250">
        <v>0</v>
      </c>
    </row>
    <row r="251" spans="2:13" x14ac:dyDescent="0.2">
      <c r="B251">
        <v>0</v>
      </c>
      <c r="C251">
        <v>0</v>
      </c>
      <c r="D251">
        <v>0</v>
      </c>
      <c r="E251">
        <v>0</v>
      </c>
      <c r="F251">
        <v>0</v>
      </c>
      <c r="G251">
        <v>1111111</v>
      </c>
      <c r="H251">
        <v>0</v>
      </c>
      <c r="I251">
        <v>0</v>
      </c>
      <c r="J251">
        <v>0</v>
      </c>
      <c r="K251">
        <v>0</v>
      </c>
      <c r="L251">
        <v>0</v>
      </c>
      <c r="M251">
        <v>0</v>
      </c>
    </row>
    <row r="252" spans="2:13" x14ac:dyDescent="0.2">
      <c r="B252">
        <v>0</v>
      </c>
      <c r="C252">
        <v>0</v>
      </c>
      <c r="D252">
        <v>0</v>
      </c>
      <c r="E252">
        <v>0</v>
      </c>
      <c r="F252">
        <v>0</v>
      </c>
      <c r="G252">
        <v>1111111</v>
      </c>
      <c r="H252">
        <v>0</v>
      </c>
      <c r="I252">
        <v>0</v>
      </c>
      <c r="J252">
        <v>0</v>
      </c>
      <c r="K252">
        <v>0</v>
      </c>
      <c r="L252">
        <v>0</v>
      </c>
      <c r="M252">
        <v>0</v>
      </c>
    </row>
    <row r="253" spans="2:13" x14ac:dyDescent="0.2">
      <c r="B253">
        <v>0</v>
      </c>
      <c r="C253">
        <v>0</v>
      </c>
      <c r="D253">
        <v>0</v>
      </c>
      <c r="E253">
        <v>0</v>
      </c>
      <c r="F253">
        <v>0</v>
      </c>
      <c r="G253">
        <v>1111111</v>
      </c>
      <c r="H253">
        <v>0</v>
      </c>
      <c r="I253">
        <v>0</v>
      </c>
      <c r="J253">
        <v>0</v>
      </c>
      <c r="K253">
        <v>0</v>
      </c>
      <c r="L253">
        <v>0</v>
      </c>
      <c r="M253">
        <v>0</v>
      </c>
    </row>
    <row r="254" spans="2:13" x14ac:dyDescent="0.2">
      <c r="B254">
        <v>0</v>
      </c>
      <c r="C254">
        <v>0</v>
      </c>
      <c r="D254">
        <v>0</v>
      </c>
      <c r="E254">
        <v>0</v>
      </c>
      <c r="F254">
        <v>0</v>
      </c>
      <c r="G254">
        <v>1111111</v>
      </c>
      <c r="H254">
        <v>0</v>
      </c>
      <c r="I254">
        <v>0</v>
      </c>
      <c r="J254">
        <v>0</v>
      </c>
      <c r="K254">
        <v>0</v>
      </c>
      <c r="L254">
        <v>0</v>
      </c>
      <c r="M254">
        <v>0</v>
      </c>
    </row>
    <row r="255" spans="2:13" x14ac:dyDescent="0.2">
      <c r="B255">
        <v>0</v>
      </c>
      <c r="C255">
        <v>0</v>
      </c>
      <c r="D255">
        <v>0</v>
      </c>
      <c r="E255">
        <v>0</v>
      </c>
      <c r="F255">
        <v>0</v>
      </c>
      <c r="G255">
        <v>1111111</v>
      </c>
      <c r="H255">
        <v>0</v>
      </c>
      <c r="I255">
        <v>0</v>
      </c>
      <c r="J255">
        <v>0</v>
      </c>
      <c r="K255">
        <v>0</v>
      </c>
      <c r="L255">
        <v>0</v>
      </c>
      <c r="M255">
        <v>0</v>
      </c>
    </row>
    <row r="256" spans="2:13" x14ac:dyDescent="0.2">
      <c r="B256">
        <v>0</v>
      </c>
      <c r="C256">
        <v>0</v>
      </c>
      <c r="D256">
        <v>0</v>
      </c>
      <c r="E256">
        <v>0</v>
      </c>
      <c r="F256">
        <v>0</v>
      </c>
      <c r="G256">
        <v>1111111</v>
      </c>
      <c r="H256">
        <v>0</v>
      </c>
      <c r="I256">
        <v>0</v>
      </c>
      <c r="J256">
        <v>0</v>
      </c>
      <c r="K256">
        <v>0</v>
      </c>
      <c r="L256">
        <v>0</v>
      </c>
      <c r="M256">
        <v>0</v>
      </c>
    </row>
    <row r="257" spans="2:13" x14ac:dyDescent="0.2">
      <c r="B257">
        <v>0</v>
      </c>
      <c r="C257">
        <v>0</v>
      </c>
      <c r="D257">
        <v>0</v>
      </c>
      <c r="E257">
        <v>0</v>
      </c>
      <c r="F257">
        <v>0</v>
      </c>
      <c r="G257">
        <v>1111111</v>
      </c>
      <c r="H257">
        <v>0</v>
      </c>
      <c r="I257">
        <v>0</v>
      </c>
      <c r="J257">
        <v>0</v>
      </c>
      <c r="K257">
        <v>0</v>
      </c>
      <c r="L257">
        <v>0</v>
      </c>
      <c r="M257">
        <v>0</v>
      </c>
    </row>
    <row r="258" spans="2:13" x14ac:dyDescent="0.2">
      <c r="B258">
        <v>0</v>
      </c>
      <c r="C258">
        <v>0</v>
      </c>
      <c r="D258">
        <v>0</v>
      </c>
      <c r="E258">
        <v>0</v>
      </c>
      <c r="F258">
        <v>0</v>
      </c>
      <c r="G258">
        <v>1111111</v>
      </c>
      <c r="H258">
        <v>0</v>
      </c>
      <c r="I258">
        <v>0</v>
      </c>
      <c r="J258">
        <v>0</v>
      </c>
      <c r="K258">
        <v>0</v>
      </c>
      <c r="L258">
        <v>0</v>
      </c>
      <c r="M258">
        <v>0</v>
      </c>
    </row>
    <row r="259" spans="2:13" x14ac:dyDescent="0.2">
      <c r="B259">
        <v>0</v>
      </c>
      <c r="C259">
        <v>0</v>
      </c>
      <c r="D259">
        <v>0</v>
      </c>
      <c r="E259">
        <v>0</v>
      </c>
      <c r="F259">
        <v>0</v>
      </c>
      <c r="G259">
        <v>1111111</v>
      </c>
      <c r="H259">
        <v>0</v>
      </c>
      <c r="I259">
        <v>0</v>
      </c>
      <c r="J259">
        <v>0</v>
      </c>
      <c r="K259">
        <v>0</v>
      </c>
      <c r="L259">
        <v>0</v>
      </c>
      <c r="M259">
        <v>0</v>
      </c>
    </row>
    <row r="260" spans="2:13" x14ac:dyDescent="0.2">
      <c r="B260">
        <v>0</v>
      </c>
      <c r="C260">
        <v>0</v>
      </c>
      <c r="D260">
        <v>0</v>
      </c>
      <c r="E260">
        <v>0</v>
      </c>
      <c r="F260">
        <v>0</v>
      </c>
      <c r="G260">
        <v>1111111</v>
      </c>
      <c r="H260">
        <v>0</v>
      </c>
      <c r="I260">
        <v>0</v>
      </c>
      <c r="J260">
        <v>0</v>
      </c>
      <c r="K260">
        <v>0</v>
      </c>
      <c r="L260">
        <v>0</v>
      </c>
      <c r="M260">
        <v>0</v>
      </c>
    </row>
    <row r="261" spans="2:13" x14ac:dyDescent="0.2">
      <c r="B261">
        <v>0</v>
      </c>
      <c r="C261">
        <v>0</v>
      </c>
      <c r="D261">
        <v>0</v>
      </c>
      <c r="E261">
        <v>0</v>
      </c>
      <c r="F261">
        <v>0</v>
      </c>
      <c r="G261">
        <v>1111111</v>
      </c>
      <c r="H261">
        <v>0</v>
      </c>
      <c r="I261">
        <v>0</v>
      </c>
      <c r="J261">
        <v>0</v>
      </c>
      <c r="K261">
        <v>0</v>
      </c>
      <c r="L261">
        <v>0</v>
      </c>
      <c r="M261">
        <v>0</v>
      </c>
    </row>
    <row r="262" spans="2:13" x14ac:dyDescent="0.2">
      <c r="B262">
        <v>0</v>
      </c>
      <c r="C262">
        <v>0</v>
      </c>
      <c r="D262">
        <v>0</v>
      </c>
      <c r="E262">
        <v>0</v>
      </c>
      <c r="F262">
        <v>0</v>
      </c>
      <c r="G262">
        <v>1111111</v>
      </c>
      <c r="H262">
        <v>0</v>
      </c>
      <c r="I262">
        <v>0</v>
      </c>
      <c r="J262">
        <v>0</v>
      </c>
      <c r="K262">
        <v>0</v>
      </c>
      <c r="L262">
        <v>0</v>
      </c>
      <c r="M262">
        <v>0</v>
      </c>
    </row>
    <row r="263" spans="2:13" x14ac:dyDescent="0.2">
      <c r="B263">
        <v>0</v>
      </c>
      <c r="C263">
        <v>0</v>
      </c>
      <c r="D263">
        <v>0</v>
      </c>
      <c r="E263">
        <v>0</v>
      </c>
      <c r="F263">
        <v>0</v>
      </c>
      <c r="G263">
        <v>1111111</v>
      </c>
      <c r="H263">
        <v>0</v>
      </c>
      <c r="I263">
        <v>0</v>
      </c>
      <c r="J263">
        <v>0</v>
      </c>
      <c r="K263">
        <v>0</v>
      </c>
      <c r="L263">
        <v>0</v>
      </c>
      <c r="M263">
        <v>0</v>
      </c>
    </row>
    <row r="264" spans="2:13" x14ac:dyDescent="0.2">
      <c r="B264">
        <v>0</v>
      </c>
      <c r="C264">
        <v>0</v>
      </c>
      <c r="D264">
        <v>0</v>
      </c>
      <c r="E264">
        <v>0</v>
      </c>
      <c r="F264">
        <v>0</v>
      </c>
      <c r="G264">
        <v>1111111</v>
      </c>
      <c r="H264">
        <v>0</v>
      </c>
      <c r="I264">
        <v>0</v>
      </c>
      <c r="J264">
        <v>0</v>
      </c>
      <c r="K264">
        <v>0</v>
      </c>
      <c r="L264">
        <v>0</v>
      </c>
      <c r="M264">
        <v>0</v>
      </c>
    </row>
    <row r="265" spans="2:13" x14ac:dyDescent="0.2">
      <c r="B265">
        <v>0</v>
      </c>
      <c r="C265">
        <v>0</v>
      </c>
      <c r="D265">
        <v>0</v>
      </c>
      <c r="E265">
        <v>0</v>
      </c>
      <c r="F265">
        <v>0</v>
      </c>
      <c r="G265">
        <v>1111111</v>
      </c>
      <c r="H265">
        <v>0</v>
      </c>
      <c r="I265">
        <v>0</v>
      </c>
      <c r="J265">
        <v>0</v>
      </c>
      <c r="K265">
        <v>0</v>
      </c>
      <c r="L265">
        <v>0</v>
      </c>
      <c r="M265">
        <v>0</v>
      </c>
    </row>
    <row r="266" spans="2:13" x14ac:dyDescent="0.2">
      <c r="B266">
        <v>0</v>
      </c>
      <c r="C266">
        <v>0</v>
      </c>
      <c r="D266">
        <v>0</v>
      </c>
      <c r="E266">
        <v>0</v>
      </c>
      <c r="F266">
        <v>0</v>
      </c>
      <c r="G266">
        <v>1111111</v>
      </c>
      <c r="H266">
        <v>0</v>
      </c>
      <c r="I266">
        <v>0</v>
      </c>
      <c r="J266">
        <v>0</v>
      </c>
      <c r="K266">
        <v>0</v>
      </c>
      <c r="L266">
        <v>0</v>
      </c>
      <c r="M266">
        <v>0</v>
      </c>
    </row>
    <row r="267" spans="2:13" x14ac:dyDescent="0.2">
      <c r="B267">
        <v>0</v>
      </c>
      <c r="C267">
        <v>0</v>
      </c>
      <c r="D267">
        <v>0</v>
      </c>
      <c r="E267">
        <v>0</v>
      </c>
      <c r="F267">
        <v>0</v>
      </c>
      <c r="G267">
        <v>1111111</v>
      </c>
      <c r="H267">
        <v>0</v>
      </c>
      <c r="I267">
        <v>0</v>
      </c>
      <c r="J267">
        <v>0</v>
      </c>
      <c r="K267">
        <v>0</v>
      </c>
      <c r="L267">
        <v>0</v>
      </c>
      <c r="M267">
        <v>0</v>
      </c>
    </row>
    <row r="268" spans="2:13" x14ac:dyDescent="0.2">
      <c r="B268">
        <v>0</v>
      </c>
      <c r="C268">
        <v>0</v>
      </c>
      <c r="D268">
        <v>0</v>
      </c>
      <c r="E268">
        <v>0</v>
      </c>
      <c r="F268">
        <v>0</v>
      </c>
      <c r="G268">
        <v>1111111</v>
      </c>
      <c r="H268">
        <v>0</v>
      </c>
      <c r="I268">
        <v>0</v>
      </c>
      <c r="J268">
        <v>0</v>
      </c>
      <c r="K268">
        <v>0</v>
      </c>
      <c r="L268">
        <v>0</v>
      </c>
      <c r="M268">
        <v>0</v>
      </c>
    </row>
    <row r="269" spans="2:13" x14ac:dyDescent="0.2">
      <c r="B269">
        <v>0</v>
      </c>
      <c r="C269">
        <v>0</v>
      </c>
      <c r="D269">
        <v>0</v>
      </c>
      <c r="E269">
        <v>0</v>
      </c>
      <c r="F269">
        <v>0</v>
      </c>
      <c r="G269">
        <v>1111111</v>
      </c>
      <c r="H269">
        <v>0</v>
      </c>
      <c r="I269">
        <v>0</v>
      </c>
      <c r="J269">
        <v>0</v>
      </c>
      <c r="K269">
        <v>0</v>
      </c>
      <c r="L269">
        <v>0</v>
      </c>
      <c r="M269">
        <v>0</v>
      </c>
    </row>
    <row r="270" spans="2:13" x14ac:dyDescent="0.2">
      <c r="B270">
        <v>0</v>
      </c>
      <c r="C270">
        <v>0</v>
      </c>
      <c r="D270">
        <v>0</v>
      </c>
      <c r="E270">
        <v>0</v>
      </c>
      <c r="F270">
        <v>0</v>
      </c>
      <c r="G270">
        <v>1111111</v>
      </c>
      <c r="H270">
        <v>0</v>
      </c>
      <c r="I270">
        <v>0</v>
      </c>
      <c r="J270">
        <v>0</v>
      </c>
      <c r="K270">
        <v>0</v>
      </c>
      <c r="L270">
        <v>0</v>
      </c>
      <c r="M270">
        <v>0</v>
      </c>
    </row>
    <row r="271" spans="2:13" x14ac:dyDescent="0.2">
      <c r="B271">
        <v>0</v>
      </c>
      <c r="C271">
        <v>0</v>
      </c>
      <c r="D271">
        <v>0</v>
      </c>
      <c r="E271">
        <v>0</v>
      </c>
      <c r="F271">
        <v>0</v>
      </c>
      <c r="G271">
        <v>1111111</v>
      </c>
      <c r="H271">
        <v>0</v>
      </c>
      <c r="I271">
        <v>0</v>
      </c>
      <c r="J271">
        <v>0</v>
      </c>
      <c r="K271">
        <v>0</v>
      </c>
      <c r="L271">
        <v>0</v>
      </c>
      <c r="M271">
        <v>0</v>
      </c>
    </row>
    <row r="272" spans="2:13" x14ac:dyDescent="0.2">
      <c r="B272">
        <v>0</v>
      </c>
      <c r="C272">
        <v>0</v>
      </c>
      <c r="D272">
        <v>0</v>
      </c>
      <c r="E272">
        <v>0</v>
      </c>
      <c r="F272">
        <v>0</v>
      </c>
      <c r="G272">
        <v>1111111</v>
      </c>
      <c r="H272">
        <v>0</v>
      </c>
      <c r="I272">
        <v>0</v>
      </c>
      <c r="J272">
        <v>0</v>
      </c>
      <c r="K272">
        <v>0</v>
      </c>
      <c r="L272">
        <v>0</v>
      </c>
      <c r="M272">
        <v>0</v>
      </c>
    </row>
    <row r="273" spans="2:13" x14ac:dyDescent="0.2">
      <c r="B273">
        <v>0</v>
      </c>
      <c r="C273">
        <v>0</v>
      </c>
      <c r="D273">
        <v>0</v>
      </c>
      <c r="E273">
        <v>0</v>
      </c>
      <c r="F273">
        <v>0</v>
      </c>
      <c r="G273">
        <v>1111111</v>
      </c>
      <c r="H273">
        <v>0</v>
      </c>
      <c r="I273">
        <v>0</v>
      </c>
      <c r="J273">
        <v>0</v>
      </c>
      <c r="K273">
        <v>0</v>
      </c>
      <c r="L273">
        <v>0</v>
      </c>
      <c r="M273">
        <v>0</v>
      </c>
    </row>
    <row r="274" spans="2:13" x14ac:dyDescent="0.2">
      <c r="B274">
        <v>0</v>
      </c>
      <c r="C274">
        <v>0</v>
      </c>
      <c r="D274">
        <v>0</v>
      </c>
      <c r="E274">
        <v>0</v>
      </c>
      <c r="F274">
        <v>0</v>
      </c>
      <c r="G274">
        <v>1111111</v>
      </c>
      <c r="H274">
        <v>0</v>
      </c>
      <c r="I274">
        <v>0</v>
      </c>
      <c r="J274">
        <v>0</v>
      </c>
      <c r="K274">
        <v>0</v>
      </c>
      <c r="L274">
        <v>0</v>
      </c>
      <c r="M274">
        <v>0</v>
      </c>
    </row>
    <row r="275" spans="2:13" x14ac:dyDescent="0.2">
      <c r="B275">
        <v>0</v>
      </c>
      <c r="C275">
        <v>0</v>
      </c>
      <c r="D275">
        <v>0</v>
      </c>
      <c r="E275">
        <v>0</v>
      </c>
      <c r="F275">
        <v>0</v>
      </c>
      <c r="G275">
        <v>1111111</v>
      </c>
      <c r="H275">
        <v>0</v>
      </c>
      <c r="I275">
        <v>0</v>
      </c>
      <c r="J275">
        <v>0</v>
      </c>
      <c r="K275">
        <v>0</v>
      </c>
      <c r="L275">
        <v>0</v>
      </c>
      <c r="M275">
        <v>0</v>
      </c>
    </row>
    <row r="276" spans="2:13" x14ac:dyDescent="0.2">
      <c r="B276">
        <v>0</v>
      </c>
      <c r="C276">
        <v>0</v>
      </c>
      <c r="D276">
        <v>0</v>
      </c>
      <c r="E276">
        <v>0</v>
      </c>
      <c r="F276">
        <v>0</v>
      </c>
      <c r="G276">
        <v>1111111</v>
      </c>
      <c r="H276">
        <v>0</v>
      </c>
      <c r="I276">
        <v>0</v>
      </c>
      <c r="J276">
        <v>0</v>
      </c>
      <c r="K276">
        <v>0</v>
      </c>
      <c r="L276">
        <v>0</v>
      </c>
      <c r="M276">
        <v>0</v>
      </c>
    </row>
    <row r="277" spans="2:13" x14ac:dyDescent="0.2">
      <c r="B277">
        <v>0</v>
      </c>
      <c r="C277">
        <v>0</v>
      </c>
      <c r="D277">
        <v>0</v>
      </c>
      <c r="E277">
        <v>0</v>
      </c>
      <c r="F277">
        <v>0</v>
      </c>
      <c r="G277">
        <v>1111111</v>
      </c>
      <c r="H277">
        <v>0</v>
      </c>
      <c r="I277">
        <v>0</v>
      </c>
      <c r="J277">
        <v>0</v>
      </c>
      <c r="K277">
        <v>0</v>
      </c>
      <c r="L277">
        <v>0</v>
      </c>
      <c r="M277">
        <v>0</v>
      </c>
    </row>
    <row r="278" spans="2:13" x14ac:dyDescent="0.2">
      <c r="B278">
        <v>0</v>
      </c>
      <c r="C278">
        <v>0</v>
      </c>
      <c r="D278">
        <v>0</v>
      </c>
      <c r="E278">
        <v>0</v>
      </c>
      <c r="F278">
        <v>0</v>
      </c>
      <c r="G278">
        <v>1111111</v>
      </c>
      <c r="H278">
        <v>0</v>
      </c>
      <c r="I278">
        <v>0</v>
      </c>
      <c r="J278">
        <v>0</v>
      </c>
      <c r="K278">
        <v>0</v>
      </c>
      <c r="L278">
        <v>0</v>
      </c>
      <c r="M278">
        <v>0</v>
      </c>
    </row>
    <row r="279" spans="2:13" x14ac:dyDescent="0.2">
      <c r="B279">
        <v>0</v>
      </c>
      <c r="C279">
        <v>0</v>
      </c>
      <c r="D279">
        <v>0</v>
      </c>
      <c r="E279">
        <v>0</v>
      </c>
      <c r="F279">
        <v>0</v>
      </c>
      <c r="G279">
        <v>1111111</v>
      </c>
      <c r="H279">
        <v>0</v>
      </c>
      <c r="I279">
        <v>0</v>
      </c>
      <c r="J279">
        <v>0</v>
      </c>
      <c r="K279">
        <v>0</v>
      </c>
      <c r="L279">
        <v>0</v>
      </c>
      <c r="M279">
        <v>0</v>
      </c>
    </row>
    <row r="280" spans="2:13" x14ac:dyDescent="0.2">
      <c r="B280">
        <v>0</v>
      </c>
      <c r="C280">
        <v>0</v>
      </c>
      <c r="D280">
        <v>0</v>
      </c>
      <c r="E280">
        <v>0</v>
      </c>
      <c r="F280">
        <v>0</v>
      </c>
      <c r="G280">
        <v>1111111</v>
      </c>
      <c r="H280">
        <v>0</v>
      </c>
      <c r="I280">
        <v>0</v>
      </c>
      <c r="J280">
        <v>0</v>
      </c>
      <c r="K280">
        <v>0</v>
      </c>
      <c r="L280">
        <v>0</v>
      </c>
      <c r="M280">
        <v>0</v>
      </c>
    </row>
    <row r="281" spans="2:13" x14ac:dyDescent="0.2">
      <c r="B281">
        <v>0</v>
      </c>
      <c r="C281">
        <v>0</v>
      </c>
      <c r="D281">
        <v>0</v>
      </c>
      <c r="E281">
        <v>0</v>
      </c>
      <c r="F281">
        <v>0</v>
      </c>
      <c r="G281">
        <v>1111111</v>
      </c>
      <c r="H281">
        <v>0</v>
      </c>
      <c r="I281">
        <v>0</v>
      </c>
      <c r="J281">
        <v>0</v>
      </c>
      <c r="K281">
        <v>0</v>
      </c>
      <c r="L281">
        <v>0</v>
      </c>
      <c r="M281">
        <v>0</v>
      </c>
    </row>
    <row r="282" spans="2:13" x14ac:dyDescent="0.2">
      <c r="B282">
        <v>0</v>
      </c>
      <c r="C282">
        <v>0</v>
      </c>
      <c r="D282">
        <v>0</v>
      </c>
      <c r="E282">
        <v>0</v>
      </c>
      <c r="F282">
        <v>0</v>
      </c>
      <c r="G282">
        <v>1111111</v>
      </c>
      <c r="H282">
        <v>0</v>
      </c>
      <c r="I282">
        <v>0</v>
      </c>
      <c r="J282">
        <v>0</v>
      </c>
      <c r="K282">
        <v>0</v>
      </c>
      <c r="L282">
        <v>0</v>
      </c>
      <c r="M282">
        <v>0</v>
      </c>
    </row>
    <row r="283" spans="2:13" x14ac:dyDescent="0.2">
      <c r="B283">
        <v>0</v>
      </c>
      <c r="C283">
        <v>0</v>
      </c>
      <c r="D283">
        <v>0</v>
      </c>
      <c r="E283">
        <v>0</v>
      </c>
      <c r="F283">
        <v>0</v>
      </c>
      <c r="G283">
        <v>1111111</v>
      </c>
      <c r="H283">
        <v>0</v>
      </c>
      <c r="I283">
        <v>0</v>
      </c>
      <c r="J283">
        <v>0</v>
      </c>
      <c r="K283">
        <v>0</v>
      </c>
      <c r="L283">
        <v>0</v>
      </c>
      <c r="M283">
        <v>0</v>
      </c>
    </row>
    <row r="284" spans="2:13" x14ac:dyDescent="0.2">
      <c r="B284">
        <v>0</v>
      </c>
      <c r="C284">
        <v>0</v>
      </c>
      <c r="D284">
        <v>0</v>
      </c>
      <c r="E284">
        <v>0</v>
      </c>
      <c r="F284">
        <v>0</v>
      </c>
      <c r="G284">
        <v>1111111</v>
      </c>
      <c r="H284">
        <v>0</v>
      </c>
      <c r="I284">
        <v>0</v>
      </c>
      <c r="J284">
        <v>0</v>
      </c>
      <c r="K284">
        <v>0</v>
      </c>
      <c r="L284">
        <v>0</v>
      </c>
      <c r="M284">
        <v>0</v>
      </c>
    </row>
    <row r="285" spans="2:13" x14ac:dyDescent="0.2">
      <c r="B285">
        <v>0</v>
      </c>
      <c r="C285">
        <v>0</v>
      </c>
      <c r="D285">
        <v>0</v>
      </c>
      <c r="E285">
        <v>0</v>
      </c>
      <c r="F285">
        <v>0</v>
      </c>
      <c r="G285">
        <v>1111111</v>
      </c>
      <c r="H285">
        <v>0</v>
      </c>
      <c r="I285">
        <v>0</v>
      </c>
      <c r="J285">
        <v>0</v>
      </c>
      <c r="K285">
        <v>0</v>
      </c>
      <c r="L285">
        <v>0</v>
      </c>
      <c r="M285">
        <v>0</v>
      </c>
    </row>
    <row r="286" spans="2:13" x14ac:dyDescent="0.2">
      <c r="B286">
        <v>0</v>
      </c>
      <c r="C286">
        <v>0</v>
      </c>
      <c r="D286">
        <v>0</v>
      </c>
      <c r="E286">
        <v>0</v>
      </c>
      <c r="F286">
        <v>0</v>
      </c>
      <c r="G286">
        <v>1111111</v>
      </c>
      <c r="H286">
        <v>0</v>
      </c>
      <c r="I286">
        <v>0</v>
      </c>
      <c r="J286">
        <v>0</v>
      </c>
      <c r="K286">
        <v>0</v>
      </c>
      <c r="L286">
        <v>0</v>
      </c>
      <c r="M286">
        <v>0</v>
      </c>
    </row>
    <row r="287" spans="2:13" x14ac:dyDescent="0.2">
      <c r="B287">
        <v>0</v>
      </c>
      <c r="C287">
        <v>0</v>
      </c>
      <c r="D287">
        <v>0</v>
      </c>
      <c r="E287">
        <v>0</v>
      </c>
      <c r="F287">
        <v>0</v>
      </c>
      <c r="G287">
        <v>1111111</v>
      </c>
      <c r="H287">
        <v>0</v>
      </c>
      <c r="I287">
        <v>0</v>
      </c>
      <c r="J287">
        <v>0</v>
      </c>
      <c r="K287">
        <v>0</v>
      </c>
      <c r="L287">
        <v>0</v>
      </c>
      <c r="M287">
        <v>0</v>
      </c>
    </row>
    <row r="288" spans="2:13" x14ac:dyDescent="0.2">
      <c r="B288">
        <v>0</v>
      </c>
      <c r="C288">
        <v>0</v>
      </c>
      <c r="D288">
        <v>0</v>
      </c>
      <c r="E288">
        <v>0</v>
      </c>
      <c r="F288">
        <v>0</v>
      </c>
      <c r="G288">
        <v>1111111</v>
      </c>
      <c r="H288">
        <v>0</v>
      </c>
      <c r="I288">
        <v>0</v>
      </c>
      <c r="J288">
        <v>0</v>
      </c>
      <c r="K288">
        <v>0</v>
      </c>
      <c r="L288">
        <v>0</v>
      </c>
      <c r="M288">
        <v>0</v>
      </c>
    </row>
    <row r="289" spans="2:13" x14ac:dyDescent="0.2">
      <c r="B289">
        <v>0</v>
      </c>
      <c r="C289">
        <v>0</v>
      </c>
      <c r="D289">
        <v>0</v>
      </c>
      <c r="E289">
        <v>0</v>
      </c>
      <c r="F289">
        <v>0</v>
      </c>
      <c r="G289">
        <v>1111111</v>
      </c>
      <c r="H289">
        <v>0</v>
      </c>
      <c r="I289">
        <v>0</v>
      </c>
      <c r="J289">
        <v>0</v>
      </c>
      <c r="K289">
        <v>0</v>
      </c>
      <c r="L289">
        <v>0</v>
      </c>
      <c r="M289">
        <v>0</v>
      </c>
    </row>
    <row r="290" spans="2:13" x14ac:dyDescent="0.2">
      <c r="B290">
        <v>0</v>
      </c>
      <c r="C290">
        <v>0</v>
      </c>
      <c r="D290">
        <v>0</v>
      </c>
      <c r="E290">
        <v>0</v>
      </c>
      <c r="F290">
        <v>0</v>
      </c>
      <c r="G290">
        <v>1111111</v>
      </c>
      <c r="H290">
        <v>0</v>
      </c>
      <c r="I290">
        <v>0</v>
      </c>
      <c r="J290">
        <v>0</v>
      </c>
      <c r="K290">
        <v>0</v>
      </c>
      <c r="L290">
        <v>0</v>
      </c>
      <c r="M290">
        <v>0</v>
      </c>
    </row>
    <row r="291" spans="2:13" x14ac:dyDescent="0.2">
      <c r="B291">
        <v>0</v>
      </c>
      <c r="C291">
        <v>0</v>
      </c>
      <c r="D291">
        <v>0</v>
      </c>
      <c r="E291">
        <v>0</v>
      </c>
      <c r="F291">
        <v>0</v>
      </c>
      <c r="G291">
        <v>1111111</v>
      </c>
      <c r="H291">
        <v>0</v>
      </c>
      <c r="I291">
        <v>0</v>
      </c>
      <c r="J291">
        <v>0</v>
      </c>
      <c r="K291">
        <v>0</v>
      </c>
      <c r="L291">
        <v>0</v>
      </c>
      <c r="M291">
        <v>0</v>
      </c>
    </row>
    <row r="292" spans="2:13" x14ac:dyDescent="0.2">
      <c r="B292">
        <v>0</v>
      </c>
      <c r="C292">
        <v>0</v>
      </c>
      <c r="D292">
        <v>0</v>
      </c>
      <c r="E292">
        <v>0</v>
      </c>
      <c r="F292">
        <v>0</v>
      </c>
      <c r="G292">
        <v>1111111</v>
      </c>
      <c r="H292">
        <v>0</v>
      </c>
      <c r="I292">
        <v>0</v>
      </c>
      <c r="J292">
        <v>0</v>
      </c>
      <c r="K292">
        <v>0</v>
      </c>
      <c r="L292">
        <v>0</v>
      </c>
      <c r="M292">
        <v>0</v>
      </c>
    </row>
    <row r="293" spans="2:13" x14ac:dyDescent="0.2">
      <c r="B293">
        <v>0</v>
      </c>
      <c r="C293">
        <v>0</v>
      </c>
      <c r="D293">
        <v>0</v>
      </c>
      <c r="E293">
        <v>0</v>
      </c>
      <c r="F293">
        <v>0</v>
      </c>
      <c r="G293">
        <v>1111111</v>
      </c>
      <c r="H293">
        <v>0</v>
      </c>
      <c r="I293">
        <v>0</v>
      </c>
      <c r="J293">
        <v>0</v>
      </c>
      <c r="K293">
        <v>0</v>
      </c>
      <c r="L293">
        <v>0</v>
      </c>
      <c r="M293">
        <v>0</v>
      </c>
    </row>
    <row r="294" spans="2:13" x14ac:dyDescent="0.2">
      <c r="B294">
        <v>0</v>
      </c>
      <c r="C294">
        <v>0</v>
      </c>
      <c r="D294">
        <v>0</v>
      </c>
      <c r="E294">
        <v>0</v>
      </c>
      <c r="F294">
        <v>0</v>
      </c>
      <c r="G294">
        <v>1111111</v>
      </c>
      <c r="H294">
        <v>0</v>
      </c>
      <c r="I294">
        <v>0</v>
      </c>
      <c r="J294">
        <v>0</v>
      </c>
      <c r="K294">
        <v>0</v>
      </c>
      <c r="L294">
        <v>0</v>
      </c>
      <c r="M294">
        <v>0</v>
      </c>
    </row>
    <row r="295" spans="2:13" x14ac:dyDescent="0.2">
      <c r="B295">
        <v>0</v>
      </c>
      <c r="C295">
        <v>0</v>
      </c>
      <c r="D295">
        <v>0</v>
      </c>
      <c r="E295">
        <v>0</v>
      </c>
      <c r="F295">
        <v>0</v>
      </c>
      <c r="G295">
        <v>1111111</v>
      </c>
      <c r="H295">
        <v>0</v>
      </c>
      <c r="I295">
        <v>0</v>
      </c>
      <c r="J295">
        <v>0</v>
      </c>
      <c r="K295">
        <v>0</v>
      </c>
      <c r="L295">
        <v>0</v>
      </c>
      <c r="M295">
        <v>0</v>
      </c>
    </row>
    <row r="296" spans="2:13" x14ac:dyDescent="0.2">
      <c r="B296">
        <v>0</v>
      </c>
      <c r="C296">
        <v>0</v>
      </c>
      <c r="D296">
        <v>0</v>
      </c>
      <c r="E296">
        <v>0</v>
      </c>
      <c r="F296">
        <v>0</v>
      </c>
      <c r="G296">
        <v>1111111</v>
      </c>
      <c r="H296">
        <v>0</v>
      </c>
      <c r="I296">
        <v>0</v>
      </c>
      <c r="J296">
        <v>0</v>
      </c>
      <c r="K296">
        <v>0</v>
      </c>
      <c r="L296">
        <v>0</v>
      </c>
      <c r="M296">
        <v>0</v>
      </c>
    </row>
    <row r="297" spans="2:13" x14ac:dyDescent="0.2">
      <c r="B297">
        <v>0</v>
      </c>
      <c r="C297">
        <v>0</v>
      </c>
      <c r="D297">
        <v>0</v>
      </c>
      <c r="E297">
        <v>0</v>
      </c>
      <c r="F297">
        <v>0</v>
      </c>
      <c r="G297">
        <v>1111111</v>
      </c>
      <c r="H297">
        <v>0</v>
      </c>
      <c r="I297">
        <v>0</v>
      </c>
      <c r="J297">
        <v>0</v>
      </c>
      <c r="K297">
        <v>0</v>
      </c>
      <c r="L297">
        <v>0</v>
      </c>
      <c r="M297">
        <v>0</v>
      </c>
    </row>
    <row r="298" spans="2:13" x14ac:dyDescent="0.2">
      <c r="B298">
        <v>0</v>
      </c>
      <c r="C298">
        <v>0</v>
      </c>
      <c r="D298">
        <v>0</v>
      </c>
      <c r="E298">
        <v>0</v>
      </c>
      <c r="F298">
        <v>0</v>
      </c>
      <c r="G298">
        <v>1111111</v>
      </c>
      <c r="H298">
        <v>0</v>
      </c>
      <c r="I298">
        <v>0</v>
      </c>
      <c r="J298">
        <v>0</v>
      </c>
      <c r="K298">
        <v>0</v>
      </c>
      <c r="L298">
        <v>0</v>
      </c>
      <c r="M298">
        <v>0</v>
      </c>
    </row>
    <row r="299" spans="2:13" x14ac:dyDescent="0.2">
      <c r="B299">
        <v>0</v>
      </c>
      <c r="C299">
        <v>0</v>
      </c>
      <c r="D299">
        <v>0</v>
      </c>
      <c r="E299">
        <v>0</v>
      </c>
      <c r="F299">
        <v>0</v>
      </c>
      <c r="G299">
        <v>1111111</v>
      </c>
      <c r="H299">
        <v>0</v>
      </c>
      <c r="I299">
        <v>0</v>
      </c>
      <c r="J299">
        <v>0</v>
      </c>
      <c r="K299">
        <v>0</v>
      </c>
      <c r="L299">
        <v>0</v>
      </c>
      <c r="M299">
        <v>0</v>
      </c>
    </row>
    <row r="300" spans="2:13" x14ac:dyDescent="0.2">
      <c r="B300">
        <v>0</v>
      </c>
      <c r="C300">
        <v>0</v>
      </c>
      <c r="D300">
        <v>0</v>
      </c>
      <c r="E300">
        <v>0</v>
      </c>
      <c r="F300">
        <v>0</v>
      </c>
      <c r="G300">
        <v>1111111</v>
      </c>
      <c r="H300">
        <v>0</v>
      </c>
      <c r="I300">
        <v>0</v>
      </c>
      <c r="J300">
        <v>0</v>
      </c>
      <c r="K300">
        <v>0</v>
      </c>
      <c r="L300">
        <v>0</v>
      </c>
      <c r="M300">
        <v>0</v>
      </c>
    </row>
    <row r="301" spans="2:13" x14ac:dyDescent="0.2">
      <c r="B301">
        <v>0</v>
      </c>
      <c r="C301">
        <v>0</v>
      </c>
      <c r="D301">
        <v>0</v>
      </c>
      <c r="E301">
        <v>0</v>
      </c>
      <c r="F301">
        <v>0</v>
      </c>
      <c r="G301">
        <v>1111111</v>
      </c>
      <c r="H301">
        <v>0</v>
      </c>
      <c r="I301">
        <v>0</v>
      </c>
      <c r="J301">
        <v>0</v>
      </c>
      <c r="K301">
        <v>0</v>
      </c>
      <c r="L301">
        <v>0</v>
      </c>
      <c r="M301">
        <v>0</v>
      </c>
    </row>
    <row r="302" spans="2:13" x14ac:dyDescent="0.2">
      <c r="B302">
        <v>0</v>
      </c>
      <c r="C302">
        <v>0</v>
      </c>
      <c r="D302">
        <v>0</v>
      </c>
      <c r="E302">
        <v>0</v>
      </c>
      <c r="F302">
        <v>0</v>
      </c>
      <c r="G302">
        <v>1111111</v>
      </c>
      <c r="H302">
        <v>0</v>
      </c>
      <c r="I302">
        <v>0</v>
      </c>
      <c r="J302">
        <v>0</v>
      </c>
      <c r="K302">
        <v>0</v>
      </c>
      <c r="L302">
        <v>0</v>
      </c>
      <c r="M302">
        <v>0</v>
      </c>
    </row>
    <row r="303" spans="2:13" x14ac:dyDescent="0.2">
      <c r="B303">
        <v>0</v>
      </c>
      <c r="C303">
        <v>0</v>
      </c>
      <c r="D303">
        <v>0</v>
      </c>
      <c r="E303">
        <v>0</v>
      </c>
      <c r="F303">
        <v>0</v>
      </c>
      <c r="G303">
        <v>1111111</v>
      </c>
      <c r="H303">
        <v>0</v>
      </c>
      <c r="I303">
        <v>0</v>
      </c>
      <c r="J303">
        <v>0</v>
      </c>
      <c r="K303">
        <v>0</v>
      </c>
      <c r="L303">
        <v>0</v>
      </c>
      <c r="M303">
        <v>0</v>
      </c>
    </row>
    <row r="304" spans="2:13" x14ac:dyDescent="0.2">
      <c r="B304">
        <v>0</v>
      </c>
      <c r="C304">
        <v>0</v>
      </c>
      <c r="D304">
        <v>0</v>
      </c>
      <c r="E304">
        <v>0</v>
      </c>
      <c r="F304">
        <v>0</v>
      </c>
      <c r="G304">
        <v>1111111</v>
      </c>
      <c r="H304">
        <v>0</v>
      </c>
      <c r="I304">
        <v>0</v>
      </c>
      <c r="J304">
        <v>0</v>
      </c>
      <c r="K304">
        <v>0</v>
      </c>
      <c r="L304">
        <v>0</v>
      </c>
      <c r="M304">
        <v>0</v>
      </c>
    </row>
    <row r="305" spans="2:13" x14ac:dyDescent="0.2">
      <c r="B305">
        <v>0</v>
      </c>
      <c r="C305">
        <v>0</v>
      </c>
      <c r="D305">
        <v>0</v>
      </c>
      <c r="E305">
        <v>0</v>
      </c>
      <c r="F305">
        <v>0</v>
      </c>
      <c r="G305">
        <v>1111111</v>
      </c>
      <c r="H305">
        <v>0</v>
      </c>
      <c r="I305">
        <v>0</v>
      </c>
      <c r="J305">
        <v>0</v>
      </c>
      <c r="K305">
        <v>0</v>
      </c>
      <c r="L305">
        <v>0</v>
      </c>
      <c r="M305">
        <v>0</v>
      </c>
    </row>
    <row r="306" spans="2:13" x14ac:dyDescent="0.2">
      <c r="B306">
        <v>0</v>
      </c>
      <c r="C306">
        <v>0</v>
      </c>
      <c r="D306">
        <v>0</v>
      </c>
      <c r="E306">
        <v>0</v>
      </c>
      <c r="F306">
        <v>0</v>
      </c>
      <c r="G306">
        <v>1111111</v>
      </c>
      <c r="H306">
        <v>0</v>
      </c>
      <c r="I306">
        <v>0</v>
      </c>
      <c r="J306">
        <v>0</v>
      </c>
      <c r="K306">
        <v>0</v>
      </c>
      <c r="L306">
        <v>0</v>
      </c>
      <c r="M306">
        <v>0</v>
      </c>
    </row>
    <row r="307" spans="2:13" x14ac:dyDescent="0.2">
      <c r="B307">
        <v>0</v>
      </c>
      <c r="C307">
        <v>0</v>
      </c>
      <c r="D307">
        <v>0</v>
      </c>
      <c r="E307">
        <v>0</v>
      </c>
      <c r="F307">
        <v>0</v>
      </c>
      <c r="G307">
        <v>1111111</v>
      </c>
      <c r="H307">
        <v>0</v>
      </c>
      <c r="I307">
        <v>0</v>
      </c>
      <c r="J307">
        <v>0</v>
      </c>
      <c r="K307">
        <v>0</v>
      </c>
      <c r="L307">
        <v>0</v>
      </c>
      <c r="M307">
        <v>0</v>
      </c>
    </row>
    <row r="308" spans="2:13" x14ac:dyDescent="0.2">
      <c r="B308">
        <v>0</v>
      </c>
      <c r="C308">
        <v>0</v>
      </c>
      <c r="D308">
        <v>0</v>
      </c>
      <c r="E308">
        <v>0</v>
      </c>
      <c r="F308">
        <v>0</v>
      </c>
      <c r="G308">
        <v>1111111</v>
      </c>
      <c r="H308">
        <v>0</v>
      </c>
      <c r="I308">
        <v>0</v>
      </c>
      <c r="J308">
        <v>0</v>
      </c>
      <c r="K308">
        <v>0</v>
      </c>
      <c r="L308">
        <v>0</v>
      </c>
      <c r="M308">
        <v>0</v>
      </c>
    </row>
    <row r="309" spans="2:13" x14ac:dyDescent="0.2">
      <c r="B309">
        <v>0</v>
      </c>
      <c r="C309">
        <v>0</v>
      </c>
      <c r="D309">
        <v>0</v>
      </c>
      <c r="E309">
        <v>0</v>
      </c>
      <c r="F309">
        <v>0</v>
      </c>
      <c r="G309">
        <v>1111111</v>
      </c>
      <c r="H309">
        <v>0</v>
      </c>
      <c r="I309">
        <v>0</v>
      </c>
      <c r="J309">
        <v>0</v>
      </c>
      <c r="K309">
        <v>0</v>
      </c>
      <c r="L309">
        <v>0</v>
      </c>
      <c r="M309">
        <v>0</v>
      </c>
    </row>
    <row r="310" spans="2:13" x14ac:dyDescent="0.2">
      <c r="B310">
        <v>0</v>
      </c>
      <c r="C310">
        <v>0</v>
      </c>
      <c r="D310">
        <v>0</v>
      </c>
      <c r="E310">
        <v>0</v>
      </c>
      <c r="F310">
        <v>0</v>
      </c>
      <c r="G310">
        <v>1111111</v>
      </c>
      <c r="H310">
        <v>0</v>
      </c>
      <c r="I310">
        <v>0</v>
      </c>
      <c r="J310">
        <v>0</v>
      </c>
      <c r="K310">
        <v>0</v>
      </c>
      <c r="L310">
        <v>0</v>
      </c>
      <c r="M310">
        <v>0</v>
      </c>
    </row>
    <row r="311" spans="2:13" x14ac:dyDescent="0.2">
      <c r="B311">
        <v>0</v>
      </c>
      <c r="C311">
        <v>0</v>
      </c>
      <c r="D311">
        <v>0</v>
      </c>
      <c r="E311">
        <v>0</v>
      </c>
      <c r="F311">
        <v>0</v>
      </c>
      <c r="G311">
        <v>1111111</v>
      </c>
      <c r="H311">
        <v>0</v>
      </c>
      <c r="I311">
        <v>0</v>
      </c>
      <c r="J311">
        <v>0</v>
      </c>
      <c r="K311">
        <v>0</v>
      </c>
      <c r="L311">
        <v>0</v>
      </c>
      <c r="M311">
        <v>0</v>
      </c>
    </row>
    <row r="312" spans="2:13" x14ac:dyDescent="0.2">
      <c r="B312">
        <v>0</v>
      </c>
      <c r="C312">
        <v>0</v>
      </c>
      <c r="D312">
        <v>0</v>
      </c>
      <c r="E312">
        <v>0</v>
      </c>
      <c r="F312">
        <v>0</v>
      </c>
      <c r="G312">
        <v>1111111</v>
      </c>
      <c r="H312">
        <v>0</v>
      </c>
      <c r="I312">
        <v>0</v>
      </c>
      <c r="J312">
        <v>0</v>
      </c>
      <c r="K312">
        <v>0</v>
      </c>
      <c r="L312">
        <v>0</v>
      </c>
      <c r="M312">
        <v>0</v>
      </c>
    </row>
    <row r="313" spans="2:13" x14ac:dyDescent="0.2">
      <c r="B313">
        <v>0</v>
      </c>
      <c r="C313">
        <v>0</v>
      </c>
      <c r="D313">
        <v>0</v>
      </c>
      <c r="E313">
        <v>0</v>
      </c>
      <c r="F313">
        <v>0</v>
      </c>
      <c r="G313">
        <v>1111111</v>
      </c>
      <c r="H313">
        <v>0</v>
      </c>
      <c r="I313">
        <v>0</v>
      </c>
      <c r="J313">
        <v>0</v>
      </c>
      <c r="K313">
        <v>0</v>
      </c>
      <c r="L313">
        <v>0</v>
      </c>
      <c r="M313">
        <v>0</v>
      </c>
    </row>
    <row r="314" spans="2:13" x14ac:dyDescent="0.2">
      <c r="B314">
        <v>0</v>
      </c>
      <c r="C314">
        <v>0</v>
      </c>
      <c r="D314">
        <v>0</v>
      </c>
      <c r="E314">
        <v>0</v>
      </c>
      <c r="F314">
        <v>0</v>
      </c>
      <c r="G314">
        <v>1111111</v>
      </c>
      <c r="H314">
        <v>0</v>
      </c>
      <c r="I314">
        <v>0</v>
      </c>
      <c r="J314">
        <v>0</v>
      </c>
      <c r="K314">
        <v>0</v>
      </c>
      <c r="L314">
        <v>0</v>
      </c>
      <c r="M314">
        <v>0</v>
      </c>
    </row>
    <row r="315" spans="2:13" x14ac:dyDescent="0.2">
      <c r="B315">
        <v>0</v>
      </c>
      <c r="C315">
        <v>0</v>
      </c>
      <c r="D315">
        <v>0</v>
      </c>
      <c r="E315">
        <v>0</v>
      </c>
      <c r="F315">
        <v>0</v>
      </c>
      <c r="G315">
        <v>1111111</v>
      </c>
      <c r="H315">
        <v>0</v>
      </c>
      <c r="I315">
        <v>0</v>
      </c>
      <c r="J315">
        <v>0</v>
      </c>
      <c r="K315">
        <v>0</v>
      </c>
      <c r="L315">
        <v>0</v>
      </c>
      <c r="M315">
        <v>0</v>
      </c>
    </row>
    <row r="316" spans="2:13" x14ac:dyDescent="0.2">
      <c r="B316">
        <v>0</v>
      </c>
      <c r="C316">
        <v>0</v>
      </c>
      <c r="D316">
        <v>0</v>
      </c>
      <c r="E316">
        <v>0</v>
      </c>
      <c r="F316">
        <v>0</v>
      </c>
      <c r="G316">
        <v>1111111</v>
      </c>
      <c r="H316">
        <v>0</v>
      </c>
      <c r="I316">
        <v>0</v>
      </c>
      <c r="J316">
        <v>0</v>
      </c>
      <c r="K316">
        <v>0</v>
      </c>
      <c r="L316">
        <v>0</v>
      </c>
      <c r="M316">
        <v>0</v>
      </c>
    </row>
    <row r="317" spans="2:13" x14ac:dyDescent="0.2">
      <c r="B317">
        <v>0</v>
      </c>
      <c r="C317">
        <v>0</v>
      </c>
      <c r="D317">
        <v>0</v>
      </c>
      <c r="E317">
        <v>0</v>
      </c>
      <c r="F317">
        <v>0</v>
      </c>
      <c r="G317">
        <v>1111111</v>
      </c>
      <c r="H317">
        <v>0</v>
      </c>
      <c r="I317">
        <v>0</v>
      </c>
      <c r="J317">
        <v>0</v>
      </c>
      <c r="K317">
        <v>0</v>
      </c>
      <c r="L317">
        <v>0</v>
      </c>
      <c r="M317">
        <v>0</v>
      </c>
    </row>
    <row r="318" spans="2:13" x14ac:dyDescent="0.2">
      <c r="B318">
        <v>0</v>
      </c>
      <c r="C318">
        <v>0</v>
      </c>
      <c r="D318">
        <v>0</v>
      </c>
      <c r="E318">
        <v>0</v>
      </c>
      <c r="F318">
        <v>0</v>
      </c>
      <c r="G318">
        <v>1111111</v>
      </c>
      <c r="H318">
        <v>0</v>
      </c>
      <c r="I318">
        <v>0</v>
      </c>
      <c r="J318">
        <v>0</v>
      </c>
      <c r="K318">
        <v>0</v>
      </c>
      <c r="L318">
        <v>0</v>
      </c>
      <c r="M318">
        <v>0</v>
      </c>
    </row>
    <row r="319" spans="2:13" x14ac:dyDescent="0.2">
      <c r="B319">
        <v>0</v>
      </c>
      <c r="C319">
        <v>0</v>
      </c>
      <c r="D319">
        <v>0</v>
      </c>
      <c r="E319">
        <v>0</v>
      </c>
      <c r="F319">
        <v>0</v>
      </c>
      <c r="G319">
        <v>1111111</v>
      </c>
      <c r="H319">
        <v>0</v>
      </c>
      <c r="I319">
        <v>0</v>
      </c>
      <c r="J319">
        <v>0</v>
      </c>
      <c r="K319">
        <v>0</v>
      </c>
      <c r="L319">
        <v>0</v>
      </c>
      <c r="M319">
        <v>0</v>
      </c>
    </row>
    <row r="320" spans="2:13" x14ac:dyDescent="0.2">
      <c r="B320">
        <v>0</v>
      </c>
      <c r="C320">
        <v>0</v>
      </c>
      <c r="D320">
        <v>0</v>
      </c>
      <c r="E320">
        <v>0</v>
      </c>
      <c r="F320">
        <v>0</v>
      </c>
      <c r="G320">
        <v>1111111</v>
      </c>
      <c r="H320">
        <v>0</v>
      </c>
      <c r="I320">
        <v>0</v>
      </c>
      <c r="J320">
        <v>0</v>
      </c>
      <c r="K320">
        <v>0</v>
      </c>
      <c r="L320">
        <v>0</v>
      </c>
      <c r="M320">
        <v>0</v>
      </c>
    </row>
    <row r="321" spans="2:13" x14ac:dyDescent="0.2">
      <c r="B321">
        <v>0</v>
      </c>
      <c r="C321">
        <v>0</v>
      </c>
      <c r="D321">
        <v>0</v>
      </c>
      <c r="E321">
        <v>0</v>
      </c>
      <c r="F321">
        <v>0</v>
      </c>
      <c r="G321">
        <v>1111111</v>
      </c>
      <c r="H321">
        <v>0</v>
      </c>
      <c r="I321">
        <v>0</v>
      </c>
      <c r="J321">
        <v>0</v>
      </c>
      <c r="K321">
        <v>0</v>
      </c>
      <c r="L321">
        <v>0</v>
      </c>
      <c r="M321">
        <v>0</v>
      </c>
    </row>
    <row r="322" spans="2:13" x14ac:dyDescent="0.2">
      <c r="B322">
        <v>0</v>
      </c>
      <c r="C322">
        <v>0</v>
      </c>
      <c r="D322">
        <v>0</v>
      </c>
      <c r="E322">
        <v>0</v>
      </c>
      <c r="F322">
        <v>0</v>
      </c>
      <c r="G322">
        <v>1111111</v>
      </c>
      <c r="H322">
        <v>0</v>
      </c>
      <c r="I322">
        <v>0</v>
      </c>
      <c r="J322">
        <v>0</v>
      </c>
      <c r="K322">
        <v>0</v>
      </c>
      <c r="L322">
        <v>0</v>
      </c>
      <c r="M322">
        <v>0</v>
      </c>
    </row>
    <row r="323" spans="2:13" x14ac:dyDescent="0.2">
      <c r="B323">
        <v>0</v>
      </c>
      <c r="C323">
        <v>0</v>
      </c>
      <c r="D323">
        <v>0</v>
      </c>
      <c r="E323">
        <v>0</v>
      </c>
      <c r="F323">
        <v>0</v>
      </c>
      <c r="G323">
        <v>1111111</v>
      </c>
      <c r="H323">
        <v>0</v>
      </c>
      <c r="I323">
        <v>0</v>
      </c>
      <c r="J323">
        <v>0</v>
      </c>
      <c r="K323">
        <v>0</v>
      </c>
      <c r="L323">
        <v>0</v>
      </c>
      <c r="M323">
        <v>0</v>
      </c>
    </row>
    <row r="324" spans="2:13" x14ac:dyDescent="0.2">
      <c r="B324">
        <v>0</v>
      </c>
      <c r="C324">
        <v>0</v>
      </c>
      <c r="D324">
        <v>0</v>
      </c>
      <c r="E324">
        <v>0</v>
      </c>
      <c r="F324">
        <v>0</v>
      </c>
      <c r="G324">
        <v>1111111</v>
      </c>
      <c r="H324">
        <v>0</v>
      </c>
      <c r="I324">
        <v>0</v>
      </c>
      <c r="J324">
        <v>0</v>
      </c>
      <c r="K324">
        <v>0</v>
      </c>
      <c r="L324">
        <v>0</v>
      </c>
      <c r="M324">
        <v>0</v>
      </c>
    </row>
    <row r="325" spans="2:13" x14ac:dyDescent="0.2">
      <c r="B325">
        <v>0</v>
      </c>
      <c r="C325">
        <v>0</v>
      </c>
      <c r="D325">
        <v>0</v>
      </c>
      <c r="E325">
        <v>0</v>
      </c>
      <c r="F325">
        <v>0</v>
      </c>
      <c r="G325">
        <v>1111111</v>
      </c>
      <c r="H325">
        <v>0</v>
      </c>
      <c r="I325">
        <v>0</v>
      </c>
      <c r="J325">
        <v>0</v>
      </c>
      <c r="K325">
        <v>0</v>
      </c>
      <c r="L325">
        <v>0</v>
      </c>
      <c r="M325">
        <v>0</v>
      </c>
    </row>
    <row r="326" spans="2:13" x14ac:dyDescent="0.2">
      <c r="B326">
        <v>0</v>
      </c>
      <c r="C326">
        <v>0</v>
      </c>
      <c r="D326">
        <v>0</v>
      </c>
      <c r="E326">
        <v>0</v>
      </c>
      <c r="F326">
        <v>0</v>
      </c>
      <c r="G326">
        <v>1111111</v>
      </c>
      <c r="H326">
        <v>0</v>
      </c>
      <c r="I326">
        <v>0</v>
      </c>
      <c r="J326">
        <v>0</v>
      </c>
      <c r="K326">
        <v>0</v>
      </c>
      <c r="L326">
        <v>0</v>
      </c>
      <c r="M326">
        <v>0</v>
      </c>
    </row>
    <row r="327" spans="2:13" x14ac:dyDescent="0.2">
      <c r="B327">
        <v>0</v>
      </c>
      <c r="C327">
        <v>0</v>
      </c>
      <c r="D327">
        <v>0</v>
      </c>
      <c r="E327">
        <v>0</v>
      </c>
      <c r="F327">
        <v>0</v>
      </c>
      <c r="G327">
        <v>1111111</v>
      </c>
      <c r="H327">
        <v>0</v>
      </c>
      <c r="I327">
        <v>0</v>
      </c>
      <c r="J327">
        <v>0</v>
      </c>
      <c r="K327">
        <v>0</v>
      </c>
      <c r="L327">
        <v>0</v>
      </c>
      <c r="M327">
        <v>0</v>
      </c>
    </row>
    <row r="328" spans="2:13" x14ac:dyDescent="0.2">
      <c r="B328">
        <v>0</v>
      </c>
      <c r="C328">
        <v>0</v>
      </c>
      <c r="D328">
        <v>0</v>
      </c>
      <c r="E328">
        <v>0</v>
      </c>
      <c r="F328">
        <v>0</v>
      </c>
      <c r="G328">
        <v>1111111</v>
      </c>
      <c r="H328">
        <v>0</v>
      </c>
      <c r="I328">
        <v>0</v>
      </c>
      <c r="J328">
        <v>0</v>
      </c>
      <c r="K328">
        <v>0</v>
      </c>
      <c r="L328">
        <v>0</v>
      </c>
      <c r="M328">
        <v>0</v>
      </c>
    </row>
    <row r="329" spans="2:13" x14ac:dyDescent="0.2">
      <c r="B329">
        <v>0</v>
      </c>
      <c r="C329">
        <v>0</v>
      </c>
      <c r="D329">
        <v>0</v>
      </c>
      <c r="E329">
        <v>0</v>
      </c>
      <c r="F329">
        <v>0</v>
      </c>
      <c r="G329">
        <v>1111111</v>
      </c>
      <c r="H329">
        <v>0</v>
      </c>
      <c r="I329">
        <v>0</v>
      </c>
      <c r="J329">
        <v>0</v>
      </c>
      <c r="K329">
        <v>0</v>
      </c>
      <c r="L329">
        <v>0</v>
      </c>
      <c r="M329">
        <v>0</v>
      </c>
    </row>
    <row r="330" spans="2:13" x14ac:dyDescent="0.2">
      <c r="B330">
        <v>0</v>
      </c>
      <c r="C330">
        <v>0</v>
      </c>
      <c r="D330">
        <v>0</v>
      </c>
      <c r="E330">
        <v>0</v>
      </c>
      <c r="F330">
        <v>0</v>
      </c>
      <c r="G330">
        <v>1111111</v>
      </c>
      <c r="H330">
        <v>0</v>
      </c>
      <c r="I330">
        <v>0</v>
      </c>
      <c r="J330">
        <v>0</v>
      </c>
      <c r="K330">
        <v>0</v>
      </c>
      <c r="L330">
        <v>0</v>
      </c>
      <c r="M330">
        <v>0</v>
      </c>
    </row>
    <row r="331" spans="2:13" x14ac:dyDescent="0.2">
      <c r="B331">
        <v>0</v>
      </c>
      <c r="C331">
        <v>0</v>
      </c>
      <c r="D331">
        <v>0</v>
      </c>
      <c r="E331">
        <v>0</v>
      </c>
      <c r="F331">
        <v>0</v>
      </c>
      <c r="G331">
        <v>1111111</v>
      </c>
      <c r="H331">
        <v>0</v>
      </c>
      <c r="I331">
        <v>0</v>
      </c>
      <c r="J331">
        <v>0</v>
      </c>
      <c r="K331">
        <v>0</v>
      </c>
      <c r="L331">
        <v>0</v>
      </c>
      <c r="M331">
        <v>0</v>
      </c>
    </row>
    <row r="332" spans="2:13" x14ac:dyDescent="0.2">
      <c r="B332">
        <v>0</v>
      </c>
      <c r="C332">
        <v>0</v>
      </c>
      <c r="D332">
        <v>0</v>
      </c>
      <c r="E332">
        <v>0</v>
      </c>
      <c r="F332">
        <v>0</v>
      </c>
      <c r="G332">
        <v>1111111</v>
      </c>
      <c r="H332">
        <v>0</v>
      </c>
      <c r="I332">
        <v>0</v>
      </c>
      <c r="J332">
        <v>0</v>
      </c>
      <c r="K332">
        <v>0</v>
      </c>
      <c r="L332">
        <v>0</v>
      </c>
      <c r="M332">
        <v>0</v>
      </c>
    </row>
    <row r="333" spans="2:13" x14ac:dyDescent="0.2">
      <c r="B333">
        <v>0</v>
      </c>
      <c r="C333">
        <v>0</v>
      </c>
      <c r="D333">
        <v>0</v>
      </c>
      <c r="E333">
        <v>0</v>
      </c>
      <c r="F333">
        <v>0</v>
      </c>
      <c r="G333">
        <v>1111111</v>
      </c>
      <c r="H333">
        <v>0</v>
      </c>
      <c r="I333">
        <v>0</v>
      </c>
      <c r="J333">
        <v>0</v>
      </c>
      <c r="K333">
        <v>0</v>
      </c>
      <c r="L333">
        <v>0</v>
      </c>
      <c r="M333">
        <v>0</v>
      </c>
    </row>
    <row r="334" spans="2:13" x14ac:dyDescent="0.2">
      <c r="B334">
        <v>0</v>
      </c>
      <c r="C334">
        <v>0</v>
      </c>
      <c r="D334">
        <v>0</v>
      </c>
      <c r="E334">
        <v>0</v>
      </c>
      <c r="F334">
        <v>0</v>
      </c>
      <c r="G334">
        <v>1111111</v>
      </c>
      <c r="H334">
        <v>0</v>
      </c>
      <c r="I334">
        <v>0</v>
      </c>
      <c r="J334">
        <v>0</v>
      </c>
      <c r="K334">
        <v>0</v>
      </c>
      <c r="L334">
        <v>0</v>
      </c>
      <c r="M334">
        <v>0</v>
      </c>
    </row>
    <row r="335" spans="2:13" x14ac:dyDescent="0.2">
      <c r="B335">
        <v>0</v>
      </c>
      <c r="C335">
        <v>0</v>
      </c>
      <c r="D335">
        <v>0</v>
      </c>
      <c r="E335">
        <v>0</v>
      </c>
      <c r="F335">
        <v>0</v>
      </c>
      <c r="G335">
        <v>1111111</v>
      </c>
      <c r="H335">
        <v>0</v>
      </c>
      <c r="I335">
        <v>0</v>
      </c>
      <c r="J335">
        <v>0</v>
      </c>
      <c r="K335">
        <v>0</v>
      </c>
      <c r="L335">
        <v>0</v>
      </c>
      <c r="M335">
        <v>0</v>
      </c>
    </row>
    <row r="336" spans="2:13" x14ac:dyDescent="0.2">
      <c r="B336">
        <v>0</v>
      </c>
      <c r="C336">
        <v>0</v>
      </c>
      <c r="D336">
        <v>0</v>
      </c>
      <c r="E336">
        <v>0</v>
      </c>
      <c r="F336">
        <v>0</v>
      </c>
      <c r="G336">
        <v>1111111</v>
      </c>
      <c r="H336">
        <v>0</v>
      </c>
      <c r="I336">
        <v>0</v>
      </c>
      <c r="J336">
        <v>0</v>
      </c>
      <c r="K336">
        <v>0</v>
      </c>
      <c r="L336">
        <v>0</v>
      </c>
      <c r="M336">
        <v>0</v>
      </c>
    </row>
    <row r="337" spans="2:13" x14ac:dyDescent="0.2">
      <c r="B337">
        <v>0</v>
      </c>
      <c r="C337">
        <v>0</v>
      </c>
      <c r="D337">
        <v>0</v>
      </c>
      <c r="E337">
        <v>0</v>
      </c>
      <c r="F337">
        <v>0</v>
      </c>
      <c r="G337">
        <v>1111111</v>
      </c>
      <c r="H337">
        <v>0</v>
      </c>
      <c r="I337">
        <v>0</v>
      </c>
      <c r="J337">
        <v>0</v>
      </c>
      <c r="K337">
        <v>0</v>
      </c>
      <c r="L337">
        <v>0</v>
      </c>
      <c r="M337">
        <v>0</v>
      </c>
    </row>
    <row r="338" spans="2:13" x14ac:dyDescent="0.2">
      <c r="B338">
        <v>0</v>
      </c>
      <c r="C338">
        <v>0</v>
      </c>
      <c r="D338">
        <v>0</v>
      </c>
      <c r="E338">
        <v>0</v>
      </c>
      <c r="F338">
        <v>0</v>
      </c>
      <c r="G338">
        <v>1111111</v>
      </c>
      <c r="H338">
        <v>0</v>
      </c>
      <c r="I338">
        <v>0</v>
      </c>
      <c r="J338">
        <v>0</v>
      </c>
      <c r="K338">
        <v>0</v>
      </c>
      <c r="L338">
        <v>0</v>
      </c>
      <c r="M338">
        <v>0</v>
      </c>
    </row>
    <row r="339" spans="2:13" x14ac:dyDescent="0.2">
      <c r="B339">
        <v>0</v>
      </c>
      <c r="C339">
        <v>0</v>
      </c>
      <c r="D339">
        <v>0</v>
      </c>
      <c r="E339">
        <v>0</v>
      </c>
      <c r="F339">
        <v>0</v>
      </c>
      <c r="G339">
        <v>1111111</v>
      </c>
      <c r="H339">
        <v>0</v>
      </c>
      <c r="I339">
        <v>0</v>
      </c>
      <c r="J339">
        <v>0</v>
      </c>
      <c r="K339">
        <v>0</v>
      </c>
      <c r="L339">
        <v>0</v>
      </c>
      <c r="M339">
        <v>0</v>
      </c>
    </row>
    <row r="340" spans="2:13" x14ac:dyDescent="0.2">
      <c r="B340">
        <v>0</v>
      </c>
      <c r="C340">
        <v>0</v>
      </c>
      <c r="D340">
        <v>0</v>
      </c>
      <c r="E340">
        <v>0</v>
      </c>
      <c r="F340">
        <v>0</v>
      </c>
      <c r="G340">
        <v>1111111</v>
      </c>
      <c r="H340">
        <v>0</v>
      </c>
      <c r="I340">
        <v>0</v>
      </c>
      <c r="J340">
        <v>0</v>
      </c>
      <c r="K340">
        <v>0</v>
      </c>
      <c r="L340">
        <v>0</v>
      </c>
      <c r="M340">
        <v>0</v>
      </c>
    </row>
    <row r="341" spans="2:13" x14ac:dyDescent="0.2">
      <c r="B341">
        <v>0</v>
      </c>
      <c r="C341">
        <v>0</v>
      </c>
      <c r="D341">
        <v>0</v>
      </c>
      <c r="E341">
        <v>0</v>
      </c>
      <c r="F341">
        <v>0</v>
      </c>
      <c r="G341">
        <v>1111111</v>
      </c>
      <c r="H341">
        <v>0</v>
      </c>
      <c r="I341">
        <v>0</v>
      </c>
      <c r="J341">
        <v>0</v>
      </c>
      <c r="K341">
        <v>0</v>
      </c>
      <c r="L341">
        <v>0</v>
      </c>
      <c r="M341">
        <v>0</v>
      </c>
    </row>
    <row r="342" spans="2:13" x14ac:dyDescent="0.2">
      <c r="B342">
        <v>0</v>
      </c>
      <c r="C342">
        <v>0</v>
      </c>
      <c r="D342">
        <v>0</v>
      </c>
      <c r="E342">
        <v>0</v>
      </c>
      <c r="F342">
        <v>0</v>
      </c>
      <c r="G342">
        <v>1111111</v>
      </c>
      <c r="H342">
        <v>0</v>
      </c>
      <c r="I342">
        <v>0</v>
      </c>
      <c r="J342">
        <v>0</v>
      </c>
      <c r="K342">
        <v>0</v>
      </c>
      <c r="L342">
        <v>0</v>
      </c>
      <c r="M342">
        <v>0</v>
      </c>
    </row>
    <row r="343" spans="2:13" x14ac:dyDescent="0.2">
      <c r="B343">
        <v>0</v>
      </c>
      <c r="C343">
        <v>0</v>
      </c>
      <c r="D343">
        <v>0</v>
      </c>
      <c r="E343">
        <v>0</v>
      </c>
      <c r="F343">
        <v>0</v>
      </c>
      <c r="G343">
        <v>1111111</v>
      </c>
      <c r="H343">
        <v>0</v>
      </c>
      <c r="I343">
        <v>0</v>
      </c>
      <c r="J343">
        <v>0</v>
      </c>
      <c r="K343">
        <v>0</v>
      </c>
      <c r="L343">
        <v>0</v>
      </c>
      <c r="M343">
        <v>0</v>
      </c>
    </row>
    <row r="344" spans="2:13" x14ac:dyDescent="0.2">
      <c r="B344">
        <v>0</v>
      </c>
      <c r="C344">
        <v>0</v>
      </c>
      <c r="D344">
        <v>0</v>
      </c>
      <c r="E344">
        <v>0</v>
      </c>
      <c r="F344">
        <v>0</v>
      </c>
      <c r="G344">
        <v>1111111</v>
      </c>
      <c r="H344">
        <v>0</v>
      </c>
      <c r="I344">
        <v>0</v>
      </c>
      <c r="J344">
        <v>0</v>
      </c>
      <c r="K344">
        <v>0</v>
      </c>
      <c r="L344">
        <v>0</v>
      </c>
      <c r="M344">
        <v>0</v>
      </c>
    </row>
    <row r="345" spans="2:13" x14ac:dyDescent="0.2">
      <c r="B345">
        <v>0</v>
      </c>
      <c r="C345">
        <v>0</v>
      </c>
      <c r="D345">
        <v>0</v>
      </c>
      <c r="E345">
        <v>0</v>
      </c>
      <c r="F345">
        <v>0</v>
      </c>
      <c r="G345">
        <v>1111111</v>
      </c>
      <c r="H345">
        <v>0</v>
      </c>
      <c r="I345">
        <v>0</v>
      </c>
      <c r="J345">
        <v>0</v>
      </c>
      <c r="K345">
        <v>0</v>
      </c>
      <c r="L345">
        <v>0</v>
      </c>
      <c r="M345">
        <v>0</v>
      </c>
    </row>
    <row r="346" spans="2:13" x14ac:dyDescent="0.2">
      <c r="B346">
        <v>0</v>
      </c>
      <c r="C346">
        <v>0</v>
      </c>
      <c r="D346">
        <v>0</v>
      </c>
      <c r="E346">
        <v>0</v>
      </c>
      <c r="F346">
        <v>0</v>
      </c>
      <c r="G346">
        <v>1111111</v>
      </c>
      <c r="H346">
        <v>0</v>
      </c>
      <c r="I346">
        <v>0</v>
      </c>
      <c r="J346">
        <v>0</v>
      </c>
      <c r="K346">
        <v>0</v>
      </c>
      <c r="L346">
        <v>0</v>
      </c>
      <c r="M346">
        <v>0</v>
      </c>
    </row>
    <row r="347" spans="2:13" x14ac:dyDescent="0.2">
      <c r="B347">
        <v>0</v>
      </c>
      <c r="C347">
        <v>0</v>
      </c>
      <c r="D347">
        <v>0</v>
      </c>
      <c r="E347">
        <v>0</v>
      </c>
      <c r="F347">
        <v>0</v>
      </c>
      <c r="G347">
        <v>1111111</v>
      </c>
      <c r="H347">
        <v>0</v>
      </c>
      <c r="I347">
        <v>0</v>
      </c>
      <c r="J347">
        <v>0</v>
      </c>
      <c r="K347">
        <v>0</v>
      </c>
      <c r="L347">
        <v>0</v>
      </c>
      <c r="M347">
        <v>0</v>
      </c>
    </row>
    <row r="348" spans="2:13" x14ac:dyDescent="0.2">
      <c r="B348">
        <v>0</v>
      </c>
      <c r="C348">
        <v>0</v>
      </c>
      <c r="D348">
        <v>0</v>
      </c>
      <c r="E348">
        <v>0</v>
      </c>
      <c r="F348">
        <v>0</v>
      </c>
      <c r="G348">
        <v>1111111</v>
      </c>
      <c r="H348">
        <v>0</v>
      </c>
      <c r="I348">
        <v>0</v>
      </c>
      <c r="J348">
        <v>0</v>
      </c>
      <c r="K348">
        <v>0</v>
      </c>
      <c r="L348">
        <v>0</v>
      </c>
      <c r="M348">
        <v>0</v>
      </c>
    </row>
    <row r="349" spans="2:13" x14ac:dyDescent="0.2">
      <c r="B349">
        <v>0</v>
      </c>
      <c r="C349">
        <v>0</v>
      </c>
      <c r="D349">
        <v>0</v>
      </c>
      <c r="E349">
        <v>0</v>
      </c>
      <c r="F349">
        <v>0</v>
      </c>
      <c r="G349">
        <v>1111111</v>
      </c>
      <c r="H349">
        <v>0</v>
      </c>
      <c r="I349">
        <v>0</v>
      </c>
      <c r="J349">
        <v>0</v>
      </c>
      <c r="K349">
        <v>0</v>
      </c>
      <c r="L349">
        <v>0</v>
      </c>
      <c r="M349">
        <v>0</v>
      </c>
    </row>
    <row r="350" spans="2:13" x14ac:dyDescent="0.2">
      <c r="B350">
        <v>0</v>
      </c>
      <c r="C350">
        <v>0</v>
      </c>
      <c r="D350">
        <v>0</v>
      </c>
      <c r="E350">
        <v>0</v>
      </c>
      <c r="F350">
        <v>0</v>
      </c>
      <c r="G350">
        <v>1111111</v>
      </c>
      <c r="H350">
        <v>0</v>
      </c>
      <c r="I350">
        <v>0</v>
      </c>
      <c r="J350">
        <v>0</v>
      </c>
      <c r="K350">
        <v>0</v>
      </c>
      <c r="L350">
        <v>0</v>
      </c>
      <c r="M350">
        <v>0</v>
      </c>
    </row>
    <row r="351" spans="2:13" x14ac:dyDescent="0.2">
      <c r="B351">
        <v>0</v>
      </c>
      <c r="C351">
        <v>0</v>
      </c>
      <c r="D351">
        <v>0</v>
      </c>
      <c r="E351">
        <v>0</v>
      </c>
      <c r="F351">
        <v>0</v>
      </c>
      <c r="G351">
        <v>1111111</v>
      </c>
      <c r="H351">
        <v>0</v>
      </c>
      <c r="I351">
        <v>0</v>
      </c>
      <c r="J351">
        <v>0</v>
      </c>
      <c r="K351">
        <v>0</v>
      </c>
      <c r="L351">
        <v>0</v>
      </c>
      <c r="M351">
        <v>0</v>
      </c>
    </row>
    <row r="352" spans="2:13" x14ac:dyDescent="0.2">
      <c r="B352">
        <v>0</v>
      </c>
      <c r="C352">
        <v>0</v>
      </c>
      <c r="D352">
        <v>0</v>
      </c>
      <c r="E352">
        <v>0</v>
      </c>
      <c r="F352">
        <v>0</v>
      </c>
      <c r="G352">
        <v>1111111</v>
      </c>
      <c r="H352">
        <v>0</v>
      </c>
      <c r="I352">
        <v>0</v>
      </c>
      <c r="J352">
        <v>0</v>
      </c>
      <c r="K352">
        <v>0</v>
      </c>
      <c r="L352">
        <v>0</v>
      </c>
      <c r="M352">
        <v>0</v>
      </c>
    </row>
    <row r="353" spans="2:13" x14ac:dyDescent="0.2">
      <c r="B353">
        <v>0</v>
      </c>
      <c r="C353">
        <v>0</v>
      </c>
      <c r="D353">
        <v>0</v>
      </c>
      <c r="E353">
        <v>0</v>
      </c>
      <c r="F353">
        <v>0</v>
      </c>
      <c r="G353">
        <v>1111111</v>
      </c>
      <c r="H353">
        <v>0</v>
      </c>
      <c r="I353">
        <v>0</v>
      </c>
      <c r="J353">
        <v>0</v>
      </c>
      <c r="K353">
        <v>0</v>
      </c>
      <c r="L353">
        <v>0</v>
      </c>
      <c r="M353">
        <v>0</v>
      </c>
    </row>
    <row r="354" spans="2:13" x14ac:dyDescent="0.2">
      <c r="B354">
        <v>0</v>
      </c>
      <c r="C354">
        <v>0</v>
      </c>
      <c r="D354">
        <v>0</v>
      </c>
      <c r="E354">
        <v>0</v>
      </c>
      <c r="F354">
        <v>0</v>
      </c>
      <c r="G354">
        <v>1111111</v>
      </c>
      <c r="H354">
        <v>0</v>
      </c>
      <c r="I354">
        <v>0</v>
      </c>
      <c r="J354">
        <v>0</v>
      </c>
      <c r="K354">
        <v>0</v>
      </c>
      <c r="L354">
        <v>0</v>
      </c>
      <c r="M354">
        <v>0</v>
      </c>
    </row>
    <row r="355" spans="2:13" x14ac:dyDescent="0.2">
      <c r="B355">
        <v>0</v>
      </c>
      <c r="C355">
        <v>0</v>
      </c>
      <c r="D355">
        <v>0</v>
      </c>
      <c r="E355">
        <v>0</v>
      </c>
      <c r="F355">
        <v>0</v>
      </c>
      <c r="G355">
        <v>1111111</v>
      </c>
      <c r="H355">
        <v>0</v>
      </c>
      <c r="I355">
        <v>0</v>
      </c>
      <c r="J355">
        <v>0</v>
      </c>
      <c r="K355">
        <v>0</v>
      </c>
      <c r="L355">
        <v>0</v>
      </c>
      <c r="M355">
        <v>0</v>
      </c>
    </row>
    <row r="356" spans="2:13" x14ac:dyDescent="0.2">
      <c r="B356">
        <v>0</v>
      </c>
      <c r="C356">
        <v>0</v>
      </c>
      <c r="D356">
        <v>0</v>
      </c>
      <c r="E356">
        <v>0</v>
      </c>
      <c r="F356">
        <v>0</v>
      </c>
      <c r="G356">
        <v>1111111</v>
      </c>
      <c r="H356">
        <v>0</v>
      </c>
      <c r="I356">
        <v>0</v>
      </c>
      <c r="J356">
        <v>0</v>
      </c>
      <c r="K356">
        <v>0</v>
      </c>
      <c r="L356">
        <v>0</v>
      </c>
      <c r="M356">
        <v>0</v>
      </c>
    </row>
    <row r="357" spans="2:13" x14ac:dyDescent="0.2">
      <c r="B357">
        <v>0</v>
      </c>
      <c r="C357">
        <v>0</v>
      </c>
      <c r="D357">
        <v>0</v>
      </c>
      <c r="E357">
        <v>0</v>
      </c>
      <c r="F357">
        <v>0</v>
      </c>
      <c r="G357">
        <v>1111111</v>
      </c>
      <c r="H357">
        <v>0</v>
      </c>
      <c r="I357">
        <v>0</v>
      </c>
      <c r="J357">
        <v>0</v>
      </c>
      <c r="K357">
        <v>0</v>
      </c>
      <c r="L357">
        <v>0</v>
      </c>
      <c r="M357">
        <v>0</v>
      </c>
    </row>
    <row r="358" spans="2:13" x14ac:dyDescent="0.2">
      <c r="B358">
        <v>0</v>
      </c>
      <c r="C358">
        <v>0</v>
      </c>
      <c r="D358">
        <v>0</v>
      </c>
      <c r="E358">
        <v>0</v>
      </c>
      <c r="F358">
        <v>0</v>
      </c>
      <c r="G358">
        <v>1111111</v>
      </c>
      <c r="H358">
        <v>0</v>
      </c>
      <c r="I358">
        <v>0</v>
      </c>
      <c r="J358">
        <v>0</v>
      </c>
      <c r="K358">
        <v>0</v>
      </c>
      <c r="L358">
        <v>0</v>
      </c>
      <c r="M358">
        <v>0</v>
      </c>
    </row>
    <row r="359" spans="2:13" x14ac:dyDescent="0.2">
      <c r="B359">
        <v>0</v>
      </c>
      <c r="C359">
        <v>0</v>
      </c>
      <c r="D359">
        <v>0</v>
      </c>
      <c r="E359">
        <v>0</v>
      </c>
      <c r="F359">
        <v>0</v>
      </c>
      <c r="G359">
        <v>1111111</v>
      </c>
      <c r="H359">
        <v>0</v>
      </c>
      <c r="I359">
        <v>0</v>
      </c>
      <c r="J359">
        <v>0</v>
      </c>
      <c r="K359">
        <v>0</v>
      </c>
      <c r="L359">
        <v>0</v>
      </c>
      <c r="M359">
        <v>0</v>
      </c>
    </row>
    <row r="360" spans="2:13" x14ac:dyDescent="0.2">
      <c r="B360">
        <v>0</v>
      </c>
      <c r="C360">
        <v>0</v>
      </c>
      <c r="D360">
        <v>0</v>
      </c>
      <c r="E360">
        <v>0</v>
      </c>
      <c r="F360">
        <v>0</v>
      </c>
      <c r="G360">
        <v>1111111</v>
      </c>
      <c r="H360">
        <v>0</v>
      </c>
      <c r="I360">
        <v>0</v>
      </c>
      <c r="J360">
        <v>0</v>
      </c>
      <c r="K360">
        <v>0</v>
      </c>
      <c r="L360">
        <v>0</v>
      </c>
      <c r="M360">
        <v>0</v>
      </c>
    </row>
    <row r="361" spans="2:13" x14ac:dyDescent="0.2">
      <c r="B361">
        <v>0</v>
      </c>
      <c r="C361">
        <v>0</v>
      </c>
      <c r="D361">
        <v>0</v>
      </c>
      <c r="E361">
        <v>0</v>
      </c>
      <c r="F361">
        <v>0</v>
      </c>
      <c r="G361">
        <v>1111111</v>
      </c>
      <c r="H361">
        <v>0</v>
      </c>
      <c r="I361">
        <v>0</v>
      </c>
      <c r="J361">
        <v>0</v>
      </c>
      <c r="K361">
        <v>0</v>
      </c>
      <c r="L361">
        <v>0</v>
      </c>
      <c r="M361">
        <v>0</v>
      </c>
    </row>
    <row r="362" spans="2:13" x14ac:dyDescent="0.2">
      <c r="B362">
        <v>0</v>
      </c>
      <c r="C362">
        <v>0</v>
      </c>
      <c r="D362">
        <v>0</v>
      </c>
      <c r="E362">
        <v>0</v>
      </c>
      <c r="F362">
        <v>0</v>
      </c>
      <c r="G362">
        <v>1111111</v>
      </c>
      <c r="H362">
        <v>0</v>
      </c>
      <c r="I362">
        <v>0</v>
      </c>
      <c r="J362">
        <v>0</v>
      </c>
      <c r="K362">
        <v>0</v>
      </c>
      <c r="L362">
        <v>0</v>
      </c>
      <c r="M362">
        <v>0</v>
      </c>
    </row>
    <row r="363" spans="2:13" x14ac:dyDescent="0.2">
      <c r="B363">
        <v>0</v>
      </c>
      <c r="C363">
        <v>0</v>
      </c>
      <c r="D363">
        <v>0</v>
      </c>
      <c r="E363">
        <v>0</v>
      </c>
      <c r="F363">
        <v>0</v>
      </c>
      <c r="G363">
        <v>1111111</v>
      </c>
      <c r="H363">
        <v>0</v>
      </c>
      <c r="I363">
        <v>0</v>
      </c>
      <c r="J363">
        <v>0</v>
      </c>
      <c r="K363">
        <v>0</v>
      </c>
      <c r="L363">
        <v>0</v>
      </c>
      <c r="M363">
        <v>0</v>
      </c>
    </row>
    <row r="364" spans="2:13" x14ac:dyDescent="0.2">
      <c r="B364">
        <v>0</v>
      </c>
      <c r="C364">
        <v>0</v>
      </c>
      <c r="D364">
        <v>0</v>
      </c>
      <c r="E364">
        <v>0</v>
      </c>
      <c r="F364">
        <v>0</v>
      </c>
      <c r="G364">
        <v>1111111</v>
      </c>
      <c r="H364">
        <v>0</v>
      </c>
      <c r="I364">
        <v>0</v>
      </c>
      <c r="J364">
        <v>0</v>
      </c>
      <c r="K364">
        <v>0</v>
      </c>
      <c r="L364">
        <v>0</v>
      </c>
      <c r="M364">
        <v>0</v>
      </c>
    </row>
    <row r="365" spans="2:13" x14ac:dyDescent="0.2">
      <c r="B365">
        <v>0</v>
      </c>
      <c r="C365">
        <v>0</v>
      </c>
      <c r="D365">
        <v>0</v>
      </c>
      <c r="E365">
        <v>0</v>
      </c>
      <c r="F365">
        <v>0</v>
      </c>
      <c r="G365">
        <v>1111111</v>
      </c>
      <c r="H365">
        <v>0</v>
      </c>
      <c r="I365">
        <v>0</v>
      </c>
      <c r="J365">
        <v>0</v>
      </c>
      <c r="K365">
        <v>0</v>
      </c>
      <c r="L365">
        <v>0</v>
      </c>
      <c r="M365">
        <v>0</v>
      </c>
    </row>
    <row r="366" spans="2:13" x14ac:dyDescent="0.2">
      <c r="B366">
        <v>0</v>
      </c>
      <c r="C366">
        <v>0</v>
      </c>
      <c r="D366">
        <v>0</v>
      </c>
      <c r="E366">
        <v>0</v>
      </c>
      <c r="F366">
        <v>0</v>
      </c>
      <c r="G366">
        <v>1111111</v>
      </c>
      <c r="H366">
        <v>0</v>
      </c>
      <c r="I366">
        <v>0</v>
      </c>
      <c r="J366">
        <v>0</v>
      </c>
      <c r="K366">
        <v>0</v>
      </c>
      <c r="L366">
        <v>0</v>
      </c>
      <c r="M366">
        <v>0</v>
      </c>
    </row>
    <row r="367" spans="2:13" x14ac:dyDescent="0.2">
      <c r="B367">
        <v>0</v>
      </c>
      <c r="C367">
        <v>0</v>
      </c>
      <c r="D367">
        <v>0</v>
      </c>
      <c r="E367">
        <v>0</v>
      </c>
      <c r="F367">
        <v>0</v>
      </c>
      <c r="G367">
        <v>1111111</v>
      </c>
      <c r="H367">
        <v>0</v>
      </c>
      <c r="I367">
        <v>0</v>
      </c>
      <c r="J367">
        <v>0</v>
      </c>
      <c r="K367">
        <v>0</v>
      </c>
      <c r="L367">
        <v>0</v>
      </c>
      <c r="M367">
        <v>0</v>
      </c>
    </row>
    <row r="368" spans="2:13" x14ac:dyDescent="0.2">
      <c r="B368">
        <v>0</v>
      </c>
      <c r="C368">
        <v>0</v>
      </c>
      <c r="D368">
        <v>0</v>
      </c>
      <c r="E368">
        <v>0</v>
      </c>
      <c r="F368">
        <v>0</v>
      </c>
      <c r="G368">
        <v>1111111</v>
      </c>
      <c r="H368">
        <v>0</v>
      </c>
      <c r="I368">
        <v>0</v>
      </c>
      <c r="J368">
        <v>0</v>
      </c>
      <c r="K368">
        <v>0</v>
      </c>
      <c r="L368">
        <v>0</v>
      </c>
      <c r="M368">
        <v>0</v>
      </c>
    </row>
    <row r="369" spans="2:13" x14ac:dyDescent="0.2">
      <c r="B369">
        <v>0</v>
      </c>
      <c r="C369">
        <v>0</v>
      </c>
      <c r="D369">
        <v>0</v>
      </c>
      <c r="E369">
        <v>0</v>
      </c>
      <c r="F369">
        <v>0</v>
      </c>
      <c r="G369">
        <v>1111111</v>
      </c>
      <c r="H369">
        <v>0</v>
      </c>
      <c r="I369">
        <v>0</v>
      </c>
      <c r="J369">
        <v>0</v>
      </c>
      <c r="K369">
        <v>0</v>
      </c>
      <c r="L369">
        <v>0</v>
      </c>
      <c r="M369">
        <v>0</v>
      </c>
    </row>
    <row r="370" spans="2:13" x14ac:dyDescent="0.2">
      <c r="B370">
        <v>0</v>
      </c>
      <c r="C370">
        <v>0</v>
      </c>
      <c r="D370">
        <v>0</v>
      </c>
      <c r="E370">
        <v>0</v>
      </c>
      <c r="F370">
        <v>0</v>
      </c>
      <c r="G370">
        <v>1111111</v>
      </c>
      <c r="H370">
        <v>0</v>
      </c>
      <c r="I370">
        <v>0</v>
      </c>
      <c r="J370">
        <v>0</v>
      </c>
      <c r="K370">
        <v>0</v>
      </c>
      <c r="L370">
        <v>0</v>
      </c>
      <c r="M370">
        <v>0</v>
      </c>
    </row>
    <row r="371" spans="2:13" x14ac:dyDescent="0.2">
      <c r="B371">
        <v>0</v>
      </c>
      <c r="C371">
        <v>0</v>
      </c>
      <c r="D371">
        <v>0</v>
      </c>
      <c r="E371">
        <v>0</v>
      </c>
      <c r="F371">
        <v>0</v>
      </c>
      <c r="G371">
        <v>1111111</v>
      </c>
      <c r="H371">
        <v>0</v>
      </c>
      <c r="I371">
        <v>0</v>
      </c>
      <c r="J371">
        <v>0</v>
      </c>
      <c r="K371">
        <v>0</v>
      </c>
      <c r="L371">
        <v>0</v>
      </c>
      <c r="M371">
        <v>0</v>
      </c>
    </row>
    <row r="372" spans="2:13" x14ac:dyDescent="0.2">
      <c r="B372">
        <v>0</v>
      </c>
      <c r="C372">
        <v>0</v>
      </c>
      <c r="D372">
        <v>0</v>
      </c>
      <c r="E372">
        <v>0</v>
      </c>
      <c r="F372">
        <v>0</v>
      </c>
      <c r="G372">
        <v>1111111</v>
      </c>
      <c r="H372">
        <v>0</v>
      </c>
      <c r="I372">
        <v>0</v>
      </c>
      <c r="J372">
        <v>0</v>
      </c>
      <c r="K372">
        <v>0</v>
      </c>
      <c r="L372">
        <v>0</v>
      </c>
      <c r="M372">
        <v>0</v>
      </c>
    </row>
    <row r="373" spans="2:13" x14ac:dyDescent="0.2">
      <c r="B373">
        <v>0</v>
      </c>
      <c r="C373">
        <v>0</v>
      </c>
      <c r="D373">
        <v>0</v>
      </c>
      <c r="E373">
        <v>0</v>
      </c>
      <c r="F373">
        <v>0</v>
      </c>
      <c r="G373">
        <v>1111111</v>
      </c>
      <c r="H373">
        <v>0</v>
      </c>
      <c r="I373">
        <v>0</v>
      </c>
      <c r="J373">
        <v>0</v>
      </c>
      <c r="K373">
        <v>0</v>
      </c>
      <c r="L373">
        <v>0</v>
      </c>
      <c r="M373">
        <v>0</v>
      </c>
    </row>
    <row r="374" spans="2:13" x14ac:dyDescent="0.2">
      <c r="B374">
        <v>0</v>
      </c>
      <c r="C374">
        <v>0</v>
      </c>
      <c r="D374">
        <v>0</v>
      </c>
      <c r="E374">
        <v>0</v>
      </c>
      <c r="F374">
        <v>0</v>
      </c>
      <c r="G374">
        <v>1111111</v>
      </c>
      <c r="H374">
        <v>0</v>
      </c>
      <c r="I374">
        <v>0</v>
      </c>
      <c r="J374">
        <v>0</v>
      </c>
      <c r="K374">
        <v>0</v>
      </c>
      <c r="L374">
        <v>0</v>
      </c>
      <c r="M374">
        <v>0</v>
      </c>
    </row>
    <row r="375" spans="2:13" x14ac:dyDescent="0.2">
      <c r="B375">
        <v>0</v>
      </c>
      <c r="C375">
        <v>0</v>
      </c>
      <c r="D375">
        <v>0</v>
      </c>
      <c r="E375">
        <v>0</v>
      </c>
      <c r="F375">
        <v>0</v>
      </c>
      <c r="G375">
        <v>1111111</v>
      </c>
      <c r="H375">
        <v>0</v>
      </c>
      <c r="I375">
        <v>0</v>
      </c>
      <c r="J375">
        <v>0</v>
      </c>
      <c r="K375">
        <v>0</v>
      </c>
      <c r="L375">
        <v>0</v>
      </c>
      <c r="M375">
        <v>0</v>
      </c>
    </row>
    <row r="376" spans="2:13" x14ac:dyDescent="0.2">
      <c r="B376">
        <v>0</v>
      </c>
      <c r="C376">
        <v>0</v>
      </c>
      <c r="D376">
        <v>0</v>
      </c>
      <c r="E376">
        <v>0</v>
      </c>
      <c r="F376">
        <v>0</v>
      </c>
      <c r="G376">
        <v>1111111</v>
      </c>
      <c r="H376">
        <v>0</v>
      </c>
      <c r="I376">
        <v>0</v>
      </c>
      <c r="J376">
        <v>0</v>
      </c>
      <c r="K376">
        <v>0</v>
      </c>
      <c r="L376">
        <v>0</v>
      </c>
      <c r="M376">
        <v>0</v>
      </c>
    </row>
    <row r="377" spans="2:13" x14ac:dyDescent="0.2">
      <c r="B377">
        <v>0</v>
      </c>
      <c r="C377">
        <v>0</v>
      </c>
      <c r="D377">
        <v>0</v>
      </c>
      <c r="E377">
        <v>0</v>
      </c>
      <c r="F377">
        <v>0</v>
      </c>
      <c r="G377">
        <v>1111111</v>
      </c>
      <c r="H377">
        <v>0</v>
      </c>
      <c r="I377">
        <v>0</v>
      </c>
      <c r="J377">
        <v>0</v>
      </c>
      <c r="K377">
        <v>0</v>
      </c>
      <c r="L377">
        <v>0</v>
      </c>
      <c r="M377">
        <v>0</v>
      </c>
    </row>
    <row r="378" spans="2:13" x14ac:dyDescent="0.2">
      <c r="B378">
        <v>0</v>
      </c>
      <c r="C378">
        <v>0</v>
      </c>
      <c r="D378">
        <v>0</v>
      </c>
      <c r="E378">
        <v>0</v>
      </c>
      <c r="F378">
        <v>0</v>
      </c>
      <c r="G378">
        <v>1111111</v>
      </c>
      <c r="H378">
        <v>0</v>
      </c>
      <c r="I378">
        <v>0</v>
      </c>
      <c r="J378">
        <v>0</v>
      </c>
      <c r="K378">
        <v>0</v>
      </c>
      <c r="L378">
        <v>0</v>
      </c>
      <c r="M378">
        <v>0</v>
      </c>
    </row>
    <row r="379" spans="2:13" x14ac:dyDescent="0.2">
      <c r="B379">
        <v>0</v>
      </c>
      <c r="C379">
        <v>0</v>
      </c>
      <c r="D379">
        <v>0</v>
      </c>
      <c r="E379">
        <v>0</v>
      </c>
      <c r="F379">
        <v>0</v>
      </c>
      <c r="G379">
        <v>1111111</v>
      </c>
      <c r="H379">
        <v>0</v>
      </c>
      <c r="I379">
        <v>0</v>
      </c>
      <c r="J379">
        <v>0</v>
      </c>
      <c r="K379">
        <v>0</v>
      </c>
      <c r="L379">
        <v>0</v>
      </c>
      <c r="M379">
        <v>0</v>
      </c>
    </row>
    <row r="380" spans="2:13" x14ac:dyDescent="0.2">
      <c r="B380">
        <v>0</v>
      </c>
      <c r="C380">
        <v>0</v>
      </c>
      <c r="D380">
        <v>0</v>
      </c>
      <c r="E380">
        <v>0</v>
      </c>
      <c r="F380">
        <v>0</v>
      </c>
      <c r="G380">
        <v>1111111</v>
      </c>
      <c r="H380">
        <v>0</v>
      </c>
      <c r="I380">
        <v>0</v>
      </c>
      <c r="J380">
        <v>0</v>
      </c>
      <c r="K380">
        <v>0</v>
      </c>
      <c r="L380">
        <v>0</v>
      </c>
      <c r="M380">
        <v>0</v>
      </c>
    </row>
    <row r="381" spans="2:13" x14ac:dyDescent="0.2">
      <c r="B381">
        <v>0</v>
      </c>
      <c r="C381">
        <v>0</v>
      </c>
      <c r="D381">
        <v>0</v>
      </c>
      <c r="E381">
        <v>0</v>
      </c>
      <c r="F381">
        <v>0</v>
      </c>
      <c r="G381">
        <v>1111111</v>
      </c>
      <c r="H381">
        <v>0</v>
      </c>
      <c r="I381">
        <v>0</v>
      </c>
      <c r="J381">
        <v>0</v>
      </c>
      <c r="K381">
        <v>0</v>
      </c>
      <c r="L381">
        <v>0</v>
      </c>
      <c r="M381">
        <v>0</v>
      </c>
    </row>
    <row r="382" spans="2:13" x14ac:dyDescent="0.2">
      <c r="B382">
        <v>0</v>
      </c>
      <c r="C382">
        <v>0</v>
      </c>
      <c r="D382">
        <v>0</v>
      </c>
      <c r="E382">
        <v>0</v>
      </c>
      <c r="F382">
        <v>0</v>
      </c>
      <c r="G382">
        <v>1111111</v>
      </c>
      <c r="H382">
        <v>0</v>
      </c>
      <c r="I382">
        <v>0</v>
      </c>
      <c r="J382">
        <v>0</v>
      </c>
      <c r="K382">
        <v>0</v>
      </c>
      <c r="L382">
        <v>0</v>
      </c>
      <c r="M382">
        <v>0</v>
      </c>
    </row>
    <row r="383" spans="2:13" x14ac:dyDescent="0.2">
      <c r="B383">
        <v>0</v>
      </c>
      <c r="C383">
        <v>0</v>
      </c>
      <c r="D383">
        <v>0</v>
      </c>
      <c r="E383">
        <v>0</v>
      </c>
      <c r="F383">
        <v>0</v>
      </c>
      <c r="G383">
        <v>1111111</v>
      </c>
      <c r="H383">
        <v>0</v>
      </c>
      <c r="I383">
        <v>0</v>
      </c>
      <c r="J383">
        <v>0</v>
      </c>
      <c r="K383">
        <v>0</v>
      </c>
      <c r="L383">
        <v>0</v>
      </c>
      <c r="M383">
        <v>0</v>
      </c>
    </row>
    <row r="384" spans="2:13" x14ac:dyDescent="0.2">
      <c r="B384">
        <v>0</v>
      </c>
      <c r="C384">
        <v>0</v>
      </c>
      <c r="D384">
        <v>0</v>
      </c>
      <c r="E384">
        <v>0</v>
      </c>
      <c r="F384">
        <v>0</v>
      </c>
      <c r="G384">
        <v>1111111</v>
      </c>
      <c r="H384">
        <v>0</v>
      </c>
      <c r="I384">
        <v>0</v>
      </c>
      <c r="J384">
        <v>0</v>
      </c>
      <c r="K384">
        <v>0</v>
      </c>
      <c r="L384">
        <v>0</v>
      </c>
      <c r="M384">
        <v>0</v>
      </c>
    </row>
    <row r="385" spans="2:13" x14ac:dyDescent="0.2">
      <c r="B385">
        <v>0</v>
      </c>
      <c r="C385">
        <v>0</v>
      </c>
      <c r="D385">
        <v>0</v>
      </c>
      <c r="E385">
        <v>0</v>
      </c>
      <c r="F385">
        <v>0</v>
      </c>
      <c r="G385">
        <v>1111111</v>
      </c>
      <c r="H385">
        <v>0</v>
      </c>
      <c r="I385">
        <v>0</v>
      </c>
      <c r="J385">
        <v>0</v>
      </c>
      <c r="K385">
        <v>0</v>
      </c>
      <c r="L385">
        <v>0</v>
      </c>
      <c r="M385">
        <v>0</v>
      </c>
    </row>
    <row r="386" spans="2:13" x14ac:dyDescent="0.2">
      <c r="B386">
        <v>0</v>
      </c>
      <c r="C386">
        <v>0</v>
      </c>
      <c r="D386">
        <v>0</v>
      </c>
      <c r="E386">
        <v>0</v>
      </c>
      <c r="F386">
        <v>0</v>
      </c>
      <c r="G386">
        <v>1111111</v>
      </c>
      <c r="H386">
        <v>0</v>
      </c>
      <c r="I386">
        <v>0</v>
      </c>
      <c r="J386">
        <v>0</v>
      </c>
      <c r="K386">
        <v>0</v>
      </c>
      <c r="L386">
        <v>0</v>
      </c>
      <c r="M386">
        <v>0</v>
      </c>
    </row>
    <row r="387" spans="2:13" x14ac:dyDescent="0.2">
      <c r="B387">
        <v>0</v>
      </c>
      <c r="C387">
        <v>0</v>
      </c>
      <c r="D387">
        <v>0</v>
      </c>
      <c r="E387">
        <v>0</v>
      </c>
      <c r="F387">
        <v>0</v>
      </c>
      <c r="G387">
        <v>1111111</v>
      </c>
      <c r="H387">
        <v>0</v>
      </c>
      <c r="I387">
        <v>0</v>
      </c>
      <c r="J387">
        <v>0</v>
      </c>
      <c r="K387">
        <v>0</v>
      </c>
      <c r="L387">
        <v>0</v>
      </c>
      <c r="M387">
        <v>0</v>
      </c>
    </row>
    <row r="388" spans="2:13" x14ac:dyDescent="0.2">
      <c r="B388">
        <v>0</v>
      </c>
      <c r="C388">
        <v>0</v>
      </c>
      <c r="D388">
        <v>0</v>
      </c>
      <c r="E388">
        <v>0</v>
      </c>
      <c r="F388">
        <v>0</v>
      </c>
      <c r="G388">
        <v>1111111</v>
      </c>
      <c r="H388">
        <v>0</v>
      </c>
      <c r="I388">
        <v>0</v>
      </c>
      <c r="J388">
        <v>0</v>
      </c>
      <c r="K388">
        <v>0</v>
      </c>
      <c r="L388">
        <v>0</v>
      </c>
      <c r="M388">
        <v>0</v>
      </c>
    </row>
    <row r="389" spans="2:13" x14ac:dyDescent="0.2">
      <c r="B389">
        <v>0</v>
      </c>
      <c r="C389">
        <v>0</v>
      </c>
      <c r="D389">
        <v>0</v>
      </c>
      <c r="E389">
        <v>0</v>
      </c>
      <c r="F389">
        <v>0</v>
      </c>
      <c r="G389">
        <v>1111111</v>
      </c>
      <c r="H389">
        <v>0</v>
      </c>
      <c r="I389">
        <v>0</v>
      </c>
      <c r="J389">
        <v>0</v>
      </c>
      <c r="K389">
        <v>0</v>
      </c>
      <c r="L389">
        <v>0</v>
      </c>
      <c r="M389">
        <v>0</v>
      </c>
    </row>
    <row r="390" spans="2:13" x14ac:dyDescent="0.2">
      <c r="B390">
        <v>0</v>
      </c>
      <c r="C390">
        <v>0</v>
      </c>
      <c r="D390">
        <v>0</v>
      </c>
      <c r="E390">
        <v>0</v>
      </c>
      <c r="F390">
        <v>0</v>
      </c>
      <c r="G390">
        <v>1111111</v>
      </c>
      <c r="H390">
        <v>0</v>
      </c>
      <c r="I390">
        <v>0</v>
      </c>
      <c r="J390">
        <v>0</v>
      </c>
      <c r="K390">
        <v>0</v>
      </c>
      <c r="L390">
        <v>0</v>
      </c>
      <c r="M390">
        <v>0</v>
      </c>
    </row>
    <row r="391" spans="2:13" x14ac:dyDescent="0.2">
      <c r="B391">
        <v>0</v>
      </c>
      <c r="C391">
        <v>0</v>
      </c>
      <c r="D391">
        <v>0</v>
      </c>
      <c r="E391">
        <v>0</v>
      </c>
      <c r="F391">
        <v>0</v>
      </c>
      <c r="G391">
        <v>1111111</v>
      </c>
      <c r="H391">
        <v>0</v>
      </c>
      <c r="I391">
        <v>0</v>
      </c>
      <c r="J391">
        <v>0</v>
      </c>
      <c r="K391">
        <v>0</v>
      </c>
      <c r="L391">
        <v>0</v>
      </c>
      <c r="M391">
        <v>0</v>
      </c>
    </row>
    <row r="392" spans="2:13" x14ac:dyDescent="0.2">
      <c r="B392">
        <v>0</v>
      </c>
      <c r="C392">
        <v>0</v>
      </c>
      <c r="D392">
        <v>0</v>
      </c>
      <c r="E392">
        <v>0</v>
      </c>
      <c r="F392">
        <v>0</v>
      </c>
      <c r="G392">
        <v>1111111</v>
      </c>
      <c r="H392">
        <v>0</v>
      </c>
      <c r="I392">
        <v>0</v>
      </c>
      <c r="J392">
        <v>0</v>
      </c>
      <c r="K392">
        <v>0</v>
      </c>
      <c r="L392">
        <v>0</v>
      </c>
      <c r="M392">
        <v>0</v>
      </c>
    </row>
    <row r="393" spans="2:13" x14ac:dyDescent="0.2">
      <c r="B393">
        <v>0</v>
      </c>
      <c r="C393">
        <v>0</v>
      </c>
      <c r="D393">
        <v>0</v>
      </c>
      <c r="E393">
        <v>0</v>
      </c>
      <c r="F393">
        <v>0</v>
      </c>
      <c r="G393">
        <v>1111111</v>
      </c>
      <c r="H393">
        <v>0</v>
      </c>
      <c r="I393">
        <v>0</v>
      </c>
      <c r="J393">
        <v>0</v>
      </c>
      <c r="K393">
        <v>0</v>
      </c>
      <c r="L393">
        <v>0</v>
      </c>
      <c r="M393">
        <v>0</v>
      </c>
    </row>
    <row r="394" spans="2:13" x14ac:dyDescent="0.2">
      <c r="B394">
        <v>0</v>
      </c>
      <c r="C394">
        <v>0</v>
      </c>
      <c r="D394">
        <v>0</v>
      </c>
      <c r="E394">
        <v>0</v>
      </c>
      <c r="F394">
        <v>0</v>
      </c>
      <c r="G394">
        <v>1111111</v>
      </c>
      <c r="H394">
        <v>0</v>
      </c>
      <c r="I394">
        <v>0</v>
      </c>
      <c r="J394">
        <v>0</v>
      </c>
      <c r="K394">
        <v>0</v>
      </c>
      <c r="L394">
        <v>0</v>
      </c>
      <c r="M394">
        <v>0</v>
      </c>
    </row>
    <row r="395" spans="2:13" x14ac:dyDescent="0.2">
      <c r="B395">
        <v>0</v>
      </c>
      <c r="C395">
        <v>0</v>
      </c>
      <c r="D395">
        <v>0</v>
      </c>
      <c r="E395">
        <v>0</v>
      </c>
      <c r="F395">
        <v>0</v>
      </c>
      <c r="G395">
        <v>1111111</v>
      </c>
      <c r="H395">
        <v>0</v>
      </c>
      <c r="I395">
        <v>0</v>
      </c>
      <c r="J395">
        <v>0</v>
      </c>
      <c r="K395">
        <v>0</v>
      </c>
      <c r="L395">
        <v>0</v>
      </c>
      <c r="M395">
        <v>0</v>
      </c>
    </row>
    <row r="396" spans="2:13" x14ac:dyDescent="0.2">
      <c r="B396">
        <v>0</v>
      </c>
      <c r="C396">
        <v>0</v>
      </c>
      <c r="D396">
        <v>0</v>
      </c>
      <c r="E396">
        <v>0</v>
      </c>
      <c r="F396">
        <v>0</v>
      </c>
      <c r="G396">
        <v>1111111</v>
      </c>
      <c r="H396">
        <v>0</v>
      </c>
      <c r="I396">
        <v>0</v>
      </c>
      <c r="J396">
        <v>0</v>
      </c>
      <c r="K396">
        <v>0</v>
      </c>
      <c r="L396">
        <v>0</v>
      </c>
      <c r="M396">
        <v>0</v>
      </c>
    </row>
    <row r="397" spans="2:13" x14ac:dyDescent="0.2">
      <c r="B397">
        <v>0</v>
      </c>
      <c r="C397">
        <v>0</v>
      </c>
      <c r="D397">
        <v>0</v>
      </c>
      <c r="E397">
        <v>0</v>
      </c>
      <c r="F397">
        <v>0</v>
      </c>
      <c r="G397">
        <v>1111111</v>
      </c>
      <c r="H397">
        <v>0</v>
      </c>
      <c r="I397">
        <v>0</v>
      </c>
      <c r="J397">
        <v>0</v>
      </c>
      <c r="K397">
        <v>0</v>
      </c>
      <c r="L397">
        <v>0</v>
      </c>
      <c r="M397">
        <v>0</v>
      </c>
    </row>
    <row r="398" spans="2:13" x14ac:dyDescent="0.2">
      <c r="B398">
        <v>0</v>
      </c>
      <c r="C398">
        <v>0</v>
      </c>
      <c r="D398">
        <v>0</v>
      </c>
      <c r="E398">
        <v>0</v>
      </c>
      <c r="F398">
        <v>0</v>
      </c>
      <c r="G398">
        <v>1111111</v>
      </c>
      <c r="H398">
        <v>0</v>
      </c>
      <c r="I398">
        <v>0</v>
      </c>
      <c r="J398">
        <v>0</v>
      </c>
      <c r="K398">
        <v>0</v>
      </c>
      <c r="L398">
        <v>0</v>
      </c>
      <c r="M398">
        <v>0</v>
      </c>
    </row>
    <row r="399" spans="2:13" x14ac:dyDescent="0.2">
      <c r="B399">
        <v>0</v>
      </c>
      <c r="C399">
        <v>0</v>
      </c>
      <c r="D399">
        <v>0</v>
      </c>
      <c r="E399">
        <v>0</v>
      </c>
      <c r="F399">
        <v>0</v>
      </c>
      <c r="G399">
        <v>1111111</v>
      </c>
      <c r="H399">
        <v>0</v>
      </c>
      <c r="I399">
        <v>0</v>
      </c>
      <c r="J399">
        <v>0</v>
      </c>
      <c r="K399">
        <v>0</v>
      </c>
      <c r="L399">
        <v>0</v>
      </c>
      <c r="M399">
        <v>0</v>
      </c>
    </row>
    <row r="400" spans="2:13" x14ac:dyDescent="0.2">
      <c r="B400">
        <v>0</v>
      </c>
      <c r="C400">
        <v>0</v>
      </c>
      <c r="D400">
        <v>0</v>
      </c>
      <c r="E400">
        <v>0</v>
      </c>
      <c r="F400">
        <v>0</v>
      </c>
      <c r="G400">
        <v>1111111</v>
      </c>
      <c r="H400">
        <v>0</v>
      </c>
      <c r="I400">
        <v>0</v>
      </c>
      <c r="J400">
        <v>0</v>
      </c>
      <c r="K400">
        <v>0</v>
      </c>
      <c r="L400">
        <v>0</v>
      </c>
      <c r="M400">
        <v>0</v>
      </c>
    </row>
    <row r="401" spans="2:13" x14ac:dyDescent="0.2">
      <c r="B401">
        <v>0</v>
      </c>
      <c r="C401">
        <v>0</v>
      </c>
      <c r="D401">
        <v>0</v>
      </c>
      <c r="E401">
        <v>0</v>
      </c>
      <c r="F401">
        <v>0</v>
      </c>
      <c r="G401">
        <v>1111111</v>
      </c>
      <c r="H401">
        <v>0</v>
      </c>
      <c r="I401">
        <v>0</v>
      </c>
      <c r="J401">
        <v>0</v>
      </c>
      <c r="K401">
        <v>0</v>
      </c>
      <c r="L401">
        <v>0</v>
      </c>
      <c r="M401">
        <v>0</v>
      </c>
    </row>
    <row r="402" spans="2:13" x14ac:dyDescent="0.2">
      <c r="B402">
        <v>0</v>
      </c>
      <c r="C402">
        <v>0</v>
      </c>
      <c r="D402">
        <v>0</v>
      </c>
      <c r="E402">
        <v>0</v>
      </c>
      <c r="F402">
        <v>0</v>
      </c>
      <c r="G402">
        <v>1111111</v>
      </c>
      <c r="H402">
        <v>0</v>
      </c>
      <c r="I402">
        <v>0</v>
      </c>
      <c r="J402">
        <v>0</v>
      </c>
      <c r="K402">
        <v>0</v>
      </c>
      <c r="L402">
        <v>0</v>
      </c>
      <c r="M402">
        <v>0</v>
      </c>
    </row>
    <row r="403" spans="2:13" x14ac:dyDescent="0.2">
      <c r="B403">
        <v>0</v>
      </c>
      <c r="C403">
        <v>0</v>
      </c>
      <c r="D403">
        <v>0</v>
      </c>
      <c r="E403">
        <v>0</v>
      </c>
      <c r="F403">
        <v>0</v>
      </c>
      <c r="G403">
        <v>1111111</v>
      </c>
      <c r="H403">
        <v>0</v>
      </c>
      <c r="I403">
        <v>0</v>
      </c>
      <c r="J403">
        <v>0</v>
      </c>
      <c r="K403">
        <v>0</v>
      </c>
      <c r="L403">
        <v>0</v>
      </c>
      <c r="M403">
        <v>0</v>
      </c>
    </row>
    <row r="404" spans="2:13" x14ac:dyDescent="0.2">
      <c r="B404">
        <v>0</v>
      </c>
      <c r="C404">
        <v>0</v>
      </c>
      <c r="D404">
        <v>0</v>
      </c>
      <c r="E404">
        <v>0</v>
      </c>
      <c r="F404">
        <v>0</v>
      </c>
      <c r="G404">
        <v>1111111</v>
      </c>
      <c r="H404">
        <v>0</v>
      </c>
      <c r="I404">
        <v>0</v>
      </c>
      <c r="J404">
        <v>0</v>
      </c>
      <c r="K404">
        <v>0</v>
      </c>
      <c r="L404">
        <v>0</v>
      </c>
      <c r="M404">
        <v>0</v>
      </c>
    </row>
    <row r="405" spans="2:13" x14ac:dyDescent="0.2">
      <c r="B405">
        <v>0</v>
      </c>
      <c r="C405">
        <v>0</v>
      </c>
      <c r="D405">
        <v>0</v>
      </c>
      <c r="E405">
        <v>0</v>
      </c>
      <c r="F405">
        <v>0</v>
      </c>
      <c r="G405">
        <v>1111111</v>
      </c>
      <c r="H405">
        <v>0</v>
      </c>
      <c r="I405">
        <v>0</v>
      </c>
      <c r="J405">
        <v>0</v>
      </c>
      <c r="K405">
        <v>0</v>
      </c>
      <c r="L405">
        <v>0</v>
      </c>
      <c r="M405">
        <v>0</v>
      </c>
    </row>
    <row r="406" spans="2:13" x14ac:dyDescent="0.2">
      <c r="B406">
        <v>0</v>
      </c>
      <c r="C406">
        <v>0</v>
      </c>
      <c r="D406">
        <v>0</v>
      </c>
      <c r="E406">
        <v>0</v>
      </c>
      <c r="F406">
        <v>0</v>
      </c>
      <c r="G406">
        <v>1111111</v>
      </c>
      <c r="H406">
        <v>0</v>
      </c>
      <c r="I406">
        <v>0</v>
      </c>
      <c r="J406">
        <v>0</v>
      </c>
      <c r="K406">
        <v>0</v>
      </c>
      <c r="L406">
        <v>0</v>
      </c>
      <c r="M406">
        <v>0</v>
      </c>
    </row>
    <row r="407" spans="2:13" x14ac:dyDescent="0.2">
      <c r="B407">
        <v>0</v>
      </c>
      <c r="C407">
        <v>0</v>
      </c>
      <c r="D407">
        <v>0</v>
      </c>
      <c r="E407">
        <v>0</v>
      </c>
      <c r="F407">
        <v>0</v>
      </c>
      <c r="G407">
        <v>1111111</v>
      </c>
      <c r="H407">
        <v>0</v>
      </c>
      <c r="I407">
        <v>0</v>
      </c>
      <c r="J407">
        <v>0</v>
      </c>
      <c r="K407">
        <v>0</v>
      </c>
      <c r="L407">
        <v>0</v>
      </c>
      <c r="M407">
        <v>0</v>
      </c>
    </row>
    <row r="408" spans="2:13" x14ac:dyDescent="0.2">
      <c r="B408">
        <v>0</v>
      </c>
      <c r="C408">
        <v>0</v>
      </c>
      <c r="D408">
        <v>0</v>
      </c>
      <c r="E408">
        <v>0</v>
      </c>
      <c r="F408">
        <v>0</v>
      </c>
      <c r="G408">
        <v>1111111</v>
      </c>
      <c r="H408">
        <v>0</v>
      </c>
      <c r="I408">
        <v>0</v>
      </c>
      <c r="J408">
        <v>0</v>
      </c>
      <c r="K408">
        <v>0</v>
      </c>
      <c r="L408">
        <v>0</v>
      </c>
      <c r="M408">
        <v>0</v>
      </c>
    </row>
    <row r="409" spans="2:13" x14ac:dyDescent="0.2">
      <c r="B409">
        <v>0</v>
      </c>
      <c r="C409">
        <v>0</v>
      </c>
      <c r="D409">
        <v>0</v>
      </c>
      <c r="E409">
        <v>0</v>
      </c>
      <c r="F409">
        <v>0</v>
      </c>
      <c r="G409">
        <v>1111111</v>
      </c>
      <c r="H409">
        <v>0</v>
      </c>
      <c r="I409">
        <v>0</v>
      </c>
      <c r="J409">
        <v>0</v>
      </c>
      <c r="K409">
        <v>0</v>
      </c>
      <c r="L409">
        <v>0</v>
      </c>
      <c r="M409">
        <v>0</v>
      </c>
    </row>
    <row r="410" spans="2:13" x14ac:dyDescent="0.2">
      <c r="B410">
        <v>0</v>
      </c>
      <c r="C410">
        <v>0</v>
      </c>
      <c r="D410">
        <v>0</v>
      </c>
      <c r="E410">
        <v>0</v>
      </c>
      <c r="F410">
        <v>0</v>
      </c>
      <c r="G410">
        <v>1111111</v>
      </c>
      <c r="H410">
        <v>0</v>
      </c>
      <c r="I410">
        <v>0</v>
      </c>
      <c r="J410">
        <v>0</v>
      </c>
      <c r="K410">
        <v>0</v>
      </c>
      <c r="L410">
        <v>0</v>
      </c>
      <c r="M410">
        <v>0</v>
      </c>
    </row>
    <row r="411" spans="2:13" x14ac:dyDescent="0.2">
      <c r="B411">
        <v>0</v>
      </c>
      <c r="C411">
        <v>0</v>
      </c>
      <c r="D411">
        <v>0</v>
      </c>
      <c r="E411">
        <v>0</v>
      </c>
      <c r="F411">
        <v>0</v>
      </c>
      <c r="G411">
        <v>1111111</v>
      </c>
      <c r="H411">
        <v>0</v>
      </c>
      <c r="I411">
        <v>0</v>
      </c>
      <c r="J411">
        <v>0</v>
      </c>
      <c r="K411">
        <v>0</v>
      </c>
      <c r="L411">
        <v>0</v>
      </c>
      <c r="M411">
        <v>0</v>
      </c>
    </row>
    <row r="412" spans="2:13" x14ac:dyDescent="0.2">
      <c r="B412">
        <v>0</v>
      </c>
      <c r="C412">
        <v>0</v>
      </c>
      <c r="D412">
        <v>0</v>
      </c>
      <c r="E412">
        <v>0</v>
      </c>
      <c r="F412">
        <v>0</v>
      </c>
      <c r="G412">
        <v>1111111</v>
      </c>
      <c r="H412">
        <v>0</v>
      </c>
      <c r="I412">
        <v>0</v>
      </c>
      <c r="J412">
        <v>0</v>
      </c>
      <c r="K412">
        <v>0</v>
      </c>
      <c r="L412">
        <v>0</v>
      </c>
      <c r="M412">
        <v>0</v>
      </c>
    </row>
    <row r="413" spans="2:13" x14ac:dyDescent="0.2">
      <c r="B413">
        <v>0</v>
      </c>
      <c r="C413">
        <v>0</v>
      </c>
      <c r="D413">
        <v>0</v>
      </c>
      <c r="E413">
        <v>0</v>
      </c>
      <c r="F413">
        <v>0</v>
      </c>
      <c r="G413">
        <v>1111111</v>
      </c>
      <c r="H413">
        <v>0</v>
      </c>
      <c r="I413">
        <v>0</v>
      </c>
      <c r="J413">
        <v>0</v>
      </c>
      <c r="K413">
        <v>0</v>
      </c>
      <c r="L413">
        <v>0</v>
      </c>
      <c r="M413">
        <v>0</v>
      </c>
    </row>
    <row r="414" spans="2:13" x14ac:dyDescent="0.2">
      <c r="B414">
        <v>0</v>
      </c>
      <c r="C414">
        <v>0</v>
      </c>
      <c r="D414">
        <v>0</v>
      </c>
      <c r="E414">
        <v>0</v>
      </c>
      <c r="F414">
        <v>0</v>
      </c>
      <c r="G414">
        <v>1111111</v>
      </c>
      <c r="H414">
        <v>0</v>
      </c>
      <c r="I414">
        <v>0</v>
      </c>
      <c r="J414">
        <v>0</v>
      </c>
      <c r="K414">
        <v>0</v>
      </c>
      <c r="L414">
        <v>0</v>
      </c>
      <c r="M414">
        <v>0</v>
      </c>
    </row>
    <row r="415" spans="2:13" x14ac:dyDescent="0.2">
      <c r="B415">
        <v>0</v>
      </c>
      <c r="C415">
        <v>0</v>
      </c>
      <c r="D415">
        <v>0</v>
      </c>
      <c r="E415">
        <v>0</v>
      </c>
      <c r="F415">
        <v>0</v>
      </c>
      <c r="G415">
        <v>1111111</v>
      </c>
      <c r="H415">
        <v>0</v>
      </c>
      <c r="I415">
        <v>0</v>
      </c>
      <c r="J415">
        <v>0</v>
      </c>
      <c r="K415">
        <v>0</v>
      </c>
      <c r="L415">
        <v>0</v>
      </c>
      <c r="M415">
        <v>0</v>
      </c>
    </row>
    <row r="416" spans="2:13" x14ac:dyDescent="0.2">
      <c r="B416">
        <v>0</v>
      </c>
      <c r="C416">
        <v>0</v>
      </c>
      <c r="D416">
        <v>0</v>
      </c>
      <c r="E416">
        <v>0</v>
      </c>
      <c r="F416">
        <v>0</v>
      </c>
      <c r="G416">
        <v>1111111</v>
      </c>
      <c r="H416">
        <v>0</v>
      </c>
      <c r="I416">
        <v>0</v>
      </c>
      <c r="J416">
        <v>0</v>
      </c>
      <c r="K416">
        <v>0</v>
      </c>
      <c r="L416">
        <v>0</v>
      </c>
      <c r="M416">
        <v>0</v>
      </c>
    </row>
    <row r="417" spans="2:13" x14ac:dyDescent="0.2">
      <c r="B417">
        <v>0</v>
      </c>
      <c r="C417">
        <v>0</v>
      </c>
      <c r="D417">
        <v>0</v>
      </c>
      <c r="E417">
        <v>0</v>
      </c>
      <c r="F417">
        <v>0</v>
      </c>
      <c r="G417">
        <v>1111111</v>
      </c>
      <c r="H417">
        <v>0</v>
      </c>
      <c r="I417">
        <v>0</v>
      </c>
      <c r="J417">
        <v>0</v>
      </c>
      <c r="K417">
        <v>0</v>
      </c>
      <c r="L417">
        <v>0</v>
      </c>
      <c r="M417">
        <v>0</v>
      </c>
    </row>
    <row r="418" spans="2:13" x14ac:dyDescent="0.2">
      <c r="B418">
        <v>0</v>
      </c>
      <c r="C418">
        <v>0</v>
      </c>
      <c r="D418">
        <v>0</v>
      </c>
      <c r="E418">
        <v>0</v>
      </c>
      <c r="F418">
        <v>0</v>
      </c>
      <c r="G418">
        <v>1111111</v>
      </c>
      <c r="H418">
        <v>0</v>
      </c>
      <c r="I418">
        <v>0</v>
      </c>
      <c r="J418">
        <v>0</v>
      </c>
      <c r="K418">
        <v>0</v>
      </c>
      <c r="L418">
        <v>0</v>
      </c>
      <c r="M418">
        <v>0</v>
      </c>
    </row>
    <row r="419" spans="2:13" x14ac:dyDescent="0.2">
      <c r="B419">
        <v>0</v>
      </c>
      <c r="C419">
        <v>0</v>
      </c>
      <c r="D419">
        <v>0</v>
      </c>
      <c r="E419">
        <v>0</v>
      </c>
      <c r="F419">
        <v>0</v>
      </c>
      <c r="G419">
        <v>1111111</v>
      </c>
      <c r="H419">
        <v>0</v>
      </c>
      <c r="I419">
        <v>0</v>
      </c>
      <c r="J419">
        <v>0</v>
      </c>
      <c r="K419">
        <v>0</v>
      </c>
      <c r="L419">
        <v>0</v>
      </c>
      <c r="M419">
        <v>0</v>
      </c>
    </row>
    <row r="420" spans="2:13" x14ac:dyDescent="0.2">
      <c r="B420">
        <v>0</v>
      </c>
      <c r="C420">
        <v>0</v>
      </c>
      <c r="D420">
        <v>0</v>
      </c>
      <c r="E420">
        <v>0</v>
      </c>
      <c r="F420">
        <v>0</v>
      </c>
      <c r="G420">
        <v>1111111</v>
      </c>
      <c r="H420">
        <v>0</v>
      </c>
      <c r="I420">
        <v>0</v>
      </c>
      <c r="J420">
        <v>0</v>
      </c>
      <c r="K420">
        <v>0</v>
      </c>
      <c r="L420">
        <v>0</v>
      </c>
      <c r="M420">
        <v>0</v>
      </c>
    </row>
    <row r="421" spans="2:13" x14ac:dyDescent="0.2">
      <c r="B421">
        <v>0</v>
      </c>
      <c r="C421">
        <v>0</v>
      </c>
      <c r="D421">
        <v>0</v>
      </c>
      <c r="E421">
        <v>0</v>
      </c>
      <c r="F421">
        <v>0</v>
      </c>
      <c r="G421">
        <v>1111111</v>
      </c>
      <c r="H421">
        <v>0</v>
      </c>
      <c r="I421">
        <v>0</v>
      </c>
      <c r="J421">
        <v>0</v>
      </c>
      <c r="K421">
        <v>0</v>
      </c>
      <c r="L421">
        <v>0</v>
      </c>
      <c r="M421">
        <v>0</v>
      </c>
    </row>
    <row r="422" spans="2:13" x14ac:dyDescent="0.2">
      <c r="B422">
        <v>0</v>
      </c>
      <c r="C422">
        <v>0</v>
      </c>
      <c r="D422">
        <v>0</v>
      </c>
      <c r="E422">
        <v>0</v>
      </c>
      <c r="F422">
        <v>0</v>
      </c>
      <c r="G422">
        <v>1111111</v>
      </c>
      <c r="H422">
        <v>0</v>
      </c>
      <c r="I422">
        <v>0</v>
      </c>
      <c r="J422">
        <v>0</v>
      </c>
      <c r="K422">
        <v>0</v>
      </c>
      <c r="L422">
        <v>0</v>
      </c>
      <c r="M422">
        <v>0</v>
      </c>
    </row>
    <row r="423" spans="2:13" x14ac:dyDescent="0.2">
      <c r="B423">
        <v>0</v>
      </c>
      <c r="C423">
        <v>0</v>
      </c>
      <c r="D423">
        <v>0</v>
      </c>
      <c r="E423">
        <v>0</v>
      </c>
      <c r="F423">
        <v>0</v>
      </c>
      <c r="G423">
        <v>1111111</v>
      </c>
      <c r="H423">
        <v>0</v>
      </c>
      <c r="I423">
        <v>0</v>
      </c>
      <c r="J423">
        <v>0</v>
      </c>
      <c r="K423">
        <v>0</v>
      </c>
      <c r="L423">
        <v>0</v>
      </c>
      <c r="M423">
        <v>0</v>
      </c>
    </row>
    <row r="424" spans="2:13" x14ac:dyDescent="0.2">
      <c r="B424">
        <v>0</v>
      </c>
      <c r="C424">
        <v>0</v>
      </c>
      <c r="D424">
        <v>0</v>
      </c>
      <c r="E424">
        <v>0</v>
      </c>
      <c r="F424">
        <v>0</v>
      </c>
      <c r="G424">
        <v>1111111</v>
      </c>
      <c r="H424">
        <v>0</v>
      </c>
      <c r="I424">
        <v>0</v>
      </c>
      <c r="J424">
        <v>0</v>
      </c>
      <c r="K424">
        <v>0</v>
      </c>
      <c r="L424">
        <v>0</v>
      </c>
      <c r="M424">
        <v>0</v>
      </c>
    </row>
    <row r="425" spans="2:13" x14ac:dyDescent="0.2">
      <c r="B425">
        <v>0</v>
      </c>
      <c r="C425">
        <v>0</v>
      </c>
      <c r="D425">
        <v>0</v>
      </c>
      <c r="E425">
        <v>0</v>
      </c>
      <c r="F425">
        <v>0</v>
      </c>
      <c r="G425">
        <v>1111111</v>
      </c>
      <c r="H425">
        <v>0</v>
      </c>
      <c r="I425">
        <v>0</v>
      </c>
      <c r="J425">
        <v>0</v>
      </c>
      <c r="K425">
        <v>0</v>
      </c>
      <c r="L425">
        <v>0</v>
      </c>
      <c r="M425">
        <v>0</v>
      </c>
    </row>
    <row r="426" spans="2:13" x14ac:dyDescent="0.2">
      <c r="B426">
        <v>0</v>
      </c>
      <c r="C426">
        <v>0</v>
      </c>
      <c r="D426">
        <v>0</v>
      </c>
      <c r="E426">
        <v>0</v>
      </c>
      <c r="F426">
        <v>0</v>
      </c>
      <c r="G426">
        <v>1111111</v>
      </c>
      <c r="H426">
        <v>0</v>
      </c>
      <c r="I426">
        <v>0</v>
      </c>
      <c r="J426">
        <v>0</v>
      </c>
      <c r="K426">
        <v>0</v>
      </c>
      <c r="L426">
        <v>0</v>
      </c>
      <c r="M426">
        <v>0</v>
      </c>
    </row>
    <row r="427" spans="2:13" x14ac:dyDescent="0.2">
      <c r="B427">
        <v>0</v>
      </c>
      <c r="C427">
        <v>0</v>
      </c>
      <c r="D427">
        <v>0</v>
      </c>
      <c r="E427">
        <v>0</v>
      </c>
      <c r="F427">
        <v>0</v>
      </c>
      <c r="G427">
        <v>1111111</v>
      </c>
      <c r="H427">
        <v>0</v>
      </c>
      <c r="I427">
        <v>0</v>
      </c>
      <c r="J427">
        <v>0</v>
      </c>
      <c r="K427">
        <v>0</v>
      </c>
      <c r="L427">
        <v>0</v>
      </c>
      <c r="M427">
        <v>0</v>
      </c>
    </row>
    <row r="428" spans="2:13" x14ac:dyDescent="0.2">
      <c r="B428">
        <v>0</v>
      </c>
      <c r="C428">
        <v>0</v>
      </c>
      <c r="D428">
        <v>0</v>
      </c>
      <c r="E428">
        <v>0</v>
      </c>
      <c r="F428">
        <v>0</v>
      </c>
      <c r="G428">
        <v>1111111</v>
      </c>
      <c r="H428">
        <v>0</v>
      </c>
      <c r="I428">
        <v>0</v>
      </c>
      <c r="J428">
        <v>0</v>
      </c>
      <c r="K428">
        <v>0</v>
      </c>
      <c r="L428">
        <v>0</v>
      </c>
      <c r="M428">
        <v>0</v>
      </c>
    </row>
    <row r="429" spans="2:13" x14ac:dyDescent="0.2">
      <c r="B429">
        <v>0</v>
      </c>
      <c r="C429">
        <v>0</v>
      </c>
      <c r="D429">
        <v>0</v>
      </c>
      <c r="E429">
        <v>0</v>
      </c>
      <c r="F429">
        <v>0</v>
      </c>
      <c r="G429">
        <v>1111111</v>
      </c>
      <c r="H429">
        <v>0</v>
      </c>
      <c r="I429">
        <v>0</v>
      </c>
      <c r="J429">
        <v>0</v>
      </c>
      <c r="K429">
        <v>0</v>
      </c>
      <c r="L429">
        <v>0</v>
      </c>
      <c r="M429">
        <v>0</v>
      </c>
    </row>
    <row r="430" spans="2:13" x14ac:dyDescent="0.2">
      <c r="B430">
        <v>0</v>
      </c>
      <c r="C430">
        <v>0</v>
      </c>
      <c r="D430">
        <v>0</v>
      </c>
      <c r="E430">
        <v>0</v>
      </c>
      <c r="F430">
        <v>0</v>
      </c>
      <c r="G430">
        <v>1111111</v>
      </c>
      <c r="H430">
        <v>0</v>
      </c>
      <c r="I430">
        <v>0</v>
      </c>
      <c r="J430">
        <v>0</v>
      </c>
      <c r="K430">
        <v>0</v>
      </c>
      <c r="L430">
        <v>0</v>
      </c>
      <c r="M430">
        <v>0</v>
      </c>
    </row>
    <row r="431" spans="2:13" x14ac:dyDescent="0.2">
      <c r="B431">
        <v>0</v>
      </c>
      <c r="C431">
        <v>0</v>
      </c>
      <c r="D431">
        <v>0</v>
      </c>
      <c r="E431">
        <v>0</v>
      </c>
      <c r="F431">
        <v>0</v>
      </c>
      <c r="G431">
        <v>1111111</v>
      </c>
      <c r="H431">
        <v>0</v>
      </c>
      <c r="I431">
        <v>0</v>
      </c>
      <c r="J431">
        <v>0</v>
      </c>
      <c r="K431">
        <v>0</v>
      </c>
      <c r="L431">
        <v>0</v>
      </c>
      <c r="M431">
        <v>0</v>
      </c>
    </row>
    <row r="432" spans="2:13" x14ac:dyDescent="0.2">
      <c r="B432">
        <v>0</v>
      </c>
      <c r="C432">
        <v>0</v>
      </c>
      <c r="D432">
        <v>0</v>
      </c>
      <c r="E432">
        <v>0</v>
      </c>
      <c r="F432">
        <v>0</v>
      </c>
      <c r="G432">
        <v>1111111</v>
      </c>
      <c r="H432">
        <v>0</v>
      </c>
      <c r="I432">
        <v>0</v>
      </c>
      <c r="J432">
        <v>0</v>
      </c>
      <c r="K432">
        <v>0</v>
      </c>
      <c r="L432">
        <v>0</v>
      </c>
      <c r="M432">
        <v>0</v>
      </c>
    </row>
    <row r="433" spans="2:13" x14ac:dyDescent="0.2">
      <c r="B433">
        <v>0</v>
      </c>
      <c r="C433">
        <v>0</v>
      </c>
      <c r="D433">
        <v>0</v>
      </c>
      <c r="E433">
        <v>0</v>
      </c>
      <c r="F433">
        <v>0</v>
      </c>
      <c r="G433">
        <v>1111111</v>
      </c>
      <c r="H433">
        <v>0</v>
      </c>
      <c r="I433">
        <v>0</v>
      </c>
      <c r="J433">
        <v>0</v>
      </c>
      <c r="K433">
        <v>0</v>
      </c>
      <c r="L433">
        <v>0</v>
      </c>
      <c r="M433">
        <v>0</v>
      </c>
    </row>
    <row r="434" spans="2:13" x14ac:dyDescent="0.2">
      <c r="B434">
        <v>0</v>
      </c>
      <c r="C434">
        <v>0</v>
      </c>
      <c r="D434">
        <v>0</v>
      </c>
      <c r="E434">
        <v>0</v>
      </c>
      <c r="F434">
        <v>0</v>
      </c>
      <c r="G434">
        <v>1111111</v>
      </c>
      <c r="H434">
        <v>0</v>
      </c>
      <c r="I434">
        <v>0</v>
      </c>
      <c r="J434">
        <v>0</v>
      </c>
      <c r="K434">
        <v>0</v>
      </c>
      <c r="L434">
        <v>0</v>
      </c>
      <c r="M434">
        <v>0</v>
      </c>
    </row>
    <row r="435" spans="2:13" x14ac:dyDescent="0.2">
      <c r="B435">
        <v>0</v>
      </c>
      <c r="C435">
        <v>0</v>
      </c>
      <c r="D435">
        <v>0</v>
      </c>
      <c r="E435">
        <v>0</v>
      </c>
      <c r="F435">
        <v>0</v>
      </c>
      <c r="G435">
        <v>1111111</v>
      </c>
      <c r="H435">
        <v>0</v>
      </c>
      <c r="I435">
        <v>0</v>
      </c>
      <c r="J435">
        <v>0</v>
      </c>
      <c r="K435">
        <v>0</v>
      </c>
      <c r="L435">
        <v>0</v>
      </c>
      <c r="M435">
        <v>0</v>
      </c>
    </row>
    <row r="436" spans="2:13" x14ac:dyDescent="0.2">
      <c r="B436">
        <v>0</v>
      </c>
      <c r="C436">
        <v>0</v>
      </c>
      <c r="D436">
        <v>0</v>
      </c>
      <c r="E436">
        <v>0</v>
      </c>
      <c r="F436">
        <v>0</v>
      </c>
      <c r="G436">
        <v>1111111</v>
      </c>
      <c r="H436">
        <v>0</v>
      </c>
      <c r="I436">
        <v>0</v>
      </c>
      <c r="J436">
        <v>0</v>
      </c>
      <c r="K436">
        <v>0</v>
      </c>
      <c r="L436">
        <v>0</v>
      </c>
      <c r="M436">
        <v>0</v>
      </c>
    </row>
    <row r="437" spans="2:13" x14ac:dyDescent="0.2">
      <c r="B437">
        <v>0</v>
      </c>
      <c r="C437">
        <v>0</v>
      </c>
      <c r="D437">
        <v>0</v>
      </c>
      <c r="E437">
        <v>0</v>
      </c>
      <c r="F437">
        <v>0</v>
      </c>
      <c r="G437">
        <v>1111111</v>
      </c>
      <c r="H437">
        <v>0</v>
      </c>
      <c r="I437">
        <v>0</v>
      </c>
      <c r="J437">
        <v>0</v>
      </c>
      <c r="K437">
        <v>0</v>
      </c>
      <c r="L437">
        <v>0</v>
      </c>
      <c r="M437">
        <v>0</v>
      </c>
    </row>
    <row r="438" spans="2:13" x14ac:dyDescent="0.2">
      <c r="B438">
        <v>0</v>
      </c>
      <c r="C438">
        <v>0</v>
      </c>
      <c r="D438">
        <v>0</v>
      </c>
      <c r="E438">
        <v>0</v>
      </c>
      <c r="F438">
        <v>0</v>
      </c>
      <c r="G438">
        <v>1111111</v>
      </c>
      <c r="H438">
        <v>0</v>
      </c>
      <c r="I438">
        <v>0</v>
      </c>
      <c r="J438">
        <v>0</v>
      </c>
      <c r="K438">
        <v>0</v>
      </c>
      <c r="L438">
        <v>0</v>
      </c>
      <c r="M438">
        <v>0</v>
      </c>
    </row>
    <row r="439" spans="2:13" x14ac:dyDescent="0.2">
      <c r="B439">
        <v>0</v>
      </c>
      <c r="C439">
        <v>0</v>
      </c>
      <c r="D439">
        <v>0</v>
      </c>
      <c r="E439">
        <v>0</v>
      </c>
      <c r="F439">
        <v>0</v>
      </c>
      <c r="G439">
        <v>1111111</v>
      </c>
      <c r="H439">
        <v>0</v>
      </c>
      <c r="I439">
        <v>0</v>
      </c>
      <c r="J439">
        <v>0</v>
      </c>
      <c r="K439">
        <v>0</v>
      </c>
      <c r="L439">
        <v>0</v>
      </c>
      <c r="M439">
        <v>0</v>
      </c>
    </row>
    <row r="440" spans="2:13" x14ac:dyDescent="0.2">
      <c r="B440">
        <v>0</v>
      </c>
      <c r="C440">
        <v>0</v>
      </c>
      <c r="D440">
        <v>0</v>
      </c>
      <c r="E440">
        <v>0</v>
      </c>
      <c r="F440">
        <v>0</v>
      </c>
      <c r="G440">
        <v>1111111</v>
      </c>
      <c r="H440">
        <v>0</v>
      </c>
      <c r="I440">
        <v>0</v>
      </c>
      <c r="J440">
        <v>0</v>
      </c>
      <c r="K440">
        <v>0</v>
      </c>
      <c r="L440">
        <v>0</v>
      </c>
      <c r="M440">
        <v>0</v>
      </c>
    </row>
    <row r="441" spans="2:13" x14ac:dyDescent="0.2">
      <c r="B441">
        <v>0</v>
      </c>
      <c r="C441">
        <v>0</v>
      </c>
      <c r="D441">
        <v>0</v>
      </c>
      <c r="E441">
        <v>0</v>
      </c>
      <c r="F441">
        <v>0</v>
      </c>
      <c r="G441">
        <v>1111111</v>
      </c>
      <c r="H441">
        <v>0</v>
      </c>
      <c r="I441">
        <v>0</v>
      </c>
      <c r="J441">
        <v>0</v>
      </c>
      <c r="K441">
        <v>0</v>
      </c>
      <c r="L441">
        <v>0</v>
      </c>
      <c r="M441">
        <v>0</v>
      </c>
    </row>
    <row r="442" spans="2:13" x14ac:dyDescent="0.2">
      <c r="B442">
        <v>0</v>
      </c>
      <c r="C442">
        <v>0</v>
      </c>
      <c r="D442">
        <v>0</v>
      </c>
      <c r="E442">
        <v>0</v>
      </c>
      <c r="F442">
        <v>0</v>
      </c>
      <c r="G442">
        <v>1111111</v>
      </c>
      <c r="H442">
        <v>0</v>
      </c>
      <c r="I442">
        <v>0</v>
      </c>
      <c r="J442">
        <v>0</v>
      </c>
      <c r="K442">
        <v>0</v>
      </c>
      <c r="L442">
        <v>0</v>
      </c>
      <c r="M442">
        <v>0</v>
      </c>
    </row>
    <row r="443" spans="2:13" x14ac:dyDescent="0.2">
      <c r="B443">
        <v>0</v>
      </c>
      <c r="C443">
        <v>0</v>
      </c>
      <c r="D443">
        <v>0</v>
      </c>
      <c r="E443">
        <v>0</v>
      </c>
      <c r="F443">
        <v>0</v>
      </c>
      <c r="G443">
        <v>1111111</v>
      </c>
      <c r="H443">
        <v>0</v>
      </c>
      <c r="I443">
        <v>0</v>
      </c>
      <c r="J443">
        <v>0</v>
      </c>
      <c r="K443">
        <v>0</v>
      </c>
      <c r="L443">
        <v>0</v>
      </c>
      <c r="M443">
        <v>0</v>
      </c>
    </row>
    <row r="444" spans="2:13" x14ac:dyDescent="0.2">
      <c r="B444">
        <v>0</v>
      </c>
      <c r="C444">
        <v>0</v>
      </c>
      <c r="D444">
        <v>0</v>
      </c>
      <c r="E444">
        <v>0</v>
      </c>
      <c r="F444">
        <v>0</v>
      </c>
      <c r="G444">
        <v>1111111</v>
      </c>
      <c r="H444">
        <v>0</v>
      </c>
      <c r="I444">
        <v>0</v>
      </c>
      <c r="J444">
        <v>0</v>
      </c>
      <c r="K444">
        <v>0</v>
      </c>
      <c r="L444">
        <v>0</v>
      </c>
      <c r="M444">
        <v>0</v>
      </c>
    </row>
    <row r="445" spans="2:13" x14ac:dyDescent="0.2">
      <c r="B445">
        <v>0</v>
      </c>
      <c r="C445">
        <v>0</v>
      </c>
      <c r="D445">
        <v>0</v>
      </c>
      <c r="E445">
        <v>0</v>
      </c>
      <c r="F445">
        <v>0</v>
      </c>
      <c r="G445">
        <v>1111111</v>
      </c>
      <c r="H445">
        <v>0</v>
      </c>
      <c r="I445">
        <v>0</v>
      </c>
      <c r="J445">
        <v>0</v>
      </c>
      <c r="K445">
        <v>0</v>
      </c>
      <c r="L445">
        <v>0</v>
      </c>
      <c r="M445">
        <v>0</v>
      </c>
    </row>
    <row r="446" spans="2:13" x14ac:dyDescent="0.2">
      <c r="B446">
        <v>0</v>
      </c>
      <c r="C446">
        <v>0</v>
      </c>
      <c r="D446">
        <v>0</v>
      </c>
      <c r="E446">
        <v>0</v>
      </c>
      <c r="F446">
        <v>0</v>
      </c>
      <c r="G446">
        <v>1111111</v>
      </c>
      <c r="H446">
        <v>0</v>
      </c>
      <c r="I446">
        <v>0</v>
      </c>
      <c r="J446">
        <v>0</v>
      </c>
      <c r="K446">
        <v>0</v>
      </c>
      <c r="L446">
        <v>0</v>
      </c>
      <c r="M446">
        <v>0</v>
      </c>
    </row>
    <row r="447" spans="2:13" x14ac:dyDescent="0.2">
      <c r="B447">
        <v>0</v>
      </c>
      <c r="C447">
        <v>0</v>
      </c>
      <c r="D447">
        <v>0</v>
      </c>
      <c r="E447">
        <v>0</v>
      </c>
      <c r="F447">
        <v>0</v>
      </c>
      <c r="G447">
        <v>1111111</v>
      </c>
      <c r="H447">
        <v>0</v>
      </c>
      <c r="I447">
        <v>0</v>
      </c>
      <c r="J447">
        <v>0</v>
      </c>
      <c r="K447">
        <v>0</v>
      </c>
      <c r="L447">
        <v>0</v>
      </c>
      <c r="M447">
        <v>0</v>
      </c>
    </row>
    <row r="448" spans="2:13" x14ac:dyDescent="0.2">
      <c r="B448">
        <v>0</v>
      </c>
      <c r="C448">
        <v>0</v>
      </c>
      <c r="D448">
        <v>0</v>
      </c>
      <c r="E448">
        <v>0</v>
      </c>
      <c r="F448">
        <v>0</v>
      </c>
      <c r="G448">
        <v>1111111</v>
      </c>
      <c r="H448">
        <v>0</v>
      </c>
      <c r="I448">
        <v>0</v>
      </c>
      <c r="J448">
        <v>0</v>
      </c>
      <c r="K448">
        <v>0</v>
      </c>
      <c r="L448">
        <v>0</v>
      </c>
      <c r="M448">
        <v>0</v>
      </c>
    </row>
    <row r="449" spans="2:13" x14ac:dyDescent="0.2">
      <c r="B449">
        <v>0</v>
      </c>
      <c r="C449">
        <v>0</v>
      </c>
      <c r="D449">
        <v>0</v>
      </c>
      <c r="E449">
        <v>0</v>
      </c>
      <c r="F449">
        <v>0</v>
      </c>
      <c r="G449">
        <v>1111111</v>
      </c>
      <c r="H449">
        <v>0</v>
      </c>
      <c r="I449">
        <v>0</v>
      </c>
      <c r="J449">
        <v>0</v>
      </c>
      <c r="K449">
        <v>0</v>
      </c>
      <c r="L449">
        <v>0</v>
      </c>
      <c r="M449">
        <v>0</v>
      </c>
    </row>
    <row r="450" spans="2:13" x14ac:dyDescent="0.2">
      <c r="B450">
        <v>0</v>
      </c>
      <c r="C450">
        <v>0</v>
      </c>
      <c r="D450">
        <v>0</v>
      </c>
      <c r="E450">
        <v>0</v>
      </c>
      <c r="F450">
        <v>0</v>
      </c>
      <c r="G450">
        <v>1111111</v>
      </c>
      <c r="H450">
        <v>0</v>
      </c>
      <c r="I450">
        <v>0</v>
      </c>
      <c r="J450">
        <v>0</v>
      </c>
      <c r="K450">
        <v>0</v>
      </c>
      <c r="L450">
        <v>0</v>
      </c>
      <c r="M450">
        <v>0</v>
      </c>
    </row>
    <row r="451" spans="2:13" x14ac:dyDescent="0.2">
      <c r="B451">
        <v>0</v>
      </c>
      <c r="C451">
        <v>0</v>
      </c>
      <c r="D451">
        <v>0</v>
      </c>
      <c r="E451">
        <v>0</v>
      </c>
      <c r="F451">
        <v>0</v>
      </c>
      <c r="G451">
        <v>1111111</v>
      </c>
      <c r="H451">
        <v>0</v>
      </c>
      <c r="I451">
        <v>0</v>
      </c>
      <c r="J451">
        <v>0</v>
      </c>
      <c r="K451">
        <v>0</v>
      </c>
      <c r="L451">
        <v>0</v>
      </c>
      <c r="M451">
        <v>0</v>
      </c>
    </row>
    <row r="452" spans="2:13" x14ac:dyDescent="0.2">
      <c r="B452">
        <v>0</v>
      </c>
      <c r="C452">
        <v>0</v>
      </c>
      <c r="D452">
        <v>0</v>
      </c>
      <c r="E452">
        <v>0</v>
      </c>
      <c r="F452">
        <v>0</v>
      </c>
      <c r="G452">
        <v>1111111</v>
      </c>
      <c r="H452">
        <v>0</v>
      </c>
      <c r="I452">
        <v>0</v>
      </c>
      <c r="J452">
        <v>0</v>
      </c>
      <c r="K452">
        <v>0</v>
      </c>
      <c r="L452">
        <v>0</v>
      </c>
      <c r="M452">
        <v>0</v>
      </c>
    </row>
    <row r="453" spans="2:13" x14ac:dyDescent="0.2">
      <c r="B453">
        <v>0</v>
      </c>
      <c r="C453">
        <v>0</v>
      </c>
      <c r="D453">
        <v>0</v>
      </c>
      <c r="E453">
        <v>0</v>
      </c>
      <c r="F453">
        <v>0</v>
      </c>
      <c r="G453">
        <v>1111111</v>
      </c>
      <c r="H453">
        <v>0</v>
      </c>
      <c r="I453">
        <v>0</v>
      </c>
      <c r="J453">
        <v>0</v>
      </c>
      <c r="K453">
        <v>0</v>
      </c>
      <c r="L453">
        <v>0</v>
      </c>
      <c r="M453">
        <v>0</v>
      </c>
    </row>
    <row r="454" spans="2:13" x14ac:dyDescent="0.2">
      <c r="B454">
        <v>0</v>
      </c>
      <c r="C454">
        <v>0</v>
      </c>
      <c r="D454">
        <v>0</v>
      </c>
      <c r="E454">
        <v>0</v>
      </c>
      <c r="F454">
        <v>0</v>
      </c>
      <c r="G454">
        <v>1111111</v>
      </c>
      <c r="H454">
        <v>0</v>
      </c>
      <c r="I454">
        <v>0</v>
      </c>
      <c r="J454">
        <v>0</v>
      </c>
      <c r="K454">
        <v>0</v>
      </c>
      <c r="L454">
        <v>0</v>
      </c>
      <c r="M454">
        <v>0</v>
      </c>
    </row>
    <row r="455" spans="2:13" x14ac:dyDescent="0.2">
      <c r="B455">
        <v>0</v>
      </c>
      <c r="C455">
        <v>0</v>
      </c>
      <c r="D455">
        <v>0</v>
      </c>
      <c r="E455">
        <v>0</v>
      </c>
      <c r="F455">
        <v>0</v>
      </c>
      <c r="G455">
        <v>1111111</v>
      </c>
      <c r="H455">
        <v>0</v>
      </c>
      <c r="I455">
        <v>0</v>
      </c>
      <c r="J455">
        <v>0</v>
      </c>
      <c r="K455">
        <v>0</v>
      </c>
      <c r="L455">
        <v>0</v>
      </c>
      <c r="M455">
        <v>0</v>
      </c>
    </row>
    <row r="456" spans="2:13" x14ac:dyDescent="0.2">
      <c r="B456">
        <v>0</v>
      </c>
      <c r="C456">
        <v>0</v>
      </c>
      <c r="D456">
        <v>0</v>
      </c>
      <c r="E456">
        <v>0</v>
      </c>
      <c r="F456">
        <v>0</v>
      </c>
      <c r="G456">
        <v>1111111</v>
      </c>
      <c r="H456">
        <v>0</v>
      </c>
      <c r="I456">
        <v>0</v>
      </c>
      <c r="J456">
        <v>0</v>
      </c>
      <c r="K456">
        <v>0</v>
      </c>
      <c r="L456">
        <v>0</v>
      </c>
      <c r="M456">
        <v>0</v>
      </c>
    </row>
    <row r="457" spans="2:13" x14ac:dyDescent="0.2">
      <c r="B457">
        <v>0</v>
      </c>
      <c r="C457">
        <v>0</v>
      </c>
      <c r="D457">
        <v>0</v>
      </c>
      <c r="E457">
        <v>0</v>
      </c>
      <c r="F457">
        <v>0</v>
      </c>
      <c r="G457">
        <v>1111111</v>
      </c>
      <c r="H457">
        <v>0</v>
      </c>
      <c r="I457">
        <v>0</v>
      </c>
      <c r="J457">
        <v>0</v>
      </c>
      <c r="K457">
        <v>0</v>
      </c>
      <c r="L457">
        <v>0</v>
      </c>
      <c r="M457">
        <v>0</v>
      </c>
    </row>
    <row r="458" spans="2:13" x14ac:dyDescent="0.2">
      <c r="B458">
        <v>0</v>
      </c>
      <c r="C458">
        <v>0</v>
      </c>
      <c r="D458">
        <v>0</v>
      </c>
      <c r="E458">
        <v>0</v>
      </c>
      <c r="F458">
        <v>0</v>
      </c>
      <c r="G458">
        <v>1111111</v>
      </c>
      <c r="H458">
        <v>0</v>
      </c>
      <c r="I458">
        <v>0</v>
      </c>
      <c r="J458">
        <v>0</v>
      </c>
      <c r="K458">
        <v>0</v>
      </c>
      <c r="L458">
        <v>0</v>
      </c>
      <c r="M458">
        <v>0</v>
      </c>
    </row>
    <row r="459" spans="2:13" x14ac:dyDescent="0.2">
      <c r="B459">
        <v>0</v>
      </c>
      <c r="C459">
        <v>0</v>
      </c>
      <c r="D459">
        <v>0</v>
      </c>
      <c r="E459">
        <v>0</v>
      </c>
      <c r="F459">
        <v>0</v>
      </c>
      <c r="G459">
        <v>1111111</v>
      </c>
      <c r="H459">
        <v>0</v>
      </c>
      <c r="I459">
        <v>0</v>
      </c>
      <c r="J459">
        <v>0</v>
      </c>
      <c r="K459">
        <v>0</v>
      </c>
      <c r="L459">
        <v>0</v>
      </c>
      <c r="M459">
        <v>0</v>
      </c>
    </row>
    <row r="460" spans="2:13" x14ac:dyDescent="0.2">
      <c r="B460">
        <v>0</v>
      </c>
      <c r="C460">
        <v>0</v>
      </c>
      <c r="D460">
        <v>0</v>
      </c>
      <c r="E460">
        <v>0</v>
      </c>
      <c r="F460">
        <v>0</v>
      </c>
      <c r="G460">
        <v>1111111</v>
      </c>
      <c r="H460">
        <v>0</v>
      </c>
      <c r="I460">
        <v>0</v>
      </c>
      <c r="J460">
        <v>0</v>
      </c>
      <c r="K460">
        <v>0</v>
      </c>
      <c r="L460">
        <v>0</v>
      </c>
      <c r="M460">
        <v>0</v>
      </c>
    </row>
    <row r="461" spans="2:13" x14ac:dyDescent="0.2">
      <c r="B461">
        <v>0</v>
      </c>
      <c r="C461">
        <v>0</v>
      </c>
      <c r="D461">
        <v>0</v>
      </c>
      <c r="E461">
        <v>0</v>
      </c>
      <c r="F461">
        <v>0</v>
      </c>
      <c r="G461">
        <v>1111111</v>
      </c>
      <c r="H461">
        <v>0</v>
      </c>
      <c r="I461">
        <v>0</v>
      </c>
      <c r="J461">
        <v>0</v>
      </c>
      <c r="K461">
        <v>0</v>
      </c>
      <c r="L461">
        <v>0</v>
      </c>
      <c r="M461">
        <v>0</v>
      </c>
    </row>
    <row r="462" spans="2:13" x14ac:dyDescent="0.2">
      <c r="B462">
        <v>0</v>
      </c>
      <c r="C462">
        <v>0</v>
      </c>
      <c r="D462">
        <v>0</v>
      </c>
      <c r="E462">
        <v>0</v>
      </c>
      <c r="F462">
        <v>0</v>
      </c>
      <c r="G462">
        <v>1111111</v>
      </c>
      <c r="H462">
        <v>0</v>
      </c>
      <c r="I462">
        <v>0</v>
      </c>
      <c r="J462">
        <v>0</v>
      </c>
      <c r="K462">
        <v>0</v>
      </c>
      <c r="L462">
        <v>0</v>
      </c>
      <c r="M462">
        <v>0</v>
      </c>
    </row>
    <row r="463" spans="2:13" x14ac:dyDescent="0.2">
      <c r="B463">
        <v>0</v>
      </c>
      <c r="C463">
        <v>0</v>
      </c>
      <c r="D463">
        <v>0</v>
      </c>
      <c r="E463">
        <v>0</v>
      </c>
      <c r="F463">
        <v>0</v>
      </c>
      <c r="G463">
        <v>1111111</v>
      </c>
      <c r="H463">
        <v>0</v>
      </c>
      <c r="I463">
        <v>0</v>
      </c>
      <c r="J463">
        <v>0</v>
      </c>
      <c r="K463">
        <v>0</v>
      </c>
      <c r="L463">
        <v>0</v>
      </c>
      <c r="M463">
        <v>0</v>
      </c>
    </row>
    <row r="464" spans="2:13" x14ac:dyDescent="0.2">
      <c r="B464">
        <v>0</v>
      </c>
      <c r="C464">
        <v>0</v>
      </c>
      <c r="D464">
        <v>0</v>
      </c>
      <c r="E464">
        <v>0</v>
      </c>
      <c r="F464">
        <v>0</v>
      </c>
      <c r="G464">
        <v>1111111</v>
      </c>
      <c r="H464">
        <v>0</v>
      </c>
      <c r="I464">
        <v>0</v>
      </c>
      <c r="J464">
        <v>0</v>
      </c>
      <c r="K464">
        <v>0</v>
      </c>
      <c r="L464">
        <v>0</v>
      </c>
      <c r="M464">
        <v>0</v>
      </c>
    </row>
    <row r="465" spans="2:13" x14ac:dyDescent="0.2">
      <c r="B465">
        <v>0</v>
      </c>
      <c r="C465">
        <v>0</v>
      </c>
      <c r="D465">
        <v>0</v>
      </c>
      <c r="E465">
        <v>0</v>
      </c>
      <c r="F465">
        <v>0</v>
      </c>
      <c r="G465">
        <v>1111111</v>
      </c>
      <c r="H465">
        <v>0</v>
      </c>
      <c r="I465">
        <v>0</v>
      </c>
      <c r="J465">
        <v>0</v>
      </c>
      <c r="K465">
        <v>0</v>
      </c>
      <c r="L465">
        <v>0</v>
      </c>
      <c r="M465">
        <v>0</v>
      </c>
    </row>
    <row r="466" spans="2:13" x14ac:dyDescent="0.2">
      <c r="B466">
        <v>0</v>
      </c>
      <c r="C466">
        <v>0</v>
      </c>
      <c r="D466">
        <v>0</v>
      </c>
      <c r="E466">
        <v>0</v>
      </c>
      <c r="F466">
        <v>0</v>
      </c>
      <c r="G466">
        <v>1111111</v>
      </c>
      <c r="H466">
        <v>0</v>
      </c>
      <c r="I466">
        <v>0</v>
      </c>
      <c r="J466">
        <v>0</v>
      </c>
      <c r="K466">
        <v>0</v>
      </c>
      <c r="L466">
        <v>0</v>
      </c>
      <c r="M466">
        <v>0</v>
      </c>
    </row>
    <row r="467" spans="2:13" x14ac:dyDescent="0.2">
      <c r="B467">
        <v>0</v>
      </c>
      <c r="C467">
        <v>0</v>
      </c>
      <c r="D467">
        <v>0</v>
      </c>
      <c r="E467">
        <v>0</v>
      </c>
      <c r="F467">
        <v>0</v>
      </c>
      <c r="G467">
        <v>1111111</v>
      </c>
      <c r="H467">
        <v>0</v>
      </c>
      <c r="I467">
        <v>0</v>
      </c>
      <c r="J467">
        <v>0</v>
      </c>
      <c r="K467">
        <v>0</v>
      </c>
      <c r="L467">
        <v>0</v>
      </c>
      <c r="M467">
        <v>0</v>
      </c>
    </row>
    <row r="468" spans="2:13" x14ac:dyDescent="0.2">
      <c r="B468">
        <v>0</v>
      </c>
      <c r="C468">
        <v>0</v>
      </c>
      <c r="D468">
        <v>0</v>
      </c>
      <c r="E468">
        <v>0</v>
      </c>
      <c r="F468">
        <v>0</v>
      </c>
      <c r="G468">
        <v>1111111</v>
      </c>
      <c r="H468">
        <v>0</v>
      </c>
      <c r="I468">
        <v>0</v>
      </c>
      <c r="J468">
        <v>0</v>
      </c>
      <c r="K468">
        <v>0</v>
      </c>
      <c r="L468">
        <v>0</v>
      </c>
      <c r="M468">
        <v>0</v>
      </c>
    </row>
    <row r="469" spans="2:13" x14ac:dyDescent="0.2">
      <c r="B469">
        <v>0</v>
      </c>
      <c r="C469">
        <v>0</v>
      </c>
      <c r="D469">
        <v>0</v>
      </c>
      <c r="E469">
        <v>0</v>
      </c>
      <c r="F469">
        <v>0</v>
      </c>
      <c r="G469">
        <v>1111111</v>
      </c>
      <c r="H469">
        <v>0</v>
      </c>
      <c r="I469">
        <v>0</v>
      </c>
      <c r="J469">
        <v>0</v>
      </c>
      <c r="K469">
        <v>0</v>
      </c>
      <c r="L469">
        <v>0</v>
      </c>
      <c r="M469">
        <v>0</v>
      </c>
    </row>
    <row r="470" spans="2:13" x14ac:dyDescent="0.2">
      <c r="B470">
        <v>0</v>
      </c>
      <c r="C470">
        <v>0</v>
      </c>
      <c r="D470">
        <v>0</v>
      </c>
      <c r="E470">
        <v>0</v>
      </c>
      <c r="F470">
        <v>0</v>
      </c>
      <c r="G470">
        <v>1111111</v>
      </c>
      <c r="H470">
        <v>0</v>
      </c>
      <c r="I470">
        <v>0</v>
      </c>
      <c r="J470">
        <v>0</v>
      </c>
      <c r="K470">
        <v>0</v>
      </c>
      <c r="L470">
        <v>0</v>
      </c>
      <c r="M470">
        <v>0</v>
      </c>
    </row>
    <row r="471" spans="2:13" x14ac:dyDescent="0.2">
      <c r="B471">
        <v>0</v>
      </c>
      <c r="C471">
        <v>0</v>
      </c>
      <c r="D471">
        <v>0</v>
      </c>
      <c r="E471">
        <v>0</v>
      </c>
      <c r="F471">
        <v>0</v>
      </c>
      <c r="G471">
        <v>1111111</v>
      </c>
      <c r="H471">
        <v>0</v>
      </c>
      <c r="I471">
        <v>0</v>
      </c>
      <c r="J471">
        <v>0</v>
      </c>
      <c r="K471">
        <v>0</v>
      </c>
      <c r="L471">
        <v>0</v>
      </c>
      <c r="M471">
        <v>0</v>
      </c>
    </row>
    <row r="472" spans="2:13" x14ac:dyDescent="0.2">
      <c r="B472">
        <v>0</v>
      </c>
      <c r="C472">
        <v>0</v>
      </c>
      <c r="D472">
        <v>0</v>
      </c>
      <c r="E472">
        <v>0</v>
      </c>
      <c r="F472">
        <v>0</v>
      </c>
      <c r="G472">
        <v>1111111</v>
      </c>
      <c r="H472">
        <v>0</v>
      </c>
      <c r="I472">
        <v>0</v>
      </c>
      <c r="J472">
        <v>0</v>
      </c>
      <c r="K472">
        <v>0</v>
      </c>
      <c r="L472">
        <v>0</v>
      </c>
      <c r="M472">
        <v>0</v>
      </c>
    </row>
    <row r="473" spans="2:13" x14ac:dyDescent="0.2">
      <c r="B473">
        <v>0</v>
      </c>
      <c r="C473">
        <v>0</v>
      </c>
      <c r="D473">
        <v>0</v>
      </c>
      <c r="E473">
        <v>0</v>
      </c>
      <c r="F473">
        <v>0</v>
      </c>
      <c r="G473">
        <v>1111111</v>
      </c>
      <c r="H473">
        <v>0</v>
      </c>
      <c r="I473">
        <v>0</v>
      </c>
      <c r="J473">
        <v>0</v>
      </c>
      <c r="K473">
        <v>0</v>
      </c>
      <c r="L473">
        <v>0</v>
      </c>
      <c r="M473">
        <v>0</v>
      </c>
    </row>
    <row r="474" spans="2:13" x14ac:dyDescent="0.2">
      <c r="B474">
        <v>0</v>
      </c>
      <c r="C474">
        <v>0</v>
      </c>
      <c r="D474">
        <v>0</v>
      </c>
      <c r="E474">
        <v>0</v>
      </c>
      <c r="F474">
        <v>0</v>
      </c>
      <c r="G474">
        <v>1111111</v>
      </c>
      <c r="H474">
        <v>0</v>
      </c>
      <c r="I474">
        <v>0</v>
      </c>
      <c r="J474">
        <v>0</v>
      </c>
      <c r="K474">
        <v>0</v>
      </c>
      <c r="L474">
        <v>0</v>
      </c>
      <c r="M474">
        <v>0</v>
      </c>
    </row>
    <row r="475" spans="2:13" x14ac:dyDescent="0.2">
      <c r="B475">
        <v>0</v>
      </c>
      <c r="C475">
        <v>0</v>
      </c>
      <c r="D475">
        <v>0</v>
      </c>
      <c r="E475">
        <v>0</v>
      </c>
      <c r="F475">
        <v>0</v>
      </c>
      <c r="G475">
        <v>1111111</v>
      </c>
      <c r="H475">
        <v>0</v>
      </c>
      <c r="I475">
        <v>0</v>
      </c>
      <c r="J475">
        <v>0</v>
      </c>
      <c r="K475">
        <v>0</v>
      </c>
      <c r="L475">
        <v>0</v>
      </c>
      <c r="M475">
        <v>0</v>
      </c>
    </row>
    <row r="476" spans="2:13" x14ac:dyDescent="0.2">
      <c r="B476">
        <v>0</v>
      </c>
      <c r="C476">
        <v>0</v>
      </c>
      <c r="D476">
        <v>0</v>
      </c>
      <c r="E476">
        <v>0</v>
      </c>
      <c r="F476">
        <v>0</v>
      </c>
      <c r="G476">
        <v>1111111</v>
      </c>
      <c r="H476">
        <v>0</v>
      </c>
      <c r="I476">
        <v>0</v>
      </c>
      <c r="J476">
        <v>0</v>
      </c>
      <c r="K476">
        <v>0</v>
      </c>
      <c r="L476">
        <v>0</v>
      </c>
      <c r="M476">
        <v>0</v>
      </c>
    </row>
    <row r="477" spans="2:13" x14ac:dyDescent="0.2">
      <c r="B477">
        <v>0</v>
      </c>
      <c r="C477">
        <v>0</v>
      </c>
      <c r="D477">
        <v>0</v>
      </c>
      <c r="E477">
        <v>0</v>
      </c>
      <c r="F477">
        <v>0</v>
      </c>
      <c r="G477">
        <v>1111111</v>
      </c>
      <c r="H477">
        <v>0</v>
      </c>
      <c r="I477">
        <v>0</v>
      </c>
      <c r="J477">
        <v>0</v>
      </c>
      <c r="K477">
        <v>0</v>
      </c>
      <c r="L477">
        <v>0</v>
      </c>
      <c r="M477">
        <v>0</v>
      </c>
    </row>
    <row r="478" spans="2:13" x14ac:dyDescent="0.2">
      <c r="B478">
        <v>0</v>
      </c>
      <c r="C478">
        <v>0</v>
      </c>
      <c r="D478">
        <v>0</v>
      </c>
      <c r="E478">
        <v>0</v>
      </c>
      <c r="F478">
        <v>0</v>
      </c>
      <c r="G478">
        <v>1111111</v>
      </c>
      <c r="H478">
        <v>0</v>
      </c>
      <c r="I478">
        <v>0</v>
      </c>
      <c r="J478">
        <v>0</v>
      </c>
      <c r="K478">
        <v>0</v>
      </c>
      <c r="L478">
        <v>0</v>
      </c>
      <c r="M478">
        <v>0</v>
      </c>
    </row>
    <row r="479" spans="2:13" x14ac:dyDescent="0.2">
      <c r="B479">
        <v>0</v>
      </c>
      <c r="C479">
        <v>0</v>
      </c>
      <c r="D479">
        <v>0</v>
      </c>
      <c r="E479">
        <v>0</v>
      </c>
      <c r="F479">
        <v>0</v>
      </c>
      <c r="G479">
        <v>1111111</v>
      </c>
      <c r="H479">
        <v>0</v>
      </c>
      <c r="I479">
        <v>0</v>
      </c>
      <c r="J479">
        <v>0</v>
      </c>
      <c r="K479">
        <v>0</v>
      </c>
      <c r="L479">
        <v>0</v>
      </c>
      <c r="M479">
        <v>0</v>
      </c>
    </row>
    <row r="480" spans="2:13" x14ac:dyDescent="0.2">
      <c r="B480">
        <v>0</v>
      </c>
      <c r="C480">
        <v>0</v>
      </c>
      <c r="D480">
        <v>0</v>
      </c>
      <c r="E480">
        <v>0</v>
      </c>
      <c r="F480">
        <v>0</v>
      </c>
      <c r="G480">
        <v>1111111</v>
      </c>
      <c r="H480">
        <v>0</v>
      </c>
      <c r="I480">
        <v>0</v>
      </c>
      <c r="J480">
        <v>0</v>
      </c>
      <c r="K480">
        <v>0</v>
      </c>
      <c r="L480">
        <v>0</v>
      </c>
      <c r="M480">
        <v>0</v>
      </c>
    </row>
    <row r="481" spans="2:13" x14ac:dyDescent="0.2">
      <c r="B481">
        <v>0</v>
      </c>
      <c r="C481">
        <v>0</v>
      </c>
      <c r="D481">
        <v>0</v>
      </c>
      <c r="E481">
        <v>0</v>
      </c>
      <c r="F481">
        <v>0</v>
      </c>
      <c r="G481">
        <v>1111111</v>
      </c>
      <c r="H481">
        <v>0</v>
      </c>
      <c r="I481">
        <v>0</v>
      </c>
      <c r="J481">
        <v>0</v>
      </c>
      <c r="K481">
        <v>0</v>
      </c>
      <c r="L481">
        <v>0</v>
      </c>
      <c r="M481">
        <v>0</v>
      </c>
    </row>
    <row r="482" spans="2:13" x14ac:dyDescent="0.2">
      <c r="B482">
        <v>0</v>
      </c>
      <c r="C482">
        <v>0</v>
      </c>
      <c r="D482">
        <v>0</v>
      </c>
      <c r="E482">
        <v>0</v>
      </c>
      <c r="F482">
        <v>0</v>
      </c>
      <c r="G482">
        <v>1111111</v>
      </c>
      <c r="H482">
        <v>0</v>
      </c>
      <c r="I482">
        <v>0</v>
      </c>
      <c r="J482">
        <v>0</v>
      </c>
      <c r="K482">
        <v>0</v>
      </c>
      <c r="L482">
        <v>0</v>
      </c>
      <c r="M482">
        <v>0</v>
      </c>
    </row>
    <row r="483" spans="2:13" x14ac:dyDescent="0.2">
      <c r="B483">
        <v>0</v>
      </c>
      <c r="C483">
        <v>0</v>
      </c>
      <c r="D483">
        <v>0</v>
      </c>
      <c r="E483">
        <v>0</v>
      </c>
      <c r="F483">
        <v>0</v>
      </c>
      <c r="G483">
        <v>1111111</v>
      </c>
      <c r="H483">
        <v>0</v>
      </c>
      <c r="I483">
        <v>0</v>
      </c>
      <c r="J483">
        <v>0</v>
      </c>
      <c r="K483">
        <v>0</v>
      </c>
      <c r="L483">
        <v>0</v>
      </c>
      <c r="M483">
        <v>0</v>
      </c>
    </row>
    <row r="484" spans="2:13" x14ac:dyDescent="0.2">
      <c r="B484">
        <v>0</v>
      </c>
      <c r="C484">
        <v>0</v>
      </c>
      <c r="D484">
        <v>0</v>
      </c>
      <c r="E484">
        <v>0</v>
      </c>
      <c r="F484">
        <v>0</v>
      </c>
      <c r="G484">
        <v>1111111</v>
      </c>
      <c r="H484">
        <v>0</v>
      </c>
      <c r="I484">
        <v>0</v>
      </c>
      <c r="J484">
        <v>0</v>
      </c>
      <c r="K484">
        <v>0</v>
      </c>
      <c r="L484">
        <v>0</v>
      </c>
      <c r="M484">
        <v>0</v>
      </c>
    </row>
    <row r="485" spans="2:13" x14ac:dyDescent="0.2">
      <c r="B485">
        <v>0</v>
      </c>
      <c r="C485">
        <v>0</v>
      </c>
      <c r="D485">
        <v>0</v>
      </c>
      <c r="E485">
        <v>0</v>
      </c>
      <c r="F485">
        <v>0</v>
      </c>
      <c r="G485">
        <v>1111111</v>
      </c>
      <c r="H485">
        <v>0</v>
      </c>
      <c r="I485">
        <v>0</v>
      </c>
      <c r="J485">
        <v>0</v>
      </c>
      <c r="K485">
        <v>0</v>
      </c>
      <c r="L485">
        <v>0</v>
      </c>
      <c r="M485">
        <v>0</v>
      </c>
    </row>
    <row r="486" spans="2:13" x14ac:dyDescent="0.2">
      <c r="B486">
        <v>0</v>
      </c>
      <c r="C486">
        <v>0</v>
      </c>
      <c r="D486">
        <v>0</v>
      </c>
      <c r="E486">
        <v>0</v>
      </c>
      <c r="F486">
        <v>0</v>
      </c>
      <c r="G486">
        <v>1111111</v>
      </c>
      <c r="H486">
        <v>0</v>
      </c>
      <c r="I486">
        <v>0</v>
      </c>
      <c r="J486">
        <v>0</v>
      </c>
      <c r="K486">
        <v>0</v>
      </c>
      <c r="L486">
        <v>0</v>
      </c>
      <c r="M486">
        <v>0</v>
      </c>
    </row>
    <row r="487" spans="2:13" x14ac:dyDescent="0.2">
      <c r="B487">
        <v>0</v>
      </c>
      <c r="C487">
        <v>0</v>
      </c>
      <c r="D487">
        <v>0</v>
      </c>
      <c r="E487">
        <v>0</v>
      </c>
      <c r="F487">
        <v>0</v>
      </c>
      <c r="G487">
        <v>1111111</v>
      </c>
      <c r="H487">
        <v>0</v>
      </c>
      <c r="I487">
        <v>0</v>
      </c>
      <c r="J487">
        <v>0</v>
      </c>
      <c r="K487">
        <v>0</v>
      </c>
      <c r="L487">
        <v>0</v>
      </c>
      <c r="M487">
        <v>0</v>
      </c>
    </row>
    <row r="488" spans="2:13" x14ac:dyDescent="0.2">
      <c r="B488">
        <v>0</v>
      </c>
      <c r="C488">
        <v>0</v>
      </c>
      <c r="D488">
        <v>0</v>
      </c>
      <c r="E488">
        <v>0</v>
      </c>
      <c r="F488">
        <v>0</v>
      </c>
      <c r="G488">
        <v>1111111</v>
      </c>
      <c r="H488">
        <v>0</v>
      </c>
      <c r="I488">
        <v>0</v>
      </c>
      <c r="J488">
        <v>0</v>
      </c>
      <c r="K488">
        <v>0</v>
      </c>
      <c r="L488">
        <v>0</v>
      </c>
      <c r="M488">
        <v>0</v>
      </c>
    </row>
    <row r="489" spans="2:13" x14ac:dyDescent="0.2">
      <c r="B489">
        <v>0</v>
      </c>
      <c r="C489">
        <v>0</v>
      </c>
      <c r="D489">
        <v>0</v>
      </c>
      <c r="E489">
        <v>0</v>
      </c>
      <c r="F489">
        <v>0</v>
      </c>
      <c r="G489">
        <v>1111111</v>
      </c>
      <c r="H489">
        <v>0</v>
      </c>
      <c r="I489">
        <v>0</v>
      </c>
      <c r="J489">
        <v>0</v>
      </c>
      <c r="K489">
        <v>0</v>
      </c>
      <c r="L489">
        <v>0</v>
      </c>
      <c r="M489">
        <v>0</v>
      </c>
    </row>
    <row r="490" spans="2:13" x14ac:dyDescent="0.2">
      <c r="B490">
        <v>0</v>
      </c>
      <c r="C490">
        <v>0</v>
      </c>
      <c r="D490">
        <v>0</v>
      </c>
      <c r="E490">
        <v>0</v>
      </c>
      <c r="F490">
        <v>0</v>
      </c>
      <c r="G490">
        <v>1111111</v>
      </c>
      <c r="H490">
        <v>0</v>
      </c>
      <c r="I490">
        <v>0</v>
      </c>
      <c r="J490">
        <v>0</v>
      </c>
      <c r="K490">
        <v>0</v>
      </c>
      <c r="L490">
        <v>0</v>
      </c>
      <c r="M490">
        <v>0</v>
      </c>
    </row>
    <row r="491" spans="2:13" x14ac:dyDescent="0.2">
      <c r="B491">
        <v>0</v>
      </c>
      <c r="C491">
        <v>0</v>
      </c>
      <c r="D491">
        <v>0</v>
      </c>
      <c r="E491">
        <v>0</v>
      </c>
      <c r="F491">
        <v>0</v>
      </c>
      <c r="G491">
        <v>1111111</v>
      </c>
      <c r="H491">
        <v>0</v>
      </c>
      <c r="I491">
        <v>0</v>
      </c>
      <c r="J491">
        <v>0</v>
      </c>
      <c r="K491">
        <v>0</v>
      </c>
      <c r="L491">
        <v>0</v>
      </c>
      <c r="M491">
        <v>0</v>
      </c>
    </row>
    <row r="492" spans="2:13" x14ac:dyDescent="0.2">
      <c r="B492">
        <v>0</v>
      </c>
      <c r="C492">
        <v>0</v>
      </c>
      <c r="D492">
        <v>0</v>
      </c>
      <c r="E492">
        <v>0</v>
      </c>
      <c r="F492">
        <v>0</v>
      </c>
      <c r="G492">
        <v>1111111</v>
      </c>
      <c r="H492">
        <v>0</v>
      </c>
      <c r="I492">
        <v>0</v>
      </c>
      <c r="J492">
        <v>0</v>
      </c>
      <c r="K492">
        <v>0</v>
      </c>
      <c r="L492">
        <v>0</v>
      </c>
      <c r="M492">
        <v>0</v>
      </c>
    </row>
    <row r="493" spans="2:13" x14ac:dyDescent="0.2">
      <c r="B493">
        <v>0</v>
      </c>
      <c r="C493">
        <v>0</v>
      </c>
      <c r="D493">
        <v>0</v>
      </c>
      <c r="E493">
        <v>0</v>
      </c>
      <c r="F493">
        <v>0</v>
      </c>
      <c r="G493">
        <v>1111111</v>
      </c>
      <c r="H493">
        <v>0</v>
      </c>
      <c r="I493">
        <v>0</v>
      </c>
      <c r="J493">
        <v>0</v>
      </c>
      <c r="K493">
        <v>0</v>
      </c>
      <c r="L493">
        <v>0</v>
      </c>
      <c r="M493">
        <v>0</v>
      </c>
    </row>
    <row r="494" spans="2:13" x14ac:dyDescent="0.2">
      <c r="B494">
        <v>0</v>
      </c>
      <c r="C494">
        <v>0</v>
      </c>
      <c r="D494">
        <v>0</v>
      </c>
      <c r="E494">
        <v>0</v>
      </c>
      <c r="F494">
        <v>0</v>
      </c>
      <c r="G494">
        <v>1111111</v>
      </c>
      <c r="H494">
        <v>0</v>
      </c>
      <c r="I494">
        <v>0</v>
      </c>
      <c r="J494">
        <v>0</v>
      </c>
      <c r="K494">
        <v>0</v>
      </c>
      <c r="L494">
        <v>0</v>
      </c>
      <c r="M494">
        <v>0</v>
      </c>
    </row>
    <row r="495" spans="2:13" x14ac:dyDescent="0.2">
      <c r="B495">
        <v>0</v>
      </c>
      <c r="C495">
        <v>0</v>
      </c>
      <c r="D495">
        <v>0</v>
      </c>
      <c r="E495">
        <v>0</v>
      </c>
      <c r="F495">
        <v>0</v>
      </c>
      <c r="G495">
        <v>1111111</v>
      </c>
      <c r="H495">
        <v>0</v>
      </c>
      <c r="I495">
        <v>0</v>
      </c>
      <c r="J495">
        <v>0</v>
      </c>
      <c r="K495">
        <v>0</v>
      </c>
      <c r="L495">
        <v>0</v>
      </c>
      <c r="M495">
        <v>0</v>
      </c>
    </row>
    <row r="496" spans="2:13" x14ac:dyDescent="0.2">
      <c r="B496">
        <v>0</v>
      </c>
      <c r="C496">
        <v>0</v>
      </c>
      <c r="D496">
        <v>0</v>
      </c>
      <c r="E496">
        <v>0</v>
      </c>
      <c r="F496">
        <v>0</v>
      </c>
      <c r="G496">
        <v>1111111</v>
      </c>
      <c r="H496">
        <v>0</v>
      </c>
      <c r="I496">
        <v>0</v>
      </c>
      <c r="J496">
        <v>0</v>
      </c>
      <c r="K496">
        <v>0</v>
      </c>
      <c r="L496">
        <v>0</v>
      </c>
      <c r="M496">
        <v>0</v>
      </c>
    </row>
    <row r="497" spans="2:13" x14ac:dyDescent="0.2">
      <c r="B497">
        <v>0</v>
      </c>
      <c r="C497">
        <v>0</v>
      </c>
      <c r="D497">
        <v>0</v>
      </c>
      <c r="E497">
        <v>0</v>
      </c>
      <c r="F497">
        <v>0</v>
      </c>
      <c r="G497">
        <v>1111111</v>
      </c>
      <c r="H497">
        <v>0</v>
      </c>
      <c r="I497">
        <v>0</v>
      </c>
      <c r="J497">
        <v>0</v>
      </c>
      <c r="K497">
        <v>0</v>
      </c>
      <c r="L497">
        <v>0</v>
      </c>
      <c r="M497">
        <v>0</v>
      </c>
    </row>
    <row r="498" spans="2:13" x14ac:dyDescent="0.2">
      <c r="B498">
        <v>0</v>
      </c>
      <c r="C498">
        <v>0</v>
      </c>
      <c r="D498">
        <v>0</v>
      </c>
      <c r="E498">
        <v>0</v>
      </c>
      <c r="F498">
        <v>0</v>
      </c>
      <c r="G498">
        <v>1111111</v>
      </c>
      <c r="H498">
        <v>0</v>
      </c>
      <c r="I498">
        <v>0</v>
      </c>
      <c r="J498">
        <v>0</v>
      </c>
      <c r="K498">
        <v>0</v>
      </c>
      <c r="L498">
        <v>0</v>
      </c>
      <c r="M498">
        <v>0</v>
      </c>
    </row>
    <row r="499" spans="2:13" x14ac:dyDescent="0.2">
      <c r="B499">
        <v>0</v>
      </c>
      <c r="C499">
        <v>0</v>
      </c>
      <c r="D499">
        <v>0</v>
      </c>
      <c r="E499">
        <v>0</v>
      </c>
      <c r="F499">
        <v>0</v>
      </c>
      <c r="G499">
        <v>1111111</v>
      </c>
      <c r="H499">
        <v>0</v>
      </c>
      <c r="I499">
        <v>0</v>
      </c>
      <c r="J499">
        <v>0</v>
      </c>
      <c r="K499">
        <v>0</v>
      </c>
      <c r="L499">
        <v>0</v>
      </c>
      <c r="M499">
        <v>0</v>
      </c>
    </row>
    <row r="500" spans="2:13" x14ac:dyDescent="0.2">
      <c r="B500">
        <v>0</v>
      </c>
      <c r="C500">
        <v>0</v>
      </c>
      <c r="D500">
        <v>0</v>
      </c>
      <c r="E500">
        <v>0</v>
      </c>
      <c r="F500">
        <v>0</v>
      </c>
      <c r="G500">
        <v>1111111</v>
      </c>
      <c r="H500">
        <v>0</v>
      </c>
      <c r="I500">
        <v>0</v>
      </c>
      <c r="J500">
        <v>0</v>
      </c>
      <c r="K500">
        <v>0</v>
      </c>
      <c r="L500">
        <v>0</v>
      </c>
      <c r="M500">
        <v>0</v>
      </c>
    </row>
    <row r="501" spans="2:13" x14ac:dyDescent="0.2">
      <c r="B501">
        <v>0</v>
      </c>
      <c r="C501">
        <v>0</v>
      </c>
      <c r="D501">
        <v>0</v>
      </c>
      <c r="E501">
        <v>0</v>
      </c>
      <c r="F501">
        <v>0</v>
      </c>
      <c r="G501">
        <v>1111111</v>
      </c>
      <c r="H501">
        <v>0</v>
      </c>
      <c r="I501">
        <v>0</v>
      </c>
      <c r="J501">
        <v>0</v>
      </c>
      <c r="K501">
        <v>0</v>
      </c>
      <c r="L501">
        <v>0</v>
      </c>
      <c r="M501">
        <v>0</v>
      </c>
    </row>
    <row r="502" spans="2:13" x14ac:dyDescent="0.2">
      <c r="B502">
        <v>0</v>
      </c>
      <c r="C502">
        <v>0</v>
      </c>
      <c r="D502">
        <v>0</v>
      </c>
      <c r="E502">
        <v>0</v>
      </c>
      <c r="F502">
        <v>0</v>
      </c>
      <c r="G502">
        <v>1111111</v>
      </c>
      <c r="H502">
        <v>0</v>
      </c>
      <c r="I502">
        <v>0</v>
      </c>
      <c r="J502">
        <v>0</v>
      </c>
      <c r="K502">
        <v>0</v>
      </c>
      <c r="L502">
        <v>0</v>
      </c>
      <c r="M502">
        <v>0</v>
      </c>
    </row>
    <row r="503" spans="2:13" x14ac:dyDescent="0.2">
      <c r="B503">
        <v>0</v>
      </c>
      <c r="C503">
        <v>0</v>
      </c>
      <c r="D503">
        <v>0</v>
      </c>
      <c r="E503">
        <v>0</v>
      </c>
      <c r="F503">
        <v>0</v>
      </c>
      <c r="G503">
        <v>1111111</v>
      </c>
      <c r="H503">
        <v>0</v>
      </c>
      <c r="I503">
        <v>0</v>
      </c>
      <c r="J503">
        <v>0</v>
      </c>
      <c r="K503">
        <v>0</v>
      </c>
      <c r="L503">
        <v>0</v>
      </c>
      <c r="M503">
        <v>0</v>
      </c>
    </row>
    <row r="504" spans="2:13" x14ac:dyDescent="0.2">
      <c r="B504">
        <v>0</v>
      </c>
      <c r="C504">
        <v>0</v>
      </c>
      <c r="D504">
        <v>0</v>
      </c>
      <c r="E504">
        <v>0</v>
      </c>
      <c r="F504">
        <v>0</v>
      </c>
      <c r="G504">
        <v>1111111</v>
      </c>
      <c r="H504">
        <v>0</v>
      </c>
      <c r="I504">
        <v>0</v>
      </c>
      <c r="J504">
        <v>0</v>
      </c>
      <c r="K504">
        <v>0</v>
      </c>
      <c r="L504">
        <v>0</v>
      </c>
      <c r="M504">
        <v>0</v>
      </c>
    </row>
    <row r="505" spans="2:13" x14ac:dyDescent="0.2">
      <c r="B505">
        <v>0</v>
      </c>
      <c r="C505">
        <v>0</v>
      </c>
      <c r="D505">
        <v>0</v>
      </c>
      <c r="E505">
        <v>0</v>
      </c>
      <c r="F505">
        <v>0</v>
      </c>
      <c r="G505">
        <v>1111111</v>
      </c>
      <c r="H505">
        <v>0</v>
      </c>
      <c r="I505">
        <v>0</v>
      </c>
      <c r="J505">
        <v>0</v>
      </c>
      <c r="K505">
        <v>0</v>
      </c>
      <c r="L505">
        <v>0</v>
      </c>
      <c r="M505">
        <v>0</v>
      </c>
    </row>
    <row r="506" spans="2:13" x14ac:dyDescent="0.2">
      <c r="B506">
        <v>0</v>
      </c>
      <c r="C506">
        <v>0</v>
      </c>
      <c r="D506">
        <v>0</v>
      </c>
      <c r="E506">
        <v>0</v>
      </c>
      <c r="F506">
        <v>0</v>
      </c>
      <c r="G506">
        <v>1111111</v>
      </c>
      <c r="H506">
        <v>0</v>
      </c>
      <c r="I506">
        <v>0</v>
      </c>
      <c r="J506">
        <v>0</v>
      </c>
      <c r="K506">
        <v>0</v>
      </c>
      <c r="L506">
        <v>0</v>
      </c>
      <c r="M506">
        <v>0</v>
      </c>
    </row>
    <row r="507" spans="2:13" x14ac:dyDescent="0.2">
      <c r="B507">
        <v>0</v>
      </c>
      <c r="C507">
        <v>0</v>
      </c>
      <c r="D507">
        <v>0</v>
      </c>
      <c r="E507">
        <v>0</v>
      </c>
      <c r="F507">
        <v>0</v>
      </c>
      <c r="G507">
        <v>1111111</v>
      </c>
      <c r="H507">
        <v>0</v>
      </c>
      <c r="I507">
        <v>0</v>
      </c>
      <c r="J507">
        <v>0</v>
      </c>
      <c r="K507">
        <v>0</v>
      </c>
      <c r="L507">
        <v>0</v>
      </c>
      <c r="M507">
        <v>0</v>
      </c>
    </row>
    <row r="508" spans="2:13" x14ac:dyDescent="0.2">
      <c r="B508">
        <v>0</v>
      </c>
      <c r="C508">
        <v>0</v>
      </c>
      <c r="D508">
        <v>0</v>
      </c>
      <c r="E508">
        <v>0</v>
      </c>
      <c r="F508">
        <v>0</v>
      </c>
      <c r="G508">
        <v>1111111</v>
      </c>
      <c r="H508">
        <v>0</v>
      </c>
      <c r="I508">
        <v>0</v>
      </c>
      <c r="J508">
        <v>0</v>
      </c>
      <c r="K508">
        <v>0</v>
      </c>
      <c r="L508">
        <v>0</v>
      </c>
      <c r="M508">
        <v>0</v>
      </c>
    </row>
    <row r="509" spans="2:13" x14ac:dyDescent="0.2">
      <c r="B509">
        <v>0</v>
      </c>
      <c r="C509">
        <v>0</v>
      </c>
      <c r="D509">
        <v>0</v>
      </c>
      <c r="E509">
        <v>0</v>
      </c>
      <c r="F509">
        <v>0</v>
      </c>
      <c r="G509">
        <v>1111111</v>
      </c>
      <c r="H509">
        <v>0</v>
      </c>
      <c r="I509">
        <v>0</v>
      </c>
      <c r="J509">
        <v>0</v>
      </c>
      <c r="K509">
        <v>0</v>
      </c>
      <c r="L509">
        <v>0</v>
      </c>
      <c r="M509">
        <v>0</v>
      </c>
    </row>
    <row r="510" spans="2:13" x14ac:dyDescent="0.2">
      <c r="B510">
        <v>0</v>
      </c>
      <c r="C510">
        <v>0</v>
      </c>
      <c r="D510">
        <v>0</v>
      </c>
      <c r="E510">
        <v>0</v>
      </c>
      <c r="F510">
        <v>0</v>
      </c>
      <c r="G510">
        <v>1111111</v>
      </c>
      <c r="H510">
        <v>0</v>
      </c>
      <c r="I510">
        <v>0</v>
      </c>
      <c r="J510">
        <v>0</v>
      </c>
      <c r="K510">
        <v>0</v>
      </c>
      <c r="L510">
        <v>0</v>
      </c>
      <c r="M510">
        <v>0</v>
      </c>
    </row>
    <row r="511" spans="2:13" x14ac:dyDescent="0.2">
      <c r="B511">
        <v>0</v>
      </c>
      <c r="C511">
        <v>0</v>
      </c>
      <c r="D511">
        <v>0</v>
      </c>
      <c r="E511">
        <v>0</v>
      </c>
      <c r="F511">
        <v>0</v>
      </c>
      <c r="G511">
        <v>1111111</v>
      </c>
      <c r="H511">
        <v>0</v>
      </c>
      <c r="I511">
        <v>0</v>
      </c>
      <c r="J511">
        <v>0</v>
      </c>
      <c r="K511">
        <v>0</v>
      </c>
      <c r="L511">
        <v>0</v>
      </c>
      <c r="M511">
        <v>0</v>
      </c>
    </row>
    <row r="512" spans="2:13" x14ac:dyDescent="0.2">
      <c r="B512">
        <v>0</v>
      </c>
      <c r="C512">
        <v>0</v>
      </c>
      <c r="D512">
        <v>0</v>
      </c>
      <c r="E512">
        <v>0</v>
      </c>
      <c r="F512">
        <v>0</v>
      </c>
      <c r="G512">
        <v>1111111</v>
      </c>
      <c r="H512">
        <v>0</v>
      </c>
      <c r="I512">
        <v>0</v>
      </c>
      <c r="J512">
        <v>0</v>
      </c>
      <c r="K512">
        <v>0</v>
      </c>
      <c r="L512">
        <v>0</v>
      </c>
      <c r="M512">
        <v>0</v>
      </c>
    </row>
    <row r="513" spans="2:13" x14ac:dyDescent="0.2">
      <c r="B513">
        <v>0</v>
      </c>
      <c r="C513">
        <v>0</v>
      </c>
      <c r="D513">
        <v>0</v>
      </c>
      <c r="E513">
        <v>0</v>
      </c>
      <c r="F513">
        <v>0</v>
      </c>
      <c r="G513">
        <v>1111111</v>
      </c>
      <c r="H513">
        <v>0</v>
      </c>
      <c r="I513">
        <v>0</v>
      </c>
      <c r="J513">
        <v>0</v>
      </c>
      <c r="K513">
        <v>0</v>
      </c>
      <c r="L513">
        <v>0</v>
      </c>
      <c r="M513">
        <v>0</v>
      </c>
    </row>
    <row r="514" spans="2:13" x14ac:dyDescent="0.2">
      <c r="B514">
        <v>0</v>
      </c>
      <c r="C514">
        <v>0</v>
      </c>
      <c r="D514">
        <v>0</v>
      </c>
      <c r="E514">
        <v>0</v>
      </c>
      <c r="F514">
        <v>0</v>
      </c>
      <c r="G514">
        <v>1111111</v>
      </c>
      <c r="H514">
        <v>0</v>
      </c>
      <c r="I514">
        <v>0</v>
      </c>
      <c r="J514">
        <v>0</v>
      </c>
      <c r="K514">
        <v>0</v>
      </c>
      <c r="L514">
        <v>0</v>
      </c>
      <c r="M514">
        <v>0</v>
      </c>
    </row>
    <row r="515" spans="2:13" x14ac:dyDescent="0.2">
      <c r="B515">
        <v>0</v>
      </c>
      <c r="C515">
        <v>0</v>
      </c>
      <c r="D515">
        <v>0</v>
      </c>
      <c r="E515">
        <v>0</v>
      </c>
      <c r="F515">
        <v>0</v>
      </c>
      <c r="G515">
        <v>1111111</v>
      </c>
      <c r="H515">
        <v>0</v>
      </c>
      <c r="I515">
        <v>0</v>
      </c>
      <c r="J515">
        <v>0</v>
      </c>
      <c r="K515">
        <v>0</v>
      </c>
      <c r="L515">
        <v>0</v>
      </c>
      <c r="M515">
        <v>0</v>
      </c>
    </row>
    <row r="516" spans="2:13" x14ac:dyDescent="0.2">
      <c r="B516">
        <v>0</v>
      </c>
      <c r="C516">
        <v>0</v>
      </c>
      <c r="D516">
        <v>0</v>
      </c>
      <c r="E516">
        <v>0</v>
      </c>
      <c r="F516">
        <v>0</v>
      </c>
      <c r="G516">
        <v>1111111</v>
      </c>
      <c r="H516">
        <v>0</v>
      </c>
      <c r="I516">
        <v>0</v>
      </c>
      <c r="J516">
        <v>0</v>
      </c>
      <c r="K516">
        <v>0</v>
      </c>
      <c r="L516">
        <v>0</v>
      </c>
      <c r="M516">
        <v>0</v>
      </c>
    </row>
    <row r="517" spans="2:13" x14ac:dyDescent="0.2">
      <c r="B517">
        <v>0</v>
      </c>
      <c r="C517">
        <v>0</v>
      </c>
      <c r="D517">
        <v>0</v>
      </c>
      <c r="E517">
        <v>0</v>
      </c>
      <c r="F517">
        <v>0</v>
      </c>
      <c r="G517">
        <v>1111111</v>
      </c>
      <c r="H517">
        <v>0</v>
      </c>
      <c r="I517">
        <v>0</v>
      </c>
      <c r="J517">
        <v>0</v>
      </c>
      <c r="K517">
        <v>0</v>
      </c>
      <c r="L517">
        <v>0</v>
      </c>
      <c r="M517">
        <v>0</v>
      </c>
    </row>
    <row r="518" spans="2:13" x14ac:dyDescent="0.2">
      <c r="B518">
        <v>0</v>
      </c>
      <c r="C518">
        <v>0</v>
      </c>
      <c r="D518">
        <v>0</v>
      </c>
      <c r="E518">
        <v>0</v>
      </c>
      <c r="F518">
        <v>0</v>
      </c>
      <c r="G518">
        <v>1111111</v>
      </c>
      <c r="H518">
        <v>0</v>
      </c>
      <c r="I518">
        <v>0</v>
      </c>
      <c r="J518">
        <v>0</v>
      </c>
      <c r="K518">
        <v>0</v>
      </c>
      <c r="L518">
        <v>0</v>
      </c>
      <c r="M518">
        <v>0</v>
      </c>
    </row>
    <row r="519" spans="2:13" x14ac:dyDescent="0.2">
      <c r="B519">
        <v>0</v>
      </c>
      <c r="C519">
        <v>0</v>
      </c>
      <c r="D519">
        <v>0</v>
      </c>
      <c r="E519">
        <v>0</v>
      </c>
      <c r="F519">
        <v>0</v>
      </c>
      <c r="G519">
        <v>1111111</v>
      </c>
      <c r="H519">
        <v>0</v>
      </c>
      <c r="I519">
        <v>0</v>
      </c>
      <c r="J519">
        <v>0</v>
      </c>
      <c r="K519">
        <v>0</v>
      </c>
      <c r="L519">
        <v>0</v>
      </c>
      <c r="M519">
        <v>0</v>
      </c>
    </row>
    <row r="520" spans="2:13" x14ac:dyDescent="0.2">
      <c r="B520">
        <v>0</v>
      </c>
      <c r="C520">
        <v>0</v>
      </c>
      <c r="D520">
        <v>0</v>
      </c>
      <c r="E520">
        <v>0</v>
      </c>
      <c r="F520">
        <v>0</v>
      </c>
      <c r="G520">
        <v>1111111</v>
      </c>
      <c r="H520">
        <v>0</v>
      </c>
      <c r="I520">
        <v>0</v>
      </c>
      <c r="J520">
        <v>0</v>
      </c>
      <c r="K520">
        <v>0</v>
      </c>
      <c r="L520">
        <v>0</v>
      </c>
      <c r="M520">
        <v>0</v>
      </c>
    </row>
    <row r="521" spans="2:13" x14ac:dyDescent="0.2">
      <c r="B521">
        <v>0</v>
      </c>
      <c r="C521">
        <v>0</v>
      </c>
      <c r="D521">
        <v>0</v>
      </c>
      <c r="E521">
        <v>0</v>
      </c>
      <c r="F521">
        <v>0</v>
      </c>
      <c r="G521">
        <v>1111111</v>
      </c>
      <c r="H521">
        <v>0</v>
      </c>
      <c r="I521">
        <v>0</v>
      </c>
      <c r="J521">
        <v>0</v>
      </c>
      <c r="K521">
        <v>0</v>
      </c>
      <c r="L521">
        <v>0</v>
      </c>
      <c r="M521">
        <v>0</v>
      </c>
    </row>
    <row r="522" spans="2:13" x14ac:dyDescent="0.2">
      <c r="B522">
        <v>0</v>
      </c>
      <c r="C522">
        <v>0</v>
      </c>
      <c r="D522">
        <v>0</v>
      </c>
      <c r="E522">
        <v>0</v>
      </c>
      <c r="F522">
        <v>0</v>
      </c>
      <c r="G522">
        <v>1111111</v>
      </c>
      <c r="H522">
        <v>0</v>
      </c>
      <c r="I522">
        <v>0</v>
      </c>
      <c r="J522">
        <v>0</v>
      </c>
      <c r="K522">
        <v>0</v>
      </c>
      <c r="L522">
        <v>0</v>
      </c>
      <c r="M522">
        <v>0</v>
      </c>
    </row>
    <row r="523" spans="2:13" x14ac:dyDescent="0.2">
      <c r="B523">
        <v>0</v>
      </c>
      <c r="C523">
        <v>0</v>
      </c>
      <c r="D523">
        <v>0</v>
      </c>
      <c r="E523">
        <v>0</v>
      </c>
      <c r="F523">
        <v>0</v>
      </c>
      <c r="G523">
        <v>1111111</v>
      </c>
      <c r="H523">
        <v>0</v>
      </c>
      <c r="I523">
        <v>0</v>
      </c>
      <c r="J523">
        <v>0</v>
      </c>
      <c r="K523">
        <v>0</v>
      </c>
      <c r="L523">
        <v>0</v>
      </c>
      <c r="M523">
        <v>0</v>
      </c>
    </row>
    <row r="524" spans="2:13" x14ac:dyDescent="0.2">
      <c r="B524">
        <v>0</v>
      </c>
      <c r="C524">
        <v>0</v>
      </c>
      <c r="D524">
        <v>0</v>
      </c>
      <c r="E524">
        <v>0</v>
      </c>
      <c r="F524">
        <v>0</v>
      </c>
      <c r="G524">
        <v>1111111</v>
      </c>
      <c r="H524">
        <v>0</v>
      </c>
      <c r="I524">
        <v>0</v>
      </c>
      <c r="J524">
        <v>0</v>
      </c>
      <c r="K524">
        <v>0</v>
      </c>
      <c r="L524">
        <v>0</v>
      </c>
      <c r="M524">
        <v>0</v>
      </c>
    </row>
    <row r="525" spans="2:13" x14ac:dyDescent="0.2">
      <c r="B525">
        <v>0</v>
      </c>
      <c r="C525">
        <v>0</v>
      </c>
      <c r="D525">
        <v>0</v>
      </c>
      <c r="E525">
        <v>0</v>
      </c>
      <c r="F525">
        <v>0</v>
      </c>
      <c r="G525">
        <v>1111111</v>
      </c>
      <c r="H525">
        <v>0</v>
      </c>
      <c r="I525">
        <v>0</v>
      </c>
      <c r="J525">
        <v>0</v>
      </c>
      <c r="K525">
        <v>0</v>
      </c>
      <c r="L525">
        <v>0</v>
      </c>
      <c r="M525">
        <v>0</v>
      </c>
    </row>
    <row r="526" spans="2:13" x14ac:dyDescent="0.2">
      <c r="B526">
        <v>0</v>
      </c>
      <c r="C526">
        <v>0</v>
      </c>
      <c r="D526">
        <v>0</v>
      </c>
      <c r="E526">
        <v>0</v>
      </c>
      <c r="F526">
        <v>0</v>
      </c>
      <c r="G526">
        <v>1111111</v>
      </c>
      <c r="H526">
        <v>0</v>
      </c>
      <c r="I526">
        <v>0</v>
      </c>
      <c r="J526">
        <v>0</v>
      </c>
      <c r="K526">
        <v>0</v>
      </c>
      <c r="L526">
        <v>0</v>
      </c>
      <c r="M526">
        <v>0</v>
      </c>
    </row>
    <row r="527" spans="2:13" x14ac:dyDescent="0.2">
      <c r="B527">
        <v>0</v>
      </c>
      <c r="C527">
        <v>0</v>
      </c>
      <c r="D527">
        <v>0</v>
      </c>
      <c r="E527">
        <v>0</v>
      </c>
      <c r="F527">
        <v>0</v>
      </c>
      <c r="G527">
        <v>1111111</v>
      </c>
      <c r="H527">
        <v>0</v>
      </c>
      <c r="I527">
        <v>0</v>
      </c>
      <c r="J527">
        <v>0</v>
      </c>
      <c r="K527">
        <v>0</v>
      </c>
      <c r="L527">
        <v>0</v>
      </c>
      <c r="M527">
        <v>0</v>
      </c>
    </row>
    <row r="528" spans="2:13" x14ac:dyDescent="0.2">
      <c r="B528">
        <v>0</v>
      </c>
      <c r="C528">
        <v>0</v>
      </c>
      <c r="D528">
        <v>0</v>
      </c>
      <c r="E528">
        <v>0</v>
      </c>
      <c r="F528">
        <v>0</v>
      </c>
      <c r="G528">
        <v>1111111</v>
      </c>
      <c r="H528">
        <v>0</v>
      </c>
      <c r="I528">
        <v>0</v>
      </c>
      <c r="J528">
        <v>0</v>
      </c>
      <c r="K528">
        <v>0</v>
      </c>
      <c r="L528">
        <v>0</v>
      </c>
      <c r="M528">
        <v>0</v>
      </c>
    </row>
    <row r="529" spans="2:13" x14ac:dyDescent="0.2">
      <c r="B529">
        <v>0</v>
      </c>
      <c r="C529">
        <v>0</v>
      </c>
      <c r="D529">
        <v>0</v>
      </c>
      <c r="E529">
        <v>0</v>
      </c>
      <c r="F529">
        <v>0</v>
      </c>
      <c r="G529">
        <v>1111111</v>
      </c>
      <c r="H529">
        <v>0</v>
      </c>
      <c r="I529">
        <v>0</v>
      </c>
      <c r="J529">
        <v>0</v>
      </c>
      <c r="K529">
        <v>0</v>
      </c>
      <c r="L529">
        <v>0</v>
      </c>
      <c r="M529">
        <v>0</v>
      </c>
    </row>
    <row r="530" spans="2:13" x14ac:dyDescent="0.2">
      <c r="B530">
        <v>0</v>
      </c>
      <c r="C530">
        <v>0</v>
      </c>
      <c r="D530">
        <v>0</v>
      </c>
      <c r="E530">
        <v>0</v>
      </c>
      <c r="F530">
        <v>0</v>
      </c>
      <c r="G530">
        <v>1111111</v>
      </c>
      <c r="H530">
        <v>0</v>
      </c>
      <c r="I530">
        <v>0</v>
      </c>
      <c r="J530">
        <v>0</v>
      </c>
      <c r="K530">
        <v>0</v>
      </c>
      <c r="L530">
        <v>0</v>
      </c>
      <c r="M530">
        <v>0</v>
      </c>
    </row>
    <row r="531" spans="2:13" x14ac:dyDescent="0.2">
      <c r="B531">
        <v>0</v>
      </c>
      <c r="C531">
        <v>0</v>
      </c>
      <c r="D531">
        <v>0</v>
      </c>
      <c r="E531">
        <v>0</v>
      </c>
      <c r="F531">
        <v>0</v>
      </c>
      <c r="G531">
        <v>1111111</v>
      </c>
      <c r="H531">
        <v>0</v>
      </c>
      <c r="I531">
        <v>0</v>
      </c>
      <c r="J531">
        <v>0</v>
      </c>
      <c r="K531">
        <v>0</v>
      </c>
      <c r="L531">
        <v>0</v>
      </c>
      <c r="M531">
        <v>0</v>
      </c>
    </row>
    <row r="532" spans="2:13" x14ac:dyDescent="0.2">
      <c r="B532">
        <v>0</v>
      </c>
      <c r="C532">
        <v>0</v>
      </c>
      <c r="D532">
        <v>0</v>
      </c>
      <c r="E532">
        <v>0</v>
      </c>
      <c r="F532">
        <v>0</v>
      </c>
      <c r="G532">
        <v>1111111</v>
      </c>
      <c r="H532">
        <v>0</v>
      </c>
      <c r="I532">
        <v>0</v>
      </c>
      <c r="J532">
        <v>0</v>
      </c>
      <c r="K532">
        <v>0</v>
      </c>
      <c r="L532">
        <v>0</v>
      </c>
      <c r="M532">
        <v>0</v>
      </c>
    </row>
    <row r="533" spans="2:13" x14ac:dyDescent="0.2">
      <c r="B533">
        <v>0</v>
      </c>
      <c r="C533">
        <v>0</v>
      </c>
      <c r="D533">
        <v>0</v>
      </c>
      <c r="E533">
        <v>0</v>
      </c>
      <c r="F533">
        <v>0</v>
      </c>
      <c r="G533">
        <v>1111111</v>
      </c>
      <c r="H533">
        <v>0</v>
      </c>
      <c r="I533">
        <v>0</v>
      </c>
      <c r="J533">
        <v>0</v>
      </c>
      <c r="K533">
        <v>0</v>
      </c>
      <c r="L533">
        <v>0</v>
      </c>
      <c r="M533">
        <v>0</v>
      </c>
    </row>
    <row r="534" spans="2:13" x14ac:dyDescent="0.2">
      <c r="B534">
        <v>0</v>
      </c>
      <c r="C534">
        <v>0</v>
      </c>
      <c r="D534">
        <v>0</v>
      </c>
      <c r="E534">
        <v>0</v>
      </c>
      <c r="F534">
        <v>0</v>
      </c>
      <c r="G534">
        <v>1111111</v>
      </c>
      <c r="H534">
        <v>0</v>
      </c>
      <c r="I534">
        <v>0</v>
      </c>
      <c r="J534">
        <v>0</v>
      </c>
      <c r="K534">
        <v>0</v>
      </c>
      <c r="L534">
        <v>0</v>
      </c>
      <c r="M534">
        <v>0</v>
      </c>
    </row>
    <row r="535" spans="2:13" x14ac:dyDescent="0.2">
      <c r="B535">
        <v>0</v>
      </c>
      <c r="C535">
        <v>0</v>
      </c>
      <c r="D535">
        <v>0</v>
      </c>
      <c r="E535">
        <v>0</v>
      </c>
      <c r="F535">
        <v>0</v>
      </c>
      <c r="G535">
        <v>1111111</v>
      </c>
      <c r="H535">
        <v>0</v>
      </c>
      <c r="I535">
        <v>0</v>
      </c>
      <c r="J535">
        <v>0</v>
      </c>
      <c r="K535">
        <v>0</v>
      </c>
      <c r="L535">
        <v>0</v>
      </c>
      <c r="M535">
        <v>0</v>
      </c>
    </row>
    <row r="536" spans="2:13" x14ac:dyDescent="0.2">
      <c r="B536">
        <v>0</v>
      </c>
      <c r="C536">
        <v>0</v>
      </c>
      <c r="D536">
        <v>0</v>
      </c>
      <c r="E536">
        <v>0</v>
      </c>
      <c r="F536">
        <v>0</v>
      </c>
      <c r="G536">
        <v>1111111</v>
      </c>
      <c r="H536">
        <v>0</v>
      </c>
      <c r="I536">
        <v>0</v>
      </c>
      <c r="J536">
        <v>0</v>
      </c>
      <c r="K536">
        <v>0</v>
      </c>
      <c r="L536">
        <v>0</v>
      </c>
      <c r="M536">
        <v>0</v>
      </c>
    </row>
    <row r="537" spans="2:13" x14ac:dyDescent="0.2">
      <c r="B537">
        <v>0</v>
      </c>
      <c r="C537">
        <v>0</v>
      </c>
      <c r="D537">
        <v>0</v>
      </c>
      <c r="E537">
        <v>0</v>
      </c>
      <c r="F537">
        <v>0</v>
      </c>
      <c r="G537">
        <v>1111111</v>
      </c>
      <c r="H537">
        <v>0</v>
      </c>
      <c r="I537">
        <v>0</v>
      </c>
      <c r="J537">
        <v>0</v>
      </c>
      <c r="K537">
        <v>0</v>
      </c>
      <c r="L537">
        <v>0</v>
      </c>
      <c r="M537">
        <v>0</v>
      </c>
    </row>
    <row r="538" spans="2:13" x14ac:dyDescent="0.2">
      <c r="B538">
        <v>0</v>
      </c>
      <c r="C538">
        <v>0</v>
      </c>
      <c r="D538">
        <v>0</v>
      </c>
      <c r="E538">
        <v>0</v>
      </c>
      <c r="F538">
        <v>0</v>
      </c>
      <c r="G538">
        <v>1111111</v>
      </c>
      <c r="H538">
        <v>0</v>
      </c>
      <c r="I538">
        <v>0</v>
      </c>
      <c r="J538">
        <v>0</v>
      </c>
      <c r="K538">
        <v>0</v>
      </c>
      <c r="L538">
        <v>0</v>
      </c>
      <c r="M538">
        <v>0</v>
      </c>
    </row>
    <row r="539" spans="2:13" x14ac:dyDescent="0.2">
      <c r="B539">
        <v>0</v>
      </c>
      <c r="C539">
        <v>0</v>
      </c>
      <c r="D539">
        <v>0</v>
      </c>
      <c r="E539">
        <v>0</v>
      </c>
      <c r="F539">
        <v>0</v>
      </c>
      <c r="G539">
        <v>1111111</v>
      </c>
      <c r="H539">
        <v>0</v>
      </c>
      <c r="I539">
        <v>0</v>
      </c>
      <c r="J539">
        <v>0</v>
      </c>
      <c r="K539">
        <v>0</v>
      </c>
      <c r="L539">
        <v>0</v>
      </c>
      <c r="M539">
        <v>0</v>
      </c>
    </row>
    <row r="540" spans="2:13" x14ac:dyDescent="0.2">
      <c r="B540">
        <v>0</v>
      </c>
      <c r="C540">
        <v>0</v>
      </c>
      <c r="D540">
        <v>0</v>
      </c>
      <c r="E540">
        <v>0</v>
      </c>
      <c r="F540">
        <v>0</v>
      </c>
      <c r="G540">
        <v>1111111</v>
      </c>
      <c r="H540">
        <v>0</v>
      </c>
      <c r="I540">
        <v>0</v>
      </c>
      <c r="J540">
        <v>0</v>
      </c>
      <c r="K540">
        <v>0</v>
      </c>
      <c r="L540">
        <v>0</v>
      </c>
      <c r="M540">
        <v>0</v>
      </c>
    </row>
    <row r="541" spans="2:13" x14ac:dyDescent="0.2">
      <c r="B541">
        <v>0</v>
      </c>
      <c r="C541">
        <v>0</v>
      </c>
      <c r="D541">
        <v>0</v>
      </c>
      <c r="E541">
        <v>0</v>
      </c>
      <c r="F541">
        <v>0</v>
      </c>
      <c r="G541">
        <v>1111111</v>
      </c>
      <c r="H541">
        <v>0</v>
      </c>
      <c r="I541">
        <v>0</v>
      </c>
      <c r="J541">
        <v>0</v>
      </c>
      <c r="K541">
        <v>0</v>
      </c>
      <c r="L541">
        <v>0</v>
      </c>
      <c r="M541">
        <v>0</v>
      </c>
    </row>
    <row r="542" spans="2:13" x14ac:dyDescent="0.2">
      <c r="B542">
        <v>0</v>
      </c>
      <c r="C542">
        <v>0</v>
      </c>
      <c r="D542">
        <v>0</v>
      </c>
      <c r="E542">
        <v>0</v>
      </c>
      <c r="F542">
        <v>0</v>
      </c>
      <c r="G542">
        <v>1111111</v>
      </c>
      <c r="H542">
        <v>0</v>
      </c>
      <c r="I542">
        <v>0</v>
      </c>
      <c r="J542">
        <v>0</v>
      </c>
      <c r="K542">
        <v>0</v>
      </c>
      <c r="L542">
        <v>0</v>
      </c>
      <c r="M542">
        <v>0</v>
      </c>
    </row>
    <row r="543" spans="2:13" x14ac:dyDescent="0.2">
      <c r="B543">
        <v>0</v>
      </c>
      <c r="C543">
        <v>0</v>
      </c>
      <c r="D543">
        <v>0</v>
      </c>
      <c r="E543">
        <v>0</v>
      </c>
      <c r="F543">
        <v>0</v>
      </c>
      <c r="G543">
        <v>1111111</v>
      </c>
      <c r="H543">
        <v>0</v>
      </c>
      <c r="I543">
        <v>0</v>
      </c>
      <c r="J543">
        <v>0</v>
      </c>
      <c r="K543">
        <v>0</v>
      </c>
      <c r="L543">
        <v>0</v>
      </c>
      <c r="M543">
        <v>0</v>
      </c>
    </row>
    <row r="544" spans="2:13" x14ac:dyDescent="0.2">
      <c r="B544">
        <v>0</v>
      </c>
      <c r="C544">
        <v>0</v>
      </c>
      <c r="D544">
        <v>0</v>
      </c>
      <c r="E544">
        <v>0</v>
      </c>
      <c r="F544">
        <v>0</v>
      </c>
      <c r="G544">
        <v>1111111</v>
      </c>
      <c r="H544">
        <v>0</v>
      </c>
      <c r="I544">
        <v>0</v>
      </c>
      <c r="J544">
        <v>0</v>
      </c>
      <c r="K544">
        <v>0</v>
      </c>
      <c r="L544">
        <v>0</v>
      </c>
      <c r="M544">
        <v>0</v>
      </c>
    </row>
    <row r="545" spans="2:13" x14ac:dyDescent="0.2">
      <c r="B545">
        <v>0</v>
      </c>
      <c r="C545">
        <v>0</v>
      </c>
      <c r="D545">
        <v>0</v>
      </c>
      <c r="E545">
        <v>0</v>
      </c>
      <c r="F545">
        <v>0</v>
      </c>
      <c r="G545">
        <v>1111111</v>
      </c>
      <c r="H545">
        <v>0</v>
      </c>
      <c r="I545">
        <v>0</v>
      </c>
      <c r="J545">
        <v>0</v>
      </c>
      <c r="K545">
        <v>0</v>
      </c>
      <c r="L545">
        <v>0</v>
      </c>
      <c r="M545">
        <v>0</v>
      </c>
    </row>
    <row r="546" spans="2:13" x14ac:dyDescent="0.2">
      <c r="B546">
        <v>0</v>
      </c>
      <c r="C546">
        <v>0</v>
      </c>
      <c r="D546">
        <v>0</v>
      </c>
      <c r="E546">
        <v>0</v>
      </c>
      <c r="F546">
        <v>0</v>
      </c>
      <c r="G546">
        <v>1111111</v>
      </c>
      <c r="H546">
        <v>0</v>
      </c>
      <c r="I546">
        <v>0</v>
      </c>
      <c r="J546">
        <v>0</v>
      </c>
      <c r="K546">
        <v>0</v>
      </c>
      <c r="L546">
        <v>0</v>
      </c>
      <c r="M546">
        <v>0</v>
      </c>
    </row>
    <row r="547" spans="2:13" x14ac:dyDescent="0.2">
      <c r="B547">
        <v>0</v>
      </c>
      <c r="C547">
        <v>0</v>
      </c>
      <c r="D547">
        <v>0</v>
      </c>
      <c r="E547">
        <v>0</v>
      </c>
      <c r="F547">
        <v>0</v>
      </c>
      <c r="G547">
        <v>1111111</v>
      </c>
      <c r="H547">
        <v>0</v>
      </c>
      <c r="I547">
        <v>0</v>
      </c>
      <c r="J547">
        <v>0</v>
      </c>
      <c r="K547">
        <v>0</v>
      </c>
      <c r="L547">
        <v>0</v>
      </c>
      <c r="M547">
        <v>0</v>
      </c>
    </row>
    <row r="548" spans="2:13" x14ac:dyDescent="0.2">
      <c r="B548">
        <v>0</v>
      </c>
      <c r="C548">
        <v>0</v>
      </c>
      <c r="D548">
        <v>0</v>
      </c>
      <c r="E548">
        <v>0</v>
      </c>
      <c r="F548">
        <v>0</v>
      </c>
      <c r="G548">
        <v>1111111</v>
      </c>
      <c r="H548">
        <v>0</v>
      </c>
      <c r="I548">
        <v>0</v>
      </c>
      <c r="J548">
        <v>0</v>
      </c>
      <c r="K548">
        <v>0</v>
      </c>
      <c r="L548">
        <v>0</v>
      </c>
      <c r="M548">
        <v>0</v>
      </c>
    </row>
    <row r="549" spans="2:13" x14ac:dyDescent="0.2">
      <c r="B549">
        <v>0</v>
      </c>
      <c r="C549">
        <v>0</v>
      </c>
      <c r="D549">
        <v>0</v>
      </c>
      <c r="E549">
        <v>0</v>
      </c>
      <c r="F549">
        <v>0</v>
      </c>
      <c r="G549">
        <v>1111111</v>
      </c>
      <c r="H549">
        <v>0</v>
      </c>
      <c r="I549">
        <v>0</v>
      </c>
      <c r="J549">
        <v>0</v>
      </c>
      <c r="K549">
        <v>0</v>
      </c>
      <c r="L549">
        <v>0</v>
      </c>
      <c r="M549">
        <v>0</v>
      </c>
    </row>
    <row r="550" spans="2:13" x14ac:dyDescent="0.2">
      <c r="B550">
        <v>0</v>
      </c>
      <c r="C550">
        <v>0</v>
      </c>
      <c r="D550">
        <v>0</v>
      </c>
      <c r="E550">
        <v>0</v>
      </c>
      <c r="F550">
        <v>0</v>
      </c>
      <c r="G550">
        <v>1111111</v>
      </c>
      <c r="H550">
        <v>0</v>
      </c>
      <c r="I550">
        <v>0</v>
      </c>
      <c r="J550">
        <v>0</v>
      </c>
      <c r="K550">
        <v>0</v>
      </c>
      <c r="L550">
        <v>0</v>
      </c>
      <c r="M550">
        <v>0</v>
      </c>
    </row>
    <row r="551" spans="2:13" x14ac:dyDescent="0.2">
      <c r="B551">
        <v>0</v>
      </c>
      <c r="C551">
        <v>0</v>
      </c>
      <c r="D551">
        <v>0</v>
      </c>
      <c r="E551">
        <v>0</v>
      </c>
      <c r="F551">
        <v>0</v>
      </c>
      <c r="G551">
        <v>1111111</v>
      </c>
      <c r="H551">
        <v>0</v>
      </c>
      <c r="I551">
        <v>0</v>
      </c>
      <c r="J551">
        <v>0</v>
      </c>
      <c r="K551">
        <v>0</v>
      </c>
      <c r="L551">
        <v>0</v>
      </c>
      <c r="M551">
        <v>0</v>
      </c>
    </row>
    <row r="552" spans="2:13" x14ac:dyDescent="0.2">
      <c r="B552">
        <v>0</v>
      </c>
      <c r="C552">
        <v>0</v>
      </c>
      <c r="D552">
        <v>0</v>
      </c>
      <c r="E552">
        <v>0</v>
      </c>
      <c r="F552">
        <v>0</v>
      </c>
      <c r="G552">
        <v>1111111</v>
      </c>
      <c r="H552">
        <v>0</v>
      </c>
      <c r="I552">
        <v>0</v>
      </c>
      <c r="J552">
        <v>0</v>
      </c>
      <c r="K552">
        <v>0</v>
      </c>
      <c r="L552">
        <v>0</v>
      </c>
      <c r="M552">
        <v>0</v>
      </c>
    </row>
    <row r="553" spans="2:13" x14ac:dyDescent="0.2">
      <c r="B553">
        <v>0</v>
      </c>
      <c r="C553">
        <v>0</v>
      </c>
      <c r="D553">
        <v>0</v>
      </c>
      <c r="E553">
        <v>0</v>
      </c>
      <c r="F553">
        <v>0</v>
      </c>
      <c r="G553">
        <v>1111111</v>
      </c>
      <c r="H553">
        <v>0</v>
      </c>
      <c r="I553">
        <v>0</v>
      </c>
      <c r="J553">
        <v>0</v>
      </c>
      <c r="K553">
        <v>0</v>
      </c>
      <c r="L553">
        <v>0</v>
      </c>
      <c r="M553">
        <v>0</v>
      </c>
    </row>
    <row r="554" spans="2:13" x14ac:dyDescent="0.2">
      <c r="B554">
        <v>0</v>
      </c>
      <c r="C554">
        <v>0</v>
      </c>
      <c r="D554">
        <v>0</v>
      </c>
      <c r="E554">
        <v>0</v>
      </c>
      <c r="F554">
        <v>0</v>
      </c>
      <c r="G554">
        <v>1111111</v>
      </c>
      <c r="H554">
        <v>0</v>
      </c>
      <c r="I554">
        <v>0</v>
      </c>
      <c r="J554">
        <v>0</v>
      </c>
      <c r="K554">
        <v>0</v>
      </c>
      <c r="L554">
        <v>0</v>
      </c>
      <c r="M554">
        <v>0</v>
      </c>
    </row>
    <row r="555" spans="2:13" x14ac:dyDescent="0.2">
      <c r="B555">
        <v>0</v>
      </c>
      <c r="C555">
        <v>0</v>
      </c>
      <c r="D555">
        <v>0</v>
      </c>
      <c r="E555">
        <v>0</v>
      </c>
      <c r="F555">
        <v>0</v>
      </c>
      <c r="G555">
        <v>1111111</v>
      </c>
      <c r="H555">
        <v>0</v>
      </c>
      <c r="I555">
        <v>0</v>
      </c>
      <c r="J555">
        <v>0</v>
      </c>
      <c r="K555">
        <v>0</v>
      </c>
      <c r="L555">
        <v>0</v>
      </c>
      <c r="M555">
        <v>0</v>
      </c>
    </row>
    <row r="556" spans="2:13" x14ac:dyDescent="0.2">
      <c r="B556">
        <v>0</v>
      </c>
      <c r="C556">
        <v>0</v>
      </c>
      <c r="D556">
        <v>0</v>
      </c>
      <c r="E556">
        <v>0</v>
      </c>
      <c r="F556">
        <v>0</v>
      </c>
      <c r="G556">
        <v>1111111</v>
      </c>
      <c r="H556">
        <v>0</v>
      </c>
      <c r="I556">
        <v>0</v>
      </c>
      <c r="J556">
        <v>0</v>
      </c>
      <c r="K556">
        <v>0</v>
      </c>
      <c r="L556">
        <v>0</v>
      </c>
      <c r="M556">
        <v>0</v>
      </c>
    </row>
    <row r="557" spans="2:13" x14ac:dyDescent="0.2">
      <c r="B557">
        <v>0</v>
      </c>
      <c r="C557">
        <v>0</v>
      </c>
      <c r="D557">
        <v>0</v>
      </c>
      <c r="E557">
        <v>0</v>
      </c>
      <c r="F557">
        <v>0</v>
      </c>
      <c r="G557">
        <v>1111111</v>
      </c>
      <c r="H557">
        <v>0</v>
      </c>
      <c r="I557">
        <v>0</v>
      </c>
      <c r="J557">
        <v>0</v>
      </c>
      <c r="K557">
        <v>0</v>
      </c>
      <c r="L557">
        <v>0</v>
      </c>
      <c r="M557">
        <v>0</v>
      </c>
    </row>
    <row r="558" spans="2:13" x14ac:dyDescent="0.2">
      <c r="B558">
        <v>0</v>
      </c>
      <c r="C558">
        <v>0</v>
      </c>
      <c r="D558">
        <v>0</v>
      </c>
      <c r="E558">
        <v>0</v>
      </c>
      <c r="F558">
        <v>0</v>
      </c>
      <c r="G558">
        <v>1111111</v>
      </c>
      <c r="H558">
        <v>0</v>
      </c>
      <c r="I558">
        <v>0</v>
      </c>
      <c r="J558">
        <v>0</v>
      </c>
      <c r="K558">
        <v>0</v>
      </c>
      <c r="L558">
        <v>0</v>
      </c>
      <c r="M558">
        <v>0</v>
      </c>
    </row>
    <row r="559" spans="2:13" x14ac:dyDescent="0.2">
      <c r="B559">
        <v>0</v>
      </c>
      <c r="C559">
        <v>0</v>
      </c>
      <c r="D559">
        <v>0</v>
      </c>
      <c r="E559">
        <v>0</v>
      </c>
      <c r="F559">
        <v>0</v>
      </c>
      <c r="G559">
        <v>1111111</v>
      </c>
      <c r="H559">
        <v>0</v>
      </c>
      <c r="I559">
        <v>0</v>
      </c>
      <c r="J559">
        <v>0</v>
      </c>
      <c r="K559">
        <v>0</v>
      </c>
      <c r="L559">
        <v>0</v>
      </c>
      <c r="M559">
        <v>0</v>
      </c>
    </row>
    <row r="560" spans="2:13" x14ac:dyDescent="0.2">
      <c r="B560">
        <v>0</v>
      </c>
      <c r="C560">
        <v>0</v>
      </c>
      <c r="D560">
        <v>0</v>
      </c>
      <c r="E560">
        <v>0</v>
      </c>
      <c r="F560">
        <v>0</v>
      </c>
      <c r="G560">
        <v>1111111</v>
      </c>
      <c r="H560">
        <v>0</v>
      </c>
      <c r="I560">
        <v>0</v>
      </c>
      <c r="J560">
        <v>0</v>
      </c>
      <c r="K560">
        <v>0</v>
      </c>
      <c r="L560">
        <v>0</v>
      </c>
      <c r="M560">
        <v>0</v>
      </c>
    </row>
    <row r="561" spans="2:13" x14ac:dyDescent="0.2">
      <c r="B561">
        <v>0</v>
      </c>
      <c r="C561">
        <v>0</v>
      </c>
      <c r="D561">
        <v>0</v>
      </c>
      <c r="E561">
        <v>0</v>
      </c>
      <c r="F561">
        <v>0</v>
      </c>
      <c r="G561">
        <v>1111111</v>
      </c>
      <c r="H561">
        <v>0</v>
      </c>
      <c r="I561">
        <v>0</v>
      </c>
      <c r="J561">
        <v>0</v>
      </c>
      <c r="K561">
        <v>0</v>
      </c>
      <c r="L561">
        <v>0</v>
      </c>
      <c r="M561">
        <v>0</v>
      </c>
    </row>
    <row r="562" spans="2:13" x14ac:dyDescent="0.2">
      <c r="B562">
        <v>0</v>
      </c>
      <c r="C562">
        <v>0</v>
      </c>
      <c r="D562">
        <v>0</v>
      </c>
      <c r="E562">
        <v>0</v>
      </c>
      <c r="F562">
        <v>0</v>
      </c>
      <c r="G562">
        <v>1111111</v>
      </c>
      <c r="H562">
        <v>0</v>
      </c>
      <c r="I562">
        <v>0</v>
      </c>
      <c r="J562">
        <v>0</v>
      </c>
      <c r="K562">
        <v>0</v>
      </c>
      <c r="L562">
        <v>0</v>
      </c>
      <c r="M562">
        <v>0</v>
      </c>
    </row>
    <row r="563" spans="2:13" x14ac:dyDescent="0.2">
      <c r="B563">
        <v>0</v>
      </c>
      <c r="C563">
        <v>0</v>
      </c>
      <c r="D563">
        <v>0</v>
      </c>
      <c r="E563">
        <v>0</v>
      </c>
      <c r="F563">
        <v>0</v>
      </c>
      <c r="G563">
        <v>1111111</v>
      </c>
      <c r="H563">
        <v>0</v>
      </c>
      <c r="I563">
        <v>0</v>
      </c>
      <c r="J563">
        <v>0</v>
      </c>
      <c r="K563">
        <v>0</v>
      </c>
      <c r="L563">
        <v>0</v>
      </c>
      <c r="M563">
        <v>0</v>
      </c>
    </row>
    <row r="564" spans="2:13" x14ac:dyDescent="0.2">
      <c r="B564">
        <v>0</v>
      </c>
      <c r="C564">
        <v>0</v>
      </c>
      <c r="D564">
        <v>0</v>
      </c>
      <c r="E564">
        <v>0</v>
      </c>
      <c r="F564">
        <v>0</v>
      </c>
      <c r="G564">
        <v>1111111</v>
      </c>
      <c r="H564">
        <v>0</v>
      </c>
      <c r="I564">
        <v>0</v>
      </c>
      <c r="J564">
        <v>0</v>
      </c>
      <c r="K564">
        <v>0</v>
      </c>
      <c r="L564">
        <v>0</v>
      </c>
      <c r="M564">
        <v>0</v>
      </c>
    </row>
    <row r="565" spans="2:13" x14ac:dyDescent="0.2">
      <c r="B565">
        <v>0</v>
      </c>
      <c r="C565">
        <v>0</v>
      </c>
      <c r="D565">
        <v>0</v>
      </c>
      <c r="E565">
        <v>0</v>
      </c>
      <c r="F565">
        <v>0</v>
      </c>
      <c r="G565">
        <v>1111111</v>
      </c>
      <c r="H565">
        <v>0</v>
      </c>
      <c r="I565">
        <v>0</v>
      </c>
      <c r="J565">
        <v>0</v>
      </c>
      <c r="K565">
        <v>0</v>
      </c>
      <c r="L565">
        <v>0</v>
      </c>
      <c r="M565">
        <v>0</v>
      </c>
    </row>
    <row r="566" spans="2:13" x14ac:dyDescent="0.2">
      <c r="B566">
        <v>0</v>
      </c>
      <c r="C566">
        <v>0</v>
      </c>
      <c r="D566">
        <v>0</v>
      </c>
      <c r="E566">
        <v>0</v>
      </c>
      <c r="F566">
        <v>0</v>
      </c>
      <c r="G566">
        <v>1111111</v>
      </c>
      <c r="H566">
        <v>0</v>
      </c>
      <c r="I566">
        <v>0</v>
      </c>
      <c r="J566">
        <v>0</v>
      </c>
      <c r="K566">
        <v>0</v>
      </c>
      <c r="L566">
        <v>0</v>
      </c>
      <c r="M566">
        <v>0</v>
      </c>
    </row>
    <row r="567" spans="2:13" x14ac:dyDescent="0.2">
      <c r="B567">
        <v>0</v>
      </c>
      <c r="C567">
        <v>0</v>
      </c>
      <c r="D567">
        <v>0</v>
      </c>
      <c r="E567">
        <v>0</v>
      </c>
      <c r="F567">
        <v>0</v>
      </c>
      <c r="G567">
        <v>1111111</v>
      </c>
      <c r="H567">
        <v>0</v>
      </c>
      <c r="I567">
        <v>0</v>
      </c>
      <c r="J567">
        <v>0</v>
      </c>
      <c r="K567">
        <v>0</v>
      </c>
      <c r="L567">
        <v>0</v>
      </c>
      <c r="M567">
        <v>0</v>
      </c>
    </row>
    <row r="568" spans="2:13" x14ac:dyDescent="0.2">
      <c r="B568">
        <v>0</v>
      </c>
      <c r="C568">
        <v>0</v>
      </c>
      <c r="D568">
        <v>0</v>
      </c>
      <c r="E568">
        <v>0</v>
      </c>
      <c r="F568">
        <v>0</v>
      </c>
      <c r="G568">
        <v>1111111</v>
      </c>
      <c r="H568">
        <v>0</v>
      </c>
      <c r="I568">
        <v>0</v>
      </c>
      <c r="J568">
        <v>0</v>
      </c>
      <c r="K568">
        <v>0</v>
      </c>
      <c r="L568">
        <v>0</v>
      </c>
      <c r="M568">
        <v>0</v>
      </c>
    </row>
    <row r="569" spans="2:13" x14ac:dyDescent="0.2">
      <c r="B569">
        <v>0</v>
      </c>
      <c r="C569">
        <v>0</v>
      </c>
      <c r="D569">
        <v>0</v>
      </c>
      <c r="E569">
        <v>0</v>
      </c>
      <c r="F569">
        <v>0</v>
      </c>
      <c r="G569">
        <v>1111111</v>
      </c>
      <c r="H569">
        <v>0</v>
      </c>
      <c r="I569">
        <v>0</v>
      </c>
      <c r="J569">
        <v>0</v>
      </c>
      <c r="K569">
        <v>0</v>
      </c>
      <c r="L569">
        <v>0</v>
      </c>
      <c r="M569">
        <v>0</v>
      </c>
    </row>
    <row r="570" spans="2:13" x14ac:dyDescent="0.2">
      <c r="B570">
        <v>0</v>
      </c>
      <c r="C570">
        <v>0</v>
      </c>
      <c r="D570">
        <v>0</v>
      </c>
      <c r="E570">
        <v>0</v>
      </c>
      <c r="F570">
        <v>0</v>
      </c>
      <c r="G570">
        <v>1111111</v>
      </c>
      <c r="H570">
        <v>0</v>
      </c>
      <c r="I570">
        <v>0</v>
      </c>
      <c r="J570">
        <v>0</v>
      </c>
      <c r="K570">
        <v>0</v>
      </c>
      <c r="L570">
        <v>0</v>
      </c>
      <c r="M570">
        <v>0</v>
      </c>
    </row>
    <row r="571" spans="2:13" x14ac:dyDescent="0.2">
      <c r="B571">
        <v>0</v>
      </c>
      <c r="C571">
        <v>0</v>
      </c>
      <c r="D571">
        <v>0</v>
      </c>
      <c r="E571">
        <v>0</v>
      </c>
      <c r="F571">
        <v>0</v>
      </c>
      <c r="G571">
        <v>1111111</v>
      </c>
      <c r="H571">
        <v>0</v>
      </c>
      <c r="I571">
        <v>0</v>
      </c>
      <c r="J571">
        <v>0</v>
      </c>
      <c r="K571">
        <v>0</v>
      </c>
      <c r="L571">
        <v>0</v>
      </c>
      <c r="M571">
        <v>0</v>
      </c>
    </row>
    <row r="572" spans="2:13" x14ac:dyDescent="0.2">
      <c r="B572">
        <v>0</v>
      </c>
      <c r="C572">
        <v>0</v>
      </c>
      <c r="D572">
        <v>0</v>
      </c>
      <c r="E572">
        <v>0</v>
      </c>
      <c r="F572">
        <v>0</v>
      </c>
      <c r="G572">
        <v>1111111</v>
      </c>
      <c r="H572">
        <v>0</v>
      </c>
      <c r="I572">
        <v>0</v>
      </c>
      <c r="J572">
        <v>0</v>
      </c>
      <c r="K572">
        <v>0</v>
      </c>
      <c r="L572">
        <v>0</v>
      </c>
      <c r="M572">
        <v>0</v>
      </c>
    </row>
    <row r="573" spans="2:13" x14ac:dyDescent="0.2">
      <c r="B573">
        <v>0</v>
      </c>
      <c r="C573">
        <v>0</v>
      </c>
      <c r="D573">
        <v>0</v>
      </c>
      <c r="E573">
        <v>0</v>
      </c>
      <c r="F573">
        <v>0</v>
      </c>
      <c r="G573">
        <v>1111111</v>
      </c>
      <c r="H573">
        <v>0</v>
      </c>
      <c r="I573">
        <v>0</v>
      </c>
      <c r="J573">
        <v>0</v>
      </c>
      <c r="K573">
        <v>0</v>
      </c>
      <c r="L573">
        <v>0</v>
      </c>
      <c r="M573">
        <v>0</v>
      </c>
    </row>
    <row r="574" spans="2:13" x14ac:dyDescent="0.2">
      <c r="B574">
        <v>0</v>
      </c>
      <c r="C574">
        <v>0</v>
      </c>
      <c r="D574">
        <v>0</v>
      </c>
      <c r="E574">
        <v>0</v>
      </c>
      <c r="F574">
        <v>0</v>
      </c>
      <c r="G574">
        <v>1111111</v>
      </c>
      <c r="H574">
        <v>0</v>
      </c>
      <c r="I574">
        <v>0</v>
      </c>
      <c r="J574">
        <v>0</v>
      </c>
      <c r="K574">
        <v>0</v>
      </c>
      <c r="L574">
        <v>0</v>
      </c>
      <c r="M574">
        <v>0</v>
      </c>
    </row>
    <row r="575" spans="2:13" x14ac:dyDescent="0.2">
      <c r="B575">
        <v>0</v>
      </c>
      <c r="C575">
        <v>0</v>
      </c>
      <c r="D575">
        <v>0</v>
      </c>
      <c r="E575">
        <v>0</v>
      </c>
      <c r="F575">
        <v>0</v>
      </c>
      <c r="G575">
        <v>1111111</v>
      </c>
      <c r="H575">
        <v>0</v>
      </c>
      <c r="I575">
        <v>0</v>
      </c>
      <c r="J575">
        <v>0</v>
      </c>
      <c r="K575">
        <v>0</v>
      </c>
      <c r="L575">
        <v>0</v>
      </c>
      <c r="M575">
        <v>0</v>
      </c>
    </row>
    <row r="576" spans="2:13" x14ac:dyDescent="0.2">
      <c r="B576">
        <v>0</v>
      </c>
      <c r="C576">
        <v>0</v>
      </c>
      <c r="D576">
        <v>0</v>
      </c>
      <c r="E576">
        <v>0</v>
      </c>
      <c r="F576">
        <v>0</v>
      </c>
      <c r="G576">
        <v>1111111</v>
      </c>
      <c r="H576">
        <v>0</v>
      </c>
      <c r="I576">
        <v>0</v>
      </c>
      <c r="J576">
        <v>0</v>
      </c>
      <c r="K576">
        <v>0</v>
      </c>
      <c r="L576">
        <v>0</v>
      </c>
      <c r="M576">
        <v>0</v>
      </c>
    </row>
    <row r="577" spans="2:13" x14ac:dyDescent="0.2">
      <c r="B577">
        <v>0</v>
      </c>
      <c r="C577">
        <v>0</v>
      </c>
      <c r="D577">
        <v>0</v>
      </c>
      <c r="E577">
        <v>0</v>
      </c>
      <c r="F577">
        <v>0</v>
      </c>
      <c r="G577">
        <v>1111111</v>
      </c>
      <c r="H577">
        <v>0</v>
      </c>
      <c r="I577">
        <v>0</v>
      </c>
      <c r="J577">
        <v>0</v>
      </c>
      <c r="K577">
        <v>0</v>
      </c>
      <c r="L577">
        <v>0</v>
      </c>
      <c r="M577">
        <v>0</v>
      </c>
    </row>
    <row r="578" spans="2:13" x14ac:dyDescent="0.2">
      <c r="B578">
        <v>0</v>
      </c>
      <c r="C578">
        <v>0</v>
      </c>
      <c r="D578">
        <v>0</v>
      </c>
      <c r="E578">
        <v>0</v>
      </c>
      <c r="F578">
        <v>0</v>
      </c>
      <c r="G578">
        <v>1111111</v>
      </c>
      <c r="H578">
        <v>0</v>
      </c>
      <c r="I578">
        <v>0</v>
      </c>
      <c r="J578">
        <v>0</v>
      </c>
      <c r="K578">
        <v>0</v>
      </c>
      <c r="L578">
        <v>0</v>
      </c>
      <c r="M578">
        <v>0</v>
      </c>
    </row>
    <row r="579" spans="2:13" x14ac:dyDescent="0.2">
      <c r="B579">
        <v>0</v>
      </c>
      <c r="C579">
        <v>0</v>
      </c>
      <c r="D579">
        <v>0</v>
      </c>
      <c r="E579">
        <v>0</v>
      </c>
      <c r="F579">
        <v>0</v>
      </c>
      <c r="G579">
        <v>1111111</v>
      </c>
      <c r="H579">
        <v>0</v>
      </c>
      <c r="I579">
        <v>0</v>
      </c>
      <c r="J579">
        <v>0</v>
      </c>
      <c r="K579">
        <v>0</v>
      </c>
      <c r="L579">
        <v>0</v>
      </c>
      <c r="M579">
        <v>0</v>
      </c>
    </row>
    <row r="580" spans="2:13" x14ac:dyDescent="0.2">
      <c r="B580">
        <v>0</v>
      </c>
      <c r="C580">
        <v>0</v>
      </c>
      <c r="D580">
        <v>0</v>
      </c>
      <c r="E580">
        <v>0</v>
      </c>
      <c r="F580">
        <v>0</v>
      </c>
      <c r="G580">
        <v>1111111</v>
      </c>
      <c r="H580">
        <v>0</v>
      </c>
      <c r="I580">
        <v>0</v>
      </c>
      <c r="J580">
        <v>0</v>
      </c>
      <c r="K580">
        <v>0</v>
      </c>
      <c r="L580">
        <v>0</v>
      </c>
      <c r="M580">
        <v>0</v>
      </c>
    </row>
    <row r="581" spans="2:13" x14ac:dyDescent="0.2">
      <c r="B581">
        <v>0</v>
      </c>
      <c r="C581">
        <v>0</v>
      </c>
      <c r="D581">
        <v>0</v>
      </c>
      <c r="E581">
        <v>0</v>
      </c>
      <c r="F581">
        <v>0</v>
      </c>
      <c r="G581">
        <v>1111111</v>
      </c>
      <c r="H581">
        <v>0</v>
      </c>
      <c r="I581">
        <v>0</v>
      </c>
      <c r="J581">
        <v>0</v>
      </c>
      <c r="K581">
        <v>0</v>
      </c>
      <c r="L581">
        <v>0</v>
      </c>
      <c r="M581">
        <v>0</v>
      </c>
    </row>
    <row r="582" spans="2:13" x14ac:dyDescent="0.2">
      <c r="B582">
        <v>0</v>
      </c>
      <c r="C582">
        <v>0</v>
      </c>
      <c r="D582">
        <v>0</v>
      </c>
      <c r="E582">
        <v>0</v>
      </c>
      <c r="F582">
        <v>0</v>
      </c>
      <c r="G582">
        <v>1111111</v>
      </c>
      <c r="H582">
        <v>0</v>
      </c>
      <c r="I582">
        <v>0</v>
      </c>
      <c r="J582">
        <v>0</v>
      </c>
      <c r="K582">
        <v>0</v>
      </c>
      <c r="L582">
        <v>0</v>
      </c>
      <c r="M582">
        <v>0</v>
      </c>
    </row>
    <row r="583" spans="2:13" x14ac:dyDescent="0.2">
      <c r="B583">
        <v>0</v>
      </c>
      <c r="C583">
        <v>0</v>
      </c>
      <c r="D583">
        <v>0</v>
      </c>
      <c r="E583">
        <v>0</v>
      </c>
      <c r="F583">
        <v>0</v>
      </c>
      <c r="G583">
        <v>1111111</v>
      </c>
      <c r="H583">
        <v>0</v>
      </c>
      <c r="I583">
        <v>0</v>
      </c>
      <c r="J583">
        <v>0</v>
      </c>
      <c r="K583">
        <v>0</v>
      </c>
      <c r="L583">
        <v>0</v>
      </c>
      <c r="M583">
        <v>0</v>
      </c>
    </row>
    <row r="584" spans="2:13" x14ac:dyDescent="0.2">
      <c r="B584">
        <v>0</v>
      </c>
      <c r="C584">
        <v>0</v>
      </c>
      <c r="D584">
        <v>0</v>
      </c>
      <c r="E584">
        <v>0</v>
      </c>
      <c r="F584">
        <v>0</v>
      </c>
      <c r="G584">
        <v>1111111</v>
      </c>
      <c r="H584">
        <v>0</v>
      </c>
      <c r="I584">
        <v>0</v>
      </c>
      <c r="J584">
        <v>0</v>
      </c>
      <c r="K584">
        <v>0</v>
      </c>
      <c r="L584">
        <v>0</v>
      </c>
      <c r="M584">
        <v>0</v>
      </c>
    </row>
    <row r="585" spans="2:13" x14ac:dyDescent="0.2">
      <c r="B585">
        <v>0</v>
      </c>
      <c r="C585">
        <v>0</v>
      </c>
      <c r="D585">
        <v>0</v>
      </c>
      <c r="E585">
        <v>0</v>
      </c>
      <c r="F585">
        <v>0</v>
      </c>
      <c r="G585">
        <v>1111111</v>
      </c>
      <c r="H585">
        <v>0</v>
      </c>
      <c r="I585">
        <v>0</v>
      </c>
      <c r="J585">
        <v>0</v>
      </c>
      <c r="K585">
        <v>0</v>
      </c>
      <c r="L585">
        <v>0</v>
      </c>
      <c r="M585">
        <v>0</v>
      </c>
    </row>
    <row r="586" spans="2:13" x14ac:dyDescent="0.2">
      <c r="B586">
        <v>0</v>
      </c>
      <c r="C586">
        <v>0</v>
      </c>
      <c r="D586">
        <v>0</v>
      </c>
      <c r="E586">
        <v>0</v>
      </c>
      <c r="F586">
        <v>0</v>
      </c>
      <c r="G586">
        <v>1111111</v>
      </c>
      <c r="H586">
        <v>0</v>
      </c>
      <c r="I586">
        <v>0</v>
      </c>
      <c r="J586">
        <v>0</v>
      </c>
      <c r="K586">
        <v>0</v>
      </c>
      <c r="L586">
        <v>0</v>
      </c>
      <c r="M586">
        <v>0</v>
      </c>
    </row>
    <row r="587" spans="2:13" x14ac:dyDescent="0.2">
      <c r="B587">
        <v>0</v>
      </c>
      <c r="C587">
        <v>0</v>
      </c>
      <c r="D587">
        <v>0</v>
      </c>
      <c r="E587">
        <v>0</v>
      </c>
      <c r="F587">
        <v>0</v>
      </c>
      <c r="G587">
        <v>1111111</v>
      </c>
      <c r="H587">
        <v>0</v>
      </c>
      <c r="I587">
        <v>0</v>
      </c>
      <c r="J587">
        <v>0</v>
      </c>
      <c r="K587">
        <v>0</v>
      </c>
      <c r="L587">
        <v>0</v>
      </c>
      <c r="M587">
        <v>0</v>
      </c>
    </row>
    <row r="588" spans="2:13" x14ac:dyDescent="0.2">
      <c r="B588">
        <v>0</v>
      </c>
      <c r="C588">
        <v>0</v>
      </c>
      <c r="D588">
        <v>0</v>
      </c>
      <c r="E588">
        <v>0</v>
      </c>
      <c r="F588">
        <v>0</v>
      </c>
      <c r="G588">
        <v>1111111</v>
      </c>
      <c r="H588">
        <v>0</v>
      </c>
      <c r="I588">
        <v>0</v>
      </c>
      <c r="J588">
        <v>0</v>
      </c>
      <c r="K588">
        <v>0</v>
      </c>
      <c r="L588">
        <v>0</v>
      </c>
      <c r="M588">
        <v>0</v>
      </c>
    </row>
    <row r="589" spans="2:13" x14ac:dyDescent="0.2">
      <c r="B589">
        <v>0</v>
      </c>
      <c r="C589">
        <v>0</v>
      </c>
      <c r="D589">
        <v>0</v>
      </c>
      <c r="E589">
        <v>0</v>
      </c>
      <c r="F589">
        <v>0</v>
      </c>
      <c r="G589">
        <v>1111111</v>
      </c>
      <c r="H589">
        <v>0</v>
      </c>
      <c r="I589">
        <v>0</v>
      </c>
      <c r="J589">
        <v>0</v>
      </c>
      <c r="K589">
        <v>0</v>
      </c>
      <c r="L589">
        <v>0</v>
      </c>
      <c r="M589">
        <v>0</v>
      </c>
    </row>
    <row r="590" spans="2:13" x14ac:dyDescent="0.2">
      <c r="B590">
        <v>0</v>
      </c>
      <c r="C590">
        <v>0</v>
      </c>
      <c r="D590">
        <v>0</v>
      </c>
      <c r="E590">
        <v>0</v>
      </c>
      <c r="F590">
        <v>0</v>
      </c>
      <c r="G590">
        <v>1111111</v>
      </c>
      <c r="H590">
        <v>0</v>
      </c>
      <c r="I590">
        <v>0</v>
      </c>
      <c r="J590">
        <v>0</v>
      </c>
      <c r="K590">
        <v>0</v>
      </c>
      <c r="L590">
        <v>0</v>
      </c>
      <c r="M590">
        <v>0</v>
      </c>
    </row>
    <row r="591" spans="2:13" x14ac:dyDescent="0.2">
      <c r="B591">
        <v>0</v>
      </c>
      <c r="C591">
        <v>0</v>
      </c>
      <c r="D591">
        <v>0</v>
      </c>
      <c r="E591">
        <v>0</v>
      </c>
      <c r="F591">
        <v>0</v>
      </c>
      <c r="G591">
        <v>1111111</v>
      </c>
      <c r="H591">
        <v>0</v>
      </c>
      <c r="I591">
        <v>0</v>
      </c>
      <c r="J591">
        <v>0</v>
      </c>
      <c r="K591">
        <v>0</v>
      </c>
      <c r="L591">
        <v>0</v>
      </c>
      <c r="M591">
        <v>0</v>
      </c>
    </row>
    <row r="592" spans="2:13" x14ac:dyDescent="0.2">
      <c r="B592">
        <v>0</v>
      </c>
      <c r="C592">
        <v>0</v>
      </c>
      <c r="D592">
        <v>0</v>
      </c>
      <c r="E592">
        <v>0</v>
      </c>
      <c r="F592">
        <v>0</v>
      </c>
      <c r="G592">
        <v>1111111</v>
      </c>
      <c r="H592">
        <v>0</v>
      </c>
      <c r="I592">
        <v>0</v>
      </c>
      <c r="J592">
        <v>0</v>
      </c>
      <c r="K592">
        <v>0</v>
      </c>
      <c r="L592">
        <v>0</v>
      </c>
      <c r="M592">
        <v>0</v>
      </c>
    </row>
    <row r="593" spans="2:13" x14ac:dyDescent="0.2">
      <c r="B593">
        <v>0</v>
      </c>
      <c r="C593">
        <v>0</v>
      </c>
      <c r="D593">
        <v>0</v>
      </c>
      <c r="E593">
        <v>0</v>
      </c>
      <c r="F593">
        <v>0</v>
      </c>
      <c r="G593">
        <v>1111111</v>
      </c>
      <c r="H593">
        <v>0</v>
      </c>
      <c r="I593">
        <v>0</v>
      </c>
      <c r="J593">
        <v>0</v>
      </c>
      <c r="K593">
        <v>0</v>
      </c>
      <c r="L593">
        <v>0</v>
      </c>
      <c r="M593">
        <v>0</v>
      </c>
    </row>
    <row r="594" spans="2:13" x14ac:dyDescent="0.2">
      <c r="B594">
        <v>0</v>
      </c>
      <c r="C594">
        <v>0</v>
      </c>
      <c r="D594">
        <v>0</v>
      </c>
      <c r="E594">
        <v>0</v>
      </c>
      <c r="F594">
        <v>0</v>
      </c>
      <c r="G594">
        <v>1111111</v>
      </c>
      <c r="H594">
        <v>0</v>
      </c>
      <c r="I594">
        <v>0</v>
      </c>
      <c r="J594">
        <v>0</v>
      </c>
      <c r="K594">
        <v>0</v>
      </c>
      <c r="L594">
        <v>0</v>
      </c>
      <c r="M594">
        <v>0</v>
      </c>
    </row>
    <row r="595" spans="2:13" x14ac:dyDescent="0.2">
      <c r="B595">
        <v>0</v>
      </c>
      <c r="C595">
        <v>0</v>
      </c>
      <c r="D595">
        <v>0</v>
      </c>
      <c r="E595">
        <v>0</v>
      </c>
      <c r="F595">
        <v>0</v>
      </c>
      <c r="G595">
        <v>1111111</v>
      </c>
      <c r="H595">
        <v>0</v>
      </c>
      <c r="I595">
        <v>0</v>
      </c>
      <c r="J595">
        <v>0</v>
      </c>
      <c r="K595">
        <v>0</v>
      </c>
      <c r="L595">
        <v>0</v>
      </c>
      <c r="M595">
        <v>0</v>
      </c>
    </row>
    <row r="596" spans="2:13" x14ac:dyDescent="0.2">
      <c r="B596">
        <v>0</v>
      </c>
      <c r="C596">
        <v>0</v>
      </c>
      <c r="D596">
        <v>0</v>
      </c>
      <c r="E596">
        <v>0</v>
      </c>
      <c r="F596">
        <v>0</v>
      </c>
      <c r="G596">
        <v>1111111</v>
      </c>
      <c r="H596">
        <v>0</v>
      </c>
      <c r="I596">
        <v>0</v>
      </c>
      <c r="J596">
        <v>0</v>
      </c>
      <c r="K596">
        <v>0</v>
      </c>
      <c r="L596">
        <v>0</v>
      </c>
      <c r="M596">
        <v>0</v>
      </c>
    </row>
    <row r="597" spans="2:13" x14ac:dyDescent="0.2">
      <c r="B597">
        <v>0</v>
      </c>
      <c r="C597">
        <v>0</v>
      </c>
      <c r="D597">
        <v>0</v>
      </c>
      <c r="E597">
        <v>0</v>
      </c>
      <c r="F597">
        <v>0</v>
      </c>
      <c r="G597">
        <v>1111111</v>
      </c>
      <c r="H597">
        <v>0</v>
      </c>
      <c r="I597">
        <v>0</v>
      </c>
      <c r="J597">
        <v>0</v>
      </c>
      <c r="K597">
        <v>0</v>
      </c>
      <c r="L597">
        <v>0</v>
      </c>
      <c r="M597">
        <v>0</v>
      </c>
    </row>
    <row r="598" spans="2:13" x14ac:dyDescent="0.2">
      <c r="B598">
        <v>0</v>
      </c>
      <c r="C598">
        <v>0</v>
      </c>
      <c r="D598">
        <v>0</v>
      </c>
      <c r="E598">
        <v>0</v>
      </c>
      <c r="F598">
        <v>0</v>
      </c>
      <c r="G598">
        <v>1111111</v>
      </c>
      <c r="H598">
        <v>0</v>
      </c>
      <c r="I598">
        <v>0</v>
      </c>
      <c r="J598">
        <v>0</v>
      </c>
      <c r="K598">
        <v>0</v>
      </c>
      <c r="L598">
        <v>0</v>
      </c>
      <c r="M598">
        <v>0</v>
      </c>
    </row>
    <row r="599" spans="2:13" x14ac:dyDescent="0.2">
      <c r="B599">
        <v>0</v>
      </c>
      <c r="C599">
        <v>0</v>
      </c>
      <c r="D599">
        <v>0</v>
      </c>
      <c r="E599">
        <v>0</v>
      </c>
      <c r="F599">
        <v>0</v>
      </c>
      <c r="G599">
        <v>1111111</v>
      </c>
      <c r="H599">
        <v>0</v>
      </c>
      <c r="I599">
        <v>0</v>
      </c>
      <c r="J599">
        <v>0</v>
      </c>
      <c r="K599">
        <v>0</v>
      </c>
      <c r="L599">
        <v>0</v>
      </c>
      <c r="M599">
        <v>0</v>
      </c>
    </row>
    <row r="600" spans="2:13" x14ac:dyDescent="0.2">
      <c r="B600">
        <v>0</v>
      </c>
      <c r="C600">
        <v>0</v>
      </c>
      <c r="D600">
        <v>0</v>
      </c>
      <c r="E600">
        <v>0</v>
      </c>
      <c r="F600">
        <v>0</v>
      </c>
      <c r="G600">
        <v>1111111</v>
      </c>
      <c r="H600">
        <v>0</v>
      </c>
      <c r="I600">
        <v>0</v>
      </c>
      <c r="J600">
        <v>0</v>
      </c>
      <c r="K600">
        <v>0</v>
      </c>
      <c r="L600">
        <v>0</v>
      </c>
      <c r="M600">
        <v>0</v>
      </c>
    </row>
    <row r="601" spans="2:13" x14ac:dyDescent="0.2">
      <c r="B601">
        <v>0</v>
      </c>
      <c r="C601">
        <v>0</v>
      </c>
      <c r="D601">
        <v>0</v>
      </c>
      <c r="E601">
        <v>0</v>
      </c>
      <c r="F601">
        <v>0</v>
      </c>
      <c r="G601">
        <v>1111111</v>
      </c>
      <c r="H601">
        <v>0</v>
      </c>
      <c r="I601">
        <v>0</v>
      </c>
      <c r="J601">
        <v>0</v>
      </c>
      <c r="K601">
        <v>0</v>
      </c>
      <c r="L601">
        <v>0</v>
      </c>
      <c r="M601">
        <v>0</v>
      </c>
    </row>
    <row r="602" spans="2:13" x14ac:dyDescent="0.2">
      <c r="B602">
        <v>0</v>
      </c>
      <c r="C602">
        <v>0</v>
      </c>
      <c r="D602">
        <v>0</v>
      </c>
      <c r="E602">
        <v>0</v>
      </c>
      <c r="F602">
        <v>0</v>
      </c>
      <c r="G602">
        <v>1111111</v>
      </c>
      <c r="H602">
        <v>0</v>
      </c>
      <c r="I602">
        <v>0</v>
      </c>
      <c r="J602">
        <v>0</v>
      </c>
      <c r="K602">
        <v>0</v>
      </c>
      <c r="L602">
        <v>0</v>
      </c>
      <c r="M602">
        <v>0</v>
      </c>
    </row>
    <row r="603" spans="2:13" x14ac:dyDescent="0.2">
      <c r="B603">
        <v>0</v>
      </c>
      <c r="C603">
        <v>0</v>
      </c>
      <c r="D603">
        <v>0</v>
      </c>
      <c r="E603">
        <v>0</v>
      </c>
      <c r="F603">
        <v>0</v>
      </c>
      <c r="G603">
        <v>1111111</v>
      </c>
      <c r="H603">
        <v>0</v>
      </c>
      <c r="I603">
        <v>0</v>
      </c>
      <c r="J603">
        <v>0</v>
      </c>
      <c r="K603">
        <v>0</v>
      </c>
      <c r="L603">
        <v>0</v>
      </c>
      <c r="M603">
        <v>0</v>
      </c>
    </row>
    <row r="604" spans="2:13" x14ac:dyDescent="0.2">
      <c r="B604">
        <v>0</v>
      </c>
      <c r="C604">
        <v>0</v>
      </c>
      <c r="D604">
        <v>0</v>
      </c>
      <c r="E604">
        <v>0</v>
      </c>
      <c r="F604">
        <v>0</v>
      </c>
      <c r="G604">
        <v>1111111</v>
      </c>
      <c r="H604">
        <v>0</v>
      </c>
      <c r="I604">
        <v>0</v>
      </c>
      <c r="J604">
        <v>0</v>
      </c>
      <c r="K604">
        <v>0</v>
      </c>
      <c r="L604">
        <v>0</v>
      </c>
      <c r="M604">
        <v>0</v>
      </c>
    </row>
    <row r="605" spans="2:13" x14ac:dyDescent="0.2">
      <c r="B605">
        <v>0</v>
      </c>
      <c r="C605">
        <v>0</v>
      </c>
      <c r="D605">
        <v>0</v>
      </c>
      <c r="E605">
        <v>0</v>
      </c>
      <c r="F605">
        <v>0</v>
      </c>
      <c r="G605">
        <v>1111111</v>
      </c>
      <c r="H605">
        <v>0</v>
      </c>
      <c r="I605">
        <v>0</v>
      </c>
      <c r="J605">
        <v>0</v>
      </c>
      <c r="K605">
        <v>0</v>
      </c>
      <c r="L605">
        <v>0</v>
      </c>
      <c r="M605">
        <v>0</v>
      </c>
    </row>
    <row r="606" spans="2:13" x14ac:dyDescent="0.2">
      <c r="B606">
        <v>0</v>
      </c>
      <c r="C606">
        <v>0</v>
      </c>
      <c r="D606">
        <v>0</v>
      </c>
      <c r="E606">
        <v>0</v>
      </c>
      <c r="F606">
        <v>0</v>
      </c>
      <c r="G606">
        <v>1111111</v>
      </c>
      <c r="H606">
        <v>0</v>
      </c>
      <c r="I606">
        <v>0</v>
      </c>
      <c r="J606">
        <v>0</v>
      </c>
      <c r="K606">
        <v>0</v>
      </c>
      <c r="L606">
        <v>0</v>
      </c>
      <c r="M606">
        <v>0</v>
      </c>
    </row>
    <row r="607" spans="2:13" x14ac:dyDescent="0.2">
      <c r="B607">
        <v>0</v>
      </c>
      <c r="C607">
        <v>0</v>
      </c>
      <c r="D607">
        <v>0</v>
      </c>
      <c r="E607">
        <v>0</v>
      </c>
      <c r="F607">
        <v>0</v>
      </c>
      <c r="G607">
        <v>1111111</v>
      </c>
      <c r="H607">
        <v>0</v>
      </c>
      <c r="I607">
        <v>0</v>
      </c>
      <c r="J607">
        <v>0</v>
      </c>
      <c r="K607">
        <v>0</v>
      </c>
      <c r="L607">
        <v>0</v>
      </c>
      <c r="M607">
        <v>0</v>
      </c>
    </row>
    <row r="608" spans="2:13" x14ac:dyDescent="0.2">
      <c r="B608">
        <v>0</v>
      </c>
      <c r="C608">
        <v>0</v>
      </c>
      <c r="D608">
        <v>0</v>
      </c>
      <c r="E608">
        <v>0</v>
      </c>
      <c r="F608">
        <v>0</v>
      </c>
      <c r="G608">
        <v>1111111</v>
      </c>
      <c r="H608">
        <v>0</v>
      </c>
      <c r="I608">
        <v>0</v>
      </c>
      <c r="J608">
        <v>0</v>
      </c>
      <c r="K608">
        <v>0</v>
      </c>
      <c r="L608">
        <v>0</v>
      </c>
      <c r="M608">
        <v>0</v>
      </c>
    </row>
    <row r="609" spans="2:13" x14ac:dyDescent="0.2">
      <c r="B609">
        <v>0</v>
      </c>
      <c r="C609">
        <v>0</v>
      </c>
      <c r="D609">
        <v>0</v>
      </c>
      <c r="E609">
        <v>0</v>
      </c>
      <c r="F609">
        <v>0</v>
      </c>
      <c r="G609">
        <v>1111111</v>
      </c>
      <c r="H609">
        <v>0</v>
      </c>
      <c r="I609">
        <v>0</v>
      </c>
      <c r="J609">
        <v>0</v>
      </c>
      <c r="K609">
        <v>0</v>
      </c>
      <c r="L609">
        <v>0</v>
      </c>
      <c r="M609">
        <v>0</v>
      </c>
    </row>
    <row r="610" spans="2:13" x14ac:dyDescent="0.2">
      <c r="B610">
        <v>0</v>
      </c>
      <c r="C610">
        <v>0</v>
      </c>
      <c r="D610">
        <v>0</v>
      </c>
      <c r="E610">
        <v>0</v>
      </c>
      <c r="F610">
        <v>0</v>
      </c>
      <c r="G610">
        <v>1111111</v>
      </c>
      <c r="H610">
        <v>0</v>
      </c>
      <c r="I610">
        <v>0</v>
      </c>
      <c r="J610">
        <v>0</v>
      </c>
      <c r="K610">
        <v>0</v>
      </c>
      <c r="L610">
        <v>0</v>
      </c>
      <c r="M610">
        <v>0</v>
      </c>
    </row>
    <row r="611" spans="2:13" x14ac:dyDescent="0.2">
      <c r="B611">
        <v>0</v>
      </c>
      <c r="C611">
        <v>0</v>
      </c>
      <c r="D611">
        <v>0</v>
      </c>
      <c r="E611">
        <v>0</v>
      </c>
      <c r="F611">
        <v>0</v>
      </c>
      <c r="G611">
        <v>1111111</v>
      </c>
      <c r="H611">
        <v>0</v>
      </c>
      <c r="I611">
        <v>0</v>
      </c>
      <c r="J611">
        <v>0</v>
      </c>
      <c r="K611">
        <v>0</v>
      </c>
      <c r="L611">
        <v>0</v>
      </c>
      <c r="M611">
        <v>0</v>
      </c>
    </row>
    <row r="612" spans="2:13" x14ac:dyDescent="0.2">
      <c r="B612">
        <v>0</v>
      </c>
      <c r="C612">
        <v>0</v>
      </c>
      <c r="D612">
        <v>0</v>
      </c>
      <c r="E612">
        <v>0</v>
      </c>
      <c r="F612">
        <v>0</v>
      </c>
      <c r="G612">
        <v>1111111</v>
      </c>
      <c r="H612">
        <v>0</v>
      </c>
      <c r="I612">
        <v>0</v>
      </c>
      <c r="J612">
        <v>0</v>
      </c>
      <c r="K612">
        <v>0</v>
      </c>
      <c r="L612">
        <v>0</v>
      </c>
      <c r="M612">
        <v>0</v>
      </c>
    </row>
    <row r="613" spans="2:13" x14ac:dyDescent="0.2">
      <c r="B613">
        <v>0</v>
      </c>
      <c r="C613">
        <v>0</v>
      </c>
      <c r="D613">
        <v>0</v>
      </c>
      <c r="E613">
        <v>0</v>
      </c>
      <c r="F613">
        <v>0</v>
      </c>
      <c r="G613">
        <v>1111111</v>
      </c>
      <c r="H613">
        <v>0</v>
      </c>
      <c r="I613">
        <v>0</v>
      </c>
      <c r="J613">
        <v>0</v>
      </c>
      <c r="K613">
        <v>0</v>
      </c>
      <c r="L613">
        <v>0</v>
      </c>
      <c r="M613">
        <v>0</v>
      </c>
    </row>
    <row r="614" spans="2:13" x14ac:dyDescent="0.2">
      <c r="B614">
        <v>0</v>
      </c>
      <c r="C614">
        <v>0</v>
      </c>
      <c r="D614">
        <v>0</v>
      </c>
      <c r="E614">
        <v>0</v>
      </c>
      <c r="F614">
        <v>0</v>
      </c>
      <c r="G614">
        <v>1111111</v>
      </c>
      <c r="H614">
        <v>0</v>
      </c>
      <c r="I614">
        <v>0</v>
      </c>
      <c r="J614">
        <v>0</v>
      </c>
      <c r="K614">
        <v>0</v>
      </c>
      <c r="L614">
        <v>0</v>
      </c>
      <c r="M614">
        <v>0</v>
      </c>
    </row>
    <row r="615" spans="2:13" x14ac:dyDescent="0.2">
      <c r="B615">
        <v>0</v>
      </c>
      <c r="C615">
        <v>0</v>
      </c>
      <c r="D615">
        <v>0</v>
      </c>
      <c r="E615">
        <v>0</v>
      </c>
      <c r="F615">
        <v>0</v>
      </c>
      <c r="G615">
        <v>1111111</v>
      </c>
      <c r="H615">
        <v>0</v>
      </c>
      <c r="I615">
        <v>0</v>
      </c>
      <c r="J615">
        <v>0</v>
      </c>
      <c r="K615">
        <v>0</v>
      </c>
      <c r="L615">
        <v>0</v>
      </c>
      <c r="M615">
        <v>0</v>
      </c>
    </row>
    <row r="616" spans="2:13" x14ac:dyDescent="0.2">
      <c r="B616">
        <v>0</v>
      </c>
      <c r="C616">
        <v>0</v>
      </c>
      <c r="D616">
        <v>0</v>
      </c>
      <c r="E616">
        <v>0</v>
      </c>
      <c r="F616">
        <v>0</v>
      </c>
      <c r="G616">
        <v>1111111</v>
      </c>
      <c r="H616">
        <v>0</v>
      </c>
      <c r="I616">
        <v>0</v>
      </c>
      <c r="J616">
        <v>0</v>
      </c>
      <c r="K616">
        <v>0</v>
      </c>
      <c r="L616">
        <v>0</v>
      </c>
      <c r="M616">
        <v>0</v>
      </c>
    </row>
    <row r="617" spans="2:13" x14ac:dyDescent="0.2">
      <c r="B617">
        <v>0</v>
      </c>
      <c r="C617">
        <v>0</v>
      </c>
      <c r="D617">
        <v>0</v>
      </c>
      <c r="E617">
        <v>0</v>
      </c>
      <c r="F617">
        <v>0</v>
      </c>
      <c r="G617">
        <v>1111111</v>
      </c>
      <c r="H617">
        <v>0</v>
      </c>
      <c r="I617">
        <v>0</v>
      </c>
      <c r="J617">
        <v>0</v>
      </c>
      <c r="K617">
        <v>0</v>
      </c>
      <c r="L617">
        <v>0</v>
      </c>
      <c r="M617">
        <v>0</v>
      </c>
    </row>
    <row r="618" spans="2:13" x14ac:dyDescent="0.2">
      <c r="B618">
        <v>0</v>
      </c>
      <c r="C618">
        <v>0</v>
      </c>
      <c r="D618">
        <v>0</v>
      </c>
      <c r="E618">
        <v>0</v>
      </c>
      <c r="F618">
        <v>0</v>
      </c>
      <c r="G618">
        <v>1111111</v>
      </c>
      <c r="H618">
        <v>0</v>
      </c>
      <c r="I618">
        <v>0</v>
      </c>
      <c r="J618">
        <v>0</v>
      </c>
      <c r="K618">
        <v>0</v>
      </c>
      <c r="L618">
        <v>0</v>
      </c>
      <c r="M618">
        <v>0</v>
      </c>
    </row>
    <row r="619" spans="2:13" x14ac:dyDescent="0.2">
      <c r="B619">
        <v>0</v>
      </c>
      <c r="C619">
        <v>0</v>
      </c>
      <c r="D619">
        <v>0</v>
      </c>
      <c r="E619">
        <v>0</v>
      </c>
      <c r="F619">
        <v>0</v>
      </c>
      <c r="G619">
        <v>1111111</v>
      </c>
      <c r="H619">
        <v>0</v>
      </c>
      <c r="I619">
        <v>0</v>
      </c>
      <c r="J619">
        <v>0</v>
      </c>
      <c r="K619">
        <v>0</v>
      </c>
      <c r="L619">
        <v>0</v>
      </c>
      <c r="M619">
        <v>0</v>
      </c>
    </row>
    <row r="620" spans="2:13" x14ac:dyDescent="0.2">
      <c r="B620">
        <v>0</v>
      </c>
      <c r="C620">
        <v>0</v>
      </c>
      <c r="D620">
        <v>0</v>
      </c>
      <c r="E620">
        <v>0</v>
      </c>
      <c r="F620">
        <v>0</v>
      </c>
      <c r="G620">
        <v>1111111</v>
      </c>
      <c r="H620">
        <v>0</v>
      </c>
      <c r="I620">
        <v>0</v>
      </c>
      <c r="J620">
        <v>0</v>
      </c>
      <c r="K620">
        <v>0</v>
      </c>
      <c r="L620">
        <v>0</v>
      </c>
      <c r="M620">
        <v>0</v>
      </c>
    </row>
    <row r="621" spans="2:13" x14ac:dyDescent="0.2">
      <c r="B621">
        <v>0</v>
      </c>
      <c r="C621">
        <v>0</v>
      </c>
      <c r="D621">
        <v>0</v>
      </c>
      <c r="E621">
        <v>0</v>
      </c>
      <c r="F621">
        <v>0</v>
      </c>
      <c r="G621">
        <v>1111111</v>
      </c>
      <c r="H621">
        <v>0</v>
      </c>
      <c r="I621">
        <v>0</v>
      </c>
      <c r="J621">
        <v>0</v>
      </c>
      <c r="K621">
        <v>0</v>
      </c>
      <c r="L621">
        <v>0</v>
      </c>
      <c r="M621">
        <v>0</v>
      </c>
    </row>
    <row r="622" spans="2:13" x14ac:dyDescent="0.2">
      <c r="B622">
        <v>0</v>
      </c>
      <c r="C622">
        <v>0</v>
      </c>
      <c r="D622">
        <v>0</v>
      </c>
      <c r="E622">
        <v>0</v>
      </c>
      <c r="F622">
        <v>0</v>
      </c>
      <c r="G622">
        <v>1111111</v>
      </c>
      <c r="H622">
        <v>0</v>
      </c>
      <c r="I622">
        <v>0</v>
      </c>
      <c r="J622">
        <v>0</v>
      </c>
      <c r="K622">
        <v>0</v>
      </c>
      <c r="L622">
        <v>0</v>
      </c>
      <c r="M622">
        <v>0</v>
      </c>
    </row>
    <row r="623" spans="2:13" x14ac:dyDescent="0.2">
      <c r="B623">
        <v>0</v>
      </c>
      <c r="C623">
        <v>0</v>
      </c>
      <c r="D623">
        <v>0</v>
      </c>
      <c r="E623">
        <v>0</v>
      </c>
      <c r="F623">
        <v>0</v>
      </c>
      <c r="G623">
        <v>1111111</v>
      </c>
      <c r="H623">
        <v>0</v>
      </c>
      <c r="I623">
        <v>0</v>
      </c>
      <c r="J623">
        <v>0</v>
      </c>
      <c r="K623">
        <v>0</v>
      </c>
      <c r="L623">
        <v>0</v>
      </c>
      <c r="M623">
        <v>0</v>
      </c>
    </row>
    <row r="624" spans="2:13" x14ac:dyDescent="0.2">
      <c r="B624">
        <v>0</v>
      </c>
      <c r="C624">
        <v>0</v>
      </c>
      <c r="D624">
        <v>0</v>
      </c>
      <c r="E624">
        <v>0</v>
      </c>
      <c r="F624">
        <v>0</v>
      </c>
      <c r="G624">
        <v>1111111</v>
      </c>
      <c r="H624">
        <v>0</v>
      </c>
      <c r="I624">
        <v>0</v>
      </c>
      <c r="J624">
        <v>0</v>
      </c>
      <c r="K624">
        <v>0</v>
      </c>
      <c r="L624">
        <v>0</v>
      </c>
      <c r="M624">
        <v>0</v>
      </c>
    </row>
    <row r="625" spans="2:13" x14ac:dyDescent="0.2">
      <c r="B625">
        <v>0</v>
      </c>
      <c r="C625">
        <v>0</v>
      </c>
      <c r="D625">
        <v>0</v>
      </c>
      <c r="E625">
        <v>0</v>
      </c>
      <c r="F625">
        <v>0</v>
      </c>
      <c r="G625">
        <v>1111111</v>
      </c>
      <c r="H625">
        <v>0</v>
      </c>
      <c r="I625">
        <v>0</v>
      </c>
      <c r="J625">
        <v>0</v>
      </c>
      <c r="K625">
        <v>0</v>
      </c>
      <c r="L625">
        <v>0</v>
      </c>
      <c r="M625">
        <v>0</v>
      </c>
    </row>
    <row r="626" spans="2:13" x14ac:dyDescent="0.2">
      <c r="B626">
        <v>0</v>
      </c>
      <c r="C626">
        <v>0</v>
      </c>
      <c r="D626">
        <v>0</v>
      </c>
      <c r="E626">
        <v>0</v>
      </c>
      <c r="F626">
        <v>0</v>
      </c>
      <c r="G626">
        <v>1111111</v>
      </c>
      <c r="H626">
        <v>0</v>
      </c>
      <c r="I626">
        <v>0</v>
      </c>
      <c r="J626">
        <v>0</v>
      </c>
      <c r="K626">
        <v>0</v>
      </c>
      <c r="L626">
        <v>0</v>
      </c>
      <c r="M626">
        <v>0</v>
      </c>
    </row>
    <row r="627" spans="2:13" x14ac:dyDescent="0.2">
      <c r="B627">
        <v>0</v>
      </c>
      <c r="C627">
        <v>0</v>
      </c>
      <c r="D627">
        <v>0</v>
      </c>
      <c r="E627">
        <v>0</v>
      </c>
      <c r="F627">
        <v>0</v>
      </c>
      <c r="G627">
        <v>1111111</v>
      </c>
      <c r="H627">
        <v>0</v>
      </c>
      <c r="I627">
        <v>0</v>
      </c>
      <c r="J627">
        <v>0</v>
      </c>
      <c r="K627">
        <v>0</v>
      </c>
      <c r="L627">
        <v>0</v>
      </c>
      <c r="M627">
        <v>0</v>
      </c>
    </row>
    <row r="628" spans="2:13" x14ac:dyDescent="0.2">
      <c r="B628">
        <v>0</v>
      </c>
      <c r="C628">
        <v>0</v>
      </c>
      <c r="D628">
        <v>0</v>
      </c>
      <c r="E628">
        <v>0</v>
      </c>
      <c r="F628">
        <v>0</v>
      </c>
      <c r="G628">
        <v>1111111</v>
      </c>
      <c r="H628">
        <v>0</v>
      </c>
      <c r="I628">
        <v>0</v>
      </c>
      <c r="J628">
        <v>0</v>
      </c>
      <c r="K628">
        <v>0</v>
      </c>
      <c r="L628">
        <v>0</v>
      </c>
      <c r="M628">
        <v>0</v>
      </c>
    </row>
    <row r="629" spans="2:13" x14ac:dyDescent="0.2">
      <c r="B629">
        <v>0</v>
      </c>
      <c r="C629">
        <v>0</v>
      </c>
      <c r="D629">
        <v>0</v>
      </c>
      <c r="E629">
        <v>0</v>
      </c>
      <c r="F629">
        <v>0</v>
      </c>
      <c r="G629">
        <v>1111111</v>
      </c>
      <c r="H629">
        <v>0</v>
      </c>
      <c r="I629">
        <v>0</v>
      </c>
      <c r="J629">
        <v>0</v>
      </c>
      <c r="K629">
        <v>0</v>
      </c>
      <c r="L629">
        <v>0</v>
      </c>
      <c r="M629">
        <v>0</v>
      </c>
    </row>
    <row r="630" spans="2:13" x14ac:dyDescent="0.2">
      <c r="B630">
        <v>0</v>
      </c>
      <c r="C630">
        <v>0</v>
      </c>
      <c r="D630">
        <v>0</v>
      </c>
      <c r="E630">
        <v>0</v>
      </c>
      <c r="F630">
        <v>0</v>
      </c>
      <c r="G630">
        <v>1111111</v>
      </c>
      <c r="H630">
        <v>0</v>
      </c>
      <c r="I630">
        <v>0</v>
      </c>
      <c r="J630">
        <v>0</v>
      </c>
      <c r="K630">
        <v>0</v>
      </c>
      <c r="L630">
        <v>0</v>
      </c>
      <c r="M630">
        <v>0</v>
      </c>
    </row>
    <row r="631" spans="2:13" x14ac:dyDescent="0.2">
      <c r="B631">
        <v>0</v>
      </c>
      <c r="C631">
        <v>0</v>
      </c>
      <c r="D631">
        <v>0</v>
      </c>
      <c r="E631">
        <v>0</v>
      </c>
      <c r="F631">
        <v>0</v>
      </c>
      <c r="G631">
        <v>1111111</v>
      </c>
      <c r="H631">
        <v>0</v>
      </c>
      <c r="I631">
        <v>0</v>
      </c>
      <c r="J631">
        <v>0</v>
      </c>
      <c r="K631">
        <v>0</v>
      </c>
      <c r="L631">
        <v>0</v>
      </c>
      <c r="M631">
        <v>0</v>
      </c>
    </row>
    <row r="632" spans="2:13" x14ac:dyDescent="0.2">
      <c r="B632">
        <v>0</v>
      </c>
      <c r="C632">
        <v>0</v>
      </c>
      <c r="D632">
        <v>0</v>
      </c>
      <c r="E632">
        <v>0</v>
      </c>
      <c r="F632">
        <v>0</v>
      </c>
      <c r="G632">
        <v>1111111</v>
      </c>
      <c r="H632">
        <v>0</v>
      </c>
      <c r="I632">
        <v>0</v>
      </c>
      <c r="J632">
        <v>0</v>
      </c>
      <c r="K632">
        <v>0</v>
      </c>
      <c r="L632">
        <v>0</v>
      </c>
      <c r="M632">
        <v>0</v>
      </c>
    </row>
    <row r="633" spans="2:13" x14ac:dyDescent="0.2">
      <c r="B633">
        <v>0</v>
      </c>
      <c r="C633">
        <v>0</v>
      </c>
      <c r="D633">
        <v>0</v>
      </c>
      <c r="E633">
        <v>0</v>
      </c>
      <c r="F633">
        <v>0</v>
      </c>
      <c r="G633">
        <v>1111111</v>
      </c>
      <c r="H633">
        <v>0</v>
      </c>
      <c r="I633">
        <v>0</v>
      </c>
      <c r="J633">
        <v>0</v>
      </c>
      <c r="K633">
        <v>0</v>
      </c>
      <c r="L633">
        <v>0</v>
      </c>
      <c r="M633">
        <v>0</v>
      </c>
    </row>
    <row r="634" spans="2:13" x14ac:dyDescent="0.2">
      <c r="B634">
        <v>0</v>
      </c>
      <c r="C634">
        <v>0</v>
      </c>
      <c r="D634">
        <v>0</v>
      </c>
      <c r="E634">
        <v>0</v>
      </c>
      <c r="F634">
        <v>0</v>
      </c>
      <c r="G634">
        <v>1111111</v>
      </c>
      <c r="H634">
        <v>0</v>
      </c>
      <c r="I634">
        <v>0</v>
      </c>
      <c r="J634">
        <v>0</v>
      </c>
      <c r="K634">
        <v>0</v>
      </c>
      <c r="L634">
        <v>0</v>
      </c>
      <c r="M634">
        <v>0</v>
      </c>
    </row>
    <row r="635" spans="2:13" x14ac:dyDescent="0.2">
      <c r="B635">
        <v>0</v>
      </c>
      <c r="C635">
        <v>0</v>
      </c>
      <c r="D635">
        <v>0</v>
      </c>
      <c r="E635">
        <v>0</v>
      </c>
      <c r="F635">
        <v>0</v>
      </c>
      <c r="G635">
        <v>1111111</v>
      </c>
      <c r="H635">
        <v>0</v>
      </c>
      <c r="I635">
        <v>0</v>
      </c>
      <c r="J635">
        <v>0</v>
      </c>
      <c r="K635">
        <v>0</v>
      </c>
      <c r="L635">
        <v>0</v>
      </c>
      <c r="M635">
        <v>0</v>
      </c>
    </row>
    <row r="636" spans="2:13" x14ac:dyDescent="0.2">
      <c r="B636">
        <v>0</v>
      </c>
      <c r="C636">
        <v>0</v>
      </c>
      <c r="D636">
        <v>0</v>
      </c>
      <c r="E636">
        <v>0</v>
      </c>
      <c r="F636">
        <v>0</v>
      </c>
      <c r="G636">
        <v>1111111</v>
      </c>
      <c r="H636">
        <v>0</v>
      </c>
      <c r="I636">
        <v>0</v>
      </c>
      <c r="J636">
        <v>0</v>
      </c>
      <c r="K636">
        <v>0</v>
      </c>
      <c r="L636">
        <v>0</v>
      </c>
      <c r="M636">
        <v>0</v>
      </c>
    </row>
    <row r="637" spans="2:13" x14ac:dyDescent="0.2">
      <c r="B637">
        <v>0</v>
      </c>
      <c r="C637">
        <v>0</v>
      </c>
      <c r="D637">
        <v>0</v>
      </c>
      <c r="E637">
        <v>0</v>
      </c>
      <c r="F637">
        <v>0</v>
      </c>
      <c r="G637">
        <v>1111111</v>
      </c>
      <c r="H637">
        <v>0</v>
      </c>
      <c r="I637">
        <v>0</v>
      </c>
      <c r="J637">
        <v>0</v>
      </c>
      <c r="K637">
        <v>0</v>
      </c>
      <c r="L637">
        <v>0</v>
      </c>
      <c r="M637">
        <v>0</v>
      </c>
    </row>
    <row r="638" spans="2:13" x14ac:dyDescent="0.2">
      <c r="B638">
        <v>0</v>
      </c>
      <c r="C638">
        <v>0</v>
      </c>
      <c r="D638">
        <v>0</v>
      </c>
      <c r="E638">
        <v>0</v>
      </c>
      <c r="F638">
        <v>0</v>
      </c>
      <c r="G638">
        <v>1111111</v>
      </c>
      <c r="H638">
        <v>0</v>
      </c>
      <c r="I638">
        <v>0</v>
      </c>
      <c r="J638">
        <v>0</v>
      </c>
      <c r="K638">
        <v>0</v>
      </c>
      <c r="L638">
        <v>0</v>
      </c>
      <c r="M638">
        <v>0</v>
      </c>
    </row>
    <row r="639" spans="2:13" x14ac:dyDescent="0.2">
      <c r="B639">
        <v>0</v>
      </c>
      <c r="C639">
        <v>0</v>
      </c>
      <c r="D639">
        <v>0</v>
      </c>
      <c r="E639">
        <v>0</v>
      </c>
      <c r="F639">
        <v>0</v>
      </c>
      <c r="G639">
        <v>1111111</v>
      </c>
      <c r="H639">
        <v>0</v>
      </c>
      <c r="I639">
        <v>0</v>
      </c>
      <c r="J639">
        <v>0</v>
      </c>
      <c r="K639">
        <v>0</v>
      </c>
      <c r="L639">
        <v>0</v>
      </c>
      <c r="M639">
        <v>0</v>
      </c>
    </row>
    <row r="640" spans="2:13" x14ac:dyDescent="0.2">
      <c r="B640">
        <v>0</v>
      </c>
      <c r="C640">
        <v>0</v>
      </c>
      <c r="D640">
        <v>0</v>
      </c>
      <c r="E640">
        <v>0</v>
      </c>
      <c r="F640">
        <v>0</v>
      </c>
      <c r="G640">
        <v>1111111</v>
      </c>
      <c r="H640">
        <v>0</v>
      </c>
      <c r="I640">
        <v>0</v>
      </c>
      <c r="J640">
        <v>0</v>
      </c>
      <c r="K640">
        <v>0</v>
      </c>
      <c r="L640">
        <v>0</v>
      </c>
      <c r="M640">
        <v>0</v>
      </c>
    </row>
    <row r="641" spans="2:13" x14ac:dyDescent="0.2">
      <c r="B641">
        <v>0</v>
      </c>
      <c r="C641">
        <v>0</v>
      </c>
      <c r="D641">
        <v>0</v>
      </c>
      <c r="E641">
        <v>0</v>
      </c>
      <c r="F641">
        <v>0</v>
      </c>
      <c r="G641">
        <v>1111111</v>
      </c>
      <c r="H641">
        <v>0</v>
      </c>
      <c r="I641">
        <v>0</v>
      </c>
      <c r="J641">
        <v>0</v>
      </c>
      <c r="K641">
        <v>0</v>
      </c>
      <c r="L641">
        <v>0</v>
      </c>
      <c r="M641">
        <v>0</v>
      </c>
    </row>
    <row r="642" spans="2:13" x14ac:dyDescent="0.2">
      <c r="B642">
        <v>0</v>
      </c>
      <c r="C642">
        <v>0</v>
      </c>
      <c r="D642">
        <v>0</v>
      </c>
      <c r="E642">
        <v>0</v>
      </c>
      <c r="F642">
        <v>0</v>
      </c>
      <c r="G642">
        <v>1111111</v>
      </c>
      <c r="H642">
        <v>0</v>
      </c>
      <c r="I642">
        <v>0</v>
      </c>
      <c r="J642">
        <v>0</v>
      </c>
      <c r="K642">
        <v>0</v>
      </c>
      <c r="L642">
        <v>0</v>
      </c>
      <c r="M642">
        <v>0</v>
      </c>
    </row>
    <row r="643" spans="2:13" x14ac:dyDescent="0.2">
      <c r="B643">
        <v>0</v>
      </c>
      <c r="C643">
        <v>0</v>
      </c>
      <c r="D643">
        <v>0</v>
      </c>
      <c r="E643">
        <v>0</v>
      </c>
      <c r="F643">
        <v>0</v>
      </c>
      <c r="G643">
        <v>1111111</v>
      </c>
      <c r="H643">
        <v>0</v>
      </c>
      <c r="I643">
        <v>0</v>
      </c>
      <c r="J643">
        <v>0</v>
      </c>
      <c r="K643">
        <v>0</v>
      </c>
      <c r="L643">
        <v>0</v>
      </c>
      <c r="M643">
        <v>0</v>
      </c>
    </row>
    <row r="644" spans="2:13" x14ac:dyDescent="0.2">
      <c r="B644">
        <v>0</v>
      </c>
      <c r="C644">
        <v>0</v>
      </c>
      <c r="D644">
        <v>0</v>
      </c>
      <c r="E644">
        <v>0</v>
      </c>
      <c r="F644">
        <v>0</v>
      </c>
      <c r="G644">
        <v>1111111</v>
      </c>
      <c r="H644">
        <v>0</v>
      </c>
      <c r="I644">
        <v>0</v>
      </c>
      <c r="J644">
        <v>0</v>
      </c>
      <c r="K644">
        <v>0</v>
      </c>
      <c r="L644">
        <v>0</v>
      </c>
      <c r="M644">
        <v>0</v>
      </c>
    </row>
    <row r="645" spans="2:13" x14ac:dyDescent="0.2">
      <c r="B645">
        <v>0</v>
      </c>
      <c r="C645">
        <v>0</v>
      </c>
      <c r="D645">
        <v>0</v>
      </c>
      <c r="E645">
        <v>0</v>
      </c>
      <c r="F645">
        <v>0</v>
      </c>
      <c r="G645">
        <v>1111111</v>
      </c>
      <c r="H645">
        <v>0</v>
      </c>
      <c r="I645">
        <v>0</v>
      </c>
      <c r="J645">
        <v>0</v>
      </c>
      <c r="K645">
        <v>0</v>
      </c>
      <c r="L645">
        <v>0</v>
      </c>
      <c r="M645">
        <v>0</v>
      </c>
    </row>
    <row r="646" spans="2:13" x14ac:dyDescent="0.2">
      <c r="B646">
        <v>0</v>
      </c>
      <c r="C646">
        <v>0</v>
      </c>
      <c r="D646">
        <v>0</v>
      </c>
      <c r="E646">
        <v>0</v>
      </c>
      <c r="F646">
        <v>0</v>
      </c>
      <c r="G646">
        <v>1111111</v>
      </c>
      <c r="H646">
        <v>0</v>
      </c>
      <c r="I646">
        <v>0</v>
      </c>
      <c r="J646">
        <v>0</v>
      </c>
      <c r="K646">
        <v>0</v>
      </c>
      <c r="L646">
        <v>0</v>
      </c>
      <c r="M646">
        <v>0</v>
      </c>
    </row>
    <row r="647" spans="2:13" x14ac:dyDescent="0.2">
      <c r="B647">
        <v>0</v>
      </c>
      <c r="C647">
        <v>0</v>
      </c>
      <c r="D647">
        <v>0</v>
      </c>
      <c r="E647">
        <v>0</v>
      </c>
      <c r="F647">
        <v>0</v>
      </c>
      <c r="G647">
        <v>1111111</v>
      </c>
      <c r="H647">
        <v>0</v>
      </c>
      <c r="I647">
        <v>0</v>
      </c>
      <c r="J647">
        <v>0</v>
      </c>
      <c r="K647">
        <v>0</v>
      </c>
      <c r="L647">
        <v>0</v>
      </c>
      <c r="M647">
        <v>0</v>
      </c>
    </row>
    <row r="648" spans="2:13" x14ac:dyDescent="0.2">
      <c r="B648">
        <v>0</v>
      </c>
      <c r="C648">
        <v>0</v>
      </c>
      <c r="D648">
        <v>0</v>
      </c>
      <c r="E648">
        <v>0</v>
      </c>
      <c r="F648">
        <v>0</v>
      </c>
      <c r="G648">
        <v>1111111</v>
      </c>
      <c r="H648">
        <v>0</v>
      </c>
      <c r="I648">
        <v>0</v>
      </c>
      <c r="J648">
        <v>0</v>
      </c>
      <c r="K648">
        <v>0</v>
      </c>
      <c r="L648">
        <v>0</v>
      </c>
      <c r="M648">
        <v>0</v>
      </c>
    </row>
    <row r="649" spans="2:13" x14ac:dyDescent="0.2">
      <c r="B649">
        <v>0</v>
      </c>
      <c r="C649">
        <v>0</v>
      </c>
      <c r="D649">
        <v>0</v>
      </c>
      <c r="E649">
        <v>0</v>
      </c>
      <c r="F649">
        <v>0</v>
      </c>
      <c r="G649">
        <v>1111111</v>
      </c>
      <c r="H649">
        <v>0</v>
      </c>
      <c r="I649">
        <v>0</v>
      </c>
      <c r="J649">
        <v>0</v>
      </c>
      <c r="K649">
        <v>0</v>
      </c>
      <c r="L649">
        <v>0</v>
      </c>
      <c r="M649">
        <v>0</v>
      </c>
    </row>
    <row r="650" spans="2:13" x14ac:dyDescent="0.2">
      <c r="B650">
        <v>0</v>
      </c>
      <c r="C650">
        <v>0</v>
      </c>
      <c r="D650">
        <v>0</v>
      </c>
      <c r="E650">
        <v>0</v>
      </c>
      <c r="F650">
        <v>0</v>
      </c>
      <c r="G650">
        <v>1111111</v>
      </c>
      <c r="H650">
        <v>0</v>
      </c>
      <c r="I650">
        <v>0</v>
      </c>
      <c r="J650">
        <v>0</v>
      </c>
      <c r="K650">
        <v>0</v>
      </c>
      <c r="L650">
        <v>0</v>
      </c>
      <c r="M650">
        <v>0</v>
      </c>
    </row>
    <row r="651" spans="2:13" x14ac:dyDescent="0.2">
      <c r="B651">
        <v>0</v>
      </c>
      <c r="C651">
        <v>0</v>
      </c>
      <c r="D651">
        <v>0</v>
      </c>
      <c r="E651">
        <v>0</v>
      </c>
      <c r="F651">
        <v>0</v>
      </c>
      <c r="G651">
        <v>1111111</v>
      </c>
      <c r="H651">
        <v>0</v>
      </c>
      <c r="I651">
        <v>0</v>
      </c>
      <c r="J651">
        <v>0</v>
      </c>
      <c r="K651">
        <v>0</v>
      </c>
      <c r="L651">
        <v>0</v>
      </c>
      <c r="M651">
        <v>0</v>
      </c>
    </row>
    <row r="652" spans="2:13" x14ac:dyDescent="0.2">
      <c r="B652">
        <v>0</v>
      </c>
      <c r="C652">
        <v>0</v>
      </c>
      <c r="D652">
        <v>0</v>
      </c>
      <c r="E652">
        <v>0</v>
      </c>
      <c r="F652">
        <v>0</v>
      </c>
      <c r="G652">
        <v>1111111</v>
      </c>
      <c r="H652">
        <v>0</v>
      </c>
      <c r="I652">
        <v>0</v>
      </c>
      <c r="J652">
        <v>0</v>
      </c>
      <c r="K652">
        <v>0</v>
      </c>
      <c r="L652">
        <v>0</v>
      </c>
      <c r="M652">
        <v>0</v>
      </c>
    </row>
    <row r="653" spans="2:13" x14ac:dyDescent="0.2">
      <c r="B653">
        <v>0</v>
      </c>
      <c r="C653">
        <v>0</v>
      </c>
      <c r="D653">
        <v>0</v>
      </c>
      <c r="E653">
        <v>0</v>
      </c>
      <c r="F653">
        <v>0</v>
      </c>
      <c r="G653">
        <v>1111111</v>
      </c>
      <c r="H653">
        <v>0</v>
      </c>
      <c r="I653">
        <v>0</v>
      </c>
      <c r="J653">
        <v>0</v>
      </c>
      <c r="K653">
        <v>0</v>
      </c>
      <c r="L653">
        <v>0</v>
      </c>
      <c r="M653">
        <v>0</v>
      </c>
    </row>
    <row r="654" spans="2:13" x14ac:dyDescent="0.2">
      <c r="B654">
        <v>0</v>
      </c>
      <c r="C654">
        <v>0</v>
      </c>
      <c r="D654">
        <v>0</v>
      </c>
      <c r="E654">
        <v>0</v>
      </c>
      <c r="F654">
        <v>0</v>
      </c>
      <c r="G654">
        <v>1111111</v>
      </c>
      <c r="H654">
        <v>0</v>
      </c>
      <c r="I654">
        <v>0</v>
      </c>
      <c r="J654">
        <v>0</v>
      </c>
      <c r="K654">
        <v>0</v>
      </c>
      <c r="L654">
        <v>0</v>
      </c>
      <c r="M654">
        <v>0</v>
      </c>
    </row>
    <row r="655" spans="2:13" x14ac:dyDescent="0.2">
      <c r="B655">
        <v>0</v>
      </c>
      <c r="C655">
        <v>0</v>
      </c>
      <c r="D655">
        <v>0</v>
      </c>
      <c r="E655">
        <v>0</v>
      </c>
      <c r="F655">
        <v>0</v>
      </c>
      <c r="G655">
        <v>1111111</v>
      </c>
      <c r="H655">
        <v>0</v>
      </c>
      <c r="I655">
        <v>0</v>
      </c>
      <c r="J655">
        <v>0</v>
      </c>
      <c r="K655">
        <v>0</v>
      </c>
      <c r="L655">
        <v>0</v>
      </c>
      <c r="M655">
        <v>0</v>
      </c>
    </row>
    <row r="656" spans="2:13" x14ac:dyDescent="0.2">
      <c r="B656">
        <v>0</v>
      </c>
      <c r="C656">
        <v>0</v>
      </c>
      <c r="D656">
        <v>0</v>
      </c>
      <c r="E656">
        <v>0</v>
      </c>
      <c r="F656">
        <v>0</v>
      </c>
      <c r="G656">
        <v>1111111</v>
      </c>
      <c r="H656">
        <v>0</v>
      </c>
      <c r="I656">
        <v>0</v>
      </c>
      <c r="J656">
        <v>0</v>
      </c>
      <c r="K656">
        <v>0</v>
      </c>
      <c r="L656">
        <v>0</v>
      </c>
      <c r="M656">
        <v>0</v>
      </c>
    </row>
    <row r="657" spans="2:13" x14ac:dyDescent="0.2">
      <c r="B657">
        <v>0</v>
      </c>
      <c r="C657">
        <v>0</v>
      </c>
      <c r="D657">
        <v>0</v>
      </c>
      <c r="E657">
        <v>0</v>
      </c>
      <c r="F657">
        <v>0</v>
      </c>
      <c r="G657">
        <v>1111111</v>
      </c>
      <c r="H657">
        <v>0</v>
      </c>
      <c r="I657">
        <v>0</v>
      </c>
      <c r="J657">
        <v>0</v>
      </c>
      <c r="K657">
        <v>0</v>
      </c>
      <c r="L657">
        <v>0</v>
      </c>
      <c r="M657">
        <v>0</v>
      </c>
    </row>
    <row r="658" spans="2:13" x14ac:dyDescent="0.2">
      <c r="B658">
        <v>0</v>
      </c>
      <c r="C658">
        <v>0</v>
      </c>
      <c r="D658">
        <v>0</v>
      </c>
      <c r="E658">
        <v>0</v>
      </c>
      <c r="F658">
        <v>0</v>
      </c>
      <c r="G658">
        <v>1111111</v>
      </c>
      <c r="H658">
        <v>0</v>
      </c>
      <c r="I658">
        <v>0</v>
      </c>
      <c r="J658">
        <v>0</v>
      </c>
      <c r="K658">
        <v>0</v>
      </c>
      <c r="L658">
        <v>0</v>
      </c>
      <c r="M658">
        <v>0</v>
      </c>
    </row>
    <row r="659" spans="2:13" x14ac:dyDescent="0.2">
      <c r="B659">
        <v>0</v>
      </c>
      <c r="C659">
        <v>0</v>
      </c>
      <c r="D659">
        <v>0</v>
      </c>
      <c r="E659">
        <v>0</v>
      </c>
      <c r="F659">
        <v>0</v>
      </c>
      <c r="G659">
        <v>1111111</v>
      </c>
      <c r="H659">
        <v>0</v>
      </c>
      <c r="I659">
        <v>0</v>
      </c>
      <c r="J659">
        <v>0</v>
      </c>
      <c r="K659">
        <v>0</v>
      </c>
      <c r="L659">
        <v>0</v>
      </c>
      <c r="M659">
        <v>0</v>
      </c>
    </row>
    <row r="660" spans="2:13" x14ac:dyDescent="0.2">
      <c r="B660">
        <v>0</v>
      </c>
      <c r="C660">
        <v>0</v>
      </c>
      <c r="D660">
        <v>0</v>
      </c>
      <c r="E660">
        <v>0</v>
      </c>
      <c r="F660">
        <v>0</v>
      </c>
      <c r="G660">
        <v>1111111</v>
      </c>
      <c r="H660">
        <v>0</v>
      </c>
      <c r="I660">
        <v>0</v>
      </c>
      <c r="J660">
        <v>0</v>
      </c>
      <c r="K660">
        <v>0</v>
      </c>
      <c r="L660">
        <v>0</v>
      </c>
      <c r="M660">
        <v>0</v>
      </c>
    </row>
    <row r="661" spans="2:13" x14ac:dyDescent="0.2">
      <c r="B661">
        <v>0</v>
      </c>
      <c r="C661">
        <v>0</v>
      </c>
      <c r="D661">
        <v>0</v>
      </c>
      <c r="E661">
        <v>0</v>
      </c>
      <c r="F661">
        <v>0</v>
      </c>
      <c r="G661">
        <v>1111111</v>
      </c>
      <c r="H661">
        <v>0</v>
      </c>
      <c r="I661">
        <v>0</v>
      </c>
      <c r="J661">
        <v>0</v>
      </c>
      <c r="K661">
        <v>0</v>
      </c>
      <c r="L661">
        <v>0</v>
      </c>
      <c r="M661">
        <v>0</v>
      </c>
    </row>
    <row r="662" spans="2:13" x14ac:dyDescent="0.2">
      <c r="B662">
        <v>0</v>
      </c>
      <c r="C662">
        <v>0</v>
      </c>
      <c r="D662">
        <v>0</v>
      </c>
      <c r="E662">
        <v>0</v>
      </c>
      <c r="F662">
        <v>0</v>
      </c>
      <c r="G662">
        <v>1111111</v>
      </c>
      <c r="H662">
        <v>0</v>
      </c>
      <c r="I662">
        <v>0</v>
      </c>
      <c r="J662">
        <v>0</v>
      </c>
      <c r="K662">
        <v>0</v>
      </c>
      <c r="L662">
        <v>0</v>
      </c>
      <c r="M662">
        <v>0</v>
      </c>
    </row>
    <row r="663" spans="2:13" x14ac:dyDescent="0.2">
      <c r="B663">
        <v>0</v>
      </c>
      <c r="C663">
        <v>0</v>
      </c>
      <c r="D663">
        <v>0</v>
      </c>
      <c r="E663">
        <v>0</v>
      </c>
      <c r="F663">
        <v>0</v>
      </c>
      <c r="G663">
        <v>1111111</v>
      </c>
      <c r="H663">
        <v>0</v>
      </c>
      <c r="I663">
        <v>0</v>
      </c>
      <c r="J663">
        <v>0</v>
      </c>
      <c r="K663">
        <v>0</v>
      </c>
      <c r="L663">
        <v>0</v>
      </c>
      <c r="M663">
        <v>0</v>
      </c>
    </row>
    <row r="664" spans="2:13" x14ac:dyDescent="0.2">
      <c r="B664">
        <v>0</v>
      </c>
      <c r="C664">
        <v>0</v>
      </c>
      <c r="D664">
        <v>0</v>
      </c>
      <c r="E664">
        <v>0</v>
      </c>
      <c r="F664">
        <v>0</v>
      </c>
      <c r="G664">
        <v>1111111</v>
      </c>
      <c r="H664">
        <v>0</v>
      </c>
      <c r="I664">
        <v>0</v>
      </c>
      <c r="J664">
        <v>0</v>
      </c>
      <c r="K664">
        <v>0</v>
      </c>
      <c r="L664">
        <v>0</v>
      </c>
      <c r="M664">
        <v>0</v>
      </c>
    </row>
    <row r="665" spans="2:13" x14ac:dyDescent="0.2">
      <c r="B665">
        <v>0</v>
      </c>
      <c r="C665">
        <v>0</v>
      </c>
      <c r="D665">
        <v>0</v>
      </c>
      <c r="E665">
        <v>0</v>
      </c>
      <c r="F665">
        <v>0</v>
      </c>
      <c r="G665">
        <v>1111111</v>
      </c>
      <c r="H665">
        <v>0</v>
      </c>
      <c r="I665">
        <v>0</v>
      </c>
      <c r="J665">
        <v>0</v>
      </c>
      <c r="K665">
        <v>0</v>
      </c>
      <c r="L665">
        <v>0</v>
      </c>
      <c r="M665">
        <v>0</v>
      </c>
    </row>
    <row r="666" spans="2:13" x14ac:dyDescent="0.2">
      <c r="B666">
        <v>0</v>
      </c>
      <c r="C666">
        <v>0</v>
      </c>
      <c r="D666">
        <v>0</v>
      </c>
      <c r="E666">
        <v>0</v>
      </c>
      <c r="F666">
        <v>0</v>
      </c>
      <c r="G666">
        <v>1111111</v>
      </c>
      <c r="H666">
        <v>0</v>
      </c>
      <c r="I666">
        <v>0</v>
      </c>
      <c r="J666">
        <v>0</v>
      </c>
      <c r="K666">
        <v>0</v>
      </c>
      <c r="L666">
        <v>0</v>
      </c>
      <c r="M666">
        <v>0</v>
      </c>
    </row>
    <row r="667" spans="2:13" x14ac:dyDescent="0.2">
      <c r="B667">
        <v>0</v>
      </c>
      <c r="C667">
        <v>0</v>
      </c>
      <c r="D667">
        <v>0</v>
      </c>
      <c r="E667">
        <v>0</v>
      </c>
      <c r="F667">
        <v>0</v>
      </c>
      <c r="G667">
        <v>1111111</v>
      </c>
      <c r="H667">
        <v>0</v>
      </c>
      <c r="I667">
        <v>0</v>
      </c>
      <c r="J667">
        <v>0</v>
      </c>
      <c r="K667">
        <v>0</v>
      </c>
      <c r="L667">
        <v>0</v>
      </c>
      <c r="M667">
        <v>0</v>
      </c>
    </row>
    <row r="668" spans="2:13" x14ac:dyDescent="0.2">
      <c r="B668">
        <v>0</v>
      </c>
      <c r="C668">
        <v>0</v>
      </c>
      <c r="D668">
        <v>0</v>
      </c>
      <c r="E668">
        <v>0</v>
      </c>
      <c r="F668">
        <v>0</v>
      </c>
      <c r="G668">
        <v>1111111</v>
      </c>
      <c r="H668">
        <v>0</v>
      </c>
      <c r="I668">
        <v>0</v>
      </c>
      <c r="J668">
        <v>0</v>
      </c>
      <c r="K668">
        <v>0</v>
      </c>
      <c r="L668">
        <v>0</v>
      </c>
      <c r="M668">
        <v>0</v>
      </c>
    </row>
    <row r="669" spans="2:13" x14ac:dyDescent="0.2">
      <c r="B669">
        <v>0</v>
      </c>
      <c r="C669">
        <v>0</v>
      </c>
      <c r="D669">
        <v>0</v>
      </c>
      <c r="E669">
        <v>0</v>
      </c>
      <c r="F669">
        <v>0</v>
      </c>
      <c r="G669">
        <v>1111111</v>
      </c>
      <c r="H669">
        <v>0</v>
      </c>
      <c r="I669">
        <v>0</v>
      </c>
      <c r="J669">
        <v>0</v>
      </c>
      <c r="K669">
        <v>0</v>
      </c>
      <c r="L669">
        <v>0</v>
      </c>
      <c r="M669">
        <v>0</v>
      </c>
    </row>
    <row r="670" spans="2:13" x14ac:dyDescent="0.2">
      <c r="B670">
        <v>0</v>
      </c>
      <c r="C670">
        <v>0</v>
      </c>
      <c r="D670">
        <v>0</v>
      </c>
      <c r="E670">
        <v>0</v>
      </c>
      <c r="F670">
        <v>0</v>
      </c>
      <c r="G670">
        <v>1111111</v>
      </c>
      <c r="H670">
        <v>0</v>
      </c>
      <c r="I670">
        <v>0</v>
      </c>
      <c r="J670">
        <v>0</v>
      </c>
      <c r="K670">
        <v>0</v>
      </c>
      <c r="L670">
        <v>0</v>
      </c>
      <c r="M670">
        <v>0</v>
      </c>
    </row>
    <row r="671" spans="2:13" x14ac:dyDescent="0.2">
      <c r="B671">
        <v>0</v>
      </c>
      <c r="C671">
        <v>0</v>
      </c>
      <c r="D671">
        <v>0</v>
      </c>
      <c r="E671">
        <v>0</v>
      </c>
      <c r="F671">
        <v>0</v>
      </c>
      <c r="G671">
        <v>1111111</v>
      </c>
      <c r="H671">
        <v>0</v>
      </c>
      <c r="I671">
        <v>0</v>
      </c>
      <c r="J671">
        <v>0</v>
      </c>
      <c r="K671">
        <v>0</v>
      </c>
      <c r="L671">
        <v>0</v>
      </c>
      <c r="M671">
        <v>0</v>
      </c>
    </row>
    <row r="672" spans="2:13" x14ac:dyDescent="0.2">
      <c r="B672">
        <v>0</v>
      </c>
      <c r="C672">
        <v>0</v>
      </c>
      <c r="D672">
        <v>0</v>
      </c>
      <c r="E672">
        <v>0</v>
      </c>
      <c r="F672">
        <v>0</v>
      </c>
      <c r="G672">
        <v>1111111</v>
      </c>
      <c r="H672">
        <v>0</v>
      </c>
      <c r="I672">
        <v>0</v>
      </c>
      <c r="J672">
        <v>0</v>
      </c>
      <c r="K672">
        <v>0</v>
      </c>
      <c r="L672">
        <v>0</v>
      </c>
      <c r="M672">
        <v>0</v>
      </c>
    </row>
    <row r="673" spans="2:13" x14ac:dyDescent="0.2">
      <c r="B673">
        <v>0</v>
      </c>
      <c r="C673">
        <v>0</v>
      </c>
      <c r="D673">
        <v>0</v>
      </c>
      <c r="E673">
        <v>0</v>
      </c>
      <c r="F673">
        <v>0</v>
      </c>
      <c r="G673">
        <v>1111111</v>
      </c>
      <c r="H673">
        <v>0</v>
      </c>
      <c r="I673">
        <v>0</v>
      </c>
      <c r="J673">
        <v>0</v>
      </c>
      <c r="K673">
        <v>0</v>
      </c>
      <c r="L673">
        <v>0</v>
      </c>
      <c r="M673">
        <v>0</v>
      </c>
    </row>
    <row r="674" spans="2:13" x14ac:dyDescent="0.2">
      <c r="B674">
        <v>0</v>
      </c>
      <c r="C674">
        <v>0</v>
      </c>
      <c r="D674">
        <v>0</v>
      </c>
      <c r="E674">
        <v>0</v>
      </c>
      <c r="F674">
        <v>0</v>
      </c>
      <c r="G674">
        <v>1111111</v>
      </c>
      <c r="H674">
        <v>0</v>
      </c>
      <c r="I674">
        <v>0</v>
      </c>
      <c r="J674">
        <v>0</v>
      </c>
      <c r="K674">
        <v>0</v>
      </c>
      <c r="L674">
        <v>0</v>
      </c>
      <c r="M674">
        <v>0</v>
      </c>
    </row>
    <row r="675" spans="2:13" x14ac:dyDescent="0.2">
      <c r="B675">
        <v>0</v>
      </c>
      <c r="C675">
        <v>0</v>
      </c>
      <c r="D675">
        <v>0</v>
      </c>
      <c r="E675">
        <v>0</v>
      </c>
      <c r="F675">
        <v>0</v>
      </c>
      <c r="G675">
        <v>1111111</v>
      </c>
      <c r="H675">
        <v>0</v>
      </c>
      <c r="I675">
        <v>0</v>
      </c>
      <c r="J675">
        <v>0</v>
      </c>
      <c r="K675">
        <v>0</v>
      </c>
      <c r="L675">
        <v>0</v>
      </c>
      <c r="M675">
        <v>0</v>
      </c>
    </row>
    <row r="676" spans="2:13" x14ac:dyDescent="0.2">
      <c r="B676">
        <v>0</v>
      </c>
      <c r="C676">
        <v>0</v>
      </c>
      <c r="D676">
        <v>0</v>
      </c>
      <c r="E676">
        <v>0</v>
      </c>
      <c r="F676">
        <v>0</v>
      </c>
      <c r="G676">
        <v>1111111</v>
      </c>
      <c r="H676">
        <v>0</v>
      </c>
      <c r="I676">
        <v>0</v>
      </c>
      <c r="J676">
        <v>0</v>
      </c>
      <c r="K676">
        <v>0</v>
      </c>
      <c r="L676">
        <v>0</v>
      </c>
      <c r="M676">
        <v>0</v>
      </c>
    </row>
    <row r="677" spans="2:13" x14ac:dyDescent="0.2">
      <c r="B677">
        <v>0</v>
      </c>
      <c r="C677">
        <v>0</v>
      </c>
      <c r="D677">
        <v>0</v>
      </c>
      <c r="E677">
        <v>0</v>
      </c>
      <c r="F677">
        <v>0</v>
      </c>
      <c r="G677">
        <v>1111111</v>
      </c>
      <c r="H677">
        <v>0</v>
      </c>
      <c r="I677">
        <v>0</v>
      </c>
      <c r="J677">
        <v>0</v>
      </c>
      <c r="K677">
        <v>0</v>
      </c>
      <c r="L677">
        <v>0</v>
      </c>
      <c r="M677">
        <v>0</v>
      </c>
    </row>
    <row r="678" spans="2:13" x14ac:dyDescent="0.2">
      <c r="B678">
        <v>0</v>
      </c>
      <c r="C678">
        <v>0</v>
      </c>
      <c r="D678">
        <v>0</v>
      </c>
      <c r="E678">
        <v>0</v>
      </c>
      <c r="F678">
        <v>0</v>
      </c>
      <c r="G678">
        <v>1111111</v>
      </c>
      <c r="H678">
        <v>0</v>
      </c>
      <c r="I678">
        <v>0</v>
      </c>
      <c r="J678">
        <v>0</v>
      </c>
      <c r="K678">
        <v>0</v>
      </c>
      <c r="L678">
        <v>0</v>
      </c>
      <c r="M678">
        <v>0</v>
      </c>
    </row>
    <row r="679" spans="2:13" x14ac:dyDescent="0.2">
      <c r="B679">
        <v>0</v>
      </c>
      <c r="C679">
        <v>0</v>
      </c>
      <c r="D679">
        <v>0</v>
      </c>
      <c r="E679">
        <v>0</v>
      </c>
      <c r="F679">
        <v>0</v>
      </c>
      <c r="G679">
        <v>1111111</v>
      </c>
      <c r="H679">
        <v>0</v>
      </c>
      <c r="I679">
        <v>0</v>
      </c>
      <c r="J679">
        <v>0</v>
      </c>
      <c r="K679">
        <v>0</v>
      </c>
      <c r="L679">
        <v>0</v>
      </c>
      <c r="M679">
        <v>0</v>
      </c>
    </row>
    <row r="680" spans="2:13" x14ac:dyDescent="0.2">
      <c r="B680">
        <v>0</v>
      </c>
      <c r="C680">
        <v>0</v>
      </c>
      <c r="D680">
        <v>0</v>
      </c>
      <c r="E680">
        <v>0</v>
      </c>
      <c r="F680">
        <v>0</v>
      </c>
      <c r="G680">
        <v>1111111</v>
      </c>
      <c r="H680">
        <v>0</v>
      </c>
      <c r="I680">
        <v>0</v>
      </c>
      <c r="J680">
        <v>0</v>
      </c>
      <c r="K680">
        <v>0</v>
      </c>
      <c r="L680">
        <v>0</v>
      </c>
      <c r="M680">
        <v>0</v>
      </c>
    </row>
    <row r="681" spans="2:13" x14ac:dyDescent="0.2">
      <c r="B681">
        <v>0</v>
      </c>
      <c r="C681">
        <v>0</v>
      </c>
      <c r="D681">
        <v>0</v>
      </c>
      <c r="E681">
        <v>0</v>
      </c>
      <c r="F681">
        <v>0</v>
      </c>
      <c r="G681">
        <v>1111111</v>
      </c>
      <c r="H681">
        <v>0</v>
      </c>
      <c r="I681">
        <v>0</v>
      </c>
      <c r="J681">
        <v>0</v>
      </c>
      <c r="K681">
        <v>0</v>
      </c>
      <c r="L681">
        <v>0</v>
      </c>
      <c r="M681">
        <v>0</v>
      </c>
    </row>
    <row r="682" spans="2:13" x14ac:dyDescent="0.2">
      <c r="B682">
        <v>0</v>
      </c>
      <c r="C682">
        <v>0</v>
      </c>
      <c r="D682">
        <v>0</v>
      </c>
      <c r="E682">
        <v>0</v>
      </c>
      <c r="F682">
        <v>0</v>
      </c>
      <c r="G682">
        <v>1111111</v>
      </c>
      <c r="H682">
        <v>0</v>
      </c>
      <c r="I682">
        <v>0</v>
      </c>
      <c r="J682">
        <v>0</v>
      </c>
      <c r="K682">
        <v>0</v>
      </c>
      <c r="L682">
        <v>0</v>
      </c>
      <c r="M682">
        <v>0</v>
      </c>
    </row>
    <row r="683" spans="2:13" x14ac:dyDescent="0.2">
      <c r="B683">
        <v>0</v>
      </c>
      <c r="C683">
        <v>0</v>
      </c>
      <c r="D683">
        <v>0</v>
      </c>
      <c r="E683">
        <v>0</v>
      </c>
      <c r="F683">
        <v>0</v>
      </c>
      <c r="G683">
        <v>1111111</v>
      </c>
      <c r="H683">
        <v>0</v>
      </c>
      <c r="I683">
        <v>0</v>
      </c>
      <c r="J683">
        <v>0</v>
      </c>
      <c r="K683">
        <v>0</v>
      </c>
      <c r="L683">
        <v>0</v>
      </c>
      <c r="M683">
        <v>0</v>
      </c>
    </row>
    <row r="684" spans="2:13" x14ac:dyDescent="0.2">
      <c r="B684">
        <v>0</v>
      </c>
      <c r="C684">
        <v>0</v>
      </c>
      <c r="D684">
        <v>0</v>
      </c>
      <c r="E684">
        <v>0</v>
      </c>
      <c r="F684">
        <v>0</v>
      </c>
      <c r="G684">
        <v>1111111</v>
      </c>
      <c r="H684">
        <v>0</v>
      </c>
      <c r="I684">
        <v>0</v>
      </c>
      <c r="J684">
        <v>0</v>
      </c>
      <c r="K684">
        <v>0</v>
      </c>
      <c r="L684">
        <v>0</v>
      </c>
      <c r="M684">
        <v>0</v>
      </c>
    </row>
    <row r="685" spans="2:13" x14ac:dyDescent="0.2">
      <c r="B685">
        <v>0</v>
      </c>
      <c r="C685">
        <v>0</v>
      </c>
      <c r="D685">
        <v>0</v>
      </c>
      <c r="E685">
        <v>0</v>
      </c>
      <c r="F685">
        <v>0</v>
      </c>
      <c r="G685">
        <v>1111111</v>
      </c>
      <c r="H685">
        <v>0</v>
      </c>
      <c r="I685">
        <v>0</v>
      </c>
      <c r="J685">
        <v>0</v>
      </c>
      <c r="K685">
        <v>0</v>
      </c>
      <c r="L685">
        <v>0</v>
      </c>
      <c r="M685">
        <v>0</v>
      </c>
    </row>
    <row r="686" spans="2:13" x14ac:dyDescent="0.2">
      <c r="B686">
        <v>0</v>
      </c>
      <c r="C686">
        <v>0</v>
      </c>
      <c r="D686">
        <v>0</v>
      </c>
      <c r="E686">
        <v>0</v>
      </c>
      <c r="F686">
        <v>0</v>
      </c>
      <c r="G686">
        <v>1111111</v>
      </c>
      <c r="H686">
        <v>0</v>
      </c>
      <c r="I686">
        <v>0</v>
      </c>
      <c r="J686">
        <v>0</v>
      </c>
      <c r="K686">
        <v>0</v>
      </c>
      <c r="L686">
        <v>0</v>
      </c>
      <c r="M686">
        <v>0</v>
      </c>
    </row>
    <row r="687" spans="2:13" x14ac:dyDescent="0.2">
      <c r="B687">
        <v>0</v>
      </c>
      <c r="C687">
        <v>0</v>
      </c>
      <c r="D687">
        <v>0</v>
      </c>
      <c r="E687">
        <v>0</v>
      </c>
      <c r="F687">
        <v>0</v>
      </c>
      <c r="G687">
        <v>1111111</v>
      </c>
      <c r="H687">
        <v>0</v>
      </c>
      <c r="I687">
        <v>0</v>
      </c>
      <c r="J687">
        <v>0</v>
      </c>
      <c r="K687">
        <v>0</v>
      </c>
      <c r="L687">
        <v>0</v>
      </c>
      <c r="M687">
        <v>0</v>
      </c>
    </row>
    <row r="688" spans="2:13" x14ac:dyDescent="0.2">
      <c r="B688">
        <v>0</v>
      </c>
      <c r="C688">
        <v>0</v>
      </c>
      <c r="D688">
        <v>0</v>
      </c>
      <c r="E688">
        <v>0</v>
      </c>
      <c r="F688">
        <v>0</v>
      </c>
      <c r="G688">
        <v>1111111</v>
      </c>
      <c r="H688">
        <v>0</v>
      </c>
      <c r="I688">
        <v>0</v>
      </c>
      <c r="J688">
        <v>0</v>
      </c>
      <c r="K688">
        <v>0</v>
      </c>
      <c r="L688">
        <v>0</v>
      </c>
      <c r="M688">
        <v>0</v>
      </c>
    </row>
    <row r="689" spans="2:13" x14ac:dyDescent="0.2">
      <c r="B689">
        <v>0</v>
      </c>
      <c r="C689">
        <v>0</v>
      </c>
      <c r="D689">
        <v>0</v>
      </c>
      <c r="E689">
        <v>0</v>
      </c>
      <c r="F689">
        <v>0</v>
      </c>
      <c r="G689">
        <v>1111111</v>
      </c>
      <c r="H689">
        <v>0</v>
      </c>
      <c r="I689">
        <v>0</v>
      </c>
      <c r="J689">
        <v>0</v>
      </c>
      <c r="K689">
        <v>0</v>
      </c>
      <c r="L689">
        <v>0</v>
      </c>
      <c r="M689">
        <v>0</v>
      </c>
    </row>
    <row r="690" spans="2:13" x14ac:dyDescent="0.2">
      <c r="B690">
        <v>0</v>
      </c>
      <c r="C690">
        <v>0</v>
      </c>
      <c r="D690">
        <v>0</v>
      </c>
      <c r="E690">
        <v>0</v>
      </c>
      <c r="F690">
        <v>0</v>
      </c>
      <c r="G690">
        <v>1111111</v>
      </c>
      <c r="H690">
        <v>0</v>
      </c>
      <c r="I690">
        <v>0</v>
      </c>
      <c r="J690">
        <v>0</v>
      </c>
      <c r="K690">
        <v>0</v>
      </c>
      <c r="L690">
        <v>0</v>
      </c>
      <c r="M690">
        <v>0</v>
      </c>
    </row>
    <row r="691" spans="2:13" x14ac:dyDescent="0.2">
      <c r="B691">
        <v>0</v>
      </c>
      <c r="C691">
        <v>0</v>
      </c>
      <c r="D691">
        <v>0</v>
      </c>
      <c r="E691">
        <v>0</v>
      </c>
      <c r="F691">
        <v>0</v>
      </c>
      <c r="G691">
        <v>1111111</v>
      </c>
      <c r="H691">
        <v>0</v>
      </c>
      <c r="I691">
        <v>0</v>
      </c>
      <c r="J691">
        <v>0</v>
      </c>
      <c r="K691">
        <v>0</v>
      </c>
      <c r="L691">
        <v>0</v>
      </c>
      <c r="M691">
        <v>0</v>
      </c>
    </row>
    <row r="692" spans="2:13" x14ac:dyDescent="0.2">
      <c r="B692">
        <v>0</v>
      </c>
      <c r="C692">
        <v>0</v>
      </c>
      <c r="D692">
        <v>0</v>
      </c>
      <c r="E692">
        <v>0</v>
      </c>
      <c r="F692">
        <v>0</v>
      </c>
      <c r="G692">
        <v>1111111</v>
      </c>
      <c r="H692">
        <v>0</v>
      </c>
      <c r="I692">
        <v>0</v>
      </c>
      <c r="J692">
        <v>0</v>
      </c>
      <c r="K692">
        <v>0</v>
      </c>
      <c r="L692">
        <v>0</v>
      </c>
      <c r="M692">
        <v>0</v>
      </c>
    </row>
    <row r="693" spans="2:13" x14ac:dyDescent="0.2">
      <c r="B693">
        <v>0</v>
      </c>
      <c r="C693">
        <v>0</v>
      </c>
      <c r="D693">
        <v>0</v>
      </c>
      <c r="E693">
        <v>0</v>
      </c>
      <c r="F693">
        <v>0</v>
      </c>
      <c r="G693">
        <v>1111111</v>
      </c>
      <c r="H693">
        <v>0</v>
      </c>
      <c r="I693">
        <v>0</v>
      </c>
      <c r="J693">
        <v>0</v>
      </c>
      <c r="K693">
        <v>0</v>
      </c>
      <c r="L693">
        <v>0</v>
      </c>
      <c r="M693">
        <v>0</v>
      </c>
    </row>
    <row r="694" spans="2:13" x14ac:dyDescent="0.2">
      <c r="B694">
        <v>0</v>
      </c>
      <c r="C694">
        <v>0</v>
      </c>
      <c r="D694">
        <v>0</v>
      </c>
      <c r="E694">
        <v>0</v>
      </c>
      <c r="F694">
        <v>0</v>
      </c>
      <c r="G694">
        <v>1111111</v>
      </c>
      <c r="H694">
        <v>0</v>
      </c>
      <c r="I694">
        <v>0</v>
      </c>
      <c r="J694">
        <v>0</v>
      </c>
      <c r="K694">
        <v>0</v>
      </c>
      <c r="L694">
        <v>0</v>
      </c>
      <c r="M694">
        <v>0</v>
      </c>
    </row>
    <row r="695" spans="2:13" x14ac:dyDescent="0.2">
      <c r="B695">
        <v>0</v>
      </c>
      <c r="C695">
        <v>0</v>
      </c>
      <c r="D695">
        <v>0</v>
      </c>
      <c r="E695">
        <v>0</v>
      </c>
      <c r="F695">
        <v>0</v>
      </c>
      <c r="G695">
        <v>1111111</v>
      </c>
      <c r="H695">
        <v>0</v>
      </c>
      <c r="I695">
        <v>0</v>
      </c>
      <c r="J695">
        <v>0</v>
      </c>
      <c r="K695">
        <v>0</v>
      </c>
      <c r="L695">
        <v>0</v>
      </c>
      <c r="M695">
        <v>0</v>
      </c>
    </row>
    <row r="696" spans="2:13" x14ac:dyDescent="0.2">
      <c r="B696">
        <v>0</v>
      </c>
      <c r="C696">
        <v>0</v>
      </c>
      <c r="D696">
        <v>0</v>
      </c>
      <c r="E696">
        <v>0</v>
      </c>
      <c r="F696">
        <v>0</v>
      </c>
      <c r="G696">
        <v>1111111</v>
      </c>
      <c r="H696">
        <v>0</v>
      </c>
      <c r="I696">
        <v>0</v>
      </c>
      <c r="J696">
        <v>0</v>
      </c>
      <c r="K696">
        <v>0</v>
      </c>
      <c r="L696">
        <v>0</v>
      </c>
      <c r="M696">
        <v>0</v>
      </c>
    </row>
    <row r="697" spans="2:13" x14ac:dyDescent="0.2">
      <c r="B697">
        <v>0</v>
      </c>
      <c r="C697">
        <v>0</v>
      </c>
      <c r="D697">
        <v>0</v>
      </c>
      <c r="E697">
        <v>0</v>
      </c>
      <c r="F697">
        <v>0</v>
      </c>
      <c r="G697">
        <v>1111111</v>
      </c>
      <c r="H697">
        <v>0</v>
      </c>
      <c r="I697">
        <v>0</v>
      </c>
      <c r="J697">
        <v>0</v>
      </c>
      <c r="K697">
        <v>0</v>
      </c>
      <c r="L697">
        <v>0</v>
      </c>
      <c r="M697">
        <v>0</v>
      </c>
    </row>
    <row r="698" spans="2:13" x14ac:dyDescent="0.2">
      <c r="B698">
        <v>0</v>
      </c>
      <c r="C698">
        <v>0</v>
      </c>
      <c r="D698">
        <v>0</v>
      </c>
      <c r="E698">
        <v>0</v>
      </c>
      <c r="F698">
        <v>0</v>
      </c>
      <c r="G698">
        <v>1111111</v>
      </c>
      <c r="H698">
        <v>0</v>
      </c>
      <c r="I698">
        <v>0</v>
      </c>
      <c r="J698">
        <v>0</v>
      </c>
      <c r="K698">
        <v>0</v>
      </c>
      <c r="L698">
        <v>0</v>
      </c>
      <c r="M698">
        <v>0</v>
      </c>
    </row>
    <row r="699" spans="2:13" x14ac:dyDescent="0.2">
      <c r="B699">
        <v>0</v>
      </c>
      <c r="C699">
        <v>0</v>
      </c>
      <c r="D699">
        <v>0</v>
      </c>
      <c r="E699">
        <v>0</v>
      </c>
      <c r="F699">
        <v>0</v>
      </c>
      <c r="G699">
        <v>1111111</v>
      </c>
      <c r="H699">
        <v>0</v>
      </c>
      <c r="I699">
        <v>0</v>
      </c>
      <c r="J699">
        <v>0</v>
      </c>
      <c r="K699">
        <v>0</v>
      </c>
      <c r="L699">
        <v>0</v>
      </c>
      <c r="M699">
        <v>0</v>
      </c>
    </row>
    <row r="700" spans="2:13" x14ac:dyDescent="0.2">
      <c r="B700">
        <v>0</v>
      </c>
      <c r="C700">
        <v>0</v>
      </c>
      <c r="D700">
        <v>0</v>
      </c>
      <c r="E700">
        <v>0</v>
      </c>
      <c r="F700">
        <v>0</v>
      </c>
      <c r="G700">
        <v>1111111</v>
      </c>
      <c r="H700">
        <v>0</v>
      </c>
      <c r="I700">
        <v>0</v>
      </c>
      <c r="J700">
        <v>0</v>
      </c>
      <c r="K700">
        <v>0</v>
      </c>
      <c r="L700">
        <v>0</v>
      </c>
      <c r="M700">
        <v>0</v>
      </c>
    </row>
    <row r="701" spans="2:13" x14ac:dyDescent="0.2">
      <c r="B701">
        <v>0</v>
      </c>
      <c r="C701">
        <v>0</v>
      </c>
      <c r="D701">
        <v>0</v>
      </c>
      <c r="E701">
        <v>0</v>
      </c>
      <c r="F701">
        <v>0</v>
      </c>
      <c r="G701">
        <v>1111111</v>
      </c>
      <c r="H701">
        <v>0</v>
      </c>
      <c r="I701">
        <v>0</v>
      </c>
      <c r="J701">
        <v>0</v>
      </c>
      <c r="K701">
        <v>0</v>
      </c>
      <c r="L701">
        <v>0</v>
      </c>
      <c r="M701">
        <v>0</v>
      </c>
    </row>
    <row r="702" spans="2:13" x14ac:dyDescent="0.2">
      <c r="B702">
        <v>0</v>
      </c>
      <c r="C702">
        <v>0</v>
      </c>
      <c r="D702">
        <v>0</v>
      </c>
      <c r="E702">
        <v>0</v>
      </c>
      <c r="F702">
        <v>0</v>
      </c>
      <c r="G702">
        <v>1111111</v>
      </c>
      <c r="H702">
        <v>0</v>
      </c>
      <c r="I702">
        <v>0</v>
      </c>
      <c r="J702">
        <v>0</v>
      </c>
      <c r="K702">
        <v>0</v>
      </c>
      <c r="L702">
        <v>0</v>
      </c>
      <c r="M702">
        <v>0</v>
      </c>
    </row>
    <row r="703" spans="2:13" x14ac:dyDescent="0.2">
      <c r="B703">
        <v>0</v>
      </c>
      <c r="C703">
        <v>0</v>
      </c>
      <c r="D703">
        <v>0</v>
      </c>
      <c r="E703">
        <v>0</v>
      </c>
      <c r="F703">
        <v>0</v>
      </c>
      <c r="G703">
        <v>1111111</v>
      </c>
      <c r="H703">
        <v>0</v>
      </c>
      <c r="I703">
        <v>0</v>
      </c>
      <c r="J703">
        <v>0</v>
      </c>
      <c r="K703">
        <v>0</v>
      </c>
      <c r="L703">
        <v>0</v>
      </c>
      <c r="M703">
        <v>0</v>
      </c>
    </row>
    <row r="704" spans="2:13" x14ac:dyDescent="0.2">
      <c r="B704">
        <v>0</v>
      </c>
      <c r="C704">
        <v>0</v>
      </c>
      <c r="D704">
        <v>0</v>
      </c>
      <c r="E704">
        <v>0</v>
      </c>
      <c r="F704">
        <v>0</v>
      </c>
      <c r="G704">
        <v>1111111</v>
      </c>
      <c r="H704">
        <v>0</v>
      </c>
      <c r="I704">
        <v>0</v>
      </c>
      <c r="J704">
        <v>0</v>
      </c>
      <c r="K704">
        <v>0</v>
      </c>
      <c r="L704">
        <v>0</v>
      </c>
      <c r="M704">
        <v>0</v>
      </c>
    </row>
    <row r="705" spans="2:13" x14ac:dyDescent="0.2">
      <c r="B705">
        <v>0</v>
      </c>
      <c r="C705">
        <v>0</v>
      </c>
      <c r="D705">
        <v>0</v>
      </c>
      <c r="E705">
        <v>0</v>
      </c>
      <c r="F705">
        <v>0</v>
      </c>
      <c r="G705">
        <v>1111111</v>
      </c>
      <c r="H705">
        <v>0</v>
      </c>
      <c r="I705">
        <v>0</v>
      </c>
      <c r="J705">
        <v>0</v>
      </c>
      <c r="K705">
        <v>0</v>
      </c>
      <c r="L705">
        <v>0</v>
      </c>
      <c r="M705">
        <v>0</v>
      </c>
    </row>
    <row r="706" spans="2:13" x14ac:dyDescent="0.2">
      <c r="B706">
        <v>0</v>
      </c>
      <c r="C706">
        <v>0</v>
      </c>
      <c r="D706">
        <v>0</v>
      </c>
      <c r="E706">
        <v>0</v>
      </c>
      <c r="F706">
        <v>0</v>
      </c>
      <c r="G706">
        <v>1111111</v>
      </c>
      <c r="H706">
        <v>0</v>
      </c>
      <c r="I706">
        <v>0</v>
      </c>
      <c r="J706">
        <v>0</v>
      </c>
      <c r="K706">
        <v>0</v>
      </c>
      <c r="L706">
        <v>0</v>
      </c>
      <c r="M706">
        <v>0</v>
      </c>
    </row>
    <row r="707" spans="2:13" x14ac:dyDescent="0.2">
      <c r="B707">
        <v>0</v>
      </c>
      <c r="C707">
        <v>0</v>
      </c>
      <c r="D707">
        <v>0</v>
      </c>
      <c r="E707">
        <v>0</v>
      </c>
      <c r="F707">
        <v>0</v>
      </c>
      <c r="G707">
        <v>1111111</v>
      </c>
      <c r="H707">
        <v>0</v>
      </c>
      <c r="I707">
        <v>0</v>
      </c>
      <c r="J707">
        <v>0</v>
      </c>
      <c r="K707">
        <v>0</v>
      </c>
      <c r="L707">
        <v>0</v>
      </c>
      <c r="M707">
        <v>0</v>
      </c>
    </row>
    <row r="708" spans="2:13" x14ac:dyDescent="0.2">
      <c r="B708">
        <v>0</v>
      </c>
      <c r="C708">
        <v>0</v>
      </c>
      <c r="D708">
        <v>0</v>
      </c>
      <c r="E708">
        <v>0</v>
      </c>
      <c r="F708">
        <v>0</v>
      </c>
      <c r="G708">
        <v>1111111</v>
      </c>
      <c r="H708">
        <v>0</v>
      </c>
      <c r="I708">
        <v>0</v>
      </c>
      <c r="J708">
        <v>0</v>
      </c>
      <c r="K708">
        <v>0</v>
      </c>
      <c r="L708">
        <v>0</v>
      </c>
      <c r="M708">
        <v>0</v>
      </c>
    </row>
    <row r="709" spans="2:13" x14ac:dyDescent="0.2">
      <c r="B709">
        <v>0</v>
      </c>
      <c r="C709">
        <v>0</v>
      </c>
      <c r="D709">
        <v>0</v>
      </c>
      <c r="E709">
        <v>0</v>
      </c>
      <c r="F709">
        <v>0</v>
      </c>
      <c r="G709">
        <v>1111111</v>
      </c>
      <c r="H709">
        <v>0</v>
      </c>
      <c r="I709">
        <v>0</v>
      </c>
      <c r="J709">
        <v>0</v>
      </c>
      <c r="K709">
        <v>0</v>
      </c>
      <c r="L709">
        <v>0</v>
      </c>
      <c r="M709">
        <v>0</v>
      </c>
    </row>
    <row r="710" spans="2:13" x14ac:dyDescent="0.2">
      <c r="B710">
        <v>0</v>
      </c>
      <c r="C710">
        <v>0</v>
      </c>
      <c r="D710">
        <v>0</v>
      </c>
      <c r="E710">
        <v>0</v>
      </c>
      <c r="F710">
        <v>0</v>
      </c>
      <c r="G710">
        <v>1111111</v>
      </c>
      <c r="H710">
        <v>0</v>
      </c>
      <c r="I710">
        <v>0</v>
      </c>
      <c r="J710">
        <v>0</v>
      </c>
      <c r="K710">
        <v>0</v>
      </c>
      <c r="L710">
        <v>0</v>
      </c>
      <c r="M710">
        <v>0</v>
      </c>
    </row>
    <row r="711" spans="2:13" x14ac:dyDescent="0.2">
      <c r="B711">
        <v>0</v>
      </c>
      <c r="C711">
        <v>0</v>
      </c>
      <c r="D711">
        <v>0</v>
      </c>
      <c r="E711">
        <v>0</v>
      </c>
      <c r="F711">
        <v>0</v>
      </c>
      <c r="G711">
        <v>1111111</v>
      </c>
      <c r="H711">
        <v>0</v>
      </c>
      <c r="I711">
        <v>0</v>
      </c>
      <c r="J711">
        <v>0</v>
      </c>
      <c r="K711">
        <v>0</v>
      </c>
      <c r="L711">
        <v>0</v>
      </c>
      <c r="M711">
        <v>0</v>
      </c>
    </row>
    <row r="712" spans="2:13" x14ac:dyDescent="0.2">
      <c r="B712">
        <v>0</v>
      </c>
      <c r="C712">
        <v>0</v>
      </c>
      <c r="D712">
        <v>0</v>
      </c>
      <c r="E712">
        <v>0</v>
      </c>
      <c r="F712">
        <v>0</v>
      </c>
      <c r="G712">
        <v>1111111</v>
      </c>
      <c r="H712">
        <v>0</v>
      </c>
      <c r="I712">
        <v>0</v>
      </c>
      <c r="J712">
        <v>0</v>
      </c>
      <c r="K712">
        <v>0</v>
      </c>
      <c r="L712">
        <v>0</v>
      </c>
      <c r="M712">
        <v>0</v>
      </c>
    </row>
    <row r="713" spans="2:13" x14ac:dyDescent="0.2">
      <c r="B713">
        <v>0</v>
      </c>
      <c r="C713">
        <v>0</v>
      </c>
      <c r="D713">
        <v>0</v>
      </c>
      <c r="E713">
        <v>0</v>
      </c>
      <c r="F713">
        <v>0</v>
      </c>
      <c r="G713">
        <v>1111111</v>
      </c>
      <c r="H713">
        <v>0</v>
      </c>
      <c r="I713">
        <v>0</v>
      </c>
      <c r="J713">
        <v>0</v>
      </c>
      <c r="K713">
        <v>0</v>
      </c>
      <c r="L713">
        <v>0</v>
      </c>
      <c r="M713">
        <v>0</v>
      </c>
    </row>
    <row r="714" spans="2:13" x14ac:dyDescent="0.2">
      <c r="B714">
        <v>0</v>
      </c>
      <c r="C714">
        <v>0</v>
      </c>
      <c r="D714">
        <v>0</v>
      </c>
      <c r="E714">
        <v>0</v>
      </c>
      <c r="F714">
        <v>0</v>
      </c>
      <c r="G714">
        <v>1111111</v>
      </c>
      <c r="H714">
        <v>0</v>
      </c>
      <c r="I714">
        <v>0</v>
      </c>
      <c r="J714">
        <v>0</v>
      </c>
      <c r="K714">
        <v>0</v>
      </c>
      <c r="L714">
        <v>0</v>
      </c>
      <c r="M714">
        <v>0</v>
      </c>
    </row>
    <row r="715" spans="2:13" x14ac:dyDescent="0.2">
      <c r="B715">
        <v>0</v>
      </c>
      <c r="C715">
        <v>0</v>
      </c>
      <c r="D715">
        <v>0</v>
      </c>
      <c r="E715">
        <v>0</v>
      </c>
      <c r="F715">
        <v>0</v>
      </c>
      <c r="G715">
        <v>1111111</v>
      </c>
      <c r="H715">
        <v>0</v>
      </c>
      <c r="I715">
        <v>0</v>
      </c>
      <c r="J715">
        <v>0</v>
      </c>
      <c r="K715">
        <v>0</v>
      </c>
      <c r="L715">
        <v>0</v>
      </c>
      <c r="M715">
        <v>0</v>
      </c>
    </row>
    <row r="716" spans="2:13" x14ac:dyDescent="0.2">
      <c r="B716">
        <v>0</v>
      </c>
      <c r="C716">
        <v>0</v>
      </c>
      <c r="D716">
        <v>0</v>
      </c>
      <c r="E716">
        <v>0</v>
      </c>
      <c r="F716">
        <v>0</v>
      </c>
      <c r="G716">
        <v>1111111</v>
      </c>
      <c r="H716">
        <v>0</v>
      </c>
      <c r="I716">
        <v>0</v>
      </c>
      <c r="J716">
        <v>0</v>
      </c>
      <c r="K716">
        <v>0</v>
      </c>
      <c r="L716">
        <v>0</v>
      </c>
      <c r="M716">
        <v>0</v>
      </c>
    </row>
    <row r="717" spans="2:13" x14ac:dyDescent="0.2">
      <c r="B717">
        <v>0</v>
      </c>
      <c r="C717">
        <v>0</v>
      </c>
      <c r="D717">
        <v>0</v>
      </c>
      <c r="E717">
        <v>0</v>
      </c>
      <c r="F717">
        <v>0</v>
      </c>
      <c r="G717">
        <v>1111111</v>
      </c>
      <c r="H717">
        <v>0</v>
      </c>
      <c r="I717">
        <v>0</v>
      </c>
      <c r="J717">
        <v>0</v>
      </c>
      <c r="K717">
        <v>0</v>
      </c>
      <c r="L717">
        <v>0</v>
      </c>
      <c r="M717">
        <v>0</v>
      </c>
    </row>
    <row r="718" spans="2:13" x14ac:dyDescent="0.2">
      <c r="B718">
        <v>0</v>
      </c>
      <c r="C718">
        <v>0</v>
      </c>
      <c r="D718">
        <v>0</v>
      </c>
      <c r="E718">
        <v>0</v>
      </c>
      <c r="F718">
        <v>0</v>
      </c>
      <c r="G718">
        <v>1111111</v>
      </c>
      <c r="H718">
        <v>0</v>
      </c>
      <c r="I718">
        <v>0</v>
      </c>
      <c r="J718">
        <v>0</v>
      </c>
      <c r="K718">
        <v>0</v>
      </c>
      <c r="L718">
        <v>0</v>
      </c>
      <c r="M718">
        <v>0</v>
      </c>
    </row>
    <row r="719" spans="2:13" x14ac:dyDescent="0.2">
      <c r="B719">
        <v>0</v>
      </c>
      <c r="C719">
        <v>0</v>
      </c>
      <c r="D719">
        <v>0</v>
      </c>
      <c r="E719">
        <v>0</v>
      </c>
      <c r="F719">
        <v>0</v>
      </c>
      <c r="G719">
        <v>1111111</v>
      </c>
      <c r="H719">
        <v>0</v>
      </c>
      <c r="I719">
        <v>0</v>
      </c>
      <c r="J719">
        <v>0</v>
      </c>
      <c r="K719">
        <v>0</v>
      </c>
      <c r="L719">
        <v>0</v>
      </c>
      <c r="M719">
        <v>0</v>
      </c>
    </row>
    <row r="720" spans="2:13" x14ac:dyDescent="0.2">
      <c r="B720">
        <v>0</v>
      </c>
      <c r="C720">
        <v>0</v>
      </c>
      <c r="D720">
        <v>0</v>
      </c>
      <c r="E720">
        <v>0</v>
      </c>
      <c r="F720">
        <v>0</v>
      </c>
      <c r="G720">
        <v>1111111</v>
      </c>
      <c r="H720">
        <v>0</v>
      </c>
      <c r="I720">
        <v>0</v>
      </c>
      <c r="J720">
        <v>0</v>
      </c>
      <c r="K720">
        <v>0</v>
      </c>
      <c r="L720">
        <v>0</v>
      </c>
      <c r="M720">
        <v>0</v>
      </c>
    </row>
    <row r="721" spans="2:13" x14ac:dyDescent="0.2">
      <c r="B721">
        <v>0</v>
      </c>
      <c r="C721">
        <v>0</v>
      </c>
      <c r="D721">
        <v>0</v>
      </c>
      <c r="E721">
        <v>0</v>
      </c>
      <c r="F721">
        <v>0</v>
      </c>
      <c r="G721">
        <v>1111111</v>
      </c>
      <c r="H721">
        <v>0</v>
      </c>
      <c r="I721">
        <v>0</v>
      </c>
      <c r="J721">
        <v>0</v>
      </c>
      <c r="K721">
        <v>0</v>
      </c>
      <c r="L721">
        <v>0</v>
      </c>
      <c r="M721">
        <v>0</v>
      </c>
    </row>
    <row r="722" spans="2:13" x14ac:dyDescent="0.2">
      <c r="B722">
        <v>0</v>
      </c>
      <c r="C722">
        <v>0</v>
      </c>
      <c r="D722">
        <v>0</v>
      </c>
      <c r="E722">
        <v>0</v>
      </c>
      <c r="F722">
        <v>0</v>
      </c>
      <c r="G722">
        <v>1111111</v>
      </c>
      <c r="H722">
        <v>0</v>
      </c>
      <c r="I722">
        <v>0</v>
      </c>
      <c r="J722">
        <v>0</v>
      </c>
      <c r="K722">
        <v>0</v>
      </c>
      <c r="L722">
        <v>0</v>
      </c>
      <c r="M722">
        <v>0</v>
      </c>
    </row>
    <row r="723" spans="2:13" x14ac:dyDescent="0.2">
      <c r="B723">
        <v>0</v>
      </c>
      <c r="C723">
        <v>0</v>
      </c>
      <c r="D723">
        <v>0</v>
      </c>
      <c r="E723">
        <v>0</v>
      </c>
      <c r="F723">
        <v>0</v>
      </c>
      <c r="G723">
        <v>1111111</v>
      </c>
      <c r="H723">
        <v>0</v>
      </c>
      <c r="I723">
        <v>0</v>
      </c>
      <c r="J723">
        <v>0</v>
      </c>
      <c r="K723">
        <v>0</v>
      </c>
      <c r="L723">
        <v>0</v>
      </c>
      <c r="M723">
        <v>0</v>
      </c>
    </row>
    <row r="724" spans="2:13" x14ac:dyDescent="0.2">
      <c r="B724">
        <v>0</v>
      </c>
      <c r="C724">
        <v>0</v>
      </c>
      <c r="D724">
        <v>0</v>
      </c>
      <c r="E724">
        <v>0</v>
      </c>
      <c r="F724">
        <v>0</v>
      </c>
      <c r="G724">
        <v>1111111</v>
      </c>
      <c r="H724">
        <v>0</v>
      </c>
      <c r="I724">
        <v>0</v>
      </c>
      <c r="J724">
        <v>0</v>
      </c>
      <c r="K724">
        <v>0</v>
      </c>
      <c r="L724">
        <v>0</v>
      </c>
      <c r="M724">
        <v>0</v>
      </c>
    </row>
    <row r="725" spans="2:13" x14ac:dyDescent="0.2">
      <c r="B725">
        <v>0</v>
      </c>
      <c r="C725">
        <v>0</v>
      </c>
      <c r="D725">
        <v>0</v>
      </c>
      <c r="E725">
        <v>0</v>
      </c>
      <c r="F725">
        <v>0</v>
      </c>
      <c r="G725">
        <v>1111111</v>
      </c>
      <c r="H725">
        <v>0</v>
      </c>
      <c r="I725">
        <v>0</v>
      </c>
      <c r="J725">
        <v>0</v>
      </c>
      <c r="K725">
        <v>0</v>
      </c>
      <c r="L725">
        <v>0</v>
      </c>
      <c r="M725">
        <v>0</v>
      </c>
    </row>
    <row r="726" spans="2:13" x14ac:dyDescent="0.2">
      <c r="B726">
        <v>0</v>
      </c>
      <c r="C726">
        <v>0</v>
      </c>
      <c r="D726">
        <v>0</v>
      </c>
      <c r="E726">
        <v>0</v>
      </c>
      <c r="F726">
        <v>0</v>
      </c>
      <c r="G726">
        <v>1111111</v>
      </c>
      <c r="H726">
        <v>0</v>
      </c>
      <c r="I726">
        <v>0</v>
      </c>
      <c r="J726">
        <v>0</v>
      </c>
      <c r="K726">
        <v>0</v>
      </c>
      <c r="L726">
        <v>0</v>
      </c>
      <c r="M726">
        <v>0</v>
      </c>
    </row>
    <row r="727" spans="2:13" x14ac:dyDescent="0.2">
      <c r="B727">
        <v>0</v>
      </c>
      <c r="C727">
        <v>0</v>
      </c>
      <c r="D727">
        <v>0</v>
      </c>
      <c r="E727">
        <v>0</v>
      </c>
      <c r="F727">
        <v>0</v>
      </c>
      <c r="G727">
        <v>1111111</v>
      </c>
      <c r="H727">
        <v>0</v>
      </c>
      <c r="I727">
        <v>0</v>
      </c>
      <c r="J727">
        <v>0</v>
      </c>
      <c r="K727">
        <v>0</v>
      </c>
      <c r="L727">
        <v>0</v>
      </c>
      <c r="M727">
        <v>0</v>
      </c>
    </row>
    <row r="728" spans="2:13" x14ac:dyDescent="0.2">
      <c r="B728">
        <v>0</v>
      </c>
      <c r="C728">
        <v>0</v>
      </c>
      <c r="D728">
        <v>0</v>
      </c>
      <c r="E728">
        <v>0</v>
      </c>
      <c r="F728">
        <v>0</v>
      </c>
      <c r="G728">
        <v>1111111</v>
      </c>
      <c r="H728">
        <v>0</v>
      </c>
      <c r="I728">
        <v>0</v>
      </c>
      <c r="J728">
        <v>0</v>
      </c>
      <c r="K728">
        <v>0</v>
      </c>
      <c r="L728">
        <v>0</v>
      </c>
      <c r="M728">
        <v>0</v>
      </c>
    </row>
    <row r="729" spans="2:13" x14ac:dyDescent="0.2">
      <c r="B729">
        <v>0</v>
      </c>
      <c r="C729">
        <v>0</v>
      </c>
      <c r="D729">
        <v>0</v>
      </c>
      <c r="E729">
        <v>0</v>
      </c>
      <c r="F729">
        <v>0</v>
      </c>
      <c r="G729">
        <v>1111111</v>
      </c>
      <c r="H729">
        <v>0</v>
      </c>
      <c r="I729">
        <v>0</v>
      </c>
      <c r="J729">
        <v>0</v>
      </c>
      <c r="K729">
        <v>0</v>
      </c>
      <c r="L729">
        <v>0</v>
      </c>
      <c r="M729">
        <v>0</v>
      </c>
    </row>
    <row r="730" spans="2:13" x14ac:dyDescent="0.2">
      <c r="B730">
        <v>0</v>
      </c>
      <c r="C730">
        <v>0</v>
      </c>
      <c r="D730">
        <v>0</v>
      </c>
      <c r="E730">
        <v>0</v>
      </c>
      <c r="F730">
        <v>0</v>
      </c>
      <c r="G730">
        <v>1111111</v>
      </c>
      <c r="H730">
        <v>0</v>
      </c>
      <c r="I730">
        <v>0</v>
      </c>
      <c r="J730">
        <v>0</v>
      </c>
      <c r="K730">
        <v>0</v>
      </c>
      <c r="L730">
        <v>0</v>
      </c>
      <c r="M730">
        <v>0</v>
      </c>
    </row>
    <row r="731" spans="2:13" x14ac:dyDescent="0.2">
      <c r="B731">
        <v>0</v>
      </c>
      <c r="C731">
        <v>0</v>
      </c>
      <c r="D731">
        <v>0</v>
      </c>
      <c r="E731">
        <v>0</v>
      </c>
      <c r="F731">
        <v>0</v>
      </c>
      <c r="G731">
        <v>1111111</v>
      </c>
      <c r="H731">
        <v>0</v>
      </c>
      <c r="I731">
        <v>0</v>
      </c>
      <c r="J731">
        <v>0</v>
      </c>
      <c r="K731">
        <v>0</v>
      </c>
      <c r="L731">
        <v>0</v>
      </c>
      <c r="M731">
        <v>0</v>
      </c>
    </row>
    <row r="732" spans="2:13" x14ac:dyDescent="0.2">
      <c r="B732">
        <v>0</v>
      </c>
      <c r="C732">
        <v>0</v>
      </c>
      <c r="D732">
        <v>0</v>
      </c>
      <c r="E732">
        <v>0</v>
      </c>
      <c r="F732">
        <v>0</v>
      </c>
      <c r="G732">
        <v>1111111</v>
      </c>
      <c r="H732">
        <v>0</v>
      </c>
      <c r="I732">
        <v>0</v>
      </c>
      <c r="J732">
        <v>0</v>
      </c>
      <c r="K732">
        <v>0</v>
      </c>
      <c r="L732">
        <v>0</v>
      </c>
      <c r="M732">
        <v>0</v>
      </c>
    </row>
    <row r="733" spans="2:13" x14ac:dyDescent="0.2">
      <c r="B733">
        <v>0</v>
      </c>
      <c r="C733">
        <v>0</v>
      </c>
      <c r="D733">
        <v>0</v>
      </c>
      <c r="E733">
        <v>0</v>
      </c>
      <c r="F733">
        <v>0</v>
      </c>
      <c r="G733">
        <v>1111111</v>
      </c>
      <c r="H733">
        <v>0</v>
      </c>
      <c r="I733">
        <v>0</v>
      </c>
      <c r="J733">
        <v>0</v>
      </c>
      <c r="K733">
        <v>0</v>
      </c>
      <c r="L733">
        <v>0</v>
      </c>
      <c r="M733">
        <v>0</v>
      </c>
    </row>
    <row r="734" spans="2:13" x14ac:dyDescent="0.2">
      <c r="B734">
        <v>0</v>
      </c>
      <c r="C734">
        <v>0</v>
      </c>
      <c r="D734">
        <v>0</v>
      </c>
      <c r="E734">
        <v>0</v>
      </c>
      <c r="F734">
        <v>0</v>
      </c>
      <c r="G734">
        <v>1111111</v>
      </c>
      <c r="H734">
        <v>0</v>
      </c>
      <c r="I734">
        <v>0</v>
      </c>
      <c r="J734">
        <v>0</v>
      </c>
      <c r="K734">
        <v>0</v>
      </c>
      <c r="L734">
        <v>0</v>
      </c>
      <c r="M734">
        <v>0</v>
      </c>
    </row>
    <row r="735" spans="2:13" x14ac:dyDescent="0.2">
      <c r="B735">
        <v>0</v>
      </c>
      <c r="C735">
        <v>0</v>
      </c>
      <c r="D735">
        <v>0</v>
      </c>
      <c r="E735">
        <v>0</v>
      </c>
      <c r="F735">
        <v>0</v>
      </c>
      <c r="G735">
        <v>1111111</v>
      </c>
      <c r="H735">
        <v>0</v>
      </c>
      <c r="I735">
        <v>0</v>
      </c>
      <c r="J735">
        <v>0</v>
      </c>
      <c r="K735">
        <v>0</v>
      </c>
      <c r="L735">
        <v>0</v>
      </c>
      <c r="M735">
        <v>0</v>
      </c>
    </row>
    <row r="736" spans="2:13" x14ac:dyDescent="0.2">
      <c r="B736">
        <v>0</v>
      </c>
      <c r="C736">
        <v>0</v>
      </c>
      <c r="D736">
        <v>0</v>
      </c>
      <c r="E736">
        <v>0</v>
      </c>
      <c r="F736">
        <v>0</v>
      </c>
      <c r="G736">
        <v>1111111</v>
      </c>
      <c r="H736">
        <v>0</v>
      </c>
      <c r="I736">
        <v>0</v>
      </c>
      <c r="J736">
        <v>0</v>
      </c>
      <c r="K736">
        <v>0</v>
      </c>
      <c r="L736">
        <v>0</v>
      </c>
      <c r="M736">
        <v>0</v>
      </c>
    </row>
    <row r="737" spans="2:13" x14ac:dyDescent="0.2">
      <c r="B737">
        <v>0</v>
      </c>
      <c r="C737">
        <v>0</v>
      </c>
      <c r="D737">
        <v>0</v>
      </c>
      <c r="E737">
        <v>0</v>
      </c>
      <c r="F737">
        <v>0</v>
      </c>
      <c r="G737">
        <v>1111111</v>
      </c>
      <c r="H737">
        <v>0</v>
      </c>
      <c r="I737">
        <v>0</v>
      </c>
      <c r="J737">
        <v>0</v>
      </c>
      <c r="K737">
        <v>0</v>
      </c>
      <c r="L737">
        <v>0</v>
      </c>
      <c r="M737">
        <v>0</v>
      </c>
    </row>
    <row r="738" spans="2:13" x14ac:dyDescent="0.2">
      <c r="B738">
        <v>0</v>
      </c>
      <c r="C738">
        <v>0</v>
      </c>
      <c r="D738">
        <v>0</v>
      </c>
      <c r="E738">
        <v>0</v>
      </c>
      <c r="F738">
        <v>0</v>
      </c>
      <c r="G738">
        <v>1111111</v>
      </c>
      <c r="H738">
        <v>0</v>
      </c>
      <c r="I738">
        <v>0</v>
      </c>
      <c r="J738">
        <v>0</v>
      </c>
      <c r="K738">
        <v>0</v>
      </c>
      <c r="L738">
        <v>0</v>
      </c>
      <c r="M738">
        <v>0</v>
      </c>
    </row>
    <row r="739" spans="2:13" x14ac:dyDescent="0.2">
      <c r="B739">
        <v>0</v>
      </c>
      <c r="C739">
        <v>0</v>
      </c>
      <c r="D739">
        <v>0</v>
      </c>
      <c r="E739">
        <v>0</v>
      </c>
      <c r="F739">
        <v>0</v>
      </c>
      <c r="G739">
        <v>1111111</v>
      </c>
      <c r="H739">
        <v>0</v>
      </c>
      <c r="I739">
        <v>0</v>
      </c>
      <c r="J739">
        <v>0</v>
      </c>
      <c r="K739">
        <v>0</v>
      </c>
      <c r="L739">
        <v>0</v>
      </c>
      <c r="M739">
        <v>0</v>
      </c>
    </row>
    <row r="740" spans="2:13" x14ac:dyDescent="0.2">
      <c r="B740">
        <v>0</v>
      </c>
      <c r="C740">
        <v>0</v>
      </c>
      <c r="D740">
        <v>0</v>
      </c>
      <c r="E740">
        <v>0</v>
      </c>
      <c r="F740">
        <v>0</v>
      </c>
      <c r="G740">
        <v>1111111</v>
      </c>
      <c r="H740">
        <v>0</v>
      </c>
      <c r="I740">
        <v>0</v>
      </c>
      <c r="J740">
        <v>0</v>
      </c>
      <c r="K740">
        <v>0</v>
      </c>
      <c r="L740">
        <v>0</v>
      </c>
      <c r="M740">
        <v>0</v>
      </c>
    </row>
    <row r="741" spans="2:13" x14ac:dyDescent="0.2">
      <c r="B741">
        <v>0</v>
      </c>
      <c r="C741">
        <v>0</v>
      </c>
      <c r="D741">
        <v>0</v>
      </c>
      <c r="E741">
        <v>0</v>
      </c>
      <c r="F741">
        <v>0</v>
      </c>
      <c r="G741">
        <v>1111111</v>
      </c>
      <c r="H741">
        <v>0</v>
      </c>
      <c r="I741">
        <v>0</v>
      </c>
      <c r="J741">
        <v>0</v>
      </c>
      <c r="K741">
        <v>0</v>
      </c>
      <c r="L741">
        <v>0</v>
      </c>
      <c r="M741">
        <v>0</v>
      </c>
    </row>
    <row r="742" spans="2:13" x14ac:dyDescent="0.2">
      <c r="B742">
        <v>0</v>
      </c>
      <c r="C742">
        <v>0</v>
      </c>
      <c r="D742">
        <v>0</v>
      </c>
      <c r="E742">
        <v>0</v>
      </c>
      <c r="F742">
        <v>0</v>
      </c>
      <c r="G742">
        <v>1111111</v>
      </c>
      <c r="H742">
        <v>0</v>
      </c>
      <c r="I742">
        <v>0</v>
      </c>
      <c r="J742">
        <v>0</v>
      </c>
      <c r="K742">
        <v>0</v>
      </c>
      <c r="L742">
        <v>0</v>
      </c>
      <c r="M742">
        <v>0</v>
      </c>
    </row>
    <row r="743" spans="2:13" x14ac:dyDescent="0.2">
      <c r="B743">
        <v>0</v>
      </c>
      <c r="C743">
        <v>0</v>
      </c>
      <c r="D743">
        <v>0</v>
      </c>
      <c r="E743">
        <v>0</v>
      </c>
      <c r="F743">
        <v>0</v>
      </c>
      <c r="G743">
        <v>1111111</v>
      </c>
      <c r="H743">
        <v>0</v>
      </c>
      <c r="I743">
        <v>0</v>
      </c>
      <c r="J743">
        <v>0</v>
      </c>
      <c r="K743">
        <v>0</v>
      </c>
      <c r="L743">
        <v>0</v>
      </c>
      <c r="M743">
        <v>0</v>
      </c>
    </row>
    <row r="744" spans="2:13" x14ac:dyDescent="0.2">
      <c r="B744">
        <v>0</v>
      </c>
      <c r="C744">
        <v>0</v>
      </c>
      <c r="D744">
        <v>0</v>
      </c>
      <c r="E744">
        <v>0</v>
      </c>
      <c r="F744">
        <v>0</v>
      </c>
      <c r="G744">
        <v>1111111</v>
      </c>
      <c r="H744">
        <v>0</v>
      </c>
      <c r="I744">
        <v>0</v>
      </c>
      <c r="J744">
        <v>0</v>
      </c>
      <c r="K744">
        <v>0</v>
      </c>
      <c r="L744">
        <v>0</v>
      </c>
      <c r="M744">
        <v>0</v>
      </c>
    </row>
    <row r="745" spans="2:13" x14ac:dyDescent="0.2">
      <c r="B745">
        <v>0</v>
      </c>
      <c r="C745">
        <v>0</v>
      </c>
      <c r="D745">
        <v>0</v>
      </c>
      <c r="E745">
        <v>0</v>
      </c>
      <c r="F745">
        <v>0</v>
      </c>
      <c r="G745">
        <v>1111111</v>
      </c>
      <c r="H745">
        <v>0</v>
      </c>
      <c r="I745">
        <v>0</v>
      </c>
      <c r="J745">
        <v>0</v>
      </c>
      <c r="K745">
        <v>0</v>
      </c>
      <c r="L745">
        <v>0</v>
      </c>
      <c r="M745">
        <v>0</v>
      </c>
    </row>
    <row r="746" spans="2:13" x14ac:dyDescent="0.2">
      <c r="B746">
        <v>0</v>
      </c>
      <c r="C746">
        <v>0</v>
      </c>
      <c r="D746">
        <v>0</v>
      </c>
      <c r="E746">
        <v>0</v>
      </c>
      <c r="F746">
        <v>0</v>
      </c>
      <c r="G746">
        <v>1111111</v>
      </c>
      <c r="H746">
        <v>0</v>
      </c>
      <c r="I746">
        <v>0</v>
      </c>
      <c r="J746">
        <v>0</v>
      </c>
      <c r="K746">
        <v>0</v>
      </c>
      <c r="L746">
        <v>0</v>
      </c>
      <c r="M746">
        <v>0</v>
      </c>
    </row>
    <row r="747" spans="2:13" x14ac:dyDescent="0.2">
      <c r="B747">
        <v>0</v>
      </c>
      <c r="C747">
        <v>0</v>
      </c>
      <c r="D747">
        <v>0</v>
      </c>
      <c r="E747">
        <v>0</v>
      </c>
      <c r="F747">
        <v>0</v>
      </c>
      <c r="G747">
        <v>1111111</v>
      </c>
      <c r="H747">
        <v>0</v>
      </c>
      <c r="I747">
        <v>0</v>
      </c>
      <c r="J747">
        <v>0</v>
      </c>
      <c r="K747">
        <v>0</v>
      </c>
      <c r="L747">
        <v>0</v>
      </c>
      <c r="M747">
        <v>0</v>
      </c>
    </row>
    <row r="748" spans="2:13" x14ac:dyDescent="0.2">
      <c r="B748">
        <v>0</v>
      </c>
      <c r="C748">
        <v>0</v>
      </c>
      <c r="D748">
        <v>0</v>
      </c>
      <c r="E748">
        <v>0</v>
      </c>
      <c r="F748">
        <v>0</v>
      </c>
      <c r="G748">
        <v>1111111</v>
      </c>
      <c r="H748">
        <v>0</v>
      </c>
      <c r="I748">
        <v>0</v>
      </c>
      <c r="J748">
        <v>0</v>
      </c>
      <c r="K748">
        <v>0</v>
      </c>
      <c r="L748">
        <v>0</v>
      </c>
      <c r="M748">
        <v>0</v>
      </c>
    </row>
    <row r="749" spans="2:13" x14ac:dyDescent="0.2">
      <c r="B749">
        <v>0</v>
      </c>
      <c r="C749">
        <v>0</v>
      </c>
      <c r="D749">
        <v>0</v>
      </c>
      <c r="E749">
        <v>0</v>
      </c>
      <c r="F749">
        <v>0</v>
      </c>
      <c r="G749">
        <v>1111111</v>
      </c>
      <c r="H749">
        <v>0</v>
      </c>
      <c r="I749">
        <v>0</v>
      </c>
      <c r="J749">
        <v>0</v>
      </c>
      <c r="K749">
        <v>0</v>
      </c>
      <c r="L749">
        <v>0</v>
      </c>
      <c r="M749">
        <v>0</v>
      </c>
    </row>
    <row r="750" spans="2:13" x14ac:dyDescent="0.2">
      <c r="B750">
        <v>0</v>
      </c>
      <c r="C750">
        <v>0</v>
      </c>
      <c r="D750">
        <v>0</v>
      </c>
      <c r="E750">
        <v>0</v>
      </c>
      <c r="F750">
        <v>0</v>
      </c>
      <c r="G750">
        <v>1111111</v>
      </c>
      <c r="H750">
        <v>0</v>
      </c>
      <c r="I750">
        <v>0</v>
      </c>
      <c r="J750">
        <v>0</v>
      </c>
      <c r="K750">
        <v>0</v>
      </c>
      <c r="L750">
        <v>0</v>
      </c>
      <c r="M750">
        <v>0</v>
      </c>
    </row>
    <row r="751" spans="2:13" x14ac:dyDescent="0.2">
      <c r="B751">
        <v>0</v>
      </c>
      <c r="C751">
        <v>0</v>
      </c>
      <c r="D751">
        <v>0</v>
      </c>
      <c r="E751">
        <v>0</v>
      </c>
      <c r="F751">
        <v>0</v>
      </c>
      <c r="G751">
        <v>1111111</v>
      </c>
      <c r="H751">
        <v>0</v>
      </c>
      <c r="I751">
        <v>0</v>
      </c>
      <c r="J751">
        <v>0</v>
      </c>
      <c r="K751">
        <v>0</v>
      </c>
      <c r="L751">
        <v>0</v>
      </c>
      <c r="M751">
        <v>0</v>
      </c>
    </row>
    <row r="752" spans="2:13" x14ac:dyDescent="0.2">
      <c r="B752">
        <v>0</v>
      </c>
      <c r="C752">
        <v>0</v>
      </c>
      <c r="D752">
        <v>0</v>
      </c>
      <c r="E752">
        <v>0</v>
      </c>
      <c r="F752">
        <v>0</v>
      </c>
      <c r="G752">
        <v>1111111</v>
      </c>
      <c r="H752">
        <v>0</v>
      </c>
      <c r="I752">
        <v>0</v>
      </c>
      <c r="J752">
        <v>0</v>
      </c>
      <c r="K752">
        <v>0</v>
      </c>
      <c r="L752">
        <v>0</v>
      </c>
      <c r="M752">
        <v>0</v>
      </c>
    </row>
    <row r="753" spans="2:13" x14ac:dyDescent="0.2">
      <c r="B753">
        <v>0</v>
      </c>
      <c r="C753">
        <v>0</v>
      </c>
      <c r="D753">
        <v>0</v>
      </c>
      <c r="E753">
        <v>0</v>
      </c>
      <c r="F753">
        <v>0</v>
      </c>
      <c r="G753">
        <v>1111111</v>
      </c>
      <c r="H753">
        <v>0</v>
      </c>
      <c r="I753">
        <v>0</v>
      </c>
      <c r="J753">
        <v>0</v>
      </c>
      <c r="K753">
        <v>0</v>
      </c>
      <c r="L753">
        <v>0</v>
      </c>
      <c r="M753">
        <v>0</v>
      </c>
    </row>
    <row r="754" spans="2:13" x14ac:dyDescent="0.2">
      <c r="B754">
        <v>0</v>
      </c>
      <c r="C754">
        <v>0</v>
      </c>
      <c r="D754">
        <v>0</v>
      </c>
      <c r="E754">
        <v>0</v>
      </c>
      <c r="F754">
        <v>0</v>
      </c>
      <c r="G754">
        <v>1111111</v>
      </c>
      <c r="H754">
        <v>0</v>
      </c>
      <c r="I754">
        <v>0</v>
      </c>
      <c r="J754">
        <v>0</v>
      </c>
      <c r="K754">
        <v>0</v>
      </c>
      <c r="L754">
        <v>0</v>
      </c>
      <c r="M754">
        <v>0</v>
      </c>
    </row>
    <row r="755" spans="2:13" x14ac:dyDescent="0.2">
      <c r="B755">
        <v>0</v>
      </c>
      <c r="C755">
        <v>0</v>
      </c>
      <c r="D755">
        <v>0</v>
      </c>
      <c r="E755">
        <v>0</v>
      </c>
      <c r="F755">
        <v>0</v>
      </c>
      <c r="G755">
        <v>1111111</v>
      </c>
      <c r="H755">
        <v>0</v>
      </c>
      <c r="I755">
        <v>0</v>
      </c>
      <c r="J755">
        <v>0</v>
      </c>
      <c r="K755">
        <v>0</v>
      </c>
      <c r="L755">
        <v>0</v>
      </c>
      <c r="M755">
        <v>0</v>
      </c>
    </row>
    <row r="756" spans="2:13" x14ac:dyDescent="0.2">
      <c r="B756">
        <v>0</v>
      </c>
      <c r="C756">
        <v>0</v>
      </c>
      <c r="D756">
        <v>0</v>
      </c>
      <c r="E756">
        <v>0</v>
      </c>
      <c r="F756">
        <v>0</v>
      </c>
      <c r="G756">
        <v>1111111</v>
      </c>
      <c r="H756">
        <v>0</v>
      </c>
      <c r="I756">
        <v>0</v>
      </c>
      <c r="J756">
        <v>0</v>
      </c>
      <c r="K756">
        <v>0</v>
      </c>
      <c r="L756">
        <v>0</v>
      </c>
      <c r="M756">
        <v>0</v>
      </c>
    </row>
    <row r="757" spans="2:13" x14ac:dyDescent="0.2">
      <c r="B757">
        <v>0</v>
      </c>
      <c r="C757">
        <v>0</v>
      </c>
      <c r="D757">
        <v>0</v>
      </c>
      <c r="E757">
        <v>0</v>
      </c>
      <c r="F757">
        <v>0</v>
      </c>
      <c r="G757">
        <v>1111111</v>
      </c>
      <c r="H757">
        <v>0</v>
      </c>
      <c r="I757">
        <v>0</v>
      </c>
      <c r="J757">
        <v>0</v>
      </c>
      <c r="K757">
        <v>0</v>
      </c>
      <c r="L757">
        <v>0</v>
      </c>
      <c r="M757">
        <v>0</v>
      </c>
    </row>
    <row r="758" spans="2:13" x14ac:dyDescent="0.2">
      <c r="B758">
        <v>0</v>
      </c>
      <c r="C758">
        <v>0</v>
      </c>
      <c r="D758">
        <v>0</v>
      </c>
      <c r="E758">
        <v>0</v>
      </c>
      <c r="F758">
        <v>0</v>
      </c>
      <c r="G758">
        <v>1111111</v>
      </c>
      <c r="H758">
        <v>0</v>
      </c>
      <c r="I758">
        <v>0</v>
      </c>
      <c r="J758">
        <v>0</v>
      </c>
      <c r="K758">
        <v>0</v>
      </c>
      <c r="L758">
        <v>0</v>
      </c>
      <c r="M758">
        <v>0</v>
      </c>
    </row>
    <row r="759" spans="2:13" x14ac:dyDescent="0.2">
      <c r="B759">
        <v>0</v>
      </c>
      <c r="C759">
        <v>0</v>
      </c>
      <c r="D759">
        <v>0</v>
      </c>
      <c r="E759">
        <v>0</v>
      </c>
      <c r="F759">
        <v>0</v>
      </c>
      <c r="G759">
        <v>1111111</v>
      </c>
      <c r="H759">
        <v>0</v>
      </c>
      <c r="I759">
        <v>0</v>
      </c>
      <c r="J759">
        <v>0</v>
      </c>
      <c r="K759">
        <v>0</v>
      </c>
      <c r="L759">
        <v>0</v>
      </c>
      <c r="M759">
        <v>0</v>
      </c>
    </row>
    <row r="760" spans="2:13" x14ac:dyDescent="0.2">
      <c r="B760">
        <v>0</v>
      </c>
      <c r="C760">
        <v>0</v>
      </c>
      <c r="D760">
        <v>0</v>
      </c>
      <c r="E760">
        <v>0</v>
      </c>
      <c r="F760">
        <v>0</v>
      </c>
      <c r="G760">
        <v>1111111</v>
      </c>
      <c r="H760">
        <v>0</v>
      </c>
      <c r="I760">
        <v>0</v>
      </c>
      <c r="J760">
        <v>0</v>
      </c>
      <c r="K760">
        <v>0</v>
      </c>
      <c r="L760">
        <v>0</v>
      </c>
      <c r="M760">
        <v>0</v>
      </c>
    </row>
    <row r="761" spans="2:13" x14ac:dyDescent="0.2">
      <c r="B761">
        <v>0</v>
      </c>
      <c r="C761">
        <v>0</v>
      </c>
      <c r="D761">
        <v>0</v>
      </c>
      <c r="E761">
        <v>0</v>
      </c>
      <c r="F761">
        <v>0</v>
      </c>
      <c r="G761">
        <v>1111111</v>
      </c>
      <c r="H761">
        <v>0</v>
      </c>
      <c r="I761">
        <v>0</v>
      </c>
      <c r="J761">
        <v>0</v>
      </c>
      <c r="K761">
        <v>0</v>
      </c>
      <c r="L761">
        <v>0</v>
      </c>
      <c r="M761">
        <v>0</v>
      </c>
    </row>
    <row r="762" spans="2:13" x14ac:dyDescent="0.2">
      <c r="B762">
        <v>0</v>
      </c>
      <c r="C762">
        <v>0</v>
      </c>
      <c r="D762">
        <v>0</v>
      </c>
      <c r="E762">
        <v>0</v>
      </c>
      <c r="F762">
        <v>0</v>
      </c>
      <c r="G762">
        <v>1111111</v>
      </c>
      <c r="H762">
        <v>0</v>
      </c>
      <c r="I762">
        <v>0</v>
      </c>
      <c r="J762">
        <v>0</v>
      </c>
      <c r="K762">
        <v>0</v>
      </c>
      <c r="L762">
        <v>0</v>
      </c>
      <c r="M762">
        <v>0</v>
      </c>
    </row>
    <row r="763" spans="2:13" x14ac:dyDescent="0.2">
      <c r="B763">
        <v>0</v>
      </c>
      <c r="C763">
        <v>0</v>
      </c>
      <c r="D763">
        <v>0</v>
      </c>
      <c r="E763">
        <v>0</v>
      </c>
      <c r="F763">
        <v>0</v>
      </c>
      <c r="G763">
        <v>1111111</v>
      </c>
      <c r="H763">
        <v>0</v>
      </c>
      <c r="I763">
        <v>0</v>
      </c>
      <c r="J763">
        <v>0</v>
      </c>
      <c r="K763">
        <v>0</v>
      </c>
      <c r="L763">
        <v>0</v>
      </c>
      <c r="M763">
        <v>0</v>
      </c>
    </row>
    <row r="764" spans="2:13" x14ac:dyDescent="0.2">
      <c r="B764">
        <v>0</v>
      </c>
      <c r="C764">
        <v>0</v>
      </c>
      <c r="D764">
        <v>0</v>
      </c>
      <c r="E764">
        <v>0</v>
      </c>
      <c r="F764">
        <v>0</v>
      </c>
      <c r="G764">
        <v>1111111</v>
      </c>
      <c r="H764">
        <v>0</v>
      </c>
      <c r="I764">
        <v>0</v>
      </c>
      <c r="J764">
        <v>0</v>
      </c>
      <c r="K764">
        <v>0</v>
      </c>
      <c r="L764">
        <v>0</v>
      </c>
      <c r="M764">
        <v>0</v>
      </c>
    </row>
    <row r="765" spans="2:13" x14ac:dyDescent="0.2">
      <c r="B765">
        <v>0</v>
      </c>
      <c r="C765">
        <v>0</v>
      </c>
      <c r="D765">
        <v>0</v>
      </c>
      <c r="E765">
        <v>0</v>
      </c>
      <c r="F765">
        <v>0</v>
      </c>
      <c r="G765">
        <v>1111111</v>
      </c>
      <c r="H765">
        <v>0</v>
      </c>
      <c r="I765">
        <v>0</v>
      </c>
      <c r="J765">
        <v>0</v>
      </c>
      <c r="K765">
        <v>0</v>
      </c>
      <c r="L765">
        <v>0</v>
      </c>
      <c r="M765">
        <v>0</v>
      </c>
    </row>
    <row r="766" spans="2:13" x14ac:dyDescent="0.2">
      <c r="B766">
        <v>0</v>
      </c>
      <c r="C766">
        <v>0</v>
      </c>
      <c r="D766">
        <v>0</v>
      </c>
      <c r="E766">
        <v>0</v>
      </c>
      <c r="F766">
        <v>0</v>
      </c>
      <c r="G766">
        <v>1111111</v>
      </c>
      <c r="H766">
        <v>0</v>
      </c>
      <c r="I766">
        <v>0</v>
      </c>
      <c r="J766">
        <v>0</v>
      </c>
      <c r="K766">
        <v>0</v>
      </c>
      <c r="L766">
        <v>0</v>
      </c>
      <c r="M766">
        <v>0</v>
      </c>
    </row>
    <row r="767" spans="2:13" x14ac:dyDescent="0.2">
      <c r="B767">
        <v>0</v>
      </c>
      <c r="C767">
        <v>0</v>
      </c>
      <c r="D767">
        <v>0</v>
      </c>
      <c r="E767">
        <v>0</v>
      </c>
      <c r="F767">
        <v>0</v>
      </c>
      <c r="G767">
        <v>1111111</v>
      </c>
      <c r="H767">
        <v>0</v>
      </c>
      <c r="I767">
        <v>0</v>
      </c>
      <c r="J767">
        <v>0</v>
      </c>
      <c r="K767">
        <v>0</v>
      </c>
      <c r="L767">
        <v>0</v>
      </c>
      <c r="M767">
        <v>0</v>
      </c>
    </row>
    <row r="768" spans="2:13" x14ac:dyDescent="0.2">
      <c r="B768">
        <v>0</v>
      </c>
      <c r="C768">
        <v>0</v>
      </c>
      <c r="D768">
        <v>0</v>
      </c>
      <c r="E768">
        <v>0</v>
      </c>
      <c r="F768">
        <v>0</v>
      </c>
      <c r="G768">
        <v>1111111</v>
      </c>
      <c r="H768">
        <v>0</v>
      </c>
      <c r="I768">
        <v>0</v>
      </c>
      <c r="J768">
        <v>0</v>
      </c>
      <c r="K768">
        <v>0</v>
      </c>
      <c r="L768">
        <v>0</v>
      </c>
      <c r="M768">
        <v>0</v>
      </c>
    </row>
    <row r="769" spans="2:13" x14ac:dyDescent="0.2">
      <c r="B769">
        <v>0</v>
      </c>
      <c r="C769">
        <v>0</v>
      </c>
      <c r="D769">
        <v>0</v>
      </c>
      <c r="E769">
        <v>0</v>
      </c>
      <c r="F769">
        <v>0</v>
      </c>
      <c r="G769">
        <v>1111111</v>
      </c>
      <c r="H769">
        <v>0</v>
      </c>
      <c r="I769">
        <v>0</v>
      </c>
      <c r="J769">
        <v>0</v>
      </c>
      <c r="K769">
        <v>0</v>
      </c>
      <c r="L769">
        <v>0</v>
      </c>
      <c r="M769">
        <v>0</v>
      </c>
    </row>
    <row r="770" spans="2:13" x14ac:dyDescent="0.2">
      <c r="B770">
        <v>0</v>
      </c>
      <c r="C770">
        <v>0</v>
      </c>
      <c r="D770">
        <v>0</v>
      </c>
      <c r="E770">
        <v>0</v>
      </c>
      <c r="F770">
        <v>0</v>
      </c>
      <c r="G770">
        <v>1111111</v>
      </c>
      <c r="H770">
        <v>0</v>
      </c>
      <c r="I770">
        <v>0</v>
      </c>
      <c r="J770">
        <v>0</v>
      </c>
      <c r="K770">
        <v>0</v>
      </c>
      <c r="L770">
        <v>0</v>
      </c>
      <c r="M770">
        <v>0</v>
      </c>
    </row>
    <row r="771" spans="2:13" x14ac:dyDescent="0.2">
      <c r="B771">
        <v>0</v>
      </c>
      <c r="C771">
        <v>0</v>
      </c>
      <c r="D771">
        <v>0</v>
      </c>
      <c r="E771">
        <v>0</v>
      </c>
      <c r="F771">
        <v>0</v>
      </c>
      <c r="G771">
        <v>1111111</v>
      </c>
      <c r="H771">
        <v>0</v>
      </c>
      <c r="I771">
        <v>0</v>
      </c>
      <c r="J771">
        <v>0</v>
      </c>
      <c r="K771">
        <v>0</v>
      </c>
      <c r="L771">
        <v>0</v>
      </c>
      <c r="M771">
        <v>0</v>
      </c>
    </row>
    <row r="772" spans="2:13" x14ac:dyDescent="0.2">
      <c r="B772">
        <v>0</v>
      </c>
      <c r="C772">
        <v>0</v>
      </c>
      <c r="D772">
        <v>0</v>
      </c>
      <c r="E772">
        <v>0</v>
      </c>
      <c r="F772">
        <v>0</v>
      </c>
      <c r="G772">
        <v>1111111</v>
      </c>
      <c r="H772">
        <v>0</v>
      </c>
      <c r="I772">
        <v>0</v>
      </c>
      <c r="J772">
        <v>0</v>
      </c>
      <c r="K772">
        <v>0</v>
      </c>
      <c r="L772">
        <v>0</v>
      </c>
      <c r="M772">
        <v>0</v>
      </c>
    </row>
    <row r="773" spans="2:13" x14ac:dyDescent="0.2">
      <c r="B773">
        <v>0</v>
      </c>
      <c r="C773">
        <v>0</v>
      </c>
      <c r="D773">
        <v>0</v>
      </c>
      <c r="E773">
        <v>0</v>
      </c>
      <c r="F773">
        <v>0</v>
      </c>
      <c r="G773">
        <v>1111111</v>
      </c>
      <c r="H773">
        <v>0</v>
      </c>
      <c r="I773">
        <v>0</v>
      </c>
      <c r="J773">
        <v>0</v>
      </c>
      <c r="K773">
        <v>0</v>
      </c>
      <c r="L773">
        <v>0</v>
      </c>
      <c r="M773">
        <v>0</v>
      </c>
    </row>
    <row r="774" spans="2:13" x14ac:dyDescent="0.2">
      <c r="B774">
        <v>0</v>
      </c>
      <c r="C774">
        <v>0</v>
      </c>
      <c r="D774">
        <v>0</v>
      </c>
      <c r="E774">
        <v>0</v>
      </c>
      <c r="F774">
        <v>0</v>
      </c>
      <c r="G774">
        <v>1111111</v>
      </c>
      <c r="H774">
        <v>0</v>
      </c>
      <c r="I774">
        <v>0</v>
      </c>
      <c r="J774">
        <v>0</v>
      </c>
      <c r="K774">
        <v>0</v>
      </c>
      <c r="L774">
        <v>0</v>
      </c>
      <c r="M774">
        <v>0</v>
      </c>
    </row>
    <row r="775" spans="2:13" x14ac:dyDescent="0.2">
      <c r="B775">
        <v>0</v>
      </c>
      <c r="C775">
        <v>0</v>
      </c>
      <c r="D775">
        <v>0</v>
      </c>
      <c r="E775">
        <v>0</v>
      </c>
      <c r="F775">
        <v>0</v>
      </c>
      <c r="G775">
        <v>1111111</v>
      </c>
      <c r="H775">
        <v>0</v>
      </c>
      <c r="I775">
        <v>0</v>
      </c>
      <c r="J775">
        <v>0</v>
      </c>
      <c r="K775">
        <v>0</v>
      </c>
      <c r="L775">
        <v>0</v>
      </c>
      <c r="M775">
        <v>0</v>
      </c>
    </row>
    <row r="776" spans="2:13" x14ac:dyDescent="0.2">
      <c r="B776">
        <v>0</v>
      </c>
      <c r="C776">
        <v>0</v>
      </c>
      <c r="D776">
        <v>0</v>
      </c>
      <c r="E776">
        <v>0</v>
      </c>
      <c r="F776">
        <v>0</v>
      </c>
      <c r="G776">
        <v>1111111</v>
      </c>
      <c r="H776">
        <v>0</v>
      </c>
      <c r="I776">
        <v>0</v>
      </c>
      <c r="J776">
        <v>0</v>
      </c>
      <c r="K776">
        <v>0</v>
      </c>
      <c r="L776">
        <v>0</v>
      </c>
      <c r="M776">
        <v>0</v>
      </c>
    </row>
    <row r="777" spans="2:13" x14ac:dyDescent="0.2">
      <c r="B777">
        <v>0</v>
      </c>
      <c r="C777">
        <v>0</v>
      </c>
      <c r="D777">
        <v>0</v>
      </c>
      <c r="E777">
        <v>0</v>
      </c>
      <c r="F777">
        <v>0</v>
      </c>
      <c r="G777">
        <v>1111111</v>
      </c>
      <c r="H777">
        <v>0</v>
      </c>
      <c r="I777">
        <v>0</v>
      </c>
      <c r="J777">
        <v>0</v>
      </c>
      <c r="K777">
        <v>0</v>
      </c>
      <c r="L777">
        <v>0</v>
      </c>
      <c r="M777">
        <v>0</v>
      </c>
    </row>
    <row r="778" spans="2:13" x14ac:dyDescent="0.2">
      <c r="B778">
        <v>0</v>
      </c>
      <c r="C778">
        <v>0</v>
      </c>
      <c r="D778">
        <v>0</v>
      </c>
      <c r="E778">
        <v>0</v>
      </c>
      <c r="F778">
        <v>0</v>
      </c>
      <c r="G778">
        <v>1111111</v>
      </c>
      <c r="H778">
        <v>0</v>
      </c>
      <c r="I778">
        <v>0</v>
      </c>
      <c r="J778">
        <v>0</v>
      </c>
      <c r="K778">
        <v>0</v>
      </c>
      <c r="L778">
        <v>0</v>
      </c>
      <c r="M778">
        <v>0</v>
      </c>
    </row>
    <row r="779" spans="2:13" x14ac:dyDescent="0.2">
      <c r="B779">
        <v>0</v>
      </c>
      <c r="C779">
        <v>0</v>
      </c>
      <c r="D779">
        <v>0</v>
      </c>
      <c r="E779">
        <v>0</v>
      </c>
      <c r="F779">
        <v>0</v>
      </c>
      <c r="G779">
        <v>1111111</v>
      </c>
      <c r="H779">
        <v>0</v>
      </c>
      <c r="I779">
        <v>0</v>
      </c>
      <c r="J779">
        <v>0</v>
      </c>
      <c r="K779">
        <v>0</v>
      </c>
      <c r="L779">
        <v>0</v>
      </c>
      <c r="M779">
        <v>0</v>
      </c>
    </row>
    <row r="780" spans="2:13" x14ac:dyDescent="0.2">
      <c r="B780">
        <v>0</v>
      </c>
      <c r="C780">
        <v>0</v>
      </c>
      <c r="D780">
        <v>0</v>
      </c>
      <c r="E780">
        <v>0</v>
      </c>
      <c r="F780">
        <v>0</v>
      </c>
      <c r="G780">
        <v>1111111</v>
      </c>
      <c r="H780">
        <v>0</v>
      </c>
      <c r="I780">
        <v>0</v>
      </c>
      <c r="J780">
        <v>0</v>
      </c>
      <c r="K780">
        <v>0</v>
      </c>
      <c r="L780">
        <v>0</v>
      </c>
      <c r="M780">
        <v>0</v>
      </c>
    </row>
    <row r="781" spans="2:13" x14ac:dyDescent="0.2">
      <c r="B781">
        <v>0</v>
      </c>
      <c r="C781">
        <v>0</v>
      </c>
      <c r="D781">
        <v>0</v>
      </c>
      <c r="E781">
        <v>0</v>
      </c>
      <c r="F781">
        <v>0</v>
      </c>
      <c r="G781">
        <v>1111111</v>
      </c>
      <c r="H781">
        <v>0</v>
      </c>
      <c r="I781">
        <v>0</v>
      </c>
      <c r="J781">
        <v>0</v>
      </c>
      <c r="K781">
        <v>0</v>
      </c>
      <c r="L781">
        <v>0</v>
      </c>
      <c r="M781">
        <v>0</v>
      </c>
    </row>
    <row r="782" spans="2:13" x14ac:dyDescent="0.2">
      <c r="B782">
        <v>0</v>
      </c>
      <c r="C782">
        <v>0</v>
      </c>
      <c r="D782">
        <v>0</v>
      </c>
      <c r="E782">
        <v>0</v>
      </c>
      <c r="F782">
        <v>0</v>
      </c>
      <c r="G782">
        <v>1111111</v>
      </c>
      <c r="H782">
        <v>0</v>
      </c>
      <c r="I782">
        <v>0</v>
      </c>
      <c r="J782">
        <v>0</v>
      </c>
      <c r="K782">
        <v>0</v>
      </c>
      <c r="L782">
        <v>0</v>
      </c>
      <c r="M782">
        <v>0</v>
      </c>
    </row>
    <row r="783" spans="2:13" x14ac:dyDescent="0.2">
      <c r="B783">
        <v>0</v>
      </c>
      <c r="C783">
        <v>0</v>
      </c>
      <c r="D783">
        <v>0</v>
      </c>
      <c r="E783">
        <v>0</v>
      </c>
      <c r="F783">
        <v>0</v>
      </c>
      <c r="G783">
        <v>1111111</v>
      </c>
      <c r="H783">
        <v>0</v>
      </c>
      <c r="I783">
        <v>0</v>
      </c>
      <c r="J783">
        <v>0</v>
      </c>
      <c r="K783">
        <v>0</v>
      </c>
      <c r="L783">
        <v>0</v>
      </c>
      <c r="M783">
        <v>0</v>
      </c>
    </row>
    <row r="784" spans="2:13" x14ac:dyDescent="0.2">
      <c r="B784">
        <v>0</v>
      </c>
      <c r="C784">
        <v>0</v>
      </c>
      <c r="D784">
        <v>0</v>
      </c>
      <c r="E784">
        <v>0</v>
      </c>
      <c r="F784">
        <v>0</v>
      </c>
      <c r="G784">
        <v>1111111</v>
      </c>
      <c r="H784">
        <v>0</v>
      </c>
      <c r="I784">
        <v>0</v>
      </c>
      <c r="J784">
        <v>0</v>
      </c>
      <c r="K784">
        <v>0</v>
      </c>
      <c r="L784">
        <v>0</v>
      </c>
      <c r="M784">
        <v>0</v>
      </c>
    </row>
    <row r="785" spans="2:13" x14ac:dyDescent="0.2">
      <c r="B785">
        <v>0</v>
      </c>
      <c r="C785">
        <v>0</v>
      </c>
      <c r="D785">
        <v>0</v>
      </c>
      <c r="E785">
        <v>0</v>
      </c>
      <c r="F785">
        <v>0</v>
      </c>
      <c r="G785">
        <v>1111111</v>
      </c>
      <c r="H785">
        <v>0</v>
      </c>
      <c r="I785">
        <v>0</v>
      </c>
      <c r="J785">
        <v>0</v>
      </c>
      <c r="K785">
        <v>0</v>
      </c>
      <c r="L785">
        <v>0</v>
      </c>
      <c r="M785">
        <v>0</v>
      </c>
    </row>
    <row r="786" spans="2:13" x14ac:dyDescent="0.2">
      <c r="B786">
        <v>0</v>
      </c>
      <c r="C786">
        <v>0</v>
      </c>
      <c r="D786">
        <v>0</v>
      </c>
      <c r="E786">
        <v>0</v>
      </c>
      <c r="F786">
        <v>0</v>
      </c>
      <c r="G786">
        <v>1111111</v>
      </c>
      <c r="H786">
        <v>0</v>
      </c>
      <c r="I786">
        <v>0</v>
      </c>
      <c r="J786">
        <v>0</v>
      </c>
      <c r="K786">
        <v>0</v>
      </c>
      <c r="L786">
        <v>0</v>
      </c>
      <c r="M786">
        <v>0</v>
      </c>
    </row>
    <row r="787" spans="2:13" x14ac:dyDescent="0.2">
      <c r="B787">
        <v>0</v>
      </c>
      <c r="C787">
        <v>0</v>
      </c>
      <c r="D787">
        <v>0</v>
      </c>
      <c r="E787">
        <v>0</v>
      </c>
      <c r="F787">
        <v>0</v>
      </c>
      <c r="G787">
        <v>1111111</v>
      </c>
      <c r="H787">
        <v>0</v>
      </c>
      <c r="I787">
        <v>0</v>
      </c>
      <c r="J787">
        <v>0</v>
      </c>
      <c r="K787">
        <v>0</v>
      </c>
      <c r="L787">
        <v>0</v>
      </c>
      <c r="M787">
        <v>0</v>
      </c>
    </row>
    <row r="788" spans="2:13" x14ac:dyDescent="0.2">
      <c r="B788">
        <v>0</v>
      </c>
      <c r="C788">
        <v>0</v>
      </c>
      <c r="D788">
        <v>0</v>
      </c>
      <c r="E788">
        <v>0</v>
      </c>
      <c r="F788">
        <v>0</v>
      </c>
      <c r="G788">
        <v>1111111</v>
      </c>
      <c r="H788">
        <v>0</v>
      </c>
      <c r="I788">
        <v>0</v>
      </c>
      <c r="J788">
        <v>0</v>
      </c>
      <c r="K788">
        <v>0</v>
      </c>
      <c r="L788">
        <v>0</v>
      </c>
      <c r="M788">
        <v>0</v>
      </c>
    </row>
    <row r="789" spans="2:13" x14ac:dyDescent="0.2">
      <c r="B789">
        <v>0</v>
      </c>
      <c r="C789">
        <v>0</v>
      </c>
      <c r="D789">
        <v>0</v>
      </c>
      <c r="E789">
        <v>0</v>
      </c>
      <c r="F789">
        <v>0</v>
      </c>
      <c r="G789">
        <v>1111111</v>
      </c>
      <c r="H789">
        <v>0</v>
      </c>
      <c r="I789">
        <v>0</v>
      </c>
      <c r="J789">
        <v>0</v>
      </c>
      <c r="K789">
        <v>0</v>
      </c>
      <c r="L789">
        <v>0</v>
      </c>
      <c r="M789">
        <v>0</v>
      </c>
    </row>
    <row r="790" spans="2:13" x14ac:dyDescent="0.2">
      <c r="B790">
        <v>0</v>
      </c>
      <c r="C790">
        <v>0</v>
      </c>
      <c r="D790">
        <v>0</v>
      </c>
      <c r="E790">
        <v>0</v>
      </c>
      <c r="F790">
        <v>0</v>
      </c>
      <c r="G790">
        <v>1111111</v>
      </c>
      <c r="H790">
        <v>0</v>
      </c>
      <c r="I790">
        <v>0</v>
      </c>
      <c r="J790">
        <v>0</v>
      </c>
      <c r="K790">
        <v>0</v>
      </c>
      <c r="L790">
        <v>0</v>
      </c>
      <c r="M790">
        <v>0</v>
      </c>
    </row>
    <row r="791" spans="2:13" x14ac:dyDescent="0.2">
      <c r="B791">
        <v>0</v>
      </c>
      <c r="C791">
        <v>0</v>
      </c>
      <c r="D791">
        <v>0</v>
      </c>
      <c r="E791">
        <v>0</v>
      </c>
      <c r="F791">
        <v>0</v>
      </c>
      <c r="G791">
        <v>1111111</v>
      </c>
      <c r="H791">
        <v>0</v>
      </c>
      <c r="I791">
        <v>0</v>
      </c>
      <c r="J791">
        <v>0</v>
      </c>
      <c r="K791">
        <v>0</v>
      </c>
      <c r="L791">
        <v>0</v>
      </c>
      <c r="M791">
        <v>0</v>
      </c>
    </row>
    <row r="792" spans="2:13" x14ac:dyDescent="0.2">
      <c r="B792">
        <v>0</v>
      </c>
      <c r="C792">
        <v>0</v>
      </c>
      <c r="D792">
        <v>0</v>
      </c>
      <c r="E792">
        <v>0</v>
      </c>
      <c r="F792">
        <v>0</v>
      </c>
      <c r="G792">
        <v>1111111</v>
      </c>
      <c r="H792">
        <v>0</v>
      </c>
      <c r="I792">
        <v>0</v>
      </c>
      <c r="J792">
        <v>0</v>
      </c>
      <c r="K792">
        <v>0</v>
      </c>
      <c r="L792">
        <v>0</v>
      </c>
      <c r="M792">
        <v>0</v>
      </c>
    </row>
    <row r="793" spans="2:13" x14ac:dyDescent="0.2">
      <c r="B793">
        <v>0</v>
      </c>
      <c r="C793">
        <v>0</v>
      </c>
      <c r="D793">
        <v>0</v>
      </c>
      <c r="E793">
        <v>0</v>
      </c>
      <c r="F793">
        <v>0</v>
      </c>
      <c r="G793">
        <v>1111111</v>
      </c>
      <c r="H793">
        <v>0</v>
      </c>
      <c r="I793">
        <v>0</v>
      </c>
      <c r="J793">
        <v>0</v>
      </c>
      <c r="K793">
        <v>0</v>
      </c>
      <c r="L793">
        <v>0</v>
      </c>
      <c r="M793">
        <v>0</v>
      </c>
    </row>
    <row r="794" spans="2:13" x14ac:dyDescent="0.2">
      <c r="B794">
        <v>0</v>
      </c>
      <c r="C794">
        <v>0</v>
      </c>
      <c r="D794">
        <v>0</v>
      </c>
      <c r="E794">
        <v>0</v>
      </c>
      <c r="F794">
        <v>0</v>
      </c>
      <c r="G794">
        <v>1111111</v>
      </c>
      <c r="H794">
        <v>0</v>
      </c>
      <c r="I794">
        <v>0</v>
      </c>
      <c r="J794">
        <v>0</v>
      </c>
      <c r="K794">
        <v>0</v>
      </c>
      <c r="L794">
        <v>0</v>
      </c>
      <c r="M794">
        <v>0</v>
      </c>
    </row>
    <row r="795" spans="2:13" x14ac:dyDescent="0.2">
      <c r="B795">
        <v>0</v>
      </c>
      <c r="C795">
        <v>0</v>
      </c>
      <c r="D795">
        <v>0</v>
      </c>
      <c r="E795">
        <v>0</v>
      </c>
      <c r="F795">
        <v>0</v>
      </c>
      <c r="G795">
        <v>1111111</v>
      </c>
      <c r="H795">
        <v>0</v>
      </c>
      <c r="I795">
        <v>0</v>
      </c>
      <c r="J795">
        <v>0</v>
      </c>
      <c r="K795">
        <v>0</v>
      </c>
      <c r="L795">
        <v>0</v>
      </c>
      <c r="M795">
        <v>0</v>
      </c>
    </row>
    <row r="796" spans="2:13" x14ac:dyDescent="0.2">
      <c r="B796">
        <v>0</v>
      </c>
      <c r="C796">
        <v>0</v>
      </c>
      <c r="D796">
        <v>0</v>
      </c>
      <c r="E796">
        <v>0</v>
      </c>
      <c r="F796">
        <v>0</v>
      </c>
      <c r="G796">
        <v>1111111</v>
      </c>
      <c r="H796">
        <v>0</v>
      </c>
      <c r="I796">
        <v>0</v>
      </c>
      <c r="J796">
        <v>0</v>
      </c>
      <c r="K796">
        <v>0</v>
      </c>
      <c r="L796">
        <v>0</v>
      </c>
      <c r="M796">
        <v>0</v>
      </c>
    </row>
    <row r="797" spans="2:13" x14ac:dyDescent="0.2">
      <c r="B797">
        <v>0</v>
      </c>
      <c r="C797">
        <v>0</v>
      </c>
      <c r="D797">
        <v>0</v>
      </c>
      <c r="E797">
        <v>0</v>
      </c>
      <c r="F797">
        <v>0</v>
      </c>
      <c r="G797">
        <v>1111111</v>
      </c>
      <c r="H797">
        <v>0</v>
      </c>
      <c r="I797">
        <v>0</v>
      </c>
      <c r="J797">
        <v>0</v>
      </c>
      <c r="K797">
        <v>0</v>
      </c>
      <c r="L797">
        <v>0</v>
      </c>
      <c r="M797">
        <v>0</v>
      </c>
    </row>
    <row r="798" spans="2:13" x14ac:dyDescent="0.2">
      <c r="B798">
        <v>0</v>
      </c>
      <c r="C798">
        <v>0</v>
      </c>
      <c r="D798">
        <v>0</v>
      </c>
      <c r="E798">
        <v>0</v>
      </c>
      <c r="F798">
        <v>0</v>
      </c>
      <c r="G798">
        <v>1111111</v>
      </c>
      <c r="H798">
        <v>0</v>
      </c>
      <c r="I798">
        <v>0</v>
      </c>
      <c r="J798">
        <v>0</v>
      </c>
      <c r="K798">
        <v>0</v>
      </c>
      <c r="L798">
        <v>0</v>
      </c>
      <c r="M798">
        <v>0</v>
      </c>
    </row>
    <row r="799" spans="2:13" x14ac:dyDescent="0.2">
      <c r="B799">
        <v>0</v>
      </c>
      <c r="C799">
        <v>0</v>
      </c>
      <c r="D799">
        <v>0</v>
      </c>
      <c r="E799">
        <v>0</v>
      </c>
      <c r="F799">
        <v>0</v>
      </c>
      <c r="G799">
        <v>1111111</v>
      </c>
      <c r="H799">
        <v>0</v>
      </c>
      <c r="I799">
        <v>0</v>
      </c>
      <c r="J799">
        <v>0</v>
      </c>
      <c r="K799">
        <v>0</v>
      </c>
      <c r="L799">
        <v>0</v>
      </c>
      <c r="M799">
        <v>0</v>
      </c>
    </row>
    <row r="800" spans="2:13" x14ac:dyDescent="0.2">
      <c r="B800">
        <v>0</v>
      </c>
      <c r="C800">
        <v>0</v>
      </c>
      <c r="D800">
        <v>0</v>
      </c>
      <c r="E800">
        <v>0</v>
      </c>
      <c r="F800">
        <v>0</v>
      </c>
      <c r="G800">
        <v>1111111</v>
      </c>
      <c r="H800">
        <v>0</v>
      </c>
      <c r="I800">
        <v>0</v>
      </c>
      <c r="J800">
        <v>0</v>
      </c>
      <c r="K800">
        <v>0</v>
      </c>
      <c r="L800">
        <v>0</v>
      </c>
      <c r="M800">
        <v>0</v>
      </c>
    </row>
    <row r="801" spans="2:13" x14ac:dyDescent="0.2">
      <c r="B801">
        <v>0</v>
      </c>
      <c r="C801">
        <v>0</v>
      </c>
      <c r="D801">
        <v>0</v>
      </c>
      <c r="E801">
        <v>0</v>
      </c>
      <c r="F801">
        <v>0</v>
      </c>
      <c r="G801">
        <v>1111111</v>
      </c>
      <c r="H801">
        <v>0</v>
      </c>
      <c r="I801">
        <v>0</v>
      </c>
      <c r="J801">
        <v>0</v>
      </c>
      <c r="K801">
        <v>0</v>
      </c>
      <c r="L801">
        <v>0</v>
      </c>
      <c r="M801">
        <v>0</v>
      </c>
    </row>
    <row r="802" spans="2:13" x14ac:dyDescent="0.2">
      <c r="B802">
        <v>0</v>
      </c>
      <c r="C802">
        <v>0</v>
      </c>
      <c r="D802">
        <v>0</v>
      </c>
      <c r="E802">
        <v>0</v>
      </c>
      <c r="F802">
        <v>0</v>
      </c>
      <c r="G802">
        <v>1111111</v>
      </c>
      <c r="H802">
        <v>0</v>
      </c>
      <c r="I802">
        <v>0</v>
      </c>
      <c r="J802">
        <v>0</v>
      </c>
      <c r="K802">
        <v>0</v>
      </c>
      <c r="L802">
        <v>0</v>
      </c>
      <c r="M802">
        <v>0</v>
      </c>
    </row>
    <row r="803" spans="2:13" x14ac:dyDescent="0.2">
      <c r="B803">
        <v>0</v>
      </c>
      <c r="C803">
        <v>0</v>
      </c>
      <c r="D803">
        <v>0</v>
      </c>
      <c r="E803">
        <v>0</v>
      </c>
      <c r="F803">
        <v>0</v>
      </c>
      <c r="G803">
        <v>1111111</v>
      </c>
      <c r="H803">
        <v>0</v>
      </c>
      <c r="I803">
        <v>0</v>
      </c>
      <c r="J803">
        <v>0</v>
      </c>
      <c r="K803">
        <v>0</v>
      </c>
      <c r="L803">
        <v>0</v>
      </c>
      <c r="M803">
        <v>0</v>
      </c>
    </row>
    <row r="804" spans="2:13" x14ac:dyDescent="0.2">
      <c r="B804">
        <v>0</v>
      </c>
      <c r="C804">
        <v>0</v>
      </c>
      <c r="D804">
        <v>0</v>
      </c>
      <c r="E804">
        <v>0</v>
      </c>
      <c r="F804">
        <v>0</v>
      </c>
      <c r="G804">
        <v>1111111</v>
      </c>
      <c r="H804">
        <v>0</v>
      </c>
      <c r="I804">
        <v>0</v>
      </c>
      <c r="J804">
        <v>0</v>
      </c>
      <c r="K804">
        <v>0</v>
      </c>
      <c r="L804">
        <v>0</v>
      </c>
      <c r="M804">
        <v>0</v>
      </c>
    </row>
    <row r="805" spans="2:13" x14ac:dyDescent="0.2">
      <c r="B805">
        <v>0</v>
      </c>
      <c r="C805">
        <v>0</v>
      </c>
      <c r="D805">
        <v>0</v>
      </c>
      <c r="E805">
        <v>0</v>
      </c>
      <c r="F805">
        <v>0</v>
      </c>
      <c r="G805">
        <v>1111111</v>
      </c>
      <c r="H805">
        <v>0</v>
      </c>
      <c r="I805">
        <v>0</v>
      </c>
      <c r="J805">
        <v>0</v>
      </c>
      <c r="K805">
        <v>0</v>
      </c>
      <c r="L805">
        <v>0</v>
      </c>
      <c r="M805">
        <v>0</v>
      </c>
    </row>
    <row r="806" spans="2:13" x14ac:dyDescent="0.2">
      <c r="B806">
        <v>0</v>
      </c>
      <c r="C806">
        <v>0</v>
      </c>
      <c r="D806">
        <v>0</v>
      </c>
      <c r="E806">
        <v>0</v>
      </c>
      <c r="F806">
        <v>0</v>
      </c>
      <c r="G806">
        <v>1111111</v>
      </c>
      <c r="H806">
        <v>0</v>
      </c>
      <c r="I806">
        <v>0</v>
      </c>
      <c r="J806">
        <v>0</v>
      </c>
      <c r="K806">
        <v>0</v>
      </c>
      <c r="L806">
        <v>0</v>
      </c>
      <c r="M806">
        <v>0</v>
      </c>
    </row>
    <row r="807" spans="2:13" x14ac:dyDescent="0.2">
      <c r="B807">
        <v>0</v>
      </c>
      <c r="C807">
        <v>0</v>
      </c>
      <c r="D807">
        <v>0</v>
      </c>
      <c r="E807">
        <v>0</v>
      </c>
      <c r="F807">
        <v>0</v>
      </c>
      <c r="G807">
        <v>1111111</v>
      </c>
      <c r="H807">
        <v>0</v>
      </c>
      <c r="I807">
        <v>0</v>
      </c>
      <c r="J807">
        <v>0</v>
      </c>
      <c r="K807">
        <v>0</v>
      </c>
      <c r="L807">
        <v>0</v>
      </c>
      <c r="M807">
        <v>0</v>
      </c>
    </row>
    <row r="808" spans="2:13" x14ac:dyDescent="0.2">
      <c r="B808">
        <v>0</v>
      </c>
      <c r="C808">
        <v>0</v>
      </c>
      <c r="D808">
        <v>0</v>
      </c>
      <c r="E808">
        <v>0</v>
      </c>
      <c r="F808">
        <v>0</v>
      </c>
      <c r="G808">
        <v>1111111</v>
      </c>
      <c r="H808">
        <v>0</v>
      </c>
      <c r="I808">
        <v>0</v>
      </c>
      <c r="J808">
        <v>0</v>
      </c>
      <c r="K808">
        <v>0</v>
      </c>
      <c r="L808">
        <v>0</v>
      </c>
      <c r="M808">
        <v>0</v>
      </c>
    </row>
    <row r="809" spans="2:13" x14ac:dyDescent="0.2">
      <c r="B809">
        <v>0</v>
      </c>
      <c r="C809">
        <v>0</v>
      </c>
      <c r="D809">
        <v>0</v>
      </c>
      <c r="E809">
        <v>0</v>
      </c>
      <c r="F809">
        <v>0</v>
      </c>
      <c r="G809">
        <v>1111111</v>
      </c>
      <c r="H809">
        <v>0</v>
      </c>
      <c r="I809">
        <v>0</v>
      </c>
      <c r="J809">
        <v>0</v>
      </c>
      <c r="K809">
        <v>0</v>
      </c>
      <c r="L809">
        <v>0</v>
      </c>
      <c r="M809">
        <v>0</v>
      </c>
    </row>
    <row r="810" spans="2:13" x14ac:dyDescent="0.2">
      <c r="B810">
        <v>0</v>
      </c>
      <c r="C810">
        <v>0</v>
      </c>
      <c r="D810">
        <v>0</v>
      </c>
      <c r="E810">
        <v>0</v>
      </c>
      <c r="F810">
        <v>0</v>
      </c>
      <c r="G810">
        <v>1111111</v>
      </c>
      <c r="H810">
        <v>0</v>
      </c>
      <c r="I810">
        <v>0</v>
      </c>
      <c r="J810">
        <v>0</v>
      </c>
      <c r="K810">
        <v>0</v>
      </c>
      <c r="L810">
        <v>0</v>
      </c>
      <c r="M810">
        <v>0</v>
      </c>
    </row>
    <row r="811" spans="2:13" x14ac:dyDescent="0.2">
      <c r="B811">
        <v>0</v>
      </c>
      <c r="C811">
        <v>0</v>
      </c>
      <c r="D811">
        <v>0</v>
      </c>
      <c r="E811">
        <v>0</v>
      </c>
      <c r="F811">
        <v>0</v>
      </c>
      <c r="G811">
        <v>1111111</v>
      </c>
      <c r="H811">
        <v>0</v>
      </c>
      <c r="I811">
        <v>0</v>
      </c>
      <c r="J811">
        <v>0</v>
      </c>
      <c r="K811">
        <v>0</v>
      </c>
      <c r="L811">
        <v>0</v>
      </c>
      <c r="M811">
        <v>0</v>
      </c>
    </row>
    <row r="812" spans="2:13" x14ac:dyDescent="0.2">
      <c r="B812">
        <v>0</v>
      </c>
      <c r="C812">
        <v>0</v>
      </c>
      <c r="D812">
        <v>0</v>
      </c>
      <c r="E812">
        <v>0</v>
      </c>
      <c r="F812">
        <v>0</v>
      </c>
      <c r="G812">
        <v>1111111</v>
      </c>
      <c r="H812">
        <v>0</v>
      </c>
      <c r="I812">
        <v>0</v>
      </c>
      <c r="J812">
        <v>0</v>
      </c>
      <c r="K812">
        <v>0</v>
      </c>
      <c r="L812">
        <v>0</v>
      </c>
      <c r="M812">
        <v>0</v>
      </c>
    </row>
    <row r="813" spans="2:13" x14ac:dyDescent="0.2">
      <c r="B813">
        <v>0</v>
      </c>
      <c r="C813">
        <v>0</v>
      </c>
      <c r="D813">
        <v>0</v>
      </c>
      <c r="E813">
        <v>0</v>
      </c>
      <c r="F813">
        <v>0</v>
      </c>
      <c r="G813">
        <v>1111111</v>
      </c>
      <c r="H813">
        <v>0</v>
      </c>
      <c r="I813">
        <v>0</v>
      </c>
      <c r="J813">
        <v>0</v>
      </c>
      <c r="K813">
        <v>0</v>
      </c>
      <c r="L813">
        <v>0</v>
      </c>
      <c r="M813">
        <v>0</v>
      </c>
    </row>
    <row r="814" spans="2:13" x14ac:dyDescent="0.2">
      <c r="B814">
        <v>0</v>
      </c>
      <c r="C814">
        <v>0</v>
      </c>
      <c r="D814">
        <v>0</v>
      </c>
      <c r="E814">
        <v>0</v>
      </c>
      <c r="F814">
        <v>0</v>
      </c>
      <c r="G814">
        <v>1111111</v>
      </c>
      <c r="H814">
        <v>0</v>
      </c>
      <c r="I814">
        <v>0</v>
      </c>
      <c r="J814">
        <v>0</v>
      </c>
      <c r="K814">
        <v>0</v>
      </c>
      <c r="L814">
        <v>0</v>
      </c>
      <c r="M814">
        <v>0</v>
      </c>
    </row>
    <row r="815" spans="2:13" x14ac:dyDescent="0.2">
      <c r="B815">
        <v>0</v>
      </c>
      <c r="C815">
        <v>0</v>
      </c>
      <c r="D815">
        <v>0</v>
      </c>
      <c r="E815">
        <v>0</v>
      </c>
      <c r="F815">
        <v>0</v>
      </c>
      <c r="G815">
        <v>1111111</v>
      </c>
      <c r="H815">
        <v>0</v>
      </c>
      <c r="I815">
        <v>0</v>
      </c>
      <c r="J815">
        <v>0</v>
      </c>
      <c r="K815">
        <v>0</v>
      </c>
      <c r="L815">
        <v>0</v>
      </c>
      <c r="M815">
        <v>0</v>
      </c>
    </row>
    <row r="816" spans="2:13" x14ac:dyDescent="0.2">
      <c r="B816">
        <v>0</v>
      </c>
      <c r="C816">
        <v>0</v>
      </c>
      <c r="D816">
        <v>0</v>
      </c>
      <c r="E816">
        <v>0</v>
      </c>
      <c r="F816">
        <v>0</v>
      </c>
      <c r="G816">
        <v>1111111</v>
      </c>
      <c r="H816">
        <v>0</v>
      </c>
      <c r="I816">
        <v>0</v>
      </c>
      <c r="J816">
        <v>0</v>
      </c>
      <c r="K816">
        <v>0</v>
      </c>
      <c r="L816">
        <v>0</v>
      </c>
      <c r="M816">
        <v>0</v>
      </c>
    </row>
    <row r="817" spans="2:13" x14ac:dyDescent="0.2">
      <c r="B817">
        <v>0</v>
      </c>
      <c r="C817">
        <v>0</v>
      </c>
      <c r="D817">
        <v>0</v>
      </c>
      <c r="E817">
        <v>0</v>
      </c>
      <c r="F817">
        <v>0</v>
      </c>
      <c r="G817">
        <v>1111111</v>
      </c>
      <c r="H817">
        <v>0</v>
      </c>
      <c r="I817">
        <v>0</v>
      </c>
      <c r="J817">
        <v>0</v>
      </c>
      <c r="K817">
        <v>0</v>
      </c>
      <c r="L817">
        <v>0</v>
      </c>
      <c r="M817">
        <v>0</v>
      </c>
    </row>
    <row r="818" spans="2:13" x14ac:dyDescent="0.2">
      <c r="B818">
        <v>0</v>
      </c>
      <c r="C818">
        <v>0</v>
      </c>
      <c r="D818">
        <v>0</v>
      </c>
      <c r="E818">
        <v>0</v>
      </c>
      <c r="F818">
        <v>0</v>
      </c>
      <c r="G818">
        <v>1111111</v>
      </c>
      <c r="H818">
        <v>0</v>
      </c>
      <c r="I818">
        <v>0</v>
      </c>
      <c r="J818">
        <v>0</v>
      </c>
      <c r="K818">
        <v>0</v>
      </c>
      <c r="L818">
        <v>0</v>
      </c>
      <c r="M818">
        <v>0</v>
      </c>
    </row>
    <row r="819" spans="2:13" x14ac:dyDescent="0.2">
      <c r="B819">
        <v>0</v>
      </c>
      <c r="C819">
        <v>0</v>
      </c>
      <c r="D819">
        <v>0</v>
      </c>
      <c r="E819">
        <v>0</v>
      </c>
      <c r="F819">
        <v>0</v>
      </c>
      <c r="G819">
        <v>1111111</v>
      </c>
      <c r="H819">
        <v>0</v>
      </c>
      <c r="I819">
        <v>0</v>
      </c>
      <c r="J819">
        <v>0</v>
      </c>
      <c r="K819">
        <v>0</v>
      </c>
      <c r="L819">
        <v>0</v>
      </c>
      <c r="M819">
        <v>0</v>
      </c>
    </row>
    <row r="820" spans="2:13" x14ac:dyDescent="0.2">
      <c r="B820">
        <v>0</v>
      </c>
      <c r="C820">
        <v>0</v>
      </c>
      <c r="D820">
        <v>0</v>
      </c>
      <c r="E820">
        <v>0</v>
      </c>
      <c r="F820">
        <v>0</v>
      </c>
      <c r="G820">
        <v>1111111</v>
      </c>
      <c r="H820">
        <v>0</v>
      </c>
      <c r="I820">
        <v>0</v>
      </c>
      <c r="J820">
        <v>0</v>
      </c>
      <c r="K820">
        <v>0</v>
      </c>
      <c r="L820">
        <v>0</v>
      </c>
      <c r="M820">
        <v>0</v>
      </c>
    </row>
    <row r="821" spans="2:13" x14ac:dyDescent="0.2">
      <c r="B821">
        <v>0</v>
      </c>
      <c r="C821">
        <v>0</v>
      </c>
      <c r="D821">
        <v>0</v>
      </c>
      <c r="E821">
        <v>0</v>
      </c>
      <c r="F821">
        <v>0</v>
      </c>
      <c r="G821">
        <v>1111111</v>
      </c>
      <c r="H821">
        <v>0</v>
      </c>
      <c r="I821">
        <v>0</v>
      </c>
      <c r="J821">
        <v>0</v>
      </c>
      <c r="K821">
        <v>0</v>
      </c>
      <c r="L821">
        <v>0</v>
      </c>
      <c r="M821">
        <v>0</v>
      </c>
    </row>
    <row r="822" spans="2:13" x14ac:dyDescent="0.2">
      <c r="B822">
        <v>0</v>
      </c>
      <c r="C822">
        <v>0</v>
      </c>
      <c r="D822">
        <v>0</v>
      </c>
      <c r="E822">
        <v>0</v>
      </c>
      <c r="F822">
        <v>0</v>
      </c>
      <c r="G822">
        <v>1111111</v>
      </c>
      <c r="H822">
        <v>0</v>
      </c>
      <c r="I822">
        <v>0</v>
      </c>
      <c r="J822">
        <v>0</v>
      </c>
      <c r="K822">
        <v>0</v>
      </c>
      <c r="L822">
        <v>0</v>
      </c>
      <c r="M822">
        <v>0</v>
      </c>
    </row>
    <row r="823" spans="2:13" x14ac:dyDescent="0.2">
      <c r="B823">
        <v>0</v>
      </c>
      <c r="C823">
        <v>0</v>
      </c>
      <c r="D823">
        <v>0</v>
      </c>
      <c r="E823">
        <v>0</v>
      </c>
      <c r="F823">
        <v>0</v>
      </c>
      <c r="G823">
        <v>1111111</v>
      </c>
      <c r="H823">
        <v>0</v>
      </c>
      <c r="I823">
        <v>0</v>
      </c>
      <c r="J823">
        <v>0</v>
      </c>
      <c r="K823">
        <v>0</v>
      </c>
      <c r="L823">
        <v>0</v>
      </c>
      <c r="M823">
        <v>0</v>
      </c>
    </row>
    <row r="824" spans="2:13" x14ac:dyDescent="0.2">
      <c r="B824">
        <v>0</v>
      </c>
      <c r="C824">
        <v>0</v>
      </c>
      <c r="D824">
        <v>0</v>
      </c>
      <c r="E824">
        <v>0</v>
      </c>
      <c r="F824">
        <v>0</v>
      </c>
      <c r="G824">
        <v>1111111</v>
      </c>
      <c r="H824">
        <v>0</v>
      </c>
      <c r="I824">
        <v>0</v>
      </c>
      <c r="J824">
        <v>0</v>
      </c>
      <c r="K824">
        <v>0</v>
      </c>
      <c r="L824">
        <v>0</v>
      </c>
      <c r="M824">
        <v>0</v>
      </c>
    </row>
    <row r="825" spans="2:13" x14ac:dyDescent="0.2">
      <c r="B825">
        <v>0</v>
      </c>
      <c r="C825">
        <v>0</v>
      </c>
      <c r="D825">
        <v>0</v>
      </c>
      <c r="E825">
        <v>0</v>
      </c>
      <c r="F825">
        <v>0</v>
      </c>
      <c r="G825">
        <v>1111111</v>
      </c>
      <c r="H825">
        <v>0</v>
      </c>
      <c r="I825">
        <v>0</v>
      </c>
      <c r="J825">
        <v>0</v>
      </c>
      <c r="K825">
        <v>0</v>
      </c>
      <c r="L825">
        <v>0</v>
      </c>
      <c r="M825">
        <v>0</v>
      </c>
    </row>
    <row r="826" spans="2:13" x14ac:dyDescent="0.2">
      <c r="B826">
        <v>0</v>
      </c>
      <c r="C826">
        <v>0</v>
      </c>
      <c r="D826">
        <v>0</v>
      </c>
      <c r="E826">
        <v>0</v>
      </c>
      <c r="F826">
        <v>0</v>
      </c>
      <c r="G826">
        <v>1111111</v>
      </c>
      <c r="H826">
        <v>0</v>
      </c>
      <c r="I826">
        <v>0</v>
      </c>
      <c r="J826">
        <v>0</v>
      </c>
      <c r="K826">
        <v>0</v>
      </c>
      <c r="L826">
        <v>0</v>
      </c>
      <c r="M826">
        <v>0</v>
      </c>
    </row>
    <row r="827" spans="2:13" x14ac:dyDescent="0.2">
      <c r="B827">
        <v>0</v>
      </c>
      <c r="C827">
        <v>0</v>
      </c>
      <c r="D827">
        <v>0</v>
      </c>
      <c r="E827">
        <v>0</v>
      </c>
      <c r="F827">
        <v>0</v>
      </c>
      <c r="G827">
        <v>1111111</v>
      </c>
      <c r="H827">
        <v>0</v>
      </c>
      <c r="I827">
        <v>0</v>
      </c>
      <c r="J827">
        <v>0</v>
      </c>
      <c r="K827">
        <v>0</v>
      </c>
      <c r="L827">
        <v>0</v>
      </c>
      <c r="M827">
        <v>0</v>
      </c>
    </row>
    <row r="828" spans="2:13" x14ac:dyDescent="0.2">
      <c r="B828">
        <v>0</v>
      </c>
      <c r="C828">
        <v>0</v>
      </c>
      <c r="D828">
        <v>0</v>
      </c>
      <c r="E828">
        <v>0</v>
      </c>
      <c r="F828">
        <v>0</v>
      </c>
      <c r="G828">
        <v>1111111</v>
      </c>
      <c r="H828">
        <v>0</v>
      </c>
      <c r="I828">
        <v>0</v>
      </c>
      <c r="J828">
        <v>0</v>
      </c>
      <c r="K828">
        <v>0</v>
      </c>
      <c r="L828">
        <v>0</v>
      </c>
      <c r="M828">
        <v>0</v>
      </c>
    </row>
    <row r="829" spans="2:13" x14ac:dyDescent="0.2">
      <c r="B829">
        <v>0</v>
      </c>
      <c r="C829">
        <v>0</v>
      </c>
      <c r="D829">
        <v>0</v>
      </c>
      <c r="E829">
        <v>0</v>
      </c>
      <c r="F829">
        <v>0</v>
      </c>
      <c r="G829">
        <v>1111111</v>
      </c>
      <c r="H829">
        <v>0</v>
      </c>
      <c r="I829">
        <v>0</v>
      </c>
      <c r="J829">
        <v>0</v>
      </c>
      <c r="K829">
        <v>0</v>
      </c>
      <c r="L829">
        <v>0</v>
      </c>
      <c r="M829">
        <v>0</v>
      </c>
    </row>
    <row r="830" spans="2:13" x14ac:dyDescent="0.2">
      <c r="B830">
        <v>0</v>
      </c>
      <c r="C830">
        <v>0</v>
      </c>
      <c r="D830">
        <v>0</v>
      </c>
      <c r="E830">
        <v>0</v>
      </c>
      <c r="F830">
        <v>0</v>
      </c>
      <c r="G830">
        <v>1111111</v>
      </c>
      <c r="H830">
        <v>0</v>
      </c>
      <c r="I830">
        <v>0</v>
      </c>
      <c r="J830">
        <v>0</v>
      </c>
      <c r="K830">
        <v>0</v>
      </c>
      <c r="L830">
        <v>0</v>
      </c>
      <c r="M830">
        <v>0</v>
      </c>
    </row>
    <row r="831" spans="2:13" x14ac:dyDescent="0.2">
      <c r="B831">
        <v>0</v>
      </c>
      <c r="C831">
        <v>0</v>
      </c>
      <c r="D831">
        <v>0</v>
      </c>
      <c r="E831">
        <v>0</v>
      </c>
      <c r="F831">
        <v>0</v>
      </c>
      <c r="G831">
        <v>1111111</v>
      </c>
      <c r="H831">
        <v>0</v>
      </c>
      <c r="I831">
        <v>0</v>
      </c>
      <c r="J831">
        <v>0</v>
      </c>
      <c r="K831">
        <v>0</v>
      </c>
      <c r="L831">
        <v>0</v>
      </c>
      <c r="M831">
        <v>0</v>
      </c>
    </row>
    <row r="832" spans="2:13" x14ac:dyDescent="0.2">
      <c r="B832">
        <v>0</v>
      </c>
      <c r="C832">
        <v>0</v>
      </c>
      <c r="D832">
        <v>0</v>
      </c>
      <c r="E832">
        <v>0</v>
      </c>
      <c r="F832">
        <v>0</v>
      </c>
      <c r="G832">
        <v>1111111</v>
      </c>
      <c r="H832">
        <v>0</v>
      </c>
      <c r="I832">
        <v>0</v>
      </c>
      <c r="J832">
        <v>0</v>
      </c>
      <c r="K832">
        <v>0</v>
      </c>
      <c r="L832">
        <v>0</v>
      </c>
      <c r="M832">
        <v>0</v>
      </c>
    </row>
    <row r="833" spans="2:13" x14ac:dyDescent="0.2">
      <c r="B833">
        <v>0</v>
      </c>
      <c r="C833">
        <v>0</v>
      </c>
      <c r="D833">
        <v>0</v>
      </c>
      <c r="E833">
        <v>0</v>
      </c>
      <c r="F833">
        <v>0</v>
      </c>
      <c r="G833">
        <v>1111111</v>
      </c>
      <c r="H833">
        <v>0</v>
      </c>
      <c r="I833">
        <v>0</v>
      </c>
      <c r="J833">
        <v>0</v>
      </c>
      <c r="K833">
        <v>0</v>
      </c>
      <c r="L833">
        <v>0</v>
      </c>
      <c r="M833">
        <v>0</v>
      </c>
    </row>
    <row r="834" spans="2:13" x14ac:dyDescent="0.2">
      <c r="B834">
        <v>0</v>
      </c>
      <c r="C834">
        <v>0</v>
      </c>
      <c r="D834">
        <v>0</v>
      </c>
      <c r="E834">
        <v>0</v>
      </c>
      <c r="F834">
        <v>0</v>
      </c>
      <c r="G834">
        <v>1111111</v>
      </c>
      <c r="H834">
        <v>0</v>
      </c>
      <c r="I834">
        <v>0</v>
      </c>
      <c r="J834">
        <v>0</v>
      </c>
      <c r="K834">
        <v>0</v>
      </c>
      <c r="L834">
        <v>0</v>
      </c>
      <c r="M834">
        <v>0</v>
      </c>
    </row>
    <row r="835" spans="2:13" x14ac:dyDescent="0.2">
      <c r="B835">
        <v>0</v>
      </c>
      <c r="C835">
        <v>0</v>
      </c>
      <c r="D835">
        <v>0</v>
      </c>
      <c r="E835">
        <v>0</v>
      </c>
      <c r="F835">
        <v>0</v>
      </c>
      <c r="G835">
        <v>1111111</v>
      </c>
      <c r="H835">
        <v>0</v>
      </c>
      <c r="I835">
        <v>0</v>
      </c>
      <c r="J835">
        <v>0</v>
      </c>
      <c r="K835">
        <v>0</v>
      </c>
      <c r="L835">
        <v>0</v>
      </c>
      <c r="M835">
        <v>0</v>
      </c>
    </row>
    <row r="836" spans="2:13" x14ac:dyDescent="0.2">
      <c r="B836">
        <v>0</v>
      </c>
      <c r="C836">
        <v>0</v>
      </c>
      <c r="D836">
        <v>0</v>
      </c>
      <c r="E836">
        <v>0</v>
      </c>
      <c r="F836">
        <v>0</v>
      </c>
      <c r="G836">
        <v>1111111</v>
      </c>
      <c r="H836">
        <v>0</v>
      </c>
      <c r="I836">
        <v>0</v>
      </c>
      <c r="J836">
        <v>0</v>
      </c>
      <c r="K836">
        <v>0</v>
      </c>
      <c r="L836">
        <v>0</v>
      </c>
      <c r="M836">
        <v>0</v>
      </c>
    </row>
    <row r="837" spans="2:13" x14ac:dyDescent="0.2">
      <c r="B837">
        <v>0</v>
      </c>
      <c r="C837">
        <v>0</v>
      </c>
      <c r="D837">
        <v>0</v>
      </c>
      <c r="E837">
        <v>0</v>
      </c>
      <c r="F837">
        <v>0</v>
      </c>
      <c r="G837">
        <v>1111111</v>
      </c>
      <c r="H837">
        <v>0</v>
      </c>
      <c r="I837">
        <v>0</v>
      </c>
      <c r="J837">
        <v>0</v>
      </c>
      <c r="K837">
        <v>0</v>
      </c>
      <c r="L837">
        <v>0</v>
      </c>
      <c r="M837">
        <v>0</v>
      </c>
    </row>
    <row r="838" spans="2:13" x14ac:dyDescent="0.2">
      <c r="B838">
        <v>0</v>
      </c>
      <c r="C838">
        <v>0</v>
      </c>
      <c r="D838">
        <v>0</v>
      </c>
      <c r="E838">
        <v>0</v>
      </c>
      <c r="F838">
        <v>0</v>
      </c>
      <c r="G838">
        <v>1111111</v>
      </c>
      <c r="H838">
        <v>0</v>
      </c>
      <c r="I838">
        <v>0</v>
      </c>
      <c r="J838">
        <v>0</v>
      </c>
      <c r="K838">
        <v>0</v>
      </c>
      <c r="L838">
        <v>0</v>
      </c>
      <c r="M838">
        <v>0</v>
      </c>
    </row>
    <row r="839" spans="2:13" x14ac:dyDescent="0.2">
      <c r="B839">
        <v>0</v>
      </c>
      <c r="C839">
        <v>0</v>
      </c>
      <c r="D839">
        <v>0</v>
      </c>
      <c r="E839">
        <v>0</v>
      </c>
      <c r="F839">
        <v>0</v>
      </c>
      <c r="G839">
        <v>1111111</v>
      </c>
      <c r="H839">
        <v>0</v>
      </c>
      <c r="I839">
        <v>0</v>
      </c>
      <c r="J839">
        <v>0</v>
      </c>
      <c r="K839">
        <v>0</v>
      </c>
      <c r="L839">
        <v>0</v>
      </c>
      <c r="M839">
        <v>0</v>
      </c>
    </row>
    <row r="840" spans="2:13" x14ac:dyDescent="0.2">
      <c r="B840">
        <v>0</v>
      </c>
      <c r="C840">
        <v>0</v>
      </c>
      <c r="D840">
        <v>0</v>
      </c>
      <c r="E840">
        <v>0</v>
      </c>
      <c r="F840">
        <v>0</v>
      </c>
      <c r="G840">
        <v>1111111</v>
      </c>
      <c r="H840">
        <v>0</v>
      </c>
      <c r="I840">
        <v>0</v>
      </c>
      <c r="J840">
        <v>0</v>
      </c>
      <c r="K840">
        <v>0</v>
      </c>
      <c r="L840">
        <v>0</v>
      </c>
      <c r="M840">
        <v>0</v>
      </c>
    </row>
    <row r="841" spans="2:13" x14ac:dyDescent="0.2">
      <c r="B841">
        <v>0</v>
      </c>
      <c r="C841">
        <v>0</v>
      </c>
      <c r="D841">
        <v>0</v>
      </c>
      <c r="E841">
        <v>0</v>
      </c>
      <c r="F841">
        <v>0</v>
      </c>
      <c r="G841">
        <v>1111111</v>
      </c>
      <c r="H841">
        <v>0</v>
      </c>
      <c r="I841">
        <v>0</v>
      </c>
      <c r="J841">
        <v>0</v>
      </c>
      <c r="K841">
        <v>0</v>
      </c>
      <c r="L841">
        <v>0</v>
      </c>
      <c r="M841">
        <v>0</v>
      </c>
    </row>
    <row r="842" spans="2:13" x14ac:dyDescent="0.2">
      <c r="B842">
        <v>0</v>
      </c>
      <c r="C842">
        <v>0</v>
      </c>
      <c r="D842">
        <v>0</v>
      </c>
      <c r="E842">
        <v>0</v>
      </c>
      <c r="F842">
        <v>0</v>
      </c>
      <c r="G842">
        <v>1111111</v>
      </c>
      <c r="H842">
        <v>0</v>
      </c>
      <c r="I842">
        <v>0</v>
      </c>
      <c r="J842">
        <v>0</v>
      </c>
      <c r="K842">
        <v>0</v>
      </c>
      <c r="L842">
        <v>0</v>
      </c>
      <c r="M842">
        <v>0</v>
      </c>
    </row>
    <row r="843" spans="2:13" x14ac:dyDescent="0.2">
      <c r="B843">
        <v>0</v>
      </c>
      <c r="C843">
        <v>0</v>
      </c>
      <c r="D843">
        <v>0</v>
      </c>
      <c r="E843">
        <v>0</v>
      </c>
      <c r="F843">
        <v>0</v>
      </c>
      <c r="G843">
        <v>1111111</v>
      </c>
      <c r="H843">
        <v>0</v>
      </c>
      <c r="I843">
        <v>0</v>
      </c>
      <c r="J843">
        <v>0</v>
      </c>
      <c r="K843">
        <v>0</v>
      </c>
      <c r="L843">
        <v>0</v>
      </c>
      <c r="M843">
        <v>0</v>
      </c>
    </row>
    <row r="844" spans="2:13" x14ac:dyDescent="0.2">
      <c r="B844">
        <v>0</v>
      </c>
      <c r="C844">
        <v>0</v>
      </c>
      <c r="D844">
        <v>0</v>
      </c>
      <c r="E844">
        <v>0</v>
      </c>
      <c r="F844">
        <v>0</v>
      </c>
      <c r="G844">
        <v>1111111</v>
      </c>
      <c r="H844">
        <v>0</v>
      </c>
      <c r="I844">
        <v>0</v>
      </c>
      <c r="J844">
        <v>0</v>
      </c>
      <c r="K844">
        <v>0</v>
      </c>
      <c r="L844">
        <v>0</v>
      </c>
      <c r="M844">
        <v>0</v>
      </c>
    </row>
    <row r="845" spans="2:13" x14ac:dyDescent="0.2">
      <c r="B845">
        <v>0</v>
      </c>
      <c r="C845">
        <v>0</v>
      </c>
      <c r="D845">
        <v>0</v>
      </c>
      <c r="E845">
        <v>0</v>
      </c>
      <c r="F845">
        <v>0</v>
      </c>
      <c r="G845">
        <v>1111111</v>
      </c>
      <c r="H845">
        <v>0</v>
      </c>
      <c r="I845">
        <v>0</v>
      </c>
      <c r="J845">
        <v>0</v>
      </c>
      <c r="K845">
        <v>0</v>
      </c>
      <c r="L845">
        <v>0</v>
      </c>
      <c r="M845">
        <v>0</v>
      </c>
    </row>
    <row r="846" spans="2:13" x14ac:dyDescent="0.2">
      <c r="B846">
        <v>0</v>
      </c>
      <c r="C846">
        <v>0</v>
      </c>
      <c r="D846">
        <v>0</v>
      </c>
      <c r="E846">
        <v>0</v>
      </c>
      <c r="F846">
        <v>0</v>
      </c>
      <c r="G846">
        <v>1111111</v>
      </c>
      <c r="H846">
        <v>0</v>
      </c>
      <c r="I846">
        <v>0</v>
      </c>
      <c r="J846">
        <v>0</v>
      </c>
      <c r="K846">
        <v>0</v>
      </c>
      <c r="L846">
        <v>0</v>
      </c>
      <c r="M846">
        <v>0</v>
      </c>
    </row>
    <row r="847" spans="2:13" x14ac:dyDescent="0.2">
      <c r="B847">
        <v>0</v>
      </c>
      <c r="C847">
        <v>0</v>
      </c>
      <c r="D847">
        <v>0</v>
      </c>
      <c r="E847">
        <v>0</v>
      </c>
      <c r="F847">
        <v>0</v>
      </c>
      <c r="G847">
        <v>1111111</v>
      </c>
      <c r="H847">
        <v>0</v>
      </c>
      <c r="I847">
        <v>0</v>
      </c>
      <c r="J847">
        <v>0</v>
      </c>
      <c r="K847">
        <v>0</v>
      </c>
      <c r="L847">
        <v>0</v>
      </c>
      <c r="M847">
        <v>0</v>
      </c>
    </row>
    <row r="848" spans="2:13" x14ac:dyDescent="0.2">
      <c r="B848">
        <v>0</v>
      </c>
      <c r="C848">
        <v>0</v>
      </c>
      <c r="D848">
        <v>0</v>
      </c>
      <c r="E848">
        <v>0</v>
      </c>
      <c r="F848">
        <v>0</v>
      </c>
      <c r="G848">
        <v>1111111</v>
      </c>
      <c r="H848">
        <v>0</v>
      </c>
      <c r="I848">
        <v>0</v>
      </c>
      <c r="J848">
        <v>0</v>
      </c>
      <c r="K848">
        <v>0</v>
      </c>
      <c r="L848">
        <v>0</v>
      </c>
      <c r="M848">
        <v>0</v>
      </c>
    </row>
    <row r="849" spans="2:13" x14ac:dyDescent="0.2">
      <c r="B849">
        <v>0</v>
      </c>
      <c r="C849">
        <v>0</v>
      </c>
      <c r="D849">
        <v>0</v>
      </c>
      <c r="E849">
        <v>0</v>
      </c>
      <c r="F849">
        <v>0</v>
      </c>
      <c r="G849">
        <v>1111111</v>
      </c>
      <c r="H849">
        <v>0</v>
      </c>
      <c r="I849">
        <v>0</v>
      </c>
      <c r="J849">
        <v>0</v>
      </c>
      <c r="K849">
        <v>0</v>
      </c>
      <c r="L849">
        <v>0</v>
      </c>
      <c r="M849">
        <v>0</v>
      </c>
    </row>
    <row r="850" spans="2:13" x14ac:dyDescent="0.2">
      <c r="B850">
        <v>0</v>
      </c>
      <c r="C850">
        <v>0</v>
      </c>
      <c r="D850">
        <v>0</v>
      </c>
      <c r="E850">
        <v>0</v>
      </c>
      <c r="F850">
        <v>0</v>
      </c>
      <c r="G850">
        <v>1111111</v>
      </c>
      <c r="H850">
        <v>0</v>
      </c>
      <c r="I850">
        <v>0</v>
      </c>
      <c r="J850">
        <v>0</v>
      </c>
      <c r="K850">
        <v>0</v>
      </c>
      <c r="L850">
        <v>0</v>
      </c>
      <c r="M850">
        <v>0</v>
      </c>
    </row>
    <row r="851" spans="2:13" x14ac:dyDescent="0.2">
      <c r="B851">
        <v>0</v>
      </c>
      <c r="C851">
        <v>0</v>
      </c>
      <c r="D851">
        <v>0</v>
      </c>
      <c r="E851">
        <v>0</v>
      </c>
      <c r="F851">
        <v>0</v>
      </c>
      <c r="G851">
        <v>1111111</v>
      </c>
      <c r="H851">
        <v>0</v>
      </c>
      <c r="I851">
        <v>0</v>
      </c>
      <c r="J851">
        <v>0</v>
      </c>
      <c r="K851">
        <v>0</v>
      </c>
      <c r="L851">
        <v>0</v>
      </c>
      <c r="M851">
        <v>0</v>
      </c>
    </row>
    <row r="852" spans="2:13" x14ac:dyDescent="0.2">
      <c r="B852">
        <v>0</v>
      </c>
      <c r="C852">
        <v>0</v>
      </c>
      <c r="D852">
        <v>0</v>
      </c>
      <c r="E852">
        <v>0</v>
      </c>
      <c r="F852">
        <v>0</v>
      </c>
      <c r="G852">
        <v>1111111</v>
      </c>
      <c r="H852">
        <v>0</v>
      </c>
      <c r="I852">
        <v>0</v>
      </c>
      <c r="J852">
        <v>0</v>
      </c>
      <c r="K852">
        <v>0</v>
      </c>
      <c r="L852">
        <v>0</v>
      </c>
      <c r="M852">
        <v>0</v>
      </c>
    </row>
    <row r="853" spans="2:13" x14ac:dyDescent="0.2">
      <c r="B853">
        <v>0</v>
      </c>
      <c r="C853">
        <v>0</v>
      </c>
      <c r="D853">
        <v>0</v>
      </c>
      <c r="E853">
        <v>0</v>
      </c>
      <c r="F853">
        <v>0</v>
      </c>
      <c r="G853">
        <v>1111111</v>
      </c>
      <c r="H853">
        <v>0</v>
      </c>
      <c r="I853">
        <v>0</v>
      </c>
      <c r="J853">
        <v>0</v>
      </c>
      <c r="K853">
        <v>0</v>
      </c>
      <c r="L853">
        <v>0</v>
      </c>
      <c r="M853">
        <v>0</v>
      </c>
    </row>
    <row r="854" spans="2:13" x14ac:dyDescent="0.2">
      <c r="B854">
        <v>0</v>
      </c>
      <c r="C854">
        <v>0</v>
      </c>
      <c r="D854">
        <v>0</v>
      </c>
      <c r="E854">
        <v>0</v>
      </c>
      <c r="F854">
        <v>0</v>
      </c>
      <c r="G854">
        <v>1111111</v>
      </c>
      <c r="H854">
        <v>0</v>
      </c>
      <c r="I854">
        <v>0</v>
      </c>
      <c r="J854">
        <v>0</v>
      </c>
      <c r="K854">
        <v>0</v>
      </c>
      <c r="L854">
        <v>0</v>
      </c>
      <c r="M854">
        <v>0</v>
      </c>
    </row>
    <row r="855" spans="2:13" x14ac:dyDescent="0.2">
      <c r="B855">
        <v>0</v>
      </c>
      <c r="C855">
        <v>0</v>
      </c>
      <c r="D855">
        <v>0</v>
      </c>
      <c r="E855">
        <v>0</v>
      </c>
      <c r="F855">
        <v>0</v>
      </c>
      <c r="G855">
        <v>1111111</v>
      </c>
      <c r="H855">
        <v>0</v>
      </c>
      <c r="I855">
        <v>0</v>
      </c>
      <c r="J855">
        <v>0</v>
      </c>
      <c r="K855">
        <v>0</v>
      </c>
      <c r="L855">
        <v>0</v>
      </c>
      <c r="M855">
        <v>0</v>
      </c>
    </row>
    <row r="856" spans="2:13" x14ac:dyDescent="0.2">
      <c r="B856">
        <v>0</v>
      </c>
      <c r="C856">
        <v>0</v>
      </c>
      <c r="D856">
        <v>0</v>
      </c>
      <c r="E856">
        <v>0</v>
      </c>
      <c r="F856">
        <v>0</v>
      </c>
      <c r="G856">
        <v>1111111</v>
      </c>
      <c r="H856">
        <v>0</v>
      </c>
      <c r="I856">
        <v>0</v>
      </c>
      <c r="J856">
        <v>0</v>
      </c>
      <c r="K856">
        <v>0</v>
      </c>
      <c r="L856">
        <v>0</v>
      </c>
      <c r="M856">
        <v>0</v>
      </c>
    </row>
    <row r="857" spans="2:13" x14ac:dyDescent="0.2">
      <c r="B857">
        <v>0</v>
      </c>
      <c r="C857">
        <v>0</v>
      </c>
      <c r="D857">
        <v>0</v>
      </c>
      <c r="E857">
        <v>0</v>
      </c>
      <c r="F857">
        <v>0</v>
      </c>
      <c r="G857">
        <v>1111111</v>
      </c>
      <c r="H857">
        <v>0</v>
      </c>
      <c r="I857">
        <v>0</v>
      </c>
      <c r="J857">
        <v>0</v>
      </c>
      <c r="K857">
        <v>0</v>
      </c>
      <c r="L857">
        <v>0</v>
      </c>
      <c r="M857">
        <v>0</v>
      </c>
    </row>
    <row r="858" spans="2:13" x14ac:dyDescent="0.2">
      <c r="B858">
        <v>0</v>
      </c>
      <c r="C858">
        <v>0</v>
      </c>
      <c r="D858">
        <v>0</v>
      </c>
      <c r="E858">
        <v>0</v>
      </c>
      <c r="F858">
        <v>0</v>
      </c>
      <c r="G858">
        <v>1111111</v>
      </c>
      <c r="H858">
        <v>0</v>
      </c>
      <c r="I858">
        <v>0</v>
      </c>
      <c r="J858">
        <v>0</v>
      </c>
      <c r="K858">
        <v>0</v>
      </c>
      <c r="L858">
        <v>0</v>
      </c>
      <c r="M858">
        <v>0</v>
      </c>
    </row>
    <row r="859" spans="2:13" x14ac:dyDescent="0.2">
      <c r="B859">
        <v>0</v>
      </c>
      <c r="C859">
        <v>0</v>
      </c>
      <c r="D859">
        <v>0</v>
      </c>
      <c r="E859">
        <v>0</v>
      </c>
      <c r="F859">
        <v>0</v>
      </c>
      <c r="G859">
        <v>1111111</v>
      </c>
      <c r="H859">
        <v>0</v>
      </c>
      <c r="I859">
        <v>0</v>
      </c>
      <c r="J859">
        <v>0</v>
      </c>
      <c r="K859">
        <v>0</v>
      </c>
      <c r="L859">
        <v>0</v>
      </c>
      <c r="M859">
        <v>0</v>
      </c>
    </row>
    <row r="860" spans="2:13" x14ac:dyDescent="0.2">
      <c r="B860">
        <v>0</v>
      </c>
      <c r="C860">
        <v>0</v>
      </c>
      <c r="D860">
        <v>0</v>
      </c>
      <c r="E860">
        <v>0</v>
      </c>
      <c r="F860">
        <v>0</v>
      </c>
      <c r="G860">
        <v>1111111</v>
      </c>
      <c r="H860">
        <v>0</v>
      </c>
      <c r="I860">
        <v>0</v>
      </c>
      <c r="J860">
        <v>0</v>
      </c>
      <c r="K860">
        <v>0</v>
      </c>
      <c r="L860">
        <v>0</v>
      </c>
      <c r="M860">
        <v>0</v>
      </c>
    </row>
    <row r="861" spans="2:13" x14ac:dyDescent="0.2">
      <c r="B861">
        <v>0</v>
      </c>
      <c r="C861">
        <v>0</v>
      </c>
      <c r="D861">
        <v>0</v>
      </c>
      <c r="E861">
        <v>0</v>
      </c>
      <c r="F861">
        <v>0</v>
      </c>
      <c r="G861">
        <v>1111111</v>
      </c>
      <c r="H861">
        <v>0</v>
      </c>
      <c r="I861">
        <v>0</v>
      </c>
      <c r="J861">
        <v>0</v>
      </c>
      <c r="K861">
        <v>0</v>
      </c>
      <c r="L861">
        <v>0</v>
      </c>
      <c r="M861">
        <v>0</v>
      </c>
    </row>
    <row r="862" spans="2:13" x14ac:dyDescent="0.2">
      <c r="B862">
        <v>0</v>
      </c>
      <c r="C862">
        <v>0</v>
      </c>
      <c r="D862">
        <v>0</v>
      </c>
      <c r="E862">
        <v>0</v>
      </c>
      <c r="F862">
        <v>0</v>
      </c>
      <c r="G862">
        <v>1111111</v>
      </c>
      <c r="H862">
        <v>0</v>
      </c>
      <c r="I862">
        <v>0</v>
      </c>
      <c r="J862">
        <v>0</v>
      </c>
      <c r="K862">
        <v>0</v>
      </c>
      <c r="L862">
        <v>0</v>
      </c>
      <c r="M862">
        <v>0</v>
      </c>
    </row>
    <row r="863" spans="2:13" x14ac:dyDescent="0.2">
      <c r="B863">
        <v>0</v>
      </c>
      <c r="C863">
        <v>0</v>
      </c>
      <c r="D863">
        <v>0</v>
      </c>
      <c r="E863">
        <v>0</v>
      </c>
      <c r="F863">
        <v>0</v>
      </c>
      <c r="G863">
        <v>1111111</v>
      </c>
      <c r="H863">
        <v>0</v>
      </c>
      <c r="I863">
        <v>0</v>
      </c>
      <c r="J863">
        <v>0</v>
      </c>
      <c r="K863">
        <v>0</v>
      </c>
      <c r="L863">
        <v>0</v>
      </c>
      <c r="M863">
        <v>0</v>
      </c>
    </row>
    <row r="864" spans="2:13" x14ac:dyDescent="0.2">
      <c r="B864">
        <v>0</v>
      </c>
      <c r="C864">
        <v>0</v>
      </c>
      <c r="D864">
        <v>0</v>
      </c>
      <c r="E864">
        <v>0</v>
      </c>
      <c r="F864">
        <v>0</v>
      </c>
      <c r="G864">
        <v>1111111</v>
      </c>
      <c r="H864">
        <v>0</v>
      </c>
      <c r="I864">
        <v>0</v>
      </c>
      <c r="J864">
        <v>0</v>
      </c>
      <c r="K864">
        <v>0</v>
      </c>
      <c r="L864">
        <v>0</v>
      </c>
      <c r="M864">
        <v>0</v>
      </c>
    </row>
    <row r="865" spans="2:13" x14ac:dyDescent="0.2">
      <c r="B865">
        <v>0</v>
      </c>
      <c r="C865">
        <v>0</v>
      </c>
      <c r="D865">
        <v>0</v>
      </c>
      <c r="E865">
        <v>0</v>
      </c>
      <c r="F865">
        <v>0</v>
      </c>
      <c r="G865">
        <v>1111111</v>
      </c>
      <c r="H865">
        <v>0</v>
      </c>
      <c r="I865">
        <v>0</v>
      </c>
      <c r="J865">
        <v>0</v>
      </c>
      <c r="K865">
        <v>0</v>
      </c>
      <c r="L865">
        <v>0</v>
      </c>
      <c r="M865">
        <v>0</v>
      </c>
    </row>
    <row r="866" spans="2:13" x14ac:dyDescent="0.2">
      <c r="B866">
        <v>0</v>
      </c>
      <c r="C866">
        <v>0</v>
      </c>
      <c r="D866">
        <v>0</v>
      </c>
      <c r="E866">
        <v>0</v>
      </c>
      <c r="F866">
        <v>0</v>
      </c>
      <c r="G866">
        <v>1111111</v>
      </c>
      <c r="H866">
        <v>0</v>
      </c>
      <c r="I866">
        <v>0</v>
      </c>
      <c r="J866">
        <v>0</v>
      </c>
      <c r="K866">
        <v>0</v>
      </c>
      <c r="L866">
        <v>0</v>
      </c>
      <c r="M866">
        <v>0</v>
      </c>
    </row>
    <row r="867" spans="2:13" x14ac:dyDescent="0.2">
      <c r="B867">
        <v>0</v>
      </c>
      <c r="C867">
        <v>0</v>
      </c>
      <c r="D867">
        <v>0</v>
      </c>
      <c r="E867">
        <v>0</v>
      </c>
      <c r="F867">
        <v>0</v>
      </c>
      <c r="G867">
        <v>1111111</v>
      </c>
      <c r="H867">
        <v>0</v>
      </c>
      <c r="I867">
        <v>0</v>
      </c>
      <c r="J867">
        <v>0</v>
      </c>
      <c r="K867">
        <v>0</v>
      </c>
      <c r="L867">
        <v>0</v>
      </c>
      <c r="M867">
        <v>0</v>
      </c>
    </row>
    <row r="868" spans="2:13" x14ac:dyDescent="0.2">
      <c r="B868">
        <v>0</v>
      </c>
      <c r="C868">
        <v>0</v>
      </c>
      <c r="D868">
        <v>0</v>
      </c>
      <c r="E868">
        <v>0</v>
      </c>
      <c r="F868">
        <v>0</v>
      </c>
      <c r="G868">
        <v>1111111</v>
      </c>
      <c r="H868">
        <v>0</v>
      </c>
      <c r="I868">
        <v>0</v>
      </c>
      <c r="J868">
        <v>0</v>
      </c>
      <c r="K868">
        <v>0</v>
      </c>
      <c r="L868">
        <v>0</v>
      </c>
      <c r="M868">
        <v>0</v>
      </c>
    </row>
    <row r="869" spans="2:13" x14ac:dyDescent="0.2">
      <c r="B869">
        <v>0</v>
      </c>
      <c r="C869">
        <v>0</v>
      </c>
      <c r="D869">
        <v>0</v>
      </c>
      <c r="E869">
        <v>0</v>
      </c>
      <c r="F869">
        <v>0</v>
      </c>
      <c r="G869">
        <v>1111111</v>
      </c>
      <c r="H869">
        <v>0</v>
      </c>
      <c r="I869">
        <v>0</v>
      </c>
      <c r="J869">
        <v>0</v>
      </c>
      <c r="K869">
        <v>0</v>
      </c>
      <c r="L869">
        <v>0</v>
      </c>
      <c r="M869">
        <v>0</v>
      </c>
    </row>
    <row r="870" spans="2:13" x14ac:dyDescent="0.2">
      <c r="B870">
        <v>0</v>
      </c>
      <c r="C870">
        <v>0</v>
      </c>
      <c r="D870">
        <v>0</v>
      </c>
      <c r="E870">
        <v>0</v>
      </c>
      <c r="F870">
        <v>0</v>
      </c>
      <c r="G870">
        <v>1111111</v>
      </c>
      <c r="H870">
        <v>0</v>
      </c>
      <c r="I870">
        <v>0</v>
      </c>
      <c r="J870">
        <v>0</v>
      </c>
      <c r="K870">
        <v>0</v>
      </c>
      <c r="L870">
        <v>0</v>
      </c>
      <c r="M870">
        <v>0</v>
      </c>
    </row>
    <row r="871" spans="2:13" x14ac:dyDescent="0.2">
      <c r="B871">
        <v>0</v>
      </c>
      <c r="C871">
        <v>0</v>
      </c>
      <c r="D871">
        <v>0</v>
      </c>
      <c r="E871">
        <v>0</v>
      </c>
      <c r="F871">
        <v>0</v>
      </c>
      <c r="G871">
        <v>1111111</v>
      </c>
      <c r="H871">
        <v>0</v>
      </c>
      <c r="I871">
        <v>0</v>
      </c>
      <c r="J871">
        <v>0</v>
      </c>
      <c r="K871">
        <v>0</v>
      </c>
      <c r="L871">
        <v>0</v>
      </c>
      <c r="M871">
        <v>0</v>
      </c>
    </row>
    <row r="872" spans="2:13" x14ac:dyDescent="0.2">
      <c r="B872">
        <v>0</v>
      </c>
      <c r="C872">
        <v>0</v>
      </c>
      <c r="D872">
        <v>0</v>
      </c>
      <c r="E872">
        <v>0</v>
      </c>
      <c r="F872">
        <v>0</v>
      </c>
      <c r="G872">
        <v>1111111</v>
      </c>
      <c r="H872">
        <v>0</v>
      </c>
      <c r="I872">
        <v>0</v>
      </c>
      <c r="J872">
        <v>0</v>
      </c>
      <c r="K872">
        <v>0</v>
      </c>
      <c r="L872">
        <v>0</v>
      </c>
      <c r="M872">
        <v>0</v>
      </c>
    </row>
    <row r="873" spans="2:13" x14ac:dyDescent="0.2">
      <c r="B873">
        <v>0</v>
      </c>
      <c r="C873">
        <v>0</v>
      </c>
      <c r="D873">
        <v>0</v>
      </c>
      <c r="E873">
        <v>0</v>
      </c>
      <c r="F873">
        <v>0</v>
      </c>
      <c r="G873">
        <v>1111111</v>
      </c>
      <c r="H873">
        <v>0</v>
      </c>
      <c r="I873">
        <v>0</v>
      </c>
      <c r="J873">
        <v>0</v>
      </c>
      <c r="K873">
        <v>0</v>
      </c>
      <c r="L873">
        <v>0</v>
      </c>
      <c r="M873">
        <v>0</v>
      </c>
    </row>
    <row r="874" spans="2:13" x14ac:dyDescent="0.2">
      <c r="B874">
        <v>0</v>
      </c>
      <c r="C874">
        <v>0</v>
      </c>
      <c r="D874">
        <v>0</v>
      </c>
      <c r="E874">
        <v>0</v>
      </c>
      <c r="F874">
        <v>0</v>
      </c>
      <c r="G874">
        <v>1111111</v>
      </c>
      <c r="H874">
        <v>0</v>
      </c>
      <c r="I874">
        <v>0</v>
      </c>
      <c r="J874">
        <v>0</v>
      </c>
      <c r="K874">
        <v>0</v>
      </c>
      <c r="L874">
        <v>0</v>
      </c>
      <c r="M874">
        <v>0</v>
      </c>
    </row>
    <row r="875" spans="2:13" x14ac:dyDescent="0.2">
      <c r="B875">
        <v>0</v>
      </c>
      <c r="C875">
        <v>0</v>
      </c>
      <c r="D875">
        <v>0</v>
      </c>
      <c r="E875">
        <v>0</v>
      </c>
      <c r="F875">
        <v>0</v>
      </c>
      <c r="G875">
        <v>1111111</v>
      </c>
      <c r="H875">
        <v>0</v>
      </c>
      <c r="I875">
        <v>0</v>
      </c>
      <c r="J875">
        <v>0</v>
      </c>
      <c r="K875">
        <v>0</v>
      </c>
      <c r="L875">
        <v>0</v>
      </c>
      <c r="M875">
        <v>0</v>
      </c>
    </row>
    <row r="876" spans="2:13" x14ac:dyDescent="0.2">
      <c r="B876">
        <v>0</v>
      </c>
      <c r="C876">
        <v>0</v>
      </c>
      <c r="D876">
        <v>0</v>
      </c>
      <c r="E876">
        <v>0</v>
      </c>
      <c r="F876">
        <v>0</v>
      </c>
      <c r="G876">
        <v>1111111</v>
      </c>
      <c r="H876">
        <v>0</v>
      </c>
      <c r="I876">
        <v>0</v>
      </c>
      <c r="J876">
        <v>0</v>
      </c>
      <c r="K876">
        <v>0</v>
      </c>
      <c r="L876">
        <v>0</v>
      </c>
      <c r="M876">
        <v>0</v>
      </c>
    </row>
    <row r="877" spans="2:13" x14ac:dyDescent="0.2">
      <c r="B877">
        <v>0</v>
      </c>
      <c r="C877">
        <v>0</v>
      </c>
      <c r="D877">
        <v>0</v>
      </c>
      <c r="E877">
        <v>0</v>
      </c>
      <c r="F877">
        <v>0</v>
      </c>
      <c r="G877">
        <v>1111111</v>
      </c>
      <c r="H877">
        <v>0</v>
      </c>
      <c r="I877">
        <v>0</v>
      </c>
      <c r="J877">
        <v>0</v>
      </c>
      <c r="K877">
        <v>0</v>
      </c>
      <c r="L877">
        <v>0</v>
      </c>
      <c r="M877">
        <v>0</v>
      </c>
    </row>
    <row r="878" spans="2:13" x14ac:dyDescent="0.2">
      <c r="B878">
        <v>0</v>
      </c>
      <c r="C878">
        <v>0</v>
      </c>
      <c r="D878">
        <v>0</v>
      </c>
      <c r="E878">
        <v>0</v>
      </c>
      <c r="F878">
        <v>0</v>
      </c>
      <c r="G878">
        <v>1111111</v>
      </c>
      <c r="H878">
        <v>0</v>
      </c>
      <c r="I878">
        <v>0</v>
      </c>
      <c r="J878">
        <v>0</v>
      </c>
      <c r="K878">
        <v>0</v>
      </c>
      <c r="L878">
        <v>0</v>
      </c>
      <c r="M878">
        <v>0</v>
      </c>
    </row>
    <row r="879" spans="2:13" x14ac:dyDescent="0.2">
      <c r="B879">
        <v>0</v>
      </c>
      <c r="C879">
        <v>0</v>
      </c>
      <c r="D879">
        <v>0</v>
      </c>
      <c r="E879">
        <v>0</v>
      </c>
      <c r="F879">
        <v>0</v>
      </c>
      <c r="G879">
        <v>1111111</v>
      </c>
      <c r="H879">
        <v>0</v>
      </c>
      <c r="I879">
        <v>0</v>
      </c>
      <c r="J879">
        <v>0</v>
      </c>
      <c r="K879">
        <v>0</v>
      </c>
      <c r="L879">
        <v>0</v>
      </c>
      <c r="M879">
        <v>0</v>
      </c>
    </row>
    <row r="880" spans="2:13" x14ac:dyDescent="0.2">
      <c r="B880">
        <v>0</v>
      </c>
      <c r="C880">
        <v>0</v>
      </c>
      <c r="D880">
        <v>0</v>
      </c>
      <c r="E880">
        <v>0</v>
      </c>
      <c r="F880">
        <v>0</v>
      </c>
      <c r="G880">
        <v>1111111</v>
      </c>
      <c r="H880">
        <v>0</v>
      </c>
      <c r="I880">
        <v>0</v>
      </c>
      <c r="J880">
        <v>0</v>
      </c>
      <c r="K880">
        <v>0</v>
      </c>
      <c r="L880">
        <v>0</v>
      </c>
      <c r="M880">
        <v>0</v>
      </c>
    </row>
    <row r="881" spans="2:13" x14ac:dyDescent="0.2">
      <c r="B881">
        <v>0</v>
      </c>
      <c r="C881">
        <v>0</v>
      </c>
      <c r="D881">
        <v>0</v>
      </c>
      <c r="E881">
        <v>0</v>
      </c>
      <c r="F881">
        <v>0</v>
      </c>
      <c r="G881">
        <v>1111111</v>
      </c>
      <c r="H881">
        <v>0</v>
      </c>
      <c r="I881">
        <v>0</v>
      </c>
      <c r="J881">
        <v>0</v>
      </c>
      <c r="K881">
        <v>0</v>
      </c>
      <c r="L881">
        <v>0</v>
      </c>
      <c r="M881">
        <v>0</v>
      </c>
    </row>
    <row r="882" spans="2:13" x14ac:dyDescent="0.2">
      <c r="B882">
        <v>0</v>
      </c>
      <c r="C882">
        <v>0</v>
      </c>
      <c r="D882">
        <v>0</v>
      </c>
      <c r="E882">
        <v>0</v>
      </c>
      <c r="F882">
        <v>0</v>
      </c>
      <c r="G882">
        <v>1111111</v>
      </c>
      <c r="H882">
        <v>0</v>
      </c>
      <c r="I882">
        <v>0</v>
      </c>
      <c r="J882">
        <v>0</v>
      </c>
      <c r="K882">
        <v>0</v>
      </c>
      <c r="L882">
        <v>0</v>
      </c>
      <c r="M882">
        <v>0</v>
      </c>
    </row>
    <row r="883" spans="2:13" x14ac:dyDescent="0.2">
      <c r="B883">
        <v>0</v>
      </c>
      <c r="C883">
        <v>0</v>
      </c>
      <c r="D883">
        <v>0</v>
      </c>
      <c r="E883">
        <v>0</v>
      </c>
      <c r="F883">
        <v>0</v>
      </c>
      <c r="G883">
        <v>1111111</v>
      </c>
      <c r="H883">
        <v>0</v>
      </c>
      <c r="I883">
        <v>0</v>
      </c>
      <c r="J883">
        <v>0</v>
      </c>
      <c r="K883">
        <v>0</v>
      </c>
      <c r="L883">
        <v>0</v>
      </c>
      <c r="M883">
        <v>0</v>
      </c>
    </row>
    <row r="884" spans="2:13" x14ac:dyDescent="0.2">
      <c r="B884">
        <v>0</v>
      </c>
      <c r="C884">
        <v>0</v>
      </c>
      <c r="D884">
        <v>0</v>
      </c>
      <c r="E884">
        <v>0</v>
      </c>
      <c r="F884">
        <v>0</v>
      </c>
      <c r="G884">
        <v>1111111</v>
      </c>
      <c r="H884">
        <v>0</v>
      </c>
      <c r="I884">
        <v>0</v>
      </c>
      <c r="J884">
        <v>0</v>
      </c>
      <c r="K884">
        <v>0</v>
      </c>
      <c r="L884">
        <v>0</v>
      </c>
      <c r="M884">
        <v>0</v>
      </c>
    </row>
    <row r="885" spans="2:13" x14ac:dyDescent="0.2">
      <c r="B885">
        <v>0</v>
      </c>
      <c r="C885">
        <v>0</v>
      </c>
      <c r="D885">
        <v>0</v>
      </c>
      <c r="E885">
        <v>0</v>
      </c>
      <c r="F885">
        <v>0</v>
      </c>
      <c r="G885">
        <v>1111111</v>
      </c>
      <c r="H885">
        <v>0</v>
      </c>
      <c r="I885">
        <v>0</v>
      </c>
      <c r="J885">
        <v>0</v>
      </c>
      <c r="K885">
        <v>0</v>
      </c>
      <c r="L885">
        <v>0</v>
      </c>
      <c r="M885">
        <v>0</v>
      </c>
    </row>
    <row r="886" spans="2:13" x14ac:dyDescent="0.2">
      <c r="B886">
        <v>0</v>
      </c>
      <c r="C886">
        <v>0</v>
      </c>
      <c r="D886">
        <v>0</v>
      </c>
      <c r="E886">
        <v>0</v>
      </c>
      <c r="F886">
        <v>0</v>
      </c>
      <c r="G886">
        <v>1111111</v>
      </c>
      <c r="H886">
        <v>0</v>
      </c>
      <c r="I886">
        <v>0</v>
      </c>
      <c r="J886">
        <v>0</v>
      </c>
      <c r="K886">
        <v>0</v>
      </c>
      <c r="L886">
        <v>0</v>
      </c>
      <c r="M886">
        <v>0</v>
      </c>
    </row>
    <row r="887" spans="2:13" x14ac:dyDescent="0.2">
      <c r="B887">
        <v>0</v>
      </c>
      <c r="C887">
        <v>0</v>
      </c>
      <c r="D887">
        <v>0</v>
      </c>
      <c r="E887">
        <v>0</v>
      </c>
      <c r="F887">
        <v>0</v>
      </c>
      <c r="G887">
        <v>1111111</v>
      </c>
      <c r="H887">
        <v>0</v>
      </c>
      <c r="I887">
        <v>0</v>
      </c>
      <c r="J887">
        <v>0</v>
      </c>
      <c r="K887">
        <v>0</v>
      </c>
      <c r="L887">
        <v>0</v>
      </c>
      <c r="M887">
        <v>0</v>
      </c>
    </row>
    <row r="888" spans="2:13" x14ac:dyDescent="0.2">
      <c r="B888">
        <v>0</v>
      </c>
      <c r="C888">
        <v>0</v>
      </c>
      <c r="D888">
        <v>0</v>
      </c>
      <c r="E888">
        <v>0</v>
      </c>
      <c r="F888">
        <v>0</v>
      </c>
      <c r="G888">
        <v>1111111</v>
      </c>
      <c r="H888">
        <v>0</v>
      </c>
      <c r="I888">
        <v>0</v>
      </c>
      <c r="J888">
        <v>0</v>
      </c>
      <c r="K888">
        <v>0</v>
      </c>
      <c r="L888">
        <v>0</v>
      </c>
      <c r="M888">
        <v>0</v>
      </c>
    </row>
    <row r="889" spans="2:13" x14ac:dyDescent="0.2">
      <c r="B889">
        <v>0</v>
      </c>
      <c r="C889">
        <v>0</v>
      </c>
      <c r="D889">
        <v>0</v>
      </c>
      <c r="E889">
        <v>0</v>
      </c>
      <c r="F889">
        <v>0</v>
      </c>
      <c r="G889">
        <v>1111111</v>
      </c>
      <c r="H889">
        <v>0</v>
      </c>
      <c r="I889">
        <v>0</v>
      </c>
      <c r="J889">
        <v>0</v>
      </c>
      <c r="K889">
        <v>0</v>
      </c>
      <c r="L889">
        <v>0</v>
      </c>
      <c r="M889">
        <v>0</v>
      </c>
    </row>
    <row r="890" spans="2:13" x14ac:dyDescent="0.2">
      <c r="B890">
        <v>0</v>
      </c>
      <c r="C890">
        <v>0</v>
      </c>
      <c r="D890">
        <v>0</v>
      </c>
      <c r="E890">
        <v>0</v>
      </c>
      <c r="F890">
        <v>0</v>
      </c>
      <c r="G890">
        <v>1111111</v>
      </c>
      <c r="H890">
        <v>0</v>
      </c>
      <c r="I890">
        <v>0</v>
      </c>
      <c r="J890">
        <v>0</v>
      </c>
      <c r="K890">
        <v>0</v>
      </c>
      <c r="L890">
        <v>0</v>
      </c>
      <c r="M890">
        <v>0</v>
      </c>
    </row>
    <row r="891" spans="2:13" x14ac:dyDescent="0.2">
      <c r="B891">
        <v>0</v>
      </c>
      <c r="C891">
        <v>0</v>
      </c>
      <c r="D891">
        <v>0</v>
      </c>
      <c r="E891">
        <v>0</v>
      </c>
      <c r="F891">
        <v>0</v>
      </c>
      <c r="G891">
        <v>1111111</v>
      </c>
      <c r="H891">
        <v>0</v>
      </c>
      <c r="I891">
        <v>0</v>
      </c>
      <c r="J891">
        <v>0</v>
      </c>
      <c r="K891">
        <v>0</v>
      </c>
      <c r="L891">
        <v>0</v>
      </c>
      <c r="M891">
        <v>0</v>
      </c>
    </row>
    <row r="892" spans="2:13" x14ac:dyDescent="0.2">
      <c r="B892">
        <v>0</v>
      </c>
      <c r="C892">
        <v>0</v>
      </c>
      <c r="D892">
        <v>0</v>
      </c>
      <c r="E892">
        <v>0</v>
      </c>
      <c r="F892">
        <v>0</v>
      </c>
      <c r="G892">
        <v>1111111</v>
      </c>
      <c r="H892">
        <v>0</v>
      </c>
      <c r="I892">
        <v>0</v>
      </c>
      <c r="J892">
        <v>0</v>
      </c>
      <c r="K892">
        <v>0</v>
      </c>
      <c r="L892">
        <v>0</v>
      </c>
      <c r="M892">
        <v>0</v>
      </c>
    </row>
    <row r="893" spans="2:13" x14ac:dyDescent="0.2">
      <c r="B893">
        <v>0</v>
      </c>
      <c r="C893">
        <v>0</v>
      </c>
      <c r="D893">
        <v>0</v>
      </c>
      <c r="E893">
        <v>0</v>
      </c>
      <c r="F893">
        <v>0</v>
      </c>
      <c r="G893">
        <v>1111111</v>
      </c>
      <c r="H893">
        <v>0</v>
      </c>
      <c r="I893">
        <v>0</v>
      </c>
      <c r="J893">
        <v>0</v>
      </c>
      <c r="K893">
        <v>0</v>
      </c>
      <c r="L893">
        <v>0</v>
      </c>
      <c r="M893">
        <v>0</v>
      </c>
    </row>
    <row r="894" spans="2:13" x14ac:dyDescent="0.2">
      <c r="B894">
        <v>0</v>
      </c>
      <c r="C894">
        <v>0</v>
      </c>
      <c r="D894">
        <v>0</v>
      </c>
      <c r="E894">
        <v>0</v>
      </c>
      <c r="F894">
        <v>0</v>
      </c>
      <c r="G894">
        <v>1111111</v>
      </c>
      <c r="H894">
        <v>0</v>
      </c>
      <c r="I894">
        <v>0</v>
      </c>
      <c r="J894">
        <v>0</v>
      </c>
      <c r="K894">
        <v>0</v>
      </c>
      <c r="L894">
        <v>0</v>
      </c>
      <c r="M894">
        <v>0</v>
      </c>
    </row>
    <row r="895" spans="2:13" x14ac:dyDescent="0.2">
      <c r="B895">
        <v>0</v>
      </c>
      <c r="C895">
        <v>0</v>
      </c>
      <c r="D895">
        <v>0</v>
      </c>
      <c r="E895">
        <v>0</v>
      </c>
      <c r="F895">
        <v>0</v>
      </c>
      <c r="G895">
        <v>1111111</v>
      </c>
      <c r="H895">
        <v>0</v>
      </c>
      <c r="I895">
        <v>0</v>
      </c>
      <c r="J895">
        <v>0</v>
      </c>
      <c r="K895">
        <v>0</v>
      </c>
      <c r="L895">
        <v>0</v>
      </c>
      <c r="M895">
        <v>0</v>
      </c>
    </row>
    <row r="896" spans="2:13" x14ac:dyDescent="0.2">
      <c r="B896">
        <v>0</v>
      </c>
      <c r="C896">
        <v>0</v>
      </c>
      <c r="D896">
        <v>0</v>
      </c>
      <c r="E896">
        <v>0</v>
      </c>
      <c r="F896">
        <v>0</v>
      </c>
      <c r="G896">
        <v>1111111</v>
      </c>
      <c r="H896">
        <v>0</v>
      </c>
      <c r="I896">
        <v>0</v>
      </c>
      <c r="J896">
        <v>0</v>
      </c>
      <c r="K896">
        <v>0</v>
      </c>
      <c r="L896">
        <v>0</v>
      </c>
      <c r="M896">
        <v>0</v>
      </c>
    </row>
    <row r="897" spans="2:13" x14ac:dyDescent="0.2">
      <c r="B897">
        <v>0</v>
      </c>
      <c r="C897">
        <v>0</v>
      </c>
      <c r="D897">
        <v>0</v>
      </c>
      <c r="E897">
        <v>0</v>
      </c>
      <c r="F897">
        <v>0</v>
      </c>
      <c r="G897">
        <v>1111111</v>
      </c>
      <c r="H897">
        <v>0</v>
      </c>
      <c r="I897">
        <v>0</v>
      </c>
      <c r="J897">
        <v>0</v>
      </c>
      <c r="K897">
        <v>0</v>
      </c>
      <c r="L897">
        <v>0</v>
      </c>
      <c r="M897">
        <v>0</v>
      </c>
    </row>
    <row r="898" spans="2:13" x14ac:dyDescent="0.2">
      <c r="B898">
        <v>0</v>
      </c>
      <c r="C898">
        <v>0</v>
      </c>
      <c r="D898">
        <v>0</v>
      </c>
      <c r="E898">
        <v>0</v>
      </c>
      <c r="F898">
        <v>0</v>
      </c>
      <c r="G898">
        <v>1111111</v>
      </c>
      <c r="H898">
        <v>0</v>
      </c>
      <c r="I898">
        <v>0</v>
      </c>
      <c r="J898">
        <v>0</v>
      </c>
      <c r="K898">
        <v>0</v>
      </c>
      <c r="L898">
        <v>0</v>
      </c>
      <c r="M898">
        <v>0</v>
      </c>
    </row>
    <row r="899" spans="2:13" x14ac:dyDescent="0.2">
      <c r="B899">
        <v>0</v>
      </c>
      <c r="C899">
        <v>0</v>
      </c>
      <c r="D899">
        <v>0</v>
      </c>
      <c r="E899">
        <v>0</v>
      </c>
      <c r="F899">
        <v>0</v>
      </c>
      <c r="G899">
        <v>1111111</v>
      </c>
      <c r="H899">
        <v>0</v>
      </c>
      <c r="I899">
        <v>0</v>
      </c>
      <c r="J899">
        <v>0</v>
      </c>
      <c r="K899">
        <v>0</v>
      </c>
      <c r="L899">
        <v>0</v>
      </c>
      <c r="M899">
        <v>0</v>
      </c>
    </row>
    <row r="900" spans="2:13" x14ac:dyDescent="0.2">
      <c r="B900">
        <v>0</v>
      </c>
      <c r="C900">
        <v>0</v>
      </c>
      <c r="D900">
        <v>0</v>
      </c>
      <c r="E900">
        <v>0</v>
      </c>
      <c r="F900">
        <v>0</v>
      </c>
      <c r="G900">
        <v>1111111</v>
      </c>
      <c r="H900">
        <v>0</v>
      </c>
      <c r="I900">
        <v>0</v>
      </c>
      <c r="J900">
        <v>0</v>
      </c>
      <c r="K900">
        <v>0</v>
      </c>
      <c r="L900">
        <v>0</v>
      </c>
      <c r="M900">
        <v>0</v>
      </c>
    </row>
    <row r="901" spans="2:13" x14ac:dyDescent="0.2">
      <c r="B901">
        <v>0</v>
      </c>
      <c r="C901">
        <v>0</v>
      </c>
      <c r="D901">
        <v>0</v>
      </c>
      <c r="E901">
        <v>0</v>
      </c>
      <c r="F901">
        <v>0</v>
      </c>
      <c r="G901">
        <v>1111111</v>
      </c>
      <c r="H901">
        <v>0</v>
      </c>
      <c r="I901">
        <v>0</v>
      </c>
      <c r="J901">
        <v>0</v>
      </c>
      <c r="K901">
        <v>0</v>
      </c>
      <c r="L901">
        <v>0</v>
      </c>
      <c r="M901">
        <v>0</v>
      </c>
    </row>
    <row r="902" spans="2:13" x14ac:dyDescent="0.2">
      <c r="B902">
        <v>0</v>
      </c>
      <c r="C902">
        <v>0</v>
      </c>
      <c r="D902">
        <v>0</v>
      </c>
      <c r="E902">
        <v>0</v>
      </c>
      <c r="F902">
        <v>0</v>
      </c>
      <c r="G902">
        <v>1111111</v>
      </c>
      <c r="H902">
        <v>0</v>
      </c>
      <c r="I902">
        <v>0</v>
      </c>
      <c r="J902">
        <v>0</v>
      </c>
      <c r="K902">
        <v>0</v>
      </c>
      <c r="L902">
        <v>0</v>
      </c>
      <c r="M902">
        <v>0</v>
      </c>
    </row>
    <row r="903" spans="2:13" x14ac:dyDescent="0.2">
      <c r="B903">
        <v>0</v>
      </c>
      <c r="C903">
        <v>0</v>
      </c>
      <c r="D903">
        <v>0</v>
      </c>
      <c r="E903">
        <v>0</v>
      </c>
      <c r="F903">
        <v>0</v>
      </c>
      <c r="G903">
        <v>1111111</v>
      </c>
      <c r="H903">
        <v>0</v>
      </c>
      <c r="I903">
        <v>0</v>
      </c>
      <c r="J903">
        <v>0</v>
      </c>
      <c r="K903">
        <v>0</v>
      </c>
      <c r="L903">
        <v>0</v>
      </c>
      <c r="M903">
        <v>0</v>
      </c>
    </row>
    <row r="904" spans="2:13" x14ac:dyDescent="0.2">
      <c r="B904">
        <v>0</v>
      </c>
      <c r="C904">
        <v>0</v>
      </c>
      <c r="D904">
        <v>0</v>
      </c>
      <c r="E904">
        <v>0</v>
      </c>
      <c r="F904">
        <v>0</v>
      </c>
      <c r="G904">
        <v>1111111</v>
      </c>
      <c r="H904">
        <v>0</v>
      </c>
      <c r="I904">
        <v>0</v>
      </c>
      <c r="J904">
        <v>0</v>
      </c>
      <c r="K904">
        <v>0</v>
      </c>
      <c r="L904">
        <v>0</v>
      </c>
      <c r="M904">
        <v>0</v>
      </c>
    </row>
    <row r="905" spans="2:13" x14ac:dyDescent="0.2">
      <c r="B905">
        <v>0</v>
      </c>
      <c r="C905">
        <v>0</v>
      </c>
      <c r="D905">
        <v>0</v>
      </c>
      <c r="E905">
        <v>0</v>
      </c>
      <c r="F905">
        <v>0</v>
      </c>
      <c r="G905">
        <v>1111111</v>
      </c>
      <c r="H905">
        <v>0</v>
      </c>
      <c r="I905">
        <v>0</v>
      </c>
      <c r="J905">
        <v>0</v>
      </c>
      <c r="K905">
        <v>0</v>
      </c>
      <c r="L905">
        <v>0</v>
      </c>
      <c r="M905">
        <v>0</v>
      </c>
    </row>
    <row r="906" spans="2:13" x14ac:dyDescent="0.2">
      <c r="B906">
        <v>0</v>
      </c>
      <c r="C906">
        <v>0</v>
      </c>
      <c r="D906">
        <v>0</v>
      </c>
      <c r="E906">
        <v>0</v>
      </c>
      <c r="F906">
        <v>0</v>
      </c>
      <c r="G906">
        <v>1111111</v>
      </c>
      <c r="H906">
        <v>0</v>
      </c>
      <c r="I906">
        <v>0</v>
      </c>
      <c r="J906">
        <v>0</v>
      </c>
      <c r="K906">
        <v>0</v>
      </c>
      <c r="L906">
        <v>0</v>
      </c>
      <c r="M906">
        <v>0</v>
      </c>
    </row>
    <row r="907" spans="2:13" x14ac:dyDescent="0.2">
      <c r="B907">
        <v>0</v>
      </c>
      <c r="C907">
        <v>0</v>
      </c>
      <c r="D907">
        <v>0</v>
      </c>
      <c r="E907">
        <v>0</v>
      </c>
      <c r="F907">
        <v>0</v>
      </c>
      <c r="G907">
        <v>1111111</v>
      </c>
      <c r="H907">
        <v>0</v>
      </c>
      <c r="I907">
        <v>0</v>
      </c>
      <c r="J907">
        <v>0</v>
      </c>
      <c r="K907">
        <v>0</v>
      </c>
      <c r="L907">
        <v>0</v>
      </c>
      <c r="M907">
        <v>0</v>
      </c>
    </row>
    <row r="908" spans="2:13" x14ac:dyDescent="0.2">
      <c r="B908">
        <v>0</v>
      </c>
      <c r="C908">
        <v>0</v>
      </c>
      <c r="D908">
        <v>0</v>
      </c>
      <c r="E908">
        <v>0</v>
      </c>
      <c r="F908">
        <v>0</v>
      </c>
      <c r="G908">
        <v>1111111</v>
      </c>
      <c r="H908">
        <v>0</v>
      </c>
      <c r="I908">
        <v>0</v>
      </c>
      <c r="J908">
        <v>0</v>
      </c>
      <c r="K908">
        <v>0</v>
      </c>
      <c r="L908">
        <v>0</v>
      </c>
      <c r="M908">
        <v>0</v>
      </c>
    </row>
    <row r="909" spans="2:13" x14ac:dyDescent="0.2">
      <c r="B909">
        <v>0</v>
      </c>
      <c r="C909">
        <v>0</v>
      </c>
      <c r="D909">
        <v>0</v>
      </c>
      <c r="E909">
        <v>0</v>
      </c>
      <c r="F909">
        <v>0</v>
      </c>
      <c r="G909">
        <v>1111111</v>
      </c>
      <c r="H909">
        <v>0</v>
      </c>
      <c r="I909">
        <v>0</v>
      </c>
      <c r="J909">
        <v>0</v>
      </c>
      <c r="K909">
        <v>0</v>
      </c>
      <c r="L909">
        <v>0</v>
      </c>
      <c r="M909">
        <v>0</v>
      </c>
    </row>
    <row r="910" spans="2:13" x14ac:dyDescent="0.2">
      <c r="B910">
        <v>0</v>
      </c>
      <c r="C910">
        <v>0</v>
      </c>
      <c r="D910">
        <v>0</v>
      </c>
      <c r="E910">
        <v>0</v>
      </c>
      <c r="F910">
        <v>0</v>
      </c>
      <c r="G910">
        <v>1111111</v>
      </c>
      <c r="H910">
        <v>0</v>
      </c>
      <c r="I910">
        <v>0</v>
      </c>
      <c r="J910">
        <v>0</v>
      </c>
      <c r="K910">
        <v>0</v>
      </c>
      <c r="L910">
        <v>0</v>
      </c>
      <c r="M910">
        <v>0</v>
      </c>
    </row>
    <row r="911" spans="2:13" x14ac:dyDescent="0.2">
      <c r="B911">
        <v>0</v>
      </c>
      <c r="C911">
        <v>0</v>
      </c>
      <c r="D911">
        <v>0</v>
      </c>
      <c r="E911">
        <v>0</v>
      </c>
      <c r="F911">
        <v>0</v>
      </c>
      <c r="G911">
        <v>1111111</v>
      </c>
      <c r="H911">
        <v>0</v>
      </c>
      <c r="I911">
        <v>0</v>
      </c>
      <c r="J911">
        <v>0</v>
      </c>
      <c r="K911">
        <v>0</v>
      </c>
      <c r="L911">
        <v>0</v>
      </c>
      <c r="M911">
        <v>0</v>
      </c>
    </row>
    <row r="912" spans="2:13" x14ac:dyDescent="0.2">
      <c r="B912">
        <v>0</v>
      </c>
      <c r="C912">
        <v>0</v>
      </c>
      <c r="D912">
        <v>0</v>
      </c>
      <c r="E912">
        <v>0</v>
      </c>
      <c r="F912">
        <v>0</v>
      </c>
      <c r="G912">
        <v>1111111</v>
      </c>
      <c r="H912">
        <v>0</v>
      </c>
      <c r="I912">
        <v>0</v>
      </c>
      <c r="J912">
        <v>0</v>
      </c>
      <c r="K912">
        <v>0</v>
      </c>
      <c r="L912">
        <v>0</v>
      </c>
      <c r="M912">
        <v>0</v>
      </c>
    </row>
    <row r="913" spans="2:13" x14ac:dyDescent="0.2">
      <c r="B913">
        <v>0</v>
      </c>
      <c r="C913">
        <v>0</v>
      </c>
      <c r="D913">
        <v>0</v>
      </c>
      <c r="E913">
        <v>0</v>
      </c>
      <c r="F913">
        <v>0</v>
      </c>
      <c r="G913">
        <v>1111111</v>
      </c>
      <c r="H913">
        <v>0</v>
      </c>
      <c r="I913">
        <v>0</v>
      </c>
      <c r="J913">
        <v>0</v>
      </c>
      <c r="K913">
        <v>0</v>
      </c>
      <c r="L913">
        <v>0</v>
      </c>
      <c r="M913">
        <v>0</v>
      </c>
    </row>
    <row r="914" spans="2:13" x14ac:dyDescent="0.2">
      <c r="B914">
        <v>0</v>
      </c>
      <c r="C914">
        <v>0</v>
      </c>
      <c r="D914">
        <v>0</v>
      </c>
      <c r="E914">
        <v>0</v>
      </c>
      <c r="F914">
        <v>0</v>
      </c>
      <c r="G914">
        <v>1111111</v>
      </c>
      <c r="H914">
        <v>0</v>
      </c>
      <c r="I914">
        <v>0</v>
      </c>
      <c r="J914">
        <v>0</v>
      </c>
      <c r="K914">
        <v>0</v>
      </c>
      <c r="L914">
        <v>0</v>
      </c>
      <c r="M914">
        <v>0</v>
      </c>
    </row>
    <row r="915" spans="2:13" x14ac:dyDescent="0.2">
      <c r="B915">
        <v>0</v>
      </c>
      <c r="C915">
        <v>0</v>
      </c>
      <c r="D915">
        <v>0</v>
      </c>
      <c r="E915">
        <v>0</v>
      </c>
      <c r="F915">
        <v>0</v>
      </c>
      <c r="G915">
        <v>1111111</v>
      </c>
      <c r="H915">
        <v>0</v>
      </c>
      <c r="I915">
        <v>0</v>
      </c>
      <c r="J915">
        <v>0</v>
      </c>
      <c r="K915">
        <v>0</v>
      </c>
      <c r="L915">
        <v>0</v>
      </c>
      <c r="M915">
        <v>0</v>
      </c>
    </row>
    <row r="916" spans="2:13" x14ac:dyDescent="0.2">
      <c r="B916">
        <v>0</v>
      </c>
      <c r="C916">
        <v>0</v>
      </c>
      <c r="D916">
        <v>0</v>
      </c>
      <c r="E916">
        <v>0</v>
      </c>
      <c r="F916">
        <v>0</v>
      </c>
      <c r="G916">
        <v>1111111</v>
      </c>
      <c r="H916">
        <v>0</v>
      </c>
      <c r="I916">
        <v>0</v>
      </c>
      <c r="J916">
        <v>0</v>
      </c>
      <c r="K916">
        <v>0</v>
      </c>
      <c r="L916">
        <v>0</v>
      </c>
      <c r="M916">
        <v>0</v>
      </c>
    </row>
    <row r="917" spans="2:13" x14ac:dyDescent="0.2">
      <c r="B917">
        <v>0</v>
      </c>
      <c r="C917">
        <v>0</v>
      </c>
      <c r="D917">
        <v>0</v>
      </c>
      <c r="E917">
        <v>0</v>
      </c>
      <c r="F917">
        <v>0</v>
      </c>
      <c r="G917">
        <v>1111111</v>
      </c>
      <c r="H917">
        <v>0</v>
      </c>
      <c r="I917">
        <v>0</v>
      </c>
      <c r="J917">
        <v>0</v>
      </c>
      <c r="K917">
        <v>0</v>
      </c>
      <c r="L917">
        <v>0</v>
      </c>
      <c r="M917">
        <v>0</v>
      </c>
    </row>
    <row r="918" spans="2:13" x14ac:dyDescent="0.2">
      <c r="B918">
        <v>0</v>
      </c>
      <c r="C918">
        <v>0</v>
      </c>
      <c r="D918">
        <v>0</v>
      </c>
      <c r="E918">
        <v>0</v>
      </c>
      <c r="F918">
        <v>0</v>
      </c>
      <c r="G918">
        <v>1111111</v>
      </c>
      <c r="H918">
        <v>0</v>
      </c>
      <c r="I918">
        <v>0</v>
      </c>
      <c r="J918">
        <v>0</v>
      </c>
      <c r="K918">
        <v>0</v>
      </c>
      <c r="L918">
        <v>0</v>
      </c>
      <c r="M918">
        <v>0</v>
      </c>
    </row>
    <row r="919" spans="2:13" x14ac:dyDescent="0.2">
      <c r="B919">
        <v>0</v>
      </c>
      <c r="C919">
        <v>0</v>
      </c>
      <c r="D919">
        <v>0</v>
      </c>
      <c r="E919">
        <v>0</v>
      </c>
      <c r="F919">
        <v>0</v>
      </c>
      <c r="G919">
        <v>1111111</v>
      </c>
      <c r="H919">
        <v>0</v>
      </c>
      <c r="I919">
        <v>0</v>
      </c>
      <c r="J919">
        <v>0</v>
      </c>
      <c r="K919">
        <v>0</v>
      </c>
      <c r="L919">
        <v>0</v>
      </c>
      <c r="M919">
        <v>0</v>
      </c>
    </row>
    <row r="920" spans="2:13" x14ac:dyDescent="0.2">
      <c r="B920">
        <v>0</v>
      </c>
      <c r="C920">
        <v>0</v>
      </c>
      <c r="D920">
        <v>0</v>
      </c>
      <c r="E920">
        <v>0</v>
      </c>
      <c r="F920">
        <v>0</v>
      </c>
      <c r="G920">
        <v>1111111</v>
      </c>
      <c r="H920">
        <v>0</v>
      </c>
      <c r="I920">
        <v>0</v>
      </c>
      <c r="J920">
        <v>0</v>
      </c>
      <c r="K920">
        <v>0</v>
      </c>
      <c r="L920">
        <v>0</v>
      </c>
      <c r="M920">
        <v>0</v>
      </c>
    </row>
    <row r="921" spans="2:13" x14ac:dyDescent="0.2">
      <c r="B921">
        <v>0</v>
      </c>
      <c r="C921">
        <v>0</v>
      </c>
      <c r="D921">
        <v>0</v>
      </c>
      <c r="E921">
        <v>0</v>
      </c>
      <c r="F921">
        <v>0</v>
      </c>
      <c r="G921">
        <v>1111111</v>
      </c>
      <c r="H921">
        <v>0</v>
      </c>
      <c r="I921">
        <v>0</v>
      </c>
      <c r="J921">
        <v>0</v>
      </c>
      <c r="K921">
        <v>0</v>
      </c>
      <c r="L921">
        <v>0</v>
      </c>
      <c r="M921">
        <v>0</v>
      </c>
    </row>
    <row r="922" spans="2:13" x14ac:dyDescent="0.2">
      <c r="B922">
        <v>0</v>
      </c>
      <c r="C922">
        <v>0</v>
      </c>
      <c r="D922">
        <v>0</v>
      </c>
      <c r="E922">
        <v>0</v>
      </c>
      <c r="F922">
        <v>0</v>
      </c>
      <c r="G922">
        <v>1111111</v>
      </c>
      <c r="H922">
        <v>0</v>
      </c>
      <c r="I922">
        <v>0</v>
      </c>
      <c r="J922">
        <v>0</v>
      </c>
      <c r="K922">
        <v>0</v>
      </c>
      <c r="L922">
        <v>0</v>
      </c>
      <c r="M922">
        <v>0</v>
      </c>
    </row>
    <row r="923" spans="2:13" x14ac:dyDescent="0.2">
      <c r="B923">
        <v>0</v>
      </c>
      <c r="C923">
        <v>0</v>
      </c>
      <c r="D923">
        <v>0</v>
      </c>
      <c r="E923">
        <v>0</v>
      </c>
      <c r="F923">
        <v>0</v>
      </c>
      <c r="G923">
        <v>1111111</v>
      </c>
      <c r="H923">
        <v>0</v>
      </c>
      <c r="I923">
        <v>0</v>
      </c>
      <c r="J923">
        <v>0</v>
      </c>
      <c r="K923">
        <v>0</v>
      </c>
      <c r="L923">
        <v>0</v>
      </c>
      <c r="M923">
        <v>0</v>
      </c>
    </row>
    <row r="924" spans="2:13" x14ac:dyDescent="0.2">
      <c r="B924">
        <v>0</v>
      </c>
      <c r="C924">
        <v>0</v>
      </c>
      <c r="D924">
        <v>0</v>
      </c>
      <c r="E924">
        <v>0</v>
      </c>
      <c r="F924">
        <v>0</v>
      </c>
      <c r="G924">
        <v>1111111</v>
      </c>
      <c r="H924">
        <v>0</v>
      </c>
      <c r="I924">
        <v>0</v>
      </c>
      <c r="J924">
        <v>0</v>
      </c>
      <c r="K924">
        <v>0</v>
      </c>
      <c r="L924">
        <v>0</v>
      </c>
      <c r="M924">
        <v>0</v>
      </c>
    </row>
    <row r="925" spans="2:13" x14ac:dyDescent="0.2">
      <c r="B925">
        <v>0</v>
      </c>
      <c r="C925">
        <v>0</v>
      </c>
      <c r="D925">
        <v>0</v>
      </c>
      <c r="E925">
        <v>0</v>
      </c>
      <c r="F925">
        <v>0</v>
      </c>
      <c r="G925">
        <v>1111111</v>
      </c>
      <c r="H925">
        <v>0</v>
      </c>
      <c r="I925">
        <v>0</v>
      </c>
      <c r="J925">
        <v>0</v>
      </c>
      <c r="K925">
        <v>0</v>
      </c>
      <c r="L925">
        <v>0</v>
      </c>
      <c r="M925">
        <v>0</v>
      </c>
    </row>
    <row r="926" spans="2:13" x14ac:dyDescent="0.2">
      <c r="B926">
        <v>0</v>
      </c>
      <c r="C926">
        <v>0</v>
      </c>
      <c r="D926">
        <v>0</v>
      </c>
      <c r="E926">
        <v>0</v>
      </c>
      <c r="F926">
        <v>0</v>
      </c>
      <c r="G926">
        <v>1111111</v>
      </c>
      <c r="H926">
        <v>0</v>
      </c>
      <c r="I926">
        <v>0</v>
      </c>
      <c r="J926">
        <v>0</v>
      </c>
      <c r="K926">
        <v>0</v>
      </c>
      <c r="L926">
        <v>0</v>
      </c>
      <c r="M926">
        <v>0</v>
      </c>
    </row>
    <row r="927" spans="2:13" x14ac:dyDescent="0.2">
      <c r="B927">
        <v>0</v>
      </c>
      <c r="C927">
        <v>0</v>
      </c>
      <c r="D927">
        <v>0</v>
      </c>
      <c r="E927">
        <v>0</v>
      </c>
      <c r="F927">
        <v>0</v>
      </c>
      <c r="G927">
        <v>1111111</v>
      </c>
      <c r="H927">
        <v>0</v>
      </c>
      <c r="I927">
        <v>0</v>
      </c>
      <c r="J927">
        <v>0</v>
      </c>
      <c r="K927">
        <v>0</v>
      </c>
      <c r="L927">
        <v>0</v>
      </c>
      <c r="M927">
        <v>0</v>
      </c>
    </row>
    <row r="928" spans="2:13" x14ac:dyDescent="0.2">
      <c r="B928">
        <v>0</v>
      </c>
      <c r="C928">
        <v>0</v>
      </c>
      <c r="D928">
        <v>0</v>
      </c>
      <c r="E928">
        <v>0</v>
      </c>
      <c r="F928">
        <v>0</v>
      </c>
      <c r="G928">
        <v>1111111</v>
      </c>
      <c r="H928">
        <v>0</v>
      </c>
      <c r="I928">
        <v>0</v>
      </c>
      <c r="J928">
        <v>0</v>
      </c>
      <c r="K928">
        <v>0</v>
      </c>
      <c r="L928">
        <v>0</v>
      </c>
      <c r="M928">
        <v>0</v>
      </c>
    </row>
    <row r="929" spans="2:13" x14ac:dyDescent="0.2">
      <c r="B929">
        <v>0</v>
      </c>
      <c r="C929">
        <v>0</v>
      </c>
      <c r="D929">
        <v>0</v>
      </c>
      <c r="E929">
        <v>0</v>
      </c>
      <c r="F929">
        <v>0</v>
      </c>
      <c r="G929">
        <v>1111111</v>
      </c>
      <c r="H929">
        <v>0</v>
      </c>
      <c r="I929">
        <v>0</v>
      </c>
      <c r="J929">
        <v>0</v>
      </c>
      <c r="K929">
        <v>0</v>
      </c>
      <c r="L929">
        <v>0</v>
      </c>
      <c r="M929">
        <v>0</v>
      </c>
    </row>
    <row r="930" spans="2:13" x14ac:dyDescent="0.2">
      <c r="B930">
        <v>0</v>
      </c>
      <c r="C930">
        <v>0</v>
      </c>
      <c r="D930">
        <v>0</v>
      </c>
      <c r="E930">
        <v>0</v>
      </c>
      <c r="F930">
        <v>0</v>
      </c>
      <c r="G930">
        <v>1111111</v>
      </c>
      <c r="H930">
        <v>0</v>
      </c>
      <c r="I930">
        <v>0</v>
      </c>
      <c r="J930">
        <v>0</v>
      </c>
      <c r="K930">
        <v>0</v>
      </c>
      <c r="L930">
        <v>0</v>
      </c>
      <c r="M930">
        <v>0</v>
      </c>
    </row>
    <row r="931" spans="2:13" x14ac:dyDescent="0.2">
      <c r="B931">
        <v>0</v>
      </c>
      <c r="C931">
        <v>0</v>
      </c>
      <c r="D931">
        <v>0</v>
      </c>
      <c r="E931">
        <v>0</v>
      </c>
      <c r="F931">
        <v>0</v>
      </c>
      <c r="G931">
        <v>1111111</v>
      </c>
      <c r="H931">
        <v>0</v>
      </c>
      <c r="I931">
        <v>0</v>
      </c>
      <c r="J931">
        <v>0</v>
      </c>
      <c r="K931">
        <v>0</v>
      </c>
      <c r="L931">
        <v>0</v>
      </c>
      <c r="M931">
        <v>0</v>
      </c>
    </row>
    <row r="932" spans="2:13" x14ac:dyDescent="0.2">
      <c r="B932">
        <v>0</v>
      </c>
      <c r="C932">
        <v>0</v>
      </c>
      <c r="D932">
        <v>0</v>
      </c>
      <c r="E932">
        <v>0</v>
      </c>
      <c r="F932">
        <v>0</v>
      </c>
      <c r="G932">
        <v>1111111</v>
      </c>
      <c r="H932">
        <v>0</v>
      </c>
      <c r="I932">
        <v>0</v>
      </c>
      <c r="J932">
        <v>0</v>
      </c>
      <c r="K932">
        <v>0</v>
      </c>
      <c r="L932">
        <v>0</v>
      </c>
      <c r="M932">
        <v>0</v>
      </c>
    </row>
    <row r="933" spans="2:13" x14ac:dyDescent="0.2">
      <c r="B933">
        <v>0</v>
      </c>
      <c r="C933">
        <v>0</v>
      </c>
      <c r="D933">
        <v>0</v>
      </c>
      <c r="E933">
        <v>0</v>
      </c>
      <c r="F933">
        <v>0</v>
      </c>
      <c r="G933">
        <v>1111111</v>
      </c>
      <c r="H933">
        <v>0</v>
      </c>
      <c r="I933">
        <v>0</v>
      </c>
      <c r="J933">
        <v>0</v>
      </c>
      <c r="K933">
        <v>0</v>
      </c>
      <c r="L933">
        <v>0</v>
      </c>
      <c r="M933">
        <v>0</v>
      </c>
    </row>
    <row r="934" spans="2:13" x14ac:dyDescent="0.2">
      <c r="B934">
        <v>0</v>
      </c>
      <c r="C934">
        <v>0</v>
      </c>
      <c r="D934">
        <v>0</v>
      </c>
      <c r="E934">
        <v>0</v>
      </c>
      <c r="F934">
        <v>0</v>
      </c>
      <c r="G934">
        <v>1111111</v>
      </c>
      <c r="H934">
        <v>0</v>
      </c>
      <c r="I934">
        <v>0</v>
      </c>
      <c r="J934">
        <v>0</v>
      </c>
      <c r="K934">
        <v>0</v>
      </c>
      <c r="L934">
        <v>0</v>
      </c>
      <c r="M934">
        <v>0</v>
      </c>
    </row>
    <row r="935" spans="2:13" x14ac:dyDescent="0.2">
      <c r="B935">
        <v>0</v>
      </c>
      <c r="C935">
        <v>0</v>
      </c>
      <c r="D935">
        <v>0</v>
      </c>
      <c r="E935">
        <v>0</v>
      </c>
      <c r="F935">
        <v>0</v>
      </c>
      <c r="G935">
        <v>1111111</v>
      </c>
      <c r="H935">
        <v>0</v>
      </c>
      <c r="I935">
        <v>0</v>
      </c>
      <c r="J935">
        <v>0</v>
      </c>
      <c r="K935">
        <v>0</v>
      </c>
      <c r="L935">
        <v>0</v>
      </c>
      <c r="M935">
        <v>0</v>
      </c>
    </row>
    <row r="936" spans="2:13" x14ac:dyDescent="0.2">
      <c r="B936">
        <v>0</v>
      </c>
      <c r="C936">
        <v>0</v>
      </c>
      <c r="D936">
        <v>0</v>
      </c>
      <c r="E936">
        <v>0</v>
      </c>
      <c r="F936">
        <v>0</v>
      </c>
      <c r="G936">
        <v>1111111</v>
      </c>
      <c r="H936">
        <v>0</v>
      </c>
      <c r="I936">
        <v>0</v>
      </c>
      <c r="J936">
        <v>0</v>
      </c>
      <c r="K936">
        <v>0</v>
      </c>
      <c r="L936">
        <v>0</v>
      </c>
      <c r="M936">
        <v>0</v>
      </c>
    </row>
    <row r="937" spans="2:13" x14ac:dyDescent="0.2">
      <c r="B937">
        <v>0</v>
      </c>
      <c r="C937">
        <v>0</v>
      </c>
      <c r="D937">
        <v>0</v>
      </c>
      <c r="E937">
        <v>0</v>
      </c>
      <c r="F937">
        <v>0</v>
      </c>
      <c r="G937">
        <v>1111111</v>
      </c>
      <c r="H937">
        <v>0</v>
      </c>
      <c r="I937">
        <v>0</v>
      </c>
      <c r="J937">
        <v>0</v>
      </c>
      <c r="K937">
        <v>0</v>
      </c>
      <c r="L937">
        <v>0</v>
      </c>
      <c r="M937">
        <v>0</v>
      </c>
    </row>
    <row r="938" spans="2:13" x14ac:dyDescent="0.2">
      <c r="B938">
        <v>0</v>
      </c>
      <c r="C938">
        <v>0</v>
      </c>
      <c r="D938">
        <v>0</v>
      </c>
      <c r="E938">
        <v>0</v>
      </c>
      <c r="F938">
        <v>0</v>
      </c>
      <c r="G938">
        <v>1111111</v>
      </c>
      <c r="H938">
        <v>0</v>
      </c>
      <c r="I938">
        <v>0</v>
      </c>
      <c r="J938">
        <v>0</v>
      </c>
      <c r="K938">
        <v>0</v>
      </c>
      <c r="L938">
        <v>0</v>
      </c>
      <c r="M938">
        <v>0</v>
      </c>
    </row>
    <row r="939" spans="2:13" x14ac:dyDescent="0.2">
      <c r="B939">
        <v>0</v>
      </c>
      <c r="C939">
        <v>0</v>
      </c>
      <c r="D939">
        <v>0</v>
      </c>
      <c r="E939">
        <v>0</v>
      </c>
      <c r="F939">
        <v>0</v>
      </c>
      <c r="G939">
        <v>1111111</v>
      </c>
      <c r="H939">
        <v>0</v>
      </c>
      <c r="I939">
        <v>0</v>
      </c>
      <c r="J939">
        <v>0</v>
      </c>
      <c r="K939">
        <v>0</v>
      </c>
      <c r="L939">
        <v>0</v>
      </c>
      <c r="M939">
        <v>0</v>
      </c>
    </row>
    <row r="940" spans="2:13" x14ac:dyDescent="0.2">
      <c r="B940">
        <v>0</v>
      </c>
      <c r="C940">
        <v>0</v>
      </c>
      <c r="D940">
        <v>0</v>
      </c>
      <c r="E940">
        <v>0</v>
      </c>
      <c r="F940">
        <v>0</v>
      </c>
      <c r="G940">
        <v>1111111</v>
      </c>
      <c r="H940">
        <v>0</v>
      </c>
      <c r="I940">
        <v>0</v>
      </c>
      <c r="J940">
        <v>0</v>
      </c>
      <c r="K940">
        <v>0</v>
      </c>
      <c r="L940">
        <v>0</v>
      </c>
      <c r="M940">
        <v>0</v>
      </c>
    </row>
    <row r="941" spans="2:13" x14ac:dyDescent="0.2">
      <c r="B941">
        <v>0</v>
      </c>
      <c r="C941">
        <v>0</v>
      </c>
      <c r="D941">
        <v>0</v>
      </c>
      <c r="E941">
        <v>0</v>
      </c>
      <c r="F941">
        <v>0</v>
      </c>
      <c r="G941">
        <v>1111111</v>
      </c>
      <c r="H941">
        <v>0</v>
      </c>
      <c r="I941">
        <v>0</v>
      </c>
      <c r="J941">
        <v>0</v>
      </c>
      <c r="K941">
        <v>0</v>
      </c>
      <c r="L941">
        <v>0</v>
      </c>
      <c r="M941">
        <v>0</v>
      </c>
    </row>
    <row r="942" spans="2:13" x14ac:dyDescent="0.2">
      <c r="B942">
        <v>0</v>
      </c>
      <c r="C942">
        <v>0</v>
      </c>
      <c r="D942">
        <v>0</v>
      </c>
      <c r="E942">
        <v>0</v>
      </c>
      <c r="F942">
        <v>0</v>
      </c>
      <c r="G942">
        <v>1111111</v>
      </c>
      <c r="H942">
        <v>0</v>
      </c>
      <c r="I942">
        <v>0</v>
      </c>
      <c r="J942">
        <v>0</v>
      </c>
      <c r="K942">
        <v>0</v>
      </c>
      <c r="L942">
        <v>0</v>
      </c>
      <c r="M942">
        <v>0</v>
      </c>
    </row>
    <row r="943" spans="2:13" x14ac:dyDescent="0.2">
      <c r="B943">
        <v>0</v>
      </c>
      <c r="C943">
        <v>0</v>
      </c>
      <c r="D943">
        <v>0</v>
      </c>
      <c r="E943">
        <v>0</v>
      </c>
      <c r="F943">
        <v>0</v>
      </c>
      <c r="G943">
        <v>1111111</v>
      </c>
      <c r="H943">
        <v>0</v>
      </c>
      <c r="I943">
        <v>0</v>
      </c>
      <c r="J943">
        <v>0</v>
      </c>
      <c r="K943">
        <v>0</v>
      </c>
      <c r="L943">
        <v>0</v>
      </c>
      <c r="M943">
        <v>0</v>
      </c>
    </row>
    <row r="944" spans="2:13" x14ac:dyDescent="0.2">
      <c r="B944">
        <v>0</v>
      </c>
      <c r="C944">
        <v>0</v>
      </c>
      <c r="D944">
        <v>0</v>
      </c>
      <c r="E944">
        <v>0</v>
      </c>
      <c r="F944">
        <v>0</v>
      </c>
      <c r="G944">
        <v>1111111</v>
      </c>
      <c r="H944">
        <v>0</v>
      </c>
      <c r="I944">
        <v>0</v>
      </c>
      <c r="J944">
        <v>0</v>
      </c>
      <c r="K944">
        <v>0</v>
      </c>
      <c r="L944">
        <v>0</v>
      </c>
      <c r="M944">
        <v>0</v>
      </c>
    </row>
    <row r="945" spans="2:13" x14ac:dyDescent="0.2">
      <c r="B945">
        <v>0</v>
      </c>
      <c r="C945">
        <v>0</v>
      </c>
      <c r="D945">
        <v>0</v>
      </c>
      <c r="E945">
        <v>0</v>
      </c>
      <c r="F945">
        <v>0</v>
      </c>
      <c r="G945">
        <v>1111111</v>
      </c>
      <c r="H945">
        <v>0</v>
      </c>
      <c r="I945">
        <v>0</v>
      </c>
      <c r="J945">
        <v>0</v>
      </c>
      <c r="K945">
        <v>0</v>
      </c>
      <c r="L945">
        <v>0</v>
      </c>
      <c r="M945">
        <v>0</v>
      </c>
    </row>
    <row r="946" spans="2:13" x14ac:dyDescent="0.2">
      <c r="B946">
        <v>0</v>
      </c>
      <c r="C946">
        <v>0</v>
      </c>
      <c r="D946">
        <v>0</v>
      </c>
      <c r="E946">
        <v>0</v>
      </c>
      <c r="F946">
        <v>0</v>
      </c>
      <c r="G946">
        <v>1111111</v>
      </c>
      <c r="H946">
        <v>0</v>
      </c>
      <c r="I946">
        <v>0</v>
      </c>
      <c r="J946">
        <v>0</v>
      </c>
      <c r="K946">
        <v>0</v>
      </c>
      <c r="L946">
        <v>0</v>
      </c>
      <c r="M946">
        <v>0</v>
      </c>
    </row>
    <row r="947" spans="2:13" x14ac:dyDescent="0.2">
      <c r="B947">
        <v>0</v>
      </c>
      <c r="C947">
        <v>0</v>
      </c>
      <c r="D947">
        <v>0</v>
      </c>
      <c r="E947">
        <v>0</v>
      </c>
      <c r="F947">
        <v>0</v>
      </c>
      <c r="G947">
        <v>1111111</v>
      </c>
      <c r="H947">
        <v>0</v>
      </c>
      <c r="I947">
        <v>0</v>
      </c>
      <c r="J947">
        <v>0</v>
      </c>
      <c r="K947">
        <v>0</v>
      </c>
      <c r="L947">
        <v>0</v>
      </c>
      <c r="M947">
        <v>0</v>
      </c>
    </row>
    <row r="948" spans="2:13" x14ac:dyDescent="0.2">
      <c r="B948">
        <v>0</v>
      </c>
      <c r="C948">
        <v>0</v>
      </c>
      <c r="D948">
        <v>0</v>
      </c>
      <c r="E948">
        <v>0</v>
      </c>
      <c r="F948">
        <v>0</v>
      </c>
      <c r="G948">
        <v>1111111</v>
      </c>
      <c r="H948">
        <v>0</v>
      </c>
      <c r="I948">
        <v>0</v>
      </c>
      <c r="J948">
        <v>0</v>
      </c>
      <c r="K948">
        <v>0</v>
      </c>
      <c r="L948">
        <v>0</v>
      </c>
      <c r="M948">
        <v>0</v>
      </c>
    </row>
    <row r="949" spans="2:13" x14ac:dyDescent="0.2">
      <c r="B949">
        <v>0</v>
      </c>
      <c r="C949">
        <v>0</v>
      </c>
      <c r="D949">
        <v>0</v>
      </c>
      <c r="E949">
        <v>0</v>
      </c>
      <c r="F949">
        <v>0</v>
      </c>
      <c r="G949">
        <v>1111111</v>
      </c>
      <c r="H949">
        <v>0</v>
      </c>
      <c r="I949">
        <v>0</v>
      </c>
      <c r="J949">
        <v>0</v>
      </c>
      <c r="K949">
        <v>0</v>
      </c>
      <c r="L949">
        <v>0</v>
      </c>
      <c r="M949">
        <v>0</v>
      </c>
    </row>
    <row r="950" spans="2:13" x14ac:dyDescent="0.2">
      <c r="B950">
        <v>0</v>
      </c>
      <c r="C950">
        <v>0</v>
      </c>
      <c r="D950">
        <v>0</v>
      </c>
      <c r="E950">
        <v>0</v>
      </c>
      <c r="F950">
        <v>0</v>
      </c>
      <c r="G950">
        <v>1111111</v>
      </c>
      <c r="H950">
        <v>0</v>
      </c>
      <c r="I950">
        <v>0</v>
      </c>
      <c r="J950">
        <v>0</v>
      </c>
      <c r="K950">
        <v>0</v>
      </c>
      <c r="L950">
        <v>0</v>
      </c>
      <c r="M950">
        <v>0</v>
      </c>
    </row>
    <row r="951" spans="2:13" x14ac:dyDescent="0.2">
      <c r="B951">
        <v>0</v>
      </c>
      <c r="C951">
        <v>0</v>
      </c>
      <c r="D951">
        <v>0</v>
      </c>
      <c r="E951">
        <v>0</v>
      </c>
      <c r="F951">
        <v>0</v>
      </c>
      <c r="G951">
        <v>1111111</v>
      </c>
      <c r="H951">
        <v>0</v>
      </c>
      <c r="I951">
        <v>0</v>
      </c>
      <c r="J951">
        <v>0</v>
      </c>
      <c r="K951">
        <v>0</v>
      </c>
      <c r="L951">
        <v>0</v>
      </c>
      <c r="M951">
        <v>0</v>
      </c>
    </row>
    <row r="952" spans="2:13" x14ac:dyDescent="0.2">
      <c r="B952">
        <v>0</v>
      </c>
      <c r="C952">
        <v>0</v>
      </c>
      <c r="D952">
        <v>0</v>
      </c>
      <c r="E952">
        <v>0</v>
      </c>
      <c r="F952">
        <v>0</v>
      </c>
      <c r="G952">
        <v>1111111</v>
      </c>
      <c r="H952">
        <v>0</v>
      </c>
      <c r="I952">
        <v>0</v>
      </c>
      <c r="J952">
        <v>0</v>
      </c>
      <c r="K952">
        <v>0</v>
      </c>
      <c r="L952">
        <v>0</v>
      </c>
      <c r="M952">
        <v>0</v>
      </c>
    </row>
    <row r="953" spans="2:13" x14ac:dyDescent="0.2">
      <c r="B953">
        <v>0</v>
      </c>
      <c r="C953">
        <v>0</v>
      </c>
      <c r="D953">
        <v>0</v>
      </c>
      <c r="E953">
        <v>0</v>
      </c>
      <c r="F953">
        <v>0</v>
      </c>
      <c r="G953">
        <v>1111111</v>
      </c>
      <c r="H953">
        <v>0</v>
      </c>
      <c r="I953">
        <v>0</v>
      </c>
      <c r="J953">
        <v>0</v>
      </c>
      <c r="K953">
        <v>0</v>
      </c>
      <c r="L953">
        <v>0</v>
      </c>
      <c r="M953">
        <v>0</v>
      </c>
    </row>
    <row r="954" spans="2:13" x14ac:dyDescent="0.2">
      <c r="B954">
        <v>0</v>
      </c>
      <c r="C954">
        <v>0</v>
      </c>
      <c r="D954">
        <v>0</v>
      </c>
      <c r="E954">
        <v>0</v>
      </c>
      <c r="F954">
        <v>0</v>
      </c>
      <c r="G954">
        <v>1111111</v>
      </c>
      <c r="H954">
        <v>0</v>
      </c>
      <c r="I954">
        <v>0</v>
      </c>
      <c r="J954">
        <v>0</v>
      </c>
      <c r="K954">
        <v>0</v>
      </c>
      <c r="L954">
        <v>0</v>
      </c>
      <c r="M954">
        <v>0</v>
      </c>
    </row>
    <row r="955" spans="2:13" x14ac:dyDescent="0.2">
      <c r="B955">
        <v>0</v>
      </c>
      <c r="C955">
        <v>0</v>
      </c>
      <c r="D955">
        <v>0</v>
      </c>
      <c r="E955">
        <v>0</v>
      </c>
      <c r="F955">
        <v>0</v>
      </c>
      <c r="G955">
        <v>1111111</v>
      </c>
      <c r="H955">
        <v>0</v>
      </c>
      <c r="I955">
        <v>0</v>
      </c>
      <c r="J955">
        <v>0</v>
      </c>
      <c r="K955">
        <v>0</v>
      </c>
      <c r="L955">
        <v>0</v>
      </c>
      <c r="M955">
        <v>0</v>
      </c>
    </row>
    <row r="956" spans="2:13" x14ac:dyDescent="0.2">
      <c r="B956">
        <v>0</v>
      </c>
      <c r="C956">
        <v>0</v>
      </c>
      <c r="D956">
        <v>0</v>
      </c>
      <c r="E956">
        <v>0</v>
      </c>
      <c r="F956">
        <v>0</v>
      </c>
      <c r="G956">
        <v>1111111</v>
      </c>
      <c r="H956">
        <v>0</v>
      </c>
      <c r="I956">
        <v>0</v>
      </c>
      <c r="J956">
        <v>0</v>
      </c>
      <c r="K956">
        <v>0</v>
      </c>
      <c r="L956">
        <v>0</v>
      </c>
      <c r="M956">
        <v>0</v>
      </c>
    </row>
    <row r="957" spans="2:13" x14ac:dyDescent="0.2">
      <c r="B957">
        <v>0</v>
      </c>
      <c r="C957">
        <v>0</v>
      </c>
      <c r="D957">
        <v>0</v>
      </c>
      <c r="E957">
        <v>0</v>
      </c>
      <c r="F957">
        <v>0</v>
      </c>
      <c r="G957">
        <v>1111111</v>
      </c>
      <c r="H957">
        <v>0</v>
      </c>
      <c r="I957">
        <v>0</v>
      </c>
      <c r="J957">
        <v>0</v>
      </c>
      <c r="K957">
        <v>0</v>
      </c>
      <c r="L957">
        <v>0</v>
      </c>
      <c r="M957">
        <v>0</v>
      </c>
    </row>
    <row r="958" spans="2:13" x14ac:dyDescent="0.2">
      <c r="B958">
        <v>0</v>
      </c>
      <c r="C958">
        <v>0</v>
      </c>
      <c r="D958">
        <v>0</v>
      </c>
      <c r="E958">
        <v>0</v>
      </c>
      <c r="F958">
        <v>0</v>
      </c>
      <c r="G958">
        <v>1111111</v>
      </c>
      <c r="H958">
        <v>0</v>
      </c>
      <c r="I958">
        <v>0</v>
      </c>
      <c r="J958">
        <v>0</v>
      </c>
      <c r="K958">
        <v>0</v>
      </c>
      <c r="L958">
        <v>0</v>
      </c>
      <c r="M958">
        <v>0</v>
      </c>
    </row>
    <row r="959" spans="2:13" x14ac:dyDescent="0.2">
      <c r="B959">
        <v>0</v>
      </c>
      <c r="C959">
        <v>0</v>
      </c>
      <c r="D959">
        <v>0</v>
      </c>
      <c r="E959">
        <v>0</v>
      </c>
      <c r="F959">
        <v>0</v>
      </c>
      <c r="G959">
        <v>1111111</v>
      </c>
      <c r="H959">
        <v>0</v>
      </c>
      <c r="I959">
        <v>0</v>
      </c>
      <c r="J959">
        <v>0</v>
      </c>
      <c r="K959">
        <v>0</v>
      </c>
      <c r="L959">
        <v>0</v>
      </c>
      <c r="M959">
        <v>0</v>
      </c>
    </row>
    <row r="960" spans="2:13" x14ac:dyDescent="0.2">
      <c r="B960">
        <v>0</v>
      </c>
      <c r="C960">
        <v>0</v>
      </c>
      <c r="D960">
        <v>0</v>
      </c>
      <c r="E960">
        <v>0</v>
      </c>
      <c r="F960">
        <v>0</v>
      </c>
      <c r="G960">
        <v>1111111</v>
      </c>
      <c r="H960">
        <v>0</v>
      </c>
      <c r="I960">
        <v>0</v>
      </c>
      <c r="J960">
        <v>0</v>
      </c>
      <c r="K960">
        <v>0</v>
      </c>
      <c r="L960">
        <v>0</v>
      </c>
      <c r="M960">
        <v>0</v>
      </c>
    </row>
    <row r="961" spans="2:13" x14ac:dyDescent="0.2">
      <c r="B961">
        <v>0</v>
      </c>
      <c r="C961">
        <v>0</v>
      </c>
      <c r="D961">
        <v>0</v>
      </c>
      <c r="E961">
        <v>0</v>
      </c>
      <c r="F961">
        <v>0</v>
      </c>
      <c r="G961">
        <v>1111111</v>
      </c>
      <c r="H961">
        <v>0</v>
      </c>
      <c r="I961">
        <v>0</v>
      </c>
      <c r="J961">
        <v>0</v>
      </c>
      <c r="K961">
        <v>0</v>
      </c>
      <c r="L961">
        <v>0</v>
      </c>
      <c r="M961">
        <v>0</v>
      </c>
    </row>
    <row r="962" spans="2:13" x14ac:dyDescent="0.2">
      <c r="B962">
        <v>0</v>
      </c>
      <c r="C962">
        <v>0</v>
      </c>
      <c r="D962">
        <v>0</v>
      </c>
      <c r="E962">
        <v>0</v>
      </c>
      <c r="F962">
        <v>0</v>
      </c>
      <c r="G962">
        <v>1111111</v>
      </c>
      <c r="H962">
        <v>0</v>
      </c>
      <c r="I962">
        <v>0</v>
      </c>
      <c r="J962">
        <v>0</v>
      </c>
      <c r="K962">
        <v>0</v>
      </c>
      <c r="L962">
        <v>0</v>
      </c>
      <c r="M962">
        <v>0</v>
      </c>
    </row>
    <row r="963" spans="2:13" x14ac:dyDescent="0.2">
      <c r="B963">
        <v>0</v>
      </c>
      <c r="C963">
        <v>0</v>
      </c>
      <c r="D963">
        <v>0</v>
      </c>
      <c r="E963">
        <v>0</v>
      </c>
      <c r="F963">
        <v>0</v>
      </c>
      <c r="G963">
        <v>1111111</v>
      </c>
      <c r="H963">
        <v>0</v>
      </c>
      <c r="I963">
        <v>0</v>
      </c>
      <c r="J963">
        <v>0</v>
      </c>
      <c r="K963">
        <v>0</v>
      </c>
      <c r="L963">
        <v>0</v>
      </c>
      <c r="M963">
        <v>0</v>
      </c>
    </row>
    <row r="964" spans="2:13" x14ac:dyDescent="0.2">
      <c r="B964">
        <v>0</v>
      </c>
      <c r="C964">
        <v>0</v>
      </c>
      <c r="D964">
        <v>0</v>
      </c>
      <c r="E964">
        <v>0</v>
      </c>
      <c r="F964">
        <v>0</v>
      </c>
      <c r="G964">
        <v>1111111</v>
      </c>
      <c r="H964">
        <v>0</v>
      </c>
      <c r="I964">
        <v>0</v>
      </c>
      <c r="J964">
        <v>0</v>
      </c>
      <c r="K964">
        <v>0</v>
      </c>
      <c r="L964">
        <v>0</v>
      </c>
      <c r="M964">
        <v>0</v>
      </c>
    </row>
    <row r="965" spans="2:13" x14ac:dyDescent="0.2">
      <c r="B965">
        <v>0</v>
      </c>
      <c r="C965">
        <v>0</v>
      </c>
      <c r="D965">
        <v>0</v>
      </c>
      <c r="E965">
        <v>0</v>
      </c>
      <c r="F965">
        <v>0</v>
      </c>
      <c r="G965">
        <v>1111111</v>
      </c>
      <c r="H965">
        <v>0</v>
      </c>
      <c r="I965">
        <v>0</v>
      </c>
      <c r="J965">
        <v>0</v>
      </c>
      <c r="K965">
        <v>0</v>
      </c>
      <c r="L965">
        <v>0</v>
      </c>
      <c r="M965">
        <v>0</v>
      </c>
    </row>
    <row r="966" spans="2:13" x14ac:dyDescent="0.2">
      <c r="B966">
        <v>0</v>
      </c>
      <c r="C966">
        <v>0</v>
      </c>
      <c r="D966">
        <v>0</v>
      </c>
      <c r="E966">
        <v>0</v>
      </c>
      <c r="F966">
        <v>0</v>
      </c>
      <c r="G966">
        <v>1111111</v>
      </c>
      <c r="H966">
        <v>0</v>
      </c>
      <c r="I966">
        <v>0</v>
      </c>
      <c r="J966">
        <v>0</v>
      </c>
      <c r="K966">
        <v>0</v>
      </c>
      <c r="L966">
        <v>0</v>
      </c>
      <c r="M966">
        <v>0</v>
      </c>
    </row>
    <row r="967" spans="2:13" x14ac:dyDescent="0.2">
      <c r="B967">
        <v>0</v>
      </c>
      <c r="C967">
        <v>0</v>
      </c>
      <c r="D967">
        <v>0</v>
      </c>
      <c r="E967">
        <v>0</v>
      </c>
      <c r="F967">
        <v>0</v>
      </c>
      <c r="G967">
        <v>1111111</v>
      </c>
      <c r="H967">
        <v>0</v>
      </c>
      <c r="I967">
        <v>0</v>
      </c>
      <c r="J967">
        <v>0</v>
      </c>
      <c r="K967">
        <v>0</v>
      </c>
      <c r="L967">
        <v>0</v>
      </c>
      <c r="M967">
        <v>0</v>
      </c>
    </row>
    <row r="968" spans="2:13" x14ac:dyDescent="0.2">
      <c r="B968">
        <v>0</v>
      </c>
      <c r="C968">
        <v>0</v>
      </c>
      <c r="D968">
        <v>0</v>
      </c>
      <c r="E968">
        <v>0</v>
      </c>
      <c r="F968">
        <v>0</v>
      </c>
      <c r="G968">
        <v>1111111</v>
      </c>
      <c r="H968">
        <v>0</v>
      </c>
      <c r="I968">
        <v>0</v>
      </c>
      <c r="J968">
        <v>0</v>
      </c>
      <c r="K968">
        <v>0</v>
      </c>
      <c r="L968">
        <v>0</v>
      </c>
      <c r="M968">
        <v>0</v>
      </c>
    </row>
    <row r="969" spans="2:13" x14ac:dyDescent="0.2">
      <c r="B969">
        <v>0</v>
      </c>
      <c r="C969">
        <v>0</v>
      </c>
      <c r="D969">
        <v>0</v>
      </c>
      <c r="E969">
        <v>0</v>
      </c>
      <c r="F969">
        <v>0</v>
      </c>
      <c r="G969">
        <v>1111111</v>
      </c>
      <c r="H969">
        <v>0</v>
      </c>
      <c r="I969">
        <v>0</v>
      </c>
      <c r="J969">
        <v>0</v>
      </c>
      <c r="K969">
        <v>0</v>
      </c>
      <c r="L969">
        <v>0</v>
      </c>
      <c r="M969">
        <v>0</v>
      </c>
    </row>
    <row r="970" spans="2:13" x14ac:dyDescent="0.2">
      <c r="B970">
        <v>0</v>
      </c>
      <c r="C970">
        <v>0</v>
      </c>
      <c r="D970">
        <v>0</v>
      </c>
      <c r="E970">
        <v>0</v>
      </c>
      <c r="F970">
        <v>0</v>
      </c>
      <c r="G970">
        <v>1111111</v>
      </c>
      <c r="H970">
        <v>0</v>
      </c>
      <c r="I970">
        <v>0</v>
      </c>
      <c r="J970">
        <v>0</v>
      </c>
      <c r="K970">
        <v>0</v>
      </c>
      <c r="L970">
        <v>0</v>
      </c>
      <c r="M970">
        <v>0</v>
      </c>
    </row>
    <row r="971" spans="2:13" x14ac:dyDescent="0.2">
      <c r="B971">
        <v>0</v>
      </c>
      <c r="C971">
        <v>0</v>
      </c>
      <c r="D971">
        <v>0</v>
      </c>
      <c r="E971">
        <v>0</v>
      </c>
      <c r="F971">
        <v>0</v>
      </c>
      <c r="G971">
        <v>1111111</v>
      </c>
      <c r="H971">
        <v>0</v>
      </c>
      <c r="I971">
        <v>0</v>
      </c>
      <c r="J971">
        <v>0</v>
      </c>
      <c r="K971">
        <v>0</v>
      </c>
      <c r="L971">
        <v>0</v>
      </c>
      <c r="M971">
        <v>0</v>
      </c>
    </row>
    <row r="972" spans="2:13" x14ac:dyDescent="0.2">
      <c r="B972">
        <v>0</v>
      </c>
      <c r="C972">
        <v>0</v>
      </c>
      <c r="D972">
        <v>0</v>
      </c>
      <c r="E972">
        <v>0</v>
      </c>
      <c r="F972">
        <v>0</v>
      </c>
      <c r="G972">
        <v>1111111</v>
      </c>
      <c r="H972">
        <v>0</v>
      </c>
      <c r="I972">
        <v>0</v>
      </c>
      <c r="J972">
        <v>0</v>
      </c>
      <c r="K972">
        <v>0</v>
      </c>
      <c r="L972">
        <v>0</v>
      </c>
      <c r="M972">
        <v>0</v>
      </c>
    </row>
    <row r="973" spans="2:13" x14ac:dyDescent="0.2">
      <c r="B973">
        <v>0</v>
      </c>
      <c r="C973">
        <v>0</v>
      </c>
      <c r="D973">
        <v>0</v>
      </c>
      <c r="E973">
        <v>0</v>
      </c>
      <c r="F973">
        <v>0</v>
      </c>
      <c r="G973">
        <v>1111111</v>
      </c>
      <c r="H973">
        <v>0</v>
      </c>
      <c r="I973">
        <v>0</v>
      </c>
      <c r="J973">
        <v>0</v>
      </c>
      <c r="K973">
        <v>0</v>
      </c>
      <c r="L973">
        <v>0</v>
      </c>
      <c r="M973">
        <v>0</v>
      </c>
    </row>
    <row r="974" spans="2:13" x14ac:dyDescent="0.2">
      <c r="B974">
        <v>0</v>
      </c>
      <c r="C974">
        <v>0</v>
      </c>
      <c r="D974">
        <v>0</v>
      </c>
      <c r="E974">
        <v>0</v>
      </c>
      <c r="F974">
        <v>0</v>
      </c>
      <c r="G974">
        <v>1111111</v>
      </c>
      <c r="H974">
        <v>0</v>
      </c>
      <c r="I974">
        <v>0</v>
      </c>
      <c r="J974">
        <v>0</v>
      </c>
      <c r="K974">
        <v>0</v>
      </c>
      <c r="L974">
        <v>0</v>
      </c>
      <c r="M974">
        <v>0</v>
      </c>
    </row>
    <row r="975" spans="2:13" x14ac:dyDescent="0.2">
      <c r="B975">
        <v>0</v>
      </c>
      <c r="C975">
        <v>0</v>
      </c>
      <c r="D975">
        <v>0</v>
      </c>
      <c r="E975">
        <v>0</v>
      </c>
      <c r="F975">
        <v>0</v>
      </c>
      <c r="G975">
        <v>1111111</v>
      </c>
      <c r="H975">
        <v>0</v>
      </c>
      <c r="I975">
        <v>0</v>
      </c>
      <c r="J975">
        <v>0</v>
      </c>
      <c r="K975">
        <v>0</v>
      </c>
      <c r="L975">
        <v>0</v>
      </c>
      <c r="M975">
        <v>0</v>
      </c>
    </row>
    <row r="976" spans="2:13" x14ac:dyDescent="0.2">
      <c r="B976">
        <v>0</v>
      </c>
      <c r="C976">
        <v>0</v>
      </c>
      <c r="D976">
        <v>0</v>
      </c>
      <c r="E976">
        <v>0</v>
      </c>
      <c r="F976">
        <v>0</v>
      </c>
      <c r="G976">
        <v>1111111</v>
      </c>
      <c r="H976">
        <v>0</v>
      </c>
      <c r="I976">
        <v>0</v>
      </c>
      <c r="J976">
        <v>0</v>
      </c>
      <c r="K976">
        <v>0</v>
      </c>
      <c r="L976">
        <v>0</v>
      </c>
      <c r="M976">
        <v>0</v>
      </c>
    </row>
    <row r="977" spans="2:13" x14ac:dyDescent="0.2">
      <c r="B977">
        <v>0</v>
      </c>
      <c r="C977">
        <v>0</v>
      </c>
      <c r="D977">
        <v>0</v>
      </c>
      <c r="E977">
        <v>0</v>
      </c>
      <c r="F977">
        <v>0</v>
      </c>
      <c r="G977">
        <v>1111111</v>
      </c>
      <c r="H977">
        <v>0</v>
      </c>
      <c r="I977">
        <v>0</v>
      </c>
      <c r="J977">
        <v>0</v>
      </c>
      <c r="K977">
        <v>0</v>
      </c>
      <c r="L977">
        <v>0</v>
      </c>
      <c r="M977">
        <v>0</v>
      </c>
    </row>
    <row r="978" spans="2:13" x14ac:dyDescent="0.2">
      <c r="B978">
        <v>0</v>
      </c>
      <c r="C978">
        <v>0</v>
      </c>
      <c r="D978">
        <v>0</v>
      </c>
      <c r="E978">
        <v>0</v>
      </c>
      <c r="F978">
        <v>0</v>
      </c>
      <c r="G978">
        <v>1111111</v>
      </c>
      <c r="H978">
        <v>0</v>
      </c>
      <c r="I978">
        <v>0</v>
      </c>
      <c r="J978">
        <v>0</v>
      </c>
      <c r="K978">
        <v>0</v>
      </c>
      <c r="L978">
        <v>0</v>
      </c>
      <c r="M978">
        <v>0</v>
      </c>
    </row>
    <row r="979" spans="2:13" x14ac:dyDescent="0.2">
      <c r="B979">
        <v>0</v>
      </c>
      <c r="C979">
        <v>0</v>
      </c>
      <c r="D979">
        <v>0</v>
      </c>
      <c r="E979">
        <v>0</v>
      </c>
      <c r="F979">
        <v>0</v>
      </c>
      <c r="G979">
        <v>1111111</v>
      </c>
      <c r="H979">
        <v>0</v>
      </c>
      <c r="I979">
        <v>0</v>
      </c>
      <c r="J979">
        <v>0</v>
      </c>
      <c r="K979">
        <v>0</v>
      </c>
      <c r="L979">
        <v>0</v>
      </c>
      <c r="M979">
        <v>0</v>
      </c>
    </row>
    <row r="980" spans="2:13" x14ac:dyDescent="0.2">
      <c r="B980">
        <v>0</v>
      </c>
      <c r="C980">
        <v>0</v>
      </c>
      <c r="D980">
        <v>0</v>
      </c>
      <c r="E980">
        <v>0</v>
      </c>
      <c r="F980">
        <v>0</v>
      </c>
      <c r="G980">
        <v>1111111</v>
      </c>
      <c r="H980">
        <v>0</v>
      </c>
      <c r="I980">
        <v>0</v>
      </c>
      <c r="J980">
        <v>0</v>
      </c>
      <c r="K980">
        <v>0</v>
      </c>
      <c r="L980">
        <v>0</v>
      </c>
      <c r="M980">
        <v>0</v>
      </c>
    </row>
    <row r="981" spans="2:13" x14ac:dyDescent="0.2">
      <c r="B981">
        <v>0</v>
      </c>
      <c r="C981">
        <v>0</v>
      </c>
      <c r="D981">
        <v>0</v>
      </c>
      <c r="E981">
        <v>0</v>
      </c>
      <c r="F981">
        <v>0</v>
      </c>
      <c r="G981">
        <v>1111111</v>
      </c>
      <c r="H981">
        <v>0</v>
      </c>
      <c r="I981">
        <v>0</v>
      </c>
      <c r="J981">
        <v>0</v>
      </c>
      <c r="K981">
        <v>0</v>
      </c>
      <c r="L981">
        <v>0</v>
      </c>
      <c r="M981">
        <v>0</v>
      </c>
    </row>
    <row r="982" spans="2:13" x14ac:dyDescent="0.2">
      <c r="B982">
        <v>0</v>
      </c>
      <c r="C982">
        <v>0</v>
      </c>
      <c r="D982">
        <v>0</v>
      </c>
      <c r="E982">
        <v>0</v>
      </c>
      <c r="F982">
        <v>0</v>
      </c>
      <c r="G982">
        <v>1111111</v>
      </c>
      <c r="H982">
        <v>0</v>
      </c>
      <c r="I982">
        <v>0</v>
      </c>
      <c r="J982">
        <v>0</v>
      </c>
      <c r="K982">
        <v>0</v>
      </c>
      <c r="L982">
        <v>0</v>
      </c>
      <c r="M982">
        <v>0</v>
      </c>
    </row>
    <row r="983" spans="2:13" x14ac:dyDescent="0.2">
      <c r="B983">
        <v>0</v>
      </c>
      <c r="C983">
        <v>0</v>
      </c>
      <c r="D983">
        <v>0</v>
      </c>
      <c r="E983">
        <v>0</v>
      </c>
      <c r="F983">
        <v>0</v>
      </c>
      <c r="G983">
        <v>1111111</v>
      </c>
      <c r="H983">
        <v>0</v>
      </c>
      <c r="I983">
        <v>0</v>
      </c>
      <c r="J983">
        <v>0</v>
      </c>
      <c r="K983">
        <v>0</v>
      </c>
      <c r="L983">
        <v>0</v>
      </c>
      <c r="M983">
        <v>0</v>
      </c>
    </row>
    <row r="984" spans="2:13" x14ac:dyDescent="0.2">
      <c r="B984">
        <v>0</v>
      </c>
      <c r="C984">
        <v>0</v>
      </c>
      <c r="D984">
        <v>0</v>
      </c>
      <c r="E984">
        <v>0</v>
      </c>
      <c r="F984">
        <v>0</v>
      </c>
      <c r="G984">
        <v>1111111</v>
      </c>
      <c r="H984">
        <v>0</v>
      </c>
      <c r="I984">
        <v>0</v>
      </c>
      <c r="J984">
        <v>0</v>
      </c>
      <c r="K984">
        <v>0</v>
      </c>
      <c r="L984">
        <v>0</v>
      </c>
      <c r="M984">
        <v>0</v>
      </c>
    </row>
    <row r="985" spans="2:13" x14ac:dyDescent="0.2">
      <c r="B985">
        <v>0</v>
      </c>
      <c r="C985">
        <v>0</v>
      </c>
      <c r="D985">
        <v>0</v>
      </c>
      <c r="E985">
        <v>0</v>
      </c>
      <c r="F985">
        <v>0</v>
      </c>
      <c r="G985">
        <v>1111111</v>
      </c>
      <c r="H985">
        <v>0</v>
      </c>
      <c r="I985">
        <v>0</v>
      </c>
      <c r="J985">
        <v>0</v>
      </c>
      <c r="K985">
        <v>0</v>
      </c>
      <c r="L985">
        <v>0</v>
      </c>
      <c r="M985">
        <v>0</v>
      </c>
    </row>
    <row r="986" spans="2:13" x14ac:dyDescent="0.2">
      <c r="B986">
        <v>0</v>
      </c>
      <c r="C986">
        <v>0</v>
      </c>
      <c r="D986">
        <v>0</v>
      </c>
      <c r="E986">
        <v>0</v>
      </c>
      <c r="F986">
        <v>0</v>
      </c>
      <c r="G986">
        <v>1111111</v>
      </c>
      <c r="H986">
        <v>0</v>
      </c>
      <c r="I986">
        <v>0</v>
      </c>
      <c r="J986">
        <v>0</v>
      </c>
      <c r="K986">
        <v>0</v>
      </c>
      <c r="L986">
        <v>0</v>
      </c>
      <c r="M986">
        <v>0</v>
      </c>
    </row>
    <row r="987" spans="2:13" x14ac:dyDescent="0.2">
      <c r="B987">
        <v>0</v>
      </c>
      <c r="C987">
        <v>0</v>
      </c>
      <c r="D987">
        <v>0</v>
      </c>
      <c r="E987">
        <v>0</v>
      </c>
      <c r="F987">
        <v>0</v>
      </c>
      <c r="G987">
        <v>1111111</v>
      </c>
      <c r="H987">
        <v>0</v>
      </c>
      <c r="I987">
        <v>0</v>
      </c>
      <c r="J987">
        <v>0</v>
      </c>
      <c r="K987">
        <v>0</v>
      </c>
      <c r="L987">
        <v>0</v>
      </c>
      <c r="M987">
        <v>0</v>
      </c>
    </row>
    <row r="988" spans="2:13" x14ac:dyDescent="0.2">
      <c r="B988">
        <v>0</v>
      </c>
      <c r="C988">
        <v>0</v>
      </c>
      <c r="D988">
        <v>0</v>
      </c>
      <c r="E988">
        <v>0</v>
      </c>
      <c r="F988">
        <v>0</v>
      </c>
      <c r="G988">
        <v>1111111</v>
      </c>
      <c r="H988">
        <v>0</v>
      </c>
      <c r="I988">
        <v>0</v>
      </c>
      <c r="J988">
        <v>0</v>
      </c>
      <c r="K988">
        <v>0</v>
      </c>
      <c r="L988">
        <v>0</v>
      </c>
      <c r="M988">
        <v>0</v>
      </c>
    </row>
    <row r="989" spans="2:13" x14ac:dyDescent="0.2">
      <c r="B989">
        <v>0</v>
      </c>
      <c r="C989">
        <v>0</v>
      </c>
      <c r="D989">
        <v>0</v>
      </c>
      <c r="E989">
        <v>0</v>
      </c>
      <c r="F989">
        <v>0</v>
      </c>
      <c r="G989">
        <v>1111111</v>
      </c>
      <c r="H989">
        <v>0</v>
      </c>
      <c r="I989">
        <v>0</v>
      </c>
      <c r="J989">
        <v>0</v>
      </c>
      <c r="K989">
        <v>0</v>
      </c>
      <c r="L989">
        <v>0</v>
      </c>
      <c r="M989">
        <v>0</v>
      </c>
    </row>
    <row r="990" spans="2:13" x14ac:dyDescent="0.2">
      <c r="B990">
        <v>0</v>
      </c>
      <c r="C990">
        <v>0</v>
      </c>
      <c r="D990">
        <v>0</v>
      </c>
      <c r="E990">
        <v>0</v>
      </c>
      <c r="F990">
        <v>0</v>
      </c>
      <c r="G990">
        <v>1111111</v>
      </c>
      <c r="H990">
        <v>0</v>
      </c>
      <c r="I990">
        <v>0</v>
      </c>
      <c r="J990">
        <v>0</v>
      </c>
      <c r="K990">
        <v>0</v>
      </c>
      <c r="L990">
        <v>0</v>
      </c>
      <c r="M990">
        <v>0</v>
      </c>
    </row>
    <row r="991" spans="2:13" x14ac:dyDescent="0.2">
      <c r="B991">
        <v>0</v>
      </c>
      <c r="C991">
        <v>0</v>
      </c>
      <c r="D991">
        <v>0</v>
      </c>
      <c r="E991">
        <v>0</v>
      </c>
      <c r="F991">
        <v>0</v>
      </c>
      <c r="G991">
        <v>1111111</v>
      </c>
      <c r="H991">
        <v>0</v>
      </c>
      <c r="I991">
        <v>0</v>
      </c>
      <c r="J991">
        <v>0</v>
      </c>
      <c r="K991">
        <v>0</v>
      </c>
      <c r="L991">
        <v>0</v>
      </c>
      <c r="M991">
        <v>0</v>
      </c>
    </row>
    <row r="992" spans="2:13" x14ac:dyDescent="0.2">
      <c r="B992">
        <v>0</v>
      </c>
      <c r="C992">
        <v>0</v>
      </c>
      <c r="D992">
        <v>0</v>
      </c>
      <c r="E992">
        <v>0</v>
      </c>
      <c r="F992">
        <v>0</v>
      </c>
      <c r="G992">
        <v>1111111</v>
      </c>
      <c r="H992">
        <v>0</v>
      </c>
      <c r="I992">
        <v>0</v>
      </c>
      <c r="J992">
        <v>0</v>
      </c>
      <c r="K992">
        <v>0</v>
      </c>
      <c r="L992">
        <v>0</v>
      </c>
      <c r="M992">
        <v>0</v>
      </c>
    </row>
    <row r="993" spans="2:13" x14ac:dyDescent="0.2">
      <c r="B993">
        <v>0</v>
      </c>
      <c r="C993">
        <v>0</v>
      </c>
      <c r="D993">
        <v>0</v>
      </c>
      <c r="E993">
        <v>0</v>
      </c>
      <c r="F993">
        <v>0</v>
      </c>
      <c r="G993">
        <v>1111111</v>
      </c>
      <c r="H993">
        <v>0</v>
      </c>
      <c r="I993">
        <v>0</v>
      </c>
      <c r="J993">
        <v>0</v>
      </c>
      <c r="K993">
        <v>0</v>
      </c>
      <c r="L993">
        <v>0</v>
      </c>
      <c r="M993">
        <v>0</v>
      </c>
    </row>
    <row r="994" spans="2:13" x14ac:dyDescent="0.2">
      <c r="B994">
        <v>0</v>
      </c>
      <c r="C994">
        <v>0</v>
      </c>
      <c r="D994">
        <v>0</v>
      </c>
      <c r="E994">
        <v>0</v>
      </c>
      <c r="F994">
        <v>0</v>
      </c>
      <c r="G994">
        <v>1111111</v>
      </c>
      <c r="H994">
        <v>0</v>
      </c>
      <c r="I994">
        <v>0</v>
      </c>
      <c r="J994">
        <v>0</v>
      </c>
      <c r="K994">
        <v>0</v>
      </c>
      <c r="L994">
        <v>0</v>
      </c>
      <c r="M994">
        <v>0</v>
      </c>
    </row>
    <row r="995" spans="2:13" x14ac:dyDescent="0.2">
      <c r="B995">
        <v>0</v>
      </c>
      <c r="C995">
        <v>0</v>
      </c>
      <c r="D995">
        <v>0</v>
      </c>
      <c r="E995">
        <v>0</v>
      </c>
      <c r="F995">
        <v>0</v>
      </c>
      <c r="G995">
        <v>1111111</v>
      </c>
      <c r="H995">
        <v>0</v>
      </c>
      <c r="I995">
        <v>0</v>
      </c>
      <c r="J995">
        <v>0</v>
      </c>
      <c r="K995">
        <v>0</v>
      </c>
      <c r="L995">
        <v>0</v>
      </c>
      <c r="M995">
        <v>0</v>
      </c>
    </row>
    <row r="996" spans="2:13" x14ac:dyDescent="0.2">
      <c r="B996">
        <v>0</v>
      </c>
      <c r="C996">
        <v>0</v>
      </c>
      <c r="D996">
        <v>0</v>
      </c>
      <c r="E996">
        <v>0</v>
      </c>
      <c r="F996">
        <v>0</v>
      </c>
      <c r="G996">
        <v>1111111</v>
      </c>
      <c r="H996">
        <v>0</v>
      </c>
      <c r="I996">
        <v>0</v>
      </c>
      <c r="J996">
        <v>0</v>
      </c>
      <c r="K996">
        <v>0</v>
      </c>
      <c r="L996">
        <v>0</v>
      </c>
      <c r="M996">
        <v>0</v>
      </c>
    </row>
    <row r="997" spans="2:13" x14ac:dyDescent="0.2">
      <c r="B997">
        <v>0</v>
      </c>
      <c r="C997">
        <v>0</v>
      </c>
      <c r="D997">
        <v>0</v>
      </c>
      <c r="E997">
        <v>0</v>
      </c>
      <c r="F997">
        <v>0</v>
      </c>
      <c r="G997">
        <v>1111111</v>
      </c>
      <c r="H997">
        <v>0</v>
      </c>
      <c r="I997">
        <v>0</v>
      </c>
      <c r="J997">
        <v>0</v>
      </c>
      <c r="K997">
        <v>0</v>
      </c>
      <c r="L997">
        <v>0</v>
      </c>
      <c r="M997">
        <v>0</v>
      </c>
    </row>
    <row r="998" spans="2:13" x14ac:dyDescent="0.2">
      <c r="B998">
        <v>0</v>
      </c>
      <c r="C998">
        <v>0</v>
      </c>
      <c r="D998">
        <v>0</v>
      </c>
      <c r="E998">
        <v>0</v>
      </c>
      <c r="F998">
        <v>0</v>
      </c>
      <c r="G998">
        <v>1111111</v>
      </c>
      <c r="H998">
        <v>0</v>
      </c>
      <c r="I998">
        <v>0</v>
      </c>
      <c r="J998">
        <v>0</v>
      </c>
      <c r="K998">
        <v>0</v>
      </c>
      <c r="L998">
        <v>0</v>
      </c>
      <c r="M998">
        <v>0</v>
      </c>
    </row>
    <row r="999" spans="2:13" x14ac:dyDescent="0.2">
      <c r="B999">
        <v>0</v>
      </c>
      <c r="C999">
        <v>0</v>
      </c>
      <c r="D999">
        <v>0</v>
      </c>
      <c r="E999">
        <v>0</v>
      </c>
      <c r="F999">
        <v>0</v>
      </c>
      <c r="G999">
        <v>1111111</v>
      </c>
      <c r="H999">
        <v>0</v>
      </c>
      <c r="I999">
        <v>0</v>
      </c>
      <c r="J999">
        <v>0</v>
      </c>
      <c r="K999">
        <v>0</v>
      </c>
      <c r="L999">
        <v>0</v>
      </c>
      <c r="M999">
        <v>0</v>
      </c>
    </row>
    <row r="1000" spans="2:13" x14ac:dyDescent="0.2">
      <c r="B1000">
        <v>0</v>
      </c>
      <c r="C1000">
        <v>0</v>
      </c>
      <c r="D1000">
        <v>0</v>
      </c>
      <c r="E1000">
        <v>0</v>
      </c>
      <c r="F1000">
        <v>0</v>
      </c>
      <c r="G1000">
        <v>1111111</v>
      </c>
      <c r="H1000">
        <v>0</v>
      </c>
      <c r="I1000">
        <v>0</v>
      </c>
      <c r="J1000">
        <v>0</v>
      </c>
      <c r="K1000">
        <v>0</v>
      </c>
      <c r="L1000">
        <v>0</v>
      </c>
      <c r="M1000">
        <v>0</v>
      </c>
    </row>
    <row r="1001" spans="2:13" x14ac:dyDescent="0.2">
      <c r="B1001">
        <v>0</v>
      </c>
      <c r="C1001">
        <v>0</v>
      </c>
      <c r="D1001">
        <v>0</v>
      </c>
      <c r="E1001">
        <v>0</v>
      </c>
      <c r="F1001">
        <v>0</v>
      </c>
      <c r="G1001">
        <v>1111111</v>
      </c>
      <c r="H1001">
        <v>0</v>
      </c>
      <c r="I1001">
        <v>0</v>
      </c>
      <c r="J1001">
        <v>0</v>
      </c>
      <c r="K1001">
        <v>0</v>
      </c>
      <c r="L1001">
        <v>0</v>
      </c>
      <c r="M1001">
        <v>0</v>
      </c>
    </row>
    <row r="1002" spans="2:13" x14ac:dyDescent="0.2">
      <c r="B1002">
        <v>0</v>
      </c>
      <c r="C1002">
        <v>0</v>
      </c>
      <c r="D1002">
        <v>0</v>
      </c>
      <c r="E1002">
        <v>0</v>
      </c>
      <c r="F1002">
        <v>0</v>
      </c>
      <c r="G1002">
        <v>1111111</v>
      </c>
      <c r="H1002">
        <v>0</v>
      </c>
      <c r="I1002">
        <v>0</v>
      </c>
      <c r="J1002">
        <v>0</v>
      </c>
      <c r="K1002">
        <v>0</v>
      </c>
      <c r="L1002">
        <v>0</v>
      </c>
      <c r="M1002">
        <v>0</v>
      </c>
    </row>
    <row r="1003" spans="2:13" x14ac:dyDescent="0.2">
      <c r="B1003">
        <v>0</v>
      </c>
      <c r="C1003">
        <v>0</v>
      </c>
      <c r="D1003">
        <v>0</v>
      </c>
      <c r="E1003">
        <v>0</v>
      </c>
      <c r="F1003">
        <v>0</v>
      </c>
      <c r="G1003">
        <v>1111111</v>
      </c>
      <c r="H1003">
        <v>0</v>
      </c>
      <c r="I1003">
        <v>0</v>
      </c>
      <c r="J1003">
        <v>0</v>
      </c>
      <c r="K1003">
        <v>0</v>
      </c>
      <c r="L1003">
        <v>0</v>
      </c>
      <c r="M1003">
        <v>0</v>
      </c>
    </row>
    <row r="1004" spans="2:13" x14ac:dyDescent="0.2">
      <c r="B1004">
        <v>0</v>
      </c>
      <c r="C1004">
        <v>0</v>
      </c>
      <c r="D1004">
        <v>0</v>
      </c>
      <c r="E1004">
        <v>0</v>
      </c>
      <c r="F1004">
        <v>0</v>
      </c>
      <c r="G1004">
        <v>1111111</v>
      </c>
      <c r="H1004">
        <v>0</v>
      </c>
      <c r="I1004">
        <v>0</v>
      </c>
      <c r="J1004">
        <v>0</v>
      </c>
      <c r="K1004">
        <v>0</v>
      </c>
      <c r="L1004">
        <v>0</v>
      </c>
      <c r="M1004">
        <v>0</v>
      </c>
    </row>
    <row r="1005" spans="2:13" x14ac:dyDescent="0.2">
      <c r="B1005">
        <v>0</v>
      </c>
      <c r="C1005">
        <v>0</v>
      </c>
      <c r="D1005">
        <v>0</v>
      </c>
      <c r="E1005">
        <v>0</v>
      </c>
      <c r="F1005">
        <v>0</v>
      </c>
      <c r="G1005">
        <v>1111111</v>
      </c>
      <c r="H1005">
        <v>0</v>
      </c>
      <c r="I1005">
        <v>0</v>
      </c>
      <c r="J1005">
        <v>0</v>
      </c>
      <c r="K1005">
        <v>0</v>
      </c>
      <c r="L1005">
        <v>0</v>
      </c>
      <c r="M1005">
        <v>0</v>
      </c>
    </row>
    <row r="1006" spans="2:13" x14ac:dyDescent="0.2">
      <c r="B1006">
        <v>0</v>
      </c>
      <c r="C1006">
        <v>0</v>
      </c>
      <c r="D1006">
        <v>0</v>
      </c>
      <c r="E1006">
        <v>0</v>
      </c>
      <c r="F1006">
        <v>0</v>
      </c>
      <c r="G1006">
        <v>1111111</v>
      </c>
      <c r="H1006">
        <v>0</v>
      </c>
      <c r="I1006">
        <v>0</v>
      </c>
      <c r="J1006">
        <v>0</v>
      </c>
      <c r="K1006">
        <v>0</v>
      </c>
      <c r="L1006">
        <v>0</v>
      </c>
      <c r="M1006">
        <v>0</v>
      </c>
    </row>
    <row r="1007" spans="2:13" x14ac:dyDescent="0.2">
      <c r="B1007">
        <v>0</v>
      </c>
      <c r="C1007">
        <v>0</v>
      </c>
      <c r="D1007">
        <v>0</v>
      </c>
      <c r="E1007">
        <v>0</v>
      </c>
      <c r="F1007">
        <v>0</v>
      </c>
      <c r="G1007">
        <v>1111111</v>
      </c>
      <c r="H1007">
        <v>0</v>
      </c>
      <c r="I1007">
        <v>0</v>
      </c>
      <c r="J1007">
        <v>0</v>
      </c>
      <c r="K1007">
        <v>0</v>
      </c>
      <c r="L1007">
        <v>0</v>
      </c>
      <c r="M1007">
        <v>0</v>
      </c>
    </row>
    <row r="1008" spans="2:13" x14ac:dyDescent="0.2">
      <c r="B1008">
        <v>0</v>
      </c>
      <c r="C1008">
        <v>0</v>
      </c>
      <c r="D1008">
        <v>0</v>
      </c>
      <c r="E1008">
        <v>0</v>
      </c>
      <c r="F1008">
        <v>0</v>
      </c>
      <c r="G1008">
        <v>1111111</v>
      </c>
      <c r="H1008">
        <v>0</v>
      </c>
      <c r="I1008">
        <v>0</v>
      </c>
      <c r="J1008">
        <v>0</v>
      </c>
      <c r="K1008">
        <v>0</v>
      </c>
      <c r="L1008">
        <v>0</v>
      </c>
      <c r="M1008">
        <v>0</v>
      </c>
    </row>
    <row r="1009" spans="2:13" x14ac:dyDescent="0.2">
      <c r="B1009">
        <v>0</v>
      </c>
      <c r="C1009">
        <v>0</v>
      </c>
      <c r="D1009">
        <v>0</v>
      </c>
      <c r="E1009">
        <v>0</v>
      </c>
      <c r="F1009">
        <v>0</v>
      </c>
      <c r="G1009">
        <v>1111111</v>
      </c>
      <c r="H1009">
        <v>0</v>
      </c>
      <c r="I1009">
        <v>0</v>
      </c>
      <c r="J1009">
        <v>0</v>
      </c>
      <c r="K1009">
        <v>0</v>
      </c>
      <c r="L1009">
        <v>0</v>
      </c>
      <c r="M1009">
        <v>0</v>
      </c>
    </row>
    <row r="1010" spans="2:13" x14ac:dyDescent="0.2">
      <c r="B1010">
        <v>0</v>
      </c>
      <c r="C1010">
        <v>0</v>
      </c>
      <c r="D1010">
        <v>0</v>
      </c>
      <c r="E1010">
        <v>0</v>
      </c>
      <c r="F1010">
        <v>0</v>
      </c>
      <c r="G1010">
        <v>1111111</v>
      </c>
      <c r="H1010">
        <v>0</v>
      </c>
      <c r="I1010">
        <v>0</v>
      </c>
      <c r="J1010">
        <v>0</v>
      </c>
      <c r="K1010">
        <v>0</v>
      </c>
      <c r="L1010">
        <v>0</v>
      </c>
      <c r="M1010">
        <v>0</v>
      </c>
    </row>
    <row r="1011" spans="2:13" x14ac:dyDescent="0.2">
      <c r="B1011">
        <v>0</v>
      </c>
      <c r="C1011">
        <v>0</v>
      </c>
      <c r="D1011">
        <v>0</v>
      </c>
      <c r="E1011">
        <v>0</v>
      </c>
      <c r="F1011">
        <v>0</v>
      </c>
      <c r="G1011">
        <v>1111111</v>
      </c>
      <c r="H1011">
        <v>0</v>
      </c>
      <c r="I1011">
        <v>0</v>
      </c>
      <c r="J1011">
        <v>0</v>
      </c>
      <c r="K1011">
        <v>0</v>
      </c>
      <c r="L1011">
        <v>0</v>
      </c>
      <c r="M1011">
        <v>0</v>
      </c>
    </row>
    <row r="1012" spans="2:13" x14ac:dyDescent="0.2">
      <c r="B1012">
        <v>0</v>
      </c>
      <c r="C1012">
        <v>0</v>
      </c>
      <c r="D1012">
        <v>0</v>
      </c>
      <c r="E1012">
        <v>0</v>
      </c>
      <c r="F1012">
        <v>0</v>
      </c>
      <c r="G1012">
        <v>1111111</v>
      </c>
      <c r="H1012">
        <v>0</v>
      </c>
      <c r="I1012">
        <v>0</v>
      </c>
      <c r="J1012">
        <v>0</v>
      </c>
      <c r="K1012">
        <v>0</v>
      </c>
      <c r="L1012">
        <v>0</v>
      </c>
      <c r="M1012">
        <v>0</v>
      </c>
    </row>
    <row r="1013" spans="2:13" x14ac:dyDescent="0.2">
      <c r="B1013">
        <v>0</v>
      </c>
      <c r="C1013">
        <v>0</v>
      </c>
      <c r="D1013">
        <v>0</v>
      </c>
      <c r="E1013">
        <v>0</v>
      </c>
      <c r="F1013">
        <v>0</v>
      </c>
      <c r="G1013">
        <v>1111111</v>
      </c>
      <c r="H1013">
        <v>0</v>
      </c>
      <c r="I1013">
        <v>0</v>
      </c>
      <c r="J1013">
        <v>0</v>
      </c>
      <c r="K1013">
        <v>0</v>
      </c>
      <c r="L1013">
        <v>0</v>
      </c>
      <c r="M1013">
        <v>0</v>
      </c>
    </row>
    <row r="1014" spans="2:13" x14ac:dyDescent="0.2">
      <c r="B1014">
        <v>0</v>
      </c>
      <c r="C1014">
        <v>0</v>
      </c>
      <c r="D1014">
        <v>0</v>
      </c>
      <c r="E1014">
        <v>0</v>
      </c>
      <c r="F1014">
        <v>0</v>
      </c>
      <c r="G1014">
        <v>1111111</v>
      </c>
      <c r="H1014">
        <v>0</v>
      </c>
      <c r="I1014">
        <v>0</v>
      </c>
      <c r="J1014">
        <v>0</v>
      </c>
      <c r="K1014">
        <v>0</v>
      </c>
      <c r="L1014">
        <v>0</v>
      </c>
      <c r="M1014">
        <v>0</v>
      </c>
    </row>
    <row r="1015" spans="2:13" x14ac:dyDescent="0.2">
      <c r="B1015">
        <v>0</v>
      </c>
      <c r="C1015">
        <v>0</v>
      </c>
      <c r="D1015">
        <v>0</v>
      </c>
      <c r="E1015">
        <v>0</v>
      </c>
      <c r="F1015">
        <v>0</v>
      </c>
      <c r="G1015">
        <v>1111111</v>
      </c>
      <c r="H1015">
        <v>0</v>
      </c>
      <c r="I1015">
        <v>0</v>
      </c>
      <c r="J1015">
        <v>0</v>
      </c>
      <c r="K1015">
        <v>0</v>
      </c>
      <c r="L1015">
        <v>0</v>
      </c>
      <c r="M1015">
        <v>0</v>
      </c>
    </row>
    <row r="1016" spans="2:13" x14ac:dyDescent="0.2">
      <c r="B1016">
        <v>0</v>
      </c>
      <c r="C1016">
        <v>0</v>
      </c>
      <c r="D1016">
        <v>0</v>
      </c>
      <c r="E1016">
        <v>0</v>
      </c>
      <c r="F1016">
        <v>0</v>
      </c>
      <c r="G1016">
        <v>1111111</v>
      </c>
      <c r="H1016">
        <v>0</v>
      </c>
      <c r="I1016">
        <v>0</v>
      </c>
      <c r="J1016">
        <v>0</v>
      </c>
      <c r="K1016">
        <v>0</v>
      </c>
      <c r="L1016">
        <v>0</v>
      </c>
      <c r="M1016">
        <v>0</v>
      </c>
    </row>
    <row r="1017" spans="2:13" x14ac:dyDescent="0.2">
      <c r="B1017">
        <v>0</v>
      </c>
      <c r="C1017">
        <v>0</v>
      </c>
      <c r="D1017">
        <v>0</v>
      </c>
      <c r="E1017">
        <v>0</v>
      </c>
      <c r="F1017">
        <v>0</v>
      </c>
      <c r="G1017">
        <v>1111111</v>
      </c>
      <c r="H1017">
        <v>0</v>
      </c>
      <c r="I1017">
        <v>0</v>
      </c>
      <c r="J1017">
        <v>0</v>
      </c>
      <c r="K1017">
        <v>0</v>
      </c>
      <c r="L1017">
        <v>0</v>
      </c>
      <c r="M1017">
        <v>0</v>
      </c>
    </row>
    <row r="1018" spans="2:13" x14ac:dyDescent="0.2">
      <c r="B1018">
        <v>0</v>
      </c>
      <c r="C1018">
        <v>0</v>
      </c>
      <c r="D1018">
        <v>0</v>
      </c>
      <c r="E1018">
        <v>0</v>
      </c>
      <c r="F1018">
        <v>0</v>
      </c>
      <c r="G1018">
        <v>1111111</v>
      </c>
      <c r="H1018">
        <v>0</v>
      </c>
      <c r="I1018">
        <v>0</v>
      </c>
      <c r="J1018">
        <v>0</v>
      </c>
      <c r="K1018">
        <v>0</v>
      </c>
      <c r="L1018">
        <v>0</v>
      </c>
      <c r="M1018">
        <v>0</v>
      </c>
    </row>
    <row r="1019" spans="2:13" x14ac:dyDescent="0.2">
      <c r="B1019">
        <v>0</v>
      </c>
      <c r="C1019">
        <v>0</v>
      </c>
      <c r="D1019">
        <v>0</v>
      </c>
      <c r="E1019">
        <v>0</v>
      </c>
      <c r="F1019">
        <v>0</v>
      </c>
      <c r="G1019">
        <v>1111111</v>
      </c>
      <c r="H1019">
        <v>0</v>
      </c>
      <c r="I1019">
        <v>0</v>
      </c>
      <c r="J1019">
        <v>0</v>
      </c>
      <c r="K1019">
        <v>0</v>
      </c>
      <c r="L1019">
        <v>0</v>
      </c>
      <c r="M1019">
        <v>0</v>
      </c>
    </row>
    <row r="1020" spans="2:13" x14ac:dyDescent="0.2">
      <c r="B1020">
        <v>0</v>
      </c>
      <c r="C1020">
        <v>0</v>
      </c>
      <c r="D1020">
        <v>0</v>
      </c>
      <c r="E1020">
        <v>0</v>
      </c>
      <c r="F1020">
        <v>0</v>
      </c>
      <c r="G1020">
        <v>1111111</v>
      </c>
      <c r="H1020">
        <v>0</v>
      </c>
      <c r="I1020">
        <v>0</v>
      </c>
      <c r="J1020">
        <v>0</v>
      </c>
      <c r="K1020">
        <v>0</v>
      </c>
      <c r="L1020">
        <v>0</v>
      </c>
      <c r="M1020">
        <v>0</v>
      </c>
    </row>
    <row r="1021" spans="2:13" x14ac:dyDescent="0.2">
      <c r="B1021">
        <v>0</v>
      </c>
      <c r="C1021">
        <v>0</v>
      </c>
      <c r="D1021">
        <v>0</v>
      </c>
      <c r="E1021">
        <v>0</v>
      </c>
      <c r="F1021">
        <v>0</v>
      </c>
      <c r="G1021">
        <v>1111111</v>
      </c>
      <c r="H1021">
        <v>0</v>
      </c>
      <c r="I1021">
        <v>0</v>
      </c>
      <c r="J1021">
        <v>0</v>
      </c>
      <c r="K1021">
        <v>0</v>
      </c>
      <c r="L1021">
        <v>0</v>
      </c>
      <c r="M1021">
        <v>0</v>
      </c>
    </row>
    <row r="1022" spans="2:13" x14ac:dyDescent="0.2">
      <c r="B1022">
        <v>0</v>
      </c>
      <c r="C1022">
        <v>0</v>
      </c>
      <c r="D1022">
        <v>0</v>
      </c>
      <c r="E1022">
        <v>0</v>
      </c>
      <c r="F1022">
        <v>0</v>
      </c>
      <c r="G1022">
        <v>1111111</v>
      </c>
      <c r="H1022">
        <v>0</v>
      </c>
      <c r="I1022">
        <v>0</v>
      </c>
      <c r="J1022">
        <v>0</v>
      </c>
      <c r="K1022">
        <v>0</v>
      </c>
      <c r="L1022">
        <v>0</v>
      </c>
      <c r="M1022">
        <v>0</v>
      </c>
    </row>
    <row r="1023" spans="2:13" x14ac:dyDescent="0.2">
      <c r="B1023">
        <v>0</v>
      </c>
      <c r="C1023">
        <v>0</v>
      </c>
      <c r="D1023">
        <v>0</v>
      </c>
      <c r="E1023">
        <v>0</v>
      </c>
      <c r="F1023">
        <v>0</v>
      </c>
      <c r="G1023">
        <v>1111111</v>
      </c>
      <c r="H1023">
        <v>0</v>
      </c>
      <c r="I1023">
        <v>0</v>
      </c>
      <c r="J1023">
        <v>0</v>
      </c>
      <c r="K1023">
        <v>0</v>
      </c>
      <c r="L1023">
        <v>0</v>
      </c>
      <c r="M1023">
        <v>0</v>
      </c>
    </row>
    <row r="1024" spans="2:13" x14ac:dyDescent="0.2">
      <c r="B1024">
        <v>0</v>
      </c>
      <c r="C1024">
        <v>0</v>
      </c>
      <c r="D1024">
        <v>0</v>
      </c>
      <c r="E1024">
        <v>0</v>
      </c>
      <c r="F1024">
        <v>0</v>
      </c>
      <c r="G1024">
        <v>1111111</v>
      </c>
      <c r="H1024">
        <v>0</v>
      </c>
      <c r="I1024">
        <v>0</v>
      </c>
      <c r="J1024">
        <v>0</v>
      </c>
      <c r="K1024">
        <v>0</v>
      </c>
      <c r="L1024">
        <v>0</v>
      </c>
      <c r="M1024">
        <v>0</v>
      </c>
    </row>
    <row r="1025" spans="2:13" x14ac:dyDescent="0.2">
      <c r="B1025">
        <v>0</v>
      </c>
      <c r="C1025">
        <v>0</v>
      </c>
      <c r="D1025">
        <v>0</v>
      </c>
      <c r="E1025">
        <v>0</v>
      </c>
      <c r="F1025">
        <v>0</v>
      </c>
      <c r="G1025">
        <v>1111111</v>
      </c>
      <c r="H1025">
        <v>0</v>
      </c>
      <c r="I1025">
        <v>0</v>
      </c>
      <c r="J1025">
        <v>0</v>
      </c>
      <c r="K1025">
        <v>0</v>
      </c>
      <c r="L1025">
        <v>0</v>
      </c>
      <c r="M1025">
        <v>0</v>
      </c>
    </row>
    <row r="1026" spans="2:13" x14ac:dyDescent="0.2">
      <c r="B1026">
        <v>0</v>
      </c>
      <c r="C1026">
        <v>0</v>
      </c>
      <c r="D1026">
        <v>0</v>
      </c>
      <c r="E1026">
        <v>0</v>
      </c>
      <c r="F1026">
        <v>0</v>
      </c>
      <c r="G1026">
        <v>1111111</v>
      </c>
      <c r="H1026">
        <v>0</v>
      </c>
      <c r="I1026">
        <v>0</v>
      </c>
      <c r="J1026">
        <v>0</v>
      </c>
      <c r="K1026">
        <v>0</v>
      </c>
      <c r="L1026">
        <v>0</v>
      </c>
      <c r="M1026">
        <v>0</v>
      </c>
    </row>
    <row r="1027" spans="2:13" x14ac:dyDescent="0.2">
      <c r="B1027">
        <v>0</v>
      </c>
      <c r="C1027">
        <v>0</v>
      </c>
      <c r="D1027">
        <v>0</v>
      </c>
      <c r="E1027">
        <v>0</v>
      </c>
      <c r="F1027">
        <v>0</v>
      </c>
      <c r="G1027">
        <v>1111111</v>
      </c>
      <c r="H1027">
        <v>0</v>
      </c>
      <c r="I1027">
        <v>0</v>
      </c>
      <c r="J1027">
        <v>0</v>
      </c>
      <c r="K1027">
        <v>0</v>
      </c>
      <c r="L1027">
        <v>0</v>
      </c>
      <c r="M1027">
        <v>0</v>
      </c>
    </row>
    <row r="1028" spans="2:13" x14ac:dyDescent="0.2">
      <c r="B1028">
        <v>0</v>
      </c>
      <c r="C1028">
        <v>0</v>
      </c>
      <c r="D1028">
        <v>0</v>
      </c>
      <c r="E1028">
        <v>0</v>
      </c>
      <c r="F1028">
        <v>0</v>
      </c>
      <c r="G1028">
        <v>1111111</v>
      </c>
      <c r="H1028">
        <v>0</v>
      </c>
      <c r="I1028">
        <v>0</v>
      </c>
      <c r="J1028">
        <v>0</v>
      </c>
      <c r="K1028">
        <v>0</v>
      </c>
      <c r="L1028">
        <v>0</v>
      </c>
      <c r="M1028">
        <v>0</v>
      </c>
    </row>
    <row r="1029" spans="2:13" x14ac:dyDescent="0.2">
      <c r="B1029">
        <v>0</v>
      </c>
      <c r="C1029">
        <v>0</v>
      </c>
      <c r="D1029">
        <v>0</v>
      </c>
      <c r="E1029">
        <v>0</v>
      </c>
      <c r="F1029">
        <v>0</v>
      </c>
      <c r="G1029">
        <v>1111111</v>
      </c>
      <c r="H1029">
        <v>0</v>
      </c>
      <c r="I1029">
        <v>0</v>
      </c>
      <c r="J1029">
        <v>0</v>
      </c>
      <c r="K1029">
        <v>0</v>
      </c>
      <c r="L1029">
        <v>0</v>
      </c>
      <c r="M1029">
        <v>0</v>
      </c>
    </row>
    <row r="1030" spans="2:13" x14ac:dyDescent="0.2">
      <c r="B1030">
        <v>0</v>
      </c>
      <c r="C1030">
        <v>0</v>
      </c>
      <c r="D1030">
        <v>0</v>
      </c>
      <c r="E1030">
        <v>0</v>
      </c>
      <c r="F1030">
        <v>0</v>
      </c>
      <c r="G1030">
        <v>1111111</v>
      </c>
      <c r="H1030">
        <v>0</v>
      </c>
      <c r="I1030">
        <v>0</v>
      </c>
      <c r="J1030">
        <v>0</v>
      </c>
      <c r="K1030">
        <v>0</v>
      </c>
      <c r="L1030">
        <v>0</v>
      </c>
      <c r="M1030">
        <v>0</v>
      </c>
    </row>
    <row r="1031" spans="2:13" x14ac:dyDescent="0.2">
      <c r="B1031">
        <v>0</v>
      </c>
      <c r="C1031">
        <v>0</v>
      </c>
      <c r="D1031">
        <v>0</v>
      </c>
      <c r="E1031">
        <v>0</v>
      </c>
      <c r="F1031">
        <v>0</v>
      </c>
      <c r="G1031">
        <v>1111111</v>
      </c>
      <c r="H1031">
        <v>0</v>
      </c>
      <c r="I1031">
        <v>0</v>
      </c>
      <c r="J1031">
        <v>0</v>
      </c>
      <c r="K1031">
        <v>0</v>
      </c>
      <c r="L1031">
        <v>0</v>
      </c>
      <c r="M1031">
        <v>0</v>
      </c>
    </row>
    <row r="1032" spans="2:13" x14ac:dyDescent="0.2">
      <c r="B1032">
        <v>0</v>
      </c>
      <c r="C1032">
        <v>0</v>
      </c>
      <c r="D1032">
        <v>0</v>
      </c>
      <c r="E1032">
        <v>0</v>
      </c>
      <c r="F1032">
        <v>0</v>
      </c>
      <c r="G1032">
        <v>1111111</v>
      </c>
      <c r="H1032">
        <v>0</v>
      </c>
      <c r="I1032">
        <v>0</v>
      </c>
      <c r="J1032">
        <v>0</v>
      </c>
      <c r="K1032">
        <v>0</v>
      </c>
      <c r="L1032">
        <v>0</v>
      </c>
      <c r="M1032">
        <v>0</v>
      </c>
    </row>
    <row r="1033" spans="2:13" x14ac:dyDescent="0.2">
      <c r="B1033">
        <v>0</v>
      </c>
      <c r="C1033">
        <v>0</v>
      </c>
      <c r="D1033">
        <v>0</v>
      </c>
      <c r="E1033">
        <v>0</v>
      </c>
      <c r="F1033">
        <v>0</v>
      </c>
      <c r="G1033">
        <v>1111111</v>
      </c>
      <c r="H1033">
        <v>0</v>
      </c>
      <c r="I1033">
        <v>0</v>
      </c>
      <c r="J1033">
        <v>0</v>
      </c>
      <c r="K1033">
        <v>0</v>
      </c>
      <c r="L1033">
        <v>0</v>
      </c>
      <c r="M1033">
        <v>0</v>
      </c>
    </row>
    <row r="1034" spans="2:13" x14ac:dyDescent="0.2">
      <c r="B1034">
        <v>0</v>
      </c>
      <c r="C1034">
        <v>0</v>
      </c>
      <c r="D1034">
        <v>0</v>
      </c>
      <c r="E1034">
        <v>0</v>
      </c>
      <c r="F1034">
        <v>0</v>
      </c>
      <c r="G1034">
        <v>1111111</v>
      </c>
      <c r="H1034">
        <v>0</v>
      </c>
      <c r="I1034">
        <v>0</v>
      </c>
      <c r="J1034">
        <v>0</v>
      </c>
      <c r="K1034">
        <v>0</v>
      </c>
      <c r="L1034">
        <v>0</v>
      </c>
      <c r="M1034">
        <v>0</v>
      </c>
    </row>
    <row r="1035" spans="2:13" x14ac:dyDescent="0.2">
      <c r="B1035">
        <v>0</v>
      </c>
      <c r="C1035">
        <v>0</v>
      </c>
      <c r="D1035">
        <v>0</v>
      </c>
      <c r="E1035">
        <v>0</v>
      </c>
      <c r="F1035">
        <v>0</v>
      </c>
      <c r="G1035">
        <v>1111111</v>
      </c>
      <c r="H1035">
        <v>0</v>
      </c>
      <c r="I1035">
        <v>0</v>
      </c>
      <c r="J1035">
        <v>0</v>
      </c>
      <c r="K1035">
        <v>0</v>
      </c>
      <c r="L1035">
        <v>0</v>
      </c>
      <c r="M1035">
        <v>0</v>
      </c>
    </row>
    <row r="1036" spans="2:13" x14ac:dyDescent="0.2">
      <c r="B1036">
        <v>0</v>
      </c>
      <c r="C1036">
        <v>0</v>
      </c>
      <c r="D1036">
        <v>0</v>
      </c>
      <c r="E1036">
        <v>0</v>
      </c>
      <c r="F1036">
        <v>0</v>
      </c>
      <c r="G1036">
        <v>1111111</v>
      </c>
      <c r="H1036">
        <v>0</v>
      </c>
      <c r="I1036">
        <v>0</v>
      </c>
      <c r="J1036">
        <v>0</v>
      </c>
      <c r="K1036">
        <v>0</v>
      </c>
      <c r="L1036">
        <v>0</v>
      </c>
      <c r="M1036">
        <v>0</v>
      </c>
    </row>
    <row r="1037" spans="2:13" x14ac:dyDescent="0.2">
      <c r="B1037">
        <v>0</v>
      </c>
      <c r="C1037">
        <v>0</v>
      </c>
      <c r="D1037">
        <v>0</v>
      </c>
      <c r="E1037">
        <v>0</v>
      </c>
      <c r="F1037">
        <v>0</v>
      </c>
      <c r="G1037">
        <v>1111111</v>
      </c>
      <c r="H1037">
        <v>0</v>
      </c>
      <c r="I1037">
        <v>0</v>
      </c>
      <c r="J1037">
        <v>0</v>
      </c>
      <c r="K1037">
        <v>0</v>
      </c>
      <c r="L1037">
        <v>0</v>
      </c>
      <c r="M1037">
        <v>0</v>
      </c>
    </row>
    <row r="1038" spans="2:13" x14ac:dyDescent="0.2">
      <c r="B1038">
        <v>0</v>
      </c>
      <c r="C1038">
        <v>0</v>
      </c>
      <c r="D1038">
        <v>0</v>
      </c>
      <c r="E1038">
        <v>0</v>
      </c>
      <c r="F1038">
        <v>0</v>
      </c>
      <c r="G1038">
        <v>1111111</v>
      </c>
      <c r="H1038">
        <v>0</v>
      </c>
      <c r="I1038">
        <v>0</v>
      </c>
      <c r="J1038">
        <v>0</v>
      </c>
      <c r="K1038">
        <v>0</v>
      </c>
      <c r="L1038">
        <v>0</v>
      </c>
      <c r="M1038">
        <v>0</v>
      </c>
    </row>
    <row r="1039" spans="2:13" x14ac:dyDescent="0.2">
      <c r="B1039">
        <v>0</v>
      </c>
      <c r="C1039">
        <v>0</v>
      </c>
      <c r="D1039">
        <v>0</v>
      </c>
      <c r="E1039">
        <v>0</v>
      </c>
      <c r="F1039">
        <v>0</v>
      </c>
      <c r="G1039">
        <v>1111111</v>
      </c>
      <c r="H1039">
        <v>0</v>
      </c>
      <c r="I1039">
        <v>0</v>
      </c>
      <c r="J1039">
        <v>0</v>
      </c>
      <c r="K1039">
        <v>0</v>
      </c>
      <c r="L1039">
        <v>0</v>
      </c>
      <c r="M1039">
        <v>0</v>
      </c>
    </row>
    <row r="1040" spans="2:13" x14ac:dyDescent="0.2">
      <c r="B1040">
        <v>0</v>
      </c>
      <c r="C1040">
        <v>0</v>
      </c>
      <c r="D1040">
        <v>0</v>
      </c>
      <c r="E1040">
        <v>0</v>
      </c>
      <c r="F1040">
        <v>0</v>
      </c>
      <c r="G1040">
        <v>1111111</v>
      </c>
      <c r="H1040">
        <v>0</v>
      </c>
      <c r="I1040">
        <v>0</v>
      </c>
      <c r="J1040">
        <v>0</v>
      </c>
      <c r="K1040">
        <v>0</v>
      </c>
      <c r="L1040">
        <v>0</v>
      </c>
      <c r="M1040">
        <v>0</v>
      </c>
    </row>
    <row r="1041" spans="2:13" x14ac:dyDescent="0.2">
      <c r="B1041">
        <v>0</v>
      </c>
      <c r="C1041">
        <v>0</v>
      </c>
      <c r="D1041">
        <v>0</v>
      </c>
      <c r="E1041">
        <v>0</v>
      </c>
      <c r="F1041">
        <v>0</v>
      </c>
      <c r="G1041">
        <v>1111111</v>
      </c>
      <c r="H1041">
        <v>0</v>
      </c>
      <c r="I1041">
        <v>0</v>
      </c>
      <c r="J1041">
        <v>0</v>
      </c>
      <c r="K1041">
        <v>0</v>
      </c>
      <c r="L1041">
        <v>0</v>
      </c>
      <c r="M1041">
        <v>0</v>
      </c>
    </row>
    <row r="1042" spans="2:13" x14ac:dyDescent="0.2">
      <c r="B1042">
        <v>0</v>
      </c>
      <c r="C1042">
        <v>0</v>
      </c>
      <c r="D1042">
        <v>0</v>
      </c>
      <c r="E1042">
        <v>0</v>
      </c>
      <c r="F1042">
        <v>0</v>
      </c>
      <c r="G1042">
        <v>1111111</v>
      </c>
      <c r="H1042">
        <v>0</v>
      </c>
      <c r="I1042">
        <v>0</v>
      </c>
      <c r="J1042">
        <v>0</v>
      </c>
      <c r="K1042">
        <v>0</v>
      </c>
      <c r="L1042">
        <v>0</v>
      </c>
      <c r="M1042">
        <v>0</v>
      </c>
    </row>
    <row r="1043" spans="2:13" x14ac:dyDescent="0.2">
      <c r="B1043">
        <v>0</v>
      </c>
      <c r="C1043">
        <v>0</v>
      </c>
      <c r="D1043">
        <v>0</v>
      </c>
      <c r="E1043">
        <v>0</v>
      </c>
      <c r="F1043">
        <v>0</v>
      </c>
      <c r="G1043">
        <v>1111111</v>
      </c>
      <c r="H1043">
        <v>0</v>
      </c>
      <c r="I1043">
        <v>0</v>
      </c>
      <c r="J1043">
        <v>0</v>
      </c>
      <c r="K1043">
        <v>0</v>
      </c>
      <c r="L1043">
        <v>0</v>
      </c>
      <c r="M1043">
        <v>0</v>
      </c>
    </row>
    <row r="1044" spans="2:13" x14ac:dyDescent="0.2">
      <c r="B1044">
        <v>0</v>
      </c>
      <c r="C1044">
        <v>0</v>
      </c>
      <c r="D1044">
        <v>0</v>
      </c>
      <c r="E1044">
        <v>0</v>
      </c>
      <c r="F1044">
        <v>0</v>
      </c>
      <c r="G1044">
        <v>1111111</v>
      </c>
      <c r="H1044">
        <v>0</v>
      </c>
      <c r="I1044">
        <v>0</v>
      </c>
      <c r="J1044">
        <v>0</v>
      </c>
      <c r="K1044">
        <v>0</v>
      </c>
      <c r="L1044">
        <v>0</v>
      </c>
      <c r="M1044">
        <v>0</v>
      </c>
    </row>
    <row r="1045" spans="2:13" x14ac:dyDescent="0.2">
      <c r="B1045">
        <v>0</v>
      </c>
      <c r="C1045">
        <v>0</v>
      </c>
      <c r="D1045">
        <v>0</v>
      </c>
      <c r="E1045">
        <v>0</v>
      </c>
      <c r="F1045">
        <v>0</v>
      </c>
      <c r="G1045">
        <v>1111111</v>
      </c>
      <c r="H1045">
        <v>0</v>
      </c>
      <c r="I1045">
        <v>0</v>
      </c>
      <c r="J1045">
        <v>0</v>
      </c>
      <c r="K1045">
        <v>0</v>
      </c>
      <c r="L1045">
        <v>0</v>
      </c>
      <c r="M1045">
        <v>0</v>
      </c>
    </row>
    <row r="1046" spans="2:13" x14ac:dyDescent="0.2">
      <c r="B1046">
        <v>0</v>
      </c>
      <c r="C1046">
        <v>0</v>
      </c>
      <c r="D1046">
        <v>0</v>
      </c>
      <c r="E1046">
        <v>0</v>
      </c>
      <c r="F1046">
        <v>0</v>
      </c>
      <c r="G1046">
        <v>1111111</v>
      </c>
      <c r="H1046">
        <v>0</v>
      </c>
      <c r="I1046">
        <v>0</v>
      </c>
      <c r="J1046">
        <v>0</v>
      </c>
      <c r="K1046">
        <v>0</v>
      </c>
      <c r="L1046">
        <v>0</v>
      </c>
      <c r="M1046">
        <v>0</v>
      </c>
    </row>
    <row r="1047" spans="2:13" x14ac:dyDescent="0.2">
      <c r="B1047">
        <v>0</v>
      </c>
      <c r="C1047">
        <v>0</v>
      </c>
      <c r="D1047">
        <v>0</v>
      </c>
      <c r="E1047">
        <v>0</v>
      </c>
      <c r="F1047">
        <v>0</v>
      </c>
      <c r="G1047">
        <v>1111111</v>
      </c>
      <c r="H1047">
        <v>0</v>
      </c>
      <c r="I1047">
        <v>0</v>
      </c>
      <c r="J1047">
        <v>0</v>
      </c>
      <c r="K1047">
        <v>0</v>
      </c>
      <c r="L1047">
        <v>0</v>
      </c>
      <c r="M1047">
        <v>0</v>
      </c>
    </row>
    <row r="1048" spans="2:13" x14ac:dyDescent="0.2">
      <c r="B1048">
        <v>0</v>
      </c>
      <c r="C1048">
        <v>0</v>
      </c>
      <c r="D1048">
        <v>0</v>
      </c>
      <c r="E1048">
        <v>0</v>
      </c>
      <c r="F1048">
        <v>0</v>
      </c>
      <c r="G1048">
        <v>1111111</v>
      </c>
      <c r="H1048">
        <v>0</v>
      </c>
      <c r="I1048">
        <v>0</v>
      </c>
      <c r="J1048">
        <v>0</v>
      </c>
      <c r="K1048">
        <v>0</v>
      </c>
      <c r="L1048">
        <v>0</v>
      </c>
      <c r="M1048">
        <v>0</v>
      </c>
    </row>
    <row r="1049" spans="2:13" x14ac:dyDescent="0.2">
      <c r="B1049">
        <v>0</v>
      </c>
      <c r="C1049">
        <v>0</v>
      </c>
      <c r="D1049">
        <v>0</v>
      </c>
      <c r="E1049">
        <v>0</v>
      </c>
      <c r="F1049">
        <v>0</v>
      </c>
      <c r="G1049">
        <v>1111111</v>
      </c>
      <c r="H1049">
        <v>0</v>
      </c>
      <c r="I1049">
        <v>0</v>
      </c>
      <c r="J1049">
        <v>0</v>
      </c>
      <c r="K1049">
        <v>0</v>
      </c>
      <c r="L1049">
        <v>0</v>
      </c>
      <c r="M1049">
        <v>0</v>
      </c>
    </row>
    <row r="1050" spans="2:13" x14ac:dyDescent="0.2">
      <c r="B1050">
        <v>0</v>
      </c>
      <c r="C1050">
        <v>0</v>
      </c>
      <c r="D1050">
        <v>0</v>
      </c>
      <c r="E1050">
        <v>0</v>
      </c>
      <c r="F1050">
        <v>0</v>
      </c>
      <c r="G1050">
        <v>1111111</v>
      </c>
      <c r="H1050">
        <v>0</v>
      </c>
      <c r="I1050">
        <v>0</v>
      </c>
      <c r="J1050">
        <v>0</v>
      </c>
      <c r="K1050">
        <v>0</v>
      </c>
      <c r="L1050">
        <v>0</v>
      </c>
      <c r="M1050">
        <v>0</v>
      </c>
    </row>
    <row r="1051" spans="2:13" x14ac:dyDescent="0.2">
      <c r="B1051">
        <v>0</v>
      </c>
      <c r="C1051">
        <v>0</v>
      </c>
      <c r="D1051">
        <v>0</v>
      </c>
      <c r="E1051">
        <v>0</v>
      </c>
      <c r="F1051">
        <v>0</v>
      </c>
      <c r="G1051">
        <v>1111111</v>
      </c>
      <c r="H1051">
        <v>0</v>
      </c>
      <c r="I1051">
        <v>0</v>
      </c>
      <c r="J1051">
        <v>0</v>
      </c>
      <c r="K1051">
        <v>0</v>
      </c>
      <c r="L1051">
        <v>0</v>
      </c>
      <c r="M1051">
        <v>0</v>
      </c>
    </row>
    <row r="1052" spans="2:13" x14ac:dyDescent="0.2">
      <c r="B1052">
        <v>0</v>
      </c>
      <c r="C1052">
        <v>0</v>
      </c>
      <c r="D1052">
        <v>0</v>
      </c>
      <c r="E1052">
        <v>0</v>
      </c>
      <c r="F1052">
        <v>0</v>
      </c>
      <c r="G1052">
        <v>1111111</v>
      </c>
      <c r="H1052">
        <v>0</v>
      </c>
      <c r="I1052">
        <v>0</v>
      </c>
      <c r="J1052">
        <v>0</v>
      </c>
      <c r="K1052">
        <v>0</v>
      </c>
      <c r="L1052">
        <v>0</v>
      </c>
      <c r="M1052">
        <v>0</v>
      </c>
    </row>
    <row r="1053" spans="2:13" x14ac:dyDescent="0.2">
      <c r="B1053">
        <v>0</v>
      </c>
      <c r="C1053">
        <v>0</v>
      </c>
      <c r="D1053">
        <v>0</v>
      </c>
      <c r="E1053">
        <v>0</v>
      </c>
      <c r="F1053">
        <v>0</v>
      </c>
      <c r="G1053">
        <v>1111111</v>
      </c>
      <c r="H1053">
        <v>0</v>
      </c>
      <c r="I1053">
        <v>0</v>
      </c>
      <c r="J1053">
        <v>0</v>
      </c>
      <c r="K1053">
        <v>0</v>
      </c>
      <c r="L1053">
        <v>0</v>
      </c>
      <c r="M1053">
        <v>0</v>
      </c>
    </row>
    <row r="1054" spans="2:13" x14ac:dyDescent="0.2">
      <c r="B1054">
        <v>0</v>
      </c>
      <c r="C1054">
        <v>0</v>
      </c>
      <c r="D1054">
        <v>0</v>
      </c>
      <c r="E1054">
        <v>0</v>
      </c>
      <c r="F1054">
        <v>0</v>
      </c>
      <c r="G1054">
        <v>1111111</v>
      </c>
      <c r="H1054">
        <v>0</v>
      </c>
      <c r="I1054">
        <v>0</v>
      </c>
      <c r="J1054">
        <v>0</v>
      </c>
      <c r="K1054">
        <v>0</v>
      </c>
      <c r="L1054">
        <v>0</v>
      </c>
      <c r="M1054">
        <v>0</v>
      </c>
    </row>
    <row r="1055" spans="2:13" x14ac:dyDescent="0.2">
      <c r="B1055">
        <v>0</v>
      </c>
      <c r="C1055">
        <v>0</v>
      </c>
      <c r="D1055">
        <v>0</v>
      </c>
      <c r="E1055">
        <v>0</v>
      </c>
      <c r="F1055">
        <v>0</v>
      </c>
      <c r="G1055">
        <v>1111111</v>
      </c>
      <c r="H1055">
        <v>0</v>
      </c>
      <c r="I1055">
        <v>0</v>
      </c>
      <c r="J1055">
        <v>0</v>
      </c>
      <c r="K1055">
        <v>0</v>
      </c>
      <c r="L1055">
        <v>0</v>
      </c>
      <c r="M1055">
        <v>0</v>
      </c>
    </row>
    <row r="1056" spans="2:13" x14ac:dyDescent="0.2">
      <c r="B1056">
        <v>0</v>
      </c>
      <c r="C1056">
        <v>0</v>
      </c>
      <c r="D1056">
        <v>0</v>
      </c>
      <c r="E1056">
        <v>0</v>
      </c>
      <c r="F1056">
        <v>0</v>
      </c>
      <c r="G1056">
        <v>1111111</v>
      </c>
      <c r="H1056">
        <v>0</v>
      </c>
      <c r="I1056">
        <v>0</v>
      </c>
      <c r="J1056">
        <v>0</v>
      </c>
      <c r="K1056">
        <v>0</v>
      </c>
      <c r="L1056">
        <v>0</v>
      </c>
      <c r="M1056">
        <v>0</v>
      </c>
    </row>
    <row r="1057" spans="2:13" x14ac:dyDescent="0.2">
      <c r="B1057">
        <v>0</v>
      </c>
      <c r="C1057">
        <v>0</v>
      </c>
      <c r="D1057">
        <v>0</v>
      </c>
      <c r="E1057">
        <v>0</v>
      </c>
      <c r="F1057">
        <v>0</v>
      </c>
      <c r="G1057">
        <v>1111111</v>
      </c>
      <c r="H1057">
        <v>0</v>
      </c>
      <c r="I1057">
        <v>0</v>
      </c>
      <c r="J1057">
        <v>0</v>
      </c>
      <c r="K1057">
        <v>0</v>
      </c>
      <c r="L1057">
        <v>0</v>
      </c>
      <c r="M1057">
        <v>0</v>
      </c>
    </row>
    <row r="1058" spans="2:13" x14ac:dyDescent="0.2">
      <c r="B1058">
        <v>0</v>
      </c>
      <c r="C1058">
        <v>0</v>
      </c>
      <c r="D1058">
        <v>0</v>
      </c>
      <c r="E1058">
        <v>0</v>
      </c>
      <c r="F1058">
        <v>0</v>
      </c>
      <c r="G1058">
        <v>1111111</v>
      </c>
      <c r="H1058">
        <v>0</v>
      </c>
      <c r="I1058">
        <v>0</v>
      </c>
      <c r="J1058">
        <v>0</v>
      </c>
      <c r="K1058">
        <v>0</v>
      </c>
      <c r="L1058">
        <v>0</v>
      </c>
      <c r="M1058">
        <v>0</v>
      </c>
    </row>
    <row r="1059" spans="2:13" x14ac:dyDescent="0.2">
      <c r="B1059">
        <v>0</v>
      </c>
      <c r="C1059">
        <v>0</v>
      </c>
      <c r="D1059">
        <v>0</v>
      </c>
      <c r="E1059">
        <v>0</v>
      </c>
      <c r="F1059">
        <v>0</v>
      </c>
      <c r="G1059">
        <v>1111111</v>
      </c>
      <c r="H1059">
        <v>0</v>
      </c>
      <c r="I1059">
        <v>0</v>
      </c>
      <c r="J1059">
        <v>0</v>
      </c>
      <c r="K1059">
        <v>0</v>
      </c>
      <c r="L1059">
        <v>0</v>
      </c>
      <c r="M1059">
        <v>0</v>
      </c>
    </row>
    <row r="1060" spans="2:13" x14ac:dyDescent="0.2">
      <c r="B1060">
        <v>0</v>
      </c>
      <c r="C1060">
        <v>0</v>
      </c>
      <c r="D1060">
        <v>0</v>
      </c>
      <c r="E1060">
        <v>0</v>
      </c>
      <c r="F1060">
        <v>0</v>
      </c>
      <c r="G1060">
        <v>1111111</v>
      </c>
      <c r="H1060">
        <v>0</v>
      </c>
      <c r="I1060">
        <v>0</v>
      </c>
      <c r="J1060">
        <v>0</v>
      </c>
      <c r="K1060">
        <v>0</v>
      </c>
      <c r="L1060">
        <v>0</v>
      </c>
      <c r="M1060">
        <v>0</v>
      </c>
    </row>
    <row r="1061" spans="2:13" x14ac:dyDescent="0.2">
      <c r="B1061">
        <v>0</v>
      </c>
      <c r="C1061">
        <v>0</v>
      </c>
      <c r="D1061">
        <v>0</v>
      </c>
      <c r="E1061">
        <v>0</v>
      </c>
      <c r="F1061">
        <v>0</v>
      </c>
      <c r="G1061">
        <v>1111111</v>
      </c>
      <c r="H1061">
        <v>0</v>
      </c>
      <c r="I1061">
        <v>0</v>
      </c>
      <c r="J1061">
        <v>0</v>
      </c>
      <c r="K1061">
        <v>0</v>
      </c>
      <c r="L1061">
        <v>0</v>
      </c>
      <c r="M1061">
        <v>0</v>
      </c>
    </row>
    <row r="1062" spans="2:13" x14ac:dyDescent="0.2">
      <c r="B1062">
        <v>0</v>
      </c>
      <c r="C1062">
        <v>0</v>
      </c>
      <c r="D1062">
        <v>0</v>
      </c>
      <c r="E1062">
        <v>0</v>
      </c>
      <c r="F1062">
        <v>0</v>
      </c>
      <c r="G1062">
        <v>1111111</v>
      </c>
      <c r="H1062">
        <v>0</v>
      </c>
      <c r="I1062">
        <v>0</v>
      </c>
      <c r="J1062">
        <v>0</v>
      </c>
      <c r="K1062">
        <v>0</v>
      </c>
      <c r="L1062">
        <v>0</v>
      </c>
      <c r="M1062">
        <v>0</v>
      </c>
    </row>
    <row r="1063" spans="2:13" x14ac:dyDescent="0.2">
      <c r="B1063">
        <v>0</v>
      </c>
      <c r="C1063">
        <v>0</v>
      </c>
      <c r="D1063">
        <v>0</v>
      </c>
      <c r="E1063">
        <v>0</v>
      </c>
      <c r="F1063">
        <v>0</v>
      </c>
      <c r="G1063">
        <v>1111111</v>
      </c>
      <c r="H1063">
        <v>0</v>
      </c>
      <c r="I1063">
        <v>0</v>
      </c>
      <c r="J1063">
        <v>0</v>
      </c>
      <c r="K1063">
        <v>0</v>
      </c>
      <c r="L1063">
        <v>0</v>
      </c>
      <c r="M1063">
        <v>0</v>
      </c>
    </row>
    <row r="1064" spans="2:13" x14ac:dyDescent="0.2">
      <c r="B1064">
        <v>0</v>
      </c>
      <c r="C1064">
        <v>0</v>
      </c>
      <c r="D1064">
        <v>0</v>
      </c>
      <c r="E1064">
        <v>0</v>
      </c>
      <c r="F1064">
        <v>0</v>
      </c>
      <c r="G1064">
        <v>1111111</v>
      </c>
      <c r="H1064">
        <v>0</v>
      </c>
      <c r="I1064">
        <v>0</v>
      </c>
      <c r="J1064">
        <v>0</v>
      </c>
      <c r="K1064">
        <v>0</v>
      </c>
      <c r="L1064">
        <v>0</v>
      </c>
      <c r="M1064">
        <v>0</v>
      </c>
    </row>
    <row r="1065" spans="2:13" x14ac:dyDescent="0.2">
      <c r="B1065">
        <v>0</v>
      </c>
      <c r="C1065">
        <v>0</v>
      </c>
      <c r="D1065">
        <v>0</v>
      </c>
      <c r="E1065">
        <v>0</v>
      </c>
      <c r="F1065">
        <v>0</v>
      </c>
      <c r="G1065">
        <v>1111111</v>
      </c>
      <c r="H1065">
        <v>0</v>
      </c>
      <c r="I1065">
        <v>0</v>
      </c>
      <c r="J1065">
        <v>0</v>
      </c>
      <c r="K1065">
        <v>0</v>
      </c>
      <c r="L1065">
        <v>0</v>
      </c>
      <c r="M1065">
        <v>0</v>
      </c>
    </row>
    <row r="1066" spans="2:13" x14ac:dyDescent="0.2">
      <c r="B1066">
        <v>0</v>
      </c>
      <c r="C1066">
        <v>0</v>
      </c>
      <c r="D1066">
        <v>0</v>
      </c>
      <c r="E1066">
        <v>0</v>
      </c>
      <c r="F1066">
        <v>0</v>
      </c>
      <c r="G1066">
        <v>1111111</v>
      </c>
      <c r="H1066">
        <v>0</v>
      </c>
      <c r="I1066">
        <v>0</v>
      </c>
      <c r="J1066">
        <v>0</v>
      </c>
      <c r="K1066">
        <v>0</v>
      </c>
      <c r="L1066">
        <v>0</v>
      </c>
      <c r="M1066">
        <v>0</v>
      </c>
    </row>
    <row r="1067" spans="2:13" x14ac:dyDescent="0.2">
      <c r="B1067">
        <v>0</v>
      </c>
      <c r="C1067">
        <v>0</v>
      </c>
      <c r="D1067">
        <v>0</v>
      </c>
      <c r="E1067">
        <v>0</v>
      </c>
      <c r="F1067">
        <v>0</v>
      </c>
      <c r="G1067">
        <v>1111111</v>
      </c>
      <c r="H1067">
        <v>0</v>
      </c>
      <c r="I1067">
        <v>0</v>
      </c>
      <c r="J1067">
        <v>0</v>
      </c>
      <c r="K1067">
        <v>0</v>
      </c>
      <c r="L1067">
        <v>0</v>
      </c>
      <c r="M1067">
        <v>0</v>
      </c>
    </row>
    <row r="1068" spans="2:13" x14ac:dyDescent="0.2">
      <c r="B1068">
        <v>0</v>
      </c>
      <c r="C1068">
        <v>0</v>
      </c>
      <c r="D1068">
        <v>0</v>
      </c>
      <c r="E1068">
        <v>0</v>
      </c>
      <c r="F1068">
        <v>0</v>
      </c>
      <c r="G1068">
        <v>1111111</v>
      </c>
      <c r="H1068">
        <v>0</v>
      </c>
      <c r="I1068">
        <v>0</v>
      </c>
      <c r="J1068">
        <v>0</v>
      </c>
      <c r="K1068">
        <v>0</v>
      </c>
      <c r="L1068">
        <v>0</v>
      </c>
      <c r="M1068">
        <v>0</v>
      </c>
    </row>
    <row r="1069" spans="2:13" x14ac:dyDescent="0.2">
      <c r="B1069">
        <v>0</v>
      </c>
      <c r="C1069">
        <v>0</v>
      </c>
      <c r="D1069">
        <v>0</v>
      </c>
      <c r="E1069">
        <v>0</v>
      </c>
      <c r="F1069">
        <v>0</v>
      </c>
      <c r="G1069">
        <v>1111111</v>
      </c>
      <c r="H1069">
        <v>0</v>
      </c>
      <c r="I1069">
        <v>0</v>
      </c>
      <c r="J1069">
        <v>0</v>
      </c>
      <c r="K1069">
        <v>0</v>
      </c>
      <c r="L1069">
        <v>0</v>
      </c>
      <c r="M1069">
        <v>0</v>
      </c>
    </row>
    <row r="1070" spans="2:13" x14ac:dyDescent="0.2">
      <c r="B1070">
        <v>0</v>
      </c>
      <c r="C1070">
        <v>0</v>
      </c>
      <c r="D1070">
        <v>0</v>
      </c>
      <c r="E1070">
        <v>0</v>
      </c>
      <c r="F1070">
        <v>0</v>
      </c>
      <c r="G1070">
        <v>1111111</v>
      </c>
      <c r="H1070">
        <v>0</v>
      </c>
      <c r="I1070">
        <v>0</v>
      </c>
      <c r="J1070">
        <v>0</v>
      </c>
      <c r="K1070">
        <v>0</v>
      </c>
      <c r="L1070">
        <v>0</v>
      </c>
      <c r="M1070">
        <v>0</v>
      </c>
    </row>
    <row r="1071" spans="2:13" x14ac:dyDescent="0.2">
      <c r="B1071">
        <v>0</v>
      </c>
      <c r="C1071">
        <v>0</v>
      </c>
      <c r="D1071">
        <v>0</v>
      </c>
      <c r="E1071">
        <v>0</v>
      </c>
      <c r="F1071">
        <v>0</v>
      </c>
      <c r="G1071">
        <v>1111111</v>
      </c>
      <c r="H1071">
        <v>0</v>
      </c>
      <c r="I1071">
        <v>0</v>
      </c>
      <c r="J1071">
        <v>0</v>
      </c>
      <c r="K1071">
        <v>0</v>
      </c>
      <c r="L1071">
        <v>0</v>
      </c>
      <c r="M1071">
        <v>0</v>
      </c>
    </row>
    <row r="1072" spans="2:13" x14ac:dyDescent="0.2">
      <c r="B1072">
        <v>0</v>
      </c>
      <c r="C1072">
        <v>0</v>
      </c>
      <c r="D1072">
        <v>0</v>
      </c>
      <c r="E1072">
        <v>0</v>
      </c>
      <c r="F1072">
        <v>0</v>
      </c>
      <c r="G1072">
        <v>1111111</v>
      </c>
      <c r="H1072">
        <v>0</v>
      </c>
      <c r="I1072">
        <v>0</v>
      </c>
      <c r="J1072">
        <v>0</v>
      </c>
      <c r="K1072">
        <v>0</v>
      </c>
      <c r="L1072">
        <v>0</v>
      </c>
      <c r="M1072">
        <v>0</v>
      </c>
    </row>
    <row r="1073" spans="2:13" x14ac:dyDescent="0.2">
      <c r="B1073">
        <v>0</v>
      </c>
      <c r="C1073">
        <v>0</v>
      </c>
      <c r="D1073">
        <v>0</v>
      </c>
      <c r="E1073">
        <v>0</v>
      </c>
      <c r="F1073">
        <v>0</v>
      </c>
      <c r="G1073">
        <v>1111111</v>
      </c>
      <c r="H1073">
        <v>0</v>
      </c>
      <c r="I1073">
        <v>0</v>
      </c>
      <c r="J1073">
        <v>0</v>
      </c>
      <c r="K1073">
        <v>0</v>
      </c>
      <c r="L1073">
        <v>0</v>
      </c>
      <c r="M1073">
        <v>0</v>
      </c>
    </row>
    <row r="1074" spans="2:13" x14ac:dyDescent="0.2">
      <c r="B1074">
        <v>0</v>
      </c>
      <c r="C1074">
        <v>0</v>
      </c>
      <c r="D1074">
        <v>0</v>
      </c>
      <c r="E1074">
        <v>0</v>
      </c>
      <c r="F1074">
        <v>0</v>
      </c>
      <c r="G1074">
        <v>1111111</v>
      </c>
      <c r="H1074">
        <v>0</v>
      </c>
      <c r="I1074">
        <v>0</v>
      </c>
      <c r="J1074">
        <v>0</v>
      </c>
      <c r="K1074">
        <v>0</v>
      </c>
      <c r="L1074">
        <v>0</v>
      </c>
      <c r="M1074">
        <v>0</v>
      </c>
    </row>
    <row r="1075" spans="2:13" x14ac:dyDescent="0.2">
      <c r="B1075">
        <v>0</v>
      </c>
      <c r="C1075">
        <v>0</v>
      </c>
      <c r="D1075">
        <v>0</v>
      </c>
      <c r="E1075">
        <v>0</v>
      </c>
      <c r="F1075">
        <v>0</v>
      </c>
      <c r="G1075">
        <v>1111111</v>
      </c>
      <c r="H1075">
        <v>0</v>
      </c>
      <c r="I1075">
        <v>0</v>
      </c>
      <c r="J1075">
        <v>0</v>
      </c>
      <c r="K1075">
        <v>0</v>
      </c>
      <c r="L1075">
        <v>0</v>
      </c>
      <c r="M1075">
        <v>0</v>
      </c>
    </row>
    <row r="1076" spans="2:13" x14ac:dyDescent="0.2">
      <c r="B1076">
        <v>0</v>
      </c>
      <c r="C1076">
        <v>0</v>
      </c>
      <c r="D1076">
        <v>0</v>
      </c>
      <c r="E1076">
        <v>0</v>
      </c>
      <c r="F1076">
        <v>0</v>
      </c>
      <c r="G1076">
        <v>1111111</v>
      </c>
      <c r="H1076">
        <v>0</v>
      </c>
      <c r="I1076">
        <v>0</v>
      </c>
      <c r="J1076">
        <v>0</v>
      </c>
      <c r="K1076">
        <v>0</v>
      </c>
      <c r="L1076">
        <v>0</v>
      </c>
      <c r="M1076">
        <v>0</v>
      </c>
    </row>
    <row r="1077" spans="2:13" x14ac:dyDescent="0.2">
      <c r="B1077">
        <v>0</v>
      </c>
      <c r="C1077">
        <v>0</v>
      </c>
      <c r="D1077">
        <v>0</v>
      </c>
      <c r="E1077">
        <v>0</v>
      </c>
      <c r="F1077">
        <v>0</v>
      </c>
      <c r="G1077">
        <v>1111111</v>
      </c>
      <c r="H1077">
        <v>0</v>
      </c>
      <c r="I1077">
        <v>0</v>
      </c>
      <c r="J1077">
        <v>0</v>
      </c>
      <c r="K1077">
        <v>0</v>
      </c>
      <c r="L1077">
        <v>0</v>
      </c>
      <c r="M1077">
        <v>0</v>
      </c>
    </row>
    <row r="1078" spans="2:13" x14ac:dyDescent="0.2">
      <c r="B1078">
        <v>0</v>
      </c>
      <c r="C1078">
        <v>0</v>
      </c>
      <c r="D1078">
        <v>0</v>
      </c>
      <c r="E1078">
        <v>0</v>
      </c>
      <c r="F1078">
        <v>0</v>
      </c>
      <c r="G1078">
        <v>1111111</v>
      </c>
      <c r="H1078">
        <v>0</v>
      </c>
      <c r="I1078">
        <v>0</v>
      </c>
      <c r="J1078">
        <v>0</v>
      </c>
      <c r="K1078">
        <v>0</v>
      </c>
      <c r="L1078">
        <v>0</v>
      </c>
      <c r="M1078">
        <v>0</v>
      </c>
    </row>
    <row r="1079" spans="2:13" x14ac:dyDescent="0.2">
      <c r="B1079">
        <v>0</v>
      </c>
      <c r="C1079">
        <v>0</v>
      </c>
      <c r="D1079">
        <v>0</v>
      </c>
      <c r="E1079">
        <v>0</v>
      </c>
      <c r="F1079">
        <v>0</v>
      </c>
      <c r="G1079">
        <v>1111111</v>
      </c>
      <c r="H1079">
        <v>0</v>
      </c>
      <c r="I1079">
        <v>0</v>
      </c>
      <c r="J1079">
        <v>0</v>
      </c>
      <c r="K1079">
        <v>0</v>
      </c>
      <c r="L1079">
        <v>0</v>
      </c>
      <c r="M1079">
        <v>0</v>
      </c>
    </row>
    <row r="1080" spans="2:13" x14ac:dyDescent="0.2">
      <c r="B1080">
        <v>0</v>
      </c>
      <c r="C1080">
        <v>0</v>
      </c>
      <c r="D1080">
        <v>0</v>
      </c>
      <c r="E1080">
        <v>0</v>
      </c>
      <c r="F1080">
        <v>0</v>
      </c>
      <c r="G1080">
        <v>1111111</v>
      </c>
      <c r="H1080">
        <v>0</v>
      </c>
      <c r="I1080">
        <v>0</v>
      </c>
      <c r="J1080">
        <v>0</v>
      </c>
      <c r="K1080">
        <v>0</v>
      </c>
      <c r="L1080">
        <v>0</v>
      </c>
      <c r="M1080">
        <v>0</v>
      </c>
    </row>
    <row r="1081" spans="2:13" x14ac:dyDescent="0.2">
      <c r="B1081">
        <v>0</v>
      </c>
      <c r="C1081">
        <v>0</v>
      </c>
      <c r="D1081">
        <v>0</v>
      </c>
      <c r="E1081">
        <v>0</v>
      </c>
      <c r="F1081">
        <v>0</v>
      </c>
      <c r="G1081">
        <v>1111111</v>
      </c>
      <c r="H1081">
        <v>0</v>
      </c>
      <c r="I1081">
        <v>0</v>
      </c>
      <c r="J1081">
        <v>0</v>
      </c>
      <c r="K1081">
        <v>0</v>
      </c>
      <c r="L1081">
        <v>0</v>
      </c>
      <c r="M1081">
        <v>0</v>
      </c>
    </row>
    <row r="1082" spans="2:13" x14ac:dyDescent="0.2">
      <c r="B1082">
        <v>0</v>
      </c>
      <c r="C1082">
        <v>0</v>
      </c>
      <c r="D1082">
        <v>0</v>
      </c>
      <c r="E1082">
        <v>0</v>
      </c>
      <c r="F1082">
        <v>0</v>
      </c>
      <c r="G1082">
        <v>1111111</v>
      </c>
      <c r="H1082">
        <v>0</v>
      </c>
      <c r="I1082">
        <v>0</v>
      </c>
      <c r="J1082">
        <v>0</v>
      </c>
      <c r="K1082">
        <v>0</v>
      </c>
      <c r="L1082">
        <v>0</v>
      </c>
      <c r="M1082">
        <v>0</v>
      </c>
    </row>
    <row r="1083" spans="2:13" x14ac:dyDescent="0.2">
      <c r="B1083">
        <v>0</v>
      </c>
      <c r="C1083">
        <v>0</v>
      </c>
      <c r="D1083">
        <v>0</v>
      </c>
      <c r="E1083">
        <v>0</v>
      </c>
      <c r="F1083">
        <v>0</v>
      </c>
      <c r="G1083">
        <v>1111111</v>
      </c>
      <c r="H1083">
        <v>0</v>
      </c>
      <c r="I1083">
        <v>0</v>
      </c>
      <c r="J1083">
        <v>0</v>
      </c>
      <c r="K1083">
        <v>0</v>
      </c>
      <c r="L1083">
        <v>0</v>
      </c>
      <c r="M1083">
        <v>0</v>
      </c>
    </row>
    <row r="1084" spans="2:13" x14ac:dyDescent="0.2">
      <c r="B1084">
        <v>0</v>
      </c>
      <c r="C1084">
        <v>0</v>
      </c>
      <c r="D1084">
        <v>0</v>
      </c>
      <c r="E1084">
        <v>0</v>
      </c>
      <c r="F1084">
        <v>0</v>
      </c>
      <c r="G1084">
        <v>1111111</v>
      </c>
      <c r="H1084">
        <v>0</v>
      </c>
      <c r="I1084">
        <v>0</v>
      </c>
      <c r="J1084">
        <v>0</v>
      </c>
      <c r="K1084">
        <v>0</v>
      </c>
      <c r="L1084">
        <v>0</v>
      </c>
      <c r="M1084">
        <v>0</v>
      </c>
    </row>
    <row r="1085" spans="2:13" x14ac:dyDescent="0.2">
      <c r="B1085">
        <v>0</v>
      </c>
      <c r="C1085">
        <v>0</v>
      </c>
      <c r="D1085">
        <v>0</v>
      </c>
      <c r="E1085">
        <v>0</v>
      </c>
      <c r="F1085">
        <v>0</v>
      </c>
      <c r="G1085">
        <v>1111111</v>
      </c>
      <c r="H1085">
        <v>0</v>
      </c>
      <c r="I1085">
        <v>0</v>
      </c>
      <c r="J1085">
        <v>0</v>
      </c>
      <c r="K1085">
        <v>0</v>
      </c>
      <c r="L1085">
        <v>0</v>
      </c>
      <c r="M1085">
        <v>0</v>
      </c>
    </row>
    <row r="1086" spans="2:13" x14ac:dyDescent="0.2">
      <c r="B1086">
        <v>0</v>
      </c>
      <c r="C1086">
        <v>0</v>
      </c>
      <c r="D1086">
        <v>0</v>
      </c>
      <c r="E1086">
        <v>0</v>
      </c>
      <c r="F1086">
        <v>0</v>
      </c>
      <c r="G1086">
        <v>1111111</v>
      </c>
      <c r="H1086">
        <v>0</v>
      </c>
      <c r="I1086">
        <v>0</v>
      </c>
      <c r="J1086">
        <v>0</v>
      </c>
      <c r="K1086">
        <v>0</v>
      </c>
      <c r="L1086">
        <v>0</v>
      </c>
      <c r="M1086">
        <v>0</v>
      </c>
    </row>
    <row r="1087" spans="2:13" x14ac:dyDescent="0.2">
      <c r="B1087">
        <v>0</v>
      </c>
      <c r="C1087">
        <v>0</v>
      </c>
      <c r="D1087">
        <v>0</v>
      </c>
      <c r="E1087">
        <v>0</v>
      </c>
      <c r="F1087">
        <v>0</v>
      </c>
      <c r="G1087">
        <v>1111111</v>
      </c>
      <c r="H1087">
        <v>0</v>
      </c>
      <c r="I1087">
        <v>0</v>
      </c>
      <c r="J1087">
        <v>0</v>
      </c>
      <c r="K1087">
        <v>0</v>
      </c>
      <c r="L1087">
        <v>0</v>
      </c>
      <c r="M1087">
        <v>0</v>
      </c>
    </row>
    <row r="1088" spans="2:13" x14ac:dyDescent="0.2">
      <c r="B1088">
        <v>0</v>
      </c>
      <c r="C1088">
        <v>0</v>
      </c>
      <c r="D1088">
        <v>0</v>
      </c>
      <c r="E1088">
        <v>0</v>
      </c>
      <c r="F1088">
        <v>0</v>
      </c>
      <c r="G1088">
        <v>1111111</v>
      </c>
      <c r="H1088">
        <v>0</v>
      </c>
      <c r="I1088">
        <v>0</v>
      </c>
      <c r="J1088">
        <v>0</v>
      </c>
      <c r="K1088">
        <v>0</v>
      </c>
      <c r="L1088">
        <v>0</v>
      </c>
      <c r="M1088">
        <v>0</v>
      </c>
    </row>
    <row r="1089" spans="2:13" x14ac:dyDescent="0.2">
      <c r="B1089">
        <v>0</v>
      </c>
      <c r="C1089">
        <v>0</v>
      </c>
      <c r="D1089">
        <v>0</v>
      </c>
      <c r="E1089">
        <v>0</v>
      </c>
      <c r="F1089">
        <v>0</v>
      </c>
      <c r="G1089">
        <v>1111111</v>
      </c>
      <c r="H1089">
        <v>0</v>
      </c>
      <c r="I1089">
        <v>0</v>
      </c>
      <c r="J1089">
        <v>0</v>
      </c>
      <c r="K1089">
        <v>0</v>
      </c>
      <c r="L1089">
        <v>0</v>
      </c>
      <c r="M1089">
        <v>0</v>
      </c>
    </row>
    <row r="1090" spans="2:13" x14ac:dyDescent="0.2">
      <c r="B1090">
        <v>0</v>
      </c>
      <c r="C1090">
        <v>0</v>
      </c>
      <c r="D1090">
        <v>0</v>
      </c>
      <c r="E1090">
        <v>0</v>
      </c>
      <c r="F1090">
        <v>0</v>
      </c>
      <c r="G1090">
        <v>1111111</v>
      </c>
      <c r="H1090">
        <v>0</v>
      </c>
      <c r="I1090">
        <v>0</v>
      </c>
      <c r="J1090">
        <v>0</v>
      </c>
      <c r="K1090">
        <v>0</v>
      </c>
      <c r="L1090">
        <v>0</v>
      </c>
      <c r="M1090">
        <v>0</v>
      </c>
    </row>
    <row r="1091" spans="2:13" x14ac:dyDescent="0.2">
      <c r="B1091">
        <v>0</v>
      </c>
      <c r="C1091">
        <v>0</v>
      </c>
      <c r="D1091">
        <v>0</v>
      </c>
      <c r="E1091">
        <v>0</v>
      </c>
      <c r="F1091">
        <v>0</v>
      </c>
      <c r="G1091">
        <v>1111111</v>
      </c>
      <c r="H1091">
        <v>0</v>
      </c>
      <c r="I1091">
        <v>0</v>
      </c>
      <c r="J1091">
        <v>0</v>
      </c>
      <c r="K1091">
        <v>0</v>
      </c>
      <c r="L1091">
        <v>0</v>
      </c>
      <c r="M1091">
        <v>0</v>
      </c>
    </row>
    <row r="1092" spans="2:13" x14ac:dyDescent="0.2">
      <c r="B1092">
        <v>0</v>
      </c>
      <c r="C1092">
        <v>0</v>
      </c>
      <c r="D1092">
        <v>0</v>
      </c>
      <c r="E1092">
        <v>0</v>
      </c>
      <c r="F1092">
        <v>0</v>
      </c>
      <c r="G1092">
        <v>1111111</v>
      </c>
      <c r="H1092">
        <v>0</v>
      </c>
      <c r="I1092">
        <v>0</v>
      </c>
      <c r="J1092">
        <v>0</v>
      </c>
      <c r="K1092">
        <v>0</v>
      </c>
      <c r="L1092">
        <v>0</v>
      </c>
      <c r="M1092">
        <v>0</v>
      </c>
    </row>
    <row r="1093" spans="2:13" x14ac:dyDescent="0.2">
      <c r="B1093">
        <v>0</v>
      </c>
      <c r="C1093">
        <v>0</v>
      </c>
      <c r="D1093">
        <v>0</v>
      </c>
      <c r="E1093">
        <v>0</v>
      </c>
      <c r="F1093">
        <v>0</v>
      </c>
      <c r="G1093">
        <v>1111111</v>
      </c>
      <c r="H1093">
        <v>0</v>
      </c>
      <c r="I1093">
        <v>0</v>
      </c>
      <c r="J1093">
        <v>0</v>
      </c>
      <c r="K1093">
        <v>0</v>
      </c>
      <c r="L1093">
        <v>0</v>
      </c>
      <c r="M1093">
        <v>0</v>
      </c>
    </row>
    <row r="1094" spans="2:13" x14ac:dyDescent="0.2">
      <c r="B1094">
        <v>0</v>
      </c>
      <c r="C1094">
        <v>0</v>
      </c>
      <c r="D1094">
        <v>0</v>
      </c>
      <c r="E1094">
        <v>0</v>
      </c>
      <c r="F1094">
        <v>0</v>
      </c>
      <c r="G1094">
        <v>1111111</v>
      </c>
      <c r="H1094">
        <v>0</v>
      </c>
      <c r="I1094">
        <v>0</v>
      </c>
      <c r="J1094">
        <v>0</v>
      </c>
      <c r="K1094">
        <v>0</v>
      </c>
      <c r="L1094">
        <v>0</v>
      </c>
      <c r="M1094">
        <v>0</v>
      </c>
    </row>
    <row r="1095" spans="2:13" x14ac:dyDescent="0.2">
      <c r="B1095">
        <v>0</v>
      </c>
      <c r="C1095">
        <v>0</v>
      </c>
      <c r="D1095">
        <v>0</v>
      </c>
      <c r="E1095">
        <v>0</v>
      </c>
      <c r="F1095">
        <v>0</v>
      </c>
      <c r="G1095">
        <v>1111111</v>
      </c>
      <c r="H1095">
        <v>0</v>
      </c>
      <c r="I1095">
        <v>0</v>
      </c>
      <c r="J1095">
        <v>0</v>
      </c>
      <c r="K1095">
        <v>0</v>
      </c>
      <c r="L1095">
        <v>0</v>
      </c>
      <c r="M1095">
        <v>0</v>
      </c>
    </row>
    <row r="1096" spans="2:13" x14ac:dyDescent="0.2">
      <c r="B1096">
        <v>0</v>
      </c>
      <c r="C1096">
        <v>0</v>
      </c>
      <c r="D1096">
        <v>0</v>
      </c>
      <c r="E1096">
        <v>0</v>
      </c>
      <c r="F1096">
        <v>0</v>
      </c>
      <c r="G1096">
        <v>1111111</v>
      </c>
      <c r="H1096">
        <v>0</v>
      </c>
      <c r="I1096">
        <v>0</v>
      </c>
      <c r="J1096">
        <v>0</v>
      </c>
      <c r="K1096">
        <v>0</v>
      </c>
      <c r="L1096">
        <v>0</v>
      </c>
      <c r="M1096">
        <v>0</v>
      </c>
    </row>
    <row r="1097" spans="2:13" x14ac:dyDescent="0.2">
      <c r="B1097">
        <v>0</v>
      </c>
      <c r="C1097">
        <v>0</v>
      </c>
      <c r="D1097">
        <v>0</v>
      </c>
      <c r="E1097">
        <v>0</v>
      </c>
      <c r="F1097">
        <v>0</v>
      </c>
      <c r="G1097">
        <v>1111111</v>
      </c>
      <c r="H1097">
        <v>0</v>
      </c>
      <c r="I1097">
        <v>0</v>
      </c>
      <c r="J1097">
        <v>0</v>
      </c>
      <c r="K1097">
        <v>0</v>
      </c>
      <c r="L1097">
        <v>0</v>
      </c>
      <c r="M1097">
        <v>0</v>
      </c>
    </row>
    <row r="1098" spans="2:13" x14ac:dyDescent="0.2">
      <c r="B1098">
        <v>0</v>
      </c>
      <c r="C1098">
        <v>0</v>
      </c>
      <c r="D1098">
        <v>0</v>
      </c>
      <c r="E1098">
        <v>0</v>
      </c>
      <c r="F1098">
        <v>0</v>
      </c>
      <c r="G1098">
        <v>1111111</v>
      </c>
      <c r="H1098">
        <v>0</v>
      </c>
      <c r="I1098">
        <v>0</v>
      </c>
      <c r="J1098">
        <v>0</v>
      </c>
      <c r="K1098">
        <v>0</v>
      </c>
      <c r="L1098">
        <v>0</v>
      </c>
      <c r="M1098">
        <v>0</v>
      </c>
    </row>
    <row r="1099" spans="2:13" x14ac:dyDescent="0.2">
      <c r="B1099">
        <v>0</v>
      </c>
      <c r="C1099">
        <v>0</v>
      </c>
      <c r="D1099">
        <v>0</v>
      </c>
      <c r="E1099">
        <v>0</v>
      </c>
      <c r="F1099">
        <v>0</v>
      </c>
      <c r="G1099">
        <v>1111111</v>
      </c>
      <c r="H1099">
        <v>0</v>
      </c>
      <c r="I1099">
        <v>0</v>
      </c>
      <c r="J1099">
        <v>0</v>
      </c>
      <c r="K1099">
        <v>0</v>
      </c>
      <c r="L1099">
        <v>0</v>
      </c>
      <c r="M1099">
        <v>0</v>
      </c>
    </row>
    <row r="1100" spans="2:13" x14ac:dyDescent="0.2">
      <c r="B1100">
        <v>0</v>
      </c>
      <c r="C1100">
        <v>0</v>
      </c>
      <c r="D1100">
        <v>0</v>
      </c>
      <c r="E1100">
        <v>0</v>
      </c>
      <c r="F1100">
        <v>0</v>
      </c>
      <c r="G1100">
        <v>1111111</v>
      </c>
      <c r="H1100">
        <v>0</v>
      </c>
      <c r="I1100">
        <v>0</v>
      </c>
      <c r="J1100">
        <v>0</v>
      </c>
      <c r="K1100">
        <v>0</v>
      </c>
      <c r="L1100">
        <v>0</v>
      </c>
      <c r="M1100">
        <v>0</v>
      </c>
    </row>
    <row r="1101" spans="2:13" x14ac:dyDescent="0.2">
      <c r="B1101">
        <v>0</v>
      </c>
      <c r="C1101">
        <v>0</v>
      </c>
      <c r="D1101">
        <v>0</v>
      </c>
      <c r="E1101">
        <v>0</v>
      </c>
      <c r="F1101">
        <v>0</v>
      </c>
      <c r="G1101">
        <v>1111111</v>
      </c>
      <c r="H1101">
        <v>0</v>
      </c>
      <c r="I1101">
        <v>0</v>
      </c>
      <c r="J1101">
        <v>0</v>
      </c>
      <c r="K1101">
        <v>0</v>
      </c>
      <c r="L1101">
        <v>0</v>
      </c>
      <c r="M1101">
        <v>0</v>
      </c>
    </row>
    <row r="1102" spans="2:13" x14ac:dyDescent="0.2">
      <c r="B1102">
        <v>0</v>
      </c>
      <c r="C1102">
        <v>0</v>
      </c>
      <c r="D1102">
        <v>0</v>
      </c>
      <c r="E1102">
        <v>0</v>
      </c>
      <c r="F1102">
        <v>0</v>
      </c>
      <c r="G1102">
        <v>1111111</v>
      </c>
      <c r="H1102">
        <v>0</v>
      </c>
      <c r="I1102">
        <v>0</v>
      </c>
      <c r="J1102">
        <v>0</v>
      </c>
      <c r="K1102">
        <v>0</v>
      </c>
      <c r="L1102">
        <v>0</v>
      </c>
      <c r="M1102">
        <v>0</v>
      </c>
    </row>
    <row r="1103" spans="2:13" x14ac:dyDescent="0.2">
      <c r="B1103">
        <v>0</v>
      </c>
      <c r="C1103">
        <v>0</v>
      </c>
      <c r="D1103">
        <v>0</v>
      </c>
      <c r="E1103">
        <v>0</v>
      </c>
      <c r="F1103">
        <v>0</v>
      </c>
      <c r="G1103">
        <v>1111111</v>
      </c>
      <c r="H1103">
        <v>0</v>
      </c>
      <c r="I1103">
        <v>0</v>
      </c>
      <c r="J1103">
        <v>0</v>
      </c>
      <c r="K1103">
        <v>0</v>
      </c>
      <c r="L1103">
        <v>0</v>
      </c>
      <c r="M1103">
        <v>0</v>
      </c>
    </row>
    <row r="1104" spans="2:13" x14ac:dyDescent="0.2">
      <c r="B1104">
        <v>0</v>
      </c>
      <c r="C1104">
        <v>0</v>
      </c>
      <c r="D1104">
        <v>0</v>
      </c>
      <c r="E1104">
        <v>0</v>
      </c>
      <c r="F1104">
        <v>0</v>
      </c>
      <c r="G1104">
        <v>1111111</v>
      </c>
      <c r="H1104">
        <v>0</v>
      </c>
      <c r="I1104">
        <v>0</v>
      </c>
      <c r="J1104">
        <v>0</v>
      </c>
      <c r="K1104">
        <v>0</v>
      </c>
      <c r="L1104">
        <v>0</v>
      </c>
      <c r="M1104">
        <v>0</v>
      </c>
    </row>
    <row r="1105" spans="2:13" x14ac:dyDescent="0.2">
      <c r="B1105">
        <v>0</v>
      </c>
      <c r="C1105">
        <v>0</v>
      </c>
      <c r="D1105">
        <v>0</v>
      </c>
      <c r="E1105">
        <v>0</v>
      </c>
      <c r="F1105">
        <v>0</v>
      </c>
      <c r="G1105">
        <v>1111111</v>
      </c>
      <c r="H1105">
        <v>0</v>
      </c>
      <c r="I1105">
        <v>0</v>
      </c>
      <c r="J1105">
        <v>0</v>
      </c>
      <c r="K1105">
        <v>0</v>
      </c>
      <c r="L1105">
        <v>0</v>
      </c>
      <c r="M1105">
        <v>0</v>
      </c>
    </row>
    <row r="1106" spans="2:13" x14ac:dyDescent="0.2">
      <c r="B1106">
        <v>0</v>
      </c>
      <c r="C1106">
        <v>0</v>
      </c>
      <c r="D1106">
        <v>0</v>
      </c>
      <c r="E1106">
        <v>0</v>
      </c>
      <c r="F1106">
        <v>0</v>
      </c>
      <c r="G1106">
        <v>1111111</v>
      </c>
      <c r="H1106">
        <v>0</v>
      </c>
      <c r="I1106">
        <v>0</v>
      </c>
      <c r="J1106">
        <v>0</v>
      </c>
      <c r="K1106">
        <v>0</v>
      </c>
      <c r="L1106">
        <v>0</v>
      </c>
      <c r="M1106">
        <v>0</v>
      </c>
    </row>
    <row r="1107" spans="2:13" x14ac:dyDescent="0.2">
      <c r="B1107">
        <v>0</v>
      </c>
      <c r="C1107">
        <v>0</v>
      </c>
      <c r="D1107">
        <v>0</v>
      </c>
      <c r="E1107">
        <v>0</v>
      </c>
      <c r="F1107">
        <v>0</v>
      </c>
      <c r="G1107">
        <v>1111111</v>
      </c>
      <c r="H1107">
        <v>0</v>
      </c>
      <c r="I1107">
        <v>0</v>
      </c>
      <c r="J1107">
        <v>0</v>
      </c>
      <c r="K1107">
        <v>0</v>
      </c>
      <c r="L1107">
        <v>0</v>
      </c>
      <c r="M1107">
        <v>0</v>
      </c>
    </row>
    <row r="1108" spans="2:13" x14ac:dyDescent="0.2">
      <c r="B1108">
        <v>0</v>
      </c>
      <c r="C1108">
        <v>0</v>
      </c>
      <c r="D1108">
        <v>0</v>
      </c>
      <c r="E1108">
        <v>0</v>
      </c>
      <c r="F1108">
        <v>0</v>
      </c>
      <c r="G1108">
        <v>1111111</v>
      </c>
      <c r="H1108">
        <v>0</v>
      </c>
      <c r="I1108">
        <v>0</v>
      </c>
      <c r="J1108">
        <v>0</v>
      </c>
      <c r="K1108">
        <v>0</v>
      </c>
      <c r="L1108">
        <v>0</v>
      </c>
      <c r="M1108">
        <v>0</v>
      </c>
    </row>
    <row r="1109" spans="2:13" x14ac:dyDescent="0.2">
      <c r="B1109">
        <v>0</v>
      </c>
      <c r="C1109">
        <v>0</v>
      </c>
      <c r="D1109">
        <v>0</v>
      </c>
      <c r="E1109">
        <v>0</v>
      </c>
      <c r="F1109">
        <v>0</v>
      </c>
      <c r="G1109">
        <v>1111111</v>
      </c>
      <c r="H1109">
        <v>0</v>
      </c>
      <c r="I1109">
        <v>0</v>
      </c>
      <c r="J1109">
        <v>0</v>
      </c>
      <c r="K1109">
        <v>0</v>
      </c>
      <c r="L1109">
        <v>0</v>
      </c>
      <c r="M1109">
        <v>0</v>
      </c>
    </row>
    <row r="1110" spans="2:13" x14ac:dyDescent="0.2">
      <c r="B1110">
        <v>0</v>
      </c>
      <c r="C1110">
        <v>0</v>
      </c>
      <c r="D1110">
        <v>0</v>
      </c>
      <c r="E1110">
        <v>0</v>
      </c>
      <c r="F1110">
        <v>0</v>
      </c>
      <c r="G1110">
        <v>1111111</v>
      </c>
      <c r="H1110">
        <v>0</v>
      </c>
      <c r="I1110">
        <v>0</v>
      </c>
      <c r="J1110">
        <v>0</v>
      </c>
      <c r="K1110">
        <v>0</v>
      </c>
      <c r="L1110">
        <v>0</v>
      </c>
      <c r="M1110">
        <v>0</v>
      </c>
    </row>
    <row r="1111" spans="2:13" x14ac:dyDescent="0.2">
      <c r="B1111">
        <v>0</v>
      </c>
      <c r="C1111">
        <v>0</v>
      </c>
      <c r="D1111">
        <v>0</v>
      </c>
      <c r="E1111">
        <v>0</v>
      </c>
      <c r="F1111">
        <v>0</v>
      </c>
      <c r="G1111">
        <v>1111111</v>
      </c>
      <c r="H1111">
        <v>0</v>
      </c>
      <c r="I1111">
        <v>0</v>
      </c>
      <c r="J1111">
        <v>0</v>
      </c>
      <c r="K1111">
        <v>0</v>
      </c>
      <c r="L1111">
        <v>0</v>
      </c>
      <c r="M1111">
        <v>0</v>
      </c>
    </row>
    <row r="1112" spans="2:13" x14ac:dyDescent="0.2">
      <c r="B1112">
        <v>0</v>
      </c>
      <c r="C1112">
        <v>0</v>
      </c>
      <c r="D1112">
        <v>0</v>
      </c>
      <c r="E1112">
        <v>0</v>
      </c>
      <c r="F1112">
        <v>0</v>
      </c>
      <c r="G1112">
        <v>1111111</v>
      </c>
      <c r="H1112">
        <v>0</v>
      </c>
      <c r="I1112">
        <v>0</v>
      </c>
      <c r="J1112">
        <v>0</v>
      </c>
      <c r="K1112">
        <v>0</v>
      </c>
      <c r="L1112">
        <v>0</v>
      </c>
      <c r="M1112">
        <v>0</v>
      </c>
    </row>
    <row r="1113" spans="2:13" x14ac:dyDescent="0.2">
      <c r="B1113">
        <v>0</v>
      </c>
      <c r="C1113">
        <v>0</v>
      </c>
      <c r="D1113">
        <v>0</v>
      </c>
      <c r="E1113">
        <v>0</v>
      </c>
      <c r="F1113">
        <v>0</v>
      </c>
      <c r="G1113">
        <v>1111111</v>
      </c>
      <c r="H1113">
        <v>0</v>
      </c>
      <c r="I1113">
        <v>0</v>
      </c>
      <c r="J1113">
        <v>0</v>
      </c>
      <c r="K1113">
        <v>0</v>
      </c>
      <c r="L1113">
        <v>0</v>
      </c>
      <c r="M1113">
        <v>0</v>
      </c>
    </row>
    <row r="1114" spans="2:13" x14ac:dyDescent="0.2">
      <c r="B1114">
        <v>0</v>
      </c>
      <c r="C1114">
        <v>0</v>
      </c>
      <c r="D1114">
        <v>0</v>
      </c>
      <c r="E1114">
        <v>0</v>
      </c>
      <c r="F1114">
        <v>0</v>
      </c>
      <c r="G1114">
        <v>1111111</v>
      </c>
      <c r="H1114">
        <v>0</v>
      </c>
      <c r="I1114">
        <v>0</v>
      </c>
      <c r="J1114">
        <v>0</v>
      </c>
      <c r="K1114">
        <v>0</v>
      </c>
      <c r="L1114">
        <v>0</v>
      </c>
      <c r="M1114">
        <v>0</v>
      </c>
    </row>
    <row r="1115" spans="2:13" x14ac:dyDescent="0.2">
      <c r="B1115">
        <v>0</v>
      </c>
      <c r="C1115">
        <v>0</v>
      </c>
      <c r="D1115">
        <v>0</v>
      </c>
      <c r="E1115">
        <v>0</v>
      </c>
      <c r="F1115">
        <v>0</v>
      </c>
      <c r="G1115">
        <v>1111111</v>
      </c>
      <c r="H1115">
        <v>0</v>
      </c>
      <c r="I1115">
        <v>0</v>
      </c>
      <c r="J1115">
        <v>0</v>
      </c>
      <c r="K1115">
        <v>0</v>
      </c>
      <c r="L1115">
        <v>0</v>
      </c>
      <c r="M1115">
        <v>0</v>
      </c>
    </row>
    <row r="1116" spans="2:13" x14ac:dyDescent="0.2">
      <c r="B1116">
        <v>0</v>
      </c>
      <c r="C1116">
        <v>0</v>
      </c>
      <c r="D1116">
        <v>0</v>
      </c>
      <c r="E1116">
        <v>0</v>
      </c>
      <c r="F1116">
        <v>0</v>
      </c>
      <c r="G1116">
        <v>1111111</v>
      </c>
      <c r="H1116">
        <v>0</v>
      </c>
      <c r="I1116">
        <v>0</v>
      </c>
      <c r="J1116">
        <v>0</v>
      </c>
      <c r="K1116">
        <v>0</v>
      </c>
      <c r="L1116">
        <v>0</v>
      </c>
      <c r="M1116">
        <v>0</v>
      </c>
    </row>
    <row r="1117" spans="2:13" x14ac:dyDescent="0.2">
      <c r="B1117">
        <v>0</v>
      </c>
      <c r="C1117">
        <v>0</v>
      </c>
      <c r="D1117">
        <v>0</v>
      </c>
      <c r="E1117">
        <v>0</v>
      </c>
      <c r="F1117">
        <v>0</v>
      </c>
      <c r="G1117">
        <v>1111111</v>
      </c>
      <c r="H1117">
        <v>0</v>
      </c>
      <c r="I1117">
        <v>0</v>
      </c>
      <c r="J1117">
        <v>0</v>
      </c>
      <c r="K1117">
        <v>0</v>
      </c>
      <c r="L1117">
        <v>0</v>
      </c>
      <c r="M1117">
        <v>0</v>
      </c>
    </row>
    <row r="1118" spans="2:13" x14ac:dyDescent="0.2">
      <c r="B1118">
        <v>0</v>
      </c>
      <c r="C1118">
        <v>0</v>
      </c>
      <c r="D1118">
        <v>0</v>
      </c>
      <c r="E1118">
        <v>0</v>
      </c>
      <c r="F1118">
        <v>0</v>
      </c>
      <c r="G1118">
        <v>1111111</v>
      </c>
      <c r="H1118">
        <v>0</v>
      </c>
      <c r="I1118">
        <v>0</v>
      </c>
      <c r="J1118">
        <v>0</v>
      </c>
      <c r="K1118">
        <v>0</v>
      </c>
      <c r="L1118">
        <v>0</v>
      </c>
      <c r="M1118">
        <v>0</v>
      </c>
    </row>
    <row r="1119" spans="2:13" x14ac:dyDescent="0.2">
      <c r="B1119">
        <v>0</v>
      </c>
      <c r="C1119">
        <v>0</v>
      </c>
      <c r="D1119">
        <v>0</v>
      </c>
      <c r="E1119">
        <v>0</v>
      </c>
      <c r="F1119">
        <v>0</v>
      </c>
      <c r="G1119">
        <v>1111111</v>
      </c>
      <c r="H1119">
        <v>0</v>
      </c>
      <c r="I1119">
        <v>0</v>
      </c>
      <c r="J1119">
        <v>0</v>
      </c>
      <c r="K1119">
        <v>0</v>
      </c>
      <c r="L1119">
        <v>0</v>
      </c>
      <c r="M1119">
        <v>0</v>
      </c>
    </row>
    <row r="1120" spans="2:13" x14ac:dyDescent="0.2">
      <c r="B1120">
        <v>0</v>
      </c>
      <c r="C1120">
        <v>0</v>
      </c>
      <c r="D1120">
        <v>0</v>
      </c>
      <c r="E1120">
        <v>0</v>
      </c>
      <c r="F1120">
        <v>0</v>
      </c>
      <c r="G1120">
        <v>1111111</v>
      </c>
      <c r="H1120">
        <v>0</v>
      </c>
      <c r="I1120">
        <v>0</v>
      </c>
      <c r="J1120">
        <v>0</v>
      </c>
      <c r="K1120">
        <v>0</v>
      </c>
      <c r="L1120">
        <v>0</v>
      </c>
      <c r="M1120">
        <v>0</v>
      </c>
    </row>
    <row r="1121" spans="2:13" x14ac:dyDescent="0.2">
      <c r="B1121">
        <v>0</v>
      </c>
      <c r="C1121">
        <v>0</v>
      </c>
      <c r="D1121">
        <v>0</v>
      </c>
      <c r="E1121">
        <v>0</v>
      </c>
      <c r="F1121">
        <v>0</v>
      </c>
      <c r="G1121">
        <v>1111111</v>
      </c>
      <c r="H1121">
        <v>0</v>
      </c>
      <c r="I1121">
        <v>0</v>
      </c>
      <c r="J1121">
        <v>0</v>
      </c>
      <c r="K1121">
        <v>0</v>
      </c>
      <c r="L1121">
        <v>0</v>
      </c>
      <c r="M1121">
        <v>0</v>
      </c>
    </row>
    <row r="1122" spans="2:13" x14ac:dyDescent="0.2">
      <c r="B1122">
        <v>0</v>
      </c>
      <c r="C1122">
        <v>0</v>
      </c>
      <c r="D1122">
        <v>0</v>
      </c>
      <c r="E1122">
        <v>0</v>
      </c>
      <c r="F1122">
        <v>0</v>
      </c>
      <c r="G1122">
        <v>1111111</v>
      </c>
      <c r="H1122">
        <v>0</v>
      </c>
      <c r="I1122">
        <v>0</v>
      </c>
      <c r="J1122">
        <v>0</v>
      </c>
      <c r="K1122">
        <v>0</v>
      </c>
      <c r="L1122">
        <v>0</v>
      </c>
      <c r="M1122">
        <v>0</v>
      </c>
    </row>
    <row r="1123" spans="2:13" x14ac:dyDescent="0.2">
      <c r="B1123">
        <v>0</v>
      </c>
      <c r="C1123">
        <v>0</v>
      </c>
      <c r="D1123">
        <v>0</v>
      </c>
      <c r="E1123">
        <v>0</v>
      </c>
      <c r="F1123">
        <v>0</v>
      </c>
      <c r="G1123">
        <v>1111111</v>
      </c>
      <c r="H1123">
        <v>0</v>
      </c>
      <c r="I1123">
        <v>0</v>
      </c>
      <c r="J1123">
        <v>0</v>
      </c>
      <c r="K1123">
        <v>0</v>
      </c>
      <c r="L1123">
        <v>0</v>
      </c>
      <c r="M1123">
        <v>0</v>
      </c>
    </row>
    <row r="1124" spans="2:13" x14ac:dyDescent="0.2">
      <c r="B1124">
        <v>0</v>
      </c>
      <c r="C1124">
        <v>0</v>
      </c>
      <c r="D1124">
        <v>0</v>
      </c>
      <c r="E1124">
        <v>0</v>
      </c>
      <c r="F1124">
        <v>0</v>
      </c>
      <c r="G1124">
        <v>1111111</v>
      </c>
      <c r="H1124">
        <v>0</v>
      </c>
      <c r="I1124">
        <v>0</v>
      </c>
      <c r="J1124">
        <v>0</v>
      </c>
      <c r="K1124">
        <v>0</v>
      </c>
      <c r="L1124">
        <v>0</v>
      </c>
      <c r="M1124">
        <v>0</v>
      </c>
    </row>
    <row r="1125" spans="2:13" x14ac:dyDescent="0.2">
      <c r="B1125">
        <v>0</v>
      </c>
      <c r="C1125">
        <v>0</v>
      </c>
      <c r="D1125">
        <v>0</v>
      </c>
      <c r="E1125">
        <v>0</v>
      </c>
      <c r="F1125">
        <v>0</v>
      </c>
      <c r="G1125">
        <v>1111111</v>
      </c>
      <c r="H1125">
        <v>0</v>
      </c>
      <c r="I1125">
        <v>0</v>
      </c>
      <c r="J1125">
        <v>0</v>
      </c>
      <c r="K1125">
        <v>0</v>
      </c>
      <c r="L1125">
        <v>0</v>
      </c>
      <c r="M1125">
        <v>0</v>
      </c>
    </row>
    <row r="1126" spans="2:13" x14ac:dyDescent="0.2">
      <c r="B1126">
        <v>0</v>
      </c>
      <c r="C1126">
        <v>0</v>
      </c>
      <c r="D1126">
        <v>0</v>
      </c>
      <c r="E1126">
        <v>0</v>
      </c>
      <c r="F1126">
        <v>0</v>
      </c>
      <c r="G1126">
        <v>1111111</v>
      </c>
      <c r="H1126">
        <v>0</v>
      </c>
      <c r="I1126">
        <v>0</v>
      </c>
      <c r="J1126">
        <v>0</v>
      </c>
      <c r="K1126">
        <v>0</v>
      </c>
      <c r="L1126">
        <v>0</v>
      </c>
      <c r="M1126">
        <v>0</v>
      </c>
    </row>
    <row r="1127" spans="2:13" x14ac:dyDescent="0.2">
      <c r="B1127">
        <v>0</v>
      </c>
      <c r="C1127">
        <v>0</v>
      </c>
      <c r="D1127">
        <v>0</v>
      </c>
      <c r="E1127">
        <v>0</v>
      </c>
      <c r="F1127">
        <v>0</v>
      </c>
      <c r="G1127">
        <v>1111111</v>
      </c>
      <c r="H1127">
        <v>0</v>
      </c>
      <c r="I1127">
        <v>0</v>
      </c>
      <c r="J1127">
        <v>0</v>
      </c>
      <c r="K1127">
        <v>0</v>
      </c>
      <c r="L1127">
        <v>0</v>
      </c>
      <c r="M1127">
        <v>0</v>
      </c>
    </row>
    <row r="1128" spans="2:13" x14ac:dyDescent="0.2">
      <c r="B1128">
        <v>0</v>
      </c>
      <c r="C1128">
        <v>0</v>
      </c>
      <c r="D1128">
        <v>0</v>
      </c>
      <c r="E1128">
        <v>0</v>
      </c>
      <c r="F1128">
        <v>0</v>
      </c>
      <c r="G1128">
        <v>1111111</v>
      </c>
      <c r="H1128">
        <v>0</v>
      </c>
      <c r="I1128">
        <v>0</v>
      </c>
      <c r="J1128">
        <v>0</v>
      </c>
      <c r="K1128">
        <v>0</v>
      </c>
      <c r="L1128">
        <v>0</v>
      </c>
      <c r="M1128">
        <v>0</v>
      </c>
    </row>
    <row r="1129" spans="2:13" x14ac:dyDescent="0.2">
      <c r="B1129">
        <v>0</v>
      </c>
      <c r="C1129">
        <v>0</v>
      </c>
      <c r="D1129">
        <v>0</v>
      </c>
      <c r="E1129">
        <v>0</v>
      </c>
      <c r="F1129">
        <v>0</v>
      </c>
      <c r="G1129">
        <v>1111111</v>
      </c>
      <c r="H1129">
        <v>0</v>
      </c>
      <c r="I1129">
        <v>0</v>
      </c>
      <c r="J1129">
        <v>0</v>
      </c>
      <c r="K1129">
        <v>0</v>
      </c>
      <c r="L1129">
        <v>0</v>
      </c>
      <c r="M1129">
        <v>0</v>
      </c>
    </row>
    <row r="1130" spans="2:13" x14ac:dyDescent="0.2">
      <c r="B1130">
        <v>0</v>
      </c>
      <c r="C1130">
        <v>0</v>
      </c>
      <c r="D1130">
        <v>0</v>
      </c>
      <c r="E1130">
        <v>0</v>
      </c>
      <c r="F1130">
        <v>0</v>
      </c>
      <c r="G1130">
        <v>1111111</v>
      </c>
      <c r="H1130">
        <v>0</v>
      </c>
      <c r="I1130">
        <v>0</v>
      </c>
      <c r="J1130">
        <v>0</v>
      </c>
      <c r="K1130">
        <v>0</v>
      </c>
      <c r="L1130">
        <v>0</v>
      </c>
      <c r="M1130">
        <v>0</v>
      </c>
    </row>
    <row r="1131" spans="2:13" x14ac:dyDescent="0.2">
      <c r="B1131">
        <v>0</v>
      </c>
      <c r="C1131">
        <v>0</v>
      </c>
      <c r="D1131">
        <v>0</v>
      </c>
      <c r="E1131">
        <v>0</v>
      </c>
      <c r="F1131">
        <v>0</v>
      </c>
      <c r="G1131">
        <v>1111111</v>
      </c>
      <c r="H1131">
        <v>0</v>
      </c>
      <c r="I1131">
        <v>0</v>
      </c>
      <c r="J1131">
        <v>0</v>
      </c>
      <c r="K1131">
        <v>0</v>
      </c>
      <c r="L1131">
        <v>0</v>
      </c>
      <c r="M1131">
        <v>0</v>
      </c>
    </row>
    <row r="1132" spans="2:13" x14ac:dyDescent="0.2">
      <c r="B1132">
        <v>0</v>
      </c>
      <c r="C1132">
        <v>0</v>
      </c>
      <c r="D1132">
        <v>0</v>
      </c>
      <c r="E1132">
        <v>0</v>
      </c>
      <c r="F1132">
        <v>0</v>
      </c>
      <c r="G1132">
        <v>1111111</v>
      </c>
      <c r="H1132">
        <v>0</v>
      </c>
      <c r="I1132">
        <v>0</v>
      </c>
      <c r="J1132">
        <v>0</v>
      </c>
      <c r="K1132">
        <v>0</v>
      </c>
      <c r="L1132">
        <v>0</v>
      </c>
      <c r="M1132">
        <v>0</v>
      </c>
    </row>
    <row r="1133" spans="2:13" x14ac:dyDescent="0.2">
      <c r="B1133">
        <v>0</v>
      </c>
      <c r="C1133">
        <v>0</v>
      </c>
      <c r="D1133">
        <v>0</v>
      </c>
      <c r="E1133">
        <v>0</v>
      </c>
      <c r="F1133">
        <v>0</v>
      </c>
      <c r="G1133">
        <v>1111111</v>
      </c>
      <c r="H1133">
        <v>0</v>
      </c>
      <c r="I1133">
        <v>0</v>
      </c>
      <c r="J1133">
        <v>0</v>
      </c>
      <c r="K1133">
        <v>0</v>
      </c>
      <c r="L1133">
        <v>0</v>
      </c>
      <c r="M1133">
        <v>0</v>
      </c>
    </row>
    <row r="1134" spans="2:13" x14ac:dyDescent="0.2">
      <c r="B1134">
        <v>0</v>
      </c>
      <c r="C1134">
        <v>0</v>
      </c>
      <c r="D1134">
        <v>0</v>
      </c>
      <c r="E1134">
        <v>0</v>
      </c>
      <c r="F1134">
        <v>0</v>
      </c>
      <c r="G1134">
        <v>1111111</v>
      </c>
      <c r="H1134">
        <v>0</v>
      </c>
      <c r="I1134">
        <v>0</v>
      </c>
      <c r="J1134">
        <v>0</v>
      </c>
      <c r="K1134">
        <v>0</v>
      </c>
      <c r="L1134">
        <v>0</v>
      </c>
      <c r="M1134">
        <v>0</v>
      </c>
    </row>
    <row r="1135" spans="2:13" x14ac:dyDescent="0.2">
      <c r="B1135">
        <v>0</v>
      </c>
      <c r="C1135">
        <v>0</v>
      </c>
      <c r="D1135">
        <v>0</v>
      </c>
      <c r="E1135">
        <v>0</v>
      </c>
      <c r="F1135">
        <v>0</v>
      </c>
      <c r="G1135">
        <v>1111111</v>
      </c>
      <c r="H1135">
        <v>0</v>
      </c>
      <c r="I1135">
        <v>0</v>
      </c>
      <c r="J1135">
        <v>0</v>
      </c>
      <c r="K1135">
        <v>0</v>
      </c>
      <c r="L1135">
        <v>0</v>
      </c>
      <c r="M1135">
        <v>0</v>
      </c>
    </row>
    <row r="1136" spans="2:13" x14ac:dyDescent="0.2">
      <c r="B1136">
        <v>0</v>
      </c>
      <c r="C1136">
        <v>0</v>
      </c>
      <c r="D1136">
        <v>0</v>
      </c>
      <c r="E1136">
        <v>0</v>
      </c>
      <c r="F1136">
        <v>0</v>
      </c>
      <c r="G1136">
        <v>1111111</v>
      </c>
      <c r="H1136">
        <v>0</v>
      </c>
      <c r="I1136">
        <v>0</v>
      </c>
      <c r="J1136">
        <v>0</v>
      </c>
      <c r="K1136">
        <v>0</v>
      </c>
      <c r="L1136">
        <v>0</v>
      </c>
      <c r="M1136">
        <v>0</v>
      </c>
    </row>
    <row r="1137" spans="2:13" x14ac:dyDescent="0.2">
      <c r="B1137">
        <v>0</v>
      </c>
      <c r="C1137">
        <v>0</v>
      </c>
      <c r="D1137">
        <v>0</v>
      </c>
      <c r="E1137">
        <v>0</v>
      </c>
      <c r="F1137">
        <v>0</v>
      </c>
      <c r="G1137">
        <v>1111111</v>
      </c>
      <c r="H1137">
        <v>0</v>
      </c>
      <c r="I1137">
        <v>0</v>
      </c>
      <c r="J1137">
        <v>0</v>
      </c>
      <c r="K1137">
        <v>0</v>
      </c>
      <c r="L1137">
        <v>0</v>
      </c>
      <c r="M1137">
        <v>0</v>
      </c>
    </row>
    <row r="1138" spans="2:13" x14ac:dyDescent="0.2">
      <c r="B1138">
        <v>0</v>
      </c>
      <c r="C1138">
        <v>0</v>
      </c>
      <c r="D1138">
        <v>0</v>
      </c>
      <c r="E1138">
        <v>0</v>
      </c>
      <c r="F1138">
        <v>0</v>
      </c>
      <c r="G1138">
        <v>1111111</v>
      </c>
      <c r="H1138">
        <v>0</v>
      </c>
      <c r="I1138">
        <v>0</v>
      </c>
      <c r="J1138">
        <v>0</v>
      </c>
      <c r="K1138">
        <v>0</v>
      </c>
      <c r="L1138">
        <v>0</v>
      </c>
      <c r="M1138">
        <v>0</v>
      </c>
    </row>
    <row r="1139" spans="2:13" x14ac:dyDescent="0.2">
      <c r="B1139">
        <v>0</v>
      </c>
      <c r="C1139">
        <v>0</v>
      </c>
      <c r="D1139">
        <v>0</v>
      </c>
      <c r="E1139">
        <v>0</v>
      </c>
      <c r="F1139">
        <v>0</v>
      </c>
      <c r="G1139">
        <v>1111111</v>
      </c>
      <c r="H1139">
        <v>0</v>
      </c>
      <c r="I1139">
        <v>0</v>
      </c>
      <c r="J1139">
        <v>0</v>
      </c>
      <c r="K1139">
        <v>0</v>
      </c>
      <c r="L1139">
        <v>0</v>
      </c>
      <c r="M1139">
        <v>0</v>
      </c>
    </row>
    <row r="1140" spans="2:13" x14ac:dyDescent="0.2">
      <c r="B1140">
        <v>0</v>
      </c>
      <c r="C1140">
        <v>0</v>
      </c>
      <c r="D1140">
        <v>0</v>
      </c>
      <c r="E1140">
        <v>0</v>
      </c>
      <c r="F1140">
        <v>0</v>
      </c>
      <c r="G1140">
        <v>1111111</v>
      </c>
      <c r="H1140">
        <v>0</v>
      </c>
      <c r="I1140">
        <v>0</v>
      </c>
      <c r="J1140">
        <v>0</v>
      </c>
      <c r="K1140">
        <v>0</v>
      </c>
      <c r="L1140">
        <v>0</v>
      </c>
      <c r="M1140">
        <v>0</v>
      </c>
    </row>
    <row r="1141" spans="2:13" x14ac:dyDescent="0.2">
      <c r="B1141">
        <v>0</v>
      </c>
      <c r="C1141">
        <v>0</v>
      </c>
      <c r="D1141">
        <v>0</v>
      </c>
      <c r="E1141">
        <v>0</v>
      </c>
      <c r="F1141">
        <v>0</v>
      </c>
      <c r="G1141">
        <v>1111111</v>
      </c>
      <c r="H1141">
        <v>0</v>
      </c>
      <c r="I1141">
        <v>0</v>
      </c>
      <c r="J1141">
        <v>0</v>
      </c>
      <c r="K1141">
        <v>0</v>
      </c>
      <c r="L1141">
        <v>0</v>
      </c>
      <c r="M1141">
        <v>0</v>
      </c>
    </row>
    <row r="1142" spans="2:13" x14ac:dyDescent="0.2">
      <c r="B1142">
        <v>0</v>
      </c>
      <c r="C1142">
        <v>0</v>
      </c>
      <c r="D1142">
        <v>0</v>
      </c>
      <c r="E1142">
        <v>0</v>
      </c>
      <c r="F1142">
        <v>0</v>
      </c>
      <c r="G1142">
        <v>1111111</v>
      </c>
      <c r="H1142">
        <v>0</v>
      </c>
      <c r="I1142">
        <v>0</v>
      </c>
      <c r="J1142">
        <v>0</v>
      </c>
      <c r="K1142">
        <v>0</v>
      </c>
      <c r="L1142">
        <v>0</v>
      </c>
      <c r="M1142">
        <v>0</v>
      </c>
    </row>
    <row r="1143" spans="2:13" x14ac:dyDescent="0.2">
      <c r="B1143">
        <v>0</v>
      </c>
      <c r="C1143">
        <v>0</v>
      </c>
      <c r="D1143">
        <v>0</v>
      </c>
      <c r="E1143">
        <v>0</v>
      </c>
      <c r="F1143">
        <v>0</v>
      </c>
      <c r="G1143">
        <v>1111111</v>
      </c>
      <c r="H1143">
        <v>0</v>
      </c>
      <c r="I1143">
        <v>0</v>
      </c>
      <c r="J1143">
        <v>0</v>
      </c>
      <c r="K1143">
        <v>0</v>
      </c>
      <c r="L1143">
        <v>0</v>
      </c>
      <c r="M1143">
        <v>0</v>
      </c>
    </row>
    <row r="1144" spans="2:13" x14ac:dyDescent="0.2">
      <c r="B1144">
        <v>0</v>
      </c>
      <c r="C1144">
        <v>0</v>
      </c>
      <c r="D1144">
        <v>0</v>
      </c>
      <c r="E1144">
        <v>0</v>
      </c>
      <c r="F1144">
        <v>0</v>
      </c>
      <c r="G1144">
        <v>1111111</v>
      </c>
      <c r="H1144">
        <v>0</v>
      </c>
      <c r="I1144">
        <v>0</v>
      </c>
      <c r="J1144">
        <v>0</v>
      </c>
      <c r="K1144">
        <v>0</v>
      </c>
      <c r="L1144">
        <v>0</v>
      </c>
      <c r="M1144">
        <v>0</v>
      </c>
    </row>
    <row r="1145" spans="2:13" x14ac:dyDescent="0.2">
      <c r="B1145">
        <v>0</v>
      </c>
      <c r="C1145">
        <v>0</v>
      </c>
      <c r="D1145">
        <v>0</v>
      </c>
      <c r="E1145">
        <v>0</v>
      </c>
      <c r="F1145">
        <v>0</v>
      </c>
      <c r="G1145">
        <v>1111111</v>
      </c>
      <c r="H1145">
        <v>0</v>
      </c>
      <c r="I1145">
        <v>0</v>
      </c>
      <c r="J1145">
        <v>0</v>
      </c>
      <c r="K1145">
        <v>0</v>
      </c>
      <c r="L1145">
        <v>0</v>
      </c>
      <c r="M1145">
        <v>0</v>
      </c>
    </row>
    <row r="1146" spans="2:13" x14ac:dyDescent="0.2">
      <c r="B1146">
        <v>0</v>
      </c>
      <c r="C1146">
        <v>0</v>
      </c>
      <c r="D1146">
        <v>0</v>
      </c>
      <c r="E1146">
        <v>0</v>
      </c>
      <c r="F1146">
        <v>0</v>
      </c>
      <c r="G1146">
        <v>1111111</v>
      </c>
      <c r="H1146">
        <v>0</v>
      </c>
      <c r="I1146">
        <v>0</v>
      </c>
      <c r="J1146">
        <v>0</v>
      </c>
      <c r="K1146">
        <v>0</v>
      </c>
      <c r="L1146">
        <v>0</v>
      </c>
      <c r="M1146">
        <v>0</v>
      </c>
    </row>
    <row r="1147" spans="2:13" x14ac:dyDescent="0.2">
      <c r="B1147">
        <v>0</v>
      </c>
      <c r="C1147">
        <v>0</v>
      </c>
      <c r="D1147">
        <v>0</v>
      </c>
      <c r="E1147">
        <v>0</v>
      </c>
      <c r="F1147">
        <v>0</v>
      </c>
      <c r="G1147">
        <v>1111111</v>
      </c>
      <c r="H1147">
        <v>0</v>
      </c>
      <c r="I1147">
        <v>0</v>
      </c>
      <c r="J1147">
        <v>0</v>
      </c>
      <c r="K1147">
        <v>0</v>
      </c>
      <c r="L1147">
        <v>0</v>
      </c>
      <c r="M1147">
        <v>0</v>
      </c>
    </row>
    <row r="1148" spans="2:13" x14ac:dyDescent="0.2">
      <c r="B1148">
        <v>0</v>
      </c>
      <c r="C1148">
        <v>0</v>
      </c>
      <c r="D1148">
        <v>0</v>
      </c>
      <c r="E1148">
        <v>0</v>
      </c>
      <c r="F1148">
        <v>0</v>
      </c>
      <c r="G1148">
        <v>1111111</v>
      </c>
      <c r="H1148">
        <v>0</v>
      </c>
      <c r="I1148">
        <v>0</v>
      </c>
      <c r="J1148">
        <v>0</v>
      </c>
      <c r="K1148">
        <v>0</v>
      </c>
      <c r="L1148">
        <v>0</v>
      </c>
      <c r="M1148">
        <v>0</v>
      </c>
    </row>
    <row r="1149" spans="2:13" x14ac:dyDescent="0.2">
      <c r="B1149">
        <v>0</v>
      </c>
      <c r="C1149">
        <v>0</v>
      </c>
      <c r="D1149">
        <v>0</v>
      </c>
      <c r="E1149">
        <v>0</v>
      </c>
      <c r="F1149">
        <v>0</v>
      </c>
      <c r="G1149">
        <v>1111111</v>
      </c>
      <c r="H1149">
        <v>0</v>
      </c>
      <c r="I1149">
        <v>0</v>
      </c>
      <c r="J1149">
        <v>0</v>
      </c>
      <c r="K1149">
        <v>0</v>
      </c>
      <c r="L1149">
        <v>0</v>
      </c>
      <c r="M1149">
        <v>0</v>
      </c>
    </row>
    <row r="1150" spans="2:13" x14ac:dyDescent="0.2">
      <c r="B1150">
        <v>0</v>
      </c>
      <c r="C1150">
        <v>0</v>
      </c>
      <c r="D1150">
        <v>0</v>
      </c>
      <c r="E1150">
        <v>0</v>
      </c>
      <c r="F1150">
        <v>0</v>
      </c>
      <c r="G1150">
        <v>1111111</v>
      </c>
      <c r="H1150">
        <v>0</v>
      </c>
      <c r="I1150">
        <v>0</v>
      </c>
      <c r="J1150">
        <v>0</v>
      </c>
      <c r="K1150">
        <v>0</v>
      </c>
      <c r="L1150">
        <v>0</v>
      </c>
      <c r="M1150">
        <v>0</v>
      </c>
    </row>
    <row r="1151" spans="2:13" x14ac:dyDescent="0.2">
      <c r="B1151">
        <v>0</v>
      </c>
      <c r="C1151">
        <v>0</v>
      </c>
      <c r="D1151">
        <v>0</v>
      </c>
      <c r="E1151">
        <v>0</v>
      </c>
      <c r="F1151">
        <v>0</v>
      </c>
      <c r="G1151">
        <v>1111111</v>
      </c>
      <c r="H1151">
        <v>0</v>
      </c>
      <c r="I1151">
        <v>0</v>
      </c>
      <c r="J1151">
        <v>0</v>
      </c>
      <c r="K1151">
        <v>0</v>
      </c>
      <c r="L1151">
        <v>0</v>
      </c>
      <c r="M1151">
        <v>0</v>
      </c>
    </row>
    <row r="1152" spans="2:13" x14ac:dyDescent="0.2">
      <c r="B1152">
        <v>0</v>
      </c>
      <c r="C1152">
        <v>0</v>
      </c>
      <c r="D1152">
        <v>0</v>
      </c>
      <c r="E1152">
        <v>0</v>
      </c>
      <c r="F1152">
        <v>0</v>
      </c>
      <c r="G1152">
        <v>1111111</v>
      </c>
      <c r="H1152">
        <v>0</v>
      </c>
      <c r="I1152">
        <v>0</v>
      </c>
      <c r="J1152">
        <v>0</v>
      </c>
      <c r="K1152">
        <v>0</v>
      </c>
      <c r="L1152">
        <v>0</v>
      </c>
      <c r="M1152">
        <v>0</v>
      </c>
    </row>
    <row r="1153" spans="2:13" x14ac:dyDescent="0.2">
      <c r="B1153">
        <v>0</v>
      </c>
      <c r="C1153">
        <v>0</v>
      </c>
      <c r="D1153">
        <v>0</v>
      </c>
      <c r="E1153">
        <v>0</v>
      </c>
      <c r="F1153">
        <v>0</v>
      </c>
      <c r="G1153">
        <v>1111111</v>
      </c>
      <c r="H1153">
        <v>0</v>
      </c>
      <c r="I1153">
        <v>0</v>
      </c>
      <c r="J1153">
        <v>0</v>
      </c>
      <c r="K1153">
        <v>0</v>
      </c>
      <c r="L1153">
        <v>0</v>
      </c>
      <c r="M1153">
        <v>0</v>
      </c>
    </row>
    <row r="1154" spans="2:13" x14ac:dyDescent="0.2">
      <c r="B1154">
        <v>0</v>
      </c>
      <c r="C1154">
        <v>0</v>
      </c>
      <c r="D1154">
        <v>0</v>
      </c>
      <c r="E1154">
        <v>0</v>
      </c>
      <c r="F1154">
        <v>0</v>
      </c>
      <c r="G1154">
        <v>1111111</v>
      </c>
      <c r="H1154">
        <v>0</v>
      </c>
      <c r="I1154">
        <v>0</v>
      </c>
      <c r="J1154">
        <v>0</v>
      </c>
      <c r="K1154">
        <v>0</v>
      </c>
      <c r="L1154">
        <v>0</v>
      </c>
      <c r="M1154">
        <v>0</v>
      </c>
    </row>
    <row r="1155" spans="2:13" x14ac:dyDescent="0.2">
      <c r="B1155">
        <v>0</v>
      </c>
      <c r="C1155">
        <v>0</v>
      </c>
      <c r="D1155">
        <v>0</v>
      </c>
      <c r="E1155">
        <v>0</v>
      </c>
      <c r="F1155">
        <v>0</v>
      </c>
      <c r="G1155">
        <v>1111111</v>
      </c>
      <c r="H1155">
        <v>0</v>
      </c>
      <c r="I1155">
        <v>0</v>
      </c>
      <c r="J1155">
        <v>0</v>
      </c>
      <c r="K1155">
        <v>0</v>
      </c>
      <c r="L1155">
        <v>0</v>
      </c>
      <c r="M1155">
        <v>0</v>
      </c>
    </row>
    <row r="1156" spans="2:13" x14ac:dyDescent="0.2">
      <c r="B1156">
        <v>0</v>
      </c>
      <c r="C1156">
        <v>0</v>
      </c>
      <c r="D1156">
        <v>0</v>
      </c>
      <c r="E1156">
        <v>0</v>
      </c>
      <c r="F1156">
        <v>0</v>
      </c>
      <c r="G1156">
        <v>1111111</v>
      </c>
      <c r="H1156">
        <v>0</v>
      </c>
      <c r="I1156">
        <v>0</v>
      </c>
      <c r="J1156">
        <v>0</v>
      </c>
      <c r="K1156">
        <v>0</v>
      </c>
      <c r="L1156">
        <v>0</v>
      </c>
      <c r="M1156">
        <v>0</v>
      </c>
    </row>
    <row r="1157" spans="2:13" x14ac:dyDescent="0.2">
      <c r="B1157">
        <v>0</v>
      </c>
      <c r="C1157">
        <v>0</v>
      </c>
      <c r="D1157">
        <v>0</v>
      </c>
      <c r="E1157">
        <v>0</v>
      </c>
      <c r="F1157">
        <v>0</v>
      </c>
      <c r="G1157">
        <v>1111111</v>
      </c>
      <c r="H1157">
        <v>0</v>
      </c>
      <c r="I1157">
        <v>0</v>
      </c>
      <c r="J1157">
        <v>0</v>
      </c>
      <c r="K1157">
        <v>0</v>
      </c>
      <c r="L1157">
        <v>0</v>
      </c>
      <c r="M1157">
        <v>0</v>
      </c>
    </row>
    <row r="1158" spans="2:13" x14ac:dyDescent="0.2">
      <c r="B1158">
        <v>0</v>
      </c>
      <c r="C1158">
        <v>0</v>
      </c>
      <c r="D1158">
        <v>0</v>
      </c>
      <c r="E1158">
        <v>0</v>
      </c>
      <c r="F1158">
        <v>0</v>
      </c>
      <c r="G1158">
        <v>1111111</v>
      </c>
      <c r="H1158">
        <v>0</v>
      </c>
      <c r="I1158">
        <v>0</v>
      </c>
      <c r="J1158">
        <v>0</v>
      </c>
      <c r="K1158">
        <v>0</v>
      </c>
      <c r="L1158">
        <v>0</v>
      </c>
      <c r="M1158">
        <v>0</v>
      </c>
    </row>
    <row r="1159" spans="2:13" x14ac:dyDescent="0.2">
      <c r="B1159">
        <v>0</v>
      </c>
      <c r="C1159">
        <v>0</v>
      </c>
      <c r="D1159">
        <v>0</v>
      </c>
      <c r="E1159">
        <v>0</v>
      </c>
      <c r="F1159">
        <v>0</v>
      </c>
      <c r="G1159">
        <v>1111111</v>
      </c>
      <c r="H1159">
        <v>0</v>
      </c>
      <c r="I1159">
        <v>0</v>
      </c>
      <c r="J1159">
        <v>0</v>
      </c>
      <c r="K1159">
        <v>0</v>
      </c>
      <c r="L1159">
        <v>0</v>
      </c>
      <c r="M1159">
        <v>0</v>
      </c>
    </row>
    <row r="1160" spans="2:13" x14ac:dyDescent="0.2">
      <c r="B1160">
        <v>0</v>
      </c>
      <c r="C1160">
        <v>0</v>
      </c>
      <c r="D1160">
        <v>0</v>
      </c>
      <c r="E1160">
        <v>0</v>
      </c>
      <c r="F1160">
        <v>0</v>
      </c>
      <c r="G1160">
        <v>1111111</v>
      </c>
      <c r="H1160">
        <v>0</v>
      </c>
      <c r="I1160">
        <v>0</v>
      </c>
      <c r="J1160">
        <v>0</v>
      </c>
      <c r="K1160">
        <v>0</v>
      </c>
      <c r="L1160">
        <v>0</v>
      </c>
      <c r="M1160">
        <v>0</v>
      </c>
    </row>
    <row r="1161" spans="2:13" x14ac:dyDescent="0.2">
      <c r="B1161">
        <v>0</v>
      </c>
      <c r="C1161">
        <v>0</v>
      </c>
      <c r="D1161">
        <v>0</v>
      </c>
      <c r="E1161">
        <v>0</v>
      </c>
      <c r="F1161">
        <v>0</v>
      </c>
      <c r="G1161">
        <v>1111111</v>
      </c>
      <c r="H1161">
        <v>0</v>
      </c>
      <c r="I1161">
        <v>0</v>
      </c>
      <c r="J1161">
        <v>0</v>
      </c>
      <c r="K1161">
        <v>0</v>
      </c>
      <c r="L1161">
        <v>0</v>
      </c>
      <c r="M1161">
        <v>0</v>
      </c>
    </row>
    <row r="1162" spans="2:13" x14ac:dyDescent="0.2">
      <c r="B1162">
        <v>0</v>
      </c>
      <c r="C1162">
        <v>0</v>
      </c>
      <c r="D1162">
        <v>0</v>
      </c>
      <c r="E1162">
        <v>0</v>
      </c>
      <c r="F1162">
        <v>0</v>
      </c>
      <c r="G1162">
        <v>1111111</v>
      </c>
      <c r="H1162">
        <v>0</v>
      </c>
      <c r="I1162">
        <v>0</v>
      </c>
      <c r="J1162">
        <v>0</v>
      </c>
      <c r="K1162">
        <v>0</v>
      </c>
      <c r="L1162">
        <v>0</v>
      </c>
      <c r="M1162">
        <v>0</v>
      </c>
    </row>
    <row r="1163" spans="2:13" x14ac:dyDescent="0.2">
      <c r="B1163">
        <v>0</v>
      </c>
      <c r="C1163">
        <v>0</v>
      </c>
      <c r="D1163">
        <v>0</v>
      </c>
      <c r="E1163">
        <v>0</v>
      </c>
      <c r="F1163">
        <v>0</v>
      </c>
      <c r="G1163">
        <v>1111111</v>
      </c>
      <c r="H1163">
        <v>0</v>
      </c>
      <c r="I1163">
        <v>0</v>
      </c>
      <c r="J1163">
        <v>0</v>
      </c>
      <c r="K1163">
        <v>0</v>
      </c>
      <c r="L1163">
        <v>0</v>
      </c>
      <c r="M1163">
        <v>0</v>
      </c>
    </row>
    <row r="1164" spans="2:13" x14ac:dyDescent="0.2">
      <c r="B1164">
        <v>0</v>
      </c>
      <c r="C1164">
        <v>0</v>
      </c>
      <c r="D1164">
        <v>0</v>
      </c>
      <c r="E1164">
        <v>0</v>
      </c>
      <c r="F1164">
        <v>0</v>
      </c>
      <c r="G1164">
        <v>1111111</v>
      </c>
      <c r="H1164">
        <v>0</v>
      </c>
      <c r="I1164">
        <v>0</v>
      </c>
      <c r="J1164">
        <v>0</v>
      </c>
      <c r="K1164">
        <v>0</v>
      </c>
      <c r="L1164">
        <v>0</v>
      </c>
      <c r="M1164">
        <v>0</v>
      </c>
    </row>
    <row r="1165" spans="2:13" x14ac:dyDescent="0.2">
      <c r="B1165">
        <v>0</v>
      </c>
      <c r="C1165">
        <v>0</v>
      </c>
      <c r="D1165">
        <v>0</v>
      </c>
      <c r="E1165">
        <v>0</v>
      </c>
      <c r="F1165">
        <v>0</v>
      </c>
      <c r="G1165">
        <v>1111111</v>
      </c>
      <c r="H1165">
        <v>0</v>
      </c>
      <c r="I1165">
        <v>0</v>
      </c>
      <c r="J1165">
        <v>0</v>
      </c>
      <c r="K1165">
        <v>0</v>
      </c>
      <c r="L1165">
        <v>0</v>
      </c>
      <c r="M1165">
        <v>0</v>
      </c>
    </row>
    <row r="1166" spans="2:13" x14ac:dyDescent="0.2">
      <c r="B1166">
        <v>0</v>
      </c>
      <c r="C1166">
        <v>0</v>
      </c>
      <c r="D1166">
        <v>0</v>
      </c>
      <c r="E1166">
        <v>0</v>
      </c>
      <c r="F1166">
        <v>0</v>
      </c>
      <c r="G1166">
        <v>1111111</v>
      </c>
      <c r="H1166">
        <v>0</v>
      </c>
      <c r="I1166">
        <v>0</v>
      </c>
      <c r="J1166">
        <v>0</v>
      </c>
      <c r="K1166">
        <v>0</v>
      </c>
      <c r="L1166">
        <v>0</v>
      </c>
      <c r="M1166">
        <v>0</v>
      </c>
    </row>
    <row r="1167" spans="2:13" x14ac:dyDescent="0.2">
      <c r="B1167">
        <v>0</v>
      </c>
      <c r="C1167">
        <v>0</v>
      </c>
      <c r="D1167">
        <v>0</v>
      </c>
      <c r="E1167">
        <v>0</v>
      </c>
      <c r="F1167">
        <v>0</v>
      </c>
      <c r="G1167">
        <v>1111111</v>
      </c>
      <c r="H1167">
        <v>0</v>
      </c>
      <c r="I1167">
        <v>0</v>
      </c>
      <c r="J1167">
        <v>0</v>
      </c>
      <c r="K1167">
        <v>0</v>
      </c>
      <c r="L1167">
        <v>0</v>
      </c>
      <c r="M1167">
        <v>0</v>
      </c>
    </row>
    <row r="1168" spans="2:13" x14ac:dyDescent="0.2">
      <c r="B1168">
        <v>0</v>
      </c>
      <c r="C1168">
        <v>0</v>
      </c>
      <c r="D1168">
        <v>0</v>
      </c>
      <c r="E1168">
        <v>0</v>
      </c>
      <c r="F1168">
        <v>0</v>
      </c>
      <c r="G1168">
        <v>1111111</v>
      </c>
      <c r="H1168">
        <v>0</v>
      </c>
      <c r="I1168">
        <v>0</v>
      </c>
      <c r="J1168">
        <v>0</v>
      </c>
      <c r="K1168">
        <v>0</v>
      </c>
      <c r="L1168">
        <v>0</v>
      </c>
      <c r="M1168">
        <v>0</v>
      </c>
    </row>
    <row r="1169" spans="2:13" x14ac:dyDescent="0.2">
      <c r="B1169">
        <v>0</v>
      </c>
      <c r="C1169">
        <v>0</v>
      </c>
      <c r="D1169">
        <v>0</v>
      </c>
      <c r="E1169">
        <v>0</v>
      </c>
      <c r="F1169">
        <v>0</v>
      </c>
      <c r="G1169">
        <v>1111111</v>
      </c>
      <c r="H1169">
        <v>0</v>
      </c>
      <c r="I1169">
        <v>0</v>
      </c>
      <c r="J1169">
        <v>0</v>
      </c>
      <c r="K1169">
        <v>0</v>
      </c>
      <c r="L1169">
        <v>0</v>
      </c>
      <c r="M1169">
        <v>0</v>
      </c>
    </row>
    <row r="1170" spans="2:13" x14ac:dyDescent="0.2">
      <c r="B1170">
        <v>0</v>
      </c>
      <c r="C1170">
        <v>0</v>
      </c>
      <c r="D1170">
        <v>0</v>
      </c>
      <c r="E1170">
        <v>0</v>
      </c>
      <c r="F1170">
        <v>0</v>
      </c>
      <c r="G1170">
        <v>1111111</v>
      </c>
      <c r="H1170">
        <v>0</v>
      </c>
      <c r="I1170">
        <v>0</v>
      </c>
      <c r="J1170">
        <v>0</v>
      </c>
      <c r="K1170">
        <v>0</v>
      </c>
      <c r="L1170">
        <v>0</v>
      </c>
      <c r="M1170">
        <v>0</v>
      </c>
    </row>
    <row r="1171" spans="2:13" x14ac:dyDescent="0.2">
      <c r="B1171">
        <v>0</v>
      </c>
      <c r="C1171">
        <v>0</v>
      </c>
      <c r="D1171">
        <v>0</v>
      </c>
      <c r="E1171">
        <v>0</v>
      </c>
      <c r="F1171">
        <v>0</v>
      </c>
      <c r="G1171">
        <v>1111111</v>
      </c>
      <c r="H1171">
        <v>0</v>
      </c>
      <c r="I1171">
        <v>0</v>
      </c>
      <c r="J1171">
        <v>0</v>
      </c>
      <c r="K1171">
        <v>0</v>
      </c>
      <c r="L1171">
        <v>0</v>
      </c>
      <c r="M1171">
        <v>0</v>
      </c>
    </row>
    <row r="1172" spans="2:13" x14ac:dyDescent="0.2">
      <c r="B1172">
        <v>0</v>
      </c>
      <c r="C1172">
        <v>0</v>
      </c>
      <c r="D1172">
        <v>0</v>
      </c>
      <c r="E1172">
        <v>0</v>
      </c>
      <c r="F1172">
        <v>0</v>
      </c>
      <c r="G1172">
        <v>1111111</v>
      </c>
      <c r="H1172">
        <v>0</v>
      </c>
      <c r="I1172">
        <v>0</v>
      </c>
      <c r="J1172">
        <v>0</v>
      </c>
      <c r="K1172">
        <v>0</v>
      </c>
      <c r="L1172">
        <v>0</v>
      </c>
      <c r="M1172">
        <v>0</v>
      </c>
    </row>
    <row r="1173" spans="2:13" x14ac:dyDescent="0.2">
      <c r="B1173">
        <v>0</v>
      </c>
      <c r="C1173">
        <v>0</v>
      </c>
      <c r="D1173">
        <v>0</v>
      </c>
      <c r="E1173">
        <v>0</v>
      </c>
      <c r="F1173">
        <v>0</v>
      </c>
      <c r="G1173">
        <v>1111111</v>
      </c>
      <c r="H1173">
        <v>0</v>
      </c>
      <c r="I1173">
        <v>0</v>
      </c>
      <c r="J1173">
        <v>0</v>
      </c>
      <c r="K1173">
        <v>0</v>
      </c>
      <c r="L1173">
        <v>0</v>
      </c>
      <c r="M1173">
        <v>0</v>
      </c>
    </row>
    <row r="1174" spans="2:13" x14ac:dyDescent="0.2">
      <c r="B1174">
        <v>0</v>
      </c>
      <c r="C1174">
        <v>0</v>
      </c>
      <c r="D1174">
        <v>0</v>
      </c>
      <c r="E1174">
        <v>0</v>
      </c>
      <c r="F1174">
        <v>0</v>
      </c>
      <c r="G1174">
        <v>1111111</v>
      </c>
      <c r="H1174">
        <v>0</v>
      </c>
      <c r="I1174">
        <v>0</v>
      </c>
      <c r="J1174">
        <v>0</v>
      </c>
      <c r="K1174">
        <v>0</v>
      </c>
      <c r="L1174">
        <v>0</v>
      </c>
      <c r="M1174">
        <v>0</v>
      </c>
    </row>
    <row r="1175" spans="2:13" x14ac:dyDescent="0.2">
      <c r="B1175">
        <v>0</v>
      </c>
      <c r="C1175">
        <v>0</v>
      </c>
      <c r="D1175">
        <v>0</v>
      </c>
      <c r="E1175">
        <v>0</v>
      </c>
      <c r="F1175">
        <v>0</v>
      </c>
      <c r="G1175">
        <v>1111111</v>
      </c>
      <c r="H1175">
        <v>0</v>
      </c>
      <c r="I1175">
        <v>0</v>
      </c>
      <c r="J1175">
        <v>0</v>
      </c>
      <c r="K1175">
        <v>0</v>
      </c>
      <c r="L1175">
        <v>0</v>
      </c>
      <c r="M1175">
        <v>0</v>
      </c>
    </row>
    <row r="1176" spans="2:13" x14ac:dyDescent="0.2">
      <c r="B1176">
        <v>0</v>
      </c>
      <c r="C1176">
        <v>0</v>
      </c>
      <c r="D1176">
        <v>0</v>
      </c>
      <c r="E1176">
        <v>0</v>
      </c>
      <c r="F1176">
        <v>0</v>
      </c>
      <c r="G1176">
        <v>1111111</v>
      </c>
      <c r="H1176">
        <v>0</v>
      </c>
      <c r="I1176">
        <v>0</v>
      </c>
      <c r="J1176">
        <v>0</v>
      </c>
      <c r="K1176">
        <v>0</v>
      </c>
      <c r="L1176">
        <v>0</v>
      </c>
      <c r="M1176">
        <v>0</v>
      </c>
    </row>
    <row r="1177" spans="2:13" x14ac:dyDescent="0.2">
      <c r="B1177">
        <v>0</v>
      </c>
      <c r="C1177">
        <v>0</v>
      </c>
      <c r="D1177">
        <v>0</v>
      </c>
      <c r="E1177">
        <v>0</v>
      </c>
      <c r="F1177">
        <v>0</v>
      </c>
      <c r="G1177">
        <v>1111111</v>
      </c>
      <c r="H1177">
        <v>0</v>
      </c>
      <c r="I1177">
        <v>0</v>
      </c>
      <c r="J1177">
        <v>0</v>
      </c>
      <c r="K1177">
        <v>0</v>
      </c>
      <c r="L1177">
        <v>0</v>
      </c>
      <c r="M1177">
        <v>0</v>
      </c>
    </row>
    <row r="1178" spans="2:13" x14ac:dyDescent="0.2">
      <c r="B1178">
        <v>0</v>
      </c>
      <c r="C1178">
        <v>0</v>
      </c>
      <c r="D1178">
        <v>0</v>
      </c>
      <c r="E1178">
        <v>0</v>
      </c>
      <c r="F1178">
        <v>0</v>
      </c>
      <c r="G1178">
        <v>1111111</v>
      </c>
      <c r="H1178">
        <v>0</v>
      </c>
      <c r="I1178">
        <v>0</v>
      </c>
      <c r="J1178">
        <v>0</v>
      </c>
      <c r="K1178">
        <v>0</v>
      </c>
      <c r="L1178">
        <v>0</v>
      </c>
      <c r="M1178">
        <v>0</v>
      </c>
    </row>
    <row r="1179" spans="2:13" x14ac:dyDescent="0.2">
      <c r="B1179">
        <v>0</v>
      </c>
      <c r="C1179">
        <v>0</v>
      </c>
      <c r="D1179">
        <v>0</v>
      </c>
      <c r="E1179">
        <v>0</v>
      </c>
      <c r="F1179">
        <v>0</v>
      </c>
      <c r="G1179">
        <v>1111111</v>
      </c>
      <c r="H1179">
        <v>0</v>
      </c>
      <c r="I1179">
        <v>0</v>
      </c>
      <c r="J1179">
        <v>0</v>
      </c>
      <c r="K1179">
        <v>0</v>
      </c>
      <c r="L1179">
        <v>0</v>
      </c>
      <c r="M1179">
        <v>0</v>
      </c>
    </row>
    <row r="1180" spans="2:13" x14ac:dyDescent="0.2">
      <c r="B1180">
        <v>0</v>
      </c>
      <c r="C1180">
        <v>0</v>
      </c>
      <c r="D1180">
        <v>0</v>
      </c>
      <c r="E1180">
        <v>0</v>
      </c>
      <c r="F1180">
        <v>0</v>
      </c>
      <c r="G1180">
        <v>1111111</v>
      </c>
      <c r="H1180">
        <v>0</v>
      </c>
      <c r="I1180">
        <v>0</v>
      </c>
      <c r="J1180">
        <v>0</v>
      </c>
      <c r="K1180">
        <v>0</v>
      </c>
      <c r="L1180">
        <v>0</v>
      </c>
      <c r="M1180">
        <v>0</v>
      </c>
    </row>
    <row r="1181" spans="2:13" x14ac:dyDescent="0.2">
      <c r="B1181">
        <v>0</v>
      </c>
      <c r="C1181">
        <v>0</v>
      </c>
      <c r="D1181">
        <v>0</v>
      </c>
      <c r="E1181">
        <v>0</v>
      </c>
      <c r="F1181">
        <v>0</v>
      </c>
      <c r="G1181">
        <v>1111111</v>
      </c>
      <c r="H1181">
        <v>0</v>
      </c>
      <c r="I1181">
        <v>0</v>
      </c>
      <c r="J1181">
        <v>0</v>
      </c>
      <c r="K1181">
        <v>0</v>
      </c>
      <c r="L1181">
        <v>0</v>
      </c>
      <c r="M1181">
        <v>0</v>
      </c>
    </row>
    <row r="1182" spans="2:13" x14ac:dyDescent="0.2">
      <c r="B1182">
        <v>0</v>
      </c>
      <c r="C1182">
        <v>0</v>
      </c>
      <c r="D1182">
        <v>0</v>
      </c>
      <c r="E1182">
        <v>0</v>
      </c>
      <c r="F1182">
        <v>0</v>
      </c>
      <c r="G1182">
        <v>1111111</v>
      </c>
      <c r="H1182">
        <v>0</v>
      </c>
      <c r="I1182">
        <v>0</v>
      </c>
      <c r="J1182">
        <v>0</v>
      </c>
      <c r="K1182">
        <v>0</v>
      </c>
      <c r="L1182">
        <v>0</v>
      </c>
      <c r="M1182">
        <v>0</v>
      </c>
    </row>
    <row r="1183" spans="2:13" x14ac:dyDescent="0.2">
      <c r="B1183">
        <v>0</v>
      </c>
      <c r="C1183">
        <v>0</v>
      </c>
      <c r="D1183">
        <v>0</v>
      </c>
      <c r="E1183">
        <v>0</v>
      </c>
      <c r="F1183">
        <v>0</v>
      </c>
      <c r="G1183">
        <v>1111111</v>
      </c>
      <c r="H1183">
        <v>0</v>
      </c>
      <c r="I1183">
        <v>0</v>
      </c>
      <c r="J1183">
        <v>0</v>
      </c>
      <c r="K1183">
        <v>0</v>
      </c>
      <c r="L1183">
        <v>0</v>
      </c>
      <c r="M1183">
        <v>0</v>
      </c>
    </row>
    <row r="1184" spans="2:13" x14ac:dyDescent="0.2">
      <c r="B1184">
        <v>0</v>
      </c>
      <c r="C1184">
        <v>0</v>
      </c>
      <c r="D1184">
        <v>0</v>
      </c>
      <c r="E1184">
        <v>0</v>
      </c>
      <c r="F1184">
        <v>0</v>
      </c>
      <c r="G1184">
        <v>1111111</v>
      </c>
      <c r="H1184">
        <v>0</v>
      </c>
      <c r="I1184">
        <v>0</v>
      </c>
      <c r="J1184">
        <v>0</v>
      </c>
      <c r="K1184">
        <v>0</v>
      </c>
      <c r="L1184">
        <v>0</v>
      </c>
      <c r="M1184">
        <v>0</v>
      </c>
    </row>
    <row r="1185" spans="2:13" x14ac:dyDescent="0.2">
      <c r="B1185">
        <v>0</v>
      </c>
      <c r="C1185">
        <v>0</v>
      </c>
      <c r="D1185">
        <v>0</v>
      </c>
      <c r="E1185">
        <v>0</v>
      </c>
      <c r="F1185">
        <v>0</v>
      </c>
      <c r="G1185">
        <v>1111111</v>
      </c>
      <c r="H1185">
        <v>0</v>
      </c>
      <c r="I1185">
        <v>0</v>
      </c>
      <c r="J1185">
        <v>0</v>
      </c>
      <c r="K1185">
        <v>0</v>
      </c>
      <c r="L1185">
        <v>0</v>
      </c>
      <c r="M1185">
        <v>0</v>
      </c>
    </row>
    <row r="1186" spans="2:13" x14ac:dyDescent="0.2">
      <c r="B1186">
        <v>0</v>
      </c>
      <c r="C1186">
        <v>0</v>
      </c>
      <c r="D1186">
        <v>0</v>
      </c>
      <c r="E1186">
        <v>0</v>
      </c>
      <c r="F1186">
        <v>0</v>
      </c>
      <c r="G1186">
        <v>1111111</v>
      </c>
      <c r="H1186">
        <v>0</v>
      </c>
      <c r="I1186">
        <v>0</v>
      </c>
      <c r="J1186">
        <v>0</v>
      </c>
      <c r="K1186">
        <v>0</v>
      </c>
      <c r="L1186">
        <v>0</v>
      </c>
      <c r="M1186">
        <v>0</v>
      </c>
    </row>
    <row r="1187" spans="2:13" x14ac:dyDescent="0.2">
      <c r="B1187">
        <v>0</v>
      </c>
      <c r="C1187">
        <v>0</v>
      </c>
      <c r="D1187">
        <v>0</v>
      </c>
      <c r="E1187">
        <v>0</v>
      </c>
      <c r="F1187">
        <v>0</v>
      </c>
      <c r="G1187">
        <v>1111111</v>
      </c>
      <c r="H1187">
        <v>0</v>
      </c>
      <c r="I1187">
        <v>0</v>
      </c>
      <c r="J1187">
        <v>0</v>
      </c>
      <c r="K1187">
        <v>0</v>
      </c>
      <c r="L1187">
        <v>0</v>
      </c>
      <c r="M1187">
        <v>0</v>
      </c>
    </row>
    <row r="1188" spans="2:13" x14ac:dyDescent="0.2">
      <c r="B1188">
        <v>0</v>
      </c>
      <c r="C1188">
        <v>0</v>
      </c>
      <c r="D1188">
        <v>0</v>
      </c>
      <c r="E1188">
        <v>0</v>
      </c>
      <c r="F1188">
        <v>0</v>
      </c>
      <c r="G1188">
        <v>1111111</v>
      </c>
      <c r="H1188">
        <v>0</v>
      </c>
      <c r="I1188">
        <v>0</v>
      </c>
      <c r="J1188">
        <v>0</v>
      </c>
      <c r="K1188">
        <v>0</v>
      </c>
      <c r="L1188">
        <v>0</v>
      </c>
      <c r="M1188">
        <v>0</v>
      </c>
    </row>
    <row r="1189" spans="2:13" x14ac:dyDescent="0.2">
      <c r="B1189">
        <v>0</v>
      </c>
      <c r="C1189">
        <v>0</v>
      </c>
      <c r="D1189">
        <v>0</v>
      </c>
      <c r="E1189">
        <v>0</v>
      </c>
      <c r="F1189">
        <v>0</v>
      </c>
      <c r="G1189">
        <v>1111111</v>
      </c>
      <c r="H1189">
        <v>0</v>
      </c>
      <c r="I1189">
        <v>0</v>
      </c>
      <c r="J1189">
        <v>0</v>
      </c>
      <c r="K1189">
        <v>0</v>
      </c>
      <c r="L1189">
        <v>0</v>
      </c>
      <c r="M1189">
        <v>0</v>
      </c>
    </row>
    <row r="1190" spans="2:13" x14ac:dyDescent="0.2">
      <c r="B1190">
        <v>0</v>
      </c>
      <c r="C1190">
        <v>0</v>
      </c>
      <c r="D1190">
        <v>0</v>
      </c>
      <c r="E1190">
        <v>0</v>
      </c>
      <c r="F1190">
        <v>0</v>
      </c>
      <c r="G1190">
        <v>1111111</v>
      </c>
      <c r="H1190">
        <v>0</v>
      </c>
      <c r="I1190">
        <v>0</v>
      </c>
      <c r="J1190">
        <v>0</v>
      </c>
      <c r="K1190">
        <v>0</v>
      </c>
      <c r="L1190">
        <v>0</v>
      </c>
      <c r="M1190">
        <v>0</v>
      </c>
    </row>
    <row r="1191" spans="2:13" x14ac:dyDescent="0.2">
      <c r="B1191">
        <v>0</v>
      </c>
      <c r="C1191">
        <v>0</v>
      </c>
      <c r="D1191">
        <v>0</v>
      </c>
      <c r="E1191">
        <v>0</v>
      </c>
      <c r="F1191">
        <v>0</v>
      </c>
      <c r="G1191">
        <v>1111111</v>
      </c>
      <c r="H1191">
        <v>0</v>
      </c>
      <c r="I1191">
        <v>0</v>
      </c>
      <c r="J1191">
        <v>0</v>
      </c>
      <c r="K1191">
        <v>0</v>
      </c>
      <c r="L1191">
        <v>0</v>
      </c>
      <c r="M1191">
        <v>0</v>
      </c>
    </row>
    <row r="1192" spans="2:13" x14ac:dyDescent="0.2">
      <c r="B1192">
        <v>0</v>
      </c>
      <c r="C1192">
        <v>0</v>
      </c>
      <c r="D1192">
        <v>0</v>
      </c>
      <c r="E1192">
        <v>0</v>
      </c>
      <c r="F1192">
        <v>0</v>
      </c>
      <c r="G1192">
        <v>1111111</v>
      </c>
      <c r="H1192">
        <v>0</v>
      </c>
      <c r="I1192">
        <v>0</v>
      </c>
      <c r="J1192">
        <v>0</v>
      </c>
      <c r="K1192">
        <v>0</v>
      </c>
      <c r="L1192">
        <v>0</v>
      </c>
      <c r="M1192">
        <v>0</v>
      </c>
    </row>
    <row r="1193" spans="2:13" x14ac:dyDescent="0.2">
      <c r="B1193">
        <v>0</v>
      </c>
      <c r="C1193">
        <v>0</v>
      </c>
      <c r="D1193">
        <v>0</v>
      </c>
      <c r="E1193">
        <v>0</v>
      </c>
      <c r="F1193">
        <v>0</v>
      </c>
      <c r="G1193">
        <v>1111111</v>
      </c>
      <c r="H1193">
        <v>0</v>
      </c>
      <c r="I1193">
        <v>0</v>
      </c>
      <c r="J1193">
        <v>0</v>
      </c>
      <c r="K1193">
        <v>0</v>
      </c>
      <c r="L1193">
        <v>0</v>
      </c>
      <c r="M1193">
        <v>0</v>
      </c>
    </row>
    <row r="1194" spans="2:13" x14ac:dyDescent="0.2">
      <c r="B1194">
        <v>0</v>
      </c>
      <c r="C1194">
        <v>0</v>
      </c>
      <c r="D1194">
        <v>0</v>
      </c>
      <c r="E1194">
        <v>0</v>
      </c>
      <c r="F1194">
        <v>0</v>
      </c>
      <c r="G1194">
        <v>1111111</v>
      </c>
      <c r="H1194">
        <v>0</v>
      </c>
      <c r="I1194">
        <v>0</v>
      </c>
      <c r="J1194">
        <v>0</v>
      </c>
      <c r="K1194">
        <v>0</v>
      </c>
      <c r="L1194">
        <v>0</v>
      </c>
      <c r="M1194">
        <v>0</v>
      </c>
    </row>
    <row r="1195" spans="2:13" x14ac:dyDescent="0.2">
      <c r="B1195">
        <v>0</v>
      </c>
      <c r="C1195">
        <v>0</v>
      </c>
      <c r="D1195">
        <v>0</v>
      </c>
      <c r="E1195">
        <v>0</v>
      </c>
      <c r="F1195">
        <v>0</v>
      </c>
      <c r="G1195">
        <v>1111111</v>
      </c>
      <c r="H1195">
        <v>0</v>
      </c>
      <c r="I1195">
        <v>0</v>
      </c>
      <c r="J1195">
        <v>0</v>
      </c>
      <c r="K1195">
        <v>0</v>
      </c>
      <c r="L1195">
        <v>0</v>
      </c>
      <c r="M1195">
        <v>0</v>
      </c>
    </row>
    <row r="1196" spans="2:13" x14ac:dyDescent="0.2">
      <c r="B1196">
        <v>0</v>
      </c>
      <c r="C1196">
        <v>0</v>
      </c>
      <c r="D1196">
        <v>0</v>
      </c>
      <c r="E1196">
        <v>0</v>
      </c>
      <c r="F1196">
        <v>0</v>
      </c>
      <c r="G1196">
        <v>1111111</v>
      </c>
      <c r="H1196">
        <v>0</v>
      </c>
      <c r="I1196">
        <v>0</v>
      </c>
      <c r="J1196">
        <v>0</v>
      </c>
      <c r="K1196">
        <v>0</v>
      </c>
      <c r="L1196">
        <v>0</v>
      </c>
      <c r="M1196">
        <v>0</v>
      </c>
    </row>
    <row r="1197" spans="2:13" x14ac:dyDescent="0.2">
      <c r="B1197">
        <v>0</v>
      </c>
      <c r="C1197">
        <v>0</v>
      </c>
      <c r="D1197">
        <v>0</v>
      </c>
      <c r="E1197">
        <v>0</v>
      </c>
      <c r="F1197">
        <v>0</v>
      </c>
      <c r="G1197">
        <v>1111111</v>
      </c>
      <c r="H1197">
        <v>0</v>
      </c>
      <c r="I1197">
        <v>0</v>
      </c>
      <c r="J1197">
        <v>0</v>
      </c>
      <c r="K1197">
        <v>0</v>
      </c>
      <c r="L1197">
        <v>0</v>
      </c>
      <c r="M1197">
        <v>0</v>
      </c>
    </row>
    <row r="1198" spans="2:13" x14ac:dyDescent="0.2">
      <c r="B1198">
        <v>0</v>
      </c>
      <c r="C1198">
        <v>0</v>
      </c>
      <c r="D1198">
        <v>0</v>
      </c>
      <c r="E1198">
        <v>0</v>
      </c>
      <c r="F1198">
        <v>0</v>
      </c>
      <c r="G1198">
        <v>1111111</v>
      </c>
      <c r="H1198">
        <v>0</v>
      </c>
      <c r="I1198">
        <v>0</v>
      </c>
      <c r="J1198">
        <v>0</v>
      </c>
      <c r="K1198">
        <v>0</v>
      </c>
      <c r="L1198">
        <v>0</v>
      </c>
      <c r="M1198">
        <v>0</v>
      </c>
    </row>
    <row r="1199" spans="2:13" x14ac:dyDescent="0.2">
      <c r="B1199">
        <v>0</v>
      </c>
      <c r="C1199">
        <v>0</v>
      </c>
      <c r="D1199">
        <v>0</v>
      </c>
      <c r="E1199">
        <v>0</v>
      </c>
      <c r="F1199">
        <v>0</v>
      </c>
      <c r="G1199">
        <v>1111111</v>
      </c>
      <c r="H1199">
        <v>0</v>
      </c>
      <c r="I1199">
        <v>0</v>
      </c>
      <c r="J1199">
        <v>0</v>
      </c>
      <c r="K1199">
        <v>0</v>
      </c>
      <c r="L1199">
        <v>0</v>
      </c>
      <c r="M1199">
        <v>0</v>
      </c>
    </row>
    <row r="1200" spans="2:13" x14ac:dyDescent="0.2">
      <c r="B1200">
        <v>0</v>
      </c>
      <c r="C1200">
        <v>0</v>
      </c>
      <c r="D1200">
        <v>0</v>
      </c>
      <c r="E1200">
        <v>0</v>
      </c>
      <c r="F1200">
        <v>0</v>
      </c>
      <c r="G1200">
        <v>1111111</v>
      </c>
      <c r="H1200">
        <v>0</v>
      </c>
      <c r="I1200">
        <v>0</v>
      </c>
      <c r="J1200">
        <v>0</v>
      </c>
      <c r="K1200">
        <v>0</v>
      </c>
      <c r="L1200">
        <v>0</v>
      </c>
      <c r="M1200">
        <v>0</v>
      </c>
    </row>
    <row r="1201" spans="2:13" x14ac:dyDescent="0.2">
      <c r="B1201">
        <v>0</v>
      </c>
      <c r="C1201">
        <v>0</v>
      </c>
      <c r="D1201">
        <v>0</v>
      </c>
      <c r="E1201">
        <v>0</v>
      </c>
      <c r="F1201">
        <v>0</v>
      </c>
      <c r="G1201">
        <v>1111111</v>
      </c>
      <c r="H1201">
        <v>0</v>
      </c>
      <c r="I1201">
        <v>0</v>
      </c>
      <c r="J1201">
        <v>0</v>
      </c>
      <c r="K1201">
        <v>0</v>
      </c>
      <c r="L1201">
        <v>0</v>
      </c>
      <c r="M1201">
        <v>0</v>
      </c>
    </row>
    <row r="1202" spans="2:13" x14ac:dyDescent="0.2">
      <c r="B1202">
        <v>0</v>
      </c>
      <c r="C1202">
        <v>0</v>
      </c>
      <c r="D1202">
        <v>0</v>
      </c>
      <c r="E1202">
        <v>0</v>
      </c>
      <c r="F1202">
        <v>0</v>
      </c>
      <c r="G1202">
        <v>1111111</v>
      </c>
      <c r="H1202">
        <v>0</v>
      </c>
      <c r="I1202">
        <v>0</v>
      </c>
      <c r="J1202">
        <v>0</v>
      </c>
      <c r="K1202">
        <v>0</v>
      </c>
      <c r="L1202">
        <v>0</v>
      </c>
      <c r="M1202">
        <v>0</v>
      </c>
    </row>
    <row r="1203" spans="2:13" x14ac:dyDescent="0.2">
      <c r="B1203">
        <v>0</v>
      </c>
      <c r="C1203">
        <v>0</v>
      </c>
      <c r="D1203">
        <v>0</v>
      </c>
      <c r="E1203">
        <v>0</v>
      </c>
      <c r="F1203">
        <v>0</v>
      </c>
      <c r="G1203">
        <v>1111111</v>
      </c>
      <c r="H1203">
        <v>0</v>
      </c>
      <c r="I1203">
        <v>0</v>
      </c>
      <c r="J1203">
        <v>0</v>
      </c>
      <c r="K1203">
        <v>0</v>
      </c>
      <c r="L1203">
        <v>0</v>
      </c>
      <c r="M1203">
        <v>0</v>
      </c>
    </row>
    <row r="1204" spans="2:13" x14ac:dyDescent="0.2">
      <c r="B1204">
        <v>0</v>
      </c>
      <c r="C1204">
        <v>0</v>
      </c>
      <c r="D1204">
        <v>0</v>
      </c>
      <c r="E1204">
        <v>0</v>
      </c>
      <c r="F1204">
        <v>0</v>
      </c>
      <c r="G1204">
        <v>1111111</v>
      </c>
      <c r="H1204">
        <v>0</v>
      </c>
      <c r="I1204">
        <v>0</v>
      </c>
      <c r="J1204">
        <v>0</v>
      </c>
      <c r="K1204">
        <v>0</v>
      </c>
      <c r="L1204">
        <v>0</v>
      </c>
      <c r="M1204">
        <v>0</v>
      </c>
    </row>
    <row r="1205" spans="2:13" x14ac:dyDescent="0.2">
      <c r="B1205">
        <v>0</v>
      </c>
      <c r="C1205">
        <v>0</v>
      </c>
      <c r="D1205">
        <v>0</v>
      </c>
      <c r="E1205">
        <v>0</v>
      </c>
      <c r="F1205">
        <v>0</v>
      </c>
      <c r="G1205">
        <v>1111111</v>
      </c>
      <c r="H1205">
        <v>0</v>
      </c>
      <c r="I1205">
        <v>0</v>
      </c>
      <c r="J1205">
        <v>0</v>
      </c>
      <c r="K1205">
        <v>0</v>
      </c>
      <c r="L1205">
        <v>0</v>
      </c>
      <c r="M1205">
        <v>0</v>
      </c>
    </row>
    <row r="1206" spans="2:13" x14ac:dyDescent="0.2">
      <c r="B1206">
        <v>0</v>
      </c>
      <c r="C1206">
        <v>0</v>
      </c>
      <c r="D1206">
        <v>0</v>
      </c>
      <c r="E1206">
        <v>0</v>
      </c>
      <c r="F1206">
        <v>0</v>
      </c>
      <c r="G1206">
        <v>1111111</v>
      </c>
      <c r="H1206">
        <v>0</v>
      </c>
      <c r="I1206">
        <v>0</v>
      </c>
      <c r="J1206">
        <v>0</v>
      </c>
      <c r="K1206">
        <v>0</v>
      </c>
      <c r="L1206">
        <v>0</v>
      </c>
      <c r="M1206">
        <v>0</v>
      </c>
    </row>
    <row r="1207" spans="2:13" x14ac:dyDescent="0.2">
      <c r="B1207">
        <v>0</v>
      </c>
      <c r="C1207">
        <v>0</v>
      </c>
      <c r="D1207">
        <v>0</v>
      </c>
      <c r="E1207">
        <v>0</v>
      </c>
      <c r="F1207">
        <v>0</v>
      </c>
      <c r="G1207">
        <v>1111111</v>
      </c>
      <c r="H1207">
        <v>0</v>
      </c>
      <c r="I1207">
        <v>0</v>
      </c>
      <c r="J1207">
        <v>0</v>
      </c>
      <c r="K1207">
        <v>0</v>
      </c>
      <c r="L1207">
        <v>0</v>
      </c>
      <c r="M1207">
        <v>0</v>
      </c>
    </row>
    <row r="1208" spans="2:13" x14ac:dyDescent="0.2">
      <c r="B1208">
        <v>0</v>
      </c>
      <c r="C1208">
        <v>0</v>
      </c>
      <c r="D1208">
        <v>0</v>
      </c>
      <c r="E1208">
        <v>0</v>
      </c>
      <c r="F1208">
        <v>0</v>
      </c>
      <c r="G1208">
        <v>1111111</v>
      </c>
      <c r="H1208">
        <v>0</v>
      </c>
      <c r="I1208">
        <v>0</v>
      </c>
      <c r="J1208">
        <v>0</v>
      </c>
      <c r="K1208">
        <v>0</v>
      </c>
      <c r="L1208">
        <v>0</v>
      </c>
      <c r="M1208">
        <v>0</v>
      </c>
    </row>
    <row r="1209" spans="2:13" x14ac:dyDescent="0.2">
      <c r="B1209">
        <v>0</v>
      </c>
      <c r="C1209">
        <v>0</v>
      </c>
      <c r="D1209">
        <v>0</v>
      </c>
      <c r="E1209">
        <v>0</v>
      </c>
      <c r="F1209">
        <v>0</v>
      </c>
      <c r="G1209">
        <v>1111111</v>
      </c>
      <c r="H1209">
        <v>0</v>
      </c>
      <c r="I1209">
        <v>0</v>
      </c>
      <c r="J1209">
        <v>0</v>
      </c>
      <c r="K1209">
        <v>0</v>
      </c>
      <c r="L1209">
        <v>0</v>
      </c>
      <c r="M1209">
        <v>0</v>
      </c>
    </row>
    <row r="1210" spans="2:13" x14ac:dyDescent="0.2">
      <c r="B1210">
        <v>0</v>
      </c>
      <c r="C1210">
        <v>0</v>
      </c>
      <c r="D1210">
        <v>0</v>
      </c>
      <c r="E1210">
        <v>0</v>
      </c>
      <c r="F1210">
        <v>0</v>
      </c>
      <c r="G1210">
        <v>1111111</v>
      </c>
      <c r="H1210">
        <v>0</v>
      </c>
      <c r="I1210">
        <v>0</v>
      </c>
      <c r="J1210">
        <v>0</v>
      </c>
      <c r="K1210">
        <v>0</v>
      </c>
      <c r="L1210">
        <v>0</v>
      </c>
      <c r="M1210">
        <v>0</v>
      </c>
    </row>
    <row r="1211" spans="2:13" x14ac:dyDescent="0.2">
      <c r="B1211">
        <v>0</v>
      </c>
      <c r="C1211">
        <v>0</v>
      </c>
      <c r="D1211">
        <v>0</v>
      </c>
      <c r="E1211">
        <v>0</v>
      </c>
      <c r="F1211">
        <v>0</v>
      </c>
      <c r="G1211">
        <v>1111111</v>
      </c>
      <c r="H1211">
        <v>0</v>
      </c>
      <c r="I1211">
        <v>0</v>
      </c>
      <c r="J1211">
        <v>0</v>
      </c>
      <c r="K1211">
        <v>0</v>
      </c>
      <c r="L1211">
        <v>0</v>
      </c>
      <c r="M1211">
        <v>0</v>
      </c>
    </row>
    <row r="1212" spans="2:13" x14ac:dyDescent="0.2">
      <c r="B1212">
        <v>0</v>
      </c>
      <c r="C1212">
        <v>0</v>
      </c>
      <c r="D1212">
        <v>0</v>
      </c>
      <c r="E1212">
        <v>0</v>
      </c>
      <c r="F1212">
        <v>0</v>
      </c>
      <c r="G1212">
        <v>1111111</v>
      </c>
      <c r="H1212">
        <v>0</v>
      </c>
      <c r="I1212">
        <v>0</v>
      </c>
      <c r="J1212">
        <v>0</v>
      </c>
      <c r="K1212">
        <v>0</v>
      </c>
      <c r="L1212">
        <v>0</v>
      </c>
      <c r="M1212">
        <v>0</v>
      </c>
    </row>
    <row r="1213" spans="2:13" x14ac:dyDescent="0.2">
      <c r="B1213">
        <v>0</v>
      </c>
      <c r="C1213">
        <v>0</v>
      </c>
      <c r="D1213">
        <v>0</v>
      </c>
      <c r="E1213">
        <v>0</v>
      </c>
      <c r="F1213">
        <v>0</v>
      </c>
      <c r="G1213">
        <v>1111111</v>
      </c>
      <c r="H1213">
        <v>0</v>
      </c>
      <c r="I1213">
        <v>0</v>
      </c>
      <c r="J1213">
        <v>0</v>
      </c>
      <c r="K1213">
        <v>0</v>
      </c>
      <c r="L1213">
        <v>0</v>
      </c>
      <c r="M1213">
        <v>0</v>
      </c>
    </row>
    <row r="1214" spans="2:13" x14ac:dyDescent="0.2">
      <c r="B1214">
        <v>0</v>
      </c>
      <c r="C1214">
        <v>0</v>
      </c>
      <c r="D1214">
        <v>0</v>
      </c>
      <c r="E1214">
        <v>0</v>
      </c>
      <c r="F1214">
        <v>0</v>
      </c>
      <c r="G1214">
        <v>1111111</v>
      </c>
      <c r="H1214">
        <v>0</v>
      </c>
      <c r="I1214">
        <v>0</v>
      </c>
      <c r="J1214">
        <v>0</v>
      </c>
      <c r="K1214">
        <v>0</v>
      </c>
      <c r="L1214">
        <v>0</v>
      </c>
      <c r="M1214">
        <v>0</v>
      </c>
    </row>
    <row r="1215" spans="2:13" x14ac:dyDescent="0.2">
      <c r="B1215">
        <v>0</v>
      </c>
      <c r="C1215">
        <v>0</v>
      </c>
      <c r="D1215">
        <v>0</v>
      </c>
      <c r="E1215">
        <v>0</v>
      </c>
      <c r="F1215">
        <v>0</v>
      </c>
      <c r="G1215">
        <v>1111111</v>
      </c>
      <c r="H1215">
        <v>0</v>
      </c>
      <c r="I1215">
        <v>0</v>
      </c>
      <c r="J1215">
        <v>0</v>
      </c>
      <c r="K1215">
        <v>0</v>
      </c>
      <c r="L1215">
        <v>0</v>
      </c>
      <c r="M1215">
        <v>0</v>
      </c>
    </row>
    <row r="1216" spans="2:13" x14ac:dyDescent="0.2">
      <c r="B1216">
        <v>0</v>
      </c>
      <c r="C1216">
        <v>0</v>
      </c>
      <c r="D1216">
        <v>0</v>
      </c>
      <c r="E1216">
        <v>0</v>
      </c>
      <c r="F1216">
        <v>0</v>
      </c>
      <c r="G1216">
        <v>1111111</v>
      </c>
      <c r="H1216">
        <v>0</v>
      </c>
      <c r="I1216">
        <v>0</v>
      </c>
      <c r="J1216">
        <v>0</v>
      </c>
      <c r="K1216">
        <v>0</v>
      </c>
      <c r="L1216">
        <v>0</v>
      </c>
      <c r="M1216">
        <v>0</v>
      </c>
    </row>
    <row r="1217" spans="2:13" x14ac:dyDescent="0.2">
      <c r="B1217">
        <v>0</v>
      </c>
      <c r="C1217">
        <v>0</v>
      </c>
      <c r="D1217">
        <v>0</v>
      </c>
      <c r="E1217">
        <v>0</v>
      </c>
      <c r="F1217">
        <v>0</v>
      </c>
      <c r="G1217">
        <v>1111111</v>
      </c>
      <c r="H1217">
        <v>0</v>
      </c>
      <c r="I1217">
        <v>0</v>
      </c>
      <c r="J1217">
        <v>0</v>
      </c>
      <c r="K1217">
        <v>0</v>
      </c>
      <c r="L1217">
        <v>0</v>
      </c>
      <c r="M1217">
        <v>0</v>
      </c>
    </row>
    <row r="1218" spans="2:13" x14ac:dyDescent="0.2">
      <c r="B1218">
        <v>0</v>
      </c>
      <c r="C1218">
        <v>0</v>
      </c>
      <c r="D1218">
        <v>0</v>
      </c>
      <c r="E1218">
        <v>0</v>
      </c>
      <c r="F1218">
        <v>0</v>
      </c>
      <c r="G1218">
        <v>1111111</v>
      </c>
      <c r="H1218">
        <v>0</v>
      </c>
      <c r="I1218">
        <v>0</v>
      </c>
      <c r="J1218">
        <v>0</v>
      </c>
      <c r="K1218">
        <v>0</v>
      </c>
      <c r="L1218">
        <v>0</v>
      </c>
      <c r="M1218">
        <v>0</v>
      </c>
    </row>
    <row r="1219" spans="2:13" x14ac:dyDescent="0.2">
      <c r="B1219">
        <v>0</v>
      </c>
      <c r="C1219">
        <v>0</v>
      </c>
      <c r="D1219">
        <v>0</v>
      </c>
      <c r="E1219">
        <v>0</v>
      </c>
      <c r="F1219">
        <v>0</v>
      </c>
      <c r="G1219">
        <v>1111111</v>
      </c>
      <c r="H1219">
        <v>0</v>
      </c>
      <c r="I1219">
        <v>0</v>
      </c>
      <c r="J1219">
        <v>0</v>
      </c>
      <c r="K1219">
        <v>0</v>
      </c>
      <c r="L1219">
        <v>0</v>
      </c>
      <c r="M1219">
        <v>0</v>
      </c>
    </row>
    <row r="1220" spans="2:13" x14ac:dyDescent="0.2">
      <c r="B1220">
        <v>0</v>
      </c>
      <c r="C1220">
        <v>0</v>
      </c>
      <c r="D1220">
        <v>0</v>
      </c>
      <c r="E1220">
        <v>0</v>
      </c>
      <c r="F1220">
        <v>0</v>
      </c>
      <c r="G1220">
        <v>1111111</v>
      </c>
      <c r="H1220">
        <v>0</v>
      </c>
      <c r="I1220">
        <v>0</v>
      </c>
      <c r="J1220">
        <v>0</v>
      </c>
      <c r="K1220">
        <v>0</v>
      </c>
      <c r="L1220">
        <v>0</v>
      </c>
      <c r="M1220">
        <v>0</v>
      </c>
    </row>
    <row r="1221" spans="2:13" x14ac:dyDescent="0.2">
      <c r="B1221">
        <v>0</v>
      </c>
      <c r="C1221">
        <v>0</v>
      </c>
      <c r="D1221">
        <v>0</v>
      </c>
      <c r="E1221">
        <v>0</v>
      </c>
      <c r="F1221">
        <v>0</v>
      </c>
      <c r="G1221">
        <v>1111111</v>
      </c>
      <c r="H1221">
        <v>0</v>
      </c>
      <c r="I1221">
        <v>0</v>
      </c>
      <c r="J1221">
        <v>0</v>
      </c>
      <c r="K1221">
        <v>0</v>
      </c>
      <c r="L1221">
        <v>0</v>
      </c>
      <c r="M1221">
        <v>0</v>
      </c>
    </row>
    <row r="1222" spans="2:13" x14ac:dyDescent="0.2">
      <c r="B1222">
        <v>0</v>
      </c>
      <c r="C1222">
        <v>0</v>
      </c>
      <c r="D1222">
        <v>0</v>
      </c>
      <c r="E1222">
        <v>0</v>
      </c>
      <c r="F1222">
        <v>0</v>
      </c>
      <c r="G1222">
        <v>1111111</v>
      </c>
      <c r="H1222">
        <v>0</v>
      </c>
      <c r="I1222">
        <v>0</v>
      </c>
      <c r="J1222">
        <v>0</v>
      </c>
      <c r="K1222">
        <v>0</v>
      </c>
      <c r="L1222">
        <v>0</v>
      </c>
      <c r="M1222">
        <v>0</v>
      </c>
    </row>
    <row r="1223" spans="2:13" x14ac:dyDescent="0.2">
      <c r="B1223">
        <v>0</v>
      </c>
      <c r="C1223">
        <v>0</v>
      </c>
      <c r="D1223">
        <v>0</v>
      </c>
      <c r="E1223">
        <v>0</v>
      </c>
      <c r="F1223">
        <v>0</v>
      </c>
      <c r="G1223">
        <v>1111111</v>
      </c>
      <c r="H1223">
        <v>0</v>
      </c>
      <c r="I1223">
        <v>0</v>
      </c>
      <c r="J1223">
        <v>0</v>
      </c>
      <c r="K1223">
        <v>0</v>
      </c>
      <c r="L1223">
        <v>0</v>
      </c>
      <c r="M1223">
        <v>0</v>
      </c>
    </row>
    <row r="1224" spans="2:13" x14ac:dyDescent="0.2">
      <c r="B1224">
        <v>0</v>
      </c>
      <c r="C1224">
        <v>0</v>
      </c>
      <c r="D1224">
        <v>0</v>
      </c>
      <c r="E1224">
        <v>0</v>
      </c>
      <c r="F1224">
        <v>0</v>
      </c>
      <c r="G1224">
        <v>1111111</v>
      </c>
      <c r="H1224">
        <v>0</v>
      </c>
      <c r="I1224">
        <v>0</v>
      </c>
      <c r="J1224">
        <v>0</v>
      </c>
      <c r="K1224">
        <v>0</v>
      </c>
      <c r="L1224">
        <v>0</v>
      </c>
      <c r="M1224">
        <v>0</v>
      </c>
    </row>
    <row r="1225" spans="2:13" x14ac:dyDescent="0.2">
      <c r="B1225">
        <v>0</v>
      </c>
      <c r="C1225">
        <v>0</v>
      </c>
      <c r="D1225">
        <v>0</v>
      </c>
      <c r="E1225">
        <v>0</v>
      </c>
      <c r="F1225">
        <v>0</v>
      </c>
      <c r="G1225">
        <v>1111111</v>
      </c>
      <c r="H1225">
        <v>0</v>
      </c>
      <c r="I1225">
        <v>0</v>
      </c>
      <c r="J1225">
        <v>0</v>
      </c>
      <c r="K1225">
        <v>0</v>
      </c>
      <c r="L1225">
        <v>0</v>
      </c>
      <c r="M1225">
        <v>0</v>
      </c>
    </row>
    <row r="1226" spans="2:13" x14ac:dyDescent="0.2">
      <c r="B1226">
        <v>0</v>
      </c>
      <c r="C1226">
        <v>0</v>
      </c>
      <c r="D1226">
        <v>0</v>
      </c>
      <c r="E1226">
        <v>0</v>
      </c>
      <c r="F1226">
        <v>0</v>
      </c>
      <c r="G1226">
        <v>1111111</v>
      </c>
      <c r="H1226">
        <v>0</v>
      </c>
      <c r="I1226">
        <v>0</v>
      </c>
      <c r="J1226">
        <v>0</v>
      </c>
      <c r="K1226">
        <v>0</v>
      </c>
      <c r="L1226">
        <v>0</v>
      </c>
      <c r="M1226">
        <v>0</v>
      </c>
    </row>
    <row r="1227" spans="2:13" x14ac:dyDescent="0.2">
      <c r="B1227">
        <v>0</v>
      </c>
      <c r="C1227">
        <v>0</v>
      </c>
      <c r="D1227">
        <v>0</v>
      </c>
      <c r="E1227">
        <v>0</v>
      </c>
      <c r="F1227">
        <v>0</v>
      </c>
      <c r="G1227">
        <v>1111111</v>
      </c>
      <c r="H1227">
        <v>0</v>
      </c>
      <c r="I1227">
        <v>0</v>
      </c>
      <c r="J1227">
        <v>0</v>
      </c>
      <c r="K1227">
        <v>0</v>
      </c>
      <c r="L1227">
        <v>0</v>
      </c>
      <c r="M1227">
        <v>0</v>
      </c>
    </row>
    <row r="1228" spans="2:13" x14ac:dyDescent="0.2">
      <c r="B1228">
        <v>0</v>
      </c>
      <c r="C1228">
        <v>0</v>
      </c>
      <c r="D1228">
        <v>0</v>
      </c>
      <c r="E1228">
        <v>0</v>
      </c>
      <c r="F1228">
        <v>0</v>
      </c>
      <c r="G1228">
        <v>1111111</v>
      </c>
      <c r="H1228">
        <v>0</v>
      </c>
      <c r="I1228">
        <v>0</v>
      </c>
      <c r="J1228">
        <v>0</v>
      </c>
      <c r="K1228">
        <v>0</v>
      </c>
      <c r="L1228">
        <v>0</v>
      </c>
      <c r="M1228">
        <v>0</v>
      </c>
    </row>
    <row r="1229" spans="2:13" x14ac:dyDescent="0.2">
      <c r="B1229">
        <v>0</v>
      </c>
      <c r="C1229">
        <v>0</v>
      </c>
      <c r="D1229">
        <v>0</v>
      </c>
      <c r="E1229">
        <v>0</v>
      </c>
      <c r="F1229">
        <v>0</v>
      </c>
      <c r="G1229">
        <v>1111111</v>
      </c>
      <c r="H1229">
        <v>0</v>
      </c>
      <c r="I1229">
        <v>0</v>
      </c>
      <c r="J1229">
        <v>0</v>
      </c>
      <c r="K1229">
        <v>0</v>
      </c>
      <c r="L1229">
        <v>0</v>
      </c>
      <c r="M1229">
        <v>0</v>
      </c>
    </row>
    <row r="1230" spans="2:13" x14ac:dyDescent="0.2">
      <c r="B1230">
        <v>0</v>
      </c>
      <c r="C1230">
        <v>0</v>
      </c>
      <c r="D1230">
        <v>0</v>
      </c>
      <c r="E1230">
        <v>0</v>
      </c>
      <c r="F1230">
        <v>0</v>
      </c>
      <c r="G1230">
        <v>1111111</v>
      </c>
      <c r="H1230">
        <v>0</v>
      </c>
      <c r="I1230">
        <v>0</v>
      </c>
      <c r="J1230">
        <v>0</v>
      </c>
      <c r="K1230">
        <v>0</v>
      </c>
      <c r="L1230">
        <v>0</v>
      </c>
      <c r="M1230">
        <v>0</v>
      </c>
    </row>
    <row r="1231" spans="2:13" x14ac:dyDescent="0.2">
      <c r="B1231">
        <v>0</v>
      </c>
      <c r="C1231">
        <v>0</v>
      </c>
      <c r="D1231">
        <v>0</v>
      </c>
      <c r="E1231">
        <v>0</v>
      </c>
      <c r="F1231">
        <v>0</v>
      </c>
      <c r="G1231">
        <v>1111111</v>
      </c>
      <c r="H1231">
        <v>0</v>
      </c>
      <c r="I1231">
        <v>0</v>
      </c>
      <c r="J1231">
        <v>0</v>
      </c>
      <c r="K1231">
        <v>0</v>
      </c>
      <c r="L1231">
        <v>0</v>
      </c>
      <c r="M1231">
        <v>0</v>
      </c>
    </row>
    <row r="1232" spans="2:13" x14ac:dyDescent="0.2">
      <c r="B1232">
        <v>0</v>
      </c>
      <c r="C1232">
        <v>0</v>
      </c>
      <c r="D1232">
        <v>0</v>
      </c>
      <c r="E1232">
        <v>0</v>
      </c>
      <c r="F1232">
        <v>0</v>
      </c>
      <c r="G1232">
        <v>1111111</v>
      </c>
      <c r="H1232">
        <v>0</v>
      </c>
      <c r="I1232">
        <v>0</v>
      </c>
      <c r="J1232">
        <v>0</v>
      </c>
      <c r="K1232">
        <v>0</v>
      </c>
      <c r="L1232">
        <v>0</v>
      </c>
      <c r="M1232">
        <v>0</v>
      </c>
    </row>
    <row r="1233" spans="2:13" x14ac:dyDescent="0.2">
      <c r="B1233">
        <v>0</v>
      </c>
      <c r="C1233">
        <v>0</v>
      </c>
      <c r="D1233">
        <v>0</v>
      </c>
      <c r="E1233">
        <v>0</v>
      </c>
      <c r="F1233">
        <v>0</v>
      </c>
      <c r="G1233">
        <v>1111111</v>
      </c>
      <c r="H1233">
        <v>0</v>
      </c>
      <c r="I1233">
        <v>0</v>
      </c>
      <c r="J1233">
        <v>0</v>
      </c>
      <c r="K1233">
        <v>0</v>
      </c>
      <c r="L1233">
        <v>0</v>
      </c>
      <c r="M1233">
        <v>0</v>
      </c>
    </row>
    <row r="1234" spans="2:13" x14ac:dyDescent="0.2">
      <c r="B1234">
        <v>0</v>
      </c>
      <c r="C1234">
        <v>0</v>
      </c>
      <c r="D1234">
        <v>0</v>
      </c>
      <c r="E1234">
        <v>0</v>
      </c>
      <c r="F1234">
        <v>0</v>
      </c>
      <c r="G1234">
        <v>1111111</v>
      </c>
      <c r="H1234">
        <v>0</v>
      </c>
      <c r="I1234">
        <v>0</v>
      </c>
      <c r="J1234">
        <v>0</v>
      </c>
      <c r="K1234">
        <v>0</v>
      </c>
      <c r="L1234">
        <v>0</v>
      </c>
      <c r="M1234">
        <v>0</v>
      </c>
    </row>
    <row r="1235" spans="2:13" x14ac:dyDescent="0.2">
      <c r="B1235">
        <v>0</v>
      </c>
      <c r="C1235">
        <v>0</v>
      </c>
      <c r="D1235">
        <v>0</v>
      </c>
      <c r="E1235">
        <v>0</v>
      </c>
      <c r="F1235">
        <v>0</v>
      </c>
      <c r="G1235">
        <v>1111111</v>
      </c>
      <c r="H1235">
        <v>0</v>
      </c>
      <c r="I1235">
        <v>0</v>
      </c>
      <c r="J1235">
        <v>0</v>
      </c>
      <c r="K1235">
        <v>0</v>
      </c>
      <c r="L1235">
        <v>0</v>
      </c>
      <c r="M1235">
        <v>0</v>
      </c>
    </row>
    <row r="1236" spans="2:13" x14ac:dyDescent="0.2">
      <c r="B1236">
        <v>0</v>
      </c>
      <c r="C1236">
        <v>0</v>
      </c>
      <c r="D1236">
        <v>0</v>
      </c>
      <c r="E1236">
        <v>0</v>
      </c>
      <c r="F1236">
        <v>0</v>
      </c>
      <c r="G1236">
        <v>1111111</v>
      </c>
      <c r="H1236">
        <v>0</v>
      </c>
      <c r="I1236">
        <v>0</v>
      </c>
      <c r="J1236">
        <v>0</v>
      </c>
      <c r="K1236">
        <v>0</v>
      </c>
      <c r="L1236">
        <v>0</v>
      </c>
      <c r="M1236">
        <v>0</v>
      </c>
    </row>
    <row r="1237" spans="2:13" x14ac:dyDescent="0.2">
      <c r="B1237">
        <v>0</v>
      </c>
      <c r="C1237">
        <v>0</v>
      </c>
      <c r="D1237">
        <v>0</v>
      </c>
      <c r="E1237">
        <v>0</v>
      </c>
      <c r="F1237">
        <v>0</v>
      </c>
      <c r="G1237">
        <v>1111111</v>
      </c>
      <c r="H1237">
        <v>0</v>
      </c>
      <c r="I1237">
        <v>0</v>
      </c>
      <c r="J1237">
        <v>0</v>
      </c>
      <c r="K1237">
        <v>0</v>
      </c>
      <c r="L1237">
        <v>0</v>
      </c>
      <c r="M1237">
        <v>0</v>
      </c>
    </row>
    <row r="1238" spans="2:13" x14ac:dyDescent="0.2">
      <c r="B1238">
        <v>0</v>
      </c>
      <c r="C1238">
        <v>0</v>
      </c>
      <c r="D1238">
        <v>0</v>
      </c>
      <c r="E1238">
        <v>0</v>
      </c>
      <c r="F1238">
        <v>0</v>
      </c>
      <c r="G1238">
        <v>1111111</v>
      </c>
      <c r="H1238">
        <v>0</v>
      </c>
      <c r="I1238">
        <v>0</v>
      </c>
      <c r="J1238">
        <v>0</v>
      </c>
      <c r="K1238">
        <v>0</v>
      </c>
      <c r="L1238">
        <v>0</v>
      </c>
      <c r="M1238">
        <v>0</v>
      </c>
    </row>
    <row r="1239" spans="2:13" x14ac:dyDescent="0.2">
      <c r="B1239">
        <v>0</v>
      </c>
      <c r="C1239">
        <v>0</v>
      </c>
      <c r="D1239">
        <v>0</v>
      </c>
      <c r="E1239">
        <v>0</v>
      </c>
      <c r="F1239">
        <v>0</v>
      </c>
      <c r="G1239">
        <v>1111111</v>
      </c>
      <c r="H1239">
        <v>0</v>
      </c>
      <c r="I1239">
        <v>0</v>
      </c>
      <c r="J1239">
        <v>0</v>
      </c>
      <c r="K1239">
        <v>0</v>
      </c>
      <c r="L1239">
        <v>0</v>
      </c>
      <c r="M1239">
        <v>0</v>
      </c>
    </row>
    <row r="1240" spans="2:13" x14ac:dyDescent="0.2">
      <c r="B1240">
        <v>0</v>
      </c>
      <c r="C1240">
        <v>0</v>
      </c>
      <c r="D1240">
        <v>0</v>
      </c>
      <c r="E1240">
        <v>0</v>
      </c>
      <c r="F1240">
        <v>0</v>
      </c>
      <c r="G1240">
        <v>1111111</v>
      </c>
      <c r="H1240">
        <v>0</v>
      </c>
      <c r="I1240">
        <v>0</v>
      </c>
      <c r="J1240">
        <v>0</v>
      </c>
      <c r="K1240">
        <v>0</v>
      </c>
      <c r="L1240">
        <v>0</v>
      </c>
      <c r="M1240">
        <v>0</v>
      </c>
    </row>
    <row r="1241" spans="2:13" x14ac:dyDescent="0.2">
      <c r="B1241">
        <v>0</v>
      </c>
      <c r="C1241">
        <v>0</v>
      </c>
      <c r="D1241">
        <v>0</v>
      </c>
      <c r="E1241">
        <v>0</v>
      </c>
      <c r="F1241">
        <v>0</v>
      </c>
      <c r="G1241">
        <v>1111111</v>
      </c>
      <c r="H1241">
        <v>0</v>
      </c>
      <c r="I1241">
        <v>0</v>
      </c>
      <c r="J1241">
        <v>0</v>
      </c>
      <c r="K1241">
        <v>0</v>
      </c>
      <c r="L1241">
        <v>0</v>
      </c>
      <c r="M1241">
        <v>0</v>
      </c>
    </row>
    <row r="1242" spans="2:13" x14ac:dyDescent="0.2">
      <c r="B1242">
        <v>0</v>
      </c>
      <c r="C1242">
        <v>0</v>
      </c>
      <c r="D1242">
        <v>0</v>
      </c>
      <c r="E1242">
        <v>0</v>
      </c>
      <c r="F1242">
        <v>0</v>
      </c>
      <c r="G1242">
        <v>1111111</v>
      </c>
      <c r="H1242">
        <v>0</v>
      </c>
      <c r="I1242">
        <v>0</v>
      </c>
      <c r="J1242">
        <v>0</v>
      </c>
      <c r="K1242">
        <v>0</v>
      </c>
      <c r="L1242">
        <v>0</v>
      </c>
      <c r="M1242">
        <v>0</v>
      </c>
    </row>
    <row r="1243" spans="2:13" x14ac:dyDescent="0.2">
      <c r="B1243">
        <v>0</v>
      </c>
      <c r="C1243">
        <v>0</v>
      </c>
      <c r="D1243">
        <v>0</v>
      </c>
      <c r="E1243">
        <v>0</v>
      </c>
      <c r="F1243">
        <v>0</v>
      </c>
      <c r="G1243">
        <v>1111111</v>
      </c>
      <c r="H1243">
        <v>0</v>
      </c>
      <c r="I1243">
        <v>0</v>
      </c>
      <c r="J1243">
        <v>0</v>
      </c>
      <c r="K1243">
        <v>0</v>
      </c>
      <c r="L1243">
        <v>0</v>
      </c>
      <c r="M1243">
        <v>0</v>
      </c>
    </row>
    <row r="1244" spans="2:13" x14ac:dyDescent="0.2">
      <c r="B1244">
        <v>0</v>
      </c>
      <c r="C1244">
        <v>0</v>
      </c>
      <c r="D1244">
        <v>0</v>
      </c>
      <c r="E1244">
        <v>0</v>
      </c>
      <c r="F1244">
        <v>0</v>
      </c>
      <c r="G1244">
        <v>1111111</v>
      </c>
      <c r="H1244">
        <v>0</v>
      </c>
      <c r="I1244">
        <v>0</v>
      </c>
      <c r="J1244">
        <v>0</v>
      </c>
      <c r="K1244">
        <v>0</v>
      </c>
      <c r="L1244">
        <v>0</v>
      </c>
      <c r="M1244">
        <v>0</v>
      </c>
    </row>
    <row r="1245" spans="2:13" x14ac:dyDescent="0.2">
      <c r="B1245">
        <v>0</v>
      </c>
      <c r="C1245">
        <v>0</v>
      </c>
      <c r="D1245">
        <v>0</v>
      </c>
      <c r="E1245">
        <v>0</v>
      </c>
      <c r="F1245">
        <v>0</v>
      </c>
      <c r="G1245">
        <v>1111111</v>
      </c>
      <c r="H1245">
        <v>0</v>
      </c>
      <c r="I1245">
        <v>0</v>
      </c>
      <c r="J1245">
        <v>0</v>
      </c>
      <c r="K1245">
        <v>0</v>
      </c>
      <c r="L1245">
        <v>0</v>
      </c>
      <c r="M1245">
        <v>0</v>
      </c>
    </row>
    <row r="1246" spans="2:13" x14ac:dyDescent="0.2">
      <c r="B1246">
        <v>0</v>
      </c>
      <c r="C1246">
        <v>0</v>
      </c>
      <c r="D1246">
        <v>0</v>
      </c>
      <c r="E1246">
        <v>0</v>
      </c>
      <c r="F1246">
        <v>0</v>
      </c>
      <c r="G1246">
        <v>1111111</v>
      </c>
      <c r="H1246">
        <v>0</v>
      </c>
      <c r="I1246">
        <v>0</v>
      </c>
      <c r="J1246">
        <v>0</v>
      </c>
      <c r="K1246">
        <v>0</v>
      </c>
      <c r="L1246">
        <v>0</v>
      </c>
      <c r="M1246">
        <v>0</v>
      </c>
    </row>
    <row r="1247" spans="2:13" x14ac:dyDescent="0.2">
      <c r="B1247">
        <v>0</v>
      </c>
      <c r="C1247">
        <v>0</v>
      </c>
      <c r="D1247">
        <v>0</v>
      </c>
      <c r="E1247">
        <v>0</v>
      </c>
      <c r="F1247">
        <v>0</v>
      </c>
      <c r="G1247">
        <v>1111111</v>
      </c>
      <c r="H1247">
        <v>0</v>
      </c>
      <c r="I1247">
        <v>0</v>
      </c>
      <c r="J1247">
        <v>0</v>
      </c>
      <c r="K1247">
        <v>0</v>
      </c>
      <c r="L1247">
        <v>0</v>
      </c>
      <c r="M1247">
        <v>0</v>
      </c>
    </row>
    <row r="1248" spans="2:13" x14ac:dyDescent="0.2">
      <c r="B1248">
        <v>0</v>
      </c>
      <c r="C1248">
        <v>0</v>
      </c>
      <c r="D1248">
        <v>0</v>
      </c>
      <c r="E1248">
        <v>0</v>
      </c>
      <c r="F1248">
        <v>0</v>
      </c>
      <c r="G1248">
        <v>1111111</v>
      </c>
      <c r="H1248">
        <v>0</v>
      </c>
      <c r="I1248">
        <v>0</v>
      </c>
      <c r="J1248">
        <v>0</v>
      </c>
      <c r="K1248">
        <v>0</v>
      </c>
      <c r="L1248">
        <v>0</v>
      </c>
      <c r="M1248">
        <v>0</v>
      </c>
    </row>
    <row r="1249" spans="2:13" x14ac:dyDescent="0.2">
      <c r="B1249">
        <v>0</v>
      </c>
      <c r="C1249">
        <v>0</v>
      </c>
      <c r="D1249">
        <v>0</v>
      </c>
      <c r="E1249">
        <v>0</v>
      </c>
      <c r="F1249">
        <v>0</v>
      </c>
      <c r="G1249">
        <v>1111111</v>
      </c>
      <c r="H1249">
        <v>0</v>
      </c>
      <c r="I1249">
        <v>0</v>
      </c>
      <c r="J1249">
        <v>0</v>
      </c>
      <c r="K1249">
        <v>0</v>
      </c>
      <c r="L1249">
        <v>0</v>
      </c>
      <c r="M1249">
        <v>0</v>
      </c>
    </row>
    <row r="1250" spans="2:13" x14ac:dyDescent="0.2">
      <c r="B1250">
        <v>0</v>
      </c>
      <c r="C1250">
        <v>0</v>
      </c>
      <c r="D1250">
        <v>0</v>
      </c>
      <c r="E1250">
        <v>0</v>
      </c>
      <c r="F1250">
        <v>0</v>
      </c>
      <c r="G1250">
        <v>1111111</v>
      </c>
      <c r="H1250">
        <v>0</v>
      </c>
      <c r="I1250">
        <v>0</v>
      </c>
      <c r="J1250">
        <v>0</v>
      </c>
      <c r="K1250">
        <v>0</v>
      </c>
      <c r="L1250">
        <v>0</v>
      </c>
      <c r="M1250">
        <v>0</v>
      </c>
    </row>
    <row r="1251" spans="2:13" x14ac:dyDescent="0.2">
      <c r="B1251">
        <v>0</v>
      </c>
      <c r="C1251">
        <v>0</v>
      </c>
      <c r="D1251">
        <v>0</v>
      </c>
      <c r="E1251">
        <v>0</v>
      </c>
      <c r="F1251">
        <v>0</v>
      </c>
      <c r="G1251">
        <v>1111111</v>
      </c>
      <c r="H1251">
        <v>0</v>
      </c>
      <c r="I1251">
        <v>0</v>
      </c>
      <c r="J1251">
        <v>0</v>
      </c>
      <c r="K1251">
        <v>0</v>
      </c>
      <c r="L1251">
        <v>0</v>
      </c>
      <c r="M1251">
        <v>0</v>
      </c>
    </row>
    <row r="1252" spans="2:13" x14ac:dyDescent="0.2">
      <c r="B1252">
        <v>0</v>
      </c>
      <c r="C1252">
        <v>0</v>
      </c>
      <c r="D1252">
        <v>0</v>
      </c>
      <c r="E1252">
        <v>0</v>
      </c>
      <c r="F1252">
        <v>0</v>
      </c>
      <c r="G1252">
        <v>1111111</v>
      </c>
      <c r="H1252">
        <v>0</v>
      </c>
      <c r="I1252">
        <v>0</v>
      </c>
      <c r="J1252">
        <v>0</v>
      </c>
      <c r="K1252">
        <v>0</v>
      </c>
      <c r="L1252">
        <v>0</v>
      </c>
      <c r="M1252">
        <v>0</v>
      </c>
    </row>
    <row r="1253" spans="2:13" x14ac:dyDescent="0.2">
      <c r="B1253">
        <v>0</v>
      </c>
      <c r="C1253">
        <v>0</v>
      </c>
      <c r="D1253">
        <v>0</v>
      </c>
      <c r="E1253">
        <v>0</v>
      </c>
      <c r="F1253">
        <v>0</v>
      </c>
      <c r="G1253">
        <v>1111111</v>
      </c>
      <c r="H1253">
        <v>0</v>
      </c>
      <c r="I1253">
        <v>0</v>
      </c>
      <c r="J1253">
        <v>0</v>
      </c>
      <c r="K1253">
        <v>0</v>
      </c>
      <c r="L1253">
        <v>0</v>
      </c>
      <c r="M1253">
        <v>0</v>
      </c>
    </row>
    <row r="1254" spans="2:13" x14ac:dyDescent="0.2">
      <c r="B1254">
        <v>0</v>
      </c>
      <c r="C1254">
        <v>0</v>
      </c>
      <c r="D1254">
        <v>0</v>
      </c>
      <c r="E1254">
        <v>0</v>
      </c>
      <c r="F1254">
        <v>0</v>
      </c>
      <c r="G1254">
        <v>1111111</v>
      </c>
      <c r="H1254">
        <v>0</v>
      </c>
      <c r="I1254">
        <v>0</v>
      </c>
      <c r="J1254">
        <v>0</v>
      </c>
      <c r="K1254">
        <v>0</v>
      </c>
      <c r="L1254">
        <v>0</v>
      </c>
      <c r="M1254">
        <v>0</v>
      </c>
    </row>
    <row r="1255" spans="2:13" x14ac:dyDescent="0.2">
      <c r="B1255">
        <v>0</v>
      </c>
      <c r="C1255">
        <v>0</v>
      </c>
      <c r="D1255">
        <v>0</v>
      </c>
      <c r="E1255">
        <v>0</v>
      </c>
      <c r="F1255">
        <v>0</v>
      </c>
      <c r="G1255">
        <v>1111111</v>
      </c>
      <c r="H1255">
        <v>0</v>
      </c>
      <c r="I1255">
        <v>0</v>
      </c>
      <c r="J1255">
        <v>0</v>
      </c>
      <c r="K1255">
        <v>0</v>
      </c>
      <c r="L1255">
        <v>0</v>
      </c>
      <c r="M1255">
        <v>0</v>
      </c>
    </row>
    <row r="1256" spans="2:13" x14ac:dyDescent="0.2">
      <c r="B1256">
        <v>0</v>
      </c>
      <c r="C1256">
        <v>0</v>
      </c>
      <c r="D1256">
        <v>0</v>
      </c>
      <c r="E1256">
        <v>0</v>
      </c>
      <c r="F1256">
        <v>0</v>
      </c>
      <c r="G1256">
        <v>1111111</v>
      </c>
      <c r="H1256">
        <v>0</v>
      </c>
      <c r="I1256">
        <v>0</v>
      </c>
      <c r="J1256">
        <v>0</v>
      </c>
      <c r="K1256">
        <v>0</v>
      </c>
      <c r="L1256">
        <v>0</v>
      </c>
      <c r="M1256">
        <v>0</v>
      </c>
    </row>
    <row r="1257" spans="2:13" x14ac:dyDescent="0.2">
      <c r="B1257">
        <v>0</v>
      </c>
      <c r="C1257">
        <v>0</v>
      </c>
      <c r="D1257">
        <v>0</v>
      </c>
      <c r="E1257">
        <v>0</v>
      </c>
      <c r="F1257">
        <v>0</v>
      </c>
      <c r="G1257">
        <v>1111111</v>
      </c>
      <c r="H1257">
        <v>0</v>
      </c>
      <c r="I1257">
        <v>0</v>
      </c>
      <c r="J1257">
        <v>0</v>
      </c>
      <c r="K1257">
        <v>0</v>
      </c>
      <c r="L1257">
        <v>0</v>
      </c>
      <c r="M1257">
        <v>0</v>
      </c>
    </row>
    <row r="1258" spans="2:13" x14ac:dyDescent="0.2">
      <c r="B1258">
        <v>0</v>
      </c>
      <c r="C1258">
        <v>0</v>
      </c>
      <c r="D1258">
        <v>0</v>
      </c>
      <c r="E1258">
        <v>0</v>
      </c>
      <c r="F1258">
        <v>0</v>
      </c>
      <c r="G1258">
        <v>1111111</v>
      </c>
      <c r="H1258">
        <v>0</v>
      </c>
      <c r="I1258">
        <v>0</v>
      </c>
      <c r="J1258">
        <v>0</v>
      </c>
      <c r="K1258">
        <v>0</v>
      </c>
      <c r="L1258">
        <v>0</v>
      </c>
      <c r="M1258">
        <v>0</v>
      </c>
    </row>
    <row r="1259" spans="2:13" x14ac:dyDescent="0.2">
      <c r="B1259">
        <v>0</v>
      </c>
      <c r="C1259">
        <v>0</v>
      </c>
      <c r="D1259">
        <v>0</v>
      </c>
      <c r="E1259">
        <v>0</v>
      </c>
      <c r="F1259">
        <v>0</v>
      </c>
      <c r="G1259">
        <v>1111111</v>
      </c>
      <c r="H1259">
        <v>0</v>
      </c>
      <c r="I1259">
        <v>0</v>
      </c>
      <c r="J1259">
        <v>0</v>
      </c>
      <c r="K1259">
        <v>0</v>
      </c>
      <c r="L1259">
        <v>0</v>
      </c>
      <c r="M1259">
        <v>0</v>
      </c>
    </row>
    <row r="1260" spans="2:13" x14ac:dyDescent="0.2">
      <c r="B1260">
        <v>0</v>
      </c>
      <c r="C1260">
        <v>0</v>
      </c>
      <c r="D1260">
        <v>0</v>
      </c>
      <c r="E1260">
        <v>0</v>
      </c>
      <c r="F1260">
        <v>0</v>
      </c>
      <c r="G1260">
        <v>1111111</v>
      </c>
      <c r="H1260">
        <v>0</v>
      </c>
      <c r="I1260">
        <v>0</v>
      </c>
      <c r="J1260">
        <v>0</v>
      </c>
      <c r="K1260">
        <v>0</v>
      </c>
      <c r="L1260">
        <v>0</v>
      </c>
      <c r="M1260">
        <v>0</v>
      </c>
    </row>
    <row r="1261" spans="2:13" x14ac:dyDescent="0.2">
      <c r="B1261">
        <v>0</v>
      </c>
      <c r="C1261">
        <v>0</v>
      </c>
      <c r="D1261">
        <v>0</v>
      </c>
      <c r="E1261">
        <v>0</v>
      </c>
      <c r="F1261">
        <v>0</v>
      </c>
      <c r="G1261">
        <v>1111111</v>
      </c>
      <c r="H1261">
        <v>0</v>
      </c>
      <c r="I1261">
        <v>0</v>
      </c>
      <c r="J1261">
        <v>0</v>
      </c>
      <c r="K1261">
        <v>0</v>
      </c>
      <c r="L1261">
        <v>0</v>
      </c>
      <c r="M1261">
        <v>0</v>
      </c>
    </row>
    <row r="1262" spans="2:13" x14ac:dyDescent="0.2">
      <c r="B1262">
        <v>0</v>
      </c>
      <c r="C1262">
        <v>0</v>
      </c>
      <c r="D1262">
        <v>0</v>
      </c>
      <c r="E1262">
        <v>0</v>
      </c>
      <c r="F1262">
        <v>0</v>
      </c>
      <c r="G1262">
        <v>1111111</v>
      </c>
      <c r="H1262">
        <v>0</v>
      </c>
      <c r="I1262">
        <v>0</v>
      </c>
      <c r="J1262">
        <v>0</v>
      </c>
      <c r="K1262">
        <v>0</v>
      </c>
      <c r="L1262">
        <v>0</v>
      </c>
      <c r="M1262">
        <v>0</v>
      </c>
    </row>
    <row r="1263" spans="2:13" x14ac:dyDescent="0.2">
      <c r="B1263">
        <v>0</v>
      </c>
      <c r="C1263">
        <v>0</v>
      </c>
      <c r="D1263">
        <v>0</v>
      </c>
      <c r="E1263">
        <v>0</v>
      </c>
      <c r="F1263">
        <v>0</v>
      </c>
      <c r="G1263">
        <v>1111111</v>
      </c>
      <c r="H1263">
        <v>0</v>
      </c>
      <c r="I1263">
        <v>0</v>
      </c>
      <c r="J1263">
        <v>0</v>
      </c>
      <c r="K1263">
        <v>0</v>
      </c>
      <c r="L1263">
        <v>0</v>
      </c>
      <c r="M1263">
        <v>0</v>
      </c>
    </row>
    <row r="1264" spans="2:13" x14ac:dyDescent="0.2">
      <c r="B1264">
        <v>0</v>
      </c>
      <c r="C1264">
        <v>0</v>
      </c>
      <c r="D1264">
        <v>0</v>
      </c>
      <c r="E1264">
        <v>0</v>
      </c>
      <c r="F1264">
        <v>0</v>
      </c>
      <c r="G1264">
        <v>1111111</v>
      </c>
      <c r="H1264">
        <v>0</v>
      </c>
      <c r="I1264">
        <v>0</v>
      </c>
      <c r="J1264">
        <v>0</v>
      </c>
      <c r="K1264">
        <v>0</v>
      </c>
      <c r="L1264">
        <v>0</v>
      </c>
      <c r="M1264">
        <v>0</v>
      </c>
    </row>
    <row r="1265" spans="2:13" x14ac:dyDescent="0.2">
      <c r="B1265">
        <v>0</v>
      </c>
      <c r="C1265">
        <v>0</v>
      </c>
      <c r="D1265">
        <v>0</v>
      </c>
      <c r="E1265">
        <v>0</v>
      </c>
      <c r="F1265">
        <v>0</v>
      </c>
      <c r="G1265">
        <v>1111111</v>
      </c>
      <c r="H1265">
        <v>0</v>
      </c>
      <c r="I1265">
        <v>0</v>
      </c>
      <c r="J1265">
        <v>0</v>
      </c>
      <c r="K1265">
        <v>0</v>
      </c>
      <c r="L1265">
        <v>0</v>
      </c>
      <c r="M1265">
        <v>0</v>
      </c>
    </row>
    <row r="1266" spans="2:13" x14ac:dyDescent="0.2">
      <c r="B1266">
        <v>0</v>
      </c>
      <c r="C1266">
        <v>0</v>
      </c>
      <c r="D1266">
        <v>0</v>
      </c>
      <c r="E1266">
        <v>0</v>
      </c>
      <c r="F1266">
        <v>0</v>
      </c>
      <c r="G1266">
        <v>1111111</v>
      </c>
      <c r="H1266">
        <v>0</v>
      </c>
      <c r="I1266">
        <v>0</v>
      </c>
      <c r="J1266">
        <v>0</v>
      </c>
      <c r="K1266">
        <v>0</v>
      </c>
      <c r="L1266">
        <v>0</v>
      </c>
      <c r="M1266">
        <v>0</v>
      </c>
    </row>
    <row r="1267" spans="2:13" x14ac:dyDescent="0.2">
      <c r="B1267">
        <v>0</v>
      </c>
      <c r="C1267">
        <v>0</v>
      </c>
      <c r="D1267">
        <v>0</v>
      </c>
      <c r="E1267">
        <v>0</v>
      </c>
      <c r="F1267">
        <v>0</v>
      </c>
      <c r="G1267">
        <v>1111111</v>
      </c>
      <c r="H1267">
        <v>0</v>
      </c>
      <c r="I1267">
        <v>0</v>
      </c>
      <c r="J1267">
        <v>0</v>
      </c>
      <c r="K1267">
        <v>0</v>
      </c>
      <c r="L1267">
        <v>0</v>
      </c>
      <c r="M1267">
        <v>0</v>
      </c>
    </row>
    <row r="1268" spans="2:13" x14ac:dyDescent="0.2">
      <c r="B1268">
        <v>0</v>
      </c>
      <c r="C1268">
        <v>0</v>
      </c>
      <c r="D1268">
        <v>0</v>
      </c>
      <c r="E1268">
        <v>0</v>
      </c>
      <c r="F1268">
        <v>0</v>
      </c>
      <c r="G1268">
        <v>1111111</v>
      </c>
      <c r="H1268">
        <v>0</v>
      </c>
      <c r="I1268">
        <v>0</v>
      </c>
      <c r="J1268">
        <v>0</v>
      </c>
      <c r="K1268">
        <v>0</v>
      </c>
      <c r="L1268">
        <v>0</v>
      </c>
      <c r="M1268">
        <v>0</v>
      </c>
    </row>
    <row r="1269" spans="2:13" x14ac:dyDescent="0.2">
      <c r="B1269">
        <v>0</v>
      </c>
      <c r="C1269">
        <v>0</v>
      </c>
      <c r="D1269">
        <v>0</v>
      </c>
      <c r="E1269">
        <v>0</v>
      </c>
      <c r="F1269">
        <v>0</v>
      </c>
      <c r="G1269">
        <v>1111111</v>
      </c>
      <c r="H1269">
        <v>0</v>
      </c>
      <c r="I1269">
        <v>0</v>
      </c>
      <c r="J1269">
        <v>0</v>
      </c>
      <c r="K1269">
        <v>0</v>
      </c>
      <c r="L1269">
        <v>0</v>
      </c>
      <c r="M1269">
        <v>0</v>
      </c>
    </row>
    <row r="1270" spans="2:13" x14ac:dyDescent="0.2">
      <c r="B1270">
        <v>0</v>
      </c>
      <c r="C1270">
        <v>0</v>
      </c>
      <c r="D1270">
        <v>0</v>
      </c>
      <c r="E1270">
        <v>0</v>
      </c>
      <c r="F1270">
        <v>0</v>
      </c>
      <c r="G1270">
        <v>1111111</v>
      </c>
      <c r="H1270">
        <v>0</v>
      </c>
      <c r="I1270">
        <v>0</v>
      </c>
      <c r="J1270">
        <v>0</v>
      </c>
      <c r="K1270">
        <v>0</v>
      </c>
      <c r="L1270">
        <v>0</v>
      </c>
      <c r="M1270">
        <v>0</v>
      </c>
    </row>
    <row r="1271" spans="2:13" x14ac:dyDescent="0.2">
      <c r="B1271">
        <v>0</v>
      </c>
      <c r="C1271">
        <v>0</v>
      </c>
      <c r="D1271">
        <v>0</v>
      </c>
      <c r="E1271">
        <v>0</v>
      </c>
      <c r="F1271">
        <v>0</v>
      </c>
      <c r="G1271">
        <v>1111111</v>
      </c>
      <c r="H1271">
        <v>0</v>
      </c>
      <c r="I1271">
        <v>0</v>
      </c>
      <c r="J1271">
        <v>0</v>
      </c>
      <c r="K1271">
        <v>0</v>
      </c>
      <c r="L1271">
        <v>0</v>
      </c>
      <c r="M1271">
        <v>0</v>
      </c>
    </row>
    <row r="1272" spans="2:13" x14ac:dyDescent="0.2">
      <c r="B1272">
        <v>0</v>
      </c>
      <c r="C1272">
        <v>0</v>
      </c>
      <c r="D1272">
        <v>0</v>
      </c>
      <c r="E1272">
        <v>0</v>
      </c>
      <c r="F1272">
        <v>0</v>
      </c>
      <c r="G1272">
        <v>1111111</v>
      </c>
      <c r="H1272">
        <v>0</v>
      </c>
      <c r="I1272">
        <v>0</v>
      </c>
      <c r="J1272">
        <v>0</v>
      </c>
      <c r="K1272">
        <v>0</v>
      </c>
      <c r="L1272">
        <v>0</v>
      </c>
      <c r="M1272">
        <v>0</v>
      </c>
    </row>
    <row r="1273" spans="2:13" x14ac:dyDescent="0.2">
      <c r="B1273">
        <v>0</v>
      </c>
      <c r="C1273">
        <v>0</v>
      </c>
      <c r="D1273">
        <v>0</v>
      </c>
      <c r="E1273">
        <v>0</v>
      </c>
      <c r="F1273">
        <v>0</v>
      </c>
      <c r="G1273">
        <v>1111111</v>
      </c>
      <c r="H1273">
        <v>0</v>
      </c>
      <c r="I1273">
        <v>0</v>
      </c>
      <c r="J1273">
        <v>0</v>
      </c>
      <c r="K1273">
        <v>0</v>
      </c>
      <c r="L1273">
        <v>0</v>
      </c>
      <c r="M1273">
        <v>0</v>
      </c>
    </row>
    <row r="1274" spans="2:13" x14ac:dyDescent="0.2">
      <c r="B1274">
        <v>0</v>
      </c>
      <c r="C1274">
        <v>0</v>
      </c>
      <c r="D1274">
        <v>0</v>
      </c>
      <c r="E1274">
        <v>0</v>
      </c>
      <c r="F1274">
        <v>0</v>
      </c>
      <c r="G1274">
        <v>1111111</v>
      </c>
      <c r="H1274">
        <v>0</v>
      </c>
      <c r="I1274">
        <v>0</v>
      </c>
      <c r="J1274">
        <v>0</v>
      </c>
      <c r="K1274">
        <v>0</v>
      </c>
      <c r="L1274">
        <v>0</v>
      </c>
      <c r="M1274">
        <v>0</v>
      </c>
    </row>
    <row r="1275" spans="2:13" x14ac:dyDescent="0.2">
      <c r="B1275">
        <v>0</v>
      </c>
      <c r="C1275">
        <v>0</v>
      </c>
      <c r="D1275">
        <v>0</v>
      </c>
      <c r="E1275">
        <v>0</v>
      </c>
      <c r="F1275">
        <v>0</v>
      </c>
      <c r="G1275">
        <v>1111111</v>
      </c>
      <c r="H1275">
        <v>0</v>
      </c>
      <c r="I1275">
        <v>0</v>
      </c>
      <c r="J1275">
        <v>0</v>
      </c>
      <c r="K1275">
        <v>0</v>
      </c>
      <c r="L1275">
        <v>0</v>
      </c>
      <c r="M1275">
        <v>0</v>
      </c>
    </row>
    <row r="1276" spans="2:13" x14ac:dyDescent="0.2">
      <c r="B1276">
        <v>0</v>
      </c>
      <c r="C1276">
        <v>0</v>
      </c>
      <c r="D1276">
        <v>0</v>
      </c>
      <c r="E1276">
        <v>0</v>
      </c>
      <c r="F1276">
        <v>0</v>
      </c>
      <c r="G1276">
        <v>1111111</v>
      </c>
      <c r="H1276">
        <v>0</v>
      </c>
      <c r="I1276">
        <v>0</v>
      </c>
      <c r="J1276">
        <v>0</v>
      </c>
      <c r="K1276">
        <v>0</v>
      </c>
      <c r="L1276">
        <v>0</v>
      </c>
      <c r="M1276">
        <v>0</v>
      </c>
    </row>
    <row r="1277" spans="2:13" x14ac:dyDescent="0.2">
      <c r="B1277">
        <v>0</v>
      </c>
      <c r="C1277">
        <v>0</v>
      </c>
      <c r="D1277">
        <v>0</v>
      </c>
      <c r="E1277">
        <v>0</v>
      </c>
      <c r="F1277">
        <v>0</v>
      </c>
      <c r="G1277">
        <v>1111111</v>
      </c>
      <c r="H1277">
        <v>0</v>
      </c>
      <c r="I1277">
        <v>0</v>
      </c>
      <c r="J1277">
        <v>0</v>
      </c>
      <c r="K1277">
        <v>0</v>
      </c>
      <c r="L1277">
        <v>0</v>
      </c>
      <c r="M1277">
        <v>0</v>
      </c>
    </row>
    <row r="1278" spans="2:13" x14ac:dyDescent="0.2">
      <c r="B1278">
        <v>0</v>
      </c>
      <c r="C1278">
        <v>0</v>
      </c>
      <c r="D1278">
        <v>0</v>
      </c>
      <c r="E1278">
        <v>0</v>
      </c>
      <c r="F1278">
        <v>0</v>
      </c>
      <c r="G1278">
        <v>1111111</v>
      </c>
      <c r="H1278">
        <v>0</v>
      </c>
      <c r="I1278">
        <v>0</v>
      </c>
      <c r="J1278">
        <v>0</v>
      </c>
      <c r="K1278">
        <v>0</v>
      </c>
      <c r="L1278">
        <v>0</v>
      </c>
      <c r="M1278">
        <v>0</v>
      </c>
    </row>
    <row r="1279" spans="2:13" x14ac:dyDescent="0.2">
      <c r="B1279">
        <v>0</v>
      </c>
      <c r="C1279">
        <v>0</v>
      </c>
      <c r="D1279">
        <v>0</v>
      </c>
      <c r="E1279">
        <v>0</v>
      </c>
      <c r="F1279">
        <v>0</v>
      </c>
      <c r="G1279">
        <v>1111111</v>
      </c>
      <c r="H1279">
        <v>0</v>
      </c>
      <c r="I1279">
        <v>0</v>
      </c>
      <c r="J1279">
        <v>0</v>
      </c>
      <c r="K1279">
        <v>0</v>
      </c>
      <c r="L1279">
        <v>0</v>
      </c>
      <c r="M1279">
        <v>0</v>
      </c>
    </row>
    <row r="1280" spans="2:13" x14ac:dyDescent="0.2">
      <c r="B1280">
        <v>0</v>
      </c>
      <c r="C1280">
        <v>0</v>
      </c>
      <c r="D1280">
        <v>0</v>
      </c>
      <c r="E1280">
        <v>0</v>
      </c>
      <c r="F1280">
        <v>0</v>
      </c>
      <c r="G1280">
        <v>1111111</v>
      </c>
      <c r="H1280">
        <v>0</v>
      </c>
      <c r="I1280">
        <v>0</v>
      </c>
      <c r="J1280">
        <v>0</v>
      </c>
      <c r="K1280">
        <v>0</v>
      </c>
      <c r="L1280">
        <v>0</v>
      </c>
      <c r="M1280">
        <v>0</v>
      </c>
    </row>
    <row r="1281" spans="2:13" x14ac:dyDescent="0.2">
      <c r="B1281">
        <v>0</v>
      </c>
      <c r="C1281">
        <v>0</v>
      </c>
      <c r="D1281">
        <v>0</v>
      </c>
      <c r="E1281">
        <v>0</v>
      </c>
      <c r="F1281">
        <v>0</v>
      </c>
      <c r="G1281">
        <v>1111111</v>
      </c>
      <c r="H1281">
        <v>0</v>
      </c>
      <c r="I1281">
        <v>0</v>
      </c>
      <c r="J1281">
        <v>0</v>
      </c>
      <c r="K1281">
        <v>0</v>
      </c>
      <c r="L1281">
        <v>0</v>
      </c>
      <c r="M1281">
        <v>0</v>
      </c>
    </row>
    <row r="1282" spans="2:13" x14ac:dyDescent="0.2">
      <c r="B1282">
        <v>0</v>
      </c>
      <c r="C1282">
        <v>0</v>
      </c>
      <c r="D1282">
        <v>0</v>
      </c>
      <c r="E1282">
        <v>0</v>
      </c>
      <c r="F1282">
        <v>0</v>
      </c>
      <c r="G1282">
        <v>1111111</v>
      </c>
      <c r="H1282">
        <v>0</v>
      </c>
      <c r="I1282">
        <v>0</v>
      </c>
      <c r="J1282">
        <v>0</v>
      </c>
      <c r="K1282">
        <v>0</v>
      </c>
      <c r="L1282">
        <v>0</v>
      </c>
      <c r="M1282">
        <v>0</v>
      </c>
    </row>
    <row r="1283" spans="2:13" x14ac:dyDescent="0.2">
      <c r="B1283">
        <v>0</v>
      </c>
      <c r="C1283">
        <v>0</v>
      </c>
      <c r="D1283">
        <v>0</v>
      </c>
      <c r="E1283">
        <v>0</v>
      </c>
      <c r="F1283">
        <v>0</v>
      </c>
      <c r="G1283">
        <v>1111111</v>
      </c>
      <c r="H1283">
        <v>0</v>
      </c>
      <c r="I1283">
        <v>0</v>
      </c>
      <c r="J1283">
        <v>0</v>
      </c>
      <c r="K1283">
        <v>0</v>
      </c>
      <c r="L1283">
        <v>0</v>
      </c>
      <c r="M1283">
        <v>0</v>
      </c>
    </row>
    <row r="1284" spans="2:13" x14ac:dyDescent="0.2">
      <c r="B1284">
        <v>0</v>
      </c>
      <c r="C1284">
        <v>0</v>
      </c>
      <c r="D1284">
        <v>0</v>
      </c>
      <c r="E1284">
        <v>0</v>
      </c>
      <c r="F1284">
        <v>0</v>
      </c>
      <c r="G1284">
        <v>1111111</v>
      </c>
      <c r="H1284">
        <v>0</v>
      </c>
      <c r="I1284">
        <v>0</v>
      </c>
      <c r="J1284">
        <v>0</v>
      </c>
      <c r="K1284">
        <v>0</v>
      </c>
      <c r="L1284">
        <v>0</v>
      </c>
      <c r="M1284">
        <v>0</v>
      </c>
    </row>
    <row r="1285" spans="2:13" x14ac:dyDescent="0.2">
      <c r="B1285">
        <v>0</v>
      </c>
      <c r="C1285">
        <v>0</v>
      </c>
      <c r="D1285">
        <v>0</v>
      </c>
      <c r="E1285">
        <v>0</v>
      </c>
      <c r="F1285">
        <v>0</v>
      </c>
      <c r="G1285">
        <v>1111111</v>
      </c>
      <c r="H1285">
        <v>0</v>
      </c>
      <c r="I1285">
        <v>0</v>
      </c>
      <c r="J1285">
        <v>0</v>
      </c>
      <c r="K1285">
        <v>0</v>
      </c>
      <c r="L1285">
        <v>0</v>
      </c>
      <c r="M1285">
        <v>0</v>
      </c>
    </row>
    <row r="1286" spans="2:13" x14ac:dyDescent="0.2">
      <c r="B1286">
        <v>0</v>
      </c>
      <c r="C1286">
        <v>0</v>
      </c>
      <c r="D1286">
        <v>0</v>
      </c>
      <c r="E1286">
        <v>0</v>
      </c>
      <c r="F1286">
        <v>0</v>
      </c>
      <c r="G1286">
        <v>1111111</v>
      </c>
      <c r="H1286">
        <v>0</v>
      </c>
      <c r="I1286">
        <v>0</v>
      </c>
      <c r="J1286">
        <v>0</v>
      </c>
      <c r="K1286">
        <v>0</v>
      </c>
      <c r="L1286">
        <v>0</v>
      </c>
      <c r="M1286">
        <v>0</v>
      </c>
    </row>
    <row r="1287" spans="2:13" x14ac:dyDescent="0.2">
      <c r="B1287">
        <v>0</v>
      </c>
      <c r="C1287">
        <v>0</v>
      </c>
      <c r="D1287">
        <v>0</v>
      </c>
      <c r="E1287">
        <v>0</v>
      </c>
      <c r="F1287">
        <v>0</v>
      </c>
      <c r="G1287">
        <v>1111111</v>
      </c>
      <c r="H1287">
        <v>0</v>
      </c>
      <c r="I1287">
        <v>0</v>
      </c>
      <c r="J1287">
        <v>0</v>
      </c>
      <c r="K1287">
        <v>0</v>
      </c>
      <c r="L1287">
        <v>0</v>
      </c>
      <c r="M1287">
        <v>0</v>
      </c>
    </row>
    <row r="1288" spans="2:13" x14ac:dyDescent="0.2">
      <c r="B1288">
        <v>0</v>
      </c>
      <c r="C1288">
        <v>0</v>
      </c>
      <c r="D1288">
        <v>0</v>
      </c>
      <c r="E1288">
        <v>0</v>
      </c>
      <c r="F1288">
        <v>0</v>
      </c>
      <c r="G1288">
        <v>1111111</v>
      </c>
      <c r="H1288">
        <v>0</v>
      </c>
      <c r="I1288">
        <v>0</v>
      </c>
      <c r="J1288">
        <v>0</v>
      </c>
      <c r="K1288">
        <v>0</v>
      </c>
      <c r="L1288">
        <v>0</v>
      </c>
      <c r="M1288">
        <v>0</v>
      </c>
    </row>
    <row r="1289" spans="2:13" x14ac:dyDescent="0.2">
      <c r="B1289">
        <v>0</v>
      </c>
      <c r="C1289">
        <v>0</v>
      </c>
      <c r="D1289">
        <v>0</v>
      </c>
      <c r="E1289">
        <v>0</v>
      </c>
      <c r="F1289">
        <v>0</v>
      </c>
      <c r="G1289">
        <v>1111111</v>
      </c>
      <c r="H1289">
        <v>0</v>
      </c>
      <c r="I1289">
        <v>0</v>
      </c>
      <c r="J1289">
        <v>0</v>
      </c>
      <c r="K1289">
        <v>0</v>
      </c>
      <c r="L1289">
        <v>0</v>
      </c>
      <c r="M1289">
        <v>0</v>
      </c>
    </row>
    <row r="1290" spans="2:13" x14ac:dyDescent="0.2">
      <c r="B1290">
        <v>0</v>
      </c>
      <c r="C1290">
        <v>0</v>
      </c>
      <c r="D1290">
        <v>0</v>
      </c>
      <c r="E1290">
        <v>0</v>
      </c>
      <c r="F1290">
        <v>0</v>
      </c>
      <c r="G1290">
        <v>1111111</v>
      </c>
      <c r="H1290">
        <v>0</v>
      </c>
      <c r="I1290">
        <v>0</v>
      </c>
      <c r="J1290">
        <v>0</v>
      </c>
      <c r="K1290">
        <v>0</v>
      </c>
      <c r="L1290">
        <v>0</v>
      </c>
      <c r="M1290">
        <v>0</v>
      </c>
    </row>
    <row r="1291" spans="2:13" x14ac:dyDescent="0.2">
      <c r="B1291">
        <v>0</v>
      </c>
      <c r="C1291">
        <v>0</v>
      </c>
      <c r="D1291">
        <v>0</v>
      </c>
      <c r="E1291">
        <v>0</v>
      </c>
      <c r="F1291">
        <v>0</v>
      </c>
      <c r="G1291">
        <v>1111111</v>
      </c>
      <c r="H1291">
        <v>0</v>
      </c>
      <c r="I1291">
        <v>0</v>
      </c>
      <c r="J1291">
        <v>0</v>
      </c>
      <c r="K1291">
        <v>0</v>
      </c>
      <c r="L1291">
        <v>0</v>
      </c>
      <c r="M1291">
        <v>0</v>
      </c>
    </row>
    <row r="1292" spans="2:13" x14ac:dyDescent="0.2">
      <c r="B1292">
        <v>0</v>
      </c>
      <c r="C1292">
        <v>0</v>
      </c>
      <c r="D1292">
        <v>0</v>
      </c>
      <c r="E1292">
        <v>0</v>
      </c>
      <c r="F1292">
        <v>0</v>
      </c>
      <c r="G1292">
        <v>1111111</v>
      </c>
      <c r="H1292">
        <v>0</v>
      </c>
      <c r="I1292">
        <v>0</v>
      </c>
      <c r="J1292">
        <v>0</v>
      </c>
      <c r="K1292">
        <v>0</v>
      </c>
      <c r="L1292">
        <v>0</v>
      </c>
      <c r="M1292">
        <v>0</v>
      </c>
    </row>
    <row r="1293" spans="2:13" x14ac:dyDescent="0.2">
      <c r="B1293">
        <v>0</v>
      </c>
      <c r="C1293">
        <v>0</v>
      </c>
      <c r="D1293">
        <v>0</v>
      </c>
      <c r="E1293">
        <v>0</v>
      </c>
      <c r="F1293">
        <v>0</v>
      </c>
      <c r="G1293">
        <v>1111111</v>
      </c>
      <c r="H1293">
        <v>0</v>
      </c>
      <c r="I1293">
        <v>0</v>
      </c>
      <c r="J1293">
        <v>0</v>
      </c>
      <c r="K1293">
        <v>0</v>
      </c>
      <c r="L1293">
        <v>0</v>
      </c>
      <c r="M1293">
        <v>0</v>
      </c>
    </row>
    <row r="1294" spans="2:13" x14ac:dyDescent="0.2">
      <c r="B1294">
        <v>0</v>
      </c>
      <c r="C1294">
        <v>0</v>
      </c>
      <c r="D1294">
        <v>0</v>
      </c>
      <c r="E1294">
        <v>0</v>
      </c>
      <c r="F1294">
        <v>0</v>
      </c>
      <c r="G1294">
        <v>1111111</v>
      </c>
      <c r="H1294">
        <v>0</v>
      </c>
      <c r="I1294">
        <v>0</v>
      </c>
      <c r="J1294">
        <v>0</v>
      </c>
      <c r="K1294">
        <v>0</v>
      </c>
      <c r="L1294">
        <v>0</v>
      </c>
      <c r="M1294">
        <v>0</v>
      </c>
    </row>
    <row r="1295" spans="2:13" x14ac:dyDescent="0.2">
      <c r="B1295">
        <v>0</v>
      </c>
      <c r="C1295">
        <v>0</v>
      </c>
      <c r="D1295">
        <v>0</v>
      </c>
      <c r="E1295">
        <v>0</v>
      </c>
      <c r="F1295">
        <v>0</v>
      </c>
      <c r="G1295">
        <v>1111111</v>
      </c>
      <c r="H1295">
        <v>0</v>
      </c>
      <c r="I1295">
        <v>0</v>
      </c>
      <c r="J1295">
        <v>0</v>
      </c>
      <c r="K1295">
        <v>0</v>
      </c>
      <c r="L1295">
        <v>0</v>
      </c>
      <c r="M1295">
        <v>0</v>
      </c>
    </row>
    <row r="1296" spans="2:13" x14ac:dyDescent="0.2">
      <c r="B1296">
        <v>0</v>
      </c>
      <c r="C1296">
        <v>0</v>
      </c>
      <c r="D1296">
        <v>0</v>
      </c>
      <c r="E1296">
        <v>0</v>
      </c>
      <c r="F1296">
        <v>0</v>
      </c>
      <c r="G1296">
        <v>1111111</v>
      </c>
      <c r="H1296">
        <v>0</v>
      </c>
      <c r="I1296">
        <v>0</v>
      </c>
      <c r="J1296">
        <v>0</v>
      </c>
      <c r="K1296">
        <v>0</v>
      </c>
      <c r="L1296">
        <v>0</v>
      </c>
      <c r="M1296">
        <v>0</v>
      </c>
    </row>
    <row r="1297" spans="2:13" x14ac:dyDescent="0.2">
      <c r="B1297">
        <v>0</v>
      </c>
      <c r="C1297">
        <v>0</v>
      </c>
      <c r="D1297">
        <v>0</v>
      </c>
      <c r="E1297">
        <v>0</v>
      </c>
      <c r="F1297">
        <v>0</v>
      </c>
      <c r="G1297">
        <v>1111111</v>
      </c>
      <c r="H1297">
        <v>0</v>
      </c>
      <c r="I1297">
        <v>0</v>
      </c>
      <c r="J1297">
        <v>0</v>
      </c>
      <c r="K1297">
        <v>0</v>
      </c>
      <c r="L1297">
        <v>0</v>
      </c>
      <c r="M1297">
        <v>0</v>
      </c>
    </row>
    <row r="1298" spans="2:13" x14ac:dyDescent="0.2">
      <c r="B1298">
        <v>0</v>
      </c>
      <c r="C1298">
        <v>0</v>
      </c>
      <c r="D1298">
        <v>0</v>
      </c>
      <c r="E1298">
        <v>0</v>
      </c>
      <c r="F1298">
        <v>0</v>
      </c>
      <c r="G1298">
        <v>1111111</v>
      </c>
      <c r="H1298">
        <v>0</v>
      </c>
      <c r="I1298">
        <v>0</v>
      </c>
      <c r="J1298">
        <v>0</v>
      </c>
      <c r="K1298">
        <v>0</v>
      </c>
      <c r="L1298">
        <v>0</v>
      </c>
      <c r="M1298">
        <v>0</v>
      </c>
    </row>
    <row r="1299" spans="2:13" x14ac:dyDescent="0.2">
      <c r="B1299">
        <v>0</v>
      </c>
      <c r="C1299">
        <v>0</v>
      </c>
      <c r="D1299">
        <v>0</v>
      </c>
      <c r="E1299">
        <v>0</v>
      </c>
      <c r="F1299">
        <v>0</v>
      </c>
      <c r="G1299">
        <v>1111111</v>
      </c>
      <c r="H1299">
        <v>0</v>
      </c>
      <c r="I1299">
        <v>0</v>
      </c>
      <c r="J1299">
        <v>0</v>
      </c>
      <c r="K1299">
        <v>0</v>
      </c>
      <c r="L1299">
        <v>0</v>
      </c>
      <c r="M1299">
        <v>0</v>
      </c>
    </row>
    <row r="1300" spans="2:13" x14ac:dyDescent="0.2">
      <c r="B1300">
        <v>0</v>
      </c>
      <c r="C1300">
        <v>0</v>
      </c>
      <c r="D1300">
        <v>0</v>
      </c>
      <c r="E1300">
        <v>0</v>
      </c>
      <c r="F1300">
        <v>0</v>
      </c>
      <c r="G1300">
        <v>1111111</v>
      </c>
      <c r="H1300">
        <v>0</v>
      </c>
      <c r="I1300">
        <v>0</v>
      </c>
      <c r="J1300">
        <v>0</v>
      </c>
      <c r="K1300">
        <v>0</v>
      </c>
      <c r="L1300">
        <v>0</v>
      </c>
      <c r="M1300">
        <v>0</v>
      </c>
    </row>
    <row r="1301" spans="2:13" x14ac:dyDescent="0.2">
      <c r="B1301">
        <v>0</v>
      </c>
      <c r="C1301">
        <v>0</v>
      </c>
      <c r="D1301">
        <v>0</v>
      </c>
      <c r="E1301">
        <v>0</v>
      </c>
      <c r="F1301">
        <v>0</v>
      </c>
      <c r="G1301">
        <v>1111111</v>
      </c>
      <c r="H1301">
        <v>0</v>
      </c>
      <c r="I1301">
        <v>0</v>
      </c>
      <c r="J1301">
        <v>0</v>
      </c>
      <c r="K1301">
        <v>0</v>
      </c>
      <c r="L1301">
        <v>0</v>
      </c>
      <c r="M1301">
        <v>0</v>
      </c>
    </row>
    <row r="1302" spans="2:13" x14ac:dyDescent="0.2">
      <c r="B1302">
        <v>0</v>
      </c>
      <c r="C1302">
        <v>0</v>
      </c>
      <c r="D1302">
        <v>0</v>
      </c>
      <c r="E1302">
        <v>0</v>
      </c>
      <c r="F1302">
        <v>0</v>
      </c>
      <c r="G1302">
        <v>1111111</v>
      </c>
      <c r="H1302">
        <v>0</v>
      </c>
      <c r="I1302">
        <v>0</v>
      </c>
      <c r="J1302">
        <v>0</v>
      </c>
      <c r="K1302">
        <v>0</v>
      </c>
      <c r="L1302">
        <v>0</v>
      </c>
      <c r="M1302">
        <v>0</v>
      </c>
    </row>
    <row r="1303" spans="2:13" x14ac:dyDescent="0.2">
      <c r="B1303">
        <v>0</v>
      </c>
      <c r="C1303">
        <v>0</v>
      </c>
      <c r="D1303">
        <v>0</v>
      </c>
      <c r="E1303">
        <v>0</v>
      </c>
      <c r="F1303">
        <v>0</v>
      </c>
      <c r="G1303">
        <v>1111111</v>
      </c>
      <c r="H1303">
        <v>0</v>
      </c>
      <c r="I1303">
        <v>0</v>
      </c>
      <c r="J1303">
        <v>0</v>
      </c>
      <c r="K1303">
        <v>0</v>
      </c>
      <c r="L1303">
        <v>0</v>
      </c>
      <c r="M1303">
        <v>0</v>
      </c>
    </row>
    <row r="1304" spans="2:13" x14ac:dyDescent="0.2">
      <c r="B1304">
        <v>0</v>
      </c>
      <c r="C1304">
        <v>0</v>
      </c>
      <c r="D1304">
        <v>0</v>
      </c>
      <c r="E1304">
        <v>0</v>
      </c>
      <c r="F1304">
        <v>0</v>
      </c>
      <c r="G1304">
        <v>1111111</v>
      </c>
      <c r="H1304">
        <v>0</v>
      </c>
      <c r="I1304">
        <v>0</v>
      </c>
      <c r="J1304">
        <v>0</v>
      </c>
      <c r="K1304">
        <v>0</v>
      </c>
      <c r="L1304">
        <v>0</v>
      </c>
      <c r="M1304">
        <v>0</v>
      </c>
    </row>
    <row r="1305" spans="2:13" x14ac:dyDescent="0.2">
      <c r="B1305">
        <v>0</v>
      </c>
      <c r="C1305">
        <v>0</v>
      </c>
      <c r="D1305">
        <v>0</v>
      </c>
      <c r="E1305">
        <v>0</v>
      </c>
      <c r="F1305">
        <v>0</v>
      </c>
      <c r="G1305">
        <v>1111111</v>
      </c>
      <c r="H1305">
        <v>0</v>
      </c>
      <c r="I1305">
        <v>0</v>
      </c>
      <c r="J1305">
        <v>0</v>
      </c>
      <c r="K1305">
        <v>0</v>
      </c>
      <c r="L1305">
        <v>0</v>
      </c>
      <c r="M1305">
        <v>0</v>
      </c>
    </row>
    <row r="1306" spans="2:13" x14ac:dyDescent="0.2">
      <c r="B1306">
        <v>0</v>
      </c>
      <c r="C1306">
        <v>0</v>
      </c>
      <c r="D1306">
        <v>0</v>
      </c>
      <c r="E1306">
        <v>0</v>
      </c>
      <c r="F1306">
        <v>0</v>
      </c>
      <c r="G1306">
        <v>1111111</v>
      </c>
      <c r="H1306">
        <v>0</v>
      </c>
      <c r="I1306">
        <v>0</v>
      </c>
      <c r="J1306">
        <v>0</v>
      </c>
      <c r="K1306">
        <v>0</v>
      </c>
      <c r="L1306">
        <v>0</v>
      </c>
      <c r="M1306">
        <v>0</v>
      </c>
    </row>
    <row r="1307" spans="2:13" x14ac:dyDescent="0.2">
      <c r="B1307">
        <v>0</v>
      </c>
      <c r="C1307">
        <v>0</v>
      </c>
      <c r="D1307">
        <v>0</v>
      </c>
      <c r="E1307">
        <v>0</v>
      </c>
      <c r="F1307">
        <v>0</v>
      </c>
      <c r="G1307">
        <v>1111111</v>
      </c>
      <c r="H1307">
        <v>0</v>
      </c>
      <c r="I1307">
        <v>0</v>
      </c>
      <c r="J1307">
        <v>0</v>
      </c>
      <c r="K1307">
        <v>0</v>
      </c>
      <c r="L1307">
        <v>0</v>
      </c>
      <c r="M1307">
        <v>0</v>
      </c>
    </row>
    <row r="1308" spans="2:13" x14ac:dyDescent="0.2">
      <c r="B1308">
        <v>0</v>
      </c>
      <c r="C1308">
        <v>0</v>
      </c>
      <c r="D1308">
        <v>0</v>
      </c>
      <c r="E1308">
        <v>0</v>
      </c>
      <c r="F1308">
        <v>0</v>
      </c>
      <c r="G1308">
        <v>1111111</v>
      </c>
      <c r="H1308">
        <v>0</v>
      </c>
      <c r="I1308">
        <v>0</v>
      </c>
      <c r="J1308">
        <v>0</v>
      </c>
      <c r="K1308">
        <v>0</v>
      </c>
      <c r="L1308">
        <v>0</v>
      </c>
      <c r="M1308">
        <v>0</v>
      </c>
    </row>
    <row r="1309" spans="2:13" x14ac:dyDescent="0.2">
      <c r="B1309">
        <v>0</v>
      </c>
      <c r="C1309">
        <v>0</v>
      </c>
      <c r="D1309">
        <v>0</v>
      </c>
      <c r="E1309">
        <v>0</v>
      </c>
      <c r="F1309">
        <v>0</v>
      </c>
      <c r="G1309">
        <v>1111111</v>
      </c>
      <c r="H1309">
        <v>0</v>
      </c>
      <c r="I1309">
        <v>0</v>
      </c>
      <c r="J1309">
        <v>0</v>
      </c>
      <c r="K1309">
        <v>0</v>
      </c>
      <c r="L1309">
        <v>0</v>
      </c>
      <c r="M1309">
        <v>0</v>
      </c>
    </row>
    <row r="1310" spans="2:13" x14ac:dyDescent="0.2">
      <c r="B1310">
        <v>0</v>
      </c>
      <c r="C1310">
        <v>0</v>
      </c>
      <c r="D1310">
        <v>0</v>
      </c>
      <c r="E1310">
        <v>0</v>
      </c>
      <c r="F1310">
        <v>0</v>
      </c>
      <c r="G1310">
        <v>1111111</v>
      </c>
      <c r="H1310">
        <v>0</v>
      </c>
      <c r="I1310">
        <v>0</v>
      </c>
      <c r="J1310">
        <v>0</v>
      </c>
      <c r="K1310">
        <v>0</v>
      </c>
      <c r="L1310">
        <v>0</v>
      </c>
      <c r="M1310">
        <v>0</v>
      </c>
    </row>
    <row r="1311" spans="2:13" x14ac:dyDescent="0.2">
      <c r="B1311">
        <v>0</v>
      </c>
      <c r="C1311">
        <v>0</v>
      </c>
      <c r="D1311">
        <v>0</v>
      </c>
      <c r="E1311">
        <v>0</v>
      </c>
      <c r="F1311">
        <v>0</v>
      </c>
      <c r="G1311">
        <v>1111111</v>
      </c>
      <c r="H1311">
        <v>0</v>
      </c>
      <c r="I1311">
        <v>0</v>
      </c>
      <c r="J1311">
        <v>0</v>
      </c>
      <c r="K1311">
        <v>0</v>
      </c>
      <c r="L1311">
        <v>0</v>
      </c>
      <c r="M1311">
        <v>0</v>
      </c>
    </row>
    <row r="1312" spans="2:13" x14ac:dyDescent="0.2">
      <c r="B1312">
        <v>0</v>
      </c>
      <c r="C1312">
        <v>0</v>
      </c>
      <c r="D1312">
        <v>0</v>
      </c>
      <c r="E1312">
        <v>0</v>
      </c>
      <c r="F1312">
        <v>0</v>
      </c>
      <c r="G1312">
        <v>1111111</v>
      </c>
      <c r="H1312">
        <v>0</v>
      </c>
      <c r="I1312">
        <v>0</v>
      </c>
      <c r="J1312">
        <v>0</v>
      </c>
      <c r="K1312">
        <v>0</v>
      </c>
      <c r="L1312">
        <v>0</v>
      </c>
      <c r="M1312">
        <v>0</v>
      </c>
    </row>
    <row r="1313" spans="2:13" x14ac:dyDescent="0.2">
      <c r="B1313">
        <v>0</v>
      </c>
      <c r="C1313">
        <v>0</v>
      </c>
      <c r="D1313">
        <v>0</v>
      </c>
      <c r="E1313">
        <v>0</v>
      </c>
      <c r="F1313">
        <v>0</v>
      </c>
      <c r="G1313">
        <v>1111111</v>
      </c>
      <c r="H1313">
        <v>0</v>
      </c>
      <c r="I1313">
        <v>0</v>
      </c>
      <c r="J1313">
        <v>0</v>
      </c>
      <c r="K1313">
        <v>0</v>
      </c>
      <c r="L1313">
        <v>0</v>
      </c>
      <c r="M1313">
        <v>0</v>
      </c>
    </row>
    <row r="1314" spans="2:13" x14ac:dyDescent="0.2">
      <c r="B1314">
        <v>0</v>
      </c>
      <c r="C1314">
        <v>0</v>
      </c>
      <c r="D1314">
        <v>0</v>
      </c>
      <c r="E1314">
        <v>0</v>
      </c>
      <c r="F1314">
        <v>0</v>
      </c>
      <c r="G1314">
        <v>1111111</v>
      </c>
      <c r="H1314">
        <v>0</v>
      </c>
      <c r="I1314">
        <v>0</v>
      </c>
      <c r="J1314">
        <v>0</v>
      </c>
      <c r="K1314">
        <v>0</v>
      </c>
      <c r="L1314">
        <v>0</v>
      </c>
      <c r="M1314">
        <v>0</v>
      </c>
    </row>
    <row r="1315" spans="2:13" x14ac:dyDescent="0.2">
      <c r="B1315">
        <v>0</v>
      </c>
      <c r="C1315">
        <v>0</v>
      </c>
      <c r="D1315">
        <v>0</v>
      </c>
      <c r="E1315">
        <v>0</v>
      </c>
      <c r="F1315">
        <v>0</v>
      </c>
      <c r="G1315">
        <v>1111111</v>
      </c>
      <c r="H1315">
        <v>0</v>
      </c>
      <c r="I1315">
        <v>0</v>
      </c>
      <c r="J1315">
        <v>0</v>
      </c>
      <c r="K1315">
        <v>0</v>
      </c>
      <c r="L1315">
        <v>0</v>
      </c>
      <c r="M1315">
        <v>0</v>
      </c>
    </row>
    <row r="1316" spans="2:13" x14ac:dyDescent="0.2">
      <c r="B1316">
        <v>0</v>
      </c>
      <c r="C1316">
        <v>0</v>
      </c>
      <c r="D1316">
        <v>0</v>
      </c>
      <c r="E1316">
        <v>0</v>
      </c>
      <c r="F1316">
        <v>0</v>
      </c>
      <c r="G1316">
        <v>1111111</v>
      </c>
      <c r="H1316">
        <v>0</v>
      </c>
      <c r="I1316">
        <v>0</v>
      </c>
      <c r="J1316">
        <v>0</v>
      </c>
      <c r="K1316">
        <v>0</v>
      </c>
      <c r="L1316">
        <v>0</v>
      </c>
      <c r="M1316">
        <v>0</v>
      </c>
    </row>
    <row r="1317" spans="2:13" x14ac:dyDescent="0.2">
      <c r="B1317">
        <v>0</v>
      </c>
      <c r="C1317">
        <v>0</v>
      </c>
      <c r="D1317">
        <v>0</v>
      </c>
      <c r="E1317">
        <v>0</v>
      </c>
      <c r="F1317">
        <v>0</v>
      </c>
      <c r="G1317">
        <v>1111111</v>
      </c>
      <c r="H1317">
        <v>0</v>
      </c>
      <c r="I1317">
        <v>0</v>
      </c>
      <c r="J1317">
        <v>0</v>
      </c>
      <c r="K1317">
        <v>0</v>
      </c>
      <c r="L1317">
        <v>0</v>
      </c>
      <c r="M1317">
        <v>0</v>
      </c>
    </row>
    <row r="1318" spans="2:13" x14ac:dyDescent="0.2">
      <c r="B1318">
        <v>0</v>
      </c>
      <c r="C1318">
        <v>0</v>
      </c>
      <c r="D1318">
        <v>0</v>
      </c>
      <c r="E1318">
        <v>0</v>
      </c>
      <c r="F1318">
        <v>0</v>
      </c>
      <c r="G1318">
        <v>1111111</v>
      </c>
      <c r="H1318">
        <v>0</v>
      </c>
      <c r="I1318">
        <v>0</v>
      </c>
      <c r="J1318">
        <v>0</v>
      </c>
      <c r="K1318">
        <v>0</v>
      </c>
      <c r="L1318">
        <v>0</v>
      </c>
      <c r="M1318">
        <v>0</v>
      </c>
    </row>
    <row r="1319" spans="2:13" x14ac:dyDescent="0.2">
      <c r="B1319">
        <v>0</v>
      </c>
      <c r="C1319">
        <v>0</v>
      </c>
      <c r="D1319">
        <v>0</v>
      </c>
      <c r="E1319">
        <v>0</v>
      </c>
      <c r="F1319">
        <v>0</v>
      </c>
      <c r="G1319">
        <v>1111111</v>
      </c>
      <c r="H1319">
        <v>0</v>
      </c>
      <c r="I1319">
        <v>0</v>
      </c>
      <c r="J1319">
        <v>0</v>
      </c>
      <c r="K1319">
        <v>0</v>
      </c>
      <c r="L1319">
        <v>0</v>
      </c>
      <c r="M1319">
        <v>0</v>
      </c>
    </row>
    <row r="1320" spans="2:13" x14ac:dyDescent="0.2">
      <c r="B1320">
        <v>0</v>
      </c>
      <c r="C1320">
        <v>0</v>
      </c>
      <c r="D1320">
        <v>0</v>
      </c>
      <c r="E1320">
        <v>0</v>
      </c>
      <c r="F1320">
        <v>0</v>
      </c>
      <c r="G1320">
        <v>1111111</v>
      </c>
      <c r="H1320">
        <v>0</v>
      </c>
      <c r="I1320">
        <v>0</v>
      </c>
      <c r="J1320">
        <v>0</v>
      </c>
      <c r="K1320">
        <v>0</v>
      </c>
      <c r="L1320">
        <v>0</v>
      </c>
      <c r="M1320">
        <v>0</v>
      </c>
    </row>
    <row r="1321" spans="2:13" x14ac:dyDescent="0.2">
      <c r="B1321">
        <v>0</v>
      </c>
      <c r="C1321">
        <v>0</v>
      </c>
      <c r="D1321">
        <v>0</v>
      </c>
      <c r="E1321">
        <v>0</v>
      </c>
      <c r="F1321">
        <v>0</v>
      </c>
      <c r="G1321">
        <v>1111111</v>
      </c>
      <c r="H1321">
        <v>0</v>
      </c>
      <c r="I1321">
        <v>0</v>
      </c>
      <c r="J1321">
        <v>0</v>
      </c>
      <c r="K1321">
        <v>0</v>
      </c>
      <c r="L1321">
        <v>0</v>
      </c>
      <c r="M1321">
        <v>0</v>
      </c>
    </row>
    <row r="1322" spans="2:13" x14ac:dyDescent="0.2">
      <c r="B1322">
        <v>0</v>
      </c>
      <c r="C1322">
        <v>0</v>
      </c>
      <c r="D1322">
        <v>0</v>
      </c>
      <c r="E1322">
        <v>0</v>
      </c>
      <c r="F1322">
        <v>0</v>
      </c>
      <c r="G1322">
        <v>1111111</v>
      </c>
      <c r="H1322">
        <v>0</v>
      </c>
      <c r="I1322">
        <v>0</v>
      </c>
      <c r="J1322">
        <v>0</v>
      </c>
      <c r="K1322">
        <v>0</v>
      </c>
      <c r="L1322">
        <v>0</v>
      </c>
      <c r="M1322">
        <v>0</v>
      </c>
    </row>
    <row r="1323" spans="2:13" x14ac:dyDescent="0.2">
      <c r="B1323">
        <v>0</v>
      </c>
      <c r="C1323">
        <v>0</v>
      </c>
      <c r="D1323">
        <v>0</v>
      </c>
      <c r="E1323">
        <v>0</v>
      </c>
      <c r="F1323">
        <v>0</v>
      </c>
      <c r="G1323">
        <v>1111111</v>
      </c>
      <c r="H1323">
        <v>0</v>
      </c>
      <c r="I1323">
        <v>0</v>
      </c>
      <c r="J1323">
        <v>0</v>
      </c>
      <c r="K1323">
        <v>0</v>
      </c>
      <c r="L1323">
        <v>0</v>
      </c>
      <c r="M1323">
        <v>0</v>
      </c>
    </row>
    <row r="1324" spans="2:13" x14ac:dyDescent="0.2">
      <c r="B1324">
        <v>0</v>
      </c>
      <c r="C1324">
        <v>0</v>
      </c>
      <c r="D1324">
        <v>0</v>
      </c>
      <c r="E1324">
        <v>0</v>
      </c>
      <c r="F1324">
        <v>0</v>
      </c>
      <c r="G1324">
        <v>1111111</v>
      </c>
      <c r="H1324">
        <v>0</v>
      </c>
      <c r="I1324">
        <v>0</v>
      </c>
      <c r="J1324">
        <v>0</v>
      </c>
      <c r="K1324">
        <v>0</v>
      </c>
      <c r="L1324">
        <v>0</v>
      </c>
      <c r="M1324">
        <v>0</v>
      </c>
    </row>
    <row r="1325" spans="2:13" x14ac:dyDescent="0.2">
      <c r="B1325">
        <v>0</v>
      </c>
      <c r="C1325">
        <v>0</v>
      </c>
      <c r="D1325">
        <v>0</v>
      </c>
      <c r="E1325">
        <v>0</v>
      </c>
      <c r="F1325">
        <v>0</v>
      </c>
      <c r="G1325">
        <v>1111111</v>
      </c>
      <c r="H1325">
        <v>0</v>
      </c>
      <c r="I1325">
        <v>0</v>
      </c>
      <c r="J1325">
        <v>0</v>
      </c>
      <c r="K1325">
        <v>0</v>
      </c>
      <c r="L1325">
        <v>0</v>
      </c>
      <c r="M1325">
        <v>0</v>
      </c>
    </row>
    <row r="1326" spans="2:13" x14ac:dyDescent="0.2">
      <c r="B1326">
        <v>0</v>
      </c>
      <c r="C1326">
        <v>0</v>
      </c>
      <c r="D1326">
        <v>0</v>
      </c>
      <c r="E1326">
        <v>0</v>
      </c>
      <c r="F1326">
        <v>0</v>
      </c>
      <c r="G1326">
        <v>1111111</v>
      </c>
      <c r="H1326">
        <v>0</v>
      </c>
      <c r="I1326">
        <v>0</v>
      </c>
      <c r="J1326">
        <v>0</v>
      </c>
      <c r="K1326">
        <v>0</v>
      </c>
      <c r="L1326">
        <v>0</v>
      </c>
      <c r="M1326">
        <v>0</v>
      </c>
    </row>
    <row r="1327" spans="2:13" x14ac:dyDescent="0.2">
      <c r="B1327">
        <v>0</v>
      </c>
      <c r="C1327">
        <v>0</v>
      </c>
      <c r="D1327">
        <v>0</v>
      </c>
      <c r="E1327">
        <v>0</v>
      </c>
      <c r="F1327">
        <v>0</v>
      </c>
      <c r="G1327">
        <v>1111111</v>
      </c>
      <c r="H1327">
        <v>0</v>
      </c>
      <c r="I1327">
        <v>0</v>
      </c>
      <c r="J1327">
        <v>0</v>
      </c>
      <c r="K1327">
        <v>0</v>
      </c>
      <c r="L1327">
        <v>0</v>
      </c>
      <c r="M1327">
        <v>0</v>
      </c>
    </row>
    <row r="1328" spans="2:13" x14ac:dyDescent="0.2">
      <c r="B1328">
        <v>0</v>
      </c>
      <c r="C1328">
        <v>0</v>
      </c>
      <c r="D1328">
        <v>0</v>
      </c>
      <c r="E1328">
        <v>0</v>
      </c>
      <c r="F1328">
        <v>0</v>
      </c>
      <c r="G1328">
        <v>1111111</v>
      </c>
      <c r="H1328">
        <v>0</v>
      </c>
      <c r="I1328">
        <v>0</v>
      </c>
      <c r="J1328">
        <v>0</v>
      </c>
      <c r="K1328">
        <v>0</v>
      </c>
      <c r="L1328">
        <v>0</v>
      </c>
      <c r="M1328">
        <v>0</v>
      </c>
    </row>
    <row r="1329" spans="2:13" x14ac:dyDescent="0.2">
      <c r="B1329">
        <v>0</v>
      </c>
      <c r="C1329">
        <v>0</v>
      </c>
      <c r="D1329">
        <v>0</v>
      </c>
      <c r="E1329">
        <v>0</v>
      </c>
      <c r="F1329">
        <v>0</v>
      </c>
      <c r="G1329">
        <v>1111111</v>
      </c>
      <c r="H1329">
        <v>0</v>
      </c>
      <c r="I1329">
        <v>0</v>
      </c>
      <c r="J1329">
        <v>0</v>
      </c>
      <c r="K1329">
        <v>0</v>
      </c>
      <c r="L1329">
        <v>0</v>
      </c>
      <c r="M1329">
        <v>0</v>
      </c>
    </row>
    <row r="1330" spans="2:13" x14ac:dyDescent="0.2">
      <c r="B1330">
        <v>0</v>
      </c>
      <c r="C1330">
        <v>0</v>
      </c>
      <c r="D1330">
        <v>0</v>
      </c>
      <c r="E1330">
        <v>0</v>
      </c>
      <c r="F1330">
        <v>0</v>
      </c>
      <c r="G1330">
        <v>1111111</v>
      </c>
      <c r="H1330">
        <v>0</v>
      </c>
      <c r="I1330">
        <v>0</v>
      </c>
      <c r="J1330">
        <v>0</v>
      </c>
      <c r="K1330">
        <v>0</v>
      </c>
      <c r="L1330">
        <v>0</v>
      </c>
      <c r="M1330">
        <v>0</v>
      </c>
    </row>
    <row r="1331" spans="2:13" x14ac:dyDescent="0.2">
      <c r="B1331">
        <v>0</v>
      </c>
      <c r="C1331">
        <v>0</v>
      </c>
      <c r="D1331">
        <v>0</v>
      </c>
      <c r="E1331">
        <v>0</v>
      </c>
      <c r="F1331">
        <v>0</v>
      </c>
      <c r="G1331">
        <v>1111111</v>
      </c>
      <c r="H1331">
        <v>0</v>
      </c>
      <c r="I1331">
        <v>0</v>
      </c>
      <c r="J1331">
        <v>0</v>
      </c>
      <c r="K1331">
        <v>0</v>
      </c>
      <c r="L1331">
        <v>0</v>
      </c>
      <c r="M1331">
        <v>0</v>
      </c>
    </row>
    <row r="1332" spans="2:13" x14ac:dyDescent="0.2">
      <c r="B1332">
        <v>0</v>
      </c>
      <c r="C1332">
        <v>0</v>
      </c>
      <c r="D1332">
        <v>0</v>
      </c>
      <c r="E1332">
        <v>0</v>
      </c>
      <c r="F1332">
        <v>0</v>
      </c>
      <c r="G1332">
        <v>1111111</v>
      </c>
      <c r="H1332">
        <v>0</v>
      </c>
      <c r="I1332">
        <v>0</v>
      </c>
      <c r="J1332">
        <v>0</v>
      </c>
      <c r="K1332">
        <v>0</v>
      </c>
      <c r="L1332">
        <v>0</v>
      </c>
      <c r="M1332">
        <v>0</v>
      </c>
    </row>
    <row r="1333" spans="2:13" x14ac:dyDescent="0.2">
      <c r="B1333">
        <v>0</v>
      </c>
      <c r="C1333">
        <v>0</v>
      </c>
      <c r="D1333">
        <v>0</v>
      </c>
      <c r="E1333">
        <v>0</v>
      </c>
      <c r="F1333">
        <v>0</v>
      </c>
      <c r="G1333">
        <v>1111111</v>
      </c>
      <c r="H1333">
        <v>0</v>
      </c>
      <c r="I1333">
        <v>0</v>
      </c>
      <c r="J1333">
        <v>0</v>
      </c>
      <c r="K1333">
        <v>0</v>
      </c>
      <c r="L1333">
        <v>0</v>
      </c>
      <c r="M1333">
        <v>0</v>
      </c>
    </row>
    <row r="1334" spans="2:13" x14ac:dyDescent="0.2">
      <c r="B1334">
        <v>0</v>
      </c>
      <c r="C1334">
        <v>0</v>
      </c>
      <c r="D1334">
        <v>0</v>
      </c>
      <c r="E1334">
        <v>0</v>
      </c>
      <c r="F1334">
        <v>0</v>
      </c>
      <c r="G1334">
        <v>1111111</v>
      </c>
      <c r="H1334">
        <v>0</v>
      </c>
      <c r="I1334">
        <v>0</v>
      </c>
      <c r="J1334">
        <v>0</v>
      </c>
      <c r="K1334">
        <v>0</v>
      </c>
      <c r="L1334">
        <v>0</v>
      </c>
      <c r="M1334">
        <v>0</v>
      </c>
    </row>
    <row r="1335" spans="2:13" x14ac:dyDescent="0.2">
      <c r="B1335">
        <v>0</v>
      </c>
      <c r="C1335">
        <v>0</v>
      </c>
      <c r="D1335">
        <v>0</v>
      </c>
      <c r="E1335">
        <v>0</v>
      </c>
      <c r="F1335">
        <v>0</v>
      </c>
      <c r="G1335">
        <v>1111111</v>
      </c>
      <c r="H1335">
        <v>0</v>
      </c>
      <c r="I1335">
        <v>0</v>
      </c>
      <c r="J1335">
        <v>0</v>
      </c>
      <c r="K1335">
        <v>0</v>
      </c>
      <c r="L1335">
        <v>0</v>
      </c>
      <c r="M1335">
        <v>0</v>
      </c>
    </row>
    <row r="1336" spans="2:13" x14ac:dyDescent="0.2">
      <c r="B1336">
        <v>0</v>
      </c>
      <c r="C1336">
        <v>0</v>
      </c>
      <c r="D1336">
        <v>0</v>
      </c>
      <c r="E1336">
        <v>0</v>
      </c>
      <c r="F1336">
        <v>0</v>
      </c>
      <c r="G1336">
        <v>1111111</v>
      </c>
      <c r="H1336">
        <v>0</v>
      </c>
      <c r="I1336">
        <v>0</v>
      </c>
      <c r="J1336">
        <v>0</v>
      </c>
      <c r="K1336">
        <v>0</v>
      </c>
      <c r="L1336">
        <v>0</v>
      </c>
      <c r="M1336">
        <v>0</v>
      </c>
    </row>
    <row r="1337" spans="2:13" x14ac:dyDescent="0.2">
      <c r="B1337">
        <v>0</v>
      </c>
      <c r="C1337">
        <v>0</v>
      </c>
      <c r="D1337">
        <v>0</v>
      </c>
      <c r="E1337">
        <v>0</v>
      </c>
      <c r="F1337">
        <v>0</v>
      </c>
      <c r="G1337">
        <v>1111111</v>
      </c>
      <c r="H1337">
        <v>0</v>
      </c>
      <c r="I1337">
        <v>0</v>
      </c>
      <c r="J1337">
        <v>0</v>
      </c>
      <c r="K1337">
        <v>0</v>
      </c>
      <c r="L1337">
        <v>0</v>
      </c>
      <c r="M1337">
        <v>0</v>
      </c>
    </row>
    <row r="1338" spans="2:13" x14ac:dyDescent="0.2">
      <c r="B1338">
        <v>0</v>
      </c>
      <c r="C1338">
        <v>0</v>
      </c>
      <c r="D1338">
        <v>0</v>
      </c>
      <c r="E1338">
        <v>0</v>
      </c>
      <c r="F1338">
        <v>0</v>
      </c>
      <c r="G1338">
        <v>1111111</v>
      </c>
      <c r="H1338">
        <v>0</v>
      </c>
      <c r="I1338">
        <v>0</v>
      </c>
      <c r="J1338">
        <v>0</v>
      </c>
      <c r="K1338">
        <v>0</v>
      </c>
      <c r="L1338">
        <v>0</v>
      </c>
      <c r="M1338">
        <v>0</v>
      </c>
    </row>
    <row r="1339" spans="2:13" x14ac:dyDescent="0.2">
      <c r="B1339">
        <v>0</v>
      </c>
      <c r="C1339">
        <v>0</v>
      </c>
      <c r="D1339">
        <v>0</v>
      </c>
      <c r="E1339">
        <v>0</v>
      </c>
      <c r="F1339">
        <v>0</v>
      </c>
      <c r="G1339">
        <v>1111111</v>
      </c>
      <c r="H1339">
        <v>0</v>
      </c>
      <c r="I1339">
        <v>0</v>
      </c>
      <c r="J1339">
        <v>0</v>
      </c>
      <c r="K1339">
        <v>0</v>
      </c>
      <c r="L1339">
        <v>0</v>
      </c>
      <c r="M1339">
        <v>0</v>
      </c>
    </row>
    <row r="1340" spans="2:13" x14ac:dyDescent="0.2">
      <c r="B1340">
        <v>0</v>
      </c>
      <c r="C1340">
        <v>0</v>
      </c>
      <c r="D1340">
        <v>0</v>
      </c>
      <c r="E1340">
        <v>0</v>
      </c>
      <c r="F1340">
        <v>0</v>
      </c>
      <c r="G1340">
        <v>1111111</v>
      </c>
      <c r="H1340">
        <v>0</v>
      </c>
      <c r="I1340">
        <v>0</v>
      </c>
      <c r="J1340">
        <v>0</v>
      </c>
      <c r="K1340">
        <v>0</v>
      </c>
      <c r="L1340">
        <v>0</v>
      </c>
      <c r="M1340">
        <v>0</v>
      </c>
    </row>
    <row r="1341" spans="2:13" x14ac:dyDescent="0.2">
      <c r="B1341">
        <v>0</v>
      </c>
      <c r="C1341">
        <v>0</v>
      </c>
      <c r="D1341">
        <v>0</v>
      </c>
      <c r="E1341">
        <v>0</v>
      </c>
      <c r="F1341">
        <v>0</v>
      </c>
      <c r="G1341">
        <v>1111111</v>
      </c>
      <c r="H1341">
        <v>0</v>
      </c>
      <c r="I1341">
        <v>0</v>
      </c>
      <c r="J1341">
        <v>0</v>
      </c>
      <c r="K1341">
        <v>0</v>
      </c>
      <c r="L1341">
        <v>0</v>
      </c>
      <c r="M1341">
        <v>0</v>
      </c>
    </row>
    <row r="1342" spans="2:13" x14ac:dyDescent="0.2">
      <c r="B1342">
        <v>0</v>
      </c>
      <c r="C1342">
        <v>0</v>
      </c>
      <c r="D1342">
        <v>0</v>
      </c>
      <c r="E1342">
        <v>0</v>
      </c>
      <c r="F1342">
        <v>0</v>
      </c>
      <c r="G1342">
        <v>1111111</v>
      </c>
      <c r="H1342">
        <v>0</v>
      </c>
      <c r="I1342">
        <v>0</v>
      </c>
      <c r="J1342">
        <v>0</v>
      </c>
      <c r="K1342">
        <v>0</v>
      </c>
      <c r="L1342">
        <v>0</v>
      </c>
      <c r="M1342">
        <v>0</v>
      </c>
    </row>
    <row r="1343" spans="2:13" x14ac:dyDescent="0.2">
      <c r="B1343">
        <v>0</v>
      </c>
      <c r="C1343">
        <v>0</v>
      </c>
      <c r="D1343">
        <v>0</v>
      </c>
      <c r="E1343">
        <v>0</v>
      </c>
      <c r="F1343">
        <v>0</v>
      </c>
      <c r="G1343">
        <v>1111111</v>
      </c>
      <c r="H1343">
        <v>0</v>
      </c>
      <c r="I1343">
        <v>0</v>
      </c>
      <c r="J1343">
        <v>0</v>
      </c>
      <c r="K1343">
        <v>0</v>
      </c>
      <c r="L1343">
        <v>0</v>
      </c>
      <c r="M1343">
        <v>0</v>
      </c>
    </row>
    <row r="1344" spans="2:13" x14ac:dyDescent="0.2">
      <c r="B1344">
        <v>0</v>
      </c>
      <c r="C1344">
        <v>0</v>
      </c>
      <c r="D1344">
        <v>0</v>
      </c>
      <c r="E1344">
        <v>0</v>
      </c>
      <c r="F1344">
        <v>0</v>
      </c>
      <c r="G1344">
        <v>1111111</v>
      </c>
      <c r="H1344">
        <v>0</v>
      </c>
      <c r="I1344">
        <v>0</v>
      </c>
      <c r="J1344">
        <v>0</v>
      </c>
      <c r="K1344">
        <v>0</v>
      </c>
      <c r="L1344">
        <v>0</v>
      </c>
      <c r="M1344">
        <v>0</v>
      </c>
    </row>
    <row r="1345" spans="2:13" x14ac:dyDescent="0.2">
      <c r="B1345">
        <v>0</v>
      </c>
      <c r="C1345">
        <v>0</v>
      </c>
      <c r="D1345">
        <v>0</v>
      </c>
      <c r="E1345">
        <v>0</v>
      </c>
      <c r="F1345">
        <v>0</v>
      </c>
      <c r="G1345">
        <v>1111111</v>
      </c>
      <c r="H1345">
        <v>0</v>
      </c>
      <c r="I1345">
        <v>0</v>
      </c>
      <c r="J1345">
        <v>0</v>
      </c>
      <c r="K1345">
        <v>0</v>
      </c>
      <c r="L1345">
        <v>0</v>
      </c>
      <c r="M1345">
        <v>0</v>
      </c>
    </row>
    <row r="1346" spans="2:13" x14ac:dyDescent="0.2">
      <c r="B1346">
        <v>0</v>
      </c>
      <c r="C1346">
        <v>0</v>
      </c>
      <c r="D1346">
        <v>0</v>
      </c>
      <c r="E1346">
        <v>0</v>
      </c>
      <c r="F1346">
        <v>0</v>
      </c>
      <c r="G1346">
        <v>1111111</v>
      </c>
      <c r="H1346">
        <v>0</v>
      </c>
      <c r="I1346">
        <v>0</v>
      </c>
      <c r="J1346">
        <v>0</v>
      </c>
      <c r="K1346">
        <v>0</v>
      </c>
      <c r="L1346">
        <v>0</v>
      </c>
      <c r="M1346">
        <v>0</v>
      </c>
    </row>
    <row r="1347" spans="2:13" x14ac:dyDescent="0.2">
      <c r="B1347">
        <v>0</v>
      </c>
      <c r="C1347">
        <v>0</v>
      </c>
      <c r="D1347">
        <v>0</v>
      </c>
      <c r="E1347">
        <v>0</v>
      </c>
      <c r="F1347">
        <v>0</v>
      </c>
      <c r="G1347">
        <v>1111111</v>
      </c>
      <c r="H1347">
        <v>0</v>
      </c>
      <c r="I1347">
        <v>0</v>
      </c>
      <c r="J1347">
        <v>0</v>
      </c>
      <c r="K1347">
        <v>0</v>
      </c>
      <c r="L1347">
        <v>0</v>
      </c>
      <c r="M1347">
        <v>0</v>
      </c>
    </row>
    <row r="1348" spans="2:13" x14ac:dyDescent="0.2">
      <c r="B1348">
        <v>0</v>
      </c>
      <c r="C1348">
        <v>0</v>
      </c>
      <c r="D1348">
        <v>0</v>
      </c>
      <c r="E1348">
        <v>0</v>
      </c>
      <c r="F1348">
        <v>0</v>
      </c>
      <c r="G1348">
        <v>1111111</v>
      </c>
      <c r="H1348">
        <v>0</v>
      </c>
      <c r="I1348">
        <v>0</v>
      </c>
      <c r="J1348">
        <v>0</v>
      </c>
      <c r="K1348">
        <v>0</v>
      </c>
      <c r="L1348">
        <v>0</v>
      </c>
      <c r="M1348">
        <v>0</v>
      </c>
    </row>
    <row r="1349" spans="2:13" x14ac:dyDescent="0.2">
      <c r="B1349">
        <v>0</v>
      </c>
      <c r="C1349">
        <v>0</v>
      </c>
      <c r="D1349">
        <v>0</v>
      </c>
      <c r="E1349">
        <v>0</v>
      </c>
      <c r="F1349">
        <v>0</v>
      </c>
      <c r="G1349">
        <v>1111111</v>
      </c>
      <c r="H1349">
        <v>0</v>
      </c>
      <c r="I1349">
        <v>0</v>
      </c>
      <c r="J1349">
        <v>0</v>
      </c>
      <c r="K1349">
        <v>0</v>
      </c>
      <c r="L1349">
        <v>0</v>
      </c>
      <c r="M1349">
        <v>0</v>
      </c>
    </row>
    <row r="1350" spans="2:13" x14ac:dyDescent="0.2">
      <c r="B1350">
        <v>0</v>
      </c>
      <c r="C1350">
        <v>0</v>
      </c>
      <c r="D1350">
        <v>0</v>
      </c>
      <c r="E1350">
        <v>0</v>
      </c>
      <c r="F1350">
        <v>0</v>
      </c>
      <c r="G1350">
        <v>1111111</v>
      </c>
      <c r="H1350">
        <v>0</v>
      </c>
      <c r="I1350">
        <v>0</v>
      </c>
      <c r="J1350">
        <v>0</v>
      </c>
      <c r="K1350">
        <v>0</v>
      </c>
      <c r="L1350">
        <v>0</v>
      </c>
      <c r="M1350">
        <v>0</v>
      </c>
    </row>
    <row r="1351" spans="2:13" x14ac:dyDescent="0.2">
      <c r="B1351">
        <v>0</v>
      </c>
      <c r="C1351">
        <v>0</v>
      </c>
      <c r="D1351">
        <v>0</v>
      </c>
      <c r="E1351">
        <v>0</v>
      </c>
      <c r="F1351">
        <v>0</v>
      </c>
      <c r="G1351">
        <v>1111111</v>
      </c>
      <c r="H1351">
        <v>0</v>
      </c>
      <c r="I1351">
        <v>0</v>
      </c>
      <c r="J1351">
        <v>0</v>
      </c>
      <c r="K1351">
        <v>0</v>
      </c>
      <c r="L1351">
        <v>0</v>
      </c>
      <c r="M1351">
        <v>0</v>
      </c>
    </row>
    <row r="1352" spans="2:13" x14ac:dyDescent="0.2">
      <c r="B1352">
        <v>0</v>
      </c>
      <c r="C1352">
        <v>0</v>
      </c>
      <c r="D1352">
        <v>0</v>
      </c>
      <c r="E1352">
        <v>0</v>
      </c>
      <c r="F1352">
        <v>0</v>
      </c>
      <c r="G1352">
        <v>1111111</v>
      </c>
      <c r="H1352">
        <v>0</v>
      </c>
      <c r="I1352">
        <v>0</v>
      </c>
      <c r="J1352">
        <v>0</v>
      </c>
      <c r="K1352">
        <v>0</v>
      </c>
      <c r="L1352">
        <v>0</v>
      </c>
      <c r="M1352">
        <v>0</v>
      </c>
    </row>
    <row r="1353" spans="2:13" x14ac:dyDescent="0.2">
      <c r="B1353">
        <v>0</v>
      </c>
      <c r="C1353">
        <v>0</v>
      </c>
      <c r="D1353">
        <v>0</v>
      </c>
      <c r="E1353">
        <v>0</v>
      </c>
      <c r="F1353">
        <v>0</v>
      </c>
      <c r="G1353">
        <v>1111111</v>
      </c>
      <c r="H1353">
        <v>0</v>
      </c>
      <c r="I1353">
        <v>0</v>
      </c>
      <c r="J1353">
        <v>0</v>
      </c>
      <c r="K1353">
        <v>0</v>
      </c>
      <c r="L1353">
        <v>0</v>
      </c>
      <c r="M1353">
        <v>0</v>
      </c>
    </row>
    <row r="1354" spans="2:13" x14ac:dyDescent="0.2">
      <c r="B1354">
        <v>0</v>
      </c>
      <c r="C1354">
        <v>0</v>
      </c>
      <c r="D1354">
        <v>0</v>
      </c>
      <c r="E1354">
        <v>0</v>
      </c>
      <c r="F1354">
        <v>0</v>
      </c>
      <c r="G1354">
        <v>1111111</v>
      </c>
      <c r="H1354">
        <v>0</v>
      </c>
      <c r="I1354">
        <v>0</v>
      </c>
      <c r="J1354">
        <v>0</v>
      </c>
      <c r="K1354">
        <v>0</v>
      </c>
      <c r="L1354">
        <v>0</v>
      </c>
      <c r="M1354">
        <v>0</v>
      </c>
    </row>
    <row r="1355" spans="2:13" x14ac:dyDescent="0.2">
      <c r="B1355">
        <v>0</v>
      </c>
      <c r="C1355">
        <v>0</v>
      </c>
      <c r="D1355">
        <v>0</v>
      </c>
      <c r="E1355">
        <v>0</v>
      </c>
      <c r="F1355">
        <v>0</v>
      </c>
      <c r="G1355">
        <v>1111111</v>
      </c>
      <c r="H1355">
        <v>0</v>
      </c>
      <c r="I1355">
        <v>0</v>
      </c>
      <c r="J1355">
        <v>0</v>
      </c>
      <c r="K1355">
        <v>0</v>
      </c>
      <c r="L1355">
        <v>0</v>
      </c>
      <c r="M1355">
        <v>0</v>
      </c>
    </row>
    <row r="1356" spans="2:13" x14ac:dyDescent="0.2">
      <c r="B1356">
        <v>0</v>
      </c>
      <c r="C1356">
        <v>0</v>
      </c>
      <c r="D1356">
        <v>0</v>
      </c>
      <c r="E1356">
        <v>0</v>
      </c>
      <c r="F1356">
        <v>0</v>
      </c>
      <c r="G1356">
        <v>1111111</v>
      </c>
      <c r="H1356">
        <v>0</v>
      </c>
      <c r="I1356">
        <v>0</v>
      </c>
      <c r="J1356">
        <v>0</v>
      </c>
      <c r="K1356">
        <v>0</v>
      </c>
      <c r="L1356">
        <v>0</v>
      </c>
      <c r="M1356">
        <v>0</v>
      </c>
    </row>
    <row r="1357" spans="2:13" x14ac:dyDescent="0.2">
      <c r="B1357">
        <v>0</v>
      </c>
      <c r="C1357">
        <v>0</v>
      </c>
      <c r="D1357">
        <v>0</v>
      </c>
      <c r="E1357">
        <v>0</v>
      </c>
      <c r="F1357">
        <v>0</v>
      </c>
      <c r="G1357">
        <v>1111111</v>
      </c>
      <c r="H1357">
        <v>0</v>
      </c>
      <c r="I1357">
        <v>0</v>
      </c>
      <c r="J1357">
        <v>0</v>
      </c>
      <c r="K1357">
        <v>0</v>
      </c>
      <c r="L1357">
        <v>0</v>
      </c>
      <c r="M1357">
        <v>0</v>
      </c>
    </row>
    <row r="1358" spans="2:13" x14ac:dyDescent="0.2">
      <c r="B1358">
        <v>0</v>
      </c>
      <c r="C1358">
        <v>0</v>
      </c>
      <c r="D1358">
        <v>0</v>
      </c>
      <c r="E1358">
        <v>0</v>
      </c>
      <c r="F1358">
        <v>0</v>
      </c>
      <c r="G1358">
        <v>1111111</v>
      </c>
      <c r="H1358">
        <v>0</v>
      </c>
      <c r="I1358">
        <v>0</v>
      </c>
      <c r="J1358">
        <v>0</v>
      </c>
      <c r="K1358">
        <v>0</v>
      </c>
      <c r="L1358">
        <v>0</v>
      </c>
      <c r="M1358">
        <v>0</v>
      </c>
    </row>
    <row r="1359" spans="2:13" x14ac:dyDescent="0.2">
      <c r="B1359">
        <v>0</v>
      </c>
      <c r="C1359">
        <v>0</v>
      </c>
      <c r="D1359">
        <v>0</v>
      </c>
      <c r="E1359">
        <v>0</v>
      </c>
      <c r="F1359">
        <v>0</v>
      </c>
      <c r="G1359">
        <v>1111111</v>
      </c>
      <c r="H1359">
        <v>0</v>
      </c>
      <c r="I1359">
        <v>0</v>
      </c>
      <c r="J1359">
        <v>0</v>
      </c>
      <c r="K1359">
        <v>0</v>
      </c>
      <c r="L1359">
        <v>0</v>
      </c>
      <c r="M1359">
        <v>0</v>
      </c>
    </row>
    <row r="1360" spans="2:13" x14ac:dyDescent="0.2">
      <c r="B1360">
        <v>0</v>
      </c>
      <c r="C1360">
        <v>0</v>
      </c>
      <c r="D1360">
        <v>0</v>
      </c>
      <c r="E1360">
        <v>0</v>
      </c>
      <c r="F1360">
        <v>0</v>
      </c>
      <c r="G1360">
        <v>1111111</v>
      </c>
      <c r="H1360">
        <v>0</v>
      </c>
      <c r="I1360">
        <v>0</v>
      </c>
      <c r="J1360">
        <v>0</v>
      </c>
      <c r="K1360">
        <v>0</v>
      </c>
      <c r="L1360">
        <v>0</v>
      </c>
      <c r="M1360">
        <v>0</v>
      </c>
    </row>
    <row r="1361" spans="2:13" x14ac:dyDescent="0.2">
      <c r="B1361">
        <v>0</v>
      </c>
      <c r="C1361">
        <v>0</v>
      </c>
      <c r="D1361">
        <v>0</v>
      </c>
      <c r="E1361">
        <v>0</v>
      </c>
      <c r="F1361">
        <v>0</v>
      </c>
      <c r="G1361">
        <v>1111111</v>
      </c>
      <c r="H1361">
        <v>0</v>
      </c>
      <c r="I1361">
        <v>0</v>
      </c>
      <c r="J1361">
        <v>0</v>
      </c>
      <c r="K1361">
        <v>0</v>
      </c>
      <c r="L1361">
        <v>0</v>
      </c>
      <c r="M1361">
        <v>0</v>
      </c>
    </row>
    <row r="1362" spans="2:13" x14ac:dyDescent="0.2">
      <c r="B1362">
        <v>0</v>
      </c>
      <c r="C1362">
        <v>0</v>
      </c>
      <c r="D1362">
        <v>0</v>
      </c>
      <c r="E1362">
        <v>0</v>
      </c>
      <c r="F1362">
        <v>0</v>
      </c>
      <c r="G1362">
        <v>1111111</v>
      </c>
      <c r="H1362">
        <v>0</v>
      </c>
      <c r="I1362">
        <v>0</v>
      </c>
      <c r="J1362">
        <v>0</v>
      </c>
      <c r="K1362">
        <v>0</v>
      </c>
      <c r="L1362">
        <v>0</v>
      </c>
      <c r="M1362">
        <v>0</v>
      </c>
    </row>
    <row r="1363" spans="2:13" x14ac:dyDescent="0.2">
      <c r="B1363">
        <v>0</v>
      </c>
      <c r="C1363">
        <v>0</v>
      </c>
      <c r="D1363">
        <v>0</v>
      </c>
      <c r="E1363">
        <v>0</v>
      </c>
      <c r="F1363">
        <v>0</v>
      </c>
      <c r="G1363">
        <v>1111111</v>
      </c>
      <c r="H1363">
        <v>0</v>
      </c>
      <c r="I1363">
        <v>0</v>
      </c>
      <c r="J1363">
        <v>0</v>
      </c>
      <c r="K1363">
        <v>0</v>
      </c>
      <c r="L1363">
        <v>0</v>
      </c>
      <c r="M1363">
        <v>0</v>
      </c>
    </row>
    <row r="1364" spans="2:13" x14ac:dyDescent="0.2">
      <c r="B1364">
        <v>0</v>
      </c>
      <c r="C1364">
        <v>0</v>
      </c>
      <c r="D1364">
        <v>0</v>
      </c>
      <c r="E1364">
        <v>0</v>
      </c>
      <c r="F1364">
        <v>0</v>
      </c>
      <c r="G1364">
        <v>1111111</v>
      </c>
      <c r="H1364">
        <v>0</v>
      </c>
      <c r="I1364">
        <v>0</v>
      </c>
      <c r="J1364">
        <v>0</v>
      </c>
      <c r="K1364">
        <v>0</v>
      </c>
      <c r="L1364">
        <v>0</v>
      </c>
      <c r="M1364">
        <v>0</v>
      </c>
    </row>
    <row r="1365" spans="2:13" x14ac:dyDescent="0.2">
      <c r="B1365">
        <v>0</v>
      </c>
      <c r="C1365">
        <v>0</v>
      </c>
      <c r="D1365">
        <v>0</v>
      </c>
      <c r="E1365">
        <v>0</v>
      </c>
      <c r="F1365">
        <v>0</v>
      </c>
      <c r="G1365">
        <v>1111111</v>
      </c>
      <c r="H1365">
        <v>0</v>
      </c>
      <c r="I1365">
        <v>0</v>
      </c>
      <c r="J1365">
        <v>0</v>
      </c>
      <c r="K1365">
        <v>0</v>
      </c>
      <c r="L1365">
        <v>0</v>
      </c>
      <c r="M1365">
        <v>0</v>
      </c>
    </row>
    <row r="1366" spans="2:13" x14ac:dyDescent="0.2">
      <c r="B1366">
        <v>0</v>
      </c>
      <c r="C1366">
        <v>0</v>
      </c>
      <c r="D1366">
        <v>0</v>
      </c>
      <c r="E1366">
        <v>0</v>
      </c>
      <c r="F1366">
        <v>0</v>
      </c>
      <c r="G1366">
        <v>1111111</v>
      </c>
      <c r="H1366">
        <v>0</v>
      </c>
      <c r="I1366">
        <v>0</v>
      </c>
      <c r="J1366">
        <v>0</v>
      </c>
      <c r="K1366">
        <v>0</v>
      </c>
      <c r="L1366">
        <v>0</v>
      </c>
      <c r="M1366">
        <v>0</v>
      </c>
    </row>
    <row r="1367" spans="2:13" x14ac:dyDescent="0.2">
      <c r="B1367">
        <v>0</v>
      </c>
      <c r="C1367">
        <v>0</v>
      </c>
      <c r="D1367">
        <v>0</v>
      </c>
      <c r="E1367">
        <v>0</v>
      </c>
      <c r="F1367">
        <v>0</v>
      </c>
      <c r="G1367">
        <v>1111111</v>
      </c>
      <c r="H1367">
        <v>0</v>
      </c>
      <c r="I1367">
        <v>0</v>
      </c>
      <c r="J1367">
        <v>0</v>
      </c>
      <c r="K1367">
        <v>0</v>
      </c>
      <c r="L1367">
        <v>0</v>
      </c>
      <c r="M1367">
        <v>0</v>
      </c>
    </row>
    <row r="1368" spans="2:13" x14ac:dyDescent="0.2">
      <c r="B1368">
        <v>0</v>
      </c>
      <c r="C1368">
        <v>0</v>
      </c>
      <c r="D1368">
        <v>0</v>
      </c>
      <c r="E1368">
        <v>0</v>
      </c>
      <c r="F1368">
        <v>0</v>
      </c>
      <c r="G1368">
        <v>1111111</v>
      </c>
      <c r="H1368">
        <v>0</v>
      </c>
      <c r="I1368">
        <v>0</v>
      </c>
      <c r="J1368">
        <v>0</v>
      </c>
      <c r="K1368">
        <v>0</v>
      </c>
      <c r="L1368">
        <v>0</v>
      </c>
      <c r="M1368">
        <v>0</v>
      </c>
    </row>
    <row r="1369" spans="2:13" x14ac:dyDescent="0.2">
      <c r="B1369">
        <v>0</v>
      </c>
      <c r="C1369">
        <v>0</v>
      </c>
      <c r="D1369">
        <v>0</v>
      </c>
      <c r="E1369">
        <v>0</v>
      </c>
      <c r="F1369">
        <v>0</v>
      </c>
      <c r="G1369">
        <v>1111111</v>
      </c>
      <c r="H1369">
        <v>0</v>
      </c>
      <c r="I1369">
        <v>0</v>
      </c>
      <c r="J1369">
        <v>0</v>
      </c>
      <c r="K1369">
        <v>0</v>
      </c>
      <c r="L1369">
        <v>0</v>
      </c>
      <c r="M1369">
        <v>0</v>
      </c>
    </row>
    <row r="1370" spans="2:13" x14ac:dyDescent="0.2">
      <c r="B1370">
        <v>0</v>
      </c>
      <c r="C1370">
        <v>0</v>
      </c>
      <c r="D1370">
        <v>0</v>
      </c>
      <c r="E1370">
        <v>0</v>
      </c>
      <c r="F1370">
        <v>0</v>
      </c>
      <c r="G1370">
        <v>1111111</v>
      </c>
      <c r="H1370">
        <v>0</v>
      </c>
      <c r="I1370">
        <v>0</v>
      </c>
      <c r="J1370">
        <v>0</v>
      </c>
      <c r="K1370">
        <v>0</v>
      </c>
      <c r="L1370">
        <v>0</v>
      </c>
      <c r="M1370">
        <v>0</v>
      </c>
    </row>
    <row r="1371" spans="2:13" x14ac:dyDescent="0.2">
      <c r="B1371">
        <v>0</v>
      </c>
      <c r="C1371">
        <v>0</v>
      </c>
      <c r="D1371">
        <v>0</v>
      </c>
      <c r="E1371">
        <v>0</v>
      </c>
      <c r="F1371">
        <v>0</v>
      </c>
      <c r="G1371">
        <v>1111111</v>
      </c>
      <c r="H1371">
        <v>0</v>
      </c>
      <c r="I1371">
        <v>0</v>
      </c>
      <c r="J1371">
        <v>0</v>
      </c>
      <c r="K1371">
        <v>0</v>
      </c>
      <c r="L1371">
        <v>0</v>
      </c>
      <c r="M1371">
        <v>0</v>
      </c>
    </row>
    <row r="1372" spans="2:13" x14ac:dyDescent="0.2">
      <c r="B1372">
        <v>0</v>
      </c>
      <c r="C1372">
        <v>0</v>
      </c>
      <c r="D1372">
        <v>0</v>
      </c>
      <c r="E1372">
        <v>0</v>
      </c>
      <c r="F1372">
        <v>0</v>
      </c>
      <c r="G1372">
        <v>1111111</v>
      </c>
      <c r="H1372">
        <v>0</v>
      </c>
      <c r="I1372">
        <v>0</v>
      </c>
      <c r="J1372">
        <v>0</v>
      </c>
      <c r="K1372">
        <v>0</v>
      </c>
      <c r="L1372">
        <v>0</v>
      </c>
      <c r="M1372">
        <v>0</v>
      </c>
    </row>
    <row r="1373" spans="2:13" x14ac:dyDescent="0.2">
      <c r="B1373">
        <v>0</v>
      </c>
      <c r="C1373">
        <v>0</v>
      </c>
      <c r="D1373">
        <v>0</v>
      </c>
      <c r="E1373">
        <v>0</v>
      </c>
      <c r="F1373">
        <v>0</v>
      </c>
      <c r="G1373">
        <v>1111111</v>
      </c>
      <c r="H1373">
        <v>0</v>
      </c>
      <c r="I1373">
        <v>0</v>
      </c>
      <c r="J1373">
        <v>0</v>
      </c>
      <c r="K1373">
        <v>0</v>
      </c>
      <c r="L1373">
        <v>0</v>
      </c>
      <c r="M1373">
        <v>0</v>
      </c>
    </row>
    <row r="1374" spans="2:13" x14ac:dyDescent="0.2">
      <c r="B1374">
        <v>0</v>
      </c>
      <c r="C1374">
        <v>0</v>
      </c>
      <c r="D1374">
        <v>0</v>
      </c>
      <c r="E1374">
        <v>0</v>
      </c>
      <c r="F1374">
        <v>0</v>
      </c>
      <c r="G1374">
        <v>1111111</v>
      </c>
      <c r="H1374">
        <v>0</v>
      </c>
      <c r="I1374">
        <v>0</v>
      </c>
      <c r="J1374">
        <v>0</v>
      </c>
      <c r="K1374">
        <v>0</v>
      </c>
      <c r="L1374">
        <v>0</v>
      </c>
      <c r="M1374">
        <v>0</v>
      </c>
    </row>
    <row r="1375" spans="2:13" x14ac:dyDescent="0.2">
      <c r="B1375">
        <v>0</v>
      </c>
      <c r="C1375">
        <v>0</v>
      </c>
      <c r="D1375">
        <v>0</v>
      </c>
      <c r="E1375">
        <v>0</v>
      </c>
      <c r="F1375">
        <v>0</v>
      </c>
      <c r="G1375">
        <v>1111111</v>
      </c>
      <c r="H1375">
        <v>0</v>
      </c>
      <c r="I1375">
        <v>0</v>
      </c>
      <c r="J1375">
        <v>0</v>
      </c>
      <c r="K1375">
        <v>0</v>
      </c>
      <c r="L1375">
        <v>0</v>
      </c>
      <c r="M1375">
        <v>0</v>
      </c>
    </row>
    <row r="1376" spans="2:13" x14ac:dyDescent="0.2">
      <c r="B1376">
        <v>0</v>
      </c>
      <c r="C1376">
        <v>0</v>
      </c>
      <c r="D1376">
        <v>0</v>
      </c>
      <c r="E1376">
        <v>0</v>
      </c>
      <c r="F1376">
        <v>0</v>
      </c>
      <c r="G1376">
        <v>1111111</v>
      </c>
      <c r="H1376">
        <v>0</v>
      </c>
      <c r="I1376">
        <v>0</v>
      </c>
      <c r="J1376">
        <v>0</v>
      </c>
      <c r="K1376">
        <v>0</v>
      </c>
      <c r="L1376">
        <v>0</v>
      </c>
      <c r="M1376">
        <v>0</v>
      </c>
    </row>
    <row r="1377" spans="2:13" x14ac:dyDescent="0.2">
      <c r="B1377">
        <v>0</v>
      </c>
      <c r="C1377">
        <v>0</v>
      </c>
      <c r="D1377">
        <v>0</v>
      </c>
      <c r="E1377">
        <v>0</v>
      </c>
      <c r="F1377">
        <v>0</v>
      </c>
      <c r="G1377">
        <v>1111111</v>
      </c>
      <c r="H1377">
        <v>0</v>
      </c>
      <c r="I1377">
        <v>0</v>
      </c>
      <c r="J1377">
        <v>0</v>
      </c>
      <c r="K1377">
        <v>0</v>
      </c>
      <c r="L1377">
        <v>0</v>
      </c>
      <c r="M1377">
        <v>0</v>
      </c>
    </row>
    <row r="1378" spans="2:13" x14ac:dyDescent="0.2">
      <c r="B1378">
        <v>0</v>
      </c>
      <c r="C1378">
        <v>0</v>
      </c>
      <c r="D1378">
        <v>0</v>
      </c>
      <c r="E1378">
        <v>0</v>
      </c>
      <c r="F1378">
        <v>0</v>
      </c>
      <c r="G1378">
        <v>1111111</v>
      </c>
      <c r="H1378">
        <v>0</v>
      </c>
      <c r="I1378">
        <v>0</v>
      </c>
      <c r="J1378">
        <v>0</v>
      </c>
      <c r="K1378">
        <v>0</v>
      </c>
      <c r="L1378">
        <v>0</v>
      </c>
      <c r="M1378">
        <v>0</v>
      </c>
    </row>
    <row r="1379" spans="2:13" x14ac:dyDescent="0.2">
      <c r="B1379">
        <v>0</v>
      </c>
      <c r="C1379">
        <v>0</v>
      </c>
      <c r="D1379">
        <v>0</v>
      </c>
      <c r="E1379">
        <v>0</v>
      </c>
      <c r="F1379">
        <v>0</v>
      </c>
      <c r="G1379">
        <v>1111111</v>
      </c>
      <c r="H1379">
        <v>0</v>
      </c>
      <c r="I1379">
        <v>0</v>
      </c>
      <c r="J1379">
        <v>0</v>
      </c>
      <c r="K1379">
        <v>0</v>
      </c>
      <c r="L1379">
        <v>0</v>
      </c>
      <c r="M1379">
        <v>0</v>
      </c>
    </row>
    <row r="1380" spans="2:13" x14ac:dyDescent="0.2">
      <c r="B1380">
        <v>0</v>
      </c>
      <c r="C1380">
        <v>0</v>
      </c>
      <c r="D1380">
        <v>0</v>
      </c>
      <c r="E1380">
        <v>0</v>
      </c>
      <c r="F1380">
        <v>0</v>
      </c>
      <c r="G1380">
        <v>1111111</v>
      </c>
      <c r="H1380">
        <v>0</v>
      </c>
      <c r="I1380">
        <v>0</v>
      </c>
      <c r="J1380">
        <v>0</v>
      </c>
      <c r="K1380">
        <v>0</v>
      </c>
      <c r="L1380">
        <v>0</v>
      </c>
      <c r="M1380">
        <v>0</v>
      </c>
    </row>
    <row r="1381" spans="2:13" x14ac:dyDescent="0.2">
      <c r="B1381">
        <v>0</v>
      </c>
      <c r="C1381">
        <v>0</v>
      </c>
      <c r="D1381">
        <v>0</v>
      </c>
      <c r="E1381">
        <v>0</v>
      </c>
      <c r="F1381">
        <v>0</v>
      </c>
      <c r="G1381">
        <v>1111111</v>
      </c>
      <c r="H1381">
        <v>0</v>
      </c>
      <c r="I1381">
        <v>0</v>
      </c>
      <c r="J1381">
        <v>0</v>
      </c>
      <c r="K1381">
        <v>0</v>
      </c>
      <c r="L1381">
        <v>0</v>
      </c>
      <c r="M1381">
        <v>0</v>
      </c>
    </row>
    <row r="1382" spans="2:13" x14ac:dyDescent="0.2">
      <c r="B1382">
        <v>0</v>
      </c>
      <c r="C1382">
        <v>0</v>
      </c>
      <c r="D1382">
        <v>0</v>
      </c>
      <c r="E1382">
        <v>0</v>
      </c>
      <c r="F1382">
        <v>0</v>
      </c>
      <c r="G1382">
        <v>1111111</v>
      </c>
      <c r="H1382">
        <v>0</v>
      </c>
      <c r="I1382">
        <v>0</v>
      </c>
      <c r="J1382">
        <v>0</v>
      </c>
      <c r="K1382">
        <v>0</v>
      </c>
      <c r="L1382">
        <v>0</v>
      </c>
      <c r="M1382">
        <v>0</v>
      </c>
    </row>
    <row r="1383" spans="2:13" x14ac:dyDescent="0.2">
      <c r="B1383">
        <v>0</v>
      </c>
      <c r="C1383">
        <v>0</v>
      </c>
      <c r="D1383">
        <v>0</v>
      </c>
      <c r="E1383">
        <v>0</v>
      </c>
      <c r="F1383">
        <v>0</v>
      </c>
      <c r="G1383">
        <v>1111111</v>
      </c>
      <c r="H1383">
        <v>0</v>
      </c>
      <c r="I1383">
        <v>0</v>
      </c>
      <c r="J1383">
        <v>0</v>
      </c>
      <c r="K1383">
        <v>0</v>
      </c>
      <c r="L1383">
        <v>0</v>
      </c>
      <c r="M1383">
        <v>0</v>
      </c>
    </row>
    <row r="1384" spans="2:13" x14ac:dyDescent="0.2">
      <c r="B1384">
        <v>0</v>
      </c>
      <c r="C1384">
        <v>0</v>
      </c>
      <c r="D1384">
        <v>0</v>
      </c>
      <c r="E1384">
        <v>0</v>
      </c>
      <c r="F1384">
        <v>0</v>
      </c>
      <c r="G1384">
        <v>1111111</v>
      </c>
      <c r="H1384">
        <v>0</v>
      </c>
      <c r="I1384">
        <v>0</v>
      </c>
      <c r="J1384">
        <v>0</v>
      </c>
      <c r="K1384">
        <v>0</v>
      </c>
      <c r="L1384">
        <v>0</v>
      </c>
      <c r="M1384">
        <v>0</v>
      </c>
    </row>
    <row r="1385" spans="2:13" x14ac:dyDescent="0.2">
      <c r="B1385">
        <v>0</v>
      </c>
      <c r="C1385">
        <v>0</v>
      </c>
      <c r="D1385">
        <v>0</v>
      </c>
      <c r="E1385">
        <v>0</v>
      </c>
      <c r="F1385">
        <v>0</v>
      </c>
      <c r="G1385">
        <v>1111111</v>
      </c>
      <c r="H1385">
        <v>0</v>
      </c>
      <c r="I1385">
        <v>0</v>
      </c>
      <c r="J1385">
        <v>0</v>
      </c>
      <c r="K1385">
        <v>0</v>
      </c>
      <c r="L1385">
        <v>0</v>
      </c>
      <c r="M1385">
        <v>0</v>
      </c>
    </row>
    <row r="1386" spans="2:13" x14ac:dyDescent="0.2">
      <c r="B1386">
        <v>0</v>
      </c>
      <c r="C1386">
        <v>0</v>
      </c>
      <c r="D1386">
        <v>0</v>
      </c>
      <c r="E1386">
        <v>0</v>
      </c>
      <c r="F1386">
        <v>0</v>
      </c>
      <c r="G1386">
        <v>1111111</v>
      </c>
      <c r="H1386">
        <v>0</v>
      </c>
      <c r="I1386">
        <v>0</v>
      </c>
      <c r="J1386">
        <v>0</v>
      </c>
      <c r="K1386">
        <v>0</v>
      </c>
      <c r="L1386">
        <v>0</v>
      </c>
      <c r="M1386">
        <v>0</v>
      </c>
    </row>
    <row r="1387" spans="2:13" x14ac:dyDescent="0.2">
      <c r="B1387">
        <v>0</v>
      </c>
      <c r="C1387">
        <v>0</v>
      </c>
      <c r="D1387">
        <v>0</v>
      </c>
      <c r="E1387">
        <v>0</v>
      </c>
      <c r="F1387">
        <v>0</v>
      </c>
      <c r="G1387">
        <v>1111111</v>
      </c>
      <c r="H1387">
        <v>0</v>
      </c>
      <c r="I1387">
        <v>0</v>
      </c>
      <c r="J1387">
        <v>0</v>
      </c>
      <c r="K1387">
        <v>0</v>
      </c>
      <c r="L1387">
        <v>0</v>
      </c>
      <c r="M1387">
        <v>0</v>
      </c>
    </row>
    <row r="1388" spans="2:13" x14ac:dyDescent="0.2">
      <c r="B1388">
        <v>0</v>
      </c>
      <c r="C1388">
        <v>0</v>
      </c>
      <c r="D1388">
        <v>0</v>
      </c>
      <c r="E1388">
        <v>0</v>
      </c>
      <c r="F1388">
        <v>0</v>
      </c>
      <c r="G1388">
        <v>1111111</v>
      </c>
      <c r="H1388">
        <v>0</v>
      </c>
      <c r="I1388">
        <v>0</v>
      </c>
      <c r="J1388">
        <v>0</v>
      </c>
      <c r="K1388">
        <v>0</v>
      </c>
      <c r="L1388">
        <v>0</v>
      </c>
      <c r="M1388">
        <v>0</v>
      </c>
    </row>
    <row r="1389" spans="2:13" x14ac:dyDescent="0.2">
      <c r="B1389">
        <v>0</v>
      </c>
      <c r="C1389">
        <v>0</v>
      </c>
      <c r="D1389">
        <v>0</v>
      </c>
      <c r="E1389">
        <v>0</v>
      </c>
      <c r="F1389">
        <v>0</v>
      </c>
      <c r="G1389">
        <v>1111111</v>
      </c>
      <c r="H1389">
        <v>0</v>
      </c>
      <c r="I1389">
        <v>0</v>
      </c>
      <c r="J1389">
        <v>0</v>
      </c>
      <c r="K1389">
        <v>0</v>
      </c>
      <c r="L1389">
        <v>0</v>
      </c>
      <c r="M1389">
        <v>0</v>
      </c>
    </row>
    <row r="1390" spans="2:13" x14ac:dyDescent="0.2">
      <c r="B1390">
        <v>0</v>
      </c>
      <c r="C1390">
        <v>0</v>
      </c>
      <c r="D1390">
        <v>0</v>
      </c>
      <c r="E1390">
        <v>0</v>
      </c>
      <c r="F1390">
        <v>0</v>
      </c>
      <c r="G1390">
        <v>1111111</v>
      </c>
      <c r="H1390">
        <v>0</v>
      </c>
      <c r="I1390">
        <v>0</v>
      </c>
      <c r="J1390">
        <v>0</v>
      </c>
      <c r="K1390">
        <v>0</v>
      </c>
      <c r="L1390">
        <v>0</v>
      </c>
      <c r="M1390">
        <v>0</v>
      </c>
    </row>
    <row r="1391" spans="2:13" x14ac:dyDescent="0.2">
      <c r="B1391">
        <v>0</v>
      </c>
      <c r="C1391">
        <v>0</v>
      </c>
      <c r="D1391">
        <v>0</v>
      </c>
      <c r="E1391">
        <v>0</v>
      </c>
      <c r="F1391">
        <v>0</v>
      </c>
      <c r="G1391">
        <v>1111111</v>
      </c>
      <c r="H1391">
        <v>0</v>
      </c>
      <c r="I1391">
        <v>0</v>
      </c>
      <c r="J1391">
        <v>0</v>
      </c>
      <c r="K1391">
        <v>0</v>
      </c>
      <c r="L1391">
        <v>0</v>
      </c>
      <c r="M1391">
        <v>0</v>
      </c>
    </row>
    <row r="1392" spans="2:13" x14ac:dyDescent="0.2">
      <c r="B1392">
        <v>0</v>
      </c>
      <c r="C1392">
        <v>0</v>
      </c>
      <c r="D1392">
        <v>0</v>
      </c>
      <c r="E1392">
        <v>0</v>
      </c>
      <c r="F1392">
        <v>0</v>
      </c>
      <c r="G1392">
        <v>1111111</v>
      </c>
      <c r="H1392">
        <v>0</v>
      </c>
      <c r="I1392">
        <v>0</v>
      </c>
      <c r="J1392">
        <v>0</v>
      </c>
      <c r="K1392">
        <v>0</v>
      </c>
      <c r="L1392">
        <v>0</v>
      </c>
      <c r="M1392">
        <v>0</v>
      </c>
    </row>
    <row r="1393" spans="2:13" x14ac:dyDescent="0.2">
      <c r="B1393">
        <v>0</v>
      </c>
      <c r="C1393">
        <v>0</v>
      </c>
      <c r="D1393">
        <v>0</v>
      </c>
      <c r="E1393">
        <v>0</v>
      </c>
      <c r="F1393">
        <v>0</v>
      </c>
      <c r="G1393">
        <v>1111111</v>
      </c>
      <c r="H1393">
        <v>0</v>
      </c>
      <c r="I1393">
        <v>0</v>
      </c>
      <c r="J1393">
        <v>0</v>
      </c>
      <c r="K1393">
        <v>0</v>
      </c>
      <c r="L1393">
        <v>0</v>
      </c>
      <c r="M1393">
        <v>0</v>
      </c>
    </row>
    <row r="1394" spans="2:13" x14ac:dyDescent="0.2">
      <c r="B1394">
        <v>0</v>
      </c>
      <c r="C1394">
        <v>0</v>
      </c>
      <c r="D1394">
        <v>0</v>
      </c>
      <c r="E1394">
        <v>0</v>
      </c>
      <c r="F1394">
        <v>0</v>
      </c>
      <c r="G1394">
        <v>1111111</v>
      </c>
      <c r="H1394">
        <v>0</v>
      </c>
      <c r="I1394">
        <v>0</v>
      </c>
      <c r="J1394">
        <v>0</v>
      </c>
      <c r="K1394">
        <v>0</v>
      </c>
      <c r="L1394">
        <v>0</v>
      </c>
      <c r="M1394">
        <v>0</v>
      </c>
    </row>
    <row r="1395" spans="2:13" x14ac:dyDescent="0.2">
      <c r="B1395">
        <v>0</v>
      </c>
      <c r="C1395">
        <v>0</v>
      </c>
      <c r="D1395">
        <v>0</v>
      </c>
      <c r="E1395">
        <v>0</v>
      </c>
      <c r="F1395">
        <v>0</v>
      </c>
      <c r="G1395">
        <v>1111111</v>
      </c>
      <c r="H1395">
        <v>0</v>
      </c>
      <c r="I1395">
        <v>0</v>
      </c>
      <c r="J1395">
        <v>0</v>
      </c>
      <c r="K1395">
        <v>0</v>
      </c>
      <c r="L1395">
        <v>0</v>
      </c>
      <c r="M1395">
        <v>0</v>
      </c>
    </row>
    <row r="1396" spans="2:13" x14ac:dyDescent="0.2">
      <c r="B1396">
        <v>0</v>
      </c>
      <c r="C1396">
        <v>0</v>
      </c>
      <c r="D1396">
        <v>0</v>
      </c>
      <c r="E1396">
        <v>0</v>
      </c>
      <c r="F1396">
        <v>0</v>
      </c>
      <c r="G1396">
        <v>1111111</v>
      </c>
      <c r="H1396">
        <v>0</v>
      </c>
      <c r="I1396">
        <v>0</v>
      </c>
      <c r="J1396">
        <v>0</v>
      </c>
      <c r="K1396">
        <v>0</v>
      </c>
      <c r="L1396">
        <v>0</v>
      </c>
      <c r="M1396">
        <v>0</v>
      </c>
    </row>
    <row r="1397" spans="2:13" x14ac:dyDescent="0.2">
      <c r="B1397">
        <v>0</v>
      </c>
      <c r="C1397">
        <v>0</v>
      </c>
      <c r="D1397">
        <v>0</v>
      </c>
      <c r="E1397">
        <v>0</v>
      </c>
      <c r="F1397">
        <v>0</v>
      </c>
      <c r="G1397">
        <v>1111111</v>
      </c>
      <c r="H1397">
        <v>0</v>
      </c>
      <c r="I1397">
        <v>0</v>
      </c>
      <c r="J1397">
        <v>0</v>
      </c>
      <c r="K1397">
        <v>0</v>
      </c>
      <c r="L1397">
        <v>0</v>
      </c>
      <c r="M1397">
        <v>0</v>
      </c>
    </row>
    <row r="1398" spans="2:13" x14ac:dyDescent="0.2">
      <c r="B1398">
        <v>0</v>
      </c>
      <c r="C1398">
        <v>0</v>
      </c>
      <c r="D1398">
        <v>0</v>
      </c>
      <c r="E1398">
        <v>0</v>
      </c>
      <c r="F1398">
        <v>0</v>
      </c>
      <c r="G1398">
        <v>1111111</v>
      </c>
      <c r="H1398">
        <v>0</v>
      </c>
      <c r="I1398">
        <v>0</v>
      </c>
      <c r="J1398">
        <v>0</v>
      </c>
      <c r="K1398">
        <v>0</v>
      </c>
      <c r="L1398">
        <v>0</v>
      </c>
      <c r="M1398">
        <v>0</v>
      </c>
    </row>
    <row r="1399" spans="2:13" x14ac:dyDescent="0.2">
      <c r="B1399">
        <v>0</v>
      </c>
      <c r="C1399">
        <v>0</v>
      </c>
      <c r="D1399">
        <v>0</v>
      </c>
      <c r="E1399">
        <v>0</v>
      </c>
      <c r="F1399">
        <v>0</v>
      </c>
      <c r="G1399">
        <v>1111111</v>
      </c>
      <c r="H1399">
        <v>0</v>
      </c>
      <c r="I1399">
        <v>0</v>
      </c>
      <c r="J1399">
        <v>0</v>
      </c>
      <c r="K1399">
        <v>0</v>
      </c>
      <c r="L1399">
        <v>0</v>
      </c>
      <c r="M1399">
        <v>0</v>
      </c>
    </row>
    <row r="1400" spans="2:13" x14ac:dyDescent="0.2">
      <c r="B1400">
        <v>0</v>
      </c>
      <c r="C1400">
        <v>0</v>
      </c>
      <c r="D1400">
        <v>0</v>
      </c>
      <c r="E1400">
        <v>0</v>
      </c>
      <c r="F1400">
        <v>0</v>
      </c>
      <c r="G1400">
        <v>1111111</v>
      </c>
      <c r="H1400">
        <v>0</v>
      </c>
      <c r="I1400">
        <v>0</v>
      </c>
      <c r="J1400">
        <v>0</v>
      </c>
      <c r="K1400">
        <v>0</v>
      </c>
      <c r="L1400">
        <v>0</v>
      </c>
      <c r="M1400">
        <v>0</v>
      </c>
    </row>
    <row r="1401" spans="2:13" x14ac:dyDescent="0.2">
      <c r="B1401">
        <v>0</v>
      </c>
      <c r="C1401">
        <v>0</v>
      </c>
      <c r="D1401">
        <v>0</v>
      </c>
      <c r="E1401">
        <v>0</v>
      </c>
      <c r="F1401">
        <v>0</v>
      </c>
      <c r="G1401">
        <v>1111111</v>
      </c>
      <c r="H1401">
        <v>0</v>
      </c>
      <c r="I1401">
        <v>0</v>
      </c>
      <c r="J1401">
        <v>0</v>
      </c>
      <c r="K1401">
        <v>0</v>
      </c>
      <c r="L1401">
        <v>0</v>
      </c>
      <c r="M1401">
        <v>0</v>
      </c>
    </row>
    <row r="1402" spans="2:13" x14ac:dyDescent="0.2">
      <c r="B1402">
        <v>0</v>
      </c>
      <c r="C1402">
        <v>0</v>
      </c>
      <c r="D1402">
        <v>0</v>
      </c>
      <c r="E1402">
        <v>0</v>
      </c>
      <c r="F1402">
        <v>0</v>
      </c>
      <c r="G1402">
        <v>1111111</v>
      </c>
      <c r="H1402">
        <v>0</v>
      </c>
      <c r="I1402">
        <v>0</v>
      </c>
      <c r="J1402">
        <v>0</v>
      </c>
      <c r="K1402">
        <v>0</v>
      </c>
      <c r="L1402">
        <v>0</v>
      </c>
      <c r="M1402">
        <v>0</v>
      </c>
    </row>
    <row r="1403" spans="2:13" x14ac:dyDescent="0.2">
      <c r="B1403">
        <v>0</v>
      </c>
      <c r="C1403">
        <v>0</v>
      </c>
      <c r="D1403">
        <v>0</v>
      </c>
      <c r="E1403">
        <v>0</v>
      </c>
      <c r="F1403">
        <v>0</v>
      </c>
      <c r="G1403">
        <v>1111111</v>
      </c>
      <c r="H1403">
        <v>0</v>
      </c>
      <c r="I1403">
        <v>0</v>
      </c>
      <c r="J1403">
        <v>0</v>
      </c>
      <c r="K1403">
        <v>0</v>
      </c>
      <c r="L1403">
        <v>0</v>
      </c>
      <c r="M1403">
        <v>0</v>
      </c>
    </row>
    <row r="1404" spans="2:13" x14ac:dyDescent="0.2">
      <c r="B1404">
        <v>0</v>
      </c>
      <c r="C1404">
        <v>0</v>
      </c>
      <c r="D1404">
        <v>0</v>
      </c>
      <c r="E1404">
        <v>0</v>
      </c>
      <c r="F1404">
        <v>0</v>
      </c>
      <c r="G1404">
        <v>1111111</v>
      </c>
      <c r="H1404">
        <v>0</v>
      </c>
      <c r="I1404">
        <v>0</v>
      </c>
      <c r="J1404">
        <v>0</v>
      </c>
      <c r="K1404">
        <v>0</v>
      </c>
      <c r="L1404">
        <v>0</v>
      </c>
      <c r="M1404">
        <v>0</v>
      </c>
    </row>
    <row r="1405" spans="2:13" x14ac:dyDescent="0.2">
      <c r="B1405">
        <v>0</v>
      </c>
      <c r="C1405">
        <v>0</v>
      </c>
      <c r="D1405">
        <v>0</v>
      </c>
      <c r="E1405">
        <v>0</v>
      </c>
      <c r="F1405">
        <v>0</v>
      </c>
      <c r="G1405">
        <v>1111111</v>
      </c>
      <c r="H1405">
        <v>0</v>
      </c>
      <c r="I1405">
        <v>0</v>
      </c>
      <c r="J1405">
        <v>0</v>
      </c>
      <c r="K1405">
        <v>0</v>
      </c>
      <c r="L1405">
        <v>0</v>
      </c>
      <c r="M1405">
        <v>0</v>
      </c>
    </row>
    <row r="1406" spans="2:13" x14ac:dyDescent="0.2">
      <c r="B1406">
        <v>0</v>
      </c>
      <c r="C1406">
        <v>0</v>
      </c>
      <c r="D1406">
        <v>0</v>
      </c>
      <c r="E1406">
        <v>0</v>
      </c>
      <c r="F1406">
        <v>0</v>
      </c>
      <c r="G1406">
        <v>1111111</v>
      </c>
      <c r="H1406">
        <v>0</v>
      </c>
      <c r="I1406">
        <v>0</v>
      </c>
      <c r="J1406">
        <v>0</v>
      </c>
      <c r="K1406">
        <v>0</v>
      </c>
      <c r="L1406">
        <v>0</v>
      </c>
      <c r="M1406">
        <v>0</v>
      </c>
    </row>
    <row r="1407" spans="2:13" x14ac:dyDescent="0.2">
      <c r="B1407">
        <v>0</v>
      </c>
      <c r="C1407">
        <v>0</v>
      </c>
      <c r="D1407">
        <v>0</v>
      </c>
      <c r="E1407">
        <v>0</v>
      </c>
      <c r="F1407">
        <v>0</v>
      </c>
      <c r="G1407">
        <v>1111111</v>
      </c>
      <c r="H1407">
        <v>0</v>
      </c>
      <c r="I1407">
        <v>0</v>
      </c>
      <c r="J1407">
        <v>0</v>
      </c>
      <c r="K1407">
        <v>0</v>
      </c>
      <c r="L1407">
        <v>0</v>
      </c>
      <c r="M1407">
        <v>0</v>
      </c>
    </row>
    <row r="1408" spans="2:13" x14ac:dyDescent="0.2">
      <c r="B1408">
        <v>0</v>
      </c>
      <c r="C1408">
        <v>0</v>
      </c>
      <c r="D1408">
        <v>0</v>
      </c>
      <c r="E1408">
        <v>0</v>
      </c>
      <c r="F1408">
        <v>0</v>
      </c>
      <c r="G1408">
        <v>1111111</v>
      </c>
      <c r="H1408">
        <v>0</v>
      </c>
      <c r="I1408">
        <v>0</v>
      </c>
      <c r="J1408">
        <v>0</v>
      </c>
      <c r="K1408">
        <v>0</v>
      </c>
      <c r="L1408">
        <v>0</v>
      </c>
      <c r="M1408">
        <v>0</v>
      </c>
    </row>
    <row r="1409" spans="2:13" x14ac:dyDescent="0.2">
      <c r="B1409">
        <v>0</v>
      </c>
      <c r="C1409">
        <v>0</v>
      </c>
      <c r="D1409">
        <v>0</v>
      </c>
      <c r="E1409">
        <v>0</v>
      </c>
      <c r="F1409">
        <v>0</v>
      </c>
      <c r="G1409">
        <v>1111111</v>
      </c>
      <c r="H1409">
        <v>0</v>
      </c>
      <c r="I1409">
        <v>0</v>
      </c>
      <c r="J1409">
        <v>0</v>
      </c>
      <c r="K1409">
        <v>0</v>
      </c>
      <c r="L1409">
        <v>0</v>
      </c>
      <c r="M1409">
        <v>0</v>
      </c>
    </row>
    <row r="1410" spans="2:13" x14ac:dyDescent="0.2">
      <c r="B1410">
        <v>0</v>
      </c>
      <c r="C1410">
        <v>0</v>
      </c>
      <c r="D1410">
        <v>0</v>
      </c>
      <c r="E1410">
        <v>0</v>
      </c>
      <c r="F1410">
        <v>0</v>
      </c>
      <c r="G1410">
        <v>1111111</v>
      </c>
      <c r="H1410">
        <v>0</v>
      </c>
      <c r="I1410">
        <v>0</v>
      </c>
      <c r="J1410">
        <v>0</v>
      </c>
      <c r="K1410">
        <v>0</v>
      </c>
      <c r="L1410">
        <v>0</v>
      </c>
      <c r="M1410">
        <v>0</v>
      </c>
    </row>
    <row r="1411" spans="2:13" x14ac:dyDescent="0.2">
      <c r="B1411">
        <v>0</v>
      </c>
      <c r="C1411">
        <v>0</v>
      </c>
      <c r="D1411">
        <v>0</v>
      </c>
      <c r="E1411">
        <v>0</v>
      </c>
      <c r="F1411">
        <v>0</v>
      </c>
      <c r="G1411">
        <v>1111111</v>
      </c>
      <c r="H1411">
        <v>0</v>
      </c>
      <c r="I1411">
        <v>0</v>
      </c>
      <c r="J1411">
        <v>0</v>
      </c>
      <c r="K1411">
        <v>0</v>
      </c>
      <c r="L1411">
        <v>0</v>
      </c>
      <c r="M1411">
        <v>0</v>
      </c>
    </row>
    <row r="1412" spans="2:13" x14ac:dyDescent="0.2">
      <c r="B1412">
        <v>0</v>
      </c>
      <c r="C1412">
        <v>0</v>
      </c>
      <c r="D1412">
        <v>0</v>
      </c>
      <c r="E1412">
        <v>0</v>
      </c>
      <c r="F1412">
        <v>0</v>
      </c>
      <c r="G1412">
        <v>1111111</v>
      </c>
      <c r="H1412">
        <v>0</v>
      </c>
      <c r="I1412">
        <v>0</v>
      </c>
      <c r="J1412">
        <v>0</v>
      </c>
      <c r="K1412">
        <v>0</v>
      </c>
      <c r="L1412">
        <v>0</v>
      </c>
      <c r="M1412">
        <v>0</v>
      </c>
    </row>
    <row r="1413" spans="2:13" x14ac:dyDescent="0.2">
      <c r="B1413">
        <v>0</v>
      </c>
      <c r="C1413">
        <v>0</v>
      </c>
      <c r="D1413">
        <v>0</v>
      </c>
      <c r="E1413">
        <v>0</v>
      </c>
      <c r="F1413">
        <v>0</v>
      </c>
      <c r="G1413">
        <v>1111111</v>
      </c>
      <c r="H1413">
        <v>0</v>
      </c>
      <c r="I1413">
        <v>0</v>
      </c>
      <c r="J1413">
        <v>0</v>
      </c>
      <c r="K1413">
        <v>0</v>
      </c>
      <c r="L1413">
        <v>0</v>
      </c>
      <c r="M1413">
        <v>0</v>
      </c>
    </row>
    <row r="1414" spans="2:13" x14ac:dyDescent="0.2">
      <c r="B1414">
        <v>0</v>
      </c>
      <c r="C1414">
        <v>0</v>
      </c>
      <c r="D1414">
        <v>0</v>
      </c>
      <c r="E1414">
        <v>0</v>
      </c>
      <c r="F1414">
        <v>0</v>
      </c>
      <c r="G1414">
        <v>1111111</v>
      </c>
      <c r="H1414">
        <v>0</v>
      </c>
      <c r="I1414">
        <v>0</v>
      </c>
      <c r="J1414">
        <v>0</v>
      </c>
      <c r="K1414">
        <v>0</v>
      </c>
      <c r="L1414">
        <v>0</v>
      </c>
      <c r="M1414">
        <v>0</v>
      </c>
    </row>
    <row r="1415" spans="2:13" x14ac:dyDescent="0.2">
      <c r="B1415">
        <v>0</v>
      </c>
      <c r="C1415">
        <v>0</v>
      </c>
      <c r="D1415">
        <v>0</v>
      </c>
      <c r="E1415">
        <v>0</v>
      </c>
      <c r="F1415">
        <v>0</v>
      </c>
      <c r="G1415">
        <v>1111111</v>
      </c>
      <c r="H1415">
        <v>0</v>
      </c>
      <c r="I1415">
        <v>0</v>
      </c>
      <c r="J1415">
        <v>0</v>
      </c>
      <c r="K1415">
        <v>0</v>
      </c>
      <c r="L1415">
        <v>0</v>
      </c>
      <c r="M1415">
        <v>0</v>
      </c>
    </row>
    <row r="1416" spans="2:13" x14ac:dyDescent="0.2">
      <c r="B1416">
        <v>0</v>
      </c>
      <c r="C1416">
        <v>0</v>
      </c>
      <c r="D1416">
        <v>0</v>
      </c>
      <c r="E1416">
        <v>0</v>
      </c>
      <c r="F1416">
        <v>0</v>
      </c>
      <c r="G1416">
        <v>1111111</v>
      </c>
      <c r="H1416">
        <v>0</v>
      </c>
      <c r="I1416">
        <v>0</v>
      </c>
      <c r="J1416">
        <v>0</v>
      </c>
      <c r="K1416">
        <v>0</v>
      </c>
      <c r="L1416">
        <v>0</v>
      </c>
      <c r="M1416">
        <v>0</v>
      </c>
    </row>
    <row r="1417" spans="2:13" x14ac:dyDescent="0.2">
      <c r="B1417">
        <v>0</v>
      </c>
      <c r="C1417">
        <v>0</v>
      </c>
      <c r="D1417">
        <v>0</v>
      </c>
      <c r="E1417">
        <v>0</v>
      </c>
      <c r="F1417">
        <v>0</v>
      </c>
      <c r="G1417">
        <v>1111111</v>
      </c>
      <c r="H1417">
        <v>0</v>
      </c>
      <c r="I1417">
        <v>0</v>
      </c>
      <c r="J1417">
        <v>0</v>
      </c>
      <c r="K1417">
        <v>0</v>
      </c>
      <c r="L1417">
        <v>0</v>
      </c>
      <c r="M1417">
        <v>0</v>
      </c>
    </row>
    <row r="1418" spans="2:13" x14ac:dyDescent="0.2">
      <c r="B1418">
        <v>0</v>
      </c>
      <c r="C1418">
        <v>0</v>
      </c>
      <c r="D1418">
        <v>0</v>
      </c>
      <c r="E1418">
        <v>0</v>
      </c>
      <c r="F1418">
        <v>0</v>
      </c>
      <c r="G1418">
        <v>1111111</v>
      </c>
      <c r="H1418">
        <v>0</v>
      </c>
      <c r="I1418">
        <v>0</v>
      </c>
      <c r="J1418">
        <v>0</v>
      </c>
      <c r="K1418">
        <v>0</v>
      </c>
      <c r="L1418">
        <v>0</v>
      </c>
      <c r="M1418">
        <v>0</v>
      </c>
    </row>
    <row r="1419" spans="2:13" x14ac:dyDescent="0.2">
      <c r="B1419">
        <v>0</v>
      </c>
      <c r="C1419">
        <v>0</v>
      </c>
      <c r="D1419">
        <v>0</v>
      </c>
      <c r="E1419">
        <v>0</v>
      </c>
      <c r="F1419">
        <v>0</v>
      </c>
      <c r="G1419">
        <v>1111111</v>
      </c>
      <c r="H1419">
        <v>0</v>
      </c>
      <c r="I1419">
        <v>0</v>
      </c>
      <c r="J1419">
        <v>0</v>
      </c>
      <c r="K1419">
        <v>0</v>
      </c>
      <c r="L1419">
        <v>0</v>
      </c>
      <c r="M1419">
        <v>0</v>
      </c>
    </row>
    <row r="1420" spans="2:13" x14ac:dyDescent="0.2">
      <c r="B1420">
        <v>0</v>
      </c>
      <c r="C1420">
        <v>0</v>
      </c>
      <c r="D1420">
        <v>0</v>
      </c>
      <c r="E1420">
        <v>0</v>
      </c>
      <c r="F1420">
        <v>0</v>
      </c>
      <c r="G1420">
        <v>1111111</v>
      </c>
      <c r="H1420">
        <v>0</v>
      </c>
      <c r="I1420">
        <v>0</v>
      </c>
      <c r="J1420">
        <v>0</v>
      </c>
      <c r="K1420">
        <v>0</v>
      </c>
      <c r="L1420">
        <v>0</v>
      </c>
      <c r="M1420">
        <v>0</v>
      </c>
    </row>
    <row r="1421" spans="2:13" x14ac:dyDescent="0.2">
      <c r="B1421">
        <v>0</v>
      </c>
      <c r="C1421">
        <v>0</v>
      </c>
      <c r="D1421">
        <v>0</v>
      </c>
      <c r="E1421">
        <v>0</v>
      </c>
      <c r="F1421">
        <v>0</v>
      </c>
      <c r="G1421">
        <v>1111111</v>
      </c>
      <c r="H1421">
        <v>0</v>
      </c>
      <c r="I1421">
        <v>0</v>
      </c>
      <c r="J1421">
        <v>0</v>
      </c>
      <c r="K1421">
        <v>0</v>
      </c>
      <c r="L1421">
        <v>0</v>
      </c>
      <c r="M1421">
        <v>0</v>
      </c>
    </row>
    <row r="1422" spans="2:13" x14ac:dyDescent="0.2">
      <c r="B1422">
        <v>0</v>
      </c>
      <c r="C1422">
        <v>0</v>
      </c>
      <c r="D1422">
        <v>0</v>
      </c>
      <c r="E1422">
        <v>0</v>
      </c>
      <c r="F1422">
        <v>0</v>
      </c>
      <c r="G1422">
        <v>1111111</v>
      </c>
      <c r="H1422">
        <v>0</v>
      </c>
      <c r="I1422">
        <v>0</v>
      </c>
      <c r="J1422">
        <v>0</v>
      </c>
      <c r="K1422">
        <v>0</v>
      </c>
      <c r="L1422">
        <v>0</v>
      </c>
      <c r="M1422">
        <v>0</v>
      </c>
    </row>
    <row r="1423" spans="2:13" x14ac:dyDescent="0.2">
      <c r="B1423">
        <v>0</v>
      </c>
      <c r="C1423">
        <v>0</v>
      </c>
      <c r="D1423">
        <v>0</v>
      </c>
      <c r="E1423">
        <v>0</v>
      </c>
      <c r="F1423">
        <v>0</v>
      </c>
      <c r="G1423">
        <v>1111111</v>
      </c>
      <c r="H1423">
        <v>0</v>
      </c>
      <c r="I1423">
        <v>0</v>
      </c>
      <c r="J1423">
        <v>0</v>
      </c>
      <c r="K1423">
        <v>0</v>
      </c>
      <c r="L1423">
        <v>0</v>
      </c>
      <c r="M1423">
        <v>0</v>
      </c>
    </row>
    <row r="1424" spans="2:13" x14ac:dyDescent="0.2">
      <c r="B1424">
        <v>0</v>
      </c>
      <c r="C1424">
        <v>0</v>
      </c>
      <c r="D1424">
        <v>0</v>
      </c>
      <c r="E1424">
        <v>0</v>
      </c>
      <c r="F1424">
        <v>0</v>
      </c>
      <c r="G1424">
        <v>1111111</v>
      </c>
      <c r="H1424">
        <v>0</v>
      </c>
      <c r="I1424">
        <v>0</v>
      </c>
      <c r="J1424">
        <v>0</v>
      </c>
      <c r="K1424">
        <v>0</v>
      </c>
      <c r="L1424">
        <v>0</v>
      </c>
      <c r="M1424">
        <v>0</v>
      </c>
    </row>
    <row r="1425" spans="2:13" x14ac:dyDescent="0.2">
      <c r="B1425">
        <v>0</v>
      </c>
      <c r="C1425">
        <v>0</v>
      </c>
      <c r="D1425">
        <v>0</v>
      </c>
      <c r="E1425">
        <v>0</v>
      </c>
      <c r="F1425">
        <v>0</v>
      </c>
      <c r="G1425">
        <v>1111111</v>
      </c>
      <c r="H1425">
        <v>0</v>
      </c>
      <c r="I1425">
        <v>0</v>
      </c>
      <c r="J1425">
        <v>0</v>
      </c>
      <c r="K1425">
        <v>0</v>
      </c>
      <c r="L1425">
        <v>0</v>
      </c>
      <c r="M1425">
        <v>0</v>
      </c>
    </row>
    <row r="1426" spans="2:13" x14ac:dyDescent="0.2">
      <c r="B1426">
        <v>0</v>
      </c>
      <c r="C1426">
        <v>0</v>
      </c>
      <c r="D1426">
        <v>0</v>
      </c>
      <c r="E1426">
        <v>0</v>
      </c>
      <c r="F1426">
        <v>0</v>
      </c>
      <c r="G1426">
        <v>1111111</v>
      </c>
      <c r="H1426">
        <v>0</v>
      </c>
      <c r="I1426">
        <v>0</v>
      </c>
      <c r="J1426">
        <v>0</v>
      </c>
      <c r="K1426">
        <v>0</v>
      </c>
      <c r="L1426">
        <v>0</v>
      </c>
      <c r="M1426">
        <v>0</v>
      </c>
    </row>
    <row r="1427" spans="2:13" x14ac:dyDescent="0.2">
      <c r="B1427">
        <v>0</v>
      </c>
      <c r="C1427">
        <v>0</v>
      </c>
      <c r="D1427">
        <v>0</v>
      </c>
      <c r="E1427">
        <v>0</v>
      </c>
      <c r="F1427">
        <v>0</v>
      </c>
      <c r="G1427">
        <v>1111111</v>
      </c>
      <c r="H1427">
        <v>0</v>
      </c>
      <c r="I1427">
        <v>0</v>
      </c>
      <c r="J1427">
        <v>0</v>
      </c>
      <c r="K1427">
        <v>0</v>
      </c>
      <c r="L1427">
        <v>0</v>
      </c>
      <c r="M1427">
        <v>0</v>
      </c>
    </row>
    <row r="1428" spans="2:13" x14ac:dyDescent="0.2">
      <c r="B1428">
        <v>0</v>
      </c>
      <c r="C1428">
        <v>0</v>
      </c>
      <c r="D1428">
        <v>0</v>
      </c>
      <c r="E1428">
        <v>0</v>
      </c>
      <c r="F1428">
        <v>0</v>
      </c>
      <c r="G1428">
        <v>1111111</v>
      </c>
      <c r="H1428">
        <v>0</v>
      </c>
      <c r="I1428">
        <v>0</v>
      </c>
      <c r="J1428">
        <v>0</v>
      </c>
      <c r="K1428">
        <v>0</v>
      </c>
      <c r="L1428">
        <v>0</v>
      </c>
      <c r="M1428">
        <v>0</v>
      </c>
    </row>
    <row r="1429" spans="2:13" x14ac:dyDescent="0.2">
      <c r="B1429">
        <v>0</v>
      </c>
      <c r="C1429">
        <v>0</v>
      </c>
      <c r="D1429">
        <v>0</v>
      </c>
      <c r="E1429">
        <v>0</v>
      </c>
      <c r="F1429">
        <v>0</v>
      </c>
      <c r="G1429">
        <v>1111111</v>
      </c>
      <c r="H1429">
        <v>0</v>
      </c>
      <c r="I1429">
        <v>0</v>
      </c>
      <c r="J1429">
        <v>0</v>
      </c>
      <c r="K1429">
        <v>0</v>
      </c>
      <c r="L1429">
        <v>0</v>
      </c>
      <c r="M1429">
        <v>0</v>
      </c>
    </row>
    <row r="1430" spans="2:13" x14ac:dyDescent="0.2">
      <c r="B1430">
        <v>0</v>
      </c>
      <c r="C1430">
        <v>0</v>
      </c>
      <c r="D1430">
        <v>0</v>
      </c>
      <c r="E1430">
        <v>0</v>
      </c>
      <c r="F1430">
        <v>0</v>
      </c>
      <c r="G1430">
        <v>1111111</v>
      </c>
      <c r="H1430">
        <v>0</v>
      </c>
      <c r="I1430">
        <v>0</v>
      </c>
      <c r="J1430">
        <v>0</v>
      </c>
      <c r="K1430">
        <v>0</v>
      </c>
      <c r="L1430">
        <v>0</v>
      </c>
      <c r="M1430">
        <v>0</v>
      </c>
    </row>
    <row r="1431" spans="2:13" x14ac:dyDescent="0.2">
      <c r="B1431">
        <v>0</v>
      </c>
      <c r="C1431">
        <v>0</v>
      </c>
      <c r="D1431">
        <v>0</v>
      </c>
      <c r="E1431">
        <v>0</v>
      </c>
      <c r="F1431">
        <v>0</v>
      </c>
      <c r="G1431">
        <v>1111111</v>
      </c>
      <c r="H1431">
        <v>0</v>
      </c>
      <c r="I1431">
        <v>0</v>
      </c>
      <c r="J1431">
        <v>0</v>
      </c>
      <c r="K1431">
        <v>0</v>
      </c>
      <c r="L1431">
        <v>0</v>
      </c>
      <c r="M1431">
        <v>0</v>
      </c>
    </row>
    <row r="1432" spans="2:13" x14ac:dyDescent="0.2">
      <c r="B1432">
        <v>0</v>
      </c>
      <c r="C1432">
        <v>0</v>
      </c>
      <c r="D1432">
        <v>0</v>
      </c>
      <c r="E1432">
        <v>0</v>
      </c>
      <c r="F1432">
        <v>0</v>
      </c>
      <c r="G1432">
        <v>1111111</v>
      </c>
      <c r="H1432">
        <v>0</v>
      </c>
      <c r="I1432">
        <v>0</v>
      </c>
      <c r="J1432">
        <v>0</v>
      </c>
      <c r="K1432">
        <v>0</v>
      </c>
      <c r="L1432">
        <v>0</v>
      </c>
      <c r="M1432">
        <v>0</v>
      </c>
    </row>
    <row r="1433" spans="2:13" x14ac:dyDescent="0.2">
      <c r="B1433">
        <v>0</v>
      </c>
      <c r="C1433">
        <v>0</v>
      </c>
      <c r="D1433">
        <v>0</v>
      </c>
      <c r="E1433">
        <v>0</v>
      </c>
      <c r="F1433">
        <v>0</v>
      </c>
      <c r="G1433">
        <v>1111111</v>
      </c>
      <c r="H1433">
        <v>0</v>
      </c>
      <c r="I1433">
        <v>0</v>
      </c>
      <c r="J1433">
        <v>0</v>
      </c>
      <c r="K1433">
        <v>0</v>
      </c>
      <c r="L1433">
        <v>0</v>
      </c>
      <c r="M1433">
        <v>0</v>
      </c>
    </row>
    <row r="1434" spans="2:13" x14ac:dyDescent="0.2">
      <c r="B1434">
        <v>0</v>
      </c>
      <c r="C1434">
        <v>0</v>
      </c>
      <c r="D1434">
        <v>0</v>
      </c>
      <c r="E1434">
        <v>0</v>
      </c>
      <c r="F1434">
        <v>0</v>
      </c>
      <c r="G1434">
        <v>1111111</v>
      </c>
      <c r="H1434">
        <v>0</v>
      </c>
      <c r="I1434">
        <v>0</v>
      </c>
      <c r="J1434">
        <v>0</v>
      </c>
      <c r="K1434">
        <v>0</v>
      </c>
      <c r="L1434">
        <v>0</v>
      </c>
      <c r="M1434">
        <v>0</v>
      </c>
    </row>
    <row r="1435" spans="2:13" x14ac:dyDescent="0.2">
      <c r="B1435">
        <v>0</v>
      </c>
      <c r="C1435">
        <v>0</v>
      </c>
      <c r="D1435">
        <v>0</v>
      </c>
      <c r="E1435">
        <v>0</v>
      </c>
      <c r="F1435">
        <v>0</v>
      </c>
      <c r="G1435">
        <v>1111111</v>
      </c>
      <c r="H1435">
        <v>0</v>
      </c>
      <c r="I1435">
        <v>0</v>
      </c>
      <c r="J1435">
        <v>0</v>
      </c>
      <c r="K1435">
        <v>0</v>
      </c>
      <c r="L1435">
        <v>0</v>
      </c>
      <c r="M1435">
        <v>0</v>
      </c>
    </row>
    <row r="1436" spans="2:13" x14ac:dyDescent="0.2">
      <c r="B1436">
        <v>0</v>
      </c>
      <c r="C1436">
        <v>0</v>
      </c>
      <c r="D1436">
        <v>0</v>
      </c>
      <c r="E1436">
        <v>0</v>
      </c>
      <c r="F1436">
        <v>0</v>
      </c>
      <c r="G1436">
        <v>1111111</v>
      </c>
      <c r="H1436">
        <v>0</v>
      </c>
      <c r="I1436">
        <v>0</v>
      </c>
      <c r="J1436">
        <v>0</v>
      </c>
      <c r="K1436">
        <v>0</v>
      </c>
      <c r="L1436">
        <v>0</v>
      </c>
      <c r="M1436">
        <v>0</v>
      </c>
    </row>
    <row r="1437" spans="2:13" x14ac:dyDescent="0.2">
      <c r="B1437">
        <v>0</v>
      </c>
      <c r="C1437">
        <v>0</v>
      </c>
      <c r="D1437">
        <v>0</v>
      </c>
      <c r="E1437">
        <v>0</v>
      </c>
      <c r="F1437">
        <v>0</v>
      </c>
      <c r="G1437">
        <v>1111111</v>
      </c>
      <c r="H1437">
        <v>0</v>
      </c>
      <c r="I1437">
        <v>0</v>
      </c>
      <c r="J1437">
        <v>0</v>
      </c>
      <c r="K1437">
        <v>0</v>
      </c>
      <c r="L1437">
        <v>0</v>
      </c>
      <c r="M1437">
        <v>0</v>
      </c>
    </row>
    <row r="1438" spans="2:13" x14ac:dyDescent="0.2">
      <c r="B1438">
        <v>0</v>
      </c>
      <c r="C1438">
        <v>0</v>
      </c>
      <c r="D1438">
        <v>0</v>
      </c>
      <c r="E1438">
        <v>0</v>
      </c>
      <c r="F1438">
        <v>0</v>
      </c>
      <c r="G1438">
        <v>1111111</v>
      </c>
      <c r="H1438">
        <v>0</v>
      </c>
      <c r="I1438">
        <v>0</v>
      </c>
      <c r="J1438">
        <v>0</v>
      </c>
      <c r="K1438">
        <v>0</v>
      </c>
      <c r="L1438">
        <v>0</v>
      </c>
      <c r="M1438">
        <v>0</v>
      </c>
    </row>
    <row r="1439" spans="2:13" x14ac:dyDescent="0.2">
      <c r="B1439">
        <v>0</v>
      </c>
      <c r="C1439">
        <v>0</v>
      </c>
      <c r="D1439">
        <v>0</v>
      </c>
      <c r="E1439">
        <v>0</v>
      </c>
      <c r="F1439">
        <v>0</v>
      </c>
      <c r="G1439">
        <v>1111111</v>
      </c>
      <c r="H1439">
        <v>0</v>
      </c>
      <c r="I1439">
        <v>0</v>
      </c>
      <c r="J1439">
        <v>0</v>
      </c>
      <c r="K1439">
        <v>0</v>
      </c>
      <c r="L1439">
        <v>0</v>
      </c>
      <c r="M1439">
        <v>0</v>
      </c>
    </row>
    <row r="1440" spans="2:13" x14ac:dyDescent="0.2">
      <c r="B1440">
        <v>0</v>
      </c>
      <c r="C1440">
        <v>0</v>
      </c>
      <c r="D1440">
        <v>0</v>
      </c>
      <c r="E1440">
        <v>0</v>
      </c>
      <c r="F1440">
        <v>0</v>
      </c>
      <c r="G1440">
        <v>1111111</v>
      </c>
      <c r="H1440">
        <v>0</v>
      </c>
      <c r="I1440">
        <v>0</v>
      </c>
      <c r="J1440">
        <v>0</v>
      </c>
      <c r="K1440">
        <v>0</v>
      </c>
      <c r="L1440">
        <v>0</v>
      </c>
      <c r="M1440">
        <v>0</v>
      </c>
    </row>
    <row r="1441" spans="2:13" x14ac:dyDescent="0.2">
      <c r="B1441">
        <v>0</v>
      </c>
      <c r="C1441">
        <v>0</v>
      </c>
      <c r="D1441">
        <v>0</v>
      </c>
      <c r="E1441">
        <v>0</v>
      </c>
      <c r="F1441">
        <v>0</v>
      </c>
      <c r="G1441">
        <v>1111111</v>
      </c>
      <c r="H1441">
        <v>0</v>
      </c>
      <c r="I1441">
        <v>0</v>
      </c>
      <c r="J1441">
        <v>0</v>
      </c>
      <c r="K1441">
        <v>0</v>
      </c>
      <c r="L1441">
        <v>0</v>
      </c>
      <c r="M1441">
        <v>0</v>
      </c>
    </row>
    <row r="1442" spans="2:13" x14ac:dyDescent="0.2">
      <c r="B1442">
        <v>0</v>
      </c>
      <c r="C1442">
        <v>0</v>
      </c>
      <c r="D1442">
        <v>0</v>
      </c>
      <c r="E1442">
        <v>0</v>
      </c>
      <c r="F1442">
        <v>0</v>
      </c>
      <c r="G1442">
        <v>1111111</v>
      </c>
      <c r="H1442">
        <v>0</v>
      </c>
      <c r="I1442">
        <v>0</v>
      </c>
      <c r="J1442">
        <v>0</v>
      </c>
      <c r="K1442">
        <v>0</v>
      </c>
      <c r="L1442">
        <v>0</v>
      </c>
      <c r="M1442">
        <v>0</v>
      </c>
    </row>
    <row r="1443" spans="2:13" x14ac:dyDescent="0.2">
      <c r="B1443">
        <v>0</v>
      </c>
      <c r="C1443">
        <v>0</v>
      </c>
      <c r="D1443">
        <v>0</v>
      </c>
      <c r="E1443">
        <v>0</v>
      </c>
      <c r="F1443">
        <v>0</v>
      </c>
      <c r="G1443">
        <v>1111111</v>
      </c>
      <c r="H1443">
        <v>0</v>
      </c>
      <c r="I1443">
        <v>0</v>
      </c>
      <c r="J1443">
        <v>0</v>
      </c>
      <c r="K1443">
        <v>0</v>
      </c>
      <c r="L1443">
        <v>0</v>
      </c>
      <c r="M1443">
        <v>0</v>
      </c>
    </row>
    <row r="1444" spans="2:13" x14ac:dyDescent="0.2">
      <c r="B1444">
        <v>0</v>
      </c>
      <c r="C1444">
        <v>0</v>
      </c>
      <c r="D1444">
        <v>0</v>
      </c>
      <c r="E1444">
        <v>0</v>
      </c>
      <c r="F1444">
        <v>0</v>
      </c>
      <c r="G1444">
        <v>1111111</v>
      </c>
      <c r="H1444">
        <v>0</v>
      </c>
      <c r="I1444">
        <v>0</v>
      </c>
      <c r="J1444">
        <v>0</v>
      </c>
      <c r="K1444">
        <v>0</v>
      </c>
      <c r="L1444">
        <v>0</v>
      </c>
      <c r="M1444">
        <v>0</v>
      </c>
    </row>
    <row r="1445" spans="2:13" x14ac:dyDescent="0.2">
      <c r="B1445">
        <v>0</v>
      </c>
      <c r="C1445">
        <v>0</v>
      </c>
      <c r="D1445">
        <v>0</v>
      </c>
      <c r="E1445">
        <v>0</v>
      </c>
      <c r="F1445">
        <v>0</v>
      </c>
      <c r="G1445">
        <v>1111111</v>
      </c>
      <c r="H1445">
        <v>0</v>
      </c>
      <c r="I1445">
        <v>0</v>
      </c>
      <c r="J1445">
        <v>0</v>
      </c>
      <c r="K1445">
        <v>0</v>
      </c>
      <c r="L1445">
        <v>0</v>
      </c>
      <c r="M1445">
        <v>0</v>
      </c>
    </row>
    <row r="1446" spans="2:13" x14ac:dyDescent="0.2">
      <c r="B1446">
        <v>0</v>
      </c>
      <c r="C1446">
        <v>0</v>
      </c>
      <c r="D1446">
        <v>0</v>
      </c>
      <c r="E1446">
        <v>0</v>
      </c>
      <c r="F1446">
        <v>0</v>
      </c>
      <c r="G1446">
        <v>1111111</v>
      </c>
      <c r="H1446">
        <v>0</v>
      </c>
      <c r="I1446">
        <v>0</v>
      </c>
      <c r="J1446">
        <v>0</v>
      </c>
      <c r="K1446">
        <v>0</v>
      </c>
      <c r="L1446">
        <v>0</v>
      </c>
      <c r="M1446">
        <v>0</v>
      </c>
    </row>
    <row r="1447" spans="2:13" x14ac:dyDescent="0.2">
      <c r="B1447">
        <v>0</v>
      </c>
      <c r="C1447">
        <v>0</v>
      </c>
      <c r="D1447">
        <v>0</v>
      </c>
      <c r="E1447">
        <v>0</v>
      </c>
      <c r="F1447">
        <v>0</v>
      </c>
      <c r="G1447">
        <v>1111111</v>
      </c>
      <c r="H1447">
        <v>0</v>
      </c>
      <c r="I1447">
        <v>0</v>
      </c>
      <c r="J1447">
        <v>0</v>
      </c>
      <c r="K1447">
        <v>0</v>
      </c>
      <c r="L1447">
        <v>0</v>
      </c>
      <c r="M1447">
        <v>0</v>
      </c>
    </row>
    <row r="1448" spans="2:13" x14ac:dyDescent="0.2">
      <c r="B1448">
        <v>0</v>
      </c>
      <c r="C1448">
        <v>0</v>
      </c>
      <c r="D1448">
        <v>0</v>
      </c>
      <c r="E1448">
        <v>0</v>
      </c>
      <c r="F1448">
        <v>0</v>
      </c>
      <c r="G1448">
        <v>1111111</v>
      </c>
      <c r="H1448">
        <v>0</v>
      </c>
      <c r="I1448">
        <v>0</v>
      </c>
      <c r="J1448">
        <v>0</v>
      </c>
      <c r="K1448">
        <v>0</v>
      </c>
      <c r="L1448">
        <v>0</v>
      </c>
      <c r="M1448">
        <v>0</v>
      </c>
    </row>
    <row r="1449" spans="2:13" x14ac:dyDescent="0.2">
      <c r="B1449">
        <v>0</v>
      </c>
      <c r="C1449">
        <v>0</v>
      </c>
      <c r="D1449">
        <v>0</v>
      </c>
      <c r="E1449">
        <v>0</v>
      </c>
      <c r="F1449">
        <v>0</v>
      </c>
      <c r="G1449">
        <v>1111111</v>
      </c>
      <c r="H1449">
        <v>0</v>
      </c>
      <c r="I1449">
        <v>0</v>
      </c>
      <c r="J1449">
        <v>0</v>
      </c>
      <c r="K1449">
        <v>0</v>
      </c>
      <c r="L1449">
        <v>0</v>
      </c>
      <c r="M1449">
        <v>0</v>
      </c>
    </row>
    <row r="1450" spans="2:13" x14ac:dyDescent="0.2">
      <c r="B1450">
        <v>0</v>
      </c>
      <c r="C1450">
        <v>0</v>
      </c>
      <c r="D1450">
        <v>0</v>
      </c>
      <c r="E1450">
        <v>0</v>
      </c>
      <c r="F1450">
        <v>0</v>
      </c>
      <c r="G1450">
        <v>1111111</v>
      </c>
      <c r="H1450">
        <v>0</v>
      </c>
      <c r="I1450">
        <v>0</v>
      </c>
      <c r="J1450">
        <v>0</v>
      </c>
      <c r="K1450">
        <v>0</v>
      </c>
      <c r="L1450">
        <v>0</v>
      </c>
      <c r="M1450">
        <v>0</v>
      </c>
    </row>
    <row r="1451" spans="2:13" x14ac:dyDescent="0.2">
      <c r="B1451">
        <v>0</v>
      </c>
      <c r="C1451">
        <v>0</v>
      </c>
      <c r="D1451">
        <v>0</v>
      </c>
      <c r="E1451">
        <v>0</v>
      </c>
      <c r="F1451">
        <v>0</v>
      </c>
      <c r="G1451">
        <v>1111111</v>
      </c>
      <c r="H1451">
        <v>0</v>
      </c>
      <c r="I1451">
        <v>0</v>
      </c>
      <c r="J1451">
        <v>0</v>
      </c>
      <c r="K1451">
        <v>0</v>
      </c>
      <c r="L1451">
        <v>0</v>
      </c>
      <c r="M1451">
        <v>0</v>
      </c>
    </row>
    <row r="1452" spans="2:13" x14ac:dyDescent="0.2">
      <c r="B1452">
        <v>0</v>
      </c>
      <c r="C1452">
        <v>0</v>
      </c>
      <c r="D1452">
        <v>0</v>
      </c>
      <c r="E1452">
        <v>0</v>
      </c>
      <c r="F1452">
        <v>0</v>
      </c>
      <c r="G1452">
        <v>1111111</v>
      </c>
      <c r="H1452">
        <v>0</v>
      </c>
      <c r="I1452">
        <v>0</v>
      </c>
      <c r="J1452">
        <v>0</v>
      </c>
      <c r="K1452">
        <v>0</v>
      </c>
      <c r="L1452">
        <v>0</v>
      </c>
      <c r="M1452">
        <v>0</v>
      </c>
    </row>
    <row r="1453" spans="2:13" x14ac:dyDescent="0.2">
      <c r="B1453">
        <v>0</v>
      </c>
      <c r="C1453">
        <v>0</v>
      </c>
      <c r="D1453">
        <v>0</v>
      </c>
      <c r="E1453">
        <v>0</v>
      </c>
      <c r="F1453">
        <v>0</v>
      </c>
      <c r="G1453">
        <v>1111111</v>
      </c>
      <c r="H1453">
        <v>0</v>
      </c>
      <c r="I1453">
        <v>0</v>
      </c>
      <c r="J1453">
        <v>0</v>
      </c>
      <c r="K1453">
        <v>0</v>
      </c>
      <c r="L1453">
        <v>0</v>
      </c>
      <c r="M1453">
        <v>0</v>
      </c>
    </row>
    <row r="1454" spans="2:13" x14ac:dyDescent="0.2">
      <c r="B1454">
        <v>0</v>
      </c>
      <c r="C1454">
        <v>0</v>
      </c>
      <c r="D1454">
        <v>0</v>
      </c>
      <c r="E1454">
        <v>0</v>
      </c>
      <c r="F1454">
        <v>0</v>
      </c>
      <c r="G1454">
        <v>1111111</v>
      </c>
      <c r="H1454">
        <v>0</v>
      </c>
      <c r="I1454">
        <v>0</v>
      </c>
      <c r="J1454">
        <v>0</v>
      </c>
      <c r="K1454">
        <v>0</v>
      </c>
      <c r="L1454">
        <v>0</v>
      </c>
      <c r="M1454">
        <v>0</v>
      </c>
    </row>
    <row r="1455" spans="2:13" x14ac:dyDescent="0.2">
      <c r="B1455">
        <v>0</v>
      </c>
      <c r="C1455">
        <v>0</v>
      </c>
      <c r="D1455">
        <v>0</v>
      </c>
      <c r="E1455">
        <v>0</v>
      </c>
      <c r="F1455">
        <v>0</v>
      </c>
      <c r="G1455">
        <v>1111111</v>
      </c>
      <c r="H1455">
        <v>0</v>
      </c>
      <c r="I1455">
        <v>0</v>
      </c>
      <c r="J1455">
        <v>0</v>
      </c>
      <c r="K1455">
        <v>0</v>
      </c>
      <c r="L1455">
        <v>0</v>
      </c>
      <c r="M1455">
        <v>0</v>
      </c>
    </row>
    <row r="1456" spans="2:13" x14ac:dyDescent="0.2">
      <c r="B1456">
        <v>0</v>
      </c>
      <c r="C1456">
        <v>0</v>
      </c>
      <c r="D1456">
        <v>0</v>
      </c>
      <c r="E1456">
        <v>0</v>
      </c>
      <c r="F1456">
        <v>0</v>
      </c>
      <c r="G1456">
        <v>1111111</v>
      </c>
      <c r="H1456">
        <v>0</v>
      </c>
      <c r="I1456">
        <v>0</v>
      </c>
      <c r="J1456">
        <v>0</v>
      </c>
      <c r="K1456">
        <v>0</v>
      </c>
      <c r="L1456">
        <v>0</v>
      </c>
      <c r="M1456">
        <v>0</v>
      </c>
    </row>
    <row r="1457" spans="2:13" x14ac:dyDescent="0.2">
      <c r="B1457">
        <v>0</v>
      </c>
      <c r="C1457">
        <v>0</v>
      </c>
      <c r="D1457">
        <v>0</v>
      </c>
      <c r="E1457">
        <v>0</v>
      </c>
      <c r="F1457">
        <v>0</v>
      </c>
      <c r="G1457">
        <v>1111111</v>
      </c>
      <c r="H1457">
        <v>0</v>
      </c>
      <c r="I1457">
        <v>0</v>
      </c>
      <c r="J1457">
        <v>0</v>
      </c>
      <c r="K1457">
        <v>0</v>
      </c>
      <c r="L1457">
        <v>0</v>
      </c>
      <c r="M1457">
        <v>0</v>
      </c>
    </row>
    <row r="1458" spans="2:13" x14ac:dyDescent="0.2">
      <c r="B1458">
        <v>0</v>
      </c>
      <c r="C1458">
        <v>0</v>
      </c>
      <c r="D1458">
        <v>0</v>
      </c>
      <c r="E1458">
        <v>0</v>
      </c>
      <c r="F1458">
        <v>0</v>
      </c>
      <c r="G1458">
        <v>1111111</v>
      </c>
      <c r="H1458">
        <v>0</v>
      </c>
      <c r="I1458">
        <v>0</v>
      </c>
      <c r="J1458">
        <v>0</v>
      </c>
      <c r="K1458">
        <v>0</v>
      </c>
      <c r="L1458">
        <v>0</v>
      </c>
      <c r="M1458">
        <v>0</v>
      </c>
    </row>
    <row r="1459" spans="2:13" x14ac:dyDescent="0.2">
      <c r="B1459">
        <v>0</v>
      </c>
      <c r="C1459">
        <v>0</v>
      </c>
      <c r="D1459">
        <v>0</v>
      </c>
      <c r="E1459">
        <v>0</v>
      </c>
      <c r="F1459">
        <v>0</v>
      </c>
      <c r="G1459">
        <v>1111111</v>
      </c>
      <c r="H1459">
        <v>0</v>
      </c>
      <c r="I1459">
        <v>0</v>
      </c>
      <c r="J1459">
        <v>0</v>
      </c>
      <c r="K1459">
        <v>0</v>
      </c>
      <c r="L1459">
        <v>0</v>
      </c>
      <c r="M1459">
        <v>0</v>
      </c>
    </row>
    <row r="1460" spans="2:13" x14ac:dyDescent="0.2">
      <c r="B1460">
        <v>0</v>
      </c>
      <c r="C1460">
        <v>0</v>
      </c>
      <c r="D1460">
        <v>0</v>
      </c>
      <c r="E1460">
        <v>0</v>
      </c>
      <c r="F1460">
        <v>0</v>
      </c>
      <c r="G1460">
        <v>1111111</v>
      </c>
      <c r="H1460">
        <v>0</v>
      </c>
      <c r="I1460">
        <v>0</v>
      </c>
      <c r="J1460">
        <v>0</v>
      </c>
      <c r="K1460">
        <v>0</v>
      </c>
      <c r="L1460">
        <v>0</v>
      </c>
      <c r="M1460">
        <v>0</v>
      </c>
    </row>
    <row r="1461" spans="2:13" x14ac:dyDescent="0.2">
      <c r="B1461">
        <v>0</v>
      </c>
      <c r="C1461">
        <v>0</v>
      </c>
      <c r="D1461">
        <v>0</v>
      </c>
      <c r="E1461">
        <v>0</v>
      </c>
      <c r="F1461">
        <v>0</v>
      </c>
      <c r="G1461">
        <v>1111111</v>
      </c>
      <c r="H1461">
        <v>0</v>
      </c>
      <c r="I1461">
        <v>0</v>
      </c>
      <c r="J1461">
        <v>0</v>
      </c>
      <c r="K1461">
        <v>0</v>
      </c>
      <c r="L1461">
        <v>0</v>
      </c>
      <c r="M1461">
        <v>0</v>
      </c>
    </row>
    <row r="1462" spans="2:13" x14ac:dyDescent="0.2">
      <c r="B1462">
        <v>0</v>
      </c>
      <c r="C1462">
        <v>0</v>
      </c>
      <c r="D1462">
        <v>0</v>
      </c>
      <c r="E1462">
        <v>0</v>
      </c>
      <c r="F1462">
        <v>0</v>
      </c>
      <c r="G1462">
        <v>1111111</v>
      </c>
      <c r="H1462">
        <v>0</v>
      </c>
      <c r="I1462">
        <v>0</v>
      </c>
      <c r="J1462">
        <v>0</v>
      </c>
      <c r="K1462">
        <v>0</v>
      </c>
      <c r="L1462">
        <v>0</v>
      </c>
      <c r="M1462">
        <v>0</v>
      </c>
    </row>
    <row r="1463" spans="2:13" x14ac:dyDescent="0.2">
      <c r="B1463">
        <v>0</v>
      </c>
      <c r="C1463">
        <v>0</v>
      </c>
      <c r="D1463">
        <v>0</v>
      </c>
      <c r="E1463">
        <v>0</v>
      </c>
      <c r="F1463">
        <v>0</v>
      </c>
      <c r="G1463">
        <v>1111111</v>
      </c>
      <c r="H1463">
        <v>0</v>
      </c>
      <c r="I1463">
        <v>0</v>
      </c>
      <c r="J1463">
        <v>0</v>
      </c>
      <c r="K1463">
        <v>0</v>
      </c>
      <c r="L1463">
        <v>0</v>
      </c>
      <c r="M1463">
        <v>0</v>
      </c>
    </row>
    <row r="1464" spans="2:13" x14ac:dyDescent="0.2">
      <c r="B1464">
        <v>0</v>
      </c>
      <c r="C1464">
        <v>0</v>
      </c>
      <c r="D1464">
        <v>0</v>
      </c>
      <c r="E1464">
        <v>0</v>
      </c>
      <c r="F1464">
        <v>0</v>
      </c>
      <c r="G1464">
        <v>1111111</v>
      </c>
      <c r="H1464">
        <v>0</v>
      </c>
      <c r="I1464">
        <v>0</v>
      </c>
      <c r="J1464">
        <v>0</v>
      </c>
      <c r="K1464">
        <v>0</v>
      </c>
      <c r="L1464">
        <v>0</v>
      </c>
      <c r="M1464">
        <v>0</v>
      </c>
    </row>
    <row r="1465" spans="2:13" x14ac:dyDescent="0.2">
      <c r="B1465">
        <v>0</v>
      </c>
      <c r="C1465">
        <v>0</v>
      </c>
      <c r="D1465">
        <v>0</v>
      </c>
      <c r="E1465">
        <v>0</v>
      </c>
      <c r="F1465">
        <v>0</v>
      </c>
      <c r="G1465">
        <v>1111111</v>
      </c>
      <c r="H1465">
        <v>0</v>
      </c>
      <c r="I1465">
        <v>0</v>
      </c>
      <c r="J1465">
        <v>0</v>
      </c>
      <c r="K1465">
        <v>0</v>
      </c>
      <c r="L1465">
        <v>0</v>
      </c>
      <c r="M1465">
        <v>0</v>
      </c>
    </row>
    <row r="1466" spans="2:13" x14ac:dyDescent="0.2">
      <c r="B1466">
        <v>0</v>
      </c>
      <c r="C1466">
        <v>0</v>
      </c>
      <c r="D1466">
        <v>0</v>
      </c>
      <c r="E1466">
        <v>0</v>
      </c>
      <c r="F1466">
        <v>0</v>
      </c>
      <c r="G1466">
        <v>1111111</v>
      </c>
      <c r="H1466">
        <v>0</v>
      </c>
      <c r="I1466">
        <v>0</v>
      </c>
      <c r="J1466">
        <v>0</v>
      </c>
      <c r="K1466">
        <v>0</v>
      </c>
      <c r="L1466">
        <v>0</v>
      </c>
      <c r="M1466">
        <v>0</v>
      </c>
    </row>
    <row r="1467" spans="2:13" x14ac:dyDescent="0.2">
      <c r="B1467">
        <v>0</v>
      </c>
      <c r="C1467">
        <v>0</v>
      </c>
      <c r="D1467">
        <v>0</v>
      </c>
      <c r="E1467">
        <v>0</v>
      </c>
      <c r="F1467">
        <v>0</v>
      </c>
      <c r="G1467">
        <v>1111111</v>
      </c>
      <c r="H1467">
        <v>0</v>
      </c>
      <c r="I1467">
        <v>0</v>
      </c>
      <c r="J1467">
        <v>0</v>
      </c>
      <c r="K1467">
        <v>0</v>
      </c>
      <c r="L1467">
        <v>0</v>
      </c>
      <c r="M1467">
        <v>0</v>
      </c>
    </row>
    <row r="1468" spans="2:13" x14ac:dyDescent="0.2">
      <c r="B1468">
        <v>0</v>
      </c>
      <c r="C1468">
        <v>0</v>
      </c>
      <c r="D1468">
        <v>0</v>
      </c>
      <c r="E1468">
        <v>0</v>
      </c>
      <c r="F1468">
        <v>0</v>
      </c>
      <c r="G1468">
        <v>1111111</v>
      </c>
      <c r="H1468">
        <v>0</v>
      </c>
      <c r="I1468">
        <v>0</v>
      </c>
      <c r="J1468">
        <v>0</v>
      </c>
      <c r="K1468">
        <v>0</v>
      </c>
      <c r="L1468">
        <v>0</v>
      </c>
      <c r="M1468">
        <v>0</v>
      </c>
    </row>
    <row r="1469" spans="2:13" x14ac:dyDescent="0.2">
      <c r="B1469">
        <v>0</v>
      </c>
      <c r="C1469">
        <v>0</v>
      </c>
      <c r="D1469">
        <v>0</v>
      </c>
      <c r="E1469">
        <v>0</v>
      </c>
      <c r="F1469">
        <v>0</v>
      </c>
      <c r="G1469">
        <v>1111111</v>
      </c>
      <c r="H1469">
        <v>0</v>
      </c>
      <c r="I1469">
        <v>0</v>
      </c>
      <c r="J1469">
        <v>0</v>
      </c>
      <c r="K1469">
        <v>0</v>
      </c>
      <c r="L1469">
        <v>0</v>
      </c>
      <c r="M1469">
        <v>0</v>
      </c>
    </row>
    <row r="1470" spans="2:13" x14ac:dyDescent="0.2">
      <c r="B1470">
        <v>0</v>
      </c>
      <c r="C1470">
        <v>0</v>
      </c>
      <c r="D1470">
        <v>0</v>
      </c>
      <c r="E1470">
        <v>0</v>
      </c>
      <c r="F1470">
        <v>0</v>
      </c>
      <c r="G1470">
        <v>1111111</v>
      </c>
      <c r="H1470">
        <v>0</v>
      </c>
      <c r="I1470">
        <v>0</v>
      </c>
      <c r="J1470">
        <v>0</v>
      </c>
      <c r="K1470">
        <v>0</v>
      </c>
      <c r="L1470">
        <v>0</v>
      </c>
      <c r="M1470">
        <v>0</v>
      </c>
    </row>
    <row r="1471" spans="2:13" x14ac:dyDescent="0.2">
      <c r="B1471">
        <v>0</v>
      </c>
      <c r="C1471">
        <v>0</v>
      </c>
      <c r="D1471">
        <v>0</v>
      </c>
      <c r="E1471">
        <v>0</v>
      </c>
      <c r="F1471">
        <v>0</v>
      </c>
      <c r="G1471">
        <v>1111111</v>
      </c>
      <c r="H1471">
        <v>0</v>
      </c>
      <c r="I1471">
        <v>0</v>
      </c>
      <c r="J1471">
        <v>0</v>
      </c>
      <c r="K1471">
        <v>0</v>
      </c>
      <c r="L1471">
        <v>0</v>
      </c>
      <c r="M1471">
        <v>0</v>
      </c>
    </row>
    <row r="1472" spans="2:13" x14ac:dyDescent="0.2">
      <c r="B1472">
        <v>0</v>
      </c>
      <c r="C1472">
        <v>0</v>
      </c>
      <c r="D1472">
        <v>0</v>
      </c>
      <c r="E1472">
        <v>0</v>
      </c>
      <c r="F1472">
        <v>0</v>
      </c>
      <c r="G1472">
        <v>1111111</v>
      </c>
      <c r="H1472">
        <v>0</v>
      </c>
      <c r="I1472">
        <v>0</v>
      </c>
      <c r="J1472">
        <v>0</v>
      </c>
      <c r="K1472">
        <v>0</v>
      </c>
      <c r="L1472">
        <v>0</v>
      </c>
      <c r="M1472">
        <v>0</v>
      </c>
    </row>
    <row r="1473" spans="2:13" x14ac:dyDescent="0.2">
      <c r="B1473">
        <v>0</v>
      </c>
      <c r="C1473">
        <v>0</v>
      </c>
      <c r="D1473">
        <v>0</v>
      </c>
      <c r="E1473">
        <v>0</v>
      </c>
      <c r="F1473">
        <v>0</v>
      </c>
      <c r="G1473">
        <v>1111111</v>
      </c>
      <c r="H1473">
        <v>0</v>
      </c>
      <c r="I1473">
        <v>0</v>
      </c>
      <c r="J1473">
        <v>0</v>
      </c>
      <c r="K1473">
        <v>0</v>
      </c>
      <c r="L1473">
        <v>0</v>
      </c>
      <c r="M1473">
        <v>0</v>
      </c>
    </row>
    <row r="1474" spans="2:13" x14ac:dyDescent="0.2">
      <c r="B1474">
        <v>0</v>
      </c>
      <c r="C1474">
        <v>0</v>
      </c>
      <c r="D1474">
        <v>0</v>
      </c>
      <c r="E1474">
        <v>0</v>
      </c>
      <c r="F1474">
        <v>0</v>
      </c>
      <c r="G1474">
        <v>1111111</v>
      </c>
      <c r="H1474">
        <v>0</v>
      </c>
      <c r="I1474">
        <v>0</v>
      </c>
      <c r="J1474">
        <v>0</v>
      </c>
      <c r="K1474">
        <v>0</v>
      </c>
      <c r="L1474">
        <v>0</v>
      </c>
      <c r="M1474">
        <v>0</v>
      </c>
    </row>
    <row r="1475" spans="2:13" x14ac:dyDescent="0.2">
      <c r="B1475">
        <v>0</v>
      </c>
      <c r="C1475">
        <v>0</v>
      </c>
      <c r="D1475">
        <v>0</v>
      </c>
      <c r="E1475">
        <v>0</v>
      </c>
      <c r="F1475">
        <v>0</v>
      </c>
      <c r="G1475">
        <v>1111111</v>
      </c>
      <c r="H1475">
        <v>0</v>
      </c>
      <c r="I1475">
        <v>0</v>
      </c>
      <c r="J1475">
        <v>0</v>
      </c>
      <c r="K1475">
        <v>0</v>
      </c>
      <c r="L1475">
        <v>0</v>
      </c>
      <c r="M1475">
        <v>0</v>
      </c>
    </row>
    <row r="1476" spans="2:13" x14ac:dyDescent="0.2">
      <c r="B1476">
        <v>0</v>
      </c>
      <c r="C1476">
        <v>0</v>
      </c>
      <c r="D1476">
        <v>0</v>
      </c>
      <c r="E1476">
        <v>0</v>
      </c>
      <c r="F1476">
        <v>0</v>
      </c>
      <c r="G1476">
        <v>1111111</v>
      </c>
      <c r="H1476">
        <v>0</v>
      </c>
      <c r="I1476">
        <v>0</v>
      </c>
      <c r="J1476">
        <v>0</v>
      </c>
      <c r="K1476">
        <v>0</v>
      </c>
      <c r="L1476">
        <v>0</v>
      </c>
      <c r="M1476">
        <v>0</v>
      </c>
    </row>
    <row r="1477" spans="2:13" x14ac:dyDescent="0.2">
      <c r="B1477">
        <v>0</v>
      </c>
      <c r="C1477">
        <v>0</v>
      </c>
      <c r="D1477">
        <v>0</v>
      </c>
      <c r="E1477">
        <v>0</v>
      </c>
      <c r="F1477">
        <v>0</v>
      </c>
      <c r="G1477">
        <v>1111111</v>
      </c>
      <c r="H1477">
        <v>0</v>
      </c>
      <c r="I1477">
        <v>0</v>
      </c>
      <c r="J1477">
        <v>0</v>
      </c>
      <c r="K1477">
        <v>0</v>
      </c>
      <c r="L1477">
        <v>0</v>
      </c>
      <c r="M1477">
        <v>0</v>
      </c>
    </row>
    <row r="1478" spans="2:13" x14ac:dyDescent="0.2">
      <c r="B1478">
        <v>0</v>
      </c>
      <c r="C1478">
        <v>0</v>
      </c>
      <c r="D1478">
        <v>0</v>
      </c>
      <c r="E1478">
        <v>0</v>
      </c>
      <c r="F1478">
        <v>0</v>
      </c>
      <c r="G1478">
        <v>1111111</v>
      </c>
      <c r="H1478">
        <v>0</v>
      </c>
      <c r="I1478">
        <v>0</v>
      </c>
      <c r="J1478">
        <v>0</v>
      </c>
      <c r="K1478">
        <v>0</v>
      </c>
      <c r="L1478">
        <v>0</v>
      </c>
      <c r="M1478">
        <v>0</v>
      </c>
    </row>
    <row r="1479" spans="2:13" x14ac:dyDescent="0.2">
      <c r="B1479">
        <v>0</v>
      </c>
      <c r="C1479">
        <v>0</v>
      </c>
      <c r="D1479">
        <v>0</v>
      </c>
      <c r="E1479">
        <v>0</v>
      </c>
      <c r="F1479">
        <v>0</v>
      </c>
      <c r="G1479">
        <v>1111111</v>
      </c>
      <c r="H1479">
        <v>0</v>
      </c>
      <c r="I1479">
        <v>0</v>
      </c>
      <c r="J1479">
        <v>0</v>
      </c>
      <c r="K1479">
        <v>0</v>
      </c>
      <c r="L1479">
        <v>0</v>
      </c>
      <c r="M1479">
        <v>0</v>
      </c>
    </row>
    <row r="1480" spans="2:13" x14ac:dyDescent="0.2">
      <c r="B1480">
        <v>0</v>
      </c>
      <c r="C1480">
        <v>0</v>
      </c>
      <c r="D1480">
        <v>0</v>
      </c>
      <c r="E1480">
        <v>0</v>
      </c>
      <c r="F1480">
        <v>0</v>
      </c>
      <c r="G1480">
        <v>1111111</v>
      </c>
      <c r="H1480">
        <v>0</v>
      </c>
      <c r="I1480">
        <v>0</v>
      </c>
      <c r="J1480">
        <v>0</v>
      </c>
      <c r="K1480">
        <v>0</v>
      </c>
      <c r="L1480">
        <v>0</v>
      </c>
      <c r="M1480">
        <v>0</v>
      </c>
    </row>
    <row r="1481" spans="2:13" x14ac:dyDescent="0.2">
      <c r="B1481">
        <v>0</v>
      </c>
      <c r="C1481">
        <v>0</v>
      </c>
      <c r="D1481">
        <v>0</v>
      </c>
      <c r="E1481">
        <v>0</v>
      </c>
      <c r="F1481">
        <v>0</v>
      </c>
      <c r="G1481">
        <v>1111111</v>
      </c>
      <c r="H1481">
        <v>0</v>
      </c>
      <c r="I1481">
        <v>0</v>
      </c>
      <c r="J1481">
        <v>0</v>
      </c>
      <c r="K1481">
        <v>0</v>
      </c>
      <c r="L1481">
        <v>0</v>
      </c>
      <c r="M1481">
        <v>0</v>
      </c>
    </row>
    <row r="1482" spans="2:13" x14ac:dyDescent="0.2">
      <c r="B1482">
        <v>0</v>
      </c>
      <c r="C1482">
        <v>0</v>
      </c>
      <c r="D1482">
        <v>0</v>
      </c>
      <c r="E1482">
        <v>0</v>
      </c>
      <c r="F1482">
        <v>0</v>
      </c>
      <c r="G1482">
        <v>1111111</v>
      </c>
      <c r="H1482">
        <v>0</v>
      </c>
      <c r="I1482">
        <v>0</v>
      </c>
      <c r="J1482">
        <v>0</v>
      </c>
      <c r="K1482">
        <v>0</v>
      </c>
      <c r="L1482">
        <v>0</v>
      </c>
      <c r="M1482">
        <v>0</v>
      </c>
    </row>
    <row r="1483" spans="2:13" x14ac:dyDescent="0.2">
      <c r="B1483">
        <v>0</v>
      </c>
      <c r="C1483">
        <v>0</v>
      </c>
      <c r="D1483">
        <v>0</v>
      </c>
      <c r="E1483">
        <v>0</v>
      </c>
      <c r="F1483">
        <v>0</v>
      </c>
      <c r="G1483">
        <v>1111111</v>
      </c>
      <c r="H1483">
        <v>0</v>
      </c>
      <c r="I1483">
        <v>0</v>
      </c>
      <c r="J1483">
        <v>0</v>
      </c>
      <c r="K1483">
        <v>0</v>
      </c>
      <c r="L1483">
        <v>0</v>
      </c>
      <c r="M1483">
        <v>0</v>
      </c>
    </row>
    <row r="1484" spans="2:13" x14ac:dyDescent="0.2">
      <c r="B1484">
        <v>0</v>
      </c>
      <c r="C1484">
        <v>0</v>
      </c>
      <c r="D1484">
        <v>0</v>
      </c>
      <c r="E1484">
        <v>0</v>
      </c>
      <c r="F1484">
        <v>0</v>
      </c>
      <c r="G1484">
        <v>1111111</v>
      </c>
      <c r="H1484">
        <v>0</v>
      </c>
      <c r="I1484">
        <v>0</v>
      </c>
      <c r="J1484">
        <v>0</v>
      </c>
      <c r="K1484">
        <v>0</v>
      </c>
      <c r="L1484">
        <v>0</v>
      </c>
      <c r="M1484">
        <v>0</v>
      </c>
    </row>
    <row r="1485" spans="2:13" x14ac:dyDescent="0.2">
      <c r="B1485">
        <v>0</v>
      </c>
      <c r="C1485">
        <v>0</v>
      </c>
      <c r="D1485">
        <v>0</v>
      </c>
      <c r="E1485">
        <v>0</v>
      </c>
      <c r="F1485">
        <v>0</v>
      </c>
      <c r="G1485">
        <v>1111111</v>
      </c>
      <c r="H1485">
        <v>0</v>
      </c>
      <c r="I1485">
        <v>0</v>
      </c>
      <c r="J1485">
        <v>0</v>
      </c>
      <c r="K1485">
        <v>0</v>
      </c>
      <c r="L1485">
        <v>0</v>
      </c>
      <c r="M1485">
        <v>0</v>
      </c>
    </row>
    <row r="1486" spans="2:13" x14ac:dyDescent="0.2">
      <c r="B1486">
        <v>0</v>
      </c>
      <c r="C1486">
        <v>0</v>
      </c>
      <c r="D1486">
        <v>0</v>
      </c>
      <c r="E1486">
        <v>0</v>
      </c>
      <c r="F1486">
        <v>0</v>
      </c>
      <c r="G1486">
        <v>1111111</v>
      </c>
      <c r="H1486">
        <v>0</v>
      </c>
      <c r="I1486">
        <v>0</v>
      </c>
      <c r="J1486">
        <v>0</v>
      </c>
      <c r="K1486">
        <v>0</v>
      </c>
      <c r="L1486">
        <v>0</v>
      </c>
      <c r="M1486">
        <v>0</v>
      </c>
    </row>
    <row r="1487" spans="2:13" x14ac:dyDescent="0.2">
      <c r="B1487">
        <v>0</v>
      </c>
      <c r="C1487">
        <v>0</v>
      </c>
      <c r="D1487">
        <v>0</v>
      </c>
      <c r="E1487">
        <v>0</v>
      </c>
      <c r="F1487">
        <v>0</v>
      </c>
      <c r="G1487">
        <v>1111111</v>
      </c>
      <c r="H1487">
        <v>0</v>
      </c>
      <c r="I1487">
        <v>0</v>
      </c>
      <c r="J1487">
        <v>0</v>
      </c>
      <c r="K1487">
        <v>0</v>
      </c>
      <c r="L1487">
        <v>0</v>
      </c>
      <c r="M1487">
        <v>0</v>
      </c>
    </row>
    <row r="1488" spans="2:13" x14ac:dyDescent="0.2">
      <c r="B1488">
        <v>0</v>
      </c>
      <c r="C1488">
        <v>0</v>
      </c>
      <c r="D1488">
        <v>0</v>
      </c>
      <c r="E1488">
        <v>0</v>
      </c>
      <c r="F1488">
        <v>0</v>
      </c>
      <c r="G1488">
        <v>1111111</v>
      </c>
      <c r="H1488">
        <v>0</v>
      </c>
      <c r="I1488">
        <v>0</v>
      </c>
      <c r="J1488">
        <v>0</v>
      </c>
      <c r="K1488">
        <v>0</v>
      </c>
      <c r="L1488">
        <v>0</v>
      </c>
      <c r="M1488">
        <v>0</v>
      </c>
    </row>
    <row r="1489" spans="2:13" x14ac:dyDescent="0.2">
      <c r="B1489">
        <v>0</v>
      </c>
      <c r="C1489">
        <v>0</v>
      </c>
      <c r="D1489">
        <v>0</v>
      </c>
      <c r="E1489">
        <v>0</v>
      </c>
      <c r="F1489">
        <v>0</v>
      </c>
      <c r="G1489">
        <v>1111111</v>
      </c>
      <c r="H1489">
        <v>0</v>
      </c>
      <c r="I1489">
        <v>0</v>
      </c>
      <c r="J1489">
        <v>0</v>
      </c>
      <c r="K1489">
        <v>0</v>
      </c>
      <c r="L1489">
        <v>0</v>
      </c>
      <c r="M1489">
        <v>0</v>
      </c>
    </row>
    <row r="1490" spans="2:13" x14ac:dyDescent="0.2">
      <c r="B1490">
        <v>0</v>
      </c>
      <c r="C1490">
        <v>0</v>
      </c>
      <c r="D1490">
        <v>0</v>
      </c>
      <c r="E1490">
        <v>0</v>
      </c>
      <c r="F1490">
        <v>0</v>
      </c>
      <c r="G1490">
        <v>1111111</v>
      </c>
      <c r="H1490">
        <v>0</v>
      </c>
      <c r="I1490">
        <v>0</v>
      </c>
      <c r="J1490">
        <v>0</v>
      </c>
      <c r="K1490">
        <v>0</v>
      </c>
      <c r="L1490">
        <v>0</v>
      </c>
      <c r="M1490">
        <v>0</v>
      </c>
    </row>
    <row r="1491" spans="2:13" x14ac:dyDescent="0.2">
      <c r="B1491">
        <v>0</v>
      </c>
      <c r="C1491">
        <v>0</v>
      </c>
      <c r="D1491">
        <v>0</v>
      </c>
      <c r="E1491">
        <v>0</v>
      </c>
      <c r="F1491">
        <v>0</v>
      </c>
      <c r="G1491">
        <v>1111111</v>
      </c>
      <c r="H1491">
        <v>0</v>
      </c>
      <c r="I1491">
        <v>0</v>
      </c>
      <c r="J1491">
        <v>0</v>
      </c>
      <c r="K1491">
        <v>0</v>
      </c>
      <c r="L1491">
        <v>0</v>
      </c>
      <c r="M1491">
        <v>0</v>
      </c>
    </row>
    <row r="1492" spans="2:13" x14ac:dyDescent="0.2">
      <c r="B1492">
        <v>0</v>
      </c>
      <c r="C1492">
        <v>0</v>
      </c>
      <c r="D1492">
        <v>0</v>
      </c>
      <c r="E1492">
        <v>0</v>
      </c>
      <c r="F1492">
        <v>0</v>
      </c>
      <c r="G1492">
        <v>1111111</v>
      </c>
      <c r="H1492">
        <v>0</v>
      </c>
      <c r="I1492">
        <v>0</v>
      </c>
      <c r="J1492">
        <v>0</v>
      </c>
      <c r="K1492">
        <v>0</v>
      </c>
      <c r="L1492">
        <v>0</v>
      </c>
      <c r="M1492">
        <v>0</v>
      </c>
    </row>
    <row r="1493" spans="2:13" x14ac:dyDescent="0.2">
      <c r="B1493">
        <v>0</v>
      </c>
      <c r="C1493">
        <v>0</v>
      </c>
      <c r="D1493">
        <v>0</v>
      </c>
      <c r="E1493">
        <v>0</v>
      </c>
      <c r="F1493">
        <v>0</v>
      </c>
      <c r="G1493">
        <v>1111111</v>
      </c>
      <c r="H1493">
        <v>0</v>
      </c>
      <c r="I1493">
        <v>0</v>
      </c>
      <c r="J1493">
        <v>0</v>
      </c>
      <c r="K1493">
        <v>0</v>
      </c>
      <c r="L1493">
        <v>0</v>
      </c>
      <c r="M1493">
        <v>0</v>
      </c>
    </row>
    <row r="1494" spans="2:13" x14ac:dyDescent="0.2">
      <c r="B1494">
        <v>0</v>
      </c>
      <c r="C1494">
        <v>0</v>
      </c>
      <c r="D1494">
        <v>0</v>
      </c>
      <c r="E1494">
        <v>0</v>
      </c>
      <c r="F1494">
        <v>0</v>
      </c>
      <c r="G1494">
        <v>1111111</v>
      </c>
      <c r="H1494">
        <v>0</v>
      </c>
      <c r="I1494">
        <v>0</v>
      </c>
      <c r="J1494">
        <v>0</v>
      </c>
      <c r="K1494">
        <v>0</v>
      </c>
      <c r="L1494">
        <v>0</v>
      </c>
      <c r="M1494">
        <v>0</v>
      </c>
    </row>
    <row r="1495" spans="2:13" x14ac:dyDescent="0.2">
      <c r="B1495">
        <v>0</v>
      </c>
      <c r="C1495">
        <v>0</v>
      </c>
      <c r="D1495">
        <v>0</v>
      </c>
      <c r="E1495">
        <v>0</v>
      </c>
      <c r="F1495">
        <v>0</v>
      </c>
      <c r="G1495">
        <v>1111111</v>
      </c>
      <c r="H1495">
        <v>0</v>
      </c>
      <c r="I1495">
        <v>0</v>
      </c>
      <c r="J1495">
        <v>0</v>
      </c>
      <c r="K1495">
        <v>0</v>
      </c>
      <c r="L1495">
        <v>0</v>
      </c>
      <c r="M1495">
        <v>0</v>
      </c>
    </row>
    <row r="1496" spans="2:13" x14ac:dyDescent="0.2">
      <c r="B1496">
        <v>0</v>
      </c>
      <c r="C1496">
        <v>0</v>
      </c>
      <c r="D1496">
        <v>0</v>
      </c>
      <c r="E1496">
        <v>0</v>
      </c>
      <c r="F1496">
        <v>0</v>
      </c>
      <c r="G1496">
        <v>1111111</v>
      </c>
      <c r="H1496">
        <v>0</v>
      </c>
      <c r="I1496">
        <v>0</v>
      </c>
      <c r="J1496">
        <v>0</v>
      </c>
      <c r="K1496">
        <v>0</v>
      </c>
      <c r="L1496">
        <v>0</v>
      </c>
      <c r="M1496">
        <v>0</v>
      </c>
    </row>
    <row r="1497" spans="2:13" x14ac:dyDescent="0.2">
      <c r="B1497">
        <v>0</v>
      </c>
      <c r="C1497">
        <v>0</v>
      </c>
      <c r="D1497">
        <v>0</v>
      </c>
      <c r="E1497">
        <v>0</v>
      </c>
      <c r="F1497">
        <v>0</v>
      </c>
      <c r="G1497">
        <v>1111111</v>
      </c>
      <c r="H1497">
        <v>0</v>
      </c>
      <c r="I1497">
        <v>0</v>
      </c>
      <c r="J1497">
        <v>0</v>
      </c>
      <c r="K1497">
        <v>0</v>
      </c>
      <c r="L1497">
        <v>0</v>
      </c>
      <c r="M1497">
        <v>0</v>
      </c>
    </row>
    <row r="1498" spans="2:13" x14ac:dyDescent="0.2">
      <c r="B1498">
        <v>0</v>
      </c>
      <c r="C1498" t="str">
        <v>Opening Balance</v>
      </c>
      <c r="D1498">
        <v>0</v>
      </c>
      <c r="E1498">
        <v>0</v>
      </c>
      <c r="F1498">
        <v>0</v>
      </c>
      <c r="G1498">
        <v>0</v>
      </c>
      <c r="H1498">
        <v>0</v>
      </c>
      <c r="I1498">
        <v>0</v>
      </c>
      <c r="J1498">
        <v>0</v>
      </c>
      <c r="K1498">
        <v>0</v>
      </c>
      <c r="L1498">
        <v>0</v>
      </c>
      <c r="M1498">
        <v>0</v>
      </c>
    </row>
    <row r="1499" spans="2:13" x14ac:dyDescent="0.2">
      <c r="B1499">
        <v>0</v>
      </c>
      <c r="C1499" t="str">
        <v>Please ignore this</v>
      </c>
      <c r="D1499" t="str">
        <v>999 Uncategorized expenses</v>
      </c>
      <c r="E1499" t="str">
        <v>999 Uncategorized expenses</v>
      </c>
      <c r="F1499">
        <v>0</v>
      </c>
      <c r="G1499">
        <v>2222222</v>
      </c>
      <c r="H1499">
        <v>0</v>
      </c>
      <c r="I1499">
        <v>0</v>
      </c>
      <c r="J1499">
        <v>0</v>
      </c>
      <c r="K1499">
        <v>0</v>
      </c>
      <c r="L1499">
        <v>0</v>
      </c>
      <c r="M1499">
        <v>0</v>
      </c>
    </row>
    <row r="1500" spans="2:13" x14ac:dyDescent="0.2">
      <c r="B1500">
        <v>0</v>
      </c>
      <c r="C1500">
        <v>0</v>
      </c>
      <c r="D1500">
        <v>0</v>
      </c>
      <c r="E1500">
        <v>0</v>
      </c>
      <c r="F1500">
        <v>0</v>
      </c>
      <c r="G1500">
        <v>2222222</v>
      </c>
      <c r="H1500">
        <v>0</v>
      </c>
      <c r="I1500">
        <v>0</v>
      </c>
      <c r="J1500">
        <v>0</v>
      </c>
      <c r="K1500">
        <v>0</v>
      </c>
      <c r="L1500">
        <v>0</v>
      </c>
      <c r="M1500">
        <v>0</v>
      </c>
    </row>
    <row r="1501" spans="2:13" x14ac:dyDescent="0.2">
      <c r="B1501">
        <v>0</v>
      </c>
      <c r="C1501">
        <v>0</v>
      </c>
      <c r="D1501">
        <v>0</v>
      </c>
      <c r="E1501">
        <v>0</v>
      </c>
      <c r="F1501">
        <v>0</v>
      </c>
      <c r="G1501">
        <v>2222222</v>
      </c>
      <c r="H1501">
        <v>0</v>
      </c>
      <c r="I1501">
        <v>0</v>
      </c>
      <c r="J1501">
        <v>0</v>
      </c>
      <c r="K1501">
        <v>0</v>
      </c>
      <c r="L1501">
        <v>0</v>
      </c>
      <c r="M1501">
        <v>0</v>
      </c>
    </row>
    <row r="1502" spans="2:13" x14ac:dyDescent="0.2">
      <c r="B1502">
        <v>0</v>
      </c>
      <c r="C1502">
        <v>0</v>
      </c>
      <c r="D1502">
        <v>0</v>
      </c>
      <c r="E1502">
        <v>0</v>
      </c>
      <c r="F1502">
        <v>0</v>
      </c>
      <c r="G1502">
        <v>2222222</v>
      </c>
      <c r="H1502">
        <v>0</v>
      </c>
      <c r="I1502">
        <v>0</v>
      </c>
      <c r="J1502">
        <v>0</v>
      </c>
      <c r="K1502">
        <v>0</v>
      </c>
      <c r="L1502">
        <v>0</v>
      </c>
      <c r="M1502">
        <v>0</v>
      </c>
    </row>
    <row r="1503" spans="2:13" x14ac:dyDescent="0.2">
      <c r="B1503">
        <v>0</v>
      </c>
      <c r="C1503">
        <v>0</v>
      </c>
      <c r="D1503">
        <v>0</v>
      </c>
      <c r="E1503">
        <v>0</v>
      </c>
      <c r="F1503">
        <v>0</v>
      </c>
      <c r="G1503">
        <v>2222222</v>
      </c>
      <c r="H1503">
        <v>0</v>
      </c>
      <c r="I1503">
        <v>0</v>
      </c>
      <c r="J1503">
        <v>0</v>
      </c>
      <c r="K1503">
        <v>0</v>
      </c>
      <c r="L1503">
        <v>0</v>
      </c>
      <c r="M1503">
        <v>0</v>
      </c>
    </row>
    <row r="1504" spans="2:13" x14ac:dyDescent="0.2">
      <c r="B1504">
        <v>0</v>
      </c>
      <c r="C1504">
        <v>0</v>
      </c>
      <c r="D1504">
        <v>0</v>
      </c>
      <c r="E1504">
        <v>0</v>
      </c>
      <c r="F1504">
        <v>0</v>
      </c>
      <c r="G1504">
        <v>2222222</v>
      </c>
      <c r="H1504">
        <v>0</v>
      </c>
      <c r="I1504">
        <v>0</v>
      </c>
      <c r="J1504">
        <v>0</v>
      </c>
      <c r="K1504">
        <v>0</v>
      </c>
      <c r="L1504">
        <v>0</v>
      </c>
      <c r="M1504">
        <v>0</v>
      </c>
    </row>
    <row r="1505" spans="2:13" x14ac:dyDescent="0.2">
      <c r="B1505">
        <v>0</v>
      </c>
      <c r="C1505">
        <v>0</v>
      </c>
      <c r="D1505">
        <v>0</v>
      </c>
      <c r="E1505">
        <v>0</v>
      </c>
      <c r="F1505">
        <v>0</v>
      </c>
      <c r="G1505">
        <v>2222222</v>
      </c>
      <c r="H1505">
        <v>0</v>
      </c>
      <c r="I1505">
        <v>0</v>
      </c>
      <c r="J1505">
        <v>0</v>
      </c>
      <c r="K1505">
        <v>0</v>
      </c>
      <c r="L1505">
        <v>0</v>
      </c>
      <c r="M1505">
        <v>0</v>
      </c>
    </row>
    <row r="1506" spans="2:13" x14ac:dyDescent="0.2">
      <c r="B1506">
        <v>0</v>
      </c>
      <c r="C1506">
        <v>0</v>
      </c>
      <c r="D1506">
        <v>0</v>
      </c>
      <c r="E1506">
        <v>0</v>
      </c>
      <c r="F1506">
        <v>0</v>
      </c>
      <c r="G1506">
        <v>2222222</v>
      </c>
      <c r="H1506">
        <v>0</v>
      </c>
      <c r="I1506">
        <v>0</v>
      </c>
      <c r="J1506">
        <v>0</v>
      </c>
      <c r="K1506">
        <v>0</v>
      </c>
      <c r="L1506">
        <v>0</v>
      </c>
      <c r="M1506">
        <v>0</v>
      </c>
    </row>
    <row r="1507" spans="2:13" x14ac:dyDescent="0.2">
      <c r="B1507">
        <v>0</v>
      </c>
      <c r="C1507">
        <v>0</v>
      </c>
      <c r="D1507">
        <v>0</v>
      </c>
      <c r="E1507">
        <v>0</v>
      </c>
      <c r="F1507">
        <v>0</v>
      </c>
      <c r="G1507">
        <v>2222222</v>
      </c>
      <c r="H1507">
        <v>0</v>
      </c>
      <c r="I1507">
        <v>0</v>
      </c>
      <c r="J1507">
        <v>0</v>
      </c>
      <c r="K1507">
        <v>0</v>
      </c>
      <c r="L1507">
        <v>0</v>
      </c>
      <c r="M1507">
        <v>0</v>
      </c>
    </row>
    <row r="1508" spans="2:13" x14ac:dyDescent="0.2">
      <c r="B1508">
        <v>0</v>
      </c>
      <c r="C1508">
        <v>0</v>
      </c>
      <c r="D1508">
        <v>0</v>
      </c>
      <c r="E1508">
        <v>0</v>
      </c>
      <c r="F1508">
        <v>0</v>
      </c>
      <c r="G1508">
        <v>2222222</v>
      </c>
      <c r="H1508">
        <v>0</v>
      </c>
      <c r="I1508">
        <v>0</v>
      </c>
      <c r="J1508">
        <v>0</v>
      </c>
      <c r="K1508">
        <v>0</v>
      </c>
      <c r="L1508">
        <v>0</v>
      </c>
      <c r="M1508">
        <v>0</v>
      </c>
    </row>
    <row r="1509" spans="2:13" x14ac:dyDescent="0.2">
      <c r="B1509">
        <v>0</v>
      </c>
      <c r="C1509">
        <v>0</v>
      </c>
      <c r="D1509">
        <v>0</v>
      </c>
      <c r="E1509">
        <v>0</v>
      </c>
      <c r="F1509">
        <v>0</v>
      </c>
      <c r="G1509">
        <v>2222222</v>
      </c>
      <c r="H1509">
        <v>0</v>
      </c>
      <c r="I1509">
        <v>0</v>
      </c>
      <c r="J1509">
        <v>0</v>
      </c>
      <c r="K1509">
        <v>0</v>
      </c>
      <c r="L1509">
        <v>0</v>
      </c>
      <c r="M1509">
        <v>0</v>
      </c>
    </row>
    <row r="1510" spans="2:13" x14ac:dyDescent="0.2">
      <c r="B1510">
        <v>0</v>
      </c>
      <c r="C1510">
        <v>0</v>
      </c>
      <c r="D1510">
        <v>0</v>
      </c>
      <c r="E1510">
        <v>0</v>
      </c>
      <c r="F1510">
        <v>0</v>
      </c>
      <c r="G1510">
        <v>2222222</v>
      </c>
      <c r="H1510">
        <v>0</v>
      </c>
      <c r="I1510">
        <v>0</v>
      </c>
      <c r="J1510">
        <v>0</v>
      </c>
      <c r="K1510">
        <v>0</v>
      </c>
      <c r="L1510">
        <v>0</v>
      </c>
      <c r="M1510">
        <v>0</v>
      </c>
    </row>
    <row r="1511" spans="2:13" x14ac:dyDescent="0.2">
      <c r="B1511">
        <v>0</v>
      </c>
      <c r="C1511">
        <v>0</v>
      </c>
      <c r="D1511">
        <v>0</v>
      </c>
      <c r="E1511">
        <v>0</v>
      </c>
      <c r="F1511">
        <v>0</v>
      </c>
      <c r="G1511">
        <v>2222222</v>
      </c>
      <c r="H1511">
        <v>0</v>
      </c>
      <c r="I1511">
        <v>0</v>
      </c>
      <c r="J1511">
        <v>0</v>
      </c>
      <c r="K1511">
        <v>0</v>
      </c>
      <c r="L1511">
        <v>0</v>
      </c>
      <c r="M1511">
        <v>0</v>
      </c>
    </row>
    <row r="1512" spans="2:13" x14ac:dyDescent="0.2">
      <c r="B1512">
        <v>0</v>
      </c>
      <c r="C1512">
        <v>0</v>
      </c>
      <c r="D1512">
        <v>0</v>
      </c>
      <c r="E1512">
        <v>0</v>
      </c>
      <c r="F1512">
        <v>0</v>
      </c>
      <c r="G1512">
        <v>2222222</v>
      </c>
      <c r="H1512">
        <v>0</v>
      </c>
      <c r="I1512">
        <v>0</v>
      </c>
      <c r="J1512">
        <v>0</v>
      </c>
      <c r="K1512">
        <v>0</v>
      </c>
      <c r="L1512">
        <v>0</v>
      </c>
      <c r="M1512">
        <v>0</v>
      </c>
    </row>
    <row r="1513" spans="2:13" x14ac:dyDescent="0.2">
      <c r="B1513">
        <v>0</v>
      </c>
      <c r="C1513">
        <v>0</v>
      </c>
      <c r="D1513">
        <v>0</v>
      </c>
      <c r="E1513">
        <v>0</v>
      </c>
      <c r="F1513">
        <v>0</v>
      </c>
      <c r="G1513">
        <v>2222222</v>
      </c>
      <c r="H1513">
        <v>0</v>
      </c>
      <c r="I1513">
        <v>0</v>
      </c>
      <c r="J1513">
        <v>0</v>
      </c>
      <c r="K1513">
        <v>0</v>
      </c>
      <c r="L1513">
        <v>0</v>
      </c>
      <c r="M1513">
        <v>0</v>
      </c>
    </row>
    <row r="1514" spans="2:13" x14ac:dyDescent="0.2">
      <c r="B1514">
        <v>0</v>
      </c>
      <c r="C1514">
        <v>0</v>
      </c>
      <c r="D1514">
        <v>0</v>
      </c>
      <c r="E1514">
        <v>0</v>
      </c>
      <c r="F1514">
        <v>0</v>
      </c>
      <c r="G1514">
        <v>2222222</v>
      </c>
      <c r="H1514">
        <v>0</v>
      </c>
      <c r="I1514">
        <v>0</v>
      </c>
      <c r="J1514">
        <v>0</v>
      </c>
      <c r="K1514">
        <v>0</v>
      </c>
      <c r="L1514">
        <v>0</v>
      </c>
      <c r="M1514">
        <v>0</v>
      </c>
    </row>
    <row r="1515" spans="2:13" x14ac:dyDescent="0.2">
      <c r="B1515">
        <v>0</v>
      </c>
      <c r="C1515">
        <v>0</v>
      </c>
      <c r="D1515">
        <v>0</v>
      </c>
      <c r="E1515">
        <v>0</v>
      </c>
      <c r="F1515">
        <v>0</v>
      </c>
      <c r="G1515">
        <v>2222222</v>
      </c>
      <c r="H1515">
        <v>0</v>
      </c>
      <c r="I1515">
        <v>0</v>
      </c>
      <c r="J1515">
        <v>0</v>
      </c>
      <c r="K1515">
        <v>0</v>
      </c>
      <c r="L1515">
        <v>0</v>
      </c>
      <c r="M1515">
        <v>0</v>
      </c>
    </row>
    <row r="1516" spans="2:13" x14ac:dyDescent="0.2">
      <c r="B1516">
        <v>0</v>
      </c>
      <c r="C1516">
        <v>0</v>
      </c>
      <c r="D1516">
        <v>0</v>
      </c>
      <c r="E1516">
        <v>0</v>
      </c>
      <c r="F1516">
        <v>0</v>
      </c>
      <c r="G1516">
        <v>2222222</v>
      </c>
      <c r="H1516">
        <v>0</v>
      </c>
      <c r="I1516">
        <v>0</v>
      </c>
      <c r="J1516">
        <v>0</v>
      </c>
      <c r="K1516">
        <v>0</v>
      </c>
      <c r="L1516">
        <v>0</v>
      </c>
      <c r="M1516">
        <v>0</v>
      </c>
    </row>
    <row r="1517" spans="2:13" x14ac:dyDescent="0.2">
      <c r="B1517">
        <v>0</v>
      </c>
      <c r="C1517">
        <v>0</v>
      </c>
      <c r="D1517">
        <v>0</v>
      </c>
      <c r="E1517">
        <v>0</v>
      </c>
      <c r="F1517">
        <v>0</v>
      </c>
      <c r="G1517">
        <v>2222222</v>
      </c>
      <c r="H1517">
        <v>0</v>
      </c>
      <c r="I1517">
        <v>0</v>
      </c>
      <c r="J1517">
        <v>0</v>
      </c>
      <c r="K1517">
        <v>0</v>
      </c>
      <c r="L1517">
        <v>0</v>
      </c>
      <c r="M1517">
        <v>0</v>
      </c>
    </row>
    <row r="1518" spans="2:13" x14ac:dyDescent="0.2">
      <c r="B1518">
        <v>0</v>
      </c>
      <c r="C1518">
        <v>0</v>
      </c>
      <c r="D1518">
        <v>0</v>
      </c>
      <c r="E1518">
        <v>0</v>
      </c>
      <c r="F1518">
        <v>0</v>
      </c>
      <c r="G1518">
        <v>2222222</v>
      </c>
      <c r="H1518">
        <v>0</v>
      </c>
      <c r="I1518">
        <v>0</v>
      </c>
      <c r="J1518">
        <v>0</v>
      </c>
      <c r="K1518">
        <v>0</v>
      </c>
      <c r="L1518">
        <v>0</v>
      </c>
      <c r="M1518">
        <v>0</v>
      </c>
    </row>
    <row r="1519" spans="2:13" x14ac:dyDescent="0.2">
      <c r="B1519">
        <v>0</v>
      </c>
      <c r="C1519">
        <v>0</v>
      </c>
      <c r="D1519">
        <v>0</v>
      </c>
      <c r="E1519">
        <v>0</v>
      </c>
      <c r="F1519">
        <v>0</v>
      </c>
      <c r="G1519">
        <v>2222222</v>
      </c>
      <c r="H1519">
        <v>0</v>
      </c>
      <c r="I1519">
        <v>0</v>
      </c>
      <c r="J1519">
        <v>0</v>
      </c>
      <c r="K1519">
        <v>0</v>
      </c>
      <c r="L1519">
        <v>0</v>
      </c>
      <c r="M1519">
        <v>0</v>
      </c>
    </row>
    <row r="1520" spans="2:13" x14ac:dyDescent="0.2">
      <c r="B1520">
        <v>0</v>
      </c>
      <c r="C1520">
        <v>0</v>
      </c>
      <c r="D1520">
        <v>0</v>
      </c>
      <c r="E1520">
        <v>0</v>
      </c>
      <c r="F1520">
        <v>0</v>
      </c>
      <c r="G1520">
        <v>2222222</v>
      </c>
      <c r="H1520">
        <v>0</v>
      </c>
      <c r="I1520">
        <v>0</v>
      </c>
      <c r="J1520">
        <v>0</v>
      </c>
      <c r="K1520">
        <v>0</v>
      </c>
      <c r="L1520">
        <v>0</v>
      </c>
      <c r="M1520">
        <v>0</v>
      </c>
    </row>
    <row r="1521" spans="2:13" x14ac:dyDescent="0.2">
      <c r="B1521">
        <v>0</v>
      </c>
      <c r="C1521">
        <v>0</v>
      </c>
      <c r="D1521">
        <v>0</v>
      </c>
      <c r="E1521">
        <v>0</v>
      </c>
      <c r="F1521">
        <v>0</v>
      </c>
      <c r="G1521">
        <v>2222222</v>
      </c>
      <c r="H1521">
        <v>0</v>
      </c>
      <c r="I1521">
        <v>0</v>
      </c>
      <c r="J1521">
        <v>0</v>
      </c>
      <c r="K1521">
        <v>0</v>
      </c>
      <c r="L1521">
        <v>0</v>
      </c>
      <c r="M1521">
        <v>0</v>
      </c>
    </row>
    <row r="1522" spans="2:13" x14ac:dyDescent="0.2">
      <c r="B1522">
        <v>0</v>
      </c>
      <c r="C1522">
        <v>0</v>
      </c>
      <c r="D1522">
        <v>0</v>
      </c>
      <c r="E1522">
        <v>0</v>
      </c>
      <c r="F1522">
        <v>0</v>
      </c>
      <c r="G1522">
        <v>2222222</v>
      </c>
      <c r="H1522">
        <v>0</v>
      </c>
      <c r="I1522">
        <v>0</v>
      </c>
      <c r="J1522">
        <v>0</v>
      </c>
      <c r="K1522">
        <v>0</v>
      </c>
      <c r="L1522">
        <v>0</v>
      </c>
      <c r="M1522">
        <v>0</v>
      </c>
    </row>
    <row r="1523" spans="2:13" x14ac:dyDescent="0.2">
      <c r="B1523">
        <v>0</v>
      </c>
      <c r="C1523">
        <v>0</v>
      </c>
      <c r="D1523">
        <v>0</v>
      </c>
      <c r="E1523">
        <v>0</v>
      </c>
      <c r="F1523">
        <v>0</v>
      </c>
      <c r="G1523">
        <v>2222222</v>
      </c>
      <c r="H1523">
        <v>0</v>
      </c>
      <c r="I1523">
        <v>0</v>
      </c>
      <c r="J1523">
        <v>0</v>
      </c>
      <c r="K1523">
        <v>0</v>
      </c>
      <c r="L1523">
        <v>0</v>
      </c>
      <c r="M1523">
        <v>0</v>
      </c>
    </row>
    <row r="1524" spans="2:13" x14ac:dyDescent="0.2">
      <c r="B1524">
        <v>0</v>
      </c>
      <c r="C1524">
        <v>0</v>
      </c>
      <c r="D1524">
        <v>0</v>
      </c>
      <c r="E1524">
        <v>0</v>
      </c>
      <c r="F1524">
        <v>0</v>
      </c>
      <c r="G1524">
        <v>2222222</v>
      </c>
      <c r="H1524">
        <v>0</v>
      </c>
      <c r="I1524">
        <v>0</v>
      </c>
      <c r="J1524">
        <v>0</v>
      </c>
      <c r="K1524">
        <v>0</v>
      </c>
      <c r="L1524">
        <v>0</v>
      </c>
      <c r="M1524">
        <v>0</v>
      </c>
    </row>
    <row r="1525" spans="2:13" x14ac:dyDescent="0.2">
      <c r="B1525">
        <v>0</v>
      </c>
      <c r="C1525">
        <v>0</v>
      </c>
      <c r="D1525">
        <v>0</v>
      </c>
      <c r="E1525">
        <v>0</v>
      </c>
      <c r="F1525">
        <v>0</v>
      </c>
      <c r="G1525">
        <v>2222222</v>
      </c>
      <c r="H1525">
        <v>0</v>
      </c>
      <c r="I1525">
        <v>0</v>
      </c>
      <c r="J1525">
        <v>0</v>
      </c>
      <c r="K1525">
        <v>0</v>
      </c>
      <c r="L1525">
        <v>0</v>
      </c>
      <c r="M1525">
        <v>0</v>
      </c>
    </row>
    <row r="1526" spans="2:13" x14ac:dyDescent="0.2">
      <c r="B1526">
        <v>0</v>
      </c>
      <c r="C1526">
        <v>0</v>
      </c>
      <c r="D1526">
        <v>0</v>
      </c>
      <c r="E1526">
        <v>0</v>
      </c>
      <c r="F1526">
        <v>0</v>
      </c>
      <c r="G1526">
        <v>2222222</v>
      </c>
      <c r="H1526">
        <v>0</v>
      </c>
      <c r="I1526">
        <v>0</v>
      </c>
      <c r="J1526">
        <v>0</v>
      </c>
      <c r="K1526">
        <v>0</v>
      </c>
      <c r="L1526">
        <v>0</v>
      </c>
      <c r="M1526">
        <v>0</v>
      </c>
    </row>
    <row r="1527" spans="2:13" x14ac:dyDescent="0.2">
      <c r="B1527">
        <v>0</v>
      </c>
      <c r="C1527">
        <v>0</v>
      </c>
      <c r="D1527">
        <v>0</v>
      </c>
      <c r="E1527">
        <v>0</v>
      </c>
      <c r="F1527">
        <v>0</v>
      </c>
      <c r="G1527">
        <v>2222222</v>
      </c>
      <c r="H1527">
        <v>0</v>
      </c>
      <c r="I1527">
        <v>0</v>
      </c>
      <c r="J1527">
        <v>0</v>
      </c>
      <c r="K1527">
        <v>0</v>
      </c>
      <c r="L1527">
        <v>0</v>
      </c>
      <c r="M1527">
        <v>0</v>
      </c>
    </row>
    <row r="1528" spans="2:13" x14ac:dyDescent="0.2">
      <c r="B1528">
        <v>0</v>
      </c>
      <c r="C1528">
        <v>0</v>
      </c>
      <c r="D1528">
        <v>0</v>
      </c>
      <c r="E1528">
        <v>0</v>
      </c>
      <c r="F1528">
        <v>0</v>
      </c>
      <c r="G1528">
        <v>2222222</v>
      </c>
      <c r="H1528">
        <v>0</v>
      </c>
      <c r="I1528">
        <v>0</v>
      </c>
      <c r="J1528">
        <v>0</v>
      </c>
      <c r="K1528">
        <v>0</v>
      </c>
      <c r="L1528">
        <v>0</v>
      </c>
      <c r="M1528">
        <v>0</v>
      </c>
    </row>
    <row r="1529" spans="2:13" x14ac:dyDescent="0.2">
      <c r="B1529">
        <v>0</v>
      </c>
      <c r="C1529">
        <v>0</v>
      </c>
      <c r="D1529">
        <v>0</v>
      </c>
      <c r="E1529">
        <v>0</v>
      </c>
      <c r="F1529">
        <v>0</v>
      </c>
      <c r="G1529">
        <v>2222222</v>
      </c>
      <c r="H1529">
        <v>0</v>
      </c>
      <c r="I1529">
        <v>0</v>
      </c>
      <c r="J1529">
        <v>0</v>
      </c>
      <c r="K1529">
        <v>0</v>
      </c>
      <c r="L1529">
        <v>0</v>
      </c>
      <c r="M1529">
        <v>0</v>
      </c>
    </row>
    <row r="1530" spans="2:13" x14ac:dyDescent="0.2">
      <c r="B1530">
        <v>0</v>
      </c>
      <c r="C1530">
        <v>0</v>
      </c>
      <c r="D1530">
        <v>0</v>
      </c>
      <c r="E1530">
        <v>0</v>
      </c>
      <c r="F1530">
        <v>0</v>
      </c>
      <c r="G1530">
        <v>2222222</v>
      </c>
      <c r="H1530">
        <v>0</v>
      </c>
      <c r="I1530">
        <v>0</v>
      </c>
      <c r="J1530">
        <v>0</v>
      </c>
      <c r="K1530">
        <v>0</v>
      </c>
      <c r="L1530">
        <v>0</v>
      </c>
      <c r="M1530">
        <v>0</v>
      </c>
    </row>
    <row r="1531" spans="2:13" x14ac:dyDescent="0.2">
      <c r="B1531">
        <v>0</v>
      </c>
      <c r="C1531">
        <v>0</v>
      </c>
      <c r="D1531">
        <v>0</v>
      </c>
      <c r="E1531">
        <v>0</v>
      </c>
      <c r="F1531">
        <v>0</v>
      </c>
      <c r="G1531">
        <v>2222222</v>
      </c>
      <c r="H1531">
        <v>0</v>
      </c>
      <c r="I1531">
        <v>0</v>
      </c>
      <c r="J1531">
        <v>0</v>
      </c>
      <c r="K1531">
        <v>0</v>
      </c>
      <c r="L1531">
        <v>0</v>
      </c>
      <c r="M1531">
        <v>0</v>
      </c>
    </row>
    <row r="1532" spans="2:13" x14ac:dyDescent="0.2">
      <c r="B1532">
        <v>0</v>
      </c>
      <c r="C1532">
        <v>0</v>
      </c>
      <c r="D1532">
        <v>0</v>
      </c>
      <c r="E1532">
        <v>0</v>
      </c>
      <c r="F1532">
        <v>0</v>
      </c>
      <c r="G1532">
        <v>2222222</v>
      </c>
      <c r="H1532">
        <v>0</v>
      </c>
      <c r="I1532">
        <v>0</v>
      </c>
      <c r="J1532">
        <v>0</v>
      </c>
      <c r="K1532">
        <v>0</v>
      </c>
      <c r="L1532">
        <v>0</v>
      </c>
      <c r="M1532">
        <v>0</v>
      </c>
    </row>
    <row r="1533" spans="2:13" x14ac:dyDescent="0.2">
      <c r="B1533">
        <v>0</v>
      </c>
      <c r="C1533">
        <v>0</v>
      </c>
      <c r="D1533">
        <v>0</v>
      </c>
      <c r="E1533">
        <v>0</v>
      </c>
      <c r="F1533">
        <v>0</v>
      </c>
      <c r="G1533">
        <v>2222222</v>
      </c>
      <c r="H1533">
        <v>0</v>
      </c>
      <c r="I1533">
        <v>0</v>
      </c>
      <c r="J1533">
        <v>0</v>
      </c>
      <c r="K1533">
        <v>0</v>
      </c>
      <c r="L1533">
        <v>0</v>
      </c>
      <c r="M1533">
        <v>0</v>
      </c>
    </row>
    <row r="1534" spans="2:13" x14ac:dyDescent="0.2">
      <c r="B1534">
        <v>0</v>
      </c>
      <c r="C1534">
        <v>0</v>
      </c>
      <c r="D1534">
        <v>0</v>
      </c>
      <c r="E1534">
        <v>0</v>
      </c>
      <c r="F1534">
        <v>0</v>
      </c>
      <c r="G1534">
        <v>2222222</v>
      </c>
      <c r="H1534">
        <v>0</v>
      </c>
      <c r="I1534">
        <v>0</v>
      </c>
      <c r="J1534">
        <v>0</v>
      </c>
      <c r="K1534">
        <v>0</v>
      </c>
      <c r="L1534">
        <v>0</v>
      </c>
      <c r="M1534">
        <v>0</v>
      </c>
    </row>
    <row r="1535" spans="2:13" x14ac:dyDescent="0.2">
      <c r="B1535">
        <v>0</v>
      </c>
      <c r="C1535">
        <v>0</v>
      </c>
      <c r="D1535">
        <v>0</v>
      </c>
      <c r="E1535">
        <v>0</v>
      </c>
      <c r="F1535">
        <v>0</v>
      </c>
      <c r="G1535">
        <v>2222222</v>
      </c>
      <c r="H1535">
        <v>0</v>
      </c>
      <c r="I1535">
        <v>0</v>
      </c>
      <c r="J1535">
        <v>0</v>
      </c>
      <c r="K1535">
        <v>0</v>
      </c>
      <c r="L1535">
        <v>0</v>
      </c>
      <c r="M1535">
        <v>0</v>
      </c>
    </row>
    <row r="1536" spans="2:13" x14ac:dyDescent="0.2">
      <c r="B1536">
        <v>0</v>
      </c>
      <c r="C1536">
        <v>0</v>
      </c>
      <c r="D1536">
        <v>0</v>
      </c>
      <c r="E1536">
        <v>0</v>
      </c>
      <c r="F1536">
        <v>0</v>
      </c>
      <c r="G1536">
        <v>2222222</v>
      </c>
      <c r="H1536">
        <v>0</v>
      </c>
      <c r="I1536">
        <v>0</v>
      </c>
      <c r="J1536">
        <v>0</v>
      </c>
      <c r="K1536">
        <v>0</v>
      </c>
      <c r="L1536">
        <v>0</v>
      </c>
      <c r="M1536">
        <v>0</v>
      </c>
    </row>
    <row r="1537" spans="2:13" x14ac:dyDescent="0.2">
      <c r="B1537">
        <v>0</v>
      </c>
      <c r="C1537">
        <v>0</v>
      </c>
      <c r="D1537">
        <v>0</v>
      </c>
      <c r="E1537">
        <v>0</v>
      </c>
      <c r="F1537">
        <v>0</v>
      </c>
      <c r="G1537">
        <v>2222222</v>
      </c>
      <c r="H1537">
        <v>0</v>
      </c>
      <c r="I1537">
        <v>0</v>
      </c>
      <c r="J1537">
        <v>0</v>
      </c>
      <c r="K1537">
        <v>0</v>
      </c>
      <c r="L1537">
        <v>0</v>
      </c>
      <c r="M1537">
        <v>0</v>
      </c>
    </row>
    <row r="1538" spans="2:13" x14ac:dyDescent="0.2">
      <c r="B1538">
        <v>0</v>
      </c>
      <c r="C1538">
        <v>0</v>
      </c>
      <c r="D1538">
        <v>0</v>
      </c>
      <c r="E1538">
        <v>0</v>
      </c>
      <c r="F1538">
        <v>0</v>
      </c>
      <c r="G1538">
        <v>2222222</v>
      </c>
      <c r="H1538">
        <v>0</v>
      </c>
      <c r="I1538">
        <v>0</v>
      </c>
      <c r="J1538">
        <v>0</v>
      </c>
      <c r="K1538">
        <v>0</v>
      </c>
      <c r="L1538">
        <v>0</v>
      </c>
      <c r="M1538">
        <v>0</v>
      </c>
    </row>
    <row r="1539" spans="2:13" x14ac:dyDescent="0.2">
      <c r="B1539">
        <v>0</v>
      </c>
      <c r="C1539">
        <v>0</v>
      </c>
      <c r="D1539">
        <v>0</v>
      </c>
      <c r="E1539">
        <v>0</v>
      </c>
      <c r="F1539">
        <v>0</v>
      </c>
      <c r="G1539">
        <v>2222222</v>
      </c>
      <c r="H1539">
        <v>0</v>
      </c>
      <c r="I1539">
        <v>0</v>
      </c>
      <c r="J1539">
        <v>0</v>
      </c>
      <c r="K1539">
        <v>0</v>
      </c>
      <c r="L1539">
        <v>0</v>
      </c>
      <c r="M1539">
        <v>0</v>
      </c>
    </row>
    <row r="1540" spans="2:13" x14ac:dyDescent="0.2">
      <c r="B1540">
        <v>0</v>
      </c>
      <c r="C1540">
        <v>0</v>
      </c>
      <c r="D1540">
        <v>0</v>
      </c>
      <c r="E1540">
        <v>0</v>
      </c>
      <c r="F1540">
        <v>0</v>
      </c>
      <c r="G1540">
        <v>2222222</v>
      </c>
      <c r="H1540">
        <v>0</v>
      </c>
      <c r="I1540">
        <v>0</v>
      </c>
      <c r="J1540">
        <v>0</v>
      </c>
      <c r="K1540">
        <v>0</v>
      </c>
      <c r="L1540">
        <v>0</v>
      </c>
      <c r="M1540">
        <v>0</v>
      </c>
    </row>
    <row r="1541" spans="2:13" x14ac:dyDescent="0.2">
      <c r="B1541">
        <v>0</v>
      </c>
      <c r="C1541">
        <v>0</v>
      </c>
      <c r="D1541">
        <v>0</v>
      </c>
      <c r="E1541">
        <v>0</v>
      </c>
      <c r="F1541">
        <v>0</v>
      </c>
      <c r="G1541">
        <v>2222222</v>
      </c>
      <c r="H1541">
        <v>0</v>
      </c>
      <c r="I1541">
        <v>0</v>
      </c>
      <c r="J1541">
        <v>0</v>
      </c>
      <c r="K1541">
        <v>0</v>
      </c>
      <c r="L1541">
        <v>0</v>
      </c>
      <c r="M1541">
        <v>0</v>
      </c>
    </row>
    <row r="1542" spans="2:13" x14ac:dyDescent="0.2">
      <c r="B1542">
        <v>0</v>
      </c>
      <c r="C1542">
        <v>0</v>
      </c>
      <c r="D1542">
        <v>0</v>
      </c>
      <c r="E1542">
        <v>0</v>
      </c>
      <c r="F1542">
        <v>0</v>
      </c>
      <c r="G1542">
        <v>2222222</v>
      </c>
      <c r="H1542">
        <v>0</v>
      </c>
      <c r="I1542">
        <v>0</v>
      </c>
      <c r="J1542">
        <v>0</v>
      </c>
      <c r="K1542">
        <v>0</v>
      </c>
      <c r="L1542">
        <v>0</v>
      </c>
      <c r="M1542">
        <v>0</v>
      </c>
    </row>
    <row r="1543" spans="2:13" x14ac:dyDescent="0.2">
      <c r="B1543">
        <v>0</v>
      </c>
      <c r="C1543">
        <v>0</v>
      </c>
      <c r="D1543">
        <v>0</v>
      </c>
      <c r="E1543">
        <v>0</v>
      </c>
      <c r="F1543">
        <v>0</v>
      </c>
      <c r="G1543">
        <v>2222222</v>
      </c>
      <c r="H1543">
        <v>0</v>
      </c>
      <c r="I1543">
        <v>0</v>
      </c>
      <c r="J1543">
        <v>0</v>
      </c>
      <c r="K1543">
        <v>0</v>
      </c>
      <c r="L1543">
        <v>0</v>
      </c>
      <c r="M1543">
        <v>0</v>
      </c>
    </row>
    <row r="1544" spans="2:13" x14ac:dyDescent="0.2">
      <c r="B1544">
        <v>0</v>
      </c>
      <c r="C1544">
        <v>0</v>
      </c>
      <c r="D1544">
        <v>0</v>
      </c>
      <c r="E1544">
        <v>0</v>
      </c>
      <c r="F1544">
        <v>0</v>
      </c>
      <c r="G1544">
        <v>2222222</v>
      </c>
      <c r="H1544">
        <v>0</v>
      </c>
      <c r="I1544">
        <v>0</v>
      </c>
      <c r="J1544">
        <v>0</v>
      </c>
      <c r="K1544">
        <v>0</v>
      </c>
      <c r="L1544">
        <v>0</v>
      </c>
      <c r="M1544">
        <v>0</v>
      </c>
    </row>
    <row r="1545" spans="2:13" x14ac:dyDescent="0.2">
      <c r="B1545">
        <v>0</v>
      </c>
      <c r="C1545">
        <v>0</v>
      </c>
      <c r="D1545">
        <v>0</v>
      </c>
      <c r="E1545">
        <v>0</v>
      </c>
      <c r="F1545">
        <v>0</v>
      </c>
      <c r="G1545">
        <v>2222222</v>
      </c>
      <c r="H1545">
        <v>0</v>
      </c>
      <c r="I1545">
        <v>0</v>
      </c>
      <c r="J1545">
        <v>0</v>
      </c>
      <c r="K1545">
        <v>0</v>
      </c>
      <c r="L1545">
        <v>0</v>
      </c>
      <c r="M1545">
        <v>0</v>
      </c>
    </row>
    <row r="1546" spans="2:13" x14ac:dyDescent="0.2">
      <c r="B1546">
        <v>0</v>
      </c>
      <c r="C1546">
        <v>0</v>
      </c>
      <c r="D1546">
        <v>0</v>
      </c>
      <c r="E1546">
        <v>0</v>
      </c>
      <c r="F1546">
        <v>0</v>
      </c>
      <c r="G1546">
        <v>2222222</v>
      </c>
      <c r="H1546">
        <v>0</v>
      </c>
      <c r="I1546">
        <v>0</v>
      </c>
      <c r="J1546">
        <v>0</v>
      </c>
      <c r="K1546">
        <v>0</v>
      </c>
      <c r="L1546">
        <v>0</v>
      </c>
      <c r="M1546">
        <v>0</v>
      </c>
    </row>
    <row r="1547" spans="2:13" x14ac:dyDescent="0.2">
      <c r="B1547">
        <v>0</v>
      </c>
      <c r="C1547">
        <v>0</v>
      </c>
      <c r="D1547">
        <v>0</v>
      </c>
      <c r="E1547">
        <v>0</v>
      </c>
      <c r="F1547">
        <v>0</v>
      </c>
      <c r="G1547">
        <v>2222222</v>
      </c>
      <c r="H1547">
        <v>0</v>
      </c>
      <c r="I1547">
        <v>0</v>
      </c>
      <c r="J1547">
        <v>0</v>
      </c>
      <c r="K1547">
        <v>0</v>
      </c>
      <c r="L1547">
        <v>0</v>
      </c>
      <c r="M1547">
        <v>0</v>
      </c>
    </row>
    <row r="1548" spans="2:13" x14ac:dyDescent="0.2">
      <c r="B1548">
        <v>0</v>
      </c>
      <c r="C1548">
        <v>0</v>
      </c>
      <c r="D1548">
        <v>0</v>
      </c>
      <c r="E1548">
        <v>0</v>
      </c>
      <c r="F1548">
        <v>0</v>
      </c>
      <c r="G1548">
        <v>2222222</v>
      </c>
      <c r="H1548">
        <v>0</v>
      </c>
      <c r="I1548">
        <v>0</v>
      </c>
      <c r="J1548">
        <v>0</v>
      </c>
      <c r="K1548">
        <v>0</v>
      </c>
      <c r="L1548">
        <v>0</v>
      </c>
      <c r="M1548">
        <v>0</v>
      </c>
    </row>
    <row r="1549" spans="2:13" x14ac:dyDescent="0.2">
      <c r="B1549">
        <v>0</v>
      </c>
      <c r="C1549">
        <v>0</v>
      </c>
      <c r="D1549">
        <v>0</v>
      </c>
      <c r="E1549">
        <v>0</v>
      </c>
      <c r="F1549">
        <v>0</v>
      </c>
      <c r="G1549">
        <v>2222222</v>
      </c>
      <c r="H1549">
        <v>0</v>
      </c>
      <c r="I1549">
        <v>0</v>
      </c>
      <c r="J1549">
        <v>0</v>
      </c>
      <c r="K1549">
        <v>0</v>
      </c>
      <c r="L1549">
        <v>0</v>
      </c>
      <c r="M1549">
        <v>0</v>
      </c>
    </row>
    <row r="1550" spans="2:13" x14ac:dyDescent="0.2">
      <c r="B1550">
        <v>0</v>
      </c>
      <c r="C1550">
        <v>0</v>
      </c>
      <c r="D1550">
        <v>0</v>
      </c>
      <c r="E1550">
        <v>0</v>
      </c>
      <c r="F1550">
        <v>0</v>
      </c>
      <c r="G1550">
        <v>2222222</v>
      </c>
      <c r="H1550">
        <v>0</v>
      </c>
      <c r="I1550">
        <v>0</v>
      </c>
      <c r="J1550">
        <v>0</v>
      </c>
      <c r="K1550">
        <v>0</v>
      </c>
      <c r="L1550">
        <v>0</v>
      </c>
      <c r="M1550">
        <v>0</v>
      </c>
    </row>
    <row r="1551" spans="2:13" x14ac:dyDescent="0.2">
      <c r="B1551">
        <v>0</v>
      </c>
      <c r="C1551">
        <v>0</v>
      </c>
      <c r="D1551">
        <v>0</v>
      </c>
      <c r="E1551">
        <v>0</v>
      </c>
      <c r="F1551">
        <v>0</v>
      </c>
      <c r="G1551">
        <v>2222222</v>
      </c>
      <c r="H1551">
        <v>0</v>
      </c>
      <c r="I1551">
        <v>0</v>
      </c>
      <c r="J1551">
        <v>0</v>
      </c>
      <c r="K1551">
        <v>0</v>
      </c>
      <c r="L1551">
        <v>0</v>
      </c>
      <c r="M1551">
        <v>0</v>
      </c>
    </row>
    <row r="1552" spans="2:13" x14ac:dyDescent="0.2">
      <c r="B1552">
        <v>0</v>
      </c>
      <c r="C1552">
        <v>0</v>
      </c>
      <c r="D1552">
        <v>0</v>
      </c>
      <c r="E1552">
        <v>0</v>
      </c>
      <c r="F1552">
        <v>0</v>
      </c>
      <c r="G1552">
        <v>2222222</v>
      </c>
      <c r="H1552">
        <v>0</v>
      </c>
      <c r="I1552">
        <v>0</v>
      </c>
      <c r="J1552">
        <v>0</v>
      </c>
      <c r="K1552">
        <v>0</v>
      </c>
      <c r="L1552">
        <v>0</v>
      </c>
      <c r="M1552">
        <v>0</v>
      </c>
    </row>
    <row r="1553" spans="2:13" x14ac:dyDescent="0.2">
      <c r="B1553">
        <v>0</v>
      </c>
      <c r="C1553">
        <v>0</v>
      </c>
      <c r="D1553">
        <v>0</v>
      </c>
      <c r="E1553">
        <v>0</v>
      </c>
      <c r="F1553">
        <v>0</v>
      </c>
      <c r="G1553">
        <v>2222222</v>
      </c>
      <c r="H1553">
        <v>0</v>
      </c>
      <c r="I1553">
        <v>0</v>
      </c>
      <c r="J1553">
        <v>0</v>
      </c>
      <c r="K1553">
        <v>0</v>
      </c>
      <c r="L1553">
        <v>0</v>
      </c>
      <c r="M1553">
        <v>0</v>
      </c>
    </row>
    <row r="1554" spans="2:13" x14ac:dyDescent="0.2">
      <c r="B1554">
        <v>0</v>
      </c>
      <c r="C1554">
        <v>0</v>
      </c>
      <c r="D1554">
        <v>0</v>
      </c>
      <c r="E1554">
        <v>0</v>
      </c>
      <c r="F1554">
        <v>0</v>
      </c>
      <c r="G1554">
        <v>2222222</v>
      </c>
      <c r="H1554">
        <v>0</v>
      </c>
      <c r="I1554">
        <v>0</v>
      </c>
      <c r="J1554">
        <v>0</v>
      </c>
      <c r="K1554">
        <v>0</v>
      </c>
      <c r="L1554">
        <v>0</v>
      </c>
      <c r="M1554">
        <v>0</v>
      </c>
    </row>
    <row r="1555" spans="2:13" x14ac:dyDescent="0.2">
      <c r="B1555">
        <v>0</v>
      </c>
      <c r="C1555">
        <v>0</v>
      </c>
      <c r="D1555">
        <v>0</v>
      </c>
      <c r="E1555">
        <v>0</v>
      </c>
      <c r="F1555">
        <v>0</v>
      </c>
      <c r="G1555">
        <v>2222222</v>
      </c>
      <c r="H1555">
        <v>0</v>
      </c>
      <c r="I1555">
        <v>0</v>
      </c>
      <c r="J1555">
        <v>0</v>
      </c>
      <c r="K1555">
        <v>0</v>
      </c>
      <c r="L1555">
        <v>0</v>
      </c>
      <c r="M1555">
        <v>0</v>
      </c>
    </row>
    <row r="1556" spans="2:13" x14ac:dyDescent="0.2">
      <c r="B1556">
        <v>0</v>
      </c>
      <c r="C1556">
        <v>0</v>
      </c>
      <c r="D1556">
        <v>0</v>
      </c>
      <c r="E1556">
        <v>0</v>
      </c>
      <c r="F1556">
        <v>0</v>
      </c>
      <c r="G1556">
        <v>2222222</v>
      </c>
      <c r="H1556">
        <v>0</v>
      </c>
      <c r="I1556">
        <v>0</v>
      </c>
      <c r="J1556">
        <v>0</v>
      </c>
      <c r="K1556">
        <v>0</v>
      </c>
      <c r="L1556">
        <v>0</v>
      </c>
      <c r="M1556">
        <v>0</v>
      </c>
    </row>
    <row r="1557" spans="2:13" x14ac:dyDescent="0.2">
      <c r="B1557">
        <v>0</v>
      </c>
      <c r="C1557">
        <v>0</v>
      </c>
      <c r="D1557">
        <v>0</v>
      </c>
      <c r="E1557">
        <v>0</v>
      </c>
      <c r="F1557">
        <v>0</v>
      </c>
      <c r="G1557">
        <v>2222222</v>
      </c>
      <c r="H1557">
        <v>0</v>
      </c>
      <c r="I1557">
        <v>0</v>
      </c>
      <c r="J1557">
        <v>0</v>
      </c>
      <c r="K1557">
        <v>0</v>
      </c>
      <c r="L1557">
        <v>0</v>
      </c>
      <c r="M1557">
        <v>0</v>
      </c>
    </row>
    <row r="1558" spans="2:13" x14ac:dyDescent="0.2">
      <c r="B1558">
        <v>0</v>
      </c>
      <c r="C1558">
        <v>0</v>
      </c>
      <c r="D1558">
        <v>0</v>
      </c>
      <c r="E1558">
        <v>0</v>
      </c>
      <c r="F1558">
        <v>0</v>
      </c>
      <c r="G1558">
        <v>2222222</v>
      </c>
      <c r="H1558">
        <v>0</v>
      </c>
      <c r="I1558">
        <v>0</v>
      </c>
      <c r="J1558">
        <v>0</v>
      </c>
      <c r="K1558">
        <v>0</v>
      </c>
      <c r="L1558">
        <v>0</v>
      </c>
      <c r="M1558">
        <v>0</v>
      </c>
    </row>
    <row r="1559" spans="2:13" x14ac:dyDescent="0.2">
      <c r="B1559">
        <v>0</v>
      </c>
      <c r="C1559">
        <v>0</v>
      </c>
      <c r="D1559">
        <v>0</v>
      </c>
      <c r="E1559">
        <v>0</v>
      </c>
      <c r="F1559">
        <v>0</v>
      </c>
      <c r="G1559">
        <v>2222222</v>
      </c>
      <c r="H1559">
        <v>0</v>
      </c>
      <c r="I1559">
        <v>0</v>
      </c>
      <c r="J1559">
        <v>0</v>
      </c>
      <c r="K1559">
        <v>0</v>
      </c>
      <c r="L1559">
        <v>0</v>
      </c>
      <c r="M1559">
        <v>0</v>
      </c>
    </row>
    <row r="1560" spans="2:13" x14ac:dyDescent="0.2">
      <c r="B1560">
        <v>0</v>
      </c>
      <c r="C1560">
        <v>0</v>
      </c>
      <c r="D1560">
        <v>0</v>
      </c>
      <c r="E1560">
        <v>0</v>
      </c>
      <c r="F1560">
        <v>0</v>
      </c>
      <c r="G1560">
        <v>2222222</v>
      </c>
      <c r="H1560">
        <v>0</v>
      </c>
      <c r="I1560">
        <v>0</v>
      </c>
      <c r="J1560">
        <v>0</v>
      </c>
      <c r="K1560">
        <v>0</v>
      </c>
      <c r="L1560">
        <v>0</v>
      </c>
      <c r="M1560">
        <v>0</v>
      </c>
    </row>
    <row r="1561" spans="2:13" x14ac:dyDescent="0.2">
      <c r="B1561">
        <v>0</v>
      </c>
      <c r="C1561">
        <v>0</v>
      </c>
      <c r="D1561">
        <v>0</v>
      </c>
      <c r="E1561">
        <v>0</v>
      </c>
      <c r="F1561">
        <v>0</v>
      </c>
      <c r="G1561">
        <v>2222222</v>
      </c>
      <c r="H1561">
        <v>0</v>
      </c>
      <c r="I1561">
        <v>0</v>
      </c>
      <c r="J1561">
        <v>0</v>
      </c>
      <c r="K1561">
        <v>0</v>
      </c>
      <c r="L1561">
        <v>0</v>
      </c>
      <c r="M1561">
        <v>0</v>
      </c>
    </row>
    <row r="1562" spans="2:13" x14ac:dyDescent="0.2">
      <c r="B1562">
        <v>0</v>
      </c>
      <c r="C1562">
        <v>0</v>
      </c>
      <c r="D1562">
        <v>0</v>
      </c>
      <c r="E1562">
        <v>0</v>
      </c>
      <c r="F1562">
        <v>0</v>
      </c>
      <c r="G1562">
        <v>2222222</v>
      </c>
      <c r="H1562">
        <v>0</v>
      </c>
      <c r="I1562">
        <v>0</v>
      </c>
      <c r="J1562">
        <v>0</v>
      </c>
      <c r="K1562">
        <v>0</v>
      </c>
      <c r="L1562">
        <v>0</v>
      </c>
      <c r="M1562">
        <v>0</v>
      </c>
    </row>
    <row r="1563" spans="2:13" x14ac:dyDescent="0.2">
      <c r="B1563">
        <v>0</v>
      </c>
      <c r="C1563">
        <v>0</v>
      </c>
      <c r="D1563">
        <v>0</v>
      </c>
      <c r="E1563">
        <v>0</v>
      </c>
      <c r="F1563">
        <v>0</v>
      </c>
      <c r="G1563">
        <v>2222222</v>
      </c>
      <c r="H1563">
        <v>0</v>
      </c>
      <c r="I1563">
        <v>0</v>
      </c>
      <c r="J1563">
        <v>0</v>
      </c>
      <c r="K1563">
        <v>0</v>
      </c>
      <c r="L1563">
        <v>0</v>
      </c>
      <c r="M1563">
        <v>0</v>
      </c>
    </row>
    <row r="1564" spans="2:13" x14ac:dyDescent="0.2">
      <c r="B1564">
        <v>0</v>
      </c>
      <c r="C1564">
        <v>0</v>
      </c>
      <c r="D1564">
        <v>0</v>
      </c>
      <c r="E1564">
        <v>0</v>
      </c>
      <c r="F1564">
        <v>0</v>
      </c>
      <c r="G1564">
        <v>2222222</v>
      </c>
      <c r="H1564">
        <v>0</v>
      </c>
      <c r="I1564">
        <v>0</v>
      </c>
      <c r="J1564">
        <v>0</v>
      </c>
      <c r="K1564">
        <v>0</v>
      </c>
      <c r="L1564">
        <v>0</v>
      </c>
      <c r="M1564">
        <v>0</v>
      </c>
    </row>
    <row r="1565" spans="2:13" x14ac:dyDescent="0.2">
      <c r="B1565">
        <v>0</v>
      </c>
      <c r="C1565">
        <v>0</v>
      </c>
      <c r="D1565">
        <v>0</v>
      </c>
      <c r="E1565">
        <v>0</v>
      </c>
      <c r="F1565">
        <v>0</v>
      </c>
      <c r="G1565">
        <v>2222222</v>
      </c>
      <c r="H1565">
        <v>0</v>
      </c>
      <c r="I1565">
        <v>0</v>
      </c>
      <c r="J1565">
        <v>0</v>
      </c>
      <c r="K1565">
        <v>0</v>
      </c>
      <c r="L1565">
        <v>0</v>
      </c>
      <c r="M1565">
        <v>0</v>
      </c>
    </row>
    <row r="1566" spans="2:13" x14ac:dyDescent="0.2">
      <c r="B1566">
        <v>0</v>
      </c>
      <c r="C1566">
        <v>0</v>
      </c>
      <c r="D1566">
        <v>0</v>
      </c>
      <c r="E1566">
        <v>0</v>
      </c>
      <c r="F1566">
        <v>0</v>
      </c>
      <c r="G1566">
        <v>2222222</v>
      </c>
      <c r="H1566">
        <v>0</v>
      </c>
      <c r="I1566">
        <v>0</v>
      </c>
      <c r="J1566">
        <v>0</v>
      </c>
      <c r="K1566">
        <v>0</v>
      </c>
      <c r="L1566">
        <v>0</v>
      </c>
      <c r="M1566">
        <v>0</v>
      </c>
    </row>
    <row r="1567" spans="2:13" x14ac:dyDescent="0.2">
      <c r="B1567">
        <v>0</v>
      </c>
      <c r="C1567">
        <v>0</v>
      </c>
      <c r="D1567">
        <v>0</v>
      </c>
      <c r="E1567">
        <v>0</v>
      </c>
      <c r="F1567">
        <v>0</v>
      </c>
      <c r="G1567">
        <v>2222222</v>
      </c>
      <c r="H1567">
        <v>0</v>
      </c>
      <c r="I1567">
        <v>0</v>
      </c>
      <c r="J1567">
        <v>0</v>
      </c>
      <c r="K1567">
        <v>0</v>
      </c>
      <c r="L1567">
        <v>0</v>
      </c>
      <c r="M1567">
        <v>0</v>
      </c>
    </row>
    <row r="1568" spans="2:13" x14ac:dyDescent="0.2">
      <c r="B1568">
        <v>0</v>
      </c>
      <c r="C1568">
        <v>0</v>
      </c>
      <c r="D1568">
        <v>0</v>
      </c>
      <c r="E1568">
        <v>0</v>
      </c>
      <c r="F1568">
        <v>0</v>
      </c>
      <c r="G1568">
        <v>2222222</v>
      </c>
      <c r="H1568">
        <v>0</v>
      </c>
      <c r="I1568">
        <v>0</v>
      </c>
      <c r="J1568">
        <v>0</v>
      </c>
      <c r="K1568">
        <v>0</v>
      </c>
      <c r="L1568">
        <v>0</v>
      </c>
      <c r="M1568">
        <v>0</v>
      </c>
    </row>
    <row r="1569" spans="2:13" x14ac:dyDescent="0.2">
      <c r="B1569">
        <v>0</v>
      </c>
      <c r="C1569">
        <v>0</v>
      </c>
      <c r="D1569">
        <v>0</v>
      </c>
      <c r="E1569">
        <v>0</v>
      </c>
      <c r="F1569">
        <v>0</v>
      </c>
      <c r="G1569">
        <v>2222222</v>
      </c>
      <c r="H1569">
        <v>0</v>
      </c>
      <c r="I1569">
        <v>0</v>
      </c>
      <c r="J1569">
        <v>0</v>
      </c>
      <c r="K1569">
        <v>0</v>
      </c>
      <c r="L1569">
        <v>0</v>
      </c>
      <c r="M1569">
        <v>0</v>
      </c>
    </row>
    <row r="1570" spans="2:13" x14ac:dyDescent="0.2">
      <c r="B1570">
        <v>0</v>
      </c>
      <c r="C1570">
        <v>0</v>
      </c>
      <c r="D1570">
        <v>0</v>
      </c>
      <c r="E1570">
        <v>0</v>
      </c>
      <c r="F1570">
        <v>0</v>
      </c>
      <c r="G1570">
        <v>2222222</v>
      </c>
      <c r="H1570">
        <v>0</v>
      </c>
      <c r="I1570">
        <v>0</v>
      </c>
      <c r="J1570">
        <v>0</v>
      </c>
      <c r="K1570">
        <v>0</v>
      </c>
      <c r="L1570">
        <v>0</v>
      </c>
      <c r="M1570">
        <v>0</v>
      </c>
    </row>
    <row r="1571" spans="2:13" x14ac:dyDescent="0.2">
      <c r="B1571">
        <v>0</v>
      </c>
      <c r="C1571">
        <v>0</v>
      </c>
      <c r="D1571">
        <v>0</v>
      </c>
      <c r="E1571">
        <v>0</v>
      </c>
      <c r="F1571">
        <v>0</v>
      </c>
      <c r="G1571">
        <v>2222222</v>
      </c>
      <c r="H1571">
        <v>0</v>
      </c>
      <c r="I1571">
        <v>0</v>
      </c>
      <c r="J1571">
        <v>0</v>
      </c>
      <c r="K1571">
        <v>0</v>
      </c>
      <c r="L1571">
        <v>0</v>
      </c>
      <c r="M1571">
        <v>0</v>
      </c>
    </row>
    <row r="1572" spans="2:13" x14ac:dyDescent="0.2">
      <c r="B1572">
        <v>0</v>
      </c>
      <c r="C1572">
        <v>0</v>
      </c>
      <c r="D1572">
        <v>0</v>
      </c>
      <c r="E1572">
        <v>0</v>
      </c>
      <c r="F1572">
        <v>0</v>
      </c>
      <c r="G1572">
        <v>2222222</v>
      </c>
      <c r="H1572">
        <v>0</v>
      </c>
      <c r="I1572">
        <v>0</v>
      </c>
      <c r="J1572">
        <v>0</v>
      </c>
      <c r="K1572">
        <v>0</v>
      </c>
      <c r="L1572">
        <v>0</v>
      </c>
      <c r="M1572">
        <v>0</v>
      </c>
    </row>
    <row r="1573" spans="2:13" x14ac:dyDescent="0.2">
      <c r="B1573">
        <v>0</v>
      </c>
      <c r="C1573">
        <v>0</v>
      </c>
      <c r="D1573">
        <v>0</v>
      </c>
      <c r="E1573">
        <v>0</v>
      </c>
      <c r="F1573">
        <v>0</v>
      </c>
      <c r="G1573">
        <v>2222222</v>
      </c>
      <c r="H1573">
        <v>0</v>
      </c>
      <c r="I1573">
        <v>0</v>
      </c>
      <c r="J1573">
        <v>0</v>
      </c>
      <c r="K1573">
        <v>0</v>
      </c>
      <c r="L1573">
        <v>0</v>
      </c>
      <c r="M1573">
        <v>0</v>
      </c>
    </row>
    <row r="1574" spans="2:13" x14ac:dyDescent="0.2">
      <c r="B1574">
        <v>0</v>
      </c>
      <c r="C1574">
        <v>0</v>
      </c>
      <c r="D1574">
        <v>0</v>
      </c>
      <c r="E1574">
        <v>0</v>
      </c>
      <c r="F1574">
        <v>0</v>
      </c>
      <c r="G1574">
        <v>2222222</v>
      </c>
      <c r="H1574">
        <v>0</v>
      </c>
      <c r="I1574">
        <v>0</v>
      </c>
      <c r="J1574">
        <v>0</v>
      </c>
      <c r="K1574">
        <v>0</v>
      </c>
      <c r="L1574">
        <v>0</v>
      </c>
      <c r="M1574">
        <v>0</v>
      </c>
    </row>
    <row r="1575" spans="2:13" x14ac:dyDescent="0.2">
      <c r="B1575">
        <v>0</v>
      </c>
      <c r="C1575">
        <v>0</v>
      </c>
      <c r="D1575">
        <v>0</v>
      </c>
      <c r="E1575">
        <v>0</v>
      </c>
      <c r="F1575">
        <v>0</v>
      </c>
      <c r="G1575">
        <v>2222222</v>
      </c>
      <c r="H1575">
        <v>0</v>
      </c>
      <c r="I1575">
        <v>0</v>
      </c>
      <c r="J1575">
        <v>0</v>
      </c>
      <c r="K1575">
        <v>0</v>
      </c>
      <c r="L1575">
        <v>0</v>
      </c>
      <c r="M1575">
        <v>0</v>
      </c>
    </row>
    <row r="1576" spans="2:13" x14ac:dyDescent="0.2">
      <c r="B1576">
        <v>0</v>
      </c>
      <c r="C1576">
        <v>0</v>
      </c>
      <c r="D1576">
        <v>0</v>
      </c>
      <c r="E1576">
        <v>0</v>
      </c>
      <c r="F1576">
        <v>0</v>
      </c>
      <c r="G1576">
        <v>2222222</v>
      </c>
      <c r="H1576">
        <v>0</v>
      </c>
      <c r="I1576">
        <v>0</v>
      </c>
      <c r="J1576">
        <v>0</v>
      </c>
      <c r="K1576">
        <v>0</v>
      </c>
      <c r="L1576">
        <v>0</v>
      </c>
      <c r="M1576">
        <v>0</v>
      </c>
    </row>
    <row r="1577" spans="2:13" x14ac:dyDescent="0.2">
      <c r="B1577">
        <v>0</v>
      </c>
      <c r="C1577">
        <v>0</v>
      </c>
      <c r="D1577">
        <v>0</v>
      </c>
      <c r="E1577">
        <v>0</v>
      </c>
      <c r="F1577">
        <v>0</v>
      </c>
      <c r="G1577">
        <v>2222222</v>
      </c>
      <c r="H1577">
        <v>0</v>
      </c>
      <c r="I1577">
        <v>0</v>
      </c>
      <c r="J1577">
        <v>0</v>
      </c>
      <c r="K1577">
        <v>0</v>
      </c>
      <c r="L1577">
        <v>0</v>
      </c>
      <c r="M1577">
        <v>0</v>
      </c>
    </row>
    <row r="1578" spans="2:13" x14ac:dyDescent="0.2">
      <c r="B1578">
        <v>0</v>
      </c>
      <c r="C1578">
        <v>0</v>
      </c>
      <c r="D1578">
        <v>0</v>
      </c>
      <c r="E1578">
        <v>0</v>
      </c>
      <c r="F1578">
        <v>0</v>
      </c>
      <c r="G1578">
        <v>2222222</v>
      </c>
      <c r="H1578">
        <v>0</v>
      </c>
      <c r="I1578">
        <v>0</v>
      </c>
      <c r="J1578">
        <v>0</v>
      </c>
      <c r="K1578">
        <v>0</v>
      </c>
      <c r="L1578">
        <v>0</v>
      </c>
      <c r="M1578">
        <v>0</v>
      </c>
    </row>
    <row r="1579" spans="2:13" x14ac:dyDescent="0.2">
      <c r="B1579">
        <v>0</v>
      </c>
      <c r="C1579">
        <v>0</v>
      </c>
      <c r="D1579">
        <v>0</v>
      </c>
      <c r="E1579">
        <v>0</v>
      </c>
      <c r="F1579">
        <v>0</v>
      </c>
      <c r="G1579">
        <v>2222222</v>
      </c>
      <c r="H1579">
        <v>0</v>
      </c>
      <c r="I1579">
        <v>0</v>
      </c>
      <c r="J1579">
        <v>0</v>
      </c>
      <c r="K1579">
        <v>0</v>
      </c>
      <c r="L1579">
        <v>0</v>
      </c>
      <c r="M1579">
        <v>0</v>
      </c>
    </row>
    <row r="1580" spans="2:13" x14ac:dyDescent="0.2">
      <c r="B1580">
        <v>0</v>
      </c>
      <c r="C1580">
        <v>0</v>
      </c>
      <c r="D1580">
        <v>0</v>
      </c>
      <c r="E1580">
        <v>0</v>
      </c>
      <c r="F1580">
        <v>0</v>
      </c>
      <c r="G1580">
        <v>2222222</v>
      </c>
      <c r="H1580">
        <v>0</v>
      </c>
      <c r="I1580">
        <v>0</v>
      </c>
      <c r="J1580">
        <v>0</v>
      </c>
      <c r="K1580">
        <v>0</v>
      </c>
      <c r="L1580">
        <v>0</v>
      </c>
      <c r="M1580">
        <v>0</v>
      </c>
    </row>
    <row r="1581" spans="2:13" x14ac:dyDescent="0.2">
      <c r="B1581">
        <v>0</v>
      </c>
      <c r="C1581">
        <v>0</v>
      </c>
      <c r="D1581">
        <v>0</v>
      </c>
      <c r="E1581">
        <v>0</v>
      </c>
      <c r="F1581">
        <v>0</v>
      </c>
      <c r="G1581">
        <v>2222222</v>
      </c>
      <c r="H1581">
        <v>0</v>
      </c>
      <c r="I1581">
        <v>0</v>
      </c>
      <c r="J1581">
        <v>0</v>
      </c>
      <c r="K1581">
        <v>0</v>
      </c>
      <c r="L1581">
        <v>0</v>
      </c>
      <c r="M1581">
        <v>0</v>
      </c>
    </row>
    <row r="1582" spans="2:13" x14ac:dyDescent="0.2">
      <c r="B1582">
        <v>0</v>
      </c>
      <c r="C1582">
        <v>0</v>
      </c>
      <c r="D1582">
        <v>0</v>
      </c>
      <c r="E1582">
        <v>0</v>
      </c>
      <c r="F1582">
        <v>0</v>
      </c>
      <c r="G1582">
        <v>2222222</v>
      </c>
      <c r="H1582">
        <v>0</v>
      </c>
      <c r="I1582">
        <v>0</v>
      </c>
      <c r="J1582">
        <v>0</v>
      </c>
      <c r="K1582">
        <v>0</v>
      </c>
      <c r="L1582">
        <v>0</v>
      </c>
      <c r="M1582">
        <v>0</v>
      </c>
    </row>
    <row r="1583" spans="2:13" x14ac:dyDescent="0.2">
      <c r="B1583">
        <v>0</v>
      </c>
      <c r="C1583">
        <v>0</v>
      </c>
      <c r="D1583">
        <v>0</v>
      </c>
      <c r="E1583">
        <v>0</v>
      </c>
      <c r="F1583">
        <v>0</v>
      </c>
      <c r="G1583">
        <v>2222222</v>
      </c>
      <c r="H1583">
        <v>0</v>
      </c>
      <c r="I1583">
        <v>0</v>
      </c>
      <c r="J1583">
        <v>0</v>
      </c>
      <c r="K1583">
        <v>0</v>
      </c>
      <c r="L1583">
        <v>0</v>
      </c>
      <c r="M1583">
        <v>0</v>
      </c>
    </row>
    <row r="1584" spans="2:13" x14ac:dyDescent="0.2">
      <c r="B1584">
        <v>0</v>
      </c>
      <c r="C1584">
        <v>0</v>
      </c>
      <c r="D1584">
        <v>0</v>
      </c>
      <c r="E1584">
        <v>0</v>
      </c>
      <c r="F1584">
        <v>0</v>
      </c>
      <c r="G1584">
        <v>2222222</v>
      </c>
      <c r="H1584">
        <v>0</v>
      </c>
      <c r="I1584">
        <v>0</v>
      </c>
      <c r="J1584">
        <v>0</v>
      </c>
      <c r="K1584">
        <v>0</v>
      </c>
      <c r="L1584">
        <v>0</v>
      </c>
      <c r="M1584">
        <v>0</v>
      </c>
    </row>
    <row r="1585" spans="2:13" x14ac:dyDescent="0.2">
      <c r="B1585">
        <v>0</v>
      </c>
      <c r="C1585">
        <v>0</v>
      </c>
      <c r="D1585">
        <v>0</v>
      </c>
      <c r="E1585">
        <v>0</v>
      </c>
      <c r="F1585">
        <v>0</v>
      </c>
      <c r="G1585">
        <v>2222222</v>
      </c>
      <c r="H1585">
        <v>0</v>
      </c>
      <c r="I1585">
        <v>0</v>
      </c>
      <c r="J1585">
        <v>0</v>
      </c>
      <c r="K1585">
        <v>0</v>
      </c>
      <c r="L1585">
        <v>0</v>
      </c>
      <c r="M1585">
        <v>0</v>
      </c>
    </row>
    <row r="1586" spans="2:13" x14ac:dyDescent="0.2">
      <c r="B1586">
        <v>0</v>
      </c>
      <c r="C1586">
        <v>0</v>
      </c>
      <c r="D1586">
        <v>0</v>
      </c>
      <c r="E1586">
        <v>0</v>
      </c>
      <c r="F1586">
        <v>0</v>
      </c>
      <c r="G1586">
        <v>2222222</v>
      </c>
      <c r="H1586">
        <v>0</v>
      </c>
      <c r="I1586">
        <v>0</v>
      </c>
      <c r="J1586">
        <v>0</v>
      </c>
      <c r="K1586">
        <v>0</v>
      </c>
      <c r="L1586">
        <v>0</v>
      </c>
      <c r="M1586">
        <v>0</v>
      </c>
    </row>
    <row r="1587" spans="2:13" x14ac:dyDescent="0.2">
      <c r="B1587">
        <v>0</v>
      </c>
      <c r="C1587">
        <v>0</v>
      </c>
      <c r="D1587">
        <v>0</v>
      </c>
      <c r="E1587">
        <v>0</v>
      </c>
      <c r="F1587">
        <v>0</v>
      </c>
      <c r="G1587">
        <v>2222222</v>
      </c>
      <c r="H1587">
        <v>0</v>
      </c>
      <c r="I1587">
        <v>0</v>
      </c>
      <c r="J1587">
        <v>0</v>
      </c>
      <c r="K1587">
        <v>0</v>
      </c>
      <c r="L1587">
        <v>0</v>
      </c>
      <c r="M1587">
        <v>0</v>
      </c>
    </row>
    <row r="1588" spans="2:13" x14ac:dyDescent="0.2">
      <c r="B1588">
        <v>0</v>
      </c>
      <c r="C1588">
        <v>0</v>
      </c>
      <c r="D1588">
        <v>0</v>
      </c>
      <c r="E1588">
        <v>0</v>
      </c>
      <c r="F1588">
        <v>0</v>
      </c>
      <c r="G1588">
        <v>2222222</v>
      </c>
      <c r="H1588">
        <v>0</v>
      </c>
      <c r="I1588">
        <v>0</v>
      </c>
      <c r="J1588">
        <v>0</v>
      </c>
      <c r="K1588">
        <v>0</v>
      </c>
      <c r="L1588">
        <v>0</v>
      </c>
      <c r="M1588">
        <v>0</v>
      </c>
    </row>
    <row r="1589" spans="2:13" x14ac:dyDescent="0.2">
      <c r="B1589">
        <v>0</v>
      </c>
      <c r="C1589">
        <v>0</v>
      </c>
      <c r="D1589">
        <v>0</v>
      </c>
      <c r="E1589">
        <v>0</v>
      </c>
      <c r="F1589">
        <v>0</v>
      </c>
      <c r="G1589">
        <v>2222222</v>
      </c>
      <c r="H1589">
        <v>0</v>
      </c>
      <c r="I1589">
        <v>0</v>
      </c>
      <c r="J1589">
        <v>0</v>
      </c>
      <c r="K1589">
        <v>0</v>
      </c>
      <c r="L1589">
        <v>0</v>
      </c>
      <c r="M1589">
        <v>0</v>
      </c>
    </row>
    <row r="1590" spans="2:13" x14ac:dyDescent="0.2">
      <c r="B1590">
        <v>0</v>
      </c>
      <c r="C1590">
        <v>0</v>
      </c>
      <c r="D1590">
        <v>0</v>
      </c>
      <c r="E1590">
        <v>0</v>
      </c>
      <c r="F1590">
        <v>0</v>
      </c>
      <c r="G1590">
        <v>2222222</v>
      </c>
      <c r="H1590">
        <v>0</v>
      </c>
      <c r="I1590">
        <v>0</v>
      </c>
      <c r="J1590">
        <v>0</v>
      </c>
      <c r="K1590">
        <v>0</v>
      </c>
      <c r="L1590">
        <v>0</v>
      </c>
      <c r="M1590">
        <v>0</v>
      </c>
    </row>
    <row r="1591" spans="2:13" x14ac:dyDescent="0.2">
      <c r="B1591">
        <v>0</v>
      </c>
      <c r="C1591">
        <v>0</v>
      </c>
      <c r="D1591">
        <v>0</v>
      </c>
      <c r="E1591">
        <v>0</v>
      </c>
      <c r="F1591">
        <v>0</v>
      </c>
      <c r="G1591">
        <v>2222222</v>
      </c>
      <c r="H1591">
        <v>0</v>
      </c>
      <c r="I1591">
        <v>0</v>
      </c>
      <c r="J1591">
        <v>0</v>
      </c>
      <c r="K1591">
        <v>0</v>
      </c>
      <c r="L1591">
        <v>0</v>
      </c>
      <c r="M1591">
        <v>0</v>
      </c>
    </row>
    <row r="1592" spans="2:13" x14ac:dyDescent="0.2">
      <c r="B1592">
        <v>0</v>
      </c>
      <c r="C1592">
        <v>0</v>
      </c>
      <c r="D1592">
        <v>0</v>
      </c>
      <c r="E1592">
        <v>0</v>
      </c>
      <c r="F1592">
        <v>0</v>
      </c>
      <c r="G1592">
        <v>2222222</v>
      </c>
      <c r="H1592">
        <v>0</v>
      </c>
      <c r="I1592">
        <v>0</v>
      </c>
      <c r="J1592">
        <v>0</v>
      </c>
      <c r="K1592">
        <v>0</v>
      </c>
      <c r="L1592">
        <v>0</v>
      </c>
      <c r="M1592">
        <v>0</v>
      </c>
    </row>
    <row r="1593" spans="2:13" x14ac:dyDescent="0.2">
      <c r="B1593">
        <v>0</v>
      </c>
      <c r="C1593">
        <v>0</v>
      </c>
      <c r="D1593">
        <v>0</v>
      </c>
      <c r="E1593">
        <v>0</v>
      </c>
      <c r="F1593">
        <v>0</v>
      </c>
      <c r="G1593">
        <v>2222222</v>
      </c>
      <c r="H1593">
        <v>0</v>
      </c>
      <c r="I1593">
        <v>0</v>
      </c>
      <c r="J1593">
        <v>0</v>
      </c>
      <c r="K1593">
        <v>0</v>
      </c>
      <c r="L1593">
        <v>0</v>
      </c>
      <c r="M1593">
        <v>0</v>
      </c>
    </row>
    <row r="1594" spans="2:13" x14ac:dyDescent="0.2">
      <c r="B1594">
        <v>0</v>
      </c>
      <c r="C1594">
        <v>0</v>
      </c>
      <c r="D1594">
        <v>0</v>
      </c>
      <c r="E1594">
        <v>0</v>
      </c>
      <c r="F1594">
        <v>0</v>
      </c>
      <c r="G1594">
        <v>2222222</v>
      </c>
      <c r="H1594">
        <v>0</v>
      </c>
      <c r="I1594">
        <v>0</v>
      </c>
      <c r="J1594">
        <v>0</v>
      </c>
      <c r="K1594">
        <v>0</v>
      </c>
      <c r="L1594">
        <v>0</v>
      </c>
      <c r="M1594">
        <v>0</v>
      </c>
    </row>
    <row r="1595" spans="2:13" x14ac:dyDescent="0.2">
      <c r="B1595">
        <v>0</v>
      </c>
      <c r="C1595">
        <v>0</v>
      </c>
      <c r="D1595">
        <v>0</v>
      </c>
      <c r="E1595">
        <v>0</v>
      </c>
      <c r="F1595">
        <v>0</v>
      </c>
      <c r="G1595">
        <v>2222222</v>
      </c>
      <c r="H1595">
        <v>0</v>
      </c>
      <c r="I1595">
        <v>0</v>
      </c>
      <c r="J1595">
        <v>0</v>
      </c>
      <c r="K1595">
        <v>0</v>
      </c>
      <c r="L1595">
        <v>0</v>
      </c>
      <c r="M1595">
        <v>0</v>
      </c>
    </row>
    <row r="1596" spans="2:13" x14ac:dyDescent="0.2">
      <c r="B1596">
        <v>0</v>
      </c>
      <c r="C1596">
        <v>0</v>
      </c>
      <c r="D1596">
        <v>0</v>
      </c>
      <c r="E1596">
        <v>0</v>
      </c>
      <c r="F1596">
        <v>0</v>
      </c>
      <c r="G1596">
        <v>2222222</v>
      </c>
      <c r="H1596">
        <v>0</v>
      </c>
      <c r="I1596">
        <v>0</v>
      </c>
      <c r="J1596">
        <v>0</v>
      </c>
      <c r="K1596">
        <v>0</v>
      </c>
      <c r="L1596">
        <v>0</v>
      </c>
      <c r="M1596">
        <v>0</v>
      </c>
    </row>
    <row r="1597" spans="2:13" x14ac:dyDescent="0.2">
      <c r="B1597">
        <v>0</v>
      </c>
      <c r="C1597">
        <v>0</v>
      </c>
      <c r="D1597">
        <v>0</v>
      </c>
      <c r="E1597">
        <v>0</v>
      </c>
      <c r="F1597">
        <v>0</v>
      </c>
      <c r="G1597">
        <v>2222222</v>
      </c>
      <c r="H1597">
        <v>0</v>
      </c>
      <c r="I1597">
        <v>0</v>
      </c>
      <c r="J1597">
        <v>0</v>
      </c>
      <c r="K1597">
        <v>0</v>
      </c>
      <c r="L1597">
        <v>0</v>
      </c>
      <c r="M1597">
        <v>0</v>
      </c>
    </row>
    <row r="1598" spans="2:13" x14ac:dyDescent="0.2">
      <c r="B1598">
        <v>0</v>
      </c>
      <c r="C1598">
        <v>0</v>
      </c>
      <c r="D1598">
        <v>0</v>
      </c>
      <c r="E1598">
        <v>0</v>
      </c>
      <c r="F1598">
        <v>0</v>
      </c>
      <c r="G1598">
        <v>2222222</v>
      </c>
      <c r="H1598">
        <v>0</v>
      </c>
      <c r="I1598">
        <v>0</v>
      </c>
      <c r="J1598">
        <v>0</v>
      </c>
      <c r="K1598">
        <v>0</v>
      </c>
      <c r="L1598">
        <v>0</v>
      </c>
      <c r="M1598">
        <v>0</v>
      </c>
    </row>
    <row r="1599" spans="2:13" x14ac:dyDescent="0.2">
      <c r="B1599">
        <v>0</v>
      </c>
      <c r="C1599">
        <v>0</v>
      </c>
      <c r="D1599">
        <v>0</v>
      </c>
      <c r="E1599">
        <v>0</v>
      </c>
      <c r="F1599">
        <v>0</v>
      </c>
      <c r="G1599">
        <v>2222222</v>
      </c>
      <c r="H1599">
        <v>0</v>
      </c>
      <c r="I1599">
        <v>0</v>
      </c>
      <c r="J1599">
        <v>0</v>
      </c>
      <c r="K1599">
        <v>0</v>
      </c>
      <c r="L1599">
        <v>0</v>
      </c>
      <c r="M1599">
        <v>0</v>
      </c>
    </row>
    <row r="1600" spans="2:13" x14ac:dyDescent="0.2">
      <c r="B1600">
        <v>0</v>
      </c>
      <c r="C1600">
        <v>0</v>
      </c>
      <c r="D1600">
        <v>0</v>
      </c>
      <c r="E1600">
        <v>0</v>
      </c>
      <c r="F1600">
        <v>0</v>
      </c>
      <c r="G1600">
        <v>2222222</v>
      </c>
      <c r="H1600">
        <v>0</v>
      </c>
      <c r="I1600">
        <v>0</v>
      </c>
      <c r="J1600">
        <v>0</v>
      </c>
      <c r="K1600">
        <v>0</v>
      </c>
      <c r="L1600">
        <v>0</v>
      </c>
      <c r="M1600">
        <v>0</v>
      </c>
    </row>
    <row r="1601" spans="2:13" x14ac:dyDescent="0.2">
      <c r="B1601">
        <v>0</v>
      </c>
      <c r="C1601">
        <v>0</v>
      </c>
      <c r="D1601">
        <v>0</v>
      </c>
      <c r="E1601">
        <v>0</v>
      </c>
      <c r="F1601">
        <v>0</v>
      </c>
      <c r="G1601">
        <v>2222222</v>
      </c>
      <c r="H1601">
        <v>0</v>
      </c>
      <c r="I1601">
        <v>0</v>
      </c>
      <c r="J1601">
        <v>0</v>
      </c>
      <c r="K1601">
        <v>0</v>
      </c>
      <c r="L1601">
        <v>0</v>
      </c>
      <c r="M1601">
        <v>0</v>
      </c>
    </row>
    <row r="1602" spans="2:13" x14ac:dyDescent="0.2">
      <c r="B1602">
        <v>0</v>
      </c>
      <c r="C1602">
        <v>0</v>
      </c>
      <c r="D1602">
        <v>0</v>
      </c>
      <c r="E1602">
        <v>0</v>
      </c>
      <c r="F1602">
        <v>0</v>
      </c>
      <c r="G1602">
        <v>2222222</v>
      </c>
      <c r="H1602">
        <v>0</v>
      </c>
      <c r="I1602">
        <v>0</v>
      </c>
      <c r="J1602">
        <v>0</v>
      </c>
      <c r="K1602">
        <v>0</v>
      </c>
      <c r="L1602">
        <v>0</v>
      </c>
      <c r="M1602">
        <v>0</v>
      </c>
    </row>
    <row r="1603" spans="2:13" x14ac:dyDescent="0.2">
      <c r="B1603">
        <v>0</v>
      </c>
      <c r="C1603">
        <v>0</v>
      </c>
      <c r="D1603">
        <v>0</v>
      </c>
      <c r="E1603">
        <v>0</v>
      </c>
      <c r="F1603">
        <v>0</v>
      </c>
      <c r="G1603">
        <v>2222222</v>
      </c>
      <c r="H1603">
        <v>0</v>
      </c>
      <c r="I1603">
        <v>0</v>
      </c>
      <c r="J1603">
        <v>0</v>
      </c>
      <c r="K1603">
        <v>0</v>
      </c>
      <c r="L1603">
        <v>0</v>
      </c>
      <c r="M1603">
        <v>0</v>
      </c>
    </row>
    <row r="1604" spans="2:13" x14ac:dyDescent="0.2">
      <c r="B1604">
        <v>0</v>
      </c>
      <c r="C1604">
        <v>0</v>
      </c>
      <c r="D1604">
        <v>0</v>
      </c>
      <c r="E1604">
        <v>0</v>
      </c>
      <c r="F1604">
        <v>0</v>
      </c>
      <c r="G1604">
        <v>2222222</v>
      </c>
      <c r="H1604">
        <v>0</v>
      </c>
      <c r="I1604">
        <v>0</v>
      </c>
      <c r="J1604">
        <v>0</v>
      </c>
      <c r="K1604">
        <v>0</v>
      </c>
      <c r="L1604">
        <v>0</v>
      </c>
      <c r="M1604">
        <v>0</v>
      </c>
    </row>
    <row r="1605" spans="2:13" x14ac:dyDescent="0.2">
      <c r="B1605">
        <v>0</v>
      </c>
      <c r="C1605">
        <v>0</v>
      </c>
      <c r="D1605">
        <v>0</v>
      </c>
      <c r="E1605">
        <v>0</v>
      </c>
      <c r="F1605">
        <v>0</v>
      </c>
      <c r="G1605">
        <v>2222222</v>
      </c>
      <c r="H1605">
        <v>0</v>
      </c>
      <c r="I1605">
        <v>0</v>
      </c>
      <c r="J1605">
        <v>0</v>
      </c>
      <c r="K1605">
        <v>0</v>
      </c>
      <c r="L1605">
        <v>0</v>
      </c>
      <c r="M1605">
        <v>0</v>
      </c>
    </row>
    <row r="1606" spans="2:13" x14ac:dyDescent="0.2">
      <c r="B1606">
        <v>0</v>
      </c>
      <c r="C1606">
        <v>0</v>
      </c>
      <c r="D1606">
        <v>0</v>
      </c>
      <c r="E1606">
        <v>0</v>
      </c>
      <c r="F1606">
        <v>0</v>
      </c>
      <c r="G1606">
        <v>2222222</v>
      </c>
      <c r="H1606">
        <v>0</v>
      </c>
      <c r="I1606">
        <v>0</v>
      </c>
      <c r="J1606">
        <v>0</v>
      </c>
      <c r="K1606">
        <v>0</v>
      </c>
      <c r="L1606">
        <v>0</v>
      </c>
      <c r="M1606">
        <v>0</v>
      </c>
    </row>
    <row r="1607" spans="2:13" x14ac:dyDescent="0.2">
      <c r="B1607">
        <v>0</v>
      </c>
      <c r="C1607">
        <v>0</v>
      </c>
      <c r="D1607">
        <v>0</v>
      </c>
      <c r="E1607">
        <v>0</v>
      </c>
      <c r="F1607">
        <v>0</v>
      </c>
      <c r="G1607">
        <v>2222222</v>
      </c>
      <c r="H1607">
        <v>0</v>
      </c>
      <c r="I1607">
        <v>0</v>
      </c>
      <c r="J1607">
        <v>0</v>
      </c>
      <c r="K1607">
        <v>0</v>
      </c>
      <c r="L1607">
        <v>0</v>
      </c>
      <c r="M1607">
        <v>0</v>
      </c>
    </row>
    <row r="1608" spans="2:13" x14ac:dyDescent="0.2">
      <c r="B1608">
        <v>0</v>
      </c>
      <c r="C1608">
        <v>0</v>
      </c>
      <c r="D1608">
        <v>0</v>
      </c>
      <c r="E1608">
        <v>0</v>
      </c>
      <c r="F1608">
        <v>0</v>
      </c>
      <c r="G1608">
        <v>2222222</v>
      </c>
      <c r="H1608">
        <v>0</v>
      </c>
      <c r="I1608">
        <v>0</v>
      </c>
      <c r="J1608">
        <v>0</v>
      </c>
      <c r="K1608">
        <v>0</v>
      </c>
      <c r="L1608">
        <v>0</v>
      </c>
      <c r="M1608">
        <v>0</v>
      </c>
    </row>
    <row r="1609" spans="2:13" x14ac:dyDescent="0.2">
      <c r="B1609">
        <v>0</v>
      </c>
      <c r="C1609">
        <v>0</v>
      </c>
      <c r="D1609">
        <v>0</v>
      </c>
      <c r="E1609">
        <v>0</v>
      </c>
      <c r="F1609">
        <v>0</v>
      </c>
      <c r="G1609">
        <v>2222222</v>
      </c>
      <c r="H1609">
        <v>0</v>
      </c>
      <c r="I1609">
        <v>0</v>
      </c>
      <c r="J1609">
        <v>0</v>
      </c>
      <c r="K1609">
        <v>0</v>
      </c>
      <c r="L1609">
        <v>0</v>
      </c>
      <c r="M1609">
        <v>0</v>
      </c>
    </row>
    <row r="1610" spans="2:13" x14ac:dyDescent="0.2">
      <c r="B1610">
        <v>0</v>
      </c>
      <c r="C1610">
        <v>0</v>
      </c>
      <c r="D1610">
        <v>0</v>
      </c>
      <c r="E1610">
        <v>0</v>
      </c>
      <c r="F1610">
        <v>0</v>
      </c>
      <c r="G1610">
        <v>2222222</v>
      </c>
      <c r="H1610">
        <v>0</v>
      </c>
      <c r="I1610">
        <v>0</v>
      </c>
      <c r="J1610">
        <v>0</v>
      </c>
      <c r="K1610">
        <v>0</v>
      </c>
      <c r="L1610">
        <v>0</v>
      </c>
      <c r="M1610">
        <v>0</v>
      </c>
    </row>
    <row r="1611" spans="2:13" x14ac:dyDescent="0.2">
      <c r="B1611">
        <v>0</v>
      </c>
      <c r="C1611">
        <v>0</v>
      </c>
      <c r="D1611">
        <v>0</v>
      </c>
      <c r="E1611">
        <v>0</v>
      </c>
      <c r="F1611">
        <v>0</v>
      </c>
      <c r="G1611">
        <v>2222222</v>
      </c>
      <c r="H1611">
        <v>0</v>
      </c>
      <c r="I1611">
        <v>0</v>
      </c>
      <c r="J1611">
        <v>0</v>
      </c>
      <c r="K1611">
        <v>0</v>
      </c>
      <c r="L1611">
        <v>0</v>
      </c>
      <c r="M1611">
        <v>0</v>
      </c>
    </row>
    <row r="1612" spans="2:13" x14ac:dyDescent="0.2">
      <c r="B1612">
        <v>0</v>
      </c>
      <c r="C1612">
        <v>0</v>
      </c>
      <c r="D1612">
        <v>0</v>
      </c>
      <c r="E1612">
        <v>0</v>
      </c>
      <c r="F1612">
        <v>0</v>
      </c>
      <c r="G1612">
        <v>2222222</v>
      </c>
      <c r="H1612">
        <v>0</v>
      </c>
      <c r="I1612">
        <v>0</v>
      </c>
      <c r="J1612">
        <v>0</v>
      </c>
      <c r="K1612">
        <v>0</v>
      </c>
      <c r="L1612">
        <v>0</v>
      </c>
      <c r="M1612">
        <v>0</v>
      </c>
    </row>
    <row r="1613" spans="2:13" x14ac:dyDescent="0.2">
      <c r="B1613">
        <v>0</v>
      </c>
      <c r="C1613">
        <v>0</v>
      </c>
      <c r="D1613">
        <v>0</v>
      </c>
      <c r="E1613">
        <v>0</v>
      </c>
      <c r="F1613">
        <v>0</v>
      </c>
      <c r="G1613">
        <v>2222222</v>
      </c>
      <c r="H1613">
        <v>0</v>
      </c>
      <c r="I1613">
        <v>0</v>
      </c>
      <c r="J1613">
        <v>0</v>
      </c>
      <c r="K1613">
        <v>0</v>
      </c>
      <c r="L1613">
        <v>0</v>
      </c>
      <c r="M1613">
        <v>0</v>
      </c>
    </row>
    <row r="1614" spans="2:13" x14ac:dyDescent="0.2">
      <c r="B1614">
        <v>0</v>
      </c>
      <c r="C1614">
        <v>0</v>
      </c>
      <c r="D1614">
        <v>0</v>
      </c>
      <c r="E1614">
        <v>0</v>
      </c>
      <c r="F1614">
        <v>0</v>
      </c>
      <c r="G1614">
        <v>2222222</v>
      </c>
      <c r="H1614">
        <v>0</v>
      </c>
      <c r="I1614">
        <v>0</v>
      </c>
      <c r="J1614">
        <v>0</v>
      </c>
      <c r="K1614">
        <v>0</v>
      </c>
      <c r="L1614">
        <v>0</v>
      </c>
      <c r="M1614">
        <v>0</v>
      </c>
    </row>
    <row r="1615" spans="2:13" x14ac:dyDescent="0.2">
      <c r="B1615">
        <v>0</v>
      </c>
      <c r="C1615">
        <v>0</v>
      </c>
      <c r="D1615">
        <v>0</v>
      </c>
      <c r="E1615">
        <v>0</v>
      </c>
      <c r="F1615">
        <v>0</v>
      </c>
      <c r="G1615">
        <v>2222222</v>
      </c>
      <c r="H1615">
        <v>0</v>
      </c>
      <c r="I1615">
        <v>0</v>
      </c>
      <c r="J1615">
        <v>0</v>
      </c>
      <c r="K1615">
        <v>0</v>
      </c>
      <c r="L1615">
        <v>0</v>
      </c>
      <c r="M1615">
        <v>0</v>
      </c>
    </row>
    <row r="1616" spans="2:13" x14ac:dyDescent="0.2">
      <c r="B1616">
        <v>0</v>
      </c>
      <c r="C1616">
        <v>0</v>
      </c>
      <c r="D1616">
        <v>0</v>
      </c>
      <c r="E1616">
        <v>0</v>
      </c>
      <c r="F1616">
        <v>0</v>
      </c>
      <c r="G1616">
        <v>2222222</v>
      </c>
      <c r="H1616">
        <v>0</v>
      </c>
      <c r="I1616">
        <v>0</v>
      </c>
      <c r="J1616">
        <v>0</v>
      </c>
      <c r="K1616">
        <v>0</v>
      </c>
      <c r="L1616">
        <v>0</v>
      </c>
      <c r="M1616">
        <v>0</v>
      </c>
    </row>
    <row r="1617" spans="2:13" x14ac:dyDescent="0.2">
      <c r="B1617">
        <v>0</v>
      </c>
      <c r="C1617">
        <v>0</v>
      </c>
      <c r="D1617">
        <v>0</v>
      </c>
      <c r="E1617">
        <v>0</v>
      </c>
      <c r="F1617">
        <v>0</v>
      </c>
      <c r="G1617">
        <v>2222222</v>
      </c>
      <c r="H1617">
        <v>0</v>
      </c>
      <c r="I1617">
        <v>0</v>
      </c>
      <c r="J1617">
        <v>0</v>
      </c>
      <c r="K1617">
        <v>0</v>
      </c>
      <c r="L1617">
        <v>0</v>
      </c>
      <c r="M1617">
        <v>0</v>
      </c>
    </row>
    <row r="1618" spans="2:13" x14ac:dyDescent="0.2">
      <c r="B1618">
        <v>0</v>
      </c>
      <c r="C1618">
        <v>0</v>
      </c>
      <c r="D1618">
        <v>0</v>
      </c>
      <c r="E1618">
        <v>0</v>
      </c>
      <c r="F1618">
        <v>0</v>
      </c>
      <c r="G1618">
        <v>2222222</v>
      </c>
      <c r="H1618">
        <v>0</v>
      </c>
      <c r="I1618">
        <v>0</v>
      </c>
      <c r="J1618">
        <v>0</v>
      </c>
      <c r="K1618">
        <v>0</v>
      </c>
      <c r="L1618">
        <v>0</v>
      </c>
      <c r="M1618">
        <v>0</v>
      </c>
    </row>
    <row r="1619" spans="2:13" x14ac:dyDescent="0.2">
      <c r="B1619">
        <v>0</v>
      </c>
      <c r="C1619">
        <v>0</v>
      </c>
      <c r="D1619">
        <v>0</v>
      </c>
      <c r="E1619">
        <v>0</v>
      </c>
      <c r="F1619">
        <v>0</v>
      </c>
      <c r="G1619">
        <v>2222222</v>
      </c>
      <c r="H1619">
        <v>0</v>
      </c>
      <c r="I1619">
        <v>0</v>
      </c>
      <c r="J1619">
        <v>0</v>
      </c>
      <c r="K1619">
        <v>0</v>
      </c>
      <c r="L1619">
        <v>0</v>
      </c>
      <c r="M1619">
        <v>0</v>
      </c>
    </row>
    <row r="1620" spans="2:13" x14ac:dyDescent="0.2">
      <c r="B1620">
        <v>0</v>
      </c>
      <c r="C1620">
        <v>0</v>
      </c>
      <c r="D1620">
        <v>0</v>
      </c>
      <c r="E1620">
        <v>0</v>
      </c>
      <c r="F1620">
        <v>0</v>
      </c>
      <c r="G1620">
        <v>2222222</v>
      </c>
      <c r="H1620">
        <v>0</v>
      </c>
      <c r="I1620">
        <v>0</v>
      </c>
      <c r="J1620">
        <v>0</v>
      </c>
      <c r="K1620">
        <v>0</v>
      </c>
      <c r="L1620">
        <v>0</v>
      </c>
      <c r="M1620">
        <v>0</v>
      </c>
    </row>
    <row r="1621" spans="2:13" x14ac:dyDescent="0.2">
      <c r="B1621">
        <v>0</v>
      </c>
      <c r="C1621">
        <v>0</v>
      </c>
      <c r="D1621">
        <v>0</v>
      </c>
      <c r="E1621">
        <v>0</v>
      </c>
      <c r="F1621">
        <v>0</v>
      </c>
      <c r="G1621">
        <v>2222222</v>
      </c>
      <c r="H1621">
        <v>0</v>
      </c>
      <c r="I1621">
        <v>0</v>
      </c>
      <c r="J1621">
        <v>0</v>
      </c>
      <c r="K1621">
        <v>0</v>
      </c>
      <c r="L1621">
        <v>0</v>
      </c>
      <c r="M1621">
        <v>0</v>
      </c>
    </row>
    <row r="1622" spans="2:13" x14ac:dyDescent="0.2">
      <c r="B1622">
        <v>0</v>
      </c>
      <c r="C1622">
        <v>0</v>
      </c>
      <c r="D1622">
        <v>0</v>
      </c>
      <c r="E1622">
        <v>0</v>
      </c>
      <c r="F1622">
        <v>0</v>
      </c>
      <c r="G1622">
        <v>2222222</v>
      </c>
      <c r="H1622">
        <v>0</v>
      </c>
      <c r="I1622">
        <v>0</v>
      </c>
      <c r="J1622">
        <v>0</v>
      </c>
      <c r="K1622">
        <v>0</v>
      </c>
      <c r="L1622">
        <v>0</v>
      </c>
      <c r="M1622">
        <v>0</v>
      </c>
    </row>
    <row r="1623" spans="2:13" x14ac:dyDescent="0.2">
      <c r="B1623">
        <v>0</v>
      </c>
      <c r="C1623">
        <v>0</v>
      </c>
      <c r="D1623">
        <v>0</v>
      </c>
      <c r="E1623">
        <v>0</v>
      </c>
      <c r="F1623">
        <v>0</v>
      </c>
      <c r="G1623">
        <v>2222222</v>
      </c>
      <c r="H1623">
        <v>0</v>
      </c>
      <c r="I1623">
        <v>0</v>
      </c>
      <c r="J1623">
        <v>0</v>
      </c>
      <c r="K1623">
        <v>0</v>
      </c>
      <c r="L1623">
        <v>0</v>
      </c>
      <c r="M1623">
        <v>0</v>
      </c>
    </row>
    <row r="1624" spans="2:13" x14ac:dyDescent="0.2">
      <c r="B1624">
        <v>0</v>
      </c>
      <c r="C1624">
        <v>0</v>
      </c>
      <c r="D1624">
        <v>0</v>
      </c>
      <c r="E1624">
        <v>0</v>
      </c>
      <c r="F1624">
        <v>0</v>
      </c>
      <c r="G1624">
        <v>2222222</v>
      </c>
      <c r="H1624">
        <v>0</v>
      </c>
      <c r="I1624">
        <v>0</v>
      </c>
      <c r="J1624">
        <v>0</v>
      </c>
      <c r="K1624">
        <v>0</v>
      </c>
      <c r="L1624">
        <v>0</v>
      </c>
      <c r="M1624">
        <v>0</v>
      </c>
    </row>
    <row r="1625" spans="2:13" x14ac:dyDescent="0.2">
      <c r="B1625">
        <v>0</v>
      </c>
      <c r="C1625">
        <v>0</v>
      </c>
      <c r="D1625">
        <v>0</v>
      </c>
      <c r="E1625">
        <v>0</v>
      </c>
      <c r="F1625">
        <v>0</v>
      </c>
      <c r="G1625">
        <v>2222222</v>
      </c>
      <c r="H1625">
        <v>0</v>
      </c>
      <c r="I1625">
        <v>0</v>
      </c>
      <c r="J1625">
        <v>0</v>
      </c>
      <c r="K1625">
        <v>0</v>
      </c>
      <c r="L1625">
        <v>0</v>
      </c>
      <c r="M1625">
        <v>0</v>
      </c>
    </row>
    <row r="1626" spans="2:13" x14ac:dyDescent="0.2">
      <c r="B1626">
        <v>0</v>
      </c>
      <c r="C1626">
        <v>0</v>
      </c>
      <c r="D1626">
        <v>0</v>
      </c>
      <c r="E1626">
        <v>0</v>
      </c>
      <c r="F1626">
        <v>0</v>
      </c>
      <c r="G1626">
        <v>2222222</v>
      </c>
      <c r="H1626">
        <v>0</v>
      </c>
      <c r="I1626">
        <v>0</v>
      </c>
      <c r="J1626">
        <v>0</v>
      </c>
      <c r="K1626">
        <v>0</v>
      </c>
      <c r="L1626">
        <v>0</v>
      </c>
      <c r="M1626">
        <v>0</v>
      </c>
    </row>
    <row r="1627" spans="2:13" x14ac:dyDescent="0.2">
      <c r="B1627">
        <v>0</v>
      </c>
      <c r="C1627">
        <v>0</v>
      </c>
      <c r="D1627">
        <v>0</v>
      </c>
      <c r="E1627">
        <v>0</v>
      </c>
      <c r="F1627">
        <v>0</v>
      </c>
      <c r="G1627">
        <v>2222222</v>
      </c>
      <c r="H1627">
        <v>0</v>
      </c>
      <c r="I1627">
        <v>0</v>
      </c>
      <c r="J1627">
        <v>0</v>
      </c>
      <c r="K1627">
        <v>0</v>
      </c>
      <c r="L1627">
        <v>0</v>
      </c>
      <c r="M1627">
        <v>0</v>
      </c>
    </row>
    <row r="1628" spans="2:13" x14ac:dyDescent="0.2">
      <c r="B1628">
        <v>0</v>
      </c>
      <c r="C1628">
        <v>0</v>
      </c>
      <c r="D1628">
        <v>0</v>
      </c>
      <c r="E1628">
        <v>0</v>
      </c>
      <c r="F1628">
        <v>0</v>
      </c>
      <c r="G1628">
        <v>2222222</v>
      </c>
      <c r="H1628">
        <v>0</v>
      </c>
      <c r="I1628">
        <v>0</v>
      </c>
      <c r="J1628">
        <v>0</v>
      </c>
      <c r="K1628">
        <v>0</v>
      </c>
      <c r="L1628">
        <v>0</v>
      </c>
      <c r="M1628">
        <v>0</v>
      </c>
    </row>
    <row r="1629" spans="2:13" x14ac:dyDescent="0.2">
      <c r="B1629">
        <v>0</v>
      </c>
      <c r="C1629">
        <v>0</v>
      </c>
      <c r="D1629">
        <v>0</v>
      </c>
      <c r="E1629">
        <v>0</v>
      </c>
      <c r="F1629">
        <v>0</v>
      </c>
      <c r="G1629">
        <v>2222222</v>
      </c>
      <c r="H1629">
        <v>0</v>
      </c>
      <c r="I1629">
        <v>0</v>
      </c>
      <c r="J1629">
        <v>0</v>
      </c>
      <c r="K1629">
        <v>0</v>
      </c>
      <c r="L1629">
        <v>0</v>
      </c>
      <c r="M1629">
        <v>0</v>
      </c>
    </row>
    <row r="1630" spans="2:13" x14ac:dyDescent="0.2">
      <c r="B1630">
        <v>0</v>
      </c>
      <c r="C1630">
        <v>0</v>
      </c>
      <c r="D1630">
        <v>0</v>
      </c>
      <c r="E1630">
        <v>0</v>
      </c>
      <c r="F1630">
        <v>0</v>
      </c>
      <c r="G1630">
        <v>2222222</v>
      </c>
      <c r="H1630">
        <v>0</v>
      </c>
      <c r="I1630">
        <v>0</v>
      </c>
      <c r="J1630">
        <v>0</v>
      </c>
      <c r="K1630">
        <v>0</v>
      </c>
      <c r="L1630">
        <v>0</v>
      </c>
      <c r="M1630">
        <v>0</v>
      </c>
    </row>
    <row r="1631" spans="2:13" x14ac:dyDescent="0.2">
      <c r="B1631">
        <v>0</v>
      </c>
      <c r="C1631">
        <v>0</v>
      </c>
      <c r="D1631">
        <v>0</v>
      </c>
      <c r="E1631">
        <v>0</v>
      </c>
      <c r="F1631">
        <v>0</v>
      </c>
      <c r="G1631">
        <v>2222222</v>
      </c>
      <c r="H1631">
        <v>0</v>
      </c>
      <c r="I1631">
        <v>0</v>
      </c>
      <c r="J1631">
        <v>0</v>
      </c>
      <c r="K1631">
        <v>0</v>
      </c>
      <c r="L1631">
        <v>0</v>
      </c>
      <c r="M1631">
        <v>0</v>
      </c>
    </row>
    <row r="1632" spans="2:13" x14ac:dyDescent="0.2">
      <c r="B1632">
        <v>0</v>
      </c>
      <c r="C1632">
        <v>0</v>
      </c>
      <c r="D1632">
        <v>0</v>
      </c>
      <c r="E1632">
        <v>0</v>
      </c>
      <c r="F1632">
        <v>0</v>
      </c>
      <c r="G1632">
        <v>2222222</v>
      </c>
      <c r="H1632">
        <v>0</v>
      </c>
      <c r="I1632">
        <v>0</v>
      </c>
      <c r="J1632">
        <v>0</v>
      </c>
      <c r="K1632">
        <v>0</v>
      </c>
      <c r="L1632">
        <v>0</v>
      </c>
      <c r="M1632">
        <v>0</v>
      </c>
    </row>
    <row r="1633" spans="2:13" x14ac:dyDescent="0.2">
      <c r="B1633">
        <v>0</v>
      </c>
      <c r="C1633">
        <v>0</v>
      </c>
      <c r="D1633">
        <v>0</v>
      </c>
      <c r="E1633">
        <v>0</v>
      </c>
      <c r="F1633">
        <v>0</v>
      </c>
      <c r="G1633">
        <v>2222222</v>
      </c>
      <c r="H1633">
        <v>0</v>
      </c>
      <c r="I1633">
        <v>0</v>
      </c>
      <c r="J1633">
        <v>0</v>
      </c>
      <c r="K1633">
        <v>0</v>
      </c>
      <c r="L1633">
        <v>0</v>
      </c>
      <c r="M1633">
        <v>0</v>
      </c>
    </row>
    <row r="1634" spans="2:13" x14ac:dyDescent="0.2">
      <c r="B1634">
        <v>0</v>
      </c>
      <c r="C1634">
        <v>0</v>
      </c>
      <c r="D1634">
        <v>0</v>
      </c>
      <c r="E1634">
        <v>0</v>
      </c>
      <c r="F1634">
        <v>0</v>
      </c>
      <c r="G1634">
        <v>2222222</v>
      </c>
      <c r="H1634">
        <v>0</v>
      </c>
      <c r="I1634">
        <v>0</v>
      </c>
      <c r="J1634">
        <v>0</v>
      </c>
      <c r="K1634">
        <v>0</v>
      </c>
      <c r="L1634">
        <v>0</v>
      </c>
      <c r="M1634">
        <v>0</v>
      </c>
    </row>
    <row r="1635" spans="2:13" x14ac:dyDescent="0.2">
      <c r="B1635">
        <v>0</v>
      </c>
      <c r="C1635">
        <v>0</v>
      </c>
      <c r="D1635">
        <v>0</v>
      </c>
      <c r="E1635">
        <v>0</v>
      </c>
      <c r="F1635">
        <v>0</v>
      </c>
      <c r="G1635">
        <v>2222222</v>
      </c>
      <c r="H1635">
        <v>0</v>
      </c>
      <c r="I1635">
        <v>0</v>
      </c>
      <c r="J1635">
        <v>0</v>
      </c>
      <c r="K1635">
        <v>0</v>
      </c>
      <c r="L1635">
        <v>0</v>
      </c>
      <c r="M1635">
        <v>0</v>
      </c>
    </row>
    <row r="1636" spans="2:13" x14ac:dyDescent="0.2">
      <c r="B1636">
        <v>0</v>
      </c>
      <c r="C1636">
        <v>0</v>
      </c>
      <c r="D1636">
        <v>0</v>
      </c>
      <c r="E1636">
        <v>0</v>
      </c>
      <c r="F1636">
        <v>0</v>
      </c>
      <c r="G1636">
        <v>2222222</v>
      </c>
      <c r="H1636">
        <v>0</v>
      </c>
      <c r="I1636">
        <v>0</v>
      </c>
      <c r="J1636">
        <v>0</v>
      </c>
      <c r="K1636">
        <v>0</v>
      </c>
      <c r="L1636">
        <v>0</v>
      </c>
      <c r="M1636">
        <v>0</v>
      </c>
    </row>
    <row r="1637" spans="2:13" x14ac:dyDescent="0.2">
      <c r="B1637">
        <v>0</v>
      </c>
      <c r="C1637">
        <v>0</v>
      </c>
      <c r="D1637">
        <v>0</v>
      </c>
      <c r="E1637">
        <v>0</v>
      </c>
      <c r="F1637">
        <v>0</v>
      </c>
      <c r="G1637">
        <v>2222222</v>
      </c>
      <c r="H1637">
        <v>0</v>
      </c>
      <c r="I1637">
        <v>0</v>
      </c>
      <c r="J1637">
        <v>0</v>
      </c>
      <c r="K1637">
        <v>0</v>
      </c>
      <c r="L1637">
        <v>0</v>
      </c>
      <c r="M1637">
        <v>0</v>
      </c>
    </row>
    <row r="1638" spans="2:13" x14ac:dyDescent="0.2">
      <c r="B1638">
        <v>0</v>
      </c>
      <c r="C1638">
        <v>0</v>
      </c>
      <c r="D1638">
        <v>0</v>
      </c>
      <c r="E1638">
        <v>0</v>
      </c>
      <c r="F1638">
        <v>0</v>
      </c>
      <c r="G1638">
        <v>2222222</v>
      </c>
      <c r="H1638">
        <v>0</v>
      </c>
      <c r="I1638">
        <v>0</v>
      </c>
      <c r="J1638">
        <v>0</v>
      </c>
      <c r="K1638">
        <v>0</v>
      </c>
      <c r="L1638">
        <v>0</v>
      </c>
      <c r="M1638">
        <v>0</v>
      </c>
    </row>
    <row r="1639" spans="2:13" x14ac:dyDescent="0.2">
      <c r="B1639">
        <v>0</v>
      </c>
      <c r="C1639">
        <v>0</v>
      </c>
      <c r="D1639">
        <v>0</v>
      </c>
      <c r="E1639">
        <v>0</v>
      </c>
      <c r="F1639">
        <v>0</v>
      </c>
      <c r="G1639">
        <v>2222222</v>
      </c>
      <c r="H1639">
        <v>0</v>
      </c>
      <c r="I1639">
        <v>0</v>
      </c>
      <c r="J1639">
        <v>0</v>
      </c>
      <c r="K1639">
        <v>0</v>
      </c>
      <c r="L1639">
        <v>0</v>
      </c>
      <c r="M1639">
        <v>0</v>
      </c>
    </row>
    <row r="1640" spans="2:13" x14ac:dyDescent="0.2">
      <c r="B1640">
        <v>0</v>
      </c>
      <c r="C1640">
        <v>0</v>
      </c>
      <c r="D1640">
        <v>0</v>
      </c>
      <c r="E1640">
        <v>0</v>
      </c>
      <c r="F1640">
        <v>0</v>
      </c>
      <c r="G1640">
        <v>2222222</v>
      </c>
      <c r="H1640">
        <v>0</v>
      </c>
      <c r="I1640">
        <v>0</v>
      </c>
      <c r="J1640">
        <v>0</v>
      </c>
      <c r="K1640">
        <v>0</v>
      </c>
      <c r="L1640">
        <v>0</v>
      </c>
      <c r="M1640">
        <v>0</v>
      </c>
    </row>
    <row r="1641" spans="2:13" x14ac:dyDescent="0.2">
      <c r="B1641">
        <v>0</v>
      </c>
      <c r="C1641">
        <v>0</v>
      </c>
      <c r="D1641">
        <v>0</v>
      </c>
      <c r="E1641">
        <v>0</v>
      </c>
      <c r="F1641">
        <v>0</v>
      </c>
      <c r="G1641">
        <v>2222222</v>
      </c>
      <c r="H1641">
        <v>0</v>
      </c>
      <c r="I1641">
        <v>0</v>
      </c>
      <c r="J1641">
        <v>0</v>
      </c>
      <c r="K1641">
        <v>0</v>
      </c>
      <c r="L1641">
        <v>0</v>
      </c>
      <c r="M1641">
        <v>0</v>
      </c>
    </row>
    <row r="1642" spans="2:13" x14ac:dyDescent="0.2">
      <c r="B1642">
        <v>0</v>
      </c>
      <c r="C1642">
        <v>0</v>
      </c>
      <c r="D1642">
        <v>0</v>
      </c>
      <c r="E1642">
        <v>0</v>
      </c>
      <c r="F1642">
        <v>0</v>
      </c>
      <c r="G1642">
        <v>2222222</v>
      </c>
      <c r="H1642">
        <v>0</v>
      </c>
      <c r="I1642">
        <v>0</v>
      </c>
      <c r="J1642">
        <v>0</v>
      </c>
      <c r="K1642">
        <v>0</v>
      </c>
      <c r="L1642">
        <v>0</v>
      </c>
      <c r="M1642">
        <v>0</v>
      </c>
    </row>
    <row r="1643" spans="2:13" x14ac:dyDescent="0.2">
      <c r="B1643">
        <v>0</v>
      </c>
      <c r="C1643">
        <v>0</v>
      </c>
      <c r="D1643">
        <v>0</v>
      </c>
      <c r="E1643">
        <v>0</v>
      </c>
      <c r="F1643">
        <v>0</v>
      </c>
      <c r="G1643">
        <v>2222222</v>
      </c>
      <c r="H1643">
        <v>0</v>
      </c>
      <c r="I1643">
        <v>0</v>
      </c>
      <c r="J1643">
        <v>0</v>
      </c>
      <c r="K1643">
        <v>0</v>
      </c>
      <c r="L1643">
        <v>0</v>
      </c>
      <c r="M1643">
        <v>0</v>
      </c>
    </row>
    <row r="1644" spans="2:13" x14ac:dyDescent="0.2">
      <c r="B1644">
        <v>0</v>
      </c>
      <c r="C1644">
        <v>0</v>
      </c>
      <c r="D1644">
        <v>0</v>
      </c>
      <c r="E1644">
        <v>0</v>
      </c>
      <c r="F1644">
        <v>0</v>
      </c>
      <c r="G1644">
        <v>2222222</v>
      </c>
      <c r="H1644">
        <v>0</v>
      </c>
      <c r="I1644">
        <v>0</v>
      </c>
      <c r="J1644">
        <v>0</v>
      </c>
      <c r="K1644">
        <v>0</v>
      </c>
      <c r="L1644">
        <v>0</v>
      </c>
      <c r="M1644">
        <v>0</v>
      </c>
    </row>
    <row r="1645" spans="2:13" x14ac:dyDescent="0.2">
      <c r="B1645">
        <v>0</v>
      </c>
      <c r="C1645">
        <v>0</v>
      </c>
      <c r="D1645">
        <v>0</v>
      </c>
      <c r="E1645">
        <v>0</v>
      </c>
      <c r="F1645">
        <v>0</v>
      </c>
      <c r="G1645">
        <v>2222222</v>
      </c>
      <c r="H1645">
        <v>0</v>
      </c>
      <c r="I1645">
        <v>0</v>
      </c>
      <c r="J1645">
        <v>0</v>
      </c>
      <c r="K1645">
        <v>0</v>
      </c>
      <c r="L1645">
        <v>0</v>
      </c>
      <c r="M1645">
        <v>0</v>
      </c>
    </row>
    <row r="1646" spans="2:13" x14ac:dyDescent="0.2">
      <c r="B1646">
        <v>0</v>
      </c>
      <c r="C1646">
        <v>0</v>
      </c>
      <c r="D1646">
        <v>0</v>
      </c>
      <c r="E1646">
        <v>0</v>
      </c>
      <c r="F1646">
        <v>0</v>
      </c>
      <c r="G1646">
        <v>2222222</v>
      </c>
      <c r="H1646">
        <v>0</v>
      </c>
      <c r="I1646">
        <v>0</v>
      </c>
      <c r="J1646">
        <v>0</v>
      </c>
      <c r="K1646">
        <v>0</v>
      </c>
      <c r="L1646">
        <v>0</v>
      </c>
      <c r="M1646">
        <v>0</v>
      </c>
    </row>
    <row r="1647" spans="2:13" x14ac:dyDescent="0.2">
      <c r="B1647">
        <v>0</v>
      </c>
      <c r="C1647">
        <v>0</v>
      </c>
      <c r="D1647">
        <v>0</v>
      </c>
      <c r="E1647">
        <v>0</v>
      </c>
      <c r="F1647">
        <v>0</v>
      </c>
      <c r="G1647">
        <v>2222222</v>
      </c>
      <c r="H1647">
        <v>0</v>
      </c>
      <c r="I1647">
        <v>0</v>
      </c>
      <c r="J1647">
        <v>0</v>
      </c>
      <c r="K1647">
        <v>0</v>
      </c>
      <c r="L1647">
        <v>0</v>
      </c>
      <c r="M1647">
        <v>0</v>
      </c>
    </row>
    <row r="1648" spans="2:13" x14ac:dyDescent="0.2">
      <c r="B1648">
        <v>0</v>
      </c>
      <c r="C1648">
        <v>0</v>
      </c>
      <c r="D1648">
        <v>0</v>
      </c>
      <c r="E1648">
        <v>0</v>
      </c>
      <c r="F1648">
        <v>0</v>
      </c>
      <c r="G1648">
        <v>2222222</v>
      </c>
      <c r="H1648">
        <v>0</v>
      </c>
      <c r="I1648">
        <v>0</v>
      </c>
      <c r="J1648">
        <v>0</v>
      </c>
      <c r="K1648">
        <v>0</v>
      </c>
      <c r="L1648">
        <v>0</v>
      </c>
      <c r="M1648">
        <v>0</v>
      </c>
    </row>
    <row r="1649" spans="2:13" x14ac:dyDescent="0.2">
      <c r="B1649">
        <v>0</v>
      </c>
      <c r="C1649">
        <v>0</v>
      </c>
      <c r="D1649">
        <v>0</v>
      </c>
      <c r="E1649">
        <v>0</v>
      </c>
      <c r="F1649">
        <v>0</v>
      </c>
      <c r="G1649">
        <v>2222222</v>
      </c>
      <c r="H1649">
        <v>0</v>
      </c>
      <c r="I1649">
        <v>0</v>
      </c>
      <c r="J1649">
        <v>0</v>
      </c>
      <c r="K1649">
        <v>0</v>
      </c>
      <c r="L1649">
        <v>0</v>
      </c>
      <c r="M1649">
        <v>0</v>
      </c>
    </row>
    <row r="1650" spans="2:13" x14ac:dyDescent="0.2">
      <c r="B1650">
        <v>0</v>
      </c>
      <c r="C1650">
        <v>0</v>
      </c>
      <c r="D1650">
        <v>0</v>
      </c>
      <c r="E1650">
        <v>0</v>
      </c>
      <c r="F1650">
        <v>0</v>
      </c>
      <c r="G1650">
        <v>2222222</v>
      </c>
      <c r="H1650">
        <v>0</v>
      </c>
      <c r="I1650">
        <v>0</v>
      </c>
      <c r="J1650">
        <v>0</v>
      </c>
      <c r="K1650">
        <v>0</v>
      </c>
      <c r="L1650">
        <v>0</v>
      </c>
      <c r="M1650">
        <v>0</v>
      </c>
    </row>
    <row r="1651" spans="2:13" x14ac:dyDescent="0.2">
      <c r="B1651">
        <v>0</v>
      </c>
      <c r="C1651">
        <v>0</v>
      </c>
      <c r="D1651">
        <v>0</v>
      </c>
      <c r="E1651">
        <v>0</v>
      </c>
      <c r="F1651">
        <v>0</v>
      </c>
      <c r="G1651">
        <v>2222222</v>
      </c>
      <c r="H1651">
        <v>0</v>
      </c>
      <c r="I1651">
        <v>0</v>
      </c>
      <c r="J1651">
        <v>0</v>
      </c>
      <c r="K1651">
        <v>0</v>
      </c>
      <c r="L1651">
        <v>0</v>
      </c>
      <c r="M1651">
        <v>0</v>
      </c>
    </row>
    <row r="1652" spans="2:13" x14ac:dyDescent="0.2">
      <c r="B1652">
        <v>0</v>
      </c>
      <c r="C1652">
        <v>0</v>
      </c>
      <c r="D1652">
        <v>0</v>
      </c>
      <c r="E1652">
        <v>0</v>
      </c>
      <c r="F1652">
        <v>0</v>
      </c>
      <c r="G1652">
        <v>2222222</v>
      </c>
      <c r="H1652">
        <v>0</v>
      </c>
      <c r="I1652">
        <v>0</v>
      </c>
      <c r="J1652">
        <v>0</v>
      </c>
      <c r="K1652">
        <v>0</v>
      </c>
      <c r="L1652">
        <v>0</v>
      </c>
      <c r="M1652">
        <v>0</v>
      </c>
    </row>
    <row r="1653" spans="2:13" x14ac:dyDescent="0.2">
      <c r="B1653">
        <v>0</v>
      </c>
      <c r="C1653">
        <v>0</v>
      </c>
      <c r="D1653">
        <v>0</v>
      </c>
      <c r="E1653">
        <v>0</v>
      </c>
      <c r="F1653">
        <v>0</v>
      </c>
      <c r="G1653">
        <v>2222222</v>
      </c>
      <c r="H1653">
        <v>0</v>
      </c>
      <c r="I1653">
        <v>0</v>
      </c>
      <c r="J1653">
        <v>0</v>
      </c>
      <c r="K1653">
        <v>0</v>
      </c>
      <c r="L1653">
        <v>0</v>
      </c>
      <c r="M1653">
        <v>0</v>
      </c>
    </row>
    <row r="1654" spans="2:13" x14ac:dyDescent="0.2">
      <c r="B1654">
        <v>0</v>
      </c>
      <c r="C1654">
        <v>0</v>
      </c>
      <c r="D1654">
        <v>0</v>
      </c>
      <c r="E1654">
        <v>0</v>
      </c>
      <c r="F1654">
        <v>0</v>
      </c>
      <c r="G1654">
        <v>2222222</v>
      </c>
      <c r="H1654">
        <v>0</v>
      </c>
      <c r="I1654">
        <v>0</v>
      </c>
      <c r="J1654">
        <v>0</v>
      </c>
      <c r="K1654">
        <v>0</v>
      </c>
      <c r="L1654">
        <v>0</v>
      </c>
      <c r="M1654">
        <v>0</v>
      </c>
    </row>
    <row r="1655" spans="2:13" x14ac:dyDescent="0.2">
      <c r="B1655">
        <v>0</v>
      </c>
      <c r="C1655">
        <v>0</v>
      </c>
      <c r="D1655">
        <v>0</v>
      </c>
      <c r="E1655">
        <v>0</v>
      </c>
      <c r="F1655">
        <v>0</v>
      </c>
      <c r="G1655">
        <v>2222222</v>
      </c>
      <c r="H1655">
        <v>0</v>
      </c>
      <c r="I1655">
        <v>0</v>
      </c>
      <c r="J1655">
        <v>0</v>
      </c>
      <c r="K1655">
        <v>0</v>
      </c>
      <c r="L1655">
        <v>0</v>
      </c>
      <c r="M1655">
        <v>0</v>
      </c>
    </row>
    <row r="1656" spans="2:13" x14ac:dyDescent="0.2">
      <c r="B1656">
        <v>0</v>
      </c>
      <c r="C1656">
        <v>0</v>
      </c>
      <c r="D1656">
        <v>0</v>
      </c>
      <c r="E1656">
        <v>0</v>
      </c>
      <c r="F1656">
        <v>0</v>
      </c>
      <c r="G1656">
        <v>2222222</v>
      </c>
      <c r="H1656">
        <v>0</v>
      </c>
      <c r="I1656">
        <v>0</v>
      </c>
      <c r="J1656">
        <v>0</v>
      </c>
      <c r="K1656">
        <v>0</v>
      </c>
      <c r="L1656">
        <v>0</v>
      </c>
      <c r="M1656">
        <v>0</v>
      </c>
    </row>
    <row r="1657" spans="2:13" x14ac:dyDescent="0.2">
      <c r="B1657">
        <v>0</v>
      </c>
      <c r="C1657">
        <v>0</v>
      </c>
      <c r="D1657">
        <v>0</v>
      </c>
      <c r="E1657">
        <v>0</v>
      </c>
      <c r="F1657">
        <v>0</v>
      </c>
      <c r="G1657">
        <v>2222222</v>
      </c>
      <c r="H1657">
        <v>0</v>
      </c>
      <c r="I1657">
        <v>0</v>
      </c>
      <c r="J1657">
        <v>0</v>
      </c>
      <c r="K1657">
        <v>0</v>
      </c>
      <c r="L1657">
        <v>0</v>
      </c>
      <c r="M1657">
        <v>0</v>
      </c>
    </row>
    <row r="1658" spans="2:13" x14ac:dyDescent="0.2">
      <c r="B1658">
        <v>0</v>
      </c>
      <c r="C1658">
        <v>0</v>
      </c>
      <c r="D1658">
        <v>0</v>
      </c>
      <c r="E1658">
        <v>0</v>
      </c>
      <c r="F1658">
        <v>0</v>
      </c>
      <c r="G1658">
        <v>2222222</v>
      </c>
      <c r="H1658">
        <v>0</v>
      </c>
      <c r="I1658">
        <v>0</v>
      </c>
      <c r="J1658">
        <v>0</v>
      </c>
      <c r="K1658">
        <v>0</v>
      </c>
      <c r="L1658">
        <v>0</v>
      </c>
      <c r="M1658">
        <v>0</v>
      </c>
    </row>
    <row r="1659" spans="2:13" x14ac:dyDescent="0.2">
      <c r="B1659">
        <v>0</v>
      </c>
      <c r="C1659">
        <v>0</v>
      </c>
      <c r="D1659">
        <v>0</v>
      </c>
      <c r="E1659">
        <v>0</v>
      </c>
      <c r="F1659">
        <v>0</v>
      </c>
      <c r="G1659">
        <v>2222222</v>
      </c>
      <c r="H1659">
        <v>0</v>
      </c>
      <c r="I1659">
        <v>0</v>
      </c>
      <c r="J1659">
        <v>0</v>
      </c>
      <c r="K1659">
        <v>0</v>
      </c>
      <c r="L1659">
        <v>0</v>
      </c>
      <c r="M1659">
        <v>0</v>
      </c>
    </row>
    <row r="1660" spans="2:13" x14ac:dyDescent="0.2">
      <c r="B1660">
        <v>0</v>
      </c>
      <c r="C1660">
        <v>0</v>
      </c>
      <c r="D1660">
        <v>0</v>
      </c>
      <c r="E1660">
        <v>0</v>
      </c>
      <c r="F1660">
        <v>0</v>
      </c>
      <c r="G1660">
        <v>2222222</v>
      </c>
      <c r="H1660">
        <v>0</v>
      </c>
      <c r="I1660">
        <v>0</v>
      </c>
      <c r="J1660">
        <v>0</v>
      </c>
      <c r="K1660">
        <v>0</v>
      </c>
      <c r="L1660">
        <v>0</v>
      </c>
      <c r="M1660">
        <v>0</v>
      </c>
    </row>
    <row r="1661" spans="2:13" x14ac:dyDescent="0.2">
      <c r="B1661">
        <v>0</v>
      </c>
      <c r="C1661">
        <v>0</v>
      </c>
      <c r="D1661">
        <v>0</v>
      </c>
      <c r="E1661">
        <v>0</v>
      </c>
      <c r="F1661">
        <v>0</v>
      </c>
      <c r="G1661">
        <v>2222222</v>
      </c>
      <c r="H1661">
        <v>0</v>
      </c>
      <c r="I1661">
        <v>0</v>
      </c>
      <c r="J1661">
        <v>0</v>
      </c>
      <c r="K1661">
        <v>0</v>
      </c>
      <c r="L1661">
        <v>0</v>
      </c>
      <c r="M1661">
        <v>0</v>
      </c>
    </row>
    <row r="1662" spans="2:13" x14ac:dyDescent="0.2">
      <c r="B1662">
        <v>0</v>
      </c>
      <c r="C1662">
        <v>0</v>
      </c>
      <c r="D1662">
        <v>0</v>
      </c>
      <c r="E1662">
        <v>0</v>
      </c>
      <c r="F1662">
        <v>0</v>
      </c>
      <c r="G1662">
        <v>2222222</v>
      </c>
      <c r="H1662">
        <v>0</v>
      </c>
      <c r="I1662">
        <v>0</v>
      </c>
      <c r="J1662">
        <v>0</v>
      </c>
      <c r="K1662">
        <v>0</v>
      </c>
      <c r="L1662">
        <v>0</v>
      </c>
      <c r="M1662">
        <v>0</v>
      </c>
    </row>
    <row r="1663" spans="2:13" x14ac:dyDescent="0.2">
      <c r="B1663">
        <v>0</v>
      </c>
      <c r="C1663">
        <v>0</v>
      </c>
      <c r="D1663">
        <v>0</v>
      </c>
      <c r="E1663">
        <v>0</v>
      </c>
      <c r="F1663">
        <v>0</v>
      </c>
      <c r="G1663">
        <v>2222222</v>
      </c>
      <c r="H1663">
        <v>0</v>
      </c>
      <c r="I1663">
        <v>0</v>
      </c>
      <c r="J1663">
        <v>0</v>
      </c>
      <c r="K1663">
        <v>0</v>
      </c>
      <c r="L1663">
        <v>0</v>
      </c>
      <c r="M1663">
        <v>0</v>
      </c>
    </row>
    <row r="1664" spans="2:13" x14ac:dyDescent="0.2">
      <c r="B1664">
        <v>0</v>
      </c>
      <c r="C1664">
        <v>0</v>
      </c>
      <c r="D1664">
        <v>0</v>
      </c>
      <c r="E1664">
        <v>0</v>
      </c>
      <c r="F1664">
        <v>0</v>
      </c>
      <c r="G1664">
        <v>2222222</v>
      </c>
      <c r="H1664">
        <v>0</v>
      </c>
      <c r="I1664">
        <v>0</v>
      </c>
      <c r="J1664">
        <v>0</v>
      </c>
      <c r="K1664">
        <v>0</v>
      </c>
      <c r="L1664">
        <v>0</v>
      </c>
      <c r="M1664">
        <v>0</v>
      </c>
    </row>
    <row r="1665" spans="2:13" x14ac:dyDescent="0.2">
      <c r="B1665">
        <v>0</v>
      </c>
      <c r="C1665">
        <v>0</v>
      </c>
      <c r="D1665">
        <v>0</v>
      </c>
      <c r="E1665">
        <v>0</v>
      </c>
      <c r="F1665">
        <v>0</v>
      </c>
      <c r="G1665">
        <v>2222222</v>
      </c>
      <c r="H1665">
        <v>0</v>
      </c>
      <c r="I1665">
        <v>0</v>
      </c>
      <c r="J1665">
        <v>0</v>
      </c>
      <c r="K1665">
        <v>0</v>
      </c>
      <c r="L1665">
        <v>0</v>
      </c>
      <c r="M1665">
        <v>0</v>
      </c>
    </row>
    <row r="1666" spans="2:13" x14ac:dyDescent="0.2">
      <c r="B1666">
        <v>0</v>
      </c>
      <c r="C1666">
        <v>0</v>
      </c>
      <c r="D1666">
        <v>0</v>
      </c>
      <c r="E1666">
        <v>0</v>
      </c>
      <c r="F1666">
        <v>0</v>
      </c>
      <c r="G1666">
        <v>2222222</v>
      </c>
      <c r="H1666">
        <v>0</v>
      </c>
      <c r="I1666">
        <v>0</v>
      </c>
      <c r="J1666">
        <v>0</v>
      </c>
      <c r="K1666">
        <v>0</v>
      </c>
      <c r="L1666">
        <v>0</v>
      </c>
      <c r="M1666">
        <v>0</v>
      </c>
    </row>
    <row r="1667" spans="2:13" x14ac:dyDescent="0.2">
      <c r="B1667">
        <v>0</v>
      </c>
      <c r="C1667">
        <v>0</v>
      </c>
      <c r="D1667">
        <v>0</v>
      </c>
      <c r="E1667">
        <v>0</v>
      </c>
      <c r="F1667">
        <v>0</v>
      </c>
      <c r="G1667">
        <v>2222222</v>
      </c>
      <c r="H1667">
        <v>0</v>
      </c>
      <c r="I1667">
        <v>0</v>
      </c>
      <c r="J1667">
        <v>0</v>
      </c>
      <c r="K1667">
        <v>0</v>
      </c>
      <c r="L1667">
        <v>0</v>
      </c>
      <c r="M1667">
        <v>0</v>
      </c>
    </row>
    <row r="1668" spans="2:13" x14ac:dyDescent="0.2">
      <c r="B1668">
        <v>0</v>
      </c>
      <c r="C1668">
        <v>0</v>
      </c>
      <c r="D1668">
        <v>0</v>
      </c>
      <c r="E1668">
        <v>0</v>
      </c>
      <c r="F1668">
        <v>0</v>
      </c>
      <c r="G1668">
        <v>2222222</v>
      </c>
      <c r="H1668">
        <v>0</v>
      </c>
      <c r="I1668">
        <v>0</v>
      </c>
      <c r="J1668">
        <v>0</v>
      </c>
      <c r="K1668">
        <v>0</v>
      </c>
      <c r="L1668">
        <v>0</v>
      </c>
      <c r="M1668">
        <v>0</v>
      </c>
    </row>
    <row r="1669" spans="2:13" x14ac:dyDescent="0.2">
      <c r="B1669">
        <v>0</v>
      </c>
      <c r="C1669">
        <v>0</v>
      </c>
      <c r="D1669">
        <v>0</v>
      </c>
      <c r="E1669">
        <v>0</v>
      </c>
      <c r="F1669">
        <v>0</v>
      </c>
      <c r="G1669">
        <v>2222222</v>
      </c>
      <c r="H1669">
        <v>0</v>
      </c>
      <c r="I1669">
        <v>0</v>
      </c>
      <c r="J1669">
        <v>0</v>
      </c>
      <c r="K1669">
        <v>0</v>
      </c>
      <c r="L1669">
        <v>0</v>
      </c>
      <c r="M1669">
        <v>0</v>
      </c>
    </row>
    <row r="1670" spans="2:13" x14ac:dyDescent="0.2">
      <c r="B1670">
        <v>0</v>
      </c>
      <c r="C1670">
        <v>0</v>
      </c>
      <c r="D1670">
        <v>0</v>
      </c>
      <c r="E1670">
        <v>0</v>
      </c>
      <c r="F1670">
        <v>0</v>
      </c>
      <c r="G1670">
        <v>2222222</v>
      </c>
      <c r="H1670">
        <v>0</v>
      </c>
      <c r="I1670">
        <v>0</v>
      </c>
      <c r="J1670">
        <v>0</v>
      </c>
      <c r="K1670">
        <v>0</v>
      </c>
      <c r="L1670">
        <v>0</v>
      </c>
      <c r="M1670">
        <v>0</v>
      </c>
    </row>
    <row r="1671" spans="2:13" x14ac:dyDescent="0.2">
      <c r="B1671">
        <v>0</v>
      </c>
      <c r="C1671">
        <v>0</v>
      </c>
      <c r="D1671">
        <v>0</v>
      </c>
      <c r="E1671">
        <v>0</v>
      </c>
      <c r="F1671">
        <v>0</v>
      </c>
      <c r="G1671">
        <v>2222222</v>
      </c>
      <c r="H1671">
        <v>0</v>
      </c>
      <c r="I1671">
        <v>0</v>
      </c>
      <c r="J1671">
        <v>0</v>
      </c>
      <c r="K1671">
        <v>0</v>
      </c>
      <c r="L1671">
        <v>0</v>
      </c>
      <c r="M1671">
        <v>0</v>
      </c>
    </row>
    <row r="1672" spans="2:13" x14ac:dyDescent="0.2">
      <c r="B1672">
        <v>0</v>
      </c>
      <c r="C1672">
        <v>0</v>
      </c>
      <c r="D1672">
        <v>0</v>
      </c>
      <c r="E1672">
        <v>0</v>
      </c>
      <c r="F1672">
        <v>0</v>
      </c>
      <c r="G1672">
        <v>2222222</v>
      </c>
      <c r="H1672">
        <v>0</v>
      </c>
      <c r="I1672">
        <v>0</v>
      </c>
      <c r="J1672">
        <v>0</v>
      </c>
      <c r="K1672">
        <v>0</v>
      </c>
      <c r="L1672">
        <v>0</v>
      </c>
      <c r="M1672">
        <v>0</v>
      </c>
    </row>
    <row r="1673" spans="2:13" x14ac:dyDescent="0.2">
      <c r="B1673">
        <v>0</v>
      </c>
      <c r="C1673">
        <v>0</v>
      </c>
      <c r="D1673">
        <v>0</v>
      </c>
      <c r="E1673">
        <v>0</v>
      </c>
      <c r="F1673">
        <v>0</v>
      </c>
      <c r="G1673">
        <v>2222222</v>
      </c>
      <c r="H1673">
        <v>0</v>
      </c>
      <c r="I1673">
        <v>0</v>
      </c>
      <c r="J1673">
        <v>0</v>
      </c>
      <c r="K1673">
        <v>0</v>
      </c>
      <c r="L1673">
        <v>0</v>
      </c>
      <c r="M1673">
        <v>0</v>
      </c>
    </row>
    <row r="1674" spans="2:13" x14ac:dyDescent="0.2">
      <c r="B1674">
        <v>0</v>
      </c>
      <c r="C1674">
        <v>0</v>
      </c>
      <c r="D1674">
        <v>0</v>
      </c>
      <c r="E1674">
        <v>0</v>
      </c>
      <c r="F1674">
        <v>0</v>
      </c>
      <c r="G1674">
        <v>2222222</v>
      </c>
      <c r="H1674">
        <v>0</v>
      </c>
      <c r="I1674">
        <v>0</v>
      </c>
      <c r="J1674">
        <v>0</v>
      </c>
      <c r="K1674">
        <v>0</v>
      </c>
      <c r="L1674">
        <v>0</v>
      </c>
      <c r="M1674">
        <v>0</v>
      </c>
    </row>
    <row r="1675" spans="2:13" x14ac:dyDescent="0.2">
      <c r="B1675">
        <v>0</v>
      </c>
      <c r="C1675">
        <v>0</v>
      </c>
      <c r="D1675">
        <v>0</v>
      </c>
      <c r="E1675">
        <v>0</v>
      </c>
      <c r="F1675">
        <v>0</v>
      </c>
      <c r="G1675">
        <v>2222222</v>
      </c>
      <c r="H1675">
        <v>0</v>
      </c>
      <c r="I1675">
        <v>0</v>
      </c>
      <c r="J1675">
        <v>0</v>
      </c>
      <c r="K1675">
        <v>0</v>
      </c>
      <c r="L1675">
        <v>0</v>
      </c>
      <c r="M1675">
        <v>0</v>
      </c>
    </row>
    <row r="1676" spans="2:13" x14ac:dyDescent="0.2">
      <c r="B1676">
        <v>0</v>
      </c>
      <c r="C1676">
        <v>0</v>
      </c>
      <c r="D1676">
        <v>0</v>
      </c>
      <c r="E1676">
        <v>0</v>
      </c>
      <c r="F1676">
        <v>0</v>
      </c>
      <c r="G1676">
        <v>2222222</v>
      </c>
      <c r="H1676">
        <v>0</v>
      </c>
      <c r="I1676">
        <v>0</v>
      </c>
      <c r="J1676">
        <v>0</v>
      </c>
      <c r="K1676">
        <v>0</v>
      </c>
      <c r="L1676">
        <v>0</v>
      </c>
      <c r="M1676">
        <v>0</v>
      </c>
    </row>
    <row r="1677" spans="2:13" x14ac:dyDescent="0.2">
      <c r="B1677">
        <v>0</v>
      </c>
      <c r="C1677">
        <v>0</v>
      </c>
      <c r="D1677">
        <v>0</v>
      </c>
      <c r="E1677">
        <v>0</v>
      </c>
      <c r="F1677">
        <v>0</v>
      </c>
      <c r="G1677">
        <v>2222222</v>
      </c>
      <c r="H1677">
        <v>0</v>
      </c>
      <c r="I1677">
        <v>0</v>
      </c>
      <c r="J1677">
        <v>0</v>
      </c>
      <c r="K1677">
        <v>0</v>
      </c>
      <c r="L1677">
        <v>0</v>
      </c>
      <c r="M1677">
        <v>0</v>
      </c>
    </row>
    <row r="1678" spans="2:13" x14ac:dyDescent="0.2">
      <c r="B1678">
        <v>0</v>
      </c>
      <c r="C1678">
        <v>0</v>
      </c>
      <c r="D1678">
        <v>0</v>
      </c>
      <c r="E1678">
        <v>0</v>
      </c>
      <c r="F1678">
        <v>0</v>
      </c>
      <c r="G1678">
        <v>2222222</v>
      </c>
      <c r="H1678">
        <v>0</v>
      </c>
      <c r="I1678">
        <v>0</v>
      </c>
      <c r="J1678">
        <v>0</v>
      </c>
      <c r="K1678">
        <v>0</v>
      </c>
      <c r="L1678">
        <v>0</v>
      </c>
      <c r="M1678">
        <v>0</v>
      </c>
    </row>
    <row r="1679" spans="2:13" x14ac:dyDescent="0.2">
      <c r="B1679">
        <v>0</v>
      </c>
      <c r="C1679">
        <v>0</v>
      </c>
      <c r="D1679">
        <v>0</v>
      </c>
      <c r="E1679">
        <v>0</v>
      </c>
      <c r="F1679">
        <v>0</v>
      </c>
      <c r="G1679">
        <v>2222222</v>
      </c>
      <c r="H1679">
        <v>0</v>
      </c>
      <c r="I1679">
        <v>0</v>
      </c>
      <c r="J1679">
        <v>0</v>
      </c>
      <c r="K1679">
        <v>0</v>
      </c>
      <c r="L1679">
        <v>0</v>
      </c>
      <c r="M1679">
        <v>0</v>
      </c>
    </row>
    <row r="1680" spans="2:13" x14ac:dyDescent="0.2">
      <c r="B1680">
        <v>0</v>
      </c>
      <c r="C1680">
        <v>0</v>
      </c>
      <c r="D1680">
        <v>0</v>
      </c>
      <c r="E1680">
        <v>0</v>
      </c>
      <c r="F1680">
        <v>0</v>
      </c>
      <c r="G1680">
        <v>2222222</v>
      </c>
      <c r="H1680">
        <v>0</v>
      </c>
      <c r="I1680">
        <v>0</v>
      </c>
      <c r="J1680">
        <v>0</v>
      </c>
      <c r="K1680">
        <v>0</v>
      </c>
      <c r="L1680">
        <v>0</v>
      </c>
      <c r="M1680">
        <v>0</v>
      </c>
    </row>
    <row r="1681" spans="2:13" x14ac:dyDescent="0.2">
      <c r="B1681">
        <v>0</v>
      </c>
      <c r="C1681">
        <v>0</v>
      </c>
      <c r="D1681">
        <v>0</v>
      </c>
      <c r="E1681">
        <v>0</v>
      </c>
      <c r="F1681">
        <v>0</v>
      </c>
      <c r="G1681">
        <v>2222222</v>
      </c>
      <c r="H1681">
        <v>0</v>
      </c>
      <c r="I1681">
        <v>0</v>
      </c>
      <c r="J1681">
        <v>0</v>
      </c>
      <c r="K1681">
        <v>0</v>
      </c>
      <c r="L1681">
        <v>0</v>
      </c>
      <c r="M1681">
        <v>0</v>
      </c>
    </row>
    <row r="1682" spans="2:13" x14ac:dyDescent="0.2">
      <c r="B1682">
        <v>0</v>
      </c>
      <c r="C1682">
        <v>0</v>
      </c>
      <c r="D1682">
        <v>0</v>
      </c>
      <c r="E1682">
        <v>0</v>
      </c>
      <c r="F1682">
        <v>0</v>
      </c>
      <c r="G1682">
        <v>2222222</v>
      </c>
      <c r="H1682">
        <v>0</v>
      </c>
      <c r="I1682">
        <v>0</v>
      </c>
      <c r="J1682">
        <v>0</v>
      </c>
      <c r="K1682">
        <v>0</v>
      </c>
      <c r="L1682">
        <v>0</v>
      </c>
      <c r="M1682">
        <v>0</v>
      </c>
    </row>
    <row r="1683" spans="2:13" x14ac:dyDescent="0.2">
      <c r="B1683">
        <v>0</v>
      </c>
      <c r="C1683">
        <v>0</v>
      </c>
      <c r="D1683">
        <v>0</v>
      </c>
      <c r="E1683">
        <v>0</v>
      </c>
      <c r="F1683">
        <v>0</v>
      </c>
      <c r="G1683">
        <v>2222222</v>
      </c>
      <c r="H1683">
        <v>0</v>
      </c>
      <c r="I1683">
        <v>0</v>
      </c>
      <c r="J1683">
        <v>0</v>
      </c>
      <c r="K1683">
        <v>0</v>
      </c>
      <c r="L1683">
        <v>0</v>
      </c>
      <c r="M1683">
        <v>0</v>
      </c>
    </row>
    <row r="1684" spans="2:13" x14ac:dyDescent="0.2">
      <c r="B1684">
        <v>0</v>
      </c>
      <c r="C1684">
        <v>0</v>
      </c>
      <c r="D1684">
        <v>0</v>
      </c>
      <c r="E1684">
        <v>0</v>
      </c>
      <c r="F1684">
        <v>0</v>
      </c>
      <c r="G1684">
        <v>2222222</v>
      </c>
      <c r="H1684">
        <v>0</v>
      </c>
      <c r="I1684">
        <v>0</v>
      </c>
      <c r="J1684">
        <v>0</v>
      </c>
      <c r="K1684">
        <v>0</v>
      </c>
      <c r="L1684">
        <v>0</v>
      </c>
      <c r="M1684">
        <v>0</v>
      </c>
    </row>
    <row r="1685" spans="2:13" x14ac:dyDescent="0.2">
      <c r="B1685">
        <v>0</v>
      </c>
      <c r="C1685">
        <v>0</v>
      </c>
      <c r="D1685">
        <v>0</v>
      </c>
      <c r="E1685">
        <v>0</v>
      </c>
      <c r="F1685">
        <v>0</v>
      </c>
      <c r="G1685">
        <v>2222222</v>
      </c>
      <c r="H1685">
        <v>0</v>
      </c>
      <c r="I1685">
        <v>0</v>
      </c>
      <c r="J1685">
        <v>0</v>
      </c>
      <c r="K1685">
        <v>0</v>
      </c>
      <c r="L1685">
        <v>0</v>
      </c>
      <c r="M1685">
        <v>0</v>
      </c>
    </row>
    <row r="1686" spans="2:13" x14ac:dyDescent="0.2">
      <c r="B1686">
        <v>0</v>
      </c>
      <c r="C1686">
        <v>0</v>
      </c>
      <c r="D1686">
        <v>0</v>
      </c>
      <c r="E1686">
        <v>0</v>
      </c>
      <c r="F1686">
        <v>0</v>
      </c>
      <c r="G1686">
        <v>2222222</v>
      </c>
      <c r="H1686">
        <v>0</v>
      </c>
      <c r="I1686">
        <v>0</v>
      </c>
      <c r="J1686">
        <v>0</v>
      </c>
      <c r="K1686">
        <v>0</v>
      </c>
      <c r="L1686">
        <v>0</v>
      </c>
      <c r="M1686">
        <v>0</v>
      </c>
    </row>
    <row r="1687" spans="2:13" x14ac:dyDescent="0.2">
      <c r="B1687">
        <v>0</v>
      </c>
      <c r="C1687">
        <v>0</v>
      </c>
      <c r="D1687">
        <v>0</v>
      </c>
      <c r="E1687">
        <v>0</v>
      </c>
      <c r="F1687">
        <v>0</v>
      </c>
      <c r="G1687">
        <v>2222222</v>
      </c>
      <c r="H1687">
        <v>0</v>
      </c>
      <c r="I1687">
        <v>0</v>
      </c>
      <c r="J1687">
        <v>0</v>
      </c>
      <c r="K1687">
        <v>0</v>
      </c>
      <c r="L1687">
        <v>0</v>
      </c>
      <c r="M1687">
        <v>0</v>
      </c>
    </row>
    <row r="1688" spans="2:13" x14ac:dyDescent="0.2">
      <c r="B1688">
        <v>0</v>
      </c>
      <c r="C1688">
        <v>0</v>
      </c>
      <c r="D1688">
        <v>0</v>
      </c>
      <c r="E1688">
        <v>0</v>
      </c>
      <c r="F1688">
        <v>0</v>
      </c>
      <c r="G1688">
        <v>2222222</v>
      </c>
      <c r="H1688">
        <v>0</v>
      </c>
      <c r="I1688">
        <v>0</v>
      </c>
      <c r="J1688">
        <v>0</v>
      </c>
      <c r="K1688">
        <v>0</v>
      </c>
      <c r="L1688">
        <v>0</v>
      </c>
      <c r="M1688">
        <v>0</v>
      </c>
    </row>
    <row r="1689" spans="2:13" x14ac:dyDescent="0.2">
      <c r="B1689">
        <v>0</v>
      </c>
      <c r="C1689">
        <v>0</v>
      </c>
      <c r="D1689">
        <v>0</v>
      </c>
      <c r="E1689">
        <v>0</v>
      </c>
      <c r="F1689">
        <v>0</v>
      </c>
      <c r="G1689">
        <v>2222222</v>
      </c>
      <c r="H1689">
        <v>0</v>
      </c>
      <c r="I1689">
        <v>0</v>
      </c>
      <c r="J1689">
        <v>0</v>
      </c>
      <c r="K1689">
        <v>0</v>
      </c>
      <c r="L1689">
        <v>0</v>
      </c>
      <c r="M1689">
        <v>0</v>
      </c>
    </row>
    <row r="1690" spans="2:13" x14ac:dyDescent="0.2">
      <c r="B1690">
        <v>0</v>
      </c>
      <c r="C1690">
        <v>0</v>
      </c>
      <c r="D1690">
        <v>0</v>
      </c>
      <c r="E1690">
        <v>0</v>
      </c>
      <c r="F1690">
        <v>0</v>
      </c>
      <c r="G1690">
        <v>2222222</v>
      </c>
      <c r="H1690">
        <v>0</v>
      </c>
      <c r="I1690">
        <v>0</v>
      </c>
      <c r="J1690">
        <v>0</v>
      </c>
      <c r="K1690">
        <v>0</v>
      </c>
      <c r="L1690">
        <v>0</v>
      </c>
      <c r="M1690">
        <v>0</v>
      </c>
    </row>
    <row r="1691" spans="2:13" x14ac:dyDescent="0.2">
      <c r="B1691">
        <v>0</v>
      </c>
      <c r="C1691">
        <v>0</v>
      </c>
      <c r="D1691">
        <v>0</v>
      </c>
      <c r="E1691">
        <v>0</v>
      </c>
      <c r="F1691">
        <v>0</v>
      </c>
      <c r="G1691">
        <v>2222222</v>
      </c>
      <c r="H1691">
        <v>0</v>
      </c>
      <c r="I1691">
        <v>0</v>
      </c>
      <c r="J1691">
        <v>0</v>
      </c>
      <c r="K1691">
        <v>0</v>
      </c>
      <c r="L1691">
        <v>0</v>
      </c>
      <c r="M1691">
        <v>0</v>
      </c>
    </row>
    <row r="1692" spans="2:13" x14ac:dyDescent="0.2">
      <c r="B1692">
        <v>0</v>
      </c>
      <c r="C1692">
        <v>0</v>
      </c>
      <c r="D1692">
        <v>0</v>
      </c>
      <c r="E1692">
        <v>0</v>
      </c>
      <c r="F1692">
        <v>0</v>
      </c>
      <c r="G1692">
        <v>2222222</v>
      </c>
      <c r="H1692">
        <v>0</v>
      </c>
      <c r="I1692">
        <v>0</v>
      </c>
      <c r="J1692">
        <v>0</v>
      </c>
      <c r="K1692">
        <v>0</v>
      </c>
      <c r="L1692">
        <v>0</v>
      </c>
      <c r="M1692">
        <v>0</v>
      </c>
    </row>
    <row r="1693" spans="2:13" x14ac:dyDescent="0.2">
      <c r="B1693">
        <v>0</v>
      </c>
      <c r="C1693">
        <v>0</v>
      </c>
      <c r="D1693">
        <v>0</v>
      </c>
      <c r="E1693">
        <v>0</v>
      </c>
      <c r="F1693">
        <v>0</v>
      </c>
      <c r="G1693">
        <v>2222222</v>
      </c>
      <c r="H1693">
        <v>0</v>
      </c>
      <c r="I1693">
        <v>0</v>
      </c>
      <c r="J1693">
        <v>0</v>
      </c>
      <c r="K1693">
        <v>0</v>
      </c>
      <c r="L1693">
        <v>0</v>
      </c>
      <c r="M1693">
        <v>0</v>
      </c>
    </row>
    <row r="1694" spans="2:13" x14ac:dyDescent="0.2">
      <c r="B1694">
        <v>0</v>
      </c>
      <c r="C1694">
        <v>0</v>
      </c>
      <c r="D1694">
        <v>0</v>
      </c>
      <c r="E1694">
        <v>0</v>
      </c>
      <c r="F1694">
        <v>0</v>
      </c>
      <c r="G1694">
        <v>2222222</v>
      </c>
      <c r="H1694">
        <v>0</v>
      </c>
      <c r="I1694">
        <v>0</v>
      </c>
      <c r="J1694">
        <v>0</v>
      </c>
      <c r="K1694">
        <v>0</v>
      </c>
      <c r="L1694">
        <v>0</v>
      </c>
      <c r="M1694">
        <v>0</v>
      </c>
    </row>
    <row r="1695" spans="2:13" x14ac:dyDescent="0.2">
      <c r="B1695">
        <v>0</v>
      </c>
      <c r="C1695">
        <v>0</v>
      </c>
      <c r="D1695">
        <v>0</v>
      </c>
      <c r="E1695">
        <v>0</v>
      </c>
      <c r="F1695">
        <v>0</v>
      </c>
      <c r="G1695">
        <v>2222222</v>
      </c>
      <c r="H1695">
        <v>0</v>
      </c>
      <c r="I1695">
        <v>0</v>
      </c>
      <c r="J1695">
        <v>0</v>
      </c>
      <c r="K1695">
        <v>0</v>
      </c>
      <c r="L1695">
        <v>0</v>
      </c>
      <c r="M1695">
        <v>0</v>
      </c>
    </row>
    <row r="1696" spans="2:13" x14ac:dyDescent="0.2">
      <c r="B1696">
        <v>0</v>
      </c>
      <c r="C1696">
        <v>0</v>
      </c>
      <c r="D1696">
        <v>0</v>
      </c>
      <c r="E1696">
        <v>0</v>
      </c>
      <c r="F1696">
        <v>0</v>
      </c>
      <c r="G1696">
        <v>2222222</v>
      </c>
      <c r="H1696">
        <v>0</v>
      </c>
      <c r="I1696">
        <v>0</v>
      </c>
      <c r="J1696">
        <v>0</v>
      </c>
      <c r="K1696">
        <v>0</v>
      </c>
      <c r="L1696">
        <v>0</v>
      </c>
      <c r="M1696">
        <v>0</v>
      </c>
    </row>
    <row r="1697" spans="2:13" x14ac:dyDescent="0.2">
      <c r="B1697">
        <v>0</v>
      </c>
      <c r="C1697">
        <v>0</v>
      </c>
      <c r="D1697">
        <v>0</v>
      </c>
      <c r="E1697">
        <v>0</v>
      </c>
      <c r="F1697">
        <v>0</v>
      </c>
      <c r="G1697">
        <v>2222222</v>
      </c>
      <c r="H1697">
        <v>0</v>
      </c>
      <c r="I1697">
        <v>0</v>
      </c>
      <c r="J1697">
        <v>0</v>
      </c>
      <c r="K1697">
        <v>0</v>
      </c>
      <c r="L1697">
        <v>0</v>
      </c>
      <c r="M1697">
        <v>0</v>
      </c>
    </row>
    <row r="1698" spans="2:13" x14ac:dyDescent="0.2">
      <c r="B1698">
        <v>0</v>
      </c>
      <c r="C1698">
        <v>0</v>
      </c>
      <c r="D1698">
        <v>0</v>
      </c>
      <c r="E1698">
        <v>0</v>
      </c>
      <c r="F1698">
        <v>0</v>
      </c>
      <c r="G1698">
        <v>2222222</v>
      </c>
      <c r="H1698">
        <v>0</v>
      </c>
      <c r="I1698">
        <v>0</v>
      </c>
      <c r="J1698">
        <v>0</v>
      </c>
      <c r="K1698">
        <v>0</v>
      </c>
      <c r="L1698">
        <v>0</v>
      </c>
      <c r="M1698">
        <v>0</v>
      </c>
    </row>
    <row r="1699" spans="2:13" x14ac:dyDescent="0.2">
      <c r="B1699">
        <v>0</v>
      </c>
      <c r="C1699">
        <v>0</v>
      </c>
      <c r="D1699">
        <v>0</v>
      </c>
      <c r="E1699">
        <v>0</v>
      </c>
      <c r="F1699">
        <v>0</v>
      </c>
      <c r="G1699">
        <v>2222222</v>
      </c>
      <c r="H1699">
        <v>0</v>
      </c>
      <c r="I1699">
        <v>0</v>
      </c>
      <c r="J1699">
        <v>0</v>
      </c>
      <c r="K1699">
        <v>0</v>
      </c>
      <c r="L1699">
        <v>0</v>
      </c>
      <c r="M1699">
        <v>0</v>
      </c>
    </row>
    <row r="1700" spans="2:13" x14ac:dyDescent="0.2">
      <c r="B1700">
        <v>0</v>
      </c>
      <c r="C1700">
        <v>0</v>
      </c>
      <c r="D1700">
        <v>0</v>
      </c>
      <c r="E1700">
        <v>0</v>
      </c>
      <c r="F1700">
        <v>0</v>
      </c>
      <c r="G1700">
        <v>2222222</v>
      </c>
      <c r="H1700">
        <v>0</v>
      </c>
      <c r="I1700">
        <v>0</v>
      </c>
      <c r="J1700">
        <v>0</v>
      </c>
      <c r="K1700">
        <v>0</v>
      </c>
      <c r="L1700">
        <v>0</v>
      </c>
      <c r="M1700">
        <v>0</v>
      </c>
    </row>
    <row r="1701" spans="2:13" x14ac:dyDescent="0.2">
      <c r="B1701">
        <v>0</v>
      </c>
      <c r="C1701">
        <v>0</v>
      </c>
      <c r="D1701">
        <v>0</v>
      </c>
      <c r="E1701">
        <v>0</v>
      </c>
      <c r="F1701">
        <v>0</v>
      </c>
      <c r="G1701">
        <v>2222222</v>
      </c>
      <c r="H1701">
        <v>0</v>
      </c>
      <c r="I1701">
        <v>0</v>
      </c>
      <c r="J1701">
        <v>0</v>
      </c>
      <c r="K1701">
        <v>0</v>
      </c>
      <c r="L1701">
        <v>0</v>
      </c>
      <c r="M1701">
        <v>0</v>
      </c>
    </row>
    <row r="1702" spans="2:13" x14ac:dyDescent="0.2">
      <c r="B1702">
        <v>0</v>
      </c>
      <c r="C1702">
        <v>0</v>
      </c>
      <c r="D1702">
        <v>0</v>
      </c>
      <c r="E1702">
        <v>0</v>
      </c>
      <c r="F1702">
        <v>0</v>
      </c>
      <c r="G1702">
        <v>2222222</v>
      </c>
      <c r="H1702">
        <v>0</v>
      </c>
      <c r="I1702">
        <v>0</v>
      </c>
      <c r="J1702">
        <v>0</v>
      </c>
      <c r="K1702">
        <v>0</v>
      </c>
      <c r="L1702">
        <v>0</v>
      </c>
      <c r="M1702">
        <v>0</v>
      </c>
    </row>
    <row r="1703" spans="2:13" x14ac:dyDescent="0.2">
      <c r="B1703">
        <v>0</v>
      </c>
      <c r="C1703">
        <v>0</v>
      </c>
      <c r="D1703">
        <v>0</v>
      </c>
      <c r="E1703">
        <v>0</v>
      </c>
      <c r="F1703">
        <v>0</v>
      </c>
      <c r="G1703">
        <v>2222222</v>
      </c>
      <c r="H1703">
        <v>0</v>
      </c>
      <c r="I1703">
        <v>0</v>
      </c>
      <c r="J1703">
        <v>0</v>
      </c>
      <c r="K1703">
        <v>0</v>
      </c>
      <c r="L1703">
        <v>0</v>
      </c>
      <c r="M1703">
        <v>0</v>
      </c>
    </row>
    <row r="1704" spans="2:13" x14ac:dyDescent="0.2">
      <c r="B1704">
        <v>0</v>
      </c>
      <c r="C1704">
        <v>0</v>
      </c>
      <c r="D1704">
        <v>0</v>
      </c>
      <c r="E1704">
        <v>0</v>
      </c>
      <c r="F1704">
        <v>0</v>
      </c>
      <c r="G1704">
        <v>2222222</v>
      </c>
      <c r="H1704">
        <v>0</v>
      </c>
      <c r="I1704">
        <v>0</v>
      </c>
      <c r="J1704">
        <v>0</v>
      </c>
      <c r="K1704">
        <v>0</v>
      </c>
      <c r="L1704">
        <v>0</v>
      </c>
      <c r="M1704">
        <v>0</v>
      </c>
    </row>
    <row r="1705" spans="2:13" x14ac:dyDescent="0.2">
      <c r="B1705">
        <v>0</v>
      </c>
      <c r="C1705">
        <v>0</v>
      </c>
      <c r="D1705">
        <v>0</v>
      </c>
      <c r="E1705">
        <v>0</v>
      </c>
      <c r="F1705">
        <v>0</v>
      </c>
      <c r="G1705">
        <v>2222222</v>
      </c>
      <c r="H1705">
        <v>0</v>
      </c>
      <c r="I1705">
        <v>0</v>
      </c>
      <c r="J1705">
        <v>0</v>
      </c>
      <c r="K1705">
        <v>0</v>
      </c>
      <c r="L1705">
        <v>0</v>
      </c>
      <c r="M1705">
        <v>0</v>
      </c>
    </row>
    <row r="1706" spans="2:13" x14ac:dyDescent="0.2">
      <c r="B1706">
        <v>0</v>
      </c>
      <c r="C1706">
        <v>0</v>
      </c>
      <c r="D1706">
        <v>0</v>
      </c>
      <c r="E1706">
        <v>0</v>
      </c>
      <c r="F1706">
        <v>0</v>
      </c>
      <c r="G1706">
        <v>2222222</v>
      </c>
      <c r="H1706">
        <v>0</v>
      </c>
      <c r="I1706">
        <v>0</v>
      </c>
      <c r="J1706">
        <v>0</v>
      </c>
      <c r="K1706">
        <v>0</v>
      </c>
      <c r="L1706">
        <v>0</v>
      </c>
      <c r="M1706">
        <v>0</v>
      </c>
    </row>
    <row r="1707" spans="2:13" x14ac:dyDescent="0.2">
      <c r="B1707">
        <v>0</v>
      </c>
      <c r="C1707">
        <v>0</v>
      </c>
      <c r="D1707">
        <v>0</v>
      </c>
      <c r="E1707">
        <v>0</v>
      </c>
      <c r="F1707">
        <v>0</v>
      </c>
      <c r="G1707">
        <v>2222222</v>
      </c>
      <c r="H1707">
        <v>0</v>
      </c>
      <c r="I1707">
        <v>0</v>
      </c>
      <c r="J1707">
        <v>0</v>
      </c>
      <c r="K1707">
        <v>0</v>
      </c>
      <c r="L1707">
        <v>0</v>
      </c>
      <c r="M1707">
        <v>0</v>
      </c>
    </row>
    <row r="1708" spans="2:13" x14ac:dyDescent="0.2">
      <c r="B1708">
        <v>0</v>
      </c>
      <c r="C1708">
        <v>0</v>
      </c>
      <c r="D1708">
        <v>0</v>
      </c>
      <c r="E1708">
        <v>0</v>
      </c>
      <c r="F1708">
        <v>0</v>
      </c>
      <c r="G1708">
        <v>2222222</v>
      </c>
      <c r="H1708">
        <v>0</v>
      </c>
      <c r="I1708">
        <v>0</v>
      </c>
      <c r="J1708">
        <v>0</v>
      </c>
      <c r="K1708">
        <v>0</v>
      </c>
      <c r="L1708">
        <v>0</v>
      </c>
      <c r="M1708">
        <v>0</v>
      </c>
    </row>
    <row r="1709" spans="2:13" x14ac:dyDescent="0.2">
      <c r="B1709">
        <v>0</v>
      </c>
      <c r="C1709">
        <v>0</v>
      </c>
      <c r="D1709">
        <v>0</v>
      </c>
      <c r="E1709">
        <v>0</v>
      </c>
      <c r="F1709">
        <v>0</v>
      </c>
      <c r="G1709">
        <v>2222222</v>
      </c>
      <c r="H1709">
        <v>0</v>
      </c>
      <c r="I1709">
        <v>0</v>
      </c>
      <c r="J1709">
        <v>0</v>
      </c>
      <c r="K1709">
        <v>0</v>
      </c>
      <c r="L1709">
        <v>0</v>
      </c>
      <c r="M1709">
        <v>0</v>
      </c>
    </row>
    <row r="1710" spans="2:13" x14ac:dyDescent="0.2">
      <c r="B1710">
        <v>0</v>
      </c>
      <c r="C1710">
        <v>0</v>
      </c>
      <c r="D1710">
        <v>0</v>
      </c>
      <c r="E1710">
        <v>0</v>
      </c>
      <c r="F1710">
        <v>0</v>
      </c>
      <c r="G1710">
        <v>2222222</v>
      </c>
      <c r="H1710">
        <v>0</v>
      </c>
      <c r="I1710">
        <v>0</v>
      </c>
      <c r="J1710">
        <v>0</v>
      </c>
      <c r="K1710">
        <v>0</v>
      </c>
      <c r="L1710">
        <v>0</v>
      </c>
      <c r="M1710">
        <v>0</v>
      </c>
    </row>
    <row r="1711" spans="2:13" x14ac:dyDescent="0.2">
      <c r="B1711">
        <v>0</v>
      </c>
      <c r="C1711">
        <v>0</v>
      </c>
      <c r="D1711">
        <v>0</v>
      </c>
      <c r="E1711">
        <v>0</v>
      </c>
      <c r="F1711">
        <v>0</v>
      </c>
      <c r="G1711">
        <v>2222222</v>
      </c>
      <c r="H1711">
        <v>0</v>
      </c>
      <c r="I1711">
        <v>0</v>
      </c>
      <c r="J1711">
        <v>0</v>
      </c>
      <c r="K1711">
        <v>0</v>
      </c>
      <c r="L1711">
        <v>0</v>
      </c>
      <c r="M1711">
        <v>0</v>
      </c>
    </row>
    <row r="1712" spans="2:13" x14ac:dyDescent="0.2">
      <c r="B1712">
        <v>0</v>
      </c>
      <c r="C1712">
        <v>0</v>
      </c>
      <c r="D1712">
        <v>0</v>
      </c>
      <c r="E1712">
        <v>0</v>
      </c>
      <c r="F1712">
        <v>0</v>
      </c>
      <c r="G1712">
        <v>2222222</v>
      </c>
      <c r="H1712">
        <v>0</v>
      </c>
      <c r="I1712">
        <v>0</v>
      </c>
      <c r="J1712">
        <v>0</v>
      </c>
      <c r="K1712">
        <v>0</v>
      </c>
      <c r="L1712">
        <v>0</v>
      </c>
      <c r="M1712">
        <v>0</v>
      </c>
    </row>
    <row r="1713" spans="2:13" x14ac:dyDescent="0.2">
      <c r="B1713">
        <v>0</v>
      </c>
      <c r="C1713">
        <v>0</v>
      </c>
      <c r="D1713">
        <v>0</v>
      </c>
      <c r="E1713">
        <v>0</v>
      </c>
      <c r="F1713">
        <v>0</v>
      </c>
      <c r="G1713">
        <v>2222222</v>
      </c>
      <c r="H1713">
        <v>0</v>
      </c>
      <c r="I1713">
        <v>0</v>
      </c>
      <c r="J1713">
        <v>0</v>
      </c>
      <c r="K1713">
        <v>0</v>
      </c>
      <c r="L1713">
        <v>0</v>
      </c>
      <c r="M1713">
        <v>0</v>
      </c>
    </row>
    <row r="1714" spans="2:13" x14ac:dyDescent="0.2">
      <c r="B1714">
        <v>0</v>
      </c>
      <c r="C1714">
        <v>0</v>
      </c>
      <c r="D1714">
        <v>0</v>
      </c>
      <c r="E1714">
        <v>0</v>
      </c>
      <c r="F1714">
        <v>0</v>
      </c>
      <c r="G1714">
        <v>2222222</v>
      </c>
      <c r="H1714">
        <v>0</v>
      </c>
      <c r="I1714">
        <v>0</v>
      </c>
      <c r="J1714">
        <v>0</v>
      </c>
      <c r="K1714">
        <v>0</v>
      </c>
      <c r="L1714">
        <v>0</v>
      </c>
      <c r="M1714">
        <v>0</v>
      </c>
    </row>
    <row r="1715" spans="2:13" x14ac:dyDescent="0.2">
      <c r="B1715">
        <v>0</v>
      </c>
      <c r="C1715">
        <v>0</v>
      </c>
      <c r="D1715">
        <v>0</v>
      </c>
      <c r="E1715">
        <v>0</v>
      </c>
      <c r="F1715">
        <v>0</v>
      </c>
      <c r="G1715">
        <v>2222222</v>
      </c>
      <c r="H1715">
        <v>0</v>
      </c>
      <c r="I1715">
        <v>0</v>
      </c>
      <c r="J1715">
        <v>0</v>
      </c>
      <c r="K1715">
        <v>0</v>
      </c>
      <c r="L1715">
        <v>0</v>
      </c>
      <c r="M1715">
        <v>0</v>
      </c>
    </row>
    <row r="1716" spans="2:13" x14ac:dyDescent="0.2">
      <c r="B1716">
        <v>0</v>
      </c>
      <c r="C1716">
        <v>0</v>
      </c>
      <c r="D1716">
        <v>0</v>
      </c>
      <c r="E1716">
        <v>0</v>
      </c>
      <c r="F1716">
        <v>0</v>
      </c>
      <c r="G1716">
        <v>2222222</v>
      </c>
      <c r="H1716">
        <v>0</v>
      </c>
      <c r="I1716">
        <v>0</v>
      </c>
      <c r="J1716">
        <v>0</v>
      </c>
      <c r="K1716">
        <v>0</v>
      </c>
      <c r="L1716">
        <v>0</v>
      </c>
      <c r="M1716">
        <v>0</v>
      </c>
    </row>
    <row r="1717" spans="2:13" x14ac:dyDescent="0.2">
      <c r="B1717">
        <v>0</v>
      </c>
      <c r="C1717">
        <v>0</v>
      </c>
      <c r="D1717">
        <v>0</v>
      </c>
      <c r="E1717">
        <v>0</v>
      </c>
      <c r="F1717">
        <v>0</v>
      </c>
      <c r="G1717">
        <v>2222222</v>
      </c>
      <c r="H1717">
        <v>0</v>
      </c>
      <c r="I1717">
        <v>0</v>
      </c>
      <c r="J1717">
        <v>0</v>
      </c>
      <c r="K1717">
        <v>0</v>
      </c>
      <c r="L1717">
        <v>0</v>
      </c>
      <c r="M1717">
        <v>0</v>
      </c>
    </row>
    <row r="1718" spans="2:13" x14ac:dyDescent="0.2">
      <c r="B1718">
        <v>0</v>
      </c>
      <c r="C1718">
        <v>0</v>
      </c>
      <c r="D1718">
        <v>0</v>
      </c>
      <c r="E1718">
        <v>0</v>
      </c>
      <c r="F1718">
        <v>0</v>
      </c>
      <c r="G1718">
        <v>2222222</v>
      </c>
      <c r="H1718">
        <v>0</v>
      </c>
      <c r="I1718">
        <v>0</v>
      </c>
      <c r="J1718">
        <v>0</v>
      </c>
      <c r="K1718">
        <v>0</v>
      </c>
      <c r="L1718">
        <v>0</v>
      </c>
      <c r="M1718">
        <v>0</v>
      </c>
    </row>
    <row r="1719" spans="2:13" x14ac:dyDescent="0.2">
      <c r="B1719">
        <v>0</v>
      </c>
      <c r="C1719">
        <v>0</v>
      </c>
      <c r="D1719">
        <v>0</v>
      </c>
      <c r="E1719">
        <v>0</v>
      </c>
      <c r="F1719">
        <v>0</v>
      </c>
      <c r="G1719">
        <v>2222222</v>
      </c>
      <c r="H1719">
        <v>0</v>
      </c>
      <c r="I1719">
        <v>0</v>
      </c>
      <c r="J1719">
        <v>0</v>
      </c>
      <c r="K1719">
        <v>0</v>
      </c>
      <c r="L1719">
        <v>0</v>
      </c>
      <c r="M1719">
        <v>0</v>
      </c>
    </row>
    <row r="1720" spans="2:13" x14ac:dyDescent="0.2">
      <c r="B1720">
        <v>0</v>
      </c>
      <c r="C1720">
        <v>0</v>
      </c>
      <c r="D1720">
        <v>0</v>
      </c>
      <c r="E1720">
        <v>0</v>
      </c>
      <c r="F1720">
        <v>0</v>
      </c>
      <c r="G1720">
        <v>2222222</v>
      </c>
      <c r="H1720">
        <v>0</v>
      </c>
      <c r="I1720">
        <v>0</v>
      </c>
      <c r="J1720">
        <v>0</v>
      </c>
      <c r="K1720">
        <v>0</v>
      </c>
      <c r="L1720">
        <v>0</v>
      </c>
      <c r="M1720">
        <v>0</v>
      </c>
    </row>
    <row r="1721" spans="2:13" x14ac:dyDescent="0.2">
      <c r="B1721">
        <v>0</v>
      </c>
      <c r="C1721">
        <v>0</v>
      </c>
      <c r="D1721">
        <v>0</v>
      </c>
      <c r="E1721">
        <v>0</v>
      </c>
      <c r="F1721">
        <v>0</v>
      </c>
      <c r="G1721">
        <v>2222222</v>
      </c>
      <c r="H1721">
        <v>0</v>
      </c>
      <c r="I1721">
        <v>0</v>
      </c>
      <c r="J1721">
        <v>0</v>
      </c>
      <c r="K1721">
        <v>0</v>
      </c>
      <c r="L1721">
        <v>0</v>
      </c>
      <c r="M1721">
        <v>0</v>
      </c>
    </row>
    <row r="1722" spans="2:13" x14ac:dyDescent="0.2">
      <c r="B1722">
        <v>0</v>
      </c>
      <c r="C1722">
        <v>0</v>
      </c>
      <c r="D1722">
        <v>0</v>
      </c>
      <c r="E1722">
        <v>0</v>
      </c>
      <c r="F1722">
        <v>0</v>
      </c>
      <c r="G1722">
        <v>2222222</v>
      </c>
      <c r="H1722">
        <v>0</v>
      </c>
      <c r="I1722">
        <v>0</v>
      </c>
      <c r="J1722">
        <v>0</v>
      </c>
      <c r="K1722">
        <v>0</v>
      </c>
      <c r="L1722">
        <v>0</v>
      </c>
      <c r="M1722">
        <v>0</v>
      </c>
    </row>
    <row r="1723" spans="2:13" x14ac:dyDescent="0.2">
      <c r="B1723">
        <v>0</v>
      </c>
      <c r="C1723">
        <v>0</v>
      </c>
      <c r="D1723">
        <v>0</v>
      </c>
      <c r="E1723">
        <v>0</v>
      </c>
      <c r="F1723">
        <v>0</v>
      </c>
      <c r="G1723">
        <v>2222222</v>
      </c>
      <c r="H1723">
        <v>0</v>
      </c>
      <c r="I1723">
        <v>0</v>
      </c>
      <c r="J1723">
        <v>0</v>
      </c>
      <c r="K1723">
        <v>0</v>
      </c>
      <c r="L1723">
        <v>0</v>
      </c>
      <c r="M1723">
        <v>0</v>
      </c>
    </row>
    <row r="1724" spans="2:13" x14ac:dyDescent="0.2">
      <c r="B1724">
        <v>0</v>
      </c>
      <c r="C1724">
        <v>0</v>
      </c>
      <c r="D1724">
        <v>0</v>
      </c>
      <c r="E1724">
        <v>0</v>
      </c>
      <c r="F1724">
        <v>0</v>
      </c>
      <c r="G1724">
        <v>2222222</v>
      </c>
      <c r="H1724">
        <v>0</v>
      </c>
      <c r="I1724">
        <v>0</v>
      </c>
      <c r="J1724">
        <v>0</v>
      </c>
      <c r="K1724">
        <v>0</v>
      </c>
      <c r="L1724">
        <v>0</v>
      </c>
      <c r="M1724">
        <v>0</v>
      </c>
    </row>
    <row r="1725" spans="2:13" x14ac:dyDescent="0.2">
      <c r="B1725">
        <v>0</v>
      </c>
      <c r="C1725">
        <v>0</v>
      </c>
      <c r="D1725">
        <v>0</v>
      </c>
      <c r="E1725">
        <v>0</v>
      </c>
      <c r="F1725">
        <v>0</v>
      </c>
      <c r="G1725">
        <v>2222222</v>
      </c>
      <c r="H1725">
        <v>0</v>
      </c>
      <c r="I1725">
        <v>0</v>
      </c>
      <c r="J1725">
        <v>0</v>
      </c>
      <c r="K1725">
        <v>0</v>
      </c>
      <c r="L1725">
        <v>0</v>
      </c>
      <c r="M1725">
        <v>0</v>
      </c>
    </row>
    <row r="1726" spans="2:13" x14ac:dyDescent="0.2">
      <c r="B1726">
        <v>0</v>
      </c>
      <c r="C1726">
        <v>0</v>
      </c>
      <c r="D1726">
        <v>0</v>
      </c>
      <c r="E1726">
        <v>0</v>
      </c>
      <c r="F1726">
        <v>0</v>
      </c>
      <c r="G1726">
        <v>2222222</v>
      </c>
      <c r="H1726">
        <v>0</v>
      </c>
      <c r="I1726">
        <v>0</v>
      </c>
      <c r="J1726">
        <v>0</v>
      </c>
      <c r="K1726">
        <v>0</v>
      </c>
      <c r="L1726">
        <v>0</v>
      </c>
      <c r="M1726">
        <v>0</v>
      </c>
    </row>
    <row r="1727" spans="2:13" x14ac:dyDescent="0.2">
      <c r="B1727">
        <v>0</v>
      </c>
      <c r="C1727">
        <v>0</v>
      </c>
      <c r="D1727">
        <v>0</v>
      </c>
      <c r="E1727">
        <v>0</v>
      </c>
      <c r="F1727">
        <v>0</v>
      </c>
      <c r="G1727">
        <v>2222222</v>
      </c>
      <c r="H1727">
        <v>0</v>
      </c>
      <c r="I1727">
        <v>0</v>
      </c>
      <c r="J1727">
        <v>0</v>
      </c>
      <c r="K1727">
        <v>0</v>
      </c>
      <c r="L1727">
        <v>0</v>
      </c>
      <c r="M1727">
        <v>0</v>
      </c>
    </row>
    <row r="1728" spans="2:13" x14ac:dyDescent="0.2">
      <c r="B1728">
        <v>0</v>
      </c>
      <c r="C1728">
        <v>0</v>
      </c>
      <c r="D1728">
        <v>0</v>
      </c>
      <c r="E1728">
        <v>0</v>
      </c>
      <c r="F1728">
        <v>0</v>
      </c>
      <c r="G1728">
        <v>2222222</v>
      </c>
      <c r="H1728">
        <v>0</v>
      </c>
      <c r="I1728">
        <v>0</v>
      </c>
      <c r="J1728">
        <v>0</v>
      </c>
      <c r="K1728">
        <v>0</v>
      </c>
      <c r="L1728">
        <v>0</v>
      </c>
      <c r="M1728">
        <v>0</v>
      </c>
    </row>
    <row r="1729" spans="2:13" x14ac:dyDescent="0.2">
      <c r="B1729">
        <v>0</v>
      </c>
      <c r="C1729">
        <v>0</v>
      </c>
      <c r="D1729">
        <v>0</v>
      </c>
      <c r="E1729">
        <v>0</v>
      </c>
      <c r="F1729">
        <v>0</v>
      </c>
      <c r="G1729">
        <v>2222222</v>
      </c>
      <c r="H1729">
        <v>0</v>
      </c>
      <c r="I1729">
        <v>0</v>
      </c>
      <c r="J1729">
        <v>0</v>
      </c>
      <c r="K1729">
        <v>0</v>
      </c>
      <c r="L1729">
        <v>0</v>
      </c>
      <c r="M1729">
        <v>0</v>
      </c>
    </row>
    <row r="1730" spans="2:13" x14ac:dyDescent="0.2">
      <c r="B1730">
        <v>0</v>
      </c>
      <c r="C1730">
        <v>0</v>
      </c>
      <c r="D1730">
        <v>0</v>
      </c>
      <c r="E1730">
        <v>0</v>
      </c>
      <c r="F1730">
        <v>0</v>
      </c>
      <c r="G1730">
        <v>2222222</v>
      </c>
      <c r="H1730">
        <v>0</v>
      </c>
      <c r="I1730">
        <v>0</v>
      </c>
      <c r="J1730">
        <v>0</v>
      </c>
      <c r="K1730">
        <v>0</v>
      </c>
      <c r="L1730">
        <v>0</v>
      </c>
      <c r="M1730">
        <v>0</v>
      </c>
    </row>
    <row r="1731" spans="2:13" x14ac:dyDescent="0.2">
      <c r="B1731">
        <v>0</v>
      </c>
      <c r="C1731">
        <v>0</v>
      </c>
      <c r="D1731">
        <v>0</v>
      </c>
      <c r="E1731">
        <v>0</v>
      </c>
      <c r="F1731">
        <v>0</v>
      </c>
      <c r="G1731">
        <v>2222222</v>
      </c>
      <c r="H1731">
        <v>0</v>
      </c>
      <c r="I1731">
        <v>0</v>
      </c>
      <c r="J1731">
        <v>0</v>
      </c>
      <c r="K1731">
        <v>0</v>
      </c>
      <c r="L1731">
        <v>0</v>
      </c>
      <c r="M1731">
        <v>0</v>
      </c>
    </row>
    <row r="1732" spans="2:13" x14ac:dyDescent="0.2">
      <c r="B1732">
        <v>0</v>
      </c>
      <c r="C1732">
        <v>0</v>
      </c>
      <c r="D1732">
        <v>0</v>
      </c>
      <c r="E1732">
        <v>0</v>
      </c>
      <c r="F1732">
        <v>0</v>
      </c>
      <c r="G1732">
        <v>2222222</v>
      </c>
      <c r="H1732">
        <v>0</v>
      </c>
      <c r="I1732">
        <v>0</v>
      </c>
      <c r="J1732">
        <v>0</v>
      </c>
      <c r="K1732">
        <v>0</v>
      </c>
      <c r="L1732">
        <v>0</v>
      </c>
      <c r="M1732">
        <v>0</v>
      </c>
    </row>
    <row r="1733" spans="2:13" x14ac:dyDescent="0.2">
      <c r="B1733">
        <v>0</v>
      </c>
      <c r="C1733">
        <v>0</v>
      </c>
      <c r="D1733">
        <v>0</v>
      </c>
      <c r="E1733">
        <v>0</v>
      </c>
      <c r="F1733">
        <v>0</v>
      </c>
      <c r="G1733">
        <v>2222222</v>
      </c>
      <c r="H1733">
        <v>0</v>
      </c>
      <c r="I1733">
        <v>0</v>
      </c>
      <c r="J1733">
        <v>0</v>
      </c>
      <c r="K1733">
        <v>0</v>
      </c>
      <c r="L1733">
        <v>0</v>
      </c>
      <c r="M1733">
        <v>0</v>
      </c>
    </row>
    <row r="1734" spans="2:13" x14ac:dyDescent="0.2">
      <c r="B1734">
        <v>0</v>
      </c>
      <c r="C1734">
        <v>0</v>
      </c>
      <c r="D1734">
        <v>0</v>
      </c>
      <c r="E1734">
        <v>0</v>
      </c>
      <c r="F1734">
        <v>0</v>
      </c>
      <c r="G1734">
        <v>2222222</v>
      </c>
      <c r="H1734">
        <v>0</v>
      </c>
      <c r="I1734">
        <v>0</v>
      </c>
      <c r="J1734">
        <v>0</v>
      </c>
      <c r="K1734">
        <v>0</v>
      </c>
      <c r="L1734">
        <v>0</v>
      </c>
      <c r="M1734">
        <v>0</v>
      </c>
    </row>
    <row r="1735" spans="2:13" x14ac:dyDescent="0.2">
      <c r="B1735">
        <v>0</v>
      </c>
      <c r="C1735">
        <v>0</v>
      </c>
      <c r="D1735">
        <v>0</v>
      </c>
      <c r="E1735">
        <v>0</v>
      </c>
      <c r="F1735">
        <v>0</v>
      </c>
      <c r="G1735">
        <v>2222222</v>
      </c>
      <c r="H1735">
        <v>0</v>
      </c>
      <c r="I1735">
        <v>0</v>
      </c>
      <c r="J1735">
        <v>0</v>
      </c>
      <c r="K1735">
        <v>0</v>
      </c>
      <c r="L1735">
        <v>0</v>
      </c>
      <c r="M1735">
        <v>0</v>
      </c>
    </row>
    <row r="1736" spans="2:13" x14ac:dyDescent="0.2">
      <c r="B1736">
        <v>0</v>
      </c>
      <c r="C1736">
        <v>0</v>
      </c>
      <c r="D1736">
        <v>0</v>
      </c>
      <c r="E1736">
        <v>0</v>
      </c>
      <c r="F1736">
        <v>0</v>
      </c>
      <c r="G1736">
        <v>2222222</v>
      </c>
      <c r="H1736">
        <v>0</v>
      </c>
      <c r="I1736">
        <v>0</v>
      </c>
      <c r="J1736">
        <v>0</v>
      </c>
      <c r="K1736">
        <v>0</v>
      </c>
      <c r="L1736">
        <v>0</v>
      </c>
      <c r="M1736">
        <v>0</v>
      </c>
    </row>
    <row r="1737" spans="2:13" x14ac:dyDescent="0.2">
      <c r="B1737">
        <v>0</v>
      </c>
      <c r="C1737">
        <v>0</v>
      </c>
      <c r="D1737">
        <v>0</v>
      </c>
      <c r="E1737">
        <v>0</v>
      </c>
      <c r="F1737">
        <v>0</v>
      </c>
      <c r="G1737">
        <v>2222222</v>
      </c>
      <c r="H1737">
        <v>0</v>
      </c>
      <c r="I1737">
        <v>0</v>
      </c>
      <c r="J1737">
        <v>0</v>
      </c>
      <c r="K1737">
        <v>0</v>
      </c>
      <c r="L1737">
        <v>0</v>
      </c>
      <c r="M1737">
        <v>0</v>
      </c>
    </row>
    <row r="1738" spans="2:13" x14ac:dyDescent="0.2">
      <c r="B1738">
        <v>0</v>
      </c>
      <c r="C1738">
        <v>0</v>
      </c>
      <c r="D1738">
        <v>0</v>
      </c>
      <c r="E1738">
        <v>0</v>
      </c>
      <c r="F1738">
        <v>0</v>
      </c>
      <c r="G1738">
        <v>2222222</v>
      </c>
      <c r="H1738">
        <v>0</v>
      </c>
      <c r="I1738">
        <v>0</v>
      </c>
      <c r="J1738">
        <v>0</v>
      </c>
      <c r="K1738">
        <v>0</v>
      </c>
      <c r="L1738">
        <v>0</v>
      </c>
      <c r="M1738">
        <v>0</v>
      </c>
    </row>
    <row r="1739" spans="2:13" x14ac:dyDescent="0.2">
      <c r="B1739">
        <v>0</v>
      </c>
      <c r="C1739">
        <v>0</v>
      </c>
      <c r="D1739">
        <v>0</v>
      </c>
      <c r="E1739">
        <v>0</v>
      </c>
      <c r="F1739">
        <v>0</v>
      </c>
      <c r="G1739">
        <v>2222222</v>
      </c>
      <c r="H1739">
        <v>0</v>
      </c>
      <c r="I1739">
        <v>0</v>
      </c>
      <c r="J1739">
        <v>0</v>
      </c>
      <c r="K1739">
        <v>0</v>
      </c>
      <c r="L1739">
        <v>0</v>
      </c>
      <c r="M1739">
        <v>0</v>
      </c>
    </row>
    <row r="1740" spans="2:13" x14ac:dyDescent="0.2">
      <c r="B1740">
        <v>0</v>
      </c>
      <c r="C1740">
        <v>0</v>
      </c>
      <c r="D1740">
        <v>0</v>
      </c>
      <c r="E1740">
        <v>0</v>
      </c>
      <c r="F1740">
        <v>0</v>
      </c>
      <c r="G1740">
        <v>2222222</v>
      </c>
      <c r="H1740">
        <v>0</v>
      </c>
      <c r="I1740">
        <v>0</v>
      </c>
      <c r="J1740">
        <v>0</v>
      </c>
      <c r="K1740">
        <v>0</v>
      </c>
      <c r="L1740">
        <v>0</v>
      </c>
      <c r="M1740">
        <v>0</v>
      </c>
    </row>
    <row r="1741" spans="2:13" x14ac:dyDescent="0.2">
      <c r="B1741">
        <v>0</v>
      </c>
      <c r="C1741">
        <v>0</v>
      </c>
      <c r="D1741">
        <v>0</v>
      </c>
      <c r="E1741">
        <v>0</v>
      </c>
      <c r="F1741">
        <v>0</v>
      </c>
      <c r="G1741">
        <v>2222222</v>
      </c>
      <c r="H1741">
        <v>0</v>
      </c>
      <c r="I1741">
        <v>0</v>
      </c>
      <c r="J1741">
        <v>0</v>
      </c>
      <c r="K1741">
        <v>0</v>
      </c>
      <c r="L1741">
        <v>0</v>
      </c>
      <c r="M1741">
        <v>0</v>
      </c>
    </row>
    <row r="1742" spans="2:13" x14ac:dyDescent="0.2">
      <c r="B1742">
        <v>0</v>
      </c>
      <c r="C1742">
        <v>0</v>
      </c>
      <c r="D1742">
        <v>0</v>
      </c>
      <c r="E1742">
        <v>0</v>
      </c>
      <c r="F1742">
        <v>0</v>
      </c>
      <c r="G1742">
        <v>2222222</v>
      </c>
      <c r="H1742">
        <v>0</v>
      </c>
      <c r="I1742">
        <v>0</v>
      </c>
      <c r="J1742">
        <v>0</v>
      </c>
      <c r="K1742">
        <v>0</v>
      </c>
      <c r="L1742">
        <v>0</v>
      </c>
      <c r="M1742">
        <v>0</v>
      </c>
    </row>
    <row r="1743" spans="2:13" x14ac:dyDescent="0.2">
      <c r="B1743">
        <v>0</v>
      </c>
      <c r="C1743">
        <v>0</v>
      </c>
      <c r="D1743">
        <v>0</v>
      </c>
      <c r="E1743">
        <v>0</v>
      </c>
      <c r="F1743">
        <v>0</v>
      </c>
      <c r="G1743">
        <v>2222222</v>
      </c>
      <c r="H1743">
        <v>0</v>
      </c>
      <c r="I1743">
        <v>0</v>
      </c>
      <c r="J1743">
        <v>0</v>
      </c>
      <c r="K1743">
        <v>0</v>
      </c>
      <c r="L1743">
        <v>0</v>
      </c>
      <c r="M1743">
        <v>0</v>
      </c>
    </row>
    <row r="1744" spans="2:13" x14ac:dyDescent="0.2">
      <c r="B1744">
        <v>0</v>
      </c>
      <c r="C1744">
        <v>0</v>
      </c>
      <c r="D1744">
        <v>0</v>
      </c>
      <c r="E1744">
        <v>0</v>
      </c>
      <c r="F1744">
        <v>0</v>
      </c>
      <c r="G1744">
        <v>2222222</v>
      </c>
      <c r="H1744">
        <v>0</v>
      </c>
      <c r="I1744">
        <v>0</v>
      </c>
      <c r="J1744">
        <v>0</v>
      </c>
      <c r="K1744">
        <v>0</v>
      </c>
      <c r="L1744">
        <v>0</v>
      </c>
      <c r="M1744">
        <v>0</v>
      </c>
    </row>
    <row r="1745" spans="2:13" x14ac:dyDescent="0.2">
      <c r="B1745">
        <v>0</v>
      </c>
      <c r="C1745">
        <v>0</v>
      </c>
      <c r="D1745">
        <v>0</v>
      </c>
      <c r="E1745">
        <v>0</v>
      </c>
      <c r="F1745">
        <v>0</v>
      </c>
      <c r="G1745">
        <v>2222222</v>
      </c>
      <c r="H1745">
        <v>0</v>
      </c>
      <c r="I1745">
        <v>0</v>
      </c>
      <c r="J1745">
        <v>0</v>
      </c>
      <c r="K1745">
        <v>0</v>
      </c>
      <c r="L1745">
        <v>0</v>
      </c>
      <c r="M1745">
        <v>0</v>
      </c>
    </row>
    <row r="1746" spans="2:13" x14ac:dyDescent="0.2">
      <c r="B1746">
        <v>0</v>
      </c>
      <c r="C1746">
        <v>0</v>
      </c>
      <c r="D1746">
        <v>0</v>
      </c>
      <c r="E1746">
        <v>0</v>
      </c>
      <c r="F1746">
        <v>0</v>
      </c>
      <c r="G1746">
        <v>2222222</v>
      </c>
      <c r="H1746">
        <v>0</v>
      </c>
      <c r="I1746">
        <v>0</v>
      </c>
      <c r="J1746">
        <v>0</v>
      </c>
      <c r="K1746">
        <v>0</v>
      </c>
      <c r="L1746">
        <v>0</v>
      </c>
      <c r="M1746">
        <v>0</v>
      </c>
    </row>
    <row r="1747" spans="2:13" x14ac:dyDescent="0.2">
      <c r="B1747">
        <v>0</v>
      </c>
      <c r="C1747">
        <v>0</v>
      </c>
      <c r="D1747">
        <v>0</v>
      </c>
      <c r="E1747">
        <v>0</v>
      </c>
      <c r="F1747">
        <v>0</v>
      </c>
      <c r="G1747">
        <v>2222222</v>
      </c>
      <c r="H1747">
        <v>0</v>
      </c>
      <c r="I1747">
        <v>0</v>
      </c>
      <c r="J1747">
        <v>0</v>
      </c>
      <c r="K1747">
        <v>0</v>
      </c>
      <c r="L1747">
        <v>0</v>
      </c>
      <c r="M1747">
        <v>0</v>
      </c>
    </row>
    <row r="1748" spans="2:13" x14ac:dyDescent="0.2">
      <c r="B1748">
        <v>0</v>
      </c>
      <c r="C1748">
        <v>0</v>
      </c>
      <c r="D1748">
        <v>0</v>
      </c>
      <c r="E1748">
        <v>0</v>
      </c>
      <c r="F1748">
        <v>0</v>
      </c>
      <c r="G1748">
        <v>2222222</v>
      </c>
      <c r="H1748">
        <v>0</v>
      </c>
      <c r="I1748">
        <v>0</v>
      </c>
      <c r="J1748">
        <v>0</v>
      </c>
      <c r="K1748">
        <v>0</v>
      </c>
      <c r="L1748">
        <v>0</v>
      </c>
      <c r="M1748">
        <v>0</v>
      </c>
    </row>
    <row r="1749" spans="2:13" x14ac:dyDescent="0.2">
      <c r="B1749">
        <v>0</v>
      </c>
      <c r="C1749">
        <v>0</v>
      </c>
      <c r="D1749">
        <v>0</v>
      </c>
      <c r="E1749">
        <v>0</v>
      </c>
      <c r="F1749">
        <v>0</v>
      </c>
      <c r="G1749">
        <v>2222222</v>
      </c>
      <c r="H1749">
        <v>0</v>
      </c>
      <c r="I1749">
        <v>0</v>
      </c>
      <c r="J1749">
        <v>0</v>
      </c>
      <c r="K1749">
        <v>0</v>
      </c>
      <c r="L1749">
        <v>0</v>
      </c>
      <c r="M1749">
        <v>0</v>
      </c>
    </row>
    <row r="1750" spans="2:13" x14ac:dyDescent="0.2">
      <c r="B1750">
        <v>0</v>
      </c>
      <c r="C1750">
        <v>0</v>
      </c>
      <c r="D1750">
        <v>0</v>
      </c>
      <c r="E1750">
        <v>0</v>
      </c>
      <c r="F1750">
        <v>0</v>
      </c>
      <c r="G1750">
        <v>2222222</v>
      </c>
      <c r="H1750">
        <v>0</v>
      </c>
      <c r="I1750">
        <v>0</v>
      </c>
      <c r="J1750">
        <v>0</v>
      </c>
      <c r="K1750">
        <v>0</v>
      </c>
      <c r="L1750">
        <v>0</v>
      </c>
      <c r="M1750">
        <v>0</v>
      </c>
    </row>
    <row r="1751" spans="2:13" x14ac:dyDescent="0.2">
      <c r="B1751">
        <v>0</v>
      </c>
      <c r="C1751">
        <v>0</v>
      </c>
      <c r="D1751">
        <v>0</v>
      </c>
      <c r="E1751">
        <v>0</v>
      </c>
      <c r="F1751">
        <v>0</v>
      </c>
      <c r="G1751">
        <v>2222222</v>
      </c>
      <c r="H1751">
        <v>0</v>
      </c>
      <c r="I1751">
        <v>0</v>
      </c>
      <c r="J1751">
        <v>0</v>
      </c>
      <c r="K1751">
        <v>0</v>
      </c>
      <c r="L1751">
        <v>0</v>
      </c>
      <c r="M1751">
        <v>0</v>
      </c>
    </row>
    <row r="1752" spans="2:13" x14ac:dyDescent="0.2">
      <c r="B1752">
        <v>0</v>
      </c>
      <c r="C1752">
        <v>0</v>
      </c>
      <c r="D1752">
        <v>0</v>
      </c>
      <c r="E1752">
        <v>0</v>
      </c>
      <c r="F1752">
        <v>0</v>
      </c>
      <c r="G1752">
        <v>2222222</v>
      </c>
      <c r="H1752">
        <v>0</v>
      </c>
      <c r="I1752">
        <v>0</v>
      </c>
      <c r="J1752">
        <v>0</v>
      </c>
      <c r="K1752">
        <v>0</v>
      </c>
      <c r="L1752">
        <v>0</v>
      </c>
      <c r="M1752">
        <v>0</v>
      </c>
    </row>
    <row r="1753" spans="2:13" x14ac:dyDescent="0.2">
      <c r="B1753">
        <v>0</v>
      </c>
      <c r="C1753">
        <v>0</v>
      </c>
      <c r="D1753">
        <v>0</v>
      </c>
      <c r="E1753">
        <v>0</v>
      </c>
      <c r="F1753">
        <v>0</v>
      </c>
      <c r="G1753">
        <v>2222222</v>
      </c>
      <c r="H1753">
        <v>0</v>
      </c>
      <c r="I1753">
        <v>0</v>
      </c>
      <c r="J1753">
        <v>0</v>
      </c>
      <c r="K1753">
        <v>0</v>
      </c>
      <c r="L1753">
        <v>0</v>
      </c>
      <c r="M1753">
        <v>0</v>
      </c>
    </row>
    <row r="1754" spans="2:13" x14ac:dyDescent="0.2">
      <c r="B1754">
        <v>0</v>
      </c>
      <c r="C1754">
        <v>0</v>
      </c>
      <c r="D1754">
        <v>0</v>
      </c>
      <c r="E1754">
        <v>0</v>
      </c>
      <c r="F1754">
        <v>0</v>
      </c>
      <c r="G1754">
        <v>2222222</v>
      </c>
      <c r="H1754">
        <v>0</v>
      </c>
      <c r="I1754">
        <v>0</v>
      </c>
      <c r="J1754">
        <v>0</v>
      </c>
      <c r="K1754">
        <v>0</v>
      </c>
      <c r="L1754">
        <v>0</v>
      </c>
      <c r="M1754">
        <v>0</v>
      </c>
    </row>
    <row r="1755" spans="2:13" x14ac:dyDescent="0.2">
      <c r="B1755">
        <v>0</v>
      </c>
      <c r="C1755">
        <v>0</v>
      </c>
      <c r="D1755">
        <v>0</v>
      </c>
      <c r="E1755">
        <v>0</v>
      </c>
      <c r="F1755">
        <v>0</v>
      </c>
      <c r="G1755">
        <v>2222222</v>
      </c>
      <c r="H1755">
        <v>0</v>
      </c>
      <c r="I1755">
        <v>0</v>
      </c>
      <c r="J1755">
        <v>0</v>
      </c>
      <c r="K1755">
        <v>0</v>
      </c>
      <c r="L1755">
        <v>0</v>
      </c>
      <c r="M1755">
        <v>0</v>
      </c>
    </row>
    <row r="1756" spans="2:13" x14ac:dyDescent="0.2">
      <c r="B1756">
        <v>0</v>
      </c>
      <c r="C1756">
        <v>0</v>
      </c>
      <c r="D1756">
        <v>0</v>
      </c>
      <c r="E1756">
        <v>0</v>
      </c>
      <c r="F1756">
        <v>0</v>
      </c>
      <c r="G1756">
        <v>2222222</v>
      </c>
      <c r="H1756">
        <v>0</v>
      </c>
      <c r="I1756">
        <v>0</v>
      </c>
      <c r="J1756">
        <v>0</v>
      </c>
      <c r="K1756">
        <v>0</v>
      </c>
      <c r="L1756">
        <v>0</v>
      </c>
      <c r="M1756">
        <v>0</v>
      </c>
    </row>
    <row r="1757" spans="2:13" x14ac:dyDescent="0.2">
      <c r="B1757">
        <v>0</v>
      </c>
      <c r="C1757">
        <v>0</v>
      </c>
      <c r="D1757">
        <v>0</v>
      </c>
      <c r="E1757">
        <v>0</v>
      </c>
      <c r="F1757">
        <v>0</v>
      </c>
      <c r="G1757">
        <v>2222222</v>
      </c>
      <c r="H1757">
        <v>0</v>
      </c>
      <c r="I1757">
        <v>0</v>
      </c>
      <c r="J1757">
        <v>0</v>
      </c>
      <c r="K1757">
        <v>0</v>
      </c>
      <c r="L1757">
        <v>0</v>
      </c>
      <c r="M1757">
        <v>0</v>
      </c>
    </row>
    <row r="1758" spans="2:13" x14ac:dyDescent="0.2">
      <c r="B1758">
        <v>0</v>
      </c>
      <c r="C1758">
        <v>0</v>
      </c>
      <c r="D1758">
        <v>0</v>
      </c>
      <c r="E1758">
        <v>0</v>
      </c>
      <c r="F1758">
        <v>0</v>
      </c>
      <c r="G1758">
        <v>2222222</v>
      </c>
      <c r="H1758">
        <v>0</v>
      </c>
      <c r="I1758">
        <v>0</v>
      </c>
      <c r="J1758">
        <v>0</v>
      </c>
      <c r="K1758">
        <v>0</v>
      </c>
      <c r="L1758">
        <v>0</v>
      </c>
      <c r="M1758">
        <v>0</v>
      </c>
    </row>
    <row r="1759" spans="2:13" x14ac:dyDescent="0.2">
      <c r="B1759">
        <v>0</v>
      </c>
      <c r="C1759">
        <v>0</v>
      </c>
      <c r="D1759">
        <v>0</v>
      </c>
      <c r="E1759">
        <v>0</v>
      </c>
      <c r="F1759">
        <v>0</v>
      </c>
      <c r="G1759">
        <v>2222222</v>
      </c>
      <c r="H1759">
        <v>0</v>
      </c>
      <c r="I1759">
        <v>0</v>
      </c>
      <c r="J1759">
        <v>0</v>
      </c>
      <c r="K1759">
        <v>0</v>
      </c>
      <c r="L1759">
        <v>0</v>
      </c>
      <c r="M1759">
        <v>0</v>
      </c>
    </row>
    <row r="1760" spans="2:13" x14ac:dyDescent="0.2">
      <c r="B1760">
        <v>0</v>
      </c>
      <c r="C1760">
        <v>0</v>
      </c>
      <c r="D1760">
        <v>0</v>
      </c>
      <c r="E1760">
        <v>0</v>
      </c>
      <c r="F1760">
        <v>0</v>
      </c>
      <c r="G1760">
        <v>2222222</v>
      </c>
      <c r="H1760">
        <v>0</v>
      </c>
      <c r="I1760">
        <v>0</v>
      </c>
      <c r="J1760">
        <v>0</v>
      </c>
      <c r="K1760">
        <v>0</v>
      </c>
      <c r="L1760">
        <v>0</v>
      </c>
      <c r="M1760">
        <v>0</v>
      </c>
    </row>
    <row r="1761" spans="2:13" x14ac:dyDescent="0.2">
      <c r="B1761">
        <v>0</v>
      </c>
      <c r="C1761">
        <v>0</v>
      </c>
      <c r="D1761">
        <v>0</v>
      </c>
      <c r="E1761">
        <v>0</v>
      </c>
      <c r="F1761">
        <v>0</v>
      </c>
      <c r="G1761">
        <v>2222222</v>
      </c>
      <c r="H1761">
        <v>0</v>
      </c>
      <c r="I1761">
        <v>0</v>
      </c>
      <c r="J1761">
        <v>0</v>
      </c>
      <c r="K1761">
        <v>0</v>
      </c>
      <c r="L1761">
        <v>0</v>
      </c>
      <c r="M1761">
        <v>0</v>
      </c>
    </row>
    <row r="1762" spans="2:13" x14ac:dyDescent="0.2">
      <c r="B1762">
        <v>0</v>
      </c>
      <c r="C1762">
        <v>0</v>
      </c>
      <c r="D1762">
        <v>0</v>
      </c>
      <c r="E1762">
        <v>0</v>
      </c>
      <c r="F1762">
        <v>0</v>
      </c>
      <c r="G1762">
        <v>2222222</v>
      </c>
      <c r="H1762">
        <v>0</v>
      </c>
      <c r="I1762">
        <v>0</v>
      </c>
      <c r="J1762">
        <v>0</v>
      </c>
      <c r="K1762">
        <v>0</v>
      </c>
      <c r="L1762">
        <v>0</v>
      </c>
      <c r="M1762">
        <v>0</v>
      </c>
    </row>
    <row r="1763" spans="2:13" x14ac:dyDescent="0.2">
      <c r="B1763">
        <v>0</v>
      </c>
      <c r="C1763">
        <v>0</v>
      </c>
      <c r="D1763">
        <v>0</v>
      </c>
      <c r="E1763">
        <v>0</v>
      </c>
      <c r="F1763">
        <v>0</v>
      </c>
      <c r="G1763">
        <v>2222222</v>
      </c>
      <c r="H1763">
        <v>0</v>
      </c>
      <c r="I1763">
        <v>0</v>
      </c>
      <c r="J1763">
        <v>0</v>
      </c>
      <c r="K1763">
        <v>0</v>
      </c>
      <c r="L1763">
        <v>0</v>
      </c>
      <c r="M1763">
        <v>0</v>
      </c>
    </row>
    <row r="1764" spans="2:13" x14ac:dyDescent="0.2">
      <c r="B1764">
        <v>0</v>
      </c>
      <c r="C1764">
        <v>0</v>
      </c>
      <c r="D1764">
        <v>0</v>
      </c>
      <c r="E1764">
        <v>0</v>
      </c>
      <c r="F1764">
        <v>0</v>
      </c>
      <c r="G1764">
        <v>2222222</v>
      </c>
      <c r="H1764">
        <v>0</v>
      </c>
      <c r="I1764">
        <v>0</v>
      </c>
      <c r="J1764">
        <v>0</v>
      </c>
      <c r="K1764">
        <v>0</v>
      </c>
      <c r="L1764">
        <v>0</v>
      </c>
      <c r="M1764">
        <v>0</v>
      </c>
    </row>
    <row r="1765" spans="2:13" x14ac:dyDescent="0.2">
      <c r="B1765">
        <v>0</v>
      </c>
      <c r="C1765">
        <v>0</v>
      </c>
      <c r="D1765">
        <v>0</v>
      </c>
      <c r="E1765">
        <v>0</v>
      </c>
      <c r="F1765">
        <v>0</v>
      </c>
      <c r="G1765">
        <v>2222222</v>
      </c>
      <c r="H1765">
        <v>0</v>
      </c>
      <c r="I1765">
        <v>0</v>
      </c>
      <c r="J1765">
        <v>0</v>
      </c>
      <c r="K1765">
        <v>0</v>
      </c>
      <c r="L1765">
        <v>0</v>
      </c>
      <c r="M1765">
        <v>0</v>
      </c>
    </row>
    <row r="1766" spans="2:13" x14ac:dyDescent="0.2">
      <c r="B1766">
        <v>0</v>
      </c>
      <c r="C1766">
        <v>0</v>
      </c>
      <c r="D1766">
        <v>0</v>
      </c>
      <c r="E1766">
        <v>0</v>
      </c>
      <c r="F1766">
        <v>0</v>
      </c>
      <c r="G1766">
        <v>2222222</v>
      </c>
      <c r="H1766">
        <v>0</v>
      </c>
      <c r="I1766">
        <v>0</v>
      </c>
      <c r="J1766">
        <v>0</v>
      </c>
      <c r="K1766">
        <v>0</v>
      </c>
      <c r="L1766">
        <v>0</v>
      </c>
      <c r="M1766">
        <v>0</v>
      </c>
    </row>
    <row r="1767" spans="2:13" x14ac:dyDescent="0.2">
      <c r="B1767">
        <v>0</v>
      </c>
      <c r="C1767">
        <v>0</v>
      </c>
      <c r="D1767">
        <v>0</v>
      </c>
      <c r="E1767">
        <v>0</v>
      </c>
      <c r="F1767">
        <v>0</v>
      </c>
      <c r="G1767">
        <v>2222222</v>
      </c>
      <c r="H1767">
        <v>0</v>
      </c>
      <c r="I1767">
        <v>0</v>
      </c>
      <c r="J1767">
        <v>0</v>
      </c>
      <c r="K1767">
        <v>0</v>
      </c>
      <c r="L1767">
        <v>0</v>
      </c>
      <c r="M1767">
        <v>0</v>
      </c>
    </row>
    <row r="1768" spans="2:13" x14ac:dyDescent="0.2">
      <c r="B1768">
        <v>0</v>
      </c>
      <c r="C1768">
        <v>0</v>
      </c>
      <c r="D1768">
        <v>0</v>
      </c>
      <c r="E1768">
        <v>0</v>
      </c>
      <c r="F1768">
        <v>0</v>
      </c>
      <c r="G1768">
        <v>2222222</v>
      </c>
      <c r="H1768">
        <v>0</v>
      </c>
      <c r="I1768">
        <v>0</v>
      </c>
      <c r="J1768">
        <v>0</v>
      </c>
      <c r="K1768">
        <v>0</v>
      </c>
      <c r="L1768">
        <v>0</v>
      </c>
      <c r="M1768">
        <v>0</v>
      </c>
    </row>
    <row r="1769" spans="2:13" x14ac:dyDescent="0.2">
      <c r="B1769">
        <v>0</v>
      </c>
      <c r="C1769">
        <v>0</v>
      </c>
      <c r="D1769">
        <v>0</v>
      </c>
      <c r="E1769">
        <v>0</v>
      </c>
      <c r="F1769">
        <v>0</v>
      </c>
      <c r="G1769">
        <v>2222222</v>
      </c>
      <c r="H1769">
        <v>0</v>
      </c>
      <c r="I1769">
        <v>0</v>
      </c>
      <c r="J1769">
        <v>0</v>
      </c>
      <c r="K1769">
        <v>0</v>
      </c>
      <c r="L1769">
        <v>0</v>
      </c>
      <c r="M1769">
        <v>0</v>
      </c>
    </row>
    <row r="1770" spans="2:13" x14ac:dyDescent="0.2">
      <c r="B1770">
        <v>0</v>
      </c>
      <c r="C1770">
        <v>0</v>
      </c>
      <c r="D1770">
        <v>0</v>
      </c>
      <c r="E1770">
        <v>0</v>
      </c>
      <c r="F1770">
        <v>0</v>
      </c>
      <c r="G1770">
        <v>2222222</v>
      </c>
      <c r="H1770">
        <v>0</v>
      </c>
      <c r="I1770">
        <v>0</v>
      </c>
      <c r="J1770">
        <v>0</v>
      </c>
      <c r="K1770">
        <v>0</v>
      </c>
      <c r="L1770">
        <v>0</v>
      </c>
      <c r="M1770">
        <v>0</v>
      </c>
    </row>
    <row r="1771" spans="2:13" x14ac:dyDescent="0.2">
      <c r="B1771">
        <v>0</v>
      </c>
      <c r="C1771">
        <v>0</v>
      </c>
      <c r="D1771">
        <v>0</v>
      </c>
      <c r="E1771">
        <v>0</v>
      </c>
      <c r="F1771">
        <v>0</v>
      </c>
      <c r="G1771">
        <v>2222222</v>
      </c>
      <c r="H1771">
        <v>0</v>
      </c>
      <c r="I1771">
        <v>0</v>
      </c>
      <c r="J1771">
        <v>0</v>
      </c>
      <c r="K1771">
        <v>0</v>
      </c>
      <c r="L1771">
        <v>0</v>
      </c>
      <c r="M1771">
        <v>0</v>
      </c>
    </row>
    <row r="1772" spans="2:13" x14ac:dyDescent="0.2">
      <c r="B1772">
        <v>0</v>
      </c>
      <c r="C1772">
        <v>0</v>
      </c>
      <c r="D1772">
        <v>0</v>
      </c>
      <c r="E1772">
        <v>0</v>
      </c>
      <c r="F1772">
        <v>0</v>
      </c>
      <c r="G1772">
        <v>2222222</v>
      </c>
      <c r="H1772">
        <v>0</v>
      </c>
      <c r="I1772">
        <v>0</v>
      </c>
      <c r="J1772">
        <v>0</v>
      </c>
      <c r="K1772">
        <v>0</v>
      </c>
      <c r="L1772">
        <v>0</v>
      </c>
      <c r="M1772">
        <v>0</v>
      </c>
    </row>
    <row r="1773" spans="2:13" x14ac:dyDescent="0.2">
      <c r="B1773">
        <v>0</v>
      </c>
      <c r="C1773">
        <v>0</v>
      </c>
      <c r="D1773">
        <v>0</v>
      </c>
      <c r="E1773">
        <v>0</v>
      </c>
      <c r="F1773">
        <v>0</v>
      </c>
      <c r="G1773">
        <v>2222222</v>
      </c>
      <c r="H1773">
        <v>0</v>
      </c>
      <c r="I1773">
        <v>0</v>
      </c>
      <c r="J1773">
        <v>0</v>
      </c>
      <c r="K1773">
        <v>0</v>
      </c>
      <c r="L1773">
        <v>0</v>
      </c>
      <c r="M1773">
        <v>0</v>
      </c>
    </row>
    <row r="1774" spans="2:13" x14ac:dyDescent="0.2">
      <c r="B1774">
        <v>0</v>
      </c>
      <c r="C1774">
        <v>0</v>
      </c>
      <c r="D1774">
        <v>0</v>
      </c>
      <c r="E1774">
        <v>0</v>
      </c>
      <c r="F1774">
        <v>0</v>
      </c>
      <c r="G1774">
        <v>2222222</v>
      </c>
      <c r="H1774">
        <v>0</v>
      </c>
      <c r="I1774">
        <v>0</v>
      </c>
      <c r="J1774">
        <v>0</v>
      </c>
      <c r="K1774">
        <v>0</v>
      </c>
      <c r="L1774">
        <v>0</v>
      </c>
      <c r="M1774">
        <v>0</v>
      </c>
    </row>
    <row r="1775" spans="2:13" x14ac:dyDescent="0.2">
      <c r="B1775">
        <v>0</v>
      </c>
      <c r="C1775">
        <v>0</v>
      </c>
      <c r="D1775">
        <v>0</v>
      </c>
      <c r="E1775">
        <v>0</v>
      </c>
      <c r="F1775">
        <v>0</v>
      </c>
      <c r="G1775">
        <v>2222222</v>
      </c>
      <c r="H1775">
        <v>0</v>
      </c>
      <c r="I1775">
        <v>0</v>
      </c>
      <c r="J1775">
        <v>0</v>
      </c>
      <c r="K1775">
        <v>0</v>
      </c>
      <c r="L1775">
        <v>0</v>
      </c>
      <c r="M1775">
        <v>0</v>
      </c>
    </row>
    <row r="1776" spans="2:13" x14ac:dyDescent="0.2">
      <c r="B1776">
        <v>0</v>
      </c>
      <c r="C1776">
        <v>0</v>
      </c>
      <c r="D1776">
        <v>0</v>
      </c>
      <c r="E1776">
        <v>0</v>
      </c>
      <c r="F1776">
        <v>0</v>
      </c>
      <c r="G1776">
        <v>2222222</v>
      </c>
      <c r="H1776">
        <v>0</v>
      </c>
      <c r="I1776">
        <v>0</v>
      </c>
      <c r="J1776">
        <v>0</v>
      </c>
      <c r="K1776">
        <v>0</v>
      </c>
      <c r="L1776">
        <v>0</v>
      </c>
      <c r="M1776">
        <v>0</v>
      </c>
    </row>
    <row r="1777" spans="2:13" x14ac:dyDescent="0.2">
      <c r="B1777">
        <v>0</v>
      </c>
      <c r="C1777">
        <v>0</v>
      </c>
      <c r="D1777">
        <v>0</v>
      </c>
      <c r="E1777">
        <v>0</v>
      </c>
      <c r="F1777">
        <v>0</v>
      </c>
      <c r="G1777">
        <v>2222222</v>
      </c>
      <c r="H1777">
        <v>0</v>
      </c>
      <c r="I1777">
        <v>0</v>
      </c>
      <c r="J1777">
        <v>0</v>
      </c>
      <c r="K1777">
        <v>0</v>
      </c>
      <c r="L1777">
        <v>0</v>
      </c>
      <c r="M1777">
        <v>0</v>
      </c>
    </row>
    <row r="1778" spans="2:13" x14ac:dyDescent="0.2">
      <c r="B1778">
        <v>0</v>
      </c>
      <c r="C1778">
        <v>0</v>
      </c>
      <c r="D1778">
        <v>0</v>
      </c>
      <c r="E1778">
        <v>0</v>
      </c>
      <c r="F1778">
        <v>0</v>
      </c>
      <c r="G1778">
        <v>2222222</v>
      </c>
      <c r="H1778">
        <v>0</v>
      </c>
      <c r="I1778">
        <v>0</v>
      </c>
      <c r="J1778">
        <v>0</v>
      </c>
      <c r="K1778">
        <v>0</v>
      </c>
      <c r="L1778">
        <v>0</v>
      </c>
      <c r="M1778">
        <v>0</v>
      </c>
    </row>
    <row r="1779" spans="2:13" x14ac:dyDescent="0.2">
      <c r="B1779">
        <v>0</v>
      </c>
      <c r="C1779">
        <v>0</v>
      </c>
      <c r="D1779">
        <v>0</v>
      </c>
      <c r="E1779">
        <v>0</v>
      </c>
      <c r="F1779">
        <v>0</v>
      </c>
      <c r="G1779">
        <v>2222222</v>
      </c>
      <c r="H1779">
        <v>0</v>
      </c>
      <c r="I1779">
        <v>0</v>
      </c>
      <c r="J1779">
        <v>0</v>
      </c>
      <c r="K1779">
        <v>0</v>
      </c>
      <c r="L1779">
        <v>0</v>
      </c>
      <c r="M1779">
        <v>0</v>
      </c>
    </row>
    <row r="1780" spans="2:13" x14ac:dyDescent="0.2">
      <c r="B1780">
        <v>0</v>
      </c>
      <c r="C1780">
        <v>0</v>
      </c>
      <c r="D1780">
        <v>0</v>
      </c>
      <c r="E1780">
        <v>0</v>
      </c>
      <c r="F1780">
        <v>0</v>
      </c>
      <c r="G1780">
        <v>2222222</v>
      </c>
      <c r="H1780">
        <v>0</v>
      </c>
      <c r="I1780">
        <v>0</v>
      </c>
      <c r="J1780">
        <v>0</v>
      </c>
      <c r="K1780">
        <v>0</v>
      </c>
      <c r="L1780">
        <v>0</v>
      </c>
      <c r="M1780">
        <v>0</v>
      </c>
    </row>
    <row r="1781" spans="2:13" x14ac:dyDescent="0.2">
      <c r="B1781">
        <v>0</v>
      </c>
      <c r="C1781">
        <v>0</v>
      </c>
      <c r="D1781">
        <v>0</v>
      </c>
      <c r="E1781">
        <v>0</v>
      </c>
      <c r="F1781">
        <v>0</v>
      </c>
      <c r="G1781">
        <v>2222222</v>
      </c>
      <c r="H1781">
        <v>0</v>
      </c>
      <c r="I1781">
        <v>0</v>
      </c>
      <c r="J1781">
        <v>0</v>
      </c>
      <c r="K1781">
        <v>0</v>
      </c>
      <c r="L1781">
        <v>0</v>
      </c>
      <c r="M1781">
        <v>0</v>
      </c>
    </row>
    <row r="1782" spans="2:13" x14ac:dyDescent="0.2">
      <c r="B1782">
        <v>0</v>
      </c>
      <c r="C1782">
        <v>0</v>
      </c>
      <c r="D1782">
        <v>0</v>
      </c>
      <c r="E1782">
        <v>0</v>
      </c>
      <c r="F1782">
        <v>0</v>
      </c>
      <c r="G1782">
        <v>2222222</v>
      </c>
      <c r="H1782">
        <v>0</v>
      </c>
      <c r="I1782">
        <v>0</v>
      </c>
      <c r="J1782">
        <v>0</v>
      </c>
      <c r="K1782">
        <v>0</v>
      </c>
      <c r="L1782">
        <v>0</v>
      </c>
      <c r="M1782">
        <v>0</v>
      </c>
    </row>
    <row r="1783" spans="2:13" x14ac:dyDescent="0.2">
      <c r="B1783">
        <v>0</v>
      </c>
      <c r="C1783">
        <v>0</v>
      </c>
      <c r="D1783">
        <v>0</v>
      </c>
      <c r="E1783">
        <v>0</v>
      </c>
      <c r="F1783">
        <v>0</v>
      </c>
      <c r="G1783">
        <v>2222222</v>
      </c>
      <c r="H1783">
        <v>0</v>
      </c>
      <c r="I1783">
        <v>0</v>
      </c>
      <c r="J1783">
        <v>0</v>
      </c>
      <c r="K1783">
        <v>0</v>
      </c>
      <c r="L1783">
        <v>0</v>
      </c>
      <c r="M1783">
        <v>0</v>
      </c>
    </row>
    <row r="1784" spans="2:13" x14ac:dyDescent="0.2">
      <c r="B1784">
        <v>0</v>
      </c>
      <c r="C1784">
        <v>0</v>
      </c>
      <c r="D1784">
        <v>0</v>
      </c>
      <c r="E1784">
        <v>0</v>
      </c>
      <c r="F1784">
        <v>0</v>
      </c>
      <c r="G1784">
        <v>2222222</v>
      </c>
      <c r="H1784">
        <v>0</v>
      </c>
      <c r="I1784">
        <v>0</v>
      </c>
      <c r="J1784">
        <v>0</v>
      </c>
      <c r="K1784">
        <v>0</v>
      </c>
      <c r="L1784">
        <v>0</v>
      </c>
      <c r="M1784">
        <v>0</v>
      </c>
    </row>
    <row r="1785" spans="2:13" x14ac:dyDescent="0.2">
      <c r="B1785">
        <v>0</v>
      </c>
      <c r="C1785">
        <v>0</v>
      </c>
      <c r="D1785">
        <v>0</v>
      </c>
      <c r="E1785">
        <v>0</v>
      </c>
      <c r="F1785">
        <v>0</v>
      </c>
      <c r="G1785">
        <v>2222222</v>
      </c>
      <c r="H1785">
        <v>0</v>
      </c>
      <c r="I1785">
        <v>0</v>
      </c>
      <c r="J1785">
        <v>0</v>
      </c>
      <c r="K1785">
        <v>0</v>
      </c>
      <c r="L1785">
        <v>0</v>
      </c>
      <c r="M1785">
        <v>0</v>
      </c>
    </row>
    <row r="1786" spans="2:13" x14ac:dyDescent="0.2">
      <c r="B1786">
        <v>0</v>
      </c>
      <c r="C1786">
        <v>0</v>
      </c>
      <c r="D1786">
        <v>0</v>
      </c>
      <c r="E1786">
        <v>0</v>
      </c>
      <c r="F1786">
        <v>0</v>
      </c>
      <c r="G1786">
        <v>2222222</v>
      </c>
      <c r="H1786">
        <v>0</v>
      </c>
      <c r="I1786">
        <v>0</v>
      </c>
      <c r="J1786">
        <v>0</v>
      </c>
      <c r="K1786">
        <v>0</v>
      </c>
      <c r="L1786">
        <v>0</v>
      </c>
      <c r="M1786">
        <v>0</v>
      </c>
    </row>
    <row r="1787" spans="2:13" x14ac:dyDescent="0.2">
      <c r="B1787">
        <v>0</v>
      </c>
      <c r="C1787">
        <v>0</v>
      </c>
      <c r="D1787">
        <v>0</v>
      </c>
      <c r="E1787">
        <v>0</v>
      </c>
      <c r="F1787">
        <v>0</v>
      </c>
      <c r="G1787">
        <v>2222222</v>
      </c>
      <c r="H1787">
        <v>0</v>
      </c>
      <c r="I1787">
        <v>0</v>
      </c>
      <c r="J1787">
        <v>0</v>
      </c>
      <c r="K1787">
        <v>0</v>
      </c>
      <c r="L1787">
        <v>0</v>
      </c>
      <c r="M1787">
        <v>0</v>
      </c>
    </row>
    <row r="1788" spans="2:13" x14ac:dyDescent="0.2">
      <c r="B1788">
        <v>0</v>
      </c>
      <c r="C1788">
        <v>0</v>
      </c>
      <c r="D1788">
        <v>0</v>
      </c>
      <c r="E1788">
        <v>0</v>
      </c>
      <c r="F1788">
        <v>0</v>
      </c>
      <c r="G1788">
        <v>2222222</v>
      </c>
      <c r="H1788">
        <v>0</v>
      </c>
      <c r="I1788">
        <v>0</v>
      </c>
      <c r="J1788">
        <v>0</v>
      </c>
      <c r="K1788">
        <v>0</v>
      </c>
      <c r="L1788">
        <v>0</v>
      </c>
      <c r="M1788">
        <v>0</v>
      </c>
    </row>
    <row r="1789" spans="2:13" x14ac:dyDescent="0.2">
      <c r="B1789">
        <v>0</v>
      </c>
      <c r="C1789">
        <v>0</v>
      </c>
      <c r="D1789">
        <v>0</v>
      </c>
      <c r="E1789">
        <v>0</v>
      </c>
      <c r="F1789">
        <v>0</v>
      </c>
      <c r="G1789">
        <v>2222222</v>
      </c>
      <c r="H1789">
        <v>0</v>
      </c>
      <c r="I1789">
        <v>0</v>
      </c>
      <c r="J1789">
        <v>0</v>
      </c>
      <c r="K1789">
        <v>0</v>
      </c>
      <c r="L1789">
        <v>0</v>
      </c>
      <c r="M1789">
        <v>0</v>
      </c>
    </row>
    <row r="1790" spans="2:13" x14ac:dyDescent="0.2">
      <c r="B1790">
        <v>0</v>
      </c>
      <c r="C1790">
        <v>0</v>
      </c>
      <c r="D1790">
        <v>0</v>
      </c>
      <c r="E1790">
        <v>0</v>
      </c>
      <c r="F1790">
        <v>0</v>
      </c>
      <c r="G1790">
        <v>2222222</v>
      </c>
      <c r="H1790">
        <v>0</v>
      </c>
      <c r="I1790">
        <v>0</v>
      </c>
      <c r="J1790">
        <v>0</v>
      </c>
      <c r="K1790">
        <v>0</v>
      </c>
      <c r="L1790">
        <v>0</v>
      </c>
      <c r="M1790">
        <v>0</v>
      </c>
    </row>
    <row r="1791" spans="2:13" x14ac:dyDescent="0.2">
      <c r="B1791">
        <v>0</v>
      </c>
      <c r="C1791">
        <v>0</v>
      </c>
      <c r="D1791">
        <v>0</v>
      </c>
      <c r="E1791">
        <v>0</v>
      </c>
      <c r="F1791">
        <v>0</v>
      </c>
      <c r="G1791">
        <v>2222222</v>
      </c>
      <c r="H1791">
        <v>0</v>
      </c>
      <c r="I1791">
        <v>0</v>
      </c>
      <c r="J1791">
        <v>0</v>
      </c>
      <c r="K1791">
        <v>0</v>
      </c>
      <c r="L1791">
        <v>0</v>
      </c>
      <c r="M1791">
        <v>0</v>
      </c>
    </row>
    <row r="1792" spans="2:13" x14ac:dyDescent="0.2">
      <c r="B1792">
        <v>0</v>
      </c>
      <c r="C1792">
        <v>0</v>
      </c>
      <c r="D1792">
        <v>0</v>
      </c>
      <c r="E1792">
        <v>0</v>
      </c>
      <c r="F1792">
        <v>0</v>
      </c>
      <c r="G1792">
        <v>2222222</v>
      </c>
      <c r="H1792">
        <v>0</v>
      </c>
      <c r="I1792">
        <v>0</v>
      </c>
      <c r="J1792">
        <v>0</v>
      </c>
      <c r="K1792">
        <v>0</v>
      </c>
      <c r="L1792">
        <v>0</v>
      </c>
      <c r="M1792">
        <v>0</v>
      </c>
    </row>
    <row r="1793" spans="2:13" x14ac:dyDescent="0.2">
      <c r="B1793">
        <v>0</v>
      </c>
      <c r="C1793">
        <v>0</v>
      </c>
      <c r="D1793">
        <v>0</v>
      </c>
      <c r="E1793">
        <v>0</v>
      </c>
      <c r="F1793">
        <v>0</v>
      </c>
      <c r="G1793">
        <v>2222222</v>
      </c>
      <c r="H1793">
        <v>0</v>
      </c>
      <c r="I1793">
        <v>0</v>
      </c>
      <c r="J1793">
        <v>0</v>
      </c>
      <c r="K1793">
        <v>0</v>
      </c>
      <c r="L1793">
        <v>0</v>
      </c>
      <c r="M1793">
        <v>0</v>
      </c>
    </row>
    <row r="1794" spans="2:13" x14ac:dyDescent="0.2">
      <c r="B1794">
        <v>0</v>
      </c>
      <c r="C1794">
        <v>0</v>
      </c>
      <c r="D1794">
        <v>0</v>
      </c>
      <c r="E1794">
        <v>0</v>
      </c>
      <c r="F1794">
        <v>0</v>
      </c>
      <c r="G1794">
        <v>2222222</v>
      </c>
      <c r="H1794">
        <v>0</v>
      </c>
      <c r="I1794">
        <v>0</v>
      </c>
      <c r="J1794">
        <v>0</v>
      </c>
      <c r="K1794">
        <v>0</v>
      </c>
      <c r="L1794">
        <v>0</v>
      </c>
      <c r="M1794">
        <v>0</v>
      </c>
    </row>
    <row r="1795" spans="2:13" x14ac:dyDescent="0.2">
      <c r="B1795">
        <v>0</v>
      </c>
      <c r="C1795">
        <v>0</v>
      </c>
      <c r="D1795">
        <v>0</v>
      </c>
      <c r="E1795">
        <v>0</v>
      </c>
      <c r="F1795">
        <v>0</v>
      </c>
      <c r="G1795">
        <v>2222222</v>
      </c>
      <c r="H1795">
        <v>0</v>
      </c>
      <c r="I1795">
        <v>0</v>
      </c>
      <c r="J1795">
        <v>0</v>
      </c>
      <c r="K1795">
        <v>0</v>
      </c>
      <c r="L1795">
        <v>0</v>
      </c>
      <c r="M1795">
        <v>0</v>
      </c>
    </row>
    <row r="1796" spans="2:13" x14ac:dyDescent="0.2">
      <c r="B1796">
        <v>0</v>
      </c>
      <c r="C1796">
        <v>0</v>
      </c>
      <c r="D1796">
        <v>0</v>
      </c>
      <c r="E1796">
        <v>0</v>
      </c>
      <c r="F1796">
        <v>0</v>
      </c>
      <c r="G1796">
        <v>2222222</v>
      </c>
      <c r="H1796">
        <v>0</v>
      </c>
      <c r="I1796">
        <v>0</v>
      </c>
      <c r="J1796">
        <v>0</v>
      </c>
      <c r="K1796">
        <v>0</v>
      </c>
      <c r="L1796">
        <v>0</v>
      </c>
      <c r="M1796">
        <v>0</v>
      </c>
    </row>
    <row r="1797" spans="2:13" x14ac:dyDescent="0.2">
      <c r="B1797">
        <v>0</v>
      </c>
      <c r="C1797">
        <v>0</v>
      </c>
      <c r="D1797">
        <v>0</v>
      </c>
      <c r="E1797">
        <v>0</v>
      </c>
      <c r="F1797">
        <v>0</v>
      </c>
      <c r="G1797">
        <v>2222222</v>
      </c>
      <c r="H1797">
        <v>0</v>
      </c>
      <c r="I1797">
        <v>0</v>
      </c>
      <c r="J1797">
        <v>0</v>
      </c>
      <c r="K1797">
        <v>0</v>
      </c>
      <c r="L1797">
        <v>0</v>
      </c>
      <c r="M1797">
        <v>0</v>
      </c>
    </row>
    <row r="1798" spans="2:13" x14ac:dyDescent="0.2">
      <c r="B1798">
        <v>0</v>
      </c>
      <c r="C1798">
        <v>0</v>
      </c>
      <c r="D1798">
        <v>0</v>
      </c>
      <c r="E1798">
        <v>0</v>
      </c>
      <c r="F1798">
        <v>0</v>
      </c>
      <c r="G1798">
        <v>2222222</v>
      </c>
      <c r="H1798">
        <v>0</v>
      </c>
      <c r="I1798">
        <v>0</v>
      </c>
      <c r="J1798">
        <v>0</v>
      </c>
      <c r="K1798">
        <v>0</v>
      </c>
      <c r="L1798">
        <v>0</v>
      </c>
      <c r="M1798">
        <v>0</v>
      </c>
    </row>
    <row r="1799" spans="2:13" x14ac:dyDescent="0.2">
      <c r="B1799">
        <v>0</v>
      </c>
      <c r="C1799">
        <v>0</v>
      </c>
      <c r="D1799">
        <v>0</v>
      </c>
      <c r="E1799">
        <v>0</v>
      </c>
      <c r="F1799">
        <v>0</v>
      </c>
      <c r="G1799">
        <v>2222222</v>
      </c>
      <c r="H1799">
        <v>0</v>
      </c>
      <c r="I1799">
        <v>0</v>
      </c>
      <c r="J1799">
        <v>0</v>
      </c>
      <c r="K1799">
        <v>0</v>
      </c>
      <c r="L1799">
        <v>0</v>
      </c>
      <c r="M1799">
        <v>0</v>
      </c>
    </row>
    <row r="1800" spans="2:13" x14ac:dyDescent="0.2">
      <c r="B1800">
        <v>0</v>
      </c>
      <c r="C1800">
        <v>0</v>
      </c>
      <c r="D1800">
        <v>0</v>
      </c>
      <c r="E1800">
        <v>0</v>
      </c>
      <c r="F1800">
        <v>0</v>
      </c>
      <c r="G1800">
        <v>2222222</v>
      </c>
      <c r="H1800">
        <v>0</v>
      </c>
      <c r="I1800">
        <v>0</v>
      </c>
      <c r="J1800">
        <v>0</v>
      </c>
      <c r="K1800">
        <v>0</v>
      </c>
      <c r="L1800">
        <v>0</v>
      </c>
      <c r="M1800">
        <v>0</v>
      </c>
    </row>
    <row r="1801" spans="2:13" x14ac:dyDescent="0.2">
      <c r="B1801">
        <v>0</v>
      </c>
      <c r="C1801">
        <v>0</v>
      </c>
      <c r="D1801">
        <v>0</v>
      </c>
      <c r="E1801">
        <v>0</v>
      </c>
      <c r="F1801">
        <v>0</v>
      </c>
      <c r="G1801">
        <v>2222222</v>
      </c>
      <c r="H1801">
        <v>0</v>
      </c>
      <c r="I1801">
        <v>0</v>
      </c>
      <c r="J1801">
        <v>0</v>
      </c>
      <c r="K1801">
        <v>0</v>
      </c>
      <c r="L1801">
        <v>0</v>
      </c>
      <c r="M1801">
        <v>0</v>
      </c>
    </row>
    <row r="1802" spans="2:13" x14ac:dyDescent="0.2">
      <c r="B1802">
        <v>0</v>
      </c>
      <c r="C1802">
        <v>0</v>
      </c>
      <c r="D1802">
        <v>0</v>
      </c>
      <c r="E1802">
        <v>0</v>
      </c>
      <c r="F1802">
        <v>0</v>
      </c>
      <c r="G1802">
        <v>2222222</v>
      </c>
      <c r="H1802">
        <v>0</v>
      </c>
      <c r="I1802">
        <v>0</v>
      </c>
      <c r="J1802">
        <v>0</v>
      </c>
      <c r="K1802">
        <v>0</v>
      </c>
      <c r="L1802">
        <v>0</v>
      </c>
      <c r="M1802">
        <v>0</v>
      </c>
    </row>
    <row r="1803" spans="2:13" x14ac:dyDescent="0.2">
      <c r="B1803">
        <v>0</v>
      </c>
      <c r="C1803">
        <v>0</v>
      </c>
      <c r="D1803">
        <v>0</v>
      </c>
      <c r="E1803">
        <v>0</v>
      </c>
      <c r="F1803">
        <v>0</v>
      </c>
      <c r="G1803">
        <v>2222222</v>
      </c>
      <c r="H1803">
        <v>0</v>
      </c>
      <c r="I1803">
        <v>0</v>
      </c>
      <c r="J1803">
        <v>0</v>
      </c>
      <c r="K1803">
        <v>0</v>
      </c>
      <c r="L1803">
        <v>0</v>
      </c>
      <c r="M1803">
        <v>0</v>
      </c>
    </row>
    <row r="1804" spans="2:13" x14ac:dyDescent="0.2">
      <c r="B1804">
        <v>0</v>
      </c>
      <c r="C1804">
        <v>0</v>
      </c>
      <c r="D1804">
        <v>0</v>
      </c>
      <c r="E1804">
        <v>0</v>
      </c>
      <c r="F1804">
        <v>0</v>
      </c>
      <c r="G1804">
        <v>2222222</v>
      </c>
      <c r="H1804">
        <v>0</v>
      </c>
      <c r="I1804">
        <v>0</v>
      </c>
      <c r="J1804">
        <v>0</v>
      </c>
      <c r="K1804">
        <v>0</v>
      </c>
      <c r="L1804">
        <v>0</v>
      </c>
      <c r="M1804">
        <v>0</v>
      </c>
    </row>
    <row r="1805" spans="2:13" x14ac:dyDescent="0.2">
      <c r="B1805">
        <v>0</v>
      </c>
      <c r="C1805">
        <v>0</v>
      </c>
      <c r="D1805">
        <v>0</v>
      </c>
      <c r="E1805">
        <v>0</v>
      </c>
      <c r="F1805">
        <v>0</v>
      </c>
      <c r="G1805">
        <v>2222222</v>
      </c>
      <c r="H1805">
        <v>0</v>
      </c>
      <c r="I1805">
        <v>0</v>
      </c>
      <c r="J1805">
        <v>0</v>
      </c>
      <c r="K1805">
        <v>0</v>
      </c>
      <c r="L1805">
        <v>0</v>
      </c>
      <c r="M1805">
        <v>0</v>
      </c>
    </row>
    <row r="1806" spans="2:13" x14ac:dyDescent="0.2">
      <c r="B1806">
        <v>0</v>
      </c>
      <c r="C1806">
        <v>0</v>
      </c>
      <c r="D1806">
        <v>0</v>
      </c>
      <c r="E1806">
        <v>0</v>
      </c>
      <c r="F1806">
        <v>0</v>
      </c>
      <c r="G1806">
        <v>2222222</v>
      </c>
      <c r="H1806">
        <v>0</v>
      </c>
      <c r="I1806">
        <v>0</v>
      </c>
      <c r="J1806">
        <v>0</v>
      </c>
      <c r="K1806">
        <v>0</v>
      </c>
      <c r="L1806">
        <v>0</v>
      </c>
      <c r="M1806">
        <v>0</v>
      </c>
    </row>
    <row r="1807" spans="2:13" x14ac:dyDescent="0.2">
      <c r="B1807">
        <v>0</v>
      </c>
      <c r="C1807">
        <v>0</v>
      </c>
      <c r="D1807">
        <v>0</v>
      </c>
      <c r="E1807">
        <v>0</v>
      </c>
      <c r="F1807">
        <v>0</v>
      </c>
      <c r="G1807">
        <v>2222222</v>
      </c>
      <c r="H1807">
        <v>0</v>
      </c>
      <c r="I1807">
        <v>0</v>
      </c>
      <c r="J1807">
        <v>0</v>
      </c>
      <c r="K1807">
        <v>0</v>
      </c>
      <c r="L1807">
        <v>0</v>
      </c>
      <c r="M1807">
        <v>0</v>
      </c>
    </row>
    <row r="1808" spans="2:13" x14ac:dyDescent="0.2">
      <c r="B1808">
        <v>0</v>
      </c>
      <c r="C1808">
        <v>0</v>
      </c>
      <c r="D1808">
        <v>0</v>
      </c>
      <c r="E1808">
        <v>0</v>
      </c>
      <c r="F1808">
        <v>0</v>
      </c>
      <c r="G1808">
        <v>2222222</v>
      </c>
      <c r="H1808">
        <v>0</v>
      </c>
      <c r="I1808">
        <v>0</v>
      </c>
      <c r="J1808">
        <v>0</v>
      </c>
      <c r="K1808">
        <v>0</v>
      </c>
      <c r="L1808">
        <v>0</v>
      </c>
      <c r="M1808">
        <v>0</v>
      </c>
    </row>
    <row r="1809" spans="2:13" x14ac:dyDescent="0.2">
      <c r="B1809">
        <v>0</v>
      </c>
      <c r="C1809">
        <v>0</v>
      </c>
      <c r="D1809">
        <v>0</v>
      </c>
      <c r="E1809">
        <v>0</v>
      </c>
      <c r="F1809">
        <v>0</v>
      </c>
      <c r="G1809">
        <v>2222222</v>
      </c>
      <c r="H1809">
        <v>0</v>
      </c>
      <c r="I1809">
        <v>0</v>
      </c>
      <c r="J1809">
        <v>0</v>
      </c>
      <c r="K1809">
        <v>0</v>
      </c>
      <c r="L1809">
        <v>0</v>
      </c>
      <c r="M1809">
        <v>0</v>
      </c>
    </row>
    <row r="1810" spans="2:13" x14ac:dyDescent="0.2">
      <c r="B1810">
        <v>0</v>
      </c>
      <c r="C1810">
        <v>0</v>
      </c>
      <c r="D1810">
        <v>0</v>
      </c>
      <c r="E1810">
        <v>0</v>
      </c>
      <c r="F1810">
        <v>0</v>
      </c>
      <c r="G1810">
        <v>2222222</v>
      </c>
      <c r="H1810">
        <v>0</v>
      </c>
      <c r="I1810">
        <v>0</v>
      </c>
      <c r="J1810">
        <v>0</v>
      </c>
      <c r="K1810">
        <v>0</v>
      </c>
      <c r="L1810">
        <v>0</v>
      </c>
      <c r="M1810">
        <v>0</v>
      </c>
    </row>
    <row r="1811" spans="2:13" x14ac:dyDescent="0.2">
      <c r="B1811">
        <v>0</v>
      </c>
      <c r="C1811">
        <v>0</v>
      </c>
      <c r="D1811">
        <v>0</v>
      </c>
      <c r="E1811">
        <v>0</v>
      </c>
      <c r="F1811">
        <v>0</v>
      </c>
      <c r="G1811">
        <v>2222222</v>
      </c>
      <c r="H1811">
        <v>0</v>
      </c>
      <c r="I1811">
        <v>0</v>
      </c>
      <c r="J1811">
        <v>0</v>
      </c>
      <c r="K1811">
        <v>0</v>
      </c>
      <c r="L1811">
        <v>0</v>
      </c>
      <c r="M1811">
        <v>0</v>
      </c>
    </row>
    <row r="1812" spans="2:13" x14ac:dyDescent="0.2">
      <c r="B1812">
        <v>0</v>
      </c>
      <c r="C1812">
        <v>0</v>
      </c>
      <c r="D1812">
        <v>0</v>
      </c>
      <c r="E1812">
        <v>0</v>
      </c>
      <c r="F1812">
        <v>0</v>
      </c>
      <c r="G1812">
        <v>2222222</v>
      </c>
      <c r="H1812">
        <v>0</v>
      </c>
      <c r="I1812">
        <v>0</v>
      </c>
      <c r="J1812">
        <v>0</v>
      </c>
      <c r="K1812">
        <v>0</v>
      </c>
      <c r="L1812">
        <v>0</v>
      </c>
      <c r="M1812">
        <v>0</v>
      </c>
    </row>
    <row r="1813" spans="2:13" x14ac:dyDescent="0.2">
      <c r="B1813">
        <v>0</v>
      </c>
      <c r="C1813">
        <v>0</v>
      </c>
      <c r="D1813">
        <v>0</v>
      </c>
      <c r="E1813">
        <v>0</v>
      </c>
      <c r="F1813">
        <v>0</v>
      </c>
      <c r="G1813">
        <v>2222222</v>
      </c>
      <c r="H1813">
        <v>0</v>
      </c>
      <c r="I1813">
        <v>0</v>
      </c>
      <c r="J1813">
        <v>0</v>
      </c>
      <c r="K1813">
        <v>0</v>
      </c>
      <c r="L1813">
        <v>0</v>
      </c>
      <c r="M1813">
        <v>0</v>
      </c>
    </row>
    <row r="1814" spans="2:13" x14ac:dyDescent="0.2">
      <c r="B1814">
        <v>0</v>
      </c>
      <c r="C1814">
        <v>0</v>
      </c>
      <c r="D1814">
        <v>0</v>
      </c>
      <c r="E1814">
        <v>0</v>
      </c>
      <c r="F1814">
        <v>0</v>
      </c>
      <c r="G1814">
        <v>2222222</v>
      </c>
      <c r="H1814">
        <v>0</v>
      </c>
      <c r="I1814">
        <v>0</v>
      </c>
      <c r="J1814">
        <v>0</v>
      </c>
      <c r="K1814">
        <v>0</v>
      </c>
      <c r="L1814">
        <v>0</v>
      </c>
      <c r="M1814">
        <v>0</v>
      </c>
    </row>
    <row r="1815" spans="2:13" x14ac:dyDescent="0.2">
      <c r="B1815">
        <v>0</v>
      </c>
      <c r="C1815">
        <v>0</v>
      </c>
      <c r="D1815">
        <v>0</v>
      </c>
      <c r="E1815">
        <v>0</v>
      </c>
      <c r="F1815">
        <v>0</v>
      </c>
      <c r="G1815">
        <v>2222222</v>
      </c>
      <c r="H1815">
        <v>0</v>
      </c>
      <c r="I1815">
        <v>0</v>
      </c>
      <c r="J1815">
        <v>0</v>
      </c>
      <c r="K1815">
        <v>0</v>
      </c>
      <c r="L1815">
        <v>0</v>
      </c>
      <c r="M1815">
        <v>0</v>
      </c>
    </row>
    <row r="1816" spans="2:13" x14ac:dyDescent="0.2">
      <c r="B1816">
        <v>0</v>
      </c>
      <c r="C1816">
        <v>0</v>
      </c>
      <c r="D1816">
        <v>0</v>
      </c>
      <c r="E1816">
        <v>0</v>
      </c>
      <c r="F1816">
        <v>0</v>
      </c>
      <c r="G1816">
        <v>2222222</v>
      </c>
      <c r="H1816">
        <v>0</v>
      </c>
      <c r="I1816">
        <v>0</v>
      </c>
      <c r="J1816">
        <v>0</v>
      </c>
      <c r="K1816">
        <v>0</v>
      </c>
      <c r="L1816">
        <v>0</v>
      </c>
      <c r="M1816">
        <v>0</v>
      </c>
    </row>
    <row r="1817" spans="2:13" x14ac:dyDescent="0.2">
      <c r="B1817">
        <v>0</v>
      </c>
      <c r="C1817">
        <v>0</v>
      </c>
      <c r="D1817">
        <v>0</v>
      </c>
      <c r="E1817">
        <v>0</v>
      </c>
      <c r="F1817">
        <v>0</v>
      </c>
      <c r="G1817">
        <v>2222222</v>
      </c>
      <c r="H1817">
        <v>0</v>
      </c>
      <c r="I1817">
        <v>0</v>
      </c>
      <c r="J1817">
        <v>0</v>
      </c>
      <c r="K1817">
        <v>0</v>
      </c>
      <c r="L1817">
        <v>0</v>
      </c>
      <c r="M1817">
        <v>0</v>
      </c>
    </row>
    <row r="1818" spans="2:13" x14ac:dyDescent="0.2">
      <c r="B1818">
        <v>0</v>
      </c>
      <c r="C1818">
        <v>0</v>
      </c>
      <c r="D1818">
        <v>0</v>
      </c>
      <c r="E1818">
        <v>0</v>
      </c>
      <c r="F1818">
        <v>0</v>
      </c>
      <c r="G1818">
        <v>2222222</v>
      </c>
      <c r="H1818">
        <v>0</v>
      </c>
      <c r="I1818">
        <v>0</v>
      </c>
      <c r="J1818">
        <v>0</v>
      </c>
      <c r="K1818">
        <v>0</v>
      </c>
      <c r="L1818">
        <v>0</v>
      </c>
      <c r="M1818">
        <v>0</v>
      </c>
    </row>
    <row r="1819" spans="2:13" x14ac:dyDescent="0.2">
      <c r="B1819">
        <v>0</v>
      </c>
      <c r="C1819">
        <v>0</v>
      </c>
      <c r="D1819">
        <v>0</v>
      </c>
      <c r="E1819">
        <v>0</v>
      </c>
      <c r="F1819">
        <v>0</v>
      </c>
      <c r="G1819">
        <v>2222222</v>
      </c>
      <c r="H1819">
        <v>0</v>
      </c>
      <c r="I1819">
        <v>0</v>
      </c>
      <c r="J1819">
        <v>0</v>
      </c>
      <c r="K1819">
        <v>0</v>
      </c>
      <c r="L1819">
        <v>0</v>
      </c>
      <c r="M1819">
        <v>0</v>
      </c>
    </row>
    <row r="1820" spans="2:13" x14ac:dyDescent="0.2">
      <c r="B1820">
        <v>0</v>
      </c>
      <c r="C1820">
        <v>0</v>
      </c>
      <c r="D1820">
        <v>0</v>
      </c>
      <c r="E1820">
        <v>0</v>
      </c>
      <c r="F1820">
        <v>0</v>
      </c>
      <c r="G1820">
        <v>2222222</v>
      </c>
      <c r="H1820">
        <v>0</v>
      </c>
      <c r="I1820">
        <v>0</v>
      </c>
      <c r="J1820">
        <v>0</v>
      </c>
      <c r="K1820">
        <v>0</v>
      </c>
      <c r="L1820">
        <v>0</v>
      </c>
      <c r="M1820">
        <v>0</v>
      </c>
    </row>
    <row r="1821" spans="2:13" x14ac:dyDescent="0.2">
      <c r="B1821">
        <v>0</v>
      </c>
      <c r="C1821">
        <v>0</v>
      </c>
      <c r="D1821">
        <v>0</v>
      </c>
      <c r="E1821">
        <v>0</v>
      </c>
      <c r="F1821">
        <v>0</v>
      </c>
      <c r="G1821">
        <v>2222222</v>
      </c>
      <c r="H1821">
        <v>0</v>
      </c>
      <c r="I1821">
        <v>0</v>
      </c>
      <c r="J1821">
        <v>0</v>
      </c>
      <c r="K1821">
        <v>0</v>
      </c>
      <c r="L1821">
        <v>0</v>
      </c>
      <c r="M1821">
        <v>0</v>
      </c>
    </row>
    <row r="1822" spans="2:13" x14ac:dyDescent="0.2">
      <c r="B1822">
        <v>0</v>
      </c>
      <c r="C1822">
        <v>0</v>
      </c>
      <c r="D1822">
        <v>0</v>
      </c>
      <c r="E1822">
        <v>0</v>
      </c>
      <c r="F1822">
        <v>0</v>
      </c>
      <c r="G1822">
        <v>2222222</v>
      </c>
      <c r="H1822">
        <v>0</v>
      </c>
      <c r="I1822">
        <v>0</v>
      </c>
      <c r="J1822">
        <v>0</v>
      </c>
      <c r="K1822">
        <v>0</v>
      </c>
      <c r="L1822">
        <v>0</v>
      </c>
      <c r="M1822">
        <v>0</v>
      </c>
    </row>
    <row r="1823" spans="2:13" x14ac:dyDescent="0.2">
      <c r="B1823">
        <v>0</v>
      </c>
      <c r="C1823">
        <v>0</v>
      </c>
      <c r="D1823">
        <v>0</v>
      </c>
      <c r="E1823">
        <v>0</v>
      </c>
      <c r="F1823">
        <v>0</v>
      </c>
      <c r="G1823">
        <v>2222222</v>
      </c>
      <c r="H1823">
        <v>0</v>
      </c>
      <c r="I1823">
        <v>0</v>
      </c>
      <c r="J1823">
        <v>0</v>
      </c>
      <c r="K1823">
        <v>0</v>
      </c>
      <c r="L1823">
        <v>0</v>
      </c>
      <c r="M1823">
        <v>0</v>
      </c>
    </row>
    <row r="1824" spans="2:13" x14ac:dyDescent="0.2">
      <c r="B1824">
        <v>0</v>
      </c>
      <c r="C1824">
        <v>0</v>
      </c>
      <c r="D1824">
        <v>0</v>
      </c>
      <c r="E1824">
        <v>0</v>
      </c>
      <c r="F1824">
        <v>0</v>
      </c>
      <c r="G1824">
        <v>2222222</v>
      </c>
      <c r="H1824">
        <v>0</v>
      </c>
      <c r="I1824">
        <v>0</v>
      </c>
      <c r="J1824">
        <v>0</v>
      </c>
      <c r="K1824">
        <v>0</v>
      </c>
      <c r="L1824">
        <v>0</v>
      </c>
      <c r="M1824">
        <v>0</v>
      </c>
    </row>
    <row r="1825" spans="2:13" x14ac:dyDescent="0.2">
      <c r="B1825">
        <v>0</v>
      </c>
      <c r="C1825">
        <v>0</v>
      </c>
      <c r="D1825">
        <v>0</v>
      </c>
      <c r="E1825">
        <v>0</v>
      </c>
      <c r="F1825">
        <v>0</v>
      </c>
      <c r="G1825">
        <v>2222222</v>
      </c>
      <c r="H1825">
        <v>0</v>
      </c>
      <c r="I1825">
        <v>0</v>
      </c>
      <c r="J1825">
        <v>0</v>
      </c>
      <c r="K1825">
        <v>0</v>
      </c>
      <c r="L1825">
        <v>0</v>
      </c>
      <c r="M1825">
        <v>0</v>
      </c>
    </row>
    <row r="1826" spans="2:13" x14ac:dyDescent="0.2">
      <c r="B1826">
        <v>0</v>
      </c>
      <c r="C1826">
        <v>0</v>
      </c>
      <c r="D1826">
        <v>0</v>
      </c>
      <c r="E1826">
        <v>0</v>
      </c>
      <c r="F1826">
        <v>0</v>
      </c>
      <c r="G1826">
        <v>2222222</v>
      </c>
      <c r="H1826">
        <v>0</v>
      </c>
      <c r="I1826">
        <v>0</v>
      </c>
      <c r="J1826">
        <v>0</v>
      </c>
      <c r="K1826">
        <v>0</v>
      </c>
      <c r="L1826">
        <v>0</v>
      </c>
      <c r="M1826">
        <v>0</v>
      </c>
    </row>
    <row r="1827" spans="2:13" x14ac:dyDescent="0.2">
      <c r="B1827">
        <v>0</v>
      </c>
      <c r="C1827">
        <v>0</v>
      </c>
      <c r="D1827">
        <v>0</v>
      </c>
      <c r="E1827">
        <v>0</v>
      </c>
      <c r="F1827">
        <v>0</v>
      </c>
      <c r="G1827">
        <v>2222222</v>
      </c>
      <c r="H1827">
        <v>0</v>
      </c>
      <c r="I1827">
        <v>0</v>
      </c>
      <c r="J1827">
        <v>0</v>
      </c>
      <c r="K1827">
        <v>0</v>
      </c>
      <c r="L1827">
        <v>0</v>
      </c>
      <c r="M1827">
        <v>0</v>
      </c>
    </row>
    <row r="1828" spans="2:13" x14ac:dyDescent="0.2">
      <c r="B1828">
        <v>0</v>
      </c>
      <c r="C1828">
        <v>0</v>
      </c>
      <c r="D1828">
        <v>0</v>
      </c>
      <c r="E1828">
        <v>0</v>
      </c>
      <c r="F1828">
        <v>0</v>
      </c>
      <c r="G1828">
        <v>2222222</v>
      </c>
      <c r="H1828">
        <v>0</v>
      </c>
      <c r="I1828">
        <v>0</v>
      </c>
      <c r="J1828">
        <v>0</v>
      </c>
      <c r="K1828">
        <v>0</v>
      </c>
      <c r="L1828">
        <v>0</v>
      </c>
      <c r="M1828">
        <v>0</v>
      </c>
    </row>
    <row r="1829" spans="2:13" x14ac:dyDescent="0.2">
      <c r="B1829">
        <v>0</v>
      </c>
      <c r="C1829">
        <v>0</v>
      </c>
      <c r="D1829">
        <v>0</v>
      </c>
      <c r="E1829">
        <v>0</v>
      </c>
      <c r="F1829">
        <v>0</v>
      </c>
      <c r="G1829">
        <v>2222222</v>
      </c>
      <c r="H1829">
        <v>0</v>
      </c>
      <c r="I1829">
        <v>0</v>
      </c>
      <c r="J1829">
        <v>0</v>
      </c>
      <c r="K1829">
        <v>0</v>
      </c>
      <c r="L1829">
        <v>0</v>
      </c>
      <c r="M1829">
        <v>0</v>
      </c>
    </row>
    <row r="1830" spans="2:13" x14ac:dyDescent="0.2">
      <c r="B1830">
        <v>0</v>
      </c>
      <c r="C1830">
        <v>0</v>
      </c>
      <c r="D1830">
        <v>0</v>
      </c>
      <c r="E1830">
        <v>0</v>
      </c>
      <c r="F1830">
        <v>0</v>
      </c>
      <c r="G1830">
        <v>2222222</v>
      </c>
      <c r="H1830">
        <v>0</v>
      </c>
      <c r="I1830">
        <v>0</v>
      </c>
      <c r="J1830">
        <v>0</v>
      </c>
      <c r="K1830">
        <v>0</v>
      </c>
      <c r="L1830">
        <v>0</v>
      </c>
      <c r="M1830">
        <v>0</v>
      </c>
    </row>
    <row r="1831" spans="2:13" x14ac:dyDescent="0.2">
      <c r="B1831">
        <v>0</v>
      </c>
      <c r="C1831">
        <v>0</v>
      </c>
      <c r="D1831">
        <v>0</v>
      </c>
      <c r="E1831">
        <v>0</v>
      </c>
      <c r="F1831">
        <v>0</v>
      </c>
      <c r="G1831">
        <v>2222222</v>
      </c>
      <c r="H1831">
        <v>0</v>
      </c>
      <c r="I1831">
        <v>0</v>
      </c>
      <c r="J1831">
        <v>0</v>
      </c>
      <c r="K1831">
        <v>0</v>
      </c>
      <c r="L1831">
        <v>0</v>
      </c>
      <c r="M1831">
        <v>0</v>
      </c>
    </row>
    <row r="1832" spans="2:13" x14ac:dyDescent="0.2">
      <c r="B1832">
        <v>0</v>
      </c>
      <c r="C1832">
        <v>0</v>
      </c>
      <c r="D1832">
        <v>0</v>
      </c>
      <c r="E1832">
        <v>0</v>
      </c>
      <c r="F1832">
        <v>0</v>
      </c>
      <c r="G1832">
        <v>2222222</v>
      </c>
      <c r="H1832">
        <v>0</v>
      </c>
      <c r="I1832">
        <v>0</v>
      </c>
      <c r="J1832">
        <v>0</v>
      </c>
      <c r="K1832">
        <v>0</v>
      </c>
      <c r="L1832">
        <v>0</v>
      </c>
      <c r="M1832">
        <v>0</v>
      </c>
    </row>
    <row r="1833" spans="2:13" x14ac:dyDescent="0.2">
      <c r="B1833">
        <v>0</v>
      </c>
      <c r="C1833">
        <v>0</v>
      </c>
      <c r="D1833">
        <v>0</v>
      </c>
      <c r="E1833">
        <v>0</v>
      </c>
      <c r="F1833">
        <v>0</v>
      </c>
      <c r="G1833">
        <v>2222222</v>
      </c>
      <c r="H1833">
        <v>0</v>
      </c>
      <c r="I1833">
        <v>0</v>
      </c>
      <c r="J1833">
        <v>0</v>
      </c>
      <c r="K1833">
        <v>0</v>
      </c>
      <c r="L1833">
        <v>0</v>
      </c>
      <c r="M1833">
        <v>0</v>
      </c>
    </row>
    <row r="1834" spans="2:13" x14ac:dyDescent="0.2">
      <c r="B1834">
        <v>0</v>
      </c>
      <c r="C1834">
        <v>0</v>
      </c>
      <c r="D1834">
        <v>0</v>
      </c>
      <c r="E1834">
        <v>0</v>
      </c>
      <c r="F1834">
        <v>0</v>
      </c>
      <c r="G1834">
        <v>2222222</v>
      </c>
      <c r="H1834">
        <v>0</v>
      </c>
      <c r="I1834">
        <v>0</v>
      </c>
      <c r="J1834">
        <v>0</v>
      </c>
      <c r="K1834">
        <v>0</v>
      </c>
      <c r="L1834">
        <v>0</v>
      </c>
      <c r="M1834">
        <v>0</v>
      </c>
    </row>
    <row r="1835" spans="2:13" x14ac:dyDescent="0.2">
      <c r="B1835">
        <v>0</v>
      </c>
      <c r="C1835">
        <v>0</v>
      </c>
      <c r="D1835">
        <v>0</v>
      </c>
      <c r="E1835">
        <v>0</v>
      </c>
      <c r="F1835">
        <v>0</v>
      </c>
      <c r="G1835">
        <v>2222222</v>
      </c>
      <c r="H1835">
        <v>0</v>
      </c>
      <c r="I1835">
        <v>0</v>
      </c>
      <c r="J1835">
        <v>0</v>
      </c>
      <c r="K1835">
        <v>0</v>
      </c>
      <c r="L1835">
        <v>0</v>
      </c>
      <c r="M1835">
        <v>0</v>
      </c>
    </row>
    <row r="1836" spans="2:13" x14ac:dyDescent="0.2">
      <c r="B1836">
        <v>0</v>
      </c>
      <c r="C1836">
        <v>0</v>
      </c>
      <c r="D1836">
        <v>0</v>
      </c>
      <c r="E1836">
        <v>0</v>
      </c>
      <c r="F1836">
        <v>0</v>
      </c>
      <c r="G1836">
        <v>2222222</v>
      </c>
      <c r="H1836">
        <v>0</v>
      </c>
      <c r="I1836">
        <v>0</v>
      </c>
      <c r="J1836">
        <v>0</v>
      </c>
      <c r="K1836">
        <v>0</v>
      </c>
      <c r="L1836">
        <v>0</v>
      </c>
      <c r="M1836">
        <v>0</v>
      </c>
    </row>
    <row r="1837" spans="2:13" x14ac:dyDescent="0.2">
      <c r="B1837">
        <v>0</v>
      </c>
      <c r="C1837">
        <v>0</v>
      </c>
      <c r="D1837">
        <v>0</v>
      </c>
      <c r="E1837">
        <v>0</v>
      </c>
      <c r="F1837">
        <v>0</v>
      </c>
      <c r="G1837">
        <v>2222222</v>
      </c>
      <c r="H1837">
        <v>0</v>
      </c>
      <c r="I1837">
        <v>0</v>
      </c>
      <c r="J1837">
        <v>0</v>
      </c>
      <c r="K1837">
        <v>0</v>
      </c>
      <c r="L1837">
        <v>0</v>
      </c>
      <c r="M1837">
        <v>0</v>
      </c>
    </row>
    <row r="1838" spans="2:13" x14ac:dyDescent="0.2">
      <c r="B1838">
        <v>0</v>
      </c>
      <c r="C1838">
        <v>0</v>
      </c>
      <c r="D1838">
        <v>0</v>
      </c>
      <c r="E1838">
        <v>0</v>
      </c>
      <c r="F1838">
        <v>0</v>
      </c>
      <c r="G1838">
        <v>2222222</v>
      </c>
      <c r="H1838">
        <v>0</v>
      </c>
      <c r="I1838">
        <v>0</v>
      </c>
      <c r="J1838">
        <v>0</v>
      </c>
      <c r="K1838">
        <v>0</v>
      </c>
      <c r="L1838">
        <v>0</v>
      </c>
      <c r="M1838">
        <v>0</v>
      </c>
    </row>
    <row r="1839" spans="2:13" x14ac:dyDescent="0.2">
      <c r="B1839">
        <v>0</v>
      </c>
      <c r="C1839">
        <v>0</v>
      </c>
      <c r="D1839">
        <v>0</v>
      </c>
      <c r="E1839">
        <v>0</v>
      </c>
      <c r="F1839">
        <v>0</v>
      </c>
      <c r="G1839">
        <v>2222222</v>
      </c>
      <c r="H1839">
        <v>0</v>
      </c>
      <c r="I1839">
        <v>0</v>
      </c>
      <c r="J1839">
        <v>0</v>
      </c>
      <c r="K1839">
        <v>0</v>
      </c>
      <c r="L1839">
        <v>0</v>
      </c>
      <c r="M1839">
        <v>0</v>
      </c>
    </row>
    <row r="1840" spans="2:13" x14ac:dyDescent="0.2">
      <c r="B1840">
        <v>0</v>
      </c>
      <c r="C1840">
        <v>0</v>
      </c>
      <c r="D1840">
        <v>0</v>
      </c>
      <c r="E1840">
        <v>0</v>
      </c>
      <c r="F1840">
        <v>0</v>
      </c>
      <c r="G1840">
        <v>2222222</v>
      </c>
      <c r="H1840">
        <v>0</v>
      </c>
      <c r="I1840">
        <v>0</v>
      </c>
      <c r="J1840">
        <v>0</v>
      </c>
      <c r="K1840">
        <v>0</v>
      </c>
      <c r="L1840">
        <v>0</v>
      </c>
      <c r="M1840">
        <v>0</v>
      </c>
    </row>
    <row r="1841" spans="2:13" x14ac:dyDescent="0.2">
      <c r="B1841">
        <v>0</v>
      </c>
      <c r="C1841">
        <v>0</v>
      </c>
      <c r="D1841">
        <v>0</v>
      </c>
      <c r="E1841">
        <v>0</v>
      </c>
      <c r="F1841">
        <v>0</v>
      </c>
      <c r="G1841">
        <v>2222222</v>
      </c>
      <c r="H1841">
        <v>0</v>
      </c>
      <c r="I1841">
        <v>0</v>
      </c>
      <c r="J1841">
        <v>0</v>
      </c>
      <c r="K1841">
        <v>0</v>
      </c>
      <c r="L1841">
        <v>0</v>
      </c>
      <c r="M1841">
        <v>0</v>
      </c>
    </row>
    <row r="1842" spans="2:13" x14ac:dyDescent="0.2">
      <c r="B1842">
        <v>0</v>
      </c>
      <c r="C1842">
        <v>0</v>
      </c>
      <c r="D1842">
        <v>0</v>
      </c>
      <c r="E1842">
        <v>0</v>
      </c>
      <c r="F1842">
        <v>0</v>
      </c>
      <c r="G1842">
        <v>2222222</v>
      </c>
      <c r="H1842">
        <v>0</v>
      </c>
      <c r="I1842">
        <v>0</v>
      </c>
      <c r="J1842">
        <v>0</v>
      </c>
      <c r="K1842">
        <v>0</v>
      </c>
      <c r="L1842">
        <v>0</v>
      </c>
      <c r="M1842">
        <v>0</v>
      </c>
    </row>
    <row r="1843" spans="2:13" x14ac:dyDescent="0.2">
      <c r="B1843">
        <v>0</v>
      </c>
      <c r="C1843">
        <v>0</v>
      </c>
      <c r="D1843">
        <v>0</v>
      </c>
      <c r="E1843">
        <v>0</v>
      </c>
      <c r="F1843">
        <v>0</v>
      </c>
      <c r="G1843">
        <v>2222222</v>
      </c>
      <c r="H1843">
        <v>0</v>
      </c>
      <c r="I1843">
        <v>0</v>
      </c>
      <c r="J1843">
        <v>0</v>
      </c>
      <c r="K1843">
        <v>0</v>
      </c>
      <c r="L1843">
        <v>0</v>
      </c>
      <c r="M1843">
        <v>0</v>
      </c>
    </row>
    <row r="1844" spans="2:13" x14ac:dyDescent="0.2">
      <c r="B1844">
        <v>0</v>
      </c>
      <c r="C1844">
        <v>0</v>
      </c>
      <c r="D1844">
        <v>0</v>
      </c>
      <c r="E1844">
        <v>0</v>
      </c>
      <c r="F1844">
        <v>0</v>
      </c>
      <c r="G1844">
        <v>2222222</v>
      </c>
      <c r="H1844">
        <v>0</v>
      </c>
      <c r="I1844">
        <v>0</v>
      </c>
      <c r="J1844">
        <v>0</v>
      </c>
      <c r="K1844">
        <v>0</v>
      </c>
      <c r="L1844">
        <v>0</v>
      </c>
      <c r="M1844">
        <v>0</v>
      </c>
    </row>
    <row r="1845" spans="2:13" x14ac:dyDescent="0.2">
      <c r="B1845">
        <v>0</v>
      </c>
      <c r="C1845">
        <v>0</v>
      </c>
      <c r="D1845">
        <v>0</v>
      </c>
      <c r="E1845">
        <v>0</v>
      </c>
      <c r="F1845">
        <v>0</v>
      </c>
      <c r="G1845">
        <v>2222222</v>
      </c>
      <c r="H1845">
        <v>0</v>
      </c>
      <c r="I1845">
        <v>0</v>
      </c>
      <c r="J1845">
        <v>0</v>
      </c>
      <c r="K1845">
        <v>0</v>
      </c>
      <c r="L1845">
        <v>0</v>
      </c>
      <c r="M1845">
        <v>0</v>
      </c>
    </row>
    <row r="1846" spans="2:13" x14ac:dyDescent="0.2">
      <c r="B1846">
        <v>0</v>
      </c>
      <c r="C1846">
        <v>0</v>
      </c>
      <c r="D1846">
        <v>0</v>
      </c>
      <c r="E1846">
        <v>0</v>
      </c>
      <c r="F1846">
        <v>0</v>
      </c>
      <c r="G1846">
        <v>2222222</v>
      </c>
      <c r="H1846">
        <v>0</v>
      </c>
      <c r="I1846">
        <v>0</v>
      </c>
      <c r="J1846">
        <v>0</v>
      </c>
      <c r="K1846">
        <v>0</v>
      </c>
      <c r="L1846">
        <v>0</v>
      </c>
      <c r="M1846">
        <v>0</v>
      </c>
    </row>
    <row r="1847" spans="2:13" x14ac:dyDescent="0.2">
      <c r="B1847">
        <v>0</v>
      </c>
      <c r="C1847">
        <v>0</v>
      </c>
      <c r="D1847">
        <v>0</v>
      </c>
      <c r="E1847">
        <v>0</v>
      </c>
      <c r="F1847">
        <v>0</v>
      </c>
      <c r="G1847">
        <v>2222222</v>
      </c>
      <c r="H1847">
        <v>0</v>
      </c>
      <c r="I1847">
        <v>0</v>
      </c>
      <c r="J1847">
        <v>0</v>
      </c>
      <c r="K1847">
        <v>0</v>
      </c>
      <c r="L1847">
        <v>0</v>
      </c>
      <c r="M1847">
        <v>0</v>
      </c>
    </row>
    <row r="1848" spans="2:13" x14ac:dyDescent="0.2">
      <c r="B1848">
        <v>0</v>
      </c>
      <c r="C1848">
        <v>0</v>
      </c>
      <c r="D1848">
        <v>0</v>
      </c>
      <c r="E1848">
        <v>0</v>
      </c>
      <c r="F1848">
        <v>0</v>
      </c>
      <c r="G1848">
        <v>2222222</v>
      </c>
      <c r="H1848">
        <v>0</v>
      </c>
      <c r="I1848">
        <v>0</v>
      </c>
      <c r="J1848">
        <v>0</v>
      </c>
      <c r="K1848">
        <v>0</v>
      </c>
      <c r="L1848">
        <v>0</v>
      </c>
      <c r="M1848">
        <v>0</v>
      </c>
    </row>
    <row r="1849" spans="2:13" x14ac:dyDescent="0.2">
      <c r="B1849">
        <v>0</v>
      </c>
      <c r="C1849">
        <v>0</v>
      </c>
      <c r="D1849">
        <v>0</v>
      </c>
      <c r="E1849">
        <v>0</v>
      </c>
      <c r="F1849">
        <v>0</v>
      </c>
      <c r="G1849">
        <v>2222222</v>
      </c>
      <c r="H1849">
        <v>0</v>
      </c>
      <c r="I1849">
        <v>0</v>
      </c>
      <c r="J1849">
        <v>0</v>
      </c>
      <c r="K1849">
        <v>0</v>
      </c>
      <c r="L1849">
        <v>0</v>
      </c>
      <c r="M1849">
        <v>0</v>
      </c>
    </row>
    <row r="1850" spans="2:13" x14ac:dyDescent="0.2">
      <c r="B1850">
        <v>0</v>
      </c>
      <c r="C1850">
        <v>0</v>
      </c>
      <c r="D1850">
        <v>0</v>
      </c>
      <c r="E1850">
        <v>0</v>
      </c>
      <c r="F1850">
        <v>0</v>
      </c>
      <c r="G1850">
        <v>2222222</v>
      </c>
      <c r="H1850">
        <v>0</v>
      </c>
      <c r="I1850">
        <v>0</v>
      </c>
      <c r="J1850">
        <v>0</v>
      </c>
      <c r="K1850">
        <v>0</v>
      </c>
      <c r="L1850">
        <v>0</v>
      </c>
      <c r="M1850">
        <v>0</v>
      </c>
    </row>
    <row r="1851" spans="2:13" x14ac:dyDescent="0.2">
      <c r="B1851">
        <v>0</v>
      </c>
      <c r="C1851">
        <v>0</v>
      </c>
      <c r="D1851">
        <v>0</v>
      </c>
      <c r="E1851">
        <v>0</v>
      </c>
      <c r="F1851">
        <v>0</v>
      </c>
      <c r="G1851">
        <v>2222222</v>
      </c>
      <c r="H1851">
        <v>0</v>
      </c>
      <c r="I1851">
        <v>0</v>
      </c>
      <c r="J1851">
        <v>0</v>
      </c>
      <c r="K1851">
        <v>0</v>
      </c>
      <c r="L1851">
        <v>0</v>
      </c>
      <c r="M1851">
        <v>0</v>
      </c>
    </row>
    <row r="1852" spans="2:13" x14ac:dyDescent="0.2">
      <c r="B1852">
        <v>0</v>
      </c>
      <c r="C1852">
        <v>0</v>
      </c>
      <c r="D1852">
        <v>0</v>
      </c>
      <c r="E1852">
        <v>0</v>
      </c>
      <c r="F1852">
        <v>0</v>
      </c>
      <c r="G1852">
        <v>2222222</v>
      </c>
      <c r="H1852">
        <v>0</v>
      </c>
      <c r="I1852">
        <v>0</v>
      </c>
      <c r="J1852">
        <v>0</v>
      </c>
      <c r="K1852">
        <v>0</v>
      </c>
      <c r="L1852">
        <v>0</v>
      </c>
      <c r="M1852">
        <v>0</v>
      </c>
    </row>
    <row r="1853" spans="2:13" x14ac:dyDescent="0.2">
      <c r="B1853">
        <v>0</v>
      </c>
      <c r="C1853">
        <v>0</v>
      </c>
      <c r="D1853">
        <v>0</v>
      </c>
      <c r="E1853">
        <v>0</v>
      </c>
      <c r="F1853">
        <v>0</v>
      </c>
      <c r="G1853">
        <v>2222222</v>
      </c>
      <c r="H1853">
        <v>0</v>
      </c>
      <c r="I1853">
        <v>0</v>
      </c>
      <c r="J1853">
        <v>0</v>
      </c>
      <c r="K1853">
        <v>0</v>
      </c>
      <c r="L1853">
        <v>0</v>
      </c>
      <c r="M1853">
        <v>0</v>
      </c>
    </row>
    <row r="1854" spans="2:13" x14ac:dyDescent="0.2">
      <c r="B1854">
        <v>0</v>
      </c>
      <c r="C1854">
        <v>0</v>
      </c>
      <c r="D1854">
        <v>0</v>
      </c>
      <c r="E1854">
        <v>0</v>
      </c>
      <c r="F1854">
        <v>0</v>
      </c>
      <c r="G1854">
        <v>2222222</v>
      </c>
      <c r="H1854">
        <v>0</v>
      </c>
      <c r="I1854">
        <v>0</v>
      </c>
      <c r="J1854">
        <v>0</v>
      </c>
      <c r="K1854">
        <v>0</v>
      </c>
      <c r="L1854">
        <v>0</v>
      </c>
      <c r="M1854">
        <v>0</v>
      </c>
    </row>
    <row r="1855" spans="2:13" x14ac:dyDescent="0.2">
      <c r="B1855">
        <v>0</v>
      </c>
      <c r="C1855">
        <v>0</v>
      </c>
      <c r="D1855">
        <v>0</v>
      </c>
      <c r="E1855">
        <v>0</v>
      </c>
      <c r="F1855">
        <v>0</v>
      </c>
      <c r="G1855">
        <v>2222222</v>
      </c>
      <c r="H1855">
        <v>0</v>
      </c>
      <c r="I1855">
        <v>0</v>
      </c>
      <c r="J1855">
        <v>0</v>
      </c>
      <c r="K1855">
        <v>0</v>
      </c>
      <c r="L1855">
        <v>0</v>
      </c>
      <c r="M1855">
        <v>0</v>
      </c>
    </row>
    <row r="1856" spans="2:13" x14ac:dyDescent="0.2">
      <c r="B1856">
        <v>0</v>
      </c>
      <c r="C1856">
        <v>0</v>
      </c>
      <c r="D1856">
        <v>0</v>
      </c>
      <c r="E1856">
        <v>0</v>
      </c>
      <c r="F1856">
        <v>0</v>
      </c>
      <c r="G1856">
        <v>2222222</v>
      </c>
      <c r="H1856">
        <v>0</v>
      </c>
      <c r="I1856">
        <v>0</v>
      </c>
      <c r="J1856">
        <v>0</v>
      </c>
      <c r="K1856">
        <v>0</v>
      </c>
      <c r="L1856">
        <v>0</v>
      </c>
      <c r="M1856">
        <v>0</v>
      </c>
    </row>
    <row r="1857" spans="2:13" x14ac:dyDescent="0.2">
      <c r="B1857">
        <v>0</v>
      </c>
      <c r="C1857">
        <v>0</v>
      </c>
      <c r="D1857">
        <v>0</v>
      </c>
      <c r="E1857">
        <v>0</v>
      </c>
      <c r="F1857">
        <v>0</v>
      </c>
      <c r="G1857">
        <v>2222222</v>
      </c>
      <c r="H1857">
        <v>0</v>
      </c>
      <c r="I1857">
        <v>0</v>
      </c>
      <c r="J1857">
        <v>0</v>
      </c>
      <c r="K1857">
        <v>0</v>
      </c>
      <c r="L1857">
        <v>0</v>
      </c>
      <c r="M1857">
        <v>0</v>
      </c>
    </row>
    <row r="1858" spans="2:13" x14ac:dyDescent="0.2">
      <c r="B1858">
        <v>0</v>
      </c>
      <c r="C1858">
        <v>0</v>
      </c>
      <c r="D1858">
        <v>0</v>
      </c>
      <c r="E1858">
        <v>0</v>
      </c>
      <c r="F1858">
        <v>0</v>
      </c>
      <c r="G1858">
        <v>2222222</v>
      </c>
      <c r="H1858">
        <v>0</v>
      </c>
      <c r="I1858">
        <v>0</v>
      </c>
      <c r="J1858">
        <v>0</v>
      </c>
      <c r="K1858">
        <v>0</v>
      </c>
      <c r="L1858">
        <v>0</v>
      </c>
      <c r="M1858">
        <v>0</v>
      </c>
    </row>
    <row r="1859" spans="2:13" x14ac:dyDescent="0.2">
      <c r="B1859">
        <v>0</v>
      </c>
      <c r="C1859">
        <v>0</v>
      </c>
      <c r="D1859">
        <v>0</v>
      </c>
      <c r="E1859">
        <v>0</v>
      </c>
      <c r="F1859">
        <v>0</v>
      </c>
      <c r="G1859">
        <v>2222222</v>
      </c>
      <c r="H1859">
        <v>0</v>
      </c>
      <c r="I1859">
        <v>0</v>
      </c>
      <c r="J1859">
        <v>0</v>
      </c>
      <c r="K1859">
        <v>0</v>
      </c>
      <c r="L1859">
        <v>0</v>
      </c>
      <c r="M1859">
        <v>0</v>
      </c>
    </row>
    <row r="1860" spans="2:13" x14ac:dyDescent="0.2">
      <c r="B1860">
        <v>0</v>
      </c>
      <c r="C1860">
        <v>0</v>
      </c>
      <c r="D1860">
        <v>0</v>
      </c>
      <c r="E1860">
        <v>0</v>
      </c>
      <c r="F1860">
        <v>0</v>
      </c>
      <c r="G1860">
        <v>2222222</v>
      </c>
      <c r="H1860">
        <v>0</v>
      </c>
      <c r="I1860">
        <v>0</v>
      </c>
      <c r="J1860">
        <v>0</v>
      </c>
      <c r="K1860">
        <v>0</v>
      </c>
      <c r="L1860">
        <v>0</v>
      </c>
      <c r="M1860">
        <v>0</v>
      </c>
    </row>
    <row r="1861" spans="2:13" x14ac:dyDescent="0.2">
      <c r="B1861">
        <v>0</v>
      </c>
      <c r="C1861">
        <v>0</v>
      </c>
      <c r="D1861">
        <v>0</v>
      </c>
      <c r="E1861">
        <v>0</v>
      </c>
      <c r="F1861">
        <v>0</v>
      </c>
      <c r="G1861">
        <v>2222222</v>
      </c>
      <c r="H1861">
        <v>0</v>
      </c>
      <c r="I1861">
        <v>0</v>
      </c>
      <c r="J1861">
        <v>0</v>
      </c>
      <c r="K1861">
        <v>0</v>
      </c>
      <c r="L1861">
        <v>0</v>
      </c>
      <c r="M1861">
        <v>0</v>
      </c>
    </row>
    <row r="1862" spans="2:13" x14ac:dyDescent="0.2">
      <c r="B1862">
        <v>0</v>
      </c>
      <c r="C1862">
        <v>0</v>
      </c>
      <c r="D1862">
        <v>0</v>
      </c>
      <c r="E1862">
        <v>0</v>
      </c>
      <c r="F1862">
        <v>0</v>
      </c>
      <c r="G1862">
        <v>2222222</v>
      </c>
      <c r="H1862">
        <v>0</v>
      </c>
      <c r="I1862">
        <v>0</v>
      </c>
      <c r="J1862">
        <v>0</v>
      </c>
      <c r="K1862">
        <v>0</v>
      </c>
      <c r="L1862">
        <v>0</v>
      </c>
      <c r="M1862">
        <v>0</v>
      </c>
    </row>
    <row r="1863" spans="2:13" x14ac:dyDescent="0.2">
      <c r="B1863">
        <v>0</v>
      </c>
      <c r="C1863">
        <v>0</v>
      </c>
      <c r="D1863">
        <v>0</v>
      </c>
      <c r="E1863">
        <v>0</v>
      </c>
      <c r="F1863">
        <v>0</v>
      </c>
      <c r="G1863">
        <v>2222222</v>
      </c>
      <c r="H1863">
        <v>0</v>
      </c>
      <c r="I1863">
        <v>0</v>
      </c>
      <c r="J1863">
        <v>0</v>
      </c>
      <c r="K1863">
        <v>0</v>
      </c>
      <c r="L1863">
        <v>0</v>
      </c>
      <c r="M1863">
        <v>0</v>
      </c>
    </row>
    <row r="1864" spans="2:13" x14ac:dyDescent="0.2">
      <c r="B1864">
        <v>0</v>
      </c>
      <c r="C1864">
        <v>0</v>
      </c>
      <c r="D1864">
        <v>0</v>
      </c>
      <c r="E1864">
        <v>0</v>
      </c>
      <c r="F1864">
        <v>0</v>
      </c>
      <c r="G1864">
        <v>2222222</v>
      </c>
      <c r="H1864">
        <v>0</v>
      </c>
      <c r="I1864">
        <v>0</v>
      </c>
      <c r="J1864">
        <v>0</v>
      </c>
      <c r="K1864">
        <v>0</v>
      </c>
      <c r="L1864">
        <v>0</v>
      </c>
      <c r="M1864">
        <v>0</v>
      </c>
    </row>
    <row r="1865" spans="2:13" x14ac:dyDescent="0.2">
      <c r="B1865">
        <v>0</v>
      </c>
      <c r="C1865">
        <v>0</v>
      </c>
      <c r="D1865">
        <v>0</v>
      </c>
      <c r="E1865">
        <v>0</v>
      </c>
      <c r="F1865">
        <v>0</v>
      </c>
      <c r="G1865">
        <v>2222222</v>
      </c>
      <c r="H1865">
        <v>0</v>
      </c>
      <c r="I1865">
        <v>0</v>
      </c>
      <c r="J1865">
        <v>0</v>
      </c>
      <c r="K1865">
        <v>0</v>
      </c>
      <c r="L1865">
        <v>0</v>
      </c>
      <c r="M1865">
        <v>0</v>
      </c>
    </row>
    <row r="1866" spans="2:13" x14ac:dyDescent="0.2">
      <c r="B1866">
        <v>0</v>
      </c>
      <c r="C1866">
        <v>0</v>
      </c>
      <c r="D1866">
        <v>0</v>
      </c>
      <c r="E1866">
        <v>0</v>
      </c>
      <c r="F1866">
        <v>0</v>
      </c>
      <c r="G1866">
        <v>2222222</v>
      </c>
      <c r="H1866">
        <v>0</v>
      </c>
      <c r="I1866">
        <v>0</v>
      </c>
      <c r="J1866">
        <v>0</v>
      </c>
      <c r="K1866">
        <v>0</v>
      </c>
      <c r="L1866">
        <v>0</v>
      </c>
      <c r="M1866">
        <v>0</v>
      </c>
    </row>
    <row r="1867" spans="2:13" x14ac:dyDescent="0.2">
      <c r="B1867">
        <v>0</v>
      </c>
      <c r="C1867">
        <v>0</v>
      </c>
      <c r="D1867">
        <v>0</v>
      </c>
      <c r="E1867">
        <v>0</v>
      </c>
      <c r="F1867">
        <v>0</v>
      </c>
      <c r="G1867">
        <v>2222222</v>
      </c>
      <c r="H1867">
        <v>0</v>
      </c>
      <c r="I1867">
        <v>0</v>
      </c>
      <c r="J1867">
        <v>0</v>
      </c>
      <c r="K1867">
        <v>0</v>
      </c>
      <c r="L1867">
        <v>0</v>
      </c>
      <c r="M1867">
        <v>0</v>
      </c>
    </row>
    <row r="1868" spans="2:13" x14ac:dyDescent="0.2">
      <c r="B1868">
        <v>0</v>
      </c>
      <c r="C1868">
        <v>0</v>
      </c>
      <c r="D1868">
        <v>0</v>
      </c>
      <c r="E1868">
        <v>0</v>
      </c>
      <c r="F1868">
        <v>0</v>
      </c>
      <c r="G1868">
        <v>2222222</v>
      </c>
      <c r="H1868">
        <v>0</v>
      </c>
      <c r="I1868">
        <v>0</v>
      </c>
      <c r="J1868">
        <v>0</v>
      </c>
      <c r="K1868">
        <v>0</v>
      </c>
      <c r="L1868">
        <v>0</v>
      </c>
      <c r="M1868">
        <v>0</v>
      </c>
    </row>
    <row r="1869" spans="2:13" x14ac:dyDescent="0.2">
      <c r="B1869">
        <v>0</v>
      </c>
      <c r="C1869">
        <v>0</v>
      </c>
      <c r="D1869">
        <v>0</v>
      </c>
      <c r="E1869">
        <v>0</v>
      </c>
      <c r="F1869">
        <v>0</v>
      </c>
      <c r="G1869">
        <v>2222222</v>
      </c>
      <c r="H1869">
        <v>0</v>
      </c>
      <c r="I1869">
        <v>0</v>
      </c>
      <c r="J1869">
        <v>0</v>
      </c>
      <c r="K1869">
        <v>0</v>
      </c>
      <c r="L1869">
        <v>0</v>
      </c>
      <c r="M1869">
        <v>0</v>
      </c>
    </row>
    <row r="1870" spans="2:13" x14ac:dyDescent="0.2">
      <c r="B1870">
        <v>0</v>
      </c>
      <c r="C1870">
        <v>0</v>
      </c>
      <c r="D1870">
        <v>0</v>
      </c>
      <c r="E1870">
        <v>0</v>
      </c>
      <c r="F1870">
        <v>0</v>
      </c>
      <c r="G1870">
        <v>2222222</v>
      </c>
      <c r="H1870">
        <v>0</v>
      </c>
      <c r="I1870">
        <v>0</v>
      </c>
      <c r="J1870">
        <v>0</v>
      </c>
      <c r="K1870">
        <v>0</v>
      </c>
      <c r="L1870">
        <v>0</v>
      </c>
      <c r="M1870">
        <v>0</v>
      </c>
    </row>
    <row r="1871" spans="2:13" x14ac:dyDescent="0.2">
      <c r="B1871">
        <v>0</v>
      </c>
      <c r="C1871">
        <v>0</v>
      </c>
      <c r="D1871">
        <v>0</v>
      </c>
      <c r="E1871">
        <v>0</v>
      </c>
      <c r="F1871">
        <v>0</v>
      </c>
      <c r="G1871">
        <v>2222222</v>
      </c>
      <c r="H1871">
        <v>0</v>
      </c>
      <c r="I1871">
        <v>0</v>
      </c>
      <c r="J1871">
        <v>0</v>
      </c>
      <c r="K1871">
        <v>0</v>
      </c>
      <c r="L1871">
        <v>0</v>
      </c>
      <c r="M1871">
        <v>0</v>
      </c>
    </row>
    <row r="1872" spans="2:13" x14ac:dyDescent="0.2">
      <c r="B1872">
        <v>0</v>
      </c>
      <c r="C1872">
        <v>0</v>
      </c>
      <c r="D1872">
        <v>0</v>
      </c>
      <c r="E1872">
        <v>0</v>
      </c>
      <c r="F1872">
        <v>0</v>
      </c>
      <c r="G1872">
        <v>2222222</v>
      </c>
      <c r="H1872">
        <v>0</v>
      </c>
      <c r="I1872">
        <v>0</v>
      </c>
      <c r="J1872">
        <v>0</v>
      </c>
      <c r="K1872">
        <v>0</v>
      </c>
      <c r="L1872">
        <v>0</v>
      </c>
      <c r="M1872">
        <v>0</v>
      </c>
    </row>
    <row r="1873" spans="2:13" x14ac:dyDescent="0.2">
      <c r="B1873">
        <v>0</v>
      </c>
      <c r="C1873">
        <v>0</v>
      </c>
      <c r="D1873">
        <v>0</v>
      </c>
      <c r="E1873">
        <v>0</v>
      </c>
      <c r="F1873">
        <v>0</v>
      </c>
      <c r="G1873">
        <v>2222222</v>
      </c>
      <c r="H1873">
        <v>0</v>
      </c>
      <c r="I1873">
        <v>0</v>
      </c>
      <c r="J1873">
        <v>0</v>
      </c>
      <c r="K1873">
        <v>0</v>
      </c>
      <c r="L1873">
        <v>0</v>
      </c>
      <c r="M1873">
        <v>0</v>
      </c>
    </row>
    <row r="1874" spans="2:13" x14ac:dyDescent="0.2">
      <c r="B1874">
        <v>0</v>
      </c>
      <c r="C1874">
        <v>0</v>
      </c>
      <c r="D1874">
        <v>0</v>
      </c>
      <c r="E1874">
        <v>0</v>
      </c>
      <c r="F1874">
        <v>0</v>
      </c>
      <c r="G1874">
        <v>2222222</v>
      </c>
      <c r="H1874">
        <v>0</v>
      </c>
      <c r="I1874">
        <v>0</v>
      </c>
      <c r="J1874">
        <v>0</v>
      </c>
      <c r="K1874">
        <v>0</v>
      </c>
      <c r="L1874">
        <v>0</v>
      </c>
      <c r="M1874">
        <v>0</v>
      </c>
    </row>
    <row r="1875" spans="2:13" x14ac:dyDescent="0.2">
      <c r="B1875">
        <v>0</v>
      </c>
      <c r="C1875">
        <v>0</v>
      </c>
      <c r="D1875">
        <v>0</v>
      </c>
      <c r="E1875">
        <v>0</v>
      </c>
      <c r="F1875">
        <v>0</v>
      </c>
      <c r="G1875">
        <v>2222222</v>
      </c>
      <c r="H1875">
        <v>0</v>
      </c>
      <c r="I1875">
        <v>0</v>
      </c>
      <c r="J1875">
        <v>0</v>
      </c>
      <c r="K1875">
        <v>0</v>
      </c>
      <c r="L1875">
        <v>0</v>
      </c>
      <c r="M1875">
        <v>0</v>
      </c>
    </row>
    <row r="1876" spans="2:13" x14ac:dyDescent="0.2">
      <c r="B1876">
        <v>0</v>
      </c>
      <c r="C1876">
        <v>0</v>
      </c>
      <c r="D1876">
        <v>0</v>
      </c>
      <c r="E1876">
        <v>0</v>
      </c>
      <c r="F1876">
        <v>0</v>
      </c>
      <c r="G1876">
        <v>2222222</v>
      </c>
      <c r="H1876">
        <v>0</v>
      </c>
      <c r="I1876">
        <v>0</v>
      </c>
      <c r="J1876">
        <v>0</v>
      </c>
      <c r="K1876">
        <v>0</v>
      </c>
      <c r="L1876">
        <v>0</v>
      </c>
      <c r="M1876">
        <v>0</v>
      </c>
    </row>
    <row r="1877" spans="2:13" x14ac:dyDescent="0.2">
      <c r="B1877">
        <v>0</v>
      </c>
      <c r="C1877">
        <v>0</v>
      </c>
      <c r="D1877">
        <v>0</v>
      </c>
      <c r="E1877">
        <v>0</v>
      </c>
      <c r="F1877">
        <v>0</v>
      </c>
      <c r="G1877">
        <v>2222222</v>
      </c>
      <c r="H1877">
        <v>0</v>
      </c>
      <c r="I1877">
        <v>0</v>
      </c>
      <c r="J1877">
        <v>0</v>
      </c>
      <c r="K1877">
        <v>0</v>
      </c>
      <c r="L1877">
        <v>0</v>
      </c>
      <c r="M1877">
        <v>0</v>
      </c>
    </row>
    <row r="1878" spans="2:13" x14ac:dyDescent="0.2">
      <c r="B1878">
        <v>0</v>
      </c>
      <c r="C1878">
        <v>0</v>
      </c>
      <c r="D1878">
        <v>0</v>
      </c>
      <c r="E1878">
        <v>0</v>
      </c>
      <c r="F1878">
        <v>0</v>
      </c>
      <c r="G1878">
        <v>2222222</v>
      </c>
      <c r="H1878">
        <v>0</v>
      </c>
      <c r="I1878">
        <v>0</v>
      </c>
      <c r="J1878">
        <v>0</v>
      </c>
      <c r="K1878">
        <v>0</v>
      </c>
      <c r="L1878">
        <v>0</v>
      </c>
      <c r="M1878">
        <v>0</v>
      </c>
    </row>
    <row r="1879" spans="2:13" x14ac:dyDescent="0.2">
      <c r="B1879">
        <v>0</v>
      </c>
      <c r="C1879">
        <v>0</v>
      </c>
      <c r="D1879">
        <v>0</v>
      </c>
      <c r="E1879">
        <v>0</v>
      </c>
      <c r="F1879">
        <v>0</v>
      </c>
      <c r="G1879">
        <v>2222222</v>
      </c>
      <c r="H1879">
        <v>0</v>
      </c>
      <c r="I1879">
        <v>0</v>
      </c>
      <c r="J1879">
        <v>0</v>
      </c>
      <c r="K1879">
        <v>0</v>
      </c>
      <c r="L1879">
        <v>0</v>
      </c>
      <c r="M1879">
        <v>0</v>
      </c>
    </row>
    <row r="1880" spans="2:13" x14ac:dyDescent="0.2">
      <c r="B1880">
        <v>0</v>
      </c>
      <c r="C1880">
        <v>0</v>
      </c>
      <c r="D1880">
        <v>0</v>
      </c>
      <c r="E1880">
        <v>0</v>
      </c>
      <c r="F1880">
        <v>0</v>
      </c>
      <c r="G1880">
        <v>2222222</v>
      </c>
      <c r="H1880">
        <v>0</v>
      </c>
      <c r="I1880">
        <v>0</v>
      </c>
      <c r="J1880">
        <v>0</v>
      </c>
      <c r="K1880">
        <v>0</v>
      </c>
      <c r="L1880">
        <v>0</v>
      </c>
      <c r="M1880">
        <v>0</v>
      </c>
    </row>
    <row r="1881" spans="2:13" x14ac:dyDescent="0.2">
      <c r="B1881">
        <v>0</v>
      </c>
      <c r="C1881">
        <v>0</v>
      </c>
      <c r="D1881">
        <v>0</v>
      </c>
      <c r="E1881">
        <v>0</v>
      </c>
      <c r="F1881">
        <v>0</v>
      </c>
      <c r="G1881">
        <v>2222222</v>
      </c>
      <c r="H1881">
        <v>0</v>
      </c>
      <c r="I1881">
        <v>0</v>
      </c>
      <c r="J1881">
        <v>0</v>
      </c>
      <c r="K1881">
        <v>0</v>
      </c>
      <c r="L1881">
        <v>0</v>
      </c>
      <c r="M1881">
        <v>0</v>
      </c>
    </row>
    <row r="1882" spans="2:13" x14ac:dyDescent="0.2">
      <c r="B1882">
        <v>0</v>
      </c>
      <c r="C1882">
        <v>0</v>
      </c>
      <c r="D1882">
        <v>0</v>
      </c>
      <c r="E1882">
        <v>0</v>
      </c>
      <c r="F1882">
        <v>0</v>
      </c>
      <c r="G1882">
        <v>2222222</v>
      </c>
      <c r="H1882">
        <v>0</v>
      </c>
      <c r="I1882">
        <v>0</v>
      </c>
      <c r="J1882">
        <v>0</v>
      </c>
      <c r="K1882">
        <v>0</v>
      </c>
      <c r="L1882">
        <v>0</v>
      </c>
      <c r="M1882">
        <v>0</v>
      </c>
    </row>
    <row r="1883" spans="2:13" x14ac:dyDescent="0.2">
      <c r="B1883">
        <v>0</v>
      </c>
      <c r="C1883">
        <v>0</v>
      </c>
      <c r="D1883">
        <v>0</v>
      </c>
      <c r="E1883">
        <v>0</v>
      </c>
      <c r="F1883">
        <v>0</v>
      </c>
      <c r="G1883">
        <v>2222222</v>
      </c>
      <c r="H1883">
        <v>0</v>
      </c>
      <c r="I1883">
        <v>0</v>
      </c>
      <c r="J1883">
        <v>0</v>
      </c>
      <c r="K1883">
        <v>0</v>
      </c>
      <c r="L1883">
        <v>0</v>
      </c>
      <c r="M1883">
        <v>0</v>
      </c>
    </row>
    <row r="1884" spans="2:13" x14ac:dyDescent="0.2">
      <c r="B1884">
        <v>0</v>
      </c>
      <c r="C1884">
        <v>0</v>
      </c>
      <c r="D1884">
        <v>0</v>
      </c>
      <c r="E1884">
        <v>0</v>
      </c>
      <c r="F1884">
        <v>0</v>
      </c>
      <c r="G1884">
        <v>2222222</v>
      </c>
      <c r="H1884">
        <v>0</v>
      </c>
      <c r="I1884">
        <v>0</v>
      </c>
      <c r="J1884">
        <v>0</v>
      </c>
      <c r="K1884">
        <v>0</v>
      </c>
      <c r="L1884">
        <v>0</v>
      </c>
      <c r="M1884">
        <v>0</v>
      </c>
    </row>
    <row r="1885" spans="2:13" x14ac:dyDescent="0.2">
      <c r="B1885">
        <v>0</v>
      </c>
      <c r="C1885">
        <v>0</v>
      </c>
      <c r="D1885">
        <v>0</v>
      </c>
      <c r="E1885">
        <v>0</v>
      </c>
      <c r="F1885">
        <v>0</v>
      </c>
      <c r="G1885">
        <v>2222222</v>
      </c>
      <c r="H1885">
        <v>0</v>
      </c>
      <c r="I1885">
        <v>0</v>
      </c>
      <c r="J1885">
        <v>0</v>
      </c>
      <c r="K1885">
        <v>0</v>
      </c>
      <c r="L1885">
        <v>0</v>
      </c>
      <c r="M1885">
        <v>0</v>
      </c>
    </row>
    <row r="1886" spans="2:13" x14ac:dyDescent="0.2">
      <c r="B1886">
        <v>0</v>
      </c>
      <c r="C1886">
        <v>0</v>
      </c>
      <c r="D1886">
        <v>0</v>
      </c>
      <c r="E1886">
        <v>0</v>
      </c>
      <c r="F1886">
        <v>0</v>
      </c>
      <c r="G1886">
        <v>2222222</v>
      </c>
      <c r="H1886">
        <v>0</v>
      </c>
      <c r="I1886">
        <v>0</v>
      </c>
      <c r="J1886">
        <v>0</v>
      </c>
      <c r="K1886">
        <v>0</v>
      </c>
      <c r="L1886">
        <v>0</v>
      </c>
      <c r="M1886">
        <v>0</v>
      </c>
    </row>
    <row r="1887" spans="2:13" x14ac:dyDescent="0.2">
      <c r="B1887">
        <v>0</v>
      </c>
      <c r="C1887">
        <v>0</v>
      </c>
      <c r="D1887">
        <v>0</v>
      </c>
      <c r="E1887">
        <v>0</v>
      </c>
      <c r="F1887">
        <v>0</v>
      </c>
      <c r="G1887">
        <v>2222222</v>
      </c>
      <c r="H1887">
        <v>0</v>
      </c>
      <c r="I1887">
        <v>0</v>
      </c>
      <c r="J1887">
        <v>0</v>
      </c>
      <c r="K1887">
        <v>0</v>
      </c>
      <c r="L1887">
        <v>0</v>
      </c>
      <c r="M1887">
        <v>0</v>
      </c>
    </row>
    <row r="1888" spans="2:13" x14ac:dyDescent="0.2">
      <c r="B1888">
        <v>0</v>
      </c>
      <c r="C1888">
        <v>0</v>
      </c>
      <c r="D1888">
        <v>0</v>
      </c>
      <c r="E1888">
        <v>0</v>
      </c>
      <c r="F1888">
        <v>0</v>
      </c>
      <c r="G1888">
        <v>2222222</v>
      </c>
      <c r="H1888">
        <v>0</v>
      </c>
      <c r="I1888">
        <v>0</v>
      </c>
      <c r="J1888">
        <v>0</v>
      </c>
      <c r="K1888">
        <v>0</v>
      </c>
      <c r="L1888">
        <v>0</v>
      </c>
      <c r="M1888">
        <v>0</v>
      </c>
    </row>
    <row r="1889" spans="2:13" x14ac:dyDescent="0.2">
      <c r="B1889">
        <v>0</v>
      </c>
      <c r="C1889">
        <v>0</v>
      </c>
      <c r="D1889">
        <v>0</v>
      </c>
      <c r="E1889">
        <v>0</v>
      </c>
      <c r="F1889">
        <v>0</v>
      </c>
      <c r="G1889">
        <v>2222222</v>
      </c>
      <c r="H1889">
        <v>0</v>
      </c>
      <c r="I1889">
        <v>0</v>
      </c>
      <c r="J1889">
        <v>0</v>
      </c>
      <c r="K1889">
        <v>0</v>
      </c>
      <c r="L1889">
        <v>0</v>
      </c>
      <c r="M1889">
        <v>0</v>
      </c>
    </row>
    <row r="1890" spans="2:13" x14ac:dyDescent="0.2">
      <c r="B1890">
        <v>0</v>
      </c>
      <c r="C1890">
        <v>0</v>
      </c>
      <c r="D1890">
        <v>0</v>
      </c>
      <c r="E1890">
        <v>0</v>
      </c>
      <c r="F1890">
        <v>0</v>
      </c>
      <c r="G1890">
        <v>2222222</v>
      </c>
      <c r="H1890">
        <v>0</v>
      </c>
      <c r="I1890">
        <v>0</v>
      </c>
      <c r="J1890">
        <v>0</v>
      </c>
      <c r="K1890">
        <v>0</v>
      </c>
      <c r="L1890">
        <v>0</v>
      </c>
      <c r="M1890">
        <v>0</v>
      </c>
    </row>
    <row r="1891" spans="2:13" x14ac:dyDescent="0.2">
      <c r="B1891">
        <v>0</v>
      </c>
      <c r="C1891">
        <v>0</v>
      </c>
      <c r="D1891">
        <v>0</v>
      </c>
      <c r="E1891">
        <v>0</v>
      </c>
      <c r="F1891">
        <v>0</v>
      </c>
      <c r="G1891">
        <v>2222222</v>
      </c>
      <c r="H1891">
        <v>0</v>
      </c>
      <c r="I1891">
        <v>0</v>
      </c>
      <c r="J1891">
        <v>0</v>
      </c>
      <c r="K1891">
        <v>0</v>
      </c>
      <c r="L1891">
        <v>0</v>
      </c>
      <c r="M1891">
        <v>0</v>
      </c>
    </row>
    <row r="1892" spans="2:13" x14ac:dyDescent="0.2">
      <c r="B1892">
        <v>0</v>
      </c>
      <c r="C1892">
        <v>0</v>
      </c>
      <c r="D1892">
        <v>0</v>
      </c>
      <c r="E1892">
        <v>0</v>
      </c>
      <c r="F1892">
        <v>0</v>
      </c>
      <c r="G1892">
        <v>2222222</v>
      </c>
      <c r="H1892">
        <v>0</v>
      </c>
      <c r="I1892">
        <v>0</v>
      </c>
      <c r="J1892">
        <v>0</v>
      </c>
      <c r="K1892">
        <v>0</v>
      </c>
      <c r="L1892">
        <v>0</v>
      </c>
      <c r="M1892">
        <v>0</v>
      </c>
    </row>
    <row r="1893" spans="2:13" x14ac:dyDescent="0.2">
      <c r="B1893">
        <v>0</v>
      </c>
      <c r="C1893">
        <v>0</v>
      </c>
      <c r="D1893">
        <v>0</v>
      </c>
      <c r="E1893">
        <v>0</v>
      </c>
      <c r="F1893">
        <v>0</v>
      </c>
      <c r="G1893">
        <v>2222222</v>
      </c>
      <c r="H1893">
        <v>0</v>
      </c>
      <c r="I1893">
        <v>0</v>
      </c>
      <c r="J1893">
        <v>0</v>
      </c>
      <c r="K1893">
        <v>0</v>
      </c>
      <c r="L1893">
        <v>0</v>
      </c>
      <c r="M1893">
        <v>0</v>
      </c>
    </row>
    <row r="1894" spans="2:13" x14ac:dyDescent="0.2">
      <c r="B1894">
        <v>0</v>
      </c>
      <c r="C1894">
        <v>0</v>
      </c>
      <c r="D1894">
        <v>0</v>
      </c>
      <c r="E1894">
        <v>0</v>
      </c>
      <c r="F1894">
        <v>0</v>
      </c>
      <c r="G1894">
        <v>2222222</v>
      </c>
      <c r="H1894">
        <v>0</v>
      </c>
      <c r="I1894">
        <v>0</v>
      </c>
      <c r="J1894">
        <v>0</v>
      </c>
      <c r="K1894">
        <v>0</v>
      </c>
      <c r="L1894">
        <v>0</v>
      </c>
      <c r="M1894">
        <v>0</v>
      </c>
    </row>
    <row r="1895" spans="2:13" x14ac:dyDescent="0.2">
      <c r="B1895">
        <v>0</v>
      </c>
      <c r="C1895">
        <v>0</v>
      </c>
      <c r="D1895">
        <v>0</v>
      </c>
      <c r="E1895">
        <v>0</v>
      </c>
      <c r="F1895">
        <v>0</v>
      </c>
      <c r="G1895">
        <v>2222222</v>
      </c>
      <c r="H1895">
        <v>0</v>
      </c>
      <c r="I1895">
        <v>0</v>
      </c>
      <c r="J1895">
        <v>0</v>
      </c>
      <c r="K1895">
        <v>0</v>
      </c>
      <c r="L1895">
        <v>0</v>
      </c>
      <c r="M1895">
        <v>0</v>
      </c>
    </row>
    <row r="1896" spans="2:13" x14ac:dyDescent="0.2">
      <c r="B1896">
        <v>0</v>
      </c>
      <c r="C1896">
        <v>0</v>
      </c>
      <c r="D1896">
        <v>0</v>
      </c>
      <c r="E1896">
        <v>0</v>
      </c>
      <c r="F1896">
        <v>0</v>
      </c>
      <c r="G1896">
        <v>2222222</v>
      </c>
      <c r="H1896">
        <v>0</v>
      </c>
      <c r="I1896">
        <v>0</v>
      </c>
      <c r="J1896">
        <v>0</v>
      </c>
      <c r="K1896">
        <v>0</v>
      </c>
      <c r="L1896">
        <v>0</v>
      </c>
      <c r="M1896">
        <v>0</v>
      </c>
    </row>
    <row r="1897" spans="2:13" x14ac:dyDescent="0.2">
      <c r="B1897">
        <v>0</v>
      </c>
      <c r="C1897">
        <v>0</v>
      </c>
      <c r="D1897">
        <v>0</v>
      </c>
      <c r="E1897">
        <v>0</v>
      </c>
      <c r="F1897">
        <v>0</v>
      </c>
      <c r="G1897">
        <v>2222222</v>
      </c>
      <c r="H1897">
        <v>0</v>
      </c>
      <c r="I1897">
        <v>0</v>
      </c>
      <c r="J1897">
        <v>0</v>
      </c>
      <c r="K1897">
        <v>0</v>
      </c>
      <c r="L1897">
        <v>0</v>
      </c>
      <c r="M1897">
        <v>0</v>
      </c>
    </row>
    <row r="1898" spans="2:13" x14ac:dyDescent="0.2">
      <c r="B1898">
        <v>0</v>
      </c>
      <c r="C1898">
        <v>0</v>
      </c>
      <c r="D1898">
        <v>0</v>
      </c>
      <c r="E1898">
        <v>0</v>
      </c>
      <c r="F1898">
        <v>0</v>
      </c>
      <c r="G1898">
        <v>2222222</v>
      </c>
      <c r="H1898">
        <v>0</v>
      </c>
      <c r="I1898">
        <v>0</v>
      </c>
      <c r="J1898">
        <v>0</v>
      </c>
      <c r="K1898">
        <v>0</v>
      </c>
      <c r="L1898">
        <v>0</v>
      </c>
      <c r="M1898">
        <v>0</v>
      </c>
    </row>
    <row r="1899" spans="2:13" x14ac:dyDescent="0.2">
      <c r="B1899">
        <v>0</v>
      </c>
      <c r="C1899">
        <v>0</v>
      </c>
      <c r="D1899">
        <v>0</v>
      </c>
      <c r="E1899">
        <v>0</v>
      </c>
      <c r="F1899">
        <v>0</v>
      </c>
      <c r="G1899">
        <v>2222222</v>
      </c>
      <c r="H1899">
        <v>0</v>
      </c>
      <c r="I1899">
        <v>0</v>
      </c>
      <c r="J1899">
        <v>0</v>
      </c>
      <c r="K1899">
        <v>0</v>
      </c>
      <c r="L1899">
        <v>0</v>
      </c>
      <c r="M1899">
        <v>0</v>
      </c>
    </row>
    <row r="1900" spans="2:13" x14ac:dyDescent="0.2">
      <c r="B1900">
        <v>0</v>
      </c>
      <c r="C1900">
        <v>0</v>
      </c>
      <c r="D1900">
        <v>0</v>
      </c>
      <c r="E1900">
        <v>0</v>
      </c>
      <c r="F1900">
        <v>0</v>
      </c>
      <c r="G1900">
        <v>2222222</v>
      </c>
      <c r="H1900">
        <v>0</v>
      </c>
      <c r="I1900">
        <v>0</v>
      </c>
      <c r="J1900">
        <v>0</v>
      </c>
      <c r="K1900">
        <v>0</v>
      </c>
      <c r="L1900">
        <v>0</v>
      </c>
      <c r="M1900">
        <v>0</v>
      </c>
    </row>
    <row r="1901" spans="2:13" x14ac:dyDescent="0.2">
      <c r="B1901">
        <v>0</v>
      </c>
      <c r="C1901">
        <v>0</v>
      </c>
      <c r="D1901">
        <v>0</v>
      </c>
      <c r="E1901">
        <v>0</v>
      </c>
      <c r="F1901">
        <v>0</v>
      </c>
      <c r="G1901">
        <v>2222222</v>
      </c>
      <c r="H1901">
        <v>0</v>
      </c>
      <c r="I1901">
        <v>0</v>
      </c>
      <c r="J1901">
        <v>0</v>
      </c>
      <c r="K1901">
        <v>0</v>
      </c>
      <c r="L1901">
        <v>0</v>
      </c>
      <c r="M1901">
        <v>0</v>
      </c>
    </row>
    <row r="1902" spans="2:13" x14ac:dyDescent="0.2">
      <c r="B1902">
        <v>0</v>
      </c>
      <c r="C1902">
        <v>0</v>
      </c>
      <c r="D1902">
        <v>0</v>
      </c>
      <c r="E1902">
        <v>0</v>
      </c>
      <c r="F1902">
        <v>0</v>
      </c>
      <c r="G1902">
        <v>2222222</v>
      </c>
      <c r="H1902">
        <v>0</v>
      </c>
      <c r="I1902">
        <v>0</v>
      </c>
      <c r="J1902">
        <v>0</v>
      </c>
      <c r="K1902">
        <v>0</v>
      </c>
      <c r="L1902">
        <v>0</v>
      </c>
      <c r="M1902">
        <v>0</v>
      </c>
    </row>
    <row r="1903" spans="2:13" x14ac:dyDescent="0.2">
      <c r="B1903">
        <v>0</v>
      </c>
      <c r="C1903">
        <v>0</v>
      </c>
      <c r="D1903">
        <v>0</v>
      </c>
      <c r="E1903">
        <v>0</v>
      </c>
      <c r="F1903">
        <v>0</v>
      </c>
      <c r="G1903">
        <v>2222222</v>
      </c>
      <c r="H1903">
        <v>0</v>
      </c>
      <c r="I1903">
        <v>0</v>
      </c>
      <c r="J1903">
        <v>0</v>
      </c>
      <c r="K1903">
        <v>0</v>
      </c>
      <c r="L1903">
        <v>0</v>
      </c>
      <c r="M1903">
        <v>0</v>
      </c>
    </row>
    <row r="1904" spans="2:13" x14ac:dyDescent="0.2">
      <c r="B1904">
        <v>0</v>
      </c>
      <c r="C1904">
        <v>0</v>
      </c>
      <c r="D1904">
        <v>0</v>
      </c>
      <c r="E1904">
        <v>0</v>
      </c>
      <c r="F1904">
        <v>0</v>
      </c>
      <c r="G1904">
        <v>2222222</v>
      </c>
      <c r="H1904">
        <v>0</v>
      </c>
      <c r="I1904">
        <v>0</v>
      </c>
      <c r="J1904">
        <v>0</v>
      </c>
      <c r="K1904">
        <v>0</v>
      </c>
      <c r="L1904">
        <v>0</v>
      </c>
      <c r="M1904">
        <v>0</v>
      </c>
    </row>
    <row r="1905" spans="2:13" x14ac:dyDescent="0.2">
      <c r="B1905">
        <v>0</v>
      </c>
      <c r="C1905">
        <v>0</v>
      </c>
      <c r="D1905">
        <v>0</v>
      </c>
      <c r="E1905">
        <v>0</v>
      </c>
      <c r="F1905">
        <v>0</v>
      </c>
      <c r="G1905">
        <v>2222222</v>
      </c>
      <c r="H1905">
        <v>0</v>
      </c>
      <c r="I1905">
        <v>0</v>
      </c>
      <c r="J1905">
        <v>0</v>
      </c>
      <c r="K1905">
        <v>0</v>
      </c>
      <c r="L1905">
        <v>0</v>
      </c>
      <c r="M1905">
        <v>0</v>
      </c>
    </row>
    <row r="1906" spans="2:13" x14ac:dyDescent="0.2">
      <c r="B1906">
        <v>0</v>
      </c>
      <c r="C1906">
        <v>0</v>
      </c>
      <c r="D1906">
        <v>0</v>
      </c>
      <c r="E1906">
        <v>0</v>
      </c>
      <c r="F1906">
        <v>0</v>
      </c>
      <c r="G1906">
        <v>2222222</v>
      </c>
      <c r="H1906">
        <v>0</v>
      </c>
      <c r="I1906">
        <v>0</v>
      </c>
      <c r="J1906">
        <v>0</v>
      </c>
      <c r="K1906">
        <v>0</v>
      </c>
      <c r="L1906">
        <v>0</v>
      </c>
      <c r="M1906">
        <v>0</v>
      </c>
    </row>
    <row r="1907" spans="2:13" x14ac:dyDescent="0.2">
      <c r="B1907">
        <v>0</v>
      </c>
      <c r="C1907">
        <v>0</v>
      </c>
      <c r="D1907">
        <v>0</v>
      </c>
      <c r="E1907">
        <v>0</v>
      </c>
      <c r="F1907">
        <v>0</v>
      </c>
      <c r="G1907">
        <v>2222222</v>
      </c>
      <c r="H1907">
        <v>0</v>
      </c>
      <c r="I1907">
        <v>0</v>
      </c>
      <c r="J1907">
        <v>0</v>
      </c>
      <c r="K1907">
        <v>0</v>
      </c>
      <c r="L1907">
        <v>0</v>
      </c>
      <c r="M1907">
        <v>0</v>
      </c>
    </row>
    <row r="1908" spans="2:13" x14ac:dyDescent="0.2">
      <c r="B1908">
        <v>0</v>
      </c>
      <c r="C1908">
        <v>0</v>
      </c>
      <c r="D1908">
        <v>0</v>
      </c>
      <c r="E1908">
        <v>0</v>
      </c>
      <c r="F1908">
        <v>0</v>
      </c>
      <c r="G1908">
        <v>2222222</v>
      </c>
      <c r="H1908">
        <v>0</v>
      </c>
      <c r="I1908">
        <v>0</v>
      </c>
      <c r="J1908">
        <v>0</v>
      </c>
      <c r="K1908">
        <v>0</v>
      </c>
      <c r="L1908">
        <v>0</v>
      </c>
      <c r="M1908">
        <v>0</v>
      </c>
    </row>
    <row r="1909" spans="2:13" x14ac:dyDescent="0.2">
      <c r="B1909">
        <v>0</v>
      </c>
      <c r="C1909">
        <v>0</v>
      </c>
      <c r="D1909">
        <v>0</v>
      </c>
      <c r="E1909">
        <v>0</v>
      </c>
      <c r="F1909">
        <v>0</v>
      </c>
      <c r="G1909">
        <v>2222222</v>
      </c>
      <c r="H1909">
        <v>0</v>
      </c>
      <c r="I1909">
        <v>0</v>
      </c>
      <c r="J1909">
        <v>0</v>
      </c>
      <c r="K1909">
        <v>0</v>
      </c>
      <c r="L1909">
        <v>0</v>
      </c>
      <c r="M1909">
        <v>0</v>
      </c>
    </row>
    <row r="1910" spans="2:13" x14ac:dyDescent="0.2">
      <c r="B1910">
        <v>0</v>
      </c>
      <c r="C1910">
        <v>0</v>
      </c>
      <c r="D1910">
        <v>0</v>
      </c>
      <c r="E1910">
        <v>0</v>
      </c>
      <c r="F1910">
        <v>0</v>
      </c>
      <c r="G1910">
        <v>2222222</v>
      </c>
      <c r="H1910">
        <v>0</v>
      </c>
      <c r="I1910">
        <v>0</v>
      </c>
      <c r="J1910">
        <v>0</v>
      </c>
      <c r="K1910">
        <v>0</v>
      </c>
      <c r="L1910">
        <v>0</v>
      </c>
      <c r="M1910">
        <v>0</v>
      </c>
    </row>
    <row r="1911" spans="2:13" x14ac:dyDescent="0.2">
      <c r="B1911">
        <v>0</v>
      </c>
      <c r="C1911">
        <v>0</v>
      </c>
      <c r="D1911">
        <v>0</v>
      </c>
      <c r="E1911">
        <v>0</v>
      </c>
      <c r="F1911">
        <v>0</v>
      </c>
      <c r="G1911">
        <v>2222222</v>
      </c>
      <c r="H1911">
        <v>0</v>
      </c>
      <c r="I1911">
        <v>0</v>
      </c>
      <c r="J1911">
        <v>0</v>
      </c>
      <c r="K1911">
        <v>0</v>
      </c>
      <c r="L1911">
        <v>0</v>
      </c>
      <c r="M1911">
        <v>0</v>
      </c>
    </row>
    <row r="1912" spans="2:13" x14ac:dyDescent="0.2">
      <c r="B1912">
        <v>0</v>
      </c>
      <c r="C1912">
        <v>0</v>
      </c>
      <c r="D1912">
        <v>0</v>
      </c>
      <c r="E1912">
        <v>0</v>
      </c>
      <c r="F1912">
        <v>0</v>
      </c>
      <c r="G1912">
        <v>2222222</v>
      </c>
      <c r="H1912">
        <v>0</v>
      </c>
      <c r="I1912">
        <v>0</v>
      </c>
      <c r="J1912">
        <v>0</v>
      </c>
      <c r="K1912">
        <v>0</v>
      </c>
      <c r="L1912">
        <v>0</v>
      </c>
      <c r="M1912">
        <v>0</v>
      </c>
    </row>
    <row r="1913" spans="2:13" x14ac:dyDescent="0.2">
      <c r="B1913">
        <v>0</v>
      </c>
      <c r="C1913">
        <v>0</v>
      </c>
      <c r="D1913">
        <v>0</v>
      </c>
      <c r="E1913">
        <v>0</v>
      </c>
      <c r="F1913">
        <v>0</v>
      </c>
      <c r="G1913">
        <v>2222222</v>
      </c>
      <c r="H1913">
        <v>0</v>
      </c>
      <c r="I1913">
        <v>0</v>
      </c>
      <c r="J1913">
        <v>0</v>
      </c>
      <c r="K1913">
        <v>0</v>
      </c>
      <c r="L1913">
        <v>0</v>
      </c>
      <c r="M1913">
        <v>0</v>
      </c>
    </row>
    <row r="1914" spans="2:13" x14ac:dyDescent="0.2">
      <c r="B1914">
        <v>0</v>
      </c>
      <c r="C1914">
        <v>0</v>
      </c>
      <c r="D1914">
        <v>0</v>
      </c>
      <c r="E1914">
        <v>0</v>
      </c>
      <c r="F1914">
        <v>0</v>
      </c>
      <c r="G1914">
        <v>2222222</v>
      </c>
      <c r="H1914">
        <v>0</v>
      </c>
      <c r="I1914">
        <v>0</v>
      </c>
      <c r="J1914">
        <v>0</v>
      </c>
      <c r="K1914">
        <v>0</v>
      </c>
      <c r="L1914">
        <v>0</v>
      </c>
      <c r="M1914">
        <v>0</v>
      </c>
    </row>
    <row r="1915" spans="2:13" x14ac:dyDescent="0.2">
      <c r="B1915">
        <v>0</v>
      </c>
      <c r="C1915">
        <v>0</v>
      </c>
      <c r="D1915">
        <v>0</v>
      </c>
      <c r="E1915">
        <v>0</v>
      </c>
      <c r="F1915">
        <v>0</v>
      </c>
      <c r="G1915">
        <v>2222222</v>
      </c>
      <c r="H1915">
        <v>0</v>
      </c>
      <c r="I1915">
        <v>0</v>
      </c>
      <c r="J1915">
        <v>0</v>
      </c>
      <c r="K1915">
        <v>0</v>
      </c>
      <c r="L1915">
        <v>0</v>
      </c>
      <c r="M1915">
        <v>0</v>
      </c>
    </row>
    <row r="1916" spans="2:13" x14ac:dyDescent="0.2">
      <c r="B1916">
        <v>0</v>
      </c>
      <c r="C1916">
        <v>0</v>
      </c>
      <c r="D1916">
        <v>0</v>
      </c>
      <c r="E1916">
        <v>0</v>
      </c>
      <c r="F1916">
        <v>0</v>
      </c>
      <c r="G1916">
        <v>2222222</v>
      </c>
      <c r="H1916">
        <v>0</v>
      </c>
      <c r="I1916">
        <v>0</v>
      </c>
      <c r="J1916">
        <v>0</v>
      </c>
      <c r="K1916">
        <v>0</v>
      </c>
      <c r="L1916">
        <v>0</v>
      </c>
      <c r="M1916">
        <v>0</v>
      </c>
    </row>
    <row r="1917" spans="2:13" x14ac:dyDescent="0.2">
      <c r="B1917">
        <v>0</v>
      </c>
      <c r="C1917">
        <v>0</v>
      </c>
      <c r="D1917">
        <v>0</v>
      </c>
      <c r="E1917">
        <v>0</v>
      </c>
      <c r="F1917">
        <v>0</v>
      </c>
      <c r="G1917">
        <v>2222222</v>
      </c>
      <c r="H1917">
        <v>0</v>
      </c>
      <c r="I1917">
        <v>0</v>
      </c>
      <c r="J1917">
        <v>0</v>
      </c>
      <c r="K1917">
        <v>0</v>
      </c>
      <c r="L1917">
        <v>0</v>
      </c>
      <c r="M1917">
        <v>0</v>
      </c>
    </row>
    <row r="1918" spans="2:13" x14ac:dyDescent="0.2">
      <c r="B1918">
        <v>0</v>
      </c>
      <c r="C1918">
        <v>0</v>
      </c>
      <c r="D1918">
        <v>0</v>
      </c>
      <c r="E1918">
        <v>0</v>
      </c>
      <c r="F1918">
        <v>0</v>
      </c>
      <c r="G1918">
        <v>2222222</v>
      </c>
      <c r="H1918">
        <v>0</v>
      </c>
      <c r="I1918">
        <v>0</v>
      </c>
      <c r="J1918">
        <v>0</v>
      </c>
      <c r="K1918">
        <v>0</v>
      </c>
      <c r="L1918">
        <v>0</v>
      </c>
      <c r="M1918">
        <v>0</v>
      </c>
    </row>
    <row r="1919" spans="2:13" x14ac:dyDescent="0.2">
      <c r="B1919">
        <v>0</v>
      </c>
      <c r="C1919">
        <v>0</v>
      </c>
      <c r="D1919">
        <v>0</v>
      </c>
      <c r="E1919">
        <v>0</v>
      </c>
      <c r="F1919">
        <v>0</v>
      </c>
      <c r="G1919">
        <v>2222222</v>
      </c>
      <c r="H1919">
        <v>0</v>
      </c>
      <c r="I1919">
        <v>0</v>
      </c>
      <c r="J1919">
        <v>0</v>
      </c>
      <c r="K1919">
        <v>0</v>
      </c>
      <c r="L1919">
        <v>0</v>
      </c>
      <c r="M1919">
        <v>0</v>
      </c>
    </row>
    <row r="1920" spans="2:13" x14ac:dyDescent="0.2">
      <c r="B1920">
        <v>0</v>
      </c>
      <c r="C1920">
        <v>0</v>
      </c>
      <c r="D1920">
        <v>0</v>
      </c>
      <c r="E1920">
        <v>0</v>
      </c>
      <c r="F1920">
        <v>0</v>
      </c>
      <c r="G1920">
        <v>2222222</v>
      </c>
      <c r="H1920">
        <v>0</v>
      </c>
      <c r="I1920">
        <v>0</v>
      </c>
      <c r="J1920">
        <v>0</v>
      </c>
      <c r="K1920">
        <v>0</v>
      </c>
      <c r="L1920">
        <v>0</v>
      </c>
      <c r="M1920">
        <v>0</v>
      </c>
    </row>
    <row r="1921" spans="2:13" x14ac:dyDescent="0.2">
      <c r="B1921">
        <v>0</v>
      </c>
      <c r="C1921">
        <v>0</v>
      </c>
      <c r="D1921">
        <v>0</v>
      </c>
      <c r="E1921">
        <v>0</v>
      </c>
      <c r="F1921">
        <v>0</v>
      </c>
      <c r="G1921">
        <v>2222222</v>
      </c>
      <c r="H1921">
        <v>0</v>
      </c>
      <c r="I1921">
        <v>0</v>
      </c>
      <c r="J1921">
        <v>0</v>
      </c>
      <c r="K1921">
        <v>0</v>
      </c>
      <c r="L1921">
        <v>0</v>
      </c>
      <c r="M1921">
        <v>0</v>
      </c>
    </row>
    <row r="1922" spans="2:13" x14ac:dyDescent="0.2">
      <c r="B1922">
        <v>0</v>
      </c>
      <c r="C1922">
        <v>0</v>
      </c>
      <c r="D1922">
        <v>0</v>
      </c>
      <c r="E1922">
        <v>0</v>
      </c>
      <c r="F1922">
        <v>0</v>
      </c>
      <c r="G1922">
        <v>2222222</v>
      </c>
      <c r="H1922">
        <v>0</v>
      </c>
      <c r="I1922">
        <v>0</v>
      </c>
      <c r="J1922">
        <v>0</v>
      </c>
      <c r="K1922">
        <v>0</v>
      </c>
      <c r="L1922">
        <v>0</v>
      </c>
      <c r="M1922">
        <v>0</v>
      </c>
    </row>
    <row r="1923" spans="2:13" x14ac:dyDescent="0.2">
      <c r="B1923">
        <v>0</v>
      </c>
      <c r="C1923">
        <v>0</v>
      </c>
      <c r="D1923">
        <v>0</v>
      </c>
      <c r="E1923">
        <v>0</v>
      </c>
      <c r="F1923">
        <v>0</v>
      </c>
      <c r="G1923">
        <v>2222222</v>
      </c>
      <c r="H1923">
        <v>0</v>
      </c>
      <c r="I1923">
        <v>0</v>
      </c>
      <c r="J1923">
        <v>0</v>
      </c>
      <c r="K1923">
        <v>0</v>
      </c>
      <c r="L1923">
        <v>0</v>
      </c>
      <c r="M1923">
        <v>0</v>
      </c>
    </row>
    <row r="1924" spans="2:13" x14ac:dyDescent="0.2">
      <c r="B1924">
        <v>0</v>
      </c>
      <c r="C1924">
        <v>0</v>
      </c>
      <c r="D1924">
        <v>0</v>
      </c>
      <c r="E1924">
        <v>0</v>
      </c>
      <c r="F1924">
        <v>0</v>
      </c>
      <c r="G1924">
        <v>2222222</v>
      </c>
      <c r="H1924">
        <v>0</v>
      </c>
      <c r="I1924">
        <v>0</v>
      </c>
      <c r="J1924">
        <v>0</v>
      </c>
      <c r="K1924">
        <v>0</v>
      </c>
      <c r="L1924">
        <v>0</v>
      </c>
      <c r="M1924">
        <v>0</v>
      </c>
    </row>
    <row r="1925" spans="2:13" x14ac:dyDescent="0.2">
      <c r="B1925">
        <v>0</v>
      </c>
      <c r="C1925">
        <v>0</v>
      </c>
      <c r="D1925">
        <v>0</v>
      </c>
      <c r="E1925">
        <v>0</v>
      </c>
      <c r="F1925">
        <v>0</v>
      </c>
      <c r="G1925">
        <v>2222222</v>
      </c>
      <c r="H1925">
        <v>0</v>
      </c>
      <c r="I1925">
        <v>0</v>
      </c>
      <c r="J1925">
        <v>0</v>
      </c>
      <c r="K1925">
        <v>0</v>
      </c>
      <c r="L1925">
        <v>0</v>
      </c>
      <c r="M1925">
        <v>0</v>
      </c>
    </row>
    <row r="1926" spans="2:13" x14ac:dyDescent="0.2">
      <c r="B1926">
        <v>0</v>
      </c>
      <c r="C1926">
        <v>0</v>
      </c>
      <c r="D1926">
        <v>0</v>
      </c>
      <c r="E1926">
        <v>0</v>
      </c>
      <c r="F1926">
        <v>0</v>
      </c>
      <c r="G1926">
        <v>2222222</v>
      </c>
      <c r="H1926">
        <v>0</v>
      </c>
      <c r="I1926">
        <v>0</v>
      </c>
      <c r="J1926">
        <v>0</v>
      </c>
      <c r="K1926">
        <v>0</v>
      </c>
      <c r="L1926">
        <v>0</v>
      </c>
      <c r="M1926">
        <v>0</v>
      </c>
    </row>
    <row r="1927" spans="2:13" x14ac:dyDescent="0.2">
      <c r="B1927">
        <v>0</v>
      </c>
      <c r="C1927">
        <v>0</v>
      </c>
      <c r="D1927">
        <v>0</v>
      </c>
      <c r="E1927">
        <v>0</v>
      </c>
      <c r="F1927">
        <v>0</v>
      </c>
      <c r="G1927">
        <v>2222222</v>
      </c>
      <c r="H1927">
        <v>0</v>
      </c>
      <c r="I1927">
        <v>0</v>
      </c>
      <c r="J1927">
        <v>0</v>
      </c>
      <c r="K1927">
        <v>0</v>
      </c>
      <c r="L1927">
        <v>0</v>
      </c>
      <c r="M1927">
        <v>0</v>
      </c>
    </row>
    <row r="1928" spans="2:13" x14ac:dyDescent="0.2">
      <c r="B1928">
        <v>0</v>
      </c>
      <c r="C1928">
        <v>0</v>
      </c>
      <c r="D1928">
        <v>0</v>
      </c>
      <c r="E1928">
        <v>0</v>
      </c>
      <c r="F1928">
        <v>0</v>
      </c>
      <c r="G1928">
        <v>2222222</v>
      </c>
      <c r="H1928">
        <v>0</v>
      </c>
      <c r="I1928">
        <v>0</v>
      </c>
      <c r="J1928">
        <v>0</v>
      </c>
      <c r="K1928">
        <v>0</v>
      </c>
      <c r="L1928">
        <v>0</v>
      </c>
      <c r="M1928">
        <v>0</v>
      </c>
    </row>
    <row r="1929" spans="2:13" x14ac:dyDescent="0.2">
      <c r="B1929">
        <v>0</v>
      </c>
      <c r="C1929">
        <v>0</v>
      </c>
      <c r="D1929">
        <v>0</v>
      </c>
      <c r="E1929">
        <v>0</v>
      </c>
      <c r="F1929">
        <v>0</v>
      </c>
      <c r="G1929">
        <v>2222222</v>
      </c>
      <c r="H1929">
        <v>0</v>
      </c>
      <c r="I1929">
        <v>0</v>
      </c>
      <c r="J1929">
        <v>0</v>
      </c>
      <c r="K1929">
        <v>0</v>
      </c>
      <c r="L1929">
        <v>0</v>
      </c>
      <c r="M1929">
        <v>0</v>
      </c>
    </row>
    <row r="1930" spans="2:13" x14ac:dyDescent="0.2">
      <c r="B1930">
        <v>0</v>
      </c>
      <c r="C1930">
        <v>0</v>
      </c>
      <c r="D1930">
        <v>0</v>
      </c>
      <c r="E1930">
        <v>0</v>
      </c>
      <c r="F1930">
        <v>0</v>
      </c>
      <c r="G1930">
        <v>2222222</v>
      </c>
      <c r="H1930">
        <v>0</v>
      </c>
      <c r="I1930">
        <v>0</v>
      </c>
      <c r="J1930">
        <v>0</v>
      </c>
      <c r="K1930">
        <v>0</v>
      </c>
      <c r="L1930">
        <v>0</v>
      </c>
      <c r="M1930">
        <v>0</v>
      </c>
    </row>
    <row r="1931" spans="2:13" x14ac:dyDescent="0.2">
      <c r="B1931">
        <v>0</v>
      </c>
      <c r="C1931">
        <v>0</v>
      </c>
      <c r="D1931">
        <v>0</v>
      </c>
      <c r="E1931">
        <v>0</v>
      </c>
      <c r="F1931">
        <v>0</v>
      </c>
      <c r="G1931">
        <v>2222222</v>
      </c>
      <c r="H1931">
        <v>0</v>
      </c>
      <c r="I1931">
        <v>0</v>
      </c>
      <c r="J1931">
        <v>0</v>
      </c>
      <c r="K1931">
        <v>0</v>
      </c>
      <c r="L1931">
        <v>0</v>
      </c>
      <c r="M1931">
        <v>0</v>
      </c>
    </row>
    <row r="1932" spans="2:13" x14ac:dyDescent="0.2">
      <c r="B1932">
        <v>0</v>
      </c>
      <c r="C1932">
        <v>0</v>
      </c>
      <c r="D1932">
        <v>0</v>
      </c>
      <c r="E1932">
        <v>0</v>
      </c>
      <c r="F1932">
        <v>0</v>
      </c>
      <c r="G1932">
        <v>2222222</v>
      </c>
      <c r="H1932">
        <v>0</v>
      </c>
      <c r="I1932">
        <v>0</v>
      </c>
      <c r="J1932">
        <v>0</v>
      </c>
      <c r="K1932">
        <v>0</v>
      </c>
      <c r="L1932">
        <v>0</v>
      </c>
      <c r="M1932">
        <v>0</v>
      </c>
    </row>
    <row r="1933" spans="2:13" x14ac:dyDescent="0.2">
      <c r="B1933">
        <v>0</v>
      </c>
      <c r="C1933">
        <v>0</v>
      </c>
      <c r="D1933">
        <v>0</v>
      </c>
      <c r="E1933">
        <v>0</v>
      </c>
      <c r="F1933">
        <v>0</v>
      </c>
      <c r="G1933">
        <v>2222222</v>
      </c>
      <c r="H1933">
        <v>0</v>
      </c>
      <c r="I1933">
        <v>0</v>
      </c>
      <c r="J1933">
        <v>0</v>
      </c>
      <c r="K1933">
        <v>0</v>
      </c>
      <c r="L1933">
        <v>0</v>
      </c>
      <c r="M1933">
        <v>0</v>
      </c>
    </row>
    <row r="1934" spans="2:13" x14ac:dyDescent="0.2">
      <c r="B1934">
        <v>0</v>
      </c>
      <c r="C1934">
        <v>0</v>
      </c>
      <c r="D1934">
        <v>0</v>
      </c>
      <c r="E1934">
        <v>0</v>
      </c>
      <c r="F1934">
        <v>0</v>
      </c>
      <c r="G1934">
        <v>2222222</v>
      </c>
      <c r="H1934">
        <v>0</v>
      </c>
      <c r="I1934">
        <v>0</v>
      </c>
      <c r="J1934">
        <v>0</v>
      </c>
      <c r="K1934">
        <v>0</v>
      </c>
      <c r="L1934">
        <v>0</v>
      </c>
      <c r="M1934">
        <v>0</v>
      </c>
    </row>
    <row r="1935" spans="2:13" x14ac:dyDescent="0.2">
      <c r="B1935">
        <v>0</v>
      </c>
      <c r="C1935">
        <v>0</v>
      </c>
      <c r="D1935">
        <v>0</v>
      </c>
      <c r="E1935">
        <v>0</v>
      </c>
      <c r="F1935">
        <v>0</v>
      </c>
      <c r="G1935">
        <v>2222222</v>
      </c>
      <c r="H1935">
        <v>0</v>
      </c>
      <c r="I1935">
        <v>0</v>
      </c>
      <c r="J1935">
        <v>0</v>
      </c>
      <c r="K1935">
        <v>0</v>
      </c>
      <c r="L1935">
        <v>0</v>
      </c>
      <c r="M1935">
        <v>0</v>
      </c>
    </row>
    <row r="1936" spans="2:13" x14ac:dyDescent="0.2">
      <c r="B1936">
        <v>0</v>
      </c>
      <c r="C1936">
        <v>0</v>
      </c>
      <c r="D1936">
        <v>0</v>
      </c>
      <c r="E1936">
        <v>0</v>
      </c>
      <c r="F1936">
        <v>0</v>
      </c>
      <c r="G1936">
        <v>2222222</v>
      </c>
      <c r="H1936">
        <v>0</v>
      </c>
      <c r="I1936">
        <v>0</v>
      </c>
      <c r="J1936">
        <v>0</v>
      </c>
      <c r="K1936">
        <v>0</v>
      </c>
      <c r="L1936">
        <v>0</v>
      </c>
      <c r="M1936">
        <v>0</v>
      </c>
    </row>
    <row r="1937" spans="2:13" x14ac:dyDescent="0.2">
      <c r="B1937">
        <v>0</v>
      </c>
      <c r="C1937">
        <v>0</v>
      </c>
      <c r="D1937">
        <v>0</v>
      </c>
      <c r="E1937">
        <v>0</v>
      </c>
      <c r="F1937">
        <v>0</v>
      </c>
      <c r="G1937">
        <v>2222222</v>
      </c>
      <c r="H1937">
        <v>0</v>
      </c>
      <c r="I1937">
        <v>0</v>
      </c>
      <c r="J1937">
        <v>0</v>
      </c>
      <c r="K1937">
        <v>0</v>
      </c>
      <c r="L1937">
        <v>0</v>
      </c>
      <c r="M1937">
        <v>0</v>
      </c>
    </row>
    <row r="1938" spans="2:13" x14ac:dyDescent="0.2">
      <c r="B1938">
        <v>0</v>
      </c>
      <c r="C1938">
        <v>0</v>
      </c>
      <c r="D1938">
        <v>0</v>
      </c>
      <c r="E1938">
        <v>0</v>
      </c>
      <c r="F1938">
        <v>0</v>
      </c>
      <c r="G1938">
        <v>2222222</v>
      </c>
      <c r="H1938">
        <v>0</v>
      </c>
      <c r="I1938">
        <v>0</v>
      </c>
      <c r="J1938">
        <v>0</v>
      </c>
      <c r="K1938">
        <v>0</v>
      </c>
      <c r="L1938">
        <v>0</v>
      </c>
      <c r="M1938">
        <v>0</v>
      </c>
    </row>
    <row r="1939" spans="2:13" x14ac:dyDescent="0.2">
      <c r="B1939">
        <v>0</v>
      </c>
      <c r="C1939">
        <v>0</v>
      </c>
      <c r="D1939">
        <v>0</v>
      </c>
      <c r="E1939">
        <v>0</v>
      </c>
      <c r="F1939">
        <v>0</v>
      </c>
      <c r="G1939">
        <v>2222222</v>
      </c>
      <c r="H1939">
        <v>0</v>
      </c>
      <c r="I1939">
        <v>0</v>
      </c>
      <c r="J1939">
        <v>0</v>
      </c>
      <c r="K1939">
        <v>0</v>
      </c>
      <c r="L1939">
        <v>0</v>
      </c>
      <c r="M1939">
        <v>0</v>
      </c>
    </row>
    <row r="1940" spans="2:13" x14ac:dyDescent="0.2">
      <c r="B1940">
        <v>0</v>
      </c>
      <c r="C1940">
        <v>0</v>
      </c>
      <c r="D1940">
        <v>0</v>
      </c>
      <c r="E1940">
        <v>0</v>
      </c>
      <c r="F1940">
        <v>0</v>
      </c>
      <c r="G1940">
        <v>2222222</v>
      </c>
      <c r="H1940">
        <v>0</v>
      </c>
      <c r="I1940">
        <v>0</v>
      </c>
      <c r="J1940">
        <v>0</v>
      </c>
      <c r="K1940">
        <v>0</v>
      </c>
      <c r="L1940">
        <v>0</v>
      </c>
      <c r="M1940">
        <v>0</v>
      </c>
    </row>
    <row r="1941" spans="2:13" x14ac:dyDescent="0.2">
      <c r="B1941">
        <v>0</v>
      </c>
      <c r="C1941">
        <v>0</v>
      </c>
      <c r="D1941">
        <v>0</v>
      </c>
      <c r="E1941">
        <v>0</v>
      </c>
      <c r="F1941">
        <v>0</v>
      </c>
      <c r="G1941">
        <v>2222222</v>
      </c>
      <c r="H1941">
        <v>0</v>
      </c>
      <c r="I1941">
        <v>0</v>
      </c>
      <c r="J1941">
        <v>0</v>
      </c>
      <c r="K1941">
        <v>0</v>
      </c>
      <c r="L1941">
        <v>0</v>
      </c>
      <c r="M1941">
        <v>0</v>
      </c>
    </row>
    <row r="1942" spans="2:13" x14ac:dyDescent="0.2">
      <c r="B1942">
        <v>0</v>
      </c>
      <c r="C1942">
        <v>0</v>
      </c>
      <c r="D1942">
        <v>0</v>
      </c>
      <c r="E1942">
        <v>0</v>
      </c>
      <c r="F1942">
        <v>0</v>
      </c>
      <c r="G1942">
        <v>2222222</v>
      </c>
      <c r="H1942">
        <v>0</v>
      </c>
      <c r="I1942">
        <v>0</v>
      </c>
      <c r="J1942">
        <v>0</v>
      </c>
      <c r="K1942">
        <v>0</v>
      </c>
      <c r="L1942">
        <v>0</v>
      </c>
      <c r="M1942">
        <v>0</v>
      </c>
    </row>
    <row r="1943" spans="2:13" x14ac:dyDescent="0.2">
      <c r="B1943">
        <v>0</v>
      </c>
      <c r="C1943">
        <v>0</v>
      </c>
      <c r="D1943">
        <v>0</v>
      </c>
      <c r="E1943">
        <v>0</v>
      </c>
      <c r="F1943">
        <v>0</v>
      </c>
      <c r="G1943">
        <v>2222222</v>
      </c>
      <c r="H1943">
        <v>0</v>
      </c>
      <c r="I1943">
        <v>0</v>
      </c>
      <c r="J1943">
        <v>0</v>
      </c>
      <c r="K1943">
        <v>0</v>
      </c>
      <c r="L1943">
        <v>0</v>
      </c>
      <c r="M1943">
        <v>0</v>
      </c>
    </row>
    <row r="1944" spans="2:13" x14ac:dyDescent="0.2">
      <c r="B1944">
        <v>0</v>
      </c>
      <c r="C1944">
        <v>0</v>
      </c>
      <c r="D1944">
        <v>0</v>
      </c>
      <c r="E1944">
        <v>0</v>
      </c>
      <c r="F1944">
        <v>0</v>
      </c>
      <c r="G1944">
        <v>2222222</v>
      </c>
      <c r="H1944">
        <v>0</v>
      </c>
      <c r="I1944">
        <v>0</v>
      </c>
      <c r="J1944">
        <v>0</v>
      </c>
      <c r="K1944">
        <v>0</v>
      </c>
      <c r="L1944">
        <v>0</v>
      </c>
      <c r="M1944">
        <v>0</v>
      </c>
    </row>
    <row r="1945" spans="2:13" x14ac:dyDescent="0.2">
      <c r="B1945">
        <v>0</v>
      </c>
      <c r="C1945">
        <v>0</v>
      </c>
      <c r="D1945">
        <v>0</v>
      </c>
      <c r="E1945">
        <v>0</v>
      </c>
      <c r="F1945">
        <v>0</v>
      </c>
      <c r="G1945">
        <v>2222222</v>
      </c>
      <c r="H1945">
        <v>0</v>
      </c>
      <c r="I1945">
        <v>0</v>
      </c>
      <c r="J1945">
        <v>0</v>
      </c>
      <c r="K1945">
        <v>0</v>
      </c>
      <c r="L1945">
        <v>0</v>
      </c>
      <c r="M1945">
        <v>0</v>
      </c>
    </row>
    <row r="1946" spans="2:13" x14ac:dyDescent="0.2">
      <c r="B1946">
        <v>0</v>
      </c>
      <c r="C1946">
        <v>0</v>
      </c>
      <c r="D1946">
        <v>0</v>
      </c>
      <c r="E1946">
        <v>0</v>
      </c>
      <c r="F1946">
        <v>0</v>
      </c>
      <c r="G1946">
        <v>2222222</v>
      </c>
      <c r="H1946">
        <v>0</v>
      </c>
      <c r="I1946">
        <v>0</v>
      </c>
      <c r="J1946">
        <v>0</v>
      </c>
      <c r="K1946">
        <v>0</v>
      </c>
      <c r="L1946">
        <v>0</v>
      </c>
      <c r="M1946">
        <v>0</v>
      </c>
    </row>
    <row r="1947" spans="2:13" x14ac:dyDescent="0.2">
      <c r="B1947">
        <v>0</v>
      </c>
      <c r="C1947">
        <v>0</v>
      </c>
      <c r="D1947">
        <v>0</v>
      </c>
      <c r="E1947">
        <v>0</v>
      </c>
      <c r="F1947">
        <v>0</v>
      </c>
      <c r="G1947">
        <v>2222222</v>
      </c>
      <c r="H1947">
        <v>0</v>
      </c>
      <c r="I1947">
        <v>0</v>
      </c>
      <c r="J1947">
        <v>0</v>
      </c>
      <c r="K1947">
        <v>0</v>
      </c>
      <c r="L1947">
        <v>0</v>
      </c>
      <c r="M1947">
        <v>0</v>
      </c>
    </row>
    <row r="1948" spans="2:13" x14ac:dyDescent="0.2">
      <c r="B1948">
        <v>0</v>
      </c>
      <c r="C1948">
        <v>0</v>
      </c>
      <c r="D1948">
        <v>0</v>
      </c>
      <c r="E1948">
        <v>0</v>
      </c>
      <c r="F1948">
        <v>0</v>
      </c>
      <c r="G1948">
        <v>2222222</v>
      </c>
      <c r="H1948">
        <v>0</v>
      </c>
      <c r="I1948">
        <v>0</v>
      </c>
      <c r="J1948">
        <v>0</v>
      </c>
      <c r="K1948">
        <v>0</v>
      </c>
      <c r="L1948">
        <v>0</v>
      </c>
      <c r="M1948">
        <v>0</v>
      </c>
    </row>
    <row r="1949" spans="2:13" x14ac:dyDescent="0.2">
      <c r="B1949">
        <v>0</v>
      </c>
      <c r="C1949">
        <v>0</v>
      </c>
      <c r="D1949">
        <v>0</v>
      </c>
      <c r="E1949">
        <v>0</v>
      </c>
      <c r="F1949">
        <v>0</v>
      </c>
      <c r="G1949">
        <v>2222222</v>
      </c>
      <c r="H1949">
        <v>0</v>
      </c>
      <c r="I1949">
        <v>0</v>
      </c>
      <c r="J1949">
        <v>0</v>
      </c>
      <c r="K1949">
        <v>0</v>
      </c>
      <c r="L1949">
        <v>0</v>
      </c>
      <c r="M1949">
        <v>0</v>
      </c>
    </row>
    <row r="1950" spans="2:13" x14ac:dyDescent="0.2">
      <c r="B1950">
        <v>0</v>
      </c>
      <c r="C1950">
        <v>0</v>
      </c>
      <c r="D1950">
        <v>0</v>
      </c>
      <c r="E1950">
        <v>0</v>
      </c>
      <c r="F1950">
        <v>0</v>
      </c>
      <c r="G1950">
        <v>2222222</v>
      </c>
      <c r="H1950">
        <v>0</v>
      </c>
      <c r="I1950">
        <v>0</v>
      </c>
      <c r="J1950">
        <v>0</v>
      </c>
      <c r="K1950">
        <v>0</v>
      </c>
      <c r="L1950">
        <v>0</v>
      </c>
      <c r="M1950">
        <v>0</v>
      </c>
    </row>
    <row r="1951" spans="2:13" x14ac:dyDescent="0.2">
      <c r="B1951">
        <v>0</v>
      </c>
      <c r="C1951">
        <v>0</v>
      </c>
      <c r="D1951">
        <v>0</v>
      </c>
      <c r="E1951">
        <v>0</v>
      </c>
      <c r="F1951">
        <v>0</v>
      </c>
      <c r="G1951">
        <v>2222222</v>
      </c>
      <c r="H1951">
        <v>0</v>
      </c>
      <c r="I1951">
        <v>0</v>
      </c>
      <c r="J1951">
        <v>0</v>
      </c>
      <c r="K1951">
        <v>0</v>
      </c>
      <c r="L1951">
        <v>0</v>
      </c>
      <c r="M1951">
        <v>0</v>
      </c>
    </row>
    <row r="1952" spans="2:13" x14ac:dyDescent="0.2">
      <c r="B1952">
        <v>0</v>
      </c>
      <c r="C1952">
        <v>0</v>
      </c>
      <c r="D1952">
        <v>0</v>
      </c>
      <c r="E1952">
        <v>0</v>
      </c>
      <c r="F1952">
        <v>0</v>
      </c>
      <c r="G1952">
        <v>2222222</v>
      </c>
      <c r="H1952">
        <v>0</v>
      </c>
      <c r="I1952">
        <v>0</v>
      </c>
      <c r="J1952">
        <v>0</v>
      </c>
      <c r="K1952">
        <v>0</v>
      </c>
      <c r="L1952">
        <v>0</v>
      </c>
      <c r="M1952">
        <v>0</v>
      </c>
    </row>
    <row r="1953" spans="2:13" x14ac:dyDescent="0.2">
      <c r="B1953">
        <v>0</v>
      </c>
      <c r="C1953">
        <v>0</v>
      </c>
      <c r="D1953">
        <v>0</v>
      </c>
      <c r="E1953">
        <v>0</v>
      </c>
      <c r="F1953">
        <v>0</v>
      </c>
      <c r="G1953">
        <v>2222222</v>
      </c>
      <c r="H1953">
        <v>0</v>
      </c>
      <c r="I1953">
        <v>0</v>
      </c>
      <c r="J1953">
        <v>0</v>
      </c>
      <c r="K1953">
        <v>0</v>
      </c>
      <c r="L1953">
        <v>0</v>
      </c>
      <c r="M1953">
        <v>0</v>
      </c>
    </row>
    <row r="1954" spans="2:13" x14ac:dyDescent="0.2">
      <c r="B1954">
        <v>0</v>
      </c>
      <c r="C1954">
        <v>0</v>
      </c>
      <c r="D1954">
        <v>0</v>
      </c>
      <c r="E1954">
        <v>0</v>
      </c>
      <c r="F1954">
        <v>0</v>
      </c>
      <c r="G1954">
        <v>2222222</v>
      </c>
      <c r="H1954">
        <v>0</v>
      </c>
      <c r="I1954">
        <v>0</v>
      </c>
      <c r="J1954">
        <v>0</v>
      </c>
      <c r="K1954">
        <v>0</v>
      </c>
      <c r="L1954">
        <v>0</v>
      </c>
      <c r="M1954">
        <v>0</v>
      </c>
    </row>
    <row r="1955" spans="2:13" x14ac:dyDescent="0.2">
      <c r="B1955">
        <v>0</v>
      </c>
      <c r="C1955">
        <v>0</v>
      </c>
      <c r="D1955">
        <v>0</v>
      </c>
      <c r="E1955">
        <v>0</v>
      </c>
      <c r="F1955">
        <v>0</v>
      </c>
      <c r="G1955">
        <v>2222222</v>
      </c>
      <c r="H1955">
        <v>0</v>
      </c>
      <c r="I1955">
        <v>0</v>
      </c>
      <c r="J1955">
        <v>0</v>
      </c>
      <c r="K1955">
        <v>0</v>
      </c>
      <c r="L1955">
        <v>0</v>
      </c>
      <c r="M1955">
        <v>0</v>
      </c>
    </row>
    <row r="1956" spans="2:13" x14ac:dyDescent="0.2">
      <c r="B1956">
        <v>0</v>
      </c>
      <c r="C1956">
        <v>0</v>
      </c>
      <c r="D1956">
        <v>0</v>
      </c>
      <c r="E1956">
        <v>0</v>
      </c>
      <c r="F1956">
        <v>0</v>
      </c>
      <c r="G1956">
        <v>2222222</v>
      </c>
      <c r="H1956">
        <v>0</v>
      </c>
      <c r="I1956">
        <v>0</v>
      </c>
      <c r="J1956">
        <v>0</v>
      </c>
      <c r="K1956">
        <v>0</v>
      </c>
      <c r="L1956">
        <v>0</v>
      </c>
      <c r="M1956">
        <v>0</v>
      </c>
    </row>
    <row r="1957" spans="2:13" x14ac:dyDescent="0.2">
      <c r="B1957">
        <v>0</v>
      </c>
      <c r="C1957">
        <v>0</v>
      </c>
      <c r="D1957">
        <v>0</v>
      </c>
      <c r="E1957">
        <v>0</v>
      </c>
      <c r="F1957">
        <v>0</v>
      </c>
      <c r="G1957">
        <v>2222222</v>
      </c>
      <c r="H1957">
        <v>0</v>
      </c>
      <c r="I1957">
        <v>0</v>
      </c>
      <c r="J1957">
        <v>0</v>
      </c>
      <c r="K1957">
        <v>0</v>
      </c>
      <c r="L1957">
        <v>0</v>
      </c>
      <c r="M1957">
        <v>0</v>
      </c>
    </row>
    <row r="1958" spans="2:13" x14ac:dyDescent="0.2">
      <c r="B1958">
        <v>0</v>
      </c>
      <c r="C1958">
        <v>0</v>
      </c>
      <c r="D1958">
        <v>0</v>
      </c>
      <c r="E1958">
        <v>0</v>
      </c>
      <c r="F1958">
        <v>0</v>
      </c>
      <c r="G1958">
        <v>2222222</v>
      </c>
      <c r="H1958">
        <v>0</v>
      </c>
      <c r="I1958">
        <v>0</v>
      </c>
      <c r="J1958">
        <v>0</v>
      </c>
      <c r="K1958">
        <v>0</v>
      </c>
      <c r="L1958">
        <v>0</v>
      </c>
      <c r="M1958">
        <v>0</v>
      </c>
    </row>
    <row r="1959" spans="2:13" x14ac:dyDescent="0.2">
      <c r="B1959">
        <v>0</v>
      </c>
      <c r="C1959">
        <v>0</v>
      </c>
      <c r="D1959">
        <v>0</v>
      </c>
      <c r="E1959">
        <v>0</v>
      </c>
      <c r="F1959">
        <v>0</v>
      </c>
      <c r="G1959">
        <v>2222222</v>
      </c>
      <c r="H1959">
        <v>0</v>
      </c>
      <c r="I1959">
        <v>0</v>
      </c>
      <c r="J1959">
        <v>0</v>
      </c>
      <c r="K1959">
        <v>0</v>
      </c>
      <c r="L1959">
        <v>0</v>
      </c>
      <c r="M1959">
        <v>0</v>
      </c>
    </row>
    <row r="1960" spans="2:13" x14ac:dyDescent="0.2">
      <c r="B1960">
        <v>0</v>
      </c>
      <c r="C1960">
        <v>0</v>
      </c>
      <c r="D1960">
        <v>0</v>
      </c>
      <c r="E1960">
        <v>0</v>
      </c>
      <c r="F1960">
        <v>0</v>
      </c>
      <c r="G1960">
        <v>2222222</v>
      </c>
      <c r="H1960">
        <v>0</v>
      </c>
      <c r="I1960">
        <v>0</v>
      </c>
      <c r="J1960">
        <v>0</v>
      </c>
      <c r="K1960">
        <v>0</v>
      </c>
      <c r="L1960">
        <v>0</v>
      </c>
      <c r="M1960">
        <v>0</v>
      </c>
    </row>
    <row r="1961" spans="2:13" x14ac:dyDescent="0.2">
      <c r="B1961">
        <v>0</v>
      </c>
      <c r="C1961">
        <v>0</v>
      </c>
      <c r="D1961">
        <v>0</v>
      </c>
      <c r="E1961">
        <v>0</v>
      </c>
      <c r="F1961">
        <v>0</v>
      </c>
      <c r="G1961">
        <v>2222222</v>
      </c>
      <c r="H1961">
        <v>0</v>
      </c>
      <c r="I1961">
        <v>0</v>
      </c>
      <c r="J1961">
        <v>0</v>
      </c>
      <c r="K1961">
        <v>0</v>
      </c>
      <c r="L1961">
        <v>0</v>
      </c>
      <c r="M1961">
        <v>0</v>
      </c>
    </row>
    <row r="1962" spans="2:13" x14ac:dyDescent="0.2">
      <c r="B1962">
        <v>0</v>
      </c>
      <c r="C1962">
        <v>0</v>
      </c>
      <c r="D1962">
        <v>0</v>
      </c>
      <c r="E1962">
        <v>0</v>
      </c>
      <c r="F1962">
        <v>0</v>
      </c>
      <c r="G1962">
        <v>2222222</v>
      </c>
      <c r="H1962">
        <v>0</v>
      </c>
      <c r="I1962">
        <v>0</v>
      </c>
      <c r="J1962">
        <v>0</v>
      </c>
      <c r="K1962">
        <v>0</v>
      </c>
      <c r="L1962">
        <v>0</v>
      </c>
      <c r="M1962">
        <v>0</v>
      </c>
    </row>
    <row r="1963" spans="2:13" x14ac:dyDescent="0.2">
      <c r="B1963">
        <v>0</v>
      </c>
      <c r="C1963">
        <v>0</v>
      </c>
      <c r="D1963">
        <v>0</v>
      </c>
      <c r="E1963">
        <v>0</v>
      </c>
      <c r="F1963">
        <v>0</v>
      </c>
      <c r="G1963">
        <v>2222222</v>
      </c>
      <c r="H1963">
        <v>0</v>
      </c>
      <c r="I1963">
        <v>0</v>
      </c>
      <c r="J1963">
        <v>0</v>
      </c>
      <c r="K1963">
        <v>0</v>
      </c>
      <c r="L1963">
        <v>0</v>
      </c>
      <c r="M1963">
        <v>0</v>
      </c>
    </row>
    <row r="1964" spans="2:13" x14ac:dyDescent="0.2">
      <c r="B1964">
        <v>0</v>
      </c>
      <c r="C1964">
        <v>0</v>
      </c>
      <c r="D1964">
        <v>0</v>
      </c>
      <c r="E1964">
        <v>0</v>
      </c>
      <c r="F1964">
        <v>0</v>
      </c>
      <c r="G1964">
        <v>2222222</v>
      </c>
      <c r="H1964">
        <v>0</v>
      </c>
      <c r="I1964">
        <v>0</v>
      </c>
      <c r="J1964">
        <v>0</v>
      </c>
      <c r="K1964">
        <v>0</v>
      </c>
      <c r="L1964">
        <v>0</v>
      </c>
      <c r="M1964">
        <v>0</v>
      </c>
    </row>
    <row r="1965" spans="2:13" x14ac:dyDescent="0.2">
      <c r="B1965">
        <v>0</v>
      </c>
      <c r="C1965">
        <v>0</v>
      </c>
      <c r="D1965">
        <v>0</v>
      </c>
      <c r="E1965">
        <v>0</v>
      </c>
      <c r="F1965">
        <v>0</v>
      </c>
      <c r="G1965">
        <v>2222222</v>
      </c>
      <c r="H1965">
        <v>0</v>
      </c>
      <c r="I1965">
        <v>0</v>
      </c>
      <c r="J1965">
        <v>0</v>
      </c>
      <c r="K1965">
        <v>0</v>
      </c>
      <c r="L1965">
        <v>0</v>
      </c>
      <c r="M1965">
        <v>0</v>
      </c>
    </row>
    <row r="1966" spans="2:13" x14ac:dyDescent="0.2">
      <c r="B1966">
        <v>0</v>
      </c>
      <c r="C1966">
        <v>0</v>
      </c>
      <c r="D1966">
        <v>0</v>
      </c>
      <c r="E1966">
        <v>0</v>
      </c>
      <c r="F1966">
        <v>0</v>
      </c>
      <c r="G1966">
        <v>2222222</v>
      </c>
      <c r="H1966">
        <v>0</v>
      </c>
      <c r="I1966">
        <v>0</v>
      </c>
      <c r="J1966">
        <v>0</v>
      </c>
      <c r="K1966">
        <v>0</v>
      </c>
      <c r="L1966">
        <v>0</v>
      </c>
      <c r="M1966">
        <v>0</v>
      </c>
    </row>
    <row r="1967" spans="2:13" x14ac:dyDescent="0.2">
      <c r="B1967">
        <v>0</v>
      </c>
      <c r="C1967">
        <v>0</v>
      </c>
      <c r="D1967">
        <v>0</v>
      </c>
      <c r="E1967">
        <v>0</v>
      </c>
      <c r="F1967">
        <v>0</v>
      </c>
      <c r="G1967">
        <v>2222222</v>
      </c>
      <c r="H1967">
        <v>0</v>
      </c>
      <c r="I1967">
        <v>0</v>
      </c>
      <c r="J1967">
        <v>0</v>
      </c>
      <c r="K1967">
        <v>0</v>
      </c>
      <c r="L1967">
        <v>0</v>
      </c>
      <c r="M1967">
        <v>0</v>
      </c>
    </row>
    <row r="1968" spans="2:13" x14ac:dyDescent="0.2">
      <c r="B1968">
        <v>0</v>
      </c>
      <c r="C1968">
        <v>0</v>
      </c>
      <c r="D1968">
        <v>0</v>
      </c>
      <c r="E1968">
        <v>0</v>
      </c>
      <c r="F1968">
        <v>0</v>
      </c>
      <c r="G1968">
        <v>2222222</v>
      </c>
      <c r="H1968">
        <v>0</v>
      </c>
      <c r="I1968">
        <v>0</v>
      </c>
      <c r="J1968">
        <v>0</v>
      </c>
      <c r="K1968">
        <v>0</v>
      </c>
      <c r="L1968">
        <v>0</v>
      </c>
      <c r="M1968">
        <v>0</v>
      </c>
    </row>
    <row r="1969" spans="2:13" x14ac:dyDescent="0.2">
      <c r="B1969">
        <v>0</v>
      </c>
      <c r="C1969">
        <v>0</v>
      </c>
      <c r="D1969">
        <v>0</v>
      </c>
      <c r="E1969">
        <v>0</v>
      </c>
      <c r="F1969">
        <v>0</v>
      </c>
      <c r="G1969">
        <v>2222222</v>
      </c>
      <c r="H1969">
        <v>0</v>
      </c>
      <c r="I1969">
        <v>0</v>
      </c>
      <c r="J1969">
        <v>0</v>
      </c>
      <c r="K1969">
        <v>0</v>
      </c>
      <c r="L1969">
        <v>0</v>
      </c>
      <c r="M1969">
        <v>0</v>
      </c>
    </row>
    <row r="1970" spans="2:13" x14ac:dyDescent="0.2">
      <c r="B1970">
        <v>0</v>
      </c>
      <c r="C1970">
        <v>0</v>
      </c>
      <c r="D1970">
        <v>0</v>
      </c>
      <c r="E1970">
        <v>0</v>
      </c>
      <c r="F1970">
        <v>0</v>
      </c>
      <c r="G1970">
        <v>2222222</v>
      </c>
      <c r="H1970">
        <v>0</v>
      </c>
      <c r="I1970">
        <v>0</v>
      </c>
      <c r="J1970">
        <v>0</v>
      </c>
      <c r="K1970">
        <v>0</v>
      </c>
      <c r="L1970">
        <v>0</v>
      </c>
      <c r="M1970">
        <v>0</v>
      </c>
    </row>
    <row r="1971" spans="2:13" x14ac:dyDescent="0.2">
      <c r="B1971">
        <v>0</v>
      </c>
      <c r="C1971">
        <v>0</v>
      </c>
      <c r="D1971">
        <v>0</v>
      </c>
      <c r="E1971">
        <v>0</v>
      </c>
      <c r="F1971">
        <v>0</v>
      </c>
      <c r="G1971">
        <v>2222222</v>
      </c>
      <c r="H1971">
        <v>0</v>
      </c>
      <c r="I1971">
        <v>0</v>
      </c>
      <c r="J1971">
        <v>0</v>
      </c>
      <c r="K1971">
        <v>0</v>
      </c>
      <c r="L1971">
        <v>0</v>
      </c>
      <c r="M1971">
        <v>0</v>
      </c>
    </row>
    <row r="1972" spans="2:13" x14ac:dyDescent="0.2">
      <c r="B1972">
        <v>0</v>
      </c>
      <c r="C1972">
        <v>0</v>
      </c>
      <c r="D1972">
        <v>0</v>
      </c>
      <c r="E1972">
        <v>0</v>
      </c>
      <c r="F1972">
        <v>0</v>
      </c>
      <c r="G1972">
        <v>2222222</v>
      </c>
      <c r="H1972">
        <v>0</v>
      </c>
      <c r="I1972">
        <v>0</v>
      </c>
      <c r="J1972">
        <v>0</v>
      </c>
      <c r="K1972">
        <v>0</v>
      </c>
      <c r="L1972">
        <v>0</v>
      </c>
      <c r="M1972">
        <v>0</v>
      </c>
    </row>
    <row r="1973" spans="2:13" x14ac:dyDescent="0.2">
      <c r="B1973">
        <v>0</v>
      </c>
      <c r="C1973">
        <v>0</v>
      </c>
      <c r="D1973">
        <v>0</v>
      </c>
      <c r="E1973">
        <v>0</v>
      </c>
      <c r="F1973">
        <v>0</v>
      </c>
      <c r="G1973">
        <v>2222222</v>
      </c>
      <c r="H1973">
        <v>0</v>
      </c>
      <c r="I1973">
        <v>0</v>
      </c>
      <c r="J1973">
        <v>0</v>
      </c>
      <c r="K1973">
        <v>0</v>
      </c>
      <c r="L1973">
        <v>0</v>
      </c>
      <c r="M1973">
        <v>0</v>
      </c>
    </row>
    <row r="1974" spans="2:13" x14ac:dyDescent="0.2">
      <c r="B1974">
        <v>0</v>
      </c>
      <c r="C1974">
        <v>0</v>
      </c>
      <c r="D1974">
        <v>0</v>
      </c>
      <c r="E1974">
        <v>0</v>
      </c>
      <c r="F1974">
        <v>0</v>
      </c>
      <c r="G1974">
        <v>2222222</v>
      </c>
      <c r="H1974">
        <v>0</v>
      </c>
      <c r="I1974">
        <v>0</v>
      </c>
      <c r="J1974">
        <v>0</v>
      </c>
      <c r="K1974">
        <v>0</v>
      </c>
      <c r="L1974">
        <v>0</v>
      </c>
      <c r="M1974">
        <v>0</v>
      </c>
    </row>
    <row r="1975" spans="2:13" x14ac:dyDescent="0.2">
      <c r="B1975">
        <v>0</v>
      </c>
      <c r="C1975">
        <v>0</v>
      </c>
      <c r="D1975">
        <v>0</v>
      </c>
      <c r="E1975">
        <v>0</v>
      </c>
      <c r="F1975">
        <v>0</v>
      </c>
      <c r="G1975">
        <v>2222222</v>
      </c>
      <c r="H1975">
        <v>0</v>
      </c>
      <c r="I1975">
        <v>0</v>
      </c>
      <c r="J1975">
        <v>0</v>
      </c>
      <c r="K1975">
        <v>0</v>
      </c>
      <c r="L1975">
        <v>0</v>
      </c>
      <c r="M1975">
        <v>0</v>
      </c>
    </row>
    <row r="1976" spans="2:13" x14ac:dyDescent="0.2">
      <c r="B1976">
        <v>0</v>
      </c>
      <c r="C1976">
        <v>0</v>
      </c>
      <c r="D1976">
        <v>0</v>
      </c>
      <c r="E1976">
        <v>0</v>
      </c>
      <c r="F1976">
        <v>0</v>
      </c>
      <c r="G1976">
        <v>2222222</v>
      </c>
      <c r="H1976">
        <v>0</v>
      </c>
      <c r="I1976">
        <v>0</v>
      </c>
      <c r="J1976">
        <v>0</v>
      </c>
      <c r="K1976">
        <v>0</v>
      </c>
      <c r="L1976">
        <v>0</v>
      </c>
      <c r="M1976">
        <v>0</v>
      </c>
    </row>
    <row r="1977" spans="2:13" x14ac:dyDescent="0.2">
      <c r="B1977">
        <v>0</v>
      </c>
      <c r="C1977">
        <v>0</v>
      </c>
      <c r="D1977">
        <v>0</v>
      </c>
      <c r="E1977">
        <v>0</v>
      </c>
      <c r="F1977">
        <v>0</v>
      </c>
      <c r="G1977">
        <v>2222222</v>
      </c>
      <c r="H1977">
        <v>0</v>
      </c>
      <c r="I1977">
        <v>0</v>
      </c>
      <c r="J1977">
        <v>0</v>
      </c>
      <c r="K1977">
        <v>0</v>
      </c>
      <c r="L1977">
        <v>0</v>
      </c>
      <c r="M1977">
        <v>0</v>
      </c>
    </row>
    <row r="1978" spans="2:13" x14ac:dyDescent="0.2">
      <c r="B1978">
        <v>0</v>
      </c>
      <c r="C1978">
        <v>0</v>
      </c>
      <c r="D1978">
        <v>0</v>
      </c>
      <c r="E1978">
        <v>0</v>
      </c>
      <c r="F1978">
        <v>0</v>
      </c>
      <c r="G1978">
        <v>2222222</v>
      </c>
      <c r="H1978">
        <v>0</v>
      </c>
      <c r="I1978">
        <v>0</v>
      </c>
      <c r="J1978">
        <v>0</v>
      </c>
      <c r="K1978">
        <v>0</v>
      </c>
      <c r="L1978">
        <v>0</v>
      </c>
      <c r="M1978">
        <v>0</v>
      </c>
    </row>
    <row r="1979" spans="2:13" x14ac:dyDescent="0.2">
      <c r="B1979">
        <v>0</v>
      </c>
      <c r="C1979">
        <v>0</v>
      </c>
      <c r="D1979">
        <v>0</v>
      </c>
      <c r="E1979">
        <v>0</v>
      </c>
      <c r="F1979">
        <v>0</v>
      </c>
      <c r="G1979">
        <v>2222222</v>
      </c>
      <c r="H1979">
        <v>0</v>
      </c>
      <c r="I1979">
        <v>0</v>
      </c>
      <c r="J1979">
        <v>0</v>
      </c>
      <c r="K1979">
        <v>0</v>
      </c>
      <c r="L1979">
        <v>0</v>
      </c>
      <c r="M1979">
        <v>0</v>
      </c>
    </row>
    <row r="1980" spans="2:13" x14ac:dyDescent="0.2">
      <c r="B1980">
        <v>0</v>
      </c>
      <c r="C1980">
        <v>0</v>
      </c>
      <c r="D1980">
        <v>0</v>
      </c>
      <c r="E1980">
        <v>0</v>
      </c>
      <c r="F1980">
        <v>0</v>
      </c>
      <c r="G1980">
        <v>2222222</v>
      </c>
      <c r="H1980">
        <v>0</v>
      </c>
      <c r="I1980">
        <v>0</v>
      </c>
      <c r="J1980">
        <v>0</v>
      </c>
      <c r="K1980">
        <v>0</v>
      </c>
      <c r="L1980">
        <v>0</v>
      </c>
      <c r="M1980">
        <v>0</v>
      </c>
    </row>
    <row r="1981" spans="2:13" x14ac:dyDescent="0.2">
      <c r="B1981">
        <v>0</v>
      </c>
      <c r="C1981">
        <v>0</v>
      </c>
      <c r="D1981">
        <v>0</v>
      </c>
      <c r="E1981">
        <v>0</v>
      </c>
      <c r="F1981">
        <v>0</v>
      </c>
      <c r="G1981">
        <v>2222222</v>
      </c>
      <c r="H1981">
        <v>0</v>
      </c>
      <c r="I1981">
        <v>0</v>
      </c>
      <c r="J1981">
        <v>0</v>
      </c>
      <c r="K1981">
        <v>0</v>
      </c>
      <c r="L1981">
        <v>0</v>
      </c>
      <c r="M1981">
        <v>0</v>
      </c>
    </row>
    <row r="1982" spans="2:13" x14ac:dyDescent="0.2">
      <c r="B1982">
        <v>0</v>
      </c>
      <c r="C1982">
        <v>0</v>
      </c>
      <c r="D1982">
        <v>0</v>
      </c>
      <c r="E1982">
        <v>0</v>
      </c>
      <c r="F1982">
        <v>0</v>
      </c>
      <c r="G1982">
        <v>2222222</v>
      </c>
      <c r="H1982">
        <v>0</v>
      </c>
      <c r="I1982">
        <v>0</v>
      </c>
      <c r="J1982">
        <v>0</v>
      </c>
      <c r="K1982">
        <v>0</v>
      </c>
      <c r="L1982">
        <v>0</v>
      </c>
      <c r="M1982">
        <v>0</v>
      </c>
    </row>
    <row r="1983" spans="2:13" x14ac:dyDescent="0.2">
      <c r="B1983">
        <v>0</v>
      </c>
      <c r="C1983">
        <v>0</v>
      </c>
      <c r="D1983">
        <v>0</v>
      </c>
      <c r="E1983">
        <v>0</v>
      </c>
      <c r="F1983">
        <v>0</v>
      </c>
      <c r="G1983">
        <v>2222222</v>
      </c>
      <c r="H1983">
        <v>0</v>
      </c>
      <c r="I1983">
        <v>0</v>
      </c>
      <c r="J1983">
        <v>0</v>
      </c>
      <c r="K1983">
        <v>0</v>
      </c>
      <c r="L1983">
        <v>0</v>
      </c>
      <c r="M1983">
        <v>0</v>
      </c>
    </row>
    <row r="1984" spans="2:13" x14ac:dyDescent="0.2">
      <c r="B1984">
        <v>0</v>
      </c>
      <c r="C1984">
        <v>0</v>
      </c>
      <c r="D1984">
        <v>0</v>
      </c>
      <c r="E1984">
        <v>0</v>
      </c>
      <c r="F1984">
        <v>0</v>
      </c>
      <c r="G1984">
        <v>2222222</v>
      </c>
      <c r="H1984">
        <v>0</v>
      </c>
      <c r="I1984">
        <v>0</v>
      </c>
      <c r="J1984">
        <v>0</v>
      </c>
      <c r="K1984">
        <v>0</v>
      </c>
      <c r="L1984">
        <v>0</v>
      </c>
      <c r="M1984">
        <v>0</v>
      </c>
    </row>
    <row r="1985" spans="2:13" x14ac:dyDescent="0.2">
      <c r="B1985">
        <v>0</v>
      </c>
      <c r="C1985">
        <v>0</v>
      </c>
      <c r="D1985">
        <v>0</v>
      </c>
      <c r="E1985">
        <v>0</v>
      </c>
      <c r="F1985">
        <v>0</v>
      </c>
      <c r="G1985">
        <v>2222222</v>
      </c>
      <c r="H1985">
        <v>0</v>
      </c>
      <c r="I1985">
        <v>0</v>
      </c>
      <c r="J1985">
        <v>0</v>
      </c>
      <c r="K1985">
        <v>0</v>
      </c>
      <c r="L1985">
        <v>0</v>
      </c>
      <c r="M1985">
        <v>0</v>
      </c>
    </row>
    <row r="1986" spans="2:13" x14ac:dyDescent="0.2">
      <c r="B1986">
        <v>0</v>
      </c>
      <c r="C1986">
        <v>0</v>
      </c>
      <c r="D1986">
        <v>0</v>
      </c>
      <c r="E1986">
        <v>0</v>
      </c>
      <c r="F1986">
        <v>0</v>
      </c>
      <c r="G1986">
        <v>2222222</v>
      </c>
      <c r="H1986">
        <v>0</v>
      </c>
      <c r="I1986">
        <v>0</v>
      </c>
      <c r="J1986">
        <v>0</v>
      </c>
      <c r="K1986">
        <v>0</v>
      </c>
      <c r="L1986">
        <v>0</v>
      </c>
      <c r="M1986">
        <v>0</v>
      </c>
    </row>
    <row r="1987" spans="2:13" x14ac:dyDescent="0.2">
      <c r="B1987">
        <v>0</v>
      </c>
      <c r="C1987">
        <v>0</v>
      </c>
      <c r="D1987">
        <v>0</v>
      </c>
      <c r="E1987">
        <v>0</v>
      </c>
      <c r="F1987">
        <v>0</v>
      </c>
      <c r="G1987">
        <v>2222222</v>
      </c>
      <c r="H1987">
        <v>0</v>
      </c>
      <c r="I1987">
        <v>0</v>
      </c>
      <c r="J1987">
        <v>0</v>
      </c>
      <c r="K1987">
        <v>0</v>
      </c>
      <c r="L1987">
        <v>0</v>
      </c>
      <c r="M1987">
        <v>0</v>
      </c>
    </row>
    <row r="1988" spans="2:13" x14ac:dyDescent="0.2">
      <c r="B1988">
        <v>0</v>
      </c>
      <c r="C1988">
        <v>0</v>
      </c>
      <c r="D1988">
        <v>0</v>
      </c>
      <c r="E1988">
        <v>0</v>
      </c>
      <c r="F1988">
        <v>0</v>
      </c>
      <c r="G1988">
        <v>2222222</v>
      </c>
      <c r="H1988">
        <v>0</v>
      </c>
      <c r="I1988">
        <v>0</v>
      </c>
      <c r="J1988">
        <v>0</v>
      </c>
      <c r="K1988">
        <v>0</v>
      </c>
      <c r="L1988">
        <v>0</v>
      </c>
      <c r="M1988">
        <v>0</v>
      </c>
    </row>
    <row r="1989" spans="2:13" x14ac:dyDescent="0.2">
      <c r="B1989">
        <v>0</v>
      </c>
      <c r="C1989">
        <v>0</v>
      </c>
      <c r="D1989">
        <v>0</v>
      </c>
      <c r="E1989">
        <v>0</v>
      </c>
      <c r="F1989">
        <v>0</v>
      </c>
      <c r="G1989">
        <v>2222222</v>
      </c>
      <c r="H1989">
        <v>0</v>
      </c>
      <c r="I1989">
        <v>0</v>
      </c>
      <c r="J1989">
        <v>0</v>
      </c>
      <c r="K1989">
        <v>0</v>
      </c>
      <c r="L1989">
        <v>0</v>
      </c>
      <c r="M1989">
        <v>0</v>
      </c>
    </row>
    <row r="1990" spans="2:13" x14ac:dyDescent="0.2">
      <c r="B1990">
        <v>0</v>
      </c>
      <c r="C1990">
        <v>0</v>
      </c>
      <c r="D1990">
        <v>0</v>
      </c>
      <c r="E1990">
        <v>0</v>
      </c>
      <c r="F1990">
        <v>0</v>
      </c>
      <c r="G1990">
        <v>2222222</v>
      </c>
      <c r="H1990">
        <v>0</v>
      </c>
      <c r="I1990">
        <v>0</v>
      </c>
      <c r="J1990">
        <v>0</v>
      </c>
      <c r="K1990">
        <v>0</v>
      </c>
      <c r="L1990">
        <v>0</v>
      </c>
      <c r="M1990">
        <v>0</v>
      </c>
    </row>
    <row r="1991" spans="2:13" x14ac:dyDescent="0.2">
      <c r="B1991">
        <v>0</v>
      </c>
      <c r="C1991">
        <v>0</v>
      </c>
      <c r="D1991">
        <v>0</v>
      </c>
      <c r="E1991">
        <v>0</v>
      </c>
      <c r="F1991">
        <v>0</v>
      </c>
      <c r="G1991">
        <v>2222222</v>
      </c>
      <c r="H1991">
        <v>0</v>
      </c>
      <c r="I1991">
        <v>0</v>
      </c>
      <c r="J1991">
        <v>0</v>
      </c>
      <c r="K1991">
        <v>0</v>
      </c>
      <c r="L1991">
        <v>0</v>
      </c>
      <c r="M1991">
        <v>0</v>
      </c>
    </row>
    <row r="1992" spans="2:13" x14ac:dyDescent="0.2">
      <c r="B1992">
        <v>0</v>
      </c>
      <c r="C1992">
        <v>0</v>
      </c>
      <c r="D1992">
        <v>0</v>
      </c>
      <c r="E1992">
        <v>0</v>
      </c>
      <c r="F1992">
        <v>0</v>
      </c>
      <c r="G1992">
        <v>2222222</v>
      </c>
      <c r="H1992">
        <v>0</v>
      </c>
      <c r="I1992">
        <v>0</v>
      </c>
      <c r="J1992">
        <v>0</v>
      </c>
      <c r="K1992">
        <v>0</v>
      </c>
      <c r="L1992">
        <v>0</v>
      </c>
      <c r="M1992">
        <v>0</v>
      </c>
    </row>
    <row r="1993" spans="2:13" x14ac:dyDescent="0.2">
      <c r="B1993">
        <v>0</v>
      </c>
      <c r="C1993">
        <v>0</v>
      </c>
      <c r="D1993">
        <v>0</v>
      </c>
      <c r="E1993">
        <v>0</v>
      </c>
      <c r="F1993">
        <v>0</v>
      </c>
      <c r="G1993">
        <v>2222222</v>
      </c>
      <c r="H1993">
        <v>0</v>
      </c>
      <c r="I1993">
        <v>0</v>
      </c>
      <c r="J1993">
        <v>0</v>
      </c>
      <c r="K1993">
        <v>0</v>
      </c>
      <c r="L1993">
        <v>0</v>
      </c>
      <c r="M1993">
        <v>0</v>
      </c>
    </row>
    <row r="1994" spans="2:13" x14ac:dyDescent="0.2">
      <c r="B1994">
        <v>0</v>
      </c>
      <c r="C1994">
        <v>0</v>
      </c>
      <c r="D1994">
        <v>0</v>
      </c>
      <c r="E1994">
        <v>0</v>
      </c>
      <c r="F1994">
        <v>0</v>
      </c>
      <c r="G1994">
        <v>2222222</v>
      </c>
      <c r="H1994">
        <v>0</v>
      </c>
      <c r="I1994">
        <v>0</v>
      </c>
      <c r="J1994">
        <v>0</v>
      </c>
      <c r="K1994">
        <v>0</v>
      </c>
      <c r="L1994">
        <v>0</v>
      </c>
      <c r="M1994">
        <v>0</v>
      </c>
    </row>
    <row r="1995" spans="2:13" x14ac:dyDescent="0.2">
      <c r="B1995">
        <v>0</v>
      </c>
      <c r="C1995">
        <v>0</v>
      </c>
      <c r="D1995">
        <v>0</v>
      </c>
      <c r="E1995">
        <v>0</v>
      </c>
      <c r="F1995">
        <v>0</v>
      </c>
      <c r="G1995">
        <v>2222222</v>
      </c>
      <c r="H1995">
        <v>0</v>
      </c>
      <c r="I1995">
        <v>0</v>
      </c>
      <c r="J1995">
        <v>0</v>
      </c>
      <c r="K1995">
        <v>0</v>
      </c>
      <c r="L1995">
        <v>0</v>
      </c>
      <c r="M1995">
        <v>0</v>
      </c>
    </row>
    <row r="1996" spans="2:13" x14ac:dyDescent="0.2">
      <c r="B1996">
        <v>0</v>
      </c>
      <c r="C1996">
        <v>0</v>
      </c>
      <c r="D1996">
        <v>0</v>
      </c>
      <c r="E1996">
        <v>0</v>
      </c>
      <c r="F1996">
        <v>0</v>
      </c>
      <c r="G1996">
        <v>2222222</v>
      </c>
      <c r="H1996">
        <v>0</v>
      </c>
      <c r="I1996">
        <v>0</v>
      </c>
      <c r="J1996">
        <v>0</v>
      </c>
      <c r="K1996">
        <v>0</v>
      </c>
      <c r="L1996">
        <v>0</v>
      </c>
      <c r="M1996">
        <v>0</v>
      </c>
    </row>
    <row r="1997" spans="2:13" x14ac:dyDescent="0.2">
      <c r="B1997">
        <v>0</v>
      </c>
      <c r="C1997">
        <v>0</v>
      </c>
      <c r="D1997">
        <v>0</v>
      </c>
      <c r="E1997">
        <v>0</v>
      </c>
      <c r="F1997">
        <v>0</v>
      </c>
      <c r="G1997">
        <v>2222222</v>
      </c>
      <c r="H1997">
        <v>0</v>
      </c>
      <c r="I1997">
        <v>0</v>
      </c>
      <c r="J1997">
        <v>0</v>
      </c>
      <c r="K1997">
        <v>0</v>
      </c>
      <c r="L1997">
        <v>0</v>
      </c>
      <c r="M1997">
        <v>0</v>
      </c>
    </row>
    <row r="1998" spans="2:13" x14ac:dyDescent="0.2">
      <c r="B1998">
        <v>0</v>
      </c>
      <c r="C1998">
        <v>0</v>
      </c>
      <c r="D1998">
        <v>0</v>
      </c>
      <c r="E1998">
        <v>0</v>
      </c>
      <c r="F1998">
        <v>0</v>
      </c>
      <c r="G1998">
        <v>2222222</v>
      </c>
      <c r="H1998">
        <v>0</v>
      </c>
      <c r="I1998">
        <v>0</v>
      </c>
      <c r="J1998">
        <v>0</v>
      </c>
      <c r="K1998">
        <v>0</v>
      </c>
      <c r="L1998">
        <v>0</v>
      </c>
      <c r="M1998">
        <v>0</v>
      </c>
    </row>
    <row r="1999" spans="2:13" x14ac:dyDescent="0.2">
      <c r="B1999">
        <v>0</v>
      </c>
      <c r="C1999">
        <v>0</v>
      </c>
      <c r="D1999">
        <v>0</v>
      </c>
      <c r="E1999">
        <v>0</v>
      </c>
      <c r="F1999">
        <v>0</v>
      </c>
      <c r="G1999">
        <v>2222222</v>
      </c>
      <c r="H1999">
        <v>0</v>
      </c>
      <c r="I1999">
        <v>0</v>
      </c>
      <c r="J1999">
        <v>0</v>
      </c>
      <c r="K1999">
        <v>0</v>
      </c>
      <c r="L1999">
        <v>0</v>
      </c>
      <c r="M1999">
        <v>0</v>
      </c>
    </row>
    <row r="2000" spans="2:13" x14ac:dyDescent="0.2">
      <c r="B2000">
        <v>0</v>
      </c>
      <c r="C2000">
        <v>0</v>
      </c>
      <c r="D2000">
        <v>0</v>
      </c>
      <c r="E2000">
        <v>0</v>
      </c>
      <c r="F2000">
        <v>0</v>
      </c>
      <c r="G2000">
        <v>2222222</v>
      </c>
      <c r="H2000">
        <v>0</v>
      </c>
      <c r="I2000">
        <v>0</v>
      </c>
      <c r="J2000">
        <v>0</v>
      </c>
      <c r="K2000">
        <v>0</v>
      </c>
      <c r="L2000">
        <v>0</v>
      </c>
      <c r="M2000">
        <v>0</v>
      </c>
    </row>
    <row r="2001" spans="2:13" x14ac:dyDescent="0.2">
      <c r="B2001">
        <v>0</v>
      </c>
      <c r="C2001">
        <v>0</v>
      </c>
      <c r="D2001">
        <v>0</v>
      </c>
      <c r="E2001">
        <v>0</v>
      </c>
      <c r="F2001">
        <v>0</v>
      </c>
      <c r="G2001">
        <v>2222222</v>
      </c>
      <c r="H2001">
        <v>0</v>
      </c>
      <c r="I2001">
        <v>0</v>
      </c>
      <c r="J2001">
        <v>0</v>
      </c>
      <c r="K2001">
        <v>0</v>
      </c>
      <c r="L2001">
        <v>0</v>
      </c>
      <c r="M2001">
        <v>0</v>
      </c>
    </row>
    <row r="2002" spans="2:13" x14ac:dyDescent="0.2">
      <c r="B2002">
        <v>0</v>
      </c>
      <c r="C2002">
        <v>0</v>
      </c>
      <c r="D2002">
        <v>0</v>
      </c>
      <c r="E2002">
        <v>0</v>
      </c>
      <c r="F2002">
        <v>0</v>
      </c>
      <c r="G2002">
        <v>2222222</v>
      </c>
      <c r="H2002">
        <v>0</v>
      </c>
      <c r="I2002">
        <v>0</v>
      </c>
      <c r="J2002">
        <v>0</v>
      </c>
      <c r="K2002">
        <v>0</v>
      </c>
      <c r="L2002">
        <v>0</v>
      </c>
      <c r="M2002">
        <v>0</v>
      </c>
    </row>
    <row r="2003" spans="2:13" x14ac:dyDescent="0.2">
      <c r="B2003">
        <v>0</v>
      </c>
      <c r="C2003">
        <v>0</v>
      </c>
      <c r="D2003">
        <v>0</v>
      </c>
      <c r="E2003">
        <v>0</v>
      </c>
      <c r="F2003">
        <v>0</v>
      </c>
      <c r="G2003">
        <v>2222222</v>
      </c>
      <c r="H2003">
        <v>0</v>
      </c>
      <c r="I2003">
        <v>0</v>
      </c>
      <c r="J2003">
        <v>0</v>
      </c>
      <c r="K2003">
        <v>0</v>
      </c>
      <c r="L2003">
        <v>0</v>
      </c>
      <c r="M2003">
        <v>0</v>
      </c>
    </row>
    <row r="2004" spans="2:13" x14ac:dyDescent="0.2">
      <c r="B2004">
        <v>0</v>
      </c>
      <c r="C2004">
        <v>0</v>
      </c>
      <c r="D2004">
        <v>0</v>
      </c>
      <c r="E2004">
        <v>0</v>
      </c>
      <c r="F2004">
        <v>0</v>
      </c>
      <c r="G2004">
        <v>2222222</v>
      </c>
      <c r="H2004">
        <v>0</v>
      </c>
      <c r="I2004">
        <v>0</v>
      </c>
      <c r="J2004">
        <v>0</v>
      </c>
      <c r="K2004">
        <v>0</v>
      </c>
      <c r="L2004">
        <v>0</v>
      </c>
      <c r="M2004">
        <v>0</v>
      </c>
    </row>
    <row r="2005" spans="2:13" x14ac:dyDescent="0.2">
      <c r="B2005">
        <v>0</v>
      </c>
      <c r="C2005">
        <v>0</v>
      </c>
      <c r="D2005">
        <v>0</v>
      </c>
      <c r="E2005">
        <v>0</v>
      </c>
      <c r="F2005">
        <v>0</v>
      </c>
      <c r="G2005">
        <v>2222222</v>
      </c>
      <c r="H2005">
        <v>0</v>
      </c>
      <c r="I2005">
        <v>0</v>
      </c>
      <c r="J2005">
        <v>0</v>
      </c>
      <c r="K2005">
        <v>0</v>
      </c>
      <c r="L2005">
        <v>0</v>
      </c>
      <c r="M2005">
        <v>0</v>
      </c>
    </row>
    <row r="2006" spans="2:13" x14ac:dyDescent="0.2">
      <c r="B2006">
        <v>0</v>
      </c>
      <c r="C2006">
        <v>0</v>
      </c>
      <c r="D2006">
        <v>0</v>
      </c>
      <c r="E2006">
        <v>0</v>
      </c>
      <c r="F2006">
        <v>0</v>
      </c>
      <c r="G2006">
        <v>2222222</v>
      </c>
      <c r="H2006">
        <v>0</v>
      </c>
      <c r="I2006">
        <v>0</v>
      </c>
      <c r="J2006">
        <v>0</v>
      </c>
      <c r="K2006">
        <v>0</v>
      </c>
      <c r="L2006">
        <v>0</v>
      </c>
      <c r="M2006">
        <v>0</v>
      </c>
    </row>
    <row r="2007" spans="2:13" x14ac:dyDescent="0.2">
      <c r="B2007">
        <v>0</v>
      </c>
      <c r="C2007">
        <v>0</v>
      </c>
      <c r="D2007">
        <v>0</v>
      </c>
      <c r="E2007">
        <v>0</v>
      </c>
      <c r="F2007">
        <v>0</v>
      </c>
      <c r="G2007">
        <v>2222222</v>
      </c>
      <c r="H2007">
        <v>0</v>
      </c>
      <c r="I2007">
        <v>0</v>
      </c>
      <c r="J2007">
        <v>0</v>
      </c>
      <c r="K2007">
        <v>0</v>
      </c>
      <c r="L2007">
        <v>0</v>
      </c>
      <c r="M2007">
        <v>0</v>
      </c>
    </row>
    <row r="2008" spans="2:13" x14ac:dyDescent="0.2">
      <c r="B2008">
        <v>0</v>
      </c>
      <c r="C2008">
        <v>0</v>
      </c>
      <c r="D2008">
        <v>0</v>
      </c>
      <c r="E2008">
        <v>0</v>
      </c>
      <c r="F2008">
        <v>0</v>
      </c>
      <c r="G2008">
        <v>2222222</v>
      </c>
      <c r="H2008">
        <v>0</v>
      </c>
      <c r="I2008">
        <v>0</v>
      </c>
      <c r="J2008">
        <v>0</v>
      </c>
      <c r="K2008">
        <v>0</v>
      </c>
      <c r="L2008">
        <v>0</v>
      </c>
      <c r="M2008">
        <v>0</v>
      </c>
    </row>
    <row r="2009" spans="2:13" x14ac:dyDescent="0.2">
      <c r="B2009">
        <v>0</v>
      </c>
      <c r="C2009">
        <v>0</v>
      </c>
      <c r="D2009">
        <v>0</v>
      </c>
      <c r="E2009">
        <v>0</v>
      </c>
      <c r="F2009">
        <v>0</v>
      </c>
      <c r="G2009">
        <v>2222222</v>
      </c>
      <c r="H2009">
        <v>0</v>
      </c>
      <c r="I2009">
        <v>0</v>
      </c>
      <c r="J2009">
        <v>0</v>
      </c>
      <c r="K2009">
        <v>0</v>
      </c>
      <c r="L2009">
        <v>0</v>
      </c>
      <c r="M2009">
        <v>0</v>
      </c>
    </row>
    <row r="2010" spans="2:13" x14ac:dyDescent="0.2">
      <c r="B2010">
        <v>0</v>
      </c>
      <c r="C2010">
        <v>0</v>
      </c>
      <c r="D2010">
        <v>0</v>
      </c>
      <c r="E2010">
        <v>0</v>
      </c>
      <c r="F2010">
        <v>0</v>
      </c>
      <c r="G2010">
        <v>2222222</v>
      </c>
      <c r="H2010">
        <v>0</v>
      </c>
      <c r="I2010">
        <v>0</v>
      </c>
      <c r="J2010">
        <v>0</v>
      </c>
      <c r="K2010">
        <v>0</v>
      </c>
      <c r="L2010">
        <v>0</v>
      </c>
      <c r="M2010">
        <v>0</v>
      </c>
    </row>
    <row r="2011" spans="2:13" x14ac:dyDescent="0.2">
      <c r="B2011">
        <v>0</v>
      </c>
      <c r="C2011">
        <v>0</v>
      </c>
      <c r="D2011">
        <v>0</v>
      </c>
      <c r="E2011">
        <v>0</v>
      </c>
      <c r="F2011">
        <v>0</v>
      </c>
      <c r="G2011">
        <v>2222222</v>
      </c>
      <c r="H2011">
        <v>0</v>
      </c>
      <c r="I2011">
        <v>0</v>
      </c>
      <c r="J2011">
        <v>0</v>
      </c>
      <c r="K2011">
        <v>0</v>
      </c>
      <c r="L2011">
        <v>0</v>
      </c>
      <c r="M2011">
        <v>0</v>
      </c>
    </row>
    <row r="2012" spans="2:13" x14ac:dyDescent="0.2">
      <c r="B2012">
        <v>0</v>
      </c>
      <c r="C2012">
        <v>0</v>
      </c>
      <c r="D2012">
        <v>0</v>
      </c>
      <c r="E2012">
        <v>0</v>
      </c>
      <c r="F2012">
        <v>0</v>
      </c>
      <c r="G2012">
        <v>2222222</v>
      </c>
      <c r="H2012">
        <v>0</v>
      </c>
      <c r="I2012">
        <v>0</v>
      </c>
      <c r="J2012">
        <v>0</v>
      </c>
      <c r="K2012">
        <v>0</v>
      </c>
      <c r="L2012">
        <v>0</v>
      </c>
      <c r="M2012">
        <v>0</v>
      </c>
    </row>
    <row r="2013" spans="2:13" x14ac:dyDescent="0.2">
      <c r="B2013">
        <v>0</v>
      </c>
      <c r="C2013">
        <v>0</v>
      </c>
      <c r="D2013">
        <v>0</v>
      </c>
      <c r="E2013">
        <v>0</v>
      </c>
      <c r="F2013">
        <v>0</v>
      </c>
      <c r="G2013">
        <v>2222222</v>
      </c>
      <c r="H2013">
        <v>0</v>
      </c>
      <c r="I2013">
        <v>0</v>
      </c>
      <c r="J2013">
        <v>0</v>
      </c>
      <c r="K2013">
        <v>0</v>
      </c>
      <c r="L2013">
        <v>0</v>
      </c>
      <c r="M2013">
        <v>0</v>
      </c>
    </row>
    <row r="2014" spans="2:13" x14ac:dyDescent="0.2">
      <c r="B2014">
        <v>0</v>
      </c>
      <c r="C2014">
        <v>0</v>
      </c>
      <c r="D2014">
        <v>0</v>
      </c>
      <c r="E2014">
        <v>0</v>
      </c>
      <c r="F2014">
        <v>0</v>
      </c>
      <c r="G2014">
        <v>2222222</v>
      </c>
      <c r="H2014">
        <v>0</v>
      </c>
      <c r="I2014">
        <v>0</v>
      </c>
      <c r="J2014">
        <v>0</v>
      </c>
      <c r="K2014">
        <v>0</v>
      </c>
      <c r="L2014">
        <v>0</v>
      </c>
      <c r="M2014">
        <v>0</v>
      </c>
    </row>
    <row r="2015" spans="2:13" x14ac:dyDescent="0.2">
      <c r="B2015">
        <v>0</v>
      </c>
      <c r="C2015">
        <v>0</v>
      </c>
      <c r="D2015">
        <v>0</v>
      </c>
      <c r="E2015">
        <v>0</v>
      </c>
      <c r="F2015">
        <v>0</v>
      </c>
      <c r="G2015">
        <v>2222222</v>
      </c>
      <c r="H2015">
        <v>0</v>
      </c>
      <c r="I2015">
        <v>0</v>
      </c>
      <c r="J2015">
        <v>0</v>
      </c>
      <c r="K2015">
        <v>0</v>
      </c>
      <c r="L2015">
        <v>0</v>
      </c>
      <c r="M2015">
        <v>0</v>
      </c>
    </row>
    <row r="2016" spans="2:13" x14ac:dyDescent="0.2">
      <c r="B2016">
        <v>0</v>
      </c>
      <c r="C2016">
        <v>0</v>
      </c>
      <c r="D2016">
        <v>0</v>
      </c>
      <c r="E2016">
        <v>0</v>
      </c>
      <c r="F2016">
        <v>0</v>
      </c>
      <c r="G2016">
        <v>2222222</v>
      </c>
      <c r="H2016">
        <v>0</v>
      </c>
      <c r="I2016">
        <v>0</v>
      </c>
      <c r="J2016">
        <v>0</v>
      </c>
      <c r="K2016">
        <v>0</v>
      </c>
      <c r="L2016">
        <v>0</v>
      </c>
      <c r="M2016">
        <v>0</v>
      </c>
    </row>
    <row r="2017" spans="2:13" x14ac:dyDescent="0.2">
      <c r="B2017">
        <v>0</v>
      </c>
      <c r="C2017">
        <v>0</v>
      </c>
      <c r="D2017">
        <v>0</v>
      </c>
      <c r="E2017">
        <v>0</v>
      </c>
      <c r="F2017">
        <v>0</v>
      </c>
      <c r="G2017">
        <v>2222222</v>
      </c>
      <c r="H2017">
        <v>0</v>
      </c>
      <c r="I2017">
        <v>0</v>
      </c>
      <c r="J2017">
        <v>0</v>
      </c>
      <c r="K2017">
        <v>0</v>
      </c>
      <c r="L2017">
        <v>0</v>
      </c>
      <c r="M2017">
        <v>0</v>
      </c>
    </row>
    <row r="2018" spans="2:13" x14ac:dyDescent="0.2">
      <c r="B2018">
        <v>0</v>
      </c>
      <c r="C2018">
        <v>0</v>
      </c>
      <c r="D2018">
        <v>0</v>
      </c>
      <c r="E2018">
        <v>0</v>
      </c>
      <c r="F2018">
        <v>0</v>
      </c>
      <c r="G2018">
        <v>2222222</v>
      </c>
      <c r="H2018">
        <v>0</v>
      </c>
      <c r="I2018">
        <v>0</v>
      </c>
      <c r="J2018">
        <v>0</v>
      </c>
      <c r="K2018">
        <v>0</v>
      </c>
      <c r="L2018">
        <v>0</v>
      </c>
      <c r="M2018">
        <v>0</v>
      </c>
    </row>
    <row r="2019" spans="2:13" x14ac:dyDescent="0.2">
      <c r="B2019">
        <v>0</v>
      </c>
      <c r="C2019">
        <v>0</v>
      </c>
      <c r="D2019">
        <v>0</v>
      </c>
      <c r="E2019">
        <v>0</v>
      </c>
      <c r="F2019">
        <v>0</v>
      </c>
      <c r="G2019">
        <v>2222222</v>
      </c>
      <c r="H2019">
        <v>0</v>
      </c>
      <c r="I2019">
        <v>0</v>
      </c>
      <c r="J2019">
        <v>0</v>
      </c>
      <c r="K2019">
        <v>0</v>
      </c>
      <c r="L2019">
        <v>0</v>
      </c>
      <c r="M2019">
        <v>0</v>
      </c>
    </row>
    <row r="2020" spans="2:13" x14ac:dyDescent="0.2">
      <c r="B2020">
        <v>0</v>
      </c>
      <c r="C2020">
        <v>0</v>
      </c>
      <c r="D2020">
        <v>0</v>
      </c>
      <c r="E2020">
        <v>0</v>
      </c>
      <c r="F2020">
        <v>0</v>
      </c>
      <c r="G2020">
        <v>2222222</v>
      </c>
      <c r="H2020">
        <v>0</v>
      </c>
      <c r="I2020">
        <v>0</v>
      </c>
      <c r="J2020">
        <v>0</v>
      </c>
      <c r="K2020">
        <v>0</v>
      </c>
      <c r="L2020">
        <v>0</v>
      </c>
      <c r="M2020">
        <v>0</v>
      </c>
    </row>
    <row r="2021" spans="2:13" x14ac:dyDescent="0.2">
      <c r="B2021">
        <v>0</v>
      </c>
      <c r="C2021">
        <v>0</v>
      </c>
      <c r="D2021">
        <v>0</v>
      </c>
      <c r="E2021">
        <v>0</v>
      </c>
      <c r="F2021">
        <v>0</v>
      </c>
      <c r="G2021">
        <v>2222222</v>
      </c>
      <c r="H2021">
        <v>0</v>
      </c>
      <c r="I2021">
        <v>0</v>
      </c>
      <c r="J2021">
        <v>0</v>
      </c>
      <c r="K2021">
        <v>0</v>
      </c>
      <c r="L2021">
        <v>0</v>
      </c>
      <c r="M2021">
        <v>0</v>
      </c>
    </row>
    <row r="2022" spans="2:13" x14ac:dyDescent="0.2">
      <c r="B2022">
        <v>0</v>
      </c>
      <c r="C2022">
        <v>0</v>
      </c>
      <c r="D2022">
        <v>0</v>
      </c>
      <c r="E2022">
        <v>0</v>
      </c>
      <c r="F2022">
        <v>0</v>
      </c>
      <c r="G2022">
        <v>2222222</v>
      </c>
      <c r="H2022">
        <v>0</v>
      </c>
      <c r="I2022">
        <v>0</v>
      </c>
      <c r="J2022">
        <v>0</v>
      </c>
      <c r="K2022">
        <v>0</v>
      </c>
      <c r="L2022">
        <v>0</v>
      </c>
      <c r="M2022">
        <v>0</v>
      </c>
    </row>
    <row r="2023" spans="2:13" x14ac:dyDescent="0.2">
      <c r="B2023">
        <v>0</v>
      </c>
      <c r="C2023">
        <v>0</v>
      </c>
      <c r="D2023">
        <v>0</v>
      </c>
      <c r="E2023">
        <v>0</v>
      </c>
      <c r="F2023">
        <v>0</v>
      </c>
      <c r="G2023">
        <v>2222222</v>
      </c>
      <c r="H2023">
        <v>0</v>
      </c>
      <c r="I2023">
        <v>0</v>
      </c>
      <c r="J2023">
        <v>0</v>
      </c>
      <c r="K2023">
        <v>0</v>
      </c>
      <c r="L2023">
        <v>0</v>
      </c>
      <c r="M2023">
        <v>0</v>
      </c>
    </row>
    <row r="2024" spans="2:13" x14ac:dyDescent="0.2">
      <c r="B2024">
        <v>0</v>
      </c>
      <c r="C2024">
        <v>0</v>
      </c>
      <c r="D2024">
        <v>0</v>
      </c>
      <c r="E2024">
        <v>0</v>
      </c>
      <c r="F2024">
        <v>0</v>
      </c>
      <c r="G2024">
        <v>2222222</v>
      </c>
      <c r="H2024">
        <v>0</v>
      </c>
      <c r="I2024">
        <v>0</v>
      </c>
      <c r="J2024">
        <v>0</v>
      </c>
      <c r="K2024">
        <v>0</v>
      </c>
      <c r="L2024">
        <v>0</v>
      </c>
      <c r="M2024">
        <v>0</v>
      </c>
    </row>
    <row r="2025" spans="2:13" x14ac:dyDescent="0.2">
      <c r="B2025">
        <v>0</v>
      </c>
      <c r="C2025">
        <v>0</v>
      </c>
      <c r="D2025">
        <v>0</v>
      </c>
      <c r="E2025">
        <v>0</v>
      </c>
      <c r="F2025">
        <v>0</v>
      </c>
      <c r="G2025">
        <v>2222222</v>
      </c>
      <c r="H2025">
        <v>0</v>
      </c>
      <c r="I2025">
        <v>0</v>
      </c>
      <c r="J2025">
        <v>0</v>
      </c>
      <c r="K2025">
        <v>0</v>
      </c>
      <c r="L2025">
        <v>0</v>
      </c>
      <c r="M2025">
        <v>0</v>
      </c>
    </row>
    <row r="2026" spans="2:13" x14ac:dyDescent="0.2">
      <c r="B2026">
        <v>0</v>
      </c>
      <c r="C2026">
        <v>0</v>
      </c>
      <c r="D2026">
        <v>0</v>
      </c>
      <c r="E2026">
        <v>0</v>
      </c>
      <c r="F2026">
        <v>0</v>
      </c>
      <c r="G2026">
        <v>2222222</v>
      </c>
      <c r="H2026">
        <v>0</v>
      </c>
      <c r="I2026">
        <v>0</v>
      </c>
      <c r="J2026">
        <v>0</v>
      </c>
      <c r="K2026">
        <v>0</v>
      </c>
      <c r="L2026">
        <v>0</v>
      </c>
      <c r="M2026">
        <v>0</v>
      </c>
    </row>
    <row r="2027" spans="2:13" x14ac:dyDescent="0.2">
      <c r="B2027">
        <v>0</v>
      </c>
      <c r="C2027">
        <v>0</v>
      </c>
      <c r="D2027">
        <v>0</v>
      </c>
      <c r="E2027">
        <v>0</v>
      </c>
      <c r="F2027">
        <v>0</v>
      </c>
      <c r="G2027">
        <v>2222222</v>
      </c>
      <c r="H2027">
        <v>0</v>
      </c>
      <c r="I2027">
        <v>0</v>
      </c>
      <c r="J2027">
        <v>0</v>
      </c>
      <c r="K2027">
        <v>0</v>
      </c>
      <c r="L2027">
        <v>0</v>
      </c>
      <c r="M2027">
        <v>0</v>
      </c>
    </row>
    <row r="2028" spans="2:13" x14ac:dyDescent="0.2">
      <c r="B2028">
        <v>0</v>
      </c>
      <c r="C2028">
        <v>0</v>
      </c>
      <c r="D2028">
        <v>0</v>
      </c>
      <c r="E2028">
        <v>0</v>
      </c>
      <c r="F2028">
        <v>0</v>
      </c>
      <c r="G2028">
        <v>2222222</v>
      </c>
      <c r="H2028">
        <v>0</v>
      </c>
      <c r="I2028">
        <v>0</v>
      </c>
      <c r="J2028">
        <v>0</v>
      </c>
      <c r="K2028">
        <v>0</v>
      </c>
      <c r="L2028">
        <v>0</v>
      </c>
      <c r="M2028">
        <v>0</v>
      </c>
    </row>
    <row r="2029" spans="2:13" x14ac:dyDescent="0.2">
      <c r="B2029">
        <v>0</v>
      </c>
      <c r="C2029">
        <v>0</v>
      </c>
      <c r="D2029">
        <v>0</v>
      </c>
      <c r="E2029">
        <v>0</v>
      </c>
      <c r="F2029">
        <v>0</v>
      </c>
      <c r="G2029">
        <v>2222222</v>
      </c>
      <c r="H2029">
        <v>0</v>
      </c>
      <c r="I2029">
        <v>0</v>
      </c>
      <c r="J2029">
        <v>0</v>
      </c>
      <c r="K2029">
        <v>0</v>
      </c>
      <c r="L2029">
        <v>0</v>
      </c>
      <c r="M2029">
        <v>0</v>
      </c>
    </row>
    <row r="2030" spans="2:13" x14ac:dyDescent="0.2">
      <c r="B2030">
        <v>0</v>
      </c>
      <c r="C2030">
        <v>0</v>
      </c>
      <c r="D2030">
        <v>0</v>
      </c>
      <c r="E2030">
        <v>0</v>
      </c>
      <c r="F2030">
        <v>0</v>
      </c>
      <c r="G2030">
        <v>2222222</v>
      </c>
      <c r="H2030">
        <v>0</v>
      </c>
      <c r="I2030">
        <v>0</v>
      </c>
      <c r="J2030">
        <v>0</v>
      </c>
      <c r="K2030">
        <v>0</v>
      </c>
      <c r="L2030">
        <v>0</v>
      </c>
      <c r="M2030">
        <v>0</v>
      </c>
    </row>
    <row r="2031" spans="2:13" x14ac:dyDescent="0.2">
      <c r="B2031">
        <v>0</v>
      </c>
      <c r="C2031">
        <v>0</v>
      </c>
      <c r="D2031">
        <v>0</v>
      </c>
      <c r="E2031">
        <v>0</v>
      </c>
      <c r="F2031">
        <v>0</v>
      </c>
      <c r="G2031">
        <v>2222222</v>
      </c>
      <c r="H2031">
        <v>0</v>
      </c>
      <c r="I2031">
        <v>0</v>
      </c>
      <c r="J2031">
        <v>0</v>
      </c>
      <c r="K2031">
        <v>0</v>
      </c>
      <c r="L2031">
        <v>0</v>
      </c>
      <c r="M2031">
        <v>0</v>
      </c>
    </row>
    <row r="2032" spans="2:13" x14ac:dyDescent="0.2">
      <c r="B2032">
        <v>0</v>
      </c>
      <c r="C2032">
        <v>0</v>
      </c>
      <c r="D2032">
        <v>0</v>
      </c>
      <c r="E2032">
        <v>0</v>
      </c>
      <c r="F2032">
        <v>0</v>
      </c>
      <c r="G2032">
        <v>2222222</v>
      </c>
      <c r="H2032">
        <v>0</v>
      </c>
      <c r="I2032">
        <v>0</v>
      </c>
      <c r="J2032">
        <v>0</v>
      </c>
      <c r="K2032">
        <v>0</v>
      </c>
      <c r="L2032">
        <v>0</v>
      </c>
      <c r="M2032">
        <v>0</v>
      </c>
    </row>
    <row r="2033" spans="2:13" x14ac:dyDescent="0.2">
      <c r="B2033">
        <v>0</v>
      </c>
      <c r="C2033">
        <v>0</v>
      </c>
      <c r="D2033">
        <v>0</v>
      </c>
      <c r="E2033">
        <v>0</v>
      </c>
      <c r="F2033">
        <v>0</v>
      </c>
      <c r="G2033">
        <v>2222222</v>
      </c>
      <c r="H2033">
        <v>0</v>
      </c>
      <c r="I2033">
        <v>0</v>
      </c>
      <c r="J2033">
        <v>0</v>
      </c>
      <c r="K2033">
        <v>0</v>
      </c>
      <c r="L2033">
        <v>0</v>
      </c>
      <c r="M2033">
        <v>0</v>
      </c>
    </row>
    <row r="2034" spans="2:13" x14ac:dyDescent="0.2">
      <c r="B2034">
        <v>0</v>
      </c>
      <c r="C2034">
        <v>0</v>
      </c>
      <c r="D2034">
        <v>0</v>
      </c>
      <c r="E2034">
        <v>0</v>
      </c>
      <c r="F2034">
        <v>0</v>
      </c>
      <c r="G2034">
        <v>2222222</v>
      </c>
      <c r="H2034">
        <v>0</v>
      </c>
      <c r="I2034">
        <v>0</v>
      </c>
      <c r="J2034">
        <v>0</v>
      </c>
      <c r="K2034">
        <v>0</v>
      </c>
      <c r="L2034">
        <v>0</v>
      </c>
      <c r="M2034">
        <v>0</v>
      </c>
    </row>
    <row r="2035" spans="2:13" x14ac:dyDescent="0.2">
      <c r="B2035">
        <v>0</v>
      </c>
      <c r="C2035">
        <v>0</v>
      </c>
      <c r="D2035">
        <v>0</v>
      </c>
      <c r="E2035">
        <v>0</v>
      </c>
      <c r="F2035">
        <v>0</v>
      </c>
      <c r="G2035">
        <v>2222222</v>
      </c>
      <c r="H2035">
        <v>0</v>
      </c>
      <c r="I2035">
        <v>0</v>
      </c>
      <c r="J2035">
        <v>0</v>
      </c>
      <c r="K2035">
        <v>0</v>
      </c>
      <c r="L2035">
        <v>0</v>
      </c>
      <c r="M2035">
        <v>0</v>
      </c>
    </row>
    <row r="2036" spans="2:13" x14ac:dyDescent="0.2">
      <c r="B2036">
        <v>0</v>
      </c>
      <c r="C2036">
        <v>0</v>
      </c>
      <c r="D2036">
        <v>0</v>
      </c>
      <c r="E2036">
        <v>0</v>
      </c>
      <c r="F2036">
        <v>0</v>
      </c>
      <c r="G2036">
        <v>2222222</v>
      </c>
      <c r="H2036">
        <v>0</v>
      </c>
      <c r="I2036">
        <v>0</v>
      </c>
      <c r="J2036">
        <v>0</v>
      </c>
      <c r="K2036">
        <v>0</v>
      </c>
      <c r="L2036">
        <v>0</v>
      </c>
      <c r="M2036">
        <v>0</v>
      </c>
    </row>
    <row r="2037" spans="2:13" x14ac:dyDescent="0.2">
      <c r="B2037">
        <v>0</v>
      </c>
      <c r="C2037">
        <v>0</v>
      </c>
      <c r="D2037">
        <v>0</v>
      </c>
      <c r="E2037">
        <v>0</v>
      </c>
      <c r="F2037">
        <v>0</v>
      </c>
      <c r="G2037">
        <v>2222222</v>
      </c>
      <c r="H2037">
        <v>0</v>
      </c>
      <c r="I2037">
        <v>0</v>
      </c>
      <c r="J2037">
        <v>0</v>
      </c>
      <c r="K2037">
        <v>0</v>
      </c>
      <c r="L2037">
        <v>0</v>
      </c>
      <c r="M2037">
        <v>0</v>
      </c>
    </row>
    <row r="2038" spans="2:13" x14ac:dyDescent="0.2">
      <c r="B2038">
        <v>0</v>
      </c>
      <c r="C2038">
        <v>0</v>
      </c>
      <c r="D2038">
        <v>0</v>
      </c>
      <c r="E2038">
        <v>0</v>
      </c>
      <c r="F2038">
        <v>0</v>
      </c>
      <c r="G2038">
        <v>2222222</v>
      </c>
      <c r="H2038">
        <v>0</v>
      </c>
      <c r="I2038">
        <v>0</v>
      </c>
      <c r="J2038">
        <v>0</v>
      </c>
      <c r="K2038">
        <v>0</v>
      </c>
      <c r="L2038">
        <v>0</v>
      </c>
      <c r="M2038">
        <v>0</v>
      </c>
    </row>
    <row r="2039" spans="2:13" x14ac:dyDescent="0.2">
      <c r="B2039">
        <v>0</v>
      </c>
      <c r="C2039">
        <v>0</v>
      </c>
      <c r="D2039">
        <v>0</v>
      </c>
      <c r="E2039">
        <v>0</v>
      </c>
      <c r="F2039">
        <v>0</v>
      </c>
      <c r="G2039">
        <v>2222222</v>
      </c>
      <c r="H2039">
        <v>0</v>
      </c>
      <c r="I2039">
        <v>0</v>
      </c>
      <c r="J2039">
        <v>0</v>
      </c>
      <c r="K2039">
        <v>0</v>
      </c>
      <c r="L2039">
        <v>0</v>
      </c>
      <c r="M2039">
        <v>0</v>
      </c>
    </row>
    <row r="2040" spans="2:13" x14ac:dyDescent="0.2">
      <c r="B2040">
        <v>0</v>
      </c>
      <c r="C2040">
        <v>0</v>
      </c>
      <c r="D2040">
        <v>0</v>
      </c>
      <c r="E2040">
        <v>0</v>
      </c>
      <c r="F2040">
        <v>0</v>
      </c>
      <c r="G2040">
        <v>2222222</v>
      </c>
      <c r="H2040">
        <v>0</v>
      </c>
      <c r="I2040">
        <v>0</v>
      </c>
      <c r="J2040">
        <v>0</v>
      </c>
      <c r="K2040">
        <v>0</v>
      </c>
      <c r="L2040">
        <v>0</v>
      </c>
      <c r="M2040">
        <v>0</v>
      </c>
    </row>
    <row r="2041" spans="2:13" x14ac:dyDescent="0.2">
      <c r="B2041">
        <v>0</v>
      </c>
      <c r="C2041">
        <v>0</v>
      </c>
      <c r="D2041">
        <v>0</v>
      </c>
      <c r="E2041">
        <v>0</v>
      </c>
      <c r="F2041">
        <v>0</v>
      </c>
      <c r="G2041">
        <v>2222222</v>
      </c>
      <c r="H2041">
        <v>0</v>
      </c>
      <c r="I2041">
        <v>0</v>
      </c>
      <c r="J2041">
        <v>0</v>
      </c>
      <c r="K2041">
        <v>0</v>
      </c>
      <c r="L2041">
        <v>0</v>
      </c>
      <c r="M2041">
        <v>0</v>
      </c>
    </row>
    <row r="2042" spans="2:13" x14ac:dyDescent="0.2">
      <c r="B2042">
        <v>0</v>
      </c>
      <c r="C2042">
        <v>0</v>
      </c>
      <c r="D2042">
        <v>0</v>
      </c>
      <c r="E2042">
        <v>0</v>
      </c>
      <c r="F2042">
        <v>0</v>
      </c>
      <c r="G2042">
        <v>2222222</v>
      </c>
      <c r="H2042">
        <v>0</v>
      </c>
      <c r="I2042">
        <v>0</v>
      </c>
      <c r="J2042">
        <v>0</v>
      </c>
      <c r="K2042">
        <v>0</v>
      </c>
      <c r="L2042">
        <v>0</v>
      </c>
      <c r="M2042">
        <v>0</v>
      </c>
    </row>
    <row r="2043" spans="2:13" x14ac:dyDescent="0.2">
      <c r="B2043">
        <v>0</v>
      </c>
      <c r="C2043">
        <v>0</v>
      </c>
      <c r="D2043">
        <v>0</v>
      </c>
      <c r="E2043">
        <v>0</v>
      </c>
      <c r="F2043">
        <v>0</v>
      </c>
      <c r="G2043">
        <v>2222222</v>
      </c>
      <c r="H2043">
        <v>0</v>
      </c>
      <c r="I2043">
        <v>0</v>
      </c>
      <c r="J2043">
        <v>0</v>
      </c>
      <c r="K2043">
        <v>0</v>
      </c>
      <c r="L2043">
        <v>0</v>
      </c>
      <c r="M2043">
        <v>0</v>
      </c>
    </row>
    <row r="2044" spans="2:13" x14ac:dyDescent="0.2">
      <c r="B2044">
        <v>0</v>
      </c>
      <c r="C2044">
        <v>0</v>
      </c>
      <c r="D2044">
        <v>0</v>
      </c>
      <c r="E2044">
        <v>0</v>
      </c>
      <c r="F2044">
        <v>0</v>
      </c>
      <c r="G2044">
        <v>2222222</v>
      </c>
      <c r="H2044">
        <v>0</v>
      </c>
      <c r="I2044">
        <v>0</v>
      </c>
      <c r="J2044">
        <v>0</v>
      </c>
      <c r="K2044">
        <v>0</v>
      </c>
      <c r="L2044">
        <v>0</v>
      </c>
      <c r="M2044">
        <v>0</v>
      </c>
    </row>
    <row r="2045" spans="2:13" x14ac:dyDescent="0.2">
      <c r="B2045">
        <v>0</v>
      </c>
      <c r="C2045">
        <v>0</v>
      </c>
      <c r="D2045">
        <v>0</v>
      </c>
      <c r="E2045">
        <v>0</v>
      </c>
      <c r="F2045">
        <v>0</v>
      </c>
      <c r="G2045">
        <v>2222222</v>
      </c>
      <c r="H2045">
        <v>0</v>
      </c>
      <c r="I2045">
        <v>0</v>
      </c>
      <c r="J2045">
        <v>0</v>
      </c>
      <c r="K2045">
        <v>0</v>
      </c>
      <c r="L2045">
        <v>0</v>
      </c>
      <c r="M2045">
        <v>0</v>
      </c>
    </row>
    <row r="2046" spans="2:13" x14ac:dyDescent="0.2">
      <c r="B2046">
        <v>0</v>
      </c>
      <c r="C2046">
        <v>0</v>
      </c>
      <c r="D2046">
        <v>0</v>
      </c>
      <c r="E2046">
        <v>0</v>
      </c>
      <c r="F2046">
        <v>0</v>
      </c>
      <c r="G2046">
        <v>2222222</v>
      </c>
      <c r="H2046">
        <v>0</v>
      </c>
      <c r="I2046">
        <v>0</v>
      </c>
      <c r="J2046">
        <v>0</v>
      </c>
      <c r="K2046">
        <v>0</v>
      </c>
      <c r="L2046">
        <v>0</v>
      </c>
      <c r="M2046">
        <v>0</v>
      </c>
    </row>
    <row r="2047" spans="2:13" x14ac:dyDescent="0.2">
      <c r="B2047">
        <v>0</v>
      </c>
      <c r="C2047">
        <v>0</v>
      </c>
      <c r="D2047">
        <v>0</v>
      </c>
      <c r="E2047">
        <v>0</v>
      </c>
      <c r="F2047">
        <v>0</v>
      </c>
      <c r="G2047">
        <v>2222222</v>
      </c>
      <c r="H2047">
        <v>0</v>
      </c>
      <c r="I2047">
        <v>0</v>
      </c>
      <c r="J2047">
        <v>0</v>
      </c>
      <c r="K2047">
        <v>0</v>
      </c>
      <c r="L2047">
        <v>0</v>
      </c>
      <c r="M2047">
        <v>0</v>
      </c>
    </row>
    <row r="2048" spans="2:13" x14ac:dyDescent="0.2">
      <c r="B2048">
        <v>0</v>
      </c>
      <c r="C2048">
        <v>0</v>
      </c>
      <c r="D2048">
        <v>0</v>
      </c>
      <c r="E2048">
        <v>0</v>
      </c>
      <c r="F2048">
        <v>0</v>
      </c>
      <c r="G2048">
        <v>2222222</v>
      </c>
      <c r="H2048">
        <v>0</v>
      </c>
      <c r="I2048">
        <v>0</v>
      </c>
      <c r="J2048">
        <v>0</v>
      </c>
      <c r="K2048">
        <v>0</v>
      </c>
      <c r="L2048">
        <v>0</v>
      </c>
      <c r="M2048">
        <v>0</v>
      </c>
    </row>
    <row r="2049" spans="2:13" x14ac:dyDescent="0.2">
      <c r="B2049">
        <v>0</v>
      </c>
      <c r="C2049">
        <v>0</v>
      </c>
      <c r="D2049">
        <v>0</v>
      </c>
      <c r="E2049">
        <v>0</v>
      </c>
      <c r="F2049">
        <v>0</v>
      </c>
      <c r="G2049">
        <v>2222222</v>
      </c>
      <c r="H2049">
        <v>0</v>
      </c>
      <c r="I2049">
        <v>0</v>
      </c>
      <c r="J2049">
        <v>0</v>
      </c>
      <c r="K2049">
        <v>0</v>
      </c>
      <c r="L2049">
        <v>0</v>
      </c>
      <c r="M2049">
        <v>0</v>
      </c>
    </row>
    <row r="2050" spans="2:13" x14ac:dyDescent="0.2">
      <c r="B2050">
        <v>0</v>
      </c>
      <c r="C2050">
        <v>0</v>
      </c>
      <c r="D2050">
        <v>0</v>
      </c>
      <c r="E2050">
        <v>0</v>
      </c>
      <c r="F2050">
        <v>0</v>
      </c>
      <c r="G2050">
        <v>2222222</v>
      </c>
      <c r="H2050">
        <v>0</v>
      </c>
      <c r="I2050">
        <v>0</v>
      </c>
      <c r="J2050">
        <v>0</v>
      </c>
      <c r="K2050">
        <v>0</v>
      </c>
      <c r="L2050">
        <v>0</v>
      </c>
      <c r="M2050">
        <v>0</v>
      </c>
    </row>
    <row r="2051" spans="2:13" x14ac:dyDescent="0.2">
      <c r="B2051">
        <v>0</v>
      </c>
      <c r="C2051">
        <v>0</v>
      </c>
      <c r="D2051">
        <v>0</v>
      </c>
      <c r="E2051">
        <v>0</v>
      </c>
      <c r="F2051">
        <v>0</v>
      </c>
      <c r="G2051">
        <v>2222222</v>
      </c>
      <c r="H2051">
        <v>0</v>
      </c>
      <c r="I2051">
        <v>0</v>
      </c>
      <c r="J2051">
        <v>0</v>
      </c>
      <c r="K2051">
        <v>0</v>
      </c>
      <c r="L2051">
        <v>0</v>
      </c>
      <c r="M2051">
        <v>0</v>
      </c>
    </row>
    <row r="2052" spans="2:13" x14ac:dyDescent="0.2">
      <c r="B2052">
        <v>0</v>
      </c>
      <c r="C2052">
        <v>0</v>
      </c>
      <c r="D2052">
        <v>0</v>
      </c>
      <c r="E2052">
        <v>0</v>
      </c>
      <c r="F2052">
        <v>0</v>
      </c>
      <c r="G2052">
        <v>2222222</v>
      </c>
      <c r="H2052">
        <v>0</v>
      </c>
      <c r="I2052">
        <v>0</v>
      </c>
      <c r="J2052">
        <v>0</v>
      </c>
      <c r="K2052">
        <v>0</v>
      </c>
      <c r="L2052">
        <v>0</v>
      </c>
      <c r="M2052">
        <v>0</v>
      </c>
    </row>
    <row r="2053" spans="2:13" x14ac:dyDescent="0.2">
      <c r="B2053">
        <v>0</v>
      </c>
      <c r="C2053">
        <v>0</v>
      </c>
      <c r="D2053">
        <v>0</v>
      </c>
      <c r="E2053">
        <v>0</v>
      </c>
      <c r="F2053">
        <v>0</v>
      </c>
      <c r="G2053">
        <v>2222222</v>
      </c>
      <c r="H2053">
        <v>0</v>
      </c>
      <c r="I2053">
        <v>0</v>
      </c>
      <c r="J2053">
        <v>0</v>
      </c>
      <c r="K2053">
        <v>0</v>
      </c>
      <c r="L2053">
        <v>0</v>
      </c>
      <c r="M2053">
        <v>0</v>
      </c>
    </row>
    <row r="2054" spans="2:13" x14ac:dyDescent="0.2">
      <c r="B2054">
        <v>0</v>
      </c>
      <c r="C2054">
        <v>0</v>
      </c>
      <c r="D2054">
        <v>0</v>
      </c>
      <c r="E2054">
        <v>0</v>
      </c>
      <c r="F2054">
        <v>0</v>
      </c>
      <c r="G2054">
        <v>2222222</v>
      </c>
      <c r="H2054">
        <v>0</v>
      </c>
      <c r="I2054">
        <v>0</v>
      </c>
      <c r="J2054">
        <v>0</v>
      </c>
      <c r="K2054">
        <v>0</v>
      </c>
      <c r="L2054">
        <v>0</v>
      </c>
      <c r="M2054">
        <v>0</v>
      </c>
    </row>
    <row r="2055" spans="2:13" x14ac:dyDescent="0.2">
      <c r="B2055">
        <v>0</v>
      </c>
      <c r="C2055">
        <v>0</v>
      </c>
      <c r="D2055">
        <v>0</v>
      </c>
      <c r="E2055">
        <v>0</v>
      </c>
      <c r="F2055">
        <v>0</v>
      </c>
      <c r="G2055">
        <v>2222222</v>
      </c>
      <c r="H2055">
        <v>0</v>
      </c>
      <c r="I2055">
        <v>0</v>
      </c>
      <c r="J2055">
        <v>0</v>
      </c>
      <c r="K2055">
        <v>0</v>
      </c>
      <c r="L2055">
        <v>0</v>
      </c>
      <c r="M2055">
        <v>0</v>
      </c>
    </row>
    <row r="2056" spans="2:13" x14ac:dyDescent="0.2">
      <c r="B2056">
        <v>0</v>
      </c>
      <c r="C2056">
        <v>0</v>
      </c>
      <c r="D2056">
        <v>0</v>
      </c>
      <c r="E2056">
        <v>0</v>
      </c>
      <c r="F2056">
        <v>0</v>
      </c>
      <c r="G2056">
        <v>2222222</v>
      </c>
      <c r="H2056">
        <v>0</v>
      </c>
      <c r="I2056">
        <v>0</v>
      </c>
      <c r="J2056">
        <v>0</v>
      </c>
      <c r="K2056">
        <v>0</v>
      </c>
      <c r="L2056">
        <v>0</v>
      </c>
      <c r="M2056">
        <v>0</v>
      </c>
    </row>
    <row r="2057" spans="2:13" x14ac:dyDescent="0.2">
      <c r="B2057">
        <v>0</v>
      </c>
      <c r="C2057">
        <v>0</v>
      </c>
      <c r="D2057">
        <v>0</v>
      </c>
      <c r="E2057">
        <v>0</v>
      </c>
      <c r="F2057">
        <v>0</v>
      </c>
      <c r="G2057">
        <v>2222222</v>
      </c>
      <c r="H2057">
        <v>0</v>
      </c>
      <c r="I2057">
        <v>0</v>
      </c>
      <c r="J2057">
        <v>0</v>
      </c>
      <c r="K2057">
        <v>0</v>
      </c>
      <c r="L2057">
        <v>0</v>
      </c>
      <c r="M2057">
        <v>0</v>
      </c>
    </row>
    <row r="2058" spans="2:13" x14ac:dyDescent="0.2">
      <c r="B2058">
        <v>0</v>
      </c>
      <c r="C2058">
        <v>0</v>
      </c>
      <c r="D2058">
        <v>0</v>
      </c>
      <c r="E2058">
        <v>0</v>
      </c>
      <c r="F2058">
        <v>0</v>
      </c>
      <c r="G2058">
        <v>2222222</v>
      </c>
      <c r="H2058">
        <v>0</v>
      </c>
      <c r="I2058">
        <v>0</v>
      </c>
      <c r="J2058">
        <v>0</v>
      </c>
      <c r="K2058">
        <v>0</v>
      </c>
      <c r="L2058">
        <v>0</v>
      </c>
      <c r="M2058">
        <v>0</v>
      </c>
    </row>
    <row r="2059" spans="2:13" x14ac:dyDescent="0.2">
      <c r="B2059">
        <v>0</v>
      </c>
      <c r="C2059">
        <v>0</v>
      </c>
      <c r="D2059">
        <v>0</v>
      </c>
      <c r="E2059">
        <v>0</v>
      </c>
      <c r="F2059">
        <v>0</v>
      </c>
      <c r="G2059">
        <v>2222222</v>
      </c>
      <c r="H2059">
        <v>0</v>
      </c>
      <c r="I2059">
        <v>0</v>
      </c>
      <c r="J2059">
        <v>0</v>
      </c>
      <c r="K2059">
        <v>0</v>
      </c>
      <c r="L2059">
        <v>0</v>
      </c>
      <c r="M2059">
        <v>0</v>
      </c>
    </row>
    <row r="2060" spans="2:13" x14ac:dyDescent="0.2">
      <c r="B2060">
        <v>0</v>
      </c>
      <c r="C2060">
        <v>0</v>
      </c>
      <c r="D2060">
        <v>0</v>
      </c>
      <c r="E2060">
        <v>0</v>
      </c>
      <c r="F2060">
        <v>0</v>
      </c>
      <c r="G2060">
        <v>2222222</v>
      </c>
      <c r="H2060">
        <v>0</v>
      </c>
      <c r="I2060">
        <v>0</v>
      </c>
      <c r="J2060">
        <v>0</v>
      </c>
      <c r="K2060">
        <v>0</v>
      </c>
      <c r="L2060">
        <v>0</v>
      </c>
      <c r="M2060">
        <v>0</v>
      </c>
    </row>
    <row r="2061" spans="2:13" x14ac:dyDescent="0.2">
      <c r="B2061">
        <v>0</v>
      </c>
      <c r="C2061">
        <v>0</v>
      </c>
      <c r="D2061">
        <v>0</v>
      </c>
      <c r="E2061">
        <v>0</v>
      </c>
      <c r="F2061">
        <v>0</v>
      </c>
      <c r="G2061">
        <v>2222222</v>
      </c>
      <c r="H2061">
        <v>0</v>
      </c>
      <c r="I2061">
        <v>0</v>
      </c>
      <c r="J2061">
        <v>0</v>
      </c>
      <c r="K2061">
        <v>0</v>
      </c>
      <c r="L2061">
        <v>0</v>
      </c>
      <c r="M2061">
        <v>0</v>
      </c>
    </row>
    <row r="2062" spans="2:13" x14ac:dyDescent="0.2">
      <c r="B2062">
        <v>0</v>
      </c>
      <c r="C2062">
        <v>0</v>
      </c>
      <c r="D2062">
        <v>0</v>
      </c>
      <c r="E2062">
        <v>0</v>
      </c>
      <c r="F2062">
        <v>0</v>
      </c>
      <c r="G2062">
        <v>2222222</v>
      </c>
      <c r="H2062">
        <v>0</v>
      </c>
      <c r="I2062">
        <v>0</v>
      </c>
      <c r="J2062">
        <v>0</v>
      </c>
      <c r="K2062">
        <v>0</v>
      </c>
      <c r="L2062">
        <v>0</v>
      </c>
      <c r="M2062">
        <v>0</v>
      </c>
    </row>
    <row r="2063" spans="2:13" x14ac:dyDescent="0.2">
      <c r="B2063">
        <v>0</v>
      </c>
      <c r="C2063">
        <v>0</v>
      </c>
      <c r="D2063">
        <v>0</v>
      </c>
      <c r="E2063">
        <v>0</v>
      </c>
      <c r="F2063">
        <v>0</v>
      </c>
      <c r="G2063">
        <v>2222222</v>
      </c>
      <c r="H2063">
        <v>0</v>
      </c>
      <c r="I2063">
        <v>0</v>
      </c>
      <c r="J2063">
        <v>0</v>
      </c>
      <c r="K2063">
        <v>0</v>
      </c>
      <c r="L2063">
        <v>0</v>
      </c>
      <c r="M2063">
        <v>0</v>
      </c>
    </row>
    <row r="2064" spans="2:13" x14ac:dyDescent="0.2">
      <c r="B2064">
        <v>0</v>
      </c>
      <c r="C2064">
        <v>0</v>
      </c>
      <c r="D2064">
        <v>0</v>
      </c>
      <c r="E2064">
        <v>0</v>
      </c>
      <c r="F2064">
        <v>0</v>
      </c>
      <c r="G2064">
        <v>2222222</v>
      </c>
      <c r="H2064">
        <v>0</v>
      </c>
      <c r="I2064">
        <v>0</v>
      </c>
      <c r="J2064">
        <v>0</v>
      </c>
      <c r="K2064">
        <v>0</v>
      </c>
      <c r="L2064">
        <v>0</v>
      </c>
      <c r="M2064">
        <v>0</v>
      </c>
    </row>
    <row r="2065" spans="2:13" x14ac:dyDescent="0.2">
      <c r="B2065">
        <v>0</v>
      </c>
      <c r="C2065">
        <v>0</v>
      </c>
      <c r="D2065">
        <v>0</v>
      </c>
      <c r="E2065">
        <v>0</v>
      </c>
      <c r="F2065">
        <v>0</v>
      </c>
      <c r="G2065">
        <v>2222222</v>
      </c>
      <c r="H2065">
        <v>0</v>
      </c>
      <c r="I2065">
        <v>0</v>
      </c>
      <c r="J2065">
        <v>0</v>
      </c>
      <c r="K2065">
        <v>0</v>
      </c>
      <c r="L2065">
        <v>0</v>
      </c>
      <c r="M2065">
        <v>0</v>
      </c>
    </row>
    <row r="2066" spans="2:13" x14ac:dyDescent="0.2">
      <c r="B2066">
        <v>0</v>
      </c>
      <c r="C2066">
        <v>0</v>
      </c>
      <c r="D2066">
        <v>0</v>
      </c>
      <c r="E2066">
        <v>0</v>
      </c>
      <c r="F2066">
        <v>0</v>
      </c>
      <c r="G2066">
        <v>2222222</v>
      </c>
      <c r="H2066">
        <v>0</v>
      </c>
      <c r="I2066">
        <v>0</v>
      </c>
      <c r="J2066">
        <v>0</v>
      </c>
      <c r="K2066">
        <v>0</v>
      </c>
      <c r="L2066">
        <v>0</v>
      </c>
      <c r="M2066">
        <v>0</v>
      </c>
    </row>
    <row r="2067" spans="2:13" x14ac:dyDescent="0.2">
      <c r="B2067">
        <v>0</v>
      </c>
      <c r="C2067">
        <v>0</v>
      </c>
      <c r="D2067">
        <v>0</v>
      </c>
      <c r="E2067">
        <v>0</v>
      </c>
      <c r="F2067">
        <v>0</v>
      </c>
      <c r="G2067">
        <v>2222222</v>
      </c>
      <c r="H2067">
        <v>0</v>
      </c>
      <c r="I2067">
        <v>0</v>
      </c>
      <c r="J2067">
        <v>0</v>
      </c>
      <c r="K2067">
        <v>0</v>
      </c>
      <c r="L2067">
        <v>0</v>
      </c>
      <c r="M2067">
        <v>0</v>
      </c>
    </row>
    <row r="2068" spans="2:13" x14ac:dyDescent="0.2">
      <c r="B2068">
        <v>0</v>
      </c>
      <c r="C2068">
        <v>0</v>
      </c>
      <c r="D2068">
        <v>0</v>
      </c>
      <c r="E2068">
        <v>0</v>
      </c>
      <c r="F2068">
        <v>0</v>
      </c>
      <c r="G2068">
        <v>2222222</v>
      </c>
      <c r="H2068">
        <v>0</v>
      </c>
      <c r="I2068">
        <v>0</v>
      </c>
      <c r="J2068">
        <v>0</v>
      </c>
      <c r="K2068">
        <v>0</v>
      </c>
      <c r="L2068">
        <v>0</v>
      </c>
      <c r="M2068">
        <v>0</v>
      </c>
    </row>
    <row r="2069" spans="2:13" x14ac:dyDescent="0.2">
      <c r="B2069">
        <v>0</v>
      </c>
      <c r="C2069">
        <v>0</v>
      </c>
      <c r="D2069">
        <v>0</v>
      </c>
      <c r="E2069">
        <v>0</v>
      </c>
      <c r="F2069">
        <v>0</v>
      </c>
      <c r="G2069">
        <v>2222222</v>
      </c>
      <c r="H2069">
        <v>0</v>
      </c>
      <c r="I2069">
        <v>0</v>
      </c>
      <c r="J2069">
        <v>0</v>
      </c>
      <c r="K2069">
        <v>0</v>
      </c>
      <c r="L2069">
        <v>0</v>
      </c>
      <c r="M2069">
        <v>0</v>
      </c>
    </row>
    <row r="2070" spans="2:13" x14ac:dyDescent="0.2">
      <c r="B2070">
        <v>0</v>
      </c>
      <c r="C2070">
        <v>0</v>
      </c>
      <c r="D2070">
        <v>0</v>
      </c>
      <c r="E2070">
        <v>0</v>
      </c>
      <c r="F2070">
        <v>0</v>
      </c>
      <c r="G2070">
        <v>2222222</v>
      </c>
      <c r="H2070">
        <v>0</v>
      </c>
      <c r="I2070">
        <v>0</v>
      </c>
      <c r="J2070">
        <v>0</v>
      </c>
      <c r="K2070">
        <v>0</v>
      </c>
      <c r="L2070">
        <v>0</v>
      </c>
      <c r="M2070">
        <v>0</v>
      </c>
    </row>
    <row r="2071" spans="2:13" x14ac:dyDescent="0.2">
      <c r="B2071">
        <v>0</v>
      </c>
      <c r="C2071">
        <v>0</v>
      </c>
      <c r="D2071">
        <v>0</v>
      </c>
      <c r="E2071">
        <v>0</v>
      </c>
      <c r="F2071">
        <v>0</v>
      </c>
      <c r="G2071">
        <v>2222222</v>
      </c>
      <c r="H2071">
        <v>0</v>
      </c>
      <c r="I2071">
        <v>0</v>
      </c>
      <c r="J2071">
        <v>0</v>
      </c>
      <c r="K2071">
        <v>0</v>
      </c>
      <c r="L2071">
        <v>0</v>
      </c>
      <c r="M2071">
        <v>0</v>
      </c>
    </row>
    <row r="2072" spans="2:13" x14ac:dyDescent="0.2">
      <c r="B2072">
        <v>0</v>
      </c>
      <c r="C2072">
        <v>0</v>
      </c>
      <c r="D2072">
        <v>0</v>
      </c>
      <c r="E2072">
        <v>0</v>
      </c>
      <c r="F2072">
        <v>0</v>
      </c>
      <c r="G2072">
        <v>2222222</v>
      </c>
      <c r="H2072">
        <v>0</v>
      </c>
      <c r="I2072">
        <v>0</v>
      </c>
      <c r="J2072">
        <v>0</v>
      </c>
      <c r="K2072">
        <v>0</v>
      </c>
      <c r="L2072">
        <v>0</v>
      </c>
      <c r="M2072">
        <v>0</v>
      </c>
    </row>
    <row r="2073" spans="2:13" x14ac:dyDescent="0.2">
      <c r="B2073">
        <v>0</v>
      </c>
      <c r="C2073">
        <v>0</v>
      </c>
      <c r="D2073">
        <v>0</v>
      </c>
      <c r="E2073">
        <v>0</v>
      </c>
      <c r="F2073">
        <v>0</v>
      </c>
      <c r="G2073">
        <v>2222222</v>
      </c>
      <c r="H2073">
        <v>0</v>
      </c>
      <c r="I2073">
        <v>0</v>
      </c>
      <c r="J2073">
        <v>0</v>
      </c>
      <c r="K2073">
        <v>0</v>
      </c>
      <c r="L2073">
        <v>0</v>
      </c>
      <c r="M2073">
        <v>0</v>
      </c>
    </row>
    <row r="2074" spans="2:13" x14ac:dyDescent="0.2">
      <c r="B2074">
        <v>0</v>
      </c>
      <c r="C2074">
        <v>0</v>
      </c>
      <c r="D2074">
        <v>0</v>
      </c>
      <c r="E2074">
        <v>0</v>
      </c>
      <c r="F2074">
        <v>0</v>
      </c>
      <c r="G2074">
        <v>2222222</v>
      </c>
      <c r="H2074">
        <v>0</v>
      </c>
      <c r="I2074">
        <v>0</v>
      </c>
      <c r="J2074">
        <v>0</v>
      </c>
      <c r="K2074">
        <v>0</v>
      </c>
      <c r="L2074">
        <v>0</v>
      </c>
      <c r="M2074">
        <v>0</v>
      </c>
    </row>
    <row r="2075" spans="2:13" x14ac:dyDescent="0.2">
      <c r="B2075">
        <v>0</v>
      </c>
      <c r="C2075">
        <v>0</v>
      </c>
      <c r="D2075">
        <v>0</v>
      </c>
      <c r="E2075">
        <v>0</v>
      </c>
      <c r="F2075">
        <v>0</v>
      </c>
      <c r="G2075">
        <v>2222222</v>
      </c>
      <c r="H2075">
        <v>0</v>
      </c>
      <c r="I2075">
        <v>0</v>
      </c>
      <c r="J2075">
        <v>0</v>
      </c>
      <c r="K2075">
        <v>0</v>
      </c>
      <c r="L2075">
        <v>0</v>
      </c>
      <c r="M2075">
        <v>0</v>
      </c>
    </row>
    <row r="2076" spans="2:13" x14ac:dyDescent="0.2">
      <c r="B2076">
        <v>0</v>
      </c>
      <c r="C2076">
        <v>0</v>
      </c>
      <c r="D2076">
        <v>0</v>
      </c>
      <c r="E2076">
        <v>0</v>
      </c>
      <c r="F2076">
        <v>0</v>
      </c>
      <c r="G2076">
        <v>2222222</v>
      </c>
      <c r="H2076">
        <v>0</v>
      </c>
      <c r="I2076">
        <v>0</v>
      </c>
      <c r="J2076">
        <v>0</v>
      </c>
      <c r="K2076">
        <v>0</v>
      </c>
      <c r="L2076">
        <v>0</v>
      </c>
      <c r="M2076">
        <v>0</v>
      </c>
    </row>
    <row r="2077" spans="2:13" x14ac:dyDescent="0.2">
      <c r="B2077">
        <v>0</v>
      </c>
      <c r="C2077">
        <v>0</v>
      </c>
      <c r="D2077">
        <v>0</v>
      </c>
      <c r="E2077">
        <v>0</v>
      </c>
      <c r="F2077">
        <v>0</v>
      </c>
      <c r="G2077">
        <v>2222222</v>
      </c>
      <c r="H2077">
        <v>0</v>
      </c>
      <c r="I2077">
        <v>0</v>
      </c>
      <c r="J2077">
        <v>0</v>
      </c>
      <c r="K2077">
        <v>0</v>
      </c>
      <c r="L2077">
        <v>0</v>
      </c>
      <c r="M2077">
        <v>0</v>
      </c>
    </row>
    <row r="2078" spans="2:13" x14ac:dyDescent="0.2">
      <c r="B2078">
        <v>0</v>
      </c>
      <c r="C2078">
        <v>0</v>
      </c>
      <c r="D2078">
        <v>0</v>
      </c>
      <c r="E2078">
        <v>0</v>
      </c>
      <c r="F2078">
        <v>0</v>
      </c>
      <c r="G2078">
        <v>2222222</v>
      </c>
      <c r="H2078">
        <v>0</v>
      </c>
      <c r="I2078">
        <v>0</v>
      </c>
      <c r="J2078">
        <v>0</v>
      </c>
      <c r="K2078">
        <v>0</v>
      </c>
      <c r="L2078">
        <v>0</v>
      </c>
      <c r="M2078">
        <v>0</v>
      </c>
    </row>
    <row r="2079" spans="2:13" x14ac:dyDescent="0.2">
      <c r="B2079">
        <v>0</v>
      </c>
      <c r="C2079">
        <v>0</v>
      </c>
      <c r="D2079">
        <v>0</v>
      </c>
      <c r="E2079">
        <v>0</v>
      </c>
      <c r="F2079">
        <v>0</v>
      </c>
      <c r="G2079">
        <v>2222222</v>
      </c>
      <c r="H2079">
        <v>0</v>
      </c>
      <c r="I2079">
        <v>0</v>
      </c>
      <c r="J2079">
        <v>0</v>
      </c>
      <c r="K2079">
        <v>0</v>
      </c>
      <c r="L2079">
        <v>0</v>
      </c>
      <c r="M2079">
        <v>0</v>
      </c>
    </row>
    <row r="2080" spans="2:13" x14ac:dyDescent="0.2">
      <c r="B2080">
        <v>0</v>
      </c>
      <c r="C2080">
        <v>0</v>
      </c>
      <c r="D2080">
        <v>0</v>
      </c>
      <c r="E2080">
        <v>0</v>
      </c>
      <c r="F2080">
        <v>0</v>
      </c>
      <c r="G2080">
        <v>2222222</v>
      </c>
      <c r="H2080">
        <v>0</v>
      </c>
      <c r="I2080">
        <v>0</v>
      </c>
      <c r="J2080">
        <v>0</v>
      </c>
      <c r="K2080">
        <v>0</v>
      </c>
      <c r="L2080">
        <v>0</v>
      </c>
      <c r="M2080">
        <v>0</v>
      </c>
    </row>
    <row r="2081" spans="2:13" x14ac:dyDescent="0.2">
      <c r="B2081">
        <v>0</v>
      </c>
      <c r="C2081">
        <v>0</v>
      </c>
      <c r="D2081">
        <v>0</v>
      </c>
      <c r="E2081">
        <v>0</v>
      </c>
      <c r="F2081">
        <v>0</v>
      </c>
      <c r="G2081">
        <v>2222222</v>
      </c>
      <c r="H2081">
        <v>0</v>
      </c>
      <c r="I2081">
        <v>0</v>
      </c>
      <c r="J2081">
        <v>0</v>
      </c>
      <c r="K2081">
        <v>0</v>
      </c>
      <c r="L2081">
        <v>0</v>
      </c>
      <c r="M2081">
        <v>0</v>
      </c>
    </row>
    <row r="2082" spans="2:13" x14ac:dyDescent="0.2">
      <c r="B2082">
        <v>0</v>
      </c>
      <c r="C2082">
        <v>0</v>
      </c>
      <c r="D2082">
        <v>0</v>
      </c>
      <c r="E2082">
        <v>0</v>
      </c>
      <c r="F2082">
        <v>0</v>
      </c>
      <c r="G2082">
        <v>2222222</v>
      </c>
      <c r="H2082">
        <v>0</v>
      </c>
      <c r="I2082">
        <v>0</v>
      </c>
      <c r="J2082">
        <v>0</v>
      </c>
      <c r="K2082">
        <v>0</v>
      </c>
      <c r="L2082">
        <v>0</v>
      </c>
      <c r="M2082">
        <v>0</v>
      </c>
    </row>
    <row r="2083" spans="2:13" x14ac:dyDescent="0.2">
      <c r="B2083">
        <v>0</v>
      </c>
      <c r="C2083">
        <v>0</v>
      </c>
      <c r="D2083">
        <v>0</v>
      </c>
      <c r="E2083">
        <v>0</v>
      </c>
      <c r="F2083">
        <v>0</v>
      </c>
      <c r="G2083">
        <v>2222222</v>
      </c>
      <c r="H2083">
        <v>0</v>
      </c>
      <c r="I2083">
        <v>0</v>
      </c>
      <c r="J2083">
        <v>0</v>
      </c>
      <c r="K2083">
        <v>0</v>
      </c>
      <c r="L2083">
        <v>0</v>
      </c>
      <c r="M2083">
        <v>0</v>
      </c>
    </row>
    <row r="2084" spans="2:13" x14ac:dyDescent="0.2">
      <c r="B2084">
        <v>0</v>
      </c>
      <c r="C2084">
        <v>0</v>
      </c>
      <c r="D2084">
        <v>0</v>
      </c>
      <c r="E2084">
        <v>0</v>
      </c>
      <c r="F2084">
        <v>0</v>
      </c>
      <c r="G2084">
        <v>2222222</v>
      </c>
      <c r="H2084">
        <v>0</v>
      </c>
      <c r="I2084">
        <v>0</v>
      </c>
      <c r="J2084">
        <v>0</v>
      </c>
      <c r="K2084">
        <v>0</v>
      </c>
      <c r="L2084">
        <v>0</v>
      </c>
      <c r="M2084">
        <v>0</v>
      </c>
    </row>
    <row r="2085" spans="2:13" x14ac:dyDescent="0.2">
      <c r="B2085">
        <v>0</v>
      </c>
      <c r="C2085">
        <v>0</v>
      </c>
      <c r="D2085">
        <v>0</v>
      </c>
      <c r="E2085">
        <v>0</v>
      </c>
      <c r="F2085">
        <v>0</v>
      </c>
      <c r="G2085">
        <v>2222222</v>
      </c>
      <c r="H2085">
        <v>0</v>
      </c>
      <c r="I2085">
        <v>0</v>
      </c>
      <c r="J2085">
        <v>0</v>
      </c>
      <c r="K2085">
        <v>0</v>
      </c>
      <c r="L2085">
        <v>0</v>
      </c>
      <c r="M2085">
        <v>0</v>
      </c>
    </row>
    <row r="2086" spans="2:13" x14ac:dyDescent="0.2">
      <c r="B2086">
        <v>0</v>
      </c>
      <c r="C2086">
        <v>0</v>
      </c>
      <c r="D2086">
        <v>0</v>
      </c>
      <c r="E2086">
        <v>0</v>
      </c>
      <c r="F2086">
        <v>0</v>
      </c>
      <c r="G2086">
        <v>2222222</v>
      </c>
      <c r="H2086">
        <v>0</v>
      </c>
      <c r="I2086">
        <v>0</v>
      </c>
      <c r="J2086">
        <v>0</v>
      </c>
      <c r="K2086">
        <v>0</v>
      </c>
      <c r="L2086">
        <v>0</v>
      </c>
      <c r="M2086">
        <v>0</v>
      </c>
    </row>
    <row r="2087" spans="2:13" x14ac:dyDescent="0.2">
      <c r="B2087">
        <v>0</v>
      </c>
      <c r="C2087">
        <v>0</v>
      </c>
      <c r="D2087">
        <v>0</v>
      </c>
      <c r="E2087">
        <v>0</v>
      </c>
      <c r="F2087">
        <v>0</v>
      </c>
      <c r="G2087">
        <v>2222222</v>
      </c>
      <c r="H2087">
        <v>0</v>
      </c>
      <c r="I2087">
        <v>0</v>
      </c>
      <c r="J2087">
        <v>0</v>
      </c>
      <c r="K2087">
        <v>0</v>
      </c>
      <c r="L2087">
        <v>0</v>
      </c>
      <c r="M2087">
        <v>0</v>
      </c>
    </row>
    <row r="2088" spans="2:13" x14ac:dyDescent="0.2">
      <c r="B2088">
        <v>0</v>
      </c>
      <c r="C2088">
        <v>0</v>
      </c>
      <c r="D2088">
        <v>0</v>
      </c>
      <c r="E2088">
        <v>0</v>
      </c>
      <c r="F2088">
        <v>0</v>
      </c>
      <c r="G2088">
        <v>2222222</v>
      </c>
      <c r="H2088">
        <v>0</v>
      </c>
      <c r="I2088">
        <v>0</v>
      </c>
      <c r="J2088">
        <v>0</v>
      </c>
      <c r="K2088">
        <v>0</v>
      </c>
      <c r="L2088">
        <v>0</v>
      </c>
      <c r="M2088">
        <v>0</v>
      </c>
    </row>
    <row r="2089" spans="2:13" x14ac:dyDescent="0.2">
      <c r="B2089">
        <v>0</v>
      </c>
      <c r="C2089">
        <v>0</v>
      </c>
      <c r="D2089">
        <v>0</v>
      </c>
      <c r="E2089">
        <v>0</v>
      </c>
      <c r="F2089">
        <v>0</v>
      </c>
      <c r="G2089">
        <v>2222222</v>
      </c>
      <c r="H2089">
        <v>0</v>
      </c>
      <c r="I2089">
        <v>0</v>
      </c>
      <c r="J2089">
        <v>0</v>
      </c>
      <c r="K2089">
        <v>0</v>
      </c>
      <c r="L2089">
        <v>0</v>
      </c>
      <c r="M2089">
        <v>0</v>
      </c>
    </row>
    <row r="2090" spans="2:13" x14ac:dyDescent="0.2">
      <c r="B2090">
        <v>0</v>
      </c>
      <c r="C2090">
        <v>0</v>
      </c>
      <c r="D2090">
        <v>0</v>
      </c>
      <c r="E2090">
        <v>0</v>
      </c>
      <c r="F2090">
        <v>0</v>
      </c>
      <c r="G2090">
        <v>2222222</v>
      </c>
      <c r="H2090">
        <v>0</v>
      </c>
      <c r="I2090">
        <v>0</v>
      </c>
      <c r="J2090">
        <v>0</v>
      </c>
      <c r="K2090">
        <v>0</v>
      </c>
      <c r="L2090">
        <v>0</v>
      </c>
      <c r="M2090">
        <v>0</v>
      </c>
    </row>
    <row r="2091" spans="2:13" x14ac:dyDescent="0.2">
      <c r="B2091">
        <v>0</v>
      </c>
      <c r="C2091">
        <v>0</v>
      </c>
      <c r="D2091">
        <v>0</v>
      </c>
      <c r="E2091">
        <v>0</v>
      </c>
      <c r="F2091">
        <v>0</v>
      </c>
      <c r="G2091">
        <v>2222222</v>
      </c>
      <c r="H2091">
        <v>0</v>
      </c>
      <c r="I2091">
        <v>0</v>
      </c>
      <c r="J2091">
        <v>0</v>
      </c>
      <c r="K2091">
        <v>0</v>
      </c>
      <c r="L2091">
        <v>0</v>
      </c>
      <c r="M2091">
        <v>0</v>
      </c>
    </row>
    <row r="2092" spans="2:13" x14ac:dyDescent="0.2">
      <c r="B2092">
        <v>0</v>
      </c>
      <c r="C2092">
        <v>0</v>
      </c>
      <c r="D2092">
        <v>0</v>
      </c>
      <c r="E2092">
        <v>0</v>
      </c>
      <c r="F2092">
        <v>0</v>
      </c>
      <c r="G2092">
        <v>2222222</v>
      </c>
      <c r="H2092">
        <v>0</v>
      </c>
      <c r="I2092">
        <v>0</v>
      </c>
      <c r="J2092">
        <v>0</v>
      </c>
      <c r="K2092">
        <v>0</v>
      </c>
      <c r="L2092">
        <v>0</v>
      </c>
      <c r="M2092">
        <v>0</v>
      </c>
    </row>
    <row r="2093" spans="2:13" x14ac:dyDescent="0.2">
      <c r="B2093">
        <v>0</v>
      </c>
      <c r="C2093">
        <v>0</v>
      </c>
      <c r="D2093">
        <v>0</v>
      </c>
      <c r="E2093">
        <v>0</v>
      </c>
      <c r="F2093">
        <v>0</v>
      </c>
      <c r="G2093">
        <v>2222222</v>
      </c>
      <c r="H2093">
        <v>0</v>
      </c>
      <c r="I2093">
        <v>0</v>
      </c>
      <c r="J2093">
        <v>0</v>
      </c>
      <c r="K2093">
        <v>0</v>
      </c>
      <c r="L2093">
        <v>0</v>
      </c>
      <c r="M2093">
        <v>0</v>
      </c>
    </row>
    <row r="2094" spans="2:13" x14ac:dyDescent="0.2">
      <c r="B2094">
        <v>0</v>
      </c>
      <c r="C2094">
        <v>0</v>
      </c>
      <c r="D2094">
        <v>0</v>
      </c>
      <c r="E2094">
        <v>0</v>
      </c>
      <c r="F2094">
        <v>0</v>
      </c>
      <c r="G2094">
        <v>2222222</v>
      </c>
      <c r="H2094">
        <v>0</v>
      </c>
      <c r="I2094">
        <v>0</v>
      </c>
      <c r="J2094">
        <v>0</v>
      </c>
      <c r="K2094">
        <v>0</v>
      </c>
      <c r="L2094">
        <v>0</v>
      </c>
      <c r="M2094">
        <v>0</v>
      </c>
    </row>
    <row r="2095" spans="2:13" x14ac:dyDescent="0.2">
      <c r="B2095">
        <v>0</v>
      </c>
      <c r="C2095">
        <v>0</v>
      </c>
      <c r="D2095">
        <v>0</v>
      </c>
      <c r="E2095">
        <v>0</v>
      </c>
      <c r="F2095">
        <v>0</v>
      </c>
      <c r="G2095">
        <v>2222222</v>
      </c>
      <c r="H2095">
        <v>0</v>
      </c>
      <c r="I2095">
        <v>0</v>
      </c>
      <c r="J2095">
        <v>0</v>
      </c>
      <c r="K2095">
        <v>0</v>
      </c>
      <c r="L2095">
        <v>0</v>
      </c>
      <c r="M2095">
        <v>0</v>
      </c>
    </row>
    <row r="2096" spans="2:13" x14ac:dyDescent="0.2">
      <c r="B2096">
        <v>0</v>
      </c>
      <c r="C2096">
        <v>0</v>
      </c>
      <c r="D2096">
        <v>0</v>
      </c>
      <c r="E2096">
        <v>0</v>
      </c>
      <c r="F2096">
        <v>0</v>
      </c>
      <c r="G2096">
        <v>2222222</v>
      </c>
      <c r="H2096">
        <v>0</v>
      </c>
      <c r="I2096">
        <v>0</v>
      </c>
      <c r="J2096">
        <v>0</v>
      </c>
      <c r="K2096">
        <v>0</v>
      </c>
      <c r="L2096">
        <v>0</v>
      </c>
      <c r="M2096">
        <v>0</v>
      </c>
    </row>
    <row r="2097" spans="2:13" x14ac:dyDescent="0.2">
      <c r="B2097">
        <v>0</v>
      </c>
      <c r="C2097">
        <v>0</v>
      </c>
      <c r="D2097">
        <v>0</v>
      </c>
      <c r="E2097">
        <v>0</v>
      </c>
      <c r="F2097">
        <v>0</v>
      </c>
      <c r="G2097">
        <v>2222222</v>
      </c>
      <c r="H2097">
        <v>0</v>
      </c>
      <c r="I2097">
        <v>0</v>
      </c>
      <c r="J2097">
        <v>0</v>
      </c>
      <c r="K2097">
        <v>0</v>
      </c>
      <c r="L2097">
        <v>0</v>
      </c>
      <c r="M2097">
        <v>0</v>
      </c>
    </row>
    <row r="2098" spans="2:13" x14ac:dyDescent="0.2">
      <c r="B2098">
        <v>0</v>
      </c>
      <c r="C2098">
        <v>0</v>
      </c>
      <c r="D2098">
        <v>0</v>
      </c>
      <c r="E2098">
        <v>0</v>
      </c>
      <c r="F2098">
        <v>0</v>
      </c>
      <c r="G2098">
        <v>2222222</v>
      </c>
      <c r="H2098">
        <v>0</v>
      </c>
      <c r="I2098">
        <v>0</v>
      </c>
      <c r="J2098">
        <v>0</v>
      </c>
      <c r="K2098">
        <v>0</v>
      </c>
      <c r="L2098">
        <v>0</v>
      </c>
      <c r="M2098">
        <v>0</v>
      </c>
    </row>
    <row r="2099" spans="2:13" x14ac:dyDescent="0.2">
      <c r="B2099">
        <v>0</v>
      </c>
      <c r="C2099">
        <v>0</v>
      </c>
      <c r="D2099">
        <v>0</v>
      </c>
      <c r="E2099">
        <v>0</v>
      </c>
      <c r="F2099">
        <v>0</v>
      </c>
      <c r="G2099">
        <v>2222222</v>
      </c>
      <c r="H2099">
        <v>0</v>
      </c>
      <c r="I2099">
        <v>0</v>
      </c>
      <c r="J2099">
        <v>0</v>
      </c>
      <c r="K2099">
        <v>0</v>
      </c>
      <c r="L2099">
        <v>0</v>
      </c>
      <c r="M2099">
        <v>0</v>
      </c>
    </row>
    <row r="2100" spans="2:13" x14ac:dyDescent="0.2">
      <c r="B2100">
        <v>0</v>
      </c>
      <c r="C2100">
        <v>0</v>
      </c>
      <c r="D2100">
        <v>0</v>
      </c>
      <c r="E2100">
        <v>0</v>
      </c>
      <c r="F2100">
        <v>0</v>
      </c>
      <c r="G2100">
        <v>2222222</v>
      </c>
      <c r="H2100">
        <v>0</v>
      </c>
      <c r="I2100">
        <v>0</v>
      </c>
      <c r="J2100">
        <v>0</v>
      </c>
      <c r="K2100">
        <v>0</v>
      </c>
      <c r="L2100">
        <v>0</v>
      </c>
      <c r="M2100">
        <v>0</v>
      </c>
    </row>
    <row r="2101" spans="2:13" x14ac:dyDescent="0.2">
      <c r="B2101">
        <v>0</v>
      </c>
      <c r="C2101">
        <v>0</v>
      </c>
      <c r="D2101">
        <v>0</v>
      </c>
      <c r="E2101">
        <v>0</v>
      </c>
      <c r="F2101">
        <v>0</v>
      </c>
      <c r="G2101">
        <v>2222222</v>
      </c>
      <c r="H2101">
        <v>0</v>
      </c>
      <c r="I2101">
        <v>0</v>
      </c>
      <c r="J2101">
        <v>0</v>
      </c>
      <c r="K2101">
        <v>0</v>
      </c>
      <c r="L2101">
        <v>0</v>
      </c>
      <c r="M2101">
        <v>0</v>
      </c>
    </row>
    <row r="2102" spans="2:13" x14ac:dyDescent="0.2">
      <c r="B2102">
        <v>0</v>
      </c>
      <c r="C2102">
        <v>0</v>
      </c>
      <c r="D2102">
        <v>0</v>
      </c>
      <c r="E2102">
        <v>0</v>
      </c>
      <c r="F2102">
        <v>0</v>
      </c>
      <c r="G2102">
        <v>2222222</v>
      </c>
      <c r="H2102">
        <v>0</v>
      </c>
      <c r="I2102">
        <v>0</v>
      </c>
      <c r="J2102">
        <v>0</v>
      </c>
      <c r="K2102">
        <v>0</v>
      </c>
      <c r="L2102">
        <v>0</v>
      </c>
      <c r="M2102">
        <v>0</v>
      </c>
    </row>
    <row r="2103" spans="2:13" x14ac:dyDescent="0.2">
      <c r="B2103">
        <v>0</v>
      </c>
      <c r="C2103">
        <v>0</v>
      </c>
      <c r="D2103">
        <v>0</v>
      </c>
      <c r="E2103">
        <v>0</v>
      </c>
      <c r="F2103">
        <v>0</v>
      </c>
      <c r="G2103">
        <v>2222222</v>
      </c>
      <c r="H2103">
        <v>0</v>
      </c>
      <c r="I2103">
        <v>0</v>
      </c>
      <c r="J2103">
        <v>0</v>
      </c>
      <c r="K2103">
        <v>0</v>
      </c>
      <c r="L2103">
        <v>0</v>
      </c>
      <c r="M2103">
        <v>0</v>
      </c>
    </row>
    <row r="2104" spans="2:13" x14ac:dyDescent="0.2">
      <c r="B2104">
        <v>0</v>
      </c>
      <c r="C2104">
        <v>0</v>
      </c>
      <c r="D2104">
        <v>0</v>
      </c>
      <c r="E2104">
        <v>0</v>
      </c>
      <c r="F2104">
        <v>0</v>
      </c>
      <c r="G2104">
        <v>2222222</v>
      </c>
      <c r="H2104">
        <v>0</v>
      </c>
      <c r="I2104">
        <v>0</v>
      </c>
      <c r="J2104">
        <v>0</v>
      </c>
      <c r="K2104">
        <v>0</v>
      </c>
      <c r="L2104">
        <v>0</v>
      </c>
      <c r="M2104">
        <v>0</v>
      </c>
    </row>
    <row r="2105" spans="2:13" x14ac:dyDescent="0.2">
      <c r="B2105">
        <v>0</v>
      </c>
      <c r="C2105">
        <v>0</v>
      </c>
      <c r="D2105">
        <v>0</v>
      </c>
      <c r="E2105">
        <v>0</v>
      </c>
      <c r="F2105">
        <v>0</v>
      </c>
      <c r="G2105">
        <v>2222222</v>
      </c>
      <c r="H2105">
        <v>0</v>
      </c>
      <c r="I2105">
        <v>0</v>
      </c>
      <c r="J2105">
        <v>0</v>
      </c>
      <c r="K2105">
        <v>0</v>
      </c>
      <c r="L2105">
        <v>0</v>
      </c>
      <c r="M2105">
        <v>0</v>
      </c>
    </row>
    <row r="2106" spans="2:13" x14ac:dyDescent="0.2">
      <c r="B2106">
        <v>0</v>
      </c>
      <c r="C2106">
        <v>0</v>
      </c>
      <c r="D2106">
        <v>0</v>
      </c>
      <c r="E2106">
        <v>0</v>
      </c>
      <c r="F2106">
        <v>0</v>
      </c>
      <c r="G2106">
        <v>2222222</v>
      </c>
      <c r="H2106">
        <v>0</v>
      </c>
      <c r="I2106">
        <v>0</v>
      </c>
      <c r="J2106">
        <v>0</v>
      </c>
      <c r="K2106">
        <v>0</v>
      </c>
      <c r="L2106">
        <v>0</v>
      </c>
      <c r="M2106">
        <v>0</v>
      </c>
    </row>
    <row r="2107" spans="2:13" x14ac:dyDescent="0.2">
      <c r="B2107">
        <v>0</v>
      </c>
      <c r="C2107">
        <v>0</v>
      </c>
      <c r="D2107">
        <v>0</v>
      </c>
      <c r="E2107">
        <v>0</v>
      </c>
      <c r="F2107">
        <v>0</v>
      </c>
      <c r="G2107">
        <v>2222222</v>
      </c>
      <c r="H2107">
        <v>0</v>
      </c>
      <c r="I2107">
        <v>0</v>
      </c>
      <c r="J2107">
        <v>0</v>
      </c>
      <c r="K2107">
        <v>0</v>
      </c>
      <c r="L2107">
        <v>0</v>
      </c>
      <c r="M2107">
        <v>0</v>
      </c>
    </row>
    <row r="2108" spans="2:13" x14ac:dyDescent="0.2">
      <c r="B2108">
        <v>0</v>
      </c>
      <c r="C2108">
        <v>0</v>
      </c>
      <c r="D2108">
        <v>0</v>
      </c>
      <c r="E2108">
        <v>0</v>
      </c>
      <c r="F2108">
        <v>0</v>
      </c>
      <c r="G2108">
        <v>2222222</v>
      </c>
      <c r="H2108">
        <v>0</v>
      </c>
      <c r="I2108">
        <v>0</v>
      </c>
      <c r="J2108">
        <v>0</v>
      </c>
      <c r="K2108">
        <v>0</v>
      </c>
      <c r="L2108">
        <v>0</v>
      </c>
      <c r="M2108">
        <v>0</v>
      </c>
    </row>
    <row r="2109" spans="2:13" x14ac:dyDescent="0.2">
      <c r="B2109">
        <v>0</v>
      </c>
      <c r="C2109">
        <v>0</v>
      </c>
      <c r="D2109">
        <v>0</v>
      </c>
      <c r="E2109">
        <v>0</v>
      </c>
      <c r="F2109">
        <v>0</v>
      </c>
      <c r="G2109">
        <v>2222222</v>
      </c>
      <c r="H2109">
        <v>0</v>
      </c>
      <c r="I2109">
        <v>0</v>
      </c>
      <c r="J2109">
        <v>0</v>
      </c>
      <c r="K2109">
        <v>0</v>
      </c>
      <c r="L2109">
        <v>0</v>
      </c>
      <c r="M2109">
        <v>0</v>
      </c>
    </row>
    <row r="2110" spans="2:13" x14ac:dyDescent="0.2">
      <c r="B2110">
        <v>0</v>
      </c>
      <c r="C2110">
        <v>0</v>
      </c>
      <c r="D2110">
        <v>0</v>
      </c>
      <c r="E2110">
        <v>0</v>
      </c>
      <c r="F2110">
        <v>0</v>
      </c>
      <c r="G2110">
        <v>2222222</v>
      </c>
      <c r="H2110">
        <v>0</v>
      </c>
      <c r="I2110">
        <v>0</v>
      </c>
      <c r="J2110">
        <v>0</v>
      </c>
      <c r="K2110">
        <v>0</v>
      </c>
      <c r="L2110">
        <v>0</v>
      </c>
      <c r="M2110">
        <v>0</v>
      </c>
    </row>
    <row r="2111" spans="2:13" x14ac:dyDescent="0.2">
      <c r="B2111">
        <v>0</v>
      </c>
      <c r="C2111">
        <v>0</v>
      </c>
      <c r="D2111">
        <v>0</v>
      </c>
      <c r="E2111">
        <v>0</v>
      </c>
      <c r="F2111">
        <v>0</v>
      </c>
      <c r="G2111">
        <v>2222222</v>
      </c>
      <c r="H2111">
        <v>0</v>
      </c>
      <c r="I2111">
        <v>0</v>
      </c>
      <c r="J2111">
        <v>0</v>
      </c>
      <c r="K2111">
        <v>0</v>
      </c>
      <c r="L2111">
        <v>0</v>
      </c>
      <c r="M2111">
        <v>0</v>
      </c>
    </row>
    <row r="2112" spans="2:13" x14ac:dyDescent="0.2">
      <c r="B2112">
        <v>0</v>
      </c>
      <c r="C2112">
        <v>0</v>
      </c>
      <c r="D2112">
        <v>0</v>
      </c>
      <c r="E2112">
        <v>0</v>
      </c>
      <c r="F2112">
        <v>0</v>
      </c>
      <c r="G2112">
        <v>2222222</v>
      </c>
      <c r="H2112">
        <v>0</v>
      </c>
      <c r="I2112">
        <v>0</v>
      </c>
      <c r="J2112">
        <v>0</v>
      </c>
      <c r="K2112">
        <v>0</v>
      </c>
      <c r="L2112">
        <v>0</v>
      </c>
      <c r="M2112">
        <v>0</v>
      </c>
    </row>
    <row r="2113" spans="2:13" x14ac:dyDescent="0.2">
      <c r="B2113">
        <v>0</v>
      </c>
      <c r="C2113">
        <v>0</v>
      </c>
      <c r="D2113">
        <v>0</v>
      </c>
      <c r="E2113">
        <v>0</v>
      </c>
      <c r="F2113">
        <v>0</v>
      </c>
      <c r="G2113">
        <v>2222222</v>
      </c>
      <c r="H2113">
        <v>0</v>
      </c>
      <c r="I2113">
        <v>0</v>
      </c>
      <c r="J2113">
        <v>0</v>
      </c>
      <c r="K2113">
        <v>0</v>
      </c>
      <c r="L2113">
        <v>0</v>
      </c>
      <c r="M2113">
        <v>0</v>
      </c>
    </row>
    <row r="2114" spans="2:13" x14ac:dyDescent="0.2">
      <c r="B2114">
        <v>0</v>
      </c>
      <c r="C2114">
        <v>0</v>
      </c>
      <c r="D2114">
        <v>0</v>
      </c>
      <c r="E2114">
        <v>0</v>
      </c>
      <c r="F2114">
        <v>0</v>
      </c>
      <c r="G2114">
        <v>2222222</v>
      </c>
      <c r="H2114">
        <v>0</v>
      </c>
      <c r="I2114">
        <v>0</v>
      </c>
      <c r="J2114">
        <v>0</v>
      </c>
      <c r="K2114">
        <v>0</v>
      </c>
      <c r="L2114">
        <v>0</v>
      </c>
      <c r="M2114">
        <v>0</v>
      </c>
    </row>
    <row r="2115" spans="2:13" x14ac:dyDescent="0.2">
      <c r="B2115">
        <v>0</v>
      </c>
      <c r="C2115">
        <v>0</v>
      </c>
      <c r="D2115">
        <v>0</v>
      </c>
      <c r="E2115">
        <v>0</v>
      </c>
      <c r="F2115">
        <v>0</v>
      </c>
      <c r="G2115">
        <v>2222222</v>
      </c>
      <c r="H2115">
        <v>0</v>
      </c>
      <c r="I2115">
        <v>0</v>
      </c>
      <c r="J2115">
        <v>0</v>
      </c>
      <c r="K2115">
        <v>0</v>
      </c>
      <c r="L2115">
        <v>0</v>
      </c>
      <c r="M2115">
        <v>0</v>
      </c>
    </row>
    <row r="2116" spans="2:13" x14ac:dyDescent="0.2">
      <c r="B2116">
        <v>0</v>
      </c>
      <c r="C2116">
        <v>0</v>
      </c>
      <c r="D2116">
        <v>0</v>
      </c>
      <c r="E2116">
        <v>0</v>
      </c>
      <c r="F2116">
        <v>0</v>
      </c>
      <c r="G2116">
        <v>2222222</v>
      </c>
      <c r="H2116">
        <v>0</v>
      </c>
      <c r="I2116">
        <v>0</v>
      </c>
      <c r="J2116">
        <v>0</v>
      </c>
      <c r="K2116">
        <v>0</v>
      </c>
      <c r="L2116">
        <v>0</v>
      </c>
      <c r="M2116">
        <v>0</v>
      </c>
    </row>
    <row r="2117" spans="2:13" x14ac:dyDescent="0.2">
      <c r="B2117">
        <v>0</v>
      </c>
      <c r="C2117">
        <v>0</v>
      </c>
      <c r="D2117">
        <v>0</v>
      </c>
      <c r="E2117">
        <v>0</v>
      </c>
      <c r="F2117">
        <v>0</v>
      </c>
      <c r="G2117">
        <v>2222222</v>
      </c>
      <c r="H2117">
        <v>0</v>
      </c>
      <c r="I2117">
        <v>0</v>
      </c>
      <c r="J2117">
        <v>0</v>
      </c>
      <c r="K2117">
        <v>0</v>
      </c>
      <c r="L2117">
        <v>0</v>
      </c>
      <c r="M2117">
        <v>0</v>
      </c>
    </row>
    <row r="2118" spans="2:13" x14ac:dyDescent="0.2">
      <c r="B2118">
        <v>0</v>
      </c>
      <c r="C2118">
        <v>0</v>
      </c>
      <c r="D2118">
        <v>0</v>
      </c>
      <c r="E2118">
        <v>0</v>
      </c>
      <c r="F2118">
        <v>0</v>
      </c>
      <c r="G2118">
        <v>2222222</v>
      </c>
      <c r="H2118">
        <v>0</v>
      </c>
      <c r="I2118">
        <v>0</v>
      </c>
      <c r="J2118">
        <v>0</v>
      </c>
      <c r="K2118">
        <v>0</v>
      </c>
      <c r="L2118">
        <v>0</v>
      </c>
      <c r="M2118">
        <v>0</v>
      </c>
    </row>
    <row r="2119" spans="2:13" x14ac:dyDescent="0.2">
      <c r="B2119">
        <v>0</v>
      </c>
      <c r="C2119">
        <v>0</v>
      </c>
      <c r="D2119">
        <v>0</v>
      </c>
      <c r="E2119">
        <v>0</v>
      </c>
      <c r="F2119">
        <v>0</v>
      </c>
      <c r="G2119">
        <v>2222222</v>
      </c>
      <c r="H2119">
        <v>0</v>
      </c>
      <c r="I2119">
        <v>0</v>
      </c>
      <c r="J2119">
        <v>0</v>
      </c>
      <c r="K2119">
        <v>0</v>
      </c>
      <c r="L2119">
        <v>0</v>
      </c>
      <c r="M2119">
        <v>0</v>
      </c>
    </row>
    <row r="2120" spans="2:13" x14ac:dyDescent="0.2">
      <c r="B2120">
        <v>0</v>
      </c>
      <c r="C2120">
        <v>0</v>
      </c>
      <c r="D2120">
        <v>0</v>
      </c>
      <c r="E2120">
        <v>0</v>
      </c>
      <c r="F2120">
        <v>0</v>
      </c>
      <c r="G2120">
        <v>2222222</v>
      </c>
      <c r="H2120">
        <v>0</v>
      </c>
      <c r="I2120">
        <v>0</v>
      </c>
      <c r="J2120">
        <v>0</v>
      </c>
      <c r="K2120">
        <v>0</v>
      </c>
      <c r="L2120">
        <v>0</v>
      </c>
      <c r="M2120">
        <v>0</v>
      </c>
    </row>
    <row r="2121" spans="2:13" x14ac:dyDescent="0.2">
      <c r="B2121">
        <v>0</v>
      </c>
      <c r="C2121">
        <v>0</v>
      </c>
      <c r="D2121">
        <v>0</v>
      </c>
      <c r="E2121">
        <v>0</v>
      </c>
      <c r="F2121">
        <v>0</v>
      </c>
      <c r="G2121">
        <v>2222222</v>
      </c>
      <c r="H2121">
        <v>0</v>
      </c>
      <c r="I2121">
        <v>0</v>
      </c>
      <c r="J2121">
        <v>0</v>
      </c>
      <c r="K2121">
        <v>0</v>
      </c>
      <c r="L2121">
        <v>0</v>
      </c>
      <c r="M2121">
        <v>0</v>
      </c>
    </row>
    <row r="2122" spans="2:13" x14ac:dyDescent="0.2">
      <c r="B2122">
        <v>0</v>
      </c>
      <c r="C2122">
        <v>0</v>
      </c>
      <c r="D2122">
        <v>0</v>
      </c>
      <c r="E2122">
        <v>0</v>
      </c>
      <c r="F2122">
        <v>0</v>
      </c>
      <c r="G2122">
        <v>2222222</v>
      </c>
      <c r="H2122">
        <v>0</v>
      </c>
      <c r="I2122">
        <v>0</v>
      </c>
      <c r="J2122">
        <v>0</v>
      </c>
      <c r="K2122">
        <v>0</v>
      </c>
      <c r="L2122">
        <v>0</v>
      </c>
      <c r="M2122">
        <v>0</v>
      </c>
    </row>
    <row r="2123" spans="2:13" x14ac:dyDescent="0.2">
      <c r="B2123">
        <v>0</v>
      </c>
      <c r="C2123">
        <v>0</v>
      </c>
      <c r="D2123">
        <v>0</v>
      </c>
      <c r="E2123">
        <v>0</v>
      </c>
      <c r="F2123">
        <v>0</v>
      </c>
      <c r="G2123">
        <v>2222222</v>
      </c>
      <c r="H2123">
        <v>0</v>
      </c>
      <c r="I2123">
        <v>0</v>
      </c>
      <c r="J2123">
        <v>0</v>
      </c>
      <c r="K2123">
        <v>0</v>
      </c>
      <c r="L2123">
        <v>0</v>
      </c>
      <c r="M2123">
        <v>0</v>
      </c>
    </row>
    <row r="2124" spans="2:13" x14ac:dyDescent="0.2">
      <c r="B2124">
        <v>0</v>
      </c>
      <c r="C2124">
        <v>0</v>
      </c>
      <c r="D2124">
        <v>0</v>
      </c>
      <c r="E2124">
        <v>0</v>
      </c>
      <c r="F2124">
        <v>0</v>
      </c>
      <c r="G2124">
        <v>2222222</v>
      </c>
      <c r="H2124">
        <v>0</v>
      </c>
      <c r="I2124">
        <v>0</v>
      </c>
      <c r="J2124">
        <v>0</v>
      </c>
      <c r="K2124">
        <v>0</v>
      </c>
      <c r="L2124">
        <v>0</v>
      </c>
      <c r="M2124">
        <v>0</v>
      </c>
    </row>
    <row r="2125" spans="2:13" x14ac:dyDescent="0.2">
      <c r="B2125">
        <v>0</v>
      </c>
      <c r="C2125">
        <v>0</v>
      </c>
      <c r="D2125">
        <v>0</v>
      </c>
      <c r="E2125">
        <v>0</v>
      </c>
      <c r="F2125">
        <v>0</v>
      </c>
      <c r="G2125">
        <v>2222222</v>
      </c>
      <c r="H2125">
        <v>0</v>
      </c>
      <c r="I2125">
        <v>0</v>
      </c>
      <c r="J2125">
        <v>0</v>
      </c>
      <c r="K2125">
        <v>0</v>
      </c>
      <c r="L2125">
        <v>0</v>
      </c>
      <c r="M2125">
        <v>0</v>
      </c>
    </row>
    <row r="2126" spans="2:13" x14ac:dyDescent="0.2">
      <c r="B2126">
        <v>0</v>
      </c>
      <c r="C2126">
        <v>0</v>
      </c>
      <c r="D2126">
        <v>0</v>
      </c>
      <c r="E2126">
        <v>0</v>
      </c>
      <c r="F2126">
        <v>0</v>
      </c>
      <c r="G2126">
        <v>2222222</v>
      </c>
      <c r="H2126">
        <v>0</v>
      </c>
      <c r="I2126">
        <v>0</v>
      </c>
      <c r="J2126">
        <v>0</v>
      </c>
      <c r="K2126">
        <v>0</v>
      </c>
      <c r="L2126">
        <v>0</v>
      </c>
      <c r="M2126">
        <v>0</v>
      </c>
    </row>
    <row r="2127" spans="2:13" x14ac:dyDescent="0.2">
      <c r="B2127">
        <v>0</v>
      </c>
      <c r="C2127">
        <v>0</v>
      </c>
      <c r="D2127">
        <v>0</v>
      </c>
      <c r="E2127">
        <v>0</v>
      </c>
      <c r="F2127">
        <v>0</v>
      </c>
      <c r="G2127">
        <v>2222222</v>
      </c>
      <c r="H2127">
        <v>0</v>
      </c>
      <c r="I2127">
        <v>0</v>
      </c>
      <c r="J2127">
        <v>0</v>
      </c>
      <c r="K2127">
        <v>0</v>
      </c>
      <c r="L2127">
        <v>0</v>
      </c>
      <c r="M2127">
        <v>0</v>
      </c>
    </row>
    <row r="2128" spans="2:13" x14ac:dyDescent="0.2">
      <c r="B2128">
        <v>0</v>
      </c>
      <c r="C2128">
        <v>0</v>
      </c>
      <c r="D2128">
        <v>0</v>
      </c>
      <c r="E2128">
        <v>0</v>
      </c>
      <c r="F2128">
        <v>0</v>
      </c>
      <c r="G2128">
        <v>2222222</v>
      </c>
      <c r="H2128">
        <v>0</v>
      </c>
      <c r="I2128">
        <v>0</v>
      </c>
      <c r="J2128">
        <v>0</v>
      </c>
      <c r="K2128">
        <v>0</v>
      </c>
      <c r="L2128">
        <v>0</v>
      </c>
      <c r="M2128">
        <v>0</v>
      </c>
    </row>
    <row r="2129" spans="2:13" x14ac:dyDescent="0.2">
      <c r="B2129">
        <v>0</v>
      </c>
      <c r="C2129">
        <v>0</v>
      </c>
      <c r="D2129">
        <v>0</v>
      </c>
      <c r="E2129">
        <v>0</v>
      </c>
      <c r="F2129">
        <v>0</v>
      </c>
      <c r="G2129">
        <v>2222222</v>
      </c>
      <c r="H2129">
        <v>0</v>
      </c>
      <c r="I2129">
        <v>0</v>
      </c>
      <c r="J2129">
        <v>0</v>
      </c>
      <c r="K2129">
        <v>0</v>
      </c>
      <c r="L2129">
        <v>0</v>
      </c>
      <c r="M2129">
        <v>0</v>
      </c>
    </row>
    <row r="2130" spans="2:13" x14ac:dyDescent="0.2">
      <c r="B2130">
        <v>0</v>
      </c>
      <c r="C2130">
        <v>0</v>
      </c>
      <c r="D2130">
        <v>0</v>
      </c>
      <c r="E2130">
        <v>0</v>
      </c>
      <c r="F2130">
        <v>0</v>
      </c>
      <c r="G2130">
        <v>2222222</v>
      </c>
      <c r="H2130">
        <v>0</v>
      </c>
      <c r="I2130">
        <v>0</v>
      </c>
      <c r="J2130">
        <v>0</v>
      </c>
      <c r="K2130">
        <v>0</v>
      </c>
      <c r="L2130">
        <v>0</v>
      </c>
      <c r="M2130">
        <v>0</v>
      </c>
    </row>
    <row r="2131" spans="2:13" x14ac:dyDescent="0.2">
      <c r="B2131">
        <v>0</v>
      </c>
      <c r="C2131">
        <v>0</v>
      </c>
      <c r="D2131">
        <v>0</v>
      </c>
      <c r="E2131">
        <v>0</v>
      </c>
      <c r="F2131">
        <v>0</v>
      </c>
      <c r="G2131">
        <v>2222222</v>
      </c>
      <c r="H2131">
        <v>0</v>
      </c>
      <c r="I2131">
        <v>0</v>
      </c>
      <c r="J2131">
        <v>0</v>
      </c>
      <c r="K2131">
        <v>0</v>
      </c>
      <c r="L2131">
        <v>0</v>
      </c>
      <c r="M2131">
        <v>0</v>
      </c>
    </row>
    <row r="2132" spans="2:13" x14ac:dyDescent="0.2">
      <c r="B2132">
        <v>0</v>
      </c>
      <c r="C2132">
        <v>0</v>
      </c>
      <c r="D2132">
        <v>0</v>
      </c>
      <c r="E2132">
        <v>0</v>
      </c>
      <c r="F2132">
        <v>0</v>
      </c>
      <c r="G2132">
        <v>2222222</v>
      </c>
      <c r="H2132">
        <v>0</v>
      </c>
      <c r="I2132">
        <v>0</v>
      </c>
      <c r="J2132">
        <v>0</v>
      </c>
      <c r="K2132">
        <v>0</v>
      </c>
      <c r="L2132">
        <v>0</v>
      </c>
      <c r="M2132">
        <v>0</v>
      </c>
    </row>
    <row r="2133" spans="2:13" x14ac:dyDescent="0.2">
      <c r="B2133">
        <v>0</v>
      </c>
      <c r="C2133">
        <v>0</v>
      </c>
      <c r="D2133">
        <v>0</v>
      </c>
      <c r="E2133">
        <v>0</v>
      </c>
      <c r="F2133">
        <v>0</v>
      </c>
      <c r="G2133">
        <v>2222222</v>
      </c>
      <c r="H2133">
        <v>0</v>
      </c>
      <c r="I2133">
        <v>0</v>
      </c>
      <c r="J2133">
        <v>0</v>
      </c>
      <c r="K2133">
        <v>0</v>
      </c>
      <c r="L2133">
        <v>0</v>
      </c>
      <c r="M2133">
        <v>0</v>
      </c>
    </row>
    <row r="2134" spans="2:13" x14ac:dyDescent="0.2">
      <c r="B2134">
        <v>0</v>
      </c>
      <c r="C2134">
        <v>0</v>
      </c>
      <c r="D2134">
        <v>0</v>
      </c>
      <c r="E2134">
        <v>0</v>
      </c>
      <c r="F2134">
        <v>0</v>
      </c>
      <c r="G2134">
        <v>2222222</v>
      </c>
      <c r="H2134">
        <v>0</v>
      </c>
      <c r="I2134">
        <v>0</v>
      </c>
      <c r="J2134">
        <v>0</v>
      </c>
      <c r="K2134">
        <v>0</v>
      </c>
      <c r="L2134">
        <v>0</v>
      </c>
      <c r="M2134">
        <v>0</v>
      </c>
    </row>
    <row r="2135" spans="2:13" x14ac:dyDescent="0.2">
      <c r="B2135">
        <v>0</v>
      </c>
      <c r="C2135">
        <v>0</v>
      </c>
      <c r="D2135">
        <v>0</v>
      </c>
      <c r="E2135">
        <v>0</v>
      </c>
      <c r="F2135">
        <v>0</v>
      </c>
      <c r="G2135">
        <v>2222222</v>
      </c>
      <c r="H2135">
        <v>0</v>
      </c>
      <c r="I2135">
        <v>0</v>
      </c>
      <c r="J2135">
        <v>0</v>
      </c>
      <c r="K2135">
        <v>0</v>
      </c>
      <c r="L2135">
        <v>0</v>
      </c>
      <c r="M2135">
        <v>0</v>
      </c>
    </row>
    <row r="2136" spans="2:13" x14ac:dyDescent="0.2">
      <c r="B2136">
        <v>0</v>
      </c>
      <c r="C2136">
        <v>0</v>
      </c>
      <c r="D2136">
        <v>0</v>
      </c>
      <c r="E2136">
        <v>0</v>
      </c>
      <c r="F2136">
        <v>0</v>
      </c>
      <c r="G2136">
        <v>2222222</v>
      </c>
      <c r="H2136">
        <v>0</v>
      </c>
      <c r="I2136">
        <v>0</v>
      </c>
      <c r="J2136">
        <v>0</v>
      </c>
      <c r="K2136">
        <v>0</v>
      </c>
      <c r="L2136">
        <v>0</v>
      </c>
      <c r="M2136">
        <v>0</v>
      </c>
    </row>
    <row r="2137" spans="2:13" x14ac:dyDescent="0.2">
      <c r="B2137">
        <v>0</v>
      </c>
      <c r="C2137">
        <v>0</v>
      </c>
      <c r="D2137">
        <v>0</v>
      </c>
      <c r="E2137">
        <v>0</v>
      </c>
      <c r="F2137">
        <v>0</v>
      </c>
      <c r="G2137">
        <v>2222222</v>
      </c>
      <c r="H2137">
        <v>0</v>
      </c>
      <c r="I2137">
        <v>0</v>
      </c>
      <c r="J2137">
        <v>0</v>
      </c>
      <c r="K2137">
        <v>0</v>
      </c>
      <c r="L2137">
        <v>0</v>
      </c>
      <c r="M2137">
        <v>0</v>
      </c>
    </row>
    <row r="2138" spans="2:13" x14ac:dyDescent="0.2">
      <c r="B2138">
        <v>0</v>
      </c>
      <c r="C2138">
        <v>0</v>
      </c>
      <c r="D2138">
        <v>0</v>
      </c>
      <c r="E2138">
        <v>0</v>
      </c>
      <c r="F2138">
        <v>0</v>
      </c>
      <c r="G2138">
        <v>2222222</v>
      </c>
      <c r="H2138">
        <v>0</v>
      </c>
      <c r="I2138">
        <v>0</v>
      </c>
      <c r="J2138">
        <v>0</v>
      </c>
      <c r="K2138">
        <v>0</v>
      </c>
      <c r="L2138">
        <v>0</v>
      </c>
      <c r="M2138">
        <v>0</v>
      </c>
    </row>
    <row r="2139" spans="2:13" x14ac:dyDescent="0.2">
      <c r="B2139">
        <v>0</v>
      </c>
      <c r="C2139">
        <v>0</v>
      </c>
      <c r="D2139">
        <v>0</v>
      </c>
      <c r="E2139">
        <v>0</v>
      </c>
      <c r="F2139">
        <v>0</v>
      </c>
      <c r="G2139">
        <v>2222222</v>
      </c>
      <c r="H2139">
        <v>0</v>
      </c>
      <c r="I2139">
        <v>0</v>
      </c>
      <c r="J2139">
        <v>0</v>
      </c>
      <c r="K2139">
        <v>0</v>
      </c>
      <c r="L2139">
        <v>0</v>
      </c>
      <c r="M2139">
        <v>0</v>
      </c>
    </row>
    <row r="2140" spans="2:13" x14ac:dyDescent="0.2">
      <c r="B2140">
        <v>0</v>
      </c>
      <c r="C2140">
        <v>0</v>
      </c>
      <c r="D2140">
        <v>0</v>
      </c>
      <c r="E2140">
        <v>0</v>
      </c>
      <c r="F2140">
        <v>0</v>
      </c>
      <c r="G2140">
        <v>2222222</v>
      </c>
      <c r="H2140">
        <v>0</v>
      </c>
      <c r="I2140">
        <v>0</v>
      </c>
      <c r="J2140">
        <v>0</v>
      </c>
      <c r="K2140">
        <v>0</v>
      </c>
      <c r="L2140">
        <v>0</v>
      </c>
      <c r="M2140">
        <v>0</v>
      </c>
    </row>
    <row r="2141" spans="2:13" x14ac:dyDescent="0.2">
      <c r="B2141">
        <v>0</v>
      </c>
      <c r="C2141">
        <v>0</v>
      </c>
      <c r="D2141">
        <v>0</v>
      </c>
      <c r="E2141">
        <v>0</v>
      </c>
      <c r="F2141">
        <v>0</v>
      </c>
      <c r="G2141">
        <v>2222222</v>
      </c>
      <c r="H2141">
        <v>0</v>
      </c>
      <c r="I2141">
        <v>0</v>
      </c>
      <c r="J2141">
        <v>0</v>
      </c>
      <c r="K2141">
        <v>0</v>
      </c>
      <c r="L2141">
        <v>0</v>
      </c>
      <c r="M2141">
        <v>0</v>
      </c>
    </row>
    <row r="2142" spans="2:13" x14ac:dyDescent="0.2">
      <c r="B2142">
        <v>0</v>
      </c>
      <c r="C2142">
        <v>0</v>
      </c>
      <c r="D2142">
        <v>0</v>
      </c>
      <c r="E2142">
        <v>0</v>
      </c>
      <c r="F2142">
        <v>0</v>
      </c>
      <c r="G2142">
        <v>2222222</v>
      </c>
      <c r="H2142">
        <v>0</v>
      </c>
      <c r="I2142">
        <v>0</v>
      </c>
      <c r="J2142">
        <v>0</v>
      </c>
      <c r="K2142">
        <v>0</v>
      </c>
      <c r="L2142">
        <v>0</v>
      </c>
      <c r="M2142">
        <v>0</v>
      </c>
    </row>
    <row r="2143" spans="2:13" x14ac:dyDescent="0.2">
      <c r="B2143">
        <v>0</v>
      </c>
      <c r="C2143">
        <v>0</v>
      </c>
      <c r="D2143">
        <v>0</v>
      </c>
      <c r="E2143">
        <v>0</v>
      </c>
      <c r="F2143">
        <v>0</v>
      </c>
      <c r="G2143">
        <v>2222222</v>
      </c>
      <c r="H2143">
        <v>0</v>
      </c>
      <c r="I2143">
        <v>0</v>
      </c>
      <c r="J2143">
        <v>0</v>
      </c>
      <c r="K2143">
        <v>0</v>
      </c>
      <c r="L2143">
        <v>0</v>
      </c>
      <c r="M2143">
        <v>0</v>
      </c>
    </row>
    <row r="2144" spans="2:13" x14ac:dyDescent="0.2">
      <c r="B2144">
        <v>0</v>
      </c>
      <c r="C2144">
        <v>0</v>
      </c>
      <c r="D2144">
        <v>0</v>
      </c>
      <c r="E2144">
        <v>0</v>
      </c>
      <c r="F2144">
        <v>0</v>
      </c>
      <c r="G2144">
        <v>2222222</v>
      </c>
      <c r="H2144">
        <v>0</v>
      </c>
      <c r="I2144">
        <v>0</v>
      </c>
      <c r="J2144">
        <v>0</v>
      </c>
      <c r="K2144">
        <v>0</v>
      </c>
      <c r="L2144">
        <v>0</v>
      </c>
      <c r="M2144">
        <v>0</v>
      </c>
    </row>
    <row r="2145" spans="2:13" x14ac:dyDescent="0.2">
      <c r="B2145">
        <v>0</v>
      </c>
      <c r="C2145">
        <v>0</v>
      </c>
      <c r="D2145">
        <v>0</v>
      </c>
      <c r="E2145">
        <v>0</v>
      </c>
      <c r="F2145">
        <v>0</v>
      </c>
      <c r="G2145">
        <v>2222222</v>
      </c>
      <c r="H2145">
        <v>0</v>
      </c>
      <c r="I2145">
        <v>0</v>
      </c>
      <c r="J2145">
        <v>0</v>
      </c>
      <c r="K2145">
        <v>0</v>
      </c>
      <c r="L2145">
        <v>0</v>
      </c>
      <c r="M2145">
        <v>0</v>
      </c>
    </row>
    <row r="2146" spans="2:13" x14ac:dyDescent="0.2">
      <c r="B2146">
        <v>0</v>
      </c>
      <c r="C2146">
        <v>0</v>
      </c>
      <c r="D2146">
        <v>0</v>
      </c>
      <c r="E2146">
        <v>0</v>
      </c>
      <c r="F2146">
        <v>0</v>
      </c>
      <c r="G2146">
        <v>2222222</v>
      </c>
      <c r="H2146">
        <v>0</v>
      </c>
      <c r="I2146">
        <v>0</v>
      </c>
      <c r="J2146">
        <v>0</v>
      </c>
      <c r="K2146">
        <v>0</v>
      </c>
      <c r="L2146">
        <v>0</v>
      </c>
      <c r="M2146">
        <v>0</v>
      </c>
    </row>
    <row r="2147" spans="2:13" x14ac:dyDescent="0.2">
      <c r="B2147">
        <v>0</v>
      </c>
      <c r="C2147">
        <v>0</v>
      </c>
      <c r="D2147">
        <v>0</v>
      </c>
      <c r="E2147">
        <v>0</v>
      </c>
      <c r="F2147">
        <v>0</v>
      </c>
      <c r="G2147">
        <v>2222222</v>
      </c>
      <c r="H2147">
        <v>0</v>
      </c>
      <c r="I2147">
        <v>0</v>
      </c>
      <c r="J2147">
        <v>0</v>
      </c>
      <c r="K2147">
        <v>0</v>
      </c>
      <c r="L2147">
        <v>0</v>
      </c>
      <c r="M2147">
        <v>0</v>
      </c>
    </row>
    <row r="2148" spans="2:13" x14ac:dyDescent="0.2">
      <c r="B2148">
        <v>0</v>
      </c>
      <c r="C2148">
        <v>0</v>
      </c>
      <c r="D2148">
        <v>0</v>
      </c>
      <c r="E2148">
        <v>0</v>
      </c>
      <c r="F2148">
        <v>0</v>
      </c>
      <c r="G2148">
        <v>2222222</v>
      </c>
      <c r="H2148">
        <v>0</v>
      </c>
      <c r="I2148">
        <v>0</v>
      </c>
      <c r="J2148">
        <v>0</v>
      </c>
      <c r="K2148">
        <v>0</v>
      </c>
      <c r="L2148">
        <v>0</v>
      </c>
      <c r="M2148">
        <v>0</v>
      </c>
    </row>
    <row r="2149" spans="2:13" x14ac:dyDescent="0.2">
      <c r="B2149">
        <v>0</v>
      </c>
      <c r="C2149">
        <v>0</v>
      </c>
      <c r="D2149">
        <v>0</v>
      </c>
      <c r="E2149">
        <v>0</v>
      </c>
      <c r="F2149">
        <v>0</v>
      </c>
      <c r="G2149">
        <v>2222222</v>
      </c>
      <c r="H2149">
        <v>0</v>
      </c>
      <c r="I2149">
        <v>0</v>
      </c>
      <c r="J2149">
        <v>0</v>
      </c>
      <c r="K2149">
        <v>0</v>
      </c>
      <c r="L2149">
        <v>0</v>
      </c>
      <c r="M2149">
        <v>0</v>
      </c>
    </row>
    <row r="2150" spans="2:13" x14ac:dyDescent="0.2">
      <c r="B2150">
        <v>0</v>
      </c>
      <c r="C2150">
        <v>0</v>
      </c>
      <c r="D2150">
        <v>0</v>
      </c>
      <c r="E2150">
        <v>0</v>
      </c>
      <c r="F2150">
        <v>0</v>
      </c>
      <c r="G2150">
        <v>2222222</v>
      </c>
      <c r="H2150">
        <v>0</v>
      </c>
      <c r="I2150">
        <v>0</v>
      </c>
      <c r="J2150">
        <v>0</v>
      </c>
      <c r="K2150">
        <v>0</v>
      </c>
      <c r="L2150">
        <v>0</v>
      </c>
      <c r="M2150">
        <v>0</v>
      </c>
    </row>
    <row r="2151" spans="2:13" x14ac:dyDescent="0.2">
      <c r="B2151">
        <v>0</v>
      </c>
      <c r="C2151">
        <v>0</v>
      </c>
      <c r="D2151">
        <v>0</v>
      </c>
      <c r="E2151">
        <v>0</v>
      </c>
      <c r="F2151">
        <v>0</v>
      </c>
      <c r="G2151">
        <v>2222222</v>
      </c>
      <c r="H2151">
        <v>0</v>
      </c>
      <c r="I2151">
        <v>0</v>
      </c>
      <c r="J2151">
        <v>0</v>
      </c>
      <c r="K2151">
        <v>0</v>
      </c>
      <c r="L2151">
        <v>0</v>
      </c>
      <c r="M2151">
        <v>0</v>
      </c>
    </row>
    <row r="2152" spans="2:13" x14ac:dyDescent="0.2">
      <c r="B2152">
        <v>0</v>
      </c>
      <c r="C2152">
        <v>0</v>
      </c>
      <c r="D2152">
        <v>0</v>
      </c>
      <c r="E2152">
        <v>0</v>
      </c>
      <c r="F2152">
        <v>0</v>
      </c>
      <c r="G2152">
        <v>2222222</v>
      </c>
      <c r="H2152">
        <v>0</v>
      </c>
      <c r="I2152">
        <v>0</v>
      </c>
      <c r="J2152">
        <v>0</v>
      </c>
      <c r="K2152">
        <v>0</v>
      </c>
      <c r="L2152">
        <v>0</v>
      </c>
      <c r="M2152">
        <v>0</v>
      </c>
    </row>
    <row r="2153" spans="2:13" x14ac:dyDescent="0.2">
      <c r="B2153">
        <v>0</v>
      </c>
      <c r="C2153">
        <v>0</v>
      </c>
      <c r="D2153">
        <v>0</v>
      </c>
      <c r="E2153">
        <v>0</v>
      </c>
      <c r="F2153">
        <v>0</v>
      </c>
      <c r="G2153">
        <v>2222222</v>
      </c>
      <c r="H2153">
        <v>0</v>
      </c>
      <c r="I2153">
        <v>0</v>
      </c>
      <c r="J2153">
        <v>0</v>
      </c>
      <c r="K2153">
        <v>0</v>
      </c>
      <c r="L2153">
        <v>0</v>
      </c>
      <c r="M2153">
        <v>0</v>
      </c>
    </row>
    <row r="2154" spans="2:13" x14ac:dyDescent="0.2">
      <c r="B2154">
        <v>0</v>
      </c>
      <c r="C2154">
        <v>0</v>
      </c>
      <c r="D2154">
        <v>0</v>
      </c>
      <c r="E2154">
        <v>0</v>
      </c>
      <c r="F2154">
        <v>0</v>
      </c>
      <c r="G2154">
        <v>2222222</v>
      </c>
      <c r="H2154">
        <v>0</v>
      </c>
      <c r="I2154">
        <v>0</v>
      </c>
      <c r="J2154">
        <v>0</v>
      </c>
      <c r="K2154">
        <v>0</v>
      </c>
      <c r="L2154">
        <v>0</v>
      </c>
      <c r="M2154">
        <v>0</v>
      </c>
    </row>
    <row r="2155" spans="2:13" x14ac:dyDescent="0.2">
      <c r="B2155">
        <v>0</v>
      </c>
      <c r="C2155">
        <v>0</v>
      </c>
      <c r="D2155">
        <v>0</v>
      </c>
      <c r="E2155">
        <v>0</v>
      </c>
      <c r="F2155">
        <v>0</v>
      </c>
      <c r="G2155">
        <v>2222222</v>
      </c>
      <c r="H2155">
        <v>0</v>
      </c>
      <c r="I2155">
        <v>0</v>
      </c>
      <c r="J2155">
        <v>0</v>
      </c>
      <c r="K2155">
        <v>0</v>
      </c>
      <c r="L2155">
        <v>0</v>
      </c>
      <c r="M2155">
        <v>0</v>
      </c>
    </row>
    <row r="2156" spans="2:13" x14ac:dyDescent="0.2">
      <c r="B2156">
        <v>0</v>
      </c>
      <c r="C2156">
        <v>0</v>
      </c>
      <c r="D2156">
        <v>0</v>
      </c>
      <c r="E2156">
        <v>0</v>
      </c>
      <c r="F2156">
        <v>0</v>
      </c>
      <c r="G2156">
        <v>2222222</v>
      </c>
      <c r="H2156">
        <v>0</v>
      </c>
      <c r="I2156">
        <v>0</v>
      </c>
      <c r="J2156">
        <v>0</v>
      </c>
      <c r="K2156">
        <v>0</v>
      </c>
      <c r="L2156">
        <v>0</v>
      </c>
      <c r="M2156">
        <v>0</v>
      </c>
    </row>
    <row r="2157" spans="2:13" x14ac:dyDescent="0.2">
      <c r="B2157">
        <v>0</v>
      </c>
      <c r="C2157">
        <v>0</v>
      </c>
      <c r="D2157">
        <v>0</v>
      </c>
      <c r="E2157">
        <v>0</v>
      </c>
      <c r="F2157">
        <v>0</v>
      </c>
      <c r="G2157">
        <v>2222222</v>
      </c>
      <c r="H2157">
        <v>0</v>
      </c>
      <c r="I2157">
        <v>0</v>
      </c>
      <c r="J2157">
        <v>0</v>
      </c>
      <c r="K2157">
        <v>0</v>
      </c>
      <c r="L2157">
        <v>0</v>
      </c>
      <c r="M2157">
        <v>0</v>
      </c>
    </row>
    <row r="2158" spans="2:13" x14ac:dyDescent="0.2">
      <c r="B2158">
        <v>0</v>
      </c>
      <c r="C2158">
        <v>0</v>
      </c>
      <c r="D2158">
        <v>0</v>
      </c>
      <c r="E2158">
        <v>0</v>
      </c>
      <c r="F2158">
        <v>0</v>
      </c>
      <c r="G2158">
        <v>2222222</v>
      </c>
      <c r="H2158">
        <v>0</v>
      </c>
      <c r="I2158">
        <v>0</v>
      </c>
      <c r="J2158">
        <v>0</v>
      </c>
      <c r="K2158">
        <v>0</v>
      </c>
      <c r="L2158">
        <v>0</v>
      </c>
      <c r="M2158">
        <v>0</v>
      </c>
    </row>
    <row r="2159" spans="2:13" x14ac:dyDescent="0.2">
      <c r="B2159">
        <v>0</v>
      </c>
      <c r="C2159">
        <v>0</v>
      </c>
      <c r="D2159">
        <v>0</v>
      </c>
      <c r="E2159">
        <v>0</v>
      </c>
      <c r="F2159">
        <v>0</v>
      </c>
      <c r="G2159">
        <v>2222222</v>
      </c>
      <c r="H2159">
        <v>0</v>
      </c>
      <c r="I2159">
        <v>0</v>
      </c>
      <c r="J2159">
        <v>0</v>
      </c>
      <c r="K2159">
        <v>0</v>
      </c>
      <c r="L2159">
        <v>0</v>
      </c>
      <c r="M2159">
        <v>0</v>
      </c>
    </row>
    <row r="2160" spans="2:13" x14ac:dyDescent="0.2">
      <c r="B2160">
        <v>0</v>
      </c>
      <c r="C2160">
        <v>0</v>
      </c>
      <c r="D2160">
        <v>0</v>
      </c>
      <c r="E2160">
        <v>0</v>
      </c>
      <c r="F2160">
        <v>0</v>
      </c>
      <c r="G2160">
        <v>2222222</v>
      </c>
      <c r="H2160">
        <v>0</v>
      </c>
      <c r="I2160">
        <v>0</v>
      </c>
      <c r="J2160">
        <v>0</v>
      </c>
      <c r="K2160">
        <v>0</v>
      </c>
      <c r="L2160">
        <v>0</v>
      </c>
      <c r="M2160">
        <v>0</v>
      </c>
    </row>
    <row r="2161" spans="2:13" x14ac:dyDescent="0.2">
      <c r="B2161">
        <v>0</v>
      </c>
      <c r="C2161">
        <v>0</v>
      </c>
      <c r="D2161">
        <v>0</v>
      </c>
      <c r="E2161">
        <v>0</v>
      </c>
      <c r="F2161">
        <v>0</v>
      </c>
      <c r="G2161">
        <v>2222222</v>
      </c>
      <c r="H2161">
        <v>0</v>
      </c>
      <c r="I2161">
        <v>0</v>
      </c>
      <c r="J2161">
        <v>0</v>
      </c>
      <c r="K2161">
        <v>0</v>
      </c>
      <c r="L2161">
        <v>0</v>
      </c>
      <c r="M2161">
        <v>0</v>
      </c>
    </row>
    <row r="2162" spans="2:13" x14ac:dyDescent="0.2">
      <c r="B2162">
        <v>0</v>
      </c>
      <c r="C2162">
        <v>0</v>
      </c>
      <c r="D2162">
        <v>0</v>
      </c>
      <c r="E2162">
        <v>0</v>
      </c>
      <c r="F2162">
        <v>0</v>
      </c>
      <c r="G2162">
        <v>2222222</v>
      </c>
      <c r="H2162">
        <v>0</v>
      </c>
      <c r="I2162">
        <v>0</v>
      </c>
      <c r="J2162">
        <v>0</v>
      </c>
      <c r="K2162">
        <v>0</v>
      </c>
      <c r="L2162">
        <v>0</v>
      </c>
      <c r="M2162">
        <v>0</v>
      </c>
    </row>
    <row r="2163" spans="2:13" x14ac:dyDescent="0.2">
      <c r="B2163">
        <v>0</v>
      </c>
      <c r="C2163">
        <v>0</v>
      </c>
      <c r="D2163">
        <v>0</v>
      </c>
      <c r="E2163">
        <v>0</v>
      </c>
      <c r="F2163">
        <v>0</v>
      </c>
      <c r="G2163">
        <v>2222222</v>
      </c>
      <c r="H2163">
        <v>0</v>
      </c>
      <c r="I2163">
        <v>0</v>
      </c>
      <c r="J2163">
        <v>0</v>
      </c>
      <c r="K2163">
        <v>0</v>
      </c>
      <c r="L2163">
        <v>0</v>
      </c>
      <c r="M2163">
        <v>0</v>
      </c>
    </row>
    <row r="2164" spans="2:13" x14ac:dyDescent="0.2">
      <c r="B2164">
        <v>0</v>
      </c>
      <c r="C2164">
        <v>0</v>
      </c>
      <c r="D2164">
        <v>0</v>
      </c>
      <c r="E2164">
        <v>0</v>
      </c>
      <c r="F2164">
        <v>0</v>
      </c>
      <c r="G2164">
        <v>2222222</v>
      </c>
      <c r="H2164">
        <v>0</v>
      </c>
      <c r="I2164">
        <v>0</v>
      </c>
      <c r="J2164">
        <v>0</v>
      </c>
      <c r="K2164">
        <v>0</v>
      </c>
      <c r="L2164">
        <v>0</v>
      </c>
      <c r="M2164">
        <v>0</v>
      </c>
    </row>
    <row r="2165" spans="2:13" x14ac:dyDescent="0.2">
      <c r="B2165">
        <v>0</v>
      </c>
      <c r="C2165">
        <v>0</v>
      </c>
      <c r="D2165">
        <v>0</v>
      </c>
      <c r="E2165">
        <v>0</v>
      </c>
      <c r="F2165">
        <v>0</v>
      </c>
      <c r="G2165">
        <v>2222222</v>
      </c>
      <c r="H2165">
        <v>0</v>
      </c>
      <c r="I2165">
        <v>0</v>
      </c>
      <c r="J2165">
        <v>0</v>
      </c>
      <c r="K2165">
        <v>0</v>
      </c>
      <c r="L2165">
        <v>0</v>
      </c>
      <c r="M2165">
        <v>0</v>
      </c>
    </row>
    <row r="2166" spans="2:13" x14ac:dyDescent="0.2">
      <c r="B2166">
        <v>0</v>
      </c>
      <c r="C2166">
        <v>0</v>
      </c>
      <c r="D2166">
        <v>0</v>
      </c>
      <c r="E2166">
        <v>0</v>
      </c>
      <c r="F2166">
        <v>0</v>
      </c>
      <c r="G2166">
        <v>2222222</v>
      </c>
      <c r="H2166">
        <v>0</v>
      </c>
      <c r="I2166">
        <v>0</v>
      </c>
      <c r="J2166">
        <v>0</v>
      </c>
      <c r="K2166">
        <v>0</v>
      </c>
      <c r="L2166">
        <v>0</v>
      </c>
      <c r="M2166">
        <v>0</v>
      </c>
    </row>
    <row r="2167" spans="2:13" x14ac:dyDescent="0.2">
      <c r="B2167">
        <v>0</v>
      </c>
      <c r="C2167">
        <v>0</v>
      </c>
      <c r="D2167">
        <v>0</v>
      </c>
      <c r="E2167">
        <v>0</v>
      </c>
      <c r="F2167">
        <v>0</v>
      </c>
      <c r="G2167">
        <v>2222222</v>
      </c>
      <c r="H2167">
        <v>0</v>
      </c>
      <c r="I2167">
        <v>0</v>
      </c>
      <c r="J2167">
        <v>0</v>
      </c>
      <c r="K2167">
        <v>0</v>
      </c>
      <c r="L2167">
        <v>0</v>
      </c>
      <c r="M2167">
        <v>0</v>
      </c>
    </row>
    <row r="2168" spans="2:13" x14ac:dyDescent="0.2">
      <c r="B2168">
        <v>0</v>
      </c>
      <c r="C2168">
        <v>0</v>
      </c>
      <c r="D2168">
        <v>0</v>
      </c>
      <c r="E2168">
        <v>0</v>
      </c>
      <c r="F2168">
        <v>0</v>
      </c>
      <c r="G2168">
        <v>2222222</v>
      </c>
      <c r="H2168">
        <v>0</v>
      </c>
      <c r="I2168">
        <v>0</v>
      </c>
      <c r="J2168">
        <v>0</v>
      </c>
      <c r="K2168">
        <v>0</v>
      </c>
      <c r="L2168">
        <v>0</v>
      </c>
      <c r="M2168">
        <v>0</v>
      </c>
    </row>
    <row r="2169" spans="2:13" x14ac:dyDescent="0.2">
      <c r="B2169">
        <v>0</v>
      </c>
      <c r="C2169">
        <v>0</v>
      </c>
      <c r="D2169">
        <v>0</v>
      </c>
      <c r="E2169">
        <v>0</v>
      </c>
      <c r="F2169">
        <v>0</v>
      </c>
      <c r="G2169">
        <v>2222222</v>
      </c>
      <c r="H2169">
        <v>0</v>
      </c>
      <c r="I2169">
        <v>0</v>
      </c>
      <c r="J2169">
        <v>0</v>
      </c>
      <c r="K2169">
        <v>0</v>
      </c>
      <c r="L2169">
        <v>0</v>
      </c>
      <c r="M2169">
        <v>0</v>
      </c>
    </row>
    <row r="2170" spans="2:13" x14ac:dyDescent="0.2">
      <c r="B2170">
        <v>0</v>
      </c>
      <c r="C2170">
        <v>0</v>
      </c>
      <c r="D2170">
        <v>0</v>
      </c>
      <c r="E2170">
        <v>0</v>
      </c>
      <c r="F2170">
        <v>0</v>
      </c>
      <c r="G2170">
        <v>2222222</v>
      </c>
      <c r="H2170">
        <v>0</v>
      </c>
      <c r="I2170">
        <v>0</v>
      </c>
      <c r="J2170">
        <v>0</v>
      </c>
      <c r="K2170">
        <v>0</v>
      </c>
      <c r="L2170">
        <v>0</v>
      </c>
      <c r="M2170">
        <v>0</v>
      </c>
    </row>
    <row r="2171" spans="2:13" x14ac:dyDescent="0.2">
      <c r="B2171">
        <v>0</v>
      </c>
      <c r="C2171">
        <v>0</v>
      </c>
      <c r="D2171">
        <v>0</v>
      </c>
      <c r="E2171">
        <v>0</v>
      </c>
      <c r="F2171">
        <v>0</v>
      </c>
      <c r="G2171">
        <v>2222222</v>
      </c>
      <c r="H2171">
        <v>0</v>
      </c>
      <c r="I2171">
        <v>0</v>
      </c>
      <c r="J2171">
        <v>0</v>
      </c>
      <c r="K2171">
        <v>0</v>
      </c>
      <c r="L2171">
        <v>0</v>
      </c>
      <c r="M2171">
        <v>0</v>
      </c>
    </row>
    <row r="2172" spans="2:13" x14ac:dyDescent="0.2">
      <c r="B2172">
        <v>0</v>
      </c>
      <c r="C2172">
        <v>0</v>
      </c>
      <c r="D2172">
        <v>0</v>
      </c>
      <c r="E2172">
        <v>0</v>
      </c>
      <c r="F2172">
        <v>0</v>
      </c>
      <c r="G2172">
        <v>2222222</v>
      </c>
      <c r="H2172">
        <v>0</v>
      </c>
      <c r="I2172">
        <v>0</v>
      </c>
      <c r="J2172">
        <v>0</v>
      </c>
      <c r="K2172">
        <v>0</v>
      </c>
      <c r="L2172">
        <v>0</v>
      </c>
      <c r="M2172">
        <v>0</v>
      </c>
    </row>
    <row r="2173" spans="2:13" x14ac:dyDescent="0.2">
      <c r="B2173">
        <v>0</v>
      </c>
      <c r="C2173">
        <v>0</v>
      </c>
      <c r="D2173">
        <v>0</v>
      </c>
      <c r="E2173">
        <v>0</v>
      </c>
      <c r="F2173">
        <v>0</v>
      </c>
      <c r="G2173">
        <v>2222222</v>
      </c>
      <c r="H2173">
        <v>0</v>
      </c>
      <c r="I2173">
        <v>0</v>
      </c>
      <c r="J2173">
        <v>0</v>
      </c>
      <c r="K2173">
        <v>0</v>
      </c>
      <c r="L2173">
        <v>0</v>
      </c>
      <c r="M2173">
        <v>0</v>
      </c>
    </row>
    <row r="2174" spans="2:13" x14ac:dyDescent="0.2">
      <c r="B2174">
        <v>0</v>
      </c>
      <c r="C2174">
        <v>0</v>
      </c>
      <c r="D2174">
        <v>0</v>
      </c>
      <c r="E2174">
        <v>0</v>
      </c>
      <c r="F2174">
        <v>0</v>
      </c>
      <c r="G2174">
        <v>2222222</v>
      </c>
      <c r="H2174">
        <v>0</v>
      </c>
      <c r="I2174">
        <v>0</v>
      </c>
      <c r="J2174">
        <v>0</v>
      </c>
      <c r="K2174">
        <v>0</v>
      </c>
      <c r="L2174">
        <v>0</v>
      </c>
      <c r="M2174">
        <v>0</v>
      </c>
    </row>
    <row r="2175" spans="2:13" x14ac:dyDescent="0.2">
      <c r="B2175">
        <v>0</v>
      </c>
      <c r="C2175">
        <v>0</v>
      </c>
      <c r="D2175">
        <v>0</v>
      </c>
      <c r="E2175">
        <v>0</v>
      </c>
      <c r="F2175">
        <v>0</v>
      </c>
      <c r="G2175">
        <v>2222222</v>
      </c>
      <c r="H2175">
        <v>0</v>
      </c>
      <c r="I2175">
        <v>0</v>
      </c>
      <c r="J2175">
        <v>0</v>
      </c>
      <c r="K2175">
        <v>0</v>
      </c>
      <c r="L2175">
        <v>0</v>
      </c>
      <c r="M2175">
        <v>0</v>
      </c>
    </row>
    <row r="2176" spans="2:13" x14ac:dyDescent="0.2">
      <c r="B2176">
        <v>0</v>
      </c>
      <c r="C2176">
        <v>0</v>
      </c>
      <c r="D2176">
        <v>0</v>
      </c>
      <c r="E2176">
        <v>0</v>
      </c>
      <c r="F2176">
        <v>0</v>
      </c>
      <c r="G2176">
        <v>2222222</v>
      </c>
      <c r="H2176">
        <v>0</v>
      </c>
      <c r="I2176">
        <v>0</v>
      </c>
      <c r="J2176">
        <v>0</v>
      </c>
      <c r="K2176">
        <v>0</v>
      </c>
      <c r="L2176">
        <v>0</v>
      </c>
      <c r="M2176">
        <v>0</v>
      </c>
    </row>
    <row r="2177" spans="2:13" x14ac:dyDescent="0.2">
      <c r="B2177">
        <v>0</v>
      </c>
      <c r="C2177">
        <v>0</v>
      </c>
      <c r="D2177">
        <v>0</v>
      </c>
      <c r="E2177">
        <v>0</v>
      </c>
      <c r="F2177">
        <v>0</v>
      </c>
      <c r="G2177">
        <v>2222222</v>
      </c>
      <c r="H2177">
        <v>0</v>
      </c>
      <c r="I2177">
        <v>0</v>
      </c>
      <c r="J2177">
        <v>0</v>
      </c>
      <c r="K2177">
        <v>0</v>
      </c>
      <c r="L2177">
        <v>0</v>
      </c>
      <c r="M2177">
        <v>0</v>
      </c>
    </row>
    <row r="2178" spans="2:13" x14ac:dyDescent="0.2">
      <c r="B2178">
        <v>0</v>
      </c>
      <c r="C2178">
        <v>0</v>
      </c>
      <c r="D2178">
        <v>0</v>
      </c>
      <c r="E2178">
        <v>0</v>
      </c>
      <c r="F2178">
        <v>0</v>
      </c>
      <c r="G2178">
        <v>2222222</v>
      </c>
      <c r="H2178">
        <v>0</v>
      </c>
      <c r="I2178">
        <v>0</v>
      </c>
      <c r="J2178">
        <v>0</v>
      </c>
      <c r="K2178">
        <v>0</v>
      </c>
      <c r="L2178">
        <v>0</v>
      </c>
      <c r="M2178">
        <v>0</v>
      </c>
    </row>
    <row r="2179" spans="2:13" x14ac:dyDescent="0.2">
      <c r="B2179">
        <v>0</v>
      </c>
      <c r="C2179">
        <v>0</v>
      </c>
      <c r="D2179">
        <v>0</v>
      </c>
      <c r="E2179">
        <v>0</v>
      </c>
      <c r="F2179">
        <v>0</v>
      </c>
      <c r="G2179">
        <v>2222222</v>
      </c>
      <c r="H2179">
        <v>0</v>
      </c>
      <c r="I2179">
        <v>0</v>
      </c>
      <c r="J2179">
        <v>0</v>
      </c>
      <c r="K2179">
        <v>0</v>
      </c>
      <c r="L2179">
        <v>0</v>
      </c>
      <c r="M2179">
        <v>0</v>
      </c>
    </row>
    <row r="2180" spans="2:13" x14ac:dyDescent="0.2">
      <c r="B2180">
        <v>0</v>
      </c>
      <c r="C2180">
        <v>0</v>
      </c>
      <c r="D2180">
        <v>0</v>
      </c>
      <c r="E2180">
        <v>0</v>
      </c>
      <c r="F2180">
        <v>0</v>
      </c>
      <c r="G2180">
        <v>2222222</v>
      </c>
      <c r="H2180">
        <v>0</v>
      </c>
      <c r="I2180">
        <v>0</v>
      </c>
      <c r="J2180">
        <v>0</v>
      </c>
      <c r="K2180">
        <v>0</v>
      </c>
      <c r="L2180">
        <v>0</v>
      </c>
      <c r="M2180">
        <v>0</v>
      </c>
    </row>
    <row r="2181" spans="2:13" x14ac:dyDescent="0.2">
      <c r="B2181">
        <v>0</v>
      </c>
      <c r="C2181">
        <v>0</v>
      </c>
      <c r="D2181">
        <v>0</v>
      </c>
      <c r="E2181">
        <v>0</v>
      </c>
      <c r="F2181">
        <v>0</v>
      </c>
      <c r="G2181">
        <v>2222222</v>
      </c>
      <c r="H2181">
        <v>0</v>
      </c>
      <c r="I2181">
        <v>0</v>
      </c>
      <c r="J2181">
        <v>0</v>
      </c>
      <c r="K2181">
        <v>0</v>
      </c>
      <c r="L2181">
        <v>0</v>
      </c>
      <c r="M2181">
        <v>0</v>
      </c>
    </row>
    <row r="2182" spans="2:13" x14ac:dyDescent="0.2">
      <c r="B2182">
        <v>0</v>
      </c>
      <c r="C2182">
        <v>0</v>
      </c>
      <c r="D2182">
        <v>0</v>
      </c>
      <c r="E2182">
        <v>0</v>
      </c>
      <c r="F2182">
        <v>0</v>
      </c>
      <c r="G2182">
        <v>2222222</v>
      </c>
      <c r="H2182">
        <v>0</v>
      </c>
      <c r="I2182">
        <v>0</v>
      </c>
      <c r="J2182">
        <v>0</v>
      </c>
      <c r="K2182">
        <v>0</v>
      </c>
      <c r="L2182">
        <v>0</v>
      </c>
      <c r="M2182">
        <v>0</v>
      </c>
    </row>
    <row r="2183" spans="2:13" x14ac:dyDescent="0.2">
      <c r="B2183">
        <v>0</v>
      </c>
      <c r="C2183">
        <v>0</v>
      </c>
      <c r="D2183">
        <v>0</v>
      </c>
      <c r="E2183">
        <v>0</v>
      </c>
      <c r="F2183">
        <v>0</v>
      </c>
      <c r="G2183">
        <v>2222222</v>
      </c>
      <c r="H2183">
        <v>0</v>
      </c>
      <c r="I2183">
        <v>0</v>
      </c>
      <c r="J2183">
        <v>0</v>
      </c>
      <c r="K2183">
        <v>0</v>
      </c>
      <c r="L2183">
        <v>0</v>
      </c>
      <c r="M2183">
        <v>0</v>
      </c>
    </row>
    <row r="2184" spans="2:13" x14ac:dyDescent="0.2">
      <c r="B2184">
        <v>0</v>
      </c>
      <c r="C2184">
        <v>0</v>
      </c>
      <c r="D2184">
        <v>0</v>
      </c>
      <c r="E2184">
        <v>0</v>
      </c>
      <c r="F2184">
        <v>0</v>
      </c>
      <c r="G2184">
        <v>2222222</v>
      </c>
      <c r="H2184">
        <v>0</v>
      </c>
      <c r="I2184">
        <v>0</v>
      </c>
      <c r="J2184">
        <v>0</v>
      </c>
      <c r="K2184">
        <v>0</v>
      </c>
      <c r="L2184">
        <v>0</v>
      </c>
      <c r="M2184">
        <v>0</v>
      </c>
    </row>
    <row r="2185" spans="2:13" x14ac:dyDescent="0.2">
      <c r="B2185">
        <v>0</v>
      </c>
      <c r="C2185">
        <v>0</v>
      </c>
      <c r="D2185">
        <v>0</v>
      </c>
      <c r="E2185">
        <v>0</v>
      </c>
      <c r="F2185">
        <v>0</v>
      </c>
      <c r="G2185">
        <v>2222222</v>
      </c>
      <c r="H2185">
        <v>0</v>
      </c>
      <c r="I2185">
        <v>0</v>
      </c>
      <c r="J2185">
        <v>0</v>
      </c>
      <c r="K2185">
        <v>0</v>
      </c>
      <c r="L2185">
        <v>0</v>
      </c>
      <c r="M2185">
        <v>0</v>
      </c>
    </row>
    <row r="2186" spans="2:13" x14ac:dyDescent="0.2">
      <c r="B2186">
        <v>0</v>
      </c>
      <c r="C2186">
        <v>0</v>
      </c>
      <c r="D2186">
        <v>0</v>
      </c>
      <c r="E2186">
        <v>0</v>
      </c>
      <c r="F2186">
        <v>0</v>
      </c>
      <c r="G2186">
        <v>2222222</v>
      </c>
      <c r="H2186">
        <v>0</v>
      </c>
      <c r="I2186">
        <v>0</v>
      </c>
      <c r="J2186">
        <v>0</v>
      </c>
      <c r="K2186">
        <v>0</v>
      </c>
      <c r="L2186">
        <v>0</v>
      </c>
      <c r="M2186">
        <v>0</v>
      </c>
    </row>
    <row r="2187" spans="2:13" x14ac:dyDescent="0.2">
      <c r="B2187">
        <v>0</v>
      </c>
      <c r="C2187">
        <v>0</v>
      </c>
      <c r="D2187">
        <v>0</v>
      </c>
      <c r="E2187">
        <v>0</v>
      </c>
      <c r="F2187">
        <v>0</v>
      </c>
      <c r="G2187">
        <v>2222222</v>
      </c>
      <c r="H2187">
        <v>0</v>
      </c>
      <c r="I2187">
        <v>0</v>
      </c>
      <c r="J2187">
        <v>0</v>
      </c>
      <c r="K2187">
        <v>0</v>
      </c>
      <c r="L2187">
        <v>0</v>
      </c>
      <c r="M2187">
        <v>0</v>
      </c>
    </row>
    <row r="2188" spans="2:13" x14ac:dyDescent="0.2">
      <c r="B2188">
        <v>0</v>
      </c>
      <c r="C2188">
        <v>0</v>
      </c>
      <c r="D2188">
        <v>0</v>
      </c>
      <c r="E2188">
        <v>0</v>
      </c>
      <c r="F2188">
        <v>0</v>
      </c>
      <c r="G2188">
        <v>2222222</v>
      </c>
      <c r="H2188">
        <v>0</v>
      </c>
      <c r="I2188">
        <v>0</v>
      </c>
      <c r="J2188">
        <v>0</v>
      </c>
      <c r="K2188">
        <v>0</v>
      </c>
      <c r="L2188">
        <v>0</v>
      </c>
      <c r="M2188">
        <v>0</v>
      </c>
    </row>
    <row r="2189" spans="2:13" x14ac:dyDescent="0.2">
      <c r="B2189">
        <v>0</v>
      </c>
      <c r="C2189">
        <v>0</v>
      </c>
      <c r="D2189">
        <v>0</v>
      </c>
      <c r="E2189">
        <v>0</v>
      </c>
      <c r="F2189">
        <v>0</v>
      </c>
      <c r="G2189">
        <v>2222222</v>
      </c>
      <c r="H2189">
        <v>0</v>
      </c>
      <c r="I2189">
        <v>0</v>
      </c>
      <c r="J2189">
        <v>0</v>
      </c>
      <c r="K2189">
        <v>0</v>
      </c>
      <c r="L2189">
        <v>0</v>
      </c>
      <c r="M2189">
        <v>0</v>
      </c>
    </row>
    <row r="2190" spans="2:13" x14ac:dyDescent="0.2">
      <c r="B2190">
        <v>0</v>
      </c>
      <c r="C2190">
        <v>0</v>
      </c>
      <c r="D2190">
        <v>0</v>
      </c>
      <c r="E2190">
        <v>0</v>
      </c>
      <c r="F2190">
        <v>0</v>
      </c>
      <c r="G2190">
        <v>2222222</v>
      </c>
      <c r="H2190">
        <v>0</v>
      </c>
      <c r="I2190">
        <v>0</v>
      </c>
      <c r="J2190">
        <v>0</v>
      </c>
      <c r="K2190">
        <v>0</v>
      </c>
      <c r="L2190">
        <v>0</v>
      </c>
      <c r="M2190">
        <v>0</v>
      </c>
    </row>
    <row r="2191" spans="2:13" x14ac:dyDescent="0.2">
      <c r="B2191">
        <v>0</v>
      </c>
      <c r="C2191">
        <v>0</v>
      </c>
      <c r="D2191">
        <v>0</v>
      </c>
      <c r="E2191">
        <v>0</v>
      </c>
      <c r="F2191">
        <v>0</v>
      </c>
      <c r="G2191">
        <v>2222222</v>
      </c>
      <c r="H2191">
        <v>0</v>
      </c>
      <c r="I2191">
        <v>0</v>
      </c>
      <c r="J2191">
        <v>0</v>
      </c>
      <c r="K2191">
        <v>0</v>
      </c>
      <c r="L2191">
        <v>0</v>
      </c>
      <c r="M2191">
        <v>0</v>
      </c>
    </row>
    <row r="2192" spans="2:13" x14ac:dyDescent="0.2">
      <c r="B2192">
        <v>0</v>
      </c>
      <c r="C2192">
        <v>0</v>
      </c>
      <c r="D2192">
        <v>0</v>
      </c>
      <c r="E2192">
        <v>0</v>
      </c>
      <c r="F2192">
        <v>0</v>
      </c>
      <c r="G2192">
        <v>2222222</v>
      </c>
      <c r="H2192">
        <v>0</v>
      </c>
      <c r="I2192">
        <v>0</v>
      </c>
      <c r="J2192">
        <v>0</v>
      </c>
      <c r="K2192">
        <v>0</v>
      </c>
      <c r="L2192">
        <v>0</v>
      </c>
      <c r="M2192">
        <v>0</v>
      </c>
    </row>
    <row r="2193" spans="2:13" x14ac:dyDescent="0.2">
      <c r="B2193">
        <v>0</v>
      </c>
      <c r="C2193">
        <v>0</v>
      </c>
      <c r="D2193">
        <v>0</v>
      </c>
      <c r="E2193">
        <v>0</v>
      </c>
      <c r="F2193">
        <v>0</v>
      </c>
      <c r="G2193">
        <v>2222222</v>
      </c>
      <c r="H2193">
        <v>0</v>
      </c>
      <c r="I2193">
        <v>0</v>
      </c>
      <c r="J2193">
        <v>0</v>
      </c>
      <c r="K2193">
        <v>0</v>
      </c>
      <c r="L2193">
        <v>0</v>
      </c>
      <c r="M2193">
        <v>0</v>
      </c>
    </row>
    <row r="2194" spans="2:13" x14ac:dyDescent="0.2">
      <c r="B2194">
        <v>0</v>
      </c>
      <c r="C2194">
        <v>0</v>
      </c>
      <c r="D2194">
        <v>0</v>
      </c>
      <c r="E2194">
        <v>0</v>
      </c>
      <c r="F2194">
        <v>0</v>
      </c>
      <c r="G2194">
        <v>2222222</v>
      </c>
      <c r="H2194">
        <v>0</v>
      </c>
      <c r="I2194">
        <v>0</v>
      </c>
      <c r="J2194">
        <v>0</v>
      </c>
      <c r="K2194">
        <v>0</v>
      </c>
      <c r="L2194">
        <v>0</v>
      </c>
      <c r="M2194">
        <v>0</v>
      </c>
    </row>
    <row r="2195" spans="2:13" x14ac:dyDescent="0.2">
      <c r="B2195">
        <v>0</v>
      </c>
      <c r="C2195">
        <v>0</v>
      </c>
      <c r="D2195">
        <v>0</v>
      </c>
      <c r="E2195">
        <v>0</v>
      </c>
      <c r="F2195">
        <v>0</v>
      </c>
      <c r="G2195">
        <v>2222222</v>
      </c>
      <c r="H2195">
        <v>0</v>
      </c>
      <c r="I2195">
        <v>0</v>
      </c>
      <c r="J2195">
        <v>0</v>
      </c>
      <c r="K2195">
        <v>0</v>
      </c>
      <c r="L2195">
        <v>0</v>
      </c>
      <c r="M2195">
        <v>0</v>
      </c>
    </row>
    <row r="2196" spans="2:13" x14ac:dyDescent="0.2">
      <c r="B2196">
        <v>0</v>
      </c>
      <c r="C2196">
        <v>0</v>
      </c>
      <c r="D2196">
        <v>0</v>
      </c>
      <c r="E2196">
        <v>0</v>
      </c>
      <c r="F2196">
        <v>0</v>
      </c>
      <c r="G2196">
        <v>2222222</v>
      </c>
      <c r="H2196">
        <v>0</v>
      </c>
      <c r="I2196">
        <v>0</v>
      </c>
      <c r="J2196">
        <v>0</v>
      </c>
      <c r="K2196">
        <v>0</v>
      </c>
      <c r="L2196">
        <v>0</v>
      </c>
      <c r="M2196">
        <v>0</v>
      </c>
    </row>
    <row r="2197" spans="2:13" x14ac:dyDescent="0.2">
      <c r="B2197">
        <v>0</v>
      </c>
      <c r="C2197">
        <v>0</v>
      </c>
      <c r="D2197">
        <v>0</v>
      </c>
      <c r="E2197">
        <v>0</v>
      </c>
      <c r="F2197">
        <v>0</v>
      </c>
      <c r="G2197">
        <v>2222222</v>
      </c>
      <c r="H2197">
        <v>0</v>
      </c>
      <c r="I2197">
        <v>0</v>
      </c>
      <c r="J2197">
        <v>0</v>
      </c>
      <c r="K2197">
        <v>0</v>
      </c>
      <c r="L2197">
        <v>0</v>
      </c>
      <c r="M2197">
        <v>0</v>
      </c>
    </row>
    <row r="2198" spans="2:13" x14ac:dyDescent="0.2">
      <c r="B2198">
        <v>0</v>
      </c>
      <c r="C2198">
        <v>0</v>
      </c>
      <c r="D2198">
        <v>0</v>
      </c>
      <c r="E2198">
        <v>0</v>
      </c>
      <c r="F2198">
        <v>0</v>
      </c>
      <c r="G2198">
        <v>2222222</v>
      </c>
      <c r="H2198">
        <v>0</v>
      </c>
      <c r="I2198">
        <v>0</v>
      </c>
      <c r="J2198">
        <v>0</v>
      </c>
      <c r="K2198">
        <v>0</v>
      </c>
      <c r="L2198">
        <v>0</v>
      </c>
      <c r="M2198">
        <v>0</v>
      </c>
    </row>
    <row r="2199" spans="2:13" x14ac:dyDescent="0.2">
      <c r="B2199">
        <v>0</v>
      </c>
      <c r="C2199">
        <v>0</v>
      </c>
      <c r="D2199">
        <v>0</v>
      </c>
      <c r="E2199">
        <v>0</v>
      </c>
      <c r="F2199">
        <v>0</v>
      </c>
      <c r="G2199">
        <v>2222222</v>
      </c>
      <c r="H2199">
        <v>0</v>
      </c>
      <c r="I2199">
        <v>0</v>
      </c>
      <c r="J2199">
        <v>0</v>
      </c>
      <c r="K2199">
        <v>0</v>
      </c>
      <c r="L2199">
        <v>0</v>
      </c>
      <c r="M2199">
        <v>0</v>
      </c>
    </row>
    <row r="2200" spans="2:13" x14ac:dyDescent="0.2">
      <c r="B2200">
        <v>0</v>
      </c>
      <c r="C2200">
        <v>0</v>
      </c>
      <c r="D2200">
        <v>0</v>
      </c>
      <c r="E2200">
        <v>0</v>
      </c>
      <c r="F2200">
        <v>0</v>
      </c>
      <c r="G2200">
        <v>2222222</v>
      </c>
      <c r="H2200">
        <v>0</v>
      </c>
      <c r="I2200">
        <v>0</v>
      </c>
      <c r="J2200">
        <v>0</v>
      </c>
      <c r="K2200">
        <v>0</v>
      </c>
      <c r="L2200">
        <v>0</v>
      </c>
      <c r="M2200">
        <v>0</v>
      </c>
    </row>
    <row r="2201" spans="2:13" x14ac:dyDescent="0.2">
      <c r="B2201">
        <v>0</v>
      </c>
      <c r="C2201">
        <v>0</v>
      </c>
      <c r="D2201">
        <v>0</v>
      </c>
      <c r="E2201">
        <v>0</v>
      </c>
      <c r="F2201">
        <v>0</v>
      </c>
      <c r="G2201">
        <v>2222222</v>
      </c>
      <c r="H2201">
        <v>0</v>
      </c>
      <c r="I2201">
        <v>0</v>
      </c>
      <c r="J2201">
        <v>0</v>
      </c>
      <c r="K2201">
        <v>0</v>
      </c>
      <c r="L2201">
        <v>0</v>
      </c>
      <c r="M2201">
        <v>0</v>
      </c>
    </row>
    <row r="2202" spans="2:13" x14ac:dyDescent="0.2">
      <c r="B2202">
        <v>0</v>
      </c>
      <c r="C2202">
        <v>0</v>
      </c>
      <c r="D2202">
        <v>0</v>
      </c>
      <c r="E2202">
        <v>0</v>
      </c>
      <c r="F2202">
        <v>0</v>
      </c>
      <c r="G2202">
        <v>2222222</v>
      </c>
      <c r="H2202">
        <v>0</v>
      </c>
      <c r="I2202">
        <v>0</v>
      </c>
      <c r="J2202">
        <v>0</v>
      </c>
      <c r="K2202">
        <v>0</v>
      </c>
      <c r="L2202">
        <v>0</v>
      </c>
      <c r="M2202">
        <v>0</v>
      </c>
    </row>
    <row r="2203" spans="2:13" x14ac:dyDescent="0.2">
      <c r="B2203">
        <v>0</v>
      </c>
      <c r="C2203">
        <v>0</v>
      </c>
      <c r="D2203">
        <v>0</v>
      </c>
      <c r="E2203">
        <v>0</v>
      </c>
      <c r="F2203">
        <v>0</v>
      </c>
      <c r="G2203">
        <v>2222222</v>
      </c>
      <c r="H2203">
        <v>0</v>
      </c>
      <c r="I2203">
        <v>0</v>
      </c>
      <c r="J2203">
        <v>0</v>
      </c>
      <c r="K2203">
        <v>0</v>
      </c>
      <c r="L2203">
        <v>0</v>
      </c>
      <c r="M2203">
        <v>0</v>
      </c>
    </row>
    <row r="2204" spans="2:13" x14ac:dyDescent="0.2">
      <c r="B2204">
        <v>0</v>
      </c>
      <c r="C2204">
        <v>0</v>
      </c>
      <c r="D2204">
        <v>0</v>
      </c>
      <c r="E2204">
        <v>0</v>
      </c>
      <c r="F2204">
        <v>0</v>
      </c>
      <c r="G2204">
        <v>2222222</v>
      </c>
      <c r="H2204">
        <v>0</v>
      </c>
      <c r="I2204">
        <v>0</v>
      </c>
      <c r="J2204">
        <v>0</v>
      </c>
      <c r="K2204">
        <v>0</v>
      </c>
      <c r="L2204">
        <v>0</v>
      </c>
      <c r="M2204">
        <v>0</v>
      </c>
    </row>
    <row r="2205" spans="2:13" x14ac:dyDescent="0.2">
      <c r="B2205">
        <v>0</v>
      </c>
      <c r="C2205">
        <v>0</v>
      </c>
      <c r="D2205">
        <v>0</v>
      </c>
      <c r="E2205">
        <v>0</v>
      </c>
      <c r="F2205">
        <v>0</v>
      </c>
      <c r="G2205">
        <v>2222222</v>
      </c>
      <c r="H2205">
        <v>0</v>
      </c>
      <c r="I2205">
        <v>0</v>
      </c>
      <c r="J2205">
        <v>0</v>
      </c>
      <c r="K2205">
        <v>0</v>
      </c>
      <c r="L2205">
        <v>0</v>
      </c>
      <c r="M2205">
        <v>0</v>
      </c>
    </row>
    <row r="2206" spans="2:13" x14ac:dyDescent="0.2">
      <c r="B2206">
        <v>0</v>
      </c>
      <c r="C2206">
        <v>0</v>
      </c>
      <c r="D2206">
        <v>0</v>
      </c>
      <c r="E2206">
        <v>0</v>
      </c>
      <c r="F2206">
        <v>0</v>
      </c>
      <c r="G2206">
        <v>2222222</v>
      </c>
      <c r="H2206">
        <v>0</v>
      </c>
      <c r="I2206">
        <v>0</v>
      </c>
      <c r="J2206">
        <v>0</v>
      </c>
      <c r="K2206">
        <v>0</v>
      </c>
      <c r="L2206">
        <v>0</v>
      </c>
      <c r="M2206">
        <v>0</v>
      </c>
    </row>
    <row r="2207" spans="2:13" x14ac:dyDescent="0.2">
      <c r="B2207">
        <v>0</v>
      </c>
      <c r="C2207">
        <v>0</v>
      </c>
      <c r="D2207">
        <v>0</v>
      </c>
      <c r="E2207">
        <v>0</v>
      </c>
      <c r="F2207">
        <v>0</v>
      </c>
      <c r="G2207">
        <v>2222222</v>
      </c>
      <c r="H2207">
        <v>0</v>
      </c>
      <c r="I2207">
        <v>0</v>
      </c>
      <c r="J2207">
        <v>0</v>
      </c>
      <c r="K2207">
        <v>0</v>
      </c>
      <c r="L2207">
        <v>0</v>
      </c>
      <c r="M2207">
        <v>0</v>
      </c>
    </row>
    <row r="2208" spans="2:13" x14ac:dyDescent="0.2">
      <c r="B2208">
        <v>0</v>
      </c>
      <c r="C2208">
        <v>0</v>
      </c>
      <c r="D2208">
        <v>0</v>
      </c>
      <c r="E2208">
        <v>0</v>
      </c>
      <c r="F2208">
        <v>0</v>
      </c>
      <c r="G2208">
        <v>2222222</v>
      </c>
      <c r="H2208">
        <v>0</v>
      </c>
      <c r="I2208">
        <v>0</v>
      </c>
      <c r="J2208">
        <v>0</v>
      </c>
      <c r="K2208">
        <v>0</v>
      </c>
      <c r="L2208">
        <v>0</v>
      </c>
      <c r="M2208">
        <v>0</v>
      </c>
    </row>
    <row r="2209" spans="2:13" x14ac:dyDescent="0.2">
      <c r="B2209">
        <v>0</v>
      </c>
      <c r="C2209">
        <v>0</v>
      </c>
      <c r="D2209">
        <v>0</v>
      </c>
      <c r="E2209">
        <v>0</v>
      </c>
      <c r="F2209">
        <v>0</v>
      </c>
      <c r="G2209">
        <v>2222222</v>
      </c>
      <c r="H2209">
        <v>0</v>
      </c>
      <c r="I2209">
        <v>0</v>
      </c>
      <c r="J2209">
        <v>0</v>
      </c>
      <c r="K2209">
        <v>0</v>
      </c>
      <c r="L2209">
        <v>0</v>
      </c>
      <c r="M2209">
        <v>0</v>
      </c>
    </row>
    <row r="2210" spans="2:13" x14ac:dyDescent="0.2">
      <c r="B2210">
        <v>0</v>
      </c>
      <c r="C2210">
        <v>0</v>
      </c>
      <c r="D2210">
        <v>0</v>
      </c>
      <c r="E2210">
        <v>0</v>
      </c>
      <c r="F2210">
        <v>0</v>
      </c>
      <c r="G2210">
        <v>2222222</v>
      </c>
      <c r="H2210">
        <v>0</v>
      </c>
      <c r="I2210">
        <v>0</v>
      </c>
      <c r="J2210">
        <v>0</v>
      </c>
      <c r="K2210">
        <v>0</v>
      </c>
      <c r="L2210">
        <v>0</v>
      </c>
      <c r="M2210">
        <v>0</v>
      </c>
    </row>
    <row r="2211" spans="2:13" x14ac:dyDescent="0.2">
      <c r="B2211">
        <v>0</v>
      </c>
      <c r="C2211">
        <v>0</v>
      </c>
      <c r="D2211">
        <v>0</v>
      </c>
      <c r="E2211">
        <v>0</v>
      </c>
      <c r="F2211">
        <v>0</v>
      </c>
      <c r="G2211">
        <v>2222222</v>
      </c>
      <c r="H2211">
        <v>0</v>
      </c>
      <c r="I2211">
        <v>0</v>
      </c>
      <c r="J2211">
        <v>0</v>
      </c>
      <c r="K2211">
        <v>0</v>
      </c>
      <c r="L2211">
        <v>0</v>
      </c>
      <c r="M2211">
        <v>0</v>
      </c>
    </row>
    <row r="2212" spans="2:13" x14ac:dyDescent="0.2">
      <c r="B2212">
        <v>0</v>
      </c>
      <c r="C2212">
        <v>0</v>
      </c>
      <c r="D2212">
        <v>0</v>
      </c>
      <c r="E2212">
        <v>0</v>
      </c>
      <c r="F2212">
        <v>0</v>
      </c>
      <c r="G2212">
        <v>2222222</v>
      </c>
      <c r="H2212">
        <v>0</v>
      </c>
      <c r="I2212">
        <v>0</v>
      </c>
      <c r="J2212">
        <v>0</v>
      </c>
      <c r="K2212">
        <v>0</v>
      </c>
      <c r="L2212">
        <v>0</v>
      </c>
      <c r="M2212">
        <v>0</v>
      </c>
    </row>
    <row r="2213" spans="2:13" x14ac:dyDescent="0.2">
      <c r="B2213">
        <v>0</v>
      </c>
      <c r="C2213">
        <v>0</v>
      </c>
      <c r="D2213">
        <v>0</v>
      </c>
      <c r="E2213">
        <v>0</v>
      </c>
      <c r="F2213">
        <v>0</v>
      </c>
      <c r="G2213">
        <v>2222222</v>
      </c>
      <c r="H2213">
        <v>0</v>
      </c>
      <c r="I2213">
        <v>0</v>
      </c>
      <c r="J2213">
        <v>0</v>
      </c>
      <c r="K2213">
        <v>0</v>
      </c>
      <c r="L2213">
        <v>0</v>
      </c>
      <c r="M2213">
        <v>0</v>
      </c>
    </row>
    <row r="2214" spans="2:13" x14ac:dyDescent="0.2">
      <c r="B2214">
        <v>0</v>
      </c>
      <c r="C2214">
        <v>0</v>
      </c>
      <c r="D2214">
        <v>0</v>
      </c>
      <c r="E2214">
        <v>0</v>
      </c>
      <c r="F2214">
        <v>0</v>
      </c>
      <c r="G2214">
        <v>2222222</v>
      </c>
      <c r="H2214">
        <v>0</v>
      </c>
      <c r="I2214">
        <v>0</v>
      </c>
      <c r="J2214">
        <v>0</v>
      </c>
      <c r="K2214">
        <v>0</v>
      </c>
      <c r="L2214">
        <v>0</v>
      </c>
      <c r="M2214">
        <v>0</v>
      </c>
    </row>
    <row r="2215" spans="2:13" x14ac:dyDescent="0.2">
      <c r="B2215">
        <v>0</v>
      </c>
      <c r="C2215">
        <v>0</v>
      </c>
      <c r="D2215">
        <v>0</v>
      </c>
      <c r="E2215">
        <v>0</v>
      </c>
      <c r="F2215">
        <v>0</v>
      </c>
      <c r="G2215">
        <v>2222222</v>
      </c>
      <c r="H2215">
        <v>0</v>
      </c>
      <c r="I2215">
        <v>0</v>
      </c>
      <c r="J2215">
        <v>0</v>
      </c>
      <c r="K2215">
        <v>0</v>
      </c>
      <c r="L2215">
        <v>0</v>
      </c>
      <c r="M2215">
        <v>0</v>
      </c>
    </row>
    <row r="2216" spans="2:13" x14ac:dyDescent="0.2">
      <c r="B2216">
        <v>0</v>
      </c>
      <c r="C2216">
        <v>0</v>
      </c>
      <c r="D2216">
        <v>0</v>
      </c>
      <c r="E2216">
        <v>0</v>
      </c>
      <c r="F2216">
        <v>0</v>
      </c>
      <c r="G2216">
        <v>2222222</v>
      </c>
      <c r="H2216">
        <v>0</v>
      </c>
      <c r="I2216">
        <v>0</v>
      </c>
      <c r="J2216">
        <v>0</v>
      </c>
      <c r="K2216">
        <v>0</v>
      </c>
      <c r="L2216">
        <v>0</v>
      </c>
      <c r="M2216">
        <v>0</v>
      </c>
    </row>
    <row r="2217" spans="2:13" x14ac:dyDescent="0.2">
      <c r="B2217">
        <v>0</v>
      </c>
      <c r="C2217">
        <v>0</v>
      </c>
      <c r="D2217">
        <v>0</v>
      </c>
      <c r="E2217">
        <v>0</v>
      </c>
      <c r="F2217">
        <v>0</v>
      </c>
      <c r="G2217">
        <v>2222222</v>
      </c>
      <c r="H2217">
        <v>0</v>
      </c>
      <c r="I2217">
        <v>0</v>
      </c>
      <c r="J2217">
        <v>0</v>
      </c>
      <c r="K2217">
        <v>0</v>
      </c>
      <c r="L2217">
        <v>0</v>
      </c>
      <c r="M2217">
        <v>0</v>
      </c>
    </row>
    <row r="2218" spans="2:13" x14ac:dyDescent="0.2">
      <c r="B2218">
        <v>0</v>
      </c>
      <c r="C2218">
        <v>0</v>
      </c>
      <c r="D2218">
        <v>0</v>
      </c>
      <c r="E2218">
        <v>0</v>
      </c>
      <c r="F2218">
        <v>0</v>
      </c>
      <c r="G2218">
        <v>2222222</v>
      </c>
      <c r="H2218">
        <v>0</v>
      </c>
      <c r="I2218">
        <v>0</v>
      </c>
      <c r="J2218">
        <v>0</v>
      </c>
      <c r="K2218">
        <v>0</v>
      </c>
      <c r="L2218">
        <v>0</v>
      </c>
      <c r="M2218">
        <v>0</v>
      </c>
    </row>
    <row r="2219" spans="2:13" x14ac:dyDescent="0.2">
      <c r="B2219">
        <v>0</v>
      </c>
      <c r="C2219">
        <v>0</v>
      </c>
      <c r="D2219">
        <v>0</v>
      </c>
      <c r="E2219">
        <v>0</v>
      </c>
      <c r="F2219">
        <v>0</v>
      </c>
      <c r="G2219">
        <v>2222222</v>
      </c>
      <c r="H2219">
        <v>0</v>
      </c>
      <c r="I2219">
        <v>0</v>
      </c>
      <c r="J2219">
        <v>0</v>
      </c>
      <c r="K2219">
        <v>0</v>
      </c>
      <c r="L2219">
        <v>0</v>
      </c>
      <c r="M2219">
        <v>0</v>
      </c>
    </row>
    <row r="2220" spans="2:13" x14ac:dyDescent="0.2">
      <c r="B2220">
        <v>0</v>
      </c>
      <c r="C2220">
        <v>0</v>
      </c>
      <c r="D2220">
        <v>0</v>
      </c>
      <c r="E2220">
        <v>0</v>
      </c>
      <c r="F2220">
        <v>0</v>
      </c>
      <c r="G2220">
        <v>2222222</v>
      </c>
      <c r="H2220">
        <v>0</v>
      </c>
      <c r="I2220">
        <v>0</v>
      </c>
      <c r="J2220">
        <v>0</v>
      </c>
      <c r="K2220">
        <v>0</v>
      </c>
      <c r="L2220">
        <v>0</v>
      </c>
      <c r="M2220">
        <v>0</v>
      </c>
    </row>
    <row r="2221" spans="2:13" x14ac:dyDescent="0.2">
      <c r="B2221">
        <v>0</v>
      </c>
      <c r="C2221">
        <v>0</v>
      </c>
      <c r="D2221">
        <v>0</v>
      </c>
      <c r="E2221">
        <v>0</v>
      </c>
      <c r="F2221">
        <v>0</v>
      </c>
      <c r="G2221">
        <v>2222222</v>
      </c>
      <c r="H2221">
        <v>0</v>
      </c>
      <c r="I2221">
        <v>0</v>
      </c>
      <c r="J2221">
        <v>0</v>
      </c>
      <c r="K2221">
        <v>0</v>
      </c>
      <c r="L2221">
        <v>0</v>
      </c>
      <c r="M2221">
        <v>0</v>
      </c>
    </row>
    <row r="2222" spans="2:13" x14ac:dyDescent="0.2">
      <c r="B2222">
        <v>0</v>
      </c>
      <c r="C2222">
        <v>0</v>
      </c>
      <c r="D2222">
        <v>0</v>
      </c>
      <c r="E2222">
        <v>0</v>
      </c>
      <c r="F2222">
        <v>0</v>
      </c>
      <c r="G2222">
        <v>2222222</v>
      </c>
      <c r="H2222">
        <v>0</v>
      </c>
      <c r="I2222">
        <v>0</v>
      </c>
      <c r="J2222">
        <v>0</v>
      </c>
      <c r="K2222">
        <v>0</v>
      </c>
      <c r="L2222">
        <v>0</v>
      </c>
      <c r="M2222">
        <v>0</v>
      </c>
    </row>
    <row r="2223" spans="2:13" x14ac:dyDescent="0.2">
      <c r="B2223">
        <v>0</v>
      </c>
      <c r="C2223">
        <v>0</v>
      </c>
      <c r="D2223">
        <v>0</v>
      </c>
      <c r="E2223">
        <v>0</v>
      </c>
      <c r="F2223">
        <v>0</v>
      </c>
      <c r="G2223">
        <v>2222222</v>
      </c>
      <c r="H2223">
        <v>0</v>
      </c>
      <c r="I2223">
        <v>0</v>
      </c>
      <c r="J2223">
        <v>0</v>
      </c>
      <c r="K2223">
        <v>0</v>
      </c>
      <c r="L2223">
        <v>0</v>
      </c>
      <c r="M2223">
        <v>0</v>
      </c>
    </row>
    <row r="2224" spans="2:13" x14ac:dyDescent="0.2">
      <c r="B2224">
        <v>0</v>
      </c>
      <c r="C2224">
        <v>0</v>
      </c>
      <c r="D2224">
        <v>0</v>
      </c>
      <c r="E2224">
        <v>0</v>
      </c>
      <c r="F2224">
        <v>0</v>
      </c>
      <c r="G2224">
        <v>2222222</v>
      </c>
      <c r="H2224">
        <v>0</v>
      </c>
      <c r="I2224">
        <v>0</v>
      </c>
      <c r="J2224">
        <v>0</v>
      </c>
      <c r="K2224">
        <v>0</v>
      </c>
      <c r="L2224">
        <v>0</v>
      </c>
      <c r="M2224">
        <v>0</v>
      </c>
    </row>
    <row r="2225" spans="2:13" x14ac:dyDescent="0.2">
      <c r="B2225">
        <v>0</v>
      </c>
      <c r="C2225">
        <v>0</v>
      </c>
      <c r="D2225">
        <v>0</v>
      </c>
      <c r="E2225">
        <v>0</v>
      </c>
      <c r="F2225">
        <v>0</v>
      </c>
      <c r="G2225">
        <v>2222222</v>
      </c>
      <c r="H2225">
        <v>0</v>
      </c>
      <c r="I2225">
        <v>0</v>
      </c>
      <c r="J2225">
        <v>0</v>
      </c>
      <c r="K2225">
        <v>0</v>
      </c>
      <c r="L2225">
        <v>0</v>
      </c>
      <c r="M2225">
        <v>0</v>
      </c>
    </row>
    <row r="2226" spans="2:13" x14ac:dyDescent="0.2">
      <c r="B2226">
        <v>0</v>
      </c>
      <c r="C2226">
        <v>0</v>
      </c>
      <c r="D2226">
        <v>0</v>
      </c>
      <c r="E2226">
        <v>0</v>
      </c>
      <c r="F2226">
        <v>0</v>
      </c>
      <c r="G2226">
        <v>2222222</v>
      </c>
      <c r="H2226">
        <v>0</v>
      </c>
      <c r="I2226">
        <v>0</v>
      </c>
      <c r="J2226">
        <v>0</v>
      </c>
      <c r="K2226">
        <v>0</v>
      </c>
      <c r="L2226">
        <v>0</v>
      </c>
      <c r="M2226">
        <v>0</v>
      </c>
    </row>
    <row r="2227" spans="2:13" x14ac:dyDescent="0.2">
      <c r="B2227">
        <v>0</v>
      </c>
      <c r="C2227">
        <v>0</v>
      </c>
      <c r="D2227">
        <v>0</v>
      </c>
      <c r="E2227">
        <v>0</v>
      </c>
      <c r="F2227">
        <v>0</v>
      </c>
      <c r="G2227">
        <v>2222222</v>
      </c>
      <c r="H2227">
        <v>0</v>
      </c>
      <c r="I2227">
        <v>0</v>
      </c>
      <c r="J2227">
        <v>0</v>
      </c>
      <c r="K2227">
        <v>0</v>
      </c>
      <c r="L2227">
        <v>0</v>
      </c>
      <c r="M2227">
        <v>0</v>
      </c>
    </row>
    <row r="2228" spans="2:13" x14ac:dyDescent="0.2">
      <c r="B2228">
        <v>0</v>
      </c>
      <c r="C2228">
        <v>0</v>
      </c>
      <c r="D2228">
        <v>0</v>
      </c>
      <c r="E2228">
        <v>0</v>
      </c>
      <c r="F2228">
        <v>0</v>
      </c>
      <c r="G2228">
        <v>2222222</v>
      </c>
      <c r="H2228">
        <v>0</v>
      </c>
      <c r="I2228">
        <v>0</v>
      </c>
      <c r="J2228">
        <v>0</v>
      </c>
      <c r="K2228">
        <v>0</v>
      </c>
      <c r="L2228">
        <v>0</v>
      </c>
      <c r="M2228">
        <v>0</v>
      </c>
    </row>
    <row r="2229" spans="2:13" x14ac:dyDescent="0.2">
      <c r="B2229">
        <v>0</v>
      </c>
      <c r="C2229">
        <v>0</v>
      </c>
      <c r="D2229">
        <v>0</v>
      </c>
      <c r="E2229">
        <v>0</v>
      </c>
      <c r="F2229">
        <v>0</v>
      </c>
      <c r="G2229">
        <v>2222222</v>
      </c>
      <c r="H2229">
        <v>0</v>
      </c>
      <c r="I2229">
        <v>0</v>
      </c>
      <c r="J2229">
        <v>0</v>
      </c>
      <c r="K2229">
        <v>0</v>
      </c>
      <c r="L2229">
        <v>0</v>
      </c>
      <c r="M2229">
        <v>0</v>
      </c>
    </row>
    <row r="2230" spans="2:13" x14ac:dyDescent="0.2">
      <c r="B2230">
        <v>0</v>
      </c>
      <c r="C2230">
        <v>0</v>
      </c>
      <c r="D2230">
        <v>0</v>
      </c>
      <c r="E2230">
        <v>0</v>
      </c>
      <c r="F2230">
        <v>0</v>
      </c>
      <c r="G2230">
        <v>2222222</v>
      </c>
      <c r="H2230">
        <v>0</v>
      </c>
      <c r="I2230">
        <v>0</v>
      </c>
      <c r="J2230">
        <v>0</v>
      </c>
      <c r="K2230">
        <v>0</v>
      </c>
      <c r="L2230">
        <v>0</v>
      </c>
      <c r="M2230">
        <v>0</v>
      </c>
    </row>
    <row r="2231" spans="2:13" x14ac:dyDescent="0.2">
      <c r="B2231">
        <v>0</v>
      </c>
      <c r="C2231">
        <v>0</v>
      </c>
      <c r="D2231">
        <v>0</v>
      </c>
      <c r="E2231">
        <v>0</v>
      </c>
      <c r="F2231">
        <v>0</v>
      </c>
      <c r="G2231">
        <v>2222222</v>
      </c>
      <c r="H2231">
        <v>0</v>
      </c>
      <c r="I2231">
        <v>0</v>
      </c>
      <c r="J2231">
        <v>0</v>
      </c>
      <c r="K2231">
        <v>0</v>
      </c>
      <c r="L2231">
        <v>0</v>
      </c>
      <c r="M2231">
        <v>0</v>
      </c>
    </row>
    <row r="2232" spans="2:13" x14ac:dyDescent="0.2">
      <c r="B2232">
        <v>0</v>
      </c>
      <c r="C2232">
        <v>0</v>
      </c>
      <c r="D2232">
        <v>0</v>
      </c>
      <c r="E2232">
        <v>0</v>
      </c>
      <c r="F2232">
        <v>0</v>
      </c>
      <c r="G2232">
        <v>2222222</v>
      </c>
      <c r="H2232">
        <v>0</v>
      </c>
      <c r="I2232">
        <v>0</v>
      </c>
      <c r="J2232">
        <v>0</v>
      </c>
      <c r="K2232">
        <v>0</v>
      </c>
      <c r="L2232">
        <v>0</v>
      </c>
      <c r="M2232">
        <v>0</v>
      </c>
    </row>
    <row r="2233" spans="2:13" x14ac:dyDescent="0.2">
      <c r="B2233">
        <v>0</v>
      </c>
      <c r="C2233">
        <v>0</v>
      </c>
      <c r="D2233">
        <v>0</v>
      </c>
      <c r="E2233">
        <v>0</v>
      </c>
      <c r="F2233">
        <v>0</v>
      </c>
      <c r="G2233">
        <v>2222222</v>
      </c>
      <c r="H2233">
        <v>0</v>
      </c>
      <c r="I2233">
        <v>0</v>
      </c>
      <c r="J2233">
        <v>0</v>
      </c>
      <c r="K2233">
        <v>0</v>
      </c>
      <c r="L2233">
        <v>0</v>
      </c>
      <c r="M2233">
        <v>0</v>
      </c>
    </row>
    <row r="2234" spans="2:13" x14ac:dyDescent="0.2">
      <c r="B2234">
        <v>0</v>
      </c>
      <c r="C2234">
        <v>0</v>
      </c>
      <c r="D2234">
        <v>0</v>
      </c>
      <c r="E2234">
        <v>0</v>
      </c>
      <c r="F2234">
        <v>0</v>
      </c>
      <c r="G2234">
        <v>2222222</v>
      </c>
      <c r="H2234">
        <v>0</v>
      </c>
      <c r="I2234">
        <v>0</v>
      </c>
      <c r="J2234">
        <v>0</v>
      </c>
      <c r="K2234">
        <v>0</v>
      </c>
      <c r="L2234">
        <v>0</v>
      </c>
      <c r="M2234">
        <v>0</v>
      </c>
    </row>
    <row r="2235" spans="2:13" x14ac:dyDescent="0.2">
      <c r="B2235">
        <v>0</v>
      </c>
      <c r="C2235">
        <v>0</v>
      </c>
      <c r="D2235">
        <v>0</v>
      </c>
      <c r="E2235">
        <v>0</v>
      </c>
      <c r="F2235">
        <v>0</v>
      </c>
      <c r="G2235">
        <v>2222222</v>
      </c>
      <c r="H2235">
        <v>0</v>
      </c>
      <c r="I2235">
        <v>0</v>
      </c>
      <c r="J2235">
        <v>0</v>
      </c>
      <c r="K2235">
        <v>0</v>
      </c>
      <c r="L2235">
        <v>0</v>
      </c>
      <c r="M2235">
        <v>0</v>
      </c>
    </row>
    <row r="2236" spans="2:13" x14ac:dyDescent="0.2">
      <c r="B2236">
        <v>0</v>
      </c>
      <c r="C2236">
        <v>0</v>
      </c>
      <c r="D2236">
        <v>0</v>
      </c>
      <c r="E2236">
        <v>0</v>
      </c>
      <c r="F2236">
        <v>0</v>
      </c>
      <c r="G2236">
        <v>2222222</v>
      </c>
      <c r="H2236">
        <v>0</v>
      </c>
      <c r="I2236">
        <v>0</v>
      </c>
      <c r="J2236">
        <v>0</v>
      </c>
      <c r="K2236">
        <v>0</v>
      </c>
      <c r="L2236">
        <v>0</v>
      </c>
      <c r="M2236">
        <v>0</v>
      </c>
    </row>
    <row r="2237" spans="2:13" x14ac:dyDescent="0.2">
      <c r="B2237">
        <v>0</v>
      </c>
      <c r="C2237">
        <v>0</v>
      </c>
      <c r="D2237">
        <v>0</v>
      </c>
      <c r="E2237">
        <v>0</v>
      </c>
      <c r="F2237">
        <v>0</v>
      </c>
      <c r="G2237">
        <v>2222222</v>
      </c>
      <c r="H2237">
        <v>0</v>
      </c>
      <c r="I2237">
        <v>0</v>
      </c>
      <c r="J2237">
        <v>0</v>
      </c>
      <c r="K2237">
        <v>0</v>
      </c>
      <c r="L2237">
        <v>0</v>
      </c>
      <c r="M2237">
        <v>0</v>
      </c>
    </row>
    <row r="2238" spans="2:13" x14ac:dyDescent="0.2">
      <c r="B2238">
        <v>0</v>
      </c>
      <c r="C2238">
        <v>0</v>
      </c>
      <c r="D2238">
        <v>0</v>
      </c>
      <c r="E2238">
        <v>0</v>
      </c>
      <c r="F2238">
        <v>0</v>
      </c>
      <c r="G2238">
        <v>2222222</v>
      </c>
      <c r="H2238">
        <v>0</v>
      </c>
      <c r="I2238">
        <v>0</v>
      </c>
      <c r="J2238">
        <v>0</v>
      </c>
      <c r="K2238">
        <v>0</v>
      </c>
      <c r="L2238">
        <v>0</v>
      </c>
      <c r="M2238">
        <v>0</v>
      </c>
    </row>
    <row r="2239" spans="2:13" x14ac:dyDescent="0.2">
      <c r="B2239">
        <v>0</v>
      </c>
      <c r="C2239">
        <v>0</v>
      </c>
      <c r="D2239">
        <v>0</v>
      </c>
      <c r="E2239">
        <v>0</v>
      </c>
      <c r="F2239">
        <v>0</v>
      </c>
      <c r="G2239">
        <v>2222222</v>
      </c>
      <c r="H2239">
        <v>0</v>
      </c>
      <c r="I2239">
        <v>0</v>
      </c>
      <c r="J2239">
        <v>0</v>
      </c>
      <c r="K2239">
        <v>0</v>
      </c>
      <c r="L2239">
        <v>0</v>
      </c>
      <c r="M2239">
        <v>0</v>
      </c>
    </row>
    <row r="2240" spans="2:13" x14ac:dyDescent="0.2">
      <c r="B2240">
        <v>0</v>
      </c>
      <c r="C2240">
        <v>0</v>
      </c>
      <c r="D2240">
        <v>0</v>
      </c>
      <c r="E2240">
        <v>0</v>
      </c>
      <c r="F2240">
        <v>0</v>
      </c>
      <c r="G2240">
        <v>2222222</v>
      </c>
      <c r="H2240">
        <v>0</v>
      </c>
      <c r="I2240">
        <v>0</v>
      </c>
      <c r="J2240">
        <v>0</v>
      </c>
      <c r="K2240">
        <v>0</v>
      </c>
      <c r="L2240">
        <v>0</v>
      </c>
      <c r="M2240">
        <v>0</v>
      </c>
    </row>
    <row r="2241" spans="2:13" x14ac:dyDescent="0.2">
      <c r="B2241">
        <v>0</v>
      </c>
      <c r="C2241">
        <v>0</v>
      </c>
      <c r="D2241">
        <v>0</v>
      </c>
      <c r="E2241">
        <v>0</v>
      </c>
      <c r="F2241">
        <v>0</v>
      </c>
      <c r="G2241">
        <v>2222222</v>
      </c>
      <c r="H2241">
        <v>0</v>
      </c>
      <c r="I2241">
        <v>0</v>
      </c>
      <c r="J2241">
        <v>0</v>
      </c>
      <c r="K2241">
        <v>0</v>
      </c>
      <c r="L2241">
        <v>0</v>
      </c>
      <c r="M2241">
        <v>0</v>
      </c>
    </row>
    <row r="2242" spans="2:13" x14ac:dyDescent="0.2">
      <c r="B2242">
        <v>0</v>
      </c>
      <c r="C2242">
        <v>0</v>
      </c>
      <c r="D2242">
        <v>0</v>
      </c>
      <c r="E2242">
        <v>0</v>
      </c>
      <c r="F2242">
        <v>0</v>
      </c>
      <c r="G2242">
        <v>2222222</v>
      </c>
      <c r="H2242">
        <v>0</v>
      </c>
      <c r="I2242">
        <v>0</v>
      </c>
      <c r="J2242">
        <v>0</v>
      </c>
      <c r="K2242">
        <v>0</v>
      </c>
      <c r="L2242">
        <v>0</v>
      </c>
      <c r="M2242">
        <v>0</v>
      </c>
    </row>
    <row r="2243" spans="2:13" x14ac:dyDescent="0.2">
      <c r="B2243">
        <v>0</v>
      </c>
      <c r="C2243">
        <v>0</v>
      </c>
      <c r="D2243">
        <v>0</v>
      </c>
      <c r="E2243">
        <v>0</v>
      </c>
      <c r="F2243">
        <v>0</v>
      </c>
      <c r="G2243">
        <v>2222222</v>
      </c>
      <c r="H2243">
        <v>0</v>
      </c>
      <c r="I2243">
        <v>0</v>
      </c>
      <c r="J2243">
        <v>0</v>
      </c>
      <c r="K2243">
        <v>0</v>
      </c>
      <c r="L2243">
        <v>0</v>
      </c>
      <c r="M2243">
        <v>0</v>
      </c>
    </row>
    <row r="2244" spans="2:13" x14ac:dyDescent="0.2">
      <c r="B2244">
        <v>0</v>
      </c>
      <c r="C2244">
        <v>0</v>
      </c>
      <c r="D2244">
        <v>0</v>
      </c>
      <c r="E2244">
        <v>0</v>
      </c>
      <c r="F2244">
        <v>0</v>
      </c>
      <c r="G2244">
        <v>2222222</v>
      </c>
      <c r="H2244">
        <v>0</v>
      </c>
      <c r="I2244">
        <v>0</v>
      </c>
      <c r="J2244">
        <v>0</v>
      </c>
      <c r="K2244">
        <v>0</v>
      </c>
      <c r="L2244">
        <v>0</v>
      </c>
      <c r="M2244">
        <v>0</v>
      </c>
    </row>
    <row r="2245" spans="2:13" x14ac:dyDescent="0.2">
      <c r="B2245">
        <v>0</v>
      </c>
      <c r="C2245">
        <v>0</v>
      </c>
      <c r="D2245">
        <v>0</v>
      </c>
      <c r="E2245">
        <v>0</v>
      </c>
      <c r="F2245">
        <v>0</v>
      </c>
      <c r="G2245">
        <v>2222222</v>
      </c>
      <c r="H2245">
        <v>0</v>
      </c>
      <c r="I2245">
        <v>0</v>
      </c>
      <c r="J2245">
        <v>0</v>
      </c>
      <c r="K2245">
        <v>0</v>
      </c>
      <c r="L2245">
        <v>0</v>
      </c>
      <c r="M2245">
        <v>0</v>
      </c>
    </row>
    <row r="2246" spans="2:13" x14ac:dyDescent="0.2">
      <c r="B2246">
        <v>0</v>
      </c>
      <c r="C2246">
        <v>0</v>
      </c>
      <c r="D2246">
        <v>0</v>
      </c>
      <c r="E2246">
        <v>0</v>
      </c>
      <c r="F2246">
        <v>0</v>
      </c>
      <c r="G2246">
        <v>2222222</v>
      </c>
      <c r="H2246">
        <v>0</v>
      </c>
      <c r="I2246">
        <v>0</v>
      </c>
      <c r="J2246">
        <v>0</v>
      </c>
      <c r="K2246">
        <v>0</v>
      </c>
      <c r="L2246">
        <v>0</v>
      </c>
      <c r="M2246">
        <v>0</v>
      </c>
    </row>
    <row r="2247" spans="2:13" x14ac:dyDescent="0.2">
      <c r="B2247">
        <v>0</v>
      </c>
      <c r="C2247">
        <v>0</v>
      </c>
      <c r="D2247">
        <v>0</v>
      </c>
      <c r="E2247">
        <v>0</v>
      </c>
      <c r="F2247">
        <v>0</v>
      </c>
      <c r="G2247">
        <v>2222222</v>
      </c>
      <c r="H2247">
        <v>0</v>
      </c>
      <c r="I2247">
        <v>0</v>
      </c>
      <c r="J2247">
        <v>0</v>
      </c>
      <c r="K2247">
        <v>0</v>
      </c>
      <c r="L2247">
        <v>0</v>
      </c>
      <c r="M2247">
        <v>0</v>
      </c>
    </row>
    <row r="2248" spans="2:13" x14ac:dyDescent="0.2">
      <c r="B2248">
        <v>0</v>
      </c>
      <c r="C2248">
        <v>0</v>
      </c>
      <c r="D2248">
        <v>0</v>
      </c>
      <c r="E2248">
        <v>0</v>
      </c>
      <c r="F2248">
        <v>0</v>
      </c>
      <c r="G2248">
        <v>2222222</v>
      </c>
      <c r="H2248">
        <v>0</v>
      </c>
      <c r="I2248">
        <v>0</v>
      </c>
      <c r="J2248">
        <v>0</v>
      </c>
      <c r="K2248">
        <v>0</v>
      </c>
      <c r="L2248">
        <v>0</v>
      </c>
      <c r="M2248">
        <v>0</v>
      </c>
    </row>
    <row r="2249" spans="2:13" x14ac:dyDescent="0.2">
      <c r="B2249">
        <v>0</v>
      </c>
      <c r="C2249">
        <v>0</v>
      </c>
      <c r="D2249">
        <v>0</v>
      </c>
      <c r="E2249">
        <v>0</v>
      </c>
      <c r="F2249">
        <v>0</v>
      </c>
      <c r="G2249">
        <v>2222222</v>
      </c>
      <c r="H2249">
        <v>0</v>
      </c>
      <c r="I2249">
        <v>0</v>
      </c>
      <c r="J2249">
        <v>0</v>
      </c>
      <c r="K2249">
        <v>0</v>
      </c>
      <c r="L2249">
        <v>0</v>
      </c>
      <c r="M2249">
        <v>0</v>
      </c>
    </row>
    <row r="2250" spans="2:13" x14ac:dyDescent="0.2">
      <c r="B2250">
        <v>0</v>
      </c>
      <c r="C2250">
        <v>0</v>
      </c>
      <c r="D2250">
        <v>0</v>
      </c>
      <c r="E2250">
        <v>0</v>
      </c>
      <c r="F2250">
        <v>0</v>
      </c>
      <c r="G2250">
        <v>2222222</v>
      </c>
      <c r="H2250">
        <v>0</v>
      </c>
      <c r="I2250">
        <v>0</v>
      </c>
      <c r="J2250">
        <v>0</v>
      </c>
      <c r="K2250">
        <v>0</v>
      </c>
      <c r="L2250">
        <v>0</v>
      </c>
      <c r="M2250">
        <v>0</v>
      </c>
    </row>
    <row r="2251" spans="2:13" x14ac:dyDescent="0.2">
      <c r="B2251">
        <v>0</v>
      </c>
      <c r="C2251">
        <v>0</v>
      </c>
      <c r="D2251">
        <v>0</v>
      </c>
      <c r="E2251">
        <v>0</v>
      </c>
      <c r="F2251">
        <v>0</v>
      </c>
      <c r="G2251">
        <v>2222222</v>
      </c>
      <c r="H2251">
        <v>0</v>
      </c>
      <c r="I2251">
        <v>0</v>
      </c>
      <c r="J2251">
        <v>0</v>
      </c>
      <c r="K2251">
        <v>0</v>
      </c>
      <c r="L2251">
        <v>0</v>
      </c>
      <c r="M2251">
        <v>0</v>
      </c>
    </row>
    <row r="2252" spans="2:13" x14ac:dyDescent="0.2">
      <c r="B2252">
        <v>0</v>
      </c>
      <c r="C2252">
        <v>0</v>
      </c>
      <c r="D2252">
        <v>0</v>
      </c>
      <c r="E2252">
        <v>0</v>
      </c>
      <c r="F2252">
        <v>0</v>
      </c>
      <c r="G2252">
        <v>2222222</v>
      </c>
      <c r="H2252">
        <v>0</v>
      </c>
      <c r="I2252">
        <v>0</v>
      </c>
      <c r="J2252">
        <v>0</v>
      </c>
      <c r="K2252">
        <v>0</v>
      </c>
      <c r="L2252">
        <v>0</v>
      </c>
      <c r="M2252">
        <v>0</v>
      </c>
    </row>
    <row r="2253" spans="2:13" x14ac:dyDescent="0.2">
      <c r="B2253">
        <v>0</v>
      </c>
      <c r="C2253">
        <v>0</v>
      </c>
      <c r="D2253">
        <v>0</v>
      </c>
      <c r="E2253">
        <v>0</v>
      </c>
      <c r="F2253">
        <v>0</v>
      </c>
      <c r="G2253">
        <v>2222222</v>
      </c>
      <c r="H2253">
        <v>0</v>
      </c>
      <c r="I2253">
        <v>0</v>
      </c>
      <c r="J2253">
        <v>0</v>
      </c>
      <c r="K2253">
        <v>0</v>
      </c>
      <c r="L2253">
        <v>0</v>
      </c>
      <c r="M2253">
        <v>0</v>
      </c>
    </row>
    <row r="2254" spans="2:13" x14ac:dyDescent="0.2">
      <c r="B2254">
        <v>0</v>
      </c>
      <c r="C2254">
        <v>0</v>
      </c>
      <c r="D2254">
        <v>0</v>
      </c>
      <c r="E2254">
        <v>0</v>
      </c>
      <c r="F2254">
        <v>0</v>
      </c>
      <c r="G2254">
        <v>2222222</v>
      </c>
      <c r="H2254">
        <v>0</v>
      </c>
      <c r="I2254">
        <v>0</v>
      </c>
      <c r="J2254">
        <v>0</v>
      </c>
      <c r="K2254">
        <v>0</v>
      </c>
      <c r="L2254">
        <v>0</v>
      </c>
      <c r="M2254">
        <v>0</v>
      </c>
    </row>
    <row r="2255" spans="2:13" x14ac:dyDescent="0.2">
      <c r="B2255">
        <v>0</v>
      </c>
      <c r="C2255">
        <v>0</v>
      </c>
      <c r="D2255">
        <v>0</v>
      </c>
      <c r="E2255">
        <v>0</v>
      </c>
      <c r="F2255">
        <v>0</v>
      </c>
      <c r="G2255">
        <v>2222222</v>
      </c>
      <c r="H2255">
        <v>0</v>
      </c>
      <c r="I2255">
        <v>0</v>
      </c>
      <c r="J2255">
        <v>0</v>
      </c>
      <c r="K2255">
        <v>0</v>
      </c>
      <c r="L2255">
        <v>0</v>
      </c>
      <c r="M2255">
        <v>0</v>
      </c>
    </row>
    <row r="2256" spans="2:13" x14ac:dyDescent="0.2">
      <c r="B2256">
        <v>0</v>
      </c>
      <c r="C2256">
        <v>0</v>
      </c>
      <c r="D2256">
        <v>0</v>
      </c>
      <c r="E2256">
        <v>0</v>
      </c>
      <c r="F2256">
        <v>0</v>
      </c>
      <c r="G2256">
        <v>2222222</v>
      </c>
      <c r="H2256">
        <v>0</v>
      </c>
      <c r="I2256">
        <v>0</v>
      </c>
      <c r="J2256">
        <v>0</v>
      </c>
      <c r="K2256">
        <v>0</v>
      </c>
      <c r="L2256">
        <v>0</v>
      </c>
      <c r="M2256">
        <v>0</v>
      </c>
    </row>
    <row r="2257" spans="2:13" x14ac:dyDescent="0.2">
      <c r="B2257">
        <v>0</v>
      </c>
      <c r="C2257">
        <v>0</v>
      </c>
      <c r="D2257">
        <v>0</v>
      </c>
      <c r="E2257">
        <v>0</v>
      </c>
      <c r="F2257">
        <v>0</v>
      </c>
      <c r="G2257">
        <v>2222222</v>
      </c>
      <c r="H2257">
        <v>0</v>
      </c>
      <c r="I2257">
        <v>0</v>
      </c>
      <c r="J2257">
        <v>0</v>
      </c>
      <c r="K2257">
        <v>0</v>
      </c>
      <c r="L2257">
        <v>0</v>
      </c>
      <c r="M2257">
        <v>0</v>
      </c>
    </row>
    <row r="2258" spans="2:13" x14ac:dyDescent="0.2">
      <c r="B2258">
        <v>0</v>
      </c>
      <c r="C2258">
        <v>0</v>
      </c>
      <c r="D2258">
        <v>0</v>
      </c>
      <c r="E2258">
        <v>0</v>
      </c>
      <c r="F2258">
        <v>0</v>
      </c>
      <c r="G2258">
        <v>2222222</v>
      </c>
      <c r="H2258">
        <v>0</v>
      </c>
      <c r="I2258">
        <v>0</v>
      </c>
      <c r="J2258">
        <v>0</v>
      </c>
      <c r="K2258">
        <v>0</v>
      </c>
      <c r="L2258">
        <v>0</v>
      </c>
      <c r="M2258">
        <v>0</v>
      </c>
    </row>
    <row r="2259" spans="2:13" x14ac:dyDescent="0.2">
      <c r="B2259">
        <v>0</v>
      </c>
      <c r="C2259">
        <v>0</v>
      </c>
      <c r="D2259">
        <v>0</v>
      </c>
      <c r="E2259">
        <v>0</v>
      </c>
      <c r="F2259">
        <v>0</v>
      </c>
      <c r="G2259">
        <v>2222222</v>
      </c>
      <c r="H2259">
        <v>0</v>
      </c>
      <c r="I2259">
        <v>0</v>
      </c>
      <c r="J2259">
        <v>0</v>
      </c>
      <c r="K2259">
        <v>0</v>
      </c>
      <c r="L2259">
        <v>0</v>
      </c>
      <c r="M2259">
        <v>0</v>
      </c>
    </row>
    <row r="2260" spans="2:13" x14ac:dyDescent="0.2">
      <c r="B2260">
        <v>0</v>
      </c>
      <c r="C2260">
        <v>0</v>
      </c>
      <c r="D2260">
        <v>0</v>
      </c>
      <c r="E2260">
        <v>0</v>
      </c>
      <c r="F2260">
        <v>0</v>
      </c>
      <c r="G2260">
        <v>2222222</v>
      </c>
      <c r="H2260">
        <v>0</v>
      </c>
      <c r="I2260">
        <v>0</v>
      </c>
      <c r="J2260">
        <v>0</v>
      </c>
      <c r="K2260">
        <v>0</v>
      </c>
      <c r="L2260">
        <v>0</v>
      </c>
      <c r="M2260">
        <v>0</v>
      </c>
    </row>
    <row r="2261" spans="2:13" x14ac:dyDescent="0.2">
      <c r="B2261">
        <v>0</v>
      </c>
      <c r="C2261">
        <v>0</v>
      </c>
      <c r="D2261">
        <v>0</v>
      </c>
      <c r="E2261">
        <v>0</v>
      </c>
      <c r="F2261">
        <v>0</v>
      </c>
      <c r="G2261">
        <v>2222222</v>
      </c>
      <c r="H2261">
        <v>0</v>
      </c>
      <c r="I2261">
        <v>0</v>
      </c>
      <c r="J2261">
        <v>0</v>
      </c>
      <c r="K2261">
        <v>0</v>
      </c>
      <c r="L2261">
        <v>0</v>
      </c>
      <c r="M2261">
        <v>0</v>
      </c>
    </row>
    <row r="2262" spans="2:13" x14ac:dyDescent="0.2">
      <c r="B2262">
        <v>0</v>
      </c>
      <c r="C2262">
        <v>0</v>
      </c>
      <c r="D2262">
        <v>0</v>
      </c>
      <c r="E2262">
        <v>0</v>
      </c>
      <c r="F2262">
        <v>0</v>
      </c>
      <c r="G2262">
        <v>2222222</v>
      </c>
      <c r="H2262">
        <v>0</v>
      </c>
      <c r="I2262">
        <v>0</v>
      </c>
      <c r="J2262">
        <v>0</v>
      </c>
      <c r="K2262">
        <v>0</v>
      </c>
      <c r="L2262">
        <v>0</v>
      </c>
      <c r="M2262">
        <v>0</v>
      </c>
    </row>
    <row r="2263" spans="2:13" x14ac:dyDescent="0.2">
      <c r="B2263">
        <v>0</v>
      </c>
      <c r="C2263">
        <v>0</v>
      </c>
      <c r="D2263">
        <v>0</v>
      </c>
      <c r="E2263">
        <v>0</v>
      </c>
      <c r="F2263">
        <v>0</v>
      </c>
      <c r="G2263">
        <v>2222222</v>
      </c>
      <c r="H2263">
        <v>0</v>
      </c>
      <c r="I2263">
        <v>0</v>
      </c>
      <c r="J2263">
        <v>0</v>
      </c>
      <c r="K2263">
        <v>0</v>
      </c>
      <c r="L2263">
        <v>0</v>
      </c>
      <c r="M2263">
        <v>0</v>
      </c>
    </row>
    <row r="2264" spans="2:13" x14ac:dyDescent="0.2">
      <c r="B2264">
        <v>0</v>
      </c>
      <c r="C2264">
        <v>0</v>
      </c>
      <c r="D2264">
        <v>0</v>
      </c>
      <c r="E2264">
        <v>0</v>
      </c>
      <c r="F2264">
        <v>0</v>
      </c>
      <c r="G2264">
        <v>2222222</v>
      </c>
      <c r="H2264">
        <v>0</v>
      </c>
      <c r="I2264">
        <v>0</v>
      </c>
      <c r="J2264">
        <v>0</v>
      </c>
      <c r="K2264">
        <v>0</v>
      </c>
      <c r="L2264">
        <v>0</v>
      </c>
      <c r="M2264">
        <v>0</v>
      </c>
    </row>
    <row r="2265" spans="2:13" x14ac:dyDescent="0.2">
      <c r="B2265">
        <v>0</v>
      </c>
      <c r="C2265">
        <v>0</v>
      </c>
      <c r="D2265">
        <v>0</v>
      </c>
      <c r="E2265">
        <v>0</v>
      </c>
      <c r="F2265">
        <v>0</v>
      </c>
      <c r="G2265">
        <v>2222222</v>
      </c>
      <c r="H2265">
        <v>0</v>
      </c>
      <c r="I2265">
        <v>0</v>
      </c>
      <c r="J2265">
        <v>0</v>
      </c>
      <c r="K2265">
        <v>0</v>
      </c>
      <c r="L2265">
        <v>0</v>
      </c>
      <c r="M2265">
        <v>0</v>
      </c>
    </row>
    <row r="2266" spans="2:13" x14ac:dyDescent="0.2">
      <c r="B2266">
        <v>0</v>
      </c>
      <c r="C2266">
        <v>0</v>
      </c>
      <c r="D2266">
        <v>0</v>
      </c>
      <c r="E2266">
        <v>0</v>
      </c>
      <c r="F2266">
        <v>0</v>
      </c>
      <c r="G2266">
        <v>2222222</v>
      </c>
      <c r="H2266">
        <v>0</v>
      </c>
      <c r="I2266">
        <v>0</v>
      </c>
      <c r="J2266">
        <v>0</v>
      </c>
      <c r="K2266">
        <v>0</v>
      </c>
      <c r="L2266">
        <v>0</v>
      </c>
      <c r="M2266">
        <v>0</v>
      </c>
    </row>
    <row r="2267" spans="2:13" x14ac:dyDescent="0.2">
      <c r="B2267">
        <v>0</v>
      </c>
      <c r="C2267">
        <v>0</v>
      </c>
      <c r="D2267">
        <v>0</v>
      </c>
      <c r="E2267">
        <v>0</v>
      </c>
      <c r="F2267">
        <v>0</v>
      </c>
      <c r="G2267">
        <v>2222222</v>
      </c>
      <c r="H2267">
        <v>0</v>
      </c>
      <c r="I2267">
        <v>0</v>
      </c>
      <c r="J2267">
        <v>0</v>
      </c>
      <c r="K2267">
        <v>0</v>
      </c>
      <c r="L2267">
        <v>0</v>
      </c>
      <c r="M2267">
        <v>0</v>
      </c>
    </row>
    <row r="2268" spans="2:13" x14ac:dyDescent="0.2">
      <c r="B2268">
        <v>0</v>
      </c>
      <c r="C2268">
        <v>0</v>
      </c>
      <c r="D2268">
        <v>0</v>
      </c>
      <c r="E2268">
        <v>0</v>
      </c>
      <c r="F2268">
        <v>0</v>
      </c>
      <c r="G2268">
        <v>2222222</v>
      </c>
      <c r="H2268">
        <v>0</v>
      </c>
      <c r="I2268">
        <v>0</v>
      </c>
      <c r="J2268">
        <v>0</v>
      </c>
      <c r="K2268">
        <v>0</v>
      </c>
      <c r="L2268">
        <v>0</v>
      </c>
      <c r="M2268">
        <v>0</v>
      </c>
    </row>
    <row r="2269" spans="2:13" x14ac:dyDescent="0.2">
      <c r="B2269">
        <v>0</v>
      </c>
      <c r="C2269">
        <v>0</v>
      </c>
      <c r="D2269">
        <v>0</v>
      </c>
      <c r="E2269">
        <v>0</v>
      </c>
      <c r="F2269">
        <v>0</v>
      </c>
      <c r="G2269">
        <v>2222222</v>
      </c>
      <c r="H2269">
        <v>0</v>
      </c>
      <c r="I2269">
        <v>0</v>
      </c>
      <c r="J2269">
        <v>0</v>
      </c>
      <c r="K2269">
        <v>0</v>
      </c>
      <c r="L2269">
        <v>0</v>
      </c>
      <c r="M2269">
        <v>0</v>
      </c>
    </row>
    <row r="2270" spans="2:13" x14ac:dyDescent="0.2">
      <c r="B2270">
        <v>0</v>
      </c>
      <c r="C2270">
        <v>0</v>
      </c>
      <c r="D2270">
        <v>0</v>
      </c>
      <c r="E2270">
        <v>0</v>
      </c>
      <c r="F2270">
        <v>0</v>
      </c>
      <c r="G2270">
        <v>2222222</v>
      </c>
      <c r="H2270">
        <v>0</v>
      </c>
      <c r="I2270">
        <v>0</v>
      </c>
      <c r="J2270">
        <v>0</v>
      </c>
      <c r="K2270">
        <v>0</v>
      </c>
      <c r="L2270">
        <v>0</v>
      </c>
      <c r="M2270">
        <v>0</v>
      </c>
    </row>
    <row r="2271" spans="2:13" x14ac:dyDescent="0.2">
      <c r="B2271">
        <v>0</v>
      </c>
      <c r="C2271">
        <v>0</v>
      </c>
      <c r="D2271">
        <v>0</v>
      </c>
      <c r="E2271">
        <v>0</v>
      </c>
      <c r="F2271">
        <v>0</v>
      </c>
      <c r="G2271">
        <v>2222222</v>
      </c>
      <c r="H2271">
        <v>0</v>
      </c>
      <c r="I2271">
        <v>0</v>
      </c>
      <c r="J2271">
        <v>0</v>
      </c>
      <c r="K2271">
        <v>0</v>
      </c>
      <c r="L2271">
        <v>0</v>
      </c>
      <c r="M2271">
        <v>0</v>
      </c>
    </row>
    <row r="2272" spans="2:13" x14ac:dyDescent="0.2">
      <c r="B2272">
        <v>0</v>
      </c>
      <c r="C2272">
        <v>0</v>
      </c>
      <c r="D2272">
        <v>0</v>
      </c>
      <c r="E2272">
        <v>0</v>
      </c>
      <c r="F2272">
        <v>0</v>
      </c>
      <c r="G2272">
        <v>2222222</v>
      </c>
      <c r="H2272">
        <v>0</v>
      </c>
      <c r="I2272">
        <v>0</v>
      </c>
      <c r="J2272">
        <v>0</v>
      </c>
      <c r="K2272">
        <v>0</v>
      </c>
      <c r="L2272">
        <v>0</v>
      </c>
      <c r="M2272">
        <v>0</v>
      </c>
    </row>
    <row r="2273" spans="2:13" x14ac:dyDescent="0.2">
      <c r="B2273">
        <v>0</v>
      </c>
      <c r="C2273">
        <v>0</v>
      </c>
      <c r="D2273">
        <v>0</v>
      </c>
      <c r="E2273">
        <v>0</v>
      </c>
      <c r="F2273">
        <v>0</v>
      </c>
      <c r="G2273">
        <v>2222222</v>
      </c>
      <c r="H2273">
        <v>0</v>
      </c>
      <c r="I2273">
        <v>0</v>
      </c>
      <c r="J2273">
        <v>0</v>
      </c>
      <c r="K2273">
        <v>0</v>
      </c>
      <c r="L2273">
        <v>0</v>
      </c>
      <c r="M2273">
        <v>0</v>
      </c>
    </row>
    <row r="2274" spans="2:13" x14ac:dyDescent="0.2">
      <c r="B2274">
        <v>0</v>
      </c>
      <c r="C2274">
        <v>0</v>
      </c>
      <c r="D2274">
        <v>0</v>
      </c>
      <c r="E2274">
        <v>0</v>
      </c>
      <c r="F2274">
        <v>0</v>
      </c>
      <c r="G2274">
        <v>2222222</v>
      </c>
      <c r="H2274">
        <v>0</v>
      </c>
      <c r="I2274">
        <v>0</v>
      </c>
      <c r="J2274">
        <v>0</v>
      </c>
      <c r="K2274">
        <v>0</v>
      </c>
      <c r="L2274">
        <v>0</v>
      </c>
      <c r="M2274">
        <v>0</v>
      </c>
    </row>
    <row r="2275" spans="2:13" x14ac:dyDescent="0.2">
      <c r="B2275">
        <v>0</v>
      </c>
      <c r="C2275">
        <v>0</v>
      </c>
      <c r="D2275">
        <v>0</v>
      </c>
      <c r="E2275">
        <v>0</v>
      </c>
      <c r="F2275">
        <v>0</v>
      </c>
      <c r="G2275">
        <v>2222222</v>
      </c>
      <c r="H2275">
        <v>0</v>
      </c>
      <c r="I2275">
        <v>0</v>
      </c>
      <c r="J2275">
        <v>0</v>
      </c>
      <c r="K2275">
        <v>0</v>
      </c>
      <c r="L2275">
        <v>0</v>
      </c>
      <c r="M2275">
        <v>0</v>
      </c>
    </row>
    <row r="2276" spans="2:13" x14ac:dyDescent="0.2">
      <c r="B2276">
        <v>0</v>
      </c>
      <c r="C2276">
        <v>0</v>
      </c>
      <c r="D2276">
        <v>0</v>
      </c>
      <c r="E2276">
        <v>0</v>
      </c>
      <c r="F2276">
        <v>0</v>
      </c>
      <c r="G2276">
        <v>2222222</v>
      </c>
      <c r="H2276">
        <v>0</v>
      </c>
      <c r="I2276">
        <v>0</v>
      </c>
      <c r="J2276">
        <v>0</v>
      </c>
      <c r="K2276">
        <v>0</v>
      </c>
      <c r="L2276">
        <v>0</v>
      </c>
      <c r="M2276">
        <v>0</v>
      </c>
    </row>
    <row r="2277" spans="2:13" x14ac:dyDescent="0.2">
      <c r="B2277">
        <v>0</v>
      </c>
      <c r="C2277">
        <v>0</v>
      </c>
      <c r="D2277">
        <v>0</v>
      </c>
      <c r="E2277">
        <v>0</v>
      </c>
      <c r="F2277">
        <v>0</v>
      </c>
      <c r="G2277">
        <v>2222222</v>
      </c>
      <c r="H2277">
        <v>0</v>
      </c>
      <c r="I2277">
        <v>0</v>
      </c>
      <c r="J2277">
        <v>0</v>
      </c>
      <c r="K2277">
        <v>0</v>
      </c>
      <c r="L2277">
        <v>0</v>
      </c>
      <c r="M2277">
        <v>0</v>
      </c>
    </row>
    <row r="2278" spans="2:13" x14ac:dyDescent="0.2">
      <c r="B2278">
        <v>0</v>
      </c>
      <c r="C2278">
        <v>0</v>
      </c>
      <c r="D2278">
        <v>0</v>
      </c>
      <c r="E2278">
        <v>0</v>
      </c>
      <c r="F2278">
        <v>0</v>
      </c>
      <c r="G2278">
        <v>2222222</v>
      </c>
      <c r="H2278">
        <v>0</v>
      </c>
      <c r="I2278">
        <v>0</v>
      </c>
      <c r="J2278">
        <v>0</v>
      </c>
      <c r="K2278">
        <v>0</v>
      </c>
      <c r="L2278">
        <v>0</v>
      </c>
      <c r="M2278">
        <v>0</v>
      </c>
    </row>
    <row r="2279" spans="2:13" x14ac:dyDescent="0.2">
      <c r="B2279">
        <v>0</v>
      </c>
      <c r="C2279">
        <v>0</v>
      </c>
      <c r="D2279">
        <v>0</v>
      </c>
      <c r="E2279">
        <v>0</v>
      </c>
      <c r="F2279">
        <v>0</v>
      </c>
      <c r="G2279">
        <v>2222222</v>
      </c>
      <c r="H2279">
        <v>0</v>
      </c>
      <c r="I2279">
        <v>0</v>
      </c>
      <c r="J2279">
        <v>0</v>
      </c>
      <c r="K2279">
        <v>0</v>
      </c>
      <c r="L2279">
        <v>0</v>
      </c>
      <c r="M2279">
        <v>0</v>
      </c>
    </row>
    <row r="2280" spans="2:13" x14ac:dyDescent="0.2">
      <c r="B2280">
        <v>0</v>
      </c>
      <c r="C2280">
        <v>0</v>
      </c>
      <c r="D2280">
        <v>0</v>
      </c>
      <c r="E2280">
        <v>0</v>
      </c>
      <c r="F2280">
        <v>0</v>
      </c>
      <c r="G2280">
        <v>2222222</v>
      </c>
      <c r="H2280">
        <v>0</v>
      </c>
      <c r="I2280">
        <v>0</v>
      </c>
      <c r="J2280">
        <v>0</v>
      </c>
      <c r="K2280">
        <v>0</v>
      </c>
      <c r="L2280">
        <v>0</v>
      </c>
      <c r="M2280">
        <v>0</v>
      </c>
    </row>
    <row r="2281" spans="2:13" x14ac:dyDescent="0.2">
      <c r="B2281">
        <v>0</v>
      </c>
      <c r="C2281">
        <v>0</v>
      </c>
      <c r="D2281">
        <v>0</v>
      </c>
      <c r="E2281">
        <v>0</v>
      </c>
      <c r="F2281">
        <v>0</v>
      </c>
      <c r="G2281">
        <v>2222222</v>
      </c>
      <c r="H2281">
        <v>0</v>
      </c>
      <c r="I2281">
        <v>0</v>
      </c>
      <c r="J2281">
        <v>0</v>
      </c>
      <c r="K2281">
        <v>0</v>
      </c>
      <c r="L2281">
        <v>0</v>
      </c>
      <c r="M2281">
        <v>0</v>
      </c>
    </row>
    <row r="2282" spans="2:13" x14ac:dyDescent="0.2">
      <c r="B2282">
        <v>0</v>
      </c>
      <c r="C2282">
        <v>0</v>
      </c>
      <c r="D2282">
        <v>0</v>
      </c>
      <c r="E2282">
        <v>0</v>
      </c>
      <c r="F2282">
        <v>0</v>
      </c>
      <c r="G2282">
        <v>2222222</v>
      </c>
      <c r="H2282">
        <v>0</v>
      </c>
      <c r="I2282">
        <v>0</v>
      </c>
      <c r="J2282">
        <v>0</v>
      </c>
      <c r="K2282">
        <v>0</v>
      </c>
      <c r="L2282">
        <v>0</v>
      </c>
      <c r="M2282">
        <v>0</v>
      </c>
    </row>
    <row r="2283" spans="2:13" x14ac:dyDescent="0.2">
      <c r="B2283">
        <v>0</v>
      </c>
      <c r="C2283">
        <v>0</v>
      </c>
      <c r="D2283">
        <v>0</v>
      </c>
      <c r="E2283">
        <v>0</v>
      </c>
      <c r="F2283">
        <v>0</v>
      </c>
      <c r="G2283">
        <v>2222222</v>
      </c>
      <c r="H2283">
        <v>0</v>
      </c>
      <c r="I2283">
        <v>0</v>
      </c>
      <c r="J2283">
        <v>0</v>
      </c>
      <c r="K2283">
        <v>0</v>
      </c>
      <c r="L2283">
        <v>0</v>
      </c>
      <c r="M2283">
        <v>0</v>
      </c>
    </row>
    <row r="2284" spans="2:13" x14ac:dyDescent="0.2">
      <c r="B2284">
        <v>0</v>
      </c>
      <c r="C2284">
        <v>0</v>
      </c>
      <c r="D2284">
        <v>0</v>
      </c>
      <c r="E2284">
        <v>0</v>
      </c>
      <c r="F2284">
        <v>0</v>
      </c>
      <c r="G2284">
        <v>2222222</v>
      </c>
      <c r="H2284">
        <v>0</v>
      </c>
      <c r="I2284">
        <v>0</v>
      </c>
      <c r="J2284">
        <v>0</v>
      </c>
      <c r="K2284">
        <v>0</v>
      </c>
      <c r="L2284">
        <v>0</v>
      </c>
      <c r="M2284">
        <v>0</v>
      </c>
    </row>
    <row r="2285" spans="2:13" x14ac:dyDescent="0.2">
      <c r="B2285">
        <v>0</v>
      </c>
      <c r="C2285">
        <v>0</v>
      </c>
      <c r="D2285">
        <v>0</v>
      </c>
      <c r="E2285">
        <v>0</v>
      </c>
      <c r="F2285">
        <v>0</v>
      </c>
      <c r="G2285">
        <v>2222222</v>
      </c>
      <c r="H2285">
        <v>0</v>
      </c>
      <c r="I2285">
        <v>0</v>
      </c>
      <c r="J2285">
        <v>0</v>
      </c>
      <c r="K2285">
        <v>0</v>
      </c>
      <c r="L2285">
        <v>0</v>
      </c>
      <c r="M2285">
        <v>0</v>
      </c>
    </row>
    <row r="2286" spans="2:13" x14ac:dyDescent="0.2">
      <c r="B2286">
        <v>0</v>
      </c>
      <c r="C2286">
        <v>0</v>
      </c>
      <c r="D2286">
        <v>0</v>
      </c>
      <c r="E2286">
        <v>0</v>
      </c>
      <c r="F2286">
        <v>0</v>
      </c>
      <c r="G2286">
        <v>2222222</v>
      </c>
      <c r="H2286">
        <v>0</v>
      </c>
      <c r="I2286">
        <v>0</v>
      </c>
      <c r="J2286">
        <v>0</v>
      </c>
      <c r="K2286">
        <v>0</v>
      </c>
      <c r="L2286">
        <v>0</v>
      </c>
      <c r="M2286">
        <v>0</v>
      </c>
    </row>
    <row r="2287" spans="2:13" x14ac:dyDescent="0.2">
      <c r="B2287">
        <v>0</v>
      </c>
      <c r="C2287">
        <v>0</v>
      </c>
      <c r="D2287">
        <v>0</v>
      </c>
      <c r="E2287">
        <v>0</v>
      </c>
      <c r="F2287">
        <v>0</v>
      </c>
      <c r="G2287">
        <v>2222222</v>
      </c>
      <c r="H2287">
        <v>0</v>
      </c>
      <c r="I2287">
        <v>0</v>
      </c>
      <c r="J2287">
        <v>0</v>
      </c>
      <c r="K2287">
        <v>0</v>
      </c>
      <c r="L2287">
        <v>0</v>
      </c>
      <c r="M2287">
        <v>0</v>
      </c>
    </row>
    <row r="2288" spans="2:13" x14ac:dyDescent="0.2">
      <c r="B2288">
        <v>0</v>
      </c>
      <c r="C2288">
        <v>0</v>
      </c>
      <c r="D2288">
        <v>0</v>
      </c>
      <c r="E2288">
        <v>0</v>
      </c>
      <c r="F2288">
        <v>0</v>
      </c>
      <c r="G2288">
        <v>2222222</v>
      </c>
      <c r="H2288">
        <v>0</v>
      </c>
      <c r="I2288">
        <v>0</v>
      </c>
      <c r="J2288">
        <v>0</v>
      </c>
      <c r="K2288">
        <v>0</v>
      </c>
      <c r="L2288">
        <v>0</v>
      </c>
      <c r="M2288">
        <v>0</v>
      </c>
    </row>
    <row r="2289" spans="2:13" x14ac:dyDescent="0.2">
      <c r="B2289">
        <v>0</v>
      </c>
      <c r="C2289">
        <v>0</v>
      </c>
      <c r="D2289">
        <v>0</v>
      </c>
      <c r="E2289">
        <v>0</v>
      </c>
      <c r="F2289">
        <v>0</v>
      </c>
      <c r="G2289">
        <v>2222222</v>
      </c>
      <c r="H2289">
        <v>0</v>
      </c>
      <c r="I2289">
        <v>0</v>
      </c>
      <c r="J2289">
        <v>0</v>
      </c>
      <c r="K2289">
        <v>0</v>
      </c>
      <c r="L2289">
        <v>0</v>
      </c>
      <c r="M2289">
        <v>0</v>
      </c>
    </row>
    <row r="2290" spans="2:13" x14ac:dyDescent="0.2">
      <c r="B2290">
        <v>0</v>
      </c>
      <c r="C2290">
        <v>0</v>
      </c>
      <c r="D2290">
        <v>0</v>
      </c>
      <c r="E2290">
        <v>0</v>
      </c>
      <c r="F2290">
        <v>0</v>
      </c>
      <c r="G2290">
        <v>2222222</v>
      </c>
      <c r="H2290">
        <v>0</v>
      </c>
      <c r="I2290">
        <v>0</v>
      </c>
      <c r="J2290">
        <v>0</v>
      </c>
      <c r="K2290">
        <v>0</v>
      </c>
      <c r="L2290">
        <v>0</v>
      </c>
      <c r="M2290">
        <v>0</v>
      </c>
    </row>
    <row r="2291" spans="2:13" x14ac:dyDescent="0.2">
      <c r="B2291">
        <v>0</v>
      </c>
      <c r="C2291">
        <v>0</v>
      </c>
      <c r="D2291">
        <v>0</v>
      </c>
      <c r="E2291">
        <v>0</v>
      </c>
      <c r="F2291">
        <v>0</v>
      </c>
      <c r="G2291">
        <v>2222222</v>
      </c>
      <c r="H2291">
        <v>0</v>
      </c>
      <c r="I2291">
        <v>0</v>
      </c>
      <c r="J2291">
        <v>0</v>
      </c>
      <c r="K2291">
        <v>0</v>
      </c>
      <c r="L2291">
        <v>0</v>
      </c>
      <c r="M2291">
        <v>0</v>
      </c>
    </row>
    <row r="2292" spans="2:13" x14ac:dyDescent="0.2">
      <c r="B2292">
        <v>0</v>
      </c>
      <c r="C2292">
        <v>0</v>
      </c>
      <c r="D2292">
        <v>0</v>
      </c>
      <c r="E2292">
        <v>0</v>
      </c>
      <c r="F2292">
        <v>0</v>
      </c>
      <c r="G2292">
        <v>2222222</v>
      </c>
      <c r="H2292">
        <v>0</v>
      </c>
      <c r="I2292">
        <v>0</v>
      </c>
      <c r="J2292">
        <v>0</v>
      </c>
      <c r="K2292">
        <v>0</v>
      </c>
      <c r="L2292">
        <v>0</v>
      </c>
      <c r="M2292">
        <v>0</v>
      </c>
    </row>
    <row r="2293" spans="2:13" x14ac:dyDescent="0.2">
      <c r="B2293">
        <v>0</v>
      </c>
      <c r="C2293">
        <v>0</v>
      </c>
      <c r="D2293">
        <v>0</v>
      </c>
      <c r="E2293">
        <v>0</v>
      </c>
      <c r="F2293">
        <v>0</v>
      </c>
      <c r="G2293">
        <v>2222222</v>
      </c>
      <c r="H2293">
        <v>0</v>
      </c>
      <c r="I2293">
        <v>0</v>
      </c>
      <c r="J2293">
        <v>0</v>
      </c>
      <c r="K2293">
        <v>0</v>
      </c>
      <c r="L2293">
        <v>0</v>
      </c>
      <c r="M2293">
        <v>0</v>
      </c>
    </row>
    <row r="2294" spans="2:13" x14ac:dyDescent="0.2">
      <c r="B2294">
        <v>0</v>
      </c>
      <c r="C2294">
        <v>0</v>
      </c>
      <c r="D2294">
        <v>0</v>
      </c>
      <c r="E2294">
        <v>0</v>
      </c>
      <c r="F2294">
        <v>0</v>
      </c>
      <c r="G2294">
        <v>2222222</v>
      </c>
      <c r="H2294">
        <v>0</v>
      </c>
      <c r="I2294">
        <v>0</v>
      </c>
      <c r="J2294">
        <v>0</v>
      </c>
      <c r="K2294">
        <v>0</v>
      </c>
      <c r="L2294">
        <v>0</v>
      </c>
      <c r="M2294">
        <v>0</v>
      </c>
    </row>
    <row r="2295" spans="2:13" x14ac:dyDescent="0.2">
      <c r="B2295">
        <v>0</v>
      </c>
      <c r="C2295">
        <v>0</v>
      </c>
      <c r="D2295">
        <v>0</v>
      </c>
      <c r="E2295">
        <v>0</v>
      </c>
      <c r="F2295">
        <v>0</v>
      </c>
      <c r="G2295">
        <v>2222222</v>
      </c>
      <c r="H2295">
        <v>0</v>
      </c>
      <c r="I2295">
        <v>0</v>
      </c>
      <c r="J2295">
        <v>0</v>
      </c>
      <c r="K2295">
        <v>0</v>
      </c>
      <c r="L2295">
        <v>0</v>
      </c>
      <c r="M2295">
        <v>0</v>
      </c>
    </row>
    <row r="2296" spans="2:13" x14ac:dyDescent="0.2">
      <c r="B2296">
        <v>0</v>
      </c>
      <c r="C2296">
        <v>0</v>
      </c>
      <c r="D2296">
        <v>0</v>
      </c>
      <c r="E2296">
        <v>0</v>
      </c>
      <c r="F2296">
        <v>0</v>
      </c>
      <c r="G2296">
        <v>2222222</v>
      </c>
      <c r="H2296">
        <v>0</v>
      </c>
      <c r="I2296">
        <v>0</v>
      </c>
      <c r="J2296">
        <v>0</v>
      </c>
      <c r="K2296">
        <v>0</v>
      </c>
      <c r="L2296">
        <v>0</v>
      </c>
      <c r="M2296">
        <v>0</v>
      </c>
    </row>
    <row r="2297" spans="2:13" x14ac:dyDescent="0.2">
      <c r="B2297">
        <v>0</v>
      </c>
      <c r="C2297">
        <v>0</v>
      </c>
      <c r="D2297">
        <v>0</v>
      </c>
      <c r="E2297">
        <v>0</v>
      </c>
      <c r="F2297">
        <v>0</v>
      </c>
      <c r="G2297">
        <v>2222222</v>
      </c>
      <c r="H2297">
        <v>0</v>
      </c>
      <c r="I2297">
        <v>0</v>
      </c>
      <c r="J2297">
        <v>0</v>
      </c>
      <c r="K2297">
        <v>0</v>
      </c>
      <c r="L2297">
        <v>0</v>
      </c>
      <c r="M2297">
        <v>0</v>
      </c>
    </row>
    <row r="2298" spans="2:13" x14ac:dyDescent="0.2">
      <c r="B2298">
        <v>0</v>
      </c>
      <c r="C2298">
        <v>0</v>
      </c>
      <c r="D2298">
        <v>0</v>
      </c>
      <c r="E2298">
        <v>0</v>
      </c>
      <c r="F2298">
        <v>0</v>
      </c>
      <c r="G2298">
        <v>2222222</v>
      </c>
      <c r="H2298">
        <v>0</v>
      </c>
      <c r="I2298">
        <v>0</v>
      </c>
      <c r="J2298">
        <v>0</v>
      </c>
      <c r="K2298">
        <v>0</v>
      </c>
      <c r="L2298">
        <v>0</v>
      </c>
      <c r="M2298">
        <v>0</v>
      </c>
    </row>
    <row r="2299" spans="2:13" x14ac:dyDescent="0.2">
      <c r="B2299">
        <v>0</v>
      </c>
      <c r="C2299">
        <v>0</v>
      </c>
      <c r="D2299">
        <v>0</v>
      </c>
      <c r="E2299">
        <v>0</v>
      </c>
      <c r="F2299">
        <v>0</v>
      </c>
      <c r="G2299">
        <v>2222222</v>
      </c>
      <c r="H2299">
        <v>0</v>
      </c>
      <c r="I2299">
        <v>0</v>
      </c>
      <c r="J2299">
        <v>0</v>
      </c>
      <c r="K2299">
        <v>0</v>
      </c>
      <c r="L2299">
        <v>0</v>
      </c>
      <c r="M2299">
        <v>0</v>
      </c>
    </row>
    <row r="2300" spans="2:13" x14ac:dyDescent="0.2">
      <c r="B2300">
        <v>0</v>
      </c>
      <c r="C2300">
        <v>0</v>
      </c>
      <c r="D2300">
        <v>0</v>
      </c>
      <c r="E2300">
        <v>0</v>
      </c>
      <c r="F2300">
        <v>0</v>
      </c>
      <c r="G2300">
        <v>2222222</v>
      </c>
      <c r="H2300">
        <v>0</v>
      </c>
      <c r="I2300">
        <v>0</v>
      </c>
      <c r="J2300">
        <v>0</v>
      </c>
      <c r="K2300">
        <v>0</v>
      </c>
      <c r="L2300">
        <v>0</v>
      </c>
      <c r="M2300">
        <v>0</v>
      </c>
    </row>
    <row r="2301" spans="2:13" x14ac:dyDescent="0.2">
      <c r="B2301">
        <v>0</v>
      </c>
      <c r="C2301">
        <v>0</v>
      </c>
      <c r="D2301">
        <v>0</v>
      </c>
      <c r="E2301">
        <v>0</v>
      </c>
      <c r="F2301">
        <v>0</v>
      </c>
      <c r="G2301">
        <v>2222222</v>
      </c>
      <c r="H2301">
        <v>0</v>
      </c>
      <c r="I2301">
        <v>0</v>
      </c>
      <c r="J2301">
        <v>0</v>
      </c>
      <c r="K2301">
        <v>0</v>
      </c>
      <c r="L2301">
        <v>0</v>
      </c>
      <c r="M2301">
        <v>0</v>
      </c>
    </row>
    <row r="2302" spans="2:13" x14ac:dyDescent="0.2">
      <c r="B2302">
        <v>0</v>
      </c>
      <c r="C2302">
        <v>0</v>
      </c>
      <c r="D2302">
        <v>0</v>
      </c>
      <c r="E2302">
        <v>0</v>
      </c>
      <c r="F2302">
        <v>0</v>
      </c>
      <c r="G2302">
        <v>2222222</v>
      </c>
      <c r="H2302">
        <v>0</v>
      </c>
      <c r="I2302">
        <v>0</v>
      </c>
      <c r="J2302">
        <v>0</v>
      </c>
      <c r="K2302">
        <v>0</v>
      </c>
      <c r="L2302">
        <v>0</v>
      </c>
      <c r="M2302">
        <v>0</v>
      </c>
    </row>
    <row r="2303" spans="2:13" x14ac:dyDescent="0.2">
      <c r="B2303">
        <v>0</v>
      </c>
      <c r="C2303">
        <v>0</v>
      </c>
      <c r="D2303">
        <v>0</v>
      </c>
      <c r="E2303">
        <v>0</v>
      </c>
      <c r="F2303">
        <v>0</v>
      </c>
      <c r="G2303">
        <v>2222222</v>
      </c>
      <c r="H2303">
        <v>0</v>
      </c>
      <c r="I2303">
        <v>0</v>
      </c>
      <c r="J2303">
        <v>0</v>
      </c>
      <c r="K2303">
        <v>0</v>
      </c>
      <c r="L2303">
        <v>0</v>
      </c>
      <c r="M2303">
        <v>0</v>
      </c>
    </row>
    <row r="2304" spans="2:13" x14ac:dyDescent="0.2">
      <c r="B2304">
        <v>0</v>
      </c>
      <c r="C2304">
        <v>0</v>
      </c>
      <c r="D2304">
        <v>0</v>
      </c>
      <c r="E2304">
        <v>0</v>
      </c>
      <c r="F2304">
        <v>0</v>
      </c>
      <c r="G2304">
        <v>2222222</v>
      </c>
      <c r="H2304">
        <v>0</v>
      </c>
      <c r="I2304">
        <v>0</v>
      </c>
      <c r="J2304">
        <v>0</v>
      </c>
      <c r="K2304">
        <v>0</v>
      </c>
      <c r="L2304">
        <v>0</v>
      </c>
      <c r="M2304">
        <v>0</v>
      </c>
    </row>
    <row r="2305" spans="2:13" x14ac:dyDescent="0.2">
      <c r="B2305">
        <v>0</v>
      </c>
      <c r="C2305">
        <v>0</v>
      </c>
      <c r="D2305">
        <v>0</v>
      </c>
      <c r="E2305">
        <v>0</v>
      </c>
      <c r="F2305">
        <v>0</v>
      </c>
      <c r="G2305">
        <v>2222222</v>
      </c>
      <c r="H2305">
        <v>0</v>
      </c>
      <c r="I2305">
        <v>0</v>
      </c>
      <c r="J2305">
        <v>0</v>
      </c>
      <c r="K2305">
        <v>0</v>
      </c>
      <c r="L2305">
        <v>0</v>
      </c>
      <c r="M2305">
        <v>0</v>
      </c>
    </row>
    <row r="2306" spans="2:13" x14ac:dyDescent="0.2">
      <c r="B2306">
        <v>0</v>
      </c>
      <c r="C2306">
        <v>0</v>
      </c>
      <c r="D2306">
        <v>0</v>
      </c>
      <c r="E2306">
        <v>0</v>
      </c>
      <c r="F2306">
        <v>0</v>
      </c>
      <c r="G2306">
        <v>2222222</v>
      </c>
      <c r="H2306">
        <v>0</v>
      </c>
      <c r="I2306">
        <v>0</v>
      </c>
      <c r="J2306">
        <v>0</v>
      </c>
      <c r="K2306">
        <v>0</v>
      </c>
      <c r="L2306">
        <v>0</v>
      </c>
      <c r="M2306">
        <v>0</v>
      </c>
    </row>
    <row r="2307" spans="2:13" x14ac:dyDescent="0.2">
      <c r="B2307">
        <v>0</v>
      </c>
      <c r="C2307">
        <v>0</v>
      </c>
      <c r="D2307">
        <v>0</v>
      </c>
      <c r="E2307">
        <v>0</v>
      </c>
      <c r="F2307">
        <v>0</v>
      </c>
      <c r="G2307">
        <v>2222222</v>
      </c>
      <c r="H2307">
        <v>0</v>
      </c>
      <c r="I2307">
        <v>0</v>
      </c>
      <c r="J2307">
        <v>0</v>
      </c>
      <c r="K2307">
        <v>0</v>
      </c>
      <c r="L2307">
        <v>0</v>
      </c>
      <c r="M2307">
        <v>0</v>
      </c>
    </row>
    <row r="2308" spans="2:13" x14ac:dyDescent="0.2">
      <c r="B2308">
        <v>0</v>
      </c>
      <c r="C2308">
        <v>0</v>
      </c>
      <c r="D2308">
        <v>0</v>
      </c>
      <c r="E2308">
        <v>0</v>
      </c>
      <c r="F2308">
        <v>0</v>
      </c>
      <c r="G2308">
        <v>2222222</v>
      </c>
      <c r="H2308">
        <v>0</v>
      </c>
      <c r="I2308">
        <v>0</v>
      </c>
      <c r="J2308">
        <v>0</v>
      </c>
      <c r="K2308">
        <v>0</v>
      </c>
      <c r="L2308">
        <v>0</v>
      </c>
      <c r="M2308">
        <v>0</v>
      </c>
    </row>
    <row r="2309" spans="2:13" x14ac:dyDescent="0.2">
      <c r="B2309">
        <v>0</v>
      </c>
      <c r="C2309">
        <v>0</v>
      </c>
      <c r="D2309">
        <v>0</v>
      </c>
      <c r="E2309">
        <v>0</v>
      </c>
      <c r="F2309">
        <v>0</v>
      </c>
      <c r="G2309">
        <v>2222222</v>
      </c>
      <c r="H2309">
        <v>0</v>
      </c>
      <c r="I2309">
        <v>0</v>
      </c>
      <c r="J2309">
        <v>0</v>
      </c>
      <c r="K2309">
        <v>0</v>
      </c>
      <c r="L2309">
        <v>0</v>
      </c>
      <c r="M2309">
        <v>0</v>
      </c>
    </row>
    <row r="2310" spans="2:13" x14ac:dyDescent="0.2">
      <c r="B2310">
        <v>0</v>
      </c>
      <c r="C2310">
        <v>0</v>
      </c>
      <c r="D2310">
        <v>0</v>
      </c>
      <c r="E2310">
        <v>0</v>
      </c>
      <c r="F2310">
        <v>0</v>
      </c>
      <c r="G2310">
        <v>2222222</v>
      </c>
      <c r="H2310">
        <v>0</v>
      </c>
      <c r="I2310">
        <v>0</v>
      </c>
      <c r="J2310">
        <v>0</v>
      </c>
      <c r="K2310">
        <v>0</v>
      </c>
      <c r="L2310">
        <v>0</v>
      </c>
      <c r="M2310">
        <v>0</v>
      </c>
    </row>
    <row r="2311" spans="2:13" x14ac:dyDescent="0.2">
      <c r="B2311">
        <v>0</v>
      </c>
      <c r="C2311">
        <v>0</v>
      </c>
      <c r="D2311">
        <v>0</v>
      </c>
      <c r="E2311">
        <v>0</v>
      </c>
      <c r="F2311">
        <v>0</v>
      </c>
      <c r="G2311">
        <v>2222222</v>
      </c>
      <c r="H2311">
        <v>0</v>
      </c>
      <c r="I2311">
        <v>0</v>
      </c>
      <c r="J2311">
        <v>0</v>
      </c>
      <c r="K2311">
        <v>0</v>
      </c>
      <c r="L2311">
        <v>0</v>
      </c>
      <c r="M2311">
        <v>0</v>
      </c>
    </row>
    <row r="2312" spans="2:13" x14ac:dyDescent="0.2">
      <c r="B2312">
        <v>0</v>
      </c>
      <c r="C2312">
        <v>0</v>
      </c>
      <c r="D2312">
        <v>0</v>
      </c>
      <c r="E2312">
        <v>0</v>
      </c>
      <c r="F2312">
        <v>0</v>
      </c>
      <c r="G2312">
        <v>2222222</v>
      </c>
      <c r="H2312">
        <v>0</v>
      </c>
      <c r="I2312">
        <v>0</v>
      </c>
      <c r="J2312">
        <v>0</v>
      </c>
      <c r="K2312">
        <v>0</v>
      </c>
      <c r="L2312">
        <v>0</v>
      </c>
      <c r="M2312">
        <v>0</v>
      </c>
    </row>
    <row r="2313" spans="2:13" x14ac:dyDescent="0.2">
      <c r="B2313">
        <v>0</v>
      </c>
      <c r="C2313">
        <v>0</v>
      </c>
      <c r="D2313">
        <v>0</v>
      </c>
      <c r="E2313">
        <v>0</v>
      </c>
      <c r="F2313">
        <v>0</v>
      </c>
      <c r="G2313">
        <v>2222222</v>
      </c>
      <c r="H2313">
        <v>0</v>
      </c>
      <c r="I2313">
        <v>0</v>
      </c>
      <c r="J2313">
        <v>0</v>
      </c>
      <c r="K2313">
        <v>0</v>
      </c>
      <c r="L2313">
        <v>0</v>
      </c>
      <c r="M2313">
        <v>0</v>
      </c>
    </row>
    <row r="2314" spans="2:13" x14ac:dyDescent="0.2">
      <c r="B2314">
        <v>0</v>
      </c>
      <c r="C2314">
        <v>0</v>
      </c>
      <c r="D2314">
        <v>0</v>
      </c>
      <c r="E2314">
        <v>0</v>
      </c>
      <c r="F2314">
        <v>0</v>
      </c>
      <c r="G2314">
        <v>2222222</v>
      </c>
      <c r="H2314">
        <v>0</v>
      </c>
      <c r="I2314">
        <v>0</v>
      </c>
      <c r="J2314">
        <v>0</v>
      </c>
      <c r="K2314">
        <v>0</v>
      </c>
      <c r="L2314">
        <v>0</v>
      </c>
      <c r="M2314">
        <v>0</v>
      </c>
    </row>
    <row r="2315" spans="2:13" x14ac:dyDescent="0.2">
      <c r="B2315">
        <v>0</v>
      </c>
      <c r="C2315">
        <v>0</v>
      </c>
      <c r="D2315">
        <v>0</v>
      </c>
      <c r="E2315">
        <v>0</v>
      </c>
      <c r="F2315">
        <v>0</v>
      </c>
      <c r="G2315">
        <v>2222222</v>
      </c>
      <c r="H2315">
        <v>0</v>
      </c>
      <c r="I2315">
        <v>0</v>
      </c>
      <c r="J2315">
        <v>0</v>
      </c>
      <c r="K2315">
        <v>0</v>
      </c>
      <c r="L2315">
        <v>0</v>
      </c>
      <c r="M2315">
        <v>0</v>
      </c>
    </row>
    <row r="2316" spans="2:13" x14ac:dyDescent="0.2">
      <c r="B2316">
        <v>0</v>
      </c>
      <c r="C2316">
        <v>0</v>
      </c>
      <c r="D2316">
        <v>0</v>
      </c>
      <c r="E2316">
        <v>0</v>
      </c>
      <c r="F2316">
        <v>0</v>
      </c>
      <c r="G2316">
        <v>2222222</v>
      </c>
      <c r="H2316">
        <v>0</v>
      </c>
      <c r="I2316">
        <v>0</v>
      </c>
      <c r="J2316">
        <v>0</v>
      </c>
      <c r="K2316">
        <v>0</v>
      </c>
      <c r="L2316">
        <v>0</v>
      </c>
      <c r="M2316">
        <v>0</v>
      </c>
    </row>
    <row r="2317" spans="2:13" x14ac:dyDescent="0.2">
      <c r="B2317">
        <v>0</v>
      </c>
      <c r="C2317">
        <v>0</v>
      </c>
      <c r="D2317">
        <v>0</v>
      </c>
      <c r="E2317">
        <v>0</v>
      </c>
      <c r="F2317">
        <v>0</v>
      </c>
      <c r="G2317">
        <v>2222222</v>
      </c>
      <c r="H2317">
        <v>0</v>
      </c>
      <c r="I2317">
        <v>0</v>
      </c>
      <c r="J2317">
        <v>0</v>
      </c>
      <c r="K2317">
        <v>0</v>
      </c>
      <c r="L2317">
        <v>0</v>
      </c>
      <c r="M2317">
        <v>0</v>
      </c>
    </row>
    <row r="2318" spans="2:13" x14ac:dyDescent="0.2">
      <c r="B2318">
        <v>0</v>
      </c>
      <c r="C2318">
        <v>0</v>
      </c>
      <c r="D2318">
        <v>0</v>
      </c>
      <c r="E2318">
        <v>0</v>
      </c>
      <c r="F2318">
        <v>0</v>
      </c>
      <c r="G2318">
        <v>2222222</v>
      </c>
      <c r="H2318">
        <v>0</v>
      </c>
      <c r="I2318">
        <v>0</v>
      </c>
      <c r="J2318">
        <v>0</v>
      </c>
      <c r="K2318">
        <v>0</v>
      </c>
      <c r="L2318">
        <v>0</v>
      </c>
      <c r="M2318">
        <v>0</v>
      </c>
    </row>
    <row r="2319" spans="2:13" x14ac:dyDescent="0.2">
      <c r="B2319">
        <v>0</v>
      </c>
      <c r="C2319">
        <v>0</v>
      </c>
      <c r="D2319">
        <v>0</v>
      </c>
      <c r="E2319">
        <v>0</v>
      </c>
      <c r="F2319">
        <v>0</v>
      </c>
      <c r="G2319">
        <v>2222222</v>
      </c>
      <c r="H2319">
        <v>0</v>
      </c>
      <c r="I2319">
        <v>0</v>
      </c>
      <c r="J2319">
        <v>0</v>
      </c>
      <c r="K2319">
        <v>0</v>
      </c>
      <c r="L2319">
        <v>0</v>
      </c>
      <c r="M2319">
        <v>0</v>
      </c>
    </row>
    <row r="2320" spans="2:13" x14ac:dyDescent="0.2">
      <c r="B2320">
        <v>0</v>
      </c>
      <c r="C2320">
        <v>0</v>
      </c>
      <c r="D2320">
        <v>0</v>
      </c>
      <c r="E2320">
        <v>0</v>
      </c>
      <c r="F2320">
        <v>0</v>
      </c>
      <c r="G2320">
        <v>2222222</v>
      </c>
      <c r="H2320">
        <v>0</v>
      </c>
      <c r="I2320">
        <v>0</v>
      </c>
      <c r="J2320">
        <v>0</v>
      </c>
      <c r="K2320">
        <v>0</v>
      </c>
      <c r="L2320">
        <v>0</v>
      </c>
      <c r="M2320">
        <v>0</v>
      </c>
    </row>
    <row r="2321" spans="2:13" x14ac:dyDescent="0.2">
      <c r="B2321">
        <v>0</v>
      </c>
      <c r="C2321">
        <v>0</v>
      </c>
      <c r="D2321">
        <v>0</v>
      </c>
      <c r="E2321">
        <v>0</v>
      </c>
      <c r="F2321">
        <v>0</v>
      </c>
      <c r="G2321">
        <v>2222222</v>
      </c>
      <c r="H2321">
        <v>0</v>
      </c>
      <c r="I2321">
        <v>0</v>
      </c>
      <c r="J2321">
        <v>0</v>
      </c>
      <c r="K2321">
        <v>0</v>
      </c>
      <c r="L2321">
        <v>0</v>
      </c>
      <c r="M2321">
        <v>0</v>
      </c>
    </row>
    <row r="2322" spans="2:13" x14ac:dyDescent="0.2">
      <c r="B2322">
        <v>0</v>
      </c>
      <c r="C2322">
        <v>0</v>
      </c>
      <c r="D2322">
        <v>0</v>
      </c>
      <c r="E2322">
        <v>0</v>
      </c>
      <c r="F2322">
        <v>0</v>
      </c>
      <c r="G2322">
        <v>2222222</v>
      </c>
      <c r="H2322">
        <v>0</v>
      </c>
      <c r="I2322">
        <v>0</v>
      </c>
      <c r="J2322">
        <v>0</v>
      </c>
      <c r="K2322">
        <v>0</v>
      </c>
      <c r="L2322">
        <v>0</v>
      </c>
      <c r="M2322">
        <v>0</v>
      </c>
    </row>
    <row r="2323" spans="2:13" x14ac:dyDescent="0.2">
      <c r="B2323">
        <v>0</v>
      </c>
      <c r="C2323">
        <v>0</v>
      </c>
      <c r="D2323">
        <v>0</v>
      </c>
      <c r="E2323">
        <v>0</v>
      </c>
      <c r="F2323">
        <v>0</v>
      </c>
      <c r="G2323">
        <v>2222222</v>
      </c>
      <c r="H2323">
        <v>0</v>
      </c>
      <c r="I2323">
        <v>0</v>
      </c>
      <c r="J2323">
        <v>0</v>
      </c>
      <c r="K2323">
        <v>0</v>
      </c>
      <c r="L2323">
        <v>0</v>
      </c>
      <c r="M2323">
        <v>0</v>
      </c>
    </row>
    <row r="2324" spans="2:13" x14ac:dyDescent="0.2">
      <c r="B2324">
        <v>0</v>
      </c>
      <c r="C2324">
        <v>0</v>
      </c>
      <c r="D2324">
        <v>0</v>
      </c>
      <c r="E2324">
        <v>0</v>
      </c>
      <c r="F2324">
        <v>0</v>
      </c>
      <c r="G2324">
        <v>2222222</v>
      </c>
      <c r="H2324">
        <v>0</v>
      </c>
      <c r="I2324">
        <v>0</v>
      </c>
      <c r="J2324">
        <v>0</v>
      </c>
      <c r="K2324">
        <v>0</v>
      </c>
      <c r="L2324">
        <v>0</v>
      </c>
      <c r="M2324">
        <v>0</v>
      </c>
    </row>
    <row r="2325" spans="2:13" x14ac:dyDescent="0.2">
      <c r="B2325">
        <v>0</v>
      </c>
      <c r="C2325">
        <v>0</v>
      </c>
      <c r="D2325">
        <v>0</v>
      </c>
      <c r="E2325">
        <v>0</v>
      </c>
      <c r="F2325">
        <v>0</v>
      </c>
      <c r="G2325">
        <v>2222222</v>
      </c>
      <c r="H2325">
        <v>0</v>
      </c>
      <c r="I2325">
        <v>0</v>
      </c>
      <c r="J2325">
        <v>0</v>
      </c>
      <c r="K2325">
        <v>0</v>
      </c>
      <c r="L2325">
        <v>0</v>
      </c>
      <c r="M2325">
        <v>0</v>
      </c>
    </row>
    <row r="2326" spans="2:13" x14ac:dyDescent="0.2">
      <c r="B2326">
        <v>0</v>
      </c>
      <c r="C2326">
        <v>0</v>
      </c>
      <c r="D2326">
        <v>0</v>
      </c>
      <c r="E2326">
        <v>0</v>
      </c>
      <c r="F2326">
        <v>0</v>
      </c>
      <c r="G2326">
        <v>2222222</v>
      </c>
      <c r="H2326">
        <v>0</v>
      </c>
      <c r="I2326">
        <v>0</v>
      </c>
      <c r="J2326">
        <v>0</v>
      </c>
      <c r="K2326">
        <v>0</v>
      </c>
      <c r="L2326">
        <v>0</v>
      </c>
      <c r="M2326">
        <v>0</v>
      </c>
    </row>
    <row r="2327" spans="2:13" x14ac:dyDescent="0.2">
      <c r="B2327">
        <v>0</v>
      </c>
      <c r="C2327">
        <v>0</v>
      </c>
      <c r="D2327">
        <v>0</v>
      </c>
      <c r="E2327">
        <v>0</v>
      </c>
      <c r="F2327">
        <v>0</v>
      </c>
      <c r="G2327">
        <v>2222222</v>
      </c>
      <c r="H2327">
        <v>0</v>
      </c>
      <c r="I2327">
        <v>0</v>
      </c>
      <c r="J2327">
        <v>0</v>
      </c>
      <c r="K2327">
        <v>0</v>
      </c>
      <c r="L2327">
        <v>0</v>
      </c>
      <c r="M2327">
        <v>0</v>
      </c>
    </row>
    <row r="2328" spans="2:13" x14ac:dyDescent="0.2">
      <c r="B2328">
        <v>0</v>
      </c>
      <c r="C2328">
        <v>0</v>
      </c>
      <c r="D2328">
        <v>0</v>
      </c>
      <c r="E2328">
        <v>0</v>
      </c>
      <c r="F2328">
        <v>0</v>
      </c>
      <c r="G2328">
        <v>2222222</v>
      </c>
      <c r="H2328">
        <v>0</v>
      </c>
      <c r="I2328">
        <v>0</v>
      </c>
      <c r="J2328">
        <v>0</v>
      </c>
      <c r="K2328">
        <v>0</v>
      </c>
      <c r="L2328">
        <v>0</v>
      </c>
      <c r="M2328">
        <v>0</v>
      </c>
    </row>
    <row r="2329" spans="2:13" x14ac:dyDescent="0.2">
      <c r="B2329">
        <v>0</v>
      </c>
      <c r="C2329">
        <v>0</v>
      </c>
      <c r="D2329">
        <v>0</v>
      </c>
      <c r="E2329">
        <v>0</v>
      </c>
      <c r="F2329">
        <v>0</v>
      </c>
      <c r="G2329">
        <v>2222222</v>
      </c>
      <c r="H2329">
        <v>0</v>
      </c>
      <c r="I2329">
        <v>0</v>
      </c>
      <c r="J2329">
        <v>0</v>
      </c>
      <c r="K2329">
        <v>0</v>
      </c>
      <c r="L2329">
        <v>0</v>
      </c>
      <c r="M2329">
        <v>0</v>
      </c>
    </row>
    <row r="2330" spans="2:13" x14ac:dyDescent="0.2">
      <c r="B2330">
        <v>0</v>
      </c>
      <c r="C2330">
        <v>0</v>
      </c>
      <c r="D2330">
        <v>0</v>
      </c>
      <c r="E2330">
        <v>0</v>
      </c>
      <c r="F2330">
        <v>0</v>
      </c>
      <c r="G2330">
        <v>2222222</v>
      </c>
      <c r="H2330">
        <v>0</v>
      </c>
      <c r="I2330">
        <v>0</v>
      </c>
      <c r="J2330">
        <v>0</v>
      </c>
      <c r="K2330">
        <v>0</v>
      </c>
      <c r="L2330">
        <v>0</v>
      </c>
      <c r="M2330">
        <v>0</v>
      </c>
    </row>
    <row r="2331" spans="2:13" x14ac:dyDescent="0.2">
      <c r="B2331">
        <v>0</v>
      </c>
      <c r="C2331">
        <v>0</v>
      </c>
      <c r="D2331">
        <v>0</v>
      </c>
      <c r="E2331">
        <v>0</v>
      </c>
      <c r="F2331">
        <v>0</v>
      </c>
      <c r="G2331">
        <v>2222222</v>
      </c>
      <c r="H2331">
        <v>0</v>
      </c>
      <c r="I2331">
        <v>0</v>
      </c>
      <c r="J2331">
        <v>0</v>
      </c>
      <c r="K2331">
        <v>0</v>
      </c>
      <c r="L2331">
        <v>0</v>
      </c>
      <c r="M2331">
        <v>0</v>
      </c>
    </row>
    <row r="2332" spans="2:13" x14ac:dyDescent="0.2">
      <c r="B2332">
        <v>0</v>
      </c>
      <c r="C2332">
        <v>0</v>
      </c>
      <c r="D2332">
        <v>0</v>
      </c>
      <c r="E2332">
        <v>0</v>
      </c>
      <c r="F2332">
        <v>0</v>
      </c>
      <c r="G2332">
        <v>2222222</v>
      </c>
      <c r="H2332">
        <v>0</v>
      </c>
      <c r="I2332">
        <v>0</v>
      </c>
      <c r="J2332">
        <v>0</v>
      </c>
      <c r="K2332">
        <v>0</v>
      </c>
      <c r="L2332">
        <v>0</v>
      </c>
      <c r="M2332">
        <v>0</v>
      </c>
    </row>
    <row r="2333" spans="2:13" x14ac:dyDescent="0.2">
      <c r="B2333">
        <v>0</v>
      </c>
      <c r="C2333">
        <v>0</v>
      </c>
      <c r="D2333">
        <v>0</v>
      </c>
      <c r="E2333">
        <v>0</v>
      </c>
      <c r="F2333">
        <v>0</v>
      </c>
      <c r="G2333">
        <v>2222222</v>
      </c>
      <c r="H2333">
        <v>0</v>
      </c>
      <c r="I2333">
        <v>0</v>
      </c>
      <c r="J2333">
        <v>0</v>
      </c>
      <c r="K2333">
        <v>0</v>
      </c>
      <c r="L2333">
        <v>0</v>
      </c>
      <c r="M2333">
        <v>0</v>
      </c>
    </row>
    <row r="2334" spans="2:13" x14ac:dyDescent="0.2">
      <c r="B2334">
        <v>0</v>
      </c>
      <c r="C2334">
        <v>0</v>
      </c>
      <c r="D2334">
        <v>0</v>
      </c>
      <c r="E2334">
        <v>0</v>
      </c>
      <c r="F2334">
        <v>0</v>
      </c>
      <c r="G2334">
        <v>2222222</v>
      </c>
      <c r="H2334">
        <v>0</v>
      </c>
      <c r="I2334">
        <v>0</v>
      </c>
      <c r="J2334">
        <v>0</v>
      </c>
      <c r="K2334">
        <v>0</v>
      </c>
      <c r="L2334">
        <v>0</v>
      </c>
      <c r="M2334">
        <v>0</v>
      </c>
    </row>
    <row r="2335" spans="2:13" x14ac:dyDescent="0.2">
      <c r="B2335">
        <v>0</v>
      </c>
      <c r="C2335">
        <v>0</v>
      </c>
      <c r="D2335">
        <v>0</v>
      </c>
      <c r="E2335">
        <v>0</v>
      </c>
      <c r="F2335">
        <v>0</v>
      </c>
      <c r="G2335">
        <v>2222222</v>
      </c>
      <c r="H2335">
        <v>0</v>
      </c>
      <c r="I2335">
        <v>0</v>
      </c>
      <c r="J2335">
        <v>0</v>
      </c>
      <c r="K2335">
        <v>0</v>
      </c>
      <c r="L2335">
        <v>0</v>
      </c>
      <c r="M2335">
        <v>0</v>
      </c>
    </row>
    <row r="2336" spans="2:13" x14ac:dyDescent="0.2">
      <c r="B2336">
        <v>0</v>
      </c>
      <c r="C2336">
        <v>0</v>
      </c>
      <c r="D2336">
        <v>0</v>
      </c>
      <c r="E2336">
        <v>0</v>
      </c>
      <c r="F2336">
        <v>0</v>
      </c>
      <c r="G2336">
        <v>2222222</v>
      </c>
      <c r="H2336">
        <v>0</v>
      </c>
      <c r="I2336">
        <v>0</v>
      </c>
      <c r="J2336">
        <v>0</v>
      </c>
      <c r="K2336">
        <v>0</v>
      </c>
      <c r="L2336">
        <v>0</v>
      </c>
      <c r="M2336">
        <v>0</v>
      </c>
    </row>
    <row r="2337" spans="2:13" x14ac:dyDescent="0.2">
      <c r="B2337">
        <v>0</v>
      </c>
      <c r="C2337">
        <v>0</v>
      </c>
      <c r="D2337">
        <v>0</v>
      </c>
      <c r="E2337">
        <v>0</v>
      </c>
      <c r="F2337">
        <v>0</v>
      </c>
      <c r="G2337">
        <v>2222222</v>
      </c>
      <c r="H2337">
        <v>0</v>
      </c>
      <c r="I2337">
        <v>0</v>
      </c>
      <c r="J2337">
        <v>0</v>
      </c>
      <c r="K2337">
        <v>0</v>
      </c>
      <c r="L2337">
        <v>0</v>
      </c>
      <c r="M2337">
        <v>0</v>
      </c>
    </row>
    <row r="2338" spans="2:13" x14ac:dyDescent="0.2">
      <c r="B2338">
        <v>0</v>
      </c>
      <c r="C2338">
        <v>0</v>
      </c>
      <c r="D2338">
        <v>0</v>
      </c>
      <c r="E2338">
        <v>0</v>
      </c>
      <c r="F2338">
        <v>0</v>
      </c>
      <c r="G2338">
        <v>2222222</v>
      </c>
      <c r="H2338">
        <v>0</v>
      </c>
      <c r="I2338">
        <v>0</v>
      </c>
      <c r="J2338">
        <v>0</v>
      </c>
      <c r="K2338">
        <v>0</v>
      </c>
      <c r="L2338">
        <v>0</v>
      </c>
      <c r="M2338">
        <v>0</v>
      </c>
    </row>
    <row r="2339" spans="2:13" x14ac:dyDescent="0.2">
      <c r="B2339">
        <v>0</v>
      </c>
      <c r="C2339">
        <v>0</v>
      </c>
      <c r="D2339">
        <v>0</v>
      </c>
      <c r="E2339">
        <v>0</v>
      </c>
      <c r="F2339">
        <v>0</v>
      </c>
      <c r="G2339">
        <v>2222222</v>
      </c>
      <c r="H2339">
        <v>0</v>
      </c>
      <c r="I2339">
        <v>0</v>
      </c>
      <c r="J2339">
        <v>0</v>
      </c>
      <c r="K2339">
        <v>0</v>
      </c>
      <c r="L2339">
        <v>0</v>
      </c>
      <c r="M2339">
        <v>0</v>
      </c>
    </row>
    <row r="2340" spans="2:13" x14ac:dyDescent="0.2">
      <c r="B2340">
        <v>0</v>
      </c>
      <c r="C2340">
        <v>0</v>
      </c>
      <c r="D2340">
        <v>0</v>
      </c>
      <c r="E2340">
        <v>0</v>
      </c>
      <c r="F2340">
        <v>0</v>
      </c>
      <c r="G2340">
        <v>2222222</v>
      </c>
      <c r="H2340">
        <v>0</v>
      </c>
      <c r="I2340">
        <v>0</v>
      </c>
      <c r="J2340">
        <v>0</v>
      </c>
      <c r="K2340">
        <v>0</v>
      </c>
      <c r="L2340">
        <v>0</v>
      </c>
      <c r="M2340">
        <v>0</v>
      </c>
    </row>
    <row r="2341" spans="2:13" x14ac:dyDescent="0.2">
      <c r="B2341">
        <v>0</v>
      </c>
      <c r="C2341">
        <v>0</v>
      </c>
      <c r="D2341">
        <v>0</v>
      </c>
      <c r="E2341">
        <v>0</v>
      </c>
      <c r="F2341">
        <v>0</v>
      </c>
      <c r="G2341">
        <v>2222222</v>
      </c>
      <c r="H2341">
        <v>0</v>
      </c>
      <c r="I2341">
        <v>0</v>
      </c>
      <c r="J2341">
        <v>0</v>
      </c>
      <c r="K2341">
        <v>0</v>
      </c>
      <c r="L2341">
        <v>0</v>
      </c>
      <c r="M2341">
        <v>0</v>
      </c>
    </row>
    <row r="2342" spans="2:13" x14ac:dyDescent="0.2">
      <c r="B2342">
        <v>0</v>
      </c>
      <c r="C2342">
        <v>0</v>
      </c>
      <c r="D2342">
        <v>0</v>
      </c>
      <c r="E2342">
        <v>0</v>
      </c>
      <c r="F2342">
        <v>0</v>
      </c>
      <c r="G2342">
        <v>2222222</v>
      </c>
      <c r="H2342">
        <v>0</v>
      </c>
      <c r="I2342">
        <v>0</v>
      </c>
      <c r="J2342">
        <v>0</v>
      </c>
      <c r="K2342">
        <v>0</v>
      </c>
      <c r="L2342">
        <v>0</v>
      </c>
      <c r="M2342">
        <v>0</v>
      </c>
    </row>
    <row r="2343" spans="2:13" x14ac:dyDescent="0.2">
      <c r="B2343">
        <v>0</v>
      </c>
      <c r="C2343">
        <v>0</v>
      </c>
      <c r="D2343">
        <v>0</v>
      </c>
      <c r="E2343">
        <v>0</v>
      </c>
      <c r="F2343">
        <v>0</v>
      </c>
      <c r="G2343">
        <v>2222222</v>
      </c>
      <c r="H2343">
        <v>0</v>
      </c>
      <c r="I2343">
        <v>0</v>
      </c>
      <c r="J2343">
        <v>0</v>
      </c>
      <c r="K2343">
        <v>0</v>
      </c>
      <c r="L2343">
        <v>0</v>
      </c>
      <c r="M2343">
        <v>0</v>
      </c>
    </row>
    <row r="2344" spans="2:13" x14ac:dyDescent="0.2">
      <c r="B2344">
        <v>0</v>
      </c>
      <c r="C2344">
        <v>0</v>
      </c>
      <c r="D2344">
        <v>0</v>
      </c>
      <c r="E2344">
        <v>0</v>
      </c>
      <c r="F2344">
        <v>0</v>
      </c>
      <c r="G2344">
        <v>2222222</v>
      </c>
      <c r="H2344">
        <v>0</v>
      </c>
      <c r="I2344">
        <v>0</v>
      </c>
      <c r="J2344">
        <v>0</v>
      </c>
      <c r="K2344">
        <v>0</v>
      </c>
      <c r="L2344">
        <v>0</v>
      </c>
      <c r="M2344">
        <v>0</v>
      </c>
    </row>
    <row r="2345" spans="2:13" x14ac:dyDescent="0.2">
      <c r="B2345">
        <v>0</v>
      </c>
      <c r="C2345">
        <v>0</v>
      </c>
      <c r="D2345">
        <v>0</v>
      </c>
      <c r="E2345">
        <v>0</v>
      </c>
      <c r="F2345">
        <v>0</v>
      </c>
      <c r="G2345">
        <v>2222222</v>
      </c>
      <c r="H2345">
        <v>0</v>
      </c>
      <c r="I2345">
        <v>0</v>
      </c>
      <c r="J2345">
        <v>0</v>
      </c>
      <c r="K2345">
        <v>0</v>
      </c>
      <c r="L2345">
        <v>0</v>
      </c>
      <c r="M2345">
        <v>0</v>
      </c>
    </row>
    <row r="2346" spans="2:13" x14ac:dyDescent="0.2">
      <c r="B2346">
        <v>0</v>
      </c>
      <c r="C2346">
        <v>0</v>
      </c>
      <c r="D2346">
        <v>0</v>
      </c>
      <c r="E2346">
        <v>0</v>
      </c>
      <c r="F2346">
        <v>0</v>
      </c>
      <c r="G2346">
        <v>2222222</v>
      </c>
      <c r="H2346">
        <v>0</v>
      </c>
      <c r="I2346">
        <v>0</v>
      </c>
      <c r="J2346">
        <v>0</v>
      </c>
      <c r="K2346">
        <v>0</v>
      </c>
      <c r="L2346">
        <v>0</v>
      </c>
      <c r="M2346">
        <v>0</v>
      </c>
    </row>
    <row r="2347" spans="2:13" x14ac:dyDescent="0.2">
      <c r="B2347">
        <v>0</v>
      </c>
      <c r="C2347">
        <v>0</v>
      </c>
      <c r="D2347">
        <v>0</v>
      </c>
      <c r="E2347">
        <v>0</v>
      </c>
      <c r="F2347">
        <v>0</v>
      </c>
      <c r="G2347">
        <v>2222222</v>
      </c>
      <c r="H2347">
        <v>0</v>
      </c>
      <c r="I2347">
        <v>0</v>
      </c>
      <c r="J2347">
        <v>0</v>
      </c>
      <c r="K2347">
        <v>0</v>
      </c>
      <c r="L2347">
        <v>0</v>
      </c>
      <c r="M2347">
        <v>0</v>
      </c>
    </row>
    <row r="2348" spans="2:13" x14ac:dyDescent="0.2">
      <c r="B2348">
        <v>0</v>
      </c>
      <c r="C2348">
        <v>0</v>
      </c>
      <c r="D2348">
        <v>0</v>
      </c>
      <c r="E2348">
        <v>0</v>
      </c>
      <c r="F2348">
        <v>0</v>
      </c>
      <c r="G2348">
        <v>2222222</v>
      </c>
      <c r="H2348">
        <v>0</v>
      </c>
      <c r="I2348">
        <v>0</v>
      </c>
      <c r="J2348">
        <v>0</v>
      </c>
      <c r="K2348">
        <v>0</v>
      </c>
      <c r="L2348">
        <v>0</v>
      </c>
      <c r="M2348">
        <v>0</v>
      </c>
    </row>
    <row r="2349" spans="2:13" x14ac:dyDescent="0.2">
      <c r="B2349">
        <v>0</v>
      </c>
      <c r="C2349">
        <v>0</v>
      </c>
      <c r="D2349">
        <v>0</v>
      </c>
      <c r="E2349">
        <v>0</v>
      </c>
      <c r="F2349">
        <v>0</v>
      </c>
      <c r="G2349">
        <v>2222222</v>
      </c>
      <c r="H2349">
        <v>0</v>
      </c>
      <c r="I2349">
        <v>0</v>
      </c>
      <c r="J2349">
        <v>0</v>
      </c>
      <c r="K2349">
        <v>0</v>
      </c>
      <c r="L2349">
        <v>0</v>
      </c>
      <c r="M2349">
        <v>0</v>
      </c>
    </row>
    <row r="2350" spans="2:13" x14ac:dyDescent="0.2">
      <c r="B2350">
        <v>0</v>
      </c>
      <c r="C2350">
        <v>0</v>
      </c>
      <c r="D2350">
        <v>0</v>
      </c>
      <c r="E2350">
        <v>0</v>
      </c>
      <c r="F2350">
        <v>0</v>
      </c>
      <c r="G2350">
        <v>2222222</v>
      </c>
      <c r="H2350">
        <v>0</v>
      </c>
      <c r="I2350">
        <v>0</v>
      </c>
      <c r="J2350">
        <v>0</v>
      </c>
      <c r="K2350">
        <v>0</v>
      </c>
      <c r="L2350">
        <v>0</v>
      </c>
      <c r="M2350">
        <v>0</v>
      </c>
    </row>
    <row r="2351" spans="2:13" x14ac:dyDescent="0.2">
      <c r="B2351">
        <v>0</v>
      </c>
      <c r="C2351">
        <v>0</v>
      </c>
      <c r="D2351">
        <v>0</v>
      </c>
      <c r="E2351">
        <v>0</v>
      </c>
      <c r="F2351">
        <v>0</v>
      </c>
      <c r="G2351">
        <v>2222222</v>
      </c>
      <c r="H2351">
        <v>0</v>
      </c>
      <c r="I2351">
        <v>0</v>
      </c>
      <c r="J2351">
        <v>0</v>
      </c>
      <c r="K2351">
        <v>0</v>
      </c>
      <c r="L2351">
        <v>0</v>
      </c>
      <c r="M2351">
        <v>0</v>
      </c>
    </row>
    <row r="2352" spans="2:13" x14ac:dyDescent="0.2">
      <c r="B2352">
        <v>0</v>
      </c>
      <c r="C2352">
        <v>0</v>
      </c>
      <c r="D2352">
        <v>0</v>
      </c>
      <c r="E2352">
        <v>0</v>
      </c>
      <c r="F2352">
        <v>0</v>
      </c>
      <c r="G2352">
        <v>2222222</v>
      </c>
      <c r="H2352">
        <v>0</v>
      </c>
      <c r="I2352">
        <v>0</v>
      </c>
      <c r="J2352">
        <v>0</v>
      </c>
      <c r="K2352">
        <v>0</v>
      </c>
      <c r="L2352">
        <v>0</v>
      </c>
      <c r="M2352">
        <v>0</v>
      </c>
    </row>
    <row r="2353" spans="2:13" x14ac:dyDescent="0.2">
      <c r="B2353">
        <v>0</v>
      </c>
      <c r="C2353">
        <v>0</v>
      </c>
      <c r="D2353">
        <v>0</v>
      </c>
      <c r="E2353">
        <v>0</v>
      </c>
      <c r="F2353">
        <v>0</v>
      </c>
      <c r="G2353">
        <v>2222222</v>
      </c>
      <c r="H2353">
        <v>0</v>
      </c>
      <c r="I2353">
        <v>0</v>
      </c>
      <c r="J2353">
        <v>0</v>
      </c>
      <c r="K2353">
        <v>0</v>
      </c>
      <c r="L2353">
        <v>0</v>
      </c>
      <c r="M2353">
        <v>0</v>
      </c>
    </row>
    <row r="2354" spans="2:13" x14ac:dyDescent="0.2">
      <c r="B2354">
        <v>0</v>
      </c>
      <c r="C2354">
        <v>0</v>
      </c>
      <c r="D2354">
        <v>0</v>
      </c>
      <c r="E2354">
        <v>0</v>
      </c>
      <c r="F2354">
        <v>0</v>
      </c>
      <c r="G2354">
        <v>2222222</v>
      </c>
      <c r="H2354">
        <v>0</v>
      </c>
      <c r="I2354">
        <v>0</v>
      </c>
      <c r="J2354">
        <v>0</v>
      </c>
      <c r="K2354">
        <v>0</v>
      </c>
      <c r="L2354">
        <v>0</v>
      </c>
      <c r="M2354">
        <v>0</v>
      </c>
    </row>
    <row r="2355" spans="2:13" x14ac:dyDescent="0.2">
      <c r="B2355">
        <v>0</v>
      </c>
      <c r="C2355">
        <v>0</v>
      </c>
      <c r="D2355">
        <v>0</v>
      </c>
      <c r="E2355">
        <v>0</v>
      </c>
      <c r="F2355">
        <v>0</v>
      </c>
      <c r="G2355">
        <v>2222222</v>
      </c>
      <c r="H2355">
        <v>0</v>
      </c>
      <c r="I2355">
        <v>0</v>
      </c>
      <c r="J2355">
        <v>0</v>
      </c>
      <c r="K2355">
        <v>0</v>
      </c>
      <c r="L2355">
        <v>0</v>
      </c>
      <c r="M2355">
        <v>0</v>
      </c>
    </row>
    <row r="2356" spans="2:13" x14ac:dyDescent="0.2">
      <c r="B2356">
        <v>0</v>
      </c>
      <c r="C2356">
        <v>0</v>
      </c>
      <c r="D2356">
        <v>0</v>
      </c>
      <c r="E2356">
        <v>0</v>
      </c>
      <c r="F2356">
        <v>0</v>
      </c>
      <c r="G2356">
        <v>2222222</v>
      </c>
      <c r="H2356">
        <v>0</v>
      </c>
      <c r="I2356">
        <v>0</v>
      </c>
      <c r="J2356">
        <v>0</v>
      </c>
      <c r="K2356">
        <v>0</v>
      </c>
      <c r="L2356">
        <v>0</v>
      </c>
      <c r="M2356">
        <v>0</v>
      </c>
    </row>
    <row r="2357" spans="2:13" x14ac:dyDescent="0.2">
      <c r="B2357">
        <v>0</v>
      </c>
      <c r="C2357">
        <v>0</v>
      </c>
      <c r="D2357">
        <v>0</v>
      </c>
      <c r="E2357">
        <v>0</v>
      </c>
      <c r="F2357">
        <v>0</v>
      </c>
      <c r="G2357">
        <v>2222222</v>
      </c>
      <c r="H2357">
        <v>0</v>
      </c>
      <c r="I2357">
        <v>0</v>
      </c>
      <c r="J2357">
        <v>0</v>
      </c>
      <c r="K2357">
        <v>0</v>
      </c>
      <c r="L2357">
        <v>0</v>
      </c>
      <c r="M2357">
        <v>0</v>
      </c>
    </row>
    <row r="2358" spans="2:13" x14ac:dyDescent="0.2">
      <c r="B2358">
        <v>0</v>
      </c>
      <c r="C2358">
        <v>0</v>
      </c>
      <c r="D2358">
        <v>0</v>
      </c>
      <c r="E2358">
        <v>0</v>
      </c>
      <c r="F2358">
        <v>0</v>
      </c>
      <c r="G2358">
        <v>2222222</v>
      </c>
      <c r="H2358">
        <v>0</v>
      </c>
      <c r="I2358">
        <v>0</v>
      </c>
      <c r="J2358">
        <v>0</v>
      </c>
      <c r="K2358">
        <v>0</v>
      </c>
      <c r="L2358">
        <v>0</v>
      </c>
      <c r="M2358">
        <v>0</v>
      </c>
    </row>
    <row r="2359" spans="2:13" x14ac:dyDescent="0.2">
      <c r="B2359">
        <v>0</v>
      </c>
      <c r="C2359">
        <v>0</v>
      </c>
      <c r="D2359">
        <v>0</v>
      </c>
      <c r="E2359">
        <v>0</v>
      </c>
      <c r="F2359">
        <v>0</v>
      </c>
      <c r="G2359">
        <v>2222222</v>
      </c>
      <c r="H2359">
        <v>0</v>
      </c>
      <c r="I2359">
        <v>0</v>
      </c>
      <c r="J2359">
        <v>0</v>
      </c>
      <c r="K2359">
        <v>0</v>
      </c>
      <c r="L2359">
        <v>0</v>
      </c>
      <c r="M2359">
        <v>0</v>
      </c>
    </row>
    <row r="2360" spans="2:13" x14ac:dyDescent="0.2">
      <c r="B2360">
        <v>0</v>
      </c>
      <c r="C2360">
        <v>0</v>
      </c>
      <c r="D2360">
        <v>0</v>
      </c>
      <c r="E2360">
        <v>0</v>
      </c>
      <c r="F2360">
        <v>0</v>
      </c>
      <c r="G2360">
        <v>2222222</v>
      </c>
      <c r="H2360">
        <v>0</v>
      </c>
      <c r="I2360">
        <v>0</v>
      </c>
      <c r="J2360">
        <v>0</v>
      </c>
      <c r="K2360">
        <v>0</v>
      </c>
      <c r="L2360">
        <v>0</v>
      </c>
      <c r="M2360">
        <v>0</v>
      </c>
    </row>
    <row r="2361" spans="2:13" x14ac:dyDescent="0.2">
      <c r="B2361">
        <v>0</v>
      </c>
      <c r="C2361">
        <v>0</v>
      </c>
      <c r="D2361">
        <v>0</v>
      </c>
      <c r="E2361">
        <v>0</v>
      </c>
      <c r="F2361">
        <v>0</v>
      </c>
      <c r="G2361">
        <v>2222222</v>
      </c>
      <c r="H2361">
        <v>0</v>
      </c>
      <c r="I2361">
        <v>0</v>
      </c>
      <c r="J2361">
        <v>0</v>
      </c>
      <c r="K2361">
        <v>0</v>
      </c>
      <c r="L2361">
        <v>0</v>
      </c>
      <c r="M2361">
        <v>0</v>
      </c>
    </row>
    <row r="2362" spans="2:13" x14ac:dyDescent="0.2">
      <c r="B2362">
        <v>0</v>
      </c>
      <c r="C2362">
        <v>0</v>
      </c>
      <c r="D2362">
        <v>0</v>
      </c>
      <c r="E2362">
        <v>0</v>
      </c>
      <c r="F2362">
        <v>0</v>
      </c>
      <c r="G2362">
        <v>2222222</v>
      </c>
      <c r="H2362">
        <v>0</v>
      </c>
      <c r="I2362">
        <v>0</v>
      </c>
      <c r="J2362">
        <v>0</v>
      </c>
      <c r="K2362">
        <v>0</v>
      </c>
      <c r="L2362">
        <v>0</v>
      </c>
      <c r="M2362">
        <v>0</v>
      </c>
    </row>
    <row r="2363" spans="2:13" x14ac:dyDescent="0.2">
      <c r="B2363">
        <v>0</v>
      </c>
      <c r="C2363">
        <v>0</v>
      </c>
      <c r="D2363">
        <v>0</v>
      </c>
      <c r="E2363">
        <v>0</v>
      </c>
      <c r="F2363">
        <v>0</v>
      </c>
      <c r="G2363">
        <v>2222222</v>
      </c>
      <c r="H2363">
        <v>0</v>
      </c>
      <c r="I2363">
        <v>0</v>
      </c>
      <c r="J2363">
        <v>0</v>
      </c>
      <c r="K2363">
        <v>0</v>
      </c>
      <c r="L2363">
        <v>0</v>
      </c>
      <c r="M2363">
        <v>0</v>
      </c>
    </row>
    <row r="2364" spans="2:13" x14ac:dyDescent="0.2">
      <c r="B2364">
        <v>0</v>
      </c>
      <c r="C2364">
        <v>0</v>
      </c>
      <c r="D2364">
        <v>0</v>
      </c>
      <c r="E2364">
        <v>0</v>
      </c>
      <c r="F2364">
        <v>0</v>
      </c>
      <c r="G2364">
        <v>2222222</v>
      </c>
      <c r="H2364">
        <v>0</v>
      </c>
      <c r="I2364">
        <v>0</v>
      </c>
      <c r="J2364">
        <v>0</v>
      </c>
      <c r="K2364">
        <v>0</v>
      </c>
      <c r="L2364">
        <v>0</v>
      </c>
      <c r="M2364">
        <v>0</v>
      </c>
    </row>
    <row r="2365" spans="2:13" x14ac:dyDescent="0.2">
      <c r="B2365">
        <v>0</v>
      </c>
      <c r="C2365">
        <v>0</v>
      </c>
      <c r="D2365">
        <v>0</v>
      </c>
      <c r="E2365">
        <v>0</v>
      </c>
      <c r="F2365">
        <v>0</v>
      </c>
      <c r="G2365">
        <v>2222222</v>
      </c>
      <c r="H2365">
        <v>0</v>
      </c>
      <c r="I2365">
        <v>0</v>
      </c>
      <c r="J2365">
        <v>0</v>
      </c>
      <c r="K2365">
        <v>0</v>
      </c>
      <c r="L2365">
        <v>0</v>
      </c>
      <c r="M2365">
        <v>0</v>
      </c>
    </row>
    <row r="2366" spans="2:13" x14ac:dyDescent="0.2">
      <c r="B2366">
        <v>0</v>
      </c>
      <c r="C2366">
        <v>0</v>
      </c>
      <c r="D2366">
        <v>0</v>
      </c>
      <c r="E2366">
        <v>0</v>
      </c>
      <c r="F2366">
        <v>0</v>
      </c>
      <c r="G2366">
        <v>2222222</v>
      </c>
      <c r="H2366">
        <v>0</v>
      </c>
      <c r="I2366">
        <v>0</v>
      </c>
      <c r="J2366">
        <v>0</v>
      </c>
      <c r="K2366">
        <v>0</v>
      </c>
      <c r="L2366">
        <v>0</v>
      </c>
      <c r="M2366">
        <v>0</v>
      </c>
    </row>
    <row r="2367" spans="2:13" x14ac:dyDescent="0.2">
      <c r="B2367">
        <v>0</v>
      </c>
      <c r="C2367">
        <v>0</v>
      </c>
      <c r="D2367">
        <v>0</v>
      </c>
      <c r="E2367">
        <v>0</v>
      </c>
      <c r="F2367">
        <v>0</v>
      </c>
      <c r="G2367">
        <v>2222222</v>
      </c>
      <c r="H2367">
        <v>0</v>
      </c>
      <c r="I2367">
        <v>0</v>
      </c>
      <c r="J2367">
        <v>0</v>
      </c>
      <c r="K2367">
        <v>0</v>
      </c>
      <c r="L2367">
        <v>0</v>
      </c>
      <c r="M2367">
        <v>0</v>
      </c>
    </row>
    <row r="2368" spans="2:13" x14ac:dyDescent="0.2">
      <c r="B2368">
        <v>0</v>
      </c>
      <c r="C2368">
        <v>0</v>
      </c>
      <c r="D2368">
        <v>0</v>
      </c>
      <c r="E2368">
        <v>0</v>
      </c>
      <c r="F2368">
        <v>0</v>
      </c>
      <c r="G2368">
        <v>2222222</v>
      </c>
      <c r="H2368">
        <v>0</v>
      </c>
      <c r="I2368">
        <v>0</v>
      </c>
      <c r="J2368">
        <v>0</v>
      </c>
      <c r="K2368">
        <v>0</v>
      </c>
      <c r="L2368">
        <v>0</v>
      </c>
      <c r="M2368">
        <v>0</v>
      </c>
    </row>
    <row r="2369" spans="2:13" x14ac:dyDescent="0.2">
      <c r="B2369">
        <v>0</v>
      </c>
      <c r="C2369">
        <v>0</v>
      </c>
      <c r="D2369">
        <v>0</v>
      </c>
      <c r="E2369">
        <v>0</v>
      </c>
      <c r="F2369">
        <v>0</v>
      </c>
      <c r="G2369">
        <v>2222222</v>
      </c>
      <c r="H2369">
        <v>0</v>
      </c>
      <c r="I2369">
        <v>0</v>
      </c>
      <c r="J2369">
        <v>0</v>
      </c>
      <c r="K2369">
        <v>0</v>
      </c>
      <c r="L2369">
        <v>0</v>
      </c>
      <c r="M2369">
        <v>0</v>
      </c>
    </row>
    <row r="2370" spans="2:13" x14ac:dyDescent="0.2">
      <c r="B2370">
        <v>0</v>
      </c>
      <c r="C2370">
        <v>0</v>
      </c>
      <c r="D2370">
        <v>0</v>
      </c>
      <c r="E2370">
        <v>0</v>
      </c>
      <c r="F2370">
        <v>0</v>
      </c>
      <c r="G2370">
        <v>2222222</v>
      </c>
      <c r="H2370">
        <v>0</v>
      </c>
      <c r="I2370">
        <v>0</v>
      </c>
      <c r="J2370">
        <v>0</v>
      </c>
      <c r="K2370">
        <v>0</v>
      </c>
      <c r="L2370">
        <v>0</v>
      </c>
      <c r="M2370">
        <v>0</v>
      </c>
    </row>
    <row r="2371" spans="2:13" x14ac:dyDescent="0.2">
      <c r="B2371">
        <v>0</v>
      </c>
      <c r="C2371">
        <v>0</v>
      </c>
      <c r="D2371">
        <v>0</v>
      </c>
      <c r="E2371">
        <v>0</v>
      </c>
      <c r="F2371">
        <v>0</v>
      </c>
      <c r="G2371">
        <v>2222222</v>
      </c>
      <c r="H2371">
        <v>0</v>
      </c>
      <c r="I2371">
        <v>0</v>
      </c>
      <c r="J2371">
        <v>0</v>
      </c>
      <c r="K2371">
        <v>0</v>
      </c>
      <c r="L2371">
        <v>0</v>
      </c>
      <c r="M2371">
        <v>0</v>
      </c>
    </row>
    <row r="2372" spans="2:13" x14ac:dyDescent="0.2">
      <c r="B2372">
        <v>0</v>
      </c>
      <c r="C2372">
        <v>0</v>
      </c>
      <c r="D2372">
        <v>0</v>
      </c>
      <c r="E2372">
        <v>0</v>
      </c>
      <c r="F2372">
        <v>0</v>
      </c>
      <c r="G2372">
        <v>2222222</v>
      </c>
      <c r="H2372">
        <v>0</v>
      </c>
      <c r="I2372">
        <v>0</v>
      </c>
      <c r="J2372">
        <v>0</v>
      </c>
      <c r="K2372">
        <v>0</v>
      </c>
      <c r="L2372">
        <v>0</v>
      </c>
      <c r="M2372">
        <v>0</v>
      </c>
    </row>
    <row r="2373" spans="2:13" x14ac:dyDescent="0.2">
      <c r="B2373">
        <v>0</v>
      </c>
      <c r="C2373">
        <v>0</v>
      </c>
      <c r="D2373">
        <v>0</v>
      </c>
      <c r="E2373">
        <v>0</v>
      </c>
      <c r="F2373">
        <v>0</v>
      </c>
      <c r="G2373">
        <v>2222222</v>
      </c>
      <c r="H2373">
        <v>0</v>
      </c>
      <c r="I2373">
        <v>0</v>
      </c>
      <c r="J2373">
        <v>0</v>
      </c>
      <c r="K2373">
        <v>0</v>
      </c>
      <c r="L2373">
        <v>0</v>
      </c>
      <c r="M2373">
        <v>0</v>
      </c>
    </row>
    <row r="2374" spans="2:13" x14ac:dyDescent="0.2">
      <c r="B2374">
        <v>0</v>
      </c>
      <c r="C2374">
        <v>0</v>
      </c>
      <c r="D2374">
        <v>0</v>
      </c>
      <c r="E2374">
        <v>0</v>
      </c>
      <c r="F2374">
        <v>0</v>
      </c>
      <c r="G2374">
        <v>2222222</v>
      </c>
      <c r="H2374">
        <v>0</v>
      </c>
      <c r="I2374">
        <v>0</v>
      </c>
      <c r="J2374">
        <v>0</v>
      </c>
      <c r="K2374">
        <v>0</v>
      </c>
      <c r="L2374">
        <v>0</v>
      </c>
      <c r="M2374">
        <v>0</v>
      </c>
    </row>
    <row r="2375" spans="2:13" x14ac:dyDescent="0.2">
      <c r="B2375">
        <v>0</v>
      </c>
      <c r="C2375">
        <v>0</v>
      </c>
      <c r="D2375">
        <v>0</v>
      </c>
      <c r="E2375">
        <v>0</v>
      </c>
      <c r="F2375">
        <v>0</v>
      </c>
      <c r="G2375">
        <v>2222222</v>
      </c>
      <c r="H2375">
        <v>0</v>
      </c>
      <c r="I2375">
        <v>0</v>
      </c>
      <c r="J2375">
        <v>0</v>
      </c>
      <c r="K2375">
        <v>0</v>
      </c>
      <c r="L2375">
        <v>0</v>
      </c>
      <c r="M2375">
        <v>0</v>
      </c>
    </row>
    <row r="2376" spans="2:13" x14ac:dyDescent="0.2">
      <c r="B2376">
        <v>0</v>
      </c>
      <c r="C2376">
        <v>0</v>
      </c>
      <c r="D2376">
        <v>0</v>
      </c>
      <c r="E2376">
        <v>0</v>
      </c>
      <c r="F2376">
        <v>0</v>
      </c>
      <c r="G2376">
        <v>2222222</v>
      </c>
      <c r="H2376">
        <v>0</v>
      </c>
      <c r="I2376">
        <v>0</v>
      </c>
      <c r="J2376">
        <v>0</v>
      </c>
      <c r="K2376">
        <v>0</v>
      </c>
      <c r="L2376">
        <v>0</v>
      </c>
      <c r="M2376">
        <v>0</v>
      </c>
    </row>
    <row r="2377" spans="2:13" x14ac:dyDescent="0.2">
      <c r="B2377">
        <v>0</v>
      </c>
      <c r="C2377">
        <v>0</v>
      </c>
      <c r="D2377">
        <v>0</v>
      </c>
      <c r="E2377">
        <v>0</v>
      </c>
      <c r="F2377">
        <v>0</v>
      </c>
      <c r="G2377">
        <v>2222222</v>
      </c>
      <c r="H2377">
        <v>0</v>
      </c>
      <c r="I2377">
        <v>0</v>
      </c>
      <c r="J2377">
        <v>0</v>
      </c>
      <c r="K2377">
        <v>0</v>
      </c>
      <c r="L2377">
        <v>0</v>
      </c>
      <c r="M2377">
        <v>0</v>
      </c>
    </row>
    <row r="2378" spans="2:13" x14ac:dyDescent="0.2">
      <c r="B2378">
        <v>0</v>
      </c>
      <c r="C2378">
        <v>0</v>
      </c>
      <c r="D2378">
        <v>0</v>
      </c>
      <c r="E2378">
        <v>0</v>
      </c>
      <c r="F2378">
        <v>0</v>
      </c>
      <c r="G2378">
        <v>2222222</v>
      </c>
      <c r="H2378">
        <v>0</v>
      </c>
      <c r="I2378">
        <v>0</v>
      </c>
      <c r="J2378">
        <v>0</v>
      </c>
      <c r="K2378">
        <v>0</v>
      </c>
      <c r="L2378">
        <v>0</v>
      </c>
      <c r="M2378">
        <v>0</v>
      </c>
    </row>
    <row r="2379" spans="2:13" x14ac:dyDescent="0.2">
      <c r="B2379">
        <v>0</v>
      </c>
      <c r="C2379">
        <v>0</v>
      </c>
      <c r="D2379">
        <v>0</v>
      </c>
      <c r="E2379">
        <v>0</v>
      </c>
      <c r="F2379">
        <v>0</v>
      </c>
      <c r="G2379">
        <v>2222222</v>
      </c>
      <c r="H2379">
        <v>0</v>
      </c>
      <c r="I2379">
        <v>0</v>
      </c>
      <c r="J2379">
        <v>0</v>
      </c>
      <c r="K2379">
        <v>0</v>
      </c>
      <c r="L2379">
        <v>0</v>
      </c>
      <c r="M2379">
        <v>0</v>
      </c>
    </row>
    <row r="2380" spans="2:13" x14ac:dyDescent="0.2">
      <c r="B2380">
        <v>0</v>
      </c>
      <c r="C2380">
        <v>0</v>
      </c>
      <c r="D2380">
        <v>0</v>
      </c>
      <c r="E2380">
        <v>0</v>
      </c>
      <c r="F2380">
        <v>0</v>
      </c>
      <c r="G2380">
        <v>2222222</v>
      </c>
      <c r="H2380">
        <v>0</v>
      </c>
      <c r="I2380">
        <v>0</v>
      </c>
      <c r="J2380">
        <v>0</v>
      </c>
      <c r="K2380">
        <v>0</v>
      </c>
      <c r="L2380">
        <v>0</v>
      </c>
      <c r="M2380">
        <v>0</v>
      </c>
    </row>
    <row r="2381" spans="2:13" x14ac:dyDescent="0.2">
      <c r="B2381">
        <v>0</v>
      </c>
      <c r="C2381">
        <v>0</v>
      </c>
      <c r="D2381">
        <v>0</v>
      </c>
      <c r="E2381">
        <v>0</v>
      </c>
      <c r="F2381">
        <v>0</v>
      </c>
      <c r="G2381">
        <v>2222222</v>
      </c>
      <c r="H2381">
        <v>0</v>
      </c>
      <c r="I2381">
        <v>0</v>
      </c>
      <c r="J2381">
        <v>0</v>
      </c>
      <c r="K2381">
        <v>0</v>
      </c>
      <c r="L2381">
        <v>0</v>
      </c>
      <c r="M2381">
        <v>0</v>
      </c>
    </row>
    <row r="2382" spans="2:13" x14ac:dyDescent="0.2">
      <c r="B2382">
        <v>0</v>
      </c>
      <c r="C2382">
        <v>0</v>
      </c>
      <c r="D2382">
        <v>0</v>
      </c>
      <c r="E2382">
        <v>0</v>
      </c>
      <c r="F2382">
        <v>0</v>
      </c>
      <c r="G2382">
        <v>2222222</v>
      </c>
      <c r="H2382">
        <v>0</v>
      </c>
      <c r="I2382">
        <v>0</v>
      </c>
      <c r="J2382">
        <v>0</v>
      </c>
      <c r="K2382">
        <v>0</v>
      </c>
      <c r="L2382">
        <v>0</v>
      </c>
      <c r="M2382">
        <v>0</v>
      </c>
    </row>
    <row r="2383" spans="2:13" x14ac:dyDescent="0.2">
      <c r="B2383">
        <v>0</v>
      </c>
      <c r="C2383">
        <v>0</v>
      </c>
      <c r="D2383">
        <v>0</v>
      </c>
      <c r="E2383">
        <v>0</v>
      </c>
      <c r="F2383">
        <v>0</v>
      </c>
      <c r="G2383">
        <v>2222222</v>
      </c>
      <c r="H2383">
        <v>0</v>
      </c>
      <c r="I2383">
        <v>0</v>
      </c>
      <c r="J2383">
        <v>0</v>
      </c>
      <c r="K2383">
        <v>0</v>
      </c>
      <c r="L2383">
        <v>0</v>
      </c>
      <c r="M2383">
        <v>0</v>
      </c>
    </row>
    <row r="2384" spans="2:13" x14ac:dyDescent="0.2">
      <c r="B2384">
        <v>0</v>
      </c>
      <c r="C2384">
        <v>0</v>
      </c>
      <c r="D2384">
        <v>0</v>
      </c>
      <c r="E2384">
        <v>0</v>
      </c>
      <c r="F2384">
        <v>0</v>
      </c>
      <c r="G2384">
        <v>2222222</v>
      </c>
      <c r="H2384">
        <v>0</v>
      </c>
      <c r="I2384">
        <v>0</v>
      </c>
      <c r="J2384">
        <v>0</v>
      </c>
      <c r="K2384">
        <v>0</v>
      </c>
      <c r="L2384">
        <v>0</v>
      </c>
      <c r="M2384">
        <v>0</v>
      </c>
    </row>
    <row r="2385" spans="2:13" x14ac:dyDescent="0.2">
      <c r="B2385">
        <v>0</v>
      </c>
      <c r="C2385">
        <v>0</v>
      </c>
      <c r="D2385">
        <v>0</v>
      </c>
      <c r="E2385">
        <v>0</v>
      </c>
      <c r="F2385">
        <v>0</v>
      </c>
      <c r="G2385">
        <v>2222222</v>
      </c>
      <c r="H2385">
        <v>0</v>
      </c>
      <c r="I2385">
        <v>0</v>
      </c>
      <c r="J2385">
        <v>0</v>
      </c>
      <c r="K2385">
        <v>0</v>
      </c>
      <c r="L2385">
        <v>0</v>
      </c>
      <c r="M2385">
        <v>0</v>
      </c>
    </row>
    <row r="2386" spans="2:13" x14ac:dyDescent="0.2">
      <c r="B2386">
        <v>0</v>
      </c>
      <c r="C2386">
        <v>0</v>
      </c>
      <c r="D2386">
        <v>0</v>
      </c>
      <c r="E2386">
        <v>0</v>
      </c>
      <c r="F2386">
        <v>0</v>
      </c>
      <c r="G2386">
        <v>2222222</v>
      </c>
      <c r="H2386">
        <v>0</v>
      </c>
      <c r="I2386">
        <v>0</v>
      </c>
      <c r="J2386">
        <v>0</v>
      </c>
      <c r="K2386">
        <v>0</v>
      </c>
      <c r="L2386">
        <v>0</v>
      </c>
      <c r="M2386">
        <v>0</v>
      </c>
    </row>
    <row r="2387" spans="2:13" x14ac:dyDescent="0.2">
      <c r="B2387">
        <v>0</v>
      </c>
      <c r="C2387">
        <v>0</v>
      </c>
      <c r="D2387">
        <v>0</v>
      </c>
      <c r="E2387">
        <v>0</v>
      </c>
      <c r="F2387">
        <v>0</v>
      </c>
      <c r="G2387">
        <v>2222222</v>
      </c>
      <c r="H2387">
        <v>0</v>
      </c>
      <c r="I2387">
        <v>0</v>
      </c>
      <c r="J2387">
        <v>0</v>
      </c>
      <c r="K2387">
        <v>0</v>
      </c>
      <c r="L2387">
        <v>0</v>
      </c>
      <c r="M2387">
        <v>0</v>
      </c>
    </row>
    <row r="2388" spans="2:13" x14ac:dyDescent="0.2">
      <c r="B2388">
        <v>0</v>
      </c>
      <c r="C2388">
        <v>0</v>
      </c>
      <c r="D2388">
        <v>0</v>
      </c>
      <c r="E2388">
        <v>0</v>
      </c>
      <c r="F2388">
        <v>0</v>
      </c>
      <c r="G2388">
        <v>2222222</v>
      </c>
      <c r="H2388">
        <v>0</v>
      </c>
      <c r="I2388">
        <v>0</v>
      </c>
      <c r="J2388">
        <v>0</v>
      </c>
      <c r="K2388">
        <v>0</v>
      </c>
      <c r="L2388">
        <v>0</v>
      </c>
      <c r="M2388">
        <v>0</v>
      </c>
    </row>
    <row r="2389" spans="2:13" x14ac:dyDescent="0.2">
      <c r="B2389">
        <v>0</v>
      </c>
      <c r="C2389">
        <v>0</v>
      </c>
      <c r="D2389">
        <v>0</v>
      </c>
      <c r="E2389">
        <v>0</v>
      </c>
      <c r="F2389">
        <v>0</v>
      </c>
      <c r="G2389">
        <v>2222222</v>
      </c>
      <c r="H2389">
        <v>0</v>
      </c>
      <c r="I2389">
        <v>0</v>
      </c>
      <c r="J2389">
        <v>0</v>
      </c>
      <c r="K2389">
        <v>0</v>
      </c>
      <c r="L2389">
        <v>0</v>
      </c>
      <c r="M2389">
        <v>0</v>
      </c>
    </row>
    <row r="2390" spans="2:13" x14ac:dyDescent="0.2">
      <c r="B2390">
        <v>0</v>
      </c>
      <c r="C2390">
        <v>0</v>
      </c>
      <c r="D2390">
        <v>0</v>
      </c>
      <c r="E2390">
        <v>0</v>
      </c>
      <c r="F2390">
        <v>0</v>
      </c>
      <c r="G2390">
        <v>2222222</v>
      </c>
      <c r="H2390">
        <v>0</v>
      </c>
      <c r="I2390">
        <v>0</v>
      </c>
      <c r="J2390">
        <v>0</v>
      </c>
      <c r="K2390">
        <v>0</v>
      </c>
      <c r="L2390">
        <v>0</v>
      </c>
      <c r="M2390">
        <v>0</v>
      </c>
    </row>
    <row r="2391" spans="2:13" x14ac:dyDescent="0.2">
      <c r="B2391">
        <v>0</v>
      </c>
      <c r="C2391">
        <v>0</v>
      </c>
      <c r="D2391">
        <v>0</v>
      </c>
      <c r="E2391">
        <v>0</v>
      </c>
      <c r="F2391">
        <v>0</v>
      </c>
      <c r="G2391">
        <v>2222222</v>
      </c>
      <c r="H2391">
        <v>0</v>
      </c>
      <c r="I2391">
        <v>0</v>
      </c>
      <c r="J2391">
        <v>0</v>
      </c>
      <c r="K2391">
        <v>0</v>
      </c>
      <c r="L2391">
        <v>0</v>
      </c>
      <c r="M2391">
        <v>0</v>
      </c>
    </row>
    <row r="2392" spans="2:13" x14ac:dyDescent="0.2">
      <c r="B2392">
        <v>0</v>
      </c>
      <c r="C2392">
        <v>0</v>
      </c>
      <c r="D2392">
        <v>0</v>
      </c>
      <c r="E2392">
        <v>0</v>
      </c>
      <c r="F2392">
        <v>0</v>
      </c>
      <c r="G2392">
        <v>2222222</v>
      </c>
      <c r="H2392">
        <v>0</v>
      </c>
      <c r="I2392">
        <v>0</v>
      </c>
      <c r="J2392">
        <v>0</v>
      </c>
      <c r="K2392">
        <v>0</v>
      </c>
      <c r="L2392">
        <v>0</v>
      </c>
      <c r="M2392">
        <v>0</v>
      </c>
    </row>
    <row r="2393" spans="2:13" x14ac:dyDescent="0.2">
      <c r="B2393">
        <v>0</v>
      </c>
      <c r="C2393">
        <v>0</v>
      </c>
      <c r="D2393">
        <v>0</v>
      </c>
      <c r="E2393">
        <v>0</v>
      </c>
      <c r="F2393">
        <v>0</v>
      </c>
      <c r="G2393">
        <v>2222222</v>
      </c>
      <c r="H2393">
        <v>0</v>
      </c>
      <c r="I2393">
        <v>0</v>
      </c>
      <c r="J2393">
        <v>0</v>
      </c>
      <c r="K2393">
        <v>0</v>
      </c>
      <c r="L2393">
        <v>0</v>
      </c>
      <c r="M2393">
        <v>0</v>
      </c>
    </row>
    <row r="2394" spans="2:13" x14ac:dyDescent="0.2">
      <c r="B2394">
        <v>0</v>
      </c>
      <c r="C2394">
        <v>0</v>
      </c>
      <c r="D2394">
        <v>0</v>
      </c>
      <c r="E2394">
        <v>0</v>
      </c>
      <c r="F2394">
        <v>0</v>
      </c>
      <c r="G2394">
        <v>2222222</v>
      </c>
      <c r="H2394">
        <v>0</v>
      </c>
      <c r="I2394">
        <v>0</v>
      </c>
      <c r="J2394">
        <v>0</v>
      </c>
      <c r="K2394">
        <v>0</v>
      </c>
      <c r="L2394">
        <v>0</v>
      </c>
      <c r="M2394">
        <v>0</v>
      </c>
    </row>
    <row r="2395" spans="2:13" x14ac:dyDescent="0.2">
      <c r="B2395">
        <v>0</v>
      </c>
      <c r="C2395">
        <v>0</v>
      </c>
      <c r="D2395">
        <v>0</v>
      </c>
      <c r="E2395">
        <v>0</v>
      </c>
      <c r="F2395">
        <v>0</v>
      </c>
      <c r="G2395">
        <v>2222222</v>
      </c>
      <c r="H2395">
        <v>0</v>
      </c>
      <c r="I2395">
        <v>0</v>
      </c>
      <c r="J2395">
        <v>0</v>
      </c>
      <c r="K2395">
        <v>0</v>
      </c>
      <c r="L2395">
        <v>0</v>
      </c>
      <c r="M2395">
        <v>0</v>
      </c>
    </row>
    <row r="2396" spans="2:13" x14ac:dyDescent="0.2">
      <c r="B2396">
        <v>0</v>
      </c>
      <c r="C2396">
        <v>0</v>
      </c>
      <c r="D2396">
        <v>0</v>
      </c>
      <c r="E2396">
        <v>0</v>
      </c>
      <c r="F2396">
        <v>0</v>
      </c>
      <c r="G2396">
        <v>2222222</v>
      </c>
      <c r="H2396">
        <v>0</v>
      </c>
      <c r="I2396">
        <v>0</v>
      </c>
      <c r="J2396">
        <v>0</v>
      </c>
      <c r="K2396">
        <v>0</v>
      </c>
      <c r="L2396">
        <v>0</v>
      </c>
      <c r="M2396">
        <v>0</v>
      </c>
    </row>
    <row r="2397" spans="2:13" x14ac:dyDescent="0.2">
      <c r="B2397">
        <v>0</v>
      </c>
      <c r="C2397">
        <v>0</v>
      </c>
      <c r="D2397">
        <v>0</v>
      </c>
      <c r="E2397">
        <v>0</v>
      </c>
      <c r="F2397">
        <v>0</v>
      </c>
      <c r="G2397">
        <v>2222222</v>
      </c>
      <c r="H2397">
        <v>0</v>
      </c>
      <c r="I2397">
        <v>0</v>
      </c>
      <c r="J2397">
        <v>0</v>
      </c>
      <c r="K2397">
        <v>0</v>
      </c>
      <c r="L2397">
        <v>0</v>
      </c>
      <c r="M2397">
        <v>0</v>
      </c>
    </row>
    <row r="2398" spans="2:13" x14ac:dyDescent="0.2">
      <c r="B2398">
        <v>0</v>
      </c>
      <c r="C2398">
        <v>0</v>
      </c>
      <c r="D2398">
        <v>0</v>
      </c>
      <c r="E2398">
        <v>0</v>
      </c>
      <c r="F2398">
        <v>0</v>
      </c>
      <c r="G2398">
        <v>2222222</v>
      </c>
      <c r="H2398">
        <v>0</v>
      </c>
      <c r="I2398">
        <v>0</v>
      </c>
      <c r="J2398">
        <v>0</v>
      </c>
      <c r="K2398">
        <v>0</v>
      </c>
      <c r="L2398">
        <v>0</v>
      </c>
      <c r="M2398">
        <v>0</v>
      </c>
    </row>
    <row r="2399" spans="2:13" x14ac:dyDescent="0.2">
      <c r="B2399">
        <v>0</v>
      </c>
      <c r="C2399">
        <v>0</v>
      </c>
      <c r="D2399">
        <v>0</v>
      </c>
      <c r="E2399">
        <v>0</v>
      </c>
      <c r="F2399">
        <v>0</v>
      </c>
      <c r="G2399">
        <v>2222222</v>
      </c>
      <c r="H2399">
        <v>0</v>
      </c>
      <c r="I2399">
        <v>0</v>
      </c>
      <c r="J2399">
        <v>0</v>
      </c>
      <c r="K2399">
        <v>0</v>
      </c>
      <c r="L2399">
        <v>0</v>
      </c>
      <c r="M2399">
        <v>0</v>
      </c>
    </row>
    <row r="2400" spans="2:13" x14ac:dyDescent="0.2">
      <c r="B2400">
        <v>0</v>
      </c>
      <c r="C2400">
        <v>0</v>
      </c>
      <c r="D2400">
        <v>0</v>
      </c>
      <c r="E2400">
        <v>0</v>
      </c>
      <c r="F2400">
        <v>0</v>
      </c>
      <c r="G2400">
        <v>2222222</v>
      </c>
      <c r="H2400">
        <v>0</v>
      </c>
      <c r="I2400">
        <v>0</v>
      </c>
      <c r="J2400">
        <v>0</v>
      </c>
      <c r="K2400">
        <v>0</v>
      </c>
      <c r="L2400">
        <v>0</v>
      </c>
      <c r="M2400">
        <v>0</v>
      </c>
    </row>
    <row r="2401" spans="2:13" x14ac:dyDescent="0.2">
      <c r="B2401">
        <v>0</v>
      </c>
      <c r="C2401">
        <v>0</v>
      </c>
      <c r="D2401">
        <v>0</v>
      </c>
      <c r="E2401">
        <v>0</v>
      </c>
      <c r="F2401">
        <v>0</v>
      </c>
      <c r="G2401">
        <v>2222222</v>
      </c>
      <c r="H2401">
        <v>0</v>
      </c>
      <c r="I2401">
        <v>0</v>
      </c>
      <c r="J2401">
        <v>0</v>
      </c>
      <c r="K2401">
        <v>0</v>
      </c>
      <c r="L2401">
        <v>0</v>
      </c>
      <c r="M2401">
        <v>0</v>
      </c>
    </row>
    <row r="2402" spans="2:13" x14ac:dyDescent="0.2">
      <c r="B2402">
        <v>0</v>
      </c>
      <c r="C2402">
        <v>0</v>
      </c>
      <c r="D2402">
        <v>0</v>
      </c>
      <c r="E2402">
        <v>0</v>
      </c>
      <c r="F2402">
        <v>0</v>
      </c>
      <c r="G2402">
        <v>2222222</v>
      </c>
      <c r="H2402">
        <v>0</v>
      </c>
      <c r="I2402">
        <v>0</v>
      </c>
      <c r="J2402">
        <v>0</v>
      </c>
      <c r="K2402">
        <v>0</v>
      </c>
      <c r="L2402">
        <v>0</v>
      </c>
      <c r="M2402">
        <v>0</v>
      </c>
    </row>
    <row r="2403" spans="2:13" x14ac:dyDescent="0.2">
      <c r="B2403">
        <v>0</v>
      </c>
      <c r="C2403">
        <v>0</v>
      </c>
      <c r="D2403">
        <v>0</v>
      </c>
      <c r="E2403">
        <v>0</v>
      </c>
      <c r="F2403">
        <v>0</v>
      </c>
      <c r="G2403">
        <v>2222222</v>
      </c>
      <c r="H2403">
        <v>0</v>
      </c>
      <c r="I2403">
        <v>0</v>
      </c>
      <c r="J2403">
        <v>0</v>
      </c>
      <c r="K2403">
        <v>0</v>
      </c>
      <c r="L2403">
        <v>0</v>
      </c>
      <c r="M2403">
        <v>0</v>
      </c>
    </row>
    <row r="2404" spans="2:13" x14ac:dyDescent="0.2">
      <c r="B2404">
        <v>0</v>
      </c>
      <c r="C2404">
        <v>0</v>
      </c>
      <c r="D2404">
        <v>0</v>
      </c>
      <c r="E2404">
        <v>0</v>
      </c>
      <c r="F2404">
        <v>0</v>
      </c>
      <c r="G2404">
        <v>2222222</v>
      </c>
      <c r="H2404">
        <v>0</v>
      </c>
      <c r="I2404">
        <v>0</v>
      </c>
      <c r="J2404">
        <v>0</v>
      </c>
      <c r="K2404">
        <v>0</v>
      </c>
      <c r="L2404">
        <v>0</v>
      </c>
      <c r="M2404">
        <v>0</v>
      </c>
    </row>
    <row r="2405" spans="2:13" x14ac:dyDescent="0.2">
      <c r="B2405">
        <v>0</v>
      </c>
      <c r="C2405">
        <v>0</v>
      </c>
      <c r="D2405">
        <v>0</v>
      </c>
      <c r="E2405">
        <v>0</v>
      </c>
      <c r="F2405">
        <v>0</v>
      </c>
      <c r="G2405">
        <v>2222222</v>
      </c>
      <c r="H2405">
        <v>0</v>
      </c>
      <c r="I2405">
        <v>0</v>
      </c>
      <c r="J2405">
        <v>0</v>
      </c>
      <c r="K2405">
        <v>0</v>
      </c>
      <c r="L2405">
        <v>0</v>
      </c>
      <c r="M2405">
        <v>0</v>
      </c>
    </row>
    <row r="2406" spans="2:13" x14ac:dyDescent="0.2">
      <c r="B2406">
        <v>0</v>
      </c>
      <c r="C2406">
        <v>0</v>
      </c>
      <c r="D2406">
        <v>0</v>
      </c>
      <c r="E2406">
        <v>0</v>
      </c>
      <c r="F2406">
        <v>0</v>
      </c>
      <c r="G2406">
        <v>2222222</v>
      </c>
      <c r="H2406">
        <v>0</v>
      </c>
      <c r="I2406">
        <v>0</v>
      </c>
      <c r="J2406">
        <v>0</v>
      </c>
      <c r="K2406">
        <v>0</v>
      </c>
      <c r="L2406">
        <v>0</v>
      </c>
      <c r="M2406">
        <v>0</v>
      </c>
    </row>
    <row r="2407" spans="2:13" x14ac:dyDescent="0.2">
      <c r="B2407">
        <v>0</v>
      </c>
      <c r="C2407">
        <v>0</v>
      </c>
      <c r="D2407">
        <v>0</v>
      </c>
      <c r="E2407">
        <v>0</v>
      </c>
      <c r="F2407">
        <v>0</v>
      </c>
      <c r="G2407">
        <v>2222222</v>
      </c>
      <c r="H2407">
        <v>0</v>
      </c>
      <c r="I2407">
        <v>0</v>
      </c>
      <c r="J2407">
        <v>0</v>
      </c>
      <c r="K2407">
        <v>0</v>
      </c>
      <c r="L2407">
        <v>0</v>
      </c>
      <c r="M2407">
        <v>0</v>
      </c>
    </row>
    <row r="2408" spans="2:13" x14ac:dyDescent="0.2">
      <c r="B2408">
        <v>0</v>
      </c>
      <c r="C2408">
        <v>0</v>
      </c>
      <c r="D2408">
        <v>0</v>
      </c>
      <c r="E2408">
        <v>0</v>
      </c>
      <c r="F2408">
        <v>0</v>
      </c>
      <c r="G2408">
        <v>2222222</v>
      </c>
      <c r="H2408">
        <v>0</v>
      </c>
      <c r="I2408">
        <v>0</v>
      </c>
      <c r="J2408">
        <v>0</v>
      </c>
      <c r="K2408">
        <v>0</v>
      </c>
      <c r="L2408">
        <v>0</v>
      </c>
      <c r="M2408">
        <v>0</v>
      </c>
    </row>
    <row r="2409" spans="2:13" x14ac:dyDescent="0.2">
      <c r="B2409">
        <v>0</v>
      </c>
      <c r="C2409">
        <v>0</v>
      </c>
      <c r="D2409">
        <v>0</v>
      </c>
      <c r="E2409">
        <v>0</v>
      </c>
      <c r="F2409">
        <v>0</v>
      </c>
      <c r="G2409">
        <v>2222222</v>
      </c>
      <c r="H2409">
        <v>0</v>
      </c>
      <c r="I2409">
        <v>0</v>
      </c>
      <c r="J2409">
        <v>0</v>
      </c>
      <c r="K2409">
        <v>0</v>
      </c>
      <c r="L2409">
        <v>0</v>
      </c>
      <c r="M2409">
        <v>0</v>
      </c>
    </row>
    <row r="2410" spans="2:13" x14ac:dyDescent="0.2">
      <c r="B2410">
        <v>0</v>
      </c>
      <c r="C2410">
        <v>0</v>
      </c>
      <c r="D2410">
        <v>0</v>
      </c>
      <c r="E2410">
        <v>0</v>
      </c>
      <c r="F2410">
        <v>0</v>
      </c>
      <c r="G2410">
        <v>2222222</v>
      </c>
      <c r="H2410">
        <v>0</v>
      </c>
      <c r="I2410">
        <v>0</v>
      </c>
      <c r="J2410">
        <v>0</v>
      </c>
      <c r="K2410">
        <v>0</v>
      </c>
      <c r="L2410">
        <v>0</v>
      </c>
      <c r="M2410">
        <v>0</v>
      </c>
    </row>
    <row r="2411" spans="2:13" x14ac:dyDescent="0.2">
      <c r="B2411">
        <v>0</v>
      </c>
      <c r="C2411">
        <v>0</v>
      </c>
      <c r="D2411">
        <v>0</v>
      </c>
      <c r="E2411">
        <v>0</v>
      </c>
      <c r="F2411">
        <v>0</v>
      </c>
      <c r="G2411">
        <v>2222222</v>
      </c>
      <c r="H2411">
        <v>0</v>
      </c>
      <c r="I2411">
        <v>0</v>
      </c>
      <c r="J2411">
        <v>0</v>
      </c>
      <c r="K2411">
        <v>0</v>
      </c>
      <c r="L2411">
        <v>0</v>
      </c>
      <c r="M2411">
        <v>0</v>
      </c>
    </row>
    <row r="2412" spans="2:13" x14ac:dyDescent="0.2">
      <c r="B2412">
        <v>0</v>
      </c>
      <c r="C2412">
        <v>0</v>
      </c>
      <c r="D2412">
        <v>0</v>
      </c>
      <c r="E2412">
        <v>0</v>
      </c>
      <c r="F2412">
        <v>0</v>
      </c>
      <c r="G2412">
        <v>2222222</v>
      </c>
      <c r="H2412">
        <v>0</v>
      </c>
      <c r="I2412">
        <v>0</v>
      </c>
      <c r="J2412">
        <v>0</v>
      </c>
      <c r="K2412">
        <v>0</v>
      </c>
      <c r="L2412">
        <v>0</v>
      </c>
      <c r="M2412">
        <v>0</v>
      </c>
    </row>
    <row r="2413" spans="2:13" x14ac:dyDescent="0.2">
      <c r="B2413">
        <v>0</v>
      </c>
      <c r="C2413">
        <v>0</v>
      </c>
      <c r="D2413">
        <v>0</v>
      </c>
      <c r="E2413">
        <v>0</v>
      </c>
      <c r="F2413">
        <v>0</v>
      </c>
      <c r="G2413">
        <v>2222222</v>
      </c>
      <c r="H2413">
        <v>0</v>
      </c>
      <c r="I2413">
        <v>0</v>
      </c>
      <c r="J2413">
        <v>0</v>
      </c>
      <c r="K2413">
        <v>0</v>
      </c>
      <c r="L2413">
        <v>0</v>
      </c>
      <c r="M2413">
        <v>0</v>
      </c>
    </row>
    <row r="2414" spans="2:13" x14ac:dyDescent="0.2">
      <c r="B2414">
        <v>0</v>
      </c>
      <c r="C2414">
        <v>0</v>
      </c>
      <c r="D2414">
        <v>0</v>
      </c>
      <c r="E2414">
        <v>0</v>
      </c>
      <c r="F2414">
        <v>0</v>
      </c>
      <c r="G2414">
        <v>2222222</v>
      </c>
      <c r="H2414">
        <v>0</v>
      </c>
      <c r="I2414">
        <v>0</v>
      </c>
      <c r="J2414">
        <v>0</v>
      </c>
      <c r="K2414">
        <v>0</v>
      </c>
      <c r="L2414">
        <v>0</v>
      </c>
      <c r="M2414">
        <v>0</v>
      </c>
    </row>
    <row r="2415" spans="2:13" x14ac:dyDescent="0.2">
      <c r="B2415">
        <v>0</v>
      </c>
      <c r="C2415">
        <v>0</v>
      </c>
      <c r="D2415">
        <v>0</v>
      </c>
      <c r="E2415">
        <v>0</v>
      </c>
      <c r="F2415">
        <v>0</v>
      </c>
      <c r="G2415">
        <v>2222222</v>
      </c>
      <c r="H2415">
        <v>0</v>
      </c>
      <c r="I2415">
        <v>0</v>
      </c>
      <c r="J2415">
        <v>0</v>
      </c>
      <c r="K2415">
        <v>0</v>
      </c>
      <c r="L2415">
        <v>0</v>
      </c>
      <c r="M2415">
        <v>0</v>
      </c>
    </row>
    <row r="2416" spans="2:13" x14ac:dyDescent="0.2">
      <c r="B2416">
        <v>0</v>
      </c>
      <c r="C2416">
        <v>0</v>
      </c>
      <c r="D2416">
        <v>0</v>
      </c>
      <c r="E2416">
        <v>0</v>
      </c>
      <c r="F2416">
        <v>0</v>
      </c>
      <c r="G2416">
        <v>2222222</v>
      </c>
      <c r="H2416">
        <v>0</v>
      </c>
      <c r="I2416">
        <v>0</v>
      </c>
      <c r="J2416">
        <v>0</v>
      </c>
      <c r="K2416">
        <v>0</v>
      </c>
      <c r="L2416">
        <v>0</v>
      </c>
      <c r="M2416">
        <v>0</v>
      </c>
    </row>
    <row r="2417" spans="2:13" x14ac:dyDescent="0.2">
      <c r="B2417">
        <v>0</v>
      </c>
      <c r="C2417">
        <v>0</v>
      </c>
      <c r="D2417">
        <v>0</v>
      </c>
      <c r="E2417">
        <v>0</v>
      </c>
      <c r="F2417">
        <v>0</v>
      </c>
      <c r="G2417">
        <v>2222222</v>
      </c>
      <c r="H2417">
        <v>0</v>
      </c>
      <c r="I2417">
        <v>0</v>
      </c>
      <c r="J2417">
        <v>0</v>
      </c>
      <c r="K2417">
        <v>0</v>
      </c>
      <c r="L2417">
        <v>0</v>
      </c>
      <c r="M2417">
        <v>0</v>
      </c>
    </row>
    <row r="2418" spans="2:13" x14ac:dyDescent="0.2">
      <c r="B2418">
        <v>0</v>
      </c>
      <c r="C2418">
        <v>0</v>
      </c>
      <c r="D2418">
        <v>0</v>
      </c>
      <c r="E2418">
        <v>0</v>
      </c>
      <c r="F2418">
        <v>0</v>
      </c>
      <c r="G2418">
        <v>2222222</v>
      </c>
      <c r="H2418">
        <v>0</v>
      </c>
      <c r="I2418">
        <v>0</v>
      </c>
      <c r="J2418">
        <v>0</v>
      </c>
      <c r="K2418">
        <v>0</v>
      </c>
      <c r="L2418">
        <v>0</v>
      </c>
      <c r="M2418">
        <v>0</v>
      </c>
    </row>
    <row r="2419" spans="2:13" x14ac:dyDescent="0.2">
      <c r="B2419">
        <v>0</v>
      </c>
      <c r="C2419">
        <v>0</v>
      </c>
      <c r="D2419">
        <v>0</v>
      </c>
      <c r="E2419">
        <v>0</v>
      </c>
      <c r="F2419">
        <v>0</v>
      </c>
      <c r="G2419">
        <v>2222222</v>
      </c>
      <c r="H2419">
        <v>0</v>
      </c>
      <c r="I2419">
        <v>0</v>
      </c>
      <c r="J2419">
        <v>0</v>
      </c>
      <c r="K2419">
        <v>0</v>
      </c>
      <c r="L2419">
        <v>0</v>
      </c>
      <c r="M2419">
        <v>0</v>
      </c>
    </row>
    <row r="2420" spans="2:13" x14ac:dyDescent="0.2">
      <c r="B2420">
        <v>0</v>
      </c>
      <c r="C2420">
        <v>0</v>
      </c>
      <c r="D2420">
        <v>0</v>
      </c>
      <c r="E2420">
        <v>0</v>
      </c>
      <c r="F2420">
        <v>0</v>
      </c>
      <c r="G2420">
        <v>2222222</v>
      </c>
      <c r="H2420">
        <v>0</v>
      </c>
      <c r="I2420">
        <v>0</v>
      </c>
      <c r="J2420">
        <v>0</v>
      </c>
      <c r="K2420">
        <v>0</v>
      </c>
      <c r="L2420">
        <v>0</v>
      </c>
      <c r="M2420">
        <v>0</v>
      </c>
    </row>
    <row r="2421" spans="2:13" x14ac:dyDescent="0.2">
      <c r="B2421">
        <v>0</v>
      </c>
      <c r="C2421">
        <v>0</v>
      </c>
      <c r="D2421">
        <v>0</v>
      </c>
      <c r="E2421">
        <v>0</v>
      </c>
      <c r="F2421">
        <v>0</v>
      </c>
      <c r="G2421">
        <v>2222222</v>
      </c>
      <c r="H2421">
        <v>0</v>
      </c>
      <c r="I2421">
        <v>0</v>
      </c>
      <c r="J2421">
        <v>0</v>
      </c>
      <c r="K2421">
        <v>0</v>
      </c>
      <c r="L2421">
        <v>0</v>
      </c>
      <c r="M2421">
        <v>0</v>
      </c>
    </row>
    <row r="2422" spans="2:13" x14ac:dyDescent="0.2">
      <c r="B2422">
        <v>0</v>
      </c>
      <c r="C2422">
        <v>0</v>
      </c>
      <c r="D2422">
        <v>0</v>
      </c>
      <c r="E2422">
        <v>0</v>
      </c>
      <c r="F2422">
        <v>0</v>
      </c>
      <c r="G2422">
        <v>2222222</v>
      </c>
      <c r="H2422">
        <v>0</v>
      </c>
      <c r="I2422">
        <v>0</v>
      </c>
      <c r="J2422">
        <v>0</v>
      </c>
      <c r="K2422">
        <v>0</v>
      </c>
      <c r="L2422">
        <v>0</v>
      </c>
      <c r="M2422">
        <v>0</v>
      </c>
    </row>
    <row r="2423" spans="2:13" x14ac:dyDescent="0.2">
      <c r="B2423">
        <v>0</v>
      </c>
      <c r="C2423">
        <v>0</v>
      </c>
      <c r="D2423">
        <v>0</v>
      </c>
      <c r="E2423">
        <v>0</v>
      </c>
      <c r="F2423">
        <v>0</v>
      </c>
      <c r="G2423">
        <v>2222222</v>
      </c>
      <c r="H2423">
        <v>0</v>
      </c>
      <c r="I2423">
        <v>0</v>
      </c>
      <c r="J2423">
        <v>0</v>
      </c>
      <c r="K2423">
        <v>0</v>
      </c>
      <c r="L2423">
        <v>0</v>
      </c>
      <c r="M2423">
        <v>0</v>
      </c>
    </row>
    <row r="2424" spans="2:13" x14ac:dyDescent="0.2">
      <c r="B2424">
        <v>0</v>
      </c>
      <c r="C2424">
        <v>0</v>
      </c>
      <c r="D2424">
        <v>0</v>
      </c>
      <c r="E2424">
        <v>0</v>
      </c>
      <c r="F2424">
        <v>0</v>
      </c>
      <c r="G2424">
        <v>2222222</v>
      </c>
      <c r="H2424">
        <v>0</v>
      </c>
      <c r="I2424">
        <v>0</v>
      </c>
      <c r="J2424">
        <v>0</v>
      </c>
      <c r="K2424">
        <v>0</v>
      </c>
      <c r="L2424">
        <v>0</v>
      </c>
      <c r="M2424">
        <v>0</v>
      </c>
    </row>
    <row r="2425" spans="2:13" x14ac:dyDescent="0.2">
      <c r="B2425">
        <v>0</v>
      </c>
      <c r="C2425">
        <v>0</v>
      </c>
      <c r="D2425">
        <v>0</v>
      </c>
      <c r="E2425">
        <v>0</v>
      </c>
      <c r="F2425">
        <v>0</v>
      </c>
      <c r="G2425">
        <v>2222222</v>
      </c>
      <c r="H2425">
        <v>0</v>
      </c>
      <c r="I2425">
        <v>0</v>
      </c>
      <c r="J2425">
        <v>0</v>
      </c>
      <c r="K2425">
        <v>0</v>
      </c>
      <c r="L2425">
        <v>0</v>
      </c>
      <c r="M2425">
        <v>0</v>
      </c>
    </row>
    <row r="2426" spans="2:13" x14ac:dyDescent="0.2">
      <c r="B2426">
        <v>0</v>
      </c>
      <c r="C2426">
        <v>0</v>
      </c>
      <c r="D2426">
        <v>0</v>
      </c>
      <c r="E2426">
        <v>0</v>
      </c>
      <c r="F2426">
        <v>0</v>
      </c>
      <c r="G2426">
        <v>2222222</v>
      </c>
      <c r="H2426">
        <v>0</v>
      </c>
      <c r="I2426">
        <v>0</v>
      </c>
      <c r="J2426">
        <v>0</v>
      </c>
      <c r="K2426">
        <v>0</v>
      </c>
      <c r="L2426">
        <v>0</v>
      </c>
      <c r="M2426">
        <v>0</v>
      </c>
    </row>
    <row r="2427" spans="2:13" x14ac:dyDescent="0.2">
      <c r="B2427">
        <v>0</v>
      </c>
      <c r="C2427">
        <v>0</v>
      </c>
      <c r="D2427">
        <v>0</v>
      </c>
      <c r="E2427">
        <v>0</v>
      </c>
      <c r="F2427">
        <v>0</v>
      </c>
      <c r="G2427">
        <v>2222222</v>
      </c>
      <c r="H2427">
        <v>0</v>
      </c>
      <c r="I2427">
        <v>0</v>
      </c>
      <c r="J2427">
        <v>0</v>
      </c>
      <c r="K2427">
        <v>0</v>
      </c>
      <c r="L2427">
        <v>0</v>
      </c>
      <c r="M2427">
        <v>0</v>
      </c>
    </row>
    <row r="2428" spans="2:13" x14ac:dyDescent="0.2">
      <c r="B2428">
        <v>0</v>
      </c>
      <c r="C2428">
        <v>0</v>
      </c>
      <c r="D2428">
        <v>0</v>
      </c>
      <c r="E2428">
        <v>0</v>
      </c>
      <c r="F2428">
        <v>0</v>
      </c>
      <c r="G2428">
        <v>2222222</v>
      </c>
      <c r="H2428">
        <v>0</v>
      </c>
      <c r="I2428">
        <v>0</v>
      </c>
      <c r="J2428">
        <v>0</v>
      </c>
      <c r="K2428">
        <v>0</v>
      </c>
      <c r="L2428">
        <v>0</v>
      </c>
      <c r="M2428">
        <v>0</v>
      </c>
    </row>
    <row r="2429" spans="2:13" x14ac:dyDescent="0.2">
      <c r="B2429">
        <v>0</v>
      </c>
      <c r="C2429">
        <v>0</v>
      </c>
      <c r="D2429">
        <v>0</v>
      </c>
      <c r="E2429">
        <v>0</v>
      </c>
      <c r="F2429">
        <v>0</v>
      </c>
      <c r="G2429">
        <v>2222222</v>
      </c>
      <c r="H2429">
        <v>0</v>
      </c>
      <c r="I2429">
        <v>0</v>
      </c>
      <c r="J2429">
        <v>0</v>
      </c>
      <c r="K2429">
        <v>0</v>
      </c>
      <c r="L2429">
        <v>0</v>
      </c>
      <c r="M2429">
        <v>0</v>
      </c>
    </row>
    <row r="2430" spans="2:13" x14ac:dyDescent="0.2">
      <c r="B2430">
        <v>0</v>
      </c>
      <c r="C2430">
        <v>0</v>
      </c>
      <c r="D2430">
        <v>0</v>
      </c>
      <c r="E2430">
        <v>0</v>
      </c>
      <c r="F2430">
        <v>0</v>
      </c>
      <c r="G2430">
        <v>2222222</v>
      </c>
      <c r="H2430">
        <v>0</v>
      </c>
      <c r="I2430">
        <v>0</v>
      </c>
      <c r="J2430">
        <v>0</v>
      </c>
      <c r="K2430">
        <v>0</v>
      </c>
      <c r="L2430">
        <v>0</v>
      </c>
      <c r="M2430">
        <v>0</v>
      </c>
    </row>
    <row r="2431" spans="2:13" x14ac:dyDescent="0.2">
      <c r="B2431">
        <v>0</v>
      </c>
      <c r="C2431">
        <v>0</v>
      </c>
      <c r="D2431">
        <v>0</v>
      </c>
      <c r="E2431">
        <v>0</v>
      </c>
      <c r="F2431">
        <v>0</v>
      </c>
      <c r="G2431">
        <v>2222222</v>
      </c>
      <c r="H2431">
        <v>0</v>
      </c>
      <c r="I2431">
        <v>0</v>
      </c>
      <c r="J2431">
        <v>0</v>
      </c>
      <c r="K2431">
        <v>0</v>
      </c>
      <c r="L2431">
        <v>0</v>
      </c>
      <c r="M2431">
        <v>0</v>
      </c>
    </row>
    <row r="2432" spans="2:13" x14ac:dyDescent="0.2">
      <c r="B2432">
        <v>0</v>
      </c>
      <c r="C2432">
        <v>0</v>
      </c>
      <c r="D2432">
        <v>0</v>
      </c>
      <c r="E2432">
        <v>0</v>
      </c>
      <c r="F2432">
        <v>0</v>
      </c>
      <c r="G2432">
        <v>2222222</v>
      </c>
      <c r="H2432">
        <v>0</v>
      </c>
      <c r="I2432">
        <v>0</v>
      </c>
      <c r="J2432">
        <v>0</v>
      </c>
      <c r="K2432">
        <v>0</v>
      </c>
      <c r="L2432">
        <v>0</v>
      </c>
      <c r="M2432">
        <v>0</v>
      </c>
    </row>
    <row r="2433" spans="2:13" x14ac:dyDescent="0.2">
      <c r="B2433">
        <v>0</v>
      </c>
      <c r="C2433">
        <v>0</v>
      </c>
      <c r="D2433">
        <v>0</v>
      </c>
      <c r="E2433">
        <v>0</v>
      </c>
      <c r="F2433">
        <v>0</v>
      </c>
      <c r="G2433">
        <v>2222222</v>
      </c>
      <c r="H2433">
        <v>0</v>
      </c>
      <c r="I2433">
        <v>0</v>
      </c>
      <c r="J2433">
        <v>0</v>
      </c>
      <c r="K2433">
        <v>0</v>
      </c>
      <c r="L2433">
        <v>0</v>
      </c>
      <c r="M2433">
        <v>0</v>
      </c>
    </row>
    <row r="2434" spans="2:13" x14ac:dyDescent="0.2">
      <c r="B2434">
        <v>0</v>
      </c>
      <c r="C2434">
        <v>0</v>
      </c>
      <c r="D2434">
        <v>0</v>
      </c>
      <c r="E2434">
        <v>0</v>
      </c>
      <c r="F2434">
        <v>0</v>
      </c>
      <c r="G2434">
        <v>2222222</v>
      </c>
      <c r="H2434">
        <v>0</v>
      </c>
      <c r="I2434">
        <v>0</v>
      </c>
      <c r="J2434">
        <v>0</v>
      </c>
      <c r="K2434">
        <v>0</v>
      </c>
      <c r="L2434">
        <v>0</v>
      </c>
      <c r="M2434">
        <v>0</v>
      </c>
    </row>
    <row r="2435" spans="2:13" x14ac:dyDescent="0.2">
      <c r="B2435">
        <v>0</v>
      </c>
      <c r="C2435">
        <v>0</v>
      </c>
      <c r="D2435">
        <v>0</v>
      </c>
      <c r="E2435">
        <v>0</v>
      </c>
      <c r="F2435">
        <v>0</v>
      </c>
      <c r="G2435">
        <v>2222222</v>
      </c>
      <c r="H2435">
        <v>0</v>
      </c>
      <c r="I2435">
        <v>0</v>
      </c>
      <c r="J2435">
        <v>0</v>
      </c>
      <c r="K2435">
        <v>0</v>
      </c>
      <c r="L2435">
        <v>0</v>
      </c>
      <c r="M2435">
        <v>0</v>
      </c>
    </row>
    <row r="2436" spans="2:13" x14ac:dyDescent="0.2">
      <c r="B2436">
        <v>0</v>
      </c>
      <c r="C2436">
        <v>0</v>
      </c>
      <c r="D2436">
        <v>0</v>
      </c>
      <c r="E2436">
        <v>0</v>
      </c>
      <c r="F2436">
        <v>0</v>
      </c>
      <c r="G2436">
        <v>2222222</v>
      </c>
      <c r="H2436">
        <v>0</v>
      </c>
      <c r="I2436">
        <v>0</v>
      </c>
      <c r="J2436">
        <v>0</v>
      </c>
      <c r="K2436">
        <v>0</v>
      </c>
      <c r="L2436">
        <v>0</v>
      </c>
      <c r="M2436">
        <v>0</v>
      </c>
    </row>
    <row r="2437" spans="2:13" x14ac:dyDescent="0.2">
      <c r="B2437">
        <v>0</v>
      </c>
      <c r="C2437">
        <v>0</v>
      </c>
      <c r="D2437">
        <v>0</v>
      </c>
      <c r="E2437">
        <v>0</v>
      </c>
      <c r="F2437">
        <v>0</v>
      </c>
      <c r="G2437">
        <v>2222222</v>
      </c>
      <c r="H2437">
        <v>0</v>
      </c>
      <c r="I2437">
        <v>0</v>
      </c>
      <c r="J2437">
        <v>0</v>
      </c>
      <c r="K2437">
        <v>0</v>
      </c>
      <c r="L2437">
        <v>0</v>
      </c>
      <c r="M2437">
        <v>0</v>
      </c>
    </row>
    <row r="2438" spans="2:13" x14ac:dyDescent="0.2">
      <c r="B2438">
        <v>0</v>
      </c>
      <c r="C2438">
        <v>0</v>
      </c>
      <c r="D2438">
        <v>0</v>
      </c>
      <c r="E2438">
        <v>0</v>
      </c>
      <c r="F2438">
        <v>0</v>
      </c>
      <c r="G2438">
        <v>2222222</v>
      </c>
      <c r="H2438">
        <v>0</v>
      </c>
      <c r="I2438">
        <v>0</v>
      </c>
      <c r="J2438">
        <v>0</v>
      </c>
      <c r="K2438">
        <v>0</v>
      </c>
      <c r="L2438">
        <v>0</v>
      </c>
      <c r="M2438">
        <v>0</v>
      </c>
    </row>
    <row r="2439" spans="2:13" x14ac:dyDescent="0.2">
      <c r="B2439">
        <v>0</v>
      </c>
      <c r="C2439">
        <v>0</v>
      </c>
      <c r="D2439">
        <v>0</v>
      </c>
      <c r="E2439">
        <v>0</v>
      </c>
      <c r="F2439">
        <v>0</v>
      </c>
      <c r="G2439">
        <v>2222222</v>
      </c>
      <c r="H2439">
        <v>0</v>
      </c>
      <c r="I2439">
        <v>0</v>
      </c>
      <c r="J2439">
        <v>0</v>
      </c>
      <c r="K2439">
        <v>0</v>
      </c>
      <c r="L2439">
        <v>0</v>
      </c>
      <c r="M2439">
        <v>0</v>
      </c>
    </row>
    <row r="2440" spans="2:13" x14ac:dyDescent="0.2">
      <c r="B2440">
        <v>0</v>
      </c>
      <c r="C2440">
        <v>0</v>
      </c>
      <c r="D2440">
        <v>0</v>
      </c>
      <c r="E2440">
        <v>0</v>
      </c>
      <c r="F2440">
        <v>0</v>
      </c>
      <c r="G2440">
        <v>2222222</v>
      </c>
      <c r="H2440">
        <v>0</v>
      </c>
      <c r="I2440">
        <v>0</v>
      </c>
      <c r="J2440">
        <v>0</v>
      </c>
      <c r="K2440">
        <v>0</v>
      </c>
      <c r="L2440">
        <v>0</v>
      </c>
      <c r="M2440">
        <v>0</v>
      </c>
    </row>
    <row r="2441" spans="2:13" x14ac:dyDescent="0.2">
      <c r="B2441">
        <v>0</v>
      </c>
      <c r="C2441">
        <v>0</v>
      </c>
      <c r="D2441">
        <v>0</v>
      </c>
      <c r="E2441">
        <v>0</v>
      </c>
      <c r="F2441">
        <v>0</v>
      </c>
      <c r="G2441">
        <v>2222222</v>
      </c>
      <c r="H2441">
        <v>0</v>
      </c>
      <c r="I2441">
        <v>0</v>
      </c>
      <c r="J2441">
        <v>0</v>
      </c>
      <c r="K2441">
        <v>0</v>
      </c>
      <c r="L2441">
        <v>0</v>
      </c>
      <c r="M2441">
        <v>0</v>
      </c>
    </row>
    <row r="2442" spans="2:13" x14ac:dyDescent="0.2">
      <c r="B2442">
        <v>0</v>
      </c>
      <c r="C2442">
        <v>0</v>
      </c>
      <c r="D2442">
        <v>0</v>
      </c>
      <c r="E2442">
        <v>0</v>
      </c>
      <c r="F2442">
        <v>0</v>
      </c>
      <c r="G2442">
        <v>2222222</v>
      </c>
      <c r="H2442">
        <v>0</v>
      </c>
      <c r="I2442">
        <v>0</v>
      </c>
      <c r="J2442">
        <v>0</v>
      </c>
      <c r="K2442">
        <v>0</v>
      </c>
      <c r="L2442">
        <v>0</v>
      </c>
      <c r="M2442">
        <v>0</v>
      </c>
    </row>
    <row r="2443" spans="2:13" x14ac:dyDescent="0.2">
      <c r="B2443">
        <v>0</v>
      </c>
      <c r="C2443">
        <v>0</v>
      </c>
      <c r="D2443">
        <v>0</v>
      </c>
      <c r="E2443">
        <v>0</v>
      </c>
      <c r="F2443">
        <v>0</v>
      </c>
      <c r="G2443">
        <v>2222222</v>
      </c>
      <c r="H2443">
        <v>0</v>
      </c>
      <c r="I2443">
        <v>0</v>
      </c>
      <c r="J2443">
        <v>0</v>
      </c>
      <c r="K2443">
        <v>0</v>
      </c>
      <c r="L2443">
        <v>0</v>
      </c>
      <c r="M2443">
        <v>0</v>
      </c>
    </row>
    <row r="2444" spans="2:13" x14ac:dyDescent="0.2">
      <c r="B2444">
        <v>0</v>
      </c>
      <c r="C2444">
        <v>0</v>
      </c>
      <c r="D2444">
        <v>0</v>
      </c>
      <c r="E2444">
        <v>0</v>
      </c>
      <c r="F2444">
        <v>0</v>
      </c>
      <c r="G2444">
        <v>2222222</v>
      </c>
      <c r="H2444">
        <v>0</v>
      </c>
      <c r="I2444">
        <v>0</v>
      </c>
      <c r="J2444">
        <v>0</v>
      </c>
      <c r="K2444">
        <v>0</v>
      </c>
      <c r="L2444">
        <v>0</v>
      </c>
      <c r="M2444">
        <v>0</v>
      </c>
    </row>
    <row r="2445" spans="2:13" x14ac:dyDescent="0.2">
      <c r="B2445">
        <v>0</v>
      </c>
      <c r="C2445">
        <v>0</v>
      </c>
      <c r="D2445">
        <v>0</v>
      </c>
      <c r="E2445">
        <v>0</v>
      </c>
      <c r="F2445">
        <v>0</v>
      </c>
      <c r="G2445">
        <v>2222222</v>
      </c>
      <c r="H2445">
        <v>0</v>
      </c>
      <c r="I2445">
        <v>0</v>
      </c>
      <c r="J2445">
        <v>0</v>
      </c>
      <c r="K2445">
        <v>0</v>
      </c>
      <c r="L2445">
        <v>0</v>
      </c>
      <c r="M2445">
        <v>0</v>
      </c>
    </row>
    <row r="2446" spans="2:13" x14ac:dyDescent="0.2">
      <c r="B2446">
        <v>0</v>
      </c>
      <c r="C2446">
        <v>0</v>
      </c>
      <c r="D2446">
        <v>0</v>
      </c>
      <c r="E2446">
        <v>0</v>
      </c>
      <c r="F2446">
        <v>0</v>
      </c>
      <c r="G2446">
        <v>2222222</v>
      </c>
      <c r="H2446">
        <v>0</v>
      </c>
      <c r="I2446">
        <v>0</v>
      </c>
      <c r="J2446">
        <v>0</v>
      </c>
      <c r="K2446">
        <v>0</v>
      </c>
      <c r="L2446">
        <v>0</v>
      </c>
      <c r="M2446">
        <v>0</v>
      </c>
    </row>
    <row r="2447" spans="2:13" x14ac:dyDescent="0.2">
      <c r="B2447">
        <v>0</v>
      </c>
      <c r="C2447">
        <v>0</v>
      </c>
      <c r="D2447">
        <v>0</v>
      </c>
      <c r="E2447">
        <v>0</v>
      </c>
      <c r="F2447">
        <v>0</v>
      </c>
      <c r="G2447">
        <v>2222222</v>
      </c>
      <c r="H2447">
        <v>0</v>
      </c>
      <c r="I2447">
        <v>0</v>
      </c>
      <c r="J2447">
        <v>0</v>
      </c>
      <c r="K2447">
        <v>0</v>
      </c>
      <c r="L2447">
        <v>0</v>
      </c>
      <c r="M2447">
        <v>0</v>
      </c>
    </row>
    <row r="2448" spans="2:13" x14ac:dyDescent="0.2">
      <c r="B2448">
        <v>0</v>
      </c>
      <c r="C2448">
        <v>0</v>
      </c>
      <c r="D2448">
        <v>0</v>
      </c>
      <c r="E2448">
        <v>0</v>
      </c>
      <c r="F2448">
        <v>0</v>
      </c>
      <c r="G2448">
        <v>2222222</v>
      </c>
      <c r="H2448">
        <v>0</v>
      </c>
      <c r="I2448">
        <v>0</v>
      </c>
      <c r="J2448">
        <v>0</v>
      </c>
      <c r="K2448">
        <v>0</v>
      </c>
      <c r="L2448">
        <v>0</v>
      </c>
      <c r="M2448">
        <v>0</v>
      </c>
    </row>
    <row r="2449" spans="2:13" x14ac:dyDescent="0.2">
      <c r="B2449">
        <v>0</v>
      </c>
      <c r="C2449">
        <v>0</v>
      </c>
      <c r="D2449">
        <v>0</v>
      </c>
      <c r="E2449">
        <v>0</v>
      </c>
      <c r="F2449">
        <v>0</v>
      </c>
      <c r="G2449">
        <v>2222222</v>
      </c>
      <c r="H2449">
        <v>0</v>
      </c>
      <c r="I2449">
        <v>0</v>
      </c>
      <c r="J2449">
        <v>0</v>
      </c>
      <c r="K2449">
        <v>0</v>
      </c>
      <c r="L2449">
        <v>0</v>
      </c>
      <c r="M2449">
        <v>0</v>
      </c>
    </row>
    <row r="2450" spans="2:13" x14ac:dyDescent="0.2">
      <c r="B2450">
        <v>0</v>
      </c>
      <c r="C2450">
        <v>0</v>
      </c>
      <c r="D2450">
        <v>0</v>
      </c>
      <c r="E2450">
        <v>0</v>
      </c>
      <c r="F2450">
        <v>0</v>
      </c>
      <c r="G2450">
        <v>2222222</v>
      </c>
      <c r="H2450">
        <v>0</v>
      </c>
      <c r="I2450">
        <v>0</v>
      </c>
      <c r="J2450">
        <v>0</v>
      </c>
      <c r="K2450">
        <v>0</v>
      </c>
      <c r="L2450">
        <v>0</v>
      </c>
      <c r="M2450">
        <v>0</v>
      </c>
    </row>
    <row r="2451" spans="2:13" x14ac:dyDescent="0.2">
      <c r="B2451">
        <v>0</v>
      </c>
      <c r="C2451">
        <v>0</v>
      </c>
      <c r="D2451">
        <v>0</v>
      </c>
      <c r="E2451">
        <v>0</v>
      </c>
      <c r="F2451">
        <v>0</v>
      </c>
      <c r="G2451">
        <v>2222222</v>
      </c>
      <c r="H2451">
        <v>0</v>
      </c>
      <c r="I2451">
        <v>0</v>
      </c>
      <c r="J2451">
        <v>0</v>
      </c>
      <c r="K2451">
        <v>0</v>
      </c>
      <c r="L2451">
        <v>0</v>
      </c>
      <c r="M2451">
        <v>0</v>
      </c>
    </row>
    <row r="2452" spans="2:13" x14ac:dyDescent="0.2">
      <c r="B2452">
        <v>0</v>
      </c>
      <c r="C2452">
        <v>0</v>
      </c>
      <c r="D2452">
        <v>0</v>
      </c>
      <c r="E2452">
        <v>0</v>
      </c>
      <c r="F2452">
        <v>0</v>
      </c>
      <c r="G2452">
        <v>2222222</v>
      </c>
      <c r="H2452">
        <v>0</v>
      </c>
      <c r="I2452">
        <v>0</v>
      </c>
      <c r="J2452">
        <v>0</v>
      </c>
      <c r="K2452">
        <v>0</v>
      </c>
      <c r="L2452">
        <v>0</v>
      </c>
      <c r="M2452">
        <v>0</v>
      </c>
    </row>
    <row r="2453" spans="2:13" x14ac:dyDescent="0.2">
      <c r="B2453">
        <v>0</v>
      </c>
      <c r="C2453">
        <v>0</v>
      </c>
      <c r="D2453">
        <v>0</v>
      </c>
      <c r="E2453">
        <v>0</v>
      </c>
      <c r="F2453">
        <v>0</v>
      </c>
      <c r="G2453">
        <v>2222222</v>
      </c>
      <c r="H2453">
        <v>0</v>
      </c>
      <c r="I2453">
        <v>0</v>
      </c>
      <c r="J2453">
        <v>0</v>
      </c>
      <c r="K2453">
        <v>0</v>
      </c>
      <c r="L2453">
        <v>0</v>
      </c>
      <c r="M2453">
        <v>0</v>
      </c>
    </row>
    <row r="2454" spans="2:13" x14ac:dyDescent="0.2">
      <c r="B2454">
        <v>0</v>
      </c>
      <c r="C2454">
        <v>0</v>
      </c>
      <c r="D2454">
        <v>0</v>
      </c>
      <c r="E2454">
        <v>0</v>
      </c>
      <c r="F2454">
        <v>0</v>
      </c>
      <c r="G2454">
        <v>2222222</v>
      </c>
      <c r="H2454">
        <v>0</v>
      </c>
      <c r="I2454">
        <v>0</v>
      </c>
      <c r="J2454">
        <v>0</v>
      </c>
      <c r="K2454">
        <v>0</v>
      </c>
      <c r="L2454">
        <v>0</v>
      </c>
      <c r="M2454">
        <v>0</v>
      </c>
    </row>
    <row r="2455" spans="2:13" x14ac:dyDescent="0.2">
      <c r="B2455">
        <v>0</v>
      </c>
      <c r="C2455">
        <v>0</v>
      </c>
      <c r="D2455">
        <v>0</v>
      </c>
      <c r="E2455">
        <v>0</v>
      </c>
      <c r="F2455">
        <v>0</v>
      </c>
      <c r="G2455">
        <v>2222222</v>
      </c>
      <c r="H2455">
        <v>0</v>
      </c>
      <c r="I2455">
        <v>0</v>
      </c>
      <c r="J2455">
        <v>0</v>
      </c>
      <c r="K2455">
        <v>0</v>
      </c>
      <c r="L2455">
        <v>0</v>
      </c>
      <c r="M2455">
        <v>0</v>
      </c>
    </row>
    <row r="2456" spans="2:13" x14ac:dyDescent="0.2">
      <c r="B2456">
        <v>0</v>
      </c>
      <c r="C2456">
        <v>0</v>
      </c>
      <c r="D2456">
        <v>0</v>
      </c>
      <c r="E2456">
        <v>0</v>
      </c>
      <c r="F2456">
        <v>0</v>
      </c>
      <c r="G2456">
        <v>2222222</v>
      </c>
      <c r="H2456">
        <v>0</v>
      </c>
      <c r="I2456">
        <v>0</v>
      </c>
      <c r="J2456">
        <v>0</v>
      </c>
      <c r="K2456">
        <v>0</v>
      </c>
      <c r="L2456">
        <v>0</v>
      </c>
      <c r="M2456">
        <v>0</v>
      </c>
    </row>
    <row r="2457" spans="2:13" x14ac:dyDescent="0.2">
      <c r="B2457">
        <v>0</v>
      </c>
      <c r="C2457">
        <v>0</v>
      </c>
      <c r="D2457">
        <v>0</v>
      </c>
      <c r="E2457">
        <v>0</v>
      </c>
      <c r="F2457">
        <v>0</v>
      </c>
      <c r="G2457">
        <v>2222222</v>
      </c>
      <c r="H2457">
        <v>0</v>
      </c>
      <c r="I2457">
        <v>0</v>
      </c>
      <c r="J2457">
        <v>0</v>
      </c>
      <c r="K2457">
        <v>0</v>
      </c>
      <c r="L2457">
        <v>0</v>
      </c>
      <c r="M2457">
        <v>0</v>
      </c>
    </row>
    <row r="2458" spans="2:13" x14ac:dyDescent="0.2">
      <c r="B2458">
        <v>0</v>
      </c>
      <c r="C2458">
        <v>0</v>
      </c>
      <c r="D2458">
        <v>0</v>
      </c>
      <c r="E2458">
        <v>0</v>
      </c>
      <c r="F2458">
        <v>0</v>
      </c>
      <c r="G2458">
        <v>2222222</v>
      </c>
      <c r="H2458">
        <v>0</v>
      </c>
      <c r="I2458">
        <v>0</v>
      </c>
      <c r="J2458">
        <v>0</v>
      </c>
      <c r="K2458">
        <v>0</v>
      </c>
      <c r="L2458">
        <v>0</v>
      </c>
      <c r="M2458">
        <v>0</v>
      </c>
    </row>
    <row r="2459" spans="2:13" x14ac:dyDescent="0.2">
      <c r="B2459">
        <v>0</v>
      </c>
      <c r="C2459">
        <v>0</v>
      </c>
      <c r="D2459">
        <v>0</v>
      </c>
      <c r="E2459">
        <v>0</v>
      </c>
      <c r="F2459">
        <v>0</v>
      </c>
      <c r="G2459">
        <v>2222222</v>
      </c>
      <c r="H2459">
        <v>0</v>
      </c>
      <c r="I2459">
        <v>0</v>
      </c>
      <c r="J2459">
        <v>0</v>
      </c>
      <c r="K2459">
        <v>0</v>
      </c>
      <c r="L2459">
        <v>0</v>
      </c>
      <c r="M2459">
        <v>0</v>
      </c>
    </row>
    <row r="2460" spans="2:13" x14ac:dyDescent="0.2">
      <c r="B2460">
        <v>0</v>
      </c>
      <c r="C2460">
        <v>0</v>
      </c>
      <c r="D2460">
        <v>0</v>
      </c>
      <c r="E2460">
        <v>0</v>
      </c>
      <c r="F2460">
        <v>0</v>
      </c>
      <c r="G2460">
        <v>2222222</v>
      </c>
      <c r="H2460">
        <v>0</v>
      </c>
      <c r="I2460">
        <v>0</v>
      </c>
      <c r="J2460">
        <v>0</v>
      </c>
      <c r="K2460">
        <v>0</v>
      </c>
      <c r="L2460">
        <v>0</v>
      </c>
      <c r="M2460">
        <v>0</v>
      </c>
    </row>
    <row r="2461" spans="2:13" x14ac:dyDescent="0.2">
      <c r="B2461">
        <v>0</v>
      </c>
      <c r="C2461">
        <v>0</v>
      </c>
      <c r="D2461">
        <v>0</v>
      </c>
      <c r="E2461">
        <v>0</v>
      </c>
      <c r="F2461">
        <v>0</v>
      </c>
      <c r="G2461">
        <v>2222222</v>
      </c>
      <c r="H2461">
        <v>0</v>
      </c>
      <c r="I2461">
        <v>0</v>
      </c>
      <c r="J2461">
        <v>0</v>
      </c>
      <c r="K2461">
        <v>0</v>
      </c>
      <c r="L2461">
        <v>0</v>
      </c>
      <c r="M2461">
        <v>0</v>
      </c>
    </row>
    <row r="2462" spans="2:13" x14ac:dyDescent="0.2">
      <c r="B2462">
        <v>0</v>
      </c>
      <c r="C2462">
        <v>0</v>
      </c>
      <c r="D2462">
        <v>0</v>
      </c>
      <c r="E2462">
        <v>0</v>
      </c>
      <c r="F2462">
        <v>0</v>
      </c>
      <c r="G2462">
        <v>2222222</v>
      </c>
      <c r="H2462">
        <v>0</v>
      </c>
      <c r="I2462">
        <v>0</v>
      </c>
      <c r="J2462">
        <v>0</v>
      </c>
      <c r="K2462">
        <v>0</v>
      </c>
      <c r="L2462">
        <v>0</v>
      </c>
      <c r="M2462">
        <v>0</v>
      </c>
    </row>
    <row r="2463" spans="2:13" x14ac:dyDescent="0.2">
      <c r="B2463">
        <v>0</v>
      </c>
      <c r="C2463">
        <v>0</v>
      </c>
      <c r="D2463">
        <v>0</v>
      </c>
      <c r="E2463">
        <v>0</v>
      </c>
      <c r="F2463">
        <v>0</v>
      </c>
      <c r="G2463">
        <v>2222222</v>
      </c>
      <c r="H2463">
        <v>0</v>
      </c>
      <c r="I2463">
        <v>0</v>
      </c>
      <c r="J2463">
        <v>0</v>
      </c>
      <c r="K2463">
        <v>0</v>
      </c>
      <c r="L2463">
        <v>0</v>
      </c>
      <c r="M2463">
        <v>0</v>
      </c>
    </row>
    <row r="2464" spans="2:13" x14ac:dyDescent="0.2">
      <c r="B2464">
        <v>0</v>
      </c>
      <c r="C2464">
        <v>0</v>
      </c>
      <c r="D2464">
        <v>0</v>
      </c>
      <c r="E2464">
        <v>0</v>
      </c>
      <c r="F2464">
        <v>0</v>
      </c>
      <c r="G2464">
        <v>2222222</v>
      </c>
      <c r="H2464">
        <v>0</v>
      </c>
      <c r="I2464">
        <v>0</v>
      </c>
      <c r="J2464">
        <v>0</v>
      </c>
      <c r="K2464">
        <v>0</v>
      </c>
      <c r="L2464">
        <v>0</v>
      </c>
      <c r="M2464">
        <v>0</v>
      </c>
    </row>
    <row r="2465" spans="2:13" x14ac:dyDescent="0.2">
      <c r="B2465">
        <v>0</v>
      </c>
      <c r="C2465">
        <v>0</v>
      </c>
      <c r="D2465">
        <v>0</v>
      </c>
      <c r="E2465">
        <v>0</v>
      </c>
      <c r="F2465">
        <v>0</v>
      </c>
      <c r="G2465">
        <v>2222222</v>
      </c>
      <c r="H2465">
        <v>0</v>
      </c>
      <c r="I2465">
        <v>0</v>
      </c>
      <c r="J2465">
        <v>0</v>
      </c>
      <c r="K2465">
        <v>0</v>
      </c>
      <c r="L2465">
        <v>0</v>
      </c>
      <c r="M2465">
        <v>0</v>
      </c>
    </row>
    <row r="2466" spans="2:13" x14ac:dyDescent="0.2">
      <c r="B2466">
        <v>0</v>
      </c>
      <c r="C2466">
        <v>0</v>
      </c>
      <c r="D2466">
        <v>0</v>
      </c>
      <c r="E2466">
        <v>0</v>
      </c>
      <c r="F2466">
        <v>0</v>
      </c>
      <c r="G2466">
        <v>2222222</v>
      </c>
      <c r="H2466">
        <v>0</v>
      </c>
      <c r="I2466">
        <v>0</v>
      </c>
      <c r="J2466">
        <v>0</v>
      </c>
      <c r="K2466">
        <v>0</v>
      </c>
      <c r="L2466">
        <v>0</v>
      </c>
      <c r="M2466">
        <v>0</v>
      </c>
    </row>
    <row r="2467" spans="2:13" x14ac:dyDescent="0.2">
      <c r="B2467">
        <v>0</v>
      </c>
      <c r="C2467">
        <v>0</v>
      </c>
      <c r="D2467">
        <v>0</v>
      </c>
      <c r="E2467">
        <v>0</v>
      </c>
      <c r="F2467">
        <v>0</v>
      </c>
      <c r="G2467">
        <v>2222222</v>
      </c>
      <c r="H2467">
        <v>0</v>
      </c>
      <c r="I2467">
        <v>0</v>
      </c>
      <c r="J2467">
        <v>0</v>
      </c>
      <c r="K2467">
        <v>0</v>
      </c>
      <c r="L2467">
        <v>0</v>
      </c>
      <c r="M2467">
        <v>0</v>
      </c>
    </row>
    <row r="2468" spans="2:13" x14ac:dyDescent="0.2">
      <c r="B2468">
        <v>0</v>
      </c>
      <c r="C2468">
        <v>0</v>
      </c>
      <c r="D2468">
        <v>0</v>
      </c>
      <c r="E2468">
        <v>0</v>
      </c>
      <c r="F2468">
        <v>0</v>
      </c>
      <c r="G2468">
        <v>2222222</v>
      </c>
      <c r="H2468">
        <v>0</v>
      </c>
      <c r="I2468">
        <v>0</v>
      </c>
      <c r="J2468">
        <v>0</v>
      </c>
      <c r="K2468">
        <v>0</v>
      </c>
      <c r="L2468">
        <v>0</v>
      </c>
      <c r="M2468">
        <v>0</v>
      </c>
    </row>
    <row r="2469" spans="2:13" x14ac:dyDescent="0.2">
      <c r="B2469">
        <v>0</v>
      </c>
      <c r="C2469">
        <v>0</v>
      </c>
      <c r="D2469">
        <v>0</v>
      </c>
      <c r="E2469">
        <v>0</v>
      </c>
      <c r="F2469">
        <v>0</v>
      </c>
      <c r="G2469">
        <v>2222222</v>
      </c>
      <c r="H2469">
        <v>0</v>
      </c>
      <c r="I2469">
        <v>0</v>
      </c>
      <c r="J2469">
        <v>0</v>
      </c>
      <c r="K2469">
        <v>0</v>
      </c>
      <c r="L2469">
        <v>0</v>
      </c>
      <c r="M2469">
        <v>0</v>
      </c>
    </row>
    <row r="2470" spans="2:13" x14ac:dyDescent="0.2">
      <c r="B2470">
        <v>0</v>
      </c>
      <c r="C2470">
        <v>0</v>
      </c>
      <c r="D2470">
        <v>0</v>
      </c>
      <c r="E2470">
        <v>0</v>
      </c>
      <c r="F2470">
        <v>0</v>
      </c>
      <c r="G2470">
        <v>2222222</v>
      </c>
      <c r="H2470">
        <v>0</v>
      </c>
      <c r="I2470">
        <v>0</v>
      </c>
      <c r="J2470">
        <v>0</v>
      </c>
      <c r="K2470">
        <v>0</v>
      </c>
      <c r="L2470">
        <v>0</v>
      </c>
      <c r="M2470">
        <v>0</v>
      </c>
    </row>
    <row r="2471" spans="2:13" x14ac:dyDescent="0.2">
      <c r="B2471">
        <v>0</v>
      </c>
      <c r="C2471">
        <v>0</v>
      </c>
      <c r="D2471">
        <v>0</v>
      </c>
      <c r="E2471">
        <v>0</v>
      </c>
      <c r="F2471">
        <v>0</v>
      </c>
      <c r="G2471">
        <v>2222222</v>
      </c>
      <c r="H2471">
        <v>0</v>
      </c>
      <c r="I2471">
        <v>0</v>
      </c>
      <c r="J2471">
        <v>0</v>
      </c>
      <c r="K2471">
        <v>0</v>
      </c>
      <c r="L2471">
        <v>0</v>
      </c>
      <c r="M2471">
        <v>0</v>
      </c>
    </row>
    <row r="2472" spans="2:13" x14ac:dyDescent="0.2">
      <c r="B2472">
        <v>0</v>
      </c>
      <c r="C2472">
        <v>0</v>
      </c>
      <c r="D2472">
        <v>0</v>
      </c>
      <c r="E2472">
        <v>0</v>
      </c>
      <c r="F2472">
        <v>0</v>
      </c>
      <c r="G2472">
        <v>2222222</v>
      </c>
      <c r="H2472">
        <v>0</v>
      </c>
      <c r="I2472">
        <v>0</v>
      </c>
      <c r="J2472">
        <v>0</v>
      </c>
      <c r="K2472">
        <v>0</v>
      </c>
      <c r="L2472">
        <v>0</v>
      </c>
      <c r="M2472">
        <v>0</v>
      </c>
    </row>
    <row r="2473" spans="2:13" x14ac:dyDescent="0.2">
      <c r="B2473">
        <v>0</v>
      </c>
      <c r="C2473">
        <v>0</v>
      </c>
      <c r="D2473">
        <v>0</v>
      </c>
      <c r="E2473">
        <v>0</v>
      </c>
      <c r="F2473">
        <v>0</v>
      </c>
      <c r="G2473">
        <v>2222222</v>
      </c>
      <c r="H2473">
        <v>0</v>
      </c>
      <c r="I2473">
        <v>0</v>
      </c>
      <c r="J2473">
        <v>0</v>
      </c>
      <c r="K2473">
        <v>0</v>
      </c>
      <c r="L2473">
        <v>0</v>
      </c>
      <c r="M2473">
        <v>0</v>
      </c>
    </row>
    <row r="2474" spans="2:13" x14ac:dyDescent="0.2">
      <c r="B2474">
        <v>0</v>
      </c>
      <c r="C2474">
        <v>0</v>
      </c>
      <c r="D2474">
        <v>0</v>
      </c>
      <c r="E2474">
        <v>0</v>
      </c>
      <c r="F2474">
        <v>0</v>
      </c>
      <c r="G2474">
        <v>2222222</v>
      </c>
      <c r="H2474">
        <v>0</v>
      </c>
      <c r="I2474">
        <v>0</v>
      </c>
      <c r="J2474">
        <v>0</v>
      </c>
      <c r="K2474">
        <v>0</v>
      </c>
      <c r="L2474">
        <v>0</v>
      </c>
      <c r="M2474">
        <v>0</v>
      </c>
    </row>
    <row r="2475" spans="2:13" x14ac:dyDescent="0.2">
      <c r="B2475">
        <v>0</v>
      </c>
      <c r="C2475">
        <v>0</v>
      </c>
      <c r="D2475">
        <v>0</v>
      </c>
      <c r="E2475">
        <v>0</v>
      </c>
      <c r="F2475">
        <v>0</v>
      </c>
      <c r="G2475">
        <v>2222222</v>
      </c>
      <c r="H2475">
        <v>0</v>
      </c>
      <c r="I2475">
        <v>0</v>
      </c>
      <c r="J2475">
        <v>0</v>
      </c>
      <c r="K2475">
        <v>0</v>
      </c>
      <c r="L2475">
        <v>0</v>
      </c>
      <c r="M2475">
        <v>0</v>
      </c>
    </row>
    <row r="2476" spans="2:13" x14ac:dyDescent="0.2">
      <c r="B2476">
        <v>0</v>
      </c>
      <c r="C2476">
        <v>0</v>
      </c>
      <c r="D2476">
        <v>0</v>
      </c>
      <c r="E2476">
        <v>0</v>
      </c>
      <c r="F2476">
        <v>0</v>
      </c>
      <c r="G2476">
        <v>2222222</v>
      </c>
      <c r="H2476">
        <v>0</v>
      </c>
      <c r="I2476">
        <v>0</v>
      </c>
      <c r="J2476">
        <v>0</v>
      </c>
      <c r="K2476">
        <v>0</v>
      </c>
      <c r="L2476">
        <v>0</v>
      </c>
      <c r="M2476">
        <v>0</v>
      </c>
    </row>
    <row r="2477" spans="2:13" x14ac:dyDescent="0.2">
      <c r="B2477">
        <v>0</v>
      </c>
      <c r="C2477">
        <v>0</v>
      </c>
      <c r="D2477">
        <v>0</v>
      </c>
      <c r="E2477">
        <v>0</v>
      </c>
      <c r="F2477">
        <v>0</v>
      </c>
      <c r="G2477">
        <v>2222222</v>
      </c>
      <c r="H2477">
        <v>0</v>
      </c>
      <c r="I2477">
        <v>0</v>
      </c>
      <c r="J2477">
        <v>0</v>
      </c>
      <c r="K2477">
        <v>0</v>
      </c>
      <c r="L2477">
        <v>0</v>
      </c>
      <c r="M2477">
        <v>0</v>
      </c>
    </row>
    <row r="2478" spans="2:13" x14ac:dyDescent="0.2">
      <c r="B2478">
        <v>0</v>
      </c>
      <c r="C2478">
        <v>0</v>
      </c>
      <c r="D2478">
        <v>0</v>
      </c>
      <c r="E2478">
        <v>0</v>
      </c>
      <c r="F2478">
        <v>0</v>
      </c>
      <c r="G2478">
        <v>2222222</v>
      </c>
      <c r="H2478">
        <v>0</v>
      </c>
      <c r="I2478">
        <v>0</v>
      </c>
      <c r="J2478">
        <v>0</v>
      </c>
      <c r="K2478">
        <v>0</v>
      </c>
      <c r="L2478">
        <v>0</v>
      </c>
      <c r="M2478">
        <v>0</v>
      </c>
    </row>
    <row r="2479" spans="2:13" x14ac:dyDescent="0.2">
      <c r="B2479">
        <v>0</v>
      </c>
      <c r="C2479">
        <v>0</v>
      </c>
      <c r="D2479">
        <v>0</v>
      </c>
      <c r="E2479">
        <v>0</v>
      </c>
      <c r="F2479">
        <v>0</v>
      </c>
      <c r="G2479">
        <v>2222222</v>
      </c>
      <c r="H2479">
        <v>0</v>
      </c>
      <c r="I2479">
        <v>0</v>
      </c>
      <c r="J2479">
        <v>0</v>
      </c>
      <c r="K2479">
        <v>0</v>
      </c>
      <c r="L2479">
        <v>0</v>
      </c>
      <c r="M2479">
        <v>0</v>
      </c>
    </row>
    <row r="2480" spans="2:13" x14ac:dyDescent="0.2">
      <c r="B2480">
        <v>0</v>
      </c>
      <c r="C2480">
        <v>0</v>
      </c>
      <c r="D2480">
        <v>0</v>
      </c>
      <c r="E2480">
        <v>0</v>
      </c>
      <c r="F2480">
        <v>0</v>
      </c>
      <c r="G2480">
        <v>2222222</v>
      </c>
      <c r="H2480">
        <v>0</v>
      </c>
      <c r="I2480">
        <v>0</v>
      </c>
      <c r="J2480">
        <v>0</v>
      </c>
      <c r="K2480">
        <v>0</v>
      </c>
      <c r="L2480">
        <v>0</v>
      </c>
      <c r="M2480">
        <v>0</v>
      </c>
    </row>
    <row r="2481" spans="2:13" x14ac:dyDescent="0.2">
      <c r="B2481">
        <v>0</v>
      </c>
      <c r="C2481">
        <v>0</v>
      </c>
      <c r="D2481">
        <v>0</v>
      </c>
      <c r="E2481">
        <v>0</v>
      </c>
      <c r="F2481">
        <v>0</v>
      </c>
      <c r="G2481">
        <v>2222222</v>
      </c>
      <c r="H2481">
        <v>0</v>
      </c>
      <c r="I2481">
        <v>0</v>
      </c>
      <c r="J2481">
        <v>0</v>
      </c>
      <c r="K2481">
        <v>0</v>
      </c>
      <c r="L2481">
        <v>0</v>
      </c>
      <c r="M2481">
        <v>0</v>
      </c>
    </row>
    <row r="2482" spans="2:13" x14ac:dyDescent="0.2">
      <c r="B2482">
        <v>0</v>
      </c>
      <c r="C2482">
        <v>0</v>
      </c>
      <c r="D2482">
        <v>0</v>
      </c>
      <c r="E2482">
        <v>0</v>
      </c>
      <c r="F2482">
        <v>0</v>
      </c>
      <c r="G2482">
        <v>2222222</v>
      </c>
      <c r="H2482">
        <v>0</v>
      </c>
      <c r="I2482">
        <v>0</v>
      </c>
      <c r="J2482">
        <v>0</v>
      </c>
      <c r="K2482">
        <v>0</v>
      </c>
      <c r="L2482">
        <v>0</v>
      </c>
      <c r="M2482">
        <v>0</v>
      </c>
    </row>
    <row r="2483" spans="2:13" x14ac:dyDescent="0.2">
      <c r="B2483">
        <v>0</v>
      </c>
      <c r="C2483">
        <v>0</v>
      </c>
      <c r="D2483">
        <v>0</v>
      </c>
      <c r="E2483">
        <v>0</v>
      </c>
      <c r="F2483">
        <v>0</v>
      </c>
      <c r="G2483">
        <v>2222222</v>
      </c>
      <c r="H2483">
        <v>0</v>
      </c>
      <c r="I2483">
        <v>0</v>
      </c>
      <c r="J2483">
        <v>0</v>
      </c>
      <c r="K2483">
        <v>0</v>
      </c>
      <c r="L2483">
        <v>0</v>
      </c>
      <c r="M2483">
        <v>0</v>
      </c>
    </row>
    <row r="2484" spans="2:13" x14ac:dyDescent="0.2">
      <c r="B2484">
        <v>0</v>
      </c>
      <c r="C2484">
        <v>0</v>
      </c>
      <c r="D2484">
        <v>0</v>
      </c>
      <c r="E2484">
        <v>0</v>
      </c>
      <c r="F2484">
        <v>0</v>
      </c>
      <c r="G2484">
        <v>2222222</v>
      </c>
      <c r="H2484">
        <v>0</v>
      </c>
      <c r="I2484">
        <v>0</v>
      </c>
      <c r="J2484">
        <v>0</v>
      </c>
      <c r="K2484">
        <v>0</v>
      </c>
      <c r="L2484">
        <v>0</v>
      </c>
      <c r="M2484">
        <v>0</v>
      </c>
    </row>
    <row r="2485" spans="2:13" x14ac:dyDescent="0.2">
      <c r="B2485">
        <v>0</v>
      </c>
      <c r="C2485">
        <v>0</v>
      </c>
      <c r="D2485">
        <v>0</v>
      </c>
      <c r="E2485">
        <v>0</v>
      </c>
      <c r="F2485">
        <v>0</v>
      </c>
      <c r="G2485">
        <v>2222222</v>
      </c>
      <c r="H2485">
        <v>0</v>
      </c>
      <c r="I2485">
        <v>0</v>
      </c>
      <c r="J2485">
        <v>0</v>
      </c>
      <c r="K2485">
        <v>0</v>
      </c>
      <c r="L2485">
        <v>0</v>
      </c>
      <c r="M2485">
        <v>0</v>
      </c>
    </row>
    <row r="2486" spans="2:13" x14ac:dyDescent="0.2">
      <c r="B2486">
        <v>0</v>
      </c>
      <c r="C2486">
        <v>0</v>
      </c>
      <c r="D2486">
        <v>0</v>
      </c>
      <c r="E2486">
        <v>0</v>
      </c>
      <c r="F2486">
        <v>0</v>
      </c>
      <c r="G2486">
        <v>2222222</v>
      </c>
      <c r="H2486">
        <v>0</v>
      </c>
      <c r="I2486">
        <v>0</v>
      </c>
      <c r="J2486">
        <v>0</v>
      </c>
      <c r="K2486">
        <v>0</v>
      </c>
      <c r="L2486">
        <v>0</v>
      </c>
      <c r="M2486">
        <v>0</v>
      </c>
    </row>
    <row r="2487" spans="2:13" x14ac:dyDescent="0.2">
      <c r="B2487">
        <v>0</v>
      </c>
      <c r="C2487">
        <v>0</v>
      </c>
      <c r="D2487">
        <v>0</v>
      </c>
      <c r="E2487">
        <v>0</v>
      </c>
      <c r="F2487">
        <v>0</v>
      </c>
      <c r="G2487">
        <v>2222222</v>
      </c>
      <c r="H2487">
        <v>0</v>
      </c>
      <c r="I2487">
        <v>0</v>
      </c>
      <c r="J2487">
        <v>0</v>
      </c>
      <c r="K2487">
        <v>0</v>
      </c>
      <c r="L2487">
        <v>0</v>
      </c>
      <c r="M2487">
        <v>0</v>
      </c>
    </row>
    <row r="2488" spans="2:13" x14ac:dyDescent="0.2">
      <c r="B2488">
        <v>0</v>
      </c>
      <c r="C2488">
        <v>0</v>
      </c>
      <c r="D2488">
        <v>0</v>
      </c>
      <c r="E2488">
        <v>0</v>
      </c>
      <c r="F2488">
        <v>0</v>
      </c>
      <c r="G2488">
        <v>2222222</v>
      </c>
      <c r="H2488">
        <v>0</v>
      </c>
      <c r="I2488">
        <v>0</v>
      </c>
      <c r="J2488">
        <v>0</v>
      </c>
      <c r="K2488">
        <v>0</v>
      </c>
      <c r="L2488">
        <v>0</v>
      </c>
      <c r="M2488">
        <v>0</v>
      </c>
    </row>
    <row r="2489" spans="2:13" x14ac:dyDescent="0.2">
      <c r="B2489">
        <v>0</v>
      </c>
      <c r="C2489">
        <v>0</v>
      </c>
      <c r="D2489">
        <v>0</v>
      </c>
      <c r="E2489">
        <v>0</v>
      </c>
      <c r="F2489">
        <v>0</v>
      </c>
      <c r="G2489">
        <v>2222222</v>
      </c>
      <c r="H2489">
        <v>0</v>
      </c>
      <c r="I2489">
        <v>0</v>
      </c>
      <c r="J2489">
        <v>0</v>
      </c>
      <c r="K2489">
        <v>0</v>
      </c>
      <c r="L2489">
        <v>0</v>
      </c>
      <c r="M2489">
        <v>0</v>
      </c>
    </row>
    <row r="2490" spans="2:13" x14ac:dyDescent="0.2">
      <c r="B2490">
        <v>0</v>
      </c>
      <c r="C2490">
        <v>0</v>
      </c>
      <c r="D2490">
        <v>0</v>
      </c>
      <c r="E2490">
        <v>0</v>
      </c>
      <c r="F2490">
        <v>0</v>
      </c>
      <c r="G2490">
        <v>2222222</v>
      </c>
      <c r="H2490">
        <v>0</v>
      </c>
      <c r="I2490">
        <v>0</v>
      </c>
      <c r="J2490">
        <v>0</v>
      </c>
      <c r="K2490">
        <v>0</v>
      </c>
      <c r="L2490">
        <v>0</v>
      </c>
      <c r="M2490">
        <v>0</v>
      </c>
    </row>
    <row r="2491" spans="2:13" x14ac:dyDescent="0.2">
      <c r="B2491">
        <v>0</v>
      </c>
      <c r="C2491">
        <v>0</v>
      </c>
      <c r="D2491">
        <v>0</v>
      </c>
      <c r="E2491">
        <v>0</v>
      </c>
      <c r="F2491">
        <v>0</v>
      </c>
      <c r="G2491">
        <v>2222222</v>
      </c>
      <c r="H2491">
        <v>0</v>
      </c>
      <c r="I2491">
        <v>0</v>
      </c>
      <c r="J2491">
        <v>0</v>
      </c>
      <c r="K2491">
        <v>0</v>
      </c>
      <c r="L2491">
        <v>0</v>
      </c>
      <c r="M2491">
        <v>0</v>
      </c>
    </row>
    <row r="2492" spans="2:13" x14ac:dyDescent="0.2">
      <c r="B2492">
        <v>0</v>
      </c>
      <c r="C2492">
        <v>0</v>
      </c>
      <c r="D2492">
        <v>0</v>
      </c>
      <c r="E2492">
        <v>0</v>
      </c>
      <c r="F2492">
        <v>0</v>
      </c>
      <c r="G2492">
        <v>2222222</v>
      </c>
      <c r="H2492">
        <v>0</v>
      </c>
      <c r="I2492">
        <v>0</v>
      </c>
      <c r="J2492">
        <v>0</v>
      </c>
      <c r="K2492">
        <v>0</v>
      </c>
      <c r="L2492">
        <v>0</v>
      </c>
      <c r="M2492">
        <v>0</v>
      </c>
    </row>
    <row r="2493" spans="2:13" x14ac:dyDescent="0.2">
      <c r="B2493">
        <v>0</v>
      </c>
      <c r="C2493">
        <v>0</v>
      </c>
      <c r="D2493">
        <v>0</v>
      </c>
      <c r="E2493">
        <v>0</v>
      </c>
      <c r="F2493">
        <v>0</v>
      </c>
      <c r="G2493">
        <v>2222222</v>
      </c>
      <c r="H2493">
        <v>0</v>
      </c>
      <c r="I2493">
        <v>0</v>
      </c>
      <c r="J2493">
        <v>0</v>
      </c>
      <c r="K2493">
        <v>0</v>
      </c>
      <c r="L2493">
        <v>0</v>
      </c>
      <c r="M2493">
        <v>0</v>
      </c>
    </row>
    <row r="2494" spans="2:13" x14ac:dyDescent="0.2">
      <c r="B2494">
        <v>0</v>
      </c>
      <c r="C2494">
        <v>0</v>
      </c>
      <c r="D2494">
        <v>0</v>
      </c>
      <c r="E2494">
        <v>0</v>
      </c>
      <c r="F2494">
        <v>0</v>
      </c>
      <c r="G2494">
        <v>2222222</v>
      </c>
      <c r="H2494">
        <v>0</v>
      </c>
      <c r="I2494">
        <v>0</v>
      </c>
      <c r="J2494">
        <v>0</v>
      </c>
      <c r="K2494">
        <v>0</v>
      </c>
      <c r="L2494">
        <v>0</v>
      </c>
      <c r="M2494">
        <v>0</v>
      </c>
    </row>
    <row r="2495" spans="2:13" x14ac:dyDescent="0.2">
      <c r="B2495">
        <v>0</v>
      </c>
      <c r="C2495">
        <v>0</v>
      </c>
      <c r="D2495">
        <v>0</v>
      </c>
      <c r="E2495">
        <v>0</v>
      </c>
      <c r="F2495">
        <v>0</v>
      </c>
      <c r="G2495">
        <v>2222222</v>
      </c>
      <c r="H2495">
        <v>0</v>
      </c>
      <c r="I2495">
        <v>0</v>
      </c>
      <c r="J2495">
        <v>0</v>
      </c>
      <c r="K2495">
        <v>0</v>
      </c>
      <c r="L2495">
        <v>0</v>
      </c>
      <c r="M2495">
        <v>0</v>
      </c>
    </row>
    <row r="2496" spans="2:13" x14ac:dyDescent="0.2">
      <c r="B2496">
        <v>0</v>
      </c>
      <c r="C2496">
        <v>0</v>
      </c>
      <c r="D2496">
        <v>0</v>
      </c>
      <c r="E2496">
        <v>0</v>
      </c>
      <c r="F2496">
        <v>0</v>
      </c>
      <c r="G2496">
        <v>2222222</v>
      </c>
      <c r="H2496">
        <v>0</v>
      </c>
      <c r="I2496">
        <v>0</v>
      </c>
      <c r="J2496">
        <v>0</v>
      </c>
      <c r="K2496">
        <v>0</v>
      </c>
      <c r="L2496">
        <v>0</v>
      </c>
      <c r="M2496">
        <v>0</v>
      </c>
    </row>
    <row r="2497" spans="2:13" x14ac:dyDescent="0.2">
      <c r="B2497">
        <v>0</v>
      </c>
      <c r="C2497">
        <v>0</v>
      </c>
      <c r="D2497">
        <v>0</v>
      </c>
      <c r="E2497">
        <v>0</v>
      </c>
      <c r="F2497">
        <v>0</v>
      </c>
      <c r="G2497">
        <v>2222222</v>
      </c>
      <c r="H2497">
        <v>0</v>
      </c>
      <c r="I2497">
        <v>0</v>
      </c>
      <c r="J2497">
        <v>0</v>
      </c>
      <c r="K2497">
        <v>0</v>
      </c>
      <c r="L2497">
        <v>0</v>
      </c>
      <c r="M2497">
        <v>0</v>
      </c>
    </row>
    <row r="2498" spans="2:13" x14ac:dyDescent="0.2">
      <c r="B2498">
        <v>0</v>
      </c>
      <c r="C2498">
        <v>0</v>
      </c>
      <c r="D2498">
        <v>0</v>
      </c>
      <c r="E2498">
        <v>0</v>
      </c>
      <c r="F2498">
        <v>0</v>
      </c>
      <c r="G2498">
        <v>2222222</v>
      </c>
      <c r="H2498">
        <v>0</v>
      </c>
      <c r="I2498">
        <v>0</v>
      </c>
      <c r="J2498">
        <v>0</v>
      </c>
      <c r="K2498">
        <v>0</v>
      </c>
      <c r="L2498">
        <v>0</v>
      </c>
      <c r="M2498">
        <v>0</v>
      </c>
    </row>
    <row r="2499" spans="2:13" x14ac:dyDescent="0.2">
      <c r="B2499">
        <v>0</v>
      </c>
      <c r="C2499">
        <v>0</v>
      </c>
      <c r="D2499">
        <v>0</v>
      </c>
      <c r="E2499">
        <v>0</v>
      </c>
      <c r="F2499">
        <v>0</v>
      </c>
      <c r="G2499">
        <v>2222222</v>
      </c>
      <c r="H2499">
        <v>0</v>
      </c>
      <c r="I2499">
        <v>0</v>
      </c>
      <c r="J2499">
        <v>0</v>
      </c>
      <c r="K2499">
        <v>0</v>
      </c>
      <c r="L2499">
        <v>0</v>
      </c>
      <c r="M2499">
        <v>0</v>
      </c>
    </row>
    <row r="2500" spans="2:13" x14ac:dyDescent="0.2">
      <c r="B2500">
        <v>0</v>
      </c>
      <c r="C2500">
        <v>0</v>
      </c>
      <c r="D2500">
        <v>0</v>
      </c>
      <c r="E2500">
        <v>0</v>
      </c>
      <c r="F2500">
        <v>0</v>
      </c>
      <c r="G2500">
        <v>2222222</v>
      </c>
      <c r="H2500">
        <v>0</v>
      </c>
      <c r="I2500">
        <v>0</v>
      </c>
      <c r="J2500">
        <v>0</v>
      </c>
      <c r="K2500">
        <v>0</v>
      </c>
      <c r="L2500">
        <v>0</v>
      </c>
      <c r="M2500">
        <v>0</v>
      </c>
    </row>
    <row r="2501" spans="2:13" x14ac:dyDescent="0.2">
      <c r="B2501">
        <v>0</v>
      </c>
      <c r="C2501">
        <v>0</v>
      </c>
      <c r="D2501">
        <v>0</v>
      </c>
      <c r="E2501">
        <v>0</v>
      </c>
      <c r="F2501">
        <v>0</v>
      </c>
      <c r="G2501">
        <v>2222222</v>
      </c>
      <c r="H2501">
        <v>0</v>
      </c>
      <c r="I2501">
        <v>0</v>
      </c>
      <c r="J2501">
        <v>0</v>
      </c>
      <c r="K2501">
        <v>0</v>
      </c>
      <c r="L2501">
        <v>0</v>
      </c>
      <c r="M2501">
        <v>0</v>
      </c>
    </row>
    <row r="2502" spans="2:13" x14ac:dyDescent="0.2">
      <c r="B2502">
        <v>0</v>
      </c>
      <c r="C2502">
        <v>0</v>
      </c>
      <c r="D2502">
        <v>0</v>
      </c>
      <c r="E2502">
        <v>0</v>
      </c>
      <c r="F2502">
        <v>0</v>
      </c>
      <c r="G2502">
        <v>2222222</v>
      </c>
      <c r="H2502">
        <v>0</v>
      </c>
      <c r="I2502">
        <v>0</v>
      </c>
      <c r="J2502">
        <v>0</v>
      </c>
      <c r="K2502">
        <v>0</v>
      </c>
      <c r="L2502">
        <v>0</v>
      </c>
      <c r="M2502">
        <v>0</v>
      </c>
    </row>
    <row r="2503" spans="2:13" x14ac:dyDescent="0.2">
      <c r="B2503">
        <v>0</v>
      </c>
      <c r="C2503">
        <v>0</v>
      </c>
      <c r="D2503">
        <v>0</v>
      </c>
      <c r="E2503">
        <v>0</v>
      </c>
      <c r="F2503">
        <v>0</v>
      </c>
      <c r="G2503">
        <v>2222222</v>
      </c>
      <c r="H2503">
        <v>0</v>
      </c>
      <c r="I2503">
        <v>0</v>
      </c>
      <c r="J2503">
        <v>0</v>
      </c>
      <c r="K2503">
        <v>0</v>
      </c>
      <c r="L2503">
        <v>0</v>
      </c>
      <c r="M2503">
        <v>0</v>
      </c>
    </row>
    <row r="2504" spans="2:13" x14ac:dyDescent="0.2">
      <c r="B2504">
        <v>0</v>
      </c>
      <c r="C2504">
        <v>0</v>
      </c>
      <c r="D2504">
        <v>0</v>
      </c>
      <c r="E2504">
        <v>0</v>
      </c>
      <c r="F2504">
        <v>0</v>
      </c>
      <c r="G2504">
        <v>2222222</v>
      </c>
      <c r="H2504">
        <v>0</v>
      </c>
      <c r="I2504">
        <v>0</v>
      </c>
      <c r="J2504">
        <v>0</v>
      </c>
      <c r="K2504">
        <v>0</v>
      </c>
      <c r="L2504">
        <v>0</v>
      </c>
      <c r="M2504">
        <v>0</v>
      </c>
    </row>
    <row r="2505" spans="2:13" x14ac:dyDescent="0.2">
      <c r="B2505">
        <v>0</v>
      </c>
      <c r="C2505">
        <v>0</v>
      </c>
      <c r="D2505">
        <v>0</v>
      </c>
      <c r="E2505">
        <v>0</v>
      </c>
      <c r="F2505">
        <v>0</v>
      </c>
      <c r="G2505">
        <v>2222222</v>
      </c>
      <c r="H2505">
        <v>0</v>
      </c>
      <c r="I2505">
        <v>0</v>
      </c>
      <c r="J2505">
        <v>0</v>
      </c>
      <c r="K2505">
        <v>0</v>
      </c>
      <c r="L2505">
        <v>0</v>
      </c>
      <c r="M2505">
        <v>0</v>
      </c>
    </row>
    <row r="2506" spans="2:13" x14ac:dyDescent="0.2">
      <c r="B2506">
        <v>0</v>
      </c>
      <c r="C2506">
        <v>0</v>
      </c>
      <c r="D2506">
        <v>0</v>
      </c>
      <c r="E2506">
        <v>0</v>
      </c>
      <c r="F2506">
        <v>0</v>
      </c>
      <c r="G2506">
        <v>2222222</v>
      </c>
      <c r="H2506">
        <v>0</v>
      </c>
      <c r="I2506">
        <v>0</v>
      </c>
      <c r="J2506">
        <v>0</v>
      </c>
      <c r="K2506">
        <v>0</v>
      </c>
      <c r="L2506">
        <v>0</v>
      </c>
      <c r="M2506">
        <v>0</v>
      </c>
    </row>
    <row r="2507" spans="2:13" x14ac:dyDescent="0.2">
      <c r="B2507">
        <v>0</v>
      </c>
      <c r="C2507">
        <v>0</v>
      </c>
      <c r="D2507">
        <v>0</v>
      </c>
      <c r="E2507">
        <v>0</v>
      </c>
      <c r="F2507">
        <v>0</v>
      </c>
      <c r="G2507">
        <v>2222222</v>
      </c>
      <c r="H2507">
        <v>0</v>
      </c>
      <c r="I2507">
        <v>0</v>
      </c>
      <c r="J2507">
        <v>0</v>
      </c>
      <c r="K2507">
        <v>0</v>
      </c>
      <c r="L2507">
        <v>0</v>
      </c>
      <c r="M2507">
        <v>0</v>
      </c>
    </row>
    <row r="2508" spans="2:13" x14ac:dyDescent="0.2">
      <c r="B2508">
        <v>0</v>
      </c>
      <c r="C2508">
        <v>0</v>
      </c>
      <c r="D2508">
        <v>0</v>
      </c>
      <c r="E2508">
        <v>0</v>
      </c>
      <c r="F2508">
        <v>0</v>
      </c>
      <c r="G2508">
        <v>2222222</v>
      </c>
      <c r="H2508">
        <v>0</v>
      </c>
      <c r="I2508">
        <v>0</v>
      </c>
      <c r="J2508">
        <v>0</v>
      </c>
      <c r="K2508">
        <v>0</v>
      </c>
      <c r="L2508">
        <v>0</v>
      </c>
      <c r="M2508">
        <v>0</v>
      </c>
    </row>
    <row r="2509" spans="2:13" x14ac:dyDescent="0.2">
      <c r="B2509">
        <v>0</v>
      </c>
      <c r="C2509">
        <v>0</v>
      </c>
      <c r="D2509">
        <v>0</v>
      </c>
      <c r="E2509">
        <v>0</v>
      </c>
      <c r="F2509">
        <v>0</v>
      </c>
      <c r="G2509">
        <v>2222222</v>
      </c>
      <c r="H2509">
        <v>0</v>
      </c>
      <c r="I2509">
        <v>0</v>
      </c>
      <c r="J2509">
        <v>0</v>
      </c>
      <c r="K2509">
        <v>0</v>
      </c>
      <c r="L2509">
        <v>0</v>
      </c>
      <c r="M2509">
        <v>0</v>
      </c>
    </row>
    <row r="2510" spans="2:13" x14ac:dyDescent="0.2">
      <c r="B2510">
        <v>0</v>
      </c>
      <c r="C2510">
        <v>0</v>
      </c>
      <c r="D2510">
        <v>0</v>
      </c>
      <c r="E2510">
        <v>0</v>
      </c>
      <c r="F2510">
        <v>0</v>
      </c>
      <c r="G2510">
        <v>2222222</v>
      </c>
      <c r="H2510">
        <v>0</v>
      </c>
      <c r="I2510">
        <v>0</v>
      </c>
      <c r="J2510">
        <v>0</v>
      </c>
      <c r="K2510">
        <v>0</v>
      </c>
      <c r="L2510">
        <v>0</v>
      </c>
      <c r="M2510">
        <v>0</v>
      </c>
    </row>
    <row r="2511" spans="2:13" x14ac:dyDescent="0.2">
      <c r="B2511">
        <v>0</v>
      </c>
      <c r="C2511">
        <v>0</v>
      </c>
      <c r="D2511">
        <v>0</v>
      </c>
      <c r="E2511">
        <v>0</v>
      </c>
      <c r="F2511">
        <v>0</v>
      </c>
      <c r="G2511">
        <v>2222222</v>
      </c>
      <c r="H2511">
        <v>0</v>
      </c>
      <c r="I2511">
        <v>0</v>
      </c>
      <c r="J2511">
        <v>0</v>
      </c>
      <c r="K2511">
        <v>0</v>
      </c>
      <c r="L2511">
        <v>0</v>
      </c>
      <c r="M2511">
        <v>0</v>
      </c>
    </row>
    <row r="2512" spans="2:13" x14ac:dyDescent="0.2">
      <c r="B2512">
        <v>0</v>
      </c>
      <c r="C2512">
        <v>0</v>
      </c>
      <c r="D2512">
        <v>0</v>
      </c>
      <c r="E2512">
        <v>0</v>
      </c>
      <c r="F2512">
        <v>0</v>
      </c>
      <c r="G2512">
        <v>2222222</v>
      </c>
      <c r="H2512">
        <v>0</v>
      </c>
      <c r="I2512">
        <v>0</v>
      </c>
      <c r="J2512">
        <v>0</v>
      </c>
      <c r="K2512">
        <v>0</v>
      </c>
      <c r="L2512">
        <v>0</v>
      </c>
      <c r="M2512">
        <v>0</v>
      </c>
    </row>
    <row r="2513" spans="2:13" x14ac:dyDescent="0.2">
      <c r="B2513">
        <v>0</v>
      </c>
      <c r="C2513">
        <v>0</v>
      </c>
      <c r="D2513">
        <v>0</v>
      </c>
      <c r="E2513">
        <v>0</v>
      </c>
      <c r="F2513">
        <v>0</v>
      </c>
      <c r="G2513">
        <v>2222222</v>
      </c>
      <c r="H2513">
        <v>0</v>
      </c>
      <c r="I2513">
        <v>0</v>
      </c>
      <c r="J2513">
        <v>0</v>
      </c>
      <c r="K2513">
        <v>0</v>
      </c>
      <c r="L2513">
        <v>0</v>
      </c>
      <c r="M2513">
        <v>0</v>
      </c>
    </row>
    <row r="2514" spans="2:13" x14ac:dyDescent="0.2">
      <c r="B2514">
        <v>0</v>
      </c>
      <c r="C2514">
        <v>0</v>
      </c>
      <c r="D2514">
        <v>0</v>
      </c>
      <c r="E2514">
        <v>0</v>
      </c>
      <c r="F2514">
        <v>0</v>
      </c>
      <c r="G2514">
        <v>2222222</v>
      </c>
      <c r="H2514">
        <v>0</v>
      </c>
      <c r="I2514">
        <v>0</v>
      </c>
      <c r="J2514">
        <v>0</v>
      </c>
      <c r="K2514">
        <v>0</v>
      </c>
      <c r="L2514">
        <v>0</v>
      </c>
      <c r="M2514">
        <v>0</v>
      </c>
    </row>
    <row r="2515" spans="2:13" x14ac:dyDescent="0.2">
      <c r="B2515">
        <v>0</v>
      </c>
      <c r="C2515">
        <v>0</v>
      </c>
      <c r="D2515">
        <v>0</v>
      </c>
      <c r="E2515">
        <v>0</v>
      </c>
      <c r="F2515">
        <v>0</v>
      </c>
      <c r="G2515">
        <v>2222222</v>
      </c>
      <c r="H2515">
        <v>0</v>
      </c>
      <c r="I2515">
        <v>0</v>
      </c>
      <c r="J2515">
        <v>0</v>
      </c>
      <c r="K2515">
        <v>0</v>
      </c>
      <c r="L2515">
        <v>0</v>
      </c>
      <c r="M2515">
        <v>0</v>
      </c>
    </row>
    <row r="2516" spans="2:13" x14ac:dyDescent="0.2">
      <c r="B2516">
        <v>0</v>
      </c>
      <c r="C2516">
        <v>0</v>
      </c>
      <c r="D2516">
        <v>0</v>
      </c>
      <c r="E2516">
        <v>0</v>
      </c>
      <c r="F2516">
        <v>0</v>
      </c>
      <c r="G2516">
        <v>2222222</v>
      </c>
      <c r="H2516">
        <v>0</v>
      </c>
      <c r="I2516">
        <v>0</v>
      </c>
      <c r="J2516">
        <v>0</v>
      </c>
      <c r="K2516">
        <v>0</v>
      </c>
      <c r="L2516">
        <v>0</v>
      </c>
      <c r="M2516">
        <v>0</v>
      </c>
    </row>
    <row r="2517" spans="2:13" x14ac:dyDescent="0.2">
      <c r="B2517">
        <v>0</v>
      </c>
      <c r="C2517">
        <v>0</v>
      </c>
      <c r="D2517">
        <v>0</v>
      </c>
      <c r="E2517">
        <v>0</v>
      </c>
      <c r="F2517">
        <v>0</v>
      </c>
      <c r="G2517">
        <v>2222222</v>
      </c>
      <c r="H2517">
        <v>0</v>
      </c>
      <c r="I2517">
        <v>0</v>
      </c>
      <c r="J2517">
        <v>0</v>
      </c>
      <c r="K2517">
        <v>0</v>
      </c>
      <c r="L2517">
        <v>0</v>
      </c>
      <c r="M2517">
        <v>0</v>
      </c>
    </row>
    <row r="2518" spans="2:13" x14ac:dyDescent="0.2">
      <c r="B2518">
        <v>0</v>
      </c>
      <c r="C2518">
        <v>0</v>
      </c>
      <c r="D2518">
        <v>0</v>
      </c>
      <c r="E2518">
        <v>0</v>
      </c>
      <c r="F2518">
        <v>0</v>
      </c>
      <c r="G2518">
        <v>2222222</v>
      </c>
      <c r="H2518">
        <v>0</v>
      </c>
      <c r="I2518">
        <v>0</v>
      </c>
      <c r="J2518">
        <v>0</v>
      </c>
      <c r="K2518">
        <v>0</v>
      </c>
      <c r="L2518">
        <v>0</v>
      </c>
      <c r="M2518">
        <v>0</v>
      </c>
    </row>
    <row r="2519" spans="2:13" x14ac:dyDescent="0.2">
      <c r="B2519">
        <v>0</v>
      </c>
      <c r="C2519">
        <v>0</v>
      </c>
      <c r="D2519">
        <v>0</v>
      </c>
      <c r="E2519">
        <v>0</v>
      </c>
      <c r="F2519">
        <v>0</v>
      </c>
      <c r="G2519">
        <v>2222222</v>
      </c>
      <c r="H2519">
        <v>0</v>
      </c>
      <c r="I2519">
        <v>0</v>
      </c>
      <c r="J2519">
        <v>0</v>
      </c>
      <c r="K2519">
        <v>0</v>
      </c>
      <c r="L2519">
        <v>0</v>
      </c>
      <c r="M2519">
        <v>0</v>
      </c>
    </row>
    <row r="2520" spans="2:13" x14ac:dyDescent="0.2">
      <c r="B2520">
        <v>0</v>
      </c>
      <c r="C2520">
        <v>0</v>
      </c>
      <c r="D2520">
        <v>0</v>
      </c>
      <c r="E2520">
        <v>0</v>
      </c>
      <c r="F2520">
        <v>0</v>
      </c>
      <c r="G2520">
        <v>2222222</v>
      </c>
      <c r="H2520">
        <v>0</v>
      </c>
      <c r="I2520">
        <v>0</v>
      </c>
      <c r="J2520">
        <v>0</v>
      </c>
      <c r="K2520">
        <v>0</v>
      </c>
      <c r="L2520">
        <v>0</v>
      </c>
      <c r="M2520">
        <v>0</v>
      </c>
    </row>
    <row r="2521" spans="2:13" x14ac:dyDescent="0.2">
      <c r="B2521">
        <v>0</v>
      </c>
      <c r="C2521">
        <v>0</v>
      </c>
      <c r="D2521">
        <v>0</v>
      </c>
      <c r="E2521">
        <v>0</v>
      </c>
      <c r="F2521">
        <v>0</v>
      </c>
      <c r="G2521">
        <v>2222222</v>
      </c>
      <c r="H2521">
        <v>0</v>
      </c>
      <c r="I2521">
        <v>0</v>
      </c>
      <c r="J2521">
        <v>0</v>
      </c>
      <c r="K2521">
        <v>0</v>
      </c>
      <c r="L2521">
        <v>0</v>
      </c>
      <c r="M2521">
        <v>0</v>
      </c>
    </row>
    <row r="2522" spans="2:13" x14ac:dyDescent="0.2">
      <c r="B2522">
        <v>0</v>
      </c>
      <c r="C2522">
        <v>0</v>
      </c>
      <c r="D2522">
        <v>0</v>
      </c>
      <c r="E2522">
        <v>0</v>
      </c>
      <c r="F2522">
        <v>0</v>
      </c>
      <c r="G2522">
        <v>2222222</v>
      </c>
      <c r="H2522">
        <v>0</v>
      </c>
      <c r="I2522">
        <v>0</v>
      </c>
      <c r="J2522">
        <v>0</v>
      </c>
      <c r="K2522">
        <v>0</v>
      </c>
      <c r="L2522">
        <v>0</v>
      </c>
      <c r="M2522">
        <v>0</v>
      </c>
    </row>
    <row r="2523" spans="2:13" x14ac:dyDescent="0.2">
      <c r="B2523">
        <v>0</v>
      </c>
      <c r="C2523">
        <v>0</v>
      </c>
      <c r="D2523">
        <v>0</v>
      </c>
      <c r="E2523">
        <v>0</v>
      </c>
      <c r="F2523">
        <v>0</v>
      </c>
      <c r="G2523">
        <v>2222222</v>
      </c>
      <c r="H2523">
        <v>0</v>
      </c>
      <c r="I2523">
        <v>0</v>
      </c>
      <c r="J2523">
        <v>0</v>
      </c>
      <c r="K2523">
        <v>0</v>
      </c>
      <c r="L2523">
        <v>0</v>
      </c>
      <c r="M2523">
        <v>0</v>
      </c>
    </row>
    <row r="2524" spans="2:13" x14ac:dyDescent="0.2">
      <c r="B2524">
        <v>0</v>
      </c>
      <c r="C2524">
        <v>0</v>
      </c>
      <c r="D2524">
        <v>0</v>
      </c>
      <c r="E2524">
        <v>0</v>
      </c>
      <c r="F2524">
        <v>0</v>
      </c>
      <c r="G2524">
        <v>2222222</v>
      </c>
      <c r="H2524">
        <v>0</v>
      </c>
      <c r="I2524">
        <v>0</v>
      </c>
      <c r="J2524">
        <v>0</v>
      </c>
      <c r="K2524">
        <v>0</v>
      </c>
      <c r="L2524">
        <v>0</v>
      </c>
      <c r="M2524">
        <v>0</v>
      </c>
    </row>
    <row r="2525" spans="2:13" x14ac:dyDescent="0.2">
      <c r="B2525">
        <v>0</v>
      </c>
      <c r="C2525">
        <v>0</v>
      </c>
      <c r="D2525">
        <v>0</v>
      </c>
      <c r="E2525">
        <v>0</v>
      </c>
      <c r="F2525">
        <v>0</v>
      </c>
      <c r="G2525">
        <v>2222222</v>
      </c>
      <c r="H2525">
        <v>0</v>
      </c>
      <c r="I2525">
        <v>0</v>
      </c>
      <c r="J2525">
        <v>0</v>
      </c>
      <c r="K2525">
        <v>0</v>
      </c>
      <c r="L2525">
        <v>0</v>
      </c>
      <c r="M2525">
        <v>0</v>
      </c>
    </row>
    <row r="2526" spans="2:13" x14ac:dyDescent="0.2">
      <c r="B2526">
        <v>0</v>
      </c>
      <c r="C2526">
        <v>0</v>
      </c>
      <c r="D2526">
        <v>0</v>
      </c>
      <c r="E2526">
        <v>0</v>
      </c>
      <c r="F2526">
        <v>0</v>
      </c>
      <c r="G2526">
        <v>2222222</v>
      </c>
      <c r="H2526">
        <v>0</v>
      </c>
      <c r="I2526">
        <v>0</v>
      </c>
      <c r="J2526">
        <v>0</v>
      </c>
      <c r="K2526">
        <v>0</v>
      </c>
      <c r="L2526">
        <v>0</v>
      </c>
      <c r="M2526">
        <v>0</v>
      </c>
    </row>
    <row r="2527" spans="2:13" x14ac:dyDescent="0.2">
      <c r="B2527">
        <v>0</v>
      </c>
      <c r="C2527">
        <v>0</v>
      </c>
      <c r="D2527">
        <v>0</v>
      </c>
      <c r="E2527">
        <v>0</v>
      </c>
      <c r="F2527">
        <v>0</v>
      </c>
      <c r="G2527">
        <v>2222222</v>
      </c>
      <c r="H2527">
        <v>0</v>
      </c>
      <c r="I2527">
        <v>0</v>
      </c>
      <c r="J2527">
        <v>0</v>
      </c>
      <c r="K2527">
        <v>0</v>
      </c>
      <c r="L2527">
        <v>0</v>
      </c>
      <c r="M2527">
        <v>0</v>
      </c>
    </row>
    <row r="2528" spans="2:13" x14ac:dyDescent="0.2">
      <c r="B2528">
        <v>0</v>
      </c>
      <c r="C2528">
        <v>0</v>
      </c>
      <c r="D2528">
        <v>0</v>
      </c>
      <c r="E2528">
        <v>0</v>
      </c>
      <c r="F2528">
        <v>0</v>
      </c>
      <c r="G2528">
        <v>2222222</v>
      </c>
      <c r="H2528">
        <v>0</v>
      </c>
      <c r="I2528">
        <v>0</v>
      </c>
      <c r="J2528">
        <v>0</v>
      </c>
      <c r="K2528">
        <v>0</v>
      </c>
      <c r="L2528">
        <v>0</v>
      </c>
      <c r="M2528">
        <v>0</v>
      </c>
    </row>
    <row r="2529" spans="2:13" x14ac:dyDescent="0.2">
      <c r="B2529">
        <v>0</v>
      </c>
      <c r="C2529">
        <v>0</v>
      </c>
      <c r="D2529">
        <v>0</v>
      </c>
      <c r="E2529">
        <v>0</v>
      </c>
      <c r="F2529">
        <v>0</v>
      </c>
      <c r="G2529">
        <v>2222222</v>
      </c>
      <c r="H2529">
        <v>0</v>
      </c>
      <c r="I2529">
        <v>0</v>
      </c>
      <c r="J2529">
        <v>0</v>
      </c>
      <c r="K2529">
        <v>0</v>
      </c>
      <c r="L2529">
        <v>0</v>
      </c>
      <c r="M2529">
        <v>0</v>
      </c>
    </row>
    <row r="2530" spans="2:13" x14ac:dyDescent="0.2">
      <c r="B2530">
        <v>0</v>
      </c>
      <c r="C2530">
        <v>0</v>
      </c>
      <c r="D2530">
        <v>0</v>
      </c>
      <c r="E2530">
        <v>0</v>
      </c>
      <c r="F2530">
        <v>0</v>
      </c>
      <c r="G2530">
        <v>2222222</v>
      </c>
      <c r="H2530">
        <v>0</v>
      </c>
      <c r="I2530">
        <v>0</v>
      </c>
      <c r="J2530">
        <v>0</v>
      </c>
      <c r="K2530">
        <v>0</v>
      </c>
      <c r="L2530">
        <v>0</v>
      </c>
      <c r="M2530">
        <v>0</v>
      </c>
    </row>
    <row r="2531" spans="2:13" x14ac:dyDescent="0.2">
      <c r="B2531">
        <v>0</v>
      </c>
      <c r="C2531">
        <v>0</v>
      </c>
      <c r="D2531">
        <v>0</v>
      </c>
      <c r="E2531">
        <v>0</v>
      </c>
      <c r="F2531">
        <v>0</v>
      </c>
      <c r="G2531">
        <v>2222222</v>
      </c>
      <c r="H2531">
        <v>0</v>
      </c>
      <c r="I2531">
        <v>0</v>
      </c>
      <c r="J2531">
        <v>0</v>
      </c>
      <c r="K2531">
        <v>0</v>
      </c>
      <c r="L2531">
        <v>0</v>
      </c>
      <c r="M2531">
        <v>0</v>
      </c>
    </row>
    <row r="2532" spans="2:13" x14ac:dyDescent="0.2">
      <c r="B2532">
        <v>0</v>
      </c>
      <c r="C2532">
        <v>0</v>
      </c>
      <c r="D2532">
        <v>0</v>
      </c>
      <c r="E2532">
        <v>0</v>
      </c>
      <c r="F2532">
        <v>0</v>
      </c>
      <c r="G2532">
        <v>2222222</v>
      </c>
      <c r="H2532">
        <v>0</v>
      </c>
      <c r="I2532">
        <v>0</v>
      </c>
      <c r="J2532">
        <v>0</v>
      </c>
      <c r="K2532">
        <v>0</v>
      </c>
      <c r="L2532">
        <v>0</v>
      </c>
      <c r="M2532">
        <v>0</v>
      </c>
    </row>
    <row r="2533" spans="2:13" x14ac:dyDescent="0.2">
      <c r="B2533">
        <v>0</v>
      </c>
      <c r="C2533">
        <v>0</v>
      </c>
      <c r="D2533">
        <v>0</v>
      </c>
      <c r="E2533">
        <v>0</v>
      </c>
      <c r="F2533">
        <v>0</v>
      </c>
      <c r="G2533">
        <v>2222222</v>
      </c>
      <c r="H2533">
        <v>0</v>
      </c>
      <c r="I2533">
        <v>0</v>
      </c>
      <c r="J2533">
        <v>0</v>
      </c>
      <c r="K2533">
        <v>0</v>
      </c>
      <c r="L2533">
        <v>0</v>
      </c>
      <c r="M2533">
        <v>0</v>
      </c>
    </row>
    <row r="2534" spans="2:13" x14ac:dyDescent="0.2">
      <c r="B2534">
        <v>0</v>
      </c>
      <c r="C2534">
        <v>0</v>
      </c>
      <c r="D2534">
        <v>0</v>
      </c>
      <c r="E2534">
        <v>0</v>
      </c>
      <c r="F2534">
        <v>0</v>
      </c>
      <c r="G2534">
        <v>2222222</v>
      </c>
      <c r="H2534">
        <v>0</v>
      </c>
      <c r="I2534">
        <v>0</v>
      </c>
      <c r="J2534">
        <v>0</v>
      </c>
      <c r="K2534">
        <v>0</v>
      </c>
      <c r="L2534">
        <v>0</v>
      </c>
      <c r="M2534">
        <v>0</v>
      </c>
    </row>
    <row r="2535" spans="2:13" x14ac:dyDescent="0.2">
      <c r="B2535">
        <v>0</v>
      </c>
      <c r="C2535">
        <v>0</v>
      </c>
      <c r="D2535">
        <v>0</v>
      </c>
      <c r="E2535">
        <v>0</v>
      </c>
      <c r="F2535">
        <v>0</v>
      </c>
      <c r="G2535">
        <v>2222222</v>
      </c>
      <c r="H2535">
        <v>0</v>
      </c>
      <c r="I2535">
        <v>0</v>
      </c>
      <c r="J2535">
        <v>0</v>
      </c>
      <c r="K2535">
        <v>0</v>
      </c>
      <c r="L2535">
        <v>0</v>
      </c>
      <c r="M2535">
        <v>0</v>
      </c>
    </row>
    <row r="2536" spans="2:13" x14ac:dyDescent="0.2">
      <c r="B2536">
        <v>0</v>
      </c>
      <c r="C2536">
        <v>0</v>
      </c>
      <c r="D2536">
        <v>0</v>
      </c>
      <c r="E2536">
        <v>0</v>
      </c>
      <c r="F2536">
        <v>0</v>
      </c>
      <c r="G2536">
        <v>2222222</v>
      </c>
      <c r="H2536">
        <v>0</v>
      </c>
      <c r="I2536">
        <v>0</v>
      </c>
      <c r="J2536">
        <v>0</v>
      </c>
      <c r="K2536">
        <v>0</v>
      </c>
      <c r="L2536">
        <v>0</v>
      </c>
      <c r="M2536">
        <v>0</v>
      </c>
    </row>
    <row r="2537" spans="2:13" x14ac:dyDescent="0.2">
      <c r="B2537">
        <v>0</v>
      </c>
      <c r="C2537">
        <v>0</v>
      </c>
      <c r="D2537">
        <v>0</v>
      </c>
      <c r="E2537">
        <v>0</v>
      </c>
      <c r="F2537">
        <v>0</v>
      </c>
      <c r="G2537">
        <v>2222222</v>
      </c>
      <c r="H2537">
        <v>0</v>
      </c>
      <c r="I2537">
        <v>0</v>
      </c>
      <c r="J2537">
        <v>0</v>
      </c>
      <c r="K2537">
        <v>0</v>
      </c>
      <c r="L2537">
        <v>0</v>
      </c>
      <c r="M2537">
        <v>0</v>
      </c>
    </row>
    <row r="2538" spans="2:13" x14ac:dyDescent="0.2">
      <c r="B2538">
        <v>0</v>
      </c>
      <c r="C2538">
        <v>0</v>
      </c>
      <c r="D2538">
        <v>0</v>
      </c>
      <c r="E2538">
        <v>0</v>
      </c>
      <c r="F2538">
        <v>0</v>
      </c>
      <c r="G2538">
        <v>2222222</v>
      </c>
      <c r="H2538">
        <v>0</v>
      </c>
      <c r="I2538">
        <v>0</v>
      </c>
      <c r="J2538">
        <v>0</v>
      </c>
      <c r="K2538">
        <v>0</v>
      </c>
      <c r="L2538">
        <v>0</v>
      </c>
      <c r="M2538">
        <v>0</v>
      </c>
    </row>
    <row r="2539" spans="2:13" x14ac:dyDescent="0.2">
      <c r="B2539">
        <v>0</v>
      </c>
      <c r="C2539">
        <v>0</v>
      </c>
      <c r="D2539">
        <v>0</v>
      </c>
      <c r="E2539">
        <v>0</v>
      </c>
      <c r="F2539">
        <v>0</v>
      </c>
      <c r="G2539">
        <v>2222222</v>
      </c>
      <c r="H2539">
        <v>0</v>
      </c>
      <c r="I2539">
        <v>0</v>
      </c>
      <c r="J2539">
        <v>0</v>
      </c>
      <c r="K2539">
        <v>0</v>
      </c>
      <c r="L2539">
        <v>0</v>
      </c>
      <c r="M2539">
        <v>0</v>
      </c>
    </row>
    <row r="2540" spans="2:13" x14ac:dyDescent="0.2">
      <c r="B2540">
        <v>0</v>
      </c>
      <c r="C2540">
        <v>0</v>
      </c>
      <c r="D2540">
        <v>0</v>
      </c>
      <c r="E2540">
        <v>0</v>
      </c>
      <c r="F2540">
        <v>0</v>
      </c>
      <c r="G2540">
        <v>2222222</v>
      </c>
      <c r="H2540">
        <v>0</v>
      </c>
      <c r="I2540">
        <v>0</v>
      </c>
      <c r="J2540">
        <v>0</v>
      </c>
      <c r="K2540">
        <v>0</v>
      </c>
      <c r="L2540">
        <v>0</v>
      </c>
      <c r="M2540">
        <v>0</v>
      </c>
    </row>
    <row r="2541" spans="2:13" x14ac:dyDescent="0.2">
      <c r="B2541">
        <v>0</v>
      </c>
      <c r="C2541">
        <v>0</v>
      </c>
      <c r="D2541">
        <v>0</v>
      </c>
      <c r="E2541">
        <v>0</v>
      </c>
      <c r="F2541">
        <v>0</v>
      </c>
      <c r="G2541">
        <v>2222222</v>
      </c>
      <c r="H2541">
        <v>0</v>
      </c>
      <c r="I2541">
        <v>0</v>
      </c>
      <c r="J2541">
        <v>0</v>
      </c>
      <c r="K2541">
        <v>0</v>
      </c>
      <c r="L2541">
        <v>0</v>
      </c>
      <c r="M2541">
        <v>0</v>
      </c>
    </row>
    <row r="2542" spans="2:13" x14ac:dyDescent="0.2">
      <c r="B2542">
        <v>0</v>
      </c>
      <c r="C2542">
        <v>0</v>
      </c>
      <c r="D2542">
        <v>0</v>
      </c>
      <c r="E2542">
        <v>0</v>
      </c>
      <c r="F2542">
        <v>0</v>
      </c>
      <c r="G2542">
        <v>2222222</v>
      </c>
      <c r="H2542">
        <v>0</v>
      </c>
      <c r="I2542">
        <v>0</v>
      </c>
      <c r="J2542">
        <v>0</v>
      </c>
      <c r="K2542">
        <v>0</v>
      </c>
      <c r="L2542">
        <v>0</v>
      </c>
      <c r="M2542">
        <v>0</v>
      </c>
    </row>
    <row r="2543" spans="2:13" x14ac:dyDescent="0.2">
      <c r="B2543">
        <v>0</v>
      </c>
      <c r="C2543">
        <v>0</v>
      </c>
      <c r="D2543">
        <v>0</v>
      </c>
      <c r="E2543">
        <v>0</v>
      </c>
      <c r="F2543">
        <v>0</v>
      </c>
      <c r="G2543">
        <v>2222222</v>
      </c>
      <c r="H2543">
        <v>0</v>
      </c>
      <c r="I2543">
        <v>0</v>
      </c>
      <c r="J2543">
        <v>0</v>
      </c>
      <c r="K2543">
        <v>0</v>
      </c>
      <c r="L2543">
        <v>0</v>
      </c>
      <c r="M2543">
        <v>0</v>
      </c>
    </row>
    <row r="2544" spans="2:13" x14ac:dyDescent="0.2">
      <c r="B2544">
        <v>0</v>
      </c>
      <c r="C2544">
        <v>0</v>
      </c>
      <c r="D2544">
        <v>0</v>
      </c>
      <c r="E2544">
        <v>0</v>
      </c>
      <c r="F2544">
        <v>0</v>
      </c>
      <c r="G2544">
        <v>2222222</v>
      </c>
      <c r="H2544">
        <v>0</v>
      </c>
      <c r="I2544">
        <v>0</v>
      </c>
      <c r="J2544">
        <v>0</v>
      </c>
      <c r="K2544">
        <v>0</v>
      </c>
      <c r="L2544">
        <v>0</v>
      </c>
      <c r="M2544">
        <v>0</v>
      </c>
    </row>
    <row r="2545" spans="2:13" x14ac:dyDescent="0.2">
      <c r="B2545">
        <v>0</v>
      </c>
      <c r="C2545">
        <v>0</v>
      </c>
      <c r="D2545">
        <v>0</v>
      </c>
      <c r="E2545">
        <v>0</v>
      </c>
      <c r="F2545">
        <v>0</v>
      </c>
      <c r="G2545">
        <v>2222222</v>
      </c>
      <c r="H2545">
        <v>0</v>
      </c>
      <c r="I2545">
        <v>0</v>
      </c>
      <c r="J2545">
        <v>0</v>
      </c>
      <c r="K2545">
        <v>0</v>
      </c>
      <c r="L2545">
        <v>0</v>
      </c>
      <c r="M2545">
        <v>0</v>
      </c>
    </row>
    <row r="2546" spans="2:13" x14ac:dyDescent="0.2">
      <c r="B2546">
        <v>0</v>
      </c>
      <c r="C2546">
        <v>0</v>
      </c>
      <c r="D2546">
        <v>0</v>
      </c>
      <c r="E2546">
        <v>0</v>
      </c>
      <c r="F2546">
        <v>0</v>
      </c>
      <c r="G2546">
        <v>2222222</v>
      </c>
      <c r="H2546">
        <v>0</v>
      </c>
      <c r="I2546">
        <v>0</v>
      </c>
      <c r="J2546">
        <v>0</v>
      </c>
      <c r="K2546">
        <v>0</v>
      </c>
      <c r="L2546">
        <v>0</v>
      </c>
      <c r="M2546">
        <v>0</v>
      </c>
    </row>
    <row r="2547" spans="2:13" x14ac:dyDescent="0.2">
      <c r="B2547">
        <v>0</v>
      </c>
      <c r="C2547">
        <v>0</v>
      </c>
      <c r="D2547">
        <v>0</v>
      </c>
      <c r="E2547">
        <v>0</v>
      </c>
      <c r="F2547">
        <v>0</v>
      </c>
      <c r="G2547">
        <v>2222222</v>
      </c>
      <c r="H2547">
        <v>0</v>
      </c>
      <c r="I2547">
        <v>0</v>
      </c>
      <c r="J2547">
        <v>0</v>
      </c>
      <c r="K2547">
        <v>0</v>
      </c>
      <c r="L2547">
        <v>0</v>
      </c>
      <c r="M2547">
        <v>0</v>
      </c>
    </row>
    <row r="2548" spans="2:13" x14ac:dyDescent="0.2">
      <c r="B2548">
        <v>0</v>
      </c>
      <c r="C2548">
        <v>0</v>
      </c>
      <c r="D2548">
        <v>0</v>
      </c>
      <c r="E2548">
        <v>0</v>
      </c>
      <c r="F2548">
        <v>0</v>
      </c>
      <c r="G2548">
        <v>2222222</v>
      </c>
      <c r="H2548">
        <v>0</v>
      </c>
      <c r="I2548">
        <v>0</v>
      </c>
      <c r="J2548">
        <v>0</v>
      </c>
      <c r="K2548">
        <v>0</v>
      </c>
      <c r="L2548">
        <v>0</v>
      </c>
      <c r="M2548">
        <v>0</v>
      </c>
    </row>
    <row r="2549" spans="2:13" x14ac:dyDescent="0.2">
      <c r="B2549">
        <v>0</v>
      </c>
      <c r="C2549">
        <v>0</v>
      </c>
      <c r="D2549">
        <v>0</v>
      </c>
      <c r="E2549">
        <v>0</v>
      </c>
      <c r="F2549">
        <v>0</v>
      </c>
      <c r="G2549">
        <v>2222222</v>
      </c>
      <c r="H2549">
        <v>0</v>
      </c>
      <c r="I2549">
        <v>0</v>
      </c>
      <c r="J2549">
        <v>0</v>
      </c>
      <c r="K2549">
        <v>0</v>
      </c>
      <c r="L2549">
        <v>0</v>
      </c>
      <c r="M2549">
        <v>0</v>
      </c>
    </row>
    <row r="2550" spans="2:13" x14ac:dyDescent="0.2">
      <c r="B2550">
        <v>0</v>
      </c>
      <c r="C2550">
        <v>0</v>
      </c>
      <c r="D2550">
        <v>0</v>
      </c>
      <c r="E2550">
        <v>0</v>
      </c>
      <c r="F2550">
        <v>0</v>
      </c>
      <c r="G2550">
        <v>2222222</v>
      </c>
      <c r="H2550">
        <v>0</v>
      </c>
      <c r="I2550">
        <v>0</v>
      </c>
      <c r="J2550">
        <v>0</v>
      </c>
      <c r="K2550">
        <v>0</v>
      </c>
      <c r="L2550">
        <v>0</v>
      </c>
      <c r="M2550">
        <v>0</v>
      </c>
    </row>
    <row r="2551" spans="2:13" x14ac:dyDescent="0.2">
      <c r="B2551">
        <v>0</v>
      </c>
      <c r="C2551">
        <v>0</v>
      </c>
      <c r="D2551">
        <v>0</v>
      </c>
      <c r="E2551">
        <v>0</v>
      </c>
      <c r="F2551">
        <v>0</v>
      </c>
      <c r="G2551">
        <v>2222222</v>
      </c>
      <c r="H2551">
        <v>0</v>
      </c>
      <c r="I2551">
        <v>0</v>
      </c>
      <c r="J2551">
        <v>0</v>
      </c>
      <c r="K2551">
        <v>0</v>
      </c>
      <c r="L2551">
        <v>0</v>
      </c>
      <c r="M2551">
        <v>0</v>
      </c>
    </row>
    <row r="2552" spans="2:13" x14ac:dyDescent="0.2">
      <c r="B2552">
        <v>0</v>
      </c>
      <c r="C2552">
        <v>0</v>
      </c>
      <c r="D2552">
        <v>0</v>
      </c>
      <c r="E2552">
        <v>0</v>
      </c>
      <c r="F2552">
        <v>0</v>
      </c>
      <c r="G2552">
        <v>2222222</v>
      </c>
      <c r="H2552">
        <v>0</v>
      </c>
      <c r="I2552">
        <v>0</v>
      </c>
      <c r="J2552">
        <v>0</v>
      </c>
      <c r="K2552">
        <v>0</v>
      </c>
      <c r="L2552">
        <v>0</v>
      </c>
      <c r="M2552">
        <v>0</v>
      </c>
    </row>
    <row r="2553" spans="2:13" x14ac:dyDescent="0.2">
      <c r="B2553">
        <v>0</v>
      </c>
      <c r="C2553">
        <v>0</v>
      </c>
      <c r="D2553">
        <v>0</v>
      </c>
      <c r="E2553">
        <v>0</v>
      </c>
      <c r="F2553">
        <v>0</v>
      </c>
      <c r="G2553">
        <v>2222222</v>
      </c>
      <c r="H2553">
        <v>0</v>
      </c>
      <c r="I2553">
        <v>0</v>
      </c>
      <c r="J2553">
        <v>0</v>
      </c>
      <c r="K2553">
        <v>0</v>
      </c>
      <c r="L2553">
        <v>0</v>
      </c>
      <c r="M2553">
        <v>0</v>
      </c>
    </row>
    <row r="2554" spans="2:13" x14ac:dyDescent="0.2">
      <c r="B2554">
        <v>0</v>
      </c>
      <c r="C2554">
        <v>0</v>
      </c>
      <c r="D2554">
        <v>0</v>
      </c>
      <c r="E2554">
        <v>0</v>
      </c>
      <c r="F2554">
        <v>0</v>
      </c>
      <c r="G2554">
        <v>2222222</v>
      </c>
      <c r="H2554">
        <v>0</v>
      </c>
      <c r="I2554">
        <v>0</v>
      </c>
      <c r="J2554">
        <v>0</v>
      </c>
      <c r="K2554">
        <v>0</v>
      </c>
      <c r="L2554">
        <v>0</v>
      </c>
      <c r="M2554">
        <v>0</v>
      </c>
    </row>
    <row r="2555" spans="2:13" x14ac:dyDescent="0.2">
      <c r="B2555">
        <v>0</v>
      </c>
      <c r="C2555">
        <v>0</v>
      </c>
      <c r="D2555">
        <v>0</v>
      </c>
      <c r="E2555">
        <v>0</v>
      </c>
      <c r="F2555">
        <v>0</v>
      </c>
      <c r="G2555">
        <v>2222222</v>
      </c>
      <c r="H2555">
        <v>0</v>
      </c>
      <c r="I2555">
        <v>0</v>
      </c>
      <c r="J2555">
        <v>0</v>
      </c>
      <c r="K2555">
        <v>0</v>
      </c>
      <c r="L2555">
        <v>0</v>
      </c>
      <c r="M2555">
        <v>0</v>
      </c>
    </row>
    <row r="2556" spans="2:13" x14ac:dyDescent="0.2">
      <c r="B2556">
        <v>0</v>
      </c>
      <c r="C2556">
        <v>0</v>
      </c>
      <c r="D2556">
        <v>0</v>
      </c>
      <c r="E2556">
        <v>0</v>
      </c>
      <c r="F2556">
        <v>0</v>
      </c>
      <c r="G2556">
        <v>2222222</v>
      </c>
      <c r="H2556">
        <v>0</v>
      </c>
      <c r="I2556">
        <v>0</v>
      </c>
      <c r="J2556">
        <v>0</v>
      </c>
      <c r="K2556">
        <v>0</v>
      </c>
      <c r="L2556">
        <v>0</v>
      </c>
      <c r="M2556">
        <v>0</v>
      </c>
    </row>
    <row r="2557" spans="2:13" x14ac:dyDescent="0.2">
      <c r="B2557">
        <v>0</v>
      </c>
      <c r="C2557">
        <v>0</v>
      </c>
      <c r="D2557">
        <v>0</v>
      </c>
      <c r="E2557">
        <v>0</v>
      </c>
      <c r="F2557">
        <v>0</v>
      </c>
      <c r="G2557">
        <v>2222222</v>
      </c>
      <c r="H2557">
        <v>0</v>
      </c>
      <c r="I2557">
        <v>0</v>
      </c>
      <c r="J2557">
        <v>0</v>
      </c>
      <c r="K2557">
        <v>0</v>
      </c>
      <c r="L2557">
        <v>0</v>
      </c>
      <c r="M2557">
        <v>0</v>
      </c>
    </row>
    <row r="2558" spans="2:13" x14ac:dyDescent="0.2">
      <c r="B2558">
        <v>0</v>
      </c>
      <c r="C2558">
        <v>0</v>
      </c>
      <c r="D2558">
        <v>0</v>
      </c>
      <c r="E2558">
        <v>0</v>
      </c>
      <c r="F2558">
        <v>0</v>
      </c>
      <c r="G2558">
        <v>2222222</v>
      </c>
      <c r="H2558">
        <v>0</v>
      </c>
      <c r="I2558">
        <v>0</v>
      </c>
      <c r="J2558">
        <v>0</v>
      </c>
      <c r="K2558">
        <v>0</v>
      </c>
      <c r="L2558">
        <v>0</v>
      </c>
      <c r="M2558">
        <v>0</v>
      </c>
    </row>
    <row r="2559" spans="2:13" x14ac:dyDescent="0.2">
      <c r="B2559">
        <v>0</v>
      </c>
      <c r="C2559">
        <v>0</v>
      </c>
      <c r="D2559">
        <v>0</v>
      </c>
      <c r="E2559">
        <v>0</v>
      </c>
      <c r="F2559">
        <v>0</v>
      </c>
      <c r="G2559">
        <v>2222222</v>
      </c>
      <c r="H2559">
        <v>0</v>
      </c>
      <c r="I2559">
        <v>0</v>
      </c>
      <c r="J2559">
        <v>0</v>
      </c>
      <c r="K2559">
        <v>0</v>
      </c>
      <c r="L2559">
        <v>0</v>
      </c>
      <c r="M2559">
        <v>0</v>
      </c>
    </row>
    <row r="2560" spans="2:13" x14ac:dyDescent="0.2">
      <c r="B2560">
        <v>0</v>
      </c>
      <c r="C2560">
        <v>0</v>
      </c>
      <c r="D2560">
        <v>0</v>
      </c>
      <c r="E2560">
        <v>0</v>
      </c>
      <c r="F2560">
        <v>0</v>
      </c>
      <c r="G2560">
        <v>2222222</v>
      </c>
      <c r="H2560">
        <v>0</v>
      </c>
      <c r="I2560">
        <v>0</v>
      </c>
      <c r="J2560">
        <v>0</v>
      </c>
      <c r="K2560">
        <v>0</v>
      </c>
      <c r="L2560">
        <v>0</v>
      </c>
      <c r="M2560">
        <v>0</v>
      </c>
    </row>
    <row r="2561" spans="2:13" x14ac:dyDescent="0.2">
      <c r="B2561">
        <v>0</v>
      </c>
      <c r="C2561">
        <v>0</v>
      </c>
      <c r="D2561">
        <v>0</v>
      </c>
      <c r="E2561">
        <v>0</v>
      </c>
      <c r="F2561">
        <v>0</v>
      </c>
      <c r="G2561">
        <v>2222222</v>
      </c>
      <c r="H2561">
        <v>0</v>
      </c>
      <c r="I2561">
        <v>0</v>
      </c>
      <c r="J2561">
        <v>0</v>
      </c>
      <c r="K2561">
        <v>0</v>
      </c>
      <c r="L2561">
        <v>0</v>
      </c>
      <c r="M2561">
        <v>0</v>
      </c>
    </row>
    <row r="2562" spans="2:13" x14ac:dyDescent="0.2">
      <c r="B2562">
        <v>0</v>
      </c>
      <c r="C2562">
        <v>0</v>
      </c>
      <c r="D2562">
        <v>0</v>
      </c>
      <c r="E2562">
        <v>0</v>
      </c>
      <c r="F2562">
        <v>0</v>
      </c>
      <c r="G2562">
        <v>2222222</v>
      </c>
      <c r="H2562">
        <v>0</v>
      </c>
      <c r="I2562">
        <v>0</v>
      </c>
      <c r="J2562">
        <v>0</v>
      </c>
      <c r="K2562">
        <v>0</v>
      </c>
      <c r="L2562">
        <v>0</v>
      </c>
      <c r="M2562">
        <v>0</v>
      </c>
    </row>
    <row r="2563" spans="2:13" x14ac:dyDescent="0.2">
      <c r="B2563">
        <v>0</v>
      </c>
      <c r="C2563">
        <v>0</v>
      </c>
      <c r="D2563">
        <v>0</v>
      </c>
      <c r="E2563">
        <v>0</v>
      </c>
      <c r="F2563">
        <v>0</v>
      </c>
      <c r="G2563">
        <v>2222222</v>
      </c>
      <c r="H2563">
        <v>0</v>
      </c>
      <c r="I2563">
        <v>0</v>
      </c>
      <c r="J2563">
        <v>0</v>
      </c>
      <c r="K2563">
        <v>0</v>
      </c>
      <c r="L2563">
        <v>0</v>
      </c>
      <c r="M2563">
        <v>0</v>
      </c>
    </row>
    <row r="2564" spans="2:13" x14ac:dyDescent="0.2">
      <c r="B2564">
        <v>0</v>
      </c>
      <c r="C2564">
        <v>0</v>
      </c>
      <c r="D2564">
        <v>0</v>
      </c>
      <c r="E2564">
        <v>0</v>
      </c>
      <c r="F2564">
        <v>0</v>
      </c>
      <c r="G2564">
        <v>2222222</v>
      </c>
      <c r="H2564">
        <v>0</v>
      </c>
      <c r="I2564">
        <v>0</v>
      </c>
      <c r="J2564">
        <v>0</v>
      </c>
      <c r="K2564">
        <v>0</v>
      </c>
      <c r="L2564">
        <v>0</v>
      </c>
      <c r="M2564">
        <v>0</v>
      </c>
    </row>
    <row r="2565" spans="2:13" x14ac:dyDescent="0.2">
      <c r="B2565">
        <v>0</v>
      </c>
      <c r="C2565">
        <v>0</v>
      </c>
      <c r="D2565">
        <v>0</v>
      </c>
      <c r="E2565">
        <v>0</v>
      </c>
      <c r="F2565">
        <v>0</v>
      </c>
      <c r="G2565">
        <v>2222222</v>
      </c>
      <c r="H2565">
        <v>0</v>
      </c>
      <c r="I2565">
        <v>0</v>
      </c>
      <c r="J2565">
        <v>0</v>
      </c>
      <c r="K2565">
        <v>0</v>
      </c>
      <c r="L2565">
        <v>0</v>
      </c>
      <c r="M2565">
        <v>0</v>
      </c>
    </row>
    <row r="2566" spans="2:13" x14ac:dyDescent="0.2">
      <c r="B2566">
        <v>0</v>
      </c>
      <c r="C2566">
        <v>0</v>
      </c>
      <c r="D2566">
        <v>0</v>
      </c>
      <c r="E2566">
        <v>0</v>
      </c>
      <c r="F2566">
        <v>0</v>
      </c>
      <c r="G2566">
        <v>2222222</v>
      </c>
      <c r="H2566">
        <v>0</v>
      </c>
      <c r="I2566">
        <v>0</v>
      </c>
      <c r="J2566">
        <v>0</v>
      </c>
      <c r="K2566">
        <v>0</v>
      </c>
      <c r="L2566">
        <v>0</v>
      </c>
      <c r="M2566">
        <v>0</v>
      </c>
    </row>
    <row r="2567" spans="2:13" x14ac:dyDescent="0.2">
      <c r="B2567">
        <v>0</v>
      </c>
      <c r="C2567">
        <v>0</v>
      </c>
      <c r="D2567">
        <v>0</v>
      </c>
      <c r="E2567">
        <v>0</v>
      </c>
      <c r="F2567">
        <v>0</v>
      </c>
      <c r="G2567">
        <v>2222222</v>
      </c>
      <c r="H2567">
        <v>0</v>
      </c>
      <c r="I2567">
        <v>0</v>
      </c>
      <c r="J2567">
        <v>0</v>
      </c>
      <c r="K2567">
        <v>0</v>
      </c>
      <c r="L2567">
        <v>0</v>
      </c>
      <c r="M2567">
        <v>0</v>
      </c>
    </row>
    <row r="2568" spans="2:13" x14ac:dyDescent="0.2">
      <c r="B2568">
        <v>0</v>
      </c>
      <c r="C2568">
        <v>0</v>
      </c>
      <c r="D2568">
        <v>0</v>
      </c>
      <c r="E2568">
        <v>0</v>
      </c>
      <c r="F2568">
        <v>0</v>
      </c>
      <c r="G2568">
        <v>2222222</v>
      </c>
      <c r="H2568">
        <v>0</v>
      </c>
      <c r="I2568">
        <v>0</v>
      </c>
      <c r="J2568">
        <v>0</v>
      </c>
      <c r="K2568">
        <v>0</v>
      </c>
      <c r="L2568">
        <v>0</v>
      </c>
      <c r="M2568">
        <v>0</v>
      </c>
    </row>
    <row r="2569" spans="2:13" x14ac:dyDescent="0.2">
      <c r="B2569">
        <v>0</v>
      </c>
      <c r="C2569">
        <v>0</v>
      </c>
      <c r="D2569">
        <v>0</v>
      </c>
      <c r="E2569">
        <v>0</v>
      </c>
      <c r="F2569">
        <v>0</v>
      </c>
      <c r="G2569">
        <v>2222222</v>
      </c>
      <c r="H2569">
        <v>0</v>
      </c>
      <c r="I2569">
        <v>0</v>
      </c>
      <c r="J2569">
        <v>0</v>
      </c>
      <c r="K2569">
        <v>0</v>
      </c>
      <c r="L2569">
        <v>0</v>
      </c>
      <c r="M2569">
        <v>0</v>
      </c>
    </row>
    <row r="2570" spans="2:13" x14ac:dyDescent="0.2">
      <c r="B2570">
        <v>0</v>
      </c>
      <c r="C2570">
        <v>0</v>
      </c>
      <c r="D2570">
        <v>0</v>
      </c>
      <c r="E2570">
        <v>0</v>
      </c>
      <c r="F2570">
        <v>0</v>
      </c>
      <c r="G2570">
        <v>2222222</v>
      </c>
      <c r="H2570">
        <v>0</v>
      </c>
      <c r="I2570">
        <v>0</v>
      </c>
      <c r="J2570">
        <v>0</v>
      </c>
      <c r="K2570">
        <v>0</v>
      </c>
      <c r="L2570">
        <v>0</v>
      </c>
      <c r="M2570">
        <v>0</v>
      </c>
    </row>
    <row r="2571" spans="2:13" x14ac:dyDescent="0.2">
      <c r="B2571">
        <v>0</v>
      </c>
      <c r="C2571">
        <v>0</v>
      </c>
      <c r="D2571">
        <v>0</v>
      </c>
      <c r="E2571">
        <v>0</v>
      </c>
      <c r="F2571">
        <v>0</v>
      </c>
      <c r="G2571">
        <v>2222222</v>
      </c>
      <c r="H2571">
        <v>0</v>
      </c>
      <c r="I2571">
        <v>0</v>
      </c>
      <c r="J2571">
        <v>0</v>
      </c>
      <c r="K2571">
        <v>0</v>
      </c>
      <c r="L2571">
        <v>0</v>
      </c>
      <c r="M2571">
        <v>0</v>
      </c>
    </row>
    <row r="2572" spans="2:13" x14ac:dyDescent="0.2">
      <c r="B2572">
        <v>0</v>
      </c>
      <c r="C2572">
        <v>0</v>
      </c>
      <c r="D2572">
        <v>0</v>
      </c>
      <c r="E2572">
        <v>0</v>
      </c>
      <c r="F2572">
        <v>0</v>
      </c>
      <c r="G2572">
        <v>2222222</v>
      </c>
      <c r="H2572">
        <v>0</v>
      </c>
      <c r="I2572">
        <v>0</v>
      </c>
      <c r="J2572">
        <v>0</v>
      </c>
      <c r="K2572">
        <v>0</v>
      </c>
      <c r="L2572">
        <v>0</v>
      </c>
      <c r="M2572">
        <v>0</v>
      </c>
    </row>
    <row r="2573" spans="2:13" x14ac:dyDescent="0.2">
      <c r="B2573">
        <v>0</v>
      </c>
      <c r="C2573">
        <v>0</v>
      </c>
      <c r="D2573">
        <v>0</v>
      </c>
      <c r="E2573">
        <v>0</v>
      </c>
      <c r="F2573">
        <v>0</v>
      </c>
      <c r="G2573">
        <v>2222222</v>
      </c>
      <c r="H2573">
        <v>0</v>
      </c>
      <c r="I2573">
        <v>0</v>
      </c>
      <c r="J2573">
        <v>0</v>
      </c>
      <c r="K2573">
        <v>0</v>
      </c>
      <c r="L2573">
        <v>0</v>
      </c>
      <c r="M2573">
        <v>0</v>
      </c>
    </row>
    <row r="2574" spans="2:13" x14ac:dyDescent="0.2">
      <c r="B2574">
        <v>0</v>
      </c>
      <c r="C2574">
        <v>0</v>
      </c>
      <c r="D2574">
        <v>0</v>
      </c>
      <c r="E2574">
        <v>0</v>
      </c>
      <c r="F2574">
        <v>0</v>
      </c>
      <c r="G2574">
        <v>2222222</v>
      </c>
      <c r="H2574">
        <v>0</v>
      </c>
      <c r="I2574">
        <v>0</v>
      </c>
      <c r="J2574">
        <v>0</v>
      </c>
      <c r="K2574">
        <v>0</v>
      </c>
      <c r="L2574">
        <v>0</v>
      </c>
      <c r="M2574">
        <v>0</v>
      </c>
    </row>
    <row r="2575" spans="2:13" x14ac:dyDescent="0.2">
      <c r="B2575">
        <v>0</v>
      </c>
      <c r="C2575">
        <v>0</v>
      </c>
      <c r="D2575">
        <v>0</v>
      </c>
      <c r="E2575">
        <v>0</v>
      </c>
      <c r="F2575">
        <v>0</v>
      </c>
      <c r="G2575">
        <v>2222222</v>
      </c>
      <c r="H2575">
        <v>0</v>
      </c>
      <c r="I2575">
        <v>0</v>
      </c>
      <c r="J2575">
        <v>0</v>
      </c>
      <c r="K2575">
        <v>0</v>
      </c>
      <c r="L2575">
        <v>0</v>
      </c>
      <c r="M2575">
        <v>0</v>
      </c>
    </row>
    <row r="2576" spans="2:13" x14ac:dyDescent="0.2">
      <c r="B2576">
        <v>0</v>
      </c>
      <c r="C2576">
        <v>0</v>
      </c>
      <c r="D2576">
        <v>0</v>
      </c>
      <c r="E2576">
        <v>0</v>
      </c>
      <c r="F2576">
        <v>0</v>
      </c>
      <c r="G2576">
        <v>2222222</v>
      </c>
      <c r="H2576">
        <v>0</v>
      </c>
      <c r="I2576">
        <v>0</v>
      </c>
      <c r="J2576">
        <v>0</v>
      </c>
      <c r="K2576">
        <v>0</v>
      </c>
      <c r="L2576">
        <v>0</v>
      </c>
      <c r="M2576">
        <v>0</v>
      </c>
    </row>
    <row r="2577" spans="2:13" x14ac:dyDescent="0.2">
      <c r="B2577">
        <v>0</v>
      </c>
      <c r="C2577">
        <v>0</v>
      </c>
      <c r="D2577">
        <v>0</v>
      </c>
      <c r="E2577">
        <v>0</v>
      </c>
      <c r="F2577">
        <v>0</v>
      </c>
      <c r="G2577">
        <v>2222222</v>
      </c>
      <c r="H2577">
        <v>0</v>
      </c>
      <c r="I2577">
        <v>0</v>
      </c>
      <c r="J2577">
        <v>0</v>
      </c>
      <c r="K2577">
        <v>0</v>
      </c>
      <c r="L2577">
        <v>0</v>
      </c>
      <c r="M2577">
        <v>0</v>
      </c>
    </row>
    <row r="2578" spans="2:13" x14ac:dyDescent="0.2">
      <c r="B2578">
        <v>0</v>
      </c>
      <c r="C2578">
        <v>0</v>
      </c>
      <c r="D2578">
        <v>0</v>
      </c>
      <c r="E2578">
        <v>0</v>
      </c>
      <c r="F2578">
        <v>0</v>
      </c>
      <c r="G2578">
        <v>2222222</v>
      </c>
      <c r="H2578">
        <v>0</v>
      </c>
      <c r="I2578">
        <v>0</v>
      </c>
      <c r="J2578">
        <v>0</v>
      </c>
      <c r="K2578">
        <v>0</v>
      </c>
      <c r="L2578">
        <v>0</v>
      </c>
      <c r="M2578">
        <v>0</v>
      </c>
    </row>
    <row r="2579" spans="2:13" x14ac:dyDescent="0.2">
      <c r="B2579">
        <v>0</v>
      </c>
      <c r="C2579">
        <v>0</v>
      </c>
      <c r="D2579">
        <v>0</v>
      </c>
      <c r="E2579">
        <v>0</v>
      </c>
      <c r="F2579">
        <v>0</v>
      </c>
      <c r="G2579">
        <v>2222222</v>
      </c>
      <c r="H2579">
        <v>0</v>
      </c>
      <c r="I2579">
        <v>0</v>
      </c>
      <c r="J2579">
        <v>0</v>
      </c>
      <c r="K2579">
        <v>0</v>
      </c>
      <c r="L2579">
        <v>0</v>
      </c>
      <c r="M2579">
        <v>0</v>
      </c>
    </row>
    <row r="2580" spans="2:13" x14ac:dyDescent="0.2">
      <c r="B2580">
        <v>0</v>
      </c>
      <c r="C2580">
        <v>0</v>
      </c>
      <c r="D2580">
        <v>0</v>
      </c>
      <c r="E2580">
        <v>0</v>
      </c>
      <c r="F2580">
        <v>0</v>
      </c>
      <c r="G2580">
        <v>2222222</v>
      </c>
      <c r="H2580">
        <v>0</v>
      </c>
      <c r="I2580">
        <v>0</v>
      </c>
      <c r="J2580">
        <v>0</v>
      </c>
      <c r="K2580">
        <v>0</v>
      </c>
      <c r="L2580">
        <v>0</v>
      </c>
      <c r="M2580">
        <v>0</v>
      </c>
    </row>
    <row r="2581" spans="2:13" x14ac:dyDescent="0.2">
      <c r="B2581">
        <v>0</v>
      </c>
      <c r="C2581">
        <v>0</v>
      </c>
      <c r="D2581">
        <v>0</v>
      </c>
      <c r="E2581">
        <v>0</v>
      </c>
      <c r="F2581">
        <v>0</v>
      </c>
      <c r="G2581">
        <v>2222222</v>
      </c>
      <c r="H2581">
        <v>0</v>
      </c>
      <c r="I2581">
        <v>0</v>
      </c>
      <c r="J2581">
        <v>0</v>
      </c>
      <c r="K2581">
        <v>0</v>
      </c>
      <c r="L2581">
        <v>0</v>
      </c>
      <c r="M2581">
        <v>0</v>
      </c>
    </row>
    <row r="2582" spans="2:13" x14ac:dyDescent="0.2">
      <c r="B2582">
        <v>0</v>
      </c>
      <c r="C2582">
        <v>0</v>
      </c>
      <c r="D2582">
        <v>0</v>
      </c>
      <c r="E2582">
        <v>0</v>
      </c>
      <c r="F2582">
        <v>0</v>
      </c>
      <c r="G2582">
        <v>2222222</v>
      </c>
      <c r="H2582">
        <v>0</v>
      </c>
      <c r="I2582">
        <v>0</v>
      </c>
      <c r="J2582">
        <v>0</v>
      </c>
      <c r="K2582">
        <v>0</v>
      </c>
      <c r="L2582">
        <v>0</v>
      </c>
      <c r="M2582">
        <v>0</v>
      </c>
    </row>
    <row r="2583" spans="2:13" x14ac:dyDescent="0.2">
      <c r="B2583">
        <v>0</v>
      </c>
      <c r="C2583">
        <v>0</v>
      </c>
      <c r="D2583">
        <v>0</v>
      </c>
      <c r="E2583">
        <v>0</v>
      </c>
      <c r="F2583">
        <v>0</v>
      </c>
      <c r="G2583">
        <v>2222222</v>
      </c>
      <c r="H2583">
        <v>0</v>
      </c>
      <c r="I2583">
        <v>0</v>
      </c>
      <c r="J2583">
        <v>0</v>
      </c>
      <c r="K2583">
        <v>0</v>
      </c>
      <c r="L2583">
        <v>0</v>
      </c>
      <c r="M2583">
        <v>0</v>
      </c>
    </row>
    <row r="2584" spans="2:13" x14ac:dyDescent="0.2">
      <c r="B2584">
        <v>0</v>
      </c>
      <c r="C2584">
        <v>0</v>
      </c>
      <c r="D2584">
        <v>0</v>
      </c>
      <c r="E2584">
        <v>0</v>
      </c>
      <c r="F2584">
        <v>0</v>
      </c>
      <c r="G2584">
        <v>2222222</v>
      </c>
      <c r="H2584">
        <v>0</v>
      </c>
      <c r="I2584">
        <v>0</v>
      </c>
      <c r="J2584">
        <v>0</v>
      </c>
      <c r="K2584">
        <v>0</v>
      </c>
      <c r="L2584">
        <v>0</v>
      </c>
      <c r="M2584">
        <v>0</v>
      </c>
    </row>
    <row r="2585" spans="2:13" x14ac:dyDescent="0.2">
      <c r="B2585">
        <v>0</v>
      </c>
      <c r="C2585">
        <v>0</v>
      </c>
      <c r="D2585">
        <v>0</v>
      </c>
      <c r="E2585">
        <v>0</v>
      </c>
      <c r="F2585">
        <v>0</v>
      </c>
      <c r="G2585">
        <v>2222222</v>
      </c>
      <c r="H2585">
        <v>0</v>
      </c>
      <c r="I2585">
        <v>0</v>
      </c>
      <c r="J2585">
        <v>0</v>
      </c>
      <c r="K2585">
        <v>0</v>
      </c>
      <c r="L2585">
        <v>0</v>
      </c>
      <c r="M2585">
        <v>0</v>
      </c>
    </row>
    <row r="2586" spans="2:13" x14ac:dyDescent="0.2">
      <c r="B2586">
        <v>0</v>
      </c>
      <c r="C2586">
        <v>0</v>
      </c>
      <c r="D2586">
        <v>0</v>
      </c>
      <c r="E2586">
        <v>0</v>
      </c>
      <c r="F2586">
        <v>0</v>
      </c>
      <c r="G2586">
        <v>2222222</v>
      </c>
      <c r="H2586">
        <v>0</v>
      </c>
      <c r="I2586">
        <v>0</v>
      </c>
      <c r="J2586">
        <v>0</v>
      </c>
      <c r="K2586">
        <v>0</v>
      </c>
      <c r="L2586">
        <v>0</v>
      </c>
      <c r="M2586">
        <v>0</v>
      </c>
    </row>
    <row r="2587" spans="2:13" x14ac:dyDescent="0.2">
      <c r="B2587">
        <v>0</v>
      </c>
      <c r="C2587">
        <v>0</v>
      </c>
      <c r="D2587">
        <v>0</v>
      </c>
      <c r="E2587">
        <v>0</v>
      </c>
      <c r="F2587">
        <v>0</v>
      </c>
      <c r="G2587">
        <v>2222222</v>
      </c>
      <c r="H2587">
        <v>0</v>
      </c>
      <c r="I2587">
        <v>0</v>
      </c>
      <c r="J2587">
        <v>0</v>
      </c>
      <c r="K2587">
        <v>0</v>
      </c>
      <c r="L2587">
        <v>0</v>
      </c>
      <c r="M2587">
        <v>0</v>
      </c>
    </row>
    <row r="2588" spans="2:13" x14ac:dyDescent="0.2">
      <c r="B2588">
        <v>0</v>
      </c>
      <c r="C2588">
        <v>0</v>
      </c>
      <c r="D2588">
        <v>0</v>
      </c>
      <c r="E2588">
        <v>0</v>
      </c>
      <c r="F2588">
        <v>0</v>
      </c>
      <c r="G2588">
        <v>2222222</v>
      </c>
      <c r="H2588">
        <v>0</v>
      </c>
      <c r="I2588">
        <v>0</v>
      </c>
      <c r="J2588">
        <v>0</v>
      </c>
      <c r="K2588">
        <v>0</v>
      </c>
      <c r="L2588">
        <v>0</v>
      </c>
      <c r="M2588">
        <v>0</v>
      </c>
    </row>
    <row r="2589" spans="2:13" x14ac:dyDescent="0.2">
      <c r="B2589">
        <v>0</v>
      </c>
      <c r="C2589">
        <v>0</v>
      </c>
      <c r="D2589">
        <v>0</v>
      </c>
      <c r="E2589">
        <v>0</v>
      </c>
      <c r="F2589">
        <v>0</v>
      </c>
      <c r="G2589">
        <v>2222222</v>
      </c>
      <c r="H2589">
        <v>0</v>
      </c>
      <c r="I2589">
        <v>0</v>
      </c>
      <c r="J2589">
        <v>0</v>
      </c>
      <c r="K2589">
        <v>0</v>
      </c>
      <c r="L2589">
        <v>0</v>
      </c>
      <c r="M2589">
        <v>0</v>
      </c>
    </row>
    <row r="2590" spans="2:13" x14ac:dyDescent="0.2">
      <c r="B2590">
        <v>0</v>
      </c>
      <c r="C2590">
        <v>0</v>
      </c>
      <c r="D2590">
        <v>0</v>
      </c>
      <c r="E2590">
        <v>0</v>
      </c>
      <c r="F2590">
        <v>0</v>
      </c>
      <c r="G2590">
        <v>2222222</v>
      </c>
      <c r="H2590">
        <v>0</v>
      </c>
      <c r="I2590">
        <v>0</v>
      </c>
      <c r="J2590">
        <v>0</v>
      </c>
      <c r="K2590">
        <v>0</v>
      </c>
      <c r="L2590">
        <v>0</v>
      </c>
      <c r="M2590">
        <v>0</v>
      </c>
    </row>
    <row r="2591" spans="2:13" x14ac:dyDescent="0.2">
      <c r="B2591">
        <v>0</v>
      </c>
      <c r="C2591">
        <v>0</v>
      </c>
      <c r="D2591">
        <v>0</v>
      </c>
      <c r="E2591">
        <v>0</v>
      </c>
      <c r="F2591">
        <v>0</v>
      </c>
      <c r="G2591">
        <v>2222222</v>
      </c>
      <c r="H2591">
        <v>0</v>
      </c>
      <c r="I2591">
        <v>0</v>
      </c>
      <c r="J2591">
        <v>0</v>
      </c>
      <c r="K2591">
        <v>0</v>
      </c>
      <c r="L2591">
        <v>0</v>
      </c>
      <c r="M2591">
        <v>0</v>
      </c>
    </row>
    <row r="2592" spans="2:13" x14ac:dyDescent="0.2">
      <c r="B2592">
        <v>0</v>
      </c>
      <c r="C2592">
        <v>0</v>
      </c>
      <c r="D2592">
        <v>0</v>
      </c>
      <c r="E2592">
        <v>0</v>
      </c>
      <c r="F2592">
        <v>0</v>
      </c>
      <c r="G2592">
        <v>2222222</v>
      </c>
      <c r="H2592">
        <v>0</v>
      </c>
      <c r="I2592">
        <v>0</v>
      </c>
      <c r="J2592">
        <v>0</v>
      </c>
      <c r="K2592">
        <v>0</v>
      </c>
      <c r="L2592">
        <v>0</v>
      </c>
      <c r="M2592">
        <v>0</v>
      </c>
    </row>
    <row r="2593" spans="2:13" x14ac:dyDescent="0.2">
      <c r="B2593">
        <v>0</v>
      </c>
      <c r="C2593">
        <v>0</v>
      </c>
      <c r="D2593">
        <v>0</v>
      </c>
      <c r="E2593">
        <v>0</v>
      </c>
      <c r="F2593">
        <v>0</v>
      </c>
      <c r="G2593">
        <v>2222222</v>
      </c>
      <c r="H2593">
        <v>0</v>
      </c>
      <c r="I2593">
        <v>0</v>
      </c>
      <c r="J2593">
        <v>0</v>
      </c>
      <c r="K2593">
        <v>0</v>
      </c>
      <c r="L2593">
        <v>0</v>
      </c>
      <c r="M2593">
        <v>0</v>
      </c>
    </row>
    <row r="2594" spans="2:13" x14ac:dyDescent="0.2">
      <c r="B2594">
        <v>0</v>
      </c>
      <c r="C2594">
        <v>0</v>
      </c>
      <c r="D2594">
        <v>0</v>
      </c>
      <c r="E2594">
        <v>0</v>
      </c>
      <c r="F2594">
        <v>0</v>
      </c>
      <c r="G2594">
        <v>2222222</v>
      </c>
      <c r="H2594">
        <v>0</v>
      </c>
      <c r="I2594">
        <v>0</v>
      </c>
      <c r="J2594">
        <v>0</v>
      </c>
      <c r="K2594">
        <v>0</v>
      </c>
      <c r="L2594">
        <v>0</v>
      </c>
      <c r="M2594">
        <v>0</v>
      </c>
    </row>
    <row r="2595" spans="2:13" x14ac:dyDescent="0.2">
      <c r="B2595">
        <v>0</v>
      </c>
      <c r="C2595">
        <v>0</v>
      </c>
      <c r="D2595">
        <v>0</v>
      </c>
      <c r="E2595">
        <v>0</v>
      </c>
      <c r="F2595">
        <v>0</v>
      </c>
      <c r="G2595">
        <v>2222222</v>
      </c>
      <c r="H2595">
        <v>0</v>
      </c>
      <c r="I2595">
        <v>0</v>
      </c>
      <c r="J2595">
        <v>0</v>
      </c>
      <c r="K2595">
        <v>0</v>
      </c>
      <c r="L2595">
        <v>0</v>
      </c>
      <c r="M2595">
        <v>0</v>
      </c>
    </row>
    <row r="2596" spans="2:13" x14ac:dyDescent="0.2">
      <c r="B2596">
        <v>0</v>
      </c>
      <c r="C2596">
        <v>0</v>
      </c>
      <c r="D2596">
        <v>0</v>
      </c>
      <c r="E2596">
        <v>0</v>
      </c>
      <c r="F2596">
        <v>0</v>
      </c>
      <c r="G2596">
        <v>2222222</v>
      </c>
      <c r="H2596">
        <v>0</v>
      </c>
      <c r="I2596">
        <v>0</v>
      </c>
      <c r="J2596">
        <v>0</v>
      </c>
      <c r="K2596">
        <v>0</v>
      </c>
      <c r="L2596">
        <v>0</v>
      </c>
      <c r="M2596">
        <v>0</v>
      </c>
    </row>
    <row r="2597" spans="2:13" x14ac:dyDescent="0.2">
      <c r="B2597">
        <v>0</v>
      </c>
      <c r="C2597">
        <v>0</v>
      </c>
      <c r="D2597">
        <v>0</v>
      </c>
      <c r="E2597">
        <v>0</v>
      </c>
      <c r="F2597">
        <v>0</v>
      </c>
      <c r="G2597">
        <v>2222222</v>
      </c>
      <c r="H2597">
        <v>0</v>
      </c>
      <c r="I2597">
        <v>0</v>
      </c>
      <c r="J2597">
        <v>0</v>
      </c>
      <c r="K2597">
        <v>0</v>
      </c>
      <c r="L2597">
        <v>0</v>
      </c>
      <c r="M2597">
        <v>0</v>
      </c>
    </row>
    <row r="2598" spans="2:13" x14ac:dyDescent="0.2">
      <c r="B2598">
        <v>0</v>
      </c>
      <c r="C2598">
        <v>0</v>
      </c>
      <c r="D2598">
        <v>0</v>
      </c>
      <c r="E2598">
        <v>0</v>
      </c>
      <c r="F2598">
        <v>0</v>
      </c>
      <c r="G2598">
        <v>2222222</v>
      </c>
      <c r="H2598">
        <v>0</v>
      </c>
      <c r="I2598">
        <v>0</v>
      </c>
      <c r="J2598">
        <v>0</v>
      </c>
      <c r="K2598">
        <v>0</v>
      </c>
      <c r="L2598">
        <v>0</v>
      </c>
      <c r="M2598">
        <v>0</v>
      </c>
    </row>
    <row r="2599" spans="2:13" x14ac:dyDescent="0.2">
      <c r="B2599">
        <v>0</v>
      </c>
      <c r="C2599">
        <v>0</v>
      </c>
      <c r="D2599">
        <v>0</v>
      </c>
      <c r="E2599">
        <v>0</v>
      </c>
      <c r="F2599">
        <v>0</v>
      </c>
      <c r="G2599">
        <v>2222222</v>
      </c>
      <c r="H2599">
        <v>0</v>
      </c>
      <c r="I2599">
        <v>0</v>
      </c>
      <c r="J2599">
        <v>0</v>
      </c>
      <c r="K2599">
        <v>0</v>
      </c>
      <c r="L2599">
        <v>0</v>
      </c>
      <c r="M2599">
        <v>0</v>
      </c>
    </row>
    <row r="2600" spans="2:13" x14ac:dyDescent="0.2">
      <c r="B2600">
        <v>0</v>
      </c>
      <c r="C2600">
        <v>0</v>
      </c>
      <c r="D2600">
        <v>0</v>
      </c>
      <c r="E2600">
        <v>0</v>
      </c>
      <c r="F2600">
        <v>0</v>
      </c>
      <c r="G2600">
        <v>2222222</v>
      </c>
      <c r="H2600">
        <v>0</v>
      </c>
      <c r="I2600">
        <v>0</v>
      </c>
      <c r="J2600">
        <v>0</v>
      </c>
      <c r="K2600">
        <v>0</v>
      </c>
      <c r="L2600">
        <v>0</v>
      </c>
      <c r="M2600">
        <v>0</v>
      </c>
    </row>
    <row r="2601" spans="2:13" x14ac:dyDescent="0.2">
      <c r="B2601">
        <v>0</v>
      </c>
      <c r="C2601">
        <v>0</v>
      </c>
      <c r="D2601">
        <v>0</v>
      </c>
      <c r="E2601">
        <v>0</v>
      </c>
      <c r="F2601">
        <v>0</v>
      </c>
      <c r="G2601">
        <v>2222222</v>
      </c>
      <c r="H2601">
        <v>0</v>
      </c>
      <c r="I2601">
        <v>0</v>
      </c>
      <c r="J2601">
        <v>0</v>
      </c>
      <c r="K2601">
        <v>0</v>
      </c>
      <c r="L2601">
        <v>0</v>
      </c>
      <c r="M2601">
        <v>0</v>
      </c>
    </row>
    <row r="2602" spans="2:13" x14ac:dyDescent="0.2">
      <c r="B2602">
        <v>0</v>
      </c>
      <c r="C2602">
        <v>0</v>
      </c>
      <c r="D2602">
        <v>0</v>
      </c>
      <c r="E2602">
        <v>0</v>
      </c>
      <c r="F2602">
        <v>0</v>
      </c>
      <c r="G2602">
        <v>2222222</v>
      </c>
      <c r="H2602">
        <v>0</v>
      </c>
      <c r="I2602">
        <v>0</v>
      </c>
      <c r="J2602">
        <v>0</v>
      </c>
      <c r="K2602">
        <v>0</v>
      </c>
      <c r="L2602">
        <v>0</v>
      </c>
      <c r="M2602">
        <v>0</v>
      </c>
    </row>
    <row r="2603" spans="2:13" x14ac:dyDescent="0.2">
      <c r="B2603">
        <v>0</v>
      </c>
      <c r="C2603">
        <v>0</v>
      </c>
      <c r="D2603">
        <v>0</v>
      </c>
      <c r="E2603">
        <v>0</v>
      </c>
      <c r="F2603">
        <v>0</v>
      </c>
      <c r="G2603">
        <v>2222222</v>
      </c>
      <c r="H2603">
        <v>0</v>
      </c>
      <c r="I2603">
        <v>0</v>
      </c>
      <c r="J2603">
        <v>0</v>
      </c>
      <c r="K2603">
        <v>0</v>
      </c>
      <c r="L2603">
        <v>0</v>
      </c>
      <c r="M2603">
        <v>0</v>
      </c>
    </row>
    <row r="2604" spans="2:13" x14ac:dyDescent="0.2">
      <c r="B2604">
        <v>0</v>
      </c>
      <c r="C2604">
        <v>0</v>
      </c>
      <c r="D2604">
        <v>0</v>
      </c>
      <c r="E2604">
        <v>0</v>
      </c>
      <c r="F2604">
        <v>0</v>
      </c>
      <c r="G2604">
        <v>2222222</v>
      </c>
      <c r="H2604">
        <v>0</v>
      </c>
      <c r="I2604">
        <v>0</v>
      </c>
      <c r="J2604">
        <v>0</v>
      </c>
      <c r="K2604">
        <v>0</v>
      </c>
      <c r="L2604">
        <v>0</v>
      </c>
      <c r="M2604">
        <v>0</v>
      </c>
    </row>
    <row r="2605" spans="2:13" x14ac:dyDescent="0.2">
      <c r="B2605">
        <v>0</v>
      </c>
      <c r="C2605">
        <v>0</v>
      </c>
      <c r="D2605">
        <v>0</v>
      </c>
      <c r="E2605">
        <v>0</v>
      </c>
      <c r="F2605">
        <v>0</v>
      </c>
      <c r="G2605">
        <v>2222222</v>
      </c>
      <c r="H2605">
        <v>0</v>
      </c>
      <c r="I2605">
        <v>0</v>
      </c>
      <c r="J2605">
        <v>0</v>
      </c>
      <c r="K2605">
        <v>0</v>
      </c>
      <c r="L2605">
        <v>0</v>
      </c>
      <c r="M2605">
        <v>0</v>
      </c>
    </row>
    <row r="2606" spans="2:13" x14ac:dyDescent="0.2">
      <c r="B2606">
        <v>0</v>
      </c>
      <c r="C2606">
        <v>0</v>
      </c>
      <c r="D2606">
        <v>0</v>
      </c>
      <c r="E2606">
        <v>0</v>
      </c>
      <c r="F2606">
        <v>0</v>
      </c>
      <c r="G2606">
        <v>2222222</v>
      </c>
      <c r="H2606">
        <v>0</v>
      </c>
      <c r="I2606">
        <v>0</v>
      </c>
      <c r="J2606">
        <v>0</v>
      </c>
      <c r="K2606">
        <v>0</v>
      </c>
      <c r="L2606">
        <v>0</v>
      </c>
      <c r="M2606">
        <v>0</v>
      </c>
    </row>
    <row r="2607" spans="2:13" x14ac:dyDescent="0.2">
      <c r="B2607">
        <v>0</v>
      </c>
      <c r="C2607">
        <v>0</v>
      </c>
      <c r="D2607">
        <v>0</v>
      </c>
      <c r="E2607">
        <v>0</v>
      </c>
      <c r="F2607">
        <v>0</v>
      </c>
      <c r="G2607">
        <v>2222222</v>
      </c>
      <c r="H2607">
        <v>0</v>
      </c>
      <c r="I2607">
        <v>0</v>
      </c>
      <c r="J2607">
        <v>0</v>
      </c>
      <c r="K2607">
        <v>0</v>
      </c>
      <c r="L2607">
        <v>0</v>
      </c>
      <c r="M2607">
        <v>0</v>
      </c>
    </row>
    <row r="2608" spans="2:13" x14ac:dyDescent="0.2">
      <c r="B2608">
        <v>0</v>
      </c>
      <c r="C2608">
        <v>0</v>
      </c>
      <c r="D2608">
        <v>0</v>
      </c>
      <c r="E2608">
        <v>0</v>
      </c>
      <c r="F2608">
        <v>0</v>
      </c>
      <c r="G2608">
        <v>2222222</v>
      </c>
      <c r="H2608">
        <v>0</v>
      </c>
      <c r="I2608">
        <v>0</v>
      </c>
      <c r="J2608">
        <v>0</v>
      </c>
      <c r="K2608">
        <v>0</v>
      </c>
      <c r="L2608">
        <v>0</v>
      </c>
      <c r="M2608">
        <v>0</v>
      </c>
    </row>
    <row r="2609" spans="2:13" x14ac:dyDescent="0.2">
      <c r="B2609">
        <v>0</v>
      </c>
      <c r="C2609">
        <v>0</v>
      </c>
      <c r="D2609">
        <v>0</v>
      </c>
      <c r="E2609">
        <v>0</v>
      </c>
      <c r="F2609">
        <v>0</v>
      </c>
      <c r="G2609">
        <v>2222222</v>
      </c>
      <c r="H2609">
        <v>0</v>
      </c>
      <c r="I2609">
        <v>0</v>
      </c>
      <c r="J2609">
        <v>0</v>
      </c>
      <c r="K2609">
        <v>0</v>
      </c>
      <c r="L2609">
        <v>0</v>
      </c>
      <c r="M2609">
        <v>0</v>
      </c>
    </row>
    <row r="2610" spans="2:13" x14ac:dyDescent="0.2">
      <c r="B2610">
        <v>0</v>
      </c>
      <c r="C2610">
        <v>0</v>
      </c>
      <c r="D2610">
        <v>0</v>
      </c>
      <c r="E2610">
        <v>0</v>
      </c>
      <c r="F2610">
        <v>0</v>
      </c>
      <c r="G2610">
        <v>2222222</v>
      </c>
      <c r="H2610">
        <v>0</v>
      </c>
      <c r="I2610">
        <v>0</v>
      </c>
      <c r="J2610">
        <v>0</v>
      </c>
      <c r="K2610">
        <v>0</v>
      </c>
      <c r="L2610">
        <v>0</v>
      </c>
      <c r="M2610">
        <v>0</v>
      </c>
    </row>
    <row r="2611" spans="2:13" x14ac:dyDescent="0.2">
      <c r="B2611">
        <v>0</v>
      </c>
      <c r="C2611">
        <v>0</v>
      </c>
      <c r="D2611">
        <v>0</v>
      </c>
      <c r="E2611">
        <v>0</v>
      </c>
      <c r="F2611">
        <v>0</v>
      </c>
      <c r="G2611">
        <v>2222222</v>
      </c>
      <c r="H2611">
        <v>0</v>
      </c>
      <c r="I2611">
        <v>0</v>
      </c>
      <c r="J2611">
        <v>0</v>
      </c>
      <c r="K2611">
        <v>0</v>
      </c>
      <c r="L2611">
        <v>0</v>
      </c>
      <c r="M2611">
        <v>0</v>
      </c>
    </row>
    <row r="2612" spans="2:13" x14ac:dyDescent="0.2">
      <c r="B2612">
        <v>0</v>
      </c>
      <c r="C2612">
        <v>0</v>
      </c>
      <c r="D2612">
        <v>0</v>
      </c>
      <c r="E2612">
        <v>0</v>
      </c>
      <c r="F2612">
        <v>0</v>
      </c>
      <c r="G2612">
        <v>2222222</v>
      </c>
      <c r="H2612">
        <v>0</v>
      </c>
      <c r="I2612">
        <v>0</v>
      </c>
      <c r="J2612">
        <v>0</v>
      </c>
      <c r="K2612">
        <v>0</v>
      </c>
      <c r="L2612">
        <v>0</v>
      </c>
      <c r="M2612">
        <v>0</v>
      </c>
    </row>
    <row r="2613" spans="2:13" x14ac:dyDescent="0.2">
      <c r="B2613">
        <v>0</v>
      </c>
      <c r="C2613">
        <v>0</v>
      </c>
      <c r="D2613">
        <v>0</v>
      </c>
      <c r="E2613">
        <v>0</v>
      </c>
      <c r="F2613">
        <v>0</v>
      </c>
      <c r="G2613">
        <v>2222222</v>
      </c>
      <c r="H2613">
        <v>0</v>
      </c>
      <c r="I2613">
        <v>0</v>
      </c>
      <c r="J2613">
        <v>0</v>
      </c>
      <c r="K2613">
        <v>0</v>
      </c>
      <c r="L2613">
        <v>0</v>
      </c>
      <c r="M2613">
        <v>0</v>
      </c>
    </row>
    <row r="2614" spans="2:13" x14ac:dyDescent="0.2">
      <c r="B2614">
        <v>0</v>
      </c>
      <c r="C2614">
        <v>0</v>
      </c>
      <c r="D2614">
        <v>0</v>
      </c>
      <c r="E2614">
        <v>0</v>
      </c>
      <c r="F2614">
        <v>0</v>
      </c>
      <c r="G2614">
        <v>2222222</v>
      </c>
      <c r="H2614">
        <v>0</v>
      </c>
      <c r="I2614">
        <v>0</v>
      </c>
      <c r="J2614">
        <v>0</v>
      </c>
      <c r="K2614">
        <v>0</v>
      </c>
      <c r="L2614">
        <v>0</v>
      </c>
      <c r="M2614">
        <v>0</v>
      </c>
    </row>
    <row r="2615" spans="2:13" x14ac:dyDescent="0.2">
      <c r="B2615">
        <v>0</v>
      </c>
      <c r="C2615">
        <v>0</v>
      </c>
      <c r="D2615">
        <v>0</v>
      </c>
      <c r="E2615">
        <v>0</v>
      </c>
      <c r="F2615">
        <v>0</v>
      </c>
      <c r="G2615">
        <v>2222222</v>
      </c>
      <c r="H2615">
        <v>0</v>
      </c>
      <c r="I2615">
        <v>0</v>
      </c>
      <c r="J2615">
        <v>0</v>
      </c>
      <c r="K2615">
        <v>0</v>
      </c>
      <c r="L2615">
        <v>0</v>
      </c>
      <c r="M2615">
        <v>0</v>
      </c>
    </row>
    <row r="2616" spans="2:13" x14ac:dyDescent="0.2">
      <c r="B2616">
        <v>0</v>
      </c>
      <c r="C2616">
        <v>0</v>
      </c>
      <c r="D2616">
        <v>0</v>
      </c>
      <c r="E2616">
        <v>0</v>
      </c>
      <c r="F2616">
        <v>0</v>
      </c>
      <c r="G2616">
        <v>2222222</v>
      </c>
      <c r="H2616">
        <v>0</v>
      </c>
      <c r="I2616">
        <v>0</v>
      </c>
      <c r="J2616">
        <v>0</v>
      </c>
      <c r="K2616">
        <v>0</v>
      </c>
      <c r="L2616">
        <v>0</v>
      </c>
      <c r="M2616">
        <v>0</v>
      </c>
    </row>
    <row r="2617" spans="2:13" x14ac:dyDescent="0.2">
      <c r="B2617">
        <v>0</v>
      </c>
      <c r="C2617">
        <v>0</v>
      </c>
      <c r="D2617">
        <v>0</v>
      </c>
      <c r="E2617">
        <v>0</v>
      </c>
      <c r="F2617">
        <v>0</v>
      </c>
      <c r="G2617">
        <v>2222222</v>
      </c>
      <c r="H2617">
        <v>0</v>
      </c>
      <c r="I2617">
        <v>0</v>
      </c>
      <c r="J2617">
        <v>0</v>
      </c>
      <c r="K2617">
        <v>0</v>
      </c>
      <c r="L2617">
        <v>0</v>
      </c>
      <c r="M2617">
        <v>0</v>
      </c>
    </row>
    <row r="2618" spans="2:13" x14ac:dyDescent="0.2">
      <c r="B2618">
        <v>0</v>
      </c>
      <c r="C2618">
        <v>0</v>
      </c>
      <c r="D2618">
        <v>0</v>
      </c>
      <c r="E2618">
        <v>0</v>
      </c>
      <c r="F2618">
        <v>0</v>
      </c>
      <c r="G2618">
        <v>2222222</v>
      </c>
      <c r="H2618">
        <v>0</v>
      </c>
      <c r="I2618">
        <v>0</v>
      </c>
      <c r="J2618">
        <v>0</v>
      </c>
      <c r="K2618">
        <v>0</v>
      </c>
      <c r="L2618">
        <v>0</v>
      </c>
      <c r="M2618">
        <v>0</v>
      </c>
    </row>
    <row r="2619" spans="2:13" x14ac:dyDescent="0.2">
      <c r="B2619">
        <v>0</v>
      </c>
      <c r="C2619">
        <v>0</v>
      </c>
      <c r="D2619">
        <v>0</v>
      </c>
      <c r="E2619">
        <v>0</v>
      </c>
      <c r="F2619">
        <v>0</v>
      </c>
      <c r="G2619">
        <v>2222222</v>
      </c>
      <c r="H2619">
        <v>0</v>
      </c>
      <c r="I2619">
        <v>0</v>
      </c>
      <c r="J2619">
        <v>0</v>
      </c>
      <c r="K2619">
        <v>0</v>
      </c>
      <c r="L2619">
        <v>0</v>
      </c>
      <c r="M2619">
        <v>0</v>
      </c>
    </row>
    <row r="2620" spans="2:13" x14ac:dyDescent="0.2">
      <c r="B2620">
        <v>0</v>
      </c>
      <c r="C2620">
        <v>0</v>
      </c>
      <c r="D2620">
        <v>0</v>
      </c>
      <c r="E2620">
        <v>0</v>
      </c>
      <c r="F2620">
        <v>0</v>
      </c>
      <c r="G2620">
        <v>2222222</v>
      </c>
      <c r="H2620">
        <v>0</v>
      </c>
      <c r="I2620">
        <v>0</v>
      </c>
      <c r="J2620">
        <v>0</v>
      </c>
      <c r="K2620">
        <v>0</v>
      </c>
      <c r="L2620">
        <v>0</v>
      </c>
      <c r="M2620">
        <v>0</v>
      </c>
    </row>
    <row r="2621" spans="2:13" x14ac:dyDescent="0.2">
      <c r="B2621">
        <v>0</v>
      </c>
      <c r="C2621">
        <v>0</v>
      </c>
      <c r="D2621">
        <v>0</v>
      </c>
      <c r="E2621">
        <v>0</v>
      </c>
      <c r="F2621">
        <v>0</v>
      </c>
      <c r="G2621">
        <v>2222222</v>
      </c>
      <c r="H2621">
        <v>0</v>
      </c>
      <c r="I2621">
        <v>0</v>
      </c>
      <c r="J2621">
        <v>0</v>
      </c>
      <c r="K2621">
        <v>0</v>
      </c>
      <c r="L2621">
        <v>0</v>
      </c>
      <c r="M2621">
        <v>0</v>
      </c>
    </row>
    <row r="2622" spans="2:13" x14ac:dyDescent="0.2">
      <c r="B2622">
        <v>0</v>
      </c>
      <c r="C2622">
        <v>0</v>
      </c>
      <c r="D2622">
        <v>0</v>
      </c>
      <c r="E2622">
        <v>0</v>
      </c>
      <c r="F2622">
        <v>0</v>
      </c>
      <c r="G2622">
        <v>2222222</v>
      </c>
      <c r="H2622">
        <v>0</v>
      </c>
      <c r="I2622">
        <v>0</v>
      </c>
      <c r="J2622">
        <v>0</v>
      </c>
      <c r="K2622">
        <v>0</v>
      </c>
      <c r="L2622">
        <v>0</v>
      </c>
      <c r="M2622">
        <v>0</v>
      </c>
    </row>
    <row r="2623" spans="2:13" x14ac:dyDescent="0.2">
      <c r="B2623">
        <v>0</v>
      </c>
      <c r="C2623">
        <v>0</v>
      </c>
      <c r="D2623">
        <v>0</v>
      </c>
      <c r="E2623">
        <v>0</v>
      </c>
      <c r="F2623">
        <v>0</v>
      </c>
      <c r="G2623">
        <v>2222222</v>
      </c>
      <c r="H2623">
        <v>0</v>
      </c>
      <c r="I2623">
        <v>0</v>
      </c>
      <c r="J2623">
        <v>0</v>
      </c>
      <c r="K2623">
        <v>0</v>
      </c>
      <c r="L2623">
        <v>0</v>
      </c>
      <c r="M2623">
        <v>0</v>
      </c>
    </row>
    <row r="2624" spans="2:13" x14ac:dyDescent="0.2">
      <c r="B2624">
        <v>0</v>
      </c>
      <c r="C2624">
        <v>0</v>
      </c>
      <c r="D2624">
        <v>0</v>
      </c>
      <c r="E2624">
        <v>0</v>
      </c>
      <c r="F2624">
        <v>0</v>
      </c>
      <c r="G2624">
        <v>2222222</v>
      </c>
      <c r="H2624">
        <v>0</v>
      </c>
      <c r="I2624">
        <v>0</v>
      </c>
      <c r="J2624">
        <v>0</v>
      </c>
      <c r="K2624">
        <v>0</v>
      </c>
      <c r="L2624">
        <v>0</v>
      </c>
      <c r="M2624">
        <v>0</v>
      </c>
    </row>
    <row r="2625" spans="2:13" x14ac:dyDescent="0.2">
      <c r="B2625">
        <v>0</v>
      </c>
      <c r="C2625">
        <v>0</v>
      </c>
      <c r="D2625">
        <v>0</v>
      </c>
      <c r="E2625">
        <v>0</v>
      </c>
      <c r="F2625">
        <v>0</v>
      </c>
      <c r="G2625">
        <v>2222222</v>
      </c>
      <c r="H2625">
        <v>0</v>
      </c>
      <c r="I2625">
        <v>0</v>
      </c>
      <c r="J2625">
        <v>0</v>
      </c>
      <c r="K2625">
        <v>0</v>
      </c>
      <c r="L2625">
        <v>0</v>
      </c>
      <c r="M2625">
        <v>0</v>
      </c>
    </row>
    <row r="2626" spans="2:13" x14ac:dyDescent="0.2">
      <c r="B2626">
        <v>0</v>
      </c>
      <c r="C2626">
        <v>0</v>
      </c>
      <c r="D2626">
        <v>0</v>
      </c>
      <c r="E2626">
        <v>0</v>
      </c>
      <c r="F2626">
        <v>0</v>
      </c>
      <c r="G2626">
        <v>2222222</v>
      </c>
      <c r="H2626">
        <v>0</v>
      </c>
      <c r="I2626">
        <v>0</v>
      </c>
      <c r="J2626">
        <v>0</v>
      </c>
      <c r="K2626">
        <v>0</v>
      </c>
      <c r="L2626">
        <v>0</v>
      </c>
      <c r="M2626">
        <v>0</v>
      </c>
    </row>
    <row r="2627" spans="2:13" x14ac:dyDescent="0.2">
      <c r="B2627">
        <v>0</v>
      </c>
      <c r="C2627">
        <v>0</v>
      </c>
      <c r="D2627">
        <v>0</v>
      </c>
      <c r="E2627">
        <v>0</v>
      </c>
      <c r="F2627">
        <v>0</v>
      </c>
      <c r="G2627">
        <v>2222222</v>
      </c>
      <c r="H2627">
        <v>0</v>
      </c>
      <c r="I2627">
        <v>0</v>
      </c>
      <c r="J2627">
        <v>0</v>
      </c>
      <c r="K2627">
        <v>0</v>
      </c>
      <c r="L2627">
        <v>0</v>
      </c>
      <c r="M2627">
        <v>0</v>
      </c>
    </row>
    <row r="2628" spans="2:13" x14ac:dyDescent="0.2">
      <c r="B2628">
        <v>0</v>
      </c>
      <c r="C2628">
        <v>0</v>
      </c>
      <c r="D2628">
        <v>0</v>
      </c>
      <c r="E2628">
        <v>0</v>
      </c>
      <c r="F2628">
        <v>0</v>
      </c>
      <c r="G2628">
        <v>2222222</v>
      </c>
      <c r="H2628">
        <v>0</v>
      </c>
      <c r="I2628">
        <v>0</v>
      </c>
      <c r="J2628">
        <v>0</v>
      </c>
      <c r="K2628">
        <v>0</v>
      </c>
      <c r="L2628">
        <v>0</v>
      </c>
      <c r="M2628">
        <v>0</v>
      </c>
    </row>
    <row r="2629" spans="2:13" x14ac:dyDescent="0.2">
      <c r="B2629">
        <v>0</v>
      </c>
      <c r="C2629">
        <v>0</v>
      </c>
      <c r="D2629">
        <v>0</v>
      </c>
      <c r="E2629">
        <v>0</v>
      </c>
      <c r="F2629">
        <v>0</v>
      </c>
      <c r="G2629">
        <v>2222222</v>
      </c>
      <c r="H2629">
        <v>0</v>
      </c>
      <c r="I2629">
        <v>0</v>
      </c>
      <c r="J2629">
        <v>0</v>
      </c>
      <c r="K2629">
        <v>0</v>
      </c>
      <c r="L2629">
        <v>0</v>
      </c>
      <c r="M2629">
        <v>0</v>
      </c>
    </row>
    <row r="2630" spans="2:13" x14ac:dyDescent="0.2">
      <c r="B2630">
        <v>0</v>
      </c>
      <c r="C2630">
        <v>0</v>
      </c>
      <c r="D2630">
        <v>0</v>
      </c>
      <c r="E2630">
        <v>0</v>
      </c>
      <c r="F2630">
        <v>0</v>
      </c>
      <c r="G2630">
        <v>2222222</v>
      </c>
      <c r="H2630">
        <v>0</v>
      </c>
      <c r="I2630">
        <v>0</v>
      </c>
      <c r="J2630">
        <v>0</v>
      </c>
      <c r="K2630">
        <v>0</v>
      </c>
      <c r="L2630">
        <v>0</v>
      </c>
      <c r="M2630">
        <v>0</v>
      </c>
    </row>
    <row r="2631" spans="2:13" x14ac:dyDescent="0.2">
      <c r="B2631">
        <v>0</v>
      </c>
      <c r="C2631">
        <v>0</v>
      </c>
      <c r="D2631">
        <v>0</v>
      </c>
      <c r="E2631">
        <v>0</v>
      </c>
      <c r="F2631">
        <v>0</v>
      </c>
      <c r="G2631">
        <v>2222222</v>
      </c>
      <c r="H2631">
        <v>0</v>
      </c>
      <c r="I2631">
        <v>0</v>
      </c>
      <c r="J2631">
        <v>0</v>
      </c>
      <c r="K2631">
        <v>0</v>
      </c>
      <c r="L2631">
        <v>0</v>
      </c>
      <c r="M2631">
        <v>0</v>
      </c>
    </row>
    <row r="2632" spans="2:13" x14ac:dyDescent="0.2">
      <c r="B2632">
        <v>0</v>
      </c>
      <c r="C2632">
        <v>0</v>
      </c>
      <c r="D2632">
        <v>0</v>
      </c>
      <c r="E2632">
        <v>0</v>
      </c>
      <c r="F2632">
        <v>0</v>
      </c>
      <c r="G2632">
        <v>2222222</v>
      </c>
      <c r="H2632">
        <v>0</v>
      </c>
      <c r="I2632">
        <v>0</v>
      </c>
      <c r="J2632">
        <v>0</v>
      </c>
      <c r="K2632">
        <v>0</v>
      </c>
      <c r="L2632">
        <v>0</v>
      </c>
      <c r="M2632">
        <v>0</v>
      </c>
    </row>
    <row r="2633" spans="2:13" x14ac:dyDescent="0.2">
      <c r="B2633">
        <v>0</v>
      </c>
      <c r="C2633">
        <v>0</v>
      </c>
      <c r="D2633">
        <v>0</v>
      </c>
      <c r="E2633">
        <v>0</v>
      </c>
      <c r="F2633">
        <v>0</v>
      </c>
      <c r="G2633">
        <v>2222222</v>
      </c>
      <c r="H2633">
        <v>0</v>
      </c>
      <c r="I2633">
        <v>0</v>
      </c>
      <c r="J2633">
        <v>0</v>
      </c>
      <c r="K2633">
        <v>0</v>
      </c>
      <c r="L2633">
        <v>0</v>
      </c>
      <c r="M2633">
        <v>0</v>
      </c>
    </row>
    <row r="2634" spans="2:13" x14ac:dyDescent="0.2">
      <c r="B2634">
        <v>0</v>
      </c>
      <c r="C2634">
        <v>0</v>
      </c>
      <c r="D2634">
        <v>0</v>
      </c>
      <c r="E2634">
        <v>0</v>
      </c>
      <c r="F2634">
        <v>0</v>
      </c>
      <c r="G2634">
        <v>2222222</v>
      </c>
      <c r="H2634">
        <v>0</v>
      </c>
      <c r="I2634">
        <v>0</v>
      </c>
      <c r="J2634">
        <v>0</v>
      </c>
      <c r="K2634">
        <v>0</v>
      </c>
      <c r="L2634">
        <v>0</v>
      </c>
      <c r="M2634">
        <v>0</v>
      </c>
    </row>
    <row r="2635" spans="2:13" x14ac:dyDescent="0.2">
      <c r="B2635">
        <v>0</v>
      </c>
      <c r="C2635">
        <v>0</v>
      </c>
      <c r="D2635">
        <v>0</v>
      </c>
      <c r="E2635">
        <v>0</v>
      </c>
      <c r="F2635">
        <v>0</v>
      </c>
      <c r="G2635">
        <v>2222222</v>
      </c>
      <c r="H2635">
        <v>0</v>
      </c>
      <c r="I2635">
        <v>0</v>
      </c>
      <c r="J2635">
        <v>0</v>
      </c>
      <c r="K2635">
        <v>0</v>
      </c>
      <c r="L2635">
        <v>0</v>
      </c>
      <c r="M2635">
        <v>0</v>
      </c>
    </row>
    <row r="2636" spans="2:13" x14ac:dyDescent="0.2">
      <c r="B2636">
        <v>0</v>
      </c>
      <c r="C2636">
        <v>0</v>
      </c>
      <c r="D2636">
        <v>0</v>
      </c>
      <c r="E2636">
        <v>0</v>
      </c>
      <c r="F2636">
        <v>0</v>
      </c>
      <c r="G2636">
        <v>2222222</v>
      </c>
      <c r="H2636">
        <v>0</v>
      </c>
      <c r="I2636">
        <v>0</v>
      </c>
      <c r="J2636">
        <v>0</v>
      </c>
      <c r="K2636">
        <v>0</v>
      </c>
      <c r="L2636">
        <v>0</v>
      </c>
      <c r="M2636">
        <v>0</v>
      </c>
    </row>
    <row r="2637" spans="2:13" x14ac:dyDescent="0.2">
      <c r="B2637">
        <v>0</v>
      </c>
      <c r="C2637">
        <v>0</v>
      </c>
      <c r="D2637">
        <v>0</v>
      </c>
      <c r="E2637">
        <v>0</v>
      </c>
      <c r="F2637">
        <v>0</v>
      </c>
      <c r="G2637">
        <v>2222222</v>
      </c>
      <c r="H2637">
        <v>0</v>
      </c>
      <c r="I2637">
        <v>0</v>
      </c>
      <c r="J2637">
        <v>0</v>
      </c>
      <c r="K2637">
        <v>0</v>
      </c>
      <c r="L2637">
        <v>0</v>
      </c>
      <c r="M2637">
        <v>0</v>
      </c>
    </row>
    <row r="2638" spans="2:13" x14ac:dyDescent="0.2">
      <c r="B2638">
        <v>0</v>
      </c>
      <c r="C2638">
        <v>0</v>
      </c>
      <c r="D2638">
        <v>0</v>
      </c>
      <c r="E2638">
        <v>0</v>
      </c>
      <c r="F2638">
        <v>0</v>
      </c>
      <c r="G2638">
        <v>2222222</v>
      </c>
      <c r="H2638">
        <v>0</v>
      </c>
      <c r="I2638">
        <v>0</v>
      </c>
      <c r="J2638">
        <v>0</v>
      </c>
      <c r="K2638">
        <v>0</v>
      </c>
      <c r="L2638">
        <v>0</v>
      </c>
      <c r="M2638">
        <v>0</v>
      </c>
    </row>
    <row r="2639" spans="2:13" x14ac:dyDescent="0.2">
      <c r="B2639">
        <v>0</v>
      </c>
      <c r="C2639">
        <v>0</v>
      </c>
      <c r="D2639">
        <v>0</v>
      </c>
      <c r="E2639">
        <v>0</v>
      </c>
      <c r="F2639">
        <v>0</v>
      </c>
      <c r="G2639">
        <v>2222222</v>
      </c>
      <c r="H2639">
        <v>0</v>
      </c>
      <c r="I2639">
        <v>0</v>
      </c>
      <c r="J2639">
        <v>0</v>
      </c>
      <c r="K2639">
        <v>0</v>
      </c>
      <c r="L2639">
        <v>0</v>
      </c>
      <c r="M2639">
        <v>0</v>
      </c>
    </row>
    <row r="2640" spans="2:13" x14ac:dyDescent="0.2">
      <c r="B2640">
        <v>0</v>
      </c>
      <c r="C2640">
        <v>0</v>
      </c>
      <c r="D2640">
        <v>0</v>
      </c>
      <c r="E2640">
        <v>0</v>
      </c>
      <c r="F2640">
        <v>0</v>
      </c>
      <c r="G2640">
        <v>2222222</v>
      </c>
      <c r="H2640">
        <v>0</v>
      </c>
      <c r="I2640">
        <v>0</v>
      </c>
      <c r="J2640">
        <v>0</v>
      </c>
      <c r="K2640">
        <v>0</v>
      </c>
      <c r="L2640">
        <v>0</v>
      </c>
      <c r="M2640">
        <v>0</v>
      </c>
    </row>
    <row r="2641" spans="2:13" x14ac:dyDescent="0.2">
      <c r="B2641">
        <v>0</v>
      </c>
      <c r="C2641">
        <v>0</v>
      </c>
      <c r="D2641">
        <v>0</v>
      </c>
      <c r="E2641">
        <v>0</v>
      </c>
      <c r="F2641">
        <v>0</v>
      </c>
      <c r="G2641">
        <v>2222222</v>
      </c>
      <c r="H2641">
        <v>0</v>
      </c>
      <c r="I2641">
        <v>0</v>
      </c>
      <c r="J2641">
        <v>0</v>
      </c>
      <c r="K2641">
        <v>0</v>
      </c>
      <c r="L2641">
        <v>0</v>
      </c>
      <c r="M2641">
        <v>0</v>
      </c>
    </row>
    <row r="2642" spans="2:13" x14ac:dyDescent="0.2">
      <c r="B2642">
        <v>0</v>
      </c>
      <c r="C2642">
        <v>0</v>
      </c>
      <c r="D2642">
        <v>0</v>
      </c>
      <c r="E2642">
        <v>0</v>
      </c>
      <c r="F2642">
        <v>0</v>
      </c>
      <c r="G2642">
        <v>2222222</v>
      </c>
      <c r="H2642">
        <v>0</v>
      </c>
      <c r="I2642">
        <v>0</v>
      </c>
      <c r="J2642">
        <v>0</v>
      </c>
      <c r="K2642">
        <v>0</v>
      </c>
      <c r="L2642">
        <v>0</v>
      </c>
      <c r="M2642">
        <v>0</v>
      </c>
    </row>
    <row r="2643" spans="2:13" x14ac:dyDescent="0.2">
      <c r="B2643">
        <v>0</v>
      </c>
      <c r="C2643">
        <v>0</v>
      </c>
      <c r="D2643">
        <v>0</v>
      </c>
      <c r="E2643">
        <v>0</v>
      </c>
      <c r="F2643">
        <v>0</v>
      </c>
      <c r="G2643">
        <v>2222222</v>
      </c>
      <c r="H2643">
        <v>0</v>
      </c>
      <c r="I2643">
        <v>0</v>
      </c>
      <c r="J2643">
        <v>0</v>
      </c>
      <c r="K2643">
        <v>0</v>
      </c>
      <c r="L2643">
        <v>0</v>
      </c>
      <c r="M2643">
        <v>0</v>
      </c>
    </row>
    <row r="2644" spans="2:13" x14ac:dyDescent="0.2">
      <c r="B2644">
        <v>0</v>
      </c>
      <c r="C2644">
        <v>0</v>
      </c>
      <c r="D2644">
        <v>0</v>
      </c>
      <c r="E2644">
        <v>0</v>
      </c>
      <c r="F2644">
        <v>0</v>
      </c>
      <c r="G2644">
        <v>2222222</v>
      </c>
      <c r="H2644">
        <v>0</v>
      </c>
      <c r="I2644">
        <v>0</v>
      </c>
      <c r="J2644">
        <v>0</v>
      </c>
      <c r="K2644">
        <v>0</v>
      </c>
      <c r="L2644">
        <v>0</v>
      </c>
      <c r="M2644">
        <v>0</v>
      </c>
    </row>
    <row r="2645" spans="2:13" x14ac:dyDescent="0.2">
      <c r="B2645">
        <v>0</v>
      </c>
      <c r="C2645">
        <v>0</v>
      </c>
      <c r="D2645">
        <v>0</v>
      </c>
      <c r="E2645">
        <v>0</v>
      </c>
      <c r="F2645">
        <v>0</v>
      </c>
      <c r="G2645">
        <v>2222222</v>
      </c>
      <c r="H2645">
        <v>0</v>
      </c>
      <c r="I2645">
        <v>0</v>
      </c>
      <c r="J2645">
        <v>0</v>
      </c>
      <c r="K2645">
        <v>0</v>
      </c>
      <c r="L2645">
        <v>0</v>
      </c>
      <c r="M2645">
        <v>0</v>
      </c>
    </row>
    <row r="2646" spans="2:13" x14ac:dyDescent="0.2">
      <c r="B2646">
        <v>0</v>
      </c>
      <c r="C2646">
        <v>0</v>
      </c>
      <c r="D2646">
        <v>0</v>
      </c>
      <c r="E2646">
        <v>0</v>
      </c>
      <c r="F2646">
        <v>0</v>
      </c>
      <c r="G2646">
        <v>2222222</v>
      </c>
      <c r="H2646">
        <v>0</v>
      </c>
      <c r="I2646">
        <v>0</v>
      </c>
      <c r="J2646">
        <v>0</v>
      </c>
      <c r="K2646">
        <v>0</v>
      </c>
      <c r="L2646">
        <v>0</v>
      </c>
      <c r="M2646">
        <v>0</v>
      </c>
    </row>
    <row r="2647" spans="2:13" x14ac:dyDescent="0.2">
      <c r="B2647">
        <v>0</v>
      </c>
      <c r="C2647">
        <v>0</v>
      </c>
      <c r="D2647">
        <v>0</v>
      </c>
      <c r="E2647">
        <v>0</v>
      </c>
      <c r="F2647">
        <v>0</v>
      </c>
      <c r="G2647">
        <v>2222222</v>
      </c>
      <c r="H2647">
        <v>0</v>
      </c>
      <c r="I2647">
        <v>0</v>
      </c>
      <c r="J2647">
        <v>0</v>
      </c>
      <c r="K2647">
        <v>0</v>
      </c>
      <c r="L2647">
        <v>0</v>
      </c>
      <c r="M2647">
        <v>0</v>
      </c>
    </row>
    <row r="2648" spans="2:13" x14ac:dyDescent="0.2">
      <c r="B2648">
        <v>0</v>
      </c>
      <c r="C2648">
        <v>0</v>
      </c>
      <c r="D2648">
        <v>0</v>
      </c>
      <c r="E2648">
        <v>0</v>
      </c>
      <c r="F2648">
        <v>0</v>
      </c>
      <c r="G2648">
        <v>2222222</v>
      </c>
      <c r="H2648">
        <v>0</v>
      </c>
      <c r="I2648">
        <v>0</v>
      </c>
      <c r="J2648">
        <v>0</v>
      </c>
      <c r="K2648">
        <v>0</v>
      </c>
      <c r="L2648">
        <v>0</v>
      </c>
      <c r="M2648">
        <v>0</v>
      </c>
    </row>
    <row r="2649" spans="2:13" x14ac:dyDescent="0.2">
      <c r="B2649">
        <v>0</v>
      </c>
      <c r="C2649">
        <v>0</v>
      </c>
      <c r="D2649">
        <v>0</v>
      </c>
      <c r="E2649">
        <v>0</v>
      </c>
      <c r="F2649">
        <v>0</v>
      </c>
      <c r="G2649">
        <v>2222222</v>
      </c>
      <c r="H2649">
        <v>0</v>
      </c>
      <c r="I2649">
        <v>0</v>
      </c>
      <c r="J2649">
        <v>0</v>
      </c>
      <c r="K2649">
        <v>0</v>
      </c>
      <c r="L2649">
        <v>0</v>
      </c>
      <c r="M2649">
        <v>0</v>
      </c>
    </row>
    <row r="2650" spans="2:13" x14ac:dyDescent="0.2">
      <c r="B2650">
        <v>0</v>
      </c>
      <c r="C2650">
        <v>0</v>
      </c>
      <c r="D2650">
        <v>0</v>
      </c>
      <c r="E2650">
        <v>0</v>
      </c>
      <c r="F2650">
        <v>0</v>
      </c>
      <c r="G2650">
        <v>2222222</v>
      </c>
      <c r="H2650">
        <v>0</v>
      </c>
      <c r="I2650">
        <v>0</v>
      </c>
      <c r="J2650">
        <v>0</v>
      </c>
      <c r="K2650">
        <v>0</v>
      </c>
      <c r="L2650">
        <v>0</v>
      </c>
      <c r="M2650">
        <v>0</v>
      </c>
    </row>
    <row r="2651" spans="2:13" x14ac:dyDescent="0.2">
      <c r="B2651">
        <v>0</v>
      </c>
      <c r="C2651">
        <v>0</v>
      </c>
      <c r="D2651">
        <v>0</v>
      </c>
      <c r="E2651">
        <v>0</v>
      </c>
      <c r="F2651">
        <v>0</v>
      </c>
      <c r="G2651">
        <v>2222222</v>
      </c>
      <c r="H2651">
        <v>0</v>
      </c>
      <c r="I2651">
        <v>0</v>
      </c>
      <c r="J2651">
        <v>0</v>
      </c>
      <c r="K2651">
        <v>0</v>
      </c>
      <c r="L2651">
        <v>0</v>
      </c>
      <c r="M2651">
        <v>0</v>
      </c>
    </row>
    <row r="2652" spans="2:13" x14ac:dyDescent="0.2">
      <c r="B2652">
        <v>0</v>
      </c>
      <c r="C2652">
        <v>0</v>
      </c>
      <c r="D2652">
        <v>0</v>
      </c>
      <c r="E2652">
        <v>0</v>
      </c>
      <c r="F2652">
        <v>0</v>
      </c>
      <c r="G2652">
        <v>2222222</v>
      </c>
      <c r="H2652">
        <v>0</v>
      </c>
      <c r="I2652">
        <v>0</v>
      </c>
      <c r="J2652">
        <v>0</v>
      </c>
      <c r="K2652">
        <v>0</v>
      </c>
      <c r="L2652">
        <v>0</v>
      </c>
      <c r="M2652">
        <v>0</v>
      </c>
    </row>
    <row r="2653" spans="2:13" x14ac:dyDescent="0.2">
      <c r="B2653">
        <v>0</v>
      </c>
      <c r="C2653">
        <v>0</v>
      </c>
      <c r="D2653">
        <v>0</v>
      </c>
      <c r="E2653">
        <v>0</v>
      </c>
      <c r="F2653">
        <v>0</v>
      </c>
      <c r="G2653">
        <v>2222222</v>
      </c>
      <c r="H2653">
        <v>0</v>
      </c>
      <c r="I2653">
        <v>0</v>
      </c>
      <c r="J2653">
        <v>0</v>
      </c>
      <c r="K2653">
        <v>0</v>
      </c>
      <c r="L2653">
        <v>0</v>
      </c>
      <c r="M2653">
        <v>0</v>
      </c>
    </row>
    <row r="2654" spans="2:13" x14ac:dyDescent="0.2">
      <c r="B2654">
        <v>0</v>
      </c>
      <c r="C2654">
        <v>0</v>
      </c>
      <c r="D2654">
        <v>0</v>
      </c>
      <c r="E2654">
        <v>0</v>
      </c>
      <c r="F2654">
        <v>0</v>
      </c>
      <c r="G2654">
        <v>2222222</v>
      </c>
      <c r="H2654">
        <v>0</v>
      </c>
      <c r="I2654">
        <v>0</v>
      </c>
      <c r="J2654">
        <v>0</v>
      </c>
      <c r="K2654">
        <v>0</v>
      </c>
      <c r="L2654">
        <v>0</v>
      </c>
      <c r="M2654">
        <v>0</v>
      </c>
    </row>
    <row r="2655" spans="2:13" x14ac:dyDescent="0.2">
      <c r="B2655">
        <v>0</v>
      </c>
      <c r="C2655">
        <v>0</v>
      </c>
      <c r="D2655">
        <v>0</v>
      </c>
      <c r="E2655">
        <v>0</v>
      </c>
      <c r="F2655">
        <v>0</v>
      </c>
      <c r="G2655">
        <v>2222222</v>
      </c>
      <c r="H2655">
        <v>0</v>
      </c>
      <c r="I2655">
        <v>0</v>
      </c>
      <c r="J2655">
        <v>0</v>
      </c>
      <c r="K2655">
        <v>0</v>
      </c>
      <c r="L2655">
        <v>0</v>
      </c>
      <c r="M2655">
        <v>0</v>
      </c>
    </row>
    <row r="2656" spans="2:13" x14ac:dyDescent="0.2">
      <c r="B2656">
        <v>0</v>
      </c>
      <c r="C2656">
        <v>0</v>
      </c>
      <c r="D2656">
        <v>0</v>
      </c>
      <c r="E2656">
        <v>0</v>
      </c>
      <c r="F2656">
        <v>0</v>
      </c>
      <c r="G2656">
        <v>2222222</v>
      </c>
      <c r="H2656">
        <v>0</v>
      </c>
      <c r="I2656">
        <v>0</v>
      </c>
      <c r="J2656">
        <v>0</v>
      </c>
      <c r="K2656">
        <v>0</v>
      </c>
      <c r="L2656">
        <v>0</v>
      </c>
      <c r="M2656">
        <v>0</v>
      </c>
    </row>
    <row r="2657" spans="2:13" x14ac:dyDescent="0.2">
      <c r="B2657">
        <v>0</v>
      </c>
      <c r="C2657">
        <v>0</v>
      </c>
      <c r="D2657">
        <v>0</v>
      </c>
      <c r="E2657">
        <v>0</v>
      </c>
      <c r="F2657">
        <v>0</v>
      </c>
      <c r="G2657">
        <v>2222222</v>
      </c>
      <c r="H2657">
        <v>0</v>
      </c>
      <c r="I2657">
        <v>0</v>
      </c>
      <c r="J2657">
        <v>0</v>
      </c>
      <c r="K2657">
        <v>0</v>
      </c>
      <c r="L2657">
        <v>0</v>
      </c>
      <c r="M2657">
        <v>0</v>
      </c>
    </row>
    <row r="2658" spans="2:13" x14ac:dyDescent="0.2">
      <c r="B2658">
        <v>0</v>
      </c>
      <c r="C2658">
        <v>0</v>
      </c>
      <c r="D2658">
        <v>0</v>
      </c>
      <c r="E2658">
        <v>0</v>
      </c>
      <c r="F2658">
        <v>0</v>
      </c>
      <c r="G2658">
        <v>2222222</v>
      </c>
      <c r="H2658">
        <v>0</v>
      </c>
      <c r="I2658">
        <v>0</v>
      </c>
      <c r="J2658">
        <v>0</v>
      </c>
      <c r="K2658">
        <v>0</v>
      </c>
      <c r="L2658">
        <v>0</v>
      </c>
      <c r="M2658">
        <v>0</v>
      </c>
    </row>
    <row r="2659" spans="2:13" x14ac:dyDescent="0.2">
      <c r="B2659">
        <v>0</v>
      </c>
      <c r="C2659">
        <v>0</v>
      </c>
      <c r="D2659">
        <v>0</v>
      </c>
      <c r="E2659">
        <v>0</v>
      </c>
      <c r="F2659">
        <v>0</v>
      </c>
      <c r="G2659">
        <v>2222222</v>
      </c>
      <c r="H2659">
        <v>0</v>
      </c>
      <c r="I2659">
        <v>0</v>
      </c>
      <c r="J2659">
        <v>0</v>
      </c>
      <c r="K2659">
        <v>0</v>
      </c>
      <c r="L2659">
        <v>0</v>
      </c>
      <c r="M2659">
        <v>0</v>
      </c>
    </row>
    <row r="2660" spans="2:13" x14ac:dyDescent="0.2">
      <c r="B2660">
        <v>0</v>
      </c>
      <c r="C2660">
        <v>0</v>
      </c>
      <c r="D2660">
        <v>0</v>
      </c>
      <c r="E2660">
        <v>0</v>
      </c>
      <c r="F2660">
        <v>0</v>
      </c>
      <c r="G2660">
        <v>2222222</v>
      </c>
      <c r="H2660">
        <v>0</v>
      </c>
      <c r="I2660">
        <v>0</v>
      </c>
      <c r="J2660">
        <v>0</v>
      </c>
      <c r="K2660">
        <v>0</v>
      </c>
      <c r="L2660">
        <v>0</v>
      </c>
      <c r="M2660">
        <v>0</v>
      </c>
    </row>
    <row r="2661" spans="2:13" x14ac:dyDescent="0.2">
      <c r="B2661">
        <v>0</v>
      </c>
      <c r="C2661">
        <v>0</v>
      </c>
      <c r="D2661">
        <v>0</v>
      </c>
      <c r="E2661">
        <v>0</v>
      </c>
      <c r="F2661">
        <v>0</v>
      </c>
      <c r="G2661">
        <v>2222222</v>
      </c>
      <c r="H2661">
        <v>0</v>
      </c>
      <c r="I2661">
        <v>0</v>
      </c>
      <c r="J2661">
        <v>0</v>
      </c>
      <c r="K2661">
        <v>0</v>
      </c>
      <c r="L2661">
        <v>0</v>
      </c>
      <c r="M2661">
        <v>0</v>
      </c>
    </row>
    <row r="2662" spans="2:13" x14ac:dyDescent="0.2">
      <c r="B2662">
        <v>0</v>
      </c>
      <c r="C2662">
        <v>0</v>
      </c>
      <c r="D2662">
        <v>0</v>
      </c>
      <c r="E2662">
        <v>0</v>
      </c>
      <c r="F2662">
        <v>0</v>
      </c>
      <c r="G2662">
        <v>2222222</v>
      </c>
      <c r="H2662">
        <v>0</v>
      </c>
      <c r="I2662">
        <v>0</v>
      </c>
      <c r="J2662">
        <v>0</v>
      </c>
      <c r="K2662">
        <v>0</v>
      </c>
      <c r="L2662">
        <v>0</v>
      </c>
      <c r="M2662">
        <v>0</v>
      </c>
    </row>
    <row r="2663" spans="2:13" x14ac:dyDescent="0.2">
      <c r="B2663">
        <v>0</v>
      </c>
      <c r="C2663">
        <v>0</v>
      </c>
      <c r="D2663">
        <v>0</v>
      </c>
      <c r="E2663">
        <v>0</v>
      </c>
      <c r="F2663">
        <v>0</v>
      </c>
      <c r="G2663">
        <v>2222222</v>
      </c>
      <c r="H2663">
        <v>0</v>
      </c>
      <c r="I2663">
        <v>0</v>
      </c>
      <c r="J2663">
        <v>0</v>
      </c>
      <c r="K2663">
        <v>0</v>
      </c>
      <c r="L2663">
        <v>0</v>
      </c>
      <c r="M2663">
        <v>0</v>
      </c>
    </row>
    <row r="2664" spans="2:13" x14ac:dyDescent="0.2">
      <c r="B2664">
        <v>0</v>
      </c>
      <c r="C2664">
        <v>0</v>
      </c>
      <c r="D2664">
        <v>0</v>
      </c>
      <c r="E2664">
        <v>0</v>
      </c>
      <c r="F2664">
        <v>0</v>
      </c>
      <c r="G2664">
        <v>2222222</v>
      </c>
      <c r="H2664">
        <v>0</v>
      </c>
      <c r="I2664">
        <v>0</v>
      </c>
      <c r="J2664">
        <v>0</v>
      </c>
      <c r="K2664">
        <v>0</v>
      </c>
      <c r="L2664">
        <v>0</v>
      </c>
      <c r="M2664">
        <v>0</v>
      </c>
    </row>
    <row r="2665" spans="2:13" x14ac:dyDescent="0.2">
      <c r="B2665">
        <v>0</v>
      </c>
      <c r="C2665">
        <v>0</v>
      </c>
      <c r="D2665">
        <v>0</v>
      </c>
      <c r="E2665">
        <v>0</v>
      </c>
      <c r="F2665">
        <v>0</v>
      </c>
      <c r="G2665">
        <v>2222222</v>
      </c>
      <c r="H2665">
        <v>0</v>
      </c>
      <c r="I2665">
        <v>0</v>
      </c>
      <c r="J2665">
        <v>0</v>
      </c>
      <c r="K2665">
        <v>0</v>
      </c>
      <c r="L2665">
        <v>0</v>
      </c>
      <c r="M2665">
        <v>0</v>
      </c>
    </row>
    <row r="2666" spans="2:13" x14ac:dyDescent="0.2">
      <c r="B2666">
        <v>0</v>
      </c>
      <c r="C2666">
        <v>0</v>
      </c>
      <c r="D2666">
        <v>0</v>
      </c>
      <c r="E2666">
        <v>0</v>
      </c>
      <c r="F2666">
        <v>0</v>
      </c>
      <c r="G2666">
        <v>2222222</v>
      </c>
      <c r="H2666">
        <v>0</v>
      </c>
      <c r="I2666">
        <v>0</v>
      </c>
      <c r="J2666">
        <v>0</v>
      </c>
      <c r="K2666">
        <v>0</v>
      </c>
      <c r="L2666">
        <v>0</v>
      </c>
      <c r="M2666">
        <v>0</v>
      </c>
    </row>
    <row r="2667" spans="2:13" x14ac:dyDescent="0.2">
      <c r="B2667">
        <v>0</v>
      </c>
      <c r="C2667">
        <v>0</v>
      </c>
      <c r="D2667">
        <v>0</v>
      </c>
      <c r="E2667">
        <v>0</v>
      </c>
      <c r="F2667">
        <v>0</v>
      </c>
      <c r="G2667">
        <v>2222222</v>
      </c>
      <c r="H2667">
        <v>0</v>
      </c>
      <c r="I2667">
        <v>0</v>
      </c>
      <c r="J2667">
        <v>0</v>
      </c>
      <c r="K2667">
        <v>0</v>
      </c>
      <c r="L2667">
        <v>0</v>
      </c>
      <c r="M2667">
        <v>0</v>
      </c>
    </row>
    <row r="2668" spans="2:13" x14ac:dyDescent="0.2">
      <c r="B2668">
        <v>0</v>
      </c>
      <c r="C2668">
        <v>0</v>
      </c>
      <c r="D2668">
        <v>0</v>
      </c>
      <c r="E2668">
        <v>0</v>
      </c>
      <c r="F2668">
        <v>0</v>
      </c>
      <c r="G2668">
        <v>2222222</v>
      </c>
      <c r="H2668">
        <v>0</v>
      </c>
      <c r="I2668">
        <v>0</v>
      </c>
      <c r="J2668">
        <v>0</v>
      </c>
      <c r="K2668">
        <v>0</v>
      </c>
      <c r="L2668">
        <v>0</v>
      </c>
      <c r="M2668">
        <v>0</v>
      </c>
    </row>
    <row r="2669" spans="2:13" x14ac:dyDescent="0.2">
      <c r="B2669">
        <v>0</v>
      </c>
      <c r="C2669">
        <v>0</v>
      </c>
      <c r="D2669">
        <v>0</v>
      </c>
      <c r="E2669">
        <v>0</v>
      </c>
      <c r="F2669">
        <v>0</v>
      </c>
      <c r="G2669">
        <v>2222222</v>
      </c>
      <c r="H2669">
        <v>0</v>
      </c>
      <c r="I2669">
        <v>0</v>
      </c>
      <c r="J2669">
        <v>0</v>
      </c>
      <c r="K2669">
        <v>0</v>
      </c>
      <c r="L2669">
        <v>0</v>
      </c>
      <c r="M2669">
        <v>0</v>
      </c>
    </row>
    <row r="2670" spans="2:13" x14ac:dyDescent="0.2">
      <c r="B2670">
        <v>0</v>
      </c>
      <c r="C2670">
        <v>0</v>
      </c>
      <c r="D2670">
        <v>0</v>
      </c>
      <c r="E2670">
        <v>0</v>
      </c>
      <c r="F2670">
        <v>0</v>
      </c>
      <c r="G2670">
        <v>2222222</v>
      </c>
      <c r="H2670">
        <v>0</v>
      </c>
      <c r="I2670">
        <v>0</v>
      </c>
      <c r="J2670">
        <v>0</v>
      </c>
      <c r="K2670">
        <v>0</v>
      </c>
      <c r="L2670">
        <v>0</v>
      </c>
      <c r="M2670">
        <v>0</v>
      </c>
    </row>
    <row r="2671" spans="2:13" x14ac:dyDescent="0.2">
      <c r="B2671">
        <v>0</v>
      </c>
      <c r="C2671">
        <v>0</v>
      </c>
      <c r="D2671">
        <v>0</v>
      </c>
      <c r="E2671">
        <v>0</v>
      </c>
      <c r="F2671">
        <v>0</v>
      </c>
      <c r="G2671">
        <v>2222222</v>
      </c>
      <c r="H2671">
        <v>0</v>
      </c>
      <c r="I2671">
        <v>0</v>
      </c>
      <c r="J2671">
        <v>0</v>
      </c>
      <c r="K2671">
        <v>0</v>
      </c>
      <c r="L2671">
        <v>0</v>
      </c>
      <c r="M2671">
        <v>0</v>
      </c>
    </row>
    <row r="2672" spans="2:13" x14ac:dyDescent="0.2">
      <c r="B2672">
        <v>0</v>
      </c>
      <c r="C2672">
        <v>0</v>
      </c>
      <c r="D2672">
        <v>0</v>
      </c>
      <c r="E2672">
        <v>0</v>
      </c>
      <c r="F2672">
        <v>0</v>
      </c>
      <c r="G2672">
        <v>2222222</v>
      </c>
      <c r="H2672">
        <v>0</v>
      </c>
      <c r="I2672">
        <v>0</v>
      </c>
      <c r="J2672">
        <v>0</v>
      </c>
      <c r="K2672">
        <v>0</v>
      </c>
      <c r="L2672">
        <v>0</v>
      </c>
      <c r="M2672">
        <v>0</v>
      </c>
    </row>
    <row r="2673" spans="2:13" x14ac:dyDescent="0.2">
      <c r="B2673">
        <v>0</v>
      </c>
      <c r="C2673">
        <v>0</v>
      </c>
      <c r="D2673">
        <v>0</v>
      </c>
      <c r="E2673">
        <v>0</v>
      </c>
      <c r="F2673">
        <v>0</v>
      </c>
      <c r="G2673">
        <v>2222222</v>
      </c>
      <c r="H2673">
        <v>0</v>
      </c>
      <c r="I2673">
        <v>0</v>
      </c>
      <c r="J2673">
        <v>0</v>
      </c>
      <c r="K2673">
        <v>0</v>
      </c>
      <c r="L2673">
        <v>0</v>
      </c>
      <c r="M2673">
        <v>0</v>
      </c>
    </row>
    <row r="2674" spans="2:13" x14ac:dyDescent="0.2">
      <c r="B2674">
        <v>0</v>
      </c>
      <c r="C2674">
        <v>0</v>
      </c>
      <c r="D2674">
        <v>0</v>
      </c>
      <c r="E2674">
        <v>0</v>
      </c>
      <c r="F2674">
        <v>0</v>
      </c>
      <c r="G2674">
        <v>2222222</v>
      </c>
      <c r="H2674">
        <v>0</v>
      </c>
      <c r="I2674">
        <v>0</v>
      </c>
      <c r="J2674">
        <v>0</v>
      </c>
      <c r="K2674">
        <v>0</v>
      </c>
      <c r="L2674">
        <v>0</v>
      </c>
      <c r="M2674">
        <v>0</v>
      </c>
    </row>
    <row r="2675" spans="2:13" x14ac:dyDescent="0.2">
      <c r="B2675">
        <v>0</v>
      </c>
      <c r="C2675">
        <v>0</v>
      </c>
      <c r="D2675">
        <v>0</v>
      </c>
      <c r="E2675">
        <v>0</v>
      </c>
      <c r="F2675">
        <v>0</v>
      </c>
      <c r="G2675">
        <v>2222222</v>
      </c>
      <c r="H2675">
        <v>0</v>
      </c>
      <c r="I2675">
        <v>0</v>
      </c>
      <c r="J2675">
        <v>0</v>
      </c>
      <c r="K2675">
        <v>0</v>
      </c>
      <c r="L2675">
        <v>0</v>
      </c>
      <c r="M2675">
        <v>0</v>
      </c>
    </row>
    <row r="2676" spans="2:13" x14ac:dyDescent="0.2">
      <c r="B2676">
        <v>0</v>
      </c>
      <c r="C2676">
        <v>0</v>
      </c>
      <c r="D2676">
        <v>0</v>
      </c>
      <c r="E2676">
        <v>0</v>
      </c>
      <c r="F2676">
        <v>0</v>
      </c>
      <c r="G2676">
        <v>2222222</v>
      </c>
      <c r="H2676">
        <v>0</v>
      </c>
      <c r="I2676">
        <v>0</v>
      </c>
      <c r="J2676">
        <v>0</v>
      </c>
      <c r="K2676">
        <v>0</v>
      </c>
      <c r="L2676">
        <v>0</v>
      </c>
      <c r="M2676">
        <v>0</v>
      </c>
    </row>
    <row r="2677" spans="2:13" x14ac:dyDescent="0.2">
      <c r="B2677">
        <v>0</v>
      </c>
      <c r="C2677">
        <v>0</v>
      </c>
      <c r="D2677">
        <v>0</v>
      </c>
      <c r="E2677">
        <v>0</v>
      </c>
      <c r="F2677">
        <v>0</v>
      </c>
      <c r="G2677">
        <v>2222222</v>
      </c>
      <c r="H2677">
        <v>0</v>
      </c>
      <c r="I2677">
        <v>0</v>
      </c>
      <c r="J2677">
        <v>0</v>
      </c>
      <c r="K2677">
        <v>0</v>
      </c>
      <c r="L2677">
        <v>0</v>
      </c>
      <c r="M2677">
        <v>0</v>
      </c>
    </row>
    <row r="2678" spans="2:13" x14ac:dyDescent="0.2">
      <c r="B2678">
        <v>0</v>
      </c>
      <c r="C2678">
        <v>0</v>
      </c>
      <c r="D2678">
        <v>0</v>
      </c>
      <c r="E2678">
        <v>0</v>
      </c>
      <c r="F2678">
        <v>0</v>
      </c>
      <c r="G2678">
        <v>2222222</v>
      </c>
      <c r="H2678">
        <v>0</v>
      </c>
      <c r="I2678">
        <v>0</v>
      </c>
      <c r="J2678">
        <v>0</v>
      </c>
      <c r="K2678">
        <v>0</v>
      </c>
      <c r="L2678">
        <v>0</v>
      </c>
      <c r="M2678">
        <v>0</v>
      </c>
    </row>
    <row r="2679" spans="2:13" x14ac:dyDescent="0.2">
      <c r="B2679">
        <v>0</v>
      </c>
      <c r="C2679">
        <v>0</v>
      </c>
      <c r="D2679">
        <v>0</v>
      </c>
      <c r="E2679">
        <v>0</v>
      </c>
      <c r="F2679">
        <v>0</v>
      </c>
      <c r="G2679">
        <v>2222222</v>
      </c>
      <c r="H2679">
        <v>0</v>
      </c>
      <c r="I2679">
        <v>0</v>
      </c>
      <c r="J2679">
        <v>0</v>
      </c>
      <c r="K2679">
        <v>0</v>
      </c>
      <c r="L2679">
        <v>0</v>
      </c>
      <c r="M2679">
        <v>0</v>
      </c>
    </row>
    <row r="2680" spans="2:13" x14ac:dyDescent="0.2">
      <c r="B2680">
        <v>0</v>
      </c>
      <c r="C2680">
        <v>0</v>
      </c>
      <c r="D2680">
        <v>0</v>
      </c>
      <c r="E2680">
        <v>0</v>
      </c>
      <c r="F2680">
        <v>0</v>
      </c>
      <c r="G2680">
        <v>2222222</v>
      </c>
      <c r="H2680">
        <v>0</v>
      </c>
      <c r="I2680">
        <v>0</v>
      </c>
      <c r="J2680">
        <v>0</v>
      </c>
      <c r="K2680">
        <v>0</v>
      </c>
      <c r="L2680">
        <v>0</v>
      </c>
      <c r="M2680">
        <v>0</v>
      </c>
    </row>
    <row r="2681" spans="2:13" x14ac:dyDescent="0.2">
      <c r="B2681">
        <v>0</v>
      </c>
      <c r="C2681">
        <v>0</v>
      </c>
      <c r="D2681">
        <v>0</v>
      </c>
      <c r="E2681">
        <v>0</v>
      </c>
      <c r="F2681">
        <v>0</v>
      </c>
      <c r="G2681">
        <v>2222222</v>
      </c>
      <c r="H2681">
        <v>0</v>
      </c>
      <c r="I2681">
        <v>0</v>
      </c>
      <c r="J2681">
        <v>0</v>
      </c>
      <c r="K2681">
        <v>0</v>
      </c>
      <c r="L2681">
        <v>0</v>
      </c>
      <c r="M2681">
        <v>0</v>
      </c>
    </row>
    <row r="2682" spans="2:13" x14ac:dyDescent="0.2">
      <c r="B2682">
        <v>0</v>
      </c>
      <c r="C2682">
        <v>0</v>
      </c>
      <c r="D2682">
        <v>0</v>
      </c>
      <c r="E2682">
        <v>0</v>
      </c>
      <c r="F2682">
        <v>0</v>
      </c>
      <c r="G2682">
        <v>2222222</v>
      </c>
      <c r="H2682">
        <v>0</v>
      </c>
      <c r="I2682">
        <v>0</v>
      </c>
      <c r="J2682">
        <v>0</v>
      </c>
      <c r="K2682">
        <v>0</v>
      </c>
      <c r="L2682">
        <v>0</v>
      </c>
      <c r="M2682">
        <v>0</v>
      </c>
    </row>
    <row r="2683" spans="2:13" x14ac:dyDescent="0.2">
      <c r="B2683">
        <v>0</v>
      </c>
      <c r="C2683">
        <v>0</v>
      </c>
      <c r="D2683">
        <v>0</v>
      </c>
      <c r="E2683">
        <v>0</v>
      </c>
      <c r="F2683">
        <v>0</v>
      </c>
      <c r="G2683">
        <v>2222222</v>
      </c>
      <c r="H2683">
        <v>0</v>
      </c>
      <c r="I2683">
        <v>0</v>
      </c>
      <c r="J2683">
        <v>0</v>
      </c>
      <c r="K2683">
        <v>0</v>
      </c>
      <c r="L2683">
        <v>0</v>
      </c>
      <c r="M2683">
        <v>0</v>
      </c>
    </row>
    <row r="2684" spans="2:13" x14ac:dyDescent="0.2">
      <c r="B2684">
        <v>0</v>
      </c>
      <c r="C2684">
        <v>0</v>
      </c>
      <c r="D2684">
        <v>0</v>
      </c>
      <c r="E2684">
        <v>0</v>
      </c>
      <c r="F2684">
        <v>0</v>
      </c>
      <c r="G2684">
        <v>2222222</v>
      </c>
      <c r="H2684">
        <v>0</v>
      </c>
      <c r="I2684">
        <v>0</v>
      </c>
      <c r="J2684">
        <v>0</v>
      </c>
      <c r="K2684">
        <v>0</v>
      </c>
      <c r="L2684">
        <v>0</v>
      </c>
      <c r="M2684">
        <v>0</v>
      </c>
    </row>
    <row r="2685" spans="2:13" x14ac:dyDescent="0.2">
      <c r="B2685">
        <v>0</v>
      </c>
      <c r="C2685">
        <v>0</v>
      </c>
      <c r="D2685">
        <v>0</v>
      </c>
      <c r="E2685">
        <v>0</v>
      </c>
      <c r="F2685">
        <v>0</v>
      </c>
      <c r="G2685">
        <v>2222222</v>
      </c>
      <c r="H2685">
        <v>0</v>
      </c>
      <c r="I2685">
        <v>0</v>
      </c>
      <c r="J2685">
        <v>0</v>
      </c>
      <c r="K2685">
        <v>0</v>
      </c>
      <c r="L2685">
        <v>0</v>
      </c>
      <c r="M2685">
        <v>0</v>
      </c>
    </row>
    <row r="2686" spans="2:13" x14ac:dyDescent="0.2">
      <c r="B2686">
        <v>0</v>
      </c>
      <c r="C2686">
        <v>0</v>
      </c>
      <c r="D2686">
        <v>0</v>
      </c>
      <c r="E2686">
        <v>0</v>
      </c>
      <c r="F2686">
        <v>0</v>
      </c>
      <c r="G2686">
        <v>2222222</v>
      </c>
      <c r="H2686">
        <v>0</v>
      </c>
      <c r="I2686">
        <v>0</v>
      </c>
      <c r="J2686">
        <v>0</v>
      </c>
      <c r="K2686">
        <v>0</v>
      </c>
      <c r="L2686">
        <v>0</v>
      </c>
      <c r="M2686">
        <v>0</v>
      </c>
    </row>
    <row r="2687" spans="2:13" x14ac:dyDescent="0.2">
      <c r="B2687">
        <v>0</v>
      </c>
      <c r="C2687">
        <v>0</v>
      </c>
      <c r="D2687">
        <v>0</v>
      </c>
      <c r="E2687">
        <v>0</v>
      </c>
      <c r="F2687">
        <v>0</v>
      </c>
      <c r="G2687">
        <v>2222222</v>
      </c>
      <c r="H2687">
        <v>0</v>
      </c>
      <c r="I2687">
        <v>0</v>
      </c>
      <c r="J2687">
        <v>0</v>
      </c>
      <c r="K2687">
        <v>0</v>
      </c>
      <c r="L2687">
        <v>0</v>
      </c>
      <c r="M2687">
        <v>0</v>
      </c>
    </row>
    <row r="2688" spans="2:13" x14ac:dyDescent="0.2">
      <c r="B2688">
        <v>0</v>
      </c>
      <c r="C2688">
        <v>0</v>
      </c>
      <c r="D2688">
        <v>0</v>
      </c>
      <c r="E2688">
        <v>0</v>
      </c>
      <c r="F2688">
        <v>0</v>
      </c>
      <c r="G2688">
        <v>2222222</v>
      </c>
      <c r="H2688">
        <v>0</v>
      </c>
      <c r="I2688">
        <v>0</v>
      </c>
      <c r="J2688">
        <v>0</v>
      </c>
      <c r="K2688">
        <v>0</v>
      </c>
      <c r="L2688">
        <v>0</v>
      </c>
      <c r="M2688">
        <v>0</v>
      </c>
    </row>
    <row r="2689" spans="2:13" x14ac:dyDescent="0.2">
      <c r="B2689">
        <v>0</v>
      </c>
      <c r="C2689">
        <v>0</v>
      </c>
      <c r="D2689">
        <v>0</v>
      </c>
      <c r="E2689">
        <v>0</v>
      </c>
      <c r="F2689">
        <v>0</v>
      </c>
      <c r="G2689">
        <v>2222222</v>
      </c>
      <c r="H2689">
        <v>0</v>
      </c>
      <c r="I2689">
        <v>0</v>
      </c>
      <c r="J2689">
        <v>0</v>
      </c>
      <c r="K2689">
        <v>0</v>
      </c>
      <c r="L2689">
        <v>0</v>
      </c>
      <c r="M2689">
        <v>0</v>
      </c>
    </row>
    <row r="2690" spans="2:13" x14ac:dyDescent="0.2">
      <c r="B2690">
        <v>0</v>
      </c>
      <c r="C2690">
        <v>0</v>
      </c>
      <c r="D2690">
        <v>0</v>
      </c>
      <c r="E2690">
        <v>0</v>
      </c>
      <c r="F2690">
        <v>0</v>
      </c>
      <c r="G2690">
        <v>2222222</v>
      </c>
      <c r="H2690">
        <v>0</v>
      </c>
      <c r="I2690">
        <v>0</v>
      </c>
      <c r="J2690">
        <v>0</v>
      </c>
      <c r="K2690">
        <v>0</v>
      </c>
      <c r="L2690">
        <v>0</v>
      </c>
      <c r="M2690">
        <v>0</v>
      </c>
    </row>
    <row r="2691" spans="2:13" x14ac:dyDescent="0.2">
      <c r="B2691">
        <v>0</v>
      </c>
      <c r="C2691">
        <v>0</v>
      </c>
      <c r="D2691">
        <v>0</v>
      </c>
      <c r="E2691">
        <v>0</v>
      </c>
      <c r="F2691">
        <v>0</v>
      </c>
      <c r="G2691">
        <v>2222222</v>
      </c>
      <c r="H2691">
        <v>0</v>
      </c>
      <c r="I2691">
        <v>0</v>
      </c>
      <c r="J2691">
        <v>0</v>
      </c>
      <c r="K2691">
        <v>0</v>
      </c>
      <c r="L2691">
        <v>0</v>
      </c>
      <c r="M2691">
        <v>0</v>
      </c>
    </row>
    <row r="2692" spans="2:13" x14ac:dyDescent="0.2">
      <c r="B2692">
        <v>0</v>
      </c>
      <c r="C2692">
        <v>0</v>
      </c>
      <c r="D2692">
        <v>0</v>
      </c>
      <c r="E2692">
        <v>0</v>
      </c>
      <c r="F2692">
        <v>0</v>
      </c>
      <c r="G2692">
        <v>2222222</v>
      </c>
      <c r="H2692">
        <v>0</v>
      </c>
      <c r="I2692">
        <v>0</v>
      </c>
      <c r="J2692">
        <v>0</v>
      </c>
      <c r="K2692">
        <v>0</v>
      </c>
      <c r="L2692">
        <v>0</v>
      </c>
      <c r="M2692">
        <v>0</v>
      </c>
    </row>
    <row r="2693" spans="2:13" x14ac:dyDescent="0.2">
      <c r="B2693">
        <v>0</v>
      </c>
      <c r="C2693">
        <v>0</v>
      </c>
      <c r="D2693">
        <v>0</v>
      </c>
      <c r="E2693">
        <v>0</v>
      </c>
      <c r="F2693">
        <v>0</v>
      </c>
      <c r="G2693">
        <v>2222222</v>
      </c>
      <c r="H2693">
        <v>0</v>
      </c>
      <c r="I2693">
        <v>0</v>
      </c>
      <c r="J2693">
        <v>0</v>
      </c>
      <c r="K2693">
        <v>0</v>
      </c>
      <c r="L2693">
        <v>0</v>
      </c>
      <c r="M2693">
        <v>0</v>
      </c>
    </row>
    <row r="2694" spans="2:13" x14ac:dyDescent="0.2">
      <c r="B2694">
        <v>0</v>
      </c>
      <c r="C2694">
        <v>0</v>
      </c>
      <c r="D2694">
        <v>0</v>
      </c>
      <c r="E2694">
        <v>0</v>
      </c>
      <c r="F2694">
        <v>0</v>
      </c>
      <c r="G2694">
        <v>2222222</v>
      </c>
      <c r="H2694">
        <v>0</v>
      </c>
      <c r="I2694">
        <v>0</v>
      </c>
      <c r="J2694">
        <v>0</v>
      </c>
      <c r="K2694">
        <v>0</v>
      </c>
      <c r="L2694">
        <v>0</v>
      </c>
      <c r="M2694">
        <v>0</v>
      </c>
    </row>
    <row r="2695" spans="2:13" x14ac:dyDescent="0.2">
      <c r="B2695">
        <v>0</v>
      </c>
      <c r="C2695">
        <v>0</v>
      </c>
      <c r="D2695">
        <v>0</v>
      </c>
      <c r="E2695">
        <v>0</v>
      </c>
      <c r="F2695">
        <v>0</v>
      </c>
      <c r="G2695">
        <v>2222222</v>
      </c>
      <c r="H2695">
        <v>0</v>
      </c>
      <c r="I2695">
        <v>0</v>
      </c>
      <c r="J2695">
        <v>0</v>
      </c>
      <c r="K2695">
        <v>0</v>
      </c>
      <c r="L2695">
        <v>0</v>
      </c>
      <c r="M2695">
        <v>0</v>
      </c>
    </row>
    <row r="2696" spans="2:13" x14ac:dyDescent="0.2">
      <c r="B2696">
        <v>0</v>
      </c>
      <c r="C2696">
        <v>0</v>
      </c>
      <c r="D2696">
        <v>0</v>
      </c>
      <c r="E2696">
        <v>0</v>
      </c>
      <c r="F2696">
        <v>0</v>
      </c>
      <c r="G2696">
        <v>2222222</v>
      </c>
      <c r="H2696">
        <v>0</v>
      </c>
      <c r="I2696">
        <v>0</v>
      </c>
      <c r="J2696">
        <v>0</v>
      </c>
      <c r="K2696">
        <v>0</v>
      </c>
      <c r="L2696">
        <v>0</v>
      </c>
      <c r="M2696">
        <v>0</v>
      </c>
    </row>
    <row r="2697" spans="2:13" x14ac:dyDescent="0.2">
      <c r="B2697">
        <v>0</v>
      </c>
      <c r="C2697">
        <v>0</v>
      </c>
      <c r="D2697">
        <v>0</v>
      </c>
      <c r="E2697">
        <v>0</v>
      </c>
      <c r="F2697">
        <v>0</v>
      </c>
      <c r="G2697">
        <v>2222222</v>
      </c>
      <c r="H2697">
        <v>0</v>
      </c>
      <c r="I2697">
        <v>0</v>
      </c>
      <c r="J2697">
        <v>0</v>
      </c>
      <c r="K2697">
        <v>0</v>
      </c>
      <c r="L2697">
        <v>0</v>
      </c>
      <c r="M2697">
        <v>0</v>
      </c>
    </row>
    <row r="2698" spans="2:13" x14ac:dyDescent="0.2">
      <c r="B2698">
        <v>0</v>
      </c>
      <c r="C2698">
        <v>0</v>
      </c>
      <c r="D2698">
        <v>0</v>
      </c>
      <c r="E2698">
        <v>0</v>
      </c>
      <c r="F2698">
        <v>0</v>
      </c>
      <c r="G2698">
        <v>2222222</v>
      </c>
      <c r="H2698">
        <v>0</v>
      </c>
      <c r="I2698">
        <v>0</v>
      </c>
      <c r="J2698">
        <v>0</v>
      </c>
      <c r="K2698">
        <v>0</v>
      </c>
      <c r="L2698">
        <v>0</v>
      </c>
      <c r="M2698">
        <v>0</v>
      </c>
    </row>
    <row r="2699" spans="2:13" x14ac:dyDescent="0.2">
      <c r="B2699">
        <v>0</v>
      </c>
      <c r="C2699">
        <v>0</v>
      </c>
      <c r="D2699">
        <v>0</v>
      </c>
      <c r="E2699">
        <v>0</v>
      </c>
      <c r="F2699">
        <v>0</v>
      </c>
      <c r="G2699">
        <v>2222222</v>
      </c>
      <c r="H2699">
        <v>0</v>
      </c>
      <c r="I2699">
        <v>0</v>
      </c>
      <c r="J2699">
        <v>0</v>
      </c>
      <c r="K2699">
        <v>0</v>
      </c>
      <c r="L2699">
        <v>0</v>
      </c>
      <c r="M2699">
        <v>0</v>
      </c>
    </row>
    <row r="2700" spans="2:13" x14ac:dyDescent="0.2">
      <c r="B2700">
        <v>0</v>
      </c>
      <c r="C2700">
        <v>0</v>
      </c>
      <c r="D2700">
        <v>0</v>
      </c>
      <c r="E2700">
        <v>0</v>
      </c>
      <c r="F2700">
        <v>0</v>
      </c>
      <c r="G2700">
        <v>2222222</v>
      </c>
      <c r="H2700">
        <v>0</v>
      </c>
      <c r="I2700">
        <v>0</v>
      </c>
      <c r="J2700">
        <v>0</v>
      </c>
      <c r="K2700">
        <v>0</v>
      </c>
      <c r="L2700">
        <v>0</v>
      </c>
      <c r="M2700">
        <v>0</v>
      </c>
    </row>
    <row r="2701" spans="2:13" x14ac:dyDescent="0.2">
      <c r="B2701">
        <v>0</v>
      </c>
      <c r="C2701">
        <v>0</v>
      </c>
      <c r="D2701">
        <v>0</v>
      </c>
      <c r="E2701">
        <v>0</v>
      </c>
      <c r="F2701">
        <v>0</v>
      </c>
      <c r="G2701">
        <v>2222222</v>
      </c>
      <c r="H2701">
        <v>0</v>
      </c>
      <c r="I2701">
        <v>0</v>
      </c>
      <c r="J2701">
        <v>0</v>
      </c>
      <c r="K2701">
        <v>0</v>
      </c>
      <c r="L2701">
        <v>0</v>
      </c>
      <c r="M2701">
        <v>0</v>
      </c>
    </row>
    <row r="2702" spans="2:13" x14ac:dyDescent="0.2">
      <c r="B2702">
        <v>0</v>
      </c>
      <c r="C2702">
        <v>0</v>
      </c>
      <c r="D2702">
        <v>0</v>
      </c>
      <c r="E2702">
        <v>0</v>
      </c>
      <c r="F2702">
        <v>0</v>
      </c>
      <c r="G2702">
        <v>2222222</v>
      </c>
      <c r="H2702">
        <v>0</v>
      </c>
      <c r="I2702">
        <v>0</v>
      </c>
      <c r="J2702">
        <v>0</v>
      </c>
      <c r="K2702">
        <v>0</v>
      </c>
      <c r="L2702">
        <v>0</v>
      </c>
      <c r="M2702">
        <v>0</v>
      </c>
    </row>
    <row r="2703" spans="2:13" x14ac:dyDescent="0.2">
      <c r="B2703">
        <v>0</v>
      </c>
      <c r="C2703">
        <v>0</v>
      </c>
      <c r="D2703">
        <v>0</v>
      </c>
      <c r="E2703">
        <v>0</v>
      </c>
      <c r="F2703">
        <v>0</v>
      </c>
      <c r="G2703">
        <v>2222222</v>
      </c>
      <c r="H2703">
        <v>0</v>
      </c>
      <c r="I2703">
        <v>0</v>
      </c>
      <c r="J2703">
        <v>0</v>
      </c>
      <c r="K2703">
        <v>0</v>
      </c>
      <c r="L2703">
        <v>0</v>
      </c>
      <c r="M2703">
        <v>0</v>
      </c>
    </row>
    <row r="2704" spans="2:13" x14ac:dyDescent="0.2">
      <c r="B2704">
        <v>0</v>
      </c>
      <c r="C2704">
        <v>0</v>
      </c>
      <c r="D2704">
        <v>0</v>
      </c>
      <c r="E2704">
        <v>0</v>
      </c>
      <c r="F2704">
        <v>0</v>
      </c>
      <c r="G2704">
        <v>2222222</v>
      </c>
      <c r="H2704">
        <v>0</v>
      </c>
      <c r="I2704">
        <v>0</v>
      </c>
      <c r="J2704">
        <v>0</v>
      </c>
      <c r="K2704">
        <v>0</v>
      </c>
      <c r="L2704">
        <v>0</v>
      </c>
      <c r="M2704">
        <v>0</v>
      </c>
    </row>
    <row r="2705" spans="2:13" x14ac:dyDescent="0.2">
      <c r="B2705">
        <v>0</v>
      </c>
      <c r="C2705">
        <v>0</v>
      </c>
      <c r="D2705">
        <v>0</v>
      </c>
      <c r="E2705">
        <v>0</v>
      </c>
      <c r="F2705">
        <v>0</v>
      </c>
      <c r="G2705">
        <v>2222222</v>
      </c>
      <c r="H2705">
        <v>0</v>
      </c>
      <c r="I2705">
        <v>0</v>
      </c>
      <c r="J2705">
        <v>0</v>
      </c>
      <c r="K2705">
        <v>0</v>
      </c>
      <c r="L2705">
        <v>0</v>
      </c>
      <c r="M2705">
        <v>0</v>
      </c>
    </row>
    <row r="2706" spans="2:13" x14ac:dyDescent="0.2">
      <c r="B2706">
        <v>0</v>
      </c>
      <c r="C2706">
        <v>0</v>
      </c>
      <c r="D2706">
        <v>0</v>
      </c>
      <c r="E2706">
        <v>0</v>
      </c>
      <c r="F2706">
        <v>0</v>
      </c>
      <c r="G2706">
        <v>2222222</v>
      </c>
      <c r="H2706">
        <v>0</v>
      </c>
      <c r="I2706">
        <v>0</v>
      </c>
      <c r="J2706">
        <v>0</v>
      </c>
      <c r="K2706">
        <v>0</v>
      </c>
      <c r="L2706">
        <v>0</v>
      </c>
      <c r="M2706">
        <v>0</v>
      </c>
    </row>
    <row r="2707" spans="2:13" x14ac:dyDescent="0.2">
      <c r="B2707">
        <v>0</v>
      </c>
      <c r="C2707">
        <v>0</v>
      </c>
      <c r="D2707">
        <v>0</v>
      </c>
      <c r="E2707">
        <v>0</v>
      </c>
      <c r="F2707">
        <v>0</v>
      </c>
      <c r="G2707">
        <v>2222222</v>
      </c>
      <c r="H2707">
        <v>0</v>
      </c>
      <c r="I2707">
        <v>0</v>
      </c>
      <c r="J2707">
        <v>0</v>
      </c>
      <c r="K2707">
        <v>0</v>
      </c>
      <c r="L2707">
        <v>0</v>
      </c>
      <c r="M2707">
        <v>0</v>
      </c>
    </row>
    <row r="2708" spans="2:13" x14ac:dyDescent="0.2">
      <c r="B2708">
        <v>0</v>
      </c>
      <c r="C2708">
        <v>0</v>
      </c>
      <c r="D2708">
        <v>0</v>
      </c>
      <c r="E2708">
        <v>0</v>
      </c>
      <c r="F2708">
        <v>0</v>
      </c>
      <c r="G2708">
        <v>2222222</v>
      </c>
      <c r="H2708">
        <v>0</v>
      </c>
      <c r="I2708">
        <v>0</v>
      </c>
      <c r="J2708">
        <v>0</v>
      </c>
      <c r="K2708">
        <v>0</v>
      </c>
      <c r="L2708">
        <v>0</v>
      </c>
      <c r="M2708">
        <v>0</v>
      </c>
    </row>
    <row r="2709" spans="2:13" x14ac:dyDescent="0.2">
      <c r="B2709">
        <v>0</v>
      </c>
      <c r="C2709">
        <v>0</v>
      </c>
      <c r="D2709">
        <v>0</v>
      </c>
      <c r="E2709">
        <v>0</v>
      </c>
      <c r="F2709">
        <v>0</v>
      </c>
      <c r="G2709">
        <v>2222222</v>
      </c>
      <c r="H2709">
        <v>0</v>
      </c>
      <c r="I2709">
        <v>0</v>
      </c>
      <c r="J2709">
        <v>0</v>
      </c>
      <c r="K2709">
        <v>0</v>
      </c>
      <c r="L2709">
        <v>0</v>
      </c>
      <c r="M2709">
        <v>0</v>
      </c>
    </row>
    <row r="2710" spans="2:13" x14ac:dyDescent="0.2">
      <c r="B2710">
        <v>0</v>
      </c>
      <c r="C2710">
        <v>0</v>
      </c>
      <c r="D2710">
        <v>0</v>
      </c>
      <c r="E2710">
        <v>0</v>
      </c>
      <c r="F2710">
        <v>0</v>
      </c>
      <c r="G2710">
        <v>2222222</v>
      </c>
      <c r="H2710">
        <v>0</v>
      </c>
      <c r="I2710">
        <v>0</v>
      </c>
      <c r="J2710">
        <v>0</v>
      </c>
      <c r="K2710">
        <v>0</v>
      </c>
      <c r="L2710">
        <v>0</v>
      </c>
      <c r="M2710">
        <v>0</v>
      </c>
    </row>
    <row r="2711" spans="2:13" x14ac:dyDescent="0.2">
      <c r="B2711">
        <v>0</v>
      </c>
      <c r="C2711">
        <v>0</v>
      </c>
      <c r="D2711">
        <v>0</v>
      </c>
      <c r="E2711">
        <v>0</v>
      </c>
      <c r="F2711">
        <v>0</v>
      </c>
      <c r="G2711">
        <v>2222222</v>
      </c>
      <c r="H2711">
        <v>0</v>
      </c>
      <c r="I2711">
        <v>0</v>
      </c>
      <c r="J2711">
        <v>0</v>
      </c>
      <c r="K2711">
        <v>0</v>
      </c>
      <c r="L2711">
        <v>0</v>
      </c>
      <c r="M2711">
        <v>0</v>
      </c>
    </row>
    <row r="2712" spans="2:13" x14ac:dyDescent="0.2">
      <c r="B2712">
        <v>0</v>
      </c>
      <c r="C2712">
        <v>0</v>
      </c>
      <c r="D2712">
        <v>0</v>
      </c>
      <c r="E2712">
        <v>0</v>
      </c>
      <c r="F2712">
        <v>0</v>
      </c>
      <c r="G2712">
        <v>2222222</v>
      </c>
      <c r="H2712">
        <v>0</v>
      </c>
      <c r="I2712">
        <v>0</v>
      </c>
      <c r="J2712">
        <v>0</v>
      </c>
      <c r="K2712">
        <v>0</v>
      </c>
      <c r="L2712">
        <v>0</v>
      </c>
      <c r="M2712">
        <v>0</v>
      </c>
    </row>
    <row r="2713" spans="2:13" x14ac:dyDescent="0.2">
      <c r="B2713">
        <v>0</v>
      </c>
      <c r="C2713">
        <v>0</v>
      </c>
      <c r="D2713">
        <v>0</v>
      </c>
      <c r="E2713">
        <v>0</v>
      </c>
      <c r="F2713">
        <v>0</v>
      </c>
      <c r="G2713">
        <v>2222222</v>
      </c>
      <c r="H2713">
        <v>0</v>
      </c>
      <c r="I2713">
        <v>0</v>
      </c>
      <c r="J2713">
        <v>0</v>
      </c>
      <c r="K2713">
        <v>0</v>
      </c>
      <c r="L2713">
        <v>0</v>
      </c>
      <c r="M2713">
        <v>0</v>
      </c>
    </row>
    <row r="2714" spans="2:13" x14ac:dyDescent="0.2">
      <c r="B2714">
        <v>0</v>
      </c>
      <c r="C2714">
        <v>0</v>
      </c>
      <c r="D2714">
        <v>0</v>
      </c>
      <c r="E2714">
        <v>0</v>
      </c>
      <c r="F2714">
        <v>0</v>
      </c>
      <c r="G2714">
        <v>2222222</v>
      </c>
      <c r="H2714">
        <v>0</v>
      </c>
      <c r="I2714">
        <v>0</v>
      </c>
      <c r="J2714">
        <v>0</v>
      </c>
      <c r="K2714">
        <v>0</v>
      </c>
      <c r="L2714">
        <v>0</v>
      </c>
      <c r="M2714">
        <v>0</v>
      </c>
    </row>
    <row r="2715" spans="2:13" x14ac:dyDescent="0.2">
      <c r="B2715">
        <v>0</v>
      </c>
      <c r="C2715">
        <v>0</v>
      </c>
      <c r="D2715">
        <v>0</v>
      </c>
      <c r="E2715">
        <v>0</v>
      </c>
      <c r="F2715">
        <v>0</v>
      </c>
      <c r="G2715">
        <v>2222222</v>
      </c>
      <c r="H2715">
        <v>0</v>
      </c>
      <c r="I2715">
        <v>0</v>
      </c>
      <c r="J2715">
        <v>0</v>
      </c>
      <c r="K2715">
        <v>0</v>
      </c>
      <c r="L2715">
        <v>0</v>
      </c>
      <c r="M2715">
        <v>0</v>
      </c>
    </row>
    <row r="2716" spans="2:13" x14ac:dyDescent="0.2">
      <c r="B2716">
        <v>0</v>
      </c>
      <c r="C2716">
        <v>0</v>
      </c>
      <c r="D2716">
        <v>0</v>
      </c>
      <c r="E2716">
        <v>0</v>
      </c>
      <c r="F2716">
        <v>0</v>
      </c>
      <c r="G2716">
        <v>2222222</v>
      </c>
      <c r="H2716">
        <v>0</v>
      </c>
      <c r="I2716">
        <v>0</v>
      </c>
      <c r="J2716">
        <v>0</v>
      </c>
      <c r="K2716">
        <v>0</v>
      </c>
      <c r="L2716">
        <v>0</v>
      </c>
      <c r="M2716">
        <v>0</v>
      </c>
    </row>
    <row r="2717" spans="2:13" x14ac:dyDescent="0.2">
      <c r="B2717">
        <v>0</v>
      </c>
      <c r="C2717">
        <v>0</v>
      </c>
      <c r="D2717">
        <v>0</v>
      </c>
      <c r="E2717">
        <v>0</v>
      </c>
      <c r="F2717">
        <v>0</v>
      </c>
      <c r="G2717">
        <v>2222222</v>
      </c>
      <c r="H2717">
        <v>0</v>
      </c>
      <c r="I2717">
        <v>0</v>
      </c>
      <c r="J2717">
        <v>0</v>
      </c>
      <c r="K2717">
        <v>0</v>
      </c>
      <c r="L2717">
        <v>0</v>
      </c>
      <c r="M2717">
        <v>0</v>
      </c>
    </row>
    <row r="2718" spans="2:13" x14ac:dyDescent="0.2">
      <c r="B2718">
        <v>0</v>
      </c>
      <c r="C2718">
        <v>0</v>
      </c>
      <c r="D2718">
        <v>0</v>
      </c>
      <c r="E2718">
        <v>0</v>
      </c>
      <c r="F2718">
        <v>0</v>
      </c>
      <c r="G2718">
        <v>2222222</v>
      </c>
      <c r="H2718">
        <v>0</v>
      </c>
      <c r="I2718">
        <v>0</v>
      </c>
      <c r="J2718">
        <v>0</v>
      </c>
      <c r="K2718">
        <v>0</v>
      </c>
      <c r="L2718">
        <v>0</v>
      </c>
      <c r="M2718">
        <v>0</v>
      </c>
    </row>
    <row r="2719" spans="2:13" x14ac:dyDescent="0.2">
      <c r="B2719">
        <v>0</v>
      </c>
      <c r="C2719">
        <v>0</v>
      </c>
      <c r="D2719">
        <v>0</v>
      </c>
      <c r="E2719">
        <v>0</v>
      </c>
      <c r="F2719">
        <v>0</v>
      </c>
      <c r="G2719">
        <v>2222222</v>
      </c>
      <c r="H2719">
        <v>0</v>
      </c>
      <c r="I2719">
        <v>0</v>
      </c>
      <c r="J2719">
        <v>0</v>
      </c>
      <c r="K2719">
        <v>0</v>
      </c>
      <c r="L2719">
        <v>0</v>
      </c>
      <c r="M2719">
        <v>0</v>
      </c>
    </row>
    <row r="2720" spans="2:13" x14ac:dyDescent="0.2">
      <c r="B2720">
        <v>0</v>
      </c>
      <c r="C2720">
        <v>0</v>
      </c>
      <c r="D2720">
        <v>0</v>
      </c>
      <c r="E2720">
        <v>0</v>
      </c>
      <c r="F2720">
        <v>0</v>
      </c>
      <c r="G2720">
        <v>2222222</v>
      </c>
      <c r="H2720">
        <v>0</v>
      </c>
      <c r="I2720">
        <v>0</v>
      </c>
      <c r="J2720">
        <v>0</v>
      </c>
      <c r="K2720">
        <v>0</v>
      </c>
      <c r="L2720">
        <v>0</v>
      </c>
      <c r="M2720">
        <v>0</v>
      </c>
    </row>
    <row r="2721" spans="2:13" x14ac:dyDescent="0.2">
      <c r="B2721">
        <v>0</v>
      </c>
      <c r="C2721">
        <v>0</v>
      </c>
      <c r="D2721">
        <v>0</v>
      </c>
      <c r="E2721">
        <v>0</v>
      </c>
      <c r="F2721">
        <v>0</v>
      </c>
      <c r="G2721">
        <v>2222222</v>
      </c>
      <c r="H2721">
        <v>0</v>
      </c>
      <c r="I2721">
        <v>0</v>
      </c>
      <c r="J2721">
        <v>0</v>
      </c>
      <c r="K2721">
        <v>0</v>
      </c>
      <c r="L2721">
        <v>0</v>
      </c>
      <c r="M2721">
        <v>0</v>
      </c>
    </row>
    <row r="2722" spans="2:13" x14ac:dyDescent="0.2">
      <c r="B2722">
        <v>0</v>
      </c>
      <c r="C2722">
        <v>0</v>
      </c>
      <c r="D2722">
        <v>0</v>
      </c>
      <c r="E2722">
        <v>0</v>
      </c>
      <c r="F2722">
        <v>0</v>
      </c>
      <c r="G2722">
        <v>2222222</v>
      </c>
      <c r="H2722">
        <v>0</v>
      </c>
      <c r="I2722">
        <v>0</v>
      </c>
      <c r="J2722">
        <v>0</v>
      </c>
      <c r="K2722">
        <v>0</v>
      </c>
      <c r="L2722">
        <v>0</v>
      </c>
      <c r="M2722">
        <v>0</v>
      </c>
    </row>
    <row r="2723" spans="2:13" x14ac:dyDescent="0.2">
      <c r="B2723">
        <v>0</v>
      </c>
      <c r="C2723">
        <v>0</v>
      </c>
      <c r="D2723">
        <v>0</v>
      </c>
      <c r="E2723">
        <v>0</v>
      </c>
      <c r="F2723">
        <v>0</v>
      </c>
      <c r="G2723">
        <v>2222222</v>
      </c>
      <c r="H2723">
        <v>0</v>
      </c>
      <c r="I2723">
        <v>0</v>
      </c>
      <c r="J2723">
        <v>0</v>
      </c>
      <c r="K2723">
        <v>0</v>
      </c>
      <c r="L2723">
        <v>0</v>
      </c>
      <c r="M2723">
        <v>0</v>
      </c>
    </row>
    <row r="2724" spans="2:13" x14ac:dyDescent="0.2">
      <c r="B2724">
        <v>0</v>
      </c>
      <c r="C2724">
        <v>0</v>
      </c>
      <c r="D2724">
        <v>0</v>
      </c>
      <c r="E2724">
        <v>0</v>
      </c>
      <c r="F2724">
        <v>0</v>
      </c>
      <c r="G2724">
        <v>2222222</v>
      </c>
      <c r="H2724">
        <v>0</v>
      </c>
      <c r="I2724">
        <v>0</v>
      </c>
      <c r="J2724">
        <v>0</v>
      </c>
      <c r="K2724">
        <v>0</v>
      </c>
      <c r="L2724">
        <v>0</v>
      </c>
      <c r="M2724">
        <v>0</v>
      </c>
    </row>
    <row r="2725" spans="2:13" x14ac:dyDescent="0.2">
      <c r="B2725">
        <v>0</v>
      </c>
      <c r="C2725">
        <v>0</v>
      </c>
      <c r="D2725">
        <v>0</v>
      </c>
      <c r="E2725">
        <v>0</v>
      </c>
      <c r="F2725">
        <v>0</v>
      </c>
      <c r="G2725">
        <v>2222222</v>
      </c>
      <c r="H2725">
        <v>0</v>
      </c>
      <c r="I2725">
        <v>0</v>
      </c>
      <c r="J2725">
        <v>0</v>
      </c>
      <c r="K2725">
        <v>0</v>
      </c>
      <c r="L2725">
        <v>0</v>
      </c>
      <c r="M2725">
        <v>0</v>
      </c>
    </row>
    <row r="2726" spans="2:13" x14ac:dyDescent="0.2">
      <c r="B2726">
        <v>0</v>
      </c>
      <c r="C2726">
        <v>0</v>
      </c>
      <c r="D2726">
        <v>0</v>
      </c>
      <c r="E2726">
        <v>0</v>
      </c>
      <c r="F2726">
        <v>0</v>
      </c>
      <c r="G2726">
        <v>2222222</v>
      </c>
      <c r="H2726">
        <v>0</v>
      </c>
      <c r="I2726">
        <v>0</v>
      </c>
      <c r="J2726">
        <v>0</v>
      </c>
      <c r="K2726">
        <v>0</v>
      </c>
      <c r="L2726">
        <v>0</v>
      </c>
      <c r="M2726">
        <v>0</v>
      </c>
    </row>
    <row r="2727" spans="2:13" x14ac:dyDescent="0.2">
      <c r="B2727">
        <v>0</v>
      </c>
      <c r="C2727">
        <v>0</v>
      </c>
      <c r="D2727">
        <v>0</v>
      </c>
      <c r="E2727">
        <v>0</v>
      </c>
      <c r="F2727">
        <v>0</v>
      </c>
      <c r="G2727">
        <v>2222222</v>
      </c>
      <c r="H2727">
        <v>0</v>
      </c>
      <c r="I2727">
        <v>0</v>
      </c>
      <c r="J2727">
        <v>0</v>
      </c>
      <c r="K2727">
        <v>0</v>
      </c>
      <c r="L2727">
        <v>0</v>
      </c>
      <c r="M2727">
        <v>0</v>
      </c>
    </row>
    <row r="2728" spans="2:13" x14ac:dyDescent="0.2">
      <c r="B2728">
        <v>0</v>
      </c>
      <c r="C2728">
        <v>0</v>
      </c>
      <c r="D2728">
        <v>0</v>
      </c>
      <c r="E2728">
        <v>0</v>
      </c>
      <c r="F2728">
        <v>0</v>
      </c>
      <c r="G2728">
        <v>2222222</v>
      </c>
      <c r="H2728">
        <v>0</v>
      </c>
      <c r="I2728">
        <v>0</v>
      </c>
      <c r="J2728">
        <v>0</v>
      </c>
      <c r="K2728">
        <v>0</v>
      </c>
      <c r="L2728">
        <v>0</v>
      </c>
      <c r="M2728">
        <v>0</v>
      </c>
    </row>
    <row r="2729" spans="2:13" x14ac:dyDescent="0.2">
      <c r="B2729">
        <v>0</v>
      </c>
      <c r="C2729">
        <v>0</v>
      </c>
      <c r="D2729">
        <v>0</v>
      </c>
      <c r="E2729">
        <v>0</v>
      </c>
      <c r="F2729">
        <v>0</v>
      </c>
      <c r="G2729">
        <v>2222222</v>
      </c>
      <c r="H2729">
        <v>0</v>
      </c>
      <c r="I2729">
        <v>0</v>
      </c>
      <c r="J2729">
        <v>0</v>
      </c>
      <c r="K2729">
        <v>0</v>
      </c>
      <c r="L2729">
        <v>0</v>
      </c>
      <c r="M2729">
        <v>0</v>
      </c>
    </row>
    <row r="2730" spans="2:13" x14ac:dyDescent="0.2">
      <c r="B2730">
        <v>0</v>
      </c>
      <c r="C2730">
        <v>0</v>
      </c>
      <c r="D2730">
        <v>0</v>
      </c>
      <c r="E2730">
        <v>0</v>
      </c>
      <c r="F2730">
        <v>0</v>
      </c>
      <c r="G2730">
        <v>2222222</v>
      </c>
      <c r="H2730">
        <v>0</v>
      </c>
      <c r="I2730">
        <v>0</v>
      </c>
      <c r="J2730">
        <v>0</v>
      </c>
      <c r="K2730">
        <v>0</v>
      </c>
      <c r="L2730">
        <v>0</v>
      </c>
      <c r="M2730">
        <v>0</v>
      </c>
    </row>
    <row r="2731" spans="2:13" x14ac:dyDescent="0.2">
      <c r="B2731">
        <v>0</v>
      </c>
      <c r="C2731">
        <v>0</v>
      </c>
      <c r="D2731">
        <v>0</v>
      </c>
      <c r="E2731">
        <v>0</v>
      </c>
      <c r="F2731">
        <v>0</v>
      </c>
      <c r="G2731">
        <v>2222222</v>
      </c>
      <c r="H2731">
        <v>0</v>
      </c>
      <c r="I2731">
        <v>0</v>
      </c>
      <c r="J2731">
        <v>0</v>
      </c>
      <c r="K2731">
        <v>0</v>
      </c>
      <c r="L2731">
        <v>0</v>
      </c>
      <c r="M2731">
        <v>0</v>
      </c>
    </row>
    <row r="2732" spans="2:13" x14ac:dyDescent="0.2">
      <c r="B2732">
        <v>0</v>
      </c>
      <c r="C2732">
        <v>0</v>
      </c>
      <c r="D2732">
        <v>0</v>
      </c>
      <c r="E2732">
        <v>0</v>
      </c>
      <c r="F2732">
        <v>0</v>
      </c>
      <c r="G2732">
        <v>2222222</v>
      </c>
      <c r="H2732">
        <v>0</v>
      </c>
      <c r="I2732">
        <v>0</v>
      </c>
      <c r="J2732">
        <v>0</v>
      </c>
      <c r="K2732">
        <v>0</v>
      </c>
      <c r="L2732">
        <v>0</v>
      </c>
      <c r="M2732">
        <v>0</v>
      </c>
    </row>
    <row r="2733" spans="2:13" x14ac:dyDescent="0.2">
      <c r="B2733">
        <v>0</v>
      </c>
      <c r="C2733">
        <v>0</v>
      </c>
      <c r="D2733">
        <v>0</v>
      </c>
      <c r="E2733">
        <v>0</v>
      </c>
      <c r="F2733">
        <v>0</v>
      </c>
      <c r="G2733">
        <v>2222222</v>
      </c>
      <c r="H2733">
        <v>0</v>
      </c>
      <c r="I2733">
        <v>0</v>
      </c>
      <c r="J2733">
        <v>0</v>
      </c>
      <c r="K2733">
        <v>0</v>
      </c>
      <c r="L2733">
        <v>0</v>
      </c>
      <c r="M2733">
        <v>0</v>
      </c>
    </row>
    <row r="2734" spans="2:13" x14ac:dyDescent="0.2">
      <c r="B2734">
        <v>0</v>
      </c>
      <c r="C2734">
        <v>0</v>
      </c>
      <c r="D2734">
        <v>0</v>
      </c>
      <c r="E2734">
        <v>0</v>
      </c>
      <c r="F2734">
        <v>0</v>
      </c>
      <c r="G2734">
        <v>2222222</v>
      </c>
      <c r="H2734">
        <v>0</v>
      </c>
      <c r="I2734">
        <v>0</v>
      </c>
      <c r="J2734">
        <v>0</v>
      </c>
      <c r="K2734">
        <v>0</v>
      </c>
      <c r="L2734">
        <v>0</v>
      </c>
      <c r="M2734">
        <v>0</v>
      </c>
    </row>
    <row r="2735" spans="2:13" x14ac:dyDescent="0.2">
      <c r="B2735">
        <v>0</v>
      </c>
      <c r="C2735">
        <v>0</v>
      </c>
      <c r="D2735">
        <v>0</v>
      </c>
      <c r="E2735">
        <v>0</v>
      </c>
      <c r="F2735">
        <v>0</v>
      </c>
      <c r="G2735">
        <v>2222222</v>
      </c>
      <c r="H2735">
        <v>0</v>
      </c>
      <c r="I2735">
        <v>0</v>
      </c>
      <c r="J2735">
        <v>0</v>
      </c>
      <c r="K2735">
        <v>0</v>
      </c>
      <c r="L2735">
        <v>0</v>
      </c>
      <c r="M2735">
        <v>0</v>
      </c>
    </row>
    <row r="2736" spans="2:13" x14ac:dyDescent="0.2">
      <c r="B2736">
        <v>0</v>
      </c>
      <c r="C2736">
        <v>0</v>
      </c>
      <c r="D2736">
        <v>0</v>
      </c>
      <c r="E2736">
        <v>0</v>
      </c>
      <c r="F2736">
        <v>0</v>
      </c>
      <c r="G2736">
        <v>2222222</v>
      </c>
      <c r="H2736">
        <v>0</v>
      </c>
      <c r="I2736">
        <v>0</v>
      </c>
      <c r="J2736">
        <v>0</v>
      </c>
      <c r="K2736">
        <v>0</v>
      </c>
      <c r="L2736">
        <v>0</v>
      </c>
      <c r="M2736">
        <v>0</v>
      </c>
    </row>
    <row r="2737" spans="2:13" x14ac:dyDescent="0.2">
      <c r="B2737">
        <v>0</v>
      </c>
      <c r="C2737">
        <v>0</v>
      </c>
      <c r="D2737">
        <v>0</v>
      </c>
      <c r="E2737">
        <v>0</v>
      </c>
      <c r="F2737">
        <v>0</v>
      </c>
      <c r="G2737">
        <v>2222222</v>
      </c>
      <c r="H2737">
        <v>0</v>
      </c>
      <c r="I2737">
        <v>0</v>
      </c>
      <c r="J2737">
        <v>0</v>
      </c>
      <c r="K2737">
        <v>0</v>
      </c>
      <c r="L2737">
        <v>0</v>
      </c>
      <c r="M2737">
        <v>0</v>
      </c>
    </row>
    <row r="2738" spans="2:13" x14ac:dyDescent="0.2">
      <c r="B2738">
        <v>0</v>
      </c>
      <c r="C2738">
        <v>0</v>
      </c>
      <c r="D2738">
        <v>0</v>
      </c>
      <c r="E2738">
        <v>0</v>
      </c>
      <c r="F2738">
        <v>0</v>
      </c>
      <c r="G2738">
        <v>2222222</v>
      </c>
      <c r="H2738">
        <v>0</v>
      </c>
      <c r="I2738">
        <v>0</v>
      </c>
      <c r="J2738">
        <v>0</v>
      </c>
      <c r="K2738">
        <v>0</v>
      </c>
      <c r="L2738">
        <v>0</v>
      </c>
      <c r="M2738">
        <v>0</v>
      </c>
    </row>
    <row r="2739" spans="2:13" x14ac:dyDescent="0.2">
      <c r="B2739">
        <v>0</v>
      </c>
      <c r="C2739">
        <v>0</v>
      </c>
      <c r="D2739">
        <v>0</v>
      </c>
      <c r="E2739">
        <v>0</v>
      </c>
      <c r="F2739">
        <v>0</v>
      </c>
      <c r="G2739">
        <v>2222222</v>
      </c>
      <c r="H2739">
        <v>0</v>
      </c>
      <c r="I2739">
        <v>0</v>
      </c>
      <c r="J2739">
        <v>0</v>
      </c>
      <c r="K2739">
        <v>0</v>
      </c>
      <c r="L2739">
        <v>0</v>
      </c>
      <c r="M2739">
        <v>0</v>
      </c>
    </row>
    <row r="2740" spans="2:13" x14ac:dyDescent="0.2">
      <c r="B2740">
        <v>0</v>
      </c>
      <c r="C2740">
        <v>0</v>
      </c>
      <c r="D2740">
        <v>0</v>
      </c>
      <c r="E2740">
        <v>0</v>
      </c>
      <c r="F2740">
        <v>0</v>
      </c>
      <c r="G2740">
        <v>2222222</v>
      </c>
      <c r="H2740">
        <v>0</v>
      </c>
      <c r="I2740">
        <v>0</v>
      </c>
      <c r="J2740">
        <v>0</v>
      </c>
      <c r="K2740">
        <v>0</v>
      </c>
      <c r="L2740">
        <v>0</v>
      </c>
      <c r="M2740">
        <v>0</v>
      </c>
    </row>
    <row r="2741" spans="2:13" x14ac:dyDescent="0.2">
      <c r="B2741">
        <v>0</v>
      </c>
      <c r="C2741">
        <v>0</v>
      </c>
      <c r="D2741">
        <v>0</v>
      </c>
      <c r="E2741">
        <v>0</v>
      </c>
      <c r="F2741">
        <v>0</v>
      </c>
      <c r="G2741">
        <v>2222222</v>
      </c>
      <c r="H2741">
        <v>0</v>
      </c>
      <c r="I2741">
        <v>0</v>
      </c>
      <c r="J2741">
        <v>0</v>
      </c>
      <c r="K2741">
        <v>0</v>
      </c>
      <c r="L2741">
        <v>0</v>
      </c>
      <c r="M2741">
        <v>0</v>
      </c>
    </row>
    <row r="2742" spans="2:13" x14ac:dyDescent="0.2">
      <c r="B2742">
        <v>0</v>
      </c>
      <c r="C2742">
        <v>0</v>
      </c>
      <c r="D2742">
        <v>0</v>
      </c>
      <c r="E2742">
        <v>0</v>
      </c>
      <c r="F2742">
        <v>0</v>
      </c>
      <c r="G2742">
        <v>2222222</v>
      </c>
      <c r="H2742">
        <v>0</v>
      </c>
      <c r="I2742">
        <v>0</v>
      </c>
      <c r="J2742">
        <v>0</v>
      </c>
      <c r="K2742">
        <v>0</v>
      </c>
      <c r="L2742">
        <v>0</v>
      </c>
      <c r="M2742">
        <v>0</v>
      </c>
    </row>
    <row r="2743" spans="2:13" x14ac:dyDescent="0.2">
      <c r="B2743">
        <v>0</v>
      </c>
      <c r="C2743">
        <v>0</v>
      </c>
      <c r="D2743">
        <v>0</v>
      </c>
      <c r="E2743">
        <v>0</v>
      </c>
      <c r="F2743">
        <v>0</v>
      </c>
      <c r="G2743">
        <v>2222222</v>
      </c>
      <c r="H2743">
        <v>0</v>
      </c>
      <c r="I2743">
        <v>0</v>
      </c>
      <c r="J2743">
        <v>0</v>
      </c>
      <c r="K2743">
        <v>0</v>
      </c>
      <c r="L2743">
        <v>0</v>
      </c>
      <c r="M2743">
        <v>0</v>
      </c>
    </row>
    <row r="2744" spans="2:13" x14ac:dyDescent="0.2">
      <c r="B2744">
        <v>0</v>
      </c>
      <c r="C2744">
        <v>0</v>
      </c>
      <c r="D2744">
        <v>0</v>
      </c>
      <c r="E2744">
        <v>0</v>
      </c>
      <c r="F2744">
        <v>0</v>
      </c>
      <c r="G2744">
        <v>2222222</v>
      </c>
      <c r="H2744">
        <v>0</v>
      </c>
      <c r="I2744">
        <v>0</v>
      </c>
      <c r="J2744">
        <v>0</v>
      </c>
      <c r="K2744">
        <v>0</v>
      </c>
      <c r="L2744">
        <v>0</v>
      </c>
      <c r="M2744">
        <v>0</v>
      </c>
    </row>
    <row r="2745" spans="2:13" x14ac:dyDescent="0.2">
      <c r="B2745">
        <v>0</v>
      </c>
      <c r="C2745">
        <v>0</v>
      </c>
      <c r="D2745">
        <v>0</v>
      </c>
      <c r="E2745">
        <v>0</v>
      </c>
      <c r="F2745">
        <v>0</v>
      </c>
      <c r="G2745">
        <v>2222222</v>
      </c>
      <c r="H2745">
        <v>0</v>
      </c>
      <c r="I2745">
        <v>0</v>
      </c>
      <c r="J2745">
        <v>0</v>
      </c>
      <c r="K2745">
        <v>0</v>
      </c>
      <c r="L2745">
        <v>0</v>
      </c>
      <c r="M2745">
        <v>0</v>
      </c>
    </row>
    <row r="2746" spans="2:13" x14ac:dyDescent="0.2">
      <c r="B2746">
        <v>0</v>
      </c>
      <c r="C2746">
        <v>0</v>
      </c>
      <c r="D2746">
        <v>0</v>
      </c>
      <c r="E2746">
        <v>0</v>
      </c>
      <c r="F2746">
        <v>0</v>
      </c>
      <c r="G2746">
        <v>2222222</v>
      </c>
      <c r="H2746">
        <v>0</v>
      </c>
      <c r="I2746">
        <v>0</v>
      </c>
      <c r="J2746">
        <v>0</v>
      </c>
      <c r="K2746">
        <v>0</v>
      </c>
      <c r="L2746">
        <v>0</v>
      </c>
      <c r="M2746">
        <v>0</v>
      </c>
    </row>
    <row r="2747" spans="2:13" x14ac:dyDescent="0.2">
      <c r="B2747">
        <v>0</v>
      </c>
      <c r="C2747">
        <v>0</v>
      </c>
      <c r="D2747">
        <v>0</v>
      </c>
      <c r="E2747">
        <v>0</v>
      </c>
      <c r="F2747">
        <v>0</v>
      </c>
      <c r="G2747">
        <v>2222222</v>
      </c>
      <c r="H2747">
        <v>0</v>
      </c>
      <c r="I2747">
        <v>0</v>
      </c>
      <c r="J2747">
        <v>0</v>
      </c>
      <c r="K2747">
        <v>0</v>
      </c>
      <c r="L2747">
        <v>0</v>
      </c>
      <c r="M2747">
        <v>0</v>
      </c>
    </row>
    <row r="2748" spans="2:13" x14ac:dyDescent="0.2">
      <c r="B2748">
        <v>0</v>
      </c>
      <c r="C2748">
        <v>0</v>
      </c>
      <c r="D2748">
        <v>0</v>
      </c>
      <c r="E2748">
        <v>0</v>
      </c>
      <c r="F2748">
        <v>0</v>
      </c>
      <c r="G2748">
        <v>2222222</v>
      </c>
      <c r="H2748">
        <v>0</v>
      </c>
      <c r="I2748">
        <v>0</v>
      </c>
      <c r="J2748">
        <v>0</v>
      </c>
      <c r="K2748">
        <v>0</v>
      </c>
      <c r="L2748">
        <v>0</v>
      </c>
      <c r="M2748">
        <v>0</v>
      </c>
    </row>
    <row r="2749" spans="2:13" x14ac:dyDescent="0.2">
      <c r="B2749">
        <v>0</v>
      </c>
      <c r="C2749">
        <v>0</v>
      </c>
      <c r="D2749">
        <v>0</v>
      </c>
      <c r="E2749">
        <v>0</v>
      </c>
      <c r="F2749">
        <v>0</v>
      </c>
      <c r="G2749">
        <v>2222222</v>
      </c>
      <c r="H2749">
        <v>0</v>
      </c>
      <c r="I2749">
        <v>0</v>
      </c>
      <c r="J2749">
        <v>0</v>
      </c>
      <c r="K2749">
        <v>0</v>
      </c>
      <c r="L2749">
        <v>0</v>
      </c>
      <c r="M2749">
        <v>0</v>
      </c>
    </row>
    <row r="2750" spans="2:13" x14ac:dyDescent="0.2">
      <c r="B2750">
        <v>0</v>
      </c>
      <c r="C2750">
        <v>0</v>
      </c>
      <c r="D2750">
        <v>0</v>
      </c>
      <c r="E2750">
        <v>0</v>
      </c>
      <c r="F2750">
        <v>0</v>
      </c>
      <c r="G2750">
        <v>2222222</v>
      </c>
      <c r="H2750">
        <v>0</v>
      </c>
      <c r="I2750">
        <v>0</v>
      </c>
      <c r="J2750">
        <v>0</v>
      </c>
      <c r="K2750">
        <v>0</v>
      </c>
      <c r="L2750">
        <v>0</v>
      </c>
      <c r="M2750">
        <v>0</v>
      </c>
    </row>
    <row r="2751" spans="2:13" x14ac:dyDescent="0.2">
      <c r="B2751">
        <v>0</v>
      </c>
      <c r="C2751">
        <v>0</v>
      </c>
      <c r="D2751">
        <v>0</v>
      </c>
      <c r="E2751">
        <v>0</v>
      </c>
      <c r="F2751">
        <v>0</v>
      </c>
      <c r="G2751">
        <v>2222222</v>
      </c>
      <c r="H2751">
        <v>0</v>
      </c>
      <c r="I2751">
        <v>0</v>
      </c>
      <c r="J2751">
        <v>0</v>
      </c>
      <c r="K2751">
        <v>0</v>
      </c>
      <c r="L2751">
        <v>0</v>
      </c>
      <c r="M2751">
        <v>0</v>
      </c>
    </row>
    <row r="2752" spans="2:13" x14ac:dyDescent="0.2">
      <c r="B2752">
        <v>0</v>
      </c>
      <c r="C2752">
        <v>0</v>
      </c>
      <c r="D2752">
        <v>0</v>
      </c>
      <c r="E2752">
        <v>0</v>
      </c>
      <c r="F2752">
        <v>0</v>
      </c>
      <c r="G2752">
        <v>2222222</v>
      </c>
      <c r="H2752">
        <v>0</v>
      </c>
      <c r="I2752">
        <v>0</v>
      </c>
      <c r="J2752">
        <v>0</v>
      </c>
      <c r="K2752">
        <v>0</v>
      </c>
      <c r="L2752">
        <v>0</v>
      </c>
      <c r="M2752">
        <v>0</v>
      </c>
    </row>
    <row r="2753" spans="2:13" x14ac:dyDescent="0.2">
      <c r="B2753">
        <v>0</v>
      </c>
      <c r="C2753">
        <v>0</v>
      </c>
      <c r="D2753">
        <v>0</v>
      </c>
      <c r="E2753">
        <v>0</v>
      </c>
      <c r="F2753">
        <v>0</v>
      </c>
      <c r="G2753">
        <v>2222222</v>
      </c>
      <c r="H2753">
        <v>0</v>
      </c>
      <c r="I2753">
        <v>0</v>
      </c>
      <c r="J2753">
        <v>0</v>
      </c>
      <c r="K2753">
        <v>0</v>
      </c>
      <c r="L2753">
        <v>0</v>
      </c>
      <c r="M2753">
        <v>0</v>
      </c>
    </row>
    <row r="2754" spans="2:13" x14ac:dyDescent="0.2">
      <c r="B2754">
        <v>0</v>
      </c>
      <c r="C2754">
        <v>0</v>
      </c>
      <c r="D2754">
        <v>0</v>
      </c>
      <c r="E2754">
        <v>0</v>
      </c>
      <c r="F2754">
        <v>0</v>
      </c>
      <c r="G2754">
        <v>2222222</v>
      </c>
      <c r="H2754">
        <v>0</v>
      </c>
      <c r="I2754">
        <v>0</v>
      </c>
      <c r="J2754">
        <v>0</v>
      </c>
      <c r="K2754">
        <v>0</v>
      </c>
      <c r="L2754">
        <v>0</v>
      </c>
      <c r="M2754">
        <v>0</v>
      </c>
    </row>
    <row r="2755" spans="2:13" x14ac:dyDescent="0.2">
      <c r="B2755">
        <v>0</v>
      </c>
      <c r="C2755">
        <v>0</v>
      </c>
      <c r="D2755">
        <v>0</v>
      </c>
      <c r="E2755">
        <v>0</v>
      </c>
      <c r="F2755">
        <v>0</v>
      </c>
      <c r="G2755">
        <v>2222222</v>
      </c>
      <c r="H2755">
        <v>0</v>
      </c>
      <c r="I2755">
        <v>0</v>
      </c>
      <c r="J2755">
        <v>0</v>
      </c>
      <c r="K2755">
        <v>0</v>
      </c>
      <c r="L2755">
        <v>0</v>
      </c>
      <c r="M2755">
        <v>0</v>
      </c>
    </row>
    <row r="2756" spans="2:13" x14ac:dyDescent="0.2">
      <c r="B2756">
        <v>0</v>
      </c>
      <c r="C2756">
        <v>0</v>
      </c>
      <c r="D2756">
        <v>0</v>
      </c>
      <c r="E2756">
        <v>0</v>
      </c>
      <c r="F2756">
        <v>0</v>
      </c>
      <c r="G2756">
        <v>2222222</v>
      </c>
      <c r="H2756">
        <v>0</v>
      </c>
      <c r="I2756">
        <v>0</v>
      </c>
      <c r="J2756">
        <v>0</v>
      </c>
      <c r="K2756">
        <v>0</v>
      </c>
      <c r="L2756">
        <v>0</v>
      </c>
      <c r="M2756">
        <v>0</v>
      </c>
    </row>
    <row r="2757" spans="2:13" x14ac:dyDescent="0.2">
      <c r="B2757">
        <v>0</v>
      </c>
      <c r="C2757">
        <v>0</v>
      </c>
      <c r="D2757">
        <v>0</v>
      </c>
      <c r="E2757">
        <v>0</v>
      </c>
      <c r="F2757">
        <v>0</v>
      </c>
      <c r="G2757">
        <v>2222222</v>
      </c>
      <c r="H2757">
        <v>0</v>
      </c>
      <c r="I2757">
        <v>0</v>
      </c>
      <c r="J2757">
        <v>0</v>
      </c>
      <c r="K2757">
        <v>0</v>
      </c>
      <c r="L2757">
        <v>0</v>
      </c>
      <c r="M2757">
        <v>0</v>
      </c>
    </row>
    <row r="2758" spans="2:13" x14ac:dyDescent="0.2">
      <c r="B2758">
        <v>0</v>
      </c>
      <c r="C2758">
        <v>0</v>
      </c>
      <c r="D2758">
        <v>0</v>
      </c>
      <c r="E2758">
        <v>0</v>
      </c>
      <c r="F2758">
        <v>0</v>
      </c>
      <c r="G2758">
        <v>2222222</v>
      </c>
      <c r="H2758">
        <v>0</v>
      </c>
      <c r="I2758">
        <v>0</v>
      </c>
      <c r="J2758">
        <v>0</v>
      </c>
      <c r="K2758">
        <v>0</v>
      </c>
      <c r="L2758">
        <v>0</v>
      </c>
      <c r="M2758">
        <v>0</v>
      </c>
    </row>
    <row r="2759" spans="2:13" x14ac:dyDescent="0.2">
      <c r="B2759">
        <v>0</v>
      </c>
      <c r="C2759">
        <v>0</v>
      </c>
      <c r="D2759">
        <v>0</v>
      </c>
      <c r="E2759">
        <v>0</v>
      </c>
      <c r="F2759">
        <v>0</v>
      </c>
      <c r="G2759">
        <v>2222222</v>
      </c>
      <c r="H2759">
        <v>0</v>
      </c>
      <c r="I2759">
        <v>0</v>
      </c>
      <c r="J2759">
        <v>0</v>
      </c>
      <c r="K2759">
        <v>0</v>
      </c>
      <c r="L2759">
        <v>0</v>
      </c>
      <c r="M2759">
        <v>0</v>
      </c>
    </row>
    <row r="2760" spans="2:13" x14ac:dyDescent="0.2">
      <c r="B2760">
        <v>0</v>
      </c>
      <c r="C2760">
        <v>0</v>
      </c>
      <c r="D2760">
        <v>0</v>
      </c>
      <c r="E2760">
        <v>0</v>
      </c>
      <c r="F2760">
        <v>0</v>
      </c>
      <c r="G2760">
        <v>2222222</v>
      </c>
      <c r="H2760">
        <v>0</v>
      </c>
      <c r="I2760">
        <v>0</v>
      </c>
      <c r="J2760">
        <v>0</v>
      </c>
      <c r="K2760">
        <v>0</v>
      </c>
      <c r="L2760">
        <v>0</v>
      </c>
      <c r="M2760">
        <v>0</v>
      </c>
    </row>
    <row r="2761" spans="2:13" x14ac:dyDescent="0.2">
      <c r="B2761">
        <v>0</v>
      </c>
      <c r="C2761">
        <v>0</v>
      </c>
      <c r="D2761">
        <v>0</v>
      </c>
      <c r="E2761">
        <v>0</v>
      </c>
      <c r="F2761">
        <v>0</v>
      </c>
      <c r="G2761">
        <v>2222222</v>
      </c>
      <c r="H2761">
        <v>0</v>
      </c>
      <c r="I2761">
        <v>0</v>
      </c>
      <c r="J2761">
        <v>0</v>
      </c>
      <c r="K2761">
        <v>0</v>
      </c>
      <c r="L2761">
        <v>0</v>
      </c>
      <c r="M2761">
        <v>0</v>
      </c>
    </row>
    <row r="2762" spans="2:13" x14ac:dyDescent="0.2">
      <c r="B2762">
        <v>0</v>
      </c>
      <c r="C2762">
        <v>0</v>
      </c>
      <c r="D2762">
        <v>0</v>
      </c>
      <c r="E2762">
        <v>0</v>
      </c>
      <c r="F2762">
        <v>0</v>
      </c>
      <c r="G2762">
        <v>2222222</v>
      </c>
      <c r="H2762">
        <v>0</v>
      </c>
      <c r="I2762">
        <v>0</v>
      </c>
      <c r="J2762">
        <v>0</v>
      </c>
      <c r="K2762">
        <v>0</v>
      </c>
      <c r="L2762">
        <v>0</v>
      </c>
      <c r="M2762">
        <v>0</v>
      </c>
    </row>
    <row r="2763" spans="2:13" x14ac:dyDescent="0.2">
      <c r="B2763">
        <v>0</v>
      </c>
      <c r="C2763">
        <v>0</v>
      </c>
      <c r="D2763">
        <v>0</v>
      </c>
      <c r="E2763">
        <v>0</v>
      </c>
      <c r="F2763">
        <v>0</v>
      </c>
      <c r="G2763">
        <v>2222222</v>
      </c>
      <c r="H2763">
        <v>0</v>
      </c>
      <c r="I2763">
        <v>0</v>
      </c>
      <c r="J2763">
        <v>0</v>
      </c>
      <c r="K2763">
        <v>0</v>
      </c>
      <c r="L2763">
        <v>0</v>
      </c>
      <c r="M2763">
        <v>0</v>
      </c>
    </row>
    <row r="2764" spans="2:13" x14ac:dyDescent="0.2">
      <c r="B2764">
        <v>0</v>
      </c>
      <c r="C2764">
        <v>0</v>
      </c>
      <c r="D2764">
        <v>0</v>
      </c>
      <c r="E2764">
        <v>0</v>
      </c>
      <c r="F2764">
        <v>0</v>
      </c>
      <c r="G2764">
        <v>2222222</v>
      </c>
      <c r="H2764">
        <v>0</v>
      </c>
      <c r="I2764">
        <v>0</v>
      </c>
      <c r="J2764">
        <v>0</v>
      </c>
      <c r="K2764">
        <v>0</v>
      </c>
      <c r="L2764">
        <v>0</v>
      </c>
      <c r="M2764">
        <v>0</v>
      </c>
    </row>
    <row r="2765" spans="2:13" x14ac:dyDescent="0.2">
      <c r="B2765">
        <v>0</v>
      </c>
      <c r="C2765">
        <v>0</v>
      </c>
      <c r="D2765">
        <v>0</v>
      </c>
      <c r="E2765">
        <v>0</v>
      </c>
      <c r="F2765">
        <v>0</v>
      </c>
      <c r="G2765">
        <v>2222222</v>
      </c>
      <c r="H2765">
        <v>0</v>
      </c>
      <c r="I2765">
        <v>0</v>
      </c>
      <c r="J2765">
        <v>0</v>
      </c>
      <c r="K2765">
        <v>0</v>
      </c>
      <c r="L2765">
        <v>0</v>
      </c>
      <c r="M2765">
        <v>0</v>
      </c>
    </row>
    <row r="2766" spans="2:13" x14ac:dyDescent="0.2">
      <c r="B2766">
        <v>0</v>
      </c>
      <c r="C2766">
        <v>0</v>
      </c>
      <c r="D2766">
        <v>0</v>
      </c>
      <c r="E2766">
        <v>0</v>
      </c>
      <c r="F2766">
        <v>0</v>
      </c>
      <c r="G2766">
        <v>2222222</v>
      </c>
      <c r="H2766">
        <v>0</v>
      </c>
      <c r="I2766">
        <v>0</v>
      </c>
      <c r="J2766">
        <v>0</v>
      </c>
      <c r="K2766">
        <v>0</v>
      </c>
      <c r="L2766">
        <v>0</v>
      </c>
      <c r="M2766">
        <v>0</v>
      </c>
    </row>
    <row r="2767" spans="2:13" x14ac:dyDescent="0.2">
      <c r="B2767">
        <v>0</v>
      </c>
      <c r="C2767">
        <v>0</v>
      </c>
      <c r="D2767">
        <v>0</v>
      </c>
      <c r="E2767">
        <v>0</v>
      </c>
      <c r="F2767">
        <v>0</v>
      </c>
      <c r="G2767">
        <v>2222222</v>
      </c>
      <c r="H2767">
        <v>0</v>
      </c>
      <c r="I2767">
        <v>0</v>
      </c>
      <c r="J2767">
        <v>0</v>
      </c>
      <c r="K2767">
        <v>0</v>
      </c>
      <c r="L2767">
        <v>0</v>
      </c>
      <c r="M2767">
        <v>0</v>
      </c>
    </row>
    <row r="2768" spans="2:13" x14ac:dyDescent="0.2">
      <c r="B2768">
        <v>0</v>
      </c>
      <c r="C2768">
        <v>0</v>
      </c>
      <c r="D2768">
        <v>0</v>
      </c>
      <c r="E2768">
        <v>0</v>
      </c>
      <c r="F2768">
        <v>0</v>
      </c>
      <c r="G2768">
        <v>2222222</v>
      </c>
      <c r="H2768">
        <v>0</v>
      </c>
      <c r="I2768">
        <v>0</v>
      </c>
      <c r="J2768">
        <v>0</v>
      </c>
      <c r="K2768">
        <v>0</v>
      </c>
      <c r="L2768">
        <v>0</v>
      </c>
      <c r="M2768">
        <v>0</v>
      </c>
    </row>
    <row r="2769" spans="2:13" x14ac:dyDescent="0.2">
      <c r="B2769">
        <v>0</v>
      </c>
      <c r="C2769">
        <v>0</v>
      </c>
      <c r="D2769">
        <v>0</v>
      </c>
      <c r="E2769">
        <v>0</v>
      </c>
      <c r="F2769">
        <v>0</v>
      </c>
      <c r="G2769">
        <v>2222222</v>
      </c>
      <c r="H2769">
        <v>0</v>
      </c>
      <c r="I2769">
        <v>0</v>
      </c>
      <c r="J2769">
        <v>0</v>
      </c>
      <c r="K2769">
        <v>0</v>
      </c>
      <c r="L2769">
        <v>0</v>
      </c>
      <c r="M2769">
        <v>0</v>
      </c>
    </row>
    <row r="2770" spans="2:13" x14ac:dyDescent="0.2">
      <c r="B2770">
        <v>0</v>
      </c>
      <c r="C2770">
        <v>0</v>
      </c>
      <c r="D2770">
        <v>0</v>
      </c>
      <c r="E2770">
        <v>0</v>
      </c>
      <c r="F2770">
        <v>0</v>
      </c>
      <c r="G2770">
        <v>2222222</v>
      </c>
      <c r="H2770">
        <v>0</v>
      </c>
      <c r="I2770">
        <v>0</v>
      </c>
      <c r="J2770">
        <v>0</v>
      </c>
      <c r="K2770">
        <v>0</v>
      </c>
      <c r="L2770">
        <v>0</v>
      </c>
      <c r="M2770">
        <v>0</v>
      </c>
    </row>
    <row r="2771" spans="2:13" x14ac:dyDescent="0.2">
      <c r="B2771">
        <v>0</v>
      </c>
      <c r="C2771">
        <v>0</v>
      </c>
      <c r="D2771">
        <v>0</v>
      </c>
      <c r="E2771">
        <v>0</v>
      </c>
      <c r="F2771">
        <v>0</v>
      </c>
      <c r="G2771">
        <v>2222222</v>
      </c>
      <c r="H2771">
        <v>0</v>
      </c>
      <c r="I2771">
        <v>0</v>
      </c>
      <c r="J2771">
        <v>0</v>
      </c>
      <c r="K2771">
        <v>0</v>
      </c>
      <c r="L2771">
        <v>0</v>
      </c>
      <c r="M2771">
        <v>0</v>
      </c>
    </row>
    <row r="2772" spans="2:13" x14ac:dyDescent="0.2">
      <c r="B2772">
        <v>0</v>
      </c>
      <c r="C2772">
        <v>0</v>
      </c>
      <c r="D2772">
        <v>0</v>
      </c>
      <c r="E2772">
        <v>0</v>
      </c>
      <c r="F2772">
        <v>0</v>
      </c>
      <c r="G2772">
        <v>2222222</v>
      </c>
      <c r="H2772">
        <v>0</v>
      </c>
      <c r="I2772">
        <v>0</v>
      </c>
      <c r="J2772">
        <v>0</v>
      </c>
      <c r="K2772">
        <v>0</v>
      </c>
      <c r="L2772">
        <v>0</v>
      </c>
      <c r="M2772">
        <v>0</v>
      </c>
    </row>
    <row r="2773" spans="2:13" x14ac:dyDescent="0.2">
      <c r="B2773">
        <v>0</v>
      </c>
      <c r="C2773">
        <v>0</v>
      </c>
      <c r="D2773">
        <v>0</v>
      </c>
      <c r="E2773">
        <v>0</v>
      </c>
      <c r="F2773">
        <v>0</v>
      </c>
      <c r="G2773">
        <v>2222222</v>
      </c>
      <c r="H2773">
        <v>0</v>
      </c>
      <c r="I2773">
        <v>0</v>
      </c>
      <c r="J2773">
        <v>0</v>
      </c>
      <c r="K2773">
        <v>0</v>
      </c>
      <c r="L2773">
        <v>0</v>
      </c>
      <c r="M2773">
        <v>0</v>
      </c>
    </row>
    <row r="2774" spans="2:13" x14ac:dyDescent="0.2">
      <c r="B2774">
        <v>0</v>
      </c>
      <c r="C2774">
        <v>0</v>
      </c>
      <c r="D2774">
        <v>0</v>
      </c>
      <c r="E2774">
        <v>0</v>
      </c>
      <c r="F2774">
        <v>0</v>
      </c>
      <c r="G2774">
        <v>2222222</v>
      </c>
      <c r="H2774">
        <v>0</v>
      </c>
      <c r="I2774">
        <v>0</v>
      </c>
      <c r="J2774">
        <v>0</v>
      </c>
      <c r="K2774">
        <v>0</v>
      </c>
      <c r="L2774">
        <v>0</v>
      </c>
      <c r="M2774">
        <v>0</v>
      </c>
    </row>
    <row r="2775" spans="2:13" x14ac:dyDescent="0.2">
      <c r="B2775">
        <v>0</v>
      </c>
      <c r="C2775">
        <v>0</v>
      </c>
      <c r="D2775">
        <v>0</v>
      </c>
      <c r="E2775">
        <v>0</v>
      </c>
      <c r="F2775">
        <v>0</v>
      </c>
      <c r="G2775">
        <v>2222222</v>
      </c>
      <c r="H2775">
        <v>0</v>
      </c>
      <c r="I2775">
        <v>0</v>
      </c>
      <c r="J2775">
        <v>0</v>
      </c>
      <c r="K2775">
        <v>0</v>
      </c>
      <c r="L2775">
        <v>0</v>
      </c>
      <c r="M2775">
        <v>0</v>
      </c>
    </row>
    <row r="2776" spans="2:13" x14ac:dyDescent="0.2">
      <c r="B2776">
        <v>0</v>
      </c>
      <c r="C2776">
        <v>0</v>
      </c>
      <c r="D2776">
        <v>0</v>
      </c>
      <c r="E2776">
        <v>0</v>
      </c>
      <c r="F2776">
        <v>0</v>
      </c>
      <c r="G2776">
        <v>2222222</v>
      </c>
      <c r="H2776">
        <v>0</v>
      </c>
      <c r="I2776">
        <v>0</v>
      </c>
      <c r="J2776">
        <v>0</v>
      </c>
      <c r="K2776">
        <v>0</v>
      </c>
      <c r="L2776">
        <v>0</v>
      </c>
      <c r="M2776">
        <v>0</v>
      </c>
    </row>
    <row r="2777" spans="2:13" x14ac:dyDescent="0.2">
      <c r="B2777">
        <v>0</v>
      </c>
      <c r="C2777">
        <v>0</v>
      </c>
      <c r="D2777">
        <v>0</v>
      </c>
      <c r="E2777">
        <v>0</v>
      </c>
      <c r="F2777">
        <v>0</v>
      </c>
      <c r="G2777">
        <v>2222222</v>
      </c>
      <c r="H2777">
        <v>0</v>
      </c>
      <c r="I2777">
        <v>0</v>
      </c>
      <c r="J2777">
        <v>0</v>
      </c>
      <c r="K2777">
        <v>0</v>
      </c>
      <c r="L2777">
        <v>0</v>
      </c>
      <c r="M2777">
        <v>0</v>
      </c>
    </row>
    <row r="2778" spans="2:13" x14ac:dyDescent="0.2">
      <c r="B2778">
        <v>0</v>
      </c>
      <c r="C2778">
        <v>0</v>
      </c>
      <c r="D2778">
        <v>0</v>
      </c>
      <c r="E2778">
        <v>0</v>
      </c>
      <c r="F2778">
        <v>0</v>
      </c>
      <c r="G2778">
        <v>2222222</v>
      </c>
      <c r="H2778">
        <v>0</v>
      </c>
      <c r="I2778">
        <v>0</v>
      </c>
      <c r="J2778">
        <v>0</v>
      </c>
      <c r="K2778">
        <v>0</v>
      </c>
      <c r="L2778">
        <v>0</v>
      </c>
      <c r="M2778">
        <v>0</v>
      </c>
    </row>
    <row r="2779" spans="2:13" x14ac:dyDescent="0.2">
      <c r="B2779">
        <v>0</v>
      </c>
      <c r="C2779">
        <v>0</v>
      </c>
      <c r="D2779">
        <v>0</v>
      </c>
      <c r="E2779">
        <v>0</v>
      </c>
      <c r="F2779">
        <v>0</v>
      </c>
      <c r="G2779">
        <v>2222222</v>
      </c>
      <c r="H2779">
        <v>0</v>
      </c>
      <c r="I2779">
        <v>0</v>
      </c>
      <c r="J2779">
        <v>0</v>
      </c>
      <c r="K2779">
        <v>0</v>
      </c>
      <c r="L2779">
        <v>0</v>
      </c>
      <c r="M2779">
        <v>0</v>
      </c>
    </row>
    <row r="2780" spans="2:13" x14ac:dyDescent="0.2">
      <c r="B2780">
        <v>0</v>
      </c>
      <c r="C2780">
        <v>0</v>
      </c>
      <c r="D2780">
        <v>0</v>
      </c>
      <c r="E2780">
        <v>0</v>
      </c>
      <c r="F2780">
        <v>0</v>
      </c>
      <c r="G2780">
        <v>2222222</v>
      </c>
      <c r="H2780">
        <v>0</v>
      </c>
      <c r="I2780">
        <v>0</v>
      </c>
      <c r="J2780">
        <v>0</v>
      </c>
      <c r="K2780">
        <v>0</v>
      </c>
      <c r="L2780">
        <v>0</v>
      </c>
      <c r="M2780">
        <v>0</v>
      </c>
    </row>
    <row r="2781" spans="2:13" x14ac:dyDescent="0.2">
      <c r="B2781">
        <v>0</v>
      </c>
      <c r="C2781">
        <v>0</v>
      </c>
      <c r="D2781">
        <v>0</v>
      </c>
      <c r="E2781">
        <v>0</v>
      </c>
      <c r="F2781">
        <v>0</v>
      </c>
      <c r="G2781">
        <v>2222222</v>
      </c>
      <c r="H2781">
        <v>0</v>
      </c>
      <c r="I2781">
        <v>0</v>
      </c>
      <c r="J2781">
        <v>0</v>
      </c>
      <c r="K2781">
        <v>0</v>
      </c>
      <c r="L2781">
        <v>0</v>
      </c>
      <c r="M2781">
        <v>0</v>
      </c>
    </row>
    <row r="2782" spans="2:13" x14ac:dyDescent="0.2">
      <c r="B2782">
        <v>0</v>
      </c>
      <c r="C2782">
        <v>0</v>
      </c>
      <c r="D2782">
        <v>0</v>
      </c>
      <c r="E2782">
        <v>0</v>
      </c>
      <c r="F2782">
        <v>0</v>
      </c>
      <c r="G2782">
        <v>2222222</v>
      </c>
      <c r="H2782">
        <v>0</v>
      </c>
      <c r="I2782">
        <v>0</v>
      </c>
      <c r="J2782">
        <v>0</v>
      </c>
      <c r="K2782">
        <v>0</v>
      </c>
      <c r="L2782">
        <v>0</v>
      </c>
      <c r="M2782">
        <v>0</v>
      </c>
    </row>
    <row r="2783" spans="2:13" x14ac:dyDescent="0.2">
      <c r="B2783">
        <v>0</v>
      </c>
      <c r="C2783">
        <v>0</v>
      </c>
      <c r="D2783">
        <v>0</v>
      </c>
      <c r="E2783">
        <v>0</v>
      </c>
      <c r="F2783">
        <v>0</v>
      </c>
      <c r="G2783">
        <v>2222222</v>
      </c>
      <c r="H2783">
        <v>0</v>
      </c>
      <c r="I2783">
        <v>0</v>
      </c>
      <c r="J2783">
        <v>0</v>
      </c>
      <c r="K2783">
        <v>0</v>
      </c>
      <c r="L2783">
        <v>0</v>
      </c>
      <c r="M2783">
        <v>0</v>
      </c>
    </row>
    <row r="2784" spans="2:13" x14ac:dyDescent="0.2">
      <c r="B2784">
        <v>0</v>
      </c>
      <c r="C2784">
        <v>0</v>
      </c>
      <c r="D2784">
        <v>0</v>
      </c>
      <c r="E2784">
        <v>0</v>
      </c>
      <c r="F2784">
        <v>0</v>
      </c>
      <c r="G2784">
        <v>2222222</v>
      </c>
      <c r="H2784">
        <v>0</v>
      </c>
      <c r="I2784">
        <v>0</v>
      </c>
      <c r="J2784">
        <v>0</v>
      </c>
      <c r="K2784">
        <v>0</v>
      </c>
      <c r="L2784">
        <v>0</v>
      </c>
      <c r="M2784">
        <v>0</v>
      </c>
    </row>
    <row r="2785" spans="2:13" x14ac:dyDescent="0.2">
      <c r="B2785">
        <v>0</v>
      </c>
      <c r="C2785">
        <v>0</v>
      </c>
      <c r="D2785">
        <v>0</v>
      </c>
      <c r="E2785">
        <v>0</v>
      </c>
      <c r="F2785">
        <v>0</v>
      </c>
      <c r="G2785">
        <v>2222222</v>
      </c>
      <c r="H2785">
        <v>0</v>
      </c>
      <c r="I2785">
        <v>0</v>
      </c>
      <c r="J2785">
        <v>0</v>
      </c>
      <c r="K2785">
        <v>0</v>
      </c>
      <c r="L2785">
        <v>0</v>
      </c>
      <c r="M2785">
        <v>0</v>
      </c>
    </row>
    <row r="2786" spans="2:13" x14ac:dyDescent="0.2">
      <c r="B2786">
        <v>0</v>
      </c>
      <c r="C2786">
        <v>0</v>
      </c>
      <c r="D2786">
        <v>0</v>
      </c>
      <c r="E2786">
        <v>0</v>
      </c>
      <c r="F2786">
        <v>0</v>
      </c>
      <c r="G2786">
        <v>2222222</v>
      </c>
      <c r="H2786">
        <v>0</v>
      </c>
      <c r="I2786">
        <v>0</v>
      </c>
      <c r="J2786">
        <v>0</v>
      </c>
      <c r="K2786">
        <v>0</v>
      </c>
      <c r="L2786">
        <v>0</v>
      </c>
      <c r="M2786">
        <v>0</v>
      </c>
    </row>
    <row r="2787" spans="2:13" x14ac:dyDescent="0.2">
      <c r="B2787">
        <v>0</v>
      </c>
      <c r="C2787">
        <v>0</v>
      </c>
      <c r="D2787">
        <v>0</v>
      </c>
      <c r="E2787">
        <v>0</v>
      </c>
      <c r="F2787">
        <v>0</v>
      </c>
      <c r="G2787">
        <v>2222222</v>
      </c>
      <c r="H2787">
        <v>0</v>
      </c>
      <c r="I2787">
        <v>0</v>
      </c>
      <c r="J2787">
        <v>0</v>
      </c>
      <c r="K2787">
        <v>0</v>
      </c>
      <c r="L2787">
        <v>0</v>
      </c>
      <c r="M2787">
        <v>0</v>
      </c>
    </row>
    <row r="2788" spans="2:13" x14ac:dyDescent="0.2">
      <c r="B2788">
        <v>0</v>
      </c>
      <c r="C2788">
        <v>0</v>
      </c>
      <c r="D2788">
        <v>0</v>
      </c>
      <c r="E2788">
        <v>0</v>
      </c>
      <c r="F2788">
        <v>0</v>
      </c>
      <c r="G2788">
        <v>2222222</v>
      </c>
      <c r="H2788">
        <v>0</v>
      </c>
      <c r="I2788">
        <v>0</v>
      </c>
      <c r="J2788">
        <v>0</v>
      </c>
      <c r="K2788">
        <v>0</v>
      </c>
      <c r="L2788">
        <v>0</v>
      </c>
      <c r="M2788">
        <v>0</v>
      </c>
    </row>
    <row r="2789" spans="2:13" x14ac:dyDescent="0.2">
      <c r="B2789">
        <v>0</v>
      </c>
      <c r="C2789">
        <v>0</v>
      </c>
      <c r="D2789">
        <v>0</v>
      </c>
      <c r="E2789">
        <v>0</v>
      </c>
      <c r="F2789">
        <v>0</v>
      </c>
      <c r="G2789">
        <v>2222222</v>
      </c>
      <c r="H2789">
        <v>0</v>
      </c>
      <c r="I2789">
        <v>0</v>
      </c>
      <c r="J2789">
        <v>0</v>
      </c>
      <c r="K2789">
        <v>0</v>
      </c>
      <c r="L2789">
        <v>0</v>
      </c>
      <c r="M2789">
        <v>0</v>
      </c>
    </row>
    <row r="2790" spans="2:13" x14ac:dyDescent="0.2">
      <c r="B2790">
        <v>0</v>
      </c>
      <c r="C2790">
        <v>0</v>
      </c>
      <c r="D2790">
        <v>0</v>
      </c>
      <c r="E2790">
        <v>0</v>
      </c>
      <c r="F2790">
        <v>0</v>
      </c>
      <c r="G2790">
        <v>2222222</v>
      </c>
      <c r="H2790">
        <v>0</v>
      </c>
      <c r="I2790">
        <v>0</v>
      </c>
      <c r="J2790">
        <v>0</v>
      </c>
      <c r="K2790">
        <v>0</v>
      </c>
      <c r="L2790">
        <v>0</v>
      </c>
      <c r="M2790">
        <v>0</v>
      </c>
    </row>
    <row r="2791" spans="2:13" x14ac:dyDescent="0.2">
      <c r="B2791">
        <v>0</v>
      </c>
      <c r="C2791">
        <v>0</v>
      </c>
      <c r="D2791">
        <v>0</v>
      </c>
      <c r="E2791">
        <v>0</v>
      </c>
      <c r="F2791">
        <v>0</v>
      </c>
      <c r="G2791">
        <v>2222222</v>
      </c>
      <c r="H2791">
        <v>0</v>
      </c>
      <c r="I2791">
        <v>0</v>
      </c>
      <c r="J2791">
        <v>0</v>
      </c>
      <c r="K2791">
        <v>0</v>
      </c>
      <c r="L2791">
        <v>0</v>
      </c>
      <c r="M2791">
        <v>0</v>
      </c>
    </row>
    <row r="2792" spans="2:13" x14ac:dyDescent="0.2">
      <c r="B2792">
        <v>0</v>
      </c>
      <c r="C2792">
        <v>0</v>
      </c>
      <c r="D2792">
        <v>0</v>
      </c>
      <c r="E2792">
        <v>0</v>
      </c>
      <c r="F2792">
        <v>0</v>
      </c>
      <c r="G2792">
        <v>2222222</v>
      </c>
      <c r="H2792">
        <v>0</v>
      </c>
      <c r="I2792">
        <v>0</v>
      </c>
      <c r="J2792">
        <v>0</v>
      </c>
      <c r="K2792">
        <v>0</v>
      </c>
      <c r="L2792">
        <v>0</v>
      </c>
      <c r="M2792">
        <v>0</v>
      </c>
    </row>
    <row r="2793" spans="2:13" x14ac:dyDescent="0.2">
      <c r="B2793">
        <v>0</v>
      </c>
      <c r="C2793">
        <v>0</v>
      </c>
      <c r="D2793">
        <v>0</v>
      </c>
      <c r="E2793">
        <v>0</v>
      </c>
      <c r="F2793">
        <v>0</v>
      </c>
      <c r="G2793">
        <v>2222222</v>
      </c>
      <c r="H2793">
        <v>0</v>
      </c>
      <c r="I2793">
        <v>0</v>
      </c>
      <c r="J2793">
        <v>0</v>
      </c>
      <c r="K2793">
        <v>0</v>
      </c>
      <c r="L2793">
        <v>0</v>
      </c>
      <c r="M2793">
        <v>0</v>
      </c>
    </row>
    <row r="2794" spans="2:13" x14ac:dyDescent="0.2">
      <c r="B2794">
        <v>0</v>
      </c>
      <c r="C2794">
        <v>0</v>
      </c>
      <c r="D2794">
        <v>0</v>
      </c>
      <c r="E2794">
        <v>0</v>
      </c>
      <c r="F2794">
        <v>0</v>
      </c>
      <c r="G2794">
        <v>2222222</v>
      </c>
      <c r="H2794">
        <v>0</v>
      </c>
      <c r="I2794">
        <v>0</v>
      </c>
      <c r="J2794">
        <v>0</v>
      </c>
      <c r="K2794">
        <v>0</v>
      </c>
      <c r="L2794">
        <v>0</v>
      </c>
      <c r="M2794">
        <v>0</v>
      </c>
    </row>
    <row r="2795" spans="2:13" x14ac:dyDescent="0.2">
      <c r="B2795">
        <v>0</v>
      </c>
      <c r="C2795">
        <v>0</v>
      </c>
      <c r="D2795">
        <v>0</v>
      </c>
      <c r="E2795">
        <v>0</v>
      </c>
      <c r="F2795">
        <v>0</v>
      </c>
      <c r="G2795">
        <v>2222222</v>
      </c>
      <c r="H2795">
        <v>0</v>
      </c>
      <c r="I2795">
        <v>0</v>
      </c>
      <c r="J2795">
        <v>0</v>
      </c>
      <c r="K2795">
        <v>0</v>
      </c>
      <c r="L2795">
        <v>0</v>
      </c>
      <c r="M2795">
        <v>0</v>
      </c>
    </row>
    <row r="2796" spans="2:13" x14ac:dyDescent="0.2">
      <c r="B2796">
        <v>0</v>
      </c>
      <c r="C2796">
        <v>0</v>
      </c>
      <c r="D2796">
        <v>0</v>
      </c>
      <c r="E2796">
        <v>0</v>
      </c>
      <c r="F2796">
        <v>0</v>
      </c>
      <c r="G2796">
        <v>2222222</v>
      </c>
      <c r="H2796">
        <v>0</v>
      </c>
      <c r="I2796">
        <v>0</v>
      </c>
      <c r="J2796">
        <v>0</v>
      </c>
      <c r="K2796">
        <v>0</v>
      </c>
      <c r="L2796">
        <v>0</v>
      </c>
      <c r="M2796">
        <v>0</v>
      </c>
    </row>
    <row r="2797" spans="2:13" x14ac:dyDescent="0.2">
      <c r="B2797">
        <v>0</v>
      </c>
      <c r="C2797">
        <v>0</v>
      </c>
      <c r="D2797">
        <v>0</v>
      </c>
      <c r="E2797">
        <v>0</v>
      </c>
      <c r="F2797">
        <v>0</v>
      </c>
      <c r="G2797">
        <v>2222222</v>
      </c>
      <c r="H2797">
        <v>0</v>
      </c>
      <c r="I2797">
        <v>0</v>
      </c>
      <c r="J2797">
        <v>0</v>
      </c>
      <c r="K2797">
        <v>0</v>
      </c>
      <c r="L2797">
        <v>0</v>
      </c>
      <c r="M2797">
        <v>0</v>
      </c>
    </row>
    <row r="2798" spans="2:13" x14ac:dyDescent="0.2">
      <c r="B2798">
        <v>0</v>
      </c>
      <c r="C2798">
        <v>0</v>
      </c>
      <c r="D2798">
        <v>0</v>
      </c>
      <c r="E2798">
        <v>0</v>
      </c>
      <c r="F2798">
        <v>0</v>
      </c>
      <c r="G2798">
        <v>2222222</v>
      </c>
      <c r="H2798">
        <v>0</v>
      </c>
      <c r="I2798">
        <v>0</v>
      </c>
      <c r="J2798">
        <v>0</v>
      </c>
      <c r="K2798">
        <v>0</v>
      </c>
      <c r="L2798">
        <v>0</v>
      </c>
      <c r="M2798">
        <v>0</v>
      </c>
    </row>
    <row r="2799" spans="2:13" x14ac:dyDescent="0.2">
      <c r="B2799">
        <v>0</v>
      </c>
      <c r="C2799">
        <v>0</v>
      </c>
      <c r="D2799">
        <v>0</v>
      </c>
      <c r="E2799">
        <v>0</v>
      </c>
      <c r="F2799">
        <v>0</v>
      </c>
      <c r="G2799">
        <v>2222222</v>
      </c>
      <c r="H2799">
        <v>0</v>
      </c>
      <c r="I2799">
        <v>0</v>
      </c>
      <c r="J2799">
        <v>0</v>
      </c>
      <c r="K2799">
        <v>0</v>
      </c>
      <c r="L2799">
        <v>0</v>
      </c>
      <c r="M2799">
        <v>0</v>
      </c>
    </row>
    <row r="2800" spans="2:13" x14ac:dyDescent="0.2">
      <c r="B2800">
        <v>0</v>
      </c>
      <c r="C2800">
        <v>0</v>
      </c>
      <c r="D2800">
        <v>0</v>
      </c>
      <c r="E2800">
        <v>0</v>
      </c>
      <c r="F2800">
        <v>0</v>
      </c>
      <c r="G2800">
        <v>2222222</v>
      </c>
      <c r="H2800">
        <v>0</v>
      </c>
      <c r="I2800">
        <v>0</v>
      </c>
      <c r="J2800">
        <v>0</v>
      </c>
      <c r="K2800">
        <v>0</v>
      </c>
      <c r="L2800">
        <v>0</v>
      </c>
      <c r="M2800">
        <v>0</v>
      </c>
    </row>
    <row r="2801" spans="2:13" x14ac:dyDescent="0.2">
      <c r="B2801">
        <v>0</v>
      </c>
      <c r="C2801">
        <v>0</v>
      </c>
      <c r="D2801">
        <v>0</v>
      </c>
      <c r="E2801">
        <v>0</v>
      </c>
      <c r="F2801">
        <v>0</v>
      </c>
      <c r="G2801">
        <v>2222222</v>
      </c>
      <c r="H2801">
        <v>0</v>
      </c>
      <c r="I2801">
        <v>0</v>
      </c>
      <c r="J2801">
        <v>0</v>
      </c>
      <c r="K2801">
        <v>0</v>
      </c>
      <c r="L2801">
        <v>0</v>
      </c>
      <c r="M2801">
        <v>0</v>
      </c>
    </row>
    <row r="2802" spans="2:13" x14ac:dyDescent="0.2">
      <c r="B2802">
        <v>0</v>
      </c>
      <c r="C2802">
        <v>0</v>
      </c>
      <c r="D2802">
        <v>0</v>
      </c>
      <c r="E2802">
        <v>0</v>
      </c>
      <c r="F2802">
        <v>0</v>
      </c>
      <c r="G2802">
        <v>2222222</v>
      </c>
      <c r="H2802">
        <v>0</v>
      </c>
      <c r="I2802">
        <v>0</v>
      </c>
      <c r="J2802">
        <v>0</v>
      </c>
      <c r="K2802">
        <v>0</v>
      </c>
      <c r="L2802">
        <v>0</v>
      </c>
      <c r="M2802">
        <v>0</v>
      </c>
    </row>
    <row r="2803" spans="2:13" x14ac:dyDescent="0.2">
      <c r="B2803">
        <v>0</v>
      </c>
      <c r="C2803">
        <v>0</v>
      </c>
      <c r="D2803">
        <v>0</v>
      </c>
      <c r="E2803">
        <v>0</v>
      </c>
      <c r="F2803">
        <v>0</v>
      </c>
      <c r="G2803">
        <v>2222222</v>
      </c>
      <c r="H2803">
        <v>0</v>
      </c>
      <c r="I2803">
        <v>0</v>
      </c>
      <c r="J2803">
        <v>0</v>
      </c>
      <c r="K2803">
        <v>0</v>
      </c>
      <c r="L2803">
        <v>0</v>
      </c>
      <c r="M2803">
        <v>0</v>
      </c>
    </row>
    <row r="2804" spans="2:13" x14ac:dyDescent="0.2">
      <c r="B2804">
        <v>0</v>
      </c>
      <c r="C2804">
        <v>0</v>
      </c>
      <c r="D2804">
        <v>0</v>
      </c>
      <c r="E2804">
        <v>0</v>
      </c>
      <c r="F2804">
        <v>0</v>
      </c>
      <c r="G2804">
        <v>2222222</v>
      </c>
      <c r="H2804">
        <v>0</v>
      </c>
      <c r="I2804">
        <v>0</v>
      </c>
      <c r="J2804">
        <v>0</v>
      </c>
      <c r="K2804">
        <v>0</v>
      </c>
      <c r="L2804">
        <v>0</v>
      </c>
      <c r="M2804">
        <v>0</v>
      </c>
    </row>
    <row r="2805" spans="2:13" x14ac:dyDescent="0.2">
      <c r="B2805">
        <v>0</v>
      </c>
      <c r="C2805">
        <v>0</v>
      </c>
      <c r="D2805">
        <v>0</v>
      </c>
      <c r="E2805">
        <v>0</v>
      </c>
      <c r="F2805">
        <v>0</v>
      </c>
      <c r="G2805">
        <v>2222222</v>
      </c>
      <c r="H2805">
        <v>0</v>
      </c>
      <c r="I2805">
        <v>0</v>
      </c>
      <c r="J2805">
        <v>0</v>
      </c>
      <c r="K2805">
        <v>0</v>
      </c>
      <c r="L2805">
        <v>0</v>
      </c>
      <c r="M2805">
        <v>0</v>
      </c>
    </row>
    <row r="2806" spans="2:13" x14ac:dyDescent="0.2">
      <c r="B2806">
        <v>0</v>
      </c>
      <c r="C2806">
        <v>0</v>
      </c>
      <c r="D2806">
        <v>0</v>
      </c>
      <c r="E2806">
        <v>0</v>
      </c>
      <c r="F2806">
        <v>0</v>
      </c>
      <c r="G2806">
        <v>2222222</v>
      </c>
      <c r="H2806">
        <v>0</v>
      </c>
      <c r="I2806">
        <v>0</v>
      </c>
      <c r="J2806">
        <v>0</v>
      </c>
      <c r="K2806">
        <v>0</v>
      </c>
      <c r="L2806">
        <v>0</v>
      </c>
      <c r="M2806">
        <v>0</v>
      </c>
    </row>
    <row r="2807" spans="2:13" x14ac:dyDescent="0.2">
      <c r="B2807">
        <v>0</v>
      </c>
      <c r="C2807">
        <v>0</v>
      </c>
      <c r="D2807">
        <v>0</v>
      </c>
      <c r="E2807">
        <v>0</v>
      </c>
      <c r="F2807">
        <v>0</v>
      </c>
      <c r="G2807">
        <v>2222222</v>
      </c>
      <c r="H2807">
        <v>0</v>
      </c>
      <c r="I2807">
        <v>0</v>
      </c>
      <c r="J2807">
        <v>0</v>
      </c>
      <c r="K2807">
        <v>0</v>
      </c>
      <c r="L2807">
        <v>0</v>
      </c>
      <c r="M2807">
        <v>0</v>
      </c>
    </row>
    <row r="2808" spans="2:13" x14ac:dyDescent="0.2">
      <c r="B2808">
        <v>0</v>
      </c>
      <c r="C2808">
        <v>0</v>
      </c>
      <c r="D2808">
        <v>0</v>
      </c>
      <c r="E2808">
        <v>0</v>
      </c>
      <c r="F2808">
        <v>0</v>
      </c>
      <c r="G2808">
        <v>2222222</v>
      </c>
      <c r="H2808">
        <v>0</v>
      </c>
      <c r="I2808">
        <v>0</v>
      </c>
      <c r="J2808">
        <v>0</v>
      </c>
      <c r="K2808">
        <v>0</v>
      </c>
      <c r="L2808">
        <v>0</v>
      </c>
      <c r="M2808">
        <v>0</v>
      </c>
    </row>
    <row r="2809" spans="2:13" x14ac:dyDescent="0.2">
      <c r="B2809">
        <v>0</v>
      </c>
      <c r="C2809">
        <v>0</v>
      </c>
      <c r="D2809">
        <v>0</v>
      </c>
      <c r="E2809">
        <v>0</v>
      </c>
      <c r="F2809">
        <v>0</v>
      </c>
      <c r="G2809">
        <v>2222222</v>
      </c>
      <c r="H2809">
        <v>0</v>
      </c>
      <c r="I2809">
        <v>0</v>
      </c>
      <c r="J2809">
        <v>0</v>
      </c>
      <c r="K2809">
        <v>0</v>
      </c>
      <c r="L2809">
        <v>0</v>
      </c>
      <c r="M2809">
        <v>0</v>
      </c>
    </row>
    <row r="2810" spans="2:13" x14ac:dyDescent="0.2">
      <c r="B2810">
        <v>0</v>
      </c>
      <c r="C2810">
        <v>0</v>
      </c>
      <c r="D2810">
        <v>0</v>
      </c>
      <c r="E2810">
        <v>0</v>
      </c>
      <c r="F2810">
        <v>0</v>
      </c>
      <c r="G2810">
        <v>2222222</v>
      </c>
      <c r="H2810">
        <v>0</v>
      </c>
      <c r="I2810">
        <v>0</v>
      </c>
      <c r="J2810">
        <v>0</v>
      </c>
      <c r="K2810">
        <v>0</v>
      </c>
      <c r="L2810">
        <v>0</v>
      </c>
      <c r="M2810">
        <v>0</v>
      </c>
    </row>
    <row r="2811" spans="2:13" x14ac:dyDescent="0.2">
      <c r="B2811">
        <v>0</v>
      </c>
      <c r="C2811">
        <v>0</v>
      </c>
      <c r="D2811">
        <v>0</v>
      </c>
      <c r="E2811">
        <v>0</v>
      </c>
      <c r="F2811">
        <v>0</v>
      </c>
      <c r="G2811">
        <v>2222222</v>
      </c>
      <c r="H2811">
        <v>0</v>
      </c>
      <c r="I2811">
        <v>0</v>
      </c>
      <c r="J2811">
        <v>0</v>
      </c>
      <c r="K2811">
        <v>0</v>
      </c>
      <c r="L2811">
        <v>0</v>
      </c>
      <c r="M2811">
        <v>0</v>
      </c>
    </row>
    <row r="2812" spans="2:13" x14ac:dyDescent="0.2">
      <c r="B2812">
        <v>0</v>
      </c>
      <c r="C2812">
        <v>0</v>
      </c>
      <c r="D2812">
        <v>0</v>
      </c>
      <c r="E2812">
        <v>0</v>
      </c>
      <c r="F2812">
        <v>0</v>
      </c>
      <c r="G2812">
        <v>2222222</v>
      </c>
      <c r="H2812">
        <v>0</v>
      </c>
      <c r="I2812">
        <v>0</v>
      </c>
      <c r="J2812">
        <v>0</v>
      </c>
      <c r="K2812">
        <v>0</v>
      </c>
      <c r="L2812">
        <v>0</v>
      </c>
      <c r="M2812">
        <v>0</v>
      </c>
    </row>
    <row r="2813" spans="2:13" x14ac:dyDescent="0.2">
      <c r="B2813">
        <v>0</v>
      </c>
      <c r="C2813">
        <v>0</v>
      </c>
      <c r="D2813">
        <v>0</v>
      </c>
      <c r="E2813">
        <v>0</v>
      </c>
      <c r="F2813">
        <v>0</v>
      </c>
      <c r="G2813">
        <v>2222222</v>
      </c>
      <c r="H2813">
        <v>0</v>
      </c>
      <c r="I2813">
        <v>0</v>
      </c>
      <c r="J2813">
        <v>0</v>
      </c>
      <c r="K2813">
        <v>0</v>
      </c>
      <c r="L2813">
        <v>0</v>
      </c>
      <c r="M2813">
        <v>0</v>
      </c>
    </row>
    <row r="2814" spans="2:13" x14ac:dyDescent="0.2">
      <c r="B2814">
        <v>0</v>
      </c>
      <c r="C2814">
        <v>0</v>
      </c>
      <c r="D2814">
        <v>0</v>
      </c>
      <c r="E2814">
        <v>0</v>
      </c>
      <c r="F2814">
        <v>0</v>
      </c>
      <c r="G2814">
        <v>2222222</v>
      </c>
      <c r="H2814">
        <v>0</v>
      </c>
      <c r="I2814">
        <v>0</v>
      </c>
      <c r="J2814">
        <v>0</v>
      </c>
      <c r="K2814">
        <v>0</v>
      </c>
      <c r="L2814">
        <v>0</v>
      </c>
      <c r="M2814">
        <v>0</v>
      </c>
    </row>
    <row r="2815" spans="2:13" x14ac:dyDescent="0.2">
      <c r="B2815">
        <v>0</v>
      </c>
      <c r="C2815">
        <v>0</v>
      </c>
      <c r="D2815">
        <v>0</v>
      </c>
      <c r="E2815">
        <v>0</v>
      </c>
      <c r="F2815">
        <v>0</v>
      </c>
      <c r="G2815">
        <v>2222222</v>
      </c>
      <c r="H2815">
        <v>0</v>
      </c>
      <c r="I2815">
        <v>0</v>
      </c>
      <c r="J2815">
        <v>0</v>
      </c>
      <c r="K2815">
        <v>0</v>
      </c>
      <c r="L2815">
        <v>0</v>
      </c>
      <c r="M2815">
        <v>0</v>
      </c>
    </row>
    <row r="2816" spans="2:13" x14ac:dyDescent="0.2">
      <c r="B2816">
        <v>0</v>
      </c>
      <c r="C2816">
        <v>0</v>
      </c>
      <c r="D2816">
        <v>0</v>
      </c>
      <c r="E2816">
        <v>0</v>
      </c>
      <c r="F2816">
        <v>0</v>
      </c>
      <c r="G2816">
        <v>2222222</v>
      </c>
      <c r="H2816">
        <v>0</v>
      </c>
      <c r="I2816">
        <v>0</v>
      </c>
      <c r="J2816">
        <v>0</v>
      </c>
      <c r="K2816">
        <v>0</v>
      </c>
      <c r="L2816">
        <v>0</v>
      </c>
      <c r="M2816">
        <v>0</v>
      </c>
    </row>
    <row r="2817" spans="2:13" x14ac:dyDescent="0.2">
      <c r="B2817">
        <v>0</v>
      </c>
      <c r="C2817">
        <v>0</v>
      </c>
      <c r="D2817">
        <v>0</v>
      </c>
      <c r="E2817">
        <v>0</v>
      </c>
      <c r="F2817">
        <v>0</v>
      </c>
      <c r="G2817">
        <v>2222222</v>
      </c>
      <c r="H2817">
        <v>0</v>
      </c>
      <c r="I2817">
        <v>0</v>
      </c>
      <c r="J2817">
        <v>0</v>
      </c>
      <c r="K2817">
        <v>0</v>
      </c>
      <c r="L2817">
        <v>0</v>
      </c>
      <c r="M2817">
        <v>0</v>
      </c>
    </row>
    <row r="2818" spans="2:13" x14ac:dyDescent="0.2">
      <c r="B2818">
        <v>0</v>
      </c>
      <c r="C2818">
        <v>0</v>
      </c>
      <c r="D2818">
        <v>0</v>
      </c>
      <c r="E2818">
        <v>0</v>
      </c>
      <c r="F2818">
        <v>0</v>
      </c>
      <c r="G2818">
        <v>2222222</v>
      </c>
      <c r="H2818">
        <v>0</v>
      </c>
      <c r="I2818">
        <v>0</v>
      </c>
      <c r="J2818">
        <v>0</v>
      </c>
      <c r="K2818">
        <v>0</v>
      </c>
      <c r="L2818">
        <v>0</v>
      </c>
      <c r="M2818">
        <v>0</v>
      </c>
    </row>
    <row r="2819" spans="2:13" x14ac:dyDescent="0.2">
      <c r="B2819">
        <v>0</v>
      </c>
      <c r="C2819">
        <v>0</v>
      </c>
      <c r="D2819">
        <v>0</v>
      </c>
      <c r="E2819">
        <v>0</v>
      </c>
      <c r="F2819">
        <v>0</v>
      </c>
      <c r="G2819">
        <v>2222222</v>
      </c>
      <c r="H2819">
        <v>0</v>
      </c>
      <c r="I2819">
        <v>0</v>
      </c>
      <c r="J2819">
        <v>0</v>
      </c>
      <c r="K2819">
        <v>0</v>
      </c>
      <c r="L2819">
        <v>0</v>
      </c>
      <c r="M2819">
        <v>0</v>
      </c>
    </row>
    <row r="2820" spans="2:13" x14ac:dyDescent="0.2">
      <c r="B2820">
        <v>0</v>
      </c>
      <c r="C2820">
        <v>0</v>
      </c>
      <c r="D2820">
        <v>0</v>
      </c>
      <c r="E2820">
        <v>0</v>
      </c>
      <c r="F2820">
        <v>0</v>
      </c>
      <c r="G2820">
        <v>2222222</v>
      </c>
      <c r="H2820">
        <v>0</v>
      </c>
      <c r="I2820">
        <v>0</v>
      </c>
      <c r="J2820">
        <v>0</v>
      </c>
      <c r="K2820">
        <v>0</v>
      </c>
      <c r="L2820">
        <v>0</v>
      </c>
      <c r="M2820">
        <v>0</v>
      </c>
    </row>
    <row r="2821" spans="2:13" x14ac:dyDescent="0.2">
      <c r="B2821">
        <v>0</v>
      </c>
      <c r="C2821">
        <v>0</v>
      </c>
      <c r="D2821">
        <v>0</v>
      </c>
      <c r="E2821">
        <v>0</v>
      </c>
      <c r="F2821">
        <v>0</v>
      </c>
      <c r="G2821">
        <v>2222222</v>
      </c>
      <c r="H2821">
        <v>0</v>
      </c>
      <c r="I2821">
        <v>0</v>
      </c>
      <c r="J2821">
        <v>0</v>
      </c>
      <c r="K2821">
        <v>0</v>
      </c>
      <c r="L2821">
        <v>0</v>
      </c>
      <c r="M2821">
        <v>0</v>
      </c>
    </row>
    <row r="2822" spans="2:13" x14ac:dyDescent="0.2">
      <c r="B2822">
        <v>0</v>
      </c>
      <c r="C2822">
        <v>0</v>
      </c>
      <c r="D2822">
        <v>0</v>
      </c>
      <c r="E2822">
        <v>0</v>
      </c>
      <c r="F2822">
        <v>0</v>
      </c>
      <c r="G2822">
        <v>2222222</v>
      </c>
      <c r="H2822">
        <v>0</v>
      </c>
      <c r="I2822">
        <v>0</v>
      </c>
      <c r="J2822">
        <v>0</v>
      </c>
      <c r="K2822">
        <v>0</v>
      </c>
      <c r="L2822">
        <v>0</v>
      </c>
      <c r="M2822">
        <v>0</v>
      </c>
    </row>
    <row r="2823" spans="2:13" x14ac:dyDescent="0.2">
      <c r="B2823">
        <v>0</v>
      </c>
      <c r="C2823">
        <v>0</v>
      </c>
      <c r="D2823">
        <v>0</v>
      </c>
      <c r="E2823">
        <v>0</v>
      </c>
      <c r="F2823">
        <v>0</v>
      </c>
      <c r="G2823">
        <v>2222222</v>
      </c>
      <c r="H2823">
        <v>0</v>
      </c>
      <c r="I2823">
        <v>0</v>
      </c>
      <c r="J2823">
        <v>0</v>
      </c>
      <c r="K2823">
        <v>0</v>
      </c>
      <c r="L2823">
        <v>0</v>
      </c>
      <c r="M2823">
        <v>0</v>
      </c>
    </row>
    <row r="2824" spans="2:13" x14ac:dyDescent="0.2">
      <c r="B2824">
        <v>0</v>
      </c>
      <c r="C2824">
        <v>0</v>
      </c>
      <c r="D2824">
        <v>0</v>
      </c>
      <c r="E2824">
        <v>0</v>
      </c>
      <c r="F2824">
        <v>0</v>
      </c>
      <c r="G2824">
        <v>2222222</v>
      </c>
      <c r="H2824">
        <v>0</v>
      </c>
      <c r="I2824">
        <v>0</v>
      </c>
      <c r="J2824">
        <v>0</v>
      </c>
      <c r="K2824">
        <v>0</v>
      </c>
      <c r="L2824">
        <v>0</v>
      </c>
      <c r="M2824">
        <v>0</v>
      </c>
    </row>
    <row r="2825" spans="2:13" x14ac:dyDescent="0.2">
      <c r="B2825">
        <v>0</v>
      </c>
      <c r="C2825">
        <v>0</v>
      </c>
      <c r="D2825">
        <v>0</v>
      </c>
      <c r="E2825">
        <v>0</v>
      </c>
      <c r="F2825">
        <v>0</v>
      </c>
      <c r="G2825">
        <v>2222222</v>
      </c>
      <c r="H2825">
        <v>0</v>
      </c>
      <c r="I2825">
        <v>0</v>
      </c>
      <c r="J2825">
        <v>0</v>
      </c>
      <c r="K2825">
        <v>0</v>
      </c>
      <c r="L2825">
        <v>0</v>
      </c>
      <c r="M2825">
        <v>0</v>
      </c>
    </row>
    <row r="2826" spans="2:13" x14ac:dyDescent="0.2">
      <c r="B2826">
        <v>0</v>
      </c>
      <c r="C2826">
        <v>0</v>
      </c>
      <c r="D2826">
        <v>0</v>
      </c>
      <c r="E2826">
        <v>0</v>
      </c>
      <c r="F2826">
        <v>0</v>
      </c>
      <c r="G2826">
        <v>2222222</v>
      </c>
      <c r="H2826">
        <v>0</v>
      </c>
      <c r="I2826">
        <v>0</v>
      </c>
      <c r="J2826">
        <v>0</v>
      </c>
      <c r="K2826">
        <v>0</v>
      </c>
      <c r="L2826">
        <v>0</v>
      </c>
      <c r="M2826">
        <v>0</v>
      </c>
    </row>
    <row r="2827" spans="2:13" x14ac:dyDescent="0.2">
      <c r="B2827">
        <v>0</v>
      </c>
      <c r="C2827">
        <v>0</v>
      </c>
      <c r="D2827">
        <v>0</v>
      </c>
      <c r="E2827">
        <v>0</v>
      </c>
      <c r="F2827">
        <v>0</v>
      </c>
      <c r="G2827">
        <v>2222222</v>
      </c>
      <c r="H2827">
        <v>0</v>
      </c>
      <c r="I2827">
        <v>0</v>
      </c>
      <c r="J2827">
        <v>0</v>
      </c>
      <c r="K2827">
        <v>0</v>
      </c>
      <c r="L2827">
        <v>0</v>
      </c>
      <c r="M2827">
        <v>0</v>
      </c>
    </row>
    <row r="2828" spans="2:13" x14ac:dyDescent="0.2">
      <c r="B2828">
        <v>0</v>
      </c>
      <c r="C2828">
        <v>0</v>
      </c>
      <c r="D2828">
        <v>0</v>
      </c>
      <c r="E2828">
        <v>0</v>
      </c>
      <c r="F2828">
        <v>0</v>
      </c>
      <c r="G2828">
        <v>2222222</v>
      </c>
      <c r="H2828">
        <v>0</v>
      </c>
      <c r="I2828">
        <v>0</v>
      </c>
      <c r="J2828">
        <v>0</v>
      </c>
      <c r="K2828">
        <v>0</v>
      </c>
      <c r="L2828">
        <v>0</v>
      </c>
      <c r="M2828">
        <v>0</v>
      </c>
    </row>
    <row r="2829" spans="2:13" x14ac:dyDescent="0.2">
      <c r="B2829">
        <v>0</v>
      </c>
      <c r="C2829">
        <v>0</v>
      </c>
      <c r="D2829">
        <v>0</v>
      </c>
      <c r="E2829">
        <v>0</v>
      </c>
      <c r="F2829">
        <v>0</v>
      </c>
      <c r="G2829">
        <v>2222222</v>
      </c>
      <c r="H2829">
        <v>0</v>
      </c>
      <c r="I2829">
        <v>0</v>
      </c>
      <c r="J2829">
        <v>0</v>
      </c>
      <c r="K2829">
        <v>0</v>
      </c>
      <c r="L2829">
        <v>0</v>
      </c>
      <c r="M2829">
        <v>0</v>
      </c>
    </row>
    <row r="2830" spans="2:13" x14ac:dyDescent="0.2">
      <c r="B2830">
        <v>0</v>
      </c>
      <c r="C2830">
        <v>0</v>
      </c>
      <c r="D2830">
        <v>0</v>
      </c>
      <c r="E2830">
        <v>0</v>
      </c>
      <c r="F2830">
        <v>0</v>
      </c>
      <c r="G2830">
        <v>2222222</v>
      </c>
      <c r="H2830">
        <v>0</v>
      </c>
      <c r="I2830">
        <v>0</v>
      </c>
      <c r="J2830">
        <v>0</v>
      </c>
      <c r="K2830">
        <v>0</v>
      </c>
      <c r="L2830">
        <v>0</v>
      </c>
      <c r="M2830">
        <v>0</v>
      </c>
    </row>
    <row r="2831" spans="2:13" x14ac:dyDescent="0.2">
      <c r="B2831">
        <v>0</v>
      </c>
      <c r="C2831">
        <v>0</v>
      </c>
      <c r="D2831">
        <v>0</v>
      </c>
      <c r="E2831">
        <v>0</v>
      </c>
      <c r="F2831">
        <v>0</v>
      </c>
      <c r="G2831">
        <v>2222222</v>
      </c>
      <c r="H2831">
        <v>0</v>
      </c>
      <c r="I2831">
        <v>0</v>
      </c>
      <c r="J2831">
        <v>0</v>
      </c>
      <c r="K2831">
        <v>0</v>
      </c>
      <c r="L2831">
        <v>0</v>
      </c>
      <c r="M2831">
        <v>0</v>
      </c>
    </row>
    <row r="2832" spans="2:13" x14ac:dyDescent="0.2">
      <c r="B2832">
        <v>0</v>
      </c>
      <c r="C2832">
        <v>0</v>
      </c>
      <c r="D2832">
        <v>0</v>
      </c>
      <c r="E2832">
        <v>0</v>
      </c>
      <c r="F2832">
        <v>0</v>
      </c>
      <c r="G2832">
        <v>2222222</v>
      </c>
      <c r="H2832">
        <v>0</v>
      </c>
      <c r="I2832">
        <v>0</v>
      </c>
      <c r="J2832">
        <v>0</v>
      </c>
      <c r="K2832">
        <v>0</v>
      </c>
      <c r="L2832">
        <v>0</v>
      </c>
      <c r="M2832">
        <v>0</v>
      </c>
    </row>
    <row r="2833" spans="2:13" x14ac:dyDescent="0.2">
      <c r="B2833">
        <v>0</v>
      </c>
      <c r="C2833">
        <v>0</v>
      </c>
      <c r="D2833">
        <v>0</v>
      </c>
      <c r="E2833">
        <v>0</v>
      </c>
      <c r="F2833">
        <v>0</v>
      </c>
      <c r="G2833">
        <v>2222222</v>
      </c>
      <c r="H2833">
        <v>0</v>
      </c>
      <c r="I2833">
        <v>0</v>
      </c>
      <c r="J2833">
        <v>0</v>
      </c>
      <c r="K2833">
        <v>0</v>
      </c>
      <c r="L2833">
        <v>0</v>
      </c>
      <c r="M2833">
        <v>0</v>
      </c>
    </row>
    <row r="2834" spans="2:13" x14ac:dyDescent="0.2">
      <c r="B2834">
        <v>0</v>
      </c>
      <c r="C2834">
        <v>0</v>
      </c>
      <c r="D2834">
        <v>0</v>
      </c>
      <c r="E2834">
        <v>0</v>
      </c>
      <c r="F2834">
        <v>0</v>
      </c>
      <c r="G2834">
        <v>2222222</v>
      </c>
      <c r="H2834">
        <v>0</v>
      </c>
      <c r="I2834">
        <v>0</v>
      </c>
      <c r="J2834">
        <v>0</v>
      </c>
      <c r="K2834">
        <v>0</v>
      </c>
      <c r="L2834">
        <v>0</v>
      </c>
      <c r="M2834">
        <v>0</v>
      </c>
    </row>
    <row r="2835" spans="2:13" x14ac:dyDescent="0.2">
      <c r="B2835">
        <v>0</v>
      </c>
      <c r="C2835">
        <v>0</v>
      </c>
      <c r="D2835">
        <v>0</v>
      </c>
      <c r="E2835">
        <v>0</v>
      </c>
      <c r="F2835">
        <v>0</v>
      </c>
      <c r="G2835">
        <v>2222222</v>
      </c>
      <c r="H2835">
        <v>0</v>
      </c>
      <c r="I2835">
        <v>0</v>
      </c>
      <c r="J2835">
        <v>0</v>
      </c>
      <c r="K2835">
        <v>0</v>
      </c>
      <c r="L2835">
        <v>0</v>
      </c>
      <c r="M2835">
        <v>0</v>
      </c>
    </row>
    <row r="2836" spans="2:13" x14ac:dyDescent="0.2">
      <c r="B2836">
        <v>0</v>
      </c>
      <c r="C2836">
        <v>0</v>
      </c>
      <c r="D2836">
        <v>0</v>
      </c>
      <c r="E2836">
        <v>0</v>
      </c>
      <c r="F2836">
        <v>0</v>
      </c>
      <c r="G2836">
        <v>2222222</v>
      </c>
      <c r="H2836">
        <v>0</v>
      </c>
      <c r="I2836">
        <v>0</v>
      </c>
      <c r="J2836">
        <v>0</v>
      </c>
      <c r="K2836">
        <v>0</v>
      </c>
      <c r="L2836">
        <v>0</v>
      </c>
      <c r="M2836">
        <v>0</v>
      </c>
    </row>
    <row r="2837" spans="2:13" x14ac:dyDescent="0.2">
      <c r="B2837">
        <v>0</v>
      </c>
      <c r="C2837">
        <v>0</v>
      </c>
      <c r="D2837">
        <v>0</v>
      </c>
      <c r="E2837">
        <v>0</v>
      </c>
      <c r="F2837">
        <v>0</v>
      </c>
      <c r="G2837">
        <v>2222222</v>
      </c>
      <c r="H2837">
        <v>0</v>
      </c>
      <c r="I2837">
        <v>0</v>
      </c>
      <c r="J2837">
        <v>0</v>
      </c>
      <c r="K2837">
        <v>0</v>
      </c>
      <c r="L2837">
        <v>0</v>
      </c>
      <c r="M2837">
        <v>0</v>
      </c>
    </row>
    <row r="2838" spans="2:13" x14ac:dyDescent="0.2">
      <c r="B2838">
        <v>0</v>
      </c>
      <c r="C2838">
        <v>0</v>
      </c>
      <c r="D2838">
        <v>0</v>
      </c>
      <c r="E2838">
        <v>0</v>
      </c>
      <c r="F2838">
        <v>0</v>
      </c>
      <c r="G2838">
        <v>2222222</v>
      </c>
      <c r="H2838">
        <v>0</v>
      </c>
      <c r="I2838">
        <v>0</v>
      </c>
      <c r="J2838">
        <v>0</v>
      </c>
      <c r="K2838">
        <v>0</v>
      </c>
      <c r="L2838">
        <v>0</v>
      </c>
      <c r="M2838">
        <v>0</v>
      </c>
    </row>
    <row r="2839" spans="2:13" x14ac:dyDescent="0.2">
      <c r="B2839">
        <v>0</v>
      </c>
      <c r="C2839">
        <v>0</v>
      </c>
      <c r="D2839">
        <v>0</v>
      </c>
      <c r="E2839">
        <v>0</v>
      </c>
      <c r="F2839">
        <v>0</v>
      </c>
      <c r="G2839">
        <v>2222222</v>
      </c>
      <c r="H2839">
        <v>0</v>
      </c>
      <c r="I2839">
        <v>0</v>
      </c>
      <c r="J2839">
        <v>0</v>
      </c>
      <c r="K2839">
        <v>0</v>
      </c>
      <c r="L2839">
        <v>0</v>
      </c>
      <c r="M2839">
        <v>0</v>
      </c>
    </row>
    <row r="2840" spans="2:13" x14ac:dyDescent="0.2">
      <c r="B2840">
        <v>0</v>
      </c>
      <c r="C2840">
        <v>0</v>
      </c>
      <c r="D2840">
        <v>0</v>
      </c>
      <c r="E2840">
        <v>0</v>
      </c>
      <c r="F2840">
        <v>0</v>
      </c>
      <c r="G2840">
        <v>2222222</v>
      </c>
      <c r="H2840">
        <v>0</v>
      </c>
      <c r="I2840">
        <v>0</v>
      </c>
      <c r="J2840">
        <v>0</v>
      </c>
      <c r="K2840">
        <v>0</v>
      </c>
      <c r="L2840">
        <v>0</v>
      </c>
      <c r="M2840">
        <v>0</v>
      </c>
    </row>
    <row r="2841" spans="2:13" x14ac:dyDescent="0.2">
      <c r="B2841">
        <v>0</v>
      </c>
      <c r="C2841">
        <v>0</v>
      </c>
      <c r="D2841">
        <v>0</v>
      </c>
      <c r="E2841">
        <v>0</v>
      </c>
      <c r="F2841">
        <v>0</v>
      </c>
      <c r="G2841">
        <v>2222222</v>
      </c>
      <c r="H2841">
        <v>0</v>
      </c>
      <c r="I2841">
        <v>0</v>
      </c>
      <c r="J2841">
        <v>0</v>
      </c>
      <c r="K2841">
        <v>0</v>
      </c>
      <c r="L2841">
        <v>0</v>
      </c>
      <c r="M2841">
        <v>0</v>
      </c>
    </row>
    <row r="2842" spans="2:13" x14ac:dyDescent="0.2">
      <c r="B2842">
        <v>0</v>
      </c>
      <c r="C2842">
        <v>0</v>
      </c>
      <c r="D2842">
        <v>0</v>
      </c>
      <c r="E2842">
        <v>0</v>
      </c>
      <c r="F2842">
        <v>0</v>
      </c>
      <c r="G2842">
        <v>2222222</v>
      </c>
      <c r="H2842">
        <v>0</v>
      </c>
      <c r="I2842">
        <v>0</v>
      </c>
      <c r="J2842">
        <v>0</v>
      </c>
      <c r="K2842">
        <v>0</v>
      </c>
      <c r="L2842">
        <v>0</v>
      </c>
      <c r="M2842">
        <v>0</v>
      </c>
    </row>
    <row r="2843" spans="2:13" x14ac:dyDescent="0.2">
      <c r="B2843">
        <v>0</v>
      </c>
      <c r="C2843">
        <v>0</v>
      </c>
      <c r="D2843">
        <v>0</v>
      </c>
      <c r="E2843">
        <v>0</v>
      </c>
      <c r="F2843">
        <v>0</v>
      </c>
      <c r="G2843">
        <v>2222222</v>
      </c>
      <c r="H2843">
        <v>0</v>
      </c>
      <c r="I2843">
        <v>0</v>
      </c>
      <c r="J2843">
        <v>0</v>
      </c>
      <c r="K2843">
        <v>0</v>
      </c>
      <c r="L2843">
        <v>0</v>
      </c>
      <c r="M2843">
        <v>0</v>
      </c>
    </row>
    <row r="2844" spans="2:13" x14ac:dyDescent="0.2">
      <c r="B2844">
        <v>0</v>
      </c>
      <c r="C2844">
        <v>0</v>
      </c>
      <c r="D2844">
        <v>0</v>
      </c>
      <c r="E2844">
        <v>0</v>
      </c>
      <c r="F2844">
        <v>0</v>
      </c>
      <c r="G2844">
        <v>2222222</v>
      </c>
      <c r="H2844">
        <v>0</v>
      </c>
      <c r="I2844">
        <v>0</v>
      </c>
      <c r="J2844">
        <v>0</v>
      </c>
      <c r="K2844">
        <v>0</v>
      </c>
      <c r="L2844">
        <v>0</v>
      </c>
      <c r="M2844">
        <v>0</v>
      </c>
    </row>
    <row r="2845" spans="2:13" x14ac:dyDescent="0.2">
      <c r="B2845">
        <v>0</v>
      </c>
      <c r="C2845">
        <v>0</v>
      </c>
      <c r="D2845">
        <v>0</v>
      </c>
      <c r="E2845">
        <v>0</v>
      </c>
      <c r="F2845">
        <v>0</v>
      </c>
      <c r="G2845">
        <v>2222222</v>
      </c>
      <c r="H2845">
        <v>0</v>
      </c>
      <c r="I2845">
        <v>0</v>
      </c>
      <c r="J2845">
        <v>0</v>
      </c>
      <c r="K2845">
        <v>0</v>
      </c>
      <c r="L2845">
        <v>0</v>
      </c>
      <c r="M2845">
        <v>0</v>
      </c>
    </row>
    <row r="2846" spans="2:13" x14ac:dyDescent="0.2">
      <c r="B2846">
        <v>0</v>
      </c>
      <c r="C2846">
        <v>0</v>
      </c>
      <c r="D2846">
        <v>0</v>
      </c>
      <c r="E2846">
        <v>0</v>
      </c>
      <c r="F2846">
        <v>0</v>
      </c>
      <c r="G2846">
        <v>2222222</v>
      </c>
      <c r="H2846">
        <v>0</v>
      </c>
      <c r="I2846">
        <v>0</v>
      </c>
      <c r="J2846">
        <v>0</v>
      </c>
      <c r="K2846">
        <v>0</v>
      </c>
      <c r="L2846">
        <v>0</v>
      </c>
      <c r="M2846">
        <v>0</v>
      </c>
    </row>
    <row r="2847" spans="2:13" x14ac:dyDescent="0.2">
      <c r="B2847">
        <v>0</v>
      </c>
      <c r="C2847">
        <v>0</v>
      </c>
      <c r="D2847">
        <v>0</v>
      </c>
      <c r="E2847">
        <v>0</v>
      </c>
      <c r="F2847">
        <v>0</v>
      </c>
      <c r="G2847">
        <v>2222222</v>
      </c>
      <c r="H2847">
        <v>0</v>
      </c>
      <c r="I2847">
        <v>0</v>
      </c>
      <c r="J2847">
        <v>0</v>
      </c>
      <c r="K2847">
        <v>0</v>
      </c>
      <c r="L2847">
        <v>0</v>
      </c>
      <c r="M2847">
        <v>0</v>
      </c>
    </row>
    <row r="2848" spans="2:13" x14ac:dyDescent="0.2">
      <c r="B2848">
        <v>0</v>
      </c>
      <c r="C2848">
        <v>0</v>
      </c>
      <c r="D2848">
        <v>0</v>
      </c>
      <c r="E2848">
        <v>0</v>
      </c>
      <c r="F2848">
        <v>0</v>
      </c>
      <c r="G2848">
        <v>2222222</v>
      </c>
      <c r="H2848">
        <v>0</v>
      </c>
      <c r="I2848">
        <v>0</v>
      </c>
      <c r="J2848">
        <v>0</v>
      </c>
      <c r="K2848">
        <v>0</v>
      </c>
      <c r="L2848">
        <v>0</v>
      </c>
      <c r="M2848">
        <v>0</v>
      </c>
    </row>
    <row r="2849" spans="2:13" x14ac:dyDescent="0.2">
      <c r="B2849">
        <v>0</v>
      </c>
      <c r="C2849">
        <v>0</v>
      </c>
      <c r="D2849">
        <v>0</v>
      </c>
      <c r="E2849">
        <v>0</v>
      </c>
      <c r="F2849">
        <v>0</v>
      </c>
      <c r="G2849">
        <v>2222222</v>
      </c>
      <c r="H2849">
        <v>0</v>
      </c>
      <c r="I2849">
        <v>0</v>
      </c>
      <c r="J2849">
        <v>0</v>
      </c>
      <c r="K2849">
        <v>0</v>
      </c>
      <c r="L2849">
        <v>0</v>
      </c>
      <c r="M2849">
        <v>0</v>
      </c>
    </row>
    <row r="2850" spans="2:13" x14ac:dyDescent="0.2">
      <c r="B2850">
        <v>0</v>
      </c>
      <c r="C2850">
        <v>0</v>
      </c>
      <c r="D2850">
        <v>0</v>
      </c>
      <c r="E2850">
        <v>0</v>
      </c>
      <c r="F2850">
        <v>0</v>
      </c>
      <c r="G2850">
        <v>2222222</v>
      </c>
      <c r="H2850">
        <v>0</v>
      </c>
      <c r="I2850">
        <v>0</v>
      </c>
      <c r="J2850">
        <v>0</v>
      </c>
      <c r="K2850">
        <v>0</v>
      </c>
      <c r="L2850">
        <v>0</v>
      </c>
      <c r="M2850">
        <v>0</v>
      </c>
    </row>
    <row r="2851" spans="2:13" x14ac:dyDescent="0.2">
      <c r="B2851">
        <v>0</v>
      </c>
      <c r="C2851">
        <v>0</v>
      </c>
      <c r="D2851">
        <v>0</v>
      </c>
      <c r="E2851">
        <v>0</v>
      </c>
      <c r="F2851">
        <v>0</v>
      </c>
      <c r="G2851">
        <v>2222222</v>
      </c>
      <c r="H2851">
        <v>0</v>
      </c>
      <c r="I2851">
        <v>0</v>
      </c>
      <c r="J2851">
        <v>0</v>
      </c>
      <c r="K2851">
        <v>0</v>
      </c>
      <c r="L2851">
        <v>0</v>
      </c>
      <c r="M2851">
        <v>0</v>
      </c>
    </row>
    <row r="2852" spans="2:13" x14ac:dyDescent="0.2">
      <c r="B2852">
        <v>0</v>
      </c>
      <c r="C2852">
        <v>0</v>
      </c>
      <c r="D2852">
        <v>0</v>
      </c>
      <c r="E2852">
        <v>0</v>
      </c>
      <c r="F2852">
        <v>0</v>
      </c>
      <c r="G2852">
        <v>2222222</v>
      </c>
      <c r="H2852">
        <v>0</v>
      </c>
      <c r="I2852">
        <v>0</v>
      </c>
      <c r="J2852">
        <v>0</v>
      </c>
      <c r="K2852">
        <v>0</v>
      </c>
      <c r="L2852">
        <v>0</v>
      </c>
      <c r="M2852">
        <v>0</v>
      </c>
    </row>
    <row r="2853" spans="2:13" x14ac:dyDescent="0.2">
      <c r="B2853">
        <v>0</v>
      </c>
      <c r="C2853">
        <v>0</v>
      </c>
      <c r="D2853">
        <v>0</v>
      </c>
      <c r="E2853">
        <v>0</v>
      </c>
      <c r="F2853">
        <v>0</v>
      </c>
      <c r="G2853">
        <v>2222222</v>
      </c>
      <c r="H2853">
        <v>0</v>
      </c>
      <c r="I2853">
        <v>0</v>
      </c>
      <c r="J2853">
        <v>0</v>
      </c>
      <c r="K2853">
        <v>0</v>
      </c>
      <c r="L2853">
        <v>0</v>
      </c>
      <c r="M2853">
        <v>0</v>
      </c>
    </row>
    <row r="2854" spans="2:13" x14ac:dyDescent="0.2">
      <c r="B2854">
        <v>0</v>
      </c>
      <c r="C2854">
        <v>0</v>
      </c>
      <c r="D2854">
        <v>0</v>
      </c>
      <c r="E2854">
        <v>0</v>
      </c>
      <c r="F2854">
        <v>0</v>
      </c>
      <c r="G2854">
        <v>2222222</v>
      </c>
      <c r="H2854">
        <v>0</v>
      </c>
      <c r="I2854">
        <v>0</v>
      </c>
      <c r="J2854">
        <v>0</v>
      </c>
      <c r="K2854">
        <v>0</v>
      </c>
      <c r="L2854">
        <v>0</v>
      </c>
      <c r="M2854">
        <v>0</v>
      </c>
    </row>
    <row r="2855" spans="2:13" x14ac:dyDescent="0.2">
      <c r="B2855">
        <v>0</v>
      </c>
      <c r="C2855">
        <v>0</v>
      </c>
      <c r="D2855">
        <v>0</v>
      </c>
      <c r="E2855">
        <v>0</v>
      </c>
      <c r="F2855">
        <v>0</v>
      </c>
      <c r="G2855">
        <v>2222222</v>
      </c>
      <c r="H2855">
        <v>0</v>
      </c>
      <c r="I2855">
        <v>0</v>
      </c>
      <c r="J2855">
        <v>0</v>
      </c>
      <c r="K2855">
        <v>0</v>
      </c>
      <c r="L2855">
        <v>0</v>
      </c>
      <c r="M2855">
        <v>0</v>
      </c>
    </row>
    <row r="2856" spans="2:13" x14ac:dyDescent="0.2">
      <c r="B2856">
        <v>0</v>
      </c>
      <c r="C2856">
        <v>0</v>
      </c>
      <c r="D2856">
        <v>0</v>
      </c>
      <c r="E2856">
        <v>0</v>
      </c>
      <c r="F2856">
        <v>0</v>
      </c>
      <c r="G2856">
        <v>2222222</v>
      </c>
      <c r="H2856">
        <v>0</v>
      </c>
      <c r="I2856">
        <v>0</v>
      </c>
      <c r="J2856">
        <v>0</v>
      </c>
      <c r="K2856">
        <v>0</v>
      </c>
      <c r="L2856">
        <v>0</v>
      </c>
      <c r="M2856">
        <v>0</v>
      </c>
    </row>
    <row r="2857" spans="2:13" x14ac:dyDescent="0.2">
      <c r="B2857">
        <v>0</v>
      </c>
      <c r="C2857">
        <v>0</v>
      </c>
      <c r="D2857">
        <v>0</v>
      </c>
      <c r="E2857">
        <v>0</v>
      </c>
      <c r="F2857">
        <v>0</v>
      </c>
      <c r="G2857">
        <v>2222222</v>
      </c>
      <c r="H2857">
        <v>0</v>
      </c>
      <c r="I2857">
        <v>0</v>
      </c>
      <c r="J2857">
        <v>0</v>
      </c>
      <c r="K2857">
        <v>0</v>
      </c>
      <c r="L2857">
        <v>0</v>
      </c>
      <c r="M2857">
        <v>0</v>
      </c>
    </row>
    <row r="2858" spans="2:13" x14ac:dyDescent="0.2">
      <c r="B2858">
        <v>0</v>
      </c>
      <c r="C2858">
        <v>0</v>
      </c>
      <c r="D2858">
        <v>0</v>
      </c>
      <c r="E2858">
        <v>0</v>
      </c>
      <c r="F2858">
        <v>0</v>
      </c>
      <c r="G2858">
        <v>2222222</v>
      </c>
      <c r="H2858">
        <v>0</v>
      </c>
      <c r="I2858">
        <v>0</v>
      </c>
      <c r="J2858">
        <v>0</v>
      </c>
      <c r="K2858">
        <v>0</v>
      </c>
      <c r="L2858">
        <v>0</v>
      </c>
      <c r="M2858">
        <v>0</v>
      </c>
    </row>
    <row r="2859" spans="2:13" x14ac:dyDescent="0.2">
      <c r="B2859">
        <v>0</v>
      </c>
      <c r="C2859">
        <v>0</v>
      </c>
      <c r="D2859">
        <v>0</v>
      </c>
      <c r="E2859">
        <v>0</v>
      </c>
      <c r="F2859">
        <v>0</v>
      </c>
      <c r="G2859">
        <v>2222222</v>
      </c>
      <c r="H2859">
        <v>0</v>
      </c>
      <c r="I2859">
        <v>0</v>
      </c>
      <c r="J2859">
        <v>0</v>
      </c>
      <c r="K2859">
        <v>0</v>
      </c>
      <c r="L2859">
        <v>0</v>
      </c>
      <c r="M2859">
        <v>0</v>
      </c>
    </row>
    <row r="2860" spans="2:13" x14ac:dyDescent="0.2">
      <c r="B2860">
        <v>0</v>
      </c>
      <c r="C2860">
        <v>0</v>
      </c>
      <c r="D2860">
        <v>0</v>
      </c>
      <c r="E2860">
        <v>0</v>
      </c>
      <c r="F2860">
        <v>0</v>
      </c>
      <c r="G2860">
        <v>2222222</v>
      </c>
      <c r="H2860">
        <v>0</v>
      </c>
      <c r="I2860">
        <v>0</v>
      </c>
      <c r="J2860">
        <v>0</v>
      </c>
      <c r="K2860">
        <v>0</v>
      </c>
      <c r="L2860">
        <v>0</v>
      </c>
      <c r="M2860">
        <v>0</v>
      </c>
    </row>
    <row r="2861" spans="2:13" x14ac:dyDescent="0.2">
      <c r="B2861">
        <v>0</v>
      </c>
      <c r="C2861">
        <v>0</v>
      </c>
      <c r="D2861">
        <v>0</v>
      </c>
      <c r="E2861">
        <v>0</v>
      </c>
      <c r="F2861">
        <v>0</v>
      </c>
      <c r="G2861">
        <v>2222222</v>
      </c>
      <c r="H2861">
        <v>0</v>
      </c>
      <c r="I2861">
        <v>0</v>
      </c>
      <c r="J2861">
        <v>0</v>
      </c>
      <c r="K2861">
        <v>0</v>
      </c>
      <c r="L2861">
        <v>0</v>
      </c>
      <c r="M2861">
        <v>0</v>
      </c>
    </row>
    <row r="2862" spans="2:13" x14ac:dyDescent="0.2">
      <c r="B2862">
        <v>0</v>
      </c>
      <c r="C2862">
        <v>0</v>
      </c>
      <c r="D2862">
        <v>0</v>
      </c>
      <c r="E2862">
        <v>0</v>
      </c>
      <c r="F2862">
        <v>0</v>
      </c>
      <c r="G2862">
        <v>2222222</v>
      </c>
      <c r="H2862">
        <v>0</v>
      </c>
      <c r="I2862">
        <v>0</v>
      </c>
      <c r="J2862">
        <v>0</v>
      </c>
      <c r="K2862">
        <v>0</v>
      </c>
      <c r="L2862">
        <v>0</v>
      </c>
      <c r="M2862">
        <v>0</v>
      </c>
    </row>
    <row r="2863" spans="2:13" x14ac:dyDescent="0.2">
      <c r="B2863">
        <v>0</v>
      </c>
      <c r="C2863">
        <v>0</v>
      </c>
      <c r="D2863">
        <v>0</v>
      </c>
      <c r="E2863">
        <v>0</v>
      </c>
      <c r="F2863">
        <v>0</v>
      </c>
      <c r="G2863">
        <v>2222222</v>
      </c>
      <c r="H2863">
        <v>0</v>
      </c>
      <c r="I2863">
        <v>0</v>
      </c>
      <c r="J2863">
        <v>0</v>
      </c>
      <c r="K2863">
        <v>0</v>
      </c>
      <c r="L2863">
        <v>0</v>
      </c>
      <c r="M2863">
        <v>0</v>
      </c>
    </row>
    <row r="2864" spans="2:13" x14ac:dyDescent="0.2">
      <c r="B2864">
        <v>0</v>
      </c>
      <c r="C2864">
        <v>0</v>
      </c>
      <c r="D2864">
        <v>0</v>
      </c>
      <c r="E2864">
        <v>0</v>
      </c>
      <c r="F2864">
        <v>0</v>
      </c>
      <c r="G2864">
        <v>2222222</v>
      </c>
      <c r="H2864">
        <v>0</v>
      </c>
      <c r="I2864">
        <v>0</v>
      </c>
      <c r="J2864">
        <v>0</v>
      </c>
      <c r="K2864">
        <v>0</v>
      </c>
      <c r="L2864">
        <v>0</v>
      </c>
      <c r="M2864">
        <v>0</v>
      </c>
    </row>
    <row r="2865" spans="2:13" x14ac:dyDescent="0.2">
      <c r="B2865">
        <v>0</v>
      </c>
      <c r="C2865">
        <v>0</v>
      </c>
      <c r="D2865">
        <v>0</v>
      </c>
      <c r="E2865">
        <v>0</v>
      </c>
      <c r="F2865">
        <v>0</v>
      </c>
      <c r="G2865">
        <v>2222222</v>
      </c>
      <c r="H2865">
        <v>0</v>
      </c>
      <c r="I2865">
        <v>0</v>
      </c>
      <c r="J2865">
        <v>0</v>
      </c>
      <c r="K2865">
        <v>0</v>
      </c>
      <c r="L2865">
        <v>0</v>
      </c>
      <c r="M2865">
        <v>0</v>
      </c>
    </row>
    <row r="2866" spans="2:13" x14ac:dyDescent="0.2">
      <c r="B2866">
        <v>0</v>
      </c>
      <c r="C2866">
        <v>0</v>
      </c>
      <c r="D2866">
        <v>0</v>
      </c>
      <c r="E2866">
        <v>0</v>
      </c>
      <c r="F2866">
        <v>0</v>
      </c>
      <c r="G2866">
        <v>2222222</v>
      </c>
      <c r="H2866">
        <v>0</v>
      </c>
      <c r="I2866">
        <v>0</v>
      </c>
      <c r="J2866">
        <v>0</v>
      </c>
      <c r="K2866">
        <v>0</v>
      </c>
      <c r="L2866">
        <v>0</v>
      </c>
      <c r="M2866">
        <v>0</v>
      </c>
    </row>
    <row r="2867" spans="2:13" x14ac:dyDescent="0.2">
      <c r="B2867">
        <v>0</v>
      </c>
      <c r="C2867">
        <v>0</v>
      </c>
      <c r="D2867">
        <v>0</v>
      </c>
      <c r="E2867">
        <v>0</v>
      </c>
      <c r="F2867">
        <v>0</v>
      </c>
      <c r="G2867">
        <v>2222222</v>
      </c>
      <c r="H2867">
        <v>0</v>
      </c>
      <c r="I2867">
        <v>0</v>
      </c>
      <c r="J2867">
        <v>0</v>
      </c>
      <c r="K2867">
        <v>0</v>
      </c>
      <c r="L2867">
        <v>0</v>
      </c>
      <c r="M2867">
        <v>0</v>
      </c>
    </row>
    <row r="2868" spans="2:13" x14ac:dyDescent="0.2">
      <c r="B2868">
        <v>0</v>
      </c>
      <c r="C2868">
        <v>0</v>
      </c>
      <c r="D2868">
        <v>0</v>
      </c>
      <c r="E2868">
        <v>0</v>
      </c>
      <c r="F2868">
        <v>0</v>
      </c>
      <c r="G2868">
        <v>2222222</v>
      </c>
      <c r="H2868">
        <v>0</v>
      </c>
      <c r="I2868">
        <v>0</v>
      </c>
      <c r="J2868">
        <v>0</v>
      </c>
      <c r="K2868">
        <v>0</v>
      </c>
      <c r="L2868">
        <v>0</v>
      </c>
      <c r="M2868">
        <v>0</v>
      </c>
    </row>
    <row r="2869" spans="2:13" x14ac:dyDescent="0.2">
      <c r="B2869">
        <v>0</v>
      </c>
      <c r="C2869">
        <v>0</v>
      </c>
      <c r="D2869">
        <v>0</v>
      </c>
      <c r="E2869">
        <v>0</v>
      </c>
      <c r="F2869">
        <v>0</v>
      </c>
      <c r="G2869">
        <v>2222222</v>
      </c>
      <c r="H2869">
        <v>0</v>
      </c>
      <c r="I2869">
        <v>0</v>
      </c>
      <c r="J2869">
        <v>0</v>
      </c>
      <c r="K2869">
        <v>0</v>
      </c>
      <c r="L2869">
        <v>0</v>
      </c>
      <c r="M2869">
        <v>0</v>
      </c>
    </row>
    <row r="2870" spans="2:13" x14ac:dyDescent="0.2">
      <c r="B2870">
        <v>0</v>
      </c>
      <c r="C2870">
        <v>0</v>
      </c>
      <c r="D2870">
        <v>0</v>
      </c>
      <c r="E2870">
        <v>0</v>
      </c>
      <c r="F2870">
        <v>0</v>
      </c>
      <c r="G2870">
        <v>2222222</v>
      </c>
      <c r="H2870">
        <v>0</v>
      </c>
      <c r="I2870">
        <v>0</v>
      </c>
      <c r="J2870">
        <v>0</v>
      </c>
      <c r="K2870">
        <v>0</v>
      </c>
      <c r="L2870">
        <v>0</v>
      </c>
      <c r="M2870">
        <v>0</v>
      </c>
    </row>
    <row r="2871" spans="2:13" x14ac:dyDescent="0.2">
      <c r="B2871">
        <v>0</v>
      </c>
      <c r="C2871">
        <v>0</v>
      </c>
      <c r="D2871">
        <v>0</v>
      </c>
      <c r="E2871">
        <v>0</v>
      </c>
      <c r="F2871">
        <v>0</v>
      </c>
      <c r="G2871">
        <v>2222222</v>
      </c>
      <c r="H2871">
        <v>0</v>
      </c>
      <c r="I2871">
        <v>0</v>
      </c>
      <c r="J2871">
        <v>0</v>
      </c>
      <c r="K2871">
        <v>0</v>
      </c>
      <c r="L2871">
        <v>0</v>
      </c>
      <c r="M2871">
        <v>0</v>
      </c>
    </row>
    <row r="2872" spans="2:13" x14ac:dyDescent="0.2">
      <c r="B2872">
        <v>0</v>
      </c>
      <c r="C2872">
        <v>0</v>
      </c>
      <c r="D2872">
        <v>0</v>
      </c>
      <c r="E2872">
        <v>0</v>
      </c>
      <c r="F2872">
        <v>0</v>
      </c>
      <c r="G2872">
        <v>2222222</v>
      </c>
      <c r="H2872">
        <v>0</v>
      </c>
      <c r="I2872">
        <v>0</v>
      </c>
      <c r="J2872">
        <v>0</v>
      </c>
      <c r="K2872">
        <v>0</v>
      </c>
      <c r="L2872">
        <v>0</v>
      </c>
      <c r="M2872">
        <v>0</v>
      </c>
    </row>
    <row r="2873" spans="2:13" x14ac:dyDescent="0.2">
      <c r="B2873">
        <v>0</v>
      </c>
      <c r="C2873">
        <v>0</v>
      </c>
      <c r="D2873">
        <v>0</v>
      </c>
      <c r="E2873">
        <v>0</v>
      </c>
      <c r="F2873">
        <v>0</v>
      </c>
      <c r="G2873">
        <v>2222222</v>
      </c>
      <c r="H2873">
        <v>0</v>
      </c>
      <c r="I2873">
        <v>0</v>
      </c>
      <c r="J2873">
        <v>0</v>
      </c>
      <c r="K2873">
        <v>0</v>
      </c>
      <c r="L2873">
        <v>0</v>
      </c>
      <c r="M2873">
        <v>0</v>
      </c>
    </row>
    <row r="2874" spans="2:13" x14ac:dyDescent="0.2">
      <c r="B2874">
        <v>0</v>
      </c>
      <c r="C2874">
        <v>0</v>
      </c>
      <c r="D2874">
        <v>0</v>
      </c>
      <c r="E2874">
        <v>0</v>
      </c>
      <c r="F2874">
        <v>0</v>
      </c>
      <c r="G2874">
        <v>2222222</v>
      </c>
      <c r="H2874">
        <v>0</v>
      </c>
      <c r="I2874">
        <v>0</v>
      </c>
      <c r="J2874">
        <v>0</v>
      </c>
      <c r="K2874">
        <v>0</v>
      </c>
      <c r="L2874">
        <v>0</v>
      </c>
      <c r="M2874">
        <v>0</v>
      </c>
    </row>
    <row r="2875" spans="2:13" x14ac:dyDescent="0.2">
      <c r="B2875">
        <v>0</v>
      </c>
      <c r="C2875">
        <v>0</v>
      </c>
      <c r="D2875">
        <v>0</v>
      </c>
      <c r="E2875">
        <v>0</v>
      </c>
      <c r="F2875">
        <v>0</v>
      </c>
      <c r="G2875">
        <v>2222222</v>
      </c>
      <c r="H2875">
        <v>0</v>
      </c>
      <c r="I2875">
        <v>0</v>
      </c>
      <c r="J2875">
        <v>0</v>
      </c>
      <c r="K2875">
        <v>0</v>
      </c>
      <c r="L2875">
        <v>0</v>
      </c>
      <c r="M2875">
        <v>0</v>
      </c>
    </row>
    <row r="2876" spans="2:13" x14ac:dyDescent="0.2">
      <c r="B2876">
        <v>0</v>
      </c>
      <c r="C2876">
        <v>0</v>
      </c>
      <c r="D2876">
        <v>0</v>
      </c>
      <c r="E2876">
        <v>0</v>
      </c>
      <c r="F2876">
        <v>0</v>
      </c>
      <c r="G2876">
        <v>2222222</v>
      </c>
      <c r="H2876">
        <v>0</v>
      </c>
      <c r="I2876">
        <v>0</v>
      </c>
      <c r="J2876">
        <v>0</v>
      </c>
      <c r="K2876">
        <v>0</v>
      </c>
      <c r="L2876">
        <v>0</v>
      </c>
      <c r="M2876">
        <v>0</v>
      </c>
    </row>
    <row r="2877" spans="2:13" x14ac:dyDescent="0.2">
      <c r="B2877">
        <v>0</v>
      </c>
      <c r="C2877">
        <v>0</v>
      </c>
      <c r="D2877">
        <v>0</v>
      </c>
      <c r="E2877">
        <v>0</v>
      </c>
      <c r="F2877">
        <v>0</v>
      </c>
      <c r="G2877">
        <v>2222222</v>
      </c>
      <c r="H2877">
        <v>0</v>
      </c>
      <c r="I2877">
        <v>0</v>
      </c>
      <c r="J2877">
        <v>0</v>
      </c>
      <c r="K2877">
        <v>0</v>
      </c>
      <c r="L2877">
        <v>0</v>
      </c>
      <c r="M2877">
        <v>0</v>
      </c>
    </row>
    <row r="2878" spans="2:13" x14ac:dyDescent="0.2">
      <c r="B2878">
        <v>0</v>
      </c>
      <c r="C2878">
        <v>0</v>
      </c>
      <c r="D2878">
        <v>0</v>
      </c>
      <c r="E2878">
        <v>0</v>
      </c>
      <c r="F2878">
        <v>0</v>
      </c>
      <c r="G2878">
        <v>2222222</v>
      </c>
      <c r="H2878">
        <v>0</v>
      </c>
      <c r="I2878">
        <v>0</v>
      </c>
      <c r="J2878">
        <v>0</v>
      </c>
      <c r="K2878">
        <v>0</v>
      </c>
      <c r="L2878">
        <v>0</v>
      </c>
      <c r="M2878">
        <v>0</v>
      </c>
    </row>
    <row r="2879" spans="2:13" x14ac:dyDescent="0.2">
      <c r="B2879">
        <v>0</v>
      </c>
      <c r="C2879">
        <v>0</v>
      </c>
      <c r="D2879">
        <v>0</v>
      </c>
      <c r="E2879">
        <v>0</v>
      </c>
      <c r="F2879">
        <v>0</v>
      </c>
      <c r="G2879">
        <v>2222222</v>
      </c>
      <c r="H2879">
        <v>0</v>
      </c>
      <c r="I2879">
        <v>0</v>
      </c>
      <c r="J2879">
        <v>0</v>
      </c>
      <c r="K2879">
        <v>0</v>
      </c>
      <c r="L2879">
        <v>0</v>
      </c>
      <c r="M2879">
        <v>0</v>
      </c>
    </row>
    <row r="2880" spans="2:13" x14ac:dyDescent="0.2">
      <c r="B2880">
        <v>0</v>
      </c>
      <c r="C2880">
        <v>0</v>
      </c>
      <c r="D2880">
        <v>0</v>
      </c>
      <c r="E2880">
        <v>0</v>
      </c>
      <c r="F2880">
        <v>0</v>
      </c>
      <c r="G2880">
        <v>2222222</v>
      </c>
      <c r="H2880">
        <v>0</v>
      </c>
      <c r="I2880">
        <v>0</v>
      </c>
      <c r="J2880">
        <v>0</v>
      </c>
      <c r="K2880">
        <v>0</v>
      </c>
      <c r="L2880">
        <v>0</v>
      </c>
      <c r="M2880">
        <v>0</v>
      </c>
    </row>
    <row r="2881" spans="2:13" x14ac:dyDescent="0.2">
      <c r="B2881">
        <v>0</v>
      </c>
      <c r="C2881">
        <v>0</v>
      </c>
      <c r="D2881">
        <v>0</v>
      </c>
      <c r="E2881">
        <v>0</v>
      </c>
      <c r="F2881">
        <v>0</v>
      </c>
      <c r="G2881">
        <v>2222222</v>
      </c>
      <c r="H2881">
        <v>0</v>
      </c>
      <c r="I2881">
        <v>0</v>
      </c>
      <c r="J2881">
        <v>0</v>
      </c>
      <c r="K2881">
        <v>0</v>
      </c>
      <c r="L2881">
        <v>0</v>
      </c>
      <c r="M2881">
        <v>0</v>
      </c>
    </row>
    <row r="2882" spans="2:13" x14ac:dyDescent="0.2">
      <c r="B2882">
        <v>0</v>
      </c>
      <c r="C2882">
        <v>0</v>
      </c>
      <c r="D2882">
        <v>0</v>
      </c>
      <c r="E2882">
        <v>0</v>
      </c>
      <c r="F2882">
        <v>0</v>
      </c>
      <c r="G2882">
        <v>2222222</v>
      </c>
      <c r="H2882">
        <v>0</v>
      </c>
      <c r="I2882">
        <v>0</v>
      </c>
      <c r="J2882">
        <v>0</v>
      </c>
      <c r="K2882">
        <v>0</v>
      </c>
      <c r="L2882">
        <v>0</v>
      </c>
      <c r="M2882">
        <v>0</v>
      </c>
    </row>
    <row r="2883" spans="2:13" x14ac:dyDescent="0.2">
      <c r="B2883">
        <v>0</v>
      </c>
      <c r="C2883">
        <v>0</v>
      </c>
      <c r="D2883">
        <v>0</v>
      </c>
      <c r="E2883">
        <v>0</v>
      </c>
      <c r="F2883">
        <v>0</v>
      </c>
      <c r="G2883">
        <v>2222222</v>
      </c>
      <c r="H2883">
        <v>0</v>
      </c>
      <c r="I2883">
        <v>0</v>
      </c>
      <c r="J2883">
        <v>0</v>
      </c>
      <c r="K2883">
        <v>0</v>
      </c>
      <c r="L2883">
        <v>0</v>
      </c>
      <c r="M2883">
        <v>0</v>
      </c>
    </row>
    <row r="2884" spans="2:13" x14ac:dyDescent="0.2">
      <c r="B2884">
        <v>0</v>
      </c>
      <c r="C2884">
        <v>0</v>
      </c>
      <c r="D2884">
        <v>0</v>
      </c>
      <c r="E2884">
        <v>0</v>
      </c>
      <c r="F2884">
        <v>0</v>
      </c>
      <c r="G2884">
        <v>2222222</v>
      </c>
      <c r="H2884">
        <v>0</v>
      </c>
      <c r="I2884">
        <v>0</v>
      </c>
      <c r="J2884">
        <v>0</v>
      </c>
      <c r="K2884">
        <v>0</v>
      </c>
      <c r="L2884">
        <v>0</v>
      </c>
      <c r="M2884">
        <v>0</v>
      </c>
    </row>
    <row r="2885" spans="2:13" x14ac:dyDescent="0.2">
      <c r="B2885">
        <v>0</v>
      </c>
      <c r="C2885">
        <v>0</v>
      </c>
      <c r="D2885">
        <v>0</v>
      </c>
      <c r="E2885">
        <v>0</v>
      </c>
      <c r="F2885">
        <v>0</v>
      </c>
      <c r="G2885">
        <v>2222222</v>
      </c>
      <c r="H2885">
        <v>0</v>
      </c>
      <c r="I2885">
        <v>0</v>
      </c>
      <c r="J2885">
        <v>0</v>
      </c>
      <c r="K2885">
        <v>0</v>
      </c>
      <c r="L2885">
        <v>0</v>
      </c>
      <c r="M2885">
        <v>0</v>
      </c>
    </row>
    <row r="2886" spans="2:13" x14ac:dyDescent="0.2">
      <c r="B2886">
        <v>0</v>
      </c>
      <c r="C2886">
        <v>0</v>
      </c>
      <c r="D2886">
        <v>0</v>
      </c>
      <c r="E2886">
        <v>0</v>
      </c>
      <c r="F2886">
        <v>0</v>
      </c>
      <c r="G2886">
        <v>2222222</v>
      </c>
      <c r="H2886">
        <v>0</v>
      </c>
      <c r="I2886">
        <v>0</v>
      </c>
      <c r="J2886">
        <v>0</v>
      </c>
      <c r="K2886">
        <v>0</v>
      </c>
      <c r="L2886">
        <v>0</v>
      </c>
      <c r="M2886">
        <v>0</v>
      </c>
    </row>
    <row r="2887" spans="2:13" x14ac:dyDescent="0.2">
      <c r="B2887">
        <v>0</v>
      </c>
      <c r="C2887">
        <v>0</v>
      </c>
      <c r="D2887">
        <v>0</v>
      </c>
      <c r="E2887">
        <v>0</v>
      </c>
      <c r="F2887">
        <v>0</v>
      </c>
      <c r="G2887">
        <v>2222222</v>
      </c>
      <c r="H2887">
        <v>0</v>
      </c>
      <c r="I2887">
        <v>0</v>
      </c>
      <c r="J2887">
        <v>0</v>
      </c>
      <c r="K2887">
        <v>0</v>
      </c>
      <c r="L2887">
        <v>0</v>
      </c>
      <c r="M2887">
        <v>0</v>
      </c>
    </row>
    <row r="2888" spans="2:13" x14ac:dyDescent="0.2">
      <c r="B2888">
        <v>0</v>
      </c>
      <c r="C2888">
        <v>0</v>
      </c>
      <c r="D2888">
        <v>0</v>
      </c>
      <c r="E2888">
        <v>0</v>
      </c>
      <c r="F2888">
        <v>0</v>
      </c>
      <c r="G2888">
        <v>2222222</v>
      </c>
      <c r="H2888">
        <v>0</v>
      </c>
      <c r="I2888">
        <v>0</v>
      </c>
      <c r="J2888">
        <v>0</v>
      </c>
      <c r="K2888">
        <v>0</v>
      </c>
      <c r="L2888">
        <v>0</v>
      </c>
      <c r="M2888">
        <v>0</v>
      </c>
    </row>
    <row r="2889" spans="2:13" x14ac:dyDescent="0.2">
      <c r="B2889">
        <v>0</v>
      </c>
      <c r="C2889">
        <v>0</v>
      </c>
      <c r="D2889">
        <v>0</v>
      </c>
      <c r="E2889">
        <v>0</v>
      </c>
      <c r="F2889">
        <v>0</v>
      </c>
      <c r="G2889">
        <v>2222222</v>
      </c>
      <c r="H2889">
        <v>0</v>
      </c>
      <c r="I2889">
        <v>0</v>
      </c>
      <c r="J2889">
        <v>0</v>
      </c>
      <c r="K2889">
        <v>0</v>
      </c>
      <c r="L2889">
        <v>0</v>
      </c>
      <c r="M2889">
        <v>0</v>
      </c>
    </row>
    <row r="2890" spans="2:13" x14ac:dyDescent="0.2">
      <c r="B2890">
        <v>0</v>
      </c>
      <c r="C2890">
        <v>0</v>
      </c>
      <c r="D2890">
        <v>0</v>
      </c>
      <c r="E2890">
        <v>0</v>
      </c>
      <c r="F2890">
        <v>0</v>
      </c>
      <c r="G2890">
        <v>2222222</v>
      </c>
      <c r="H2890">
        <v>0</v>
      </c>
      <c r="I2890">
        <v>0</v>
      </c>
      <c r="J2890">
        <v>0</v>
      </c>
      <c r="K2890">
        <v>0</v>
      </c>
      <c r="L2890">
        <v>0</v>
      </c>
      <c r="M2890">
        <v>0</v>
      </c>
    </row>
    <row r="2891" spans="2:13" x14ac:dyDescent="0.2">
      <c r="B2891">
        <v>0</v>
      </c>
      <c r="C2891">
        <v>0</v>
      </c>
      <c r="D2891">
        <v>0</v>
      </c>
      <c r="E2891">
        <v>0</v>
      </c>
      <c r="F2891">
        <v>0</v>
      </c>
      <c r="G2891">
        <v>2222222</v>
      </c>
      <c r="H2891">
        <v>0</v>
      </c>
      <c r="I2891">
        <v>0</v>
      </c>
      <c r="J2891">
        <v>0</v>
      </c>
      <c r="K2891">
        <v>0</v>
      </c>
      <c r="L2891">
        <v>0</v>
      </c>
      <c r="M2891">
        <v>0</v>
      </c>
    </row>
    <row r="2892" spans="2:13" x14ac:dyDescent="0.2">
      <c r="B2892">
        <v>0</v>
      </c>
      <c r="C2892">
        <v>0</v>
      </c>
      <c r="D2892">
        <v>0</v>
      </c>
      <c r="E2892">
        <v>0</v>
      </c>
      <c r="F2892">
        <v>0</v>
      </c>
      <c r="G2892">
        <v>2222222</v>
      </c>
      <c r="H2892">
        <v>0</v>
      </c>
      <c r="I2892">
        <v>0</v>
      </c>
      <c r="J2892">
        <v>0</v>
      </c>
      <c r="K2892">
        <v>0</v>
      </c>
      <c r="L2892">
        <v>0</v>
      </c>
      <c r="M2892">
        <v>0</v>
      </c>
    </row>
    <row r="2893" spans="2:13" x14ac:dyDescent="0.2">
      <c r="B2893">
        <v>0</v>
      </c>
      <c r="C2893">
        <v>0</v>
      </c>
      <c r="D2893">
        <v>0</v>
      </c>
      <c r="E2893">
        <v>0</v>
      </c>
      <c r="F2893">
        <v>0</v>
      </c>
      <c r="G2893">
        <v>2222222</v>
      </c>
      <c r="H2893">
        <v>0</v>
      </c>
      <c r="I2893">
        <v>0</v>
      </c>
      <c r="J2893">
        <v>0</v>
      </c>
      <c r="K2893">
        <v>0</v>
      </c>
      <c r="L2893">
        <v>0</v>
      </c>
      <c r="M2893">
        <v>0</v>
      </c>
    </row>
    <row r="2894" spans="2:13" x14ac:dyDescent="0.2">
      <c r="B2894">
        <v>0</v>
      </c>
      <c r="C2894">
        <v>0</v>
      </c>
      <c r="D2894">
        <v>0</v>
      </c>
      <c r="E2894">
        <v>0</v>
      </c>
      <c r="F2894">
        <v>0</v>
      </c>
      <c r="G2894">
        <v>2222222</v>
      </c>
      <c r="H2894">
        <v>0</v>
      </c>
      <c r="I2894">
        <v>0</v>
      </c>
      <c r="J2894">
        <v>0</v>
      </c>
      <c r="K2894">
        <v>0</v>
      </c>
      <c r="L2894">
        <v>0</v>
      </c>
      <c r="M2894">
        <v>0</v>
      </c>
    </row>
    <row r="2895" spans="2:13" x14ac:dyDescent="0.2">
      <c r="B2895">
        <v>0</v>
      </c>
      <c r="C2895">
        <v>0</v>
      </c>
      <c r="D2895">
        <v>0</v>
      </c>
      <c r="E2895">
        <v>0</v>
      </c>
      <c r="F2895">
        <v>0</v>
      </c>
      <c r="G2895">
        <v>2222222</v>
      </c>
      <c r="H2895">
        <v>0</v>
      </c>
      <c r="I2895">
        <v>0</v>
      </c>
      <c r="J2895">
        <v>0</v>
      </c>
      <c r="K2895">
        <v>0</v>
      </c>
      <c r="L2895">
        <v>0</v>
      </c>
      <c r="M2895">
        <v>0</v>
      </c>
    </row>
    <row r="2896" spans="2:13" x14ac:dyDescent="0.2">
      <c r="B2896">
        <v>0</v>
      </c>
      <c r="C2896">
        <v>0</v>
      </c>
      <c r="D2896">
        <v>0</v>
      </c>
      <c r="E2896">
        <v>0</v>
      </c>
      <c r="F2896">
        <v>0</v>
      </c>
      <c r="G2896">
        <v>2222222</v>
      </c>
      <c r="H2896">
        <v>0</v>
      </c>
      <c r="I2896">
        <v>0</v>
      </c>
      <c r="J2896">
        <v>0</v>
      </c>
      <c r="K2896">
        <v>0</v>
      </c>
      <c r="L2896">
        <v>0</v>
      </c>
      <c r="M2896">
        <v>0</v>
      </c>
    </row>
    <row r="2897" spans="2:13" x14ac:dyDescent="0.2">
      <c r="B2897">
        <v>0</v>
      </c>
      <c r="C2897">
        <v>0</v>
      </c>
      <c r="D2897">
        <v>0</v>
      </c>
      <c r="E2897">
        <v>0</v>
      </c>
      <c r="F2897">
        <v>0</v>
      </c>
      <c r="G2897">
        <v>2222222</v>
      </c>
      <c r="H2897">
        <v>0</v>
      </c>
      <c r="I2897">
        <v>0</v>
      </c>
      <c r="J2897">
        <v>0</v>
      </c>
      <c r="K2897">
        <v>0</v>
      </c>
      <c r="L2897">
        <v>0</v>
      </c>
      <c r="M2897">
        <v>0</v>
      </c>
    </row>
    <row r="2898" spans="2:13" x14ac:dyDescent="0.2">
      <c r="B2898">
        <v>0</v>
      </c>
      <c r="C2898">
        <v>0</v>
      </c>
      <c r="D2898">
        <v>0</v>
      </c>
      <c r="E2898">
        <v>0</v>
      </c>
      <c r="F2898">
        <v>0</v>
      </c>
      <c r="G2898">
        <v>2222222</v>
      </c>
      <c r="H2898">
        <v>0</v>
      </c>
      <c r="I2898">
        <v>0</v>
      </c>
      <c r="J2898">
        <v>0</v>
      </c>
      <c r="K2898">
        <v>0</v>
      </c>
      <c r="L2898">
        <v>0</v>
      </c>
      <c r="M2898">
        <v>0</v>
      </c>
    </row>
    <row r="2899" spans="2:13" x14ac:dyDescent="0.2">
      <c r="B2899">
        <v>0</v>
      </c>
      <c r="C2899">
        <v>0</v>
      </c>
      <c r="D2899">
        <v>0</v>
      </c>
      <c r="E2899">
        <v>0</v>
      </c>
      <c r="F2899">
        <v>0</v>
      </c>
      <c r="G2899">
        <v>2222222</v>
      </c>
      <c r="H2899">
        <v>0</v>
      </c>
      <c r="I2899">
        <v>0</v>
      </c>
      <c r="J2899">
        <v>0</v>
      </c>
      <c r="K2899">
        <v>0</v>
      </c>
      <c r="L2899">
        <v>0</v>
      </c>
      <c r="M2899">
        <v>0</v>
      </c>
    </row>
    <row r="2900" spans="2:13" x14ac:dyDescent="0.2">
      <c r="B2900">
        <v>0</v>
      </c>
      <c r="C2900">
        <v>0</v>
      </c>
      <c r="D2900">
        <v>0</v>
      </c>
      <c r="E2900">
        <v>0</v>
      </c>
      <c r="F2900">
        <v>0</v>
      </c>
      <c r="G2900">
        <v>2222222</v>
      </c>
      <c r="H2900">
        <v>0</v>
      </c>
      <c r="I2900">
        <v>0</v>
      </c>
      <c r="J2900">
        <v>0</v>
      </c>
      <c r="K2900">
        <v>0</v>
      </c>
      <c r="L2900">
        <v>0</v>
      </c>
      <c r="M2900">
        <v>0</v>
      </c>
    </row>
    <row r="2901" spans="2:13" x14ac:dyDescent="0.2">
      <c r="B2901">
        <v>0</v>
      </c>
      <c r="C2901">
        <v>0</v>
      </c>
      <c r="D2901">
        <v>0</v>
      </c>
      <c r="E2901">
        <v>0</v>
      </c>
      <c r="F2901">
        <v>0</v>
      </c>
      <c r="G2901">
        <v>2222222</v>
      </c>
      <c r="H2901">
        <v>0</v>
      </c>
      <c r="I2901">
        <v>0</v>
      </c>
      <c r="J2901">
        <v>0</v>
      </c>
      <c r="K2901">
        <v>0</v>
      </c>
      <c r="L2901">
        <v>0</v>
      </c>
      <c r="M2901">
        <v>0</v>
      </c>
    </row>
    <row r="2902" spans="2:13" x14ac:dyDescent="0.2">
      <c r="B2902">
        <v>0</v>
      </c>
      <c r="C2902">
        <v>0</v>
      </c>
      <c r="D2902">
        <v>0</v>
      </c>
      <c r="E2902">
        <v>0</v>
      </c>
      <c r="F2902">
        <v>0</v>
      </c>
      <c r="G2902">
        <v>2222222</v>
      </c>
      <c r="H2902">
        <v>0</v>
      </c>
      <c r="I2902">
        <v>0</v>
      </c>
      <c r="J2902">
        <v>0</v>
      </c>
      <c r="K2902">
        <v>0</v>
      </c>
      <c r="L2902">
        <v>0</v>
      </c>
      <c r="M2902">
        <v>0</v>
      </c>
    </row>
    <row r="2903" spans="2:13" x14ac:dyDescent="0.2">
      <c r="B2903">
        <v>0</v>
      </c>
      <c r="C2903">
        <v>0</v>
      </c>
      <c r="D2903">
        <v>0</v>
      </c>
      <c r="E2903">
        <v>0</v>
      </c>
      <c r="F2903">
        <v>0</v>
      </c>
      <c r="G2903">
        <v>2222222</v>
      </c>
      <c r="H2903">
        <v>0</v>
      </c>
      <c r="I2903">
        <v>0</v>
      </c>
      <c r="J2903">
        <v>0</v>
      </c>
      <c r="K2903">
        <v>0</v>
      </c>
      <c r="L2903">
        <v>0</v>
      </c>
      <c r="M2903">
        <v>0</v>
      </c>
    </row>
    <row r="2904" spans="2:13" x14ac:dyDescent="0.2">
      <c r="B2904">
        <v>0</v>
      </c>
      <c r="C2904">
        <v>0</v>
      </c>
      <c r="D2904">
        <v>0</v>
      </c>
      <c r="E2904">
        <v>0</v>
      </c>
      <c r="F2904">
        <v>0</v>
      </c>
      <c r="G2904">
        <v>2222222</v>
      </c>
      <c r="H2904">
        <v>0</v>
      </c>
      <c r="I2904">
        <v>0</v>
      </c>
      <c r="J2904">
        <v>0</v>
      </c>
      <c r="K2904">
        <v>0</v>
      </c>
      <c r="L2904">
        <v>0</v>
      </c>
      <c r="M2904">
        <v>0</v>
      </c>
    </row>
    <row r="2905" spans="2:13" x14ac:dyDescent="0.2">
      <c r="B2905">
        <v>0</v>
      </c>
      <c r="C2905">
        <v>0</v>
      </c>
      <c r="D2905">
        <v>0</v>
      </c>
      <c r="E2905">
        <v>0</v>
      </c>
      <c r="F2905">
        <v>0</v>
      </c>
      <c r="G2905">
        <v>2222222</v>
      </c>
      <c r="H2905">
        <v>0</v>
      </c>
      <c r="I2905">
        <v>0</v>
      </c>
      <c r="J2905">
        <v>0</v>
      </c>
      <c r="K2905">
        <v>0</v>
      </c>
      <c r="L2905">
        <v>0</v>
      </c>
      <c r="M2905">
        <v>0</v>
      </c>
    </row>
    <row r="2906" spans="2:13" x14ac:dyDescent="0.2">
      <c r="B2906">
        <v>0</v>
      </c>
      <c r="C2906">
        <v>0</v>
      </c>
      <c r="D2906">
        <v>0</v>
      </c>
      <c r="E2906">
        <v>0</v>
      </c>
      <c r="F2906">
        <v>0</v>
      </c>
      <c r="G2906">
        <v>2222222</v>
      </c>
      <c r="H2906">
        <v>0</v>
      </c>
      <c r="I2906">
        <v>0</v>
      </c>
      <c r="J2906">
        <v>0</v>
      </c>
      <c r="K2906">
        <v>0</v>
      </c>
      <c r="L2906">
        <v>0</v>
      </c>
      <c r="M2906">
        <v>0</v>
      </c>
    </row>
    <row r="2907" spans="2:13" x14ac:dyDescent="0.2">
      <c r="B2907">
        <v>0</v>
      </c>
      <c r="C2907">
        <v>0</v>
      </c>
      <c r="D2907">
        <v>0</v>
      </c>
      <c r="E2907">
        <v>0</v>
      </c>
      <c r="F2907">
        <v>0</v>
      </c>
      <c r="G2907">
        <v>2222222</v>
      </c>
      <c r="H2907">
        <v>0</v>
      </c>
      <c r="I2907">
        <v>0</v>
      </c>
      <c r="J2907">
        <v>0</v>
      </c>
      <c r="K2907">
        <v>0</v>
      </c>
      <c r="L2907">
        <v>0</v>
      </c>
      <c r="M2907">
        <v>0</v>
      </c>
    </row>
    <row r="2908" spans="2:13" x14ac:dyDescent="0.2">
      <c r="B2908">
        <v>0</v>
      </c>
      <c r="C2908">
        <v>0</v>
      </c>
      <c r="D2908">
        <v>0</v>
      </c>
      <c r="E2908">
        <v>0</v>
      </c>
      <c r="F2908">
        <v>0</v>
      </c>
      <c r="G2908">
        <v>2222222</v>
      </c>
      <c r="H2908">
        <v>0</v>
      </c>
      <c r="I2908">
        <v>0</v>
      </c>
      <c r="J2908">
        <v>0</v>
      </c>
      <c r="K2908">
        <v>0</v>
      </c>
      <c r="L2908">
        <v>0</v>
      </c>
      <c r="M2908">
        <v>0</v>
      </c>
    </row>
    <row r="2909" spans="2:13" x14ac:dyDescent="0.2">
      <c r="B2909">
        <v>0</v>
      </c>
      <c r="C2909">
        <v>0</v>
      </c>
      <c r="D2909">
        <v>0</v>
      </c>
      <c r="E2909">
        <v>0</v>
      </c>
      <c r="F2909">
        <v>0</v>
      </c>
      <c r="G2909">
        <v>2222222</v>
      </c>
      <c r="H2909">
        <v>0</v>
      </c>
      <c r="I2909">
        <v>0</v>
      </c>
      <c r="J2909">
        <v>0</v>
      </c>
      <c r="K2909">
        <v>0</v>
      </c>
      <c r="L2909">
        <v>0</v>
      </c>
      <c r="M2909">
        <v>0</v>
      </c>
    </row>
    <row r="2910" spans="2:13" x14ac:dyDescent="0.2">
      <c r="B2910">
        <v>0</v>
      </c>
      <c r="C2910">
        <v>0</v>
      </c>
      <c r="D2910">
        <v>0</v>
      </c>
      <c r="E2910">
        <v>0</v>
      </c>
      <c r="F2910">
        <v>0</v>
      </c>
      <c r="G2910">
        <v>2222222</v>
      </c>
      <c r="H2910">
        <v>0</v>
      </c>
      <c r="I2910">
        <v>0</v>
      </c>
      <c r="J2910">
        <v>0</v>
      </c>
      <c r="K2910">
        <v>0</v>
      </c>
      <c r="L2910">
        <v>0</v>
      </c>
      <c r="M2910">
        <v>0</v>
      </c>
    </row>
    <row r="2911" spans="2:13" x14ac:dyDescent="0.2">
      <c r="B2911">
        <v>0</v>
      </c>
      <c r="C2911">
        <v>0</v>
      </c>
      <c r="D2911">
        <v>0</v>
      </c>
      <c r="E2911">
        <v>0</v>
      </c>
      <c r="F2911">
        <v>0</v>
      </c>
      <c r="G2911">
        <v>2222222</v>
      </c>
      <c r="H2911">
        <v>0</v>
      </c>
      <c r="I2911">
        <v>0</v>
      </c>
      <c r="J2911">
        <v>0</v>
      </c>
      <c r="K2911">
        <v>0</v>
      </c>
      <c r="L2911">
        <v>0</v>
      </c>
      <c r="M2911">
        <v>0</v>
      </c>
    </row>
    <row r="2912" spans="2:13" x14ac:dyDescent="0.2">
      <c r="B2912">
        <v>0</v>
      </c>
      <c r="C2912">
        <v>0</v>
      </c>
      <c r="D2912">
        <v>0</v>
      </c>
      <c r="E2912">
        <v>0</v>
      </c>
      <c r="F2912">
        <v>0</v>
      </c>
      <c r="G2912">
        <v>2222222</v>
      </c>
      <c r="H2912">
        <v>0</v>
      </c>
      <c r="I2912">
        <v>0</v>
      </c>
      <c r="J2912">
        <v>0</v>
      </c>
      <c r="K2912">
        <v>0</v>
      </c>
      <c r="L2912">
        <v>0</v>
      </c>
      <c r="M2912">
        <v>0</v>
      </c>
    </row>
    <row r="2913" spans="2:13" x14ac:dyDescent="0.2">
      <c r="B2913">
        <v>0</v>
      </c>
      <c r="C2913">
        <v>0</v>
      </c>
      <c r="D2913">
        <v>0</v>
      </c>
      <c r="E2913">
        <v>0</v>
      </c>
      <c r="F2913">
        <v>0</v>
      </c>
      <c r="G2913">
        <v>2222222</v>
      </c>
      <c r="H2913">
        <v>0</v>
      </c>
      <c r="I2913">
        <v>0</v>
      </c>
      <c r="J2913">
        <v>0</v>
      </c>
      <c r="K2913">
        <v>0</v>
      </c>
      <c r="L2913">
        <v>0</v>
      </c>
      <c r="M2913">
        <v>0</v>
      </c>
    </row>
    <row r="2914" spans="2:13" x14ac:dyDescent="0.2">
      <c r="B2914">
        <v>0</v>
      </c>
      <c r="C2914">
        <v>0</v>
      </c>
      <c r="D2914">
        <v>0</v>
      </c>
      <c r="E2914">
        <v>0</v>
      </c>
      <c r="F2914">
        <v>0</v>
      </c>
      <c r="G2914">
        <v>2222222</v>
      </c>
      <c r="H2914">
        <v>0</v>
      </c>
      <c r="I2914">
        <v>0</v>
      </c>
      <c r="J2914">
        <v>0</v>
      </c>
      <c r="K2914">
        <v>0</v>
      </c>
      <c r="L2914">
        <v>0</v>
      </c>
      <c r="M2914">
        <v>0</v>
      </c>
    </row>
    <row r="2915" spans="2:13" x14ac:dyDescent="0.2">
      <c r="B2915">
        <v>0</v>
      </c>
      <c r="C2915">
        <v>0</v>
      </c>
      <c r="D2915">
        <v>0</v>
      </c>
      <c r="E2915">
        <v>0</v>
      </c>
      <c r="F2915">
        <v>0</v>
      </c>
      <c r="G2915">
        <v>2222222</v>
      </c>
      <c r="H2915">
        <v>0</v>
      </c>
      <c r="I2915">
        <v>0</v>
      </c>
      <c r="J2915">
        <v>0</v>
      </c>
      <c r="K2915">
        <v>0</v>
      </c>
      <c r="L2915">
        <v>0</v>
      </c>
      <c r="M2915">
        <v>0</v>
      </c>
    </row>
    <row r="2916" spans="2:13" x14ac:dyDescent="0.2">
      <c r="B2916">
        <v>0</v>
      </c>
      <c r="C2916">
        <v>0</v>
      </c>
      <c r="D2916">
        <v>0</v>
      </c>
      <c r="E2916">
        <v>0</v>
      </c>
      <c r="F2916">
        <v>0</v>
      </c>
      <c r="G2916">
        <v>2222222</v>
      </c>
      <c r="H2916">
        <v>0</v>
      </c>
      <c r="I2916">
        <v>0</v>
      </c>
      <c r="J2916">
        <v>0</v>
      </c>
      <c r="K2916">
        <v>0</v>
      </c>
      <c r="L2916">
        <v>0</v>
      </c>
      <c r="M2916">
        <v>0</v>
      </c>
    </row>
    <row r="2917" spans="2:13" x14ac:dyDescent="0.2">
      <c r="B2917">
        <v>0</v>
      </c>
      <c r="C2917">
        <v>0</v>
      </c>
      <c r="D2917">
        <v>0</v>
      </c>
      <c r="E2917">
        <v>0</v>
      </c>
      <c r="F2917">
        <v>0</v>
      </c>
      <c r="G2917">
        <v>2222222</v>
      </c>
      <c r="H2917">
        <v>0</v>
      </c>
      <c r="I2917">
        <v>0</v>
      </c>
      <c r="J2917">
        <v>0</v>
      </c>
      <c r="K2917">
        <v>0</v>
      </c>
      <c r="L2917">
        <v>0</v>
      </c>
      <c r="M2917">
        <v>0</v>
      </c>
    </row>
    <row r="2918" spans="2:13" x14ac:dyDescent="0.2">
      <c r="B2918">
        <v>0</v>
      </c>
      <c r="C2918">
        <v>0</v>
      </c>
      <c r="D2918">
        <v>0</v>
      </c>
      <c r="E2918">
        <v>0</v>
      </c>
      <c r="F2918">
        <v>0</v>
      </c>
      <c r="G2918">
        <v>2222222</v>
      </c>
      <c r="H2918">
        <v>0</v>
      </c>
      <c r="I2918">
        <v>0</v>
      </c>
      <c r="J2918">
        <v>0</v>
      </c>
      <c r="K2918">
        <v>0</v>
      </c>
      <c r="L2918">
        <v>0</v>
      </c>
      <c r="M2918">
        <v>0</v>
      </c>
    </row>
    <row r="2919" spans="2:13" x14ac:dyDescent="0.2">
      <c r="B2919">
        <v>0</v>
      </c>
      <c r="C2919">
        <v>0</v>
      </c>
      <c r="D2919">
        <v>0</v>
      </c>
      <c r="E2919">
        <v>0</v>
      </c>
      <c r="F2919">
        <v>0</v>
      </c>
      <c r="G2919">
        <v>2222222</v>
      </c>
      <c r="H2919">
        <v>0</v>
      </c>
      <c r="I2919">
        <v>0</v>
      </c>
      <c r="J2919">
        <v>0</v>
      </c>
      <c r="K2919">
        <v>0</v>
      </c>
      <c r="L2919">
        <v>0</v>
      </c>
      <c r="M2919">
        <v>0</v>
      </c>
    </row>
    <row r="2920" spans="2:13" x14ac:dyDescent="0.2">
      <c r="B2920">
        <v>0</v>
      </c>
      <c r="C2920">
        <v>0</v>
      </c>
      <c r="D2920">
        <v>0</v>
      </c>
      <c r="E2920">
        <v>0</v>
      </c>
      <c r="F2920">
        <v>0</v>
      </c>
      <c r="G2920">
        <v>2222222</v>
      </c>
      <c r="H2920">
        <v>0</v>
      </c>
      <c r="I2920">
        <v>0</v>
      </c>
      <c r="J2920">
        <v>0</v>
      </c>
      <c r="K2920">
        <v>0</v>
      </c>
      <c r="L2920">
        <v>0</v>
      </c>
      <c r="M2920">
        <v>0</v>
      </c>
    </row>
    <row r="2921" spans="2:13" x14ac:dyDescent="0.2">
      <c r="B2921">
        <v>0</v>
      </c>
      <c r="C2921">
        <v>0</v>
      </c>
      <c r="D2921">
        <v>0</v>
      </c>
      <c r="E2921">
        <v>0</v>
      </c>
      <c r="F2921">
        <v>0</v>
      </c>
      <c r="G2921">
        <v>2222222</v>
      </c>
      <c r="H2921">
        <v>0</v>
      </c>
      <c r="I2921">
        <v>0</v>
      </c>
      <c r="J2921">
        <v>0</v>
      </c>
      <c r="K2921">
        <v>0</v>
      </c>
      <c r="L2921">
        <v>0</v>
      </c>
      <c r="M2921">
        <v>0</v>
      </c>
    </row>
    <row r="2922" spans="2:13" x14ac:dyDescent="0.2">
      <c r="B2922">
        <v>0</v>
      </c>
      <c r="C2922">
        <v>0</v>
      </c>
      <c r="D2922">
        <v>0</v>
      </c>
      <c r="E2922">
        <v>0</v>
      </c>
      <c r="F2922">
        <v>0</v>
      </c>
      <c r="G2922">
        <v>2222222</v>
      </c>
      <c r="H2922">
        <v>0</v>
      </c>
      <c r="I2922">
        <v>0</v>
      </c>
      <c r="J2922">
        <v>0</v>
      </c>
      <c r="K2922">
        <v>0</v>
      </c>
      <c r="L2922">
        <v>0</v>
      </c>
      <c r="M2922">
        <v>0</v>
      </c>
    </row>
    <row r="2923" spans="2:13" x14ac:dyDescent="0.2">
      <c r="B2923">
        <v>0</v>
      </c>
      <c r="C2923">
        <v>0</v>
      </c>
      <c r="D2923">
        <v>0</v>
      </c>
      <c r="E2923">
        <v>0</v>
      </c>
      <c r="F2923">
        <v>0</v>
      </c>
      <c r="G2923">
        <v>2222222</v>
      </c>
      <c r="H2923">
        <v>0</v>
      </c>
      <c r="I2923">
        <v>0</v>
      </c>
      <c r="J2923">
        <v>0</v>
      </c>
      <c r="K2923">
        <v>0</v>
      </c>
      <c r="L2923">
        <v>0</v>
      </c>
      <c r="M2923">
        <v>0</v>
      </c>
    </row>
    <row r="2924" spans="2:13" x14ac:dyDescent="0.2">
      <c r="B2924">
        <v>0</v>
      </c>
      <c r="C2924">
        <v>0</v>
      </c>
      <c r="D2924">
        <v>0</v>
      </c>
      <c r="E2924">
        <v>0</v>
      </c>
      <c r="F2924">
        <v>0</v>
      </c>
      <c r="G2924">
        <v>2222222</v>
      </c>
      <c r="H2924">
        <v>0</v>
      </c>
      <c r="I2924">
        <v>0</v>
      </c>
      <c r="J2924">
        <v>0</v>
      </c>
      <c r="K2924">
        <v>0</v>
      </c>
      <c r="L2924">
        <v>0</v>
      </c>
      <c r="M2924">
        <v>0</v>
      </c>
    </row>
    <row r="2925" spans="2:13" x14ac:dyDescent="0.2">
      <c r="B2925">
        <v>0</v>
      </c>
      <c r="C2925">
        <v>0</v>
      </c>
      <c r="D2925">
        <v>0</v>
      </c>
      <c r="E2925">
        <v>0</v>
      </c>
      <c r="F2925">
        <v>0</v>
      </c>
      <c r="G2925">
        <v>2222222</v>
      </c>
      <c r="H2925">
        <v>0</v>
      </c>
      <c r="I2925">
        <v>0</v>
      </c>
      <c r="J2925">
        <v>0</v>
      </c>
      <c r="K2925">
        <v>0</v>
      </c>
      <c r="L2925">
        <v>0</v>
      </c>
      <c r="M2925">
        <v>0</v>
      </c>
    </row>
    <row r="2926" spans="2:13" x14ac:dyDescent="0.2">
      <c r="B2926">
        <v>0</v>
      </c>
      <c r="C2926">
        <v>0</v>
      </c>
      <c r="D2926">
        <v>0</v>
      </c>
      <c r="E2926">
        <v>0</v>
      </c>
      <c r="F2926">
        <v>0</v>
      </c>
      <c r="G2926">
        <v>2222222</v>
      </c>
      <c r="H2926">
        <v>0</v>
      </c>
      <c r="I2926">
        <v>0</v>
      </c>
      <c r="J2926">
        <v>0</v>
      </c>
      <c r="K2926">
        <v>0</v>
      </c>
      <c r="L2926">
        <v>0</v>
      </c>
      <c r="M2926">
        <v>0</v>
      </c>
    </row>
    <row r="2927" spans="2:13" x14ac:dyDescent="0.2">
      <c r="B2927">
        <v>0</v>
      </c>
      <c r="C2927">
        <v>0</v>
      </c>
      <c r="D2927">
        <v>0</v>
      </c>
      <c r="E2927">
        <v>0</v>
      </c>
      <c r="F2927">
        <v>0</v>
      </c>
      <c r="G2927">
        <v>2222222</v>
      </c>
      <c r="H2927">
        <v>0</v>
      </c>
      <c r="I2927">
        <v>0</v>
      </c>
      <c r="J2927">
        <v>0</v>
      </c>
      <c r="K2927">
        <v>0</v>
      </c>
      <c r="L2927">
        <v>0</v>
      </c>
      <c r="M2927">
        <v>0</v>
      </c>
    </row>
    <row r="2928" spans="2:13" x14ac:dyDescent="0.2">
      <c r="B2928">
        <v>0</v>
      </c>
      <c r="C2928">
        <v>0</v>
      </c>
      <c r="D2928">
        <v>0</v>
      </c>
      <c r="E2928">
        <v>0</v>
      </c>
      <c r="F2928">
        <v>0</v>
      </c>
      <c r="G2928">
        <v>2222222</v>
      </c>
      <c r="H2928">
        <v>0</v>
      </c>
      <c r="I2928">
        <v>0</v>
      </c>
      <c r="J2928">
        <v>0</v>
      </c>
      <c r="K2928">
        <v>0</v>
      </c>
      <c r="L2928">
        <v>0</v>
      </c>
      <c r="M2928">
        <v>0</v>
      </c>
    </row>
    <row r="2929" spans="2:13" x14ac:dyDescent="0.2">
      <c r="B2929">
        <v>0</v>
      </c>
      <c r="C2929">
        <v>0</v>
      </c>
      <c r="D2929">
        <v>0</v>
      </c>
      <c r="E2929">
        <v>0</v>
      </c>
      <c r="F2929">
        <v>0</v>
      </c>
      <c r="G2929">
        <v>2222222</v>
      </c>
      <c r="H2929">
        <v>0</v>
      </c>
      <c r="I2929">
        <v>0</v>
      </c>
      <c r="J2929">
        <v>0</v>
      </c>
      <c r="K2929">
        <v>0</v>
      </c>
      <c r="L2929">
        <v>0</v>
      </c>
      <c r="M2929">
        <v>0</v>
      </c>
    </row>
    <row r="2930" spans="2:13" x14ac:dyDescent="0.2">
      <c r="B2930">
        <v>0</v>
      </c>
      <c r="C2930">
        <v>0</v>
      </c>
      <c r="D2930">
        <v>0</v>
      </c>
      <c r="E2930">
        <v>0</v>
      </c>
      <c r="F2930">
        <v>0</v>
      </c>
      <c r="G2930">
        <v>2222222</v>
      </c>
      <c r="H2930">
        <v>0</v>
      </c>
      <c r="I2930">
        <v>0</v>
      </c>
      <c r="J2930">
        <v>0</v>
      </c>
      <c r="K2930">
        <v>0</v>
      </c>
      <c r="L2930">
        <v>0</v>
      </c>
      <c r="M2930">
        <v>0</v>
      </c>
    </row>
    <row r="2931" spans="2:13" x14ac:dyDescent="0.2">
      <c r="B2931">
        <v>0</v>
      </c>
      <c r="C2931">
        <v>0</v>
      </c>
      <c r="D2931">
        <v>0</v>
      </c>
      <c r="E2931">
        <v>0</v>
      </c>
      <c r="F2931">
        <v>0</v>
      </c>
      <c r="G2931">
        <v>2222222</v>
      </c>
      <c r="H2931">
        <v>0</v>
      </c>
      <c r="I2931">
        <v>0</v>
      </c>
      <c r="J2931">
        <v>0</v>
      </c>
      <c r="K2931">
        <v>0</v>
      </c>
      <c r="L2931">
        <v>0</v>
      </c>
      <c r="M2931">
        <v>0</v>
      </c>
    </row>
    <row r="2932" spans="2:13" x14ac:dyDescent="0.2">
      <c r="B2932">
        <v>0</v>
      </c>
      <c r="C2932">
        <v>0</v>
      </c>
      <c r="D2932">
        <v>0</v>
      </c>
      <c r="E2932">
        <v>0</v>
      </c>
      <c r="F2932">
        <v>0</v>
      </c>
      <c r="G2932">
        <v>2222222</v>
      </c>
      <c r="H2932">
        <v>0</v>
      </c>
      <c r="I2932">
        <v>0</v>
      </c>
      <c r="J2932">
        <v>0</v>
      </c>
      <c r="K2932">
        <v>0</v>
      </c>
      <c r="L2932">
        <v>0</v>
      </c>
      <c r="M2932">
        <v>0</v>
      </c>
    </row>
    <row r="2933" spans="2:13" x14ac:dyDescent="0.2">
      <c r="B2933">
        <v>0</v>
      </c>
      <c r="C2933">
        <v>0</v>
      </c>
      <c r="D2933">
        <v>0</v>
      </c>
      <c r="E2933">
        <v>0</v>
      </c>
      <c r="F2933">
        <v>0</v>
      </c>
      <c r="G2933">
        <v>2222222</v>
      </c>
      <c r="H2933">
        <v>0</v>
      </c>
      <c r="I2933">
        <v>0</v>
      </c>
      <c r="J2933">
        <v>0</v>
      </c>
      <c r="K2933">
        <v>0</v>
      </c>
      <c r="L2933">
        <v>0</v>
      </c>
      <c r="M2933">
        <v>0</v>
      </c>
    </row>
    <row r="2934" spans="2:13" x14ac:dyDescent="0.2">
      <c r="B2934">
        <v>0</v>
      </c>
      <c r="C2934">
        <v>0</v>
      </c>
      <c r="D2934">
        <v>0</v>
      </c>
      <c r="E2934">
        <v>0</v>
      </c>
      <c r="F2934">
        <v>0</v>
      </c>
      <c r="G2934">
        <v>2222222</v>
      </c>
      <c r="H2934">
        <v>0</v>
      </c>
      <c r="I2934">
        <v>0</v>
      </c>
      <c r="J2934">
        <v>0</v>
      </c>
      <c r="K2934">
        <v>0</v>
      </c>
      <c r="L2934">
        <v>0</v>
      </c>
      <c r="M2934">
        <v>0</v>
      </c>
    </row>
    <row r="2935" spans="2:13" x14ac:dyDescent="0.2">
      <c r="B2935">
        <v>0</v>
      </c>
      <c r="C2935">
        <v>0</v>
      </c>
      <c r="D2935">
        <v>0</v>
      </c>
      <c r="E2935">
        <v>0</v>
      </c>
      <c r="F2935">
        <v>0</v>
      </c>
      <c r="G2935">
        <v>2222222</v>
      </c>
      <c r="H2935">
        <v>0</v>
      </c>
      <c r="I2935">
        <v>0</v>
      </c>
      <c r="J2935">
        <v>0</v>
      </c>
      <c r="K2935">
        <v>0</v>
      </c>
      <c r="L2935">
        <v>0</v>
      </c>
      <c r="M2935">
        <v>0</v>
      </c>
    </row>
    <row r="2936" spans="2:13" x14ac:dyDescent="0.2">
      <c r="B2936">
        <v>0</v>
      </c>
      <c r="C2936">
        <v>0</v>
      </c>
      <c r="D2936">
        <v>0</v>
      </c>
      <c r="E2936">
        <v>0</v>
      </c>
      <c r="F2936">
        <v>0</v>
      </c>
      <c r="G2936">
        <v>2222222</v>
      </c>
      <c r="H2936">
        <v>0</v>
      </c>
      <c r="I2936">
        <v>0</v>
      </c>
      <c r="J2936">
        <v>0</v>
      </c>
      <c r="K2936">
        <v>0</v>
      </c>
      <c r="L2936">
        <v>0</v>
      </c>
      <c r="M2936">
        <v>0</v>
      </c>
    </row>
    <row r="2937" spans="2:13" x14ac:dyDescent="0.2">
      <c r="B2937">
        <v>0</v>
      </c>
      <c r="C2937">
        <v>0</v>
      </c>
      <c r="D2937">
        <v>0</v>
      </c>
      <c r="E2937">
        <v>0</v>
      </c>
      <c r="F2937">
        <v>0</v>
      </c>
      <c r="G2937">
        <v>2222222</v>
      </c>
      <c r="H2937">
        <v>0</v>
      </c>
      <c r="I2937">
        <v>0</v>
      </c>
      <c r="J2937">
        <v>0</v>
      </c>
      <c r="K2937">
        <v>0</v>
      </c>
      <c r="L2937">
        <v>0</v>
      </c>
      <c r="M2937">
        <v>0</v>
      </c>
    </row>
    <row r="2938" spans="2:13" x14ac:dyDescent="0.2">
      <c r="B2938">
        <v>0</v>
      </c>
      <c r="C2938">
        <v>0</v>
      </c>
      <c r="D2938">
        <v>0</v>
      </c>
      <c r="E2938">
        <v>0</v>
      </c>
      <c r="F2938">
        <v>0</v>
      </c>
      <c r="G2938">
        <v>2222222</v>
      </c>
      <c r="H2938">
        <v>0</v>
      </c>
      <c r="I2938">
        <v>0</v>
      </c>
      <c r="J2938">
        <v>0</v>
      </c>
      <c r="K2938">
        <v>0</v>
      </c>
      <c r="L2938">
        <v>0</v>
      </c>
      <c r="M2938">
        <v>0</v>
      </c>
    </row>
    <row r="2939" spans="2:13" x14ac:dyDescent="0.2">
      <c r="B2939">
        <v>0</v>
      </c>
      <c r="C2939">
        <v>0</v>
      </c>
      <c r="D2939">
        <v>0</v>
      </c>
      <c r="E2939">
        <v>0</v>
      </c>
      <c r="F2939">
        <v>0</v>
      </c>
      <c r="G2939">
        <v>2222222</v>
      </c>
      <c r="H2939">
        <v>0</v>
      </c>
      <c r="I2939">
        <v>0</v>
      </c>
      <c r="J2939">
        <v>0</v>
      </c>
      <c r="K2939">
        <v>0</v>
      </c>
      <c r="L2939">
        <v>0</v>
      </c>
      <c r="M2939">
        <v>0</v>
      </c>
    </row>
    <row r="2940" spans="2:13" x14ac:dyDescent="0.2">
      <c r="B2940">
        <v>0</v>
      </c>
      <c r="C2940">
        <v>0</v>
      </c>
      <c r="D2940">
        <v>0</v>
      </c>
      <c r="E2940">
        <v>0</v>
      </c>
      <c r="F2940">
        <v>0</v>
      </c>
      <c r="G2940">
        <v>2222222</v>
      </c>
      <c r="H2940">
        <v>0</v>
      </c>
      <c r="I2940">
        <v>0</v>
      </c>
      <c r="J2940">
        <v>0</v>
      </c>
      <c r="K2940">
        <v>0</v>
      </c>
      <c r="L2940">
        <v>0</v>
      </c>
      <c r="M2940">
        <v>0</v>
      </c>
    </row>
    <row r="2941" spans="2:13" x14ac:dyDescent="0.2">
      <c r="B2941">
        <v>0</v>
      </c>
      <c r="C2941">
        <v>0</v>
      </c>
      <c r="D2941">
        <v>0</v>
      </c>
      <c r="E2941">
        <v>0</v>
      </c>
      <c r="F2941">
        <v>0</v>
      </c>
      <c r="G2941">
        <v>2222222</v>
      </c>
      <c r="H2941">
        <v>0</v>
      </c>
      <c r="I2941">
        <v>0</v>
      </c>
      <c r="J2941">
        <v>0</v>
      </c>
      <c r="K2941">
        <v>0</v>
      </c>
      <c r="L2941">
        <v>0</v>
      </c>
      <c r="M2941">
        <v>0</v>
      </c>
    </row>
    <row r="2942" spans="2:13" x14ac:dyDescent="0.2">
      <c r="B2942">
        <v>0</v>
      </c>
      <c r="C2942">
        <v>0</v>
      </c>
      <c r="D2942">
        <v>0</v>
      </c>
      <c r="E2942">
        <v>0</v>
      </c>
      <c r="F2942">
        <v>0</v>
      </c>
      <c r="G2942">
        <v>2222222</v>
      </c>
      <c r="H2942">
        <v>0</v>
      </c>
      <c r="I2942">
        <v>0</v>
      </c>
      <c r="J2942">
        <v>0</v>
      </c>
      <c r="K2942">
        <v>0</v>
      </c>
      <c r="L2942">
        <v>0</v>
      </c>
      <c r="M2942">
        <v>0</v>
      </c>
    </row>
    <row r="2943" spans="2:13" x14ac:dyDescent="0.2">
      <c r="B2943">
        <v>0</v>
      </c>
      <c r="C2943">
        <v>0</v>
      </c>
      <c r="D2943">
        <v>0</v>
      </c>
      <c r="E2943">
        <v>0</v>
      </c>
      <c r="F2943">
        <v>0</v>
      </c>
      <c r="G2943">
        <v>2222222</v>
      </c>
      <c r="H2943">
        <v>0</v>
      </c>
      <c r="I2943">
        <v>0</v>
      </c>
      <c r="J2943">
        <v>0</v>
      </c>
      <c r="K2943">
        <v>0</v>
      </c>
      <c r="L2943">
        <v>0</v>
      </c>
      <c r="M2943">
        <v>0</v>
      </c>
    </row>
    <row r="2944" spans="2:13" x14ac:dyDescent="0.2">
      <c r="B2944">
        <v>0</v>
      </c>
      <c r="C2944">
        <v>0</v>
      </c>
      <c r="D2944">
        <v>0</v>
      </c>
      <c r="E2944">
        <v>0</v>
      </c>
      <c r="F2944">
        <v>0</v>
      </c>
      <c r="G2944">
        <v>2222222</v>
      </c>
      <c r="H2944">
        <v>0</v>
      </c>
      <c r="I2944">
        <v>0</v>
      </c>
      <c r="J2944">
        <v>0</v>
      </c>
      <c r="K2944">
        <v>0</v>
      </c>
      <c r="L2944">
        <v>0</v>
      </c>
      <c r="M2944">
        <v>0</v>
      </c>
    </row>
    <row r="2945" spans="2:13" x14ac:dyDescent="0.2">
      <c r="B2945">
        <v>0</v>
      </c>
      <c r="C2945">
        <v>0</v>
      </c>
      <c r="D2945">
        <v>0</v>
      </c>
      <c r="E2945">
        <v>0</v>
      </c>
      <c r="F2945">
        <v>0</v>
      </c>
      <c r="G2945">
        <v>2222222</v>
      </c>
      <c r="H2945">
        <v>0</v>
      </c>
      <c r="I2945">
        <v>0</v>
      </c>
      <c r="J2945">
        <v>0</v>
      </c>
      <c r="K2945">
        <v>0</v>
      </c>
      <c r="L2945">
        <v>0</v>
      </c>
      <c r="M2945">
        <v>0</v>
      </c>
    </row>
    <row r="2946" spans="2:13" x14ac:dyDescent="0.2">
      <c r="B2946">
        <v>0</v>
      </c>
      <c r="C2946">
        <v>0</v>
      </c>
      <c r="D2946">
        <v>0</v>
      </c>
      <c r="E2946">
        <v>0</v>
      </c>
      <c r="F2946">
        <v>0</v>
      </c>
      <c r="G2946">
        <v>2222222</v>
      </c>
      <c r="H2946">
        <v>0</v>
      </c>
      <c r="I2946">
        <v>0</v>
      </c>
      <c r="J2946">
        <v>0</v>
      </c>
      <c r="K2946">
        <v>0</v>
      </c>
      <c r="L2946">
        <v>0</v>
      </c>
      <c r="M2946">
        <v>0</v>
      </c>
    </row>
    <row r="2947" spans="2:13" x14ac:dyDescent="0.2">
      <c r="B2947">
        <v>0</v>
      </c>
      <c r="C2947">
        <v>0</v>
      </c>
      <c r="D2947">
        <v>0</v>
      </c>
      <c r="E2947">
        <v>0</v>
      </c>
      <c r="F2947">
        <v>0</v>
      </c>
      <c r="G2947">
        <v>2222222</v>
      </c>
      <c r="H2947">
        <v>0</v>
      </c>
      <c r="I2947">
        <v>0</v>
      </c>
      <c r="J2947">
        <v>0</v>
      </c>
      <c r="K2947">
        <v>0</v>
      </c>
      <c r="L2947">
        <v>0</v>
      </c>
      <c r="M2947">
        <v>0</v>
      </c>
    </row>
    <row r="2948" spans="2:13" x14ac:dyDescent="0.2">
      <c r="B2948">
        <v>0</v>
      </c>
      <c r="C2948">
        <v>0</v>
      </c>
      <c r="D2948">
        <v>0</v>
      </c>
      <c r="E2948">
        <v>0</v>
      </c>
      <c r="F2948">
        <v>0</v>
      </c>
      <c r="G2948">
        <v>2222222</v>
      </c>
      <c r="H2948">
        <v>0</v>
      </c>
      <c r="I2948">
        <v>0</v>
      </c>
      <c r="J2948">
        <v>0</v>
      </c>
      <c r="K2948">
        <v>0</v>
      </c>
      <c r="L2948">
        <v>0</v>
      </c>
      <c r="M2948">
        <v>0</v>
      </c>
    </row>
    <row r="2949" spans="2:13" x14ac:dyDescent="0.2">
      <c r="B2949">
        <v>0</v>
      </c>
      <c r="C2949">
        <v>0</v>
      </c>
      <c r="D2949">
        <v>0</v>
      </c>
      <c r="E2949">
        <v>0</v>
      </c>
      <c r="F2949">
        <v>0</v>
      </c>
      <c r="G2949">
        <v>2222222</v>
      </c>
      <c r="H2949">
        <v>0</v>
      </c>
      <c r="I2949">
        <v>0</v>
      </c>
      <c r="J2949">
        <v>0</v>
      </c>
      <c r="K2949">
        <v>0</v>
      </c>
      <c r="L2949">
        <v>0</v>
      </c>
      <c r="M2949">
        <v>0</v>
      </c>
    </row>
    <row r="2950" spans="2:13" x14ac:dyDescent="0.2">
      <c r="B2950">
        <v>0</v>
      </c>
      <c r="C2950">
        <v>0</v>
      </c>
      <c r="D2950">
        <v>0</v>
      </c>
      <c r="E2950">
        <v>0</v>
      </c>
      <c r="F2950">
        <v>0</v>
      </c>
      <c r="G2950">
        <v>2222222</v>
      </c>
      <c r="H2950">
        <v>0</v>
      </c>
      <c r="I2950">
        <v>0</v>
      </c>
      <c r="J2950">
        <v>0</v>
      </c>
      <c r="K2950">
        <v>0</v>
      </c>
      <c r="L2950">
        <v>0</v>
      </c>
      <c r="M2950">
        <v>0</v>
      </c>
    </row>
    <row r="2951" spans="2:13" x14ac:dyDescent="0.2">
      <c r="B2951">
        <v>0</v>
      </c>
      <c r="C2951">
        <v>0</v>
      </c>
      <c r="D2951">
        <v>0</v>
      </c>
      <c r="E2951">
        <v>0</v>
      </c>
      <c r="F2951">
        <v>0</v>
      </c>
      <c r="G2951">
        <v>2222222</v>
      </c>
      <c r="H2951">
        <v>0</v>
      </c>
      <c r="I2951">
        <v>0</v>
      </c>
      <c r="J2951">
        <v>0</v>
      </c>
      <c r="K2951">
        <v>0</v>
      </c>
      <c r="L2951">
        <v>0</v>
      </c>
      <c r="M2951">
        <v>0</v>
      </c>
    </row>
    <row r="2952" spans="2:13" x14ac:dyDescent="0.2">
      <c r="B2952">
        <v>0</v>
      </c>
      <c r="C2952">
        <v>0</v>
      </c>
      <c r="D2952">
        <v>0</v>
      </c>
      <c r="E2952">
        <v>0</v>
      </c>
      <c r="F2952">
        <v>0</v>
      </c>
      <c r="G2952">
        <v>2222222</v>
      </c>
      <c r="H2952">
        <v>0</v>
      </c>
      <c r="I2952">
        <v>0</v>
      </c>
      <c r="J2952">
        <v>0</v>
      </c>
      <c r="K2952">
        <v>0</v>
      </c>
      <c r="L2952">
        <v>0</v>
      </c>
      <c r="M2952">
        <v>0</v>
      </c>
    </row>
    <row r="2953" spans="2:13" x14ac:dyDescent="0.2">
      <c r="B2953">
        <v>0</v>
      </c>
      <c r="C2953">
        <v>0</v>
      </c>
      <c r="D2953">
        <v>0</v>
      </c>
      <c r="E2953">
        <v>0</v>
      </c>
      <c r="F2953">
        <v>0</v>
      </c>
      <c r="G2953">
        <v>2222222</v>
      </c>
      <c r="H2953">
        <v>0</v>
      </c>
      <c r="I2953">
        <v>0</v>
      </c>
      <c r="J2953">
        <v>0</v>
      </c>
      <c r="K2953">
        <v>0</v>
      </c>
      <c r="L2953">
        <v>0</v>
      </c>
      <c r="M2953">
        <v>0</v>
      </c>
    </row>
    <row r="2954" spans="2:13" x14ac:dyDescent="0.2">
      <c r="B2954">
        <v>0</v>
      </c>
      <c r="C2954">
        <v>0</v>
      </c>
      <c r="D2954">
        <v>0</v>
      </c>
      <c r="E2954">
        <v>0</v>
      </c>
      <c r="F2954">
        <v>0</v>
      </c>
      <c r="G2954">
        <v>2222222</v>
      </c>
      <c r="H2954">
        <v>0</v>
      </c>
      <c r="I2954">
        <v>0</v>
      </c>
      <c r="J2954">
        <v>0</v>
      </c>
      <c r="K2954">
        <v>0</v>
      </c>
      <c r="L2954">
        <v>0</v>
      </c>
      <c r="M2954">
        <v>0</v>
      </c>
    </row>
    <row r="2955" spans="2:13" x14ac:dyDescent="0.2">
      <c r="B2955">
        <v>0</v>
      </c>
      <c r="C2955">
        <v>0</v>
      </c>
      <c r="D2955">
        <v>0</v>
      </c>
      <c r="E2955">
        <v>0</v>
      </c>
      <c r="F2955">
        <v>0</v>
      </c>
      <c r="G2955">
        <v>2222222</v>
      </c>
      <c r="H2955">
        <v>0</v>
      </c>
      <c r="I2955">
        <v>0</v>
      </c>
      <c r="J2955">
        <v>0</v>
      </c>
      <c r="K2955">
        <v>0</v>
      </c>
      <c r="L2955">
        <v>0</v>
      </c>
      <c r="M2955">
        <v>0</v>
      </c>
    </row>
    <row r="2956" spans="2:13" x14ac:dyDescent="0.2">
      <c r="B2956">
        <v>0</v>
      </c>
      <c r="C2956">
        <v>0</v>
      </c>
      <c r="D2956">
        <v>0</v>
      </c>
      <c r="E2956">
        <v>0</v>
      </c>
      <c r="F2956">
        <v>0</v>
      </c>
      <c r="G2956">
        <v>2222222</v>
      </c>
      <c r="H2956">
        <v>0</v>
      </c>
      <c r="I2956">
        <v>0</v>
      </c>
      <c r="J2956">
        <v>0</v>
      </c>
      <c r="K2956">
        <v>0</v>
      </c>
      <c r="L2956">
        <v>0</v>
      </c>
      <c r="M2956">
        <v>0</v>
      </c>
    </row>
    <row r="2957" spans="2:13" x14ac:dyDescent="0.2">
      <c r="B2957">
        <v>0</v>
      </c>
      <c r="C2957">
        <v>0</v>
      </c>
      <c r="D2957">
        <v>0</v>
      </c>
      <c r="E2957">
        <v>0</v>
      </c>
      <c r="F2957">
        <v>0</v>
      </c>
      <c r="G2957">
        <v>2222222</v>
      </c>
      <c r="H2957">
        <v>0</v>
      </c>
      <c r="I2957">
        <v>0</v>
      </c>
      <c r="J2957">
        <v>0</v>
      </c>
      <c r="K2957">
        <v>0</v>
      </c>
      <c r="L2957">
        <v>0</v>
      </c>
      <c r="M2957">
        <v>0</v>
      </c>
    </row>
    <row r="2958" spans="2:13" x14ac:dyDescent="0.2">
      <c r="B2958">
        <v>0</v>
      </c>
      <c r="C2958">
        <v>0</v>
      </c>
      <c r="D2958">
        <v>0</v>
      </c>
      <c r="E2958">
        <v>0</v>
      </c>
      <c r="F2958">
        <v>0</v>
      </c>
      <c r="G2958">
        <v>2222222</v>
      </c>
      <c r="H2958">
        <v>0</v>
      </c>
      <c r="I2958">
        <v>0</v>
      </c>
      <c r="J2958">
        <v>0</v>
      </c>
      <c r="K2958">
        <v>0</v>
      </c>
      <c r="L2958">
        <v>0</v>
      </c>
      <c r="M2958">
        <v>0</v>
      </c>
    </row>
    <row r="2959" spans="2:13" x14ac:dyDescent="0.2">
      <c r="B2959">
        <v>0</v>
      </c>
      <c r="C2959">
        <v>0</v>
      </c>
      <c r="D2959">
        <v>0</v>
      </c>
      <c r="E2959">
        <v>0</v>
      </c>
      <c r="F2959">
        <v>0</v>
      </c>
      <c r="G2959">
        <v>2222222</v>
      </c>
      <c r="H2959">
        <v>0</v>
      </c>
      <c r="I2959">
        <v>0</v>
      </c>
      <c r="J2959">
        <v>0</v>
      </c>
      <c r="K2959">
        <v>0</v>
      </c>
      <c r="L2959">
        <v>0</v>
      </c>
      <c r="M2959">
        <v>0</v>
      </c>
    </row>
    <row r="2960" spans="2:13" x14ac:dyDescent="0.2">
      <c r="B2960">
        <v>0</v>
      </c>
      <c r="C2960">
        <v>0</v>
      </c>
      <c r="D2960">
        <v>0</v>
      </c>
      <c r="E2960">
        <v>0</v>
      </c>
      <c r="F2960">
        <v>0</v>
      </c>
      <c r="G2960">
        <v>2222222</v>
      </c>
      <c r="H2960">
        <v>0</v>
      </c>
      <c r="I2960">
        <v>0</v>
      </c>
      <c r="J2960">
        <v>0</v>
      </c>
      <c r="K2960">
        <v>0</v>
      </c>
      <c r="L2960">
        <v>0</v>
      </c>
      <c r="M2960">
        <v>0</v>
      </c>
    </row>
    <row r="2961" spans="2:13" x14ac:dyDescent="0.2">
      <c r="B2961">
        <v>0</v>
      </c>
      <c r="C2961">
        <v>0</v>
      </c>
      <c r="D2961">
        <v>0</v>
      </c>
      <c r="E2961">
        <v>0</v>
      </c>
      <c r="F2961">
        <v>0</v>
      </c>
      <c r="G2961">
        <v>2222222</v>
      </c>
      <c r="H2961">
        <v>0</v>
      </c>
      <c r="I2961">
        <v>0</v>
      </c>
      <c r="J2961">
        <v>0</v>
      </c>
      <c r="K2961">
        <v>0</v>
      </c>
      <c r="L2961">
        <v>0</v>
      </c>
      <c r="M2961">
        <v>0</v>
      </c>
    </row>
    <row r="2962" spans="2:13" x14ac:dyDescent="0.2">
      <c r="B2962">
        <v>0</v>
      </c>
      <c r="C2962">
        <v>0</v>
      </c>
      <c r="D2962">
        <v>0</v>
      </c>
      <c r="E2962">
        <v>0</v>
      </c>
      <c r="F2962">
        <v>0</v>
      </c>
      <c r="G2962">
        <v>2222222</v>
      </c>
      <c r="H2962">
        <v>0</v>
      </c>
      <c r="I2962">
        <v>0</v>
      </c>
      <c r="J2962">
        <v>0</v>
      </c>
      <c r="K2962">
        <v>0</v>
      </c>
      <c r="L2962">
        <v>0</v>
      </c>
      <c r="M2962">
        <v>0</v>
      </c>
    </row>
    <row r="2963" spans="2:13" x14ac:dyDescent="0.2">
      <c r="B2963">
        <v>0</v>
      </c>
      <c r="C2963">
        <v>0</v>
      </c>
      <c r="D2963">
        <v>0</v>
      </c>
      <c r="E2963">
        <v>0</v>
      </c>
      <c r="F2963">
        <v>0</v>
      </c>
      <c r="G2963">
        <v>2222222</v>
      </c>
      <c r="H2963">
        <v>0</v>
      </c>
      <c r="I2963">
        <v>0</v>
      </c>
      <c r="J2963">
        <v>0</v>
      </c>
      <c r="K2963">
        <v>0</v>
      </c>
      <c r="L2963">
        <v>0</v>
      </c>
      <c r="M2963">
        <v>0</v>
      </c>
    </row>
    <row r="2964" spans="2:13" x14ac:dyDescent="0.2">
      <c r="B2964">
        <v>0</v>
      </c>
      <c r="C2964">
        <v>0</v>
      </c>
      <c r="D2964">
        <v>0</v>
      </c>
      <c r="E2964">
        <v>0</v>
      </c>
      <c r="F2964">
        <v>0</v>
      </c>
      <c r="G2964">
        <v>2222222</v>
      </c>
      <c r="H2964">
        <v>0</v>
      </c>
      <c r="I2964">
        <v>0</v>
      </c>
      <c r="J2964">
        <v>0</v>
      </c>
      <c r="K2964">
        <v>0</v>
      </c>
      <c r="L2964">
        <v>0</v>
      </c>
      <c r="M2964">
        <v>0</v>
      </c>
    </row>
    <row r="2965" spans="2:13" x14ac:dyDescent="0.2">
      <c r="B2965">
        <v>0</v>
      </c>
      <c r="C2965">
        <v>0</v>
      </c>
      <c r="D2965">
        <v>0</v>
      </c>
      <c r="E2965">
        <v>0</v>
      </c>
      <c r="F2965">
        <v>0</v>
      </c>
      <c r="G2965">
        <v>2222222</v>
      </c>
      <c r="H2965">
        <v>0</v>
      </c>
      <c r="I2965">
        <v>0</v>
      </c>
      <c r="J2965">
        <v>0</v>
      </c>
      <c r="K2965">
        <v>0</v>
      </c>
      <c r="L2965">
        <v>0</v>
      </c>
      <c r="M2965">
        <v>0</v>
      </c>
    </row>
    <row r="2966" spans="2:13" x14ac:dyDescent="0.2">
      <c r="B2966">
        <v>0</v>
      </c>
      <c r="C2966">
        <v>0</v>
      </c>
      <c r="D2966">
        <v>0</v>
      </c>
      <c r="E2966">
        <v>0</v>
      </c>
      <c r="F2966">
        <v>0</v>
      </c>
      <c r="G2966">
        <v>2222222</v>
      </c>
      <c r="H2966">
        <v>0</v>
      </c>
      <c r="I2966">
        <v>0</v>
      </c>
      <c r="J2966">
        <v>0</v>
      </c>
      <c r="K2966">
        <v>0</v>
      </c>
      <c r="L2966">
        <v>0</v>
      </c>
      <c r="M2966">
        <v>0</v>
      </c>
    </row>
    <row r="2967" spans="2:13" x14ac:dyDescent="0.2">
      <c r="B2967">
        <v>0</v>
      </c>
      <c r="C2967">
        <v>0</v>
      </c>
      <c r="D2967">
        <v>0</v>
      </c>
      <c r="E2967">
        <v>0</v>
      </c>
      <c r="F2967">
        <v>0</v>
      </c>
      <c r="G2967">
        <v>2222222</v>
      </c>
      <c r="H2967">
        <v>0</v>
      </c>
      <c r="I2967">
        <v>0</v>
      </c>
      <c r="J2967">
        <v>0</v>
      </c>
      <c r="K2967">
        <v>0</v>
      </c>
      <c r="L2967">
        <v>0</v>
      </c>
      <c r="M2967">
        <v>0</v>
      </c>
    </row>
    <row r="2968" spans="2:13" x14ac:dyDescent="0.2">
      <c r="B2968">
        <v>0</v>
      </c>
      <c r="C2968">
        <v>0</v>
      </c>
      <c r="D2968">
        <v>0</v>
      </c>
      <c r="E2968">
        <v>0</v>
      </c>
      <c r="F2968">
        <v>0</v>
      </c>
      <c r="G2968">
        <v>2222222</v>
      </c>
      <c r="H2968">
        <v>0</v>
      </c>
      <c r="I2968">
        <v>0</v>
      </c>
      <c r="J2968">
        <v>0</v>
      </c>
      <c r="K2968">
        <v>0</v>
      </c>
      <c r="L2968">
        <v>0</v>
      </c>
      <c r="M2968">
        <v>0</v>
      </c>
    </row>
    <row r="2969" spans="2:13" x14ac:dyDescent="0.2">
      <c r="B2969">
        <v>0</v>
      </c>
      <c r="C2969">
        <v>0</v>
      </c>
      <c r="D2969">
        <v>0</v>
      </c>
      <c r="E2969">
        <v>0</v>
      </c>
      <c r="F2969">
        <v>0</v>
      </c>
      <c r="G2969">
        <v>2222222</v>
      </c>
      <c r="H2969">
        <v>0</v>
      </c>
      <c r="I2969">
        <v>0</v>
      </c>
      <c r="J2969">
        <v>0</v>
      </c>
      <c r="K2969">
        <v>0</v>
      </c>
      <c r="L2969">
        <v>0</v>
      </c>
      <c r="M2969">
        <v>0</v>
      </c>
    </row>
    <row r="2970" spans="2:13" x14ac:dyDescent="0.2">
      <c r="B2970">
        <v>0</v>
      </c>
      <c r="C2970">
        <v>0</v>
      </c>
      <c r="D2970">
        <v>0</v>
      </c>
      <c r="E2970">
        <v>0</v>
      </c>
      <c r="F2970">
        <v>0</v>
      </c>
      <c r="G2970">
        <v>2222222</v>
      </c>
      <c r="H2970">
        <v>0</v>
      </c>
      <c r="I2970">
        <v>0</v>
      </c>
      <c r="J2970">
        <v>0</v>
      </c>
      <c r="K2970">
        <v>0</v>
      </c>
      <c r="L2970">
        <v>0</v>
      </c>
      <c r="M2970">
        <v>0</v>
      </c>
    </row>
    <row r="2971" spans="2:13" x14ac:dyDescent="0.2">
      <c r="B2971">
        <v>0</v>
      </c>
      <c r="C2971">
        <v>0</v>
      </c>
      <c r="D2971">
        <v>0</v>
      </c>
      <c r="E2971">
        <v>0</v>
      </c>
      <c r="F2971">
        <v>0</v>
      </c>
      <c r="G2971">
        <v>2222222</v>
      </c>
      <c r="H2971">
        <v>0</v>
      </c>
      <c r="I2971">
        <v>0</v>
      </c>
      <c r="J2971">
        <v>0</v>
      </c>
      <c r="K2971">
        <v>0</v>
      </c>
      <c r="L2971">
        <v>0</v>
      </c>
      <c r="M2971">
        <v>0</v>
      </c>
    </row>
    <row r="2972" spans="2:13" x14ac:dyDescent="0.2">
      <c r="B2972">
        <v>0</v>
      </c>
      <c r="C2972">
        <v>0</v>
      </c>
      <c r="D2972">
        <v>0</v>
      </c>
      <c r="E2972">
        <v>0</v>
      </c>
      <c r="F2972">
        <v>0</v>
      </c>
      <c r="G2972">
        <v>2222222</v>
      </c>
      <c r="H2972">
        <v>0</v>
      </c>
      <c r="I2972">
        <v>0</v>
      </c>
      <c r="J2972">
        <v>0</v>
      </c>
      <c r="K2972">
        <v>0</v>
      </c>
      <c r="L2972">
        <v>0</v>
      </c>
      <c r="M2972">
        <v>0</v>
      </c>
    </row>
    <row r="2973" spans="2:13" x14ac:dyDescent="0.2">
      <c r="B2973">
        <v>0</v>
      </c>
      <c r="C2973">
        <v>0</v>
      </c>
      <c r="D2973">
        <v>0</v>
      </c>
      <c r="E2973">
        <v>0</v>
      </c>
      <c r="F2973">
        <v>0</v>
      </c>
      <c r="G2973">
        <v>2222222</v>
      </c>
      <c r="H2973">
        <v>0</v>
      </c>
      <c r="I2973">
        <v>0</v>
      </c>
      <c r="J2973">
        <v>0</v>
      </c>
      <c r="K2973">
        <v>0</v>
      </c>
      <c r="L2973">
        <v>0</v>
      </c>
      <c r="M2973">
        <v>0</v>
      </c>
    </row>
    <row r="2974" spans="2:13" x14ac:dyDescent="0.2">
      <c r="B2974">
        <v>0</v>
      </c>
      <c r="C2974">
        <v>0</v>
      </c>
      <c r="D2974">
        <v>0</v>
      </c>
      <c r="E2974">
        <v>0</v>
      </c>
      <c r="F2974">
        <v>0</v>
      </c>
      <c r="G2974">
        <v>2222222</v>
      </c>
      <c r="H2974">
        <v>0</v>
      </c>
      <c r="I2974">
        <v>0</v>
      </c>
      <c r="J2974">
        <v>0</v>
      </c>
      <c r="K2974">
        <v>0</v>
      </c>
      <c r="L2974">
        <v>0</v>
      </c>
      <c r="M2974">
        <v>0</v>
      </c>
    </row>
    <row r="2975" spans="2:13" x14ac:dyDescent="0.2">
      <c r="B2975">
        <v>0</v>
      </c>
      <c r="C2975">
        <v>0</v>
      </c>
      <c r="D2975">
        <v>0</v>
      </c>
      <c r="E2975">
        <v>0</v>
      </c>
      <c r="F2975">
        <v>0</v>
      </c>
      <c r="G2975">
        <v>2222222</v>
      </c>
      <c r="H2975">
        <v>0</v>
      </c>
      <c r="I2975">
        <v>0</v>
      </c>
      <c r="J2975">
        <v>0</v>
      </c>
      <c r="K2975">
        <v>0</v>
      </c>
      <c r="L2975">
        <v>0</v>
      </c>
      <c r="M2975">
        <v>0</v>
      </c>
    </row>
    <row r="2976" spans="2:13" x14ac:dyDescent="0.2">
      <c r="B2976">
        <v>0</v>
      </c>
      <c r="C2976">
        <v>0</v>
      </c>
      <c r="D2976">
        <v>0</v>
      </c>
      <c r="E2976">
        <v>0</v>
      </c>
      <c r="F2976">
        <v>0</v>
      </c>
      <c r="G2976">
        <v>2222222</v>
      </c>
      <c r="H2976">
        <v>0</v>
      </c>
      <c r="I2976">
        <v>0</v>
      </c>
      <c r="J2976">
        <v>0</v>
      </c>
      <c r="K2976">
        <v>0</v>
      </c>
      <c r="L2976">
        <v>0</v>
      </c>
      <c r="M2976">
        <v>0</v>
      </c>
    </row>
    <row r="2977" spans="2:13" x14ac:dyDescent="0.2">
      <c r="B2977">
        <v>0</v>
      </c>
      <c r="C2977">
        <v>0</v>
      </c>
      <c r="D2977">
        <v>0</v>
      </c>
      <c r="E2977">
        <v>0</v>
      </c>
      <c r="F2977">
        <v>0</v>
      </c>
      <c r="G2977">
        <v>2222222</v>
      </c>
      <c r="H2977">
        <v>0</v>
      </c>
      <c r="I2977">
        <v>0</v>
      </c>
      <c r="J2977">
        <v>0</v>
      </c>
      <c r="K2977">
        <v>0</v>
      </c>
      <c r="L2977">
        <v>0</v>
      </c>
      <c r="M2977">
        <v>0</v>
      </c>
    </row>
    <row r="2978" spans="2:13" x14ac:dyDescent="0.2">
      <c r="B2978">
        <v>0</v>
      </c>
      <c r="C2978">
        <v>0</v>
      </c>
      <c r="D2978">
        <v>0</v>
      </c>
      <c r="E2978">
        <v>0</v>
      </c>
      <c r="F2978">
        <v>0</v>
      </c>
      <c r="G2978">
        <v>2222222</v>
      </c>
      <c r="H2978">
        <v>0</v>
      </c>
      <c r="I2978">
        <v>0</v>
      </c>
      <c r="J2978">
        <v>0</v>
      </c>
      <c r="K2978">
        <v>0</v>
      </c>
      <c r="L2978">
        <v>0</v>
      </c>
      <c r="M2978">
        <v>0</v>
      </c>
    </row>
    <row r="2979" spans="2:13" x14ac:dyDescent="0.2">
      <c r="B2979">
        <v>0</v>
      </c>
      <c r="C2979">
        <v>0</v>
      </c>
      <c r="D2979">
        <v>0</v>
      </c>
      <c r="E2979">
        <v>0</v>
      </c>
      <c r="F2979">
        <v>0</v>
      </c>
      <c r="G2979">
        <v>2222222</v>
      </c>
      <c r="H2979">
        <v>0</v>
      </c>
      <c r="I2979">
        <v>0</v>
      </c>
      <c r="J2979">
        <v>0</v>
      </c>
      <c r="K2979">
        <v>0</v>
      </c>
      <c r="L2979">
        <v>0</v>
      </c>
      <c r="M2979">
        <v>0</v>
      </c>
    </row>
    <row r="2980" spans="2:13" x14ac:dyDescent="0.2">
      <c r="B2980">
        <v>0</v>
      </c>
      <c r="C2980">
        <v>0</v>
      </c>
      <c r="D2980">
        <v>0</v>
      </c>
      <c r="E2980">
        <v>0</v>
      </c>
      <c r="F2980">
        <v>0</v>
      </c>
      <c r="G2980">
        <v>2222222</v>
      </c>
      <c r="H2980">
        <v>0</v>
      </c>
      <c r="I2980">
        <v>0</v>
      </c>
      <c r="J2980">
        <v>0</v>
      </c>
      <c r="K2980">
        <v>0</v>
      </c>
      <c r="L2980">
        <v>0</v>
      </c>
      <c r="M2980">
        <v>0</v>
      </c>
    </row>
    <row r="2981" spans="2:13" x14ac:dyDescent="0.2">
      <c r="B2981">
        <v>0</v>
      </c>
      <c r="C2981">
        <v>0</v>
      </c>
      <c r="D2981">
        <v>0</v>
      </c>
      <c r="E2981">
        <v>0</v>
      </c>
      <c r="F2981">
        <v>0</v>
      </c>
      <c r="G2981">
        <v>2222222</v>
      </c>
      <c r="H2981">
        <v>0</v>
      </c>
      <c r="I2981">
        <v>0</v>
      </c>
      <c r="J2981">
        <v>0</v>
      </c>
      <c r="K2981">
        <v>0</v>
      </c>
      <c r="L2981">
        <v>0</v>
      </c>
      <c r="M2981">
        <v>0</v>
      </c>
    </row>
    <row r="2982" spans="2:13" x14ac:dyDescent="0.2">
      <c r="B2982">
        <v>0</v>
      </c>
      <c r="C2982">
        <v>0</v>
      </c>
      <c r="D2982">
        <v>0</v>
      </c>
      <c r="E2982">
        <v>0</v>
      </c>
      <c r="F2982">
        <v>0</v>
      </c>
      <c r="G2982">
        <v>2222222</v>
      </c>
      <c r="H2982">
        <v>0</v>
      </c>
      <c r="I2982">
        <v>0</v>
      </c>
      <c r="J2982">
        <v>0</v>
      </c>
      <c r="K2982">
        <v>0</v>
      </c>
      <c r="L2982">
        <v>0</v>
      </c>
      <c r="M2982">
        <v>0</v>
      </c>
    </row>
    <row r="2983" spans="2:13" x14ac:dyDescent="0.2">
      <c r="B2983">
        <v>0</v>
      </c>
      <c r="C2983">
        <v>0</v>
      </c>
      <c r="D2983">
        <v>0</v>
      </c>
      <c r="E2983">
        <v>0</v>
      </c>
      <c r="F2983">
        <v>0</v>
      </c>
      <c r="G2983">
        <v>2222222</v>
      </c>
      <c r="H2983">
        <v>0</v>
      </c>
      <c r="I2983">
        <v>0</v>
      </c>
      <c r="J2983">
        <v>0</v>
      </c>
      <c r="K2983">
        <v>0</v>
      </c>
      <c r="L2983">
        <v>0</v>
      </c>
      <c r="M2983">
        <v>0</v>
      </c>
    </row>
    <row r="2984" spans="2:13" x14ac:dyDescent="0.2">
      <c r="B2984">
        <v>0</v>
      </c>
      <c r="C2984">
        <v>0</v>
      </c>
      <c r="D2984">
        <v>0</v>
      </c>
      <c r="E2984">
        <v>0</v>
      </c>
      <c r="F2984">
        <v>0</v>
      </c>
      <c r="G2984">
        <v>2222222</v>
      </c>
      <c r="H2984">
        <v>0</v>
      </c>
      <c r="I2984">
        <v>0</v>
      </c>
      <c r="J2984">
        <v>0</v>
      </c>
      <c r="K2984">
        <v>0</v>
      </c>
      <c r="L2984">
        <v>0</v>
      </c>
      <c r="M2984">
        <v>0</v>
      </c>
    </row>
    <row r="2985" spans="2:13" x14ac:dyDescent="0.2">
      <c r="B2985">
        <v>0</v>
      </c>
      <c r="C2985">
        <v>0</v>
      </c>
      <c r="D2985">
        <v>0</v>
      </c>
      <c r="E2985">
        <v>0</v>
      </c>
      <c r="F2985">
        <v>0</v>
      </c>
      <c r="G2985">
        <v>2222222</v>
      </c>
      <c r="H2985">
        <v>0</v>
      </c>
      <c r="I2985">
        <v>0</v>
      </c>
      <c r="J2985">
        <v>0</v>
      </c>
      <c r="K2985">
        <v>0</v>
      </c>
      <c r="L2985">
        <v>0</v>
      </c>
      <c r="M2985">
        <v>0</v>
      </c>
    </row>
    <row r="2986" spans="2:13" x14ac:dyDescent="0.2">
      <c r="B2986">
        <v>0</v>
      </c>
      <c r="C2986">
        <v>0</v>
      </c>
      <c r="D2986">
        <v>0</v>
      </c>
      <c r="E2986">
        <v>0</v>
      </c>
      <c r="F2986">
        <v>0</v>
      </c>
      <c r="G2986">
        <v>2222222</v>
      </c>
      <c r="H2986">
        <v>0</v>
      </c>
      <c r="I2986">
        <v>0</v>
      </c>
      <c r="J2986">
        <v>0</v>
      </c>
      <c r="K2986">
        <v>0</v>
      </c>
      <c r="L2986">
        <v>0</v>
      </c>
      <c r="M2986">
        <v>0</v>
      </c>
    </row>
    <row r="2987" spans="2:13" x14ac:dyDescent="0.2">
      <c r="B2987">
        <v>0</v>
      </c>
      <c r="C2987">
        <v>0</v>
      </c>
      <c r="D2987">
        <v>0</v>
      </c>
      <c r="E2987">
        <v>0</v>
      </c>
      <c r="F2987">
        <v>0</v>
      </c>
      <c r="G2987">
        <v>2222222</v>
      </c>
      <c r="H2987">
        <v>0</v>
      </c>
      <c r="I2987">
        <v>0</v>
      </c>
      <c r="J2987">
        <v>0</v>
      </c>
      <c r="K2987">
        <v>0</v>
      </c>
      <c r="L2987">
        <v>0</v>
      </c>
      <c r="M2987">
        <v>0</v>
      </c>
    </row>
    <row r="2988" spans="2:13" x14ac:dyDescent="0.2">
      <c r="B2988">
        <v>0</v>
      </c>
      <c r="C2988">
        <v>0</v>
      </c>
      <c r="D2988">
        <v>0</v>
      </c>
      <c r="E2988">
        <v>0</v>
      </c>
      <c r="F2988">
        <v>0</v>
      </c>
      <c r="G2988">
        <v>2222222</v>
      </c>
      <c r="H2988">
        <v>0</v>
      </c>
      <c r="I2988">
        <v>0</v>
      </c>
      <c r="J2988">
        <v>0</v>
      </c>
      <c r="K2988">
        <v>0</v>
      </c>
      <c r="L2988">
        <v>0</v>
      </c>
      <c r="M2988">
        <v>0</v>
      </c>
    </row>
    <row r="2989" spans="2:13" x14ac:dyDescent="0.2">
      <c r="B2989">
        <v>0</v>
      </c>
      <c r="C2989">
        <v>0</v>
      </c>
      <c r="D2989">
        <v>0</v>
      </c>
      <c r="E2989">
        <v>0</v>
      </c>
      <c r="F2989">
        <v>0</v>
      </c>
      <c r="G2989">
        <v>2222222</v>
      </c>
      <c r="H2989">
        <v>0</v>
      </c>
      <c r="I2989">
        <v>0</v>
      </c>
      <c r="J2989">
        <v>0</v>
      </c>
      <c r="K2989">
        <v>0</v>
      </c>
      <c r="L2989">
        <v>0</v>
      </c>
      <c r="M2989">
        <v>0</v>
      </c>
    </row>
    <row r="2990" spans="2:13" x14ac:dyDescent="0.2">
      <c r="B2990">
        <v>0</v>
      </c>
      <c r="C2990">
        <v>0</v>
      </c>
      <c r="D2990">
        <v>0</v>
      </c>
      <c r="E2990">
        <v>0</v>
      </c>
      <c r="F2990">
        <v>0</v>
      </c>
      <c r="G2990">
        <v>2222222</v>
      </c>
      <c r="H2990">
        <v>0</v>
      </c>
      <c r="I2990">
        <v>0</v>
      </c>
      <c r="J2990">
        <v>0</v>
      </c>
      <c r="K2990">
        <v>0</v>
      </c>
      <c r="L2990">
        <v>0</v>
      </c>
      <c r="M2990">
        <v>0</v>
      </c>
    </row>
    <row r="2991" spans="2:13" x14ac:dyDescent="0.2">
      <c r="B2991">
        <v>0</v>
      </c>
      <c r="C2991">
        <v>0</v>
      </c>
      <c r="D2991">
        <v>0</v>
      </c>
      <c r="E2991">
        <v>0</v>
      </c>
      <c r="F2991">
        <v>0</v>
      </c>
      <c r="G2991">
        <v>2222222</v>
      </c>
      <c r="H2991">
        <v>0</v>
      </c>
      <c r="I2991">
        <v>0</v>
      </c>
      <c r="J2991">
        <v>0</v>
      </c>
      <c r="K2991">
        <v>0</v>
      </c>
      <c r="L2991">
        <v>0</v>
      </c>
      <c r="M2991">
        <v>0</v>
      </c>
    </row>
    <row r="2992" spans="2:13" x14ac:dyDescent="0.2">
      <c r="B2992">
        <v>0</v>
      </c>
      <c r="C2992">
        <v>0</v>
      </c>
      <c r="D2992">
        <v>0</v>
      </c>
      <c r="E2992">
        <v>0</v>
      </c>
      <c r="F2992">
        <v>0</v>
      </c>
      <c r="G2992">
        <v>2222222</v>
      </c>
      <c r="H2992">
        <v>0</v>
      </c>
      <c r="I2992">
        <v>0</v>
      </c>
      <c r="J2992">
        <v>0</v>
      </c>
      <c r="K2992">
        <v>0</v>
      </c>
      <c r="L2992">
        <v>0</v>
      </c>
      <c r="M2992">
        <v>0</v>
      </c>
    </row>
    <row r="2993" spans="2:13" x14ac:dyDescent="0.2">
      <c r="B2993">
        <v>0</v>
      </c>
      <c r="C2993" t="str">
        <v>Opening Balance</v>
      </c>
      <c r="D2993">
        <v>0</v>
      </c>
      <c r="E2993">
        <v>0</v>
      </c>
      <c r="F2993">
        <v>0</v>
      </c>
      <c r="G2993">
        <v>3333333</v>
      </c>
      <c r="H2993">
        <v>0</v>
      </c>
      <c r="I2993">
        <v>0</v>
      </c>
      <c r="J2993">
        <v>0</v>
      </c>
      <c r="K2993">
        <v>0</v>
      </c>
      <c r="L2993">
        <v>0</v>
      </c>
      <c r="M2993">
        <v>0</v>
      </c>
    </row>
    <row r="2994" spans="2:13" x14ac:dyDescent="0.2">
      <c r="B2994">
        <v>0</v>
      </c>
      <c r="C2994" t="str">
        <v>Please ignore this</v>
      </c>
      <c r="D2994" t="str">
        <v>999 Uncategorized expenses</v>
      </c>
      <c r="E2994" t="str">
        <v>999 Uncategorized expenses</v>
      </c>
      <c r="F2994">
        <v>0</v>
      </c>
      <c r="G2994">
        <v>3333333</v>
      </c>
      <c r="H2994">
        <v>0</v>
      </c>
      <c r="I2994">
        <v>0</v>
      </c>
      <c r="J2994">
        <v>0</v>
      </c>
      <c r="K2994">
        <v>0</v>
      </c>
      <c r="L2994">
        <v>0</v>
      </c>
      <c r="M2994">
        <v>0</v>
      </c>
    </row>
    <row r="2995" spans="2:13" x14ac:dyDescent="0.2">
      <c r="B2995">
        <v>0</v>
      </c>
      <c r="C2995">
        <v>0</v>
      </c>
      <c r="D2995">
        <v>0</v>
      </c>
      <c r="E2995">
        <v>0</v>
      </c>
      <c r="F2995">
        <v>0</v>
      </c>
      <c r="G2995">
        <v>3333333</v>
      </c>
      <c r="H2995">
        <v>0</v>
      </c>
      <c r="I2995">
        <v>0</v>
      </c>
      <c r="J2995">
        <v>0</v>
      </c>
      <c r="K2995">
        <v>0</v>
      </c>
      <c r="L2995">
        <v>0</v>
      </c>
      <c r="M2995">
        <v>0</v>
      </c>
    </row>
    <row r="2996" spans="2:13" x14ac:dyDescent="0.2">
      <c r="B2996">
        <v>0</v>
      </c>
      <c r="C2996">
        <v>0</v>
      </c>
      <c r="D2996">
        <v>0</v>
      </c>
      <c r="E2996">
        <v>0</v>
      </c>
      <c r="F2996">
        <v>0</v>
      </c>
      <c r="G2996">
        <v>3333333</v>
      </c>
      <c r="H2996">
        <v>0</v>
      </c>
      <c r="I2996">
        <v>0</v>
      </c>
      <c r="J2996">
        <v>0</v>
      </c>
      <c r="K2996">
        <v>0</v>
      </c>
      <c r="L2996">
        <v>0</v>
      </c>
      <c r="M2996">
        <v>0</v>
      </c>
    </row>
    <row r="2997" spans="2:13" x14ac:dyDescent="0.2">
      <c r="B2997">
        <v>0</v>
      </c>
      <c r="C2997">
        <v>0</v>
      </c>
      <c r="D2997">
        <v>0</v>
      </c>
      <c r="E2997">
        <v>0</v>
      </c>
      <c r="F2997">
        <v>0</v>
      </c>
      <c r="G2997">
        <v>3333333</v>
      </c>
      <c r="H2997">
        <v>0</v>
      </c>
      <c r="I2997">
        <v>0</v>
      </c>
      <c r="J2997">
        <v>0</v>
      </c>
      <c r="K2997">
        <v>0</v>
      </c>
      <c r="L2997">
        <v>0</v>
      </c>
      <c r="M2997">
        <v>0</v>
      </c>
    </row>
    <row r="2998" spans="2:13" x14ac:dyDescent="0.2">
      <c r="B2998">
        <v>0</v>
      </c>
      <c r="C2998">
        <v>0</v>
      </c>
      <c r="D2998">
        <v>0</v>
      </c>
      <c r="E2998">
        <v>0</v>
      </c>
      <c r="F2998">
        <v>0</v>
      </c>
      <c r="G2998">
        <v>3333333</v>
      </c>
      <c r="H2998">
        <v>0</v>
      </c>
      <c r="I2998">
        <v>0</v>
      </c>
      <c r="J2998">
        <v>0</v>
      </c>
      <c r="K2998">
        <v>0</v>
      </c>
      <c r="L2998">
        <v>0</v>
      </c>
      <c r="M2998">
        <v>0</v>
      </c>
    </row>
    <row r="2999" spans="2:13" x14ac:dyDescent="0.2">
      <c r="B2999">
        <v>0</v>
      </c>
      <c r="C2999">
        <v>0</v>
      </c>
      <c r="D2999">
        <v>0</v>
      </c>
      <c r="E2999">
        <v>0</v>
      </c>
      <c r="F2999">
        <v>0</v>
      </c>
      <c r="G2999">
        <v>3333333</v>
      </c>
      <c r="H2999">
        <v>0</v>
      </c>
      <c r="I2999">
        <v>0</v>
      </c>
      <c r="J2999">
        <v>0</v>
      </c>
      <c r="K2999">
        <v>0</v>
      </c>
      <c r="L2999">
        <v>0</v>
      </c>
      <c r="M2999">
        <v>0</v>
      </c>
    </row>
    <row r="3000" spans="2:13" x14ac:dyDescent="0.2">
      <c r="B3000">
        <v>0</v>
      </c>
      <c r="C3000">
        <v>0</v>
      </c>
      <c r="D3000">
        <v>0</v>
      </c>
      <c r="E3000">
        <v>0</v>
      </c>
      <c r="F3000">
        <v>0</v>
      </c>
      <c r="G3000">
        <v>3333333</v>
      </c>
      <c r="H3000">
        <v>0</v>
      </c>
      <c r="I3000">
        <v>0</v>
      </c>
      <c r="J3000">
        <v>0</v>
      </c>
      <c r="K3000">
        <v>0</v>
      </c>
      <c r="L3000">
        <v>0</v>
      </c>
      <c r="M3000">
        <v>0</v>
      </c>
    </row>
    <row r="3001" spans="2:13" x14ac:dyDescent="0.2">
      <c r="B3001">
        <v>0</v>
      </c>
      <c r="C3001">
        <v>0</v>
      </c>
      <c r="D3001">
        <v>0</v>
      </c>
      <c r="E3001">
        <v>0</v>
      </c>
      <c r="F3001">
        <v>0</v>
      </c>
      <c r="G3001">
        <v>3333333</v>
      </c>
      <c r="H3001">
        <v>0</v>
      </c>
      <c r="I3001">
        <v>0</v>
      </c>
      <c r="J3001">
        <v>0</v>
      </c>
      <c r="K3001">
        <v>0</v>
      </c>
      <c r="L3001">
        <v>0</v>
      </c>
      <c r="M3001">
        <v>0</v>
      </c>
    </row>
    <row r="3002" spans="2:13" x14ac:dyDescent="0.2">
      <c r="B3002">
        <v>0</v>
      </c>
      <c r="C3002">
        <v>0</v>
      </c>
      <c r="D3002">
        <v>0</v>
      </c>
      <c r="E3002">
        <v>0</v>
      </c>
      <c r="F3002">
        <v>0</v>
      </c>
      <c r="G3002">
        <v>3333333</v>
      </c>
      <c r="H3002">
        <v>0</v>
      </c>
      <c r="I3002">
        <v>0</v>
      </c>
      <c r="J3002">
        <v>0</v>
      </c>
      <c r="K3002">
        <v>0</v>
      </c>
      <c r="L3002">
        <v>0</v>
      </c>
      <c r="M3002">
        <v>0</v>
      </c>
    </row>
    <row r="3003" spans="2:13" x14ac:dyDescent="0.2">
      <c r="B3003">
        <v>0</v>
      </c>
      <c r="C3003">
        <v>0</v>
      </c>
      <c r="D3003">
        <v>0</v>
      </c>
      <c r="E3003">
        <v>0</v>
      </c>
      <c r="F3003">
        <v>0</v>
      </c>
      <c r="G3003">
        <v>3333333</v>
      </c>
      <c r="H3003">
        <v>0</v>
      </c>
      <c r="I3003">
        <v>0</v>
      </c>
      <c r="J3003">
        <v>0</v>
      </c>
      <c r="K3003">
        <v>0</v>
      </c>
      <c r="L3003">
        <v>0</v>
      </c>
      <c r="M3003">
        <v>0</v>
      </c>
    </row>
    <row r="3004" spans="2:13" x14ac:dyDescent="0.2">
      <c r="B3004">
        <v>0</v>
      </c>
      <c r="C3004">
        <v>0</v>
      </c>
      <c r="D3004">
        <v>0</v>
      </c>
      <c r="E3004">
        <v>0</v>
      </c>
      <c r="F3004">
        <v>0</v>
      </c>
      <c r="G3004">
        <v>3333333</v>
      </c>
      <c r="H3004">
        <v>0</v>
      </c>
      <c r="I3004">
        <v>0</v>
      </c>
      <c r="J3004">
        <v>0</v>
      </c>
      <c r="K3004">
        <v>0</v>
      </c>
      <c r="L3004">
        <v>0</v>
      </c>
      <c r="M3004">
        <v>0</v>
      </c>
    </row>
    <row r="3005" spans="2:13" x14ac:dyDescent="0.2">
      <c r="B3005">
        <v>0</v>
      </c>
      <c r="C3005">
        <v>0</v>
      </c>
      <c r="D3005">
        <v>0</v>
      </c>
      <c r="E3005">
        <v>0</v>
      </c>
      <c r="F3005">
        <v>0</v>
      </c>
      <c r="G3005">
        <v>3333333</v>
      </c>
      <c r="H3005">
        <v>0</v>
      </c>
      <c r="I3005">
        <v>0</v>
      </c>
      <c r="J3005">
        <v>0</v>
      </c>
      <c r="K3005">
        <v>0</v>
      </c>
      <c r="L3005">
        <v>0</v>
      </c>
      <c r="M3005">
        <v>0</v>
      </c>
    </row>
    <row r="3006" spans="2:13" x14ac:dyDescent="0.2">
      <c r="B3006">
        <v>0</v>
      </c>
      <c r="C3006">
        <v>0</v>
      </c>
      <c r="D3006">
        <v>0</v>
      </c>
      <c r="E3006">
        <v>0</v>
      </c>
      <c r="F3006">
        <v>0</v>
      </c>
      <c r="G3006">
        <v>3333333</v>
      </c>
      <c r="H3006">
        <v>0</v>
      </c>
      <c r="I3006">
        <v>0</v>
      </c>
      <c r="J3006">
        <v>0</v>
      </c>
      <c r="K3006">
        <v>0</v>
      </c>
      <c r="L3006">
        <v>0</v>
      </c>
      <c r="M3006">
        <v>0</v>
      </c>
    </row>
    <row r="3007" spans="2:13" x14ac:dyDescent="0.2">
      <c r="B3007">
        <v>0</v>
      </c>
      <c r="C3007">
        <v>0</v>
      </c>
      <c r="D3007">
        <v>0</v>
      </c>
      <c r="E3007">
        <v>0</v>
      </c>
      <c r="F3007">
        <v>0</v>
      </c>
      <c r="G3007">
        <v>3333333</v>
      </c>
      <c r="H3007">
        <v>0</v>
      </c>
      <c r="I3007">
        <v>0</v>
      </c>
      <c r="J3007">
        <v>0</v>
      </c>
      <c r="K3007">
        <v>0</v>
      </c>
      <c r="L3007">
        <v>0</v>
      </c>
      <c r="M3007">
        <v>0</v>
      </c>
    </row>
    <row r="3008" spans="2:13" x14ac:dyDescent="0.2">
      <c r="B3008">
        <v>0</v>
      </c>
      <c r="C3008">
        <v>0</v>
      </c>
      <c r="D3008">
        <v>0</v>
      </c>
      <c r="E3008">
        <v>0</v>
      </c>
      <c r="F3008">
        <v>0</v>
      </c>
      <c r="G3008">
        <v>3333333</v>
      </c>
      <c r="H3008">
        <v>0</v>
      </c>
      <c r="I3008">
        <v>0</v>
      </c>
      <c r="J3008">
        <v>0</v>
      </c>
      <c r="K3008">
        <v>0</v>
      </c>
      <c r="L3008">
        <v>0</v>
      </c>
      <c r="M3008">
        <v>0</v>
      </c>
    </row>
    <row r="3009" spans="2:13" x14ac:dyDescent="0.2">
      <c r="B3009">
        <v>0</v>
      </c>
      <c r="C3009">
        <v>0</v>
      </c>
      <c r="D3009">
        <v>0</v>
      </c>
      <c r="E3009">
        <v>0</v>
      </c>
      <c r="F3009">
        <v>0</v>
      </c>
      <c r="G3009">
        <v>3333333</v>
      </c>
      <c r="H3009">
        <v>0</v>
      </c>
      <c r="I3009">
        <v>0</v>
      </c>
      <c r="J3009">
        <v>0</v>
      </c>
      <c r="K3009">
        <v>0</v>
      </c>
      <c r="L3009">
        <v>0</v>
      </c>
      <c r="M3009">
        <v>0</v>
      </c>
    </row>
    <row r="3010" spans="2:13" x14ac:dyDescent="0.2">
      <c r="B3010">
        <v>0</v>
      </c>
      <c r="C3010">
        <v>0</v>
      </c>
      <c r="D3010">
        <v>0</v>
      </c>
      <c r="E3010">
        <v>0</v>
      </c>
      <c r="F3010">
        <v>0</v>
      </c>
      <c r="G3010">
        <v>3333333</v>
      </c>
      <c r="H3010">
        <v>0</v>
      </c>
      <c r="I3010">
        <v>0</v>
      </c>
      <c r="J3010">
        <v>0</v>
      </c>
      <c r="K3010">
        <v>0</v>
      </c>
      <c r="L3010">
        <v>0</v>
      </c>
      <c r="M3010">
        <v>0</v>
      </c>
    </row>
    <row r="3011" spans="2:13" x14ac:dyDescent="0.2">
      <c r="B3011">
        <v>0</v>
      </c>
      <c r="C3011">
        <v>0</v>
      </c>
      <c r="D3011">
        <v>0</v>
      </c>
      <c r="E3011">
        <v>0</v>
      </c>
      <c r="F3011">
        <v>0</v>
      </c>
      <c r="G3011">
        <v>3333333</v>
      </c>
      <c r="H3011">
        <v>0</v>
      </c>
      <c r="I3011">
        <v>0</v>
      </c>
      <c r="J3011">
        <v>0</v>
      </c>
      <c r="K3011">
        <v>0</v>
      </c>
      <c r="L3011">
        <v>0</v>
      </c>
      <c r="M3011">
        <v>0</v>
      </c>
    </row>
    <row r="3012" spans="2:13" x14ac:dyDescent="0.2">
      <c r="B3012">
        <v>0</v>
      </c>
      <c r="C3012">
        <v>0</v>
      </c>
      <c r="D3012">
        <v>0</v>
      </c>
      <c r="E3012">
        <v>0</v>
      </c>
      <c r="F3012">
        <v>0</v>
      </c>
      <c r="G3012">
        <v>3333333</v>
      </c>
      <c r="H3012">
        <v>0</v>
      </c>
      <c r="I3012">
        <v>0</v>
      </c>
      <c r="J3012">
        <v>0</v>
      </c>
      <c r="K3012">
        <v>0</v>
      </c>
      <c r="L3012">
        <v>0</v>
      </c>
      <c r="M3012">
        <v>0</v>
      </c>
    </row>
    <row r="3013" spans="2:13" x14ac:dyDescent="0.2">
      <c r="B3013">
        <v>0</v>
      </c>
      <c r="C3013">
        <v>0</v>
      </c>
      <c r="D3013">
        <v>0</v>
      </c>
      <c r="E3013">
        <v>0</v>
      </c>
      <c r="F3013">
        <v>0</v>
      </c>
      <c r="G3013">
        <v>3333333</v>
      </c>
      <c r="H3013">
        <v>0</v>
      </c>
      <c r="I3013">
        <v>0</v>
      </c>
      <c r="J3013">
        <v>0</v>
      </c>
      <c r="K3013">
        <v>0</v>
      </c>
      <c r="L3013">
        <v>0</v>
      </c>
      <c r="M3013">
        <v>0</v>
      </c>
    </row>
    <row r="3014" spans="2:13" x14ac:dyDescent="0.2">
      <c r="B3014">
        <v>0</v>
      </c>
      <c r="C3014">
        <v>0</v>
      </c>
      <c r="D3014">
        <v>0</v>
      </c>
      <c r="E3014">
        <v>0</v>
      </c>
      <c r="F3014">
        <v>0</v>
      </c>
      <c r="G3014">
        <v>3333333</v>
      </c>
      <c r="H3014">
        <v>0</v>
      </c>
      <c r="I3014">
        <v>0</v>
      </c>
      <c r="J3014">
        <v>0</v>
      </c>
      <c r="K3014">
        <v>0</v>
      </c>
      <c r="L3014">
        <v>0</v>
      </c>
      <c r="M3014">
        <v>0</v>
      </c>
    </row>
    <row r="3015" spans="2:13" x14ac:dyDescent="0.2">
      <c r="B3015">
        <v>0</v>
      </c>
      <c r="C3015">
        <v>0</v>
      </c>
      <c r="D3015">
        <v>0</v>
      </c>
      <c r="E3015">
        <v>0</v>
      </c>
      <c r="F3015">
        <v>0</v>
      </c>
      <c r="G3015">
        <v>3333333</v>
      </c>
      <c r="H3015">
        <v>0</v>
      </c>
      <c r="I3015">
        <v>0</v>
      </c>
      <c r="J3015">
        <v>0</v>
      </c>
      <c r="K3015">
        <v>0</v>
      </c>
      <c r="L3015">
        <v>0</v>
      </c>
      <c r="M3015">
        <v>0</v>
      </c>
    </row>
    <row r="3016" spans="2:13" x14ac:dyDescent="0.2">
      <c r="B3016">
        <v>0</v>
      </c>
      <c r="C3016">
        <v>0</v>
      </c>
      <c r="D3016">
        <v>0</v>
      </c>
      <c r="E3016">
        <v>0</v>
      </c>
      <c r="F3016">
        <v>0</v>
      </c>
      <c r="G3016">
        <v>3333333</v>
      </c>
      <c r="H3016">
        <v>0</v>
      </c>
      <c r="I3016">
        <v>0</v>
      </c>
      <c r="J3016">
        <v>0</v>
      </c>
      <c r="K3016">
        <v>0</v>
      </c>
      <c r="L3016">
        <v>0</v>
      </c>
      <c r="M3016">
        <v>0</v>
      </c>
    </row>
    <row r="3017" spans="2:13" x14ac:dyDescent="0.2">
      <c r="B3017">
        <v>0</v>
      </c>
      <c r="C3017">
        <v>0</v>
      </c>
      <c r="D3017">
        <v>0</v>
      </c>
      <c r="E3017">
        <v>0</v>
      </c>
      <c r="F3017">
        <v>0</v>
      </c>
      <c r="G3017">
        <v>3333333</v>
      </c>
      <c r="H3017">
        <v>0</v>
      </c>
      <c r="I3017">
        <v>0</v>
      </c>
      <c r="J3017">
        <v>0</v>
      </c>
      <c r="K3017">
        <v>0</v>
      </c>
      <c r="L3017">
        <v>0</v>
      </c>
      <c r="M3017">
        <v>0</v>
      </c>
    </row>
    <row r="3018" spans="2:13" x14ac:dyDescent="0.2">
      <c r="B3018">
        <v>0</v>
      </c>
      <c r="C3018">
        <v>0</v>
      </c>
      <c r="D3018">
        <v>0</v>
      </c>
      <c r="E3018">
        <v>0</v>
      </c>
      <c r="F3018">
        <v>0</v>
      </c>
      <c r="G3018">
        <v>3333333</v>
      </c>
      <c r="H3018">
        <v>0</v>
      </c>
      <c r="I3018">
        <v>0</v>
      </c>
      <c r="J3018">
        <v>0</v>
      </c>
      <c r="K3018">
        <v>0</v>
      </c>
      <c r="L3018">
        <v>0</v>
      </c>
      <c r="M3018">
        <v>0</v>
      </c>
    </row>
    <row r="3019" spans="2:13" x14ac:dyDescent="0.2">
      <c r="B3019">
        <v>0</v>
      </c>
      <c r="C3019">
        <v>0</v>
      </c>
      <c r="D3019">
        <v>0</v>
      </c>
      <c r="E3019">
        <v>0</v>
      </c>
      <c r="F3019">
        <v>0</v>
      </c>
      <c r="G3019">
        <v>3333333</v>
      </c>
      <c r="H3019">
        <v>0</v>
      </c>
      <c r="I3019">
        <v>0</v>
      </c>
      <c r="J3019">
        <v>0</v>
      </c>
      <c r="K3019">
        <v>0</v>
      </c>
      <c r="L3019">
        <v>0</v>
      </c>
      <c r="M3019">
        <v>0</v>
      </c>
    </row>
    <row r="3020" spans="2:13" x14ac:dyDescent="0.2">
      <c r="B3020">
        <v>0</v>
      </c>
      <c r="C3020">
        <v>0</v>
      </c>
      <c r="D3020">
        <v>0</v>
      </c>
      <c r="E3020">
        <v>0</v>
      </c>
      <c r="F3020">
        <v>0</v>
      </c>
      <c r="G3020">
        <v>3333333</v>
      </c>
      <c r="H3020">
        <v>0</v>
      </c>
      <c r="I3020">
        <v>0</v>
      </c>
      <c r="J3020">
        <v>0</v>
      </c>
      <c r="K3020">
        <v>0</v>
      </c>
      <c r="L3020">
        <v>0</v>
      </c>
      <c r="M3020">
        <v>0</v>
      </c>
    </row>
    <row r="3021" spans="2:13" x14ac:dyDescent="0.2">
      <c r="B3021">
        <v>0</v>
      </c>
      <c r="C3021">
        <v>0</v>
      </c>
      <c r="D3021">
        <v>0</v>
      </c>
      <c r="E3021">
        <v>0</v>
      </c>
      <c r="F3021">
        <v>0</v>
      </c>
      <c r="G3021">
        <v>3333333</v>
      </c>
      <c r="H3021">
        <v>0</v>
      </c>
      <c r="I3021">
        <v>0</v>
      </c>
      <c r="J3021">
        <v>0</v>
      </c>
      <c r="K3021">
        <v>0</v>
      </c>
      <c r="L3021">
        <v>0</v>
      </c>
      <c r="M3021">
        <v>0</v>
      </c>
    </row>
    <row r="3022" spans="2:13" x14ac:dyDescent="0.2">
      <c r="B3022">
        <v>0</v>
      </c>
      <c r="C3022">
        <v>0</v>
      </c>
      <c r="D3022">
        <v>0</v>
      </c>
      <c r="E3022">
        <v>0</v>
      </c>
      <c r="F3022">
        <v>0</v>
      </c>
      <c r="G3022">
        <v>3333333</v>
      </c>
      <c r="H3022">
        <v>0</v>
      </c>
      <c r="I3022">
        <v>0</v>
      </c>
      <c r="J3022">
        <v>0</v>
      </c>
      <c r="K3022">
        <v>0</v>
      </c>
      <c r="L3022">
        <v>0</v>
      </c>
      <c r="M3022">
        <v>0</v>
      </c>
    </row>
    <row r="3023" spans="2:13" x14ac:dyDescent="0.2">
      <c r="B3023">
        <v>0</v>
      </c>
      <c r="C3023">
        <v>0</v>
      </c>
      <c r="D3023">
        <v>0</v>
      </c>
      <c r="E3023">
        <v>0</v>
      </c>
      <c r="F3023">
        <v>0</v>
      </c>
      <c r="G3023">
        <v>3333333</v>
      </c>
      <c r="H3023">
        <v>0</v>
      </c>
      <c r="I3023">
        <v>0</v>
      </c>
      <c r="J3023">
        <v>0</v>
      </c>
      <c r="K3023">
        <v>0</v>
      </c>
      <c r="L3023">
        <v>0</v>
      </c>
      <c r="M3023">
        <v>0</v>
      </c>
    </row>
    <row r="3024" spans="2:13" x14ac:dyDescent="0.2">
      <c r="B3024">
        <v>0</v>
      </c>
      <c r="C3024">
        <v>0</v>
      </c>
      <c r="D3024">
        <v>0</v>
      </c>
      <c r="E3024">
        <v>0</v>
      </c>
      <c r="F3024">
        <v>0</v>
      </c>
      <c r="G3024">
        <v>3333333</v>
      </c>
      <c r="H3024">
        <v>0</v>
      </c>
      <c r="I3024">
        <v>0</v>
      </c>
      <c r="J3024">
        <v>0</v>
      </c>
      <c r="K3024">
        <v>0</v>
      </c>
      <c r="L3024">
        <v>0</v>
      </c>
      <c r="M3024">
        <v>0</v>
      </c>
    </row>
    <row r="3025" spans="2:13" x14ac:dyDescent="0.2">
      <c r="B3025">
        <v>0</v>
      </c>
      <c r="C3025">
        <v>0</v>
      </c>
      <c r="D3025">
        <v>0</v>
      </c>
      <c r="E3025">
        <v>0</v>
      </c>
      <c r="F3025">
        <v>0</v>
      </c>
      <c r="G3025">
        <v>3333333</v>
      </c>
      <c r="H3025">
        <v>0</v>
      </c>
      <c r="I3025">
        <v>0</v>
      </c>
      <c r="J3025">
        <v>0</v>
      </c>
      <c r="K3025">
        <v>0</v>
      </c>
      <c r="L3025">
        <v>0</v>
      </c>
      <c r="M3025">
        <v>0</v>
      </c>
    </row>
    <row r="3026" spans="2:13" x14ac:dyDescent="0.2">
      <c r="B3026">
        <v>0</v>
      </c>
      <c r="C3026">
        <v>0</v>
      </c>
      <c r="D3026">
        <v>0</v>
      </c>
      <c r="E3026">
        <v>0</v>
      </c>
      <c r="F3026">
        <v>0</v>
      </c>
      <c r="G3026">
        <v>3333333</v>
      </c>
      <c r="H3026">
        <v>0</v>
      </c>
      <c r="I3026">
        <v>0</v>
      </c>
      <c r="J3026">
        <v>0</v>
      </c>
      <c r="K3026">
        <v>0</v>
      </c>
      <c r="L3026">
        <v>0</v>
      </c>
      <c r="M3026">
        <v>0</v>
      </c>
    </row>
    <row r="3027" spans="2:13" x14ac:dyDescent="0.2">
      <c r="B3027">
        <v>0</v>
      </c>
      <c r="C3027">
        <v>0</v>
      </c>
      <c r="D3027">
        <v>0</v>
      </c>
      <c r="E3027">
        <v>0</v>
      </c>
      <c r="F3027">
        <v>0</v>
      </c>
      <c r="G3027">
        <v>3333333</v>
      </c>
      <c r="H3027">
        <v>0</v>
      </c>
      <c r="I3027">
        <v>0</v>
      </c>
      <c r="J3027">
        <v>0</v>
      </c>
      <c r="K3027">
        <v>0</v>
      </c>
      <c r="L3027">
        <v>0</v>
      </c>
      <c r="M3027">
        <v>0</v>
      </c>
    </row>
    <row r="3028" spans="2:13" x14ac:dyDescent="0.2">
      <c r="B3028">
        <v>0</v>
      </c>
      <c r="C3028">
        <v>0</v>
      </c>
      <c r="D3028">
        <v>0</v>
      </c>
      <c r="E3028">
        <v>0</v>
      </c>
      <c r="F3028">
        <v>0</v>
      </c>
      <c r="G3028">
        <v>3333333</v>
      </c>
      <c r="H3028">
        <v>0</v>
      </c>
      <c r="I3028">
        <v>0</v>
      </c>
      <c r="J3028">
        <v>0</v>
      </c>
      <c r="K3028">
        <v>0</v>
      </c>
      <c r="L3028">
        <v>0</v>
      </c>
      <c r="M3028">
        <v>0</v>
      </c>
    </row>
    <row r="3029" spans="2:13" x14ac:dyDescent="0.2">
      <c r="B3029">
        <v>0</v>
      </c>
      <c r="C3029">
        <v>0</v>
      </c>
      <c r="D3029">
        <v>0</v>
      </c>
      <c r="E3029">
        <v>0</v>
      </c>
      <c r="F3029">
        <v>0</v>
      </c>
      <c r="G3029">
        <v>3333333</v>
      </c>
      <c r="H3029">
        <v>0</v>
      </c>
      <c r="I3029">
        <v>0</v>
      </c>
      <c r="J3029">
        <v>0</v>
      </c>
      <c r="K3029">
        <v>0</v>
      </c>
      <c r="L3029">
        <v>0</v>
      </c>
      <c r="M3029">
        <v>0</v>
      </c>
    </row>
    <row r="3030" spans="2:13" x14ac:dyDescent="0.2">
      <c r="B3030">
        <v>0</v>
      </c>
      <c r="C3030">
        <v>0</v>
      </c>
      <c r="D3030">
        <v>0</v>
      </c>
      <c r="E3030">
        <v>0</v>
      </c>
      <c r="F3030">
        <v>0</v>
      </c>
      <c r="G3030">
        <v>3333333</v>
      </c>
      <c r="H3030">
        <v>0</v>
      </c>
      <c r="I3030">
        <v>0</v>
      </c>
      <c r="J3030">
        <v>0</v>
      </c>
      <c r="K3030">
        <v>0</v>
      </c>
      <c r="L3030">
        <v>0</v>
      </c>
      <c r="M3030">
        <v>0</v>
      </c>
    </row>
    <row r="3031" spans="2:13" x14ac:dyDescent="0.2">
      <c r="B3031">
        <v>0</v>
      </c>
      <c r="C3031">
        <v>0</v>
      </c>
      <c r="D3031">
        <v>0</v>
      </c>
      <c r="E3031">
        <v>0</v>
      </c>
      <c r="F3031">
        <v>0</v>
      </c>
      <c r="G3031">
        <v>3333333</v>
      </c>
      <c r="H3031">
        <v>0</v>
      </c>
      <c r="I3031">
        <v>0</v>
      </c>
      <c r="J3031">
        <v>0</v>
      </c>
      <c r="K3031">
        <v>0</v>
      </c>
      <c r="L3031">
        <v>0</v>
      </c>
      <c r="M3031">
        <v>0</v>
      </c>
    </row>
    <row r="3032" spans="2:13" x14ac:dyDescent="0.2">
      <c r="B3032">
        <v>0</v>
      </c>
      <c r="C3032">
        <v>0</v>
      </c>
      <c r="D3032">
        <v>0</v>
      </c>
      <c r="E3032">
        <v>0</v>
      </c>
      <c r="F3032">
        <v>0</v>
      </c>
      <c r="G3032">
        <v>3333333</v>
      </c>
      <c r="H3032">
        <v>0</v>
      </c>
      <c r="I3032">
        <v>0</v>
      </c>
      <c r="J3032">
        <v>0</v>
      </c>
      <c r="K3032">
        <v>0</v>
      </c>
      <c r="L3032">
        <v>0</v>
      </c>
      <c r="M3032">
        <v>0</v>
      </c>
    </row>
    <row r="3033" spans="2:13" x14ac:dyDescent="0.2">
      <c r="B3033">
        <v>0</v>
      </c>
      <c r="C3033">
        <v>0</v>
      </c>
      <c r="D3033">
        <v>0</v>
      </c>
      <c r="E3033">
        <v>0</v>
      </c>
      <c r="F3033">
        <v>0</v>
      </c>
      <c r="G3033">
        <v>3333333</v>
      </c>
      <c r="H3033">
        <v>0</v>
      </c>
      <c r="I3033">
        <v>0</v>
      </c>
      <c r="J3033">
        <v>0</v>
      </c>
      <c r="K3033">
        <v>0</v>
      </c>
      <c r="L3033">
        <v>0</v>
      </c>
      <c r="M3033">
        <v>0</v>
      </c>
    </row>
    <row r="3034" spans="2:13" x14ac:dyDescent="0.2">
      <c r="B3034">
        <v>0</v>
      </c>
      <c r="C3034">
        <v>0</v>
      </c>
      <c r="D3034">
        <v>0</v>
      </c>
      <c r="E3034">
        <v>0</v>
      </c>
      <c r="F3034">
        <v>0</v>
      </c>
      <c r="G3034">
        <v>3333333</v>
      </c>
      <c r="H3034">
        <v>0</v>
      </c>
      <c r="I3034">
        <v>0</v>
      </c>
      <c r="J3034">
        <v>0</v>
      </c>
      <c r="K3034">
        <v>0</v>
      </c>
      <c r="L3034">
        <v>0</v>
      </c>
      <c r="M3034">
        <v>0</v>
      </c>
    </row>
    <row r="3035" spans="2:13" x14ac:dyDescent="0.2">
      <c r="B3035">
        <v>0</v>
      </c>
      <c r="C3035">
        <v>0</v>
      </c>
      <c r="D3035">
        <v>0</v>
      </c>
      <c r="E3035">
        <v>0</v>
      </c>
      <c r="F3035">
        <v>0</v>
      </c>
      <c r="G3035">
        <v>3333333</v>
      </c>
      <c r="H3035">
        <v>0</v>
      </c>
      <c r="I3035">
        <v>0</v>
      </c>
      <c r="J3035">
        <v>0</v>
      </c>
      <c r="K3035">
        <v>0</v>
      </c>
      <c r="L3035">
        <v>0</v>
      </c>
      <c r="M3035">
        <v>0</v>
      </c>
    </row>
    <row r="3036" spans="2:13" x14ac:dyDescent="0.2">
      <c r="B3036">
        <v>0</v>
      </c>
      <c r="C3036">
        <v>0</v>
      </c>
      <c r="D3036">
        <v>0</v>
      </c>
      <c r="E3036">
        <v>0</v>
      </c>
      <c r="F3036">
        <v>0</v>
      </c>
      <c r="G3036">
        <v>3333333</v>
      </c>
      <c r="H3036">
        <v>0</v>
      </c>
      <c r="I3036">
        <v>0</v>
      </c>
      <c r="J3036">
        <v>0</v>
      </c>
      <c r="K3036">
        <v>0</v>
      </c>
      <c r="L3036">
        <v>0</v>
      </c>
      <c r="M3036">
        <v>0</v>
      </c>
    </row>
    <row r="3037" spans="2:13" x14ac:dyDescent="0.2">
      <c r="B3037">
        <v>0</v>
      </c>
      <c r="C3037">
        <v>0</v>
      </c>
      <c r="D3037">
        <v>0</v>
      </c>
      <c r="E3037">
        <v>0</v>
      </c>
      <c r="F3037">
        <v>0</v>
      </c>
      <c r="G3037">
        <v>3333333</v>
      </c>
      <c r="H3037">
        <v>0</v>
      </c>
      <c r="I3037">
        <v>0</v>
      </c>
      <c r="J3037">
        <v>0</v>
      </c>
      <c r="K3037">
        <v>0</v>
      </c>
      <c r="L3037">
        <v>0</v>
      </c>
      <c r="M3037">
        <v>0</v>
      </c>
    </row>
    <row r="3038" spans="2:13" x14ac:dyDescent="0.2">
      <c r="B3038">
        <v>0</v>
      </c>
      <c r="C3038">
        <v>0</v>
      </c>
      <c r="D3038">
        <v>0</v>
      </c>
      <c r="E3038">
        <v>0</v>
      </c>
      <c r="F3038">
        <v>0</v>
      </c>
      <c r="G3038">
        <v>3333333</v>
      </c>
      <c r="H3038">
        <v>0</v>
      </c>
      <c r="I3038">
        <v>0</v>
      </c>
      <c r="J3038">
        <v>0</v>
      </c>
      <c r="K3038">
        <v>0</v>
      </c>
      <c r="L3038">
        <v>0</v>
      </c>
      <c r="M3038">
        <v>0</v>
      </c>
    </row>
    <row r="3039" spans="2:13" x14ac:dyDescent="0.2">
      <c r="B3039">
        <v>0</v>
      </c>
      <c r="C3039">
        <v>0</v>
      </c>
      <c r="D3039">
        <v>0</v>
      </c>
      <c r="E3039">
        <v>0</v>
      </c>
      <c r="F3039">
        <v>0</v>
      </c>
      <c r="G3039">
        <v>3333333</v>
      </c>
      <c r="H3039">
        <v>0</v>
      </c>
      <c r="I3039">
        <v>0</v>
      </c>
      <c r="J3039">
        <v>0</v>
      </c>
      <c r="K3039">
        <v>0</v>
      </c>
      <c r="L3039">
        <v>0</v>
      </c>
      <c r="M3039">
        <v>0</v>
      </c>
    </row>
    <row r="3040" spans="2:13" x14ac:dyDescent="0.2">
      <c r="B3040">
        <v>0</v>
      </c>
      <c r="C3040">
        <v>0</v>
      </c>
      <c r="D3040">
        <v>0</v>
      </c>
      <c r="E3040">
        <v>0</v>
      </c>
      <c r="F3040">
        <v>0</v>
      </c>
      <c r="G3040">
        <v>3333333</v>
      </c>
      <c r="H3040">
        <v>0</v>
      </c>
      <c r="I3040">
        <v>0</v>
      </c>
      <c r="J3040">
        <v>0</v>
      </c>
      <c r="K3040">
        <v>0</v>
      </c>
      <c r="L3040">
        <v>0</v>
      </c>
      <c r="M3040">
        <v>0</v>
      </c>
    </row>
    <row r="3041" spans="2:13" x14ac:dyDescent="0.2">
      <c r="B3041">
        <v>0</v>
      </c>
      <c r="C3041">
        <v>0</v>
      </c>
      <c r="D3041">
        <v>0</v>
      </c>
      <c r="E3041">
        <v>0</v>
      </c>
      <c r="F3041">
        <v>0</v>
      </c>
      <c r="G3041">
        <v>3333333</v>
      </c>
      <c r="H3041">
        <v>0</v>
      </c>
      <c r="I3041">
        <v>0</v>
      </c>
      <c r="J3041">
        <v>0</v>
      </c>
      <c r="K3041">
        <v>0</v>
      </c>
      <c r="L3041">
        <v>0</v>
      </c>
      <c r="M3041">
        <v>0</v>
      </c>
    </row>
    <row r="3042" spans="2:13" x14ac:dyDescent="0.2">
      <c r="B3042">
        <v>0</v>
      </c>
      <c r="C3042">
        <v>0</v>
      </c>
      <c r="D3042">
        <v>0</v>
      </c>
      <c r="E3042">
        <v>0</v>
      </c>
      <c r="F3042">
        <v>0</v>
      </c>
      <c r="G3042">
        <v>3333333</v>
      </c>
      <c r="H3042">
        <v>0</v>
      </c>
      <c r="I3042">
        <v>0</v>
      </c>
      <c r="J3042">
        <v>0</v>
      </c>
      <c r="K3042">
        <v>0</v>
      </c>
      <c r="L3042">
        <v>0</v>
      </c>
      <c r="M3042">
        <v>0</v>
      </c>
    </row>
    <row r="3043" spans="2:13" x14ac:dyDescent="0.2">
      <c r="B3043">
        <v>0</v>
      </c>
      <c r="C3043">
        <v>0</v>
      </c>
      <c r="D3043">
        <v>0</v>
      </c>
      <c r="E3043">
        <v>0</v>
      </c>
      <c r="F3043">
        <v>0</v>
      </c>
      <c r="G3043">
        <v>3333333</v>
      </c>
      <c r="H3043">
        <v>0</v>
      </c>
      <c r="I3043">
        <v>0</v>
      </c>
      <c r="J3043">
        <v>0</v>
      </c>
      <c r="K3043">
        <v>0</v>
      </c>
      <c r="L3043">
        <v>0</v>
      </c>
      <c r="M3043">
        <v>0</v>
      </c>
    </row>
    <row r="3044" spans="2:13" x14ac:dyDescent="0.2">
      <c r="B3044">
        <v>0</v>
      </c>
      <c r="C3044">
        <v>0</v>
      </c>
      <c r="D3044">
        <v>0</v>
      </c>
      <c r="E3044">
        <v>0</v>
      </c>
      <c r="F3044">
        <v>0</v>
      </c>
      <c r="G3044">
        <v>3333333</v>
      </c>
      <c r="H3044">
        <v>0</v>
      </c>
      <c r="I3044">
        <v>0</v>
      </c>
      <c r="J3044">
        <v>0</v>
      </c>
      <c r="K3044">
        <v>0</v>
      </c>
      <c r="L3044">
        <v>0</v>
      </c>
      <c r="M3044">
        <v>0</v>
      </c>
    </row>
    <row r="3045" spans="2:13" x14ac:dyDescent="0.2">
      <c r="B3045">
        <v>0</v>
      </c>
      <c r="C3045">
        <v>0</v>
      </c>
      <c r="D3045">
        <v>0</v>
      </c>
      <c r="E3045">
        <v>0</v>
      </c>
      <c r="F3045">
        <v>0</v>
      </c>
      <c r="G3045">
        <v>3333333</v>
      </c>
      <c r="H3045">
        <v>0</v>
      </c>
      <c r="I3045">
        <v>0</v>
      </c>
      <c r="J3045">
        <v>0</v>
      </c>
      <c r="K3045">
        <v>0</v>
      </c>
      <c r="L3045">
        <v>0</v>
      </c>
      <c r="M3045">
        <v>0</v>
      </c>
    </row>
    <row r="3046" spans="2:13" x14ac:dyDescent="0.2">
      <c r="B3046">
        <v>0</v>
      </c>
      <c r="C3046">
        <v>0</v>
      </c>
      <c r="D3046">
        <v>0</v>
      </c>
      <c r="E3046">
        <v>0</v>
      </c>
      <c r="F3046">
        <v>0</v>
      </c>
      <c r="G3046">
        <v>3333333</v>
      </c>
      <c r="H3046">
        <v>0</v>
      </c>
      <c r="I3046">
        <v>0</v>
      </c>
      <c r="J3046">
        <v>0</v>
      </c>
      <c r="K3046">
        <v>0</v>
      </c>
      <c r="L3046">
        <v>0</v>
      </c>
      <c r="M3046">
        <v>0</v>
      </c>
    </row>
    <row r="3047" spans="2:13" x14ac:dyDescent="0.2">
      <c r="B3047">
        <v>0</v>
      </c>
      <c r="C3047">
        <v>0</v>
      </c>
      <c r="D3047">
        <v>0</v>
      </c>
      <c r="E3047">
        <v>0</v>
      </c>
      <c r="F3047">
        <v>0</v>
      </c>
      <c r="G3047">
        <v>3333333</v>
      </c>
      <c r="H3047">
        <v>0</v>
      </c>
      <c r="I3047">
        <v>0</v>
      </c>
      <c r="J3047">
        <v>0</v>
      </c>
      <c r="K3047">
        <v>0</v>
      </c>
      <c r="L3047">
        <v>0</v>
      </c>
      <c r="M3047">
        <v>0</v>
      </c>
    </row>
    <row r="3048" spans="2:13" x14ac:dyDescent="0.2">
      <c r="B3048">
        <v>0</v>
      </c>
      <c r="C3048">
        <v>0</v>
      </c>
      <c r="D3048">
        <v>0</v>
      </c>
      <c r="E3048">
        <v>0</v>
      </c>
      <c r="F3048">
        <v>0</v>
      </c>
      <c r="G3048">
        <v>3333333</v>
      </c>
      <c r="H3048">
        <v>0</v>
      </c>
      <c r="I3048">
        <v>0</v>
      </c>
      <c r="J3048">
        <v>0</v>
      </c>
      <c r="K3048">
        <v>0</v>
      </c>
      <c r="L3048">
        <v>0</v>
      </c>
      <c r="M3048">
        <v>0</v>
      </c>
    </row>
    <row r="3049" spans="2:13" x14ac:dyDescent="0.2">
      <c r="B3049">
        <v>0</v>
      </c>
      <c r="C3049">
        <v>0</v>
      </c>
      <c r="D3049">
        <v>0</v>
      </c>
      <c r="E3049">
        <v>0</v>
      </c>
      <c r="F3049">
        <v>0</v>
      </c>
      <c r="G3049">
        <v>3333333</v>
      </c>
      <c r="H3049">
        <v>0</v>
      </c>
      <c r="I3049">
        <v>0</v>
      </c>
      <c r="J3049">
        <v>0</v>
      </c>
      <c r="K3049">
        <v>0</v>
      </c>
      <c r="L3049">
        <v>0</v>
      </c>
      <c r="M3049">
        <v>0</v>
      </c>
    </row>
    <row r="3050" spans="2:13" x14ac:dyDescent="0.2">
      <c r="B3050">
        <v>0</v>
      </c>
      <c r="C3050">
        <v>0</v>
      </c>
      <c r="D3050">
        <v>0</v>
      </c>
      <c r="E3050">
        <v>0</v>
      </c>
      <c r="F3050">
        <v>0</v>
      </c>
      <c r="G3050">
        <v>3333333</v>
      </c>
      <c r="H3050">
        <v>0</v>
      </c>
      <c r="I3050">
        <v>0</v>
      </c>
      <c r="J3050">
        <v>0</v>
      </c>
      <c r="K3050">
        <v>0</v>
      </c>
      <c r="L3050">
        <v>0</v>
      </c>
      <c r="M3050">
        <v>0</v>
      </c>
    </row>
    <row r="3051" spans="2:13" x14ac:dyDescent="0.2">
      <c r="B3051">
        <v>0</v>
      </c>
      <c r="C3051">
        <v>0</v>
      </c>
      <c r="D3051">
        <v>0</v>
      </c>
      <c r="E3051">
        <v>0</v>
      </c>
      <c r="F3051">
        <v>0</v>
      </c>
      <c r="G3051">
        <v>3333333</v>
      </c>
      <c r="H3051">
        <v>0</v>
      </c>
      <c r="I3051">
        <v>0</v>
      </c>
      <c r="J3051">
        <v>0</v>
      </c>
      <c r="K3051">
        <v>0</v>
      </c>
      <c r="L3051">
        <v>0</v>
      </c>
      <c r="M3051">
        <v>0</v>
      </c>
    </row>
    <row r="3052" spans="2:13" x14ac:dyDescent="0.2">
      <c r="B3052">
        <v>0</v>
      </c>
      <c r="C3052">
        <v>0</v>
      </c>
      <c r="D3052">
        <v>0</v>
      </c>
      <c r="E3052">
        <v>0</v>
      </c>
      <c r="F3052">
        <v>0</v>
      </c>
      <c r="G3052">
        <v>3333333</v>
      </c>
      <c r="H3052">
        <v>0</v>
      </c>
      <c r="I3052">
        <v>0</v>
      </c>
      <c r="J3052">
        <v>0</v>
      </c>
      <c r="K3052">
        <v>0</v>
      </c>
      <c r="L3052">
        <v>0</v>
      </c>
      <c r="M3052">
        <v>0</v>
      </c>
    </row>
    <row r="3053" spans="2:13" x14ac:dyDescent="0.2">
      <c r="B3053">
        <v>0</v>
      </c>
      <c r="C3053">
        <v>0</v>
      </c>
      <c r="D3053">
        <v>0</v>
      </c>
      <c r="E3053">
        <v>0</v>
      </c>
      <c r="F3053">
        <v>0</v>
      </c>
      <c r="G3053">
        <v>3333333</v>
      </c>
      <c r="H3053">
        <v>0</v>
      </c>
      <c r="I3053">
        <v>0</v>
      </c>
      <c r="J3053">
        <v>0</v>
      </c>
      <c r="K3053">
        <v>0</v>
      </c>
      <c r="L3053">
        <v>0</v>
      </c>
      <c r="M3053">
        <v>0</v>
      </c>
    </row>
    <row r="3054" spans="2:13" x14ac:dyDescent="0.2">
      <c r="B3054">
        <v>0</v>
      </c>
      <c r="C3054">
        <v>0</v>
      </c>
      <c r="D3054">
        <v>0</v>
      </c>
      <c r="E3054">
        <v>0</v>
      </c>
      <c r="F3054">
        <v>0</v>
      </c>
      <c r="G3054">
        <v>3333333</v>
      </c>
      <c r="H3054">
        <v>0</v>
      </c>
      <c r="I3054">
        <v>0</v>
      </c>
      <c r="J3054">
        <v>0</v>
      </c>
      <c r="K3054">
        <v>0</v>
      </c>
      <c r="L3054">
        <v>0</v>
      </c>
      <c r="M3054">
        <v>0</v>
      </c>
    </row>
    <row r="3055" spans="2:13" x14ac:dyDescent="0.2">
      <c r="B3055">
        <v>0</v>
      </c>
      <c r="C3055">
        <v>0</v>
      </c>
      <c r="D3055">
        <v>0</v>
      </c>
      <c r="E3055">
        <v>0</v>
      </c>
      <c r="F3055">
        <v>0</v>
      </c>
      <c r="G3055">
        <v>3333333</v>
      </c>
      <c r="H3055">
        <v>0</v>
      </c>
      <c r="I3055">
        <v>0</v>
      </c>
      <c r="J3055">
        <v>0</v>
      </c>
      <c r="K3055">
        <v>0</v>
      </c>
      <c r="L3055">
        <v>0</v>
      </c>
      <c r="M3055">
        <v>0</v>
      </c>
    </row>
    <row r="3056" spans="2:13" x14ac:dyDescent="0.2">
      <c r="B3056">
        <v>0</v>
      </c>
      <c r="C3056">
        <v>0</v>
      </c>
      <c r="D3056">
        <v>0</v>
      </c>
      <c r="E3056">
        <v>0</v>
      </c>
      <c r="F3056">
        <v>0</v>
      </c>
      <c r="G3056">
        <v>3333333</v>
      </c>
      <c r="H3056">
        <v>0</v>
      </c>
      <c r="I3056">
        <v>0</v>
      </c>
      <c r="J3056">
        <v>0</v>
      </c>
      <c r="K3056">
        <v>0</v>
      </c>
      <c r="L3056">
        <v>0</v>
      </c>
      <c r="M3056">
        <v>0</v>
      </c>
    </row>
    <row r="3057" spans="2:13" x14ac:dyDescent="0.2">
      <c r="B3057">
        <v>0</v>
      </c>
      <c r="C3057">
        <v>0</v>
      </c>
      <c r="D3057">
        <v>0</v>
      </c>
      <c r="E3057">
        <v>0</v>
      </c>
      <c r="F3057">
        <v>0</v>
      </c>
      <c r="G3057">
        <v>3333333</v>
      </c>
      <c r="H3057">
        <v>0</v>
      </c>
      <c r="I3057">
        <v>0</v>
      </c>
      <c r="J3057">
        <v>0</v>
      </c>
      <c r="K3057">
        <v>0</v>
      </c>
      <c r="L3057">
        <v>0</v>
      </c>
      <c r="M3057">
        <v>0</v>
      </c>
    </row>
    <row r="3058" spans="2:13" x14ac:dyDescent="0.2">
      <c r="B3058">
        <v>0</v>
      </c>
      <c r="C3058">
        <v>0</v>
      </c>
      <c r="D3058">
        <v>0</v>
      </c>
      <c r="E3058">
        <v>0</v>
      </c>
      <c r="F3058">
        <v>0</v>
      </c>
      <c r="G3058">
        <v>3333333</v>
      </c>
      <c r="H3058">
        <v>0</v>
      </c>
      <c r="I3058">
        <v>0</v>
      </c>
      <c r="J3058">
        <v>0</v>
      </c>
      <c r="K3058">
        <v>0</v>
      </c>
      <c r="L3058">
        <v>0</v>
      </c>
      <c r="M3058">
        <v>0</v>
      </c>
    </row>
    <row r="3059" spans="2:13" x14ac:dyDescent="0.2">
      <c r="B3059">
        <v>0</v>
      </c>
      <c r="C3059">
        <v>0</v>
      </c>
      <c r="D3059">
        <v>0</v>
      </c>
      <c r="E3059">
        <v>0</v>
      </c>
      <c r="F3059">
        <v>0</v>
      </c>
      <c r="G3059">
        <v>3333333</v>
      </c>
      <c r="H3059">
        <v>0</v>
      </c>
      <c r="I3059">
        <v>0</v>
      </c>
      <c r="J3059">
        <v>0</v>
      </c>
      <c r="K3059">
        <v>0</v>
      </c>
      <c r="L3059">
        <v>0</v>
      </c>
      <c r="M3059">
        <v>0</v>
      </c>
    </row>
    <row r="3060" spans="2:13" x14ac:dyDescent="0.2">
      <c r="B3060">
        <v>0</v>
      </c>
      <c r="C3060">
        <v>0</v>
      </c>
      <c r="D3060">
        <v>0</v>
      </c>
      <c r="E3060">
        <v>0</v>
      </c>
      <c r="F3060">
        <v>0</v>
      </c>
      <c r="G3060">
        <v>3333333</v>
      </c>
      <c r="H3060">
        <v>0</v>
      </c>
      <c r="I3060">
        <v>0</v>
      </c>
      <c r="J3060">
        <v>0</v>
      </c>
      <c r="K3060">
        <v>0</v>
      </c>
      <c r="L3060">
        <v>0</v>
      </c>
      <c r="M3060">
        <v>0</v>
      </c>
    </row>
    <row r="3061" spans="2:13" x14ac:dyDescent="0.2">
      <c r="B3061">
        <v>0</v>
      </c>
      <c r="C3061">
        <v>0</v>
      </c>
      <c r="D3061">
        <v>0</v>
      </c>
      <c r="E3061">
        <v>0</v>
      </c>
      <c r="F3061">
        <v>0</v>
      </c>
      <c r="G3061">
        <v>3333333</v>
      </c>
      <c r="H3061">
        <v>0</v>
      </c>
      <c r="I3061">
        <v>0</v>
      </c>
      <c r="J3061">
        <v>0</v>
      </c>
      <c r="K3061">
        <v>0</v>
      </c>
      <c r="L3061">
        <v>0</v>
      </c>
      <c r="M3061">
        <v>0</v>
      </c>
    </row>
    <row r="3062" spans="2:13" x14ac:dyDescent="0.2">
      <c r="B3062">
        <v>0</v>
      </c>
      <c r="C3062">
        <v>0</v>
      </c>
      <c r="D3062">
        <v>0</v>
      </c>
      <c r="E3062">
        <v>0</v>
      </c>
      <c r="F3062">
        <v>0</v>
      </c>
      <c r="G3062">
        <v>3333333</v>
      </c>
      <c r="H3062">
        <v>0</v>
      </c>
      <c r="I3062">
        <v>0</v>
      </c>
      <c r="J3062">
        <v>0</v>
      </c>
      <c r="K3062">
        <v>0</v>
      </c>
      <c r="L3062">
        <v>0</v>
      </c>
      <c r="M3062">
        <v>0</v>
      </c>
    </row>
    <row r="3063" spans="2:13" x14ac:dyDescent="0.2">
      <c r="B3063">
        <v>0</v>
      </c>
      <c r="C3063">
        <v>0</v>
      </c>
      <c r="D3063">
        <v>0</v>
      </c>
      <c r="E3063">
        <v>0</v>
      </c>
      <c r="F3063">
        <v>0</v>
      </c>
      <c r="G3063">
        <v>3333333</v>
      </c>
      <c r="H3063">
        <v>0</v>
      </c>
      <c r="I3063">
        <v>0</v>
      </c>
      <c r="J3063">
        <v>0</v>
      </c>
      <c r="K3063">
        <v>0</v>
      </c>
      <c r="L3063">
        <v>0</v>
      </c>
      <c r="M3063">
        <v>0</v>
      </c>
    </row>
    <row r="3064" spans="2:13" x14ac:dyDescent="0.2">
      <c r="B3064">
        <v>0</v>
      </c>
      <c r="C3064">
        <v>0</v>
      </c>
      <c r="D3064">
        <v>0</v>
      </c>
      <c r="E3064">
        <v>0</v>
      </c>
      <c r="F3064">
        <v>0</v>
      </c>
      <c r="G3064">
        <v>3333333</v>
      </c>
      <c r="H3064">
        <v>0</v>
      </c>
      <c r="I3064">
        <v>0</v>
      </c>
      <c r="J3064">
        <v>0</v>
      </c>
      <c r="K3064">
        <v>0</v>
      </c>
      <c r="L3064">
        <v>0</v>
      </c>
      <c r="M3064">
        <v>0</v>
      </c>
    </row>
    <row r="3065" spans="2:13" x14ac:dyDescent="0.2">
      <c r="B3065">
        <v>0</v>
      </c>
      <c r="C3065">
        <v>0</v>
      </c>
      <c r="D3065">
        <v>0</v>
      </c>
      <c r="E3065">
        <v>0</v>
      </c>
      <c r="F3065">
        <v>0</v>
      </c>
      <c r="G3065">
        <v>3333333</v>
      </c>
      <c r="H3065">
        <v>0</v>
      </c>
      <c r="I3065">
        <v>0</v>
      </c>
      <c r="J3065">
        <v>0</v>
      </c>
      <c r="K3065">
        <v>0</v>
      </c>
      <c r="L3065">
        <v>0</v>
      </c>
      <c r="M3065">
        <v>0</v>
      </c>
    </row>
    <row r="3066" spans="2:13" x14ac:dyDescent="0.2">
      <c r="B3066">
        <v>0</v>
      </c>
      <c r="C3066">
        <v>0</v>
      </c>
      <c r="D3066">
        <v>0</v>
      </c>
      <c r="E3066">
        <v>0</v>
      </c>
      <c r="F3066">
        <v>0</v>
      </c>
      <c r="G3066">
        <v>3333333</v>
      </c>
      <c r="H3066">
        <v>0</v>
      </c>
      <c r="I3066">
        <v>0</v>
      </c>
      <c r="J3066">
        <v>0</v>
      </c>
      <c r="K3066">
        <v>0</v>
      </c>
      <c r="L3066">
        <v>0</v>
      </c>
      <c r="M3066">
        <v>0</v>
      </c>
    </row>
    <row r="3067" spans="2:13" x14ac:dyDescent="0.2">
      <c r="B3067">
        <v>0</v>
      </c>
      <c r="C3067">
        <v>0</v>
      </c>
      <c r="D3067">
        <v>0</v>
      </c>
      <c r="E3067">
        <v>0</v>
      </c>
      <c r="F3067">
        <v>0</v>
      </c>
      <c r="G3067">
        <v>3333333</v>
      </c>
      <c r="H3067">
        <v>0</v>
      </c>
      <c r="I3067">
        <v>0</v>
      </c>
      <c r="J3067">
        <v>0</v>
      </c>
      <c r="K3067">
        <v>0</v>
      </c>
      <c r="L3067">
        <v>0</v>
      </c>
      <c r="M3067">
        <v>0</v>
      </c>
    </row>
    <row r="3068" spans="2:13" x14ac:dyDescent="0.2">
      <c r="B3068">
        <v>0</v>
      </c>
      <c r="C3068">
        <v>0</v>
      </c>
      <c r="D3068">
        <v>0</v>
      </c>
      <c r="E3068">
        <v>0</v>
      </c>
      <c r="F3068">
        <v>0</v>
      </c>
      <c r="G3068">
        <v>3333333</v>
      </c>
      <c r="H3068">
        <v>0</v>
      </c>
      <c r="I3068">
        <v>0</v>
      </c>
      <c r="J3068">
        <v>0</v>
      </c>
      <c r="K3068">
        <v>0</v>
      </c>
      <c r="L3068">
        <v>0</v>
      </c>
      <c r="M3068">
        <v>0</v>
      </c>
    </row>
    <row r="3069" spans="2:13" x14ac:dyDescent="0.2">
      <c r="B3069">
        <v>0</v>
      </c>
      <c r="C3069">
        <v>0</v>
      </c>
      <c r="D3069">
        <v>0</v>
      </c>
      <c r="E3069">
        <v>0</v>
      </c>
      <c r="F3069">
        <v>0</v>
      </c>
      <c r="G3069">
        <v>3333333</v>
      </c>
      <c r="H3069">
        <v>0</v>
      </c>
      <c r="I3069">
        <v>0</v>
      </c>
      <c r="J3069">
        <v>0</v>
      </c>
      <c r="K3069">
        <v>0</v>
      </c>
      <c r="L3069">
        <v>0</v>
      </c>
      <c r="M3069">
        <v>0</v>
      </c>
    </row>
    <row r="3070" spans="2:13" x14ac:dyDescent="0.2">
      <c r="B3070">
        <v>0</v>
      </c>
      <c r="C3070">
        <v>0</v>
      </c>
      <c r="D3070">
        <v>0</v>
      </c>
      <c r="E3070">
        <v>0</v>
      </c>
      <c r="F3070">
        <v>0</v>
      </c>
      <c r="G3070">
        <v>3333333</v>
      </c>
      <c r="H3070">
        <v>0</v>
      </c>
      <c r="I3070">
        <v>0</v>
      </c>
      <c r="J3070">
        <v>0</v>
      </c>
      <c r="K3070">
        <v>0</v>
      </c>
      <c r="L3070">
        <v>0</v>
      </c>
      <c r="M3070">
        <v>0</v>
      </c>
    </row>
    <row r="3071" spans="2:13" x14ac:dyDescent="0.2">
      <c r="B3071">
        <v>0</v>
      </c>
      <c r="C3071">
        <v>0</v>
      </c>
      <c r="D3071">
        <v>0</v>
      </c>
      <c r="E3071">
        <v>0</v>
      </c>
      <c r="F3071">
        <v>0</v>
      </c>
      <c r="G3071">
        <v>3333333</v>
      </c>
      <c r="H3071">
        <v>0</v>
      </c>
      <c r="I3071">
        <v>0</v>
      </c>
      <c r="J3071">
        <v>0</v>
      </c>
      <c r="K3071">
        <v>0</v>
      </c>
      <c r="L3071">
        <v>0</v>
      </c>
      <c r="M3071">
        <v>0</v>
      </c>
    </row>
    <row r="3072" spans="2:13" x14ac:dyDescent="0.2">
      <c r="B3072">
        <v>0</v>
      </c>
      <c r="C3072">
        <v>0</v>
      </c>
      <c r="D3072">
        <v>0</v>
      </c>
      <c r="E3072">
        <v>0</v>
      </c>
      <c r="F3072">
        <v>0</v>
      </c>
      <c r="G3072">
        <v>3333333</v>
      </c>
      <c r="H3072">
        <v>0</v>
      </c>
      <c r="I3072">
        <v>0</v>
      </c>
      <c r="J3072">
        <v>0</v>
      </c>
      <c r="K3072">
        <v>0</v>
      </c>
      <c r="L3072">
        <v>0</v>
      </c>
      <c r="M3072">
        <v>0</v>
      </c>
    </row>
    <row r="3073" spans="2:13" x14ac:dyDescent="0.2">
      <c r="B3073">
        <v>0</v>
      </c>
      <c r="C3073">
        <v>0</v>
      </c>
      <c r="D3073">
        <v>0</v>
      </c>
      <c r="E3073">
        <v>0</v>
      </c>
      <c r="F3073">
        <v>0</v>
      </c>
      <c r="G3073">
        <v>3333333</v>
      </c>
      <c r="H3073">
        <v>0</v>
      </c>
      <c r="I3073">
        <v>0</v>
      </c>
      <c r="J3073">
        <v>0</v>
      </c>
      <c r="K3073">
        <v>0</v>
      </c>
      <c r="L3073">
        <v>0</v>
      </c>
      <c r="M3073">
        <v>0</v>
      </c>
    </row>
    <row r="3074" spans="2:13" x14ac:dyDescent="0.2">
      <c r="B3074">
        <v>0</v>
      </c>
      <c r="C3074">
        <v>0</v>
      </c>
      <c r="D3074">
        <v>0</v>
      </c>
      <c r="E3074">
        <v>0</v>
      </c>
      <c r="F3074">
        <v>0</v>
      </c>
      <c r="G3074">
        <v>3333333</v>
      </c>
      <c r="H3074">
        <v>0</v>
      </c>
      <c r="I3074">
        <v>0</v>
      </c>
      <c r="J3074">
        <v>0</v>
      </c>
      <c r="K3074">
        <v>0</v>
      </c>
      <c r="L3074">
        <v>0</v>
      </c>
      <c r="M3074">
        <v>0</v>
      </c>
    </row>
    <row r="3075" spans="2:13" x14ac:dyDescent="0.2">
      <c r="B3075">
        <v>0</v>
      </c>
      <c r="C3075">
        <v>0</v>
      </c>
      <c r="D3075">
        <v>0</v>
      </c>
      <c r="E3075">
        <v>0</v>
      </c>
      <c r="F3075">
        <v>0</v>
      </c>
      <c r="G3075">
        <v>3333333</v>
      </c>
      <c r="H3075">
        <v>0</v>
      </c>
      <c r="I3075">
        <v>0</v>
      </c>
      <c r="J3075">
        <v>0</v>
      </c>
      <c r="K3075">
        <v>0</v>
      </c>
      <c r="L3075">
        <v>0</v>
      </c>
      <c r="M3075">
        <v>0</v>
      </c>
    </row>
    <row r="3076" spans="2:13" x14ac:dyDescent="0.2">
      <c r="B3076">
        <v>0</v>
      </c>
      <c r="C3076">
        <v>0</v>
      </c>
      <c r="D3076">
        <v>0</v>
      </c>
      <c r="E3076">
        <v>0</v>
      </c>
      <c r="F3076">
        <v>0</v>
      </c>
      <c r="G3076">
        <v>3333333</v>
      </c>
      <c r="H3076">
        <v>0</v>
      </c>
      <c r="I3076">
        <v>0</v>
      </c>
      <c r="J3076">
        <v>0</v>
      </c>
      <c r="K3076">
        <v>0</v>
      </c>
      <c r="L3076">
        <v>0</v>
      </c>
      <c r="M3076">
        <v>0</v>
      </c>
    </row>
    <row r="3077" spans="2:13" x14ac:dyDescent="0.2">
      <c r="B3077">
        <v>0</v>
      </c>
      <c r="C3077">
        <v>0</v>
      </c>
      <c r="D3077">
        <v>0</v>
      </c>
      <c r="E3077">
        <v>0</v>
      </c>
      <c r="F3077">
        <v>0</v>
      </c>
      <c r="G3077">
        <v>3333333</v>
      </c>
      <c r="H3077">
        <v>0</v>
      </c>
      <c r="I3077">
        <v>0</v>
      </c>
      <c r="J3077">
        <v>0</v>
      </c>
      <c r="K3077">
        <v>0</v>
      </c>
      <c r="L3077">
        <v>0</v>
      </c>
      <c r="M3077">
        <v>0</v>
      </c>
    </row>
    <row r="3078" spans="2:13" x14ac:dyDescent="0.2">
      <c r="B3078">
        <v>0</v>
      </c>
      <c r="C3078">
        <v>0</v>
      </c>
      <c r="D3078">
        <v>0</v>
      </c>
      <c r="E3078">
        <v>0</v>
      </c>
      <c r="F3078">
        <v>0</v>
      </c>
      <c r="G3078">
        <v>3333333</v>
      </c>
      <c r="H3078">
        <v>0</v>
      </c>
      <c r="I3078">
        <v>0</v>
      </c>
      <c r="J3078">
        <v>0</v>
      </c>
      <c r="K3078">
        <v>0</v>
      </c>
      <c r="L3078">
        <v>0</v>
      </c>
      <c r="M3078">
        <v>0</v>
      </c>
    </row>
    <row r="3079" spans="2:13" x14ac:dyDescent="0.2">
      <c r="B3079">
        <v>0</v>
      </c>
      <c r="C3079">
        <v>0</v>
      </c>
      <c r="D3079">
        <v>0</v>
      </c>
      <c r="E3079">
        <v>0</v>
      </c>
      <c r="F3079">
        <v>0</v>
      </c>
      <c r="G3079">
        <v>3333333</v>
      </c>
      <c r="H3079">
        <v>0</v>
      </c>
      <c r="I3079">
        <v>0</v>
      </c>
      <c r="J3079">
        <v>0</v>
      </c>
      <c r="K3079">
        <v>0</v>
      </c>
      <c r="L3079">
        <v>0</v>
      </c>
      <c r="M3079">
        <v>0</v>
      </c>
    </row>
    <row r="3080" spans="2:13" x14ac:dyDescent="0.2">
      <c r="B3080">
        <v>0</v>
      </c>
      <c r="C3080">
        <v>0</v>
      </c>
      <c r="D3080">
        <v>0</v>
      </c>
      <c r="E3080">
        <v>0</v>
      </c>
      <c r="F3080">
        <v>0</v>
      </c>
      <c r="G3080">
        <v>3333333</v>
      </c>
      <c r="H3080">
        <v>0</v>
      </c>
      <c r="I3080">
        <v>0</v>
      </c>
      <c r="J3080">
        <v>0</v>
      </c>
      <c r="K3080">
        <v>0</v>
      </c>
      <c r="L3080">
        <v>0</v>
      </c>
      <c r="M3080">
        <v>0</v>
      </c>
    </row>
    <row r="3081" spans="2:13" x14ac:dyDescent="0.2">
      <c r="B3081">
        <v>0</v>
      </c>
      <c r="C3081">
        <v>0</v>
      </c>
      <c r="D3081">
        <v>0</v>
      </c>
      <c r="E3081">
        <v>0</v>
      </c>
      <c r="F3081">
        <v>0</v>
      </c>
      <c r="G3081">
        <v>3333333</v>
      </c>
      <c r="H3081">
        <v>0</v>
      </c>
      <c r="I3081">
        <v>0</v>
      </c>
      <c r="J3081">
        <v>0</v>
      </c>
      <c r="K3081">
        <v>0</v>
      </c>
      <c r="L3081">
        <v>0</v>
      </c>
      <c r="M3081">
        <v>0</v>
      </c>
    </row>
    <row r="3082" spans="2:13" x14ac:dyDescent="0.2">
      <c r="B3082">
        <v>0</v>
      </c>
      <c r="C3082">
        <v>0</v>
      </c>
      <c r="D3082">
        <v>0</v>
      </c>
      <c r="E3082">
        <v>0</v>
      </c>
      <c r="F3082">
        <v>0</v>
      </c>
      <c r="G3082">
        <v>3333333</v>
      </c>
      <c r="H3082">
        <v>0</v>
      </c>
      <c r="I3082">
        <v>0</v>
      </c>
      <c r="J3082">
        <v>0</v>
      </c>
      <c r="K3082">
        <v>0</v>
      </c>
      <c r="L3082">
        <v>0</v>
      </c>
      <c r="M3082">
        <v>0</v>
      </c>
    </row>
    <row r="3083" spans="2:13" x14ac:dyDescent="0.2">
      <c r="B3083">
        <v>0</v>
      </c>
      <c r="C3083">
        <v>0</v>
      </c>
      <c r="D3083">
        <v>0</v>
      </c>
      <c r="E3083">
        <v>0</v>
      </c>
      <c r="F3083">
        <v>0</v>
      </c>
      <c r="G3083">
        <v>3333333</v>
      </c>
      <c r="H3083">
        <v>0</v>
      </c>
      <c r="I3083">
        <v>0</v>
      </c>
      <c r="J3083">
        <v>0</v>
      </c>
      <c r="K3083">
        <v>0</v>
      </c>
      <c r="L3083">
        <v>0</v>
      </c>
      <c r="M3083">
        <v>0</v>
      </c>
    </row>
    <row r="3084" spans="2:13" x14ac:dyDescent="0.2">
      <c r="B3084">
        <v>0</v>
      </c>
      <c r="C3084">
        <v>0</v>
      </c>
      <c r="D3084">
        <v>0</v>
      </c>
      <c r="E3084">
        <v>0</v>
      </c>
      <c r="F3084">
        <v>0</v>
      </c>
      <c r="G3084">
        <v>3333333</v>
      </c>
      <c r="H3084">
        <v>0</v>
      </c>
      <c r="I3084">
        <v>0</v>
      </c>
      <c r="J3084">
        <v>0</v>
      </c>
      <c r="K3084">
        <v>0</v>
      </c>
      <c r="L3084">
        <v>0</v>
      </c>
      <c r="M3084">
        <v>0</v>
      </c>
    </row>
    <row r="3085" spans="2:13" x14ac:dyDescent="0.2">
      <c r="B3085">
        <v>0</v>
      </c>
      <c r="C3085">
        <v>0</v>
      </c>
      <c r="D3085">
        <v>0</v>
      </c>
      <c r="E3085">
        <v>0</v>
      </c>
      <c r="F3085">
        <v>0</v>
      </c>
      <c r="G3085">
        <v>3333333</v>
      </c>
      <c r="H3085">
        <v>0</v>
      </c>
      <c r="I3085">
        <v>0</v>
      </c>
      <c r="J3085">
        <v>0</v>
      </c>
      <c r="K3085">
        <v>0</v>
      </c>
      <c r="L3085">
        <v>0</v>
      </c>
      <c r="M3085">
        <v>0</v>
      </c>
    </row>
    <row r="3086" spans="2:13" x14ac:dyDescent="0.2">
      <c r="B3086">
        <v>0</v>
      </c>
      <c r="C3086">
        <v>0</v>
      </c>
      <c r="D3086">
        <v>0</v>
      </c>
      <c r="E3086">
        <v>0</v>
      </c>
      <c r="F3086">
        <v>0</v>
      </c>
      <c r="G3086">
        <v>3333333</v>
      </c>
      <c r="H3086">
        <v>0</v>
      </c>
      <c r="I3086">
        <v>0</v>
      </c>
      <c r="J3086">
        <v>0</v>
      </c>
      <c r="K3086">
        <v>0</v>
      </c>
      <c r="L3086">
        <v>0</v>
      </c>
      <c r="M3086">
        <v>0</v>
      </c>
    </row>
    <row r="3087" spans="2:13" x14ac:dyDescent="0.2">
      <c r="B3087">
        <v>0</v>
      </c>
      <c r="C3087">
        <v>0</v>
      </c>
      <c r="D3087">
        <v>0</v>
      </c>
      <c r="E3087">
        <v>0</v>
      </c>
      <c r="F3087">
        <v>0</v>
      </c>
      <c r="G3087">
        <v>3333333</v>
      </c>
      <c r="H3087">
        <v>0</v>
      </c>
      <c r="I3087">
        <v>0</v>
      </c>
      <c r="J3087">
        <v>0</v>
      </c>
      <c r="K3087">
        <v>0</v>
      </c>
      <c r="L3087">
        <v>0</v>
      </c>
      <c r="M3087">
        <v>0</v>
      </c>
    </row>
    <row r="3088" spans="2:13" x14ac:dyDescent="0.2">
      <c r="B3088">
        <v>0</v>
      </c>
      <c r="C3088">
        <v>0</v>
      </c>
      <c r="D3088">
        <v>0</v>
      </c>
      <c r="E3088">
        <v>0</v>
      </c>
      <c r="F3088">
        <v>0</v>
      </c>
      <c r="G3088">
        <v>3333333</v>
      </c>
      <c r="H3088">
        <v>0</v>
      </c>
      <c r="I3088">
        <v>0</v>
      </c>
      <c r="J3088">
        <v>0</v>
      </c>
      <c r="K3088">
        <v>0</v>
      </c>
      <c r="L3088">
        <v>0</v>
      </c>
      <c r="M3088">
        <v>0</v>
      </c>
    </row>
    <row r="3089" spans="2:13" x14ac:dyDescent="0.2">
      <c r="B3089">
        <v>0</v>
      </c>
      <c r="C3089">
        <v>0</v>
      </c>
      <c r="D3089">
        <v>0</v>
      </c>
      <c r="E3089">
        <v>0</v>
      </c>
      <c r="F3089">
        <v>0</v>
      </c>
      <c r="G3089">
        <v>3333333</v>
      </c>
      <c r="H3089">
        <v>0</v>
      </c>
      <c r="I3089">
        <v>0</v>
      </c>
      <c r="J3089">
        <v>0</v>
      </c>
      <c r="K3089">
        <v>0</v>
      </c>
      <c r="L3089">
        <v>0</v>
      </c>
      <c r="M3089">
        <v>0</v>
      </c>
    </row>
    <row r="3090" spans="2:13" x14ac:dyDescent="0.2">
      <c r="B3090">
        <v>0</v>
      </c>
      <c r="C3090">
        <v>0</v>
      </c>
      <c r="D3090">
        <v>0</v>
      </c>
      <c r="E3090">
        <v>0</v>
      </c>
      <c r="F3090">
        <v>0</v>
      </c>
      <c r="G3090">
        <v>3333333</v>
      </c>
      <c r="H3090">
        <v>0</v>
      </c>
      <c r="I3090">
        <v>0</v>
      </c>
      <c r="J3090">
        <v>0</v>
      </c>
      <c r="K3090">
        <v>0</v>
      </c>
      <c r="L3090">
        <v>0</v>
      </c>
      <c r="M3090">
        <v>0</v>
      </c>
    </row>
    <row r="3091" spans="2:13" x14ac:dyDescent="0.2">
      <c r="B3091">
        <v>0</v>
      </c>
      <c r="C3091">
        <v>0</v>
      </c>
      <c r="D3091">
        <v>0</v>
      </c>
      <c r="E3091">
        <v>0</v>
      </c>
      <c r="F3091">
        <v>0</v>
      </c>
      <c r="G3091">
        <v>3333333</v>
      </c>
      <c r="H3091">
        <v>0</v>
      </c>
      <c r="I3091">
        <v>0</v>
      </c>
      <c r="J3091">
        <v>0</v>
      </c>
      <c r="K3091">
        <v>0</v>
      </c>
      <c r="L3091">
        <v>0</v>
      </c>
      <c r="M3091">
        <v>0</v>
      </c>
    </row>
    <row r="3092" spans="2:13" x14ac:dyDescent="0.2">
      <c r="B3092">
        <v>0</v>
      </c>
      <c r="C3092">
        <v>0</v>
      </c>
      <c r="D3092">
        <v>0</v>
      </c>
      <c r="E3092">
        <v>0</v>
      </c>
      <c r="F3092">
        <v>0</v>
      </c>
      <c r="G3092">
        <v>3333333</v>
      </c>
      <c r="H3092">
        <v>0</v>
      </c>
      <c r="I3092">
        <v>0</v>
      </c>
      <c r="J3092">
        <v>0</v>
      </c>
      <c r="K3092">
        <v>0</v>
      </c>
      <c r="L3092">
        <v>0</v>
      </c>
      <c r="M3092">
        <v>0</v>
      </c>
    </row>
    <row r="3093" spans="2:13" x14ac:dyDescent="0.2">
      <c r="B3093">
        <v>0</v>
      </c>
      <c r="C3093">
        <v>0</v>
      </c>
      <c r="D3093">
        <v>0</v>
      </c>
      <c r="E3093">
        <v>0</v>
      </c>
      <c r="F3093">
        <v>0</v>
      </c>
      <c r="G3093">
        <v>3333333</v>
      </c>
      <c r="H3093">
        <v>0</v>
      </c>
      <c r="I3093">
        <v>0</v>
      </c>
      <c r="J3093">
        <v>0</v>
      </c>
      <c r="K3093">
        <v>0</v>
      </c>
      <c r="L3093">
        <v>0</v>
      </c>
      <c r="M3093">
        <v>0</v>
      </c>
    </row>
    <row r="3094" spans="2:13" x14ac:dyDescent="0.2">
      <c r="B3094">
        <v>0</v>
      </c>
      <c r="C3094">
        <v>0</v>
      </c>
      <c r="D3094">
        <v>0</v>
      </c>
      <c r="E3094">
        <v>0</v>
      </c>
      <c r="F3094">
        <v>0</v>
      </c>
      <c r="G3094">
        <v>3333333</v>
      </c>
      <c r="H3094">
        <v>0</v>
      </c>
      <c r="I3094">
        <v>0</v>
      </c>
      <c r="J3094">
        <v>0</v>
      </c>
      <c r="K3094">
        <v>0</v>
      </c>
      <c r="L3094">
        <v>0</v>
      </c>
      <c r="M3094">
        <v>0</v>
      </c>
    </row>
    <row r="3095" spans="2:13" x14ac:dyDescent="0.2">
      <c r="B3095">
        <v>0</v>
      </c>
      <c r="C3095">
        <v>0</v>
      </c>
      <c r="D3095">
        <v>0</v>
      </c>
      <c r="E3095">
        <v>0</v>
      </c>
      <c r="F3095">
        <v>0</v>
      </c>
      <c r="G3095">
        <v>3333333</v>
      </c>
      <c r="H3095">
        <v>0</v>
      </c>
      <c r="I3095">
        <v>0</v>
      </c>
      <c r="J3095">
        <v>0</v>
      </c>
      <c r="K3095">
        <v>0</v>
      </c>
      <c r="L3095">
        <v>0</v>
      </c>
      <c r="M3095">
        <v>0</v>
      </c>
    </row>
    <row r="3096" spans="2:13" x14ac:dyDescent="0.2">
      <c r="B3096">
        <v>0</v>
      </c>
      <c r="C3096">
        <v>0</v>
      </c>
      <c r="D3096">
        <v>0</v>
      </c>
      <c r="E3096">
        <v>0</v>
      </c>
      <c r="F3096">
        <v>0</v>
      </c>
      <c r="G3096">
        <v>3333333</v>
      </c>
      <c r="H3096">
        <v>0</v>
      </c>
      <c r="I3096">
        <v>0</v>
      </c>
      <c r="J3096">
        <v>0</v>
      </c>
      <c r="K3096">
        <v>0</v>
      </c>
      <c r="L3096">
        <v>0</v>
      </c>
      <c r="M3096">
        <v>0</v>
      </c>
    </row>
    <row r="3097" spans="2:13" x14ac:dyDescent="0.2">
      <c r="B3097">
        <v>0</v>
      </c>
      <c r="C3097">
        <v>0</v>
      </c>
      <c r="D3097">
        <v>0</v>
      </c>
      <c r="E3097">
        <v>0</v>
      </c>
      <c r="F3097">
        <v>0</v>
      </c>
      <c r="G3097">
        <v>3333333</v>
      </c>
      <c r="H3097">
        <v>0</v>
      </c>
      <c r="I3097">
        <v>0</v>
      </c>
      <c r="J3097">
        <v>0</v>
      </c>
      <c r="K3097">
        <v>0</v>
      </c>
      <c r="L3097">
        <v>0</v>
      </c>
      <c r="M3097">
        <v>0</v>
      </c>
    </row>
    <row r="3098" spans="2:13" x14ac:dyDescent="0.2">
      <c r="B3098">
        <v>0</v>
      </c>
      <c r="C3098">
        <v>0</v>
      </c>
      <c r="D3098">
        <v>0</v>
      </c>
      <c r="E3098">
        <v>0</v>
      </c>
      <c r="F3098">
        <v>0</v>
      </c>
      <c r="G3098">
        <v>3333333</v>
      </c>
      <c r="H3098">
        <v>0</v>
      </c>
      <c r="I3098">
        <v>0</v>
      </c>
      <c r="J3098">
        <v>0</v>
      </c>
      <c r="K3098">
        <v>0</v>
      </c>
      <c r="L3098">
        <v>0</v>
      </c>
      <c r="M3098">
        <v>0</v>
      </c>
    </row>
    <row r="3099" spans="2:13" x14ac:dyDescent="0.2">
      <c r="B3099">
        <v>0</v>
      </c>
      <c r="C3099">
        <v>0</v>
      </c>
      <c r="D3099">
        <v>0</v>
      </c>
      <c r="E3099">
        <v>0</v>
      </c>
      <c r="F3099">
        <v>0</v>
      </c>
      <c r="G3099">
        <v>3333333</v>
      </c>
      <c r="H3099">
        <v>0</v>
      </c>
      <c r="I3099">
        <v>0</v>
      </c>
      <c r="J3099">
        <v>0</v>
      </c>
      <c r="K3099">
        <v>0</v>
      </c>
      <c r="L3099">
        <v>0</v>
      </c>
      <c r="M3099">
        <v>0</v>
      </c>
    </row>
    <row r="3100" spans="2:13" x14ac:dyDescent="0.2">
      <c r="B3100">
        <v>0</v>
      </c>
      <c r="C3100">
        <v>0</v>
      </c>
      <c r="D3100">
        <v>0</v>
      </c>
      <c r="E3100">
        <v>0</v>
      </c>
      <c r="F3100">
        <v>0</v>
      </c>
      <c r="G3100">
        <v>3333333</v>
      </c>
      <c r="H3100">
        <v>0</v>
      </c>
      <c r="I3100">
        <v>0</v>
      </c>
      <c r="J3100">
        <v>0</v>
      </c>
      <c r="K3100">
        <v>0</v>
      </c>
      <c r="L3100">
        <v>0</v>
      </c>
      <c r="M3100">
        <v>0</v>
      </c>
    </row>
    <row r="3101" spans="2:13" x14ac:dyDescent="0.2">
      <c r="B3101">
        <v>0</v>
      </c>
      <c r="C3101">
        <v>0</v>
      </c>
      <c r="D3101">
        <v>0</v>
      </c>
      <c r="E3101">
        <v>0</v>
      </c>
      <c r="F3101">
        <v>0</v>
      </c>
      <c r="G3101">
        <v>3333333</v>
      </c>
      <c r="H3101">
        <v>0</v>
      </c>
      <c r="I3101">
        <v>0</v>
      </c>
      <c r="J3101">
        <v>0</v>
      </c>
      <c r="K3101">
        <v>0</v>
      </c>
      <c r="L3101">
        <v>0</v>
      </c>
      <c r="M3101">
        <v>0</v>
      </c>
    </row>
    <row r="3102" spans="2:13" x14ac:dyDescent="0.2">
      <c r="B3102">
        <v>0</v>
      </c>
      <c r="C3102">
        <v>0</v>
      </c>
      <c r="D3102">
        <v>0</v>
      </c>
      <c r="E3102">
        <v>0</v>
      </c>
      <c r="F3102">
        <v>0</v>
      </c>
      <c r="G3102">
        <v>3333333</v>
      </c>
      <c r="H3102">
        <v>0</v>
      </c>
      <c r="I3102">
        <v>0</v>
      </c>
      <c r="J3102">
        <v>0</v>
      </c>
      <c r="K3102">
        <v>0</v>
      </c>
      <c r="L3102">
        <v>0</v>
      </c>
      <c r="M3102">
        <v>0</v>
      </c>
    </row>
    <row r="3103" spans="2:13" x14ac:dyDescent="0.2">
      <c r="B3103">
        <v>0</v>
      </c>
      <c r="C3103">
        <v>0</v>
      </c>
      <c r="D3103">
        <v>0</v>
      </c>
      <c r="E3103">
        <v>0</v>
      </c>
      <c r="F3103">
        <v>0</v>
      </c>
      <c r="G3103">
        <v>3333333</v>
      </c>
      <c r="H3103">
        <v>0</v>
      </c>
      <c r="I3103">
        <v>0</v>
      </c>
      <c r="J3103">
        <v>0</v>
      </c>
      <c r="K3103">
        <v>0</v>
      </c>
      <c r="L3103">
        <v>0</v>
      </c>
      <c r="M3103">
        <v>0</v>
      </c>
    </row>
    <row r="3104" spans="2:13" x14ac:dyDescent="0.2">
      <c r="B3104">
        <v>0</v>
      </c>
      <c r="C3104">
        <v>0</v>
      </c>
      <c r="D3104">
        <v>0</v>
      </c>
      <c r="E3104">
        <v>0</v>
      </c>
      <c r="F3104">
        <v>0</v>
      </c>
      <c r="G3104">
        <v>3333333</v>
      </c>
      <c r="H3104">
        <v>0</v>
      </c>
      <c r="I3104">
        <v>0</v>
      </c>
      <c r="J3104">
        <v>0</v>
      </c>
      <c r="K3104">
        <v>0</v>
      </c>
      <c r="L3104">
        <v>0</v>
      </c>
      <c r="M3104">
        <v>0</v>
      </c>
    </row>
    <row r="3105" spans="2:13" x14ac:dyDescent="0.2">
      <c r="B3105">
        <v>0</v>
      </c>
      <c r="C3105">
        <v>0</v>
      </c>
      <c r="D3105">
        <v>0</v>
      </c>
      <c r="E3105">
        <v>0</v>
      </c>
      <c r="F3105">
        <v>0</v>
      </c>
      <c r="G3105">
        <v>3333333</v>
      </c>
      <c r="H3105">
        <v>0</v>
      </c>
      <c r="I3105">
        <v>0</v>
      </c>
      <c r="J3105">
        <v>0</v>
      </c>
      <c r="K3105">
        <v>0</v>
      </c>
      <c r="L3105">
        <v>0</v>
      </c>
      <c r="M3105">
        <v>0</v>
      </c>
    </row>
    <row r="3106" spans="2:13" x14ac:dyDescent="0.2">
      <c r="B3106">
        <v>0</v>
      </c>
      <c r="C3106">
        <v>0</v>
      </c>
      <c r="D3106">
        <v>0</v>
      </c>
      <c r="E3106">
        <v>0</v>
      </c>
      <c r="F3106">
        <v>0</v>
      </c>
      <c r="G3106">
        <v>3333333</v>
      </c>
      <c r="H3106">
        <v>0</v>
      </c>
      <c r="I3106">
        <v>0</v>
      </c>
      <c r="J3106">
        <v>0</v>
      </c>
      <c r="K3106">
        <v>0</v>
      </c>
      <c r="L3106">
        <v>0</v>
      </c>
      <c r="M3106">
        <v>0</v>
      </c>
    </row>
    <row r="3107" spans="2:13" x14ac:dyDescent="0.2">
      <c r="B3107">
        <v>0</v>
      </c>
      <c r="C3107">
        <v>0</v>
      </c>
      <c r="D3107">
        <v>0</v>
      </c>
      <c r="E3107">
        <v>0</v>
      </c>
      <c r="F3107">
        <v>0</v>
      </c>
      <c r="G3107">
        <v>3333333</v>
      </c>
      <c r="H3107">
        <v>0</v>
      </c>
      <c r="I3107">
        <v>0</v>
      </c>
      <c r="J3107">
        <v>0</v>
      </c>
      <c r="K3107">
        <v>0</v>
      </c>
      <c r="L3107">
        <v>0</v>
      </c>
      <c r="M3107">
        <v>0</v>
      </c>
    </row>
    <row r="3108" spans="2:13" x14ac:dyDescent="0.2">
      <c r="B3108">
        <v>0</v>
      </c>
      <c r="C3108">
        <v>0</v>
      </c>
      <c r="D3108">
        <v>0</v>
      </c>
      <c r="E3108">
        <v>0</v>
      </c>
      <c r="F3108">
        <v>0</v>
      </c>
      <c r="G3108">
        <v>3333333</v>
      </c>
      <c r="H3108">
        <v>0</v>
      </c>
      <c r="I3108">
        <v>0</v>
      </c>
      <c r="J3108">
        <v>0</v>
      </c>
      <c r="K3108">
        <v>0</v>
      </c>
      <c r="L3108">
        <v>0</v>
      </c>
      <c r="M3108">
        <v>0</v>
      </c>
    </row>
    <row r="3109" spans="2:13" x14ac:dyDescent="0.2">
      <c r="B3109">
        <v>0</v>
      </c>
      <c r="C3109">
        <v>0</v>
      </c>
      <c r="D3109">
        <v>0</v>
      </c>
      <c r="E3109">
        <v>0</v>
      </c>
      <c r="F3109">
        <v>0</v>
      </c>
      <c r="G3109">
        <v>3333333</v>
      </c>
      <c r="H3109">
        <v>0</v>
      </c>
      <c r="I3109">
        <v>0</v>
      </c>
      <c r="J3109">
        <v>0</v>
      </c>
      <c r="K3109">
        <v>0</v>
      </c>
      <c r="L3109">
        <v>0</v>
      </c>
      <c r="M3109">
        <v>0</v>
      </c>
    </row>
    <row r="3110" spans="2:13" x14ac:dyDescent="0.2">
      <c r="B3110">
        <v>0</v>
      </c>
      <c r="C3110">
        <v>0</v>
      </c>
      <c r="D3110">
        <v>0</v>
      </c>
      <c r="E3110">
        <v>0</v>
      </c>
      <c r="F3110">
        <v>0</v>
      </c>
      <c r="G3110">
        <v>3333333</v>
      </c>
      <c r="H3110">
        <v>0</v>
      </c>
      <c r="I3110">
        <v>0</v>
      </c>
      <c r="J3110">
        <v>0</v>
      </c>
      <c r="K3110">
        <v>0</v>
      </c>
      <c r="L3110">
        <v>0</v>
      </c>
      <c r="M3110">
        <v>0</v>
      </c>
    </row>
    <row r="3111" spans="2:13" x14ac:dyDescent="0.2">
      <c r="B3111">
        <v>0</v>
      </c>
      <c r="C3111">
        <v>0</v>
      </c>
      <c r="D3111">
        <v>0</v>
      </c>
      <c r="E3111">
        <v>0</v>
      </c>
      <c r="F3111">
        <v>0</v>
      </c>
      <c r="G3111">
        <v>3333333</v>
      </c>
      <c r="H3111">
        <v>0</v>
      </c>
      <c r="I3111">
        <v>0</v>
      </c>
      <c r="J3111">
        <v>0</v>
      </c>
      <c r="K3111">
        <v>0</v>
      </c>
      <c r="L3111">
        <v>0</v>
      </c>
      <c r="M3111">
        <v>0</v>
      </c>
    </row>
    <row r="3112" spans="2:13" x14ac:dyDescent="0.2">
      <c r="B3112">
        <v>0</v>
      </c>
      <c r="C3112">
        <v>0</v>
      </c>
      <c r="D3112">
        <v>0</v>
      </c>
      <c r="E3112">
        <v>0</v>
      </c>
      <c r="F3112">
        <v>0</v>
      </c>
      <c r="G3112">
        <v>3333333</v>
      </c>
      <c r="H3112">
        <v>0</v>
      </c>
      <c r="I3112">
        <v>0</v>
      </c>
      <c r="J3112">
        <v>0</v>
      </c>
      <c r="K3112">
        <v>0</v>
      </c>
      <c r="L3112">
        <v>0</v>
      </c>
      <c r="M3112">
        <v>0</v>
      </c>
    </row>
    <row r="3113" spans="2:13" x14ac:dyDescent="0.2">
      <c r="B3113">
        <v>0</v>
      </c>
      <c r="C3113">
        <v>0</v>
      </c>
      <c r="D3113">
        <v>0</v>
      </c>
      <c r="E3113">
        <v>0</v>
      </c>
      <c r="F3113">
        <v>0</v>
      </c>
      <c r="G3113">
        <v>3333333</v>
      </c>
      <c r="H3113">
        <v>0</v>
      </c>
      <c r="I3113">
        <v>0</v>
      </c>
      <c r="J3113">
        <v>0</v>
      </c>
      <c r="K3113">
        <v>0</v>
      </c>
      <c r="L3113">
        <v>0</v>
      </c>
      <c r="M3113">
        <v>0</v>
      </c>
    </row>
    <row r="3114" spans="2:13" x14ac:dyDescent="0.2">
      <c r="B3114">
        <v>0</v>
      </c>
      <c r="C3114">
        <v>0</v>
      </c>
      <c r="D3114">
        <v>0</v>
      </c>
      <c r="E3114">
        <v>0</v>
      </c>
      <c r="F3114">
        <v>0</v>
      </c>
      <c r="G3114">
        <v>3333333</v>
      </c>
      <c r="H3114">
        <v>0</v>
      </c>
      <c r="I3114">
        <v>0</v>
      </c>
      <c r="J3114">
        <v>0</v>
      </c>
      <c r="K3114">
        <v>0</v>
      </c>
      <c r="L3114">
        <v>0</v>
      </c>
      <c r="M3114">
        <v>0</v>
      </c>
    </row>
    <row r="3115" spans="2:13" x14ac:dyDescent="0.2">
      <c r="B3115">
        <v>0</v>
      </c>
      <c r="C3115">
        <v>0</v>
      </c>
      <c r="D3115">
        <v>0</v>
      </c>
      <c r="E3115">
        <v>0</v>
      </c>
      <c r="F3115">
        <v>0</v>
      </c>
      <c r="G3115">
        <v>3333333</v>
      </c>
      <c r="H3115">
        <v>0</v>
      </c>
      <c r="I3115">
        <v>0</v>
      </c>
      <c r="J3115">
        <v>0</v>
      </c>
      <c r="K3115">
        <v>0</v>
      </c>
      <c r="L3115">
        <v>0</v>
      </c>
      <c r="M3115">
        <v>0</v>
      </c>
    </row>
    <row r="3116" spans="2:13" x14ac:dyDescent="0.2">
      <c r="B3116">
        <v>0</v>
      </c>
      <c r="C3116">
        <v>0</v>
      </c>
      <c r="D3116">
        <v>0</v>
      </c>
      <c r="E3116">
        <v>0</v>
      </c>
      <c r="F3116">
        <v>0</v>
      </c>
      <c r="G3116">
        <v>3333333</v>
      </c>
      <c r="H3116">
        <v>0</v>
      </c>
      <c r="I3116">
        <v>0</v>
      </c>
      <c r="J3116">
        <v>0</v>
      </c>
      <c r="K3116">
        <v>0</v>
      </c>
      <c r="L3116">
        <v>0</v>
      </c>
      <c r="M3116">
        <v>0</v>
      </c>
    </row>
    <row r="3117" spans="2:13" x14ac:dyDescent="0.2">
      <c r="B3117">
        <v>0</v>
      </c>
      <c r="C3117">
        <v>0</v>
      </c>
      <c r="D3117">
        <v>0</v>
      </c>
      <c r="E3117">
        <v>0</v>
      </c>
      <c r="F3117">
        <v>0</v>
      </c>
      <c r="G3117">
        <v>3333333</v>
      </c>
      <c r="H3117">
        <v>0</v>
      </c>
      <c r="I3117">
        <v>0</v>
      </c>
      <c r="J3117">
        <v>0</v>
      </c>
      <c r="K3117">
        <v>0</v>
      </c>
      <c r="L3117">
        <v>0</v>
      </c>
      <c r="M3117">
        <v>0</v>
      </c>
    </row>
    <row r="3118" spans="2:13" x14ac:dyDescent="0.2">
      <c r="B3118">
        <v>0</v>
      </c>
      <c r="C3118">
        <v>0</v>
      </c>
      <c r="D3118">
        <v>0</v>
      </c>
      <c r="E3118">
        <v>0</v>
      </c>
      <c r="F3118">
        <v>0</v>
      </c>
      <c r="G3118">
        <v>3333333</v>
      </c>
      <c r="H3118">
        <v>0</v>
      </c>
      <c r="I3118">
        <v>0</v>
      </c>
      <c r="J3118">
        <v>0</v>
      </c>
      <c r="K3118">
        <v>0</v>
      </c>
      <c r="L3118">
        <v>0</v>
      </c>
      <c r="M3118">
        <v>0</v>
      </c>
    </row>
    <row r="3119" spans="2:13" x14ac:dyDescent="0.2">
      <c r="B3119">
        <v>0</v>
      </c>
      <c r="C3119">
        <v>0</v>
      </c>
      <c r="D3119">
        <v>0</v>
      </c>
      <c r="E3119">
        <v>0</v>
      </c>
      <c r="F3119">
        <v>0</v>
      </c>
      <c r="G3119">
        <v>3333333</v>
      </c>
      <c r="H3119">
        <v>0</v>
      </c>
      <c r="I3119">
        <v>0</v>
      </c>
      <c r="J3119">
        <v>0</v>
      </c>
      <c r="K3119">
        <v>0</v>
      </c>
      <c r="L3119">
        <v>0</v>
      </c>
      <c r="M3119">
        <v>0</v>
      </c>
    </row>
    <row r="3120" spans="2:13" x14ac:dyDescent="0.2">
      <c r="B3120">
        <v>0</v>
      </c>
      <c r="C3120">
        <v>0</v>
      </c>
      <c r="D3120">
        <v>0</v>
      </c>
      <c r="E3120">
        <v>0</v>
      </c>
      <c r="F3120">
        <v>0</v>
      </c>
      <c r="G3120">
        <v>3333333</v>
      </c>
      <c r="H3120">
        <v>0</v>
      </c>
      <c r="I3120">
        <v>0</v>
      </c>
      <c r="J3120">
        <v>0</v>
      </c>
      <c r="K3120">
        <v>0</v>
      </c>
      <c r="L3120">
        <v>0</v>
      </c>
      <c r="M3120">
        <v>0</v>
      </c>
    </row>
    <row r="3121" spans="2:13" x14ac:dyDescent="0.2">
      <c r="B3121">
        <v>0</v>
      </c>
      <c r="C3121">
        <v>0</v>
      </c>
      <c r="D3121">
        <v>0</v>
      </c>
      <c r="E3121">
        <v>0</v>
      </c>
      <c r="F3121">
        <v>0</v>
      </c>
      <c r="G3121">
        <v>3333333</v>
      </c>
      <c r="H3121">
        <v>0</v>
      </c>
      <c r="I3121">
        <v>0</v>
      </c>
      <c r="J3121">
        <v>0</v>
      </c>
      <c r="K3121">
        <v>0</v>
      </c>
      <c r="L3121">
        <v>0</v>
      </c>
      <c r="M3121">
        <v>0</v>
      </c>
    </row>
    <row r="3122" spans="2:13" x14ac:dyDescent="0.2">
      <c r="B3122">
        <v>0</v>
      </c>
      <c r="C3122">
        <v>0</v>
      </c>
      <c r="D3122">
        <v>0</v>
      </c>
      <c r="E3122">
        <v>0</v>
      </c>
      <c r="F3122">
        <v>0</v>
      </c>
      <c r="G3122">
        <v>3333333</v>
      </c>
      <c r="H3122">
        <v>0</v>
      </c>
      <c r="I3122">
        <v>0</v>
      </c>
      <c r="J3122">
        <v>0</v>
      </c>
      <c r="K3122">
        <v>0</v>
      </c>
      <c r="L3122">
        <v>0</v>
      </c>
      <c r="M3122">
        <v>0</v>
      </c>
    </row>
    <row r="3123" spans="2:13" x14ac:dyDescent="0.2">
      <c r="B3123">
        <v>0</v>
      </c>
      <c r="C3123">
        <v>0</v>
      </c>
      <c r="D3123">
        <v>0</v>
      </c>
      <c r="E3123">
        <v>0</v>
      </c>
      <c r="F3123">
        <v>0</v>
      </c>
      <c r="G3123">
        <v>3333333</v>
      </c>
      <c r="H3123">
        <v>0</v>
      </c>
      <c r="I3123">
        <v>0</v>
      </c>
      <c r="J3123">
        <v>0</v>
      </c>
      <c r="K3123">
        <v>0</v>
      </c>
      <c r="L3123">
        <v>0</v>
      </c>
      <c r="M3123">
        <v>0</v>
      </c>
    </row>
    <row r="3124" spans="2:13" x14ac:dyDescent="0.2">
      <c r="B3124">
        <v>0</v>
      </c>
      <c r="C3124">
        <v>0</v>
      </c>
      <c r="D3124">
        <v>0</v>
      </c>
      <c r="E3124">
        <v>0</v>
      </c>
      <c r="F3124">
        <v>0</v>
      </c>
      <c r="G3124">
        <v>3333333</v>
      </c>
      <c r="H3124">
        <v>0</v>
      </c>
      <c r="I3124">
        <v>0</v>
      </c>
      <c r="J3124">
        <v>0</v>
      </c>
      <c r="K3124">
        <v>0</v>
      </c>
      <c r="L3124">
        <v>0</v>
      </c>
      <c r="M3124">
        <v>0</v>
      </c>
    </row>
    <row r="3125" spans="2:13" x14ac:dyDescent="0.2">
      <c r="B3125">
        <v>0</v>
      </c>
      <c r="C3125">
        <v>0</v>
      </c>
      <c r="D3125">
        <v>0</v>
      </c>
      <c r="E3125">
        <v>0</v>
      </c>
      <c r="F3125">
        <v>0</v>
      </c>
      <c r="G3125">
        <v>3333333</v>
      </c>
      <c r="H3125">
        <v>0</v>
      </c>
      <c r="I3125">
        <v>0</v>
      </c>
      <c r="J3125">
        <v>0</v>
      </c>
      <c r="K3125">
        <v>0</v>
      </c>
      <c r="L3125">
        <v>0</v>
      </c>
      <c r="M3125">
        <v>0</v>
      </c>
    </row>
    <row r="3126" spans="2:13" x14ac:dyDescent="0.2">
      <c r="B3126">
        <v>0</v>
      </c>
      <c r="C3126">
        <v>0</v>
      </c>
      <c r="D3126">
        <v>0</v>
      </c>
      <c r="E3126">
        <v>0</v>
      </c>
      <c r="F3126">
        <v>0</v>
      </c>
      <c r="G3126">
        <v>3333333</v>
      </c>
      <c r="H3126">
        <v>0</v>
      </c>
      <c r="I3126">
        <v>0</v>
      </c>
      <c r="J3126">
        <v>0</v>
      </c>
      <c r="K3126">
        <v>0</v>
      </c>
      <c r="L3126">
        <v>0</v>
      </c>
      <c r="M3126">
        <v>0</v>
      </c>
    </row>
    <row r="3127" spans="2:13" x14ac:dyDescent="0.2">
      <c r="B3127">
        <v>0</v>
      </c>
      <c r="C3127">
        <v>0</v>
      </c>
      <c r="D3127">
        <v>0</v>
      </c>
      <c r="E3127">
        <v>0</v>
      </c>
      <c r="F3127">
        <v>0</v>
      </c>
      <c r="G3127">
        <v>3333333</v>
      </c>
      <c r="H3127">
        <v>0</v>
      </c>
      <c r="I3127">
        <v>0</v>
      </c>
      <c r="J3127">
        <v>0</v>
      </c>
      <c r="K3127">
        <v>0</v>
      </c>
      <c r="L3127">
        <v>0</v>
      </c>
      <c r="M3127">
        <v>0</v>
      </c>
    </row>
    <row r="3128" spans="2:13" x14ac:dyDescent="0.2">
      <c r="B3128">
        <v>0</v>
      </c>
      <c r="C3128">
        <v>0</v>
      </c>
      <c r="D3128">
        <v>0</v>
      </c>
      <c r="E3128">
        <v>0</v>
      </c>
      <c r="F3128">
        <v>0</v>
      </c>
      <c r="G3128">
        <v>3333333</v>
      </c>
      <c r="H3128">
        <v>0</v>
      </c>
      <c r="I3128">
        <v>0</v>
      </c>
      <c r="J3128">
        <v>0</v>
      </c>
      <c r="K3128">
        <v>0</v>
      </c>
      <c r="L3128">
        <v>0</v>
      </c>
      <c r="M3128">
        <v>0</v>
      </c>
    </row>
    <row r="3129" spans="2:13" x14ac:dyDescent="0.2">
      <c r="B3129">
        <v>0</v>
      </c>
      <c r="C3129">
        <v>0</v>
      </c>
      <c r="D3129">
        <v>0</v>
      </c>
      <c r="E3129">
        <v>0</v>
      </c>
      <c r="F3129">
        <v>0</v>
      </c>
      <c r="G3129">
        <v>3333333</v>
      </c>
      <c r="H3129">
        <v>0</v>
      </c>
      <c r="I3129">
        <v>0</v>
      </c>
      <c r="J3129">
        <v>0</v>
      </c>
      <c r="K3129">
        <v>0</v>
      </c>
      <c r="L3129">
        <v>0</v>
      </c>
      <c r="M3129">
        <v>0</v>
      </c>
    </row>
    <row r="3130" spans="2:13" x14ac:dyDescent="0.2">
      <c r="B3130">
        <v>0</v>
      </c>
      <c r="C3130">
        <v>0</v>
      </c>
      <c r="D3130">
        <v>0</v>
      </c>
      <c r="E3130">
        <v>0</v>
      </c>
      <c r="F3130">
        <v>0</v>
      </c>
      <c r="G3130">
        <v>3333333</v>
      </c>
      <c r="H3130">
        <v>0</v>
      </c>
      <c r="I3130">
        <v>0</v>
      </c>
      <c r="J3130">
        <v>0</v>
      </c>
      <c r="K3130">
        <v>0</v>
      </c>
      <c r="L3130">
        <v>0</v>
      </c>
      <c r="M3130">
        <v>0</v>
      </c>
    </row>
    <row r="3131" spans="2:13" x14ac:dyDescent="0.2">
      <c r="B3131">
        <v>0</v>
      </c>
      <c r="C3131">
        <v>0</v>
      </c>
      <c r="D3131">
        <v>0</v>
      </c>
      <c r="E3131">
        <v>0</v>
      </c>
      <c r="F3131">
        <v>0</v>
      </c>
      <c r="G3131">
        <v>3333333</v>
      </c>
      <c r="H3131">
        <v>0</v>
      </c>
      <c r="I3131">
        <v>0</v>
      </c>
      <c r="J3131">
        <v>0</v>
      </c>
      <c r="K3131">
        <v>0</v>
      </c>
      <c r="L3131">
        <v>0</v>
      </c>
      <c r="M3131">
        <v>0</v>
      </c>
    </row>
    <row r="3132" spans="2:13" x14ac:dyDescent="0.2">
      <c r="B3132">
        <v>0</v>
      </c>
      <c r="C3132">
        <v>0</v>
      </c>
      <c r="D3132">
        <v>0</v>
      </c>
      <c r="E3132">
        <v>0</v>
      </c>
      <c r="F3132">
        <v>0</v>
      </c>
      <c r="G3132">
        <v>3333333</v>
      </c>
      <c r="H3132">
        <v>0</v>
      </c>
      <c r="I3132">
        <v>0</v>
      </c>
      <c r="J3132">
        <v>0</v>
      </c>
      <c r="K3132">
        <v>0</v>
      </c>
      <c r="L3132">
        <v>0</v>
      </c>
      <c r="M3132">
        <v>0</v>
      </c>
    </row>
    <row r="3133" spans="2:13" x14ac:dyDescent="0.2">
      <c r="B3133">
        <v>0</v>
      </c>
      <c r="C3133">
        <v>0</v>
      </c>
      <c r="D3133">
        <v>0</v>
      </c>
      <c r="E3133">
        <v>0</v>
      </c>
      <c r="F3133">
        <v>0</v>
      </c>
      <c r="G3133">
        <v>3333333</v>
      </c>
      <c r="H3133">
        <v>0</v>
      </c>
      <c r="I3133">
        <v>0</v>
      </c>
      <c r="J3133">
        <v>0</v>
      </c>
      <c r="K3133">
        <v>0</v>
      </c>
      <c r="L3133">
        <v>0</v>
      </c>
      <c r="M3133">
        <v>0</v>
      </c>
    </row>
    <row r="3134" spans="2:13" x14ac:dyDescent="0.2">
      <c r="B3134">
        <v>0</v>
      </c>
      <c r="C3134">
        <v>0</v>
      </c>
      <c r="D3134">
        <v>0</v>
      </c>
      <c r="E3134">
        <v>0</v>
      </c>
      <c r="F3134">
        <v>0</v>
      </c>
      <c r="G3134">
        <v>3333333</v>
      </c>
      <c r="H3134">
        <v>0</v>
      </c>
      <c r="I3134">
        <v>0</v>
      </c>
      <c r="J3134">
        <v>0</v>
      </c>
      <c r="K3134">
        <v>0</v>
      </c>
      <c r="L3134">
        <v>0</v>
      </c>
      <c r="M3134">
        <v>0</v>
      </c>
    </row>
    <row r="3135" spans="2:13" x14ac:dyDescent="0.2">
      <c r="B3135">
        <v>0</v>
      </c>
      <c r="C3135">
        <v>0</v>
      </c>
      <c r="D3135">
        <v>0</v>
      </c>
      <c r="E3135">
        <v>0</v>
      </c>
      <c r="F3135">
        <v>0</v>
      </c>
      <c r="G3135">
        <v>3333333</v>
      </c>
      <c r="H3135">
        <v>0</v>
      </c>
      <c r="I3135">
        <v>0</v>
      </c>
      <c r="J3135">
        <v>0</v>
      </c>
      <c r="K3135">
        <v>0</v>
      </c>
      <c r="L3135">
        <v>0</v>
      </c>
      <c r="M3135">
        <v>0</v>
      </c>
    </row>
    <row r="3136" spans="2:13" x14ac:dyDescent="0.2">
      <c r="B3136">
        <v>0</v>
      </c>
      <c r="C3136">
        <v>0</v>
      </c>
      <c r="D3136">
        <v>0</v>
      </c>
      <c r="E3136">
        <v>0</v>
      </c>
      <c r="F3136">
        <v>0</v>
      </c>
      <c r="G3136">
        <v>3333333</v>
      </c>
      <c r="H3136">
        <v>0</v>
      </c>
      <c r="I3136">
        <v>0</v>
      </c>
      <c r="J3136">
        <v>0</v>
      </c>
      <c r="K3136">
        <v>0</v>
      </c>
      <c r="L3136">
        <v>0</v>
      </c>
      <c r="M3136">
        <v>0</v>
      </c>
    </row>
    <row r="3137" spans="2:13" x14ac:dyDescent="0.2">
      <c r="B3137">
        <v>0</v>
      </c>
      <c r="C3137">
        <v>0</v>
      </c>
      <c r="D3137">
        <v>0</v>
      </c>
      <c r="E3137">
        <v>0</v>
      </c>
      <c r="F3137">
        <v>0</v>
      </c>
      <c r="G3137">
        <v>3333333</v>
      </c>
      <c r="H3137">
        <v>0</v>
      </c>
      <c r="I3137">
        <v>0</v>
      </c>
      <c r="J3137">
        <v>0</v>
      </c>
      <c r="K3137">
        <v>0</v>
      </c>
      <c r="L3137">
        <v>0</v>
      </c>
      <c r="M3137">
        <v>0</v>
      </c>
    </row>
    <row r="3138" spans="2:13" x14ac:dyDescent="0.2">
      <c r="B3138">
        <v>0</v>
      </c>
      <c r="C3138">
        <v>0</v>
      </c>
      <c r="D3138">
        <v>0</v>
      </c>
      <c r="E3138">
        <v>0</v>
      </c>
      <c r="F3138">
        <v>0</v>
      </c>
      <c r="G3138">
        <v>3333333</v>
      </c>
      <c r="H3138">
        <v>0</v>
      </c>
      <c r="I3138">
        <v>0</v>
      </c>
      <c r="J3138">
        <v>0</v>
      </c>
      <c r="K3138">
        <v>0</v>
      </c>
      <c r="L3138">
        <v>0</v>
      </c>
      <c r="M3138">
        <v>0</v>
      </c>
    </row>
    <row r="3139" spans="2:13" x14ac:dyDescent="0.2">
      <c r="B3139">
        <v>0</v>
      </c>
      <c r="C3139">
        <v>0</v>
      </c>
      <c r="D3139">
        <v>0</v>
      </c>
      <c r="E3139">
        <v>0</v>
      </c>
      <c r="F3139">
        <v>0</v>
      </c>
      <c r="G3139">
        <v>3333333</v>
      </c>
      <c r="H3139">
        <v>0</v>
      </c>
      <c r="I3139">
        <v>0</v>
      </c>
      <c r="J3139">
        <v>0</v>
      </c>
      <c r="K3139">
        <v>0</v>
      </c>
      <c r="L3139">
        <v>0</v>
      </c>
      <c r="M3139">
        <v>0</v>
      </c>
    </row>
    <row r="3140" spans="2:13" x14ac:dyDescent="0.2">
      <c r="B3140">
        <v>0</v>
      </c>
      <c r="C3140">
        <v>0</v>
      </c>
      <c r="D3140">
        <v>0</v>
      </c>
      <c r="E3140">
        <v>0</v>
      </c>
      <c r="F3140">
        <v>0</v>
      </c>
      <c r="G3140">
        <v>3333333</v>
      </c>
      <c r="H3140">
        <v>0</v>
      </c>
      <c r="I3140">
        <v>0</v>
      </c>
      <c r="J3140">
        <v>0</v>
      </c>
      <c r="K3140">
        <v>0</v>
      </c>
      <c r="L3140">
        <v>0</v>
      </c>
      <c r="M3140">
        <v>0</v>
      </c>
    </row>
    <row r="3141" spans="2:13" x14ac:dyDescent="0.2">
      <c r="B3141">
        <v>0</v>
      </c>
      <c r="C3141">
        <v>0</v>
      </c>
      <c r="D3141">
        <v>0</v>
      </c>
      <c r="E3141">
        <v>0</v>
      </c>
      <c r="F3141">
        <v>0</v>
      </c>
      <c r="G3141">
        <v>3333333</v>
      </c>
      <c r="H3141">
        <v>0</v>
      </c>
      <c r="I3141">
        <v>0</v>
      </c>
      <c r="J3141">
        <v>0</v>
      </c>
      <c r="K3141">
        <v>0</v>
      </c>
      <c r="L3141">
        <v>0</v>
      </c>
      <c r="M3141">
        <v>0</v>
      </c>
    </row>
    <row r="3142" spans="2:13" x14ac:dyDescent="0.2">
      <c r="B3142">
        <v>0</v>
      </c>
      <c r="C3142">
        <v>0</v>
      </c>
      <c r="D3142">
        <v>0</v>
      </c>
      <c r="E3142">
        <v>0</v>
      </c>
      <c r="F3142">
        <v>0</v>
      </c>
      <c r="G3142">
        <v>3333333</v>
      </c>
      <c r="H3142">
        <v>0</v>
      </c>
      <c r="I3142">
        <v>0</v>
      </c>
      <c r="J3142">
        <v>0</v>
      </c>
      <c r="K3142">
        <v>0</v>
      </c>
      <c r="L3142">
        <v>0</v>
      </c>
      <c r="M3142">
        <v>0</v>
      </c>
    </row>
    <row r="3143" spans="2:13" x14ac:dyDescent="0.2">
      <c r="B3143">
        <v>0</v>
      </c>
      <c r="C3143">
        <v>0</v>
      </c>
      <c r="D3143">
        <v>0</v>
      </c>
      <c r="E3143">
        <v>0</v>
      </c>
      <c r="F3143">
        <v>0</v>
      </c>
      <c r="G3143">
        <v>3333333</v>
      </c>
      <c r="H3143">
        <v>0</v>
      </c>
      <c r="I3143">
        <v>0</v>
      </c>
      <c r="J3143">
        <v>0</v>
      </c>
      <c r="K3143">
        <v>0</v>
      </c>
      <c r="L3143">
        <v>0</v>
      </c>
      <c r="M3143">
        <v>0</v>
      </c>
    </row>
    <row r="3144" spans="2:13" x14ac:dyDescent="0.2">
      <c r="B3144">
        <v>0</v>
      </c>
      <c r="C3144">
        <v>0</v>
      </c>
      <c r="D3144">
        <v>0</v>
      </c>
      <c r="E3144">
        <v>0</v>
      </c>
      <c r="F3144">
        <v>0</v>
      </c>
      <c r="G3144">
        <v>3333333</v>
      </c>
      <c r="H3144">
        <v>0</v>
      </c>
      <c r="I3144">
        <v>0</v>
      </c>
      <c r="J3144">
        <v>0</v>
      </c>
      <c r="K3144">
        <v>0</v>
      </c>
      <c r="L3144">
        <v>0</v>
      </c>
      <c r="M3144">
        <v>0</v>
      </c>
    </row>
    <row r="3145" spans="2:13" x14ac:dyDescent="0.2">
      <c r="B3145">
        <v>0</v>
      </c>
      <c r="C3145">
        <v>0</v>
      </c>
      <c r="D3145">
        <v>0</v>
      </c>
      <c r="E3145">
        <v>0</v>
      </c>
      <c r="F3145">
        <v>0</v>
      </c>
      <c r="G3145">
        <v>3333333</v>
      </c>
      <c r="H3145">
        <v>0</v>
      </c>
      <c r="I3145">
        <v>0</v>
      </c>
      <c r="J3145">
        <v>0</v>
      </c>
      <c r="K3145">
        <v>0</v>
      </c>
      <c r="L3145">
        <v>0</v>
      </c>
      <c r="M3145">
        <v>0</v>
      </c>
    </row>
    <row r="3146" spans="2:13" x14ac:dyDescent="0.2">
      <c r="B3146">
        <v>0</v>
      </c>
      <c r="C3146">
        <v>0</v>
      </c>
      <c r="D3146">
        <v>0</v>
      </c>
      <c r="E3146">
        <v>0</v>
      </c>
      <c r="F3146">
        <v>0</v>
      </c>
      <c r="G3146">
        <v>3333333</v>
      </c>
      <c r="H3146">
        <v>0</v>
      </c>
      <c r="I3146">
        <v>0</v>
      </c>
      <c r="J3146">
        <v>0</v>
      </c>
      <c r="K3146">
        <v>0</v>
      </c>
      <c r="L3146">
        <v>0</v>
      </c>
      <c r="M3146">
        <v>0</v>
      </c>
    </row>
    <row r="3147" spans="2:13" x14ac:dyDescent="0.2">
      <c r="B3147">
        <v>0</v>
      </c>
      <c r="C3147">
        <v>0</v>
      </c>
      <c r="D3147">
        <v>0</v>
      </c>
      <c r="E3147">
        <v>0</v>
      </c>
      <c r="F3147">
        <v>0</v>
      </c>
      <c r="G3147">
        <v>3333333</v>
      </c>
      <c r="H3147">
        <v>0</v>
      </c>
      <c r="I3147">
        <v>0</v>
      </c>
      <c r="J3147">
        <v>0</v>
      </c>
      <c r="K3147">
        <v>0</v>
      </c>
      <c r="L3147">
        <v>0</v>
      </c>
      <c r="M3147">
        <v>0</v>
      </c>
    </row>
    <row r="3148" spans="2:13" x14ac:dyDescent="0.2">
      <c r="B3148">
        <v>0</v>
      </c>
      <c r="C3148">
        <v>0</v>
      </c>
      <c r="D3148">
        <v>0</v>
      </c>
      <c r="E3148">
        <v>0</v>
      </c>
      <c r="F3148">
        <v>0</v>
      </c>
      <c r="G3148">
        <v>3333333</v>
      </c>
      <c r="H3148">
        <v>0</v>
      </c>
      <c r="I3148">
        <v>0</v>
      </c>
      <c r="J3148">
        <v>0</v>
      </c>
      <c r="K3148">
        <v>0</v>
      </c>
      <c r="L3148">
        <v>0</v>
      </c>
      <c r="M3148">
        <v>0</v>
      </c>
    </row>
    <row r="3149" spans="2:13" x14ac:dyDescent="0.2">
      <c r="B3149">
        <v>0</v>
      </c>
      <c r="C3149">
        <v>0</v>
      </c>
      <c r="D3149">
        <v>0</v>
      </c>
      <c r="E3149">
        <v>0</v>
      </c>
      <c r="F3149">
        <v>0</v>
      </c>
      <c r="G3149">
        <v>3333333</v>
      </c>
      <c r="H3149">
        <v>0</v>
      </c>
      <c r="I3149">
        <v>0</v>
      </c>
      <c r="J3149">
        <v>0</v>
      </c>
      <c r="K3149">
        <v>0</v>
      </c>
      <c r="L3149">
        <v>0</v>
      </c>
      <c r="M3149">
        <v>0</v>
      </c>
    </row>
    <row r="3150" spans="2:13" x14ac:dyDescent="0.2">
      <c r="B3150">
        <v>0</v>
      </c>
      <c r="C3150">
        <v>0</v>
      </c>
      <c r="D3150">
        <v>0</v>
      </c>
      <c r="E3150">
        <v>0</v>
      </c>
      <c r="F3150">
        <v>0</v>
      </c>
      <c r="G3150">
        <v>3333333</v>
      </c>
      <c r="H3150">
        <v>0</v>
      </c>
      <c r="I3150">
        <v>0</v>
      </c>
      <c r="J3150">
        <v>0</v>
      </c>
      <c r="K3150">
        <v>0</v>
      </c>
      <c r="L3150">
        <v>0</v>
      </c>
      <c r="M3150">
        <v>0</v>
      </c>
    </row>
    <row r="3151" spans="2:13" x14ac:dyDescent="0.2">
      <c r="B3151">
        <v>0</v>
      </c>
      <c r="C3151">
        <v>0</v>
      </c>
      <c r="D3151">
        <v>0</v>
      </c>
      <c r="E3151">
        <v>0</v>
      </c>
      <c r="F3151">
        <v>0</v>
      </c>
      <c r="G3151">
        <v>3333333</v>
      </c>
      <c r="H3151">
        <v>0</v>
      </c>
      <c r="I3151">
        <v>0</v>
      </c>
      <c r="J3151">
        <v>0</v>
      </c>
      <c r="K3151">
        <v>0</v>
      </c>
      <c r="L3151">
        <v>0</v>
      </c>
      <c r="M3151">
        <v>0</v>
      </c>
    </row>
    <row r="3152" spans="2:13" x14ac:dyDescent="0.2">
      <c r="B3152">
        <v>0</v>
      </c>
      <c r="C3152">
        <v>0</v>
      </c>
      <c r="D3152">
        <v>0</v>
      </c>
      <c r="E3152">
        <v>0</v>
      </c>
      <c r="F3152">
        <v>0</v>
      </c>
      <c r="G3152">
        <v>3333333</v>
      </c>
      <c r="H3152">
        <v>0</v>
      </c>
      <c r="I3152">
        <v>0</v>
      </c>
      <c r="J3152">
        <v>0</v>
      </c>
      <c r="K3152">
        <v>0</v>
      </c>
      <c r="L3152">
        <v>0</v>
      </c>
      <c r="M3152">
        <v>0</v>
      </c>
    </row>
    <row r="3153" spans="2:13" x14ac:dyDescent="0.2">
      <c r="B3153">
        <v>0</v>
      </c>
      <c r="C3153">
        <v>0</v>
      </c>
      <c r="D3153">
        <v>0</v>
      </c>
      <c r="E3153">
        <v>0</v>
      </c>
      <c r="F3153">
        <v>0</v>
      </c>
      <c r="G3153">
        <v>3333333</v>
      </c>
      <c r="H3153">
        <v>0</v>
      </c>
      <c r="I3153">
        <v>0</v>
      </c>
      <c r="J3153">
        <v>0</v>
      </c>
      <c r="K3153">
        <v>0</v>
      </c>
      <c r="L3153">
        <v>0</v>
      </c>
      <c r="M3153">
        <v>0</v>
      </c>
    </row>
    <row r="3154" spans="2:13" x14ac:dyDescent="0.2">
      <c r="B3154">
        <v>0</v>
      </c>
      <c r="C3154">
        <v>0</v>
      </c>
      <c r="D3154">
        <v>0</v>
      </c>
      <c r="E3154">
        <v>0</v>
      </c>
      <c r="F3154">
        <v>0</v>
      </c>
      <c r="G3154">
        <v>3333333</v>
      </c>
      <c r="H3154">
        <v>0</v>
      </c>
      <c r="I3154">
        <v>0</v>
      </c>
      <c r="J3154">
        <v>0</v>
      </c>
      <c r="K3154">
        <v>0</v>
      </c>
      <c r="L3154">
        <v>0</v>
      </c>
      <c r="M3154">
        <v>0</v>
      </c>
    </row>
    <row r="3155" spans="2:13" x14ac:dyDescent="0.2">
      <c r="B3155">
        <v>0</v>
      </c>
      <c r="C3155">
        <v>0</v>
      </c>
      <c r="D3155">
        <v>0</v>
      </c>
      <c r="E3155">
        <v>0</v>
      </c>
      <c r="F3155">
        <v>0</v>
      </c>
      <c r="G3155">
        <v>3333333</v>
      </c>
      <c r="H3155">
        <v>0</v>
      </c>
      <c r="I3155">
        <v>0</v>
      </c>
      <c r="J3155">
        <v>0</v>
      </c>
      <c r="K3155">
        <v>0</v>
      </c>
      <c r="L3155">
        <v>0</v>
      </c>
      <c r="M3155">
        <v>0</v>
      </c>
    </row>
    <row r="3156" spans="2:13" x14ac:dyDescent="0.2">
      <c r="B3156">
        <v>0</v>
      </c>
      <c r="C3156">
        <v>0</v>
      </c>
      <c r="D3156">
        <v>0</v>
      </c>
      <c r="E3156">
        <v>0</v>
      </c>
      <c r="F3156">
        <v>0</v>
      </c>
      <c r="G3156">
        <v>3333333</v>
      </c>
      <c r="H3156">
        <v>0</v>
      </c>
      <c r="I3156">
        <v>0</v>
      </c>
      <c r="J3156">
        <v>0</v>
      </c>
      <c r="K3156">
        <v>0</v>
      </c>
      <c r="L3156">
        <v>0</v>
      </c>
      <c r="M3156">
        <v>0</v>
      </c>
    </row>
    <row r="3157" spans="2:13" x14ac:dyDescent="0.2">
      <c r="B3157">
        <v>0</v>
      </c>
      <c r="C3157">
        <v>0</v>
      </c>
      <c r="D3157">
        <v>0</v>
      </c>
      <c r="E3157">
        <v>0</v>
      </c>
      <c r="F3157">
        <v>0</v>
      </c>
      <c r="G3157">
        <v>3333333</v>
      </c>
      <c r="H3157">
        <v>0</v>
      </c>
      <c r="I3157">
        <v>0</v>
      </c>
      <c r="J3157">
        <v>0</v>
      </c>
      <c r="K3157">
        <v>0</v>
      </c>
      <c r="L3157">
        <v>0</v>
      </c>
      <c r="M3157">
        <v>0</v>
      </c>
    </row>
    <row r="3158" spans="2:13" x14ac:dyDescent="0.2">
      <c r="B3158">
        <v>0</v>
      </c>
      <c r="C3158">
        <v>0</v>
      </c>
      <c r="D3158">
        <v>0</v>
      </c>
      <c r="E3158">
        <v>0</v>
      </c>
      <c r="F3158">
        <v>0</v>
      </c>
      <c r="G3158">
        <v>3333333</v>
      </c>
      <c r="H3158">
        <v>0</v>
      </c>
      <c r="I3158">
        <v>0</v>
      </c>
      <c r="J3158">
        <v>0</v>
      </c>
      <c r="K3158">
        <v>0</v>
      </c>
      <c r="L3158">
        <v>0</v>
      </c>
      <c r="M3158">
        <v>0</v>
      </c>
    </row>
    <row r="3159" spans="2:13" x14ac:dyDescent="0.2">
      <c r="B3159">
        <v>0</v>
      </c>
      <c r="C3159">
        <v>0</v>
      </c>
      <c r="D3159">
        <v>0</v>
      </c>
      <c r="E3159">
        <v>0</v>
      </c>
      <c r="F3159">
        <v>0</v>
      </c>
      <c r="G3159">
        <v>3333333</v>
      </c>
      <c r="H3159">
        <v>0</v>
      </c>
      <c r="I3159">
        <v>0</v>
      </c>
      <c r="J3159">
        <v>0</v>
      </c>
      <c r="K3159">
        <v>0</v>
      </c>
      <c r="L3159">
        <v>0</v>
      </c>
      <c r="M3159">
        <v>0</v>
      </c>
    </row>
    <row r="3160" spans="2:13" x14ac:dyDescent="0.2">
      <c r="B3160">
        <v>0</v>
      </c>
      <c r="C3160">
        <v>0</v>
      </c>
      <c r="D3160">
        <v>0</v>
      </c>
      <c r="E3160">
        <v>0</v>
      </c>
      <c r="F3160">
        <v>0</v>
      </c>
      <c r="G3160">
        <v>3333333</v>
      </c>
      <c r="H3160">
        <v>0</v>
      </c>
      <c r="I3160">
        <v>0</v>
      </c>
      <c r="J3160">
        <v>0</v>
      </c>
      <c r="K3160">
        <v>0</v>
      </c>
      <c r="L3160">
        <v>0</v>
      </c>
      <c r="M3160">
        <v>0</v>
      </c>
    </row>
    <row r="3161" spans="2:13" x14ac:dyDescent="0.2">
      <c r="B3161">
        <v>0</v>
      </c>
      <c r="C3161">
        <v>0</v>
      </c>
      <c r="D3161">
        <v>0</v>
      </c>
      <c r="E3161">
        <v>0</v>
      </c>
      <c r="F3161">
        <v>0</v>
      </c>
      <c r="G3161">
        <v>3333333</v>
      </c>
      <c r="H3161">
        <v>0</v>
      </c>
      <c r="I3161">
        <v>0</v>
      </c>
      <c r="J3161">
        <v>0</v>
      </c>
      <c r="K3161">
        <v>0</v>
      </c>
      <c r="L3161">
        <v>0</v>
      </c>
      <c r="M3161">
        <v>0</v>
      </c>
    </row>
    <row r="3162" spans="2:13" x14ac:dyDescent="0.2">
      <c r="B3162">
        <v>0</v>
      </c>
      <c r="C3162">
        <v>0</v>
      </c>
      <c r="D3162">
        <v>0</v>
      </c>
      <c r="E3162">
        <v>0</v>
      </c>
      <c r="F3162">
        <v>0</v>
      </c>
      <c r="G3162">
        <v>3333333</v>
      </c>
      <c r="H3162">
        <v>0</v>
      </c>
      <c r="I3162">
        <v>0</v>
      </c>
      <c r="J3162">
        <v>0</v>
      </c>
      <c r="K3162">
        <v>0</v>
      </c>
      <c r="L3162">
        <v>0</v>
      </c>
      <c r="M3162">
        <v>0</v>
      </c>
    </row>
    <row r="3163" spans="2:13" x14ac:dyDescent="0.2">
      <c r="B3163">
        <v>0</v>
      </c>
      <c r="C3163">
        <v>0</v>
      </c>
      <c r="D3163">
        <v>0</v>
      </c>
      <c r="E3163">
        <v>0</v>
      </c>
      <c r="F3163">
        <v>0</v>
      </c>
      <c r="G3163">
        <v>3333333</v>
      </c>
      <c r="H3163">
        <v>0</v>
      </c>
      <c r="I3163">
        <v>0</v>
      </c>
      <c r="J3163">
        <v>0</v>
      </c>
      <c r="K3163">
        <v>0</v>
      </c>
      <c r="L3163">
        <v>0</v>
      </c>
      <c r="M3163">
        <v>0</v>
      </c>
    </row>
    <row r="3164" spans="2:13" x14ac:dyDescent="0.2">
      <c r="B3164">
        <v>0</v>
      </c>
      <c r="C3164">
        <v>0</v>
      </c>
      <c r="D3164">
        <v>0</v>
      </c>
      <c r="E3164">
        <v>0</v>
      </c>
      <c r="F3164">
        <v>0</v>
      </c>
      <c r="G3164">
        <v>3333333</v>
      </c>
      <c r="H3164">
        <v>0</v>
      </c>
      <c r="I3164">
        <v>0</v>
      </c>
      <c r="J3164">
        <v>0</v>
      </c>
      <c r="K3164">
        <v>0</v>
      </c>
      <c r="L3164">
        <v>0</v>
      </c>
      <c r="M3164">
        <v>0</v>
      </c>
    </row>
    <row r="3165" spans="2:13" x14ac:dyDescent="0.2">
      <c r="B3165">
        <v>0</v>
      </c>
      <c r="C3165">
        <v>0</v>
      </c>
      <c r="D3165">
        <v>0</v>
      </c>
      <c r="E3165">
        <v>0</v>
      </c>
      <c r="F3165">
        <v>0</v>
      </c>
      <c r="G3165">
        <v>3333333</v>
      </c>
      <c r="H3165">
        <v>0</v>
      </c>
      <c r="I3165">
        <v>0</v>
      </c>
      <c r="J3165">
        <v>0</v>
      </c>
      <c r="K3165">
        <v>0</v>
      </c>
      <c r="L3165">
        <v>0</v>
      </c>
      <c r="M3165">
        <v>0</v>
      </c>
    </row>
    <row r="3166" spans="2:13" x14ac:dyDescent="0.2">
      <c r="B3166">
        <v>0</v>
      </c>
      <c r="C3166">
        <v>0</v>
      </c>
      <c r="D3166">
        <v>0</v>
      </c>
      <c r="E3166">
        <v>0</v>
      </c>
      <c r="F3166">
        <v>0</v>
      </c>
      <c r="G3166">
        <v>3333333</v>
      </c>
      <c r="H3166">
        <v>0</v>
      </c>
      <c r="I3166">
        <v>0</v>
      </c>
      <c r="J3166">
        <v>0</v>
      </c>
      <c r="K3166">
        <v>0</v>
      </c>
      <c r="L3166">
        <v>0</v>
      </c>
      <c r="M3166">
        <v>0</v>
      </c>
    </row>
    <row r="3167" spans="2:13" x14ac:dyDescent="0.2">
      <c r="B3167">
        <v>0</v>
      </c>
      <c r="C3167">
        <v>0</v>
      </c>
      <c r="D3167">
        <v>0</v>
      </c>
      <c r="E3167">
        <v>0</v>
      </c>
      <c r="F3167">
        <v>0</v>
      </c>
      <c r="G3167">
        <v>3333333</v>
      </c>
      <c r="H3167">
        <v>0</v>
      </c>
      <c r="I3167">
        <v>0</v>
      </c>
      <c r="J3167">
        <v>0</v>
      </c>
      <c r="K3167">
        <v>0</v>
      </c>
      <c r="L3167">
        <v>0</v>
      </c>
      <c r="M3167">
        <v>0</v>
      </c>
    </row>
    <row r="3168" spans="2:13" x14ac:dyDescent="0.2">
      <c r="B3168">
        <v>0</v>
      </c>
      <c r="C3168">
        <v>0</v>
      </c>
      <c r="D3168">
        <v>0</v>
      </c>
      <c r="E3168">
        <v>0</v>
      </c>
      <c r="F3168">
        <v>0</v>
      </c>
      <c r="G3168">
        <v>3333333</v>
      </c>
      <c r="H3168">
        <v>0</v>
      </c>
      <c r="I3168">
        <v>0</v>
      </c>
      <c r="J3168">
        <v>0</v>
      </c>
      <c r="K3168">
        <v>0</v>
      </c>
      <c r="L3168">
        <v>0</v>
      </c>
      <c r="M3168">
        <v>0</v>
      </c>
    </row>
    <row r="3169" spans="2:13" x14ac:dyDescent="0.2">
      <c r="B3169">
        <v>0</v>
      </c>
      <c r="C3169">
        <v>0</v>
      </c>
      <c r="D3169">
        <v>0</v>
      </c>
      <c r="E3169">
        <v>0</v>
      </c>
      <c r="F3169">
        <v>0</v>
      </c>
      <c r="G3169">
        <v>3333333</v>
      </c>
      <c r="H3169">
        <v>0</v>
      </c>
      <c r="I3169">
        <v>0</v>
      </c>
      <c r="J3169">
        <v>0</v>
      </c>
      <c r="K3169">
        <v>0</v>
      </c>
      <c r="L3169">
        <v>0</v>
      </c>
      <c r="M3169">
        <v>0</v>
      </c>
    </row>
    <row r="3170" spans="2:13" x14ac:dyDescent="0.2">
      <c r="B3170">
        <v>0</v>
      </c>
      <c r="C3170">
        <v>0</v>
      </c>
      <c r="D3170">
        <v>0</v>
      </c>
      <c r="E3170">
        <v>0</v>
      </c>
      <c r="F3170">
        <v>0</v>
      </c>
      <c r="G3170">
        <v>3333333</v>
      </c>
      <c r="H3170">
        <v>0</v>
      </c>
      <c r="I3170">
        <v>0</v>
      </c>
      <c r="J3170">
        <v>0</v>
      </c>
      <c r="K3170">
        <v>0</v>
      </c>
      <c r="L3170">
        <v>0</v>
      </c>
      <c r="M3170">
        <v>0</v>
      </c>
    </row>
    <row r="3171" spans="2:13" x14ac:dyDescent="0.2">
      <c r="B3171">
        <v>0</v>
      </c>
      <c r="C3171">
        <v>0</v>
      </c>
      <c r="D3171">
        <v>0</v>
      </c>
      <c r="E3171">
        <v>0</v>
      </c>
      <c r="F3171">
        <v>0</v>
      </c>
      <c r="G3171">
        <v>3333333</v>
      </c>
      <c r="H3171">
        <v>0</v>
      </c>
      <c r="I3171">
        <v>0</v>
      </c>
      <c r="J3171">
        <v>0</v>
      </c>
      <c r="K3171">
        <v>0</v>
      </c>
      <c r="L3171">
        <v>0</v>
      </c>
      <c r="M3171">
        <v>0</v>
      </c>
    </row>
    <row r="3172" spans="2:13" x14ac:dyDescent="0.2">
      <c r="B3172">
        <v>0</v>
      </c>
      <c r="C3172">
        <v>0</v>
      </c>
      <c r="D3172">
        <v>0</v>
      </c>
      <c r="E3172">
        <v>0</v>
      </c>
      <c r="F3172">
        <v>0</v>
      </c>
      <c r="G3172">
        <v>3333333</v>
      </c>
      <c r="H3172">
        <v>0</v>
      </c>
      <c r="I3172">
        <v>0</v>
      </c>
      <c r="J3172">
        <v>0</v>
      </c>
      <c r="K3172">
        <v>0</v>
      </c>
      <c r="L3172">
        <v>0</v>
      </c>
      <c r="M3172">
        <v>0</v>
      </c>
    </row>
    <row r="3173" spans="2:13" x14ac:dyDescent="0.2">
      <c r="B3173">
        <v>0</v>
      </c>
      <c r="C3173">
        <v>0</v>
      </c>
      <c r="D3173">
        <v>0</v>
      </c>
      <c r="E3173">
        <v>0</v>
      </c>
      <c r="F3173">
        <v>0</v>
      </c>
      <c r="G3173">
        <v>3333333</v>
      </c>
      <c r="H3173">
        <v>0</v>
      </c>
      <c r="I3173">
        <v>0</v>
      </c>
      <c r="J3173">
        <v>0</v>
      </c>
      <c r="K3173">
        <v>0</v>
      </c>
      <c r="L3173">
        <v>0</v>
      </c>
      <c r="M3173">
        <v>0</v>
      </c>
    </row>
    <row r="3174" spans="2:13" x14ac:dyDescent="0.2">
      <c r="B3174">
        <v>0</v>
      </c>
      <c r="C3174">
        <v>0</v>
      </c>
      <c r="D3174">
        <v>0</v>
      </c>
      <c r="E3174">
        <v>0</v>
      </c>
      <c r="F3174">
        <v>0</v>
      </c>
      <c r="G3174">
        <v>3333333</v>
      </c>
      <c r="H3174">
        <v>0</v>
      </c>
      <c r="I3174">
        <v>0</v>
      </c>
      <c r="J3174">
        <v>0</v>
      </c>
      <c r="K3174">
        <v>0</v>
      </c>
      <c r="L3174">
        <v>0</v>
      </c>
      <c r="M3174">
        <v>0</v>
      </c>
    </row>
    <row r="3175" spans="2:13" x14ac:dyDescent="0.2">
      <c r="B3175">
        <v>0</v>
      </c>
      <c r="C3175">
        <v>0</v>
      </c>
      <c r="D3175">
        <v>0</v>
      </c>
      <c r="E3175">
        <v>0</v>
      </c>
      <c r="F3175">
        <v>0</v>
      </c>
      <c r="G3175">
        <v>3333333</v>
      </c>
      <c r="H3175">
        <v>0</v>
      </c>
      <c r="I3175">
        <v>0</v>
      </c>
      <c r="J3175">
        <v>0</v>
      </c>
      <c r="K3175">
        <v>0</v>
      </c>
      <c r="L3175">
        <v>0</v>
      </c>
      <c r="M3175">
        <v>0</v>
      </c>
    </row>
    <row r="3176" spans="2:13" x14ac:dyDescent="0.2">
      <c r="B3176">
        <v>0</v>
      </c>
      <c r="C3176">
        <v>0</v>
      </c>
      <c r="D3176">
        <v>0</v>
      </c>
      <c r="E3176">
        <v>0</v>
      </c>
      <c r="F3176">
        <v>0</v>
      </c>
      <c r="G3176">
        <v>3333333</v>
      </c>
      <c r="H3176">
        <v>0</v>
      </c>
      <c r="I3176">
        <v>0</v>
      </c>
      <c r="J3176">
        <v>0</v>
      </c>
      <c r="K3176">
        <v>0</v>
      </c>
      <c r="L3176">
        <v>0</v>
      </c>
      <c r="M3176">
        <v>0</v>
      </c>
    </row>
    <row r="3177" spans="2:13" x14ac:dyDescent="0.2">
      <c r="B3177">
        <v>0</v>
      </c>
      <c r="C3177">
        <v>0</v>
      </c>
      <c r="D3177">
        <v>0</v>
      </c>
      <c r="E3177">
        <v>0</v>
      </c>
      <c r="F3177">
        <v>0</v>
      </c>
      <c r="G3177">
        <v>3333333</v>
      </c>
      <c r="H3177">
        <v>0</v>
      </c>
      <c r="I3177">
        <v>0</v>
      </c>
      <c r="J3177">
        <v>0</v>
      </c>
      <c r="K3177">
        <v>0</v>
      </c>
      <c r="L3177">
        <v>0</v>
      </c>
      <c r="M3177">
        <v>0</v>
      </c>
    </row>
    <row r="3178" spans="2:13" x14ac:dyDescent="0.2">
      <c r="B3178">
        <v>0</v>
      </c>
      <c r="C3178">
        <v>0</v>
      </c>
      <c r="D3178">
        <v>0</v>
      </c>
      <c r="E3178">
        <v>0</v>
      </c>
      <c r="F3178">
        <v>0</v>
      </c>
      <c r="G3178">
        <v>3333333</v>
      </c>
      <c r="H3178">
        <v>0</v>
      </c>
      <c r="I3178">
        <v>0</v>
      </c>
      <c r="J3178">
        <v>0</v>
      </c>
      <c r="K3178">
        <v>0</v>
      </c>
      <c r="L3178">
        <v>0</v>
      </c>
      <c r="M3178">
        <v>0</v>
      </c>
    </row>
    <row r="3179" spans="2:13" x14ac:dyDescent="0.2">
      <c r="B3179">
        <v>0</v>
      </c>
      <c r="C3179">
        <v>0</v>
      </c>
      <c r="D3179">
        <v>0</v>
      </c>
      <c r="E3179">
        <v>0</v>
      </c>
      <c r="F3179">
        <v>0</v>
      </c>
      <c r="G3179">
        <v>3333333</v>
      </c>
      <c r="H3179">
        <v>0</v>
      </c>
      <c r="I3179">
        <v>0</v>
      </c>
      <c r="J3179">
        <v>0</v>
      </c>
      <c r="K3179">
        <v>0</v>
      </c>
      <c r="L3179">
        <v>0</v>
      </c>
      <c r="M3179">
        <v>0</v>
      </c>
    </row>
    <row r="3180" spans="2:13" x14ac:dyDescent="0.2">
      <c r="B3180">
        <v>0</v>
      </c>
      <c r="C3180">
        <v>0</v>
      </c>
      <c r="D3180">
        <v>0</v>
      </c>
      <c r="E3180">
        <v>0</v>
      </c>
      <c r="F3180">
        <v>0</v>
      </c>
      <c r="G3180">
        <v>3333333</v>
      </c>
      <c r="H3180">
        <v>0</v>
      </c>
      <c r="I3180">
        <v>0</v>
      </c>
      <c r="J3180">
        <v>0</v>
      </c>
      <c r="K3180">
        <v>0</v>
      </c>
      <c r="L3180">
        <v>0</v>
      </c>
      <c r="M3180">
        <v>0</v>
      </c>
    </row>
    <row r="3181" spans="2:13" x14ac:dyDescent="0.2">
      <c r="B3181">
        <v>0</v>
      </c>
      <c r="C3181">
        <v>0</v>
      </c>
      <c r="D3181">
        <v>0</v>
      </c>
      <c r="E3181">
        <v>0</v>
      </c>
      <c r="F3181">
        <v>0</v>
      </c>
      <c r="G3181">
        <v>3333333</v>
      </c>
      <c r="H3181">
        <v>0</v>
      </c>
      <c r="I3181">
        <v>0</v>
      </c>
      <c r="J3181">
        <v>0</v>
      </c>
      <c r="K3181">
        <v>0</v>
      </c>
      <c r="L3181">
        <v>0</v>
      </c>
      <c r="M3181">
        <v>0</v>
      </c>
    </row>
    <row r="3182" spans="2:13" x14ac:dyDescent="0.2">
      <c r="B3182">
        <v>0</v>
      </c>
      <c r="C3182">
        <v>0</v>
      </c>
      <c r="D3182">
        <v>0</v>
      </c>
      <c r="E3182">
        <v>0</v>
      </c>
      <c r="F3182">
        <v>0</v>
      </c>
      <c r="G3182">
        <v>3333333</v>
      </c>
      <c r="H3182">
        <v>0</v>
      </c>
      <c r="I3182">
        <v>0</v>
      </c>
      <c r="J3182">
        <v>0</v>
      </c>
      <c r="K3182">
        <v>0</v>
      </c>
      <c r="L3182">
        <v>0</v>
      </c>
      <c r="M3182">
        <v>0</v>
      </c>
    </row>
    <row r="3183" spans="2:13" x14ac:dyDescent="0.2">
      <c r="B3183">
        <v>0</v>
      </c>
      <c r="C3183">
        <v>0</v>
      </c>
      <c r="D3183">
        <v>0</v>
      </c>
      <c r="E3183">
        <v>0</v>
      </c>
      <c r="F3183">
        <v>0</v>
      </c>
      <c r="G3183">
        <v>3333333</v>
      </c>
      <c r="H3183">
        <v>0</v>
      </c>
      <c r="I3183">
        <v>0</v>
      </c>
      <c r="J3183">
        <v>0</v>
      </c>
      <c r="K3183">
        <v>0</v>
      </c>
      <c r="L3183">
        <v>0</v>
      </c>
      <c r="M3183">
        <v>0</v>
      </c>
    </row>
    <row r="3184" spans="2:13" x14ac:dyDescent="0.2">
      <c r="B3184">
        <v>0</v>
      </c>
      <c r="C3184">
        <v>0</v>
      </c>
      <c r="D3184">
        <v>0</v>
      </c>
      <c r="E3184">
        <v>0</v>
      </c>
      <c r="F3184">
        <v>0</v>
      </c>
      <c r="G3184">
        <v>3333333</v>
      </c>
      <c r="H3184">
        <v>0</v>
      </c>
      <c r="I3184">
        <v>0</v>
      </c>
      <c r="J3184">
        <v>0</v>
      </c>
      <c r="K3184">
        <v>0</v>
      </c>
      <c r="L3184">
        <v>0</v>
      </c>
      <c r="M3184">
        <v>0</v>
      </c>
    </row>
    <row r="3185" spans="2:13" x14ac:dyDescent="0.2">
      <c r="B3185">
        <v>0</v>
      </c>
      <c r="C3185">
        <v>0</v>
      </c>
      <c r="D3185">
        <v>0</v>
      </c>
      <c r="E3185">
        <v>0</v>
      </c>
      <c r="F3185">
        <v>0</v>
      </c>
      <c r="G3185">
        <v>3333333</v>
      </c>
      <c r="H3185">
        <v>0</v>
      </c>
      <c r="I3185">
        <v>0</v>
      </c>
      <c r="J3185">
        <v>0</v>
      </c>
      <c r="K3185">
        <v>0</v>
      </c>
      <c r="L3185">
        <v>0</v>
      </c>
      <c r="M3185">
        <v>0</v>
      </c>
    </row>
    <row r="3186" spans="2:13" x14ac:dyDescent="0.2">
      <c r="B3186">
        <v>0</v>
      </c>
      <c r="C3186">
        <v>0</v>
      </c>
      <c r="D3186">
        <v>0</v>
      </c>
      <c r="E3186">
        <v>0</v>
      </c>
      <c r="F3186">
        <v>0</v>
      </c>
      <c r="G3186">
        <v>3333333</v>
      </c>
      <c r="H3186">
        <v>0</v>
      </c>
      <c r="I3186">
        <v>0</v>
      </c>
      <c r="J3186">
        <v>0</v>
      </c>
      <c r="K3186">
        <v>0</v>
      </c>
      <c r="L3186">
        <v>0</v>
      </c>
      <c r="M3186">
        <v>0</v>
      </c>
    </row>
    <row r="3187" spans="2:13" x14ac:dyDescent="0.2">
      <c r="B3187">
        <v>0</v>
      </c>
      <c r="C3187">
        <v>0</v>
      </c>
      <c r="D3187">
        <v>0</v>
      </c>
      <c r="E3187">
        <v>0</v>
      </c>
      <c r="F3187">
        <v>0</v>
      </c>
      <c r="G3187">
        <v>3333333</v>
      </c>
      <c r="H3187">
        <v>0</v>
      </c>
      <c r="I3187">
        <v>0</v>
      </c>
      <c r="J3187">
        <v>0</v>
      </c>
      <c r="K3187">
        <v>0</v>
      </c>
      <c r="L3187">
        <v>0</v>
      </c>
      <c r="M3187">
        <v>0</v>
      </c>
    </row>
    <row r="3188" spans="2:13" x14ac:dyDescent="0.2">
      <c r="B3188">
        <v>0</v>
      </c>
      <c r="C3188">
        <v>0</v>
      </c>
      <c r="D3188">
        <v>0</v>
      </c>
      <c r="E3188">
        <v>0</v>
      </c>
      <c r="F3188">
        <v>0</v>
      </c>
      <c r="G3188">
        <v>3333333</v>
      </c>
      <c r="H3188">
        <v>0</v>
      </c>
      <c r="I3188">
        <v>0</v>
      </c>
      <c r="J3188">
        <v>0</v>
      </c>
      <c r="K3188">
        <v>0</v>
      </c>
      <c r="L3188">
        <v>0</v>
      </c>
      <c r="M3188">
        <v>0</v>
      </c>
    </row>
    <row r="3189" spans="2:13" x14ac:dyDescent="0.2">
      <c r="B3189">
        <v>0</v>
      </c>
      <c r="C3189">
        <v>0</v>
      </c>
      <c r="D3189">
        <v>0</v>
      </c>
      <c r="E3189">
        <v>0</v>
      </c>
      <c r="F3189">
        <v>0</v>
      </c>
      <c r="G3189">
        <v>3333333</v>
      </c>
      <c r="H3189">
        <v>0</v>
      </c>
      <c r="I3189">
        <v>0</v>
      </c>
      <c r="J3189">
        <v>0</v>
      </c>
      <c r="K3189">
        <v>0</v>
      </c>
      <c r="L3189">
        <v>0</v>
      </c>
      <c r="M3189">
        <v>0</v>
      </c>
    </row>
    <row r="3190" spans="2:13" x14ac:dyDescent="0.2">
      <c r="B3190">
        <v>0</v>
      </c>
      <c r="C3190">
        <v>0</v>
      </c>
      <c r="D3190">
        <v>0</v>
      </c>
      <c r="E3190">
        <v>0</v>
      </c>
      <c r="F3190">
        <v>0</v>
      </c>
      <c r="G3190">
        <v>3333333</v>
      </c>
      <c r="H3190">
        <v>0</v>
      </c>
      <c r="I3190">
        <v>0</v>
      </c>
      <c r="J3190">
        <v>0</v>
      </c>
      <c r="K3190">
        <v>0</v>
      </c>
      <c r="L3190">
        <v>0</v>
      </c>
      <c r="M3190">
        <v>0</v>
      </c>
    </row>
    <row r="3191" spans="2:13" x14ac:dyDescent="0.2">
      <c r="B3191">
        <v>0</v>
      </c>
      <c r="C3191">
        <v>0</v>
      </c>
      <c r="D3191">
        <v>0</v>
      </c>
      <c r="E3191">
        <v>0</v>
      </c>
      <c r="F3191">
        <v>0</v>
      </c>
      <c r="G3191">
        <v>3333333</v>
      </c>
      <c r="H3191">
        <v>0</v>
      </c>
      <c r="I3191">
        <v>0</v>
      </c>
      <c r="J3191">
        <v>0</v>
      </c>
      <c r="K3191">
        <v>0</v>
      </c>
      <c r="L3191">
        <v>0</v>
      </c>
      <c r="M3191">
        <v>0</v>
      </c>
    </row>
    <row r="3192" spans="2:13" x14ac:dyDescent="0.2">
      <c r="B3192">
        <v>0</v>
      </c>
      <c r="C3192">
        <v>0</v>
      </c>
      <c r="D3192">
        <v>0</v>
      </c>
      <c r="E3192">
        <v>0</v>
      </c>
      <c r="F3192">
        <v>0</v>
      </c>
      <c r="G3192">
        <v>3333333</v>
      </c>
      <c r="H3192">
        <v>0</v>
      </c>
      <c r="I3192">
        <v>0</v>
      </c>
      <c r="J3192">
        <v>0</v>
      </c>
      <c r="K3192">
        <v>0</v>
      </c>
      <c r="L3192">
        <v>0</v>
      </c>
      <c r="M3192">
        <v>0</v>
      </c>
    </row>
    <row r="3193" spans="2:13" x14ac:dyDescent="0.2">
      <c r="B3193">
        <v>0</v>
      </c>
      <c r="C3193">
        <v>0</v>
      </c>
      <c r="D3193">
        <v>0</v>
      </c>
      <c r="E3193">
        <v>0</v>
      </c>
      <c r="F3193">
        <v>0</v>
      </c>
      <c r="G3193">
        <v>3333333</v>
      </c>
      <c r="H3193">
        <v>0</v>
      </c>
      <c r="I3193">
        <v>0</v>
      </c>
      <c r="J3193">
        <v>0</v>
      </c>
      <c r="K3193">
        <v>0</v>
      </c>
      <c r="L3193">
        <v>0</v>
      </c>
      <c r="M3193">
        <v>0</v>
      </c>
    </row>
    <row r="3194" spans="2:13" x14ac:dyDescent="0.2">
      <c r="B3194">
        <v>0</v>
      </c>
      <c r="C3194">
        <v>0</v>
      </c>
      <c r="D3194">
        <v>0</v>
      </c>
      <c r="E3194">
        <v>0</v>
      </c>
      <c r="F3194">
        <v>0</v>
      </c>
      <c r="G3194">
        <v>3333333</v>
      </c>
      <c r="H3194">
        <v>0</v>
      </c>
      <c r="I3194">
        <v>0</v>
      </c>
      <c r="J3194">
        <v>0</v>
      </c>
      <c r="K3194">
        <v>0</v>
      </c>
      <c r="L3194">
        <v>0</v>
      </c>
      <c r="M3194">
        <v>0</v>
      </c>
    </row>
    <row r="3195" spans="2:13" x14ac:dyDescent="0.2">
      <c r="B3195">
        <v>0</v>
      </c>
      <c r="C3195">
        <v>0</v>
      </c>
      <c r="D3195">
        <v>0</v>
      </c>
      <c r="E3195">
        <v>0</v>
      </c>
      <c r="F3195">
        <v>0</v>
      </c>
      <c r="G3195">
        <v>3333333</v>
      </c>
      <c r="H3195">
        <v>0</v>
      </c>
      <c r="I3195">
        <v>0</v>
      </c>
      <c r="J3195">
        <v>0</v>
      </c>
      <c r="K3195">
        <v>0</v>
      </c>
      <c r="L3195">
        <v>0</v>
      </c>
      <c r="M3195">
        <v>0</v>
      </c>
    </row>
    <row r="3196" spans="2:13" x14ac:dyDescent="0.2">
      <c r="B3196">
        <v>0</v>
      </c>
      <c r="C3196">
        <v>0</v>
      </c>
      <c r="D3196">
        <v>0</v>
      </c>
      <c r="E3196">
        <v>0</v>
      </c>
      <c r="F3196">
        <v>0</v>
      </c>
      <c r="G3196">
        <v>3333333</v>
      </c>
      <c r="H3196">
        <v>0</v>
      </c>
      <c r="I3196">
        <v>0</v>
      </c>
      <c r="J3196">
        <v>0</v>
      </c>
      <c r="K3196">
        <v>0</v>
      </c>
      <c r="L3196">
        <v>0</v>
      </c>
      <c r="M3196">
        <v>0</v>
      </c>
    </row>
    <row r="3197" spans="2:13" x14ac:dyDescent="0.2">
      <c r="B3197">
        <v>0</v>
      </c>
      <c r="C3197">
        <v>0</v>
      </c>
      <c r="D3197">
        <v>0</v>
      </c>
      <c r="E3197">
        <v>0</v>
      </c>
      <c r="F3197">
        <v>0</v>
      </c>
      <c r="G3197">
        <v>3333333</v>
      </c>
      <c r="H3197">
        <v>0</v>
      </c>
      <c r="I3197">
        <v>0</v>
      </c>
      <c r="J3197">
        <v>0</v>
      </c>
      <c r="K3197">
        <v>0</v>
      </c>
      <c r="L3197">
        <v>0</v>
      </c>
      <c r="M3197">
        <v>0</v>
      </c>
    </row>
    <row r="3198" spans="2:13" x14ac:dyDescent="0.2">
      <c r="B3198">
        <v>0</v>
      </c>
      <c r="C3198">
        <v>0</v>
      </c>
      <c r="D3198">
        <v>0</v>
      </c>
      <c r="E3198">
        <v>0</v>
      </c>
      <c r="F3198">
        <v>0</v>
      </c>
      <c r="G3198">
        <v>3333333</v>
      </c>
      <c r="H3198">
        <v>0</v>
      </c>
      <c r="I3198">
        <v>0</v>
      </c>
      <c r="J3198">
        <v>0</v>
      </c>
      <c r="K3198">
        <v>0</v>
      </c>
      <c r="L3198">
        <v>0</v>
      </c>
      <c r="M3198">
        <v>0</v>
      </c>
    </row>
    <row r="3199" spans="2:13" x14ac:dyDescent="0.2">
      <c r="B3199">
        <v>0</v>
      </c>
      <c r="C3199">
        <v>0</v>
      </c>
      <c r="D3199">
        <v>0</v>
      </c>
      <c r="E3199">
        <v>0</v>
      </c>
      <c r="F3199">
        <v>0</v>
      </c>
      <c r="G3199">
        <v>3333333</v>
      </c>
      <c r="H3199">
        <v>0</v>
      </c>
      <c r="I3199">
        <v>0</v>
      </c>
      <c r="J3199">
        <v>0</v>
      </c>
      <c r="K3199">
        <v>0</v>
      </c>
      <c r="L3199">
        <v>0</v>
      </c>
      <c r="M3199">
        <v>0</v>
      </c>
    </row>
    <row r="3200" spans="2:13" x14ac:dyDescent="0.2">
      <c r="B3200">
        <v>0</v>
      </c>
      <c r="C3200">
        <v>0</v>
      </c>
      <c r="D3200">
        <v>0</v>
      </c>
      <c r="E3200">
        <v>0</v>
      </c>
      <c r="F3200">
        <v>0</v>
      </c>
      <c r="G3200">
        <v>3333333</v>
      </c>
      <c r="H3200">
        <v>0</v>
      </c>
      <c r="I3200">
        <v>0</v>
      </c>
      <c r="J3200">
        <v>0</v>
      </c>
      <c r="K3200">
        <v>0</v>
      </c>
      <c r="L3200">
        <v>0</v>
      </c>
      <c r="M3200">
        <v>0</v>
      </c>
    </row>
    <row r="3201" spans="2:13" x14ac:dyDescent="0.2">
      <c r="B3201">
        <v>0</v>
      </c>
      <c r="C3201">
        <v>0</v>
      </c>
      <c r="D3201">
        <v>0</v>
      </c>
      <c r="E3201">
        <v>0</v>
      </c>
      <c r="F3201">
        <v>0</v>
      </c>
      <c r="G3201">
        <v>3333333</v>
      </c>
      <c r="H3201">
        <v>0</v>
      </c>
      <c r="I3201">
        <v>0</v>
      </c>
      <c r="J3201">
        <v>0</v>
      </c>
      <c r="K3201">
        <v>0</v>
      </c>
      <c r="L3201">
        <v>0</v>
      </c>
      <c r="M3201">
        <v>0</v>
      </c>
    </row>
    <row r="3202" spans="2:13" x14ac:dyDescent="0.2">
      <c r="B3202">
        <v>0</v>
      </c>
      <c r="C3202">
        <v>0</v>
      </c>
      <c r="D3202">
        <v>0</v>
      </c>
      <c r="E3202">
        <v>0</v>
      </c>
      <c r="F3202">
        <v>0</v>
      </c>
      <c r="G3202">
        <v>3333333</v>
      </c>
      <c r="H3202">
        <v>0</v>
      </c>
      <c r="I3202">
        <v>0</v>
      </c>
      <c r="J3202">
        <v>0</v>
      </c>
      <c r="K3202">
        <v>0</v>
      </c>
      <c r="L3202">
        <v>0</v>
      </c>
      <c r="M3202">
        <v>0</v>
      </c>
    </row>
    <row r="3203" spans="2:13" x14ac:dyDescent="0.2">
      <c r="B3203">
        <v>0</v>
      </c>
      <c r="C3203">
        <v>0</v>
      </c>
      <c r="D3203">
        <v>0</v>
      </c>
      <c r="E3203">
        <v>0</v>
      </c>
      <c r="F3203">
        <v>0</v>
      </c>
      <c r="G3203">
        <v>3333333</v>
      </c>
      <c r="H3203">
        <v>0</v>
      </c>
      <c r="I3203">
        <v>0</v>
      </c>
      <c r="J3203">
        <v>0</v>
      </c>
      <c r="K3203">
        <v>0</v>
      </c>
      <c r="L3203">
        <v>0</v>
      </c>
      <c r="M3203">
        <v>0</v>
      </c>
    </row>
    <row r="3204" spans="2:13" x14ac:dyDescent="0.2">
      <c r="B3204">
        <v>0</v>
      </c>
      <c r="C3204">
        <v>0</v>
      </c>
      <c r="D3204">
        <v>0</v>
      </c>
      <c r="E3204">
        <v>0</v>
      </c>
      <c r="F3204">
        <v>0</v>
      </c>
      <c r="G3204">
        <v>3333333</v>
      </c>
      <c r="H3204">
        <v>0</v>
      </c>
      <c r="I3204">
        <v>0</v>
      </c>
      <c r="J3204">
        <v>0</v>
      </c>
      <c r="K3204">
        <v>0</v>
      </c>
      <c r="L3204">
        <v>0</v>
      </c>
      <c r="M3204">
        <v>0</v>
      </c>
    </row>
    <row r="3205" spans="2:13" x14ac:dyDescent="0.2">
      <c r="B3205">
        <v>0</v>
      </c>
      <c r="C3205">
        <v>0</v>
      </c>
      <c r="D3205">
        <v>0</v>
      </c>
      <c r="E3205">
        <v>0</v>
      </c>
      <c r="F3205">
        <v>0</v>
      </c>
      <c r="G3205">
        <v>3333333</v>
      </c>
      <c r="H3205">
        <v>0</v>
      </c>
      <c r="I3205">
        <v>0</v>
      </c>
      <c r="J3205">
        <v>0</v>
      </c>
      <c r="K3205">
        <v>0</v>
      </c>
      <c r="L3205">
        <v>0</v>
      </c>
      <c r="M3205">
        <v>0</v>
      </c>
    </row>
    <row r="3206" spans="2:13" x14ac:dyDescent="0.2">
      <c r="B3206">
        <v>0</v>
      </c>
      <c r="C3206">
        <v>0</v>
      </c>
      <c r="D3206">
        <v>0</v>
      </c>
      <c r="E3206">
        <v>0</v>
      </c>
      <c r="F3206">
        <v>0</v>
      </c>
      <c r="G3206">
        <v>3333333</v>
      </c>
      <c r="H3206">
        <v>0</v>
      </c>
      <c r="I3206">
        <v>0</v>
      </c>
      <c r="J3206">
        <v>0</v>
      </c>
      <c r="K3206">
        <v>0</v>
      </c>
      <c r="L3206">
        <v>0</v>
      </c>
      <c r="M3206">
        <v>0</v>
      </c>
    </row>
    <row r="3207" spans="2:13" x14ac:dyDescent="0.2">
      <c r="B3207">
        <v>0</v>
      </c>
      <c r="C3207">
        <v>0</v>
      </c>
      <c r="D3207">
        <v>0</v>
      </c>
      <c r="E3207">
        <v>0</v>
      </c>
      <c r="F3207">
        <v>0</v>
      </c>
      <c r="G3207">
        <v>3333333</v>
      </c>
      <c r="H3207">
        <v>0</v>
      </c>
      <c r="I3207">
        <v>0</v>
      </c>
      <c r="J3207">
        <v>0</v>
      </c>
      <c r="K3207">
        <v>0</v>
      </c>
      <c r="L3207">
        <v>0</v>
      </c>
      <c r="M3207">
        <v>0</v>
      </c>
    </row>
    <row r="3208" spans="2:13" x14ac:dyDescent="0.2">
      <c r="B3208">
        <v>0</v>
      </c>
      <c r="C3208">
        <v>0</v>
      </c>
      <c r="D3208">
        <v>0</v>
      </c>
      <c r="E3208">
        <v>0</v>
      </c>
      <c r="F3208">
        <v>0</v>
      </c>
      <c r="G3208">
        <v>3333333</v>
      </c>
      <c r="H3208">
        <v>0</v>
      </c>
      <c r="I3208">
        <v>0</v>
      </c>
      <c r="J3208">
        <v>0</v>
      </c>
      <c r="K3208">
        <v>0</v>
      </c>
      <c r="L3208">
        <v>0</v>
      </c>
      <c r="M3208">
        <v>0</v>
      </c>
    </row>
    <row r="3209" spans="2:13" x14ac:dyDescent="0.2">
      <c r="B3209">
        <v>0</v>
      </c>
      <c r="C3209">
        <v>0</v>
      </c>
      <c r="D3209">
        <v>0</v>
      </c>
      <c r="E3209">
        <v>0</v>
      </c>
      <c r="F3209">
        <v>0</v>
      </c>
      <c r="G3209">
        <v>3333333</v>
      </c>
      <c r="H3209">
        <v>0</v>
      </c>
      <c r="I3209">
        <v>0</v>
      </c>
      <c r="J3209">
        <v>0</v>
      </c>
      <c r="K3209">
        <v>0</v>
      </c>
      <c r="L3209">
        <v>0</v>
      </c>
      <c r="M3209">
        <v>0</v>
      </c>
    </row>
    <row r="3210" spans="2:13" x14ac:dyDescent="0.2">
      <c r="B3210">
        <v>0</v>
      </c>
      <c r="C3210">
        <v>0</v>
      </c>
      <c r="D3210">
        <v>0</v>
      </c>
      <c r="E3210">
        <v>0</v>
      </c>
      <c r="F3210">
        <v>0</v>
      </c>
      <c r="G3210">
        <v>3333333</v>
      </c>
      <c r="H3210">
        <v>0</v>
      </c>
      <c r="I3210">
        <v>0</v>
      </c>
      <c r="J3210">
        <v>0</v>
      </c>
      <c r="K3210">
        <v>0</v>
      </c>
      <c r="L3210">
        <v>0</v>
      </c>
      <c r="M3210">
        <v>0</v>
      </c>
    </row>
    <row r="3211" spans="2:13" x14ac:dyDescent="0.2">
      <c r="B3211">
        <v>0</v>
      </c>
      <c r="C3211">
        <v>0</v>
      </c>
      <c r="D3211">
        <v>0</v>
      </c>
      <c r="E3211">
        <v>0</v>
      </c>
      <c r="F3211">
        <v>0</v>
      </c>
      <c r="G3211">
        <v>3333333</v>
      </c>
      <c r="H3211">
        <v>0</v>
      </c>
      <c r="I3211">
        <v>0</v>
      </c>
      <c r="J3211">
        <v>0</v>
      </c>
      <c r="K3211">
        <v>0</v>
      </c>
      <c r="L3211">
        <v>0</v>
      </c>
      <c r="M3211">
        <v>0</v>
      </c>
    </row>
    <row r="3212" spans="2:13" x14ac:dyDescent="0.2">
      <c r="B3212">
        <v>0</v>
      </c>
      <c r="C3212">
        <v>0</v>
      </c>
      <c r="D3212">
        <v>0</v>
      </c>
      <c r="E3212">
        <v>0</v>
      </c>
      <c r="F3212">
        <v>0</v>
      </c>
      <c r="G3212">
        <v>3333333</v>
      </c>
      <c r="H3212">
        <v>0</v>
      </c>
      <c r="I3212">
        <v>0</v>
      </c>
      <c r="J3212">
        <v>0</v>
      </c>
      <c r="K3212">
        <v>0</v>
      </c>
      <c r="L3212">
        <v>0</v>
      </c>
      <c r="M3212">
        <v>0</v>
      </c>
    </row>
    <row r="3213" spans="2:13" x14ac:dyDescent="0.2">
      <c r="B3213">
        <v>0</v>
      </c>
      <c r="C3213">
        <v>0</v>
      </c>
      <c r="D3213">
        <v>0</v>
      </c>
      <c r="E3213">
        <v>0</v>
      </c>
      <c r="F3213">
        <v>0</v>
      </c>
      <c r="G3213">
        <v>3333333</v>
      </c>
      <c r="H3213">
        <v>0</v>
      </c>
      <c r="I3213">
        <v>0</v>
      </c>
      <c r="J3213">
        <v>0</v>
      </c>
      <c r="K3213">
        <v>0</v>
      </c>
      <c r="L3213">
        <v>0</v>
      </c>
      <c r="M3213">
        <v>0</v>
      </c>
    </row>
    <row r="3214" spans="2:13" x14ac:dyDescent="0.2">
      <c r="B3214">
        <v>0</v>
      </c>
      <c r="C3214">
        <v>0</v>
      </c>
      <c r="D3214">
        <v>0</v>
      </c>
      <c r="E3214">
        <v>0</v>
      </c>
      <c r="F3214">
        <v>0</v>
      </c>
      <c r="G3214">
        <v>3333333</v>
      </c>
      <c r="H3214">
        <v>0</v>
      </c>
      <c r="I3214">
        <v>0</v>
      </c>
      <c r="J3214">
        <v>0</v>
      </c>
      <c r="K3214">
        <v>0</v>
      </c>
      <c r="L3214">
        <v>0</v>
      </c>
      <c r="M3214">
        <v>0</v>
      </c>
    </row>
    <row r="3215" spans="2:13" x14ac:dyDescent="0.2">
      <c r="B3215">
        <v>0</v>
      </c>
      <c r="C3215">
        <v>0</v>
      </c>
      <c r="D3215">
        <v>0</v>
      </c>
      <c r="E3215">
        <v>0</v>
      </c>
      <c r="F3215">
        <v>0</v>
      </c>
      <c r="G3215">
        <v>3333333</v>
      </c>
      <c r="H3215">
        <v>0</v>
      </c>
      <c r="I3215">
        <v>0</v>
      </c>
      <c r="J3215">
        <v>0</v>
      </c>
      <c r="K3215">
        <v>0</v>
      </c>
      <c r="L3215">
        <v>0</v>
      </c>
      <c r="M3215">
        <v>0</v>
      </c>
    </row>
    <row r="3216" spans="2:13" x14ac:dyDescent="0.2">
      <c r="B3216">
        <v>0</v>
      </c>
      <c r="C3216">
        <v>0</v>
      </c>
      <c r="D3216">
        <v>0</v>
      </c>
      <c r="E3216">
        <v>0</v>
      </c>
      <c r="F3216">
        <v>0</v>
      </c>
      <c r="G3216">
        <v>3333333</v>
      </c>
      <c r="H3216">
        <v>0</v>
      </c>
      <c r="I3216">
        <v>0</v>
      </c>
      <c r="J3216">
        <v>0</v>
      </c>
      <c r="K3216">
        <v>0</v>
      </c>
      <c r="L3216">
        <v>0</v>
      </c>
      <c r="M3216">
        <v>0</v>
      </c>
    </row>
    <row r="3217" spans="2:13" x14ac:dyDescent="0.2">
      <c r="B3217">
        <v>0</v>
      </c>
      <c r="C3217">
        <v>0</v>
      </c>
      <c r="D3217">
        <v>0</v>
      </c>
      <c r="E3217">
        <v>0</v>
      </c>
      <c r="F3217">
        <v>0</v>
      </c>
      <c r="G3217">
        <v>3333333</v>
      </c>
      <c r="H3217">
        <v>0</v>
      </c>
      <c r="I3217">
        <v>0</v>
      </c>
      <c r="J3217">
        <v>0</v>
      </c>
      <c r="K3217">
        <v>0</v>
      </c>
      <c r="L3217">
        <v>0</v>
      </c>
      <c r="M3217">
        <v>0</v>
      </c>
    </row>
    <row r="3218" spans="2:13" x14ac:dyDescent="0.2">
      <c r="B3218">
        <v>0</v>
      </c>
      <c r="C3218">
        <v>0</v>
      </c>
      <c r="D3218">
        <v>0</v>
      </c>
      <c r="E3218">
        <v>0</v>
      </c>
      <c r="F3218">
        <v>0</v>
      </c>
      <c r="G3218">
        <v>3333333</v>
      </c>
      <c r="H3218">
        <v>0</v>
      </c>
      <c r="I3218">
        <v>0</v>
      </c>
      <c r="J3218">
        <v>0</v>
      </c>
      <c r="K3218">
        <v>0</v>
      </c>
      <c r="L3218">
        <v>0</v>
      </c>
      <c r="M3218">
        <v>0</v>
      </c>
    </row>
    <row r="3219" spans="2:13" x14ac:dyDescent="0.2">
      <c r="B3219">
        <v>0</v>
      </c>
      <c r="C3219">
        <v>0</v>
      </c>
      <c r="D3219">
        <v>0</v>
      </c>
      <c r="E3219">
        <v>0</v>
      </c>
      <c r="F3219">
        <v>0</v>
      </c>
      <c r="G3219">
        <v>3333333</v>
      </c>
      <c r="H3219">
        <v>0</v>
      </c>
      <c r="I3219">
        <v>0</v>
      </c>
      <c r="J3219">
        <v>0</v>
      </c>
      <c r="K3219">
        <v>0</v>
      </c>
      <c r="L3219">
        <v>0</v>
      </c>
      <c r="M3219">
        <v>0</v>
      </c>
    </row>
    <row r="3220" spans="2:13" x14ac:dyDescent="0.2">
      <c r="B3220">
        <v>0</v>
      </c>
      <c r="C3220">
        <v>0</v>
      </c>
      <c r="D3220">
        <v>0</v>
      </c>
      <c r="E3220">
        <v>0</v>
      </c>
      <c r="F3220">
        <v>0</v>
      </c>
      <c r="G3220">
        <v>3333333</v>
      </c>
      <c r="H3220">
        <v>0</v>
      </c>
      <c r="I3220">
        <v>0</v>
      </c>
      <c r="J3220">
        <v>0</v>
      </c>
      <c r="K3220">
        <v>0</v>
      </c>
      <c r="L3220">
        <v>0</v>
      </c>
      <c r="M3220">
        <v>0</v>
      </c>
    </row>
    <row r="3221" spans="2:13" x14ac:dyDescent="0.2">
      <c r="B3221">
        <v>0</v>
      </c>
      <c r="C3221">
        <v>0</v>
      </c>
      <c r="D3221">
        <v>0</v>
      </c>
      <c r="E3221">
        <v>0</v>
      </c>
      <c r="F3221">
        <v>0</v>
      </c>
      <c r="G3221">
        <v>3333333</v>
      </c>
      <c r="H3221">
        <v>0</v>
      </c>
      <c r="I3221">
        <v>0</v>
      </c>
      <c r="J3221">
        <v>0</v>
      </c>
      <c r="K3221">
        <v>0</v>
      </c>
      <c r="L3221">
        <v>0</v>
      </c>
      <c r="M3221">
        <v>0</v>
      </c>
    </row>
    <row r="3222" spans="2:13" x14ac:dyDescent="0.2">
      <c r="B3222">
        <v>0</v>
      </c>
      <c r="C3222">
        <v>0</v>
      </c>
      <c r="D3222">
        <v>0</v>
      </c>
      <c r="E3222">
        <v>0</v>
      </c>
      <c r="F3222">
        <v>0</v>
      </c>
      <c r="G3222">
        <v>3333333</v>
      </c>
      <c r="H3222">
        <v>0</v>
      </c>
      <c r="I3222">
        <v>0</v>
      </c>
      <c r="J3222">
        <v>0</v>
      </c>
      <c r="K3222">
        <v>0</v>
      </c>
      <c r="L3222">
        <v>0</v>
      </c>
      <c r="M3222">
        <v>0</v>
      </c>
    </row>
    <row r="3223" spans="2:13" x14ac:dyDescent="0.2">
      <c r="B3223">
        <v>0</v>
      </c>
      <c r="C3223">
        <v>0</v>
      </c>
      <c r="D3223">
        <v>0</v>
      </c>
      <c r="E3223">
        <v>0</v>
      </c>
      <c r="F3223">
        <v>0</v>
      </c>
      <c r="G3223">
        <v>3333333</v>
      </c>
      <c r="H3223">
        <v>0</v>
      </c>
      <c r="I3223">
        <v>0</v>
      </c>
      <c r="J3223">
        <v>0</v>
      </c>
      <c r="K3223">
        <v>0</v>
      </c>
      <c r="L3223">
        <v>0</v>
      </c>
      <c r="M3223">
        <v>0</v>
      </c>
    </row>
    <row r="3224" spans="2:13" x14ac:dyDescent="0.2">
      <c r="B3224">
        <v>0</v>
      </c>
      <c r="C3224">
        <v>0</v>
      </c>
      <c r="D3224">
        <v>0</v>
      </c>
      <c r="E3224">
        <v>0</v>
      </c>
      <c r="F3224">
        <v>0</v>
      </c>
      <c r="G3224">
        <v>3333333</v>
      </c>
      <c r="H3224">
        <v>0</v>
      </c>
      <c r="I3224">
        <v>0</v>
      </c>
      <c r="J3224">
        <v>0</v>
      </c>
      <c r="K3224">
        <v>0</v>
      </c>
      <c r="L3224">
        <v>0</v>
      </c>
      <c r="M3224">
        <v>0</v>
      </c>
    </row>
    <row r="3225" spans="2:13" x14ac:dyDescent="0.2">
      <c r="B3225">
        <v>0</v>
      </c>
      <c r="C3225">
        <v>0</v>
      </c>
      <c r="D3225">
        <v>0</v>
      </c>
      <c r="E3225">
        <v>0</v>
      </c>
      <c r="F3225">
        <v>0</v>
      </c>
      <c r="G3225">
        <v>3333333</v>
      </c>
      <c r="H3225">
        <v>0</v>
      </c>
      <c r="I3225">
        <v>0</v>
      </c>
      <c r="J3225">
        <v>0</v>
      </c>
      <c r="K3225">
        <v>0</v>
      </c>
      <c r="L3225">
        <v>0</v>
      </c>
      <c r="M3225">
        <v>0</v>
      </c>
    </row>
    <row r="3226" spans="2:13" x14ac:dyDescent="0.2">
      <c r="B3226">
        <v>0</v>
      </c>
      <c r="C3226">
        <v>0</v>
      </c>
      <c r="D3226">
        <v>0</v>
      </c>
      <c r="E3226">
        <v>0</v>
      </c>
      <c r="F3226">
        <v>0</v>
      </c>
      <c r="G3226">
        <v>3333333</v>
      </c>
      <c r="H3226">
        <v>0</v>
      </c>
      <c r="I3226">
        <v>0</v>
      </c>
      <c r="J3226">
        <v>0</v>
      </c>
      <c r="K3226">
        <v>0</v>
      </c>
      <c r="L3226">
        <v>0</v>
      </c>
      <c r="M3226">
        <v>0</v>
      </c>
    </row>
    <row r="3227" spans="2:13" x14ac:dyDescent="0.2">
      <c r="B3227">
        <v>0</v>
      </c>
      <c r="C3227">
        <v>0</v>
      </c>
      <c r="D3227">
        <v>0</v>
      </c>
      <c r="E3227">
        <v>0</v>
      </c>
      <c r="F3227">
        <v>0</v>
      </c>
      <c r="G3227">
        <v>3333333</v>
      </c>
      <c r="H3227">
        <v>0</v>
      </c>
      <c r="I3227">
        <v>0</v>
      </c>
      <c r="J3227">
        <v>0</v>
      </c>
      <c r="K3227">
        <v>0</v>
      </c>
      <c r="L3227">
        <v>0</v>
      </c>
      <c r="M3227">
        <v>0</v>
      </c>
    </row>
    <row r="3228" spans="2:13" x14ac:dyDescent="0.2">
      <c r="B3228">
        <v>0</v>
      </c>
      <c r="C3228">
        <v>0</v>
      </c>
      <c r="D3228">
        <v>0</v>
      </c>
      <c r="E3228">
        <v>0</v>
      </c>
      <c r="F3228">
        <v>0</v>
      </c>
      <c r="G3228">
        <v>3333333</v>
      </c>
      <c r="H3228">
        <v>0</v>
      </c>
      <c r="I3228">
        <v>0</v>
      </c>
      <c r="J3228">
        <v>0</v>
      </c>
      <c r="K3228">
        <v>0</v>
      </c>
      <c r="L3228">
        <v>0</v>
      </c>
      <c r="M3228">
        <v>0</v>
      </c>
    </row>
    <row r="3229" spans="2:13" x14ac:dyDescent="0.2">
      <c r="B3229">
        <v>0</v>
      </c>
      <c r="C3229">
        <v>0</v>
      </c>
      <c r="D3229">
        <v>0</v>
      </c>
      <c r="E3229">
        <v>0</v>
      </c>
      <c r="F3229">
        <v>0</v>
      </c>
      <c r="G3229">
        <v>3333333</v>
      </c>
      <c r="H3229">
        <v>0</v>
      </c>
      <c r="I3229">
        <v>0</v>
      </c>
      <c r="J3229">
        <v>0</v>
      </c>
      <c r="K3229">
        <v>0</v>
      </c>
      <c r="L3229">
        <v>0</v>
      </c>
      <c r="M3229">
        <v>0</v>
      </c>
    </row>
    <row r="3230" spans="2:13" x14ac:dyDescent="0.2">
      <c r="B3230">
        <v>0</v>
      </c>
      <c r="C3230">
        <v>0</v>
      </c>
      <c r="D3230">
        <v>0</v>
      </c>
      <c r="E3230">
        <v>0</v>
      </c>
      <c r="F3230">
        <v>0</v>
      </c>
      <c r="G3230">
        <v>3333333</v>
      </c>
      <c r="H3230">
        <v>0</v>
      </c>
      <c r="I3230">
        <v>0</v>
      </c>
      <c r="J3230">
        <v>0</v>
      </c>
      <c r="K3230">
        <v>0</v>
      </c>
      <c r="L3230">
        <v>0</v>
      </c>
      <c r="M3230">
        <v>0</v>
      </c>
    </row>
    <row r="3231" spans="2:13" x14ac:dyDescent="0.2">
      <c r="B3231">
        <v>0</v>
      </c>
      <c r="C3231">
        <v>0</v>
      </c>
      <c r="D3231">
        <v>0</v>
      </c>
      <c r="E3231">
        <v>0</v>
      </c>
      <c r="F3231">
        <v>0</v>
      </c>
      <c r="G3231">
        <v>3333333</v>
      </c>
      <c r="H3231">
        <v>0</v>
      </c>
      <c r="I3231">
        <v>0</v>
      </c>
      <c r="J3231">
        <v>0</v>
      </c>
      <c r="K3231">
        <v>0</v>
      </c>
      <c r="L3231">
        <v>0</v>
      </c>
      <c r="M3231">
        <v>0</v>
      </c>
    </row>
    <row r="3232" spans="2:13" x14ac:dyDescent="0.2">
      <c r="B3232">
        <v>0</v>
      </c>
      <c r="C3232">
        <v>0</v>
      </c>
      <c r="D3232">
        <v>0</v>
      </c>
      <c r="E3232">
        <v>0</v>
      </c>
      <c r="F3232">
        <v>0</v>
      </c>
      <c r="G3232">
        <v>3333333</v>
      </c>
      <c r="H3232">
        <v>0</v>
      </c>
      <c r="I3232">
        <v>0</v>
      </c>
      <c r="J3232">
        <v>0</v>
      </c>
      <c r="K3232">
        <v>0</v>
      </c>
      <c r="L3232">
        <v>0</v>
      </c>
      <c r="M3232">
        <v>0</v>
      </c>
    </row>
    <row r="3233" spans="2:13" x14ac:dyDescent="0.2">
      <c r="B3233">
        <v>0</v>
      </c>
      <c r="C3233">
        <v>0</v>
      </c>
      <c r="D3233">
        <v>0</v>
      </c>
      <c r="E3233">
        <v>0</v>
      </c>
      <c r="F3233">
        <v>0</v>
      </c>
      <c r="G3233">
        <v>3333333</v>
      </c>
      <c r="H3233">
        <v>0</v>
      </c>
      <c r="I3233">
        <v>0</v>
      </c>
      <c r="J3233">
        <v>0</v>
      </c>
      <c r="K3233">
        <v>0</v>
      </c>
      <c r="L3233">
        <v>0</v>
      </c>
      <c r="M3233">
        <v>0</v>
      </c>
    </row>
    <row r="3234" spans="2:13" x14ac:dyDescent="0.2">
      <c r="B3234">
        <v>0</v>
      </c>
      <c r="C3234">
        <v>0</v>
      </c>
      <c r="D3234">
        <v>0</v>
      </c>
      <c r="E3234">
        <v>0</v>
      </c>
      <c r="F3234">
        <v>0</v>
      </c>
      <c r="G3234">
        <v>3333333</v>
      </c>
      <c r="H3234">
        <v>0</v>
      </c>
      <c r="I3234">
        <v>0</v>
      </c>
      <c r="J3234">
        <v>0</v>
      </c>
      <c r="K3234">
        <v>0</v>
      </c>
      <c r="L3234">
        <v>0</v>
      </c>
      <c r="M3234">
        <v>0</v>
      </c>
    </row>
    <row r="3235" spans="2:13" x14ac:dyDescent="0.2">
      <c r="B3235">
        <v>0</v>
      </c>
      <c r="C3235">
        <v>0</v>
      </c>
      <c r="D3235">
        <v>0</v>
      </c>
      <c r="E3235">
        <v>0</v>
      </c>
      <c r="F3235">
        <v>0</v>
      </c>
      <c r="G3235">
        <v>3333333</v>
      </c>
      <c r="H3235">
        <v>0</v>
      </c>
      <c r="I3235">
        <v>0</v>
      </c>
      <c r="J3235">
        <v>0</v>
      </c>
      <c r="K3235">
        <v>0</v>
      </c>
      <c r="L3235">
        <v>0</v>
      </c>
      <c r="M3235">
        <v>0</v>
      </c>
    </row>
    <row r="3236" spans="2:13" x14ac:dyDescent="0.2">
      <c r="B3236">
        <v>0</v>
      </c>
      <c r="C3236">
        <v>0</v>
      </c>
      <c r="D3236">
        <v>0</v>
      </c>
      <c r="E3236">
        <v>0</v>
      </c>
      <c r="F3236">
        <v>0</v>
      </c>
      <c r="G3236">
        <v>3333333</v>
      </c>
      <c r="H3236">
        <v>0</v>
      </c>
      <c r="I3236">
        <v>0</v>
      </c>
      <c r="J3236">
        <v>0</v>
      </c>
      <c r="K3236">
        <v>0</v>
      </c>
      <c r="L3236">
        <v>0</v>
      </c>
      <c r="M3236">
        <v>0</v>
      </c>
    </row>
    <row r="3237" spans="2:13" x14ac:dyDescent="0.2">
      <c r="B3237">
        <v>0</v>
      </c>
      <c r="C3237">
        <v>0</v>
      </c>
      <c r="D3237">
        <v>0</v>
      </c>
      <c r="E3237">
        <v>0</v>
      </c>
      <c r="F3237">
        <v>0</v>
      </c>
      <c r="G3237">
        <v>3333333</v>
      </c>
      <c r="H3237">
        <v>0</v>
      </c>
      <c r="I3237">
        <v>0</v>
      </c>
      <c r="J3237">
        <v>0</v>
      </c>
      <c r="K3237">
        <v>0</v>
      </c>
      <c r="L3237">
        <v>0</v>
      </c>
      <c r="M3237">
        <v>0</v>
      </c>
    </row>
    <row r="3238" spans="2:13" x14ac:dyDescent="0.2">
      <c r="B3238">
        <v>0</v>
      </c>
      <c r="C3238">
        <v>0</v>
      </c>
      <c r="D3238">
        <v>0</v>
      </c>
      <c r="E3238">
        <v>0</v>
      </c>
      <c r="F3238">
        <v>0</v>
      </c>
      <c r="G3238">
        <v>3333333</v>
      </c>
      <c r="H3238">
        <v>0</v>
      </c>
      <c r="I3238">
        <v>0</v>
      </c>
      <c r="J3238">
        <v>0</v>
      </c>
      <c r="K3238">
        <v>0</v>
      </c>
      <c r="L3238">
        <v>0</v>
      </c>
      <c r="M3238">
        <v>0</v>
      </c>
    </row>
    <row r="3239" spans="2:13" x14ac:dyDescent="0.2">
      <c r="B3239">
        <v>0</v>
      </c>
      <c r="C3239">
        <v>0</v>
      </c>
      <c r="D3239">
        <v>0</v>
      </c>
      <c r="E3239">
        <v>0</v>
      </c>
      <c r="F3239">
        <v>0</v>
      </c>
      <c r="G3239">
        <v>3333333</v>
      </c>
      <c r="H3239">
        <v>0</v>
      </c>
      <c r="I3239">
        <v>0</v>
      </c>
      <c r="J3239">
        <v>0</v>
      </c>
      <c r="K3239">
        <v>0</v>
      </c>
      <c r="L3239">
        <v>0</v>
      </c>
      <c r="M3239">
        <v>0</v>
      </c>
    </row>
    <row r="3240" spans="2:13" x14ac:dyDescent="0.2">
      <c r="B3240">
        <v>0</v>
      </c>
      <c r="C3240">
        <v>0</v>
      </c>
      <c r="D3240">
        <v>0</v>
      </c>
      <c r="E3240">
        <v>0</v>
      </c>
      <c r="F3240">
        <v>0</v>
      </c>
      <c r="G3240">
        <v>3333333</v>
      </c>
      <c r="H3240">
        <v>0</v>
      </c>
      <c r="I3240">
        <v>0</v>
      </c>
      <c r="J3240">
        <v>0</v>
      </c>
      <c r="K3240">
        <v>0</v>
      </c>
      <c r="L3240">
        <v>0</v>
      </c>
      <c r="M3240">
        <v>0</v>
      </c>
    </row>
    <row r="3241" spans="2:13" x14ac:dyDescent="0.2">
      <c r="B3241">
        <v>0</v>
      </c>
      <c r="C3241">
        <v>0</v>
      </c>
      <c r="D3241">
        <v>0</v>
      </c>
      <c r="E3241">
        <v>0</v>
      </c>
      <c r="F3241">
        <v>0</v>
      </c>
      <c r="G3241">
        <v>3333333</v>
      </c>
      <c r="H3241">
        <v>0</v>
      </c>
      <c r="I3241">
        <v>0</v>
      </c>
      <c r="J3241">
        <v>0</v>
      </c>
      <c r="K3241">
        <v>0</v>
      </c>
      <c r="L3241">
        <v>0</v>
      </c>
      <c r="M3241">
        <v>0</v>
      </c>
    </row>
    <row r="3242" spans="2:13" x14ac:dyDescent="0.2">
      <c r="B3242">
        <v>0</v>
      </c>
      <c r="C3242">
        <v>0</v>
      </c>
      <c r="D3242">
        <v>0</v>
      </c>
      <c r="E3242">
        <v>0</v>
      </c>
      <c r="F3242">
        <v>0</v>
      </c>
      <c r="G3242">
        <v>3333333</v>
      </c>
      <c r="H3242">
        <v>0</v>
      </c>
      <c r="I3242">
        <v>0</v>
      </c>
      <c r="J3242">
        <v>0</v>
      </c>
      <c r="K3242">
        <v>0</v>
      </c>
      <c r="L3242">
        <v>0</v>
      </c>
      <c r="M3242">
        <v>0</v>
      </c>
    </row>
    <row r="3243" spans="2:13" x14ac:dyDescent="0.2">
      <c r="B3243">
        <v>0</v>
      </c>
      <c r="C3243">
        <v>0</v>
      </c>
      <c r="D3243">
        <v>0</v>
      </c>
      <c r="E3243">
        <v>0</v>
      </c>
      <c r="F3243">
        <v>0</v>
      </c>
      <c r="G3243">
        <v>3333333</v>
      </c>
      <c r="H3243">
        <v>0</v>
      </c>
      <c r="I3243">
        <v>0</v>
      </c>
      <c r="J3243">
        <v>0</v>
      </c>
      <c r="K3243">
        <v>0</v>
      </c>
      <c r="L3243">
        <v>0</v>
      </c>
      <c r="M3243">
        <v>0</v>
      </c>
    </row>
    <row r="3244" spans="2:13" x14ac:dyDescent="0.2">
      <c r="B3244">
        <v>0</v>
      </c>
      <c r="C3244">
        <v>0</v>
      </c>
      <c r="D3244">
        <v>0</v>
      </c>
      <c r="E3244">
        <v>0</v>
      </c>
      <c r="F3244">
        <v>0</v>
      </c>
      <c r="G3244">
        <v>3333333</v>
      </c>
      <c r="H3244">
        <v>0</v>
      </c>
      <c r="I3244">
        <v>0</v>
      </c>
      <c r="J3244">
        <v>0</v>
      </c>
      <c r="K3244">
        <v>0</v>
      </c>
      <c r="L3244">
        <v>0</v>
      </c>
      <c r="M3244">
        <v>0</v>
      </c>
    </row>
    <row r="3245" spans="2:13" x14ac:dyDescent="0.2">
      <c r="B3245">
        <v>0</v>
      </c>
      <c r="C3245">
        <v>0</v>
      </c>
      <c r="D3245">
        <v>0</v>
      </c>
      <c r="E3245">
        <v>0</v>
      </c>
      <c r="F3245">
        <v>0</v>
      </c>
      <c r="G3245">
        <v>3333333</v>
      </c>
      <c r="H3245">
        <v>0</v>
      </c>
      <c r="I3245">
        <v>0</v>
      </c>
      <c r="J3245">
        <v>0</v>
      </c>
      <c r="K3245">
        <v>0</v>
      </c>
      <c r="L3245">
        <v>0</v>
      </c>
      <c r="M3245">
        <v>0</v>
      </c>
    </row>
    <row r="3246" spans="2:13" x14ac:dyDescent="0.2">
      <c r="B3246">
        <v>0</v>
      </c>
      <c r="C3246">
        <v>0</v>
      </c>
      <c r="D3246">
        <v>0</v>
      </c>
      <c r="E3246">
        <v>0</v>
      </c>
      <c r="F3246">
        <v>0</v>
      </c>
      <c r="G3246">
        <v>3333333</v>
      </c>
      <c r="H3246">
        <v>0</v>
      </c>
      <c r="I3246">
        <v>0</v>
      </c>
      <c r="J3246">
        <v>0</v>
      </c>
      <c r="K3246">
        <v>0</v>
      </c>
      <c r="L3246">
        <v>0</v>
      </c>
      <c r="M3246">
        <v>0</v>
      </c>
    </row>
    <row r="3247" spans="2:13" x14ac:dyDescent="0.2">
      <c r="B3247">
        <v>0</v>
      </c>
      <c r="C3247">
        <v>0</v>
      </c>
      <c r="D3247">
        <v>0</v>
      </c>
      <c r="E3247">
        <v>0</v>
      </c>
      <c r="F3247">
        <v>0</v>
      </c>
      <c r="G3247">
        <v>3333333</v>
      </c>
      <c r="H3247">
        <v>0</v>
      </c>
      <c r="I3247">
        <v>0</v>
      </c>
      <c r="J3247">
        <v>0</v>
      </c>
      <c r="K3247">
        <v>0</v>
      </c>
      <c r="L3247">
        <v>0</v>
      </c>
      <c r="M3247">
        <v>0</v>
      </c>
    </row>
    <row r="3248" spans="2:13" x14ac:dyDescent="0.2">
      <c r="B3248">
        <v>0</v>
      </c>
      <c r="C3248">
        <v>0</v>
      </c>
      <c r="D3248">
        <v>0</v>
      </c>
      <c r="E3248">
        <v>0</v>
      </c>
      <c r="F3248">
        <v>0</v>
      </c>
      <c r="G3248">
        <v>3333333</v>
      </c>
      <c r="H3248">
        <v>0</v>
      </c>
      <c r="I3248">
        <v>0</v>
      </c>
      <c r="J3248">
        <v>0</v>
      </c>
      <c r="K3248">
        <v>0</v>
      </c>
      <c r="L3248">
        <v>0</v>
      </c>
      <c r="M3248">
        <v>0</v>
      </c>
    </row>
    <row r="3249" spans="2:13" x14ac:dyDescent="0.2">
      <c r="B3249">
        <v>0</v>
      </c>
      <c r="C3249">
        <v>0</v>
      </c>
      <c r="D3249">
        <v>0</v>
      </c>
      <c r="E3249">
        <v>0</v>
      </c>
      <c r="F3249">
        <v>0</v>
      </c>
      <c r="G3249">
        <v>3333333</v>
      </c>
      <c r="H3249">
        <v>0</v>
      </c>
      <c r="I3249">
        <v>0</v>
      </c>
      <c r="J3249">
        <v>0</v>
      </c>
      <c r="K3249">
        <v>0</v>
      </c>
      <c r="L3249">
        <v>0</v>
      </c>
      <c r="M3249">
        <v>0</v>
      </c>
    </row>
    <row r="3250" spans="2:13" x14ac:dyDescent="0.2">
      <c r="B3250">
        <v>0</v>
      </c>
      <c r="C3250">
        <v>0</v>
      </c>
      <c r="D3250">
        <v>0</v>
      </c>
      <c r="E3250">
        <v>0</v>
      </c>
      <c r="F3250">
        <v>0</v>
      </c>
      <c r="G3250">
        <v>3333333</v>
      </c>
      <c r="H3250">
        <v>0</v>
      </c>
      <c r="I3250">
        <v>0</v>
      </c>
      <c r="J3250">
        <v>0</v>
      </c>
      <c r="K3250">
        <v>0</v>
      </c>
      <c r="L3250">
        <v>0</v>
      </c>
      <c r="M3250">
        <v>0</v>
      </c>
    </row>
    <row r="3251" spans="2:13" x14ac:dyDescent="0.2">
      <c r="B3251">
        <v>0</v>
      </c>
      <c r="C3251">
        <v>0</v>
      </c>
      <c r="D3251">
        <v>0</v>
      </c>
      <c r="E3251">
        <v>0</v>
      </c>
      <c r="F3251">
        <v>0</v>
      </c>
      <c r="G3251">
        <v>3333333</v>
      </c>
      <c r="H3251">
        <v>0</v>
      </c>
      <c r="I3251">
        <v>0</v>
      </c>
      <c r="J3251">
        <v>0</v>
      </c>
      <c r="K3251">
        <v>0</v>
      </c>
      <c r="L3251">
        <v>0</v>
      </c>
      <c r="M3251">
        <v>0</v>
      </c>
    </row>
    <row r="3252" spans="2:13" x14ac:dyDescent="0.2">
      <c r="B3252">
        <v>0</v>
      </c>
      <c r="C3252">
        <v>0</v>
      </c>
      <c r="D3252">
        <v>0</v>
      </c>
      <c r="E3252">
        <v>0</v>
      </c>
      <c r="F3252">
        <v>0</v>
      </c>
      <c r="G3252">
        <v>3333333</v>
      </c>
      <c r="H3252">
        <v>0</v>
      </c>
      <c r="I3252">
        <v>0</v>
      </c>
      <c r="J3252">
        <v>0</v>
      </c>
      <c r="K3252">
        <v>0</v>
      </c>
      <c r="L3252">
        <v>0</v>
      </c>
      <c r="M3252">
        <v>0</v>
      </c>
    </row>
    <row r="3253" spans="2:13" x14ac:dyDescent="0.2">
      <c r="B3253">
        <v>0</v>
      </c>
      <c r="C3253">
        <v>0</v>
      </c>
      <c r="D3253">
        <v>0</v>
      </c>
      <c r="E3253">
        <v>0</v>
      </c>
      <c r="F3253">
        <v>0</v>
      </c>
      <c r="G3253">
        <v>3333333</v>
      </c>
      <c r="H3253">
        <v>0</v>
      </c>
      <c r="I3253">
        <v>0</v>
      </c>
      <c r="J3253">
        <v>0</v>
      </c>
      <c r="K3253">
        <v>0</v>
      </c>
      <c r="L3253">
        <v>0</v>
      </c>
      <c r="M3253">
        <v>0</v>
      </c>
    </row>
    <row r="3254" spans="2:13" x14ac:dyDescent="0.2">
      <c r="B3254">
        <v>0</v>
      </c>
      <c r="C3254">
        <v>0</v>
      </c>
      <c r="D3254">
        <v>0</v>
      </c>
      <c r="E3254">
        <v>0</v>
      </c>
      <c r="F3254">
        <v>0</v>
      </c>
      <c r="G3254">
        <v>3333333</v>
      </c>
      <c r="H3254">
        <v>0</v>
      </c>
      <c r="I3254">
        <v>0</v>
      </c>
      <c r="J3254">
        <v>0</v>
      </c>
      <c r="K3254">
        <v>0</v>
      </c>
      <c r="L3254">
        <v>0</v>
      </c>
      <c r="M3254">
        <v>0</v>
      </c>
    </row>
    <row r="3255" spans="2:13" x14ac:dyDescent="0.2">
      <c r="B3255">
        <v>0</v>
      </c>
      <c r="C3255">
        <v>0</v>
      </c>
      <c r="D3255">
        <v>0</v>
      </c>
      <c r="E3255">
        <v>0</v>
      </c>
      <c r="F3255">
        <v>0</v>
      </c>
      <c r="G3255">
        <v>3333333</v>
      </c>
      <c r="H3255">
        <v>0</v>
      </c>
      <c r="I3255">
        <v>0</v>
      </c>
      <c r="J3255">
        <v>0</v>
      </c>
      <c r="K3255">
        <v>0</v>
      </c>
      <c r="L3255">
        <v>0</v>
      </c>
      <c r="M3255">
        <v>0</v>
      </c>
    </row>
    <row r="3256" spans="2:13" x14ac:dyDescent="0.2">
      <c r="B3256">
        <v>0</v>
      </c>
      <c r="C3256">
        <v>0</v>
      </c>
      <c r="D3256">
        <v>0</v>
      </c>
      <c r="E3256">
        <v>0</v>
      </c>
      <c r="F3256">
        <v>0</v>
      </c>
      <c r="G3256">
        <v>3333333</v>
      </c>
      <c r="H3256">
        <v>0</v>
      </c>
      <c r="I3256">
        <v>0</v>
      </c>
      <c r="J3256">
        <v>0</v>
      </c>
      <c r="K3256">
        <v>0</v>
      </c>
      <c r="L3256">
        <v>0</v>
      </c>
      <c r="M3256">
        <v>0</v>
      </c>
    </row>
    <row r="3257" spans="2:13" x14ac:dyDescent="0.2">
      <c r="B3257">
        <v>0</v>
      </c>
      <c r="C3257">
        <v>0</v>
      </c>
      <c r="D3257">
        <v>0</v>
      </c>
      <c r="E3257">
        <v>0</v>
      </c>
      <c r="F3257">
        <v>0</v>
      </c>
      <c r="G3257">
        <v>3333333</v>
      </c>
      <c r="H3257">
        <v>0</v>
      </c>
      <c r="I3257">
        <v>0</v>
      </c>
      <c r="J3257">
        <v>0</v>
      </c>
      <c r="K3257">
        <v>0</v>
      </c>
      <c r="L3257">
        <v>0</v>
      </c>
      <c r="M3257">
        <v>0</v>
      </c>
    </row>
    <row r="3258" spans="2:13" x14ac:dyDescent="0.2">
      <c r="B3258">
        <v>0</v>
      </c>
      <c r="C3258">
        <v>0</v>
      </c>
      <c r="D3258">
        <v>0</v>
      </c>
      <c r="E3258">
        <v>0</v>
      </c>
      <c r="F3258">
        <v>0</v>
      </c>
      <c r="G3258">
        <v>3333333</v>
      </c>
      <c r="H3258">
        <v>0</v>
      </c>
      <c r="I3258">
        <v>0</v>
      </c>
      <c r="J3258">
        <v>0</v>
      </c>
      <c r="K3258">
        <v>0</v>
      </c>
      <c r="L3258">
        <v>0</v>
      </c>
      <c r="M3258">
        <v>0</v>
      </c>
    </row>
    <row r="3259" spans="2:13" x14ac:dyDescent="0.2">
      <c r="B3259">
        <v>0</v>
      </c>
      <c r="C3259">
        <v>0</v>
      </c>
      <c r="D3259">
        <v>0</v>
      </c>
      <c r="E3259">
        <v>0</v>
      </c>
      <c r="F3259">
        <v>0</v>
      </c>
      <c r="G3259">
        <v>3333333</v>
      </c>
      <c r="H3259">
        <v>0</v>
      </c>
      <c r="I3259">
        <v>0</v>
      </c>
      <c r="J3259">
        <v>0</v>
      </c>
      <c r="K3259">
        <v>0</v>
      </c>
      <c r="L3259">
        <v>0</v>
      </c>
      <c r="M3259">
        <v>0</v>
      </c>
    </row>
    <row r="3260" spans="2:13" x14ac:dyDescent="0.2">
      <c r="B3260">
        <v>0</v>
      </c>
      <c r="C3260">
        <v>0</v>
      </c>
      <c r="D3260">
        <v>0</v>
      </c>
      <c r="E3260">
        <v>0</v>
      </c>
      <c r="F3260">
        <v>0</v>
      </c>
      <c r="G3260">
        <v>3333333</v>
      </c>
      <c r="H3260">
        <v>0</v>
      </c>
      <c r="I3260">
        <v>0</v>
      </c>
      <c r="J3260">
        <v>0</v>
      </c>
      <c r="K3260">
        <v>0</v>
      </c>
      <c r="L3260">
        <v>0</v>
      </c>
      <c r="M3260">
        <v>0</v>
      </c>
    </row>
    <row r="3261" spans="2:13" x14ac:dyDescent="0.2">
      <c r="B3261">
        <v>0</v>
      </c>
      <c r="C3261">
        <v>0</v>
      </c>
      <c r="D3261">
        <v>0</v>
      </c>
      <c r="E3261">
        <v>0</v>
      </c>
      <c r="F3261">
        <v>0</v>
      </c>
      <c r="G3261">
        <v>3333333</v>
      </c>
      <c r="H3261">
        <v>0</v>
      </c>
      <c r="I3261">
        <v>0</v>
      </c>
      <c r="J3261">
        <v>0</v>
      </c>
      <c r="K3261">
        <v>0</v>
      </c>
      <c r="L3261">
        <v>0</v>
      </c>
      <c r="M3261">
        <v>0</v>
      </c>
    </row>
    <row r="3262" spans="2:13" x14ac:dyDescent="0.2">
      <c r="B3262">
        <v>0</v>
      </c>
      <c r="C3262">
        <v>0</v>
      </c>
      <c r="D3262">
        <v>0</v>
      </c>
      <c r="E3262">
        <v>0</v>
      </c>
      <c r="F3262">
        <v>0</v>
      </c>
      <c r="G3262">
        <v>3333333</v>
      </c>
      <c r="H3262">
        <v>0</v>
      </c>
      <c r="I3262">
        <v>0</v>
      </c>
      <c r="J3262">
        <v>0</v>
      </c>
      <c r="K3262">
        <v>0</v>
      </c>
      <c r="L3262">
        <v>0</v>
      </c>
      <c r="M3262">
        <v>0</v>
      </c>
    </row>
    <row r="3263" spans="2:13" x14ac:dyDescent="0.2">
      <c r="B3263">
        <v>0</v>
      </c>
      <c r="C3263">
        <v>0</v>
      </c>
      <c r="D3263">
        <v>0</v>
      </c>
      <c r="E3263">
        <v>0</v>
      </c>
      <c r="F3263">
        <v>0</v>
      </c>
      <c r="G3263">
        <v>3333333</v>
      </c>
      <c r="H3263">
        <v>0</v>
      </c>
      <c r="I3263">
        <v>0</v>
      </c>
      <c r="J3263">
        <v>0</v>
      </c>
      <c r="K3263">
        <v>0</v>
      </c>
      <c r="L3263">
        <v>0</v>
      </c>
      <c r="M3263">
        <v>0</v>
      </c>
    </row>
    <row r="3264" spans="2:13" x14ac:dyDescent="0.2">
      <c r="B3264">
        <v>0</v>
      </c>
      <c r="C3264">
        <v>0</v>
      </c>
      <c r="D3264">
        <v>0</v>
      </c>
      <c r="E3264">
        <v>0</v>
      </c>
      <c r="F3264">
        <v>0</v>
      </c>
      <c r="G3264">
        <v>3333333</v>
      </c>
      <c r="H3264">
        <v>0</v>
      </c>
      <c r="I3264">
        <v>0</v>
      </c>
      <c r="J3264">
        <v>0</v>
      </c>
      <c r="K3264">
        <v>0</v>
      </c>
      <c r="L3264">
        <v>0</v>
      </c>
      <c r="M3264">
        <v>0</v>
      </c>
    </row>
    <row r="3265" spans="2:13" x14ac:dyDescent="0.2">
      <c r="B3265">
        <v>0</v>
      </c>
      <c r="C3265">
        <v>0</v>
      </c>
      <c r="D3265">
        <v>0</v>
      </c>
      <c r="E3265">
        <v>0</v>
      </c>
      <c r="F3265">
        <v>0</v>
      </c>
      <c r="G3265">
        <v>3333333</v>
      </c>
      <c r="H3265">
        <v>0</v>
      </c>
      <c r="I3265">
        <v>0</v>
      </c>
      <c r="J3265">
        <v>0</v>
      </c>
      <c r="K3265">
        <v>0</v>
      </c>
      <c r="L3265">
        <v>0</v>
      </c>
      <c r="M3265">
        <v>0</v>
      </c>
    </row>
    <row r="3266" spans="2:13" x14ac:dyDescent="0.2">
      <c r="B3266">
        <v>0</v>
      </c>
      <c r="C3266">
        <v>0</v>
      </c>
      <c r="D3266">
        <v>0</v>
      </c>
      <c r="E3266">
        <v>0</v>
      </c>
      <c r="F3266">
        <v>0</v>
      </c>
      <c r="G3266">
        <v>3333333</v>
      </c>
      <c r="H3266">
        <v>0</v>
      </c>
      <c r="I3266">
        <v>0</v>
      </c>
      <c r="J3266">
        <v>0</v>
      </c>
      <c r="K3266">
        <v>0</v>
      </c>
      <c r="L3266">
        <v>0</v>
      </c>
      <c r="M3266">
        <v>0</v>
      </c>
    </row>
    <row r="3267" spans="2:13" x14ac:dyDescent="0.2">
      <c r="B3267">
        <v>0</v>
      </c>
      <c r="C3267">
        <v>0</v>
      </c>
      <c r="D3267">
        <v>0</v>
      </c>
      <c r="E3267">
        <v>0</v>
      </c>
      <c r="F3267">
        <v>0</v>
      </c>
      <c r="G3267">
        <v>3333333</v>
      </c>
      <c r="H3267">
        <v>0</v>
      </c>
      <c r="I3267">
        <v>0</v>
      </c>
      <c r="J3267">
        <v>0</v>
      </c>
      <c r="K3267">
        <v>0</v>
      </c>
      <c r="L3267">
        <v>0</v>
      </c>
      <c r="M3267">
        <v>0</v>
      </c>
    </row>
    <row r="3268" spans="2:13" x14ac:dyDescent="0.2">
      <c r="B3268">
        <v>0</v>
      </c>
      <c r="C3268">
        <v>0</v>
      </c>
      <c r="D3268">
        <v>0</v>
      </c>
      <c r="E3268">
        <v>0</v>
      </c>
      <c r="F3268">
        <v>0</v>
      </c>
      <c r="G3268">
        <v>3333333</v>
      </c>
      <c r="H3268">
        <v>0</v>
      </c>
      <c r="I3268">
        <v>0</v>
      </c>
      <c r="J3268">
        <v>0</v>
      </c>
      <c r="K3268">
        <v>0</v>
      </c>
      <c r="L3268">
        <v>0</v>
      </c>
      <c r="M3268">
        <v>0</v>
      </c>
    </row>
    <row r="3269" spans="2:13" x14ac:dyDescent="0.2">
      <c r="B3269">
        <v>0</v>
      </c>
      <c r="C3269">
        <v>0</v>
      </c>
      <c r="D3269">
        <v>0</v>
      </c>
      <c r="E3269">
        <v>0</v>
      </c>
      <c r="F3269">
        <v>0</v>
      </c>
      <c r="G3269">
        <v>3333333</v>
      </c>
      <c r="H3269">
        <v>0</v>
      </c>
      <c r="I3269">
        <v>0</v>
      </c>
      <c r="J3269">
        <v>0</v>
      </c>
      <c r="K3269">
        <v>0</v>
      </c>
      <c r="L3269">
        <v>0</v>
      </c>
      <c r="M3269">
        <v>0</v>
      </c>
    </row>
    <row r="3270" spans="2:13" x14ac:dyDescent="0.2">
      <c r="B3270">
        <v>0</v>
      </c>
      <c r="C3270">
        <v>0</v>
      </c>
      <c r="D3270">
        <v>0</v>
      </c>
      <c r="E3270">
        <v>0</v>
      </c>
      <c r="F3270">
        <v>0</v>
      </c>
      <c r="G3270">
        <v>3333333</v>
      </c>
      <c r="H3270">
        <v>0</v>
      </c>
      <c r="I3270">
        <v>0</v>
      </c>
      <c r="J3270">
        <v>0</v>
      </c>
      <c r="K3270">
        <v>0</v>
      </c>
      <c r="L3270">
        <v>0</v>
      </c>
      <c r="M3270">
        <v>0</v>
      </c>
    </row>
    <row r="3271" spans="2:13" x14ac:dyDescent="0.2">
      <c r="B3271">
        <v>0</v>
      </c>
      <c r="C3271">
        <v>0</v>
      </c>
      <c r="D3271">
        <v>0</v>
      </c>
      <c r="E3271">
        <v>0</v>
      </c>
      <c r="F3271">
        <v>0</v>
      </c>
      <c r="G3271">
        <v>3333333</v>
      </c>
      <c r="H3271">
        <v>0</v>
      </c>
      <c r="I3271">
        <v>0</v>
      </c>
      <c r="J3271">
        <v>0</v>
      </c>
      <c r="K3271">
        <v>0</v>
      </c>
      <c r="L3271">
        <v>0</v>
      </c>
      <c r="M3271">
        <v>0</v>
      </c>
    </row>
    <row r="3272" spans="2:13" x14ac:dyDescent="0.2">
      <c r="B3272">
        <v>0</v>
      </c>
      <c r="C3272">
        <v>0</v>
      </c>
      <c r="D3272">
        <v>0</v>
      </c>
      <c r="E3272">
        <v>0</v>
      </c>
      <c r="F3272">
        <v>0</v>
      </c>
      <c r="G3272">
        <v>3333333</v>
      </c>
      <c r="H3272">
        <v>0</v>
      </c>
      <c r="I3272">
        <v>0</v>
      </c>
      <c r="J3272">
        <v>0</v>
      </c>
      <c r="K3272">
        <v>0</v>
      </c>
      <c r="L3272">
        <v>0</v>
      </c>
      <c r="M3272">
        <v>0</v>
      </c>
    </row>
    <row r="3273" spans="2:13" x14ac:dyDescent="0.2">
      <c r="B3273">
        <v>0</v>
      </c>
      <c r="C3273">
        <v>0</v>
      </c>
      <c r="D3273">
        <v>0</v>
      </c>
      <c r="E3273">
        <v>0</v>
      </c>
      <c r="F3273">
        <v>0</v>
      </c>
      <c r="G3273">
        <v>3333333</v>
      </c>
      <c r="H3273">
        <v>0</v>
      </c>
      <c r="I3273">
        <v>0</v>
      </c>
      <c r="J3273">
        <v>0</v>
      </c>
      <c r="K3273">
        <v>0</v>
      </c>
      <c r="L3273">
        <v>0</v>
      </c>
      <c r="M3273">
        <v>0</v>
      </c>
    </row>
    <row r="3274" spans="2:13" x14ac:dyDescent="0.2">
      <c r="B3274">
        <v>0</v>
      </c>
      <c r="C3274">
        <v>0</v>
      </c>
      <c r="D3274">
        <v>0</v>
      </c>
      <c r="E3274">
        <v>0</v>
      </c>
      <c r="F3274">
        <v>0</v>
      </c>
      <c r="G3274">
        <v>3333333</v>
      </c>
      <c r="H3274">
        <v>0</v>
      </c>
      <c r="I3274">
        <v>0</v>
      </c>
      <c r="J3274">
        <v>0</v>
      </c>
      <c r="K3274">
        <v>0</v>
      </c>
      <c r="L3274">
        <v>0</v>
      </c>
      <c r="M3274">
        <v>0</v>
      </c>
    </row>
    <row r="3275" spans="2:13" x14ac:dyDescent="0.2">
      <c r="B3275">
        <v>0</v>
      </c>
      <c r="C3275">
        <v>0</v>
      </c>
      <c r="D3275">
        <v>0</v>
      </c>
      <c r="E3275">
        <v>0</v>
      </c>
      <c r="F3275">
        <v>0</v>
      </c>
      <c r="G3275">
        <v>3333333</v>
      </c>
      <c r="H3275">
        <v>0</v>
      </c>
      <c r="I3275">
        <v>0</v>
      </c>
      <c r="J3275">
        <v>0</v>
      </c>
      <c r="K3275">
        <v>0</v>
      </c>
      <c r="L3275">
        <v>0</v>
      </c>
      <c r="M3275">
        <v>0</v>
      </c>
    </row>
    <row r="3276" spans="2:13" x14ac:dyDescent="0.2">
      <c r="B3276">
        <v>0</v>
      </c>
      <c r="C3276">
        <v>0</v>
      </c>
      <c r="D3276">
        <v>0</v>
      </c>
      <c r="E3276">
        <v>0</v>
      </c>
      <c r="F3276">
        <v>0</v>
      </c>
      <c r="G3276">
        <v>3333333</v>
      </c>
      <c r="H3276">
        <v>0</v>
      </c>
      <c r="I3276">
        <v>0</v>
      </c>
      <c r="J3276">
        <v>0</v>
      </c>
      <c r="K3276">
        <v>0</v>
      </c>
      <c r="L3276">
        <v>0</v>
      </c>
      <c r="M3276">
        <v>0</v>
      </c>
    </row>
    <row r="3277" spans="2:13" x14ac:dyDescent="0.2">
      <c r="B3277">
        <v>0</v>
      </c>
      <c r="C3277">
        <v>0</v>
      </c>
      <c r="D3277">
        <v>0</v>
      </c>
      <c r="E3277">
        <v>0</v>
      </c>
      <c r="F3277">
        <v>0</v>
      </c>
      <c r="G3277">
        <v>3333333</v>
      </c>
      <c r="H3277">
        <v>0</v>
      </c>
      <c r="I3277">
        <v>0</v>
      </c>
      <c r="J3277">
        <v>0</v>
      </c>
      <c r="K3277">
        <v>0</v>
      </c>
      <c r="L3277">
        <v>0</v>
      </c>
      <c r="M3277">
        <v>0</v>
      </c>
    </row>
    <row r="3278" spans="2:13" x14ac:dyDescent="0.2">
      <c r="B3278">
        <v>0</v>
      </c>
      <c r="C3278">
        <v>0</v>
      </c>
      <c r="D3278">
        <v>0</v>
      </c>
      <c r="E3278">
        <v>0</v>
      </c>
      <c r="F3278">
        <v>0</v>
      </c>
      <c r="G3278">
        <v>3333333</v>
      </c>
      <c r="H3278">
        <v>0</v>
      </c>
      <c r="I3278">
        <v>0</v>
      </c>
      <c r="J3278">
        <v>0</v>
      </c>
      <c r="K3278">
        <v>0</v>
      </c>
      <c r="L3278">
        <v>0</v>
      </c>
      <c r="M3278">
        <v>0</v>
      </c>
    </row>
    <row r="3279" spans="2:13" x14ac:dyDescent="0.2">
      <c r="B3279">
        <v>0</v>
      </c>
      <c r="C3279">
        <v>0</v>
      </c>
      <c r="D3279">
        <v>0</v>
      </c>
      <c r="E3279">
        <v>0</v>
      </c>
      <c r="F3279">
        <v>0</v>
      </c>
      <c r="G3279">
        <v>3333333</v>
      </c>
      <c r="H3279">
        <v>0</v>
      </c>
      <c r="I3279">
        <v>0</v>
      </c>
      <c r="J3279">
        <v>0</v>
      </c>
      <c r="K3279">
        <v>0</v>
      </c>
      <c r="L3279">
        <v>0</v>
      </c>
      <c r="M3279">
        <v>0</v>
      </c>
    </row>
    <row r="3280" spans="2:13" x14ac:dyDescent="0.2">
      <c r="B3280">
        <v>0</v>
      </c>
      <c r="C3280">
        <v>0</v>
      </c>
      <c r="D3280">
        <v>0</v>
      </c>
      <c r="E3280">
        <v>0</v>
      </c>
      <c r="F3280">
        <v>0</v>
      </c>
      <c r="G3280">
        <v>3333333</v>
      </c>
      <c r="H3280">
        <v>0</v>
      </c>
      <c r="I3280">
        <v>0</v>
      </c>
      <c r="J3280">
        <v>0</v>
      </c>
      <c r="K3280">
        <v>0</v>
      </c>
      <c r="L3280">
        <v>0</v>
      </c>
      <c r="M3280">
        <v>0</v>
      </c>
    </row>
    <row r="3281" spans="2:13" x14ac:dyDescent="0.2">
      <c r="B3281">
        <v>0</v>
      </c>
      <c r="C3281">
        <v>0</v>
      </c>
      <c r="D3281">
        <v>0</v>
      </c>
      <c r="E3281">
        <v>0</v>
      </c>
      <c r="F3281">
        <v>0</v>
      </c>
      <c r="G3281">
        <v>3333333</v>
      </c>
      <c r="H3281">
        <v>0</v>
      </c>
      <c r="I3281">
        <v>0</v>
      </c>
      <c r="J3281">
        <v>0</v>
      </c>
      <c r="K3281">
        <v>0</v>
      </c>
      <c r="L3281">
        <v>0</v>
      </c>
      <c r="M3281">
        <v>0</v>
      </c>
    </row>
    <row r="3282" spans="2:13" x14ac:dyDescent="0.2">
      <c r="B3282">
        <v>0</v>
      </c>
      <c r="C3282">
        <v>0</v>
      </c>
      <c r="D3282">
        <v>0</v>
      </c>
      <c r="E3282">
        <v>0</v>
      </c>
      <c r="F3282">
        <v>0</v>
      </c>
      <c r="G3282">
        <v>3333333</v>
      </c>
      <c r="H3282">
        <v>0</v>
      </c>
      <c r="I3282">
        <v>0</v>
      </c>
      <c r="J3282">
        <v>0</v>
      </c>
      <c r="K3282">
        <v>0</v>
      </c>
      <c r="L3282">
        <v>0</v>
      </c>
      <c r="M3282">
        <v>0</v>
      </c>
    </row>
    <row r="3283" spans="2:13" x14ac:dyDescent="0.2">
      <c r="B3283">
        <v>0</v>
      </c>
      <c r="C3283">
        <v>0</v>
      </c>
      <c r="D3283">
        <v>0</v>
      </c>
      <c r="E3283">
        <v>0</v>
      </c>
      <c r="F3283">
        <v>0</v>
      </c>
      <c r="G3283">
        <v>3333333</v>
      </c>
      <c r="H3283">
        <v>0</v>
      </c>
      <c r="I3283">
        <v>0</v>
      </c>
      <c r="J3283">
        <v>0</v>
      </c>
      <c r="K3283">
        <v>0</v>
      </c>
      <c r="L3283">
        <v>0</v>
      </c>
      <c r="M3283">
        <v>0</v>
      </c>
    </row>
    <row r="3284" spans="2:13" x14ac:dyDescent="0.2">
      <c r="B3284">
        <v>0</v>
      </c>
      <c r="C3284">
        <v>0</v>
      </c>
      <c r="D3284">
        <v>0</v>
      </c>
      <c r="E3284">
        <v>0</v>
      </c>
      <c r="F3284">
        <v>0</v>
      </c>
      <c r="G3284">
        <v>3333333</v>
      </c>
      <c r="H3284">
        <v>0</v>
      </c>
      <c r="I3284">
        <v>0</v>
      </c>
      <c r="J3284">
        <v>0</v>
      </c>
      <c r="K3284">
        <v>0</v>
      </c>
      <c r="L3284">
        <v>0</v>
      </c>
      <c r="M3284">
        <v>0</v>
      </c>
    </row>
    <row r="3285" spans="2:13" x14ac:dyDescent="0.2">
      <c r="B3285">
        <v>0</v>
      </c>
      <c r="C3285">
        <v>0</v>
      </c>
      <c r="D3285">
        <v>0</v>
      </c>
      <c r="E3285">
        <v>0</v>
      </c>
      <c r="F3285">
        <v>0</v>
      </c>
      <c r="G3285">
        <v>3333333</v>
      </c>
      <c r="H3285">
        <v>0</v>
      </c>
      <c r="I3285">
        <v>0</v>
      </c>
      <c r="J3285">
        <v>0</v>
      </c>
      <c r="K3285">
        <v>0</v>
      </c>
      <c r="L3285">
        <v>0</v>
      </c>
      <c r="M3285">
        <v>0</v>
      </c>
    </row>
    <row r="3286" spans="2:13" x14ac:dyDescent="0.2">
      <c r="B3286">
        <v>0</v>
      </c>
      <c r="C3286">
        <v>0</v>
      </c>
      <c r="D3286">
        <v>0</v>
      </c>
      <c r="E3286">
        <v>0</v>
      </c>
      <c r="F3286">
        <v>0</v>
      </c>
      <c r="G3286">
        <v>3333333</v>
      </c>
      <c r="H3286">
        <v>0</v>
      </c>
      <c r="I3286">
        <v>0</v>
      </c>
      <c r="J3286">
        <v>0</v>
      </c>
      <c r="K3286">
        <v>0</v>
      </c>
      <c r="L3286">
        <v>0</v>
      </c>
      <c r="M3286">
        <v>0</v>
      </c>
    </row>
    <row r="3287" spans="2:13" x14ac:dyDescent="0.2">
      <c r="B3287">
        <v>0</v>
      </c>
      <c r="C3287">
        <v>0</v>
      </c>
      <c r="D3287">
        <v>0</v>
      </c>
      <c r="E3287">
        <v>0</v>
      </c>
      <c r="F3287">
        <v>0</v>
      </c>
      <c r="G3287">
        <v>3333333</v>
      </c>
      <c r="H3287">
        <v>0</v>
      </c>
      <c r="I3287">
        <v>0</v>
      </c>
      <c r="J3287">
        <v>0</v>
      </c>
      <c r="K3287">
        <v>0</v>
      </c>
      <c r="L3287">
        <v>0</v>
      </c>
      <c r="M3287">
        <v>0</v>
      </c>
    </row>
    <row r="3288" spans="2:13" x14ac:dyDescent="0.2">
      <c r="B3288">
        <v>0</v>
      </c>
      <c r="C3288">
        <v>0</v>
      </c>
      <c r="D3288">
        <v>0</v>
      </c>
      <c r="E3288">
        <v>0</v>
      </c>
      <c r="F3288">
        <v>0</v>
      </c>
      <c r="G3288">
        <v>3333333</v>
      </c>
      <c r="H3288">
        <v>0</v>
      </c>
      <c r="I3288">
        <v>0</v>
      </c>
      <c r="J3288">
        <v>0</v>
      </c>
      <c r="K3288">
        <v>0</v>
      </c>
      <c r="L3288">
        <v>0</v>
      </c>
      <c r="M3288">
        <v>0</v>
      </c>
    </row>
    <row r="3289" spans="2:13" x14ac:dyDescent="0.2">
      <c r="B3289">
        <v>0</v>
      </c>
      <c r="C3289">
        <v>0</v>
      </c>
      <c r="D3289">
        <v>0</v>
      </c>
      <c r="E3289">
        <v>0</v>
      </c>
      <c r="F3289">
        <v>0</v>
      </c>
      <c r="G3289">
        <v>3333333</v>
      </c>
      <c r="H3289">
        <v>0</v>
      </c>
      <c r="I3289">
        <v>0</v>
      </c>
      <c r="J3289">
        <v>0</v>
      </c>
      <c r="K3289">
        <v>0</v>
      </c>
      <c r="L3289">
        <v>0</v>
      </c>
      <c r="M3289">
        <v>0</v>
      </c>
    </row>
    <row r="3290" spans="2:13" x14ac:dyDescent="0.2">
      <c r="B3290">
        <v>0</v>
      </c>
      <c r="C3290">
        <v>0</v>
      </c>
      <c r="D3290">
        <v>0</v>
      </c>
      <c r="E3290">
        <v>0</v>
      </c>
      <c r="F3290">
        <v>0</v>
      </c>
      <c r="G3290">
        <v>3333333</v>
      </c>
      <c r="H3290">
        <v>0</v>
      </c>
      <c r="I3290">
        <v>0</v>
      </c>
      <c r="J3290">
        <v>0</v>
      </c>
      <c r="K3290">
        <v>0</v>
      </c>
      <c r="L3290">
        <v>0</v>
      </c>
      <c r="M3290">
        <v>0</v>
      </c>
    </row>
    <row r="3291" spans="2:13" x14ac:dyDescent="0.2">
      <c r="B3291">
        <v>0</v>
      </c>
      <c r="C3291">
        <v>0</v>
      </c>
      <c r="D3291">
        <v>0</v>
      </c>
      <c r="E3291">
        <v>0</v>
      </c>
      <c r="F3291">
        <v>0</v>
      </c>
      <c r="G3291">
        <v>3333333</v>
      </c>
      <c r="H3291">
        <v>0</v>
      </c>
      <c r="I3291">
        <v>0</v>
      </c>
      <c r="J3291">
        <v>0</v>
      </c>
      <c r="K3291">
        <v>0</v>
      </c>
      <c r="L3291">
        <v>0</v>
      </c>
      <c r="M3291">
        <v>0</v>
      </c>
    </row>
    <row r="3292" spans="2:13" x14ac:dyDescent="0.2">
      <c r="B3292">
        <v>0</v>
      </c>
      <c r="C3292">
        <v>0</v>
      </c>
      <c r="D3292">
        <v>0</v>
      </c>
      <c r="E3292">
        <v>0</v>
      </c>
      <c r="F3292">
        <v>0</v>
      </c>
      <c r="G3292">
        <v>3333333</v>
      </c>
      <c r="H3292">
        <v>0</v>
      </c>
      <c r="I3292">
        <v>0</v>
      </c>
      <c r="J3292">
        <v>0</v>
      </c>
      <c r="K3292">
        <v>0</v>
      </c>
      <c r="L3292">
        <v>0</v>
      </c>
      <c r="M3292">
        <v>0</v>
      </c>
    </row>
    <row r="3293" spans="2:13" x14ac:dyDescent="0.2">
      <c r="B3293">
        <v>0</v>
      </c>
      <c r="C3293">
        <v>0</v>
      </c>
      <c r="D3293">
        <v>0</v>
      </c>
      <c r="E3293">
        <v>0</v>
      </c>
      <c r="F3293">
        <v>0</v>
      </c>
      <c r="G3293">
        <v>3333333</v>
      </c>
      <c r="H3293">
        <v>0</v>
      </c>
      <c r="I3293">
        <v>0</v>
      </c>
      <c r="J3293">
        <v>0</v>
      </c>
      <c r="K3293">
        <v>0</v>
      </c>
      <c r="L3293">
        <v>0</v>
      </c>
      <c r="M3293">
        <v>0</v>
      </c>
    </row>
    <row r="3294" spans="2:13" x14ac:dyDescent="0.2">
      <c r="B3294">
        <v>0</v>
      </c>
      <c r="C3294">
        <v>0</v>
      </c>
      <c r="D3294">
        <v>0</v>
      </c>
      <c r="E3294">
        <v>0</v>
      </c>
      <c r="F3294">
        <v>0</v>
      </c>
      <c r="G3294">
        <v>3333333</v>
      </c>
      <c r="H3294">
        <v>0</v>
      </c>
      <c r="I3294">
        <v>0</v>
      </c>
      <c r="J3294">
        <v>0</v>
      </c>
      <c r="K3294">
        <v>0</v>
      </c>
      <c r="L3294">
        <v>0</v>
      </c>
      <c r="M3294">
        <v>0</v>
      </c>
    </row>
    <row r="3295" spans="2:13" x14ac:dyDescent="0.2">
      <c r="B3295">
        <v>0</v>
      </c>
      <c r="C3295">
        <v>0</v>
      </c>
      <c r="D3295">
        <v>0</v>
      </c>
      <c r="E3295">
        <v>0</v>
      </c>
      <c r="F3295">
        <v>0</v>
      </c>
      <c r="G3295">
        <v>3333333</v>
      </c>
      <c r="H3295">
        <v>0</v>
      </c>
      <c r="I3295">
        <v>0</v>
      </c>
      <c r="J3295">
        <v>0</v>
      </c>
      <c r="K3295">
        <v>0</v>
      </c>
      <c r="L3295">
        <v>0</v>
      </c>
      <c r="M3295">
        <v>0</v>
      </c>
    </row>
    <row r="3296" spans="2:13" x14ac:dyDescent="0.2">
      <c r="B3296">
        <v>0</v>
      </c>
      <c r="C3296">
        <v>0</v>
      </c>
      <c r="D3296">
        <v>0</v>
      </c>
      <c r="E3296">
        <v>0</v>
      </c>
      <c r="F3296">
        <v>0</v>
      </c>
      <c r="G3296">
        <v>3333333</v>
      </c>
      <c r="H3296">
        <v>0</v>
      </c>
      <c r="I3296">
        <v>0</v>
      </c>
      <c r="J3296">
        <v>0</v>
      </c>
      <c r="K3296">
        <v>0</v>
      </c>
      <c r="L3296">
        <v>0</v>
      </c>
      <c r="M3296">
        <v>0</v>
      </c>
    </row>
    <row r="3297" spans="2:13" x14ac:dyDescent="0.2">
      <c r="B3297">
        <v>0</v>
      </c>
      <c r="C3297">
        <v>0</v>
      </c>
      <c r="D3297">
        <v>0</v>
      </c>
      <c r="E3297">
        <v>0</v>
      </c>
      <c r="F3297">
        <v>0</v>
      </c>
      <c r="G3297">
        <v>3333333</v>
      </c>
      <c r="H3297">
        <v>0</v>
      </c>
      <c r="I3297">
        <v>0</v>
      </c>
      <c r="J3297">
        <v>0</v>
      </c>
      <c r="K3297">
        <v>0</v>
      </c>
      <c r="L3297">
        <v>0</v>
      </c>
      <c r="M3297">
        <v>0</v>
      </c>
    </row>
    <row r="3298" spans="2:13" x14ac:dyDescent="0.2">
      <c r="B3298">
        <v>0</v>
      </c>
      <c r="C3298">
        <v>0</v>
      </c>
      <c r="D3298">
        <v>0</v>
      </c>
      <c r="E3298">
        <v>0</v>
      </c>
      <c r="F3298">
        <v>0</v>
      </c>
      <c r="G3298">
        <v>3333333</v>
      </c>
      <c r="H3298">
        <v>0</v>
      </c>
      <c r="I3298">
        <v>0</v>
      </c>
      <c r="J3298">
        <v>0</v>
      </c>
      <c r="K3298">
        <v>0</v>
      </c>
      <c r="L3298">
        <v>0</v>
      </c>
      <c r="M3298">
        <v>0</v>
      </c>
    </row>
    <row r="3299" spans="2:13" x14ac:dyDescent="0.2">
      <c r="B3299">
        <v>0</v>
      </c>
      <c r="C3299">
        <v>0</v>
      </c>
      <c r="D3299">
        <v>0</v>
      </c>
      <c r="E3299">
        <v>0</v>
      </c>
      <c r="F3299">
        <v>0</v>
      </c>
      <c r="G3299">
        <v>3333333</v>
      </c>
      <c r="H3299">
        <v>0</v>
      </c>
      <c r="I3299">
        <v>0</v>
      </c>
      <c r="J3299">
        <v>0</v>
      </c>
      <c r="K3299">
        <v>0</v>
      </c>
      <c r="L3299">
        <v>0</v>
      </c>
      <c r="M3299">
        <v>0</v>
      </c>
    </row>
    <row r="3300" spans="2:13" x14ac:dyDescent="0.2">
      <c r="B3300">
        <v>0</v>
      </c>
      <c r="C3300">
        <v>0</v>
      </c>
      <c r="D3300">
        <v>0</v>
      </c>
      <c r="E3300">
        <v>0</v>
      </c>
      <c r="F3300">
        <v>0</v>
      </c>
      <c r="G3300">
        <v>3333333</v>
      </c>
      <c r="H3300">
        <v>0</v>
      </c>
      <c r="I3300">
        <v>0</v>
      </c>
      <c r="J3300">
        <v>0</v>
      </c>
      <c r="K3300">
        <v>0</v>
      </c>
      <c r="L3300">
        <v>0</v>
      </c>
      <c r="M3300">
        <v>0</v>
      </c>
    </row>
    <row r="3301" spans="2:13" x14ac:dyDescent="0.2">
      <c r="B3301">
        <v>0</v>
      </c>
      <c r="C3301">
        <v>0</v>
      </c>
      <c r="D3301">
        <v>0</v>
      </c>
      <c r="E3301">
        <v>0</v>
      </c>
      <c r="F3301">
        <v>0</v>
      </c>
      <c r="G3301">
        <v>3333333</v>
      </c>
      <c r="H3301">
        <v>0</v>
      </c>
      <c r="I3301">
        <v>0</v>
      </c>
      <c r="J3301">
        <v>0</v>
      </c>
      <c r="K3301">
        <v>0</v>
      </c>
      <c r="L3301">
        <v>0</v>
      </c>
      <c r="M3301">
        <v>0</v>
      </c>
    </row>
    <row r="3302" spans="2:13" x14ac:dyDescent="0.2">
      <c r="B3302">
        <v>0</v>
      </c>
      <c r="C3302">
        <v>0</v>
      </c>
      <c r="D3302">
        <v>0</v>
      </c>
      <c r="E3302">
        <v>0</v>
      </c>
      <c r="F3302">
        <v>0</v>
      </c>
      <c r="G3302">
        <v>3333333</v>
      </c>
      <c r="H3302">
        <v>0</v>
      </c>
      <c r="I3302">
        <v>0</v>
      </c>
      <c r="J3302">
        <v>0</v>
      </c>
      <c r="K3302">
        <v>0</v>
      </c>
      <c r="L3302">
        <v>0</v>
      </c>
      <c r="M3302">
        <v>0</v>
      </c>
    </row>
    <row r="3303" spans="2:13" x14ac:dyDescent="0.2">
      <c r="B3303">
        <v>0</v>
      </c>
      <c r="C3303">
        <v>0</v>
      </c>
      <c r="D3303">
        <v>0</v>
      </c>
      <c r="E3303">
        <v>0</v>
      </c>
      <c r="F3303">
        <v>0</v>
      </c>
      <c r="G3303">
        <v>3333333</v>
      </c>
      <c r="H3303">
        <v>0</v>
      </c>
      <c r="I3303">
        <v>0</v>
      </c>
      <c r="J3303">
        <v>0</v>
      </c>
      <c r="K3303">
        <v>0</v>
      </c>
      <c r="L3303">
        <v>0</v>
      </c>
      <c r="M3303">
        <v>0</v>
      </c>
    </row>
    <row r="3304" spans="2:13" x14ac:dyDescent="0.2">
      <c r="B3304">
        <v>0</v>
      </c>
      <c r="C3304">
        <v>0</v>
      </c>
      <c r="D3304">
        <v>0</v>
      </c>
      <c r="E3304">
        <v>0</v>
      </c>
      <c r="F3304">
        <v>0</v>
      </c>
      <c r="G3304">
        <v>3333333</v>
      </c>
      <c r="H3304">
        <v>0</v>
      </c>
      <c r="I3304">
        <v>0</v>
      </c>
      <c r="J3304">
        <v>0</v>
      </c>
      <c r="K3304">
        <v>0</v>
      </c>
      <c r="L3304">
        <v>0</v>
      </c>
      <c r="M3304">
        <v>0</v>
      </c>
    </row>
    <row r="3305" spans="2:13" x14ac:dyDescent="0.2">
      <c r="B3305">
        <v>0</v>
      </c>
      <c r="C3305">
        <v>0</v>
      </c>
      <c r="D3305">
        <v>0</v>
      </c>
      <c r="E3305">
        <v>0</v>
      </c>
      <c r="F3305">
        <v>0</v>
      </c>
      <c r="G3305">
        <v>3333333</v>
      </c>
      <c r="H3305">
        <v>0</v>
      </c>
      <c r="I3305">
        <v>0</v>
      </c>
      <c r="J3305">
        <v>0</v>
      </c>
      <c r="K3305">
        <v>0</v>
      </c>
      <c r="L3305">
        <v>0</v>
      </c>
      <c r="M3305">
        <v>0</v>
      </c>
    </row>
    <row r="3306" spans="2:13" x14ac:dyDescent="0.2">
      <c r="B3306">
        <v>0</v>
      </c>
      <c r="C3306">
        <v>0</v>
      </c>
      <c r="D3306">
        <v>0</v>
      </c>
      <c r="E3306">
        <v>0</v>
      </c>
      <c r="F3306">
        <v>0</v>
      </c>
      <c r="G3306">
        <v>3333333</v>
      </c>
      <c r="H3306">
        <v>0</v>
      </c>
      <c r="I3306">
        <v>0</v>
      </c>
      <c r="J3306">
        <v>0</v>
      </c>
      <c r="K3306">
        <v>0</v>
      </c>
      <c r="L3306">
        <v>0</v>
      </c>
      <c r="M3306">
        <v>0</v>
      </c>
    </row>
    <row r="3307" spans="2:13" x14ac:dyDescent="0.2">
      <c r="B3307">
        <v>0</v>
      </c>
      <c r="C3307">
        <v>0</v>
      </c>
      <c r="D3307">
        <v>0</v>
      </c>
      <c r="E3307">
        <v>0</v>
      </c>
      <c r="F3307">
        <v>0</v>
      </c>
      <c r="G3307">
        <v>3333333</v>
      </c>
      <c r="H3307">
        <v>0</v>
      </c>
      <c r="I3307">
        <v>0</v>
      </c>
      <c r="J3307">
        <v>0</v>
      </c>
      <c r="K3307">
        <v>0</v>
      </c>
      <c r="L3307">
        <v>0</v>
      </c>
      <c r="M3307">
        <v>0</v>
      </c>
    </row>
    <row r="3308" spans="2:13" x14ac:dyDescent="0.2">
      <c r="B3308">
        <v>0</v>
      </c>
      <c r="C3308">
        <v>0</v>
      </c>
      <c r="D3308">
        <v>0</v>
      </c>
      <c r="E3308">
        <v>0</v>
      </c>
      <c r="F3308">
        <v>0</v>
      </c>
      <c r="G3308">
        <v>3333333</v>
      </c>
      <c r="H3308">
        <v>0</v>
      </c>
      <c r="I3308">
        <v>0</v>
      </c>
      <c r="J3308">
        <v>0</v>
      </c>
      <c r="K3308">
        <v>0</v>
      </c>
      <c r="L3308">
        <v>0</v>
      </c>
      <c r="M3308">
        <v>0</v>
      </c>
    </row>
    <row r="3309" spans="2:13" x14ac:dyDescent="0.2">
      <c r="B3309">
        <v>0</v>
      </c>
      <c r="C3309">
        <v>0</v>
      </c>
      <c r="D3309">
        <v>0</v>
      </c>
      <c r="E3309">
        <v>0</v>
      </c>
      <c r="F3309">
        <v>0</v>
      </c>
      <c r="G3309">
        <v>3333333</v>
      </c>
      <c r="H3309">
        <v>0</v>
      </c>
      <c r="I3309">
        <v>0</v>
      </c>
      <c r="J3309">
        <v>0</v>
      </c>
      <c r="K3309">
        <v>0</v>
      </c>
      <c r="L3309">
        <v>0</v>
      </c>
      <c r="M3309">
        <v>0</v>
      </c>
    </row>
    <row r="3310" spans="2:13" x14ac:dyDescent="0.2">
      <c r="B3310">
        <v>0</v>
      </c>
      <c r="C3310">
        <v>0</v>
      </c>
      <c r="D3310">
        <v>0</v>
      </c>
      <c r="E3310">
        <v>0</v>
      </c>
      <c r="F3310">
        <v>0</v>
      </c>
      <c r="G3310">
        <v>3333333</v>
      </c>
      <c r="H3310">
        <v>0</v>
      </c>
      <c r="I3310">
        <v>0</v>
      </c>
      <c r="J3310">
        <v>0</v>
      </c>
      <c r="K3310">
        <v>0</v>
      </c>
      <c r="L3310">
        <v>0</v>
      </c>
      <c r="M3310">
        <v>0</v>
      </c>
    </row>
    <row r="3311" spans="2:13" x14ac:dyDescent="0.2">
      <c r="B3311">
        <v>0</v>
      </c>
      <c r="C3311">
        <v>0</v>
      </c>
      <c r="D3311">
        <v>0</v>
      </c>
      <c r="E3311">
        <v>0</v>
      </c>
      <c r="F3311">
        <v>0</v>
      </c>
      <c r="G3311">
        <v>3333333</v>
      </c>
      <c r="H3311">
        <v>0</v>
      </c>
      <c r="I3311">
        <v>0</v>
      </c>
      <c r="J3311">
        <v>0</v>
      </c>
      <c r="K3311">
        <v>0</v>
      </c>
      <c r="L3311">
        <v>0</v>
      </c>
      <c r="M3311">
        <v>0</v>
      </c>
    </row>
    <row r="3312" spans="2:13" x14ac:dyDescent="0.2">
      <c r="B3312">
        <v>0</v>
      </c>
      <c r="C3312">
        <v>0</v>
      </c>
      <c r="D3312">
        <v>0</v>
      </c>
      <c r="E3312">
        <v>0</v>
      </c>
      <c r="F3312">
        <v>0</v>
      </c>
      <c r="G3312">
        <v>3333333</v>
      </c>
      <c r="H3312">
        <v>0</v>
      </c>
      <c r="I3312">
        <v>0</v>
      </c>
      <c r="J3312">
        <v>0</v>
      </c>
      <c r="K3312">
        <v>0</v>
      </c>
      <c r="L3312">
        <v>0</v>
      </c>
      <c r="M3312">
        <v>0</v>
      </c>
    </row>
    <row r="3313" spans="2:13" x14ac:dyDescent="0.2">
      <c r="B3313">
        <v>0</v>
      </c>
      <c r="C3313">
        <v>0</v>
      </c>
      <c r="D3313">
        <v>0</v>
      </c>
      <c r="E3313">
        <v>0</v>
      </c>
      <c r="F3313">
        <v>0</v>
      </c>
      <c r="G3313">
        <v>3333333</v>
      </c>
      <c r="H3313">
        <v>0</v>
      </c>
      <c r="I3313">
        <v>0</v>
      </c>
      <c r="J3313">
        <v>0</v>
      </c>
      <c r="K3313">
        <v>0</v>
      </c>
      <c r="L3313">
        <v>0</v>
      </c>
      <c r="M3313">
        <v>0</v>
      </c>
    </row>
    <row r="3314" spans="2:13" x14ac:dyDescent="0.2">
      <c r="B3314">
        <v>0</v>
      </c>
      <c r="C3314">
        <v>0</v>
      </c>
      <c r="D3314">
        <v>0</v>
      </c>
      <c r="E3314">
        <v>0</v>
      </c>
      <c r="F3314">
        <v>0</v>
      </c>
      <c r="G3314">
        <v>3333333</v>
      </c>
      <c r="H3314">
        <v>0</v>
      </c>
      <c r="I3314">
        <v>0</v>
      </c>
      <c r="J3314">
        <v>0</v>
      </c>
      <c r="K3314">
        <v>0</v>
      </c>
      <c r="L3314">
        <v>0</v>
      </c>
      <c r="M3314">
        <v>0</v>
      </c>
    </row>
    <row r="3315" spans="2:13" x14ac:dyDescent="0.2">
      <c r="B3315">
        <v>0</v>
      </c>
      <c r="C3315">
        <v>0</v>
      </c>
      <c r="D3315">
        <v>0</v>
      </c>
      <c r="E3315">
        <v>0</v>
      </c>
      <c r="F3315">
        <v>0</v>
      </c>
      <c r="G3315">
        <v>3333333</v>
      </c>
      <c r="H3315">
        <v>0</v>
      </c>
      <c r="I3315">
        <v>0</v>
      </c>
      <c r="J3315">
        <v>0</v>
      </c>
      <c r="K3315">
        <v>0</v>
      </c>
      <c r="L3315">
        <v>0</v>
      </c>
      <c r="M3315">
        <v>0</v>
      </c>
    </row>
    <row r="3316" spans="2:13" x14ac:dyDescent="0.2">
      <c r="B3316">
        <v>0</v>
      </c>
      <c r="C3316">
        <v>0</v>
      </c>
      <c r="D3316">
        <v>0</v>
      </c>
      <c r="E3316">
        <v>0</v>
      </c>
      <c r="F3316">
        <v>0</v>
      </c>
      <c r="G3316">
        <v>3333333</v>
      </c>
      <c r="H3316">
        <v>0</v>
      </c>
      <c r="I3316">
        <v>0</v>
      </c>
      <c r="J3316">
        <v>0</v>
      </c>
      <c r="K3316">
        <v>0</v>
      </c>
      <c r="L3316">
        <v>0</v>
      </c>
      <c r="M3316">
        <v>0</v>
      </c>
    </row>
    <row r="3317" spans="2:13" x14ac:dyDescent="0.2">
      <c r="B3317">
        <v>0</v>
      </c>
      <c r="C3317">
        <v>0</v>
      </c>
      <c r="D3317">
        <v>0</v>
      </c>
      <c r="E3317">
        <v>0</v>
      </c>
      <c r="F3317">
        <v>0</v>
      </c>
      <c r="G3317">
        <v>3333333</v>
      </c>
      <c r="H3317">
        <v>0</v>
      </c>
      <c r="I3317">
        <v>0</v>
      </c>
      <c r="J3317">
        <v>0</v>
      </c>
      <c r="K3317">
        <v>0</v>
      </c>
      <c r="L3317">
        <v>0</v>
      </c>
      <c r="M3317">
        <v>0</v>
      </c>
    </row>
    <row r="3318" spans="2:13" x14ac:dyDescent="0.2">
      <c r="B3318">
        <v>0</v>
      </c>
      <c r="C3318">
        <v>0</v>
      </c>
      <c r="D3318">
        <v>0</v>
      </c>
      <c r="E3318">
        <v>0</v>
      </c>
      <c r="F3318">
        <v>0</v>
      </c>
      <c r="G3318">
        <v>3333333</v>
      </c>
      <c r="H3318">
        <v>0</v>
      </c>
      <c r="I3318">
        <v>0</v>
      </c>
      <c r="J3318">
        <v>0</v>
      </c>
      <c r="K3318">
        <v>0</v>
      </c>
      <c r="L3318">
        <v>0</v>
      </c>
      <c r="M3318">
        <v>0</v>
      </c>
    </row>
    <row r="3319" spans="2:13" x14ac:dyDescent="0.2">
      <c r="B3319">
        <v>0</v>
      </c>
      <c r="C3319">
        <v>0</v>
      </c>
      <c r="D3319">
        <v>0</v>
      </c>
      <c r="E3319">
        <v>0</v>
      </c>
      <c r="F3319">
        <v>0</v>
      </c>
      <c r="G3319">
        <v>3333333</v>
      </c>
      <c r="H3319">
        <v>0</v>
      </c>
      <c r="I3319">
        <v>0</v>
      </c>
      <c r="J3319">
        <v>0</v>
      </c>
      <c r="K3319">
        <v>0</v>
      </c>
      <c r="L3319">
        <v>0</v>
      </c>
      <c r="M3319">
        <v>0</v>
      </c>
    </row>
    <row r="3320" spans="2:13" x14ac:dyDescent="0.2">
      <c r="B3320">
        <v>0</v>
      </c>
      <c r="C3320">
        <v>0</v>
      </c>
      <c r="D3320">
        <v>0</v>
      </c>
      <c r="E3320">
        <v>0</v>
      </c>
      <c r="F3320">
        <v>0</v>
      </c>
      <c r="G3320">
        <v>3333333</v>
      </c>
      <c r="H3320">
        <v>0</v>
      </c>
      <c r="I3320">
        <v>0</v>
      </c>
      <c r="J3320">
        <v>0</v>
      </c>
      <c r="K3320">
        <v>0</v>
      </c>
      <c r="L3320">
        <v>0</v>
      </c>
      <c r="M3320">
        <v>0</v>
      </c>
    </row>
    <row r="3321" spans="2:13" x14ac:dyDescent="0.2">
      <c r="B3321">
        <v>0</v>
      </c>
      <c r="C3321">
        <v>0</v>
      </c>
      <c r="D3321">
        <v>0</v>
      </c>
      <c r="E3321">
        <v>0</v>
      </c>
      <c r="F3321">
        <v>0</v>
      </c>
      <c r="G3321">
        <v>3333333</v>
      </c>
      <c r="H3321">
        <v>0</v>
      </c>
      <c r="I3321">
        <v>0</v>
      </c>
      <c r="J3321">
        <v>0</v>
      </c>
      <c r="K3321">
        <v>0</v>
      </c>
      <c r="L3321">
        <v>0</v>
      </c>
      <c r="M3321">
        <v>0</v>
      </c>
    </row>
    <row r="3322" spans="2:13" x14ac:dyDescent="0.2">
      <c r="B3322">
        <v>0</v>
      </c>
      <c r="C3322">
        <v>0</v>
      </c>
      <c r="D3322">
        <v>0</v>
      </c>
      <c r="E3322">
        <v>0</v>
      </c>
      <c r="F3322">
        <v>0</v>
      </c>
      <c r="G3322">
        <v>3333333</v>
      </c>
      <c r="H3322">
        <v>0</v>
      </c>
      <c r="I3322">
        <v>0</v>
      </c>
      <c r="J3322">
        <v>0</v>
      </c>
      <c r="K3322">
        <v>0</v>
      </c>
      <c r="L3322">
        <v>0</v>
      </c>
      <c r="M3322">
        <v>0</v>
      </c>
    </row>
    <row r="3323" spans="2:13" x14ac:dyDescent="0.2">
      <c r="B3323">
        <v>0</v>
      </c>
      <c r="C3323">
        <v>0</v>
      </c>
      <c r="D3323">
        <v>0</v>
      </c>
      <c r="E3323">
        <v>0</v>
      </c>
      <c r="F3323">
        <v>0</v>
      </c>
      <c r="G3323">
        <v>3333333</v>
      </c>
      <c r="H3323">
        <v>0</v>
      </c>
      <c r="I3323">
        <v>0</v>
      </c>
      <c r="J3323">
        <v>0</v>
      </c>
      <c r="K3323">
        <v>0</v>
      </c>
      <c r="L3323">
        <v>0</v>
      </c>
      <c r="M3323">
        <v>0</v>
      </c>
    </row>
    <row r="3324" spans="2:13" x14ac:dyDescent="0.2">
      <c r="B3324">
        <v>0</v>
      </c>
      <c r="C3324">
        <v>0</v>
      </c>
      <c r="D3324">
        <v>0</v>
      </c>
      <c r="E3324">
        <v>0</v>
      </c>
      <c r="F3324">
        <v>0</v>
      </c>
      <c r="G3324">
        <v>3333333</v>
      </c>
      <c r="H3324">
        <v>0</v>
      </c>
      <c r="I3324">
        <v>0</v>
      </c>
      <c r="J3324">
        <v>0</v>
      </c>
      <c r="K3324">
        <v>0</v>
      </c>
      <c r="L3324">
        <v>0</v>
      </c>
      <c r="M3324">
        <v>0</v>
      </c>
    </row>
    <row r="3325" spans="2:13" x14ac:dyDescent="0.2">
      <c r="B3325">
        <v>0</v>
      </c>
      <c r="C3325">
        <v>0</v>
      </c>
      <c r="D3325">
        <v>0</v>
      </c>
      <c r="E3325">
        <v>0</v>
      </c>
      <c r="F3325">
        <v>0</v>
      </c>
      <c r="G3325">
        <v>3333333</v>
      </c>
      <c r="H3325">
        <v>0</v>
      </c>
      <c r="I3325">
        <v>0</v>
      </c>
      <c r="J3325">
        <v>0</v>
      </c>
      <c r="K3325">
        <v>0</v>
      </c>
      <c r="L3325">
        <v>0</v>
      </c>
      <c r="M3325">
        <v>0</v>
      </c>
    </row>
    <row r="3326" spans="2:13" x14ac:dyDescent="0.2">
      <c r="B3326">
        <v>0</v>
      </c>
      <c r="C3326">
        <v>0</v>
      </c>
      <c r="D3326">
        <v>0</v>
      </c>
      <c r="E3326">
        <v>0</v>
      </c>
      <c r="F3326">
        <v>0</v>
      </c>
      <c r="G3326">
        <v>3333333</v>
      </c>
      <c r="H3326">
        <v>0</v>
      </c>
      <c r="I3326">
        <v>0</v>
      </c>
      <c r="J3326">
        <v>0</v>
      </c>
      <c r="K3326">
        <v>0</v>
      </c>
      <c r="L3326">
        <v>0</v>
      </c>
      <c r="M3326">
        <v>0</v>
      </c>
    </row>
    <row r="3327" spans="2:13" x14ac:dyDescent="0.2">
      <c r="B3327">
        <v>0</v>
      </c>
      <c r="C3327">
        <v>0</v>
      </c>
      <c r="D3327">
        <v>0</v>
      </c>
      <c r="E3327">
        <v>0</v>
      </c>
      <c r="F3327">
        <v>0</v>
      </c>
      <c r="G3327">
        <v>3333333</v>
      </c>
      <c r="H3327">
        <v>0</v>
      </c>
      <c r="I3327">
        <v>0</v>
      </c>
      <c r="J3327">
        <v>0</v>
      </c>
      <c r="K3327">
        <v>0</v>
      </c>
      <c r="L3327">
        <v>0</v>
      </c>
      <c r="M3327">
        <v>0</v>
      </c>
    </row>
    <row r="3328" spans="2:13" x14ac:dyDescent="0.2">
      <c r="B3328">
        <v>0</v>
      </c>
      <c r="C3328">
        <v>0</v>
      </c>
      <c r="D3328">
        <v>0</v>
      </c>
      <c r="E3328">
        <v>0</v>
      </c>
      <c r="F3328">
        <v>0</v>
      </c>
      <c r="G3328">
        <v>3333333</v>
      </c>
      <c r="H3328">
        <v>0</v>
      </c>
      <c r="I3328">
        <v>0</v>
      </c>
      <c r="J3328">
        <v>0</v>
      </c>
      <c r="K3328">
        <v>0</v>
      </c>
      <c r="L3328">
        <v>0</v>
      </c>
      <c r="M3328">
        <v>0</v>
      </c>
    </row>
    <row r="3329" spans="2:13" x14ac:dyDescent="0.2">
      <c r="B3329">
        <v>0</v>
      </c>
      <c r="C3329">
        <v>0</v>
      </c>
      <c r="D3329">
        <v>0</v>
      </c>
      <c r="E3329">
        <v>0</v>
      </c>
      <c r="F3329">
        <v>0</v>
      </c>
      <c r="G3329">
        <v>3333333</v>
      </c>
      <c r="H3329">
        <v>0</v>
      </c>
      <c r="I3329">
        <v>0</v>
      </c>
      <c r="J3329">
        <v>0</v>
      </c>
      <c r="K3329">
        <v>0</v>
      </c>
      <c r="L3329">
        <v>0</v>
      </c>
      <c r="M3329">
        <v>0</v>
      </c>
    </row>
    <row r="3330" spans="2:13" x14ac:dyDescent="0.2">
      <c r="B3330">
        <v>0</v>
      </c>
      <c r="C3330">
        <v>0</v>
      </c>
      <c r="D3330">
        <v>0</v>
      </c>
      <c r="E3330">
        <v>0</v>
      </c>
      <c r="F3330">
        <v>0</v>
      </c>
      <c r="G3330">
        <v>3333333</v>
      </c>
      <c r="H3330">
        <v>0</v>
      </c>
      <c r="I3330">
        <v>0</v>
      </c>
      <c r="J3330">
        <v>0</v>
      </c>
      <c r="K3330">
        <v>0</v>
      </c>
      <c r="L3330">
        <v>0</v>
      </c>
      <c r="M3330">
        <v>0</v>
      </c>
    </row>
    <row r="3331" spans="2:13" x14ac:dyDescent="0.2">
      <c r="B3331">
        <v>0</v>
      </c>
      <c r="C3331">
        <v>0</v>
      </c>
      <c r="D3331">
        <v>0</v>
      </c>
      <c r="E3331">
        <v>0</v>
      </c>
      <c r="F3331">
        <v>0</v>
      </c>
      <c r="G3331">
        <v>3333333</v>
      </c>
      <c r="H3331">
        <v>0</v>
      </c>
      <c r="I3331">
        <v>0</v>
      </c>
      <c r="J3331">
        <v>0</v>
      </c>
      <c r="K3331">
        <v>0</v>
      </c>
      <c r="L3331">
        <v>0</v>
      </c>
      <c r="M3331">
        <v>0</v>
      </c>
    </row>
    <row r="3332" spans="2:13" x14ac:dyDescent="0.2">
      <c r="B3332">
        <v>0</v>
      </c>
      <c r="C3332">
        <v>0</v>
      </c>
      <c r="D3332">
        <v>0</v>
      </c>
      <c r="E3332">
        <v>0</v>
      </c>
      <c r="F3332">
        <v>0</v>
      </c>
      <c r="G3332">
        <v>3333333</v>
      </c>
      <c r="H3332">
        <v>0</v>
      </c>
      <c r="I3332">
        <v>0</v>
      </c>
      <c r="J3332">
        <v>0</v>
      </c>
      <c r="K3332">
        <v>0</v>
      </c>
      <c r="L3332">
        <v>0</v>
      </c>
      <c r="M3332">
        <v>0</v>
      </c>
    </row>
    <row r="3333" spans="2:13" x14ac:dyDescent="0.2">
      <c r="B3333">
        <v>0</v>
      </c>
      <c r="C3333">
        <v>0</v>
      </c>
      <c r="D3333">
        <v>0</v>
      </c>
      <c r="E3333">
        <v>0</v>
      </c>
      <c r="F3333">
        <v>0</v>
      </c>
      <c r="G3333">
        <v>3333333</v>
      </c>
      <c r="H3333">
        <v>0</v>
      </c>
      <c r="I3333">
        <v>0</v>
      </c>
      <c r="J3333">
        <v>0</v>
      </c>
      <c r="K3333">
        <v>0</v>
      </c>
      <c r="L3333">
        <v>0</v>
      </c>
      <c r="M3333">
        <v>0</v>
      </c>
    </row>
    <row r="3334" spans="2:13" x14ac:dyDescent="0.2">
      <c r="B3334">
        <v>0</v>
      </c>
      <c r="C3334">
        <v>0</v>
      </c>
      <c r="D3334">
        <v>0</v>
      </c>
      <c r="E3334">
        <v>0</v>
      </c>
      <c r="F3334">
        <v>0</v>
      </c>
      <c r="G3334">
        <v>3333333</v>
      </c>
      <c r="H3334">
        <v>0</v>
      </c>
      <c r="I3334">
        <v>0</v>
      </c>
      <c r="J3334">
        <v>0</v>
      </c>
      <c r="K3334">
        <v>0</v>
      </c>
      <c r="L3334">
        <v>0</v>
      </c>
      <c r="M3334">
        <v>0</v>
      </c>
    </row>
    <row r="3335" spans="2:13" x14ac:dyDescent="0.2">
      <c r="B3335">
        <v>0</v>
      </c>
      <c r="C3335">
        <v>0</v>
      </c>
      <c r="D3335">
        <v>0</v>
      </c>
      <c r="E3335">
        <v>0</v>
      </c>
      <c r="F3335">
        <v>0</v>
      </c>
      <c r="G3335">
        <v>3333333</v>
      </c>
      <c r="H3335">
        <v>0</v>
      </c>
      <c r="I3335">
        <v>0</v>
      </c>
      <c r="J3335">
        <v>0</v>
      </c>
      <c r="K3335">
        <v>0</v>
      </c>
      <c r="L3335">
        <v>0</v>
      </c>
      <c r="M3335">
        <v>0</v>
      </c>
    </row>
    <row r="3336" spans="2:13" x14ac:dyDescent="0.2">
      <c r="B3336">
        <v>0</v>
      </c>
      <c r="C3336">
        <v>0</v>
      </c>
      <c r="D3336">
        <v>0</v>
      </c>
      <c r="E3336">
        <v>0</v>
      </c>
      <c r="F3336">
        <v>0</v>
      </c>
      <c r="G3336">
        <v>3333333</v>
      </c>
      <c r="H3336">
        <v>0</v>
      </c>
      <c r="I3336">
        <v>0</v>
      </c>
      <c r="J3336">
        <v>0</v>
      </c>
      <c r="K3336">
        <v>0</v>
      </c>
      <c r="L3336">
        <v>0</v>
      </c>
      <c r="M3336">
        <v>0</v>
      </c>
    </row>
    <row r="3337" spans="2:13" x14ac:dyDescent="0.2">
      <c r="B3337">
        <v>0</v>
      </c>
      <c r="C3337">
        <v>0</v>
      </c>
      <c r="D3337">
        <v>0</v>
      </c>
      <c r="E3337">
        <v>0</v>
      </c>
      <c r="F3337">
        <v>0</v>
      </c>
      <c r="G3337">
        <v>3333333</v>
      </c>
      <c r="H3337">
        <v>0</v>
      </c>
      <c r="I3337">
        <v>0</v>
      </c>
      <c r="J3337">
        <v>0</v>
      </c>
      <c r="K3337">
        <v>0</v>
      </c>
      <c r="L3337">
        <v>0</v>
      </c>
      <c r="M3337">
        <v>0</v>
      </c>
    </row>
    <row r="3338" spans="2:13" x14ac:dyDescent="0.2">
      <c r="B3338">
        <v>0</v>
      </c>
      <c r="C3338">
        <v>0</v>
      </c>
      <c r="D3338">
        <v>0</v>
      </c>
      <c r="E3338">
        <v>0</v>
      </c>
      <c r="F3338">
        <v>0</v>
      </c>
      <c r="G3338">
        <v>3333333</v>
      </c>
      <c r="H3338">
        <v>0</v>
      </c>
      <c r="I3338">
        <v>0</v>
      </c>
      <c r="J3338">
        <v>0</v>
      </c>
      <c r="K3338">
        <v>0</v>
      </c>
      <c r="L3338">
        <v>0</v>
      </c>
      <c r="M3338">
        <v>0</v>
      </c>
    </row>
    <row r="3339" spans="2:13" x14ac:dyDescent="0.2">
      <c r="B3339">
        <v>0</v>
      </c>
      <c r="C3339">
        <v>0</v>
      </c>
      <c r="D3339">
        <v>0</v>
      </c>
      <c r="E3339">
        <v>0</v>
      </c>
      <c r="F3339">
        <v>0</v>
      </c>
      <c r="G3339">
        <v>3333333</v>
      </c>
      <c r="H3339">
        <v>0</v>
      </c>
      <c r="I3339">
        <v>0</v>
      </c>
      <c r="J3339">
        <v>0</v>
      </c>
      <c r="K3339">
        <v>0</v>
      </c>
      <c r="L3339">
        <v>0</v>
      </c>
      <c r="M3339">
        <v>0</v>
      </c>
    </row>
    <row r="3340" spans="2:13" x14ac:dyDescent="0.2">
      <c r="B3340">
        <v>0</v>
      </c>
      <c r="C3340">
        <v>0</v>
      </c>
      <c r="D3340">
        <v>0</v>
      </c>
      <c r="E3340">
        <v>0</v>
      </c>
      <c r="F3340">
        <v>0</v>
      </c>
      <c r="G3340">
        <v>3333333</v>
      </c>
      <c r="H3340">
        <v>0</v>
      </c>
      <c r="I3340">
        <v>0</v>
      </c>
      <c r="J3340">
        <v>0</v>
      </c>
      <c r="K3340">
        <v>0</v>
      </c>
      <c r="L3340">
        <v>0</v>
      </c>
      <c r="M3340">
        <v>0</v>
      </c>
    </row>
    <row r="3341" spans="2:13" x14ac:dyDescent="0.2">
      <c r="B3341">
        <v>0</v>
      </c>
      <c r="C3341">
        <v>0</v>
      </c>
      <c r="D3341">
        <v>0</v>
      </c>
      <c r="E3341">
        <v>0</v>
      </c>
      <c r="F3341">
        <v>0</v>
      </c>
      <c r="G3341">
        <v>3333333</v>
      </c>
      <c r="H3341">
        <v>0</v>
      </c>
      <c r="I3341">
        <v>0</v>
      </c>
      <c r="J3341">
        <v>0</v>
      </c>
      <c r="K3341">
        <v>0</v>
      </c>
      <c r="L3341">
        <v>0</v>
      </c>
      <c r="M3341">
        <v>0</v>
      </c>
    </row>
    <row r="3342" spans="2:13" x14ac:dyDescent="0.2">
      <c r="B3342">
        <v>0</v>
      </c>
      <c r="C3342">
        <v>0</v>
      </c>
      <c r="D3342">
        <v>0</v>
      </c>
      <c r="E3342">
        <v>0</v>
      </c>
      <c r="F3342">
        <v>0</v>
      </c>
      <c r="G3342">
        <v>3333333</v>
      </c>
      <c r="H3342">
        <v>0</v>
      </c>
      <c r="I3342">
        <v>0</v>
      </c>
      <c r="J3342">
        <v>0</v>
      </c>
      <c r="K3342">
        <v>0</v>
      </c>
      <c r="L3342">
        <v>0</v>
      </c>
      <c r="M3342">
        <v>0</v>
      </c>
    </row>
    <row r="3343" spans="2:13" x14ac:dyDescent="0.2">
      <c r="B3343">
        <v>0</v>
      </c>
      <c r="C3343">
        <v>0</v>
      </c>
      <c r="D3343">
        <v>0</v>
      </c>
      <c r="E3343">
        <v>0</v>
      </c>
      <c r="F3343">
        <v>0</v>
      </c>
      <c r="G3343">
        <v>3333333</v>
      </c>
      <c r="H3343">
        <v>0</v>
      </c>
      <c r="I3343">
        <v>0</v>
      </c>
      <c r="J3343">
        <v>0</v>
      </c>
      <c r="K3343">
        <v>0</v>
      </c>
      <c r="L3343">
        <v>0</v>
      </c>
      <c r="M3343">
        <v>0</v>
      </c>
    </row>
    <row r="3344" spans="2:13" x14ac:dyDescent="0.2">
      <c r="B3344">
        <v>0</v>
      </c>
      <c r="C3344">
        <v>0</v>
      </c>
      <c r="D3344">
        <v>0</v>
      </c>
      <c r="E3344">
        <v>0</v>
      </c>
      <c r="F3344">
        <v>0</v>
      </c>
      <c r="G3344">
        <v>3333333</v>
      </c>
      <c r="H3344">
        <v>0</v>
      </c>
      <c r="I3344">
        <v>0</v>
      </c>
      <c r="J3344">
        <v>0</v>
      </c>
      <c r="K3344">
        <v>0</v>
      </c>
      <c r="L3344">
        <v>0</v>
      </c>
      <c r="M3344">
        <v>0</v>
      </c>
    </row>
    <row r="3345" spans="2:13" x14ac:dyDescent="0.2">
      <c r="B3345">
        <v>0</v>
      </c>
      <c r="C3345">
        <v>0</v>
      </c>
      <c r="D3345">
        <v>0</v>
      </c>
      <c r="E3345">
        <v>0</v>
      </c>
      <c r="F3345">
        <v>0</v>
      </c>
      <c r="G3345">
        <v>3333333</v>
      </c>
      <c r="H3345">
        <v>0</v>
      </c>
      <c r="I3345">
        <v>0</v>
      </c>
      <c r="J3345">
        <v>0</v>
      </c>
      <c r="K3345">
        <v>0</v>
      </c>
      <c r="L3345">
        <v>0</v>
      </c>
      <c r="M3345">
        <v>0</v>
      </c>
    </row>
    <row r="3346" spans="2:13" x14ac:dyDescent="0.2">
      <c r="B3346">
        <v>0</v>
      </c>
      <c r="C3346">
        <v>0</v>
      </c>
      <c r="D3346">
        <v>0</v>
      </c>
      <c r="E3346">
        <v>0</v>
      </c>
      <c r="F3346">
        <v>0</v>
      </c>
      <c r="G3346">
        <v>3333333</v>
      </c>
      <c r="H3346">
        <v>0</v>
      </c>
      <c r="I3346">
        <v>0</v>
      </c>
      <c r="J3346">
        <v>0</v>
      </c>
      <c r="K3346">
        <v>0</v>
      </c>
      <c r="L3346">
        <v>0</v>
      </c>
      <c r="M3346">
        <v>0</v>
      </c>
    </row>
    <row r="3347" spans="2:13" x14ac:dyDescent="0.2">
      <c r="B3347">
        <v>0</v>
      </c>
      <c r="C3347">
        <v>0</v>
      </c>
      <c r="D3347">
        <v>0</v>
      </c>
      <c r="E3347">
        <v>0</v>
      </c>
      <c r="F3347">
        <v>0</v>
      </c>
      <c r="G3347">
        <v>3333333</v>
      </c>
      <c r="H3347">
        <v>0</v>
      </c>
      <c r="I3347">
        <v>0</v>
      </c>
      <c r="J3347">
        <v>0</v>
      </c>
      <c r="K3347">
        <v>0</v>
      </c>
      <c r="L3347">
        <v>0</v>
      </c>
      <c r="M3347">
        <v>0</v>
      </c>
    </row>
    <row r="3348" spans="2:13" x14ac:dyDescent="0.2">
      <c r="B3348">
        <v>0</v>
      </c>
      <c r="C3348">
        <v>0</v>
      </c>
      <c r="D3348">
        <v>0</v>
      </c>
      <c r="E3348">
        <v>0</v>
      </c>
      <c r="F3348">
        <v>0</v>
      </c>
      <c r="G3348">
        <v>3333333</v>
      </c>
      <c r="H3348">
        <v>0</v>
      </c>
      <c r="I3348">
        <v>0</v>
      </c>
      <c r="J3348">
        <v>0</v>
      </c>
      <c r="K3348">
        <v>0</v>
      </c>
      <c r="L3348">
        <v>0</v>
      </c>
      <c r="M3348">
        <v>0</v>
      </c>
    </row>
    <row r="3349" spans="2:13" x14ac:dyDescent="0.2">
      <c r="B3349">
        <v>0</v>
      </c>
      <c r="C3349">
        <v>0</v>
      </c>
      <c r="D3349">
        <v>0</v>
      </c>
      <c r="E3349">
        <v>0</v>
      </c>
      <c r="F3349">
        <v>0</v>
      </c>
      <c r="G3349">
        <v>3333333</v>
      </c>
      <c r="H3349">
        <v>0</v>
      </c>
      <c r="I3349">
        <v>0</v>
      </c>
      <c r="J3349">
        <v>0</v>
      </c>
      <c r="K3349">
        <v>0</v>
      </c>
      <c r="L3349">
        <v>0</v>
      </c>
      <c r="M3349">
        <v>0</v>
      </c>
    </row>
    <row r="3350" spans="2:13" x14ac:dyDescent="0.2">
      <c r="B3350">
        <v>0</v>
      </c>
      <c r="C3350">
        <v>0</v>
      </c>
      <c r="D3350">
        <v>0</v>
      </c>
      <c r="E3350">
        <v>0</v>
      </c>
      <c r="F3350">
        <v>0</v>
      </c>
      <c r="G3350">
        <v>3333333</v>
      </c>
      <c r="H3350">
        <v>0</v>
      </c>
      <c r="I3350">
        <v>0</v>
      </c>
      <c r="J3350">
        <v>0</v>
      </c>
      <c r="K3350">
        <v>0</v>
      </c>
      <c r="L3350">
        <v>0</v>
      </c>
      <c r="M3350">
        <v>0</v>
      </c>
    </row>
    <row r="3351" spans="2:13" x14ac:dyDescent="0.2">
      <c r="B3351">
        <v>0</v>
      </c>
      <c r="C3351">
        <v>0</v>
      </c>
      <c r="D3351">
        <v>0</v>
      </c>
      <c r="E3351">
        <v>0</v>
      </c>
      <c r="F3351">
        <v>0</v>
      </c>
      <c r="G3351">
        <v>3333333</v>
      </c>
      <c r="H3351">
        <v>0</v>
      </c>
      <c r="I3351">
        <v>0</v>
      </c>
      <c r="J3351">
        <v>0</v>
      </c>
      <c r="K3351">
        <v>0</v>
      </c>
      <c r="L3351">
        <v>0</v>
      </c>
      <c r="M3351">
        <v>0</v>
      </c>
    </row>
    <row r="3352" spans="2:13" x14ac:dyDescent="0.2">
      <c r="B3352">
        <v>0</v>
      </c>
      <c r="C3352">
        <v>0</v>
      </c>
      <c r="D3352">
        <v>0</v>
      </c>
      <c r="E3352">
        <v>0</v>
      </c>
      <c r="F3352">
        <v>0</v>
      </c>
      <c r="G3352">
        <v>3333333</v>
      </c>
      <c r="H3352">
        <v>0</v>
      </c>
      <c r="I3352">
        <v>0</v>
      </c>
      <c r="J3352">
        <v>0</v>
      </c>
      <c r="K3352">
        <v>0</v>
      </c>
      <c r="L3352">
        <v>0</v>
      </c>
      <c r="M3352">
        <v>0</v>
      </c>
    </row>
    <row r="3353" spans="2:13" x14ac:dyDescent="0.2">
      <c r="B3353">
        <v>0</v>
      </c>
      <c r="C3353">
        <v>0</v>
      </c>
      <c r="D3353">
        <v>0</v>
      </c>
      <c r="E3353">
        <v>0</v>
      </c>
      <c r="F3353">
        <v>0</v>
      </c>
      <c r="G3353">
        <v>3333333</v>
      </c>
      <c r="H3353">
        <v>0</v>
      </c>
      <c r="I3353">
        <v>0</v>
      </c>
      <c r="J3353">
        <v>0</v>
      </c>
      <c r="K3353">
        <v>0</v>
      </c>
      <c r="L3353">
        <v>0</v>
      </c>
      <c r="M3353">
        <v>0</v>
      </c>
    </row>
    <row r="3354" spans="2:13" x14ac:dyDescent="0.2">
      <c r="B3354">
        <v>0</v>
      </c>
      <c r="C3354">
        <v>0</v>
      </c>
      <c r="D3354">
        <v>0</v>
      </c>
      <c r="E3354">
        <v>0</v>
      </c>
      <c r="F3354">
        <v>0</v>
      </c>
      <c r="G3354">
        <v>3333333</v>
      </c>
      <c r="H3354">
        <v>0</v>
      </c>
      <c r="I3354">
        <v>0</v>
      </c>
      <c r="J3354">
        <v>0</v>
      </c>
      <c r="K3354">
        <v>0</v>
      </c>
      <c r="L3354">
        <v>0</v>
      </c>
      <c r="M3354">
        <v>0</v>
      </c>
    </row>
    <row r="3355" spans="2:13" x14ac:dyDescent="0.2">
      <c r="B3355">
        <v>0</v>
      </c>
      <c r="C3355">
        <v>0</v>
      </c>
      <c r="D3355">
        <v>0</v>
      </c>
      <c r="E3355">
        <v>0</v>
      </c>
      <c r="F3355">
        <v>0</v>
      </c>
      <c r="G3355">
        <v>3333333</v>
      </c>
      <c r="H3355">
        <v>0</v>
      </c>
      <c r="I3355">
        <v>0</v>
      </c>
      <c r="J3355">
        <v>0</v>
      </c>
      <c r="K3355">
        <v>0</v>
      </c>
      <c r="L3355">
        <v>0</v>
      </c>
      <c r="M3355">
        <v>0</v>
      </c>
    </row>
    <row r="3356" spans="2:13" x14ac:dyDescent="0.2">
      <c r="B3356">
        <v>0</v>
      </c>
      <c r="C3356">
        <v>0</v>
      </c>
      <c r="D3356">
        <v>0</v>
      </c>
      <c r="E3356">
        <v>0</v>
      </c>
      <c r="F3356">
        <v>0</v>
      </c>
      <c r="G3356">
        <v>3333333</v>
      </c>
      <c r="H3356">
        <v>0</v>
      </c>
      <c r="I3356">
        <v>0</v>
      </c>
      <c r="J3356">
        <v>0</v>
      </c>
      <c r="K3356">
        <v>0</v>
      </c>
      <c r="L3356">
        <v>0</v>
      </c>
      <c r="M3356">
        <v>0</v>
      </c>
    </row>
    <row r="3357" spans="2:13" x14ac:dyDescent="0.2">
      <c r="B3357">
        <v>0</v>
      </c>
      <c r="C3357">
        <v>0</v>
      </c>
      <c r="D3357">
        <v>0</v>
      </c>
      <c r="E3357">
        <v>0</v>
      </c>
      <c r="F3357">
        <v>0</v>
      </c>
      <c r="G3357">
        <v>3333333</v>
      </c>
      <c r="H3357">
        <v>0</v>
      </c>
      <c r="I3357">
        <v>0</v>
      </c>
      <c r="J3357">
        <v>0</v>
      </c>
      <c r="K3357">
        <v>0</v>
      </c>
      <c r="L3357">
        <v>0</v>
      </c>
      <c r="M3357">
        <v>0</v>
      </c>
    </row>
    <row r="3358" spans="2:13" x14ac:dyDescent="0.2">
      <c r="B3358">
        <v>0</v>
      </c>
      <c r="C3358">
        <v>0</v>
      </c>
      <c r="D3358">
        <v>0</v>
      </c>
      <c r="E3358">
        <v>0</v>
      </c>
      <c r="F3358">
        <v>0</v>
      </c>
      <c r="G3358">
        <v>3333333</v>
      </c>
      <c r="H3358">
        <v>0</v>
      </c>
      <c r="I3358">
        <v>0</v>
      </c>
      <c r="J3358">
        <v>0</v>
      </c>
      <c r="K3358">
        <v>0</v>
      </c>
      <c r="L3358">
        <v>0</v>
      </c>
      <c r="M3358">
        <v>0</v>
      </c>
    </row>
    <row r="3359" spans="2:13" x14ac:dyDescent="0.2">
      <c r="B3359">
        <v>0</v>
      </c>
      <c r="C3359">
        <v>0</v>
      </c>
      <c r="D3359">
        <v>0</v>
      </c>
      <c r="E3359">
        <v>0</v>
      </c>
      <c r="F3359">
        <v>0</v>
      </c>
      <c r="G3359">
        <v>3333333</v>
      </c>
      <c r="H3359">
        <v>0</v>
      </c>
      <c r="I3359">
        <v>0</v>
      </c>
      <c r="J3359">
        <v>0</v>
      </c>
      <c r="K3359">
        <v>0</v>
      </c>
      <c r="L3359">
        <v>0</v>
      </c>
      <c r="M3359">
        <v>0</v>
      </c>
    </row>
    <row r="3360" spans="2:13" x14ac:dyDescent="0.2">
      <c r="B3360">
        <v>0</v>
      </c>
      <c r="C3360">
        <v>0</v>
      </c>
      <c r="D3360">
        <v>0</v>
      </c>
      <c r="E3360">
        <v>0</v>
      </c>
      <c r="F3360">
        <v>0</v>
      </c>
      <c r="G3360">
        <v>3333333</v>
      </c>
      <c r="H3360">
        <v>0</v>
      </c>
      <c r="I3360">
        <v>0</v>
      </c>
      <c r="J3360">
        <v>0</v>
      </c>
      <c r="K3360">
        <v>0</v>
      </c>
      <c r="L3360">
        <v>0</v>
      </c>
      <c r="M3360">
        <v>0</v>
      </c>
    </row>
    <row r="3361" spans="2:13" x14ac:dyDescent="0.2">
      <c r="B3361">
        <v>0</v>
      </c>
      <c r="C3361">
        <v>0</v>
      </c>
      <c r="D3361">
        <v>0</v>
      </c>
      <c r="E3361">
        <v>0</v>
      </c>
      <c r="F3361">
        <v>0</v>
      </c>
      <c r="G3361">
        <v>3333333</v>
      </c>
      <c r="H3361">
        <v>0</v>
      </c>
      <c r="I3361">
        <v>0</v>
      </c>
      <c r="J3361">
        <v>0</v>
      </c>
      <c r="K3361">
        <v>0</v>
      </c>
      <c r="L3361">
        <v>0</v>
      </c>
      <c r="M3361">
        <v>0</v>
      </c>
    </row>
    <row r="3362" spans="2:13" x14ac:dyDescent="0.2">
      <c r="B3362">
        <v>0</v>
      </c>
      <c r="C3362">
        <v>0</v>
      </c>
      <c r="D3362">
        <v>0</v>
      </c>
      <c r="E3362">
        <v>0</v>
      </c>
      <c r="F3362">
        <v>0</v>
      </c>
      <c r="G3362">
        <v>3333333</v>
      </c>
      <c r="H3362">
        <v>0</v>
      </c>
      <c r="I3362">
        <v>0</v>
      </c>
      <c r="J3362">
        <v>0</v>
      </c>
      <c r="K3362">
        <v>0</v>
      </c>
      <c r="L3362">
        <v>0</v>
      </c>
      <c r="M3362">
        <v>0</v>
      </c>
    </row>
    <row r="3363" spans="2:13" x14ac:dyDescent="0.2">
      <c r="B3363">
        <v>0</v>
      </c>
      <c r="C3363">
        <v>0</v>
      </c>
      <c r="D3363">
        <v>0</v>
      </c>
      <c r="E3363">
        <v>0</v>
      </c>
      <c r="F3363">
        <v>0</v>
      </c>
      <c r="G3363">
        <v>3333333</v>
      </c>
      <c r="H3363">
        <v>0</v>
      </c>
      <c r="I3363">
        <v>0</v>
      </c>
      <c r="J3363">
        <v>0</v>
      </c>
      <c r="K3363">
        <v>0</v>
      </c>
      <c r="L3363">
        <v>0</v>
      </c>
      <c r="M3363">
        <v>0</v>
      </c>
    </row>
    <row r="3364" spans="2:13" x14ac:dyDescent="0.2">
      <c r="B3364">
        <v>0</v>
      </c>
      <c r="C3364">
        <v>0</v>
      </c>
      <c r="D3364">
        <v>0</v>
      </c>
      <c r="E3364">
        <v>0</v>
      </c>
      <c r="F3364">
        <v>0</v>
      </c>
      <c r="G3364">
        <v>3333333</v>
      </c>
      <c r="H3364">
        <v>0</v>
      </c>
      <c r="I3364">
        <v>0</v>
      </c>
      <c r="J3364">
        <v>0</v>
      </c>
      <c r="K3364">
        <v>0</v>
      </c>
      <c r="L3364">
        <v>0</v>
      </c>
      <c r="M3364">
        <v>0</v>
      </c>
    </row>
    <row r="3365" spans="2:13" x14ac:dyDescent="0.2">
      <c r="B3365">
        <v>0</v>
      </c>
      <c r="C3365">
        <v>0</v>
      </c>
      <c r="D3365">
        <v>0</v>
      </c>
      <c r="E3365">
        <v>0</v>
      </c>
      <c r="F3365">
        <v>0</v>
      </c>
      <c r="G3365">
        <v>3333333</v>
      </c>
      <c r="H3365">
        <v>0</v>
      </c>
      <c r="I3365">
        <v>0</v>
      </c>
      <c r="J3365">
        <v>0</v>
      </c>
      <c r="K3365">
        <v>0</v>
      </c>
      <c r="L3365">
        <v>0</v>
      </c>
      <c r="M3365">
        <v>0</v>
      </c>
    </row>
    <row r="3366" spans="2:13" x14ac:dyDescent="0.2">
      <c r="B3366">
        <v>0</v>
      </c>
      <c r="C3366">
        <v>0</v>
      </c>
      <c r="D3366">
        <v>0</v>
      </c>
      <c r="E3366">
        <v>0</v>
      </c>
      <c r="F3366">
        <v>0</v>
      </c>
      <c r="G3366">
        <v>3333333</v>
      </c>
      <c r="H3366">
        <v>0</v>
      </c>
      <c r="I3366">
        <v>0</v>
      </c>
      <c r="J3366">
        <v>0</v>
      </c>
      <c r="K3366">
        <v>0</v>
      </c>
      <c r="L3366">
        <v>0</v>
      </c>
      <c r="M3366">
        <v>0</v>
      </c>
    </row>
    <row r="3367" spans="2:13" x14ac:dyDescent="0.2">
      <c r="B3367">
        <v>0</v>
      </c>
      <c r="C3367">
        <v>0</v>
      </c>
      <c r="D3367">
        <v>0</v>
      </c>
      <c r="E3367">
        <v>0</v>
      </c>
      <c r="F3367">
        <v>0</v>
      </c>
      <c r="G3367">
        <v>3333333</v>
      </c>
      <c r="H3367">
        <v>0</v>
      </c>
      <c r="I3367">
        <v>0</v>
      </c>
      <c r="J3367">
        <v>0</v>
      </c>
      <c r="K3367">
        <v>0</v>
      </c>
      <c r="L3367">
        <v>0</v>
      </c>
      <c r="M3367">
        <v>0</v>
      </c>
    </row>
    <row r="3368" spans="2:13" x14ac:dyDescent="0.2">
      <c r="B3368">
        <v>0</v>
      </c>
      <c r="C3368">
        <v>0</v>
      </c>
      <c r="D3368">
        <v>0</v>
      </c>
      <c r="E3368">
        <v>0</v>
      </c>
      <c r="F3368">
        <v>0</v>
      </c>
      <c r="G3368">
        <v>3333333</v>
      </c>
      <c r="H3368">
        <v>0</v>
      </c>
      <c r="I3368">
        <v>0</v>
      </c>
      <c r="J3368">
        <v>0</v>
      </c>
      <c r="K3368">
        <v>0</v>
      </c>
      <c r="L3368">
        <v>0</v>
      </c>
      <c r="M3368">
        <v>0</v>
      </c>
    </row>
    <row r="3369" spans="2:13" x14ac:dyDescent="0.2">
      <c r="B3369">
        <v>0</v>
      </c>
      <c r="C3369">
        <v>0</v>
      </c>
      <c r="D3369">
        <v>0</v>
      </c>
      <c r="E3369">
        <v>0</v>
      </c>
      <c r="F3369">
        <v>0</v>
      </c>
      <c r="G3369">
        <v>3333333</v>
      </c>
      <c r="H3369">
        <v>0</v>
      </c>
      <c r="I3369">
        <v>0</v>
      </c>
      <c r="J3369">
        <v>0</v>
      </c>
      <c r="K3369">
        <v>0</v>
      </c>
      <c r="L3369">
        <v>0</v>
      </c>
      <c r="M3369">
        <v>0</v>
      </c>
    </row>
    <row r="3370" spans="2:13" x14ac:dyDescent="0.2">
      <c r="B3370">
        <v>0</v>
      </c>
      <c r="C3370">
        <v>0</v>
      </c>
      <c r="D3370">
        <v>0</v>
      </c>
      <c r="E3370">
        <v>0</v>
      </c>
      <c r="F3370">
        <v>0</v>
      </c>
      <c r="G3370">
        <v>3333333</v>
      </c>
      <c r="H3370">
        <v>0</v>
      </c>
      <c r="I3370">
        <v>0</v>
      </c>
      <c r="J3370">
        <v>0</v>
      </c>
      <c r="K3370">
        <v>0</v>
      </c>
      <c r="L3370">
        <v>0</v>
      </c>
      <c r="M3370">
        <v>0</v>
      </c>
    </row>
    <row r="3371" spans="2:13" x14ac:dyDescent="0.2">
      <c r="B3371">
        <v>0</v>
      </c>
      <c r="C3371">
        <v>0</v>
      </c>
      <c r="D3371">
        <v>0</v>
      </c>
      <c r="E3371">
        <v>0</v>
      </c>
      <c r="F3371">
        <v>0</v>
      </c>
      <c r="G3371">
        <v>3333333</v>
      </c>
      <c r="H3371">
        <v>0</v>
      </c>
      <c r="I3371">
        <v>0</v>
      </c>
      <c r="J3371">
        <v>0</v>
      </c>
      <c r="K3371">
        <v>0</v>
      </c>
      <c r="L3371">
        <v>0</v>
      </c>
      <c r="M3371">
        <v>0</v>
      </c>
    </row>
    <row r="3372" spans="2:13" x14ac:dyDescent="0.2">
      <c r="B3372">
        <v>0</v>
      </c>
      <c r="C3372">
        <v>0</v>
      </c>
      <c r="D3372">
        <v>0</v>
      </c>
      <c r="E3372">
        <v>0</v>
      </c>
      <c r="F3372">
        <v>0</v>
      </c>
      <c r="G3372">
        <v>3333333</v>
      </c>
      <c r="H3372">
        <v>0</v>
      </c>
      <c r="I3372">
        <v>0</v>
      </c>
      <c r="J3372">
        <v>0</v>
      </c>
      <c r="K3372">
        <v>0</v>
      </c>
      <c r="L3372">
        <v>0</v>
      </c>
      <c r="M3372">
        <v>0</v>
      </c>
    </row>
    <row r="3373" spans="2:13" x14ac:dyDescent="0.2">
      <c r="B3373">
        <v>0</v>
      </c>
      <c r="C3373">
        <v>0</v>
      </c>
      <c r="D3373">
        <v>0</v>
      </c>
      <c r="E3373">
        <v>0</v>
      </c>
      <c r="F3373">
        <v>0</v>
      </c>
      <c r="G3373">
        <v>3333333</v>
      </c>
      <c r="H3373">
        <v>0</v>
      </c>
      <c r="I3373">
        <v>0</v>
      </c>
      <c r="J3373">
        <v>0</v>
      </c>
      <c r="K3373">
        <v>0</v>
      </c>
      <c r="L3373">
        <v>0</v>
      </c>
      <c r="M3373">
        <v>0</v>
      </c>
    </row>
    <row r="3374" spans="2:13" x14ac:dyDescent="0.2">
      <c r="B3374">
        <v>0</v>
      </c>
      <c r="C3374">
        <v>0</v>
      </c>
      <c r="D3374">
        <v>0</v>
      </c>
      <c r="E3374">
        <v>0</v>
      </c>
      <c r="F3374">
        <v>0</v>
      </c>
      <c r="G3374">
        <v>3333333</v>
      </c>
      <c r="H3374">
        <v>0</v>
      </c>
      <c r="I3374">
        <v>0</v>
      </c>
      <c r="J3374">
        <v>0</v>
      </c>
      <c r="K3374">
        <v>0</v>
      </c>
      <c r="L3374">
        <v>0</v>
      </c>
      <c r="M3374">
        <v>0</v>
      </c>
    </row>
    <row r="3375" spans="2:13" x14ac:dyDescent="0.2">
      <c r="B3375">
        <v>0</v>
      </c>
      <c r="C3375">
        <v>0</v>
      </c>
      <c r="D3375">
        <v>0</v>
      </c>
      <c r="E3375">
        <v>0</v>
      </c>
      <c r="F3375">
        <v>0</v>
      </c>
      <c r="G3375">
        <v>3333333</v>
      </c>
      <c r="H3375">
        <v>0</v>
      </c>
      <c r="I3375">
        <v>0</v>
      </c>
      <c r="J3375">
        <v>0</v>
      </c>
      <c r="K3375">
        <v>0</v>
      </c>
      <c r="L3375">
        <v>0</v>
      </c>
      <c r="M3375">
        <v>0</v>
      </c>
    </row>
    <row r="3376" spans="2:13" x14ac:dyDescent="0.2">
      <c r="B3376">
        <v>0</v>
      </c>
      <c r="C3376">
        <v>0</v>
      </c>
      <c r="D3376">
        <v>0</v>
      </c>
      <c r="E3376">
        <v>0</v>
      </c>
      <c r="F3376">
        <v>0</v>
      </c>
      <c r="G3376">
        <v>3333333</v>
      </c>
      <c r="H3376">
        <v>0</v>
      </c>
      <c r="I3376">
        <v>0</v>
      </c>
      <c r="J3376">
        <v>0</v>
      </c>
      <c r="K3376">
        <v>0</v>
      </c>
      <c r="L3376">
        <v>0</v>
      </c>
      <c r="M3376">
        <v>0</v>
      </c>
    </row>
    <row r="3377" spans="2:13" x14ac:dyDescent="0.2">
      <c r="B3377">
        <v>0</v>
      </c>
      <c r="C3377">
        <v>0</v>
      </c>
      <c r="D3377">
        <v>0</v>
      </c>
      <c r="E3377">
        <v>0</v>
      </c>
      <c r="F3377">
        <v>0</v>
      </c>
      <c r="G3377">
        <v>3333333</v>
      </c>
      <c r="H3377">
        <v>0</v>
      </c>
      <c r="I3377">
        <v>0</v>
      </c>
      <c r="J3377">
        <v>0</v>
      </c>
      <c r="K3377">
        <v>0</v>
      </c>
      <c r="L3377">
        <v>0</v>
      </c>
      <c r="M3377">
        <v>0</v>
      </c>
    </row>
    <row r="3378" spans="2:13" x14ac:dyDescent="0.2">
      <c r="B3378">
        <v>0</v>
      </c>
      <c r="C3378">
        <v>0</v>
      </c>
      <c r="D3378">
        <v>0</v>
      </c>
      <c r="E3378">
        <v>0</v>
      </c>
      <c r="F3378">
        <v>0</v>
      </c>
      <c r="G3378">
        <v>3333333</v>
      </c>
      <c r="H3378">
        <v>0</v>
      </c>
      <c r="I3378">
        <v>0</v>
      </c>
      <c r="J3378">
        <v>0</v>
      </c>
      <c r="K3378">
        <v>0</v>
      </c>
      <c r="L3378">
        <v>0</v>
      </c>
      <c r="M3378">
        <v>0</v>
      </c>
    </row>
    <row r="3379" spans="2:13" x14ac:dyDescent="0.2">
      <c r="B3379">
        <v>0</v>
      </c>
      <c r="C3379">
        <v>0</v>
      </c>
      <c r="D3379">
        <v>0</v>
      </c>
      <c r="E3379">
        <v>0</v>
      </c>
      <c r="F3379">
        <v>0</v>
      </c>
      <c r="G3379">
        <v>3333333</v>
      </c>
      <c r="H3379">
        <v>0</v>
      </c>
      <c r="I3379">
        <v>0</v>
      </c>
      <c r="J3379">
        <v>0</v>
      </c>
      <c r="K3379">
        <v>0</v>
      </c>
      <c r="L3379">
        <v>0</v>
      </c>
      <c r="M3379">
        <v>0</v>
      </c>
    </row>
    <row r="3380" spans="2:13" x14ac:dyDescent="0.2">
      <c r="B3380">
        <v>0</v>
      </c>
      <c r="C3380">
        <v>0</v>
      </c>
      <c r="D3380">
        <v>0</v>
      </c>
      <c r="E3380">
        <v>0</v>
      </c>
      <c r="F3380">
        <v>0</v>
      </c>
      <c r="G3380">
        <v>3333333</v>
      </c>
      <c r="H3380">
        <v>0</v>
      </c>
      <c r="I3380">
        <v>0</v>
      </c>
      <c r="J3380">
        <v>0</v>
      </c>
      <c r="K3380">
        <v>0</v>
      </c>
      <c r="L3380">
        <v>0</v>
      </c>
      <c r="M3380">
        <v>0</v>
      </c>
    </row>
    <row r="3381" spans="2:13" x14ac:dyDescent="0.2">
      <c r="B3381">
        <v>0</v>
      </c>
      <c r="C3381">
        <v>0</v>
      </c>
      <c r="D3381">
        <v>0</v>
      </c>
      <c r="E3381">
        <v>0</v>
      </c>
      <c r="F3381">
        <v>0</v>
      </c>
      <c r="G3381">
        <v>3333333</v>
      </c>
      <c r="H3381">
        <v>0</v>
      </c>
      <c r="I3381">
        <v>0</v>
      </c>
      <c r="J3381">
        <v>0</v>
      </c>
      <c r="K3381">
        <v>0</v>
      </c>
      <c r="L3381">
        <v>0</v>
      </c>
      <c r="M3381">
        <v>0</v>
      </c>
    </row>
    <row r="3382" spans="2:13" x14ac:dyDescent="0.2">
      <c r="B3382">
        <v>0</v>
      </c>
      <c r="C3382">
        <v>0</v>
      </c>
      <c r="D3382">
        <v>0</v>
      </c>
      <c r="E3382">
        <v>0</v>
      </c>
      <c r="F3382">
        <v>0</v>
      </c>
      <c r="G3382">
        <v>3333333</v>
      </c>
      <c r="H3382">
        <v>0</v>
      </c>
      <c r="I3382">
        <v>0</v>
      </c>
      <c r="J3382">
        <v>0</v>
      </c>
      <c r="K3382">
        <v>0</v>
      </c>
      <c r="L3382">
        <v>0</v>
      </c>
      <c r="M3382">
        <v>0</v>
      </c>
    </row>
    <row r="3383" spans="2:13" x14ac:dyDescent="0.2">
      <c r="B3383">
        <v>0</v>
      </c>
      <c r="C3383">
        <v>0</v>
      </c>
      <c r="D3383">
        <v>0</v>
      </c>
      <c r="E3383">
        <v>0</v>
      </c>
      <c r="F3383">
        <v>0</v>
      </c>
      <c r="G3383">
        <v>3333333</v>
      </c>
      <c r="H3383">
        <v>0</v>
      </c>
      <c r="I3383">
        <v>0</v>
      </c>
      <c r="J3383">
        <v>0</v>
      </c>
      <c r="K3383">
        <v>0</v>
      </c>
      <c r="L3383">
        <v>0</v>
      </c>
      <c r="M3383">
        <v>0</v>
      </c>
    </row>
    <row r="3384" spans="2:13" x14ac:dyDescent="0.2">
      <c r="B3384">
        <v>0</v>
      </c>
      <c r="C3384">
        <v>0</v>
      </c>
      <c r="D3384">
        <v>0</v>
      </c>
      <c r="E3384">
        <v>0</v>
      </c>
      <c r="F3384">
        <v>0</v>
      </c>
      <c r="G3384">
        <v>3333333</v>
      </c>
      <c r="H3384">
        <v>0</v>
      </c>
      <c r="I3384">
        <v>0</v>
      </c>
      <c r="J3384">
        <v>0</v>
      </c>
      <c r="K3384">
        <v>0</v>
      </c>
      <c r="L3384">
        <v>0</v>
      </c>
      <c r="M3384">
        <v>0</v>
      </c>
    </row>
    <row r="3385" spans="2:13" x14ac:dyDescent="0.2">
      <c r="B3385">
        <v>0</v>
      </c>
      <c r="C3385">
        <v>0</v>
      </c>
      <c r="D3385">
        <v>0</v>
      </c>
      <c r="E3385">
        <v>0</v>
      </c>
      <c r="F3385">
        <v>0</v>
      </c>
      <c r="G3385">
        <v>3333333</v>
      </c>
      <c r="H3385">
        <v>0</v>
      </c>
      <c r="I3385">
        <v>0</v>
      </c>
      <c r="J3385">
        <v>0</v>
      </c>
      <c r="K3385">
        <v>0</v>
      </c>
      <c r="L3385">
        <v>0</v>
      </c>
      <c r="M3385">
        <v>0</v>
      </c>
    </row>
    <row r="3386" spans="2:13" x14ac:dyDescent="0.2">
      <c r="B3386">
        <v>0</v>
      </c>
      <c r="C3386">
        <v>0</v>
      </c>
      <c r="D3386">
        <v>0</v>
      </c>
      <c r="E3386">
        <v>0</v>
      </c>
      <c r="F3386">
        <v>0</v>
      </c>
      <c r="G3386">
        <v>3333333</v>
      </c>
      <c r="H3386">
        <v>0</v>
      </c>
      <c r="I3386">
        <v>0</v>
      </c>
      <c r="J3386">
        <v>0</v>
      </c>
      <c r="K3386">
        <v>0</v>
      </c>
      <c r="L3386">
        <v>0</v>
      </c>
      <c r="M3386">
        <v>0</v>
      </c>
    </row>
    <row r="3387" spans="2:13" x14ac:dyDescent="0.2">
      <c r="B3387">
        <v>0</v>
      </c>
      <c r="C3387">
        <v>0</v>
      </c>
      <c r="D3387">
        <v>0</v>
      </c>
      <c r="E3387">
        <v>0</v>
      </c>
      <c r="F3387">
        <v>0</v>
      </c>
      <c r="G3387">
        <v>3333333</v>
      </c>
      <c r="H3387">
        <v>0</v>
      </c>
      <c r="I3387">
        <v>0</v>
      </c>
      <c r="J3387">
        <v>0</v>
      </c>
      <c r="K3387">
        <v>0</v>
      </c>
      <c r="L3387">
        <v>0</v>
      </c>
      <c r="M3387">
        <v>0</v>
      </c>
    </row>
    <row r="3388" spans="2:13" x14ac:dyDescent="0.2">
      <c r="B3388">
        <v>0</v>
      </c>
      <c r="C3388">
        <v>0</v>
      </c>
      <c r="D3388">
        <v>0</v>
      </c>
      <c r="E3388">
        <v>0</v>
      </c>
      <c r="F3388">
        <v>0</v>
      </c>
      <c r="G3388">
        <v>3333333</v>
      </c>
      <c r="H3388">
        <v>0</v>
      </c>
      <c r="I3388">
        <v>0</v>
      </c>
      <c r="J3388">
        <v>0</v>
      </c>
      <c r="K3388">
        <v>0</v>
      </c>
      <c r="L3388">
        <v>0</v>
      </c>
      <c r="M3388">
        <v>0</v>
      </c>
    </row>
    <row r="3389" spans="2:13" x14ac:dyDescent="0.2">
      <c r="B3389">
        <v>0</v>
      </c>
      <c r="C3389">
        <v>0</v>
      </c>
      <c r="D3389">
        <v>0</v>
      </c>
      <c r="E3389">
        <v>0</v>
      </c>
      <c r="F3389">
        <v>0</v>
      </c>
      <c r="G3389">
        <v>3333333</v>
      </c>
      <c r="H3389">
        <v>0</v>
      </c>
      <c r="I3389">
        <v>0</v>
      </c>
      <c r="J3389">
        <v>0</v>
      </c>
      <c r="K3389">
        <v>0</v>
      </c>
      <c r="L3389">
        <v>0</v>
      </c>
      <c r="M3389">
        <v>0</v>
      </c>
    </row>
    <row r="3390" spans="2:13" x14ac:dyDescent="0.2">
      <c r="B3390">
        <v>0</v>
      </c>
      <c r="C3390">
        <v>0</v>
      </c>
      <c r="D3390">
        <v>0</v>
      </c>
      <c r="E3390">
        <v>0</v>
      </c>
      <c r="F3390">
        <v>0</v>
      </c>
      <c r="G3390">
        <v>3333333</v>
      </c>
      <c r="H3390">
        <v>0</v>
      </c>
      <c r="I3390">
        <v>0</v>
      </c>
      <c r="J3390">
        <v>0</v>
      </c>
      <c r="K3390">
        <v>0</v>
      </c>
      <c r="L3390">
        <v>0</v>
      </c>
      <c r="M3390">
        <v>0</v>
      </c>
    </row>
    <row r="3391" spans="2:13" x14ac:dyDescent="0.2">
      <c r="B3391">
        <v>0</v>
      </c>
      <c r="C3391">
        <v>0</v>
      </c>
      <c r="D3391">
        <v>0</v>
      </c>
      <c r="E3391">
        <v>0</v>
      </c>
      <c r="F3391">
        <v>0</v>
      </c>
      <c r="G3391">
        <v>3333333</v>
      </c>
      <c r="H3391">
        <v>0</v>
      </c>
      <c r="I3391">
        <v>0</v>
      </c>
      <c r="J3391">
        <v>0</v>
      </c>
      <c r="K3391">
        <v>0</v>
      </c>
      <c r="L3391">
        <v>0</v>
      </c>
      <c r="M3391">
        <v>0</v>
      </c>
    </row>
    <row r="3392" spans="2:13" x14ac:dyDescent="0.2">
      <c r="B3392">
        <v>0</v>
      </c>
      <c r="C3392">
        <v>0</v>
      </c>
      <c r="D3392">
        <v>0</v>
      </c>
      <c r="E3392">
        <v>0</v>
      </c>
      <c r="F3392">
        <v>0</v>
      </c>
      <c r="G3392">
        <v>3333333</v>
      </c>
      <c r="H3392">
        <v>0</v>
      </c>
      <c r="I3392">
        <v>0</v>
      </c>
      <c r="J3392">
        <v>0</v>
      </c>
      <c r="K3392">
        <v>0</v>
      </c>
      <c r="L3392">
        <v>0</v>
      </c>
      <c r="M3392">
        <v>0</v>
      </c>
    </row>
    <row r="3393" spans="2:13" x14ac:dyDescent="0.2">
      <c r="B3393">
        <v>0</v>
      </c>
      <c r="C3393">
        <v>0</v>
      </c>
      <c r="D3393">
        <v>0</v>
      </c>
      <c r="E3393">
        <v>0</v>
      </c>
      <c r="F3393">
        <v>0</v>
      </c>
      <c r="G3393">
        <v>3333333</v>
      </c>
      <c r="H3393">
        <v>0</v>
      </c>
      <c r="I3393">
        <v>0</v>
      </c>
      <c r="J3393">
        <v>0</v>
      </c>
      <c r="K3393">
        <v>0</v>
      </c>
      <c r="L3393">
        <v>0</v>
      </c>
      <c r="M3393">
        <v>0</v>
      </c>
    </row>
    <row r="3394" spans="2:13" x14ac:dyDescent="0.2">
      <c r="B3394">
        <v>0</v>
      </c>
      <c r="C3394">
        <v>0</v>
      </c>
      <c r="D3394">
        <v>0</v>
      </c>
      <c r="E3394">
        <v>0</v>
      </c>
      <c r="F3394">
        <v>0</v>
      </c>
      <c r="G3394">
        <v>3333333</v>
      </c>
      <c r="H3394">
        <v>0</v>
      </c>
      <c r="I3394">
        <v>0</v>
      </c>
      <c r="J3394">
        <v>0</v>
      </c>
      <c r="K3394">
        <v>0</v>
      </c>
      <c r="L3394">
        <v>0</v>
      </c>
      <c r="M3394">
        <v>0</v>
      </c>
    </row>
    <row r="3395" spans="2:13" x14ac:dyDescent="0.2">
      <c r="B3395">
        <v>0</v>
      </c>
      <c r="C3395">
        <v>0</v>
      </c>
      <c r="D3395">
        <v>0</v>
      </c>
      <c r="E3395">
        <v>0</v>
      </c>
      <c r="F3395">
        <v>0</v>
      </c>
      <c r="G3395">
        <v>3333333</v>
      </c>
      <c r="H3395">
        <v>0</v>
      </c>
      <c r="I3395">
        <v>0</v>
      </c>
      <c r="J3395">
        <v>0</v>
      </c>
      <c r="K3395">
        <v>0</v>
      </c>
      <c r="L3395">
        <v>0</v>
      </c>
      <c r="M3395">
        <v>0</v>
      </c>
    </row>
    <row r="3396" spans="2:13" x14ac:dyDescent="0.2">
      <c r="B3396">
        <v>0</v>
      </c>
      <c r="C3396">
        <v>0</v>
      </c>
      <c r="D3396">
        <v>0</v>
      </c>
      <c r="E3396">
        <v>0</v>
      </c>
      <c r="F3396">
        <v>0</v>
      </c>
      <c r="G3396">
        <v>3333333</v>
      </c>
      <c r="H3396">
        <v>0</v>
      </c>
      <c r="I3396">
        <v>0</v>
      </c>
      <c r="J3396">
        <v>0</v>
      </c>
      <c r="K3396">
        <v>0</v>
      </c>
      <c r="L3396">
        <v>0</v>
      </c>
      <c r="M3396">
        <v>0</v>
      </c>
    </row>
    <row r="3397" spans="2:13" x14ac:dyDescent="0.2">
      <c r="B3397">
        <v>0</v>
      </c>
      <c r="C3397">
        <v>0</v>
      </c>
      <c r="D3397">
        <v>0</v>
      </c>
      <c r="E3397">
        <v>0</v>
      </c>
      <c r="F3397">
        <v>0</v>
      </c>
      <c r="G3397">
        <v>3333333</v>
      </c>
      <c r="H3397">
        <v>0</v>
      </c>
      <c r="I3397">
        <v>0</v>
      </c>
      <c r="J3397">
        <v>0</v>
      </c>
      <c r="K3397">
        <v>0</v>
      </c>
      <c r="L3397">
        <v>0</v>
      </c>
      <c r="M3397">
        <v>0</v>
      </c>
    </row>
    <row r="3398" spans="2:13" x14ac:dyDescent="0.2">
      <c r="B3398">
        <v>0</v>
      </c>
      <c r="C3398">
        <v>0</v>
      </c>
      <c r="D3398">
        <v>0</v>
      </c>
      <c r="E3398">
        <v>0</v>
      </c>
      <c r="F3398">
        <v>0</v>
      </c>
      <c r="G3398">
        <v>3333333</v>
      </c>
      <c r="H3398">
        <v>0</v>
      </c>
      <c r="I3398">
        <v>0</v>
      </c>
      <c r="J3398">
        <v>0</v>
      </c>
      <c r="K3398">
        <v>0</v>
      </c>
      <c r="L3398">
        <v>0</v>
      </c>
      <c r="M3398">
        <v>0</v>
      </c>
    </row>
    <row r="3399" spans="2:13" x14ac:dyDescent="0.2">
      <c r="B3399">
        <v>0</v>
      </c>
      <c r="C3399">
        <v>0</v>
      </c>
      <c r="D3399">
        <v>0</v>
      </c>
      <c r="E3399">
        <v>0</v>
      </c>
      <c r="F3399">
        <v>0</v>
      </c>
      <c r="G3399">
        <v>3333333</v>
      </c>
      <c r="H3399">
        <v>0</v>
      </c>
      <c r="I3399">
        <v>0</v>
      </c>
      <c r="J3399">
        <v>0</v>
      </c>
      <c r="K3399">
        <v>0</v>
      </c>
      <c r="L3399">
        <v>0</v>
      </c>
      <c r="M3399">
        <v>0</v>
      </c>
    </row>
    <row r="3400" spans="2:13" x14ac:dyDescent="0.2">
      <c r="B3400">
        <v>0</v>
      </c>
      <c r="C3400">
        <v>0</v>
      </c>
      <c r="D3400">
        <v>0</v>
      </c>
      <c r="E3400">
        <v>0</v>
      </c>
      <c r="F3400">
        <v>0</v>
      </c>
      <c r="G3400">
        <v>3333333</v>
      </c>
      <c r="H3400">
        <v>0</v>
      </c>
      <c r="I3400">
        <v>0</v>
      </c>
      <c r="J3400">
        <v>0</v>
      </c>
      <c r="K3400">
        <v>0</v>
      </c>
      <c r="L3400">
        <v>0</v>
      </c>
      <c r="M3400">
        <v>0</v>
      </c>
    </row>
    <row r="3401" spans="2:13" x14ac:dyDescent="0.2">
      <c r="B3401">
        <v>0</v>
      </c>
      <c r="C3401">
        <v>0</v>
      </c>
      <c r="D3401">
        <v>0</v>
      </c>
      <c r="E3401">
        <v>0</v>
      </c>
      <c r="F3401">
        <v>0</v>
      </c>
      <c r="G3401">
        <v>3333333</v>
      </c>
      <c r="H3401">
        <v>0</v>
      </c>
      <c r="I3401">
        <v>0</v>
      </c>
      <c r="J3401">
        <v>0</v>
      </c>
      <c r="K3401">
        <v>0</v>
      </c>
      <c r="L3401">
        <v>0</v>
      </c>
      <c r="M3401">
        <v>0</v>
      </c>
    </row>
    <row r="3402" spans="2:13" x14ac:dyDescent="0.2">
      <c r="B3402">
        <v>0</v>
      </c>
      <c r="C3402">
        <v>0</v>
      </c>
      <c r="D3402">
        <v>0</v>
      </c>
      <c r="E3402">
        <v>0</v>
      </c>
      <c r="F3402">
        <v>0</v>
      </c>
      <c r="G3402">
        <v>3333333</v>
      </c>
      <c r="H3402">
        <v>0</v>
      </c>
      <c r="I3402">
        <v>0</v>
      </c>
      <c r="J3402">
        <v>0</v>
      </c>
      <c r="K3402">
        <v>0</v>
      </c>
      <c r="L3402">
        <v>0</v>
      </c>
      <c r="M3402">
        <v>0</v>
      </c>
    </row>
    <row r="3403" spans="2:13" x14ac:dyDescent="0.2">
      <c r="B3403">
        <v>0</v>
      </c>
      <c r="C3403">
        <v>0</v>
      </c>
      <c r="D3403">
        <v>0</v>
      </c>
      <c r="E3403">
        <v>0</v>
      </c>
      <c r="F3403">
        <v>0</v>
      </c>
      <c r="G3403">
        <v>3333333</v>
      </c>
      <c r="H3403">
        <v>0</v>
      </c>
      <c r="I3403">
        <v>0</v>
      </c>
      <c r="J3403">
        <v>0</v>
      </c>
      <c r="K3403">
        <v>0</v>
      </c>
      <c r="L3403">
        <v>0</v>
      </c>
      <c r="M3403">
        <v>0</v>
      </c>
    </row>
    <row r="3404" spans="2:13" x14ac:dyDescent="0.2">
      <c r="B3404">
        <v>0</v>
      </c>
      <c r="C3404">
        <v>0</v>
      </c>
      <c r="D3404">
        <v>0</v>
      </c>
      <c r="E3404">
        <v>0</v>
      </c>
      <c r="F3404">
        <v>0</v>
      </c>
      <c r="G3404">
        <v>3333333</v>
      </c>
      <c r="H3404">
        <v>0</v>
      </c>
      <c r="I3404">
        <v>0</v>
      </c>
      <c r="J3404">
        <v>0</v>
      </c>
      <c r="K3404">
        <v>0</v>
      </c>
      <c r="L3404">
        <v>0</v>
      </c>
      <c r="M3404">
        <v>0</v>
      </c>
    </row>
    <row r="3405" spans="2:13" x14ac:dyDescent="0.2">
      <c r="B3405">
        <v>0</v>
      </c>
      <c r="C3405">
        <v>0</v>
      </c>
      <c r="D3405">
        <v>0</v>
      </c>
      <c r="E3405">
        <v>0</v>
      </c>
      <c r="F3405">
        <v>0</v>
      </c>
      <c r="G3405">
        <v>3333333</v>
      </c>
      <c r="H3405">
        <v>0</v>
      </c>
      <c r="I3405">
        <v>0</v>
      </c>
      <c r="J3405">
        <v>0</v>
      </c>
      <c r="K3405">
        <v>0</v>
      </c>
      <c r="L3405">
        <v>0</v>
      </c>
      <c r="M3405">
        <v>0</v>
      </c>
    </row>
    <row r="3406" spans="2:13" x14ac:dyDescent="0.2">
      <c r="B3406">
        <v>0</v>
      </c>
      <c r="C3406">
        <v>0</v>
      </c>
      <c r="D3406">
        <v>0</v>
      </c>
      <c r="E3406">
        <v>0</v>
      </c>
      <c r="F3406">
        <v>0</v>
      </c>
      <c r="G3406">
        <v>3333333</v>
      </c>
      <c r="H3406">
        <v>0</v>
      </c>
      <c r="I3406">
        <v>0</v>
      </c>
      <c r="J3406">
        <v>0</v>
      </c>
      <c r="K3406">
        <v>0</v>
      </c>
      <c r="L3406">
        <v>0</v>
      </c>
      <c r="M3406">
        <v>0</v>
      </c>
    </row>
    <row r="3407" spans="2:13" x14ac:dyDescent="0.2">
      <c r="B3407">
        <v>0</v>
      </c>
      <c r="C3407">
        <v>0</v>
      </c>
      <c r="D3407">
        <v>0</v>
      </c>
      <c r="E3407">
        <v>0</v>
      </c>
      <c r="F3407">
        <v>0</v>
      </c>
      <c r="G3407">
        <v>3333333</v>
      </c>
      <c r="H3407">
        <v>0</v>
      </c>
      <c r="I3407">
        <v>0</v>
      </c>
      <c r="J3407">
        <v>0</v>
      </c>
      <c r="K3407">
        <v>0</v>
      </c>
      <c r="L3407">
        <v>0</v>
      </c>
      <c r="M3407">
        <v>0</v>
      </c>
    </row>
    <row r="3408" spans="2:13" x14ac:dyDescent="0.2">
      <c r="B3408">
        <v>0</v>
      </c>
      <c r="C3408">
        <v>0</v>
      </c>
      <c r="D3408">
        <v>0</v>
      </c>
      <c r="E3408">
        <v>0</v>
      </c>
      <c r="F3408">
        <v>0</v>
      </c>
      <c r="G3408">
        <v>3333333</v>
      </c>
      <c r="H3408">
        <v>0</v>
      </c>
      <c r="I3408">
        <v>0</v>
      </c>
      <c r="J3408">
        <v>0</v>
      </c>
      <c r="K3408">
        <v>0</v>
      </c>
      <c r="L3408">
        <v>0</v>
      </c>
      <c r="M3408">
        <v>0</v>
      </c>
    </row>
    <row r="3409" spans="2:13" x14ac:dyDescent="0.2">
      <c r="B3409">
        <v>0</v>
      </c>
      <c r="C3409">
        <v>0</v>
      </c>
      <c r="D3409">
        <v>0</v>
      </c>
      <c r="E3409">
        <v>0</v>
      </c>
      <c r="F3409">
        <v>0</v>
      </c>
      <c r="G3409">
        <v>3333333</v>
      </c>
      <c r="H3409">
        <v>0</v>
      </c>
      <c r="I3409">
        <v>0</v>
      </c>
      <c r="J3409">
        <v>0</v>
      </c>
      <c r="K3409">
        <v>0</v>
      </c>
      <c r="L3409">
        <v>0</v>
      </c>
      <c r="M3409">
        <v>0</v>
      </c>
    </row>
    <row r="3410" spans="2:13" x14ac:dyDescent="0.2">
      <c r="B3410">
        <v>0</v>
      </c>
      <c r="C3410">
        <v>0</v>
      </c>
      <c r="D3410">
        <v>0</v>
      </c>
      <c r="E3410">
        <v>0</v>
      </c>
      <c r="F3410">
        <v>0</v>
      </c>
      <c r="G3410">
        <v>3333333</v>
      </c>
      <c r="H3410">
        <v>0</v>
      </c>
      <c r="I3410">
        <v>0</v>
      </c>
      <c r="J3410">
        <v>0</v>
      </c>
      <c r="K3410">
        <v>0</v>
      </c>
      <c r="L3410">
        <v>0</v>
      </c>
      <c r="M3410">
        <v>0</v>
      </c>
    </row>
    <row r="3411" spans="2:13" x14ac:dyDescent="0.2">
      <c r="B3411">
        <v>0</v>
      </c>
      <c r="C3411">
        <v>0</v>
      </c>
      <c r="D3411">
        <v>0</v>
      </c>
      <c r="E3411">
        <v>0</v>
      </c>
      <c r="F3411">
        <v>0</v>
      </c>
      <c r="G3411">
        <v>3333333</v>
      </c>
      <c r="H3411">
        <v>0</v>
      </c>
      <c r="I3411">
        <v>0</v>
      </c>
      <c r="J3411">
        <v>0</v>
      </c>
      <c r="K3411">
        <v>0</v>
      </c>
      <c r="L3411">
        <v>0</v>
      </c>
      <c r="M3411">
        <v>0</v>
      </c>
    </row>
    <row r="3412" spans="2:13" x14ac:dyDescent="0.2">
      <c r="B3412">
        <v>0</v>
      </c>
      <c r="C3412">
        <v>0</v>
      </c>
      <c r="D3412">
        <v>0</v>
      </c>
      <c r="E3412">
        <v>0</v>
      </c>
      <c r="F3412">
        <v>0</v>
      </c>
      <c r="G3412">
        <v>3333333</v>
      </c>
      <c r="H3412">
        <v>0</v>
      </c>
      <c r="I3412">
        <v>0</v>
      </c>
      <c r="J3412">
        <v>0</v>
      </c>
      <c r="K3412">
        <v>0</v>
      </c>
      <c r="L3412">
        <v>0</v>
      </c>
      <c r="M3412">
        <v>0</v>
      </c>
    </row>
    <row r="3413" spans="2:13" x14ac:dyDescent="0.2">
      <c r="B3413">
        <v>0</v>
      </c>
      <c r="C3413">
        <v>0</v>
      </c>
      <c r="D3413">
        <v>0</v>
      </c>
      <c r="E3413">
        <v>0</v>
      </c>
      <c r="F3413">
        <v>0</v>
      </c>
      <c r="G3413">
        <v>3333333</v>
      </c>
      <c r="H3413">
        <v>0</v>
      </c>
      <c r="I3413">
        <v>0</v>
      </c>
      <c r="J3413">
        <v>0</v>
      </c>
      <c r="K3413">
        <v>0</v>
      </c>
      <c r="L3413">
        <v>0</v>
      </c>
      <c r="M3413">
        <v>0</v>
      </c>
    </row>
    <row r="3414" spans="2:13" x14ac:dyDescent="0.2">
      <c r="B3414">
        <v>0</v>
      </c>
      <c r="C3414">
        <v>0</v>
      </c>
      <c r="D3414">
        <v>0</v>
      </c>
      <c r="E3414">
        <v>0</v>
      </c>
      <c r="F3414">
        <v>0</v>
      </c>
      <c r="G3414">
        <v>3333333</v>
      </c>
      <c r="H3414">
        <v>0</v>
      </c>
      <c r="I3414">
        <v>0</v>
      </c>
      <c r="J3414">
        <v>0</v>
      </c>
      <c r="K3414">
        <v>0</v>
      </c>
      <c r="L3414">
        <v>0</v>
      </c>
      <c r="M3414">
        <v>0</v>
      </c>
    </row>
    <row r="3415" spans="2:13" x14ac:dyDescent="0.2">
      <c r="B3415">
        <v>0</v>
      </c>
      <c r="C3415">
        <v>0</v>
      </c>
      <c r="D3415">
        <v>0</v>
      </c>
      <c r="E3415">
        <v>0</v>
      </c>
      <c r="F3415">
        <v>0</v>
      </c>
      <c r="G3415">
        <v>3333333</v>
      </c>
      <c r="H3415">
        <v>0</v>
      </c>
      <c r="I3415">
        <v>0</v>
      </c>
      <c r="J3415">
        <v>0</v>
      </c>
      <c r="K3415">
        <v>0</v>
      </c>
      <c r="L3415">
        <v>0</v>
      </c>
      <c r="M3415">
        <v>0</v>
      </c>
    </row>
    <row r="3416" spans="2:13" x14ac:dyDescent="0.2">
      <c r="B3416">
        <v>0</v>
      </c>
      <c r="C3416">
        <v>0</v>
      </c>
      <c r="D3416">
        <v>0</v>
      </c>
      <c r="E3416">
        <v>0</v>
      </c>
      <c r="F3416">
        <v>0</v>
      </c>
      <c r="G3416">
        <v>3333333</v>
      </c>
      <c r="H3416">
        <v>0</v>
      </c>
      <c r="I3416">
        <v>0</v>
      </c>
      <c r="J3416">
        <v>0</v>
      </c>
      <c r="K3416">
        <v>0</v>
      </c>
      <c r="L3416">
        <v>0</v>
      </c>
      <c r="M3416">
        <v>0</v>
      </c>
    </row>
    <row r="3417" spans="2:13" x14ac:dyDescent="0.2">
      <c r="B3417">
        <v>0</v>
      </c>
      <c r="C3417">
        <v>0</v>
      </c>
      <c r="D3417">
        <v>0</v>
      </c>
      <c r="E3417">
        <v>0</v>
      </c>
      <c r="F3417">
        <v>0</v>
      </c>
      <c r="G3417">
        <v>3333333</v>
      </c>
      <c r="H3417">
        <v>0</v>
      </c>
      <c r="I3417">
        <v>0</v>
      </c>
      <c r="J3417">
        <v>0</v>
      </c>
      <c r="K3417">
        <v>0</v>
      </c>
      <c r="L3417">
        <v>0</v>
      </c>
      <c r="M3417">
        <v>0</v>
      </c>
    </row>
    <row r="3418" spans="2:13" x14ac:dyDescent="0.2">
      <c r="B3418">
        <v>0</v>
      </c>
      <c r="C3418">
        <v>0</v>
      </c>
      <c r="D3418">
        <v>0</v>
      </c>
      <c r="E3418">
        <v>0</v>
      </c>
      <c r="F3418">
        <v>0</v>
      </c>
      <c r="G3418">
        <v>3333333</v>
      </c>
      <c r="H3418">
        <v>0</v>
      </c>
      <c r="I3418">
        <v>0</v>
      </c>
      <c r="J3418">
        <v>0</v>
      </c>
      <c r="K3418">
        <v>0</v>
      </c>
      <c r="L3418">
        <v>0</v>
      </c>
      <c r="M3418">
        <v>0</v>
      </c>
    </row>
    <row r="3419" spans="2:13" x14ac:dyDescent="0.2">
      <c r="B3419">
        <v>0</v>
      </c>
      <c r="C3419">
        <v>0</v>
      </c>
      <c r="D3419">
        <v>0</v>
      </c>
      <c r="E3419">
        <v>0</v>
      </c>
      <c r="F3419">
        <v>0</v>
      </c>
      <c r="G3419">
        <v>3333333</v>
      </c>
      <c r="H3419">
        <v>0</v>
      </c>
      <c r="I3419">
        <v>0</v>
      </c>
      <c r="J3419">
        <v>0</v>
      </c>
      <c r="K3419">
        <v>0</v>
      </c>
      <c r="L3419">
        <v>0</v>
      </c>
      <c r="M3419">
        <v>0</v>
      </c>
    </row>
    <row r="3420" spans="2:13" x14ac:dyDescent="0.2">
      <c r="B3420">
        <v>0</v>
      </c>
      <c r="C3420">
        <v>0</v>
      </c>
      <c r="D3420">
        <v>0</v>
      </c>
      <c r="E3420">
        <v>0</v>
      </c>
      <c r="F3420">
        <v>0</v>
      </c>
      <c r="G3420">
        <v>3333333</v>
      </c>
      <c r="H3420">
        <v>0</v>
      </c>
      <c r="I3420">
        <v>0</v>
      </c>
      <c r="J3420">
        <v>0</v>
      </c>
      <c r="K3420">
        <v>0</v>
      </c>
      <c r="L3420">
        <v>0</v>
      </c>
      <c r="M3420">
        <v>0</v>
      </c>
    </row>
    <row r="3421" spans="2:13" x14ac:dyDescent="0.2">
      <c r="B3421">
        <v>0</v>
      </c>
      <c r="C3421">
        <v>0</v>
      </c>
      <c r="D3421">
        <v>0</v>
      </c>
      <c r="E3421">
        <v>0</v>
      </c>
      <c r="F3421">
        <v>0</v>
      </c>
      <c r="G3421">
        <v>3333333</v>
      </c>
      <c r="H3421">
        <v>0</v>
      </c>
      <c r="I3421">
        <v>0</v>
      </c>
      <c r="J3421">
        <v>0</v>
      </c>
      <c r="K3421">
        <v>0</v>
      </c>
      <c r="L3421">
        <v>0</v>
      </c>
      <c r="M3421">
        <v>0</v>
      </c>
    </row>
    <row r="3422" spans="2:13" x14ac:dyDescent="0.2">
      <c r="B3422">
        <v>0</v>
      </c>
      <c r="C3422">
        <v>0</v>
      </c>
      <c r="D3422">
        <v>0</v>
      </c>
      <c r="E3422">
        <v>0</v>
      </c>
      <c r="F3422">
        <v>0</v>
      </c>
      <c r="G3422">
        <v>3333333</v>
      </c>
      <c r="H3422">
        <v>0</v>
      </c>
      <c r="I3422">
        <v>0</v>
      </c>
      <c r="J3422">
        <v>0</v>
      </c>
      <c r="K3422">
        <v>0</v>
      </c>
      <c r="L3422">
        <v>0</v>
      </c>
      <c r="M3422">
        <v>0</v>
      </c>
    </row>
    <row r="3423" spans="2:13" x14ac:dyDescent="0.2">
      <c r="B3423">
        <v>0</v>
      </c>
      <c r="C3423">
        <v>0</v>
      </c>
      <c r="D3423">
        <v>0</v>
      </c>
      <c r="E3423">
        <v>0</v>
      </c>
      <c r="F3423">
        <v>0</v>
      </c>
      <c r="G3423">
        <v>3333333</v>
      </c>
      <c r="H3423">
        <v>0</v>
      </c>
      <c r="I3423">
        <v>0</v>
      </c>
      <c r="J3423">
        <v>0</v>
      </c>
      <c r="K3423">
        <v>0</v>
      </c>
      <c r="L3423">
        <v>0</v>
      </c>
      <c r="M3423">
        <v>0</v>
      </c>
    </row>
    <row r="3424" spans="2:13" x14ac:dyDescent="0.2">
      <c r="B3424">
        <v>0</v>
      </c>
      <c r="C3424">
        <v>0</v>
      </c>
      <c r="D3424">
        <v>0</v>
      </c>
      <c r="E3424">
        <v>0</v>
      </c>
      <c r="F3424">
        <v>0</v>
      </c>
      <c r="G3424">
        <v>3333333</v>
      </c>
      <c r="H3424">
        <v>0</v>
      </c>
      <c r="I3424">
        <v>0</v>
      </c>
      <c r="J3424">
        <v>0</v>
      </c>
      <c r="K3424">
        <v>0</v>
      </c>
      <c r="L3424">
        <v>0</v>
      </c>
      <c r="M3424">
        <v>0</v>
      </c>
    </row>
    <row r="3425" spans="2:13" x14ac:dyDescent="0.2">
      <c r="B3425">
        <v>0</v>
      </c>
      <c r="C3425">
        <v>0</v>
      </c>
      <c r="D3425">
        <v>0</v>
      </c>
      <c r="E3425">
        <v>0</v>
      </c>
      <c r="F3425">
        <v>0</v>
      </c>
      <c r="G3425">
        <v>3333333</v>
      </c>
      <c r="H3425">
        <v>0</v>
      </c>
      <c r="I3425">
        <v>0</v>
      </c>
      <c r="J3425">
        <v>0</v>
      </c>
      <c r="K3425">
        <v>0</v>
      </c>
      <c r="L3425">
        <v>0</v>
      </c>
      <c r="M3425">
        <v>0</v>
      </c>
    </row>
    <row r="3426" spans="2:13" x14ac:dyDescent="0.2">
      <c r="B3426">
        <v>0</v>
      </c>
      <c r="C3426">
        <v>0</v>
      </c>
      <c r="D3426">
        <v>0</v>
      </c>
      <c r="E3426">
        <v>0</v>
      </c>
      <c r="F3426">
        <v>0</v>
      </c>
      <c r="G3426">
        <v>3333333</v>
      </c>
      <c r="H3426">
        <v>0</v>
      </c>
      <c r="I3426">
        <v>0</v>
      </c>
      <c r="J3426">
        <v>0</v>
      </c>
      <c r="K3426">
        <v>0</v>
      </c>
      <c r="L3426">
        <v>0</v>
      </c>
      <c r="M3426">
        <v>0</v>
      </c>
    </row>
    <row r="3427" spans="2:13" x14ac:dyDescent="0.2">
      <c r="B3427">
        <v>0</v>
      </c>
      <c r="C3427">
        <v>0</v>
      </c>
      <c r="D3427">
        <v>0</v>
      </c>
      <c r="E3427">
        <v>0</v>
      </c>
      <c r="F3427">
        <v>0</v>
      </c>
      <c r="G3427">
        <v>3333333</v>
      </c>
      <c r="H3427">
        <v>0</v>
      </c>
      <c r="I3427">
        <v>0</v>
      </c>
      <c r="J3427">
        <v>0</v>
      </c>
      <c r="K3427">
        <v>0</v>
      </c>
      <c r="L3427">
        <v>0</v>
      </c>
      <c r="M3427">
        <v>0</v>
      </c>
    </row>
    <row r="3428" spans="2:13" x14ac:dyDescent="0.2">
      <c r="B3428">
        <v>0</v>
      </c>
      <c r="C3428">
        <v>0</v>
      </c>
      <c r="D3428">
        <v>0</v>
      </c>
      <c r="E3428">
        <v>0</v>
      </c>
      <c r="F3428">
        <v>0</v>
      </c>
      <c r="G3428">
        <v>3333333</v>
      </c>
      <c r="H3428">
        <v>0</v>
      </c>
      <c r="I3428">
        <v>0</v>
      </c>
      <c r="J3428">
        <v>0</v>
      </c>
      <c r="K3428">
        <v>0</v>
      </c>
      <c r="L3428">
        <v>0</v>
      </c>
      <c r="M3428">
        <v>0</v>
      </c>
    </row>
    <row r="3429" spans="2:13" x14ac:dyDescent="0.2">
      <c r="B3429">
        <v>0</v>
      </c>
      <c r="C3429">
        <v>0</v>
      </c>
      <c r="D3429">
        <v>0</v>
      </c>
      <c r="E3429">
        <v>0</v>
      </c>
      <c r="F3429">
        <v>0</v>
      </c>
      <c r="G3429">
        <v>3333333</v>
      </c>
      <c r="H3429">
        <v>0</v>
      </c>
      <c r="I3429">
        <v>0</v>
      </c>
      <c r="J3429">
        <v>0</v>
      </c>
      <c r="K3429">
        <v>0</v>
      </c>
      <c r="L3429">
        <v>0</v>
      </c>
      <c r="M3429">
        <v>0</v>
      </c>
    </row>
    <row r="3430" spans="2:13" x14ac:dyDescent="0.2">
      <c r="B3430">
        <v>0</v>
      </c>
      <c r="C3430">
        <v>0</v>
      </c>
      <c r="D3430">
        <v>0</v>
      </c>
      <c r="E3430">
        <v>0</v>
      </c>
      <c r="F3430">
        <v>0</v>
      </c>
      <c r="G3430">
        <v>3333333</v>
      </c>
      <c r="H3430">
        <v>0</v>
      </c>
      <c r="I3430">
        <v>0</v>
      </c>
      <c r="J3430">
        <v>0</v>
      </c>
      <c r="K3430">
        <v>0</v>
      </c>
      <c r="L3430">
        <v>0</v>
      </c>
      <c r="M3430">
        <v>0</v>
      </c>
    </row>
    <row r="3431" spans="2:13" x14ac:dyDescent="0.2">
      <c r="B3431">
        <v>0</v>
      </c>
      <c r="C3431">
        <v>0</v>
      </c>
      <c r="D3431">
        <v>0</v>
      </c>
      <c r="E3431">
        <v>0</v>
      </c>
      <c r="F3431">
        <v>0</v>
      </c>
      <c r="G3431">
        <v>3333333</v>
      </c>
      <c r="H3431">
        <v>0</v>
      </c>
      <c r="I3431">
        <v>0</v>
      </c>
      <c r="J3431">
        <v>0</v>
      </c>
      <c r="K3431">
        <v>0</v>
      </c>
      <c r="L3431">
        <v>0</v>
      </c>
      <c r="M3431">
        <v>0</v>
      </c>
    </row>
    <row r="3432" spans="2:13" x14ac:dyDescent="0.2">
      <c r="B3432">
        <v>0</v>
      </c>
      <c r="C3432">
        <v>0</v>
      </c>
      <c r="D3432">
        <v>0</v>
      </c>
      <c r="E3432">
        <v>0</v>
      </c>
      <c r="F3432">
        <v>0</v>
      </c>
      <c r="G3432">
        <v>3333333</v>
      </c>
      <c r="H3432">
        <v>0</v>
      </c>
      <c r="I3432">
        <v>0</v>
      </c>
      <c r="J3432">
        <v>0</v>
      </c>
      <c r="K3432">
        <v>0</v>
      </c>
      <c r="L3432">
        <v>0</v>
      </c>
      <c r="M3432">
        <v>0</v>
      </c>
    </row>
    <row r="3433" spans="2:13" x14ac:dyDescent="0.2">
      <c r="B3433">
        <v>0</v>
      </c>
      <c r="C3433">
        <v>0</v>
      </c>
      <c r="D3433">
        <v>0</v>
      </c>
      <c r="E3433">
        <v>0</v>
      </c>
      <c r="F3433">
        <v>0</v>
      </c>
      <c r="G3433">
        <v>3333333</v>
      </c>
      <c r="H3433">
        <v>0</v>
      </c>
      <c r="I3433">
        <v>0</v>
      </c>
      <c r="J3433">
        <v>0</v>
      </c>
      <c r="K3433">
        <v>0</v>
      </c>
      <c r="L3433">
        <v>0</v>
      </c>
      <c r="M3433">
        <v>0</v>
      </c>
    </row>
    <row r="3434" spans="2:13" x14ac:dyDescent="0.2">
      <c r="B3434">
        <v>0</v>
      </c>
      <c r="C3434">
        <v>0</v>
      </c>
      <c r="D3434">
        <v>0</v>
      </c>
      <c r="E3434">
        <v>0</v>
      </c>
      <c r="F3434">
        <v>0</v>
      </c>
      <c r="G3434">
        <v>3333333</v>
      </c>
      <c r="H3434">
        <v>0</v>
      </c>
      <c r="I3434">
        <v>0</v>
      </c>
      <c r="J3434">
        <v>0</v>
      </c>
      <c r="K3434">
        <v>0</v>
      </c>
      <c r="L3434">
        <v>0</v>
      </c>
      <c r="M3434">
        <v>0</v>
      </c>
    </row>
    <row r="3435" spans="2:13" x14ac:dyDescent="0.2">
      <c r="B3435">
        <v>0</v>
      </c>
      <c r="C3435">
        <v>0</v>
      </c>
      <c r="D3435">
        <v>0</v>
      </c>
      <c r="E3435">
        <v>0</v>
      </c>
      <c r="F3435">
        <v>0</v>
      </c>
      <c r="G3435">
        <v>3333333</v>
      </c>
      <c r="H3435">
        <v>0</v>
      </c>
      <c r="I3435">
        <v>0</v>
      </c>
      <c r="J3435">
        <v>0</v>
      </c>
      <c r="K3435">
        <v>0</v>
      </c>
      <c r="L3435">
        <v>0</v>
      </c>
      <c r="M3435">
        <v>0</v>
      </c>
    </row>
    <row r="3436" spans="2:13" x14ac:dyDescent="0.2">
      <c r="B3436">
        <v>0</v>
      </c>
      <c r="C3436">
        <v>0</v>
      </c>
      <c r="D3436">
        <v>0</v>
      </c>
      <c r="E3436">
        <v>0</v>
      </c>
      <c r="F3436">
        <v>0</v>
      </c>
      <c r="G3436">
        <v>3333333</v>
      </c>
      <c r="H3436">
        <v>0</v>
      </c>
      <c r="I3436">
        <v>0</v>
      </c>
      <c r="J3436">
        <v>0</v>
      </c>
      <c r="K3436">
        <v>0</v>
      </c>
      <c r="L3436">
        <v>0</v>
      </c>
      <c r="M3436">
        <v>0</v>
      </c>
    </row>
    <row r="3437" spans="2:13" x14ac:dyDescent="0.2">
      <c r="B3437">
        <v>0</v>
      </c>
      <c r="C3437">
        <v>0</v>
      </c>
      <c r="D3437">
        <v>0</v>
      </c>
      <c r="E3437">
        <v>0</v>
      </c>
      <c r="F3437">
        <v>0</v>
      </c>
      <c r="G3437">
        <v>3333333</v>
      </c>
      <c r="H3437">
        <v>0</v>
      </c>
      <c r="I3437">
        <v>0</v>
      </c>
      <c r="J3437">
        <v>0</v>
      </c>
      <c r="K3437">
        <v>0</v>
      </c>
      <c r="L3437">
        <v>0</v>
      </c>
      <c r="M3437">
        <v>0</v>
      </c>
    </row>
    <row r="3438" spans="2:13" x14ac:dyDescent="0.2">
      <c r="B3438">
        <v>0</v>
      </c>
      <c r="C3438">
        <v>0</v>
      </c>
      <c r="D3438">
        <v>0</v>
      </c>
      <c r="E3438">
        <v>0</v>
      </c>
      <c r="F3438">
        <v>0</v>
      </c>
      <c r="G3438">
        <v>3333333</v>
      </c>
      <c r="H3438">
        <v>0</v>
      </c>
      <c r="I3438">
        <v>0</v>
      </c>
      <c r="J3438">
        <v>0</v>
      </c>
      <c r="K3438">
        <v>0</v>
      </c>
      <c r="L3438">
        <v>0</v>
      </c>
      <c r="M3438">
        <v>0</v>
      </c>
    </row>
    <row r="3439" spans="2:13" x14ac:dyDescent="0.2">
      <c r="B3439">
        <v>0</v>
      </c>
      <c r="C3439">
        <v>0</v>
      </c>
      <c r="D3439">
        <v>0</v>
      </c>
      <c r="E3439">
        <v>0</v>
      </c>
      <c r="F3439">
        <v>0</v>
      </c>
      <c r="G3439">
        <v>3333333</v>
      </c>
      <c r="H3439">
        <v>0</v>
      </c>
      <c r="I3439">
        <v>0</v>
      </c>
      <c r="J3439">
        <v>0</v>
      </c>
      <c r="K3439">
        <v>0</v>
      </c>
      <c r="L3439">
        <v>0</v>
      </c>
      <c r="M3439">
        <v>0</v>
      </c>
    </row>
    <row r="3440" spans="2:13" x14ac:dyDescent="0.2">
      <c r="B3440">
        <v>0</v>
      </c>
      <c r="C3440">
        <v>0</v>
      </c>
      <c r="D3440">
        <v>0</v>
      </c>
      <c r="E3440">
        <v>0</v>
      </c>
      <c r="F3440">
        <v>0</v>
      </c>
      <c r="G3440">
        <v>3333333</v>
      </c>
      <c r="H3440">
        <v>0</v>
      </c>
      <c r="I3440">
        <v>0</v>
      </c>
      <c r="J3440">
        <v>0</v>
      </c>
      <c r="K3440">
        <v>0</v>
      </c>
      <c r="L3440">
        <v>0</v>
      </c>
      <c r="M3440">
        <v>0</v>
      </c>
    </row>
    <row r="3441" spans="2:13" x14ac:dyDescent="0.2">
      <c r="B3441">
        <v>0</v>
      </c>
      <c r="C3441">
        <v>0</v>
      </c>
      <c r="D3441">
        <v>0</v>
      </c>
      <c r="E3441">
        <v>0</v>
      </c>
      <c r="F3441">
        <v>0</v>
      </c>
      <c r="G3441">
        <v>3333333</v>
      </c>
      <c r="H3441">
        <v>0</v>
      </c>
      <c r="I3441">
        <v>0</v>
      </c>
      <c r="J3441">
        <v>0</v>
      </c>
      <c r="K3441">
        <v>0</v>
      </c>
      <c r="L3441">
        <v>0</v>
      </c>
      <c r="M3441">
        <v>0</v>
      </c>
    </row>
    <row r="3442" spans="2:13" x14ac:dyDescent="0.2">
      <c r="B3442">
        <v>0</v>
      </c>
      <c r="C3442">
        <v>0</v>
      </c>
      <c r="D3442">
        <v>0</v>
      </c>
      <c r="E3442">
        <v>0</v>
      </c>
      <c r="F3442">
        <v>0</v>
      </c>
      <c r="G3442">
        <v>3333333</v>
      </c>
      <c r="H3442">
        <v>0</v>
      </c>
      <c r="I3442">
        <v>0</v>
      </c>
      <c r="J3442">
        <v>0</v>
      </c>
      <c r="K3442">
        <v>0</v>
      </c>
      <c r="L3442">
        <v>0</v>
      </c>
      <c r="M3442">
        <v>0</v>
      </c>
    </row>
    <row r="3443" spans="2:13" x14ac:dyDescent="0.2">
      <c r="B3443">
        <v>0</v>
      </c>
      <c r="C3443">
        <v>0</v>
      </c>
      <c r="D3443">
        <v>0</v>
      </c>
      <c r="E3443">
        <v>0</v>
      </c>
      <c r="F3443">
        <v>0</v>
      </c>
      <c r="G3443">
        <v>3333333</v>
      </c>
      <c r="H3443">
        <v>0</v>
      </c>
      <c r="I3443">
        <v>0</v>
      </c>
      <c r="J3443">
        <v>0</v>
      </c>
      <c r="K3443">
        <v>0</v>
      </c>
      <c r="L3443">
        <v>0</v>
      </c>
      <c r="M3443">
        <v>0</v>
      </c>
    </row>
    <row r="3444" spans="2:13" x14ac:dyDescent="0.2">
      <c r="B3444">
        <v>0</v>
      </c>
      <c r="C3444">
        <v>0</v>
      </c>
      <c r="D3444">
        <v>0</v>
      </c>
      <c r="E3444">
        <v>0</v>
      </c>
      <c r="F3444">
        <v>0</v>
      </c>
      <c r="G3444">
        <v>3333333</v>
      </c>
      <c r="H3444">
        <v>0</v>
      </c>
      <c r="I3444">
        <v>0</v>
      </c>
      <c r="J3444">
        <v>0</v>
      </c>
      <c r="K3444">
        <v>0</v>
      </c>
      <c r="L3444">
        <v>0</v>
      </c>
      <c r="M3444">
        <v>0</v>
      </c>
    </row>
    <row r="3445" spans="2:13" x14ac:dyDescent="0.2">
      <c r="B3445">
        <v>0</v>
      </c>
      <c r="C3445">
        <v>0</v>
      </c>
      <c r="D3445">
        <v>0</v>
      </c>
      <c r="E3445">
        <v>0</v>
      </c>
      <c r="F3445">
        <v>0</v>
      </c>
      <c r="G3445">
        <v>3333333</v>
      </c>
      <c r="H3445">
        <v>0</v>
      </c>
      <c r="I3445">
        <v>0</v>
      </c>
      <c r="J3445">
        <v>0</v>
      </c>
      <c r="K3445">
        <v>0</v>
      </c>
      <c r="L3445">
        <v>0</v>
      </c>
      <c r="M3445">
        <v>0</v>
      </c>
    </row>
    <row r="3446" spans="2:13" x14ac:dyDescent="0.2">
      <c r="B3446">
        <v>0</v>
      </c>
      <c r="C3446">
        <v>0</v>
      </c>
      <c r="D3446">
        <v>0</v>
      </c>
      <c r="E3446">
        <v>0</v>
      </c>
      <c r="F3446">
        <v>0</v>
      </c>
      <c r="G3446">
        <v>3333333</v>
      </c>
      <c r="H3446">
        <v>0</v>
      </c>
      <c r="I3446">
        <v>0</v>
      </c>
      <c r="J3446">
        <v>0</v>
      </c>
      <c r="K3446">
        <v>0</v>
      </c>
      <c r="L3446">
        <v>0</v>
      </c>
      <c r="M3446">
        <v>0</v>
      </c>
    </row>
    <row r="3447" spans="2:13" x14ac:dyDescent="0.2">
      <c r="B3447">
        <v>0</v>
      </c>
      <c r="C3447">
        <v>0</v>
      </c>
      <c r="D3447">
        <v>0</v>
      </c>
      <c r="E3447">
        <v>0</v>
      </c>
      <c r="F3447">
        <v>0</v>
      </c>
      <c r="G3447">
        <v>3333333</v>
      </c>
      <c r="H3447">
        <v>0</v>
      </c>
      <c r="I3447">
        <v>0</v>
      </c>
      <c r="J3447">
        <v>0</v>
      </c>
      <c r="K3447">
        <v>0</v>
      </c>
      <c r="L3447">
        <v>0</v>
      </c>
      <c r="M3447">
        <v>0</v>
      </c>
    </row>
    <row r="3448" spans="2:13" x14ac:dyDescent="0.2">
      <c r="B3448">
        <v>0</v>
      </c>
      <c r="C3448">
        <v>0</v>
      </c>
      <c r="D3448">
        <v>0</v>
      </c>
      <c r="E3448">
        <v>0</v>
      </c>
      <c r="F3448">
        <v>0</v>
      </c>
      <c r="G3448">
        <v>3333333</v>
      </c>
      <c r="H3448">
        <v>0</v>
      </c>
      <c r="I3448">
        <v>0</v>
      </c>
      <c r="J3448">
        <v>0</v>
      </c>
      <c r="K3448">
        <v>0</v>
      </c>
      <c r="L3448">
        <v>0</v>
      </c>
      <c r="M3448">
        <v>0</v>
      </c>
    </row>
    <row r="3449" spans="2:13" x14ac:dyDescent="0.2">
      <c r="B3449">
        <v>0</v>
      </c>
      <c r="C3449">
        <v>0</v>
      </c>
      <c r="D3449">
        <v>0</v>
      </c>
      <c r="E3449">
        <v>0</v>
      </c>
      <c r="F3449">
        <v>0</v>
      </c>
      <c r="G3449">
        <v>3333333</v>
      </c>
      <c r="H3449">
        <v>0</v>
      </c>
      <c r="I3449">
        <v>0</v>
      </c>
      <c r="J3449">
        <v>0</v>
      </c>
      <c r="K3449">
        <v>0</v>
      </c>
      <c r="L3449">
        <v>0</v>
      </c>
      <c r="M3449">
        <v>0</v>
      </c>
    </row>
    <row r="3450" spans="2:13" x14ac:dyDescent="0.2">
      <c r="B3450">
        <v>0</v>
      </c>
      <c r="C3450">
        <v>0</v>
      </c>
      <c r="D3450">
        <v>0</v>
      </c>
      <c r="E3450">
        <v>0</v>
      </c>
      <c r="F3450">
        <v>0</v>
      </c>
      <c r="G3450">
        <v>3333333</v>
      </c>
      <c r="H3450">
        <v>0</v>
      </c>
      <c r="I3450">
        <v>0</v>
      </c>
      <c r="J3450">
        <v>0</v>
      </c>
      <c r="K3450">
        <v>0</v>
      </c>
      <c r="L3450">
        <v>0</v>
      </c>
      <c r="M3450">
        <v>0</v>
      </c>
    </row>
    <row r="3451" spans="2:13" x14ac:dyDescent="0.2">
      <c r="B3451">
        <v>0</v>
      </c>
      <c r="C3451">
        <v>0</v>
      </c>
      <c r="D3451">
        <v>0</v>
      </c>
      <c r="E3451">
        <v>0</v>
      </c>
      <c r="F3451">
        <v>0</v>
      </c>
      <c r="G3451">
        <v>3333333</v>
      </c>
      <c r="H3451">
        <v>0</v>
      </c>
      <c r="I3451">
        <v>0</v>
      </c>
      <c r="J3451">
        <v>0</v>
      </c>
      <c r="K3451">
        <v>0</v>
      </c>
      <c r="L3451">
        <v>0</v>
      </c>
      <c r="M3451">
        <v>0</v>
      </c>
    </row>
    <row r="3452" spans="2:13" x14ac:dyDescent="0.2">
      <c r="B3452">
        <v>0</v>
      </c>
      <c r="C3452">
        <v>0</v>
      </c>
      <c r="D3452">
        <v>0</v>
      </c>
      <c r="E3452">
        <v>0</v>
      </c>
      <c r="F3452">
        <v>0</v>
      </c>
      <c r="G3452">
        <v>3333333</v>
      </c>
      <c r="H3452">
        <v>0</v>
      </c>
      <c r="I3452">
        <v>0</v>
      </c>
      <c r="J3452">
        <v>0</v>
      </c>
      <c r="K3452">
        <v>0</v>
      </c>
      <c r="L3452">
        <v>0</v>
      </c>
      <c r="M3452">
        <v>0</v>
      </c>
    </row>
    <row r="3453" spans="2:13" x14ac:dyDescent="0.2">
      <c r="B3453">
        <v>0</v>
      </c>
      <c r="C3453">
        <v>0</v>
      </c>
      <c r="D3453">
        <v>0</v>
      </c>
      <c r="E3453">
        <v>0</v>
      </c>
      <c r="F3453">
        <v>0</v>
      </c>
      <c r="G3453">
        <v>3333333</v>
      </c>
      <c r="H3453">
        <v>0</v>
      </c>
      <c r="I3453">
        <v>0</v>
      </c>
      <c r="J3453">
        <v>0</v>
      </c>
      <c r="K3453">
        <v>0</v>
      </c>
      <c r="L3453">
        <v>0</v>
      </c>
      <c r="M3453">
        <v>0</v>
      </c>
    </row>
    <row r="3454" spans="2:13" x14ac:dyDescent="0.2">
      <c r="B3454">
        <v>0</v>
      </c>
      <c r="C3454">
        <v>0</v>
      </c>
      <c r="D3454">
        <v>0</v>
      </c>
      <c r="E3454">
        <v>0</v>
      </c>
      <c r="F3454">
        <v>0</v>
      </c>
      <c r="G3454">
        <v>3333333</v>
      </c>
      <c r="H3454">
        <v>0</v>
      </c>
      <c r="I3454">
        <v>0</v>
      </c>
      <c r="J3454">
        <v>0</v>
      </c>
      <c r="K3454">
        <v>0</v>
      </c>
      <c r="L3454">
        <v>0</v>
      </c>
      <c r="M3454">
        <v>0</v>
      </c>
    </row>
    <row r="3455" spans="2:13" x14ac:dyDescent="0.2">
      <c r="B3455">
        <v>0</v>
      </c>
      <c r="C3455">
        <v>0</v>
      </c>
      <c r="D3455">
        <v>0</v>
      </c>
      <c r="E3455">
        <v>0</v>
      </c>
      <c r="F3455">
        <v>0</v>
      </c>
      <c r="G3455">
        <v>3333333</v>
      </c>
      <c r="H3455">
        <v>0</v>
      </c>
      <c r="I3455">
        <v>0</v>
      </c>
      <c r="J3455">
        <v>0</v>
      </c>
      <c r="K3455">
        <v>0</v>
      </c>
      <c r="L3455">
        <v>0</v>
      </c>
      <c r="M3455">
        <v>0</v>
      </c>
    </row>
    <row r="3456" spans="2:13" x14ac:dyDescent="0.2">
      <c r="B3456">
        <v>0</v>
      </c>
      <c r="C3456">
        <v>0</v>
      </c>
      <c r="D3456">
        <v>0</v>
      </c>
      <c r="E3456">
        <v>0</v>
      </c>
      <c r="F3456">
        <v>0</v>
      </c>
      <c r="G3456">
        <v>3333333</v>
      </c>
      <c r="H3456">
        <v>0</v>
      </c>
      <c r="I3456">
        <v>0</v>
      </c>
      <c r="J3456">
        <v>0</v>
      </c>
      <c r="K3456">
        <v>0</v>
      </c>
      <c r="L3456">
        <v>0</v>
      </c>
      <c r="M3456">
        <v>0</v>
      </c>
    </row>
    <row r="3457" spans="2:13" x14ac:dyDescent="0.2">
      <c r="B3457">
        <v>0</v>
      </c>
      <c r="C3457">
        <v>0</v>
      </c>
      <c r="D3457">
        <v>0</v>
      </c>
      <c r="E3457">
        <v>0</v>
      </c>
      <c r="F3457">
        <v>0</v>
      </c>
      <c r="G3457">
        <v>3333333</v>
      </c>
      <c r="H3457">
        <v>0</v>
      </c>
      <c r="I3457">
        <v>0</v>
      </c>
      <c r="J3457">
        <v>0</v>
      </c>
      <c r="K3457">
        <v>0</v>
      </c>
      <c r="L3457">
        <v>0</v>
      </c>
      <c r="M3457">
        <v>0</v>
      </c>
    </row>
    <row r="3458" spans="2:13" x14ac:dyDescent="0.2">
      <c r="B3458">
        <v>0</v>
      </c>
      <c r="C3458">
        <v>0</v>
      </c>
      <c r="D3458">
        <v>0</v>
      </c>
      <c r="E3458">
        <v>0</v>
      </c>
      <c r="F3458">
        <v>0</v>
      </c>
      <c r="G3458">
        <v>3333333</v>
      </c>
      <c r="H3458">
        <v>0</v>
      </c>
      <c r="I3458">
        <v>0</v>
      </c>
      <c r="J3458">
        <v>0</v>
      </c>
      <c r="K3458">
        <v>0</v>
      </c>
      <c r="L3458">
        <v>0</v>
      </c>
      <c r="M3458">
        <v>0</v>
      </c>
    </row>
    <row r="3459" spans="2:13" x14ac:dyDescent="0.2">
      <c r="B3459">
        <v>0</v>
      </c>
      <c r="C3459">
        <v>0</v>
      </c>
      <c r="D3459">
        <v>0</v>
      </c>
      <c r="E3459">
        <v>0</v>
      </c>
      <c r="F3459">
        <v>0</v>
      </c>
      <c r="G3459">
        <v>3333333</v>
      </c>
      <c r="H3459">
        <v>0</v>
      </c>
      <c r="I3459">
        <v>0</v>
      </c>
      <c r="J3459">
        <v>0</v>
      </c>
      <c r="K3459">
        <v>0</v>
      </c>
      <c r="L3459">
        <v>0</v>
      </c>
      <c r="M3459">
        <v>0</v>
      </c>
    </row>
    <row r="3460" spans="2:13" x14ac:dyDescent="0.2">
      <c r="B3460">
        <v>0</v>
      </c>
      <c r="C3460">
        <v>0</v>
      </c>
      <c r="D3460">
        <v>0</v>
      </c>
      <c r="E3460">
        <v>0</v>
      </c>
      <c r="F3460">
        <v>0</v>
      </c>
      <c r="G3460">
        <v>3333333</v>
      </c>
      <c r="H3460">
        <v>0</v>
      </c>
      <c r="I3460">
        <v>0</v>
      </c>
      <c r="J3460">
        <v>0</v>
      </c>
      <c r="K3460">
        <v>0</v>
      </c>
      <c r="L3460">
        <v>0</v>
      </c>
      <c r="M3460">
        <v>0</v>
      </c>
    </row>
    <row r="3461" spans="2:13" x14ac:dyDescent="0.2">
      <c r="B3461">
        <v>0</v>
      </c>
      <c r="C3461">
        <v>0</v>
      </c>
      <c r="D3461">
        <v>0</v>
      </c>
      <c r="E3461">
        <v>0</v>
      </c>
      <c r="F3461">
        <v>0</v>
      </c>
      <c r="G3461">
        <v>3333333</v>
      </c>
      <c r="H3461">
        <v>0</v>
      </c>
      <c r="I3461">
        <v>0</v>
      </c>
      <c r="J3461">
        <v>0</v>
      </c>
      <c r="K3461">
        <v>0</v>
      </c>
      <c r="L3461">
        <v>0</v>
      </c>
      <c r="M3461">
        <v>0</v>
      </c>
    </row>
    <row r="3462" spans="2:13" x14ac:dyDescent="0.2">
      <c r="B3462">
        <v>0</v>
      </c>
      <c r="C3462">
        <v>0</v>
      </c>
      <c r="D3462">
        <v>0</v>
      </c>
      <c r="E3462">
        <v>0</v>
      </c>
      <c r="F3462">
        <v>0</v>
      </c>
      <c r="G3462">
        <v>3333333</v>
      </c>
      <c r="H3462">
        <v>0</v>
      </c>
      <c r="I3462">
        <v>0</v>
      </c>
      <c r="J3462">
        <v>0</v>
      </c>
      <c r="K3462">
        <v>0</v>
      </c>
      <c r="L3462">
        <v>0</v>
      </c>
      <c r="M3462">
        <v>0</v>
      </c>
    </row>
    <row r="3463" spans="2:13" x14ac:dyDescent="0.2">
      <c r="B3463">
        <v>0</v>
      </c>
      <c r="C3463">
        <v>0</v>
      </c>
      <c r="D3463">
        <v>0</v>
      </c>
      <c r="E3463">
        <v>0</v>
      </c>
      <c r="F3463">
        <v>0</v>
      </c>
      <c r="G3463">
        <v>3333333</v>
      </c>
      <c r="H3463">
        <v>0</v>
      </c>
      <c r="I3463">
        <v>0</v>
      </c>
      <c r="J3463">
        <v>0</v>
      </c>
      <c r="K3463">
        <v>0</v>
      </c>
      <c r="L3463">
        <v>0</v>
      </c>
      <c r="M3463">
        <v>0</v>
      </c>
    </row>
    <row r="3464" spans="2:13" x14ac:dyDescent="0.2">
      <c r="B3464">
        <v>0</v>
      </c>
      <c r="C3464">
        <v>0</v>
      </c>
      <c r="D3464">
        <v>0</v>
      </c>
      <c r="E3464">
        <v>0</v>
      </c>
      <c r="F3464">
        <v>0</v>
      </c>
      <c r="G3464">
        <v>3333333</v>
      </c>
      <c r="H3464">
        <v>0</v>
      </c>
      <c r="I3464">
        <v>0</v>
      </c>
      <c r="J3464">
        <v>0</v>
      </c>
      <c r="K3464">
        <v>0</v>
      </c>
      <c r="L3464">
        <v>0</v>
      </c>
      <c r="M3464">
        <v>0</v>
      </c>
    </row>
    <row r="3465" spans="2:13" x14ac:dyDescent="0.2">
      <c r="B3465">
        <v>0</v>
      </c>
      <c r="C3465">
        <v>0</v>
      </c>
      <c r="D3465">
        <v>0</v>
      </c>
      <c r="E3465">
        <v>0</v>
      </c>
      <c r="F3465">
        <v>0</v>
      </c>
      <c r="G3465">
        <v>3333333</v>
      </c>
      <c r="H3465">
        <v>0</v>
      </c>
      <c r="I3465">
        <v>0</v>
      </c>
      <c r="J3465">
        <v>0</v>
      </c>
      <c r="K3465">
        <v>0</v>
      </c>
      <c r="L3465">
        <v>0</v>
      </c>
      <c r="M3465">
        <v>0</v>
      </c>
    </row>
    <row r="3466" spans="2:13" x14ac:dyDescent="0.2">
      <c r="B3466">
        <v>0</v>
      </c>
      <c r="C3466">
        <v>0</v>
      </c>
      <c r="D3466">
        <v>0</v>
      </c>
      <c r="E3466">
        <v>0</v>
      </c>
      <c r="F3466">
        <v>0</v>
      </c>
      <c r="G3466">
        <v>3333333</v>
      </c>
      <c r="H3466">
        <v>0</v>
      </c>
      <c r="I3466">
        <v>0</v>
      </c>
      <c r="J3466">
        <v>0</v>
      </c>
      <c r="K3466">
        <v>0</v>
      </c>
      <c r="L3466">
        <v>0</v>
      </c>
      <c r="M3466">
        <v>0</v>
      </c>
    </row>
    <row r="3467" spans="2:13" x14ac:dyDescent="0.2">
      <c r="B3467">
        <v>0</v>
      </c>
      <c r="C3467">
        <v>0</v>
      </c>
      <c r="D3467">
        <v>0</v>
      </c>
      <c r="E3467">
        <v>0</v>
      </c>
      <c r="F3467">
        <v>0</v>
      </c>
      <c r="G3467">
        <v>3333333</v>
      </c>
      <c r="H3467">
        <v>0</v>
      </c>
      <c r="I3467">
        <v>0</v>
      </c>
      <c r="J3467">
        <v>0</v>
      </c>
      <c r="K3467">
        <v>0</v>
      </c>
      <c r="L3467">
        <v>0</v>
      </c>
      <c r="M3467">
        <v>0</v>
      </c>
    </row>
    <row r="3468" spans="2:13" x14ac:dyDescent="0.2">
      <c r="B3468">
        <v>0</v>
      </c>
      <c r="C3468">
        <v>0</v>
      </c>
      <c r="D3468">
        <v>0</v>
      </c>
      <c r="E3468">
        <v>0</v>
      </c>
      <c r="F3468">
        <v>0</v>
      </c>
      <c r="G3468">
        <v>3333333</v>
      </c>
      <c r="H3468">
        <v>0</v>
      </c>
      <c r="I3468">
        <v>0</v>
      </c>
      <c r="J3468">
        <v>0</v>
      </c>
      <c r="K3468">
        <v>0</v>
      </c>
      <c r="L3468">
        <v>0</v>
      </c>
      <c r="M3468">
        <v>0</v>
      </c>
    </row>
    <row r="3469" spans="2:13" x14ac:dyDescent="0.2">
      <c r="B3469">
        <v>0</v>
      </c>
      <c r="C3469">
        <v>0</v>
      </c>
      <c r="D3469">
        <v>0</v>
      </c>
      <c r="E3469">
        <v>0</v>
      </c>
      <c r="F3469">
        <v>0</v>
      </c>
      <c r="G3469">
        <v>3333333</v>
      </c>
      <c r="H3469">
        <v>0</v>
      </c>
      <c r="I3469">
        <v>0</v>
      </c>
      <c r="J3469">
        <v>0</v>
      </c>
      <c r="K3469">
        <v>0</v>
      </c>
      <c r="L3469">
        <v>0</v>
      </c>
      <c r="M3469">
        <v>0</v>
      </c>
    </row>
    <row r="3470" spans="2:13" x14ac:dyDescent="0.2">
      <c r="B3470">
        <v>0</v>
      </c>
      <c r="C3470">
        <v>0</v>
      </c>
      <c r="D3470">
        <v>0</v>
      </c>
      <c r="E3470">
        <v>0</v>
      </c>
      <c r="F3470">
        <v>0</v>
      </c>
      <c r="G3470">
        <v>3333333</v>
      </c>
      <c r="H3470">
        <v>0</v>
      </c>
      <c r="I3470">
        <v>0</v>
      </c>
      <c r="J3470">
        <v>0</v>
      </c>
      <c r="K3470">
        <v>0</v>
      </c>
      <c r="L3470">
        <v>0</v>
      </c>
      <c r="M3470">
        <v>0</v>
      </c>
    </row>
    <row r="3471" spans="2:13" x14ac:dyDescent="0.2">
      <c r="B3471">
        <v>0</v>
      </c>
      <c r="C3471">
        <v>0</v>
      </c>
      <c r="D3471">
        <v>0</v>
      </c>
      <c r="E3471">
        <v>0</v>
      </c>
      <c r="F3471">
        <v>0</v>
      </c>
      <c r="G3471">
        <v>3333333</v>
      </c>
      <c r="H3471">
        <v>0</v>
      </c>
      <c r="I3471">
        <v>0</v>
      </c>
      <c r="J3471">
        <v>0</v>
      </c>
      <c r="K3471">
        <v>0</v>
      </c>
      <c r="L3471">
        <v>0</v>
      </c>
      <c r="M3471">
        <v>0</v>
      </c>
    </row>
    <row r="3472" spans="2:13" x14ac:dyDescent="0.2">
      <c r="B3472">
        <v>0</v>
      </c>
      <c r="C3472">
        <v>0</v>
      </c>
      <c r="D3472">
        <v>0</v>
      </c>
      <c r="E3472">
        <v>0</v>
      </c>
      <c r="F3472">
        <v>0</v>
      </c>
      <c r="G3472">
        <v>3333333</v>
      </c>
      <c r="H3472">
        <v>0</v>
      </c>
      <c r="I3472">
        <v>0</v>
      </c>
      <c r="J3472">
        <v>0</v>
      </c>
      <c r="K3472">
        <v>0</v>
      </c>
      <c r="L3472">
        <v>0</v>
      </c>
      <c r="M3472">
        <v>0</v>
      </c>
    </row>
    <row r="3473" spans="2:13" x14ac:dyDescent="0.2">
      <c r="B3473">
        <v>0</v>
      </c>
      <c r="C3473">
        <v>0</v>
      </c>
      <c r="D3473">
        <v>0</v>
      </c>
      <c r="E3473">
        <v>0</v>
      </c>
      <c r="F3473">
        <v>0</v>
      </c>
      <c r="G3473">
        <v>3333333</v>
      </c>
      <c r="H3473">
        <v>0</v>
      </c>
      <c r="I3473">
        <v>0</v>
      </c>
      <c r="J3473">
        <v>0</v>
      </c>
      <c r="K3473">
        <v>0</v>
      </c>
      <c r="L3473">
        <v>0</v>
      </c>
      <c r="M3473">
        <v>0</v>
      </c>
    </row>
    <row r="3474" spans="2:13" x14ac:dyDescent="0.2">
      <c r="B3474">
        <v>0</v>
      </c>
      <c r="C3474">
        <v>0</v>
      </c>
      <c r="D3474">
        <v>0</v>
      </c>
      <c r="E3474">
        <v>0</v>
      </c>
      <c r="F3474">
        <v>0</v>
      </c>
      <c r="G3474">
        <v>3333333</v>
      </c>
      <c r="H3474">
        <v>0</v>
      </c>
      <c r="I3474">
        <v>0</v>
      </c>
      <c r="J3474">
        <v>0</v>
      </c>
      <c r="K3474">
        <v>0</v>
      </c>
      <c r="L3474">
        <v>0</v>
      </c>
      <c r="M3474">
        <v>0</v>
      </c>
    </row>
    <row r="3475" spans="2:13" x14ac:dyDescent="0.2">
      <c r="B3475">
        <v>0</v>
      </c>
      <c r="C3475">
        <v>0</v>
      </c>
      <c r="D3475">
        <v>0</v>
      </c>
      <c r="E3475">
        <v>0</v>
      </c>
      <c r="F3475">
        <v>0</v>
      </c>
      <c r="G3475">
        <v>3333333</v>
      </c>
      <c r="H3475">
        <v>0</v>
      </c>
      <c r="I3475">
        <v>0</v>
      </c>
      <c r="J3475">
        <v>0</v>
      </c>
      <c r="K3475">
        <v>0</v>
      </c>
      <c r="L3475">
        <v>0</v>
      </c>
      <c r="M3475">
        <v>0</v>
      </c>
    </row>
    <row r="3476" spans="2:13" x14ac:dyDescent="0.2">
      <c r="B3476">
        <v>0</v>
      </c>
      <c r="C3476">
        <v>0</v>
      </c>
      <c r="D3476">
        <v>0</v>
      </c>
      <c r="E3476">
        <v>0</v>
      </c>
      <c r="F3476">
        <v>0</v>
      </c>
      <c r="G3476">
        <v>3333333</v>
      </c>
      <c r="H3476">
        <v>0</v>
      </c>
      <c r="I3476">
        <v>0</v>
      </c>
      <c r="J3476">
        <v>0</v>
      </c>
      <c r="K3476">
        <v>0</v>
      </c>
      <c r="L3476">
        <v>0</v>
      </c>
      <c r="M3476">
        <v>0</v>
      </c>
    </row>
    <row r="3477" spans="2:13" x14ac:dyDescent="0.2">
      <c r="B3477">
        <v>0</v>
      </c>
      <c r="C3477">
        <v>0</v>
      </c>
      <c r="D3477">
        <v>0</v>
      </c>
      <c r="E3477">
        <v>0</v>
      </c>
      <c r="F3477">
        <v>0</v>
      </c>
      <c r="G3477">
        <v>3333333</v>
      </c>
      <c r="H3477">
        <v>0</v>
      </c>
      <c r="I3477">
        <v>0</v>
      </c>
      <c r="J3477">
        <v>0</v>
      </c>
      <c r="K3477">
        <v>0</v>
      </c>
      <c r="L3477">
        <v>0</v>
      </c>
      <c r="M3477">
        <v>0</v>
      </c>
    </row>
    <row r="3478" spans="2:13" x14ac:dyDescent="0.2">
      <c r="B3478">
        <v>0</v>
      </c>
      <c r="C3478">
        <v>0</v>
      </c>
      <c r="D3478">
        <v>0</v>
      </c>
      <c r="E3478">
        <v>0</v>
      </c>
      <c r="F3478">
        <v>0</v>
      </c>
      <c r="G3478">
        <v>3333333</v>
      </c>
      <c r="H3478">
        <v>0</v>
      </c>
      <c r="I3478">
        <v>0</v>
      </c>
      <c r="J3478">
        <v>0</v>
      </c>
      <c r="K3478">
        <v>0</v>
      </c>
      <c r="L3478">
        <v>0</v>
      </c>
      <c r="M3478">
        <v>0</v>
      </c>
    </row>
    <row r="3479" spans="2:13" x14ac:dyDescent="0.2">
      <c r="B3479">
        <v>0</v>
      </c>
      <c r="C3479">
        <v>0</v>
      </c>
      <c r="D3479">
        <v>0</v>
      </c>
      <c r="E3479">
        <v>0</v>
      </c>
      <c r="F3479">
        <v>0</v>
      </c>
      <c r="G3479">
        <v>3333333</v>
      </c>
      <c r="H3479">
        <v>0</v>
      </c>
      <c r="I3479">
        <v>0</v>
      </c>
      <c r="J3479">
        <v>0</v>
      </c>
      <c r="K3479">
        <v>0</v>
      </c>
      <c r="L3479">
        <v>0</v>
      </c>
      <c r="M3479">
        <v>0</v>
      </c>
    </row>
    <row r="3480" spans="2:13" x14ac:dyDescent="0.2">
      <c r="B3480">
        <v>0</v>
      </c>
      <c r="C3480">
        <v>0</v>
      </c>
      <c r="D3480">
        <v>0</v>
      </c>
      <c r="E3480">
        <v>0</v>
      </c>
      <c r="F3480">
        <v>0</v>
      </c>
      <c r="G3480">
        <v>3333333</v>
      </c>
      <c r="H3480">
        <v>0</v>
      </c>
      <c r="I3480">
        <v>0</v>
      </c>
      <c r="J3480">
        <v>0</v>
      </c>
      <c r="K3480">
        <v>0</v>
      </c>
      <c r="L3480">
        <v>0</v>
      </c>
      <c r="M3480">
        <v>0</v>
      </c>
    </row>
    <row r="3481" spans="2:13" x14ac:dyDescent="0.2">
      <c r="B3481">
        <v>0</v>
      </c>
      <c r="C3481">
        <v>0</v>
      </c>
      <c r="D3481">
        <v>0</v>
      </c>
      <c r="E3481">
        <v>0</v>
      </c>
      <c r="F3481">
        <v>0</v>
      </c>
      <c r="G3481">
        <v>3333333</v>
      </c>
      <c r="H3481">
        <v>0</v>
      </c>
      <c r="I3481">
        <v>0</v>
      </c>
      <c r="J3481">
        <v>0</v>
      </c>
      <c r="K3481">
        <v>0</v>
      </c>
      <c r="L3481">
        <v>0</v>
      </c>
      <c r="M3481">
        <v>0</v>
      </c>
    </row>
    <row r="3482" spans="2:13" x14ac:dyDescent="0.2">
      <c r="B3482">
        <v>0</v>
      </c>
      <c r="C3482">
        <v>0</v>
      </c>
      <c r="D3482">
        <v>0</v>
      </c>
      <c r="E3482">
        <v>0</v>
      </c>
      <c r="F3482">
        <v>0</v>
      </c>
      <c r="G3482">
        <v>3333333</v>
      </c>
      <c r="H3482">
        <v>0</v>
      </c>
      <c r="I3482">
        <v>0</v>
      </c>
      <c r="J3482">
        <v>0</v>
      </c>
      <c r="K3482">
        <v>0</v>
      </c>
      <c r="L3482">
        <v>0</v>
      </c>
      <c r="M3482">
        <v>0</v>
      </c>
    </row>
    <row r="3483" spans="2:13" x14ac:dyDescent="0.2">
      <c r="B3483">
        <v>0</v>
      </c>
      <c r="C3483">
        <v>0</v>
      </c>
      <c r="D3483">
        <v>0</v>
      </c>
      <c r="E3483">
        <v>0</v>
      </c>
      <c r="F3483">
        <v>0</v>
      </c>
      <c r="G3483">
        <v>3333333</v>
      </c>
      <c r="H3483">
        <v>0</v>
      </c>
      <c r="I3483">
        <v>0</v>
      </c>
      <c r="J3483">
        <v>0</v>
      </c>
      <c r="K3483">
        <v>0</v>
      </c>
      <c r="L3483">
        <v>0</v>
      </c>
      <c r="M3483">
        <v>0</v>
      </c>
    </row>
    <row r="3484" spans="2:13" x14ac:dyDescent="0.2">
      <c r="B3484">
        <v>0</v>
      </c>
      <c r="C3484">
        <v>0</v>
      </c>
      <c r="D3484">
        <v>0</v>
      </c>
      <c r="E3484">
        <v>0</v>
      </c>
      <c r="F3484">
        <v>0</v>
      </c>
      <c r="G3484">
        <v>3333333</v>
      </c>
      <c r="H3484">
        <v>0</v>
      </c>
      <c r="I3484">
        <v>0</v>
      </c>
      <c r="J3484">
        <v>0</v>
      </c>
      <c r="K3484">
        <v>0</v>
      </c>
      <c r="L3484">
        <v>0</v>
      </c>
      <c r="M3484">
        <v>0</v>
      </c>
    </row>
    <row r="3485" spans="2:13" x14ac:dyDescent="0.2">
      <c r="B3485">
        <v>0</v>
      </c>
      <c r="C3485">
        <v>0</v>
      </c>
      <c r="D3485">
        <v>0</v>
      </c>
      <c r="E3485">
        <v>0</v>
      </c>
      <c r="F3485">
        <v>0</v>
      </c>
      <c r="G3485">
        <v>3333333</v>
      </c>
      <c r="H3485">
        <v>0</v>
      </c>
      <c r="I3485">
        <v>0</v>
      </c>
      <c r="J3485">
        <v>0</v>
      </c>
      <c r="K3485">
        <v>0</v>
      </c>
      <c r="L3485">
        <v>0</v>
      </c>
      <c r="M3485">
        <v>0</v>
      </c>
    </row>
    <row r="3486" spans="2:13" x14ac:dyDescent="0.2">
      <c r="B3486">
        <v>0</v>
      </c>
      <c r="C3486">
        <v>0</v>
      </c>
      <c r="D3486">
        <v>0</v>
      </c>
      <c r="E3486">
        <v>0</v>
      </c>
      <c r="F3486">
        <v>0</v>
      </c>
      <c r="G3486">
        <v>3333333</v>
      </c>
      <c r="H3486">
        <v>0</v>
      </c>
      <c r="I3486">
        <v>0</v>
      </c>
      <c r="J3486">
        <v>0</v>
      </c>
      <c r="K3486">
        <v>0</v>
      </c>
      <c r="L3486">
        <v>0</v>
      </c>
      <c r="M3486">
        <v>0</v>
      </c>
    </row>
    <row r="3487" spans="2:13" x14ac:dyDescent="0.2">
      <c r="B3487">
        <v>0</v>
      </c>
      <c r="C3487">
        <v>0</v>
      </c>
      <c r="D3487">
        <v>0</v>
      </c>
      <c r="E3487">
        <v>0</v>
      </c>
      <c r="F3487">
        <v>0</v>
      </c>
      <c r="G3487">
        <v>3333333</v>
      </c>
      <c r="H3487">
        <v>0</v>
      </c>
      <c r="I3487">
        <v>0</v>
      </c>
      <c r="J3487">
        <v>0</v>
      </c>
      <c r="K3487">
        <v>0</v>
      </c>
      <c r="L3487">
        <v>0</v>
      </c>
      <c r="M3487">
        <v>0</v>
      </c>
    </row>
    <row r="3488" spans="2:13" x14ac:dyDescent="0.2">
      <c r="B3488">
        <v>0</v>
      </c>
      <c r="C3488">
        <v>0</v>
      </c>
      <c r="D3488">
        <v>0</v>
      </c>
      <c r="E3488">
        <v>0</v>
      </c>
      <c r="F3488">
        <v>0</v>
      </c>
      <c r="G3488">
        <v>3333333</v>
      </c>
      <c r="H3488">
        <v>0</v>
      </c>
      <c r="I3488">
        <v>0</v>
      </c>
      <c r="J3488">
        <v>0</v>
      </c>
      <c r="K3488">
        <v>0</v>
      </c>
      <c r="L3488">
        <v>0</v>
      </c>
      <c r="M3488">
        <v>0</v>
      </c>
    </row>
    <row r="3489" spans="2:13" x14ac:dyDescent="0.2">
      <c r="B3489">
        <v>0</v>
      </c>
      <c r="C3489">
        <v>0</v>
      </c>
      <c r="D3489">
        <v>0</v>
      </c>
      <c r="E3489">
        <v>0</v>
      </c>
      <c r="F3489">
        <v>0</v>
      </c>
      <c r="G3489">
        <v>3333333</v>
      </c>
      <c r="H3489">
        <v>0</v>
      </c>
      <c r="I3489">
        <v>0</v>
      </c>
      <c r="J3489">
        <v>0</v>
      </c>
      <c r="K3489">
        <v>0</v>
      </c>
      <c r="L3489">
        <v>0</v>
      </c>
      <c r="M3489">
        <v>0</v>
      </c>
    </row>
    <row r="3490" spans="2:13" x14ac:dyDescent="0.2">
      <c r="B3490">
        <v>0</v>
      </c>
      <c r="C3490">
        <v>0</v>
      </c>
      <c r="D3490">
        <v>0</v>
      </c>
      <c r="E3490">
        <v>0</v>
      </c>
      <c r="F3490">
        <v>0</v>
      </c>
      <c r="G3490">
        <v>3333333</v>
      </c>
      <c r="H3490">
        <v>0</v>
      </c>
      <c r="I3490">
        <v>0</v>
      </c>
      <c r="J3490">
        <v>0</v>
      </c>
      <c r="K3490">
        <v>0</v>
      </c>
      <c r="L3490">
        <v>0</v>
      </c>
      <c r="M3490">
        <v>0</v>
      </c>
    </row>
    <row r="3491" spans="2:13" x14ac:dyDescent="0.2">
      <c r="B3491">
        <v>0</v>
      </c>
      <c r="C3491">
        <v>0</v>
      </c>
      <c r="D3491">
        <v>0</v>
      </c>
      <c r="E3491">
        <v>0</v>
      </c>
      <c r="F3491">
        <v>0</v>
      </c>
      <c r="G3491">
        <v>3333333</v>
      </c>
      <c r="H3491">
        <v>0</v>
      </c>
      <c r="I3491">
        <v>0</v>
      </c>
      <c r="J3491">
        <v>0</v>
      </c>
      <c r="K3491">
        <v>0</v>
      </c>
      <c r="L3491">
        <v>0</v>
      </c>
      <c r="M3491">
        <v>0</v>
      </c>
    </row>
    <row r="3492" spans="2:13" x14ac:dyDescent="0.2">
      <c r="B3492">
        <v>0</v>
      </c>
      <c r="C3492">
        <v>0</v>
      </c>
      <c r="D3492">
        <v>0</v>
      </c>
      <c r="E3492">
        <v>0</v>
      </c>
      <c r="F3492">
        <v>0</v>
      </c>
      <c r="G3492">
        <v>3333333</v>
      </c>
      <c r="H3492">
        <v>0</v>
      </c>
      <c r="I3492">
        <v>0</v>
      </c>
      <c r="J3492">
        <v>0</v>
      </c>
      <c r="K3492">
        <v>0</v>
      </c>
      <c r="L3492">
        <v>0</v>
      </c>
      <c r="M3492">
        <v>0</v>
      </c>
    </row>
    <row r="3493" spans="2:13" x14ac:dyDescent="0.2">
      <c r="B3493">
        <v>0</v>
      </c>
      <c r="C3493">
        <v>0</v>
      </c>
      <c r="D3493">
        <v>0</v>
      </c>
      <c r="E3493">
        <v>0</v>
      </c>
      <c r="F3493">
        <v>0</v>
      </c>
      <c r="G3493">
        <v>3333333</v>
      </c>
      <c r="H3493">
        <v>0</v>
      </c>
      <c r="I3493">
        <v>0</v>
      </c>
      <c r="J3493">
        <v>0</v>
      </c>
      <c r="K3493">
        <v>0</v>
      </c>
      <c r="L3493">
        <v>0</v>
      </c>
      <c r="M3493">
        <v>0</v>
      </c>
    </row>
    <row r="3494" spans="2:13" x14ac:dyDescent="0.2">
      <c r="B3494">
        <v>0</v>
      </c>
      <c r="C3494">
        <v>0</v>
      </c>
      <c r="D3494">
        <v>0</v>
      </c>
      <c r="E3494">
        <v>0</v>
      </c>
      <c r="F3494">
        <v>0</v>
      </c>
      <c r="G3494">
        <v>3333333</v>
      </c>
      <c r="H3494">
        <v>0</v>
      </c>
      <c r="I3494">
        <v>0</v>
      </c>
      <c r="J3494">
        <v>0</v>
      </c>
      <c r="K3494">
        <v>0</v>
      </c>
      <c r="L3494">
        <v>0</v>
      </c>
      <c r="M3494">
        <v>0</v>
      </c>
    </row>
    <row r="3495" spans="2:13" x14ac:dyDescent="0.2">
      <c r="B3495">
        <v>0</v>
      </c>
      <c r="C3495">
        <v>0</v>
      </c>
      <c r="D3495">
        <v>0</v>
      </c>
      <c r="E3495">
        <v>0</v>
      </c>
      <c r="F3495">
        <v>0</v>
      </c>
      <c r="G3495">
        <v>3333333</v>
      </c>
      <c r="H3495">
        <v>0</v>
      </c>
      <c r="I3495">
        <v>0</v>
      </c>
      <c r="J3495">
        <v>0</v>
      </c>
      <c r="K3495">
        <v>0</v>
      </c>
      <c r="L3495">
        <v>0</v>
      </c>
      <c r="M3495">
        <v>0</v>
      </c>
    </row>
    <row r="3496" spans="2:13" x14ac:dyDescent="0.2">
      <c r="B3496">
        <v>0</v>
      </c>
      <c r="C3496">
        <v>0</v>
      </c>
      <c r="D3496">
        <v>0</v>
      </c>
      <c r="E3496">
        <v>0</v>
      </c>
      <c r="F3496">
        <v>0</v>
      </c>
      <c r="G3496">
        <v>3333333</v>
      </c>
      <c r="H3496">
        <v>0</v>
      </c>
      <c r="I3496">
        <v>0</v>
      </c>
      <c r="J3496">
        <v>0</v>
      </c>
      <c r="K3496">
        <v>0</v>
      </c>
      <c r="L3496">
        <v>0</v>
      </c>
      <c r="M3496">
        <v>0</v>
      </c>
    </row>
    <row r="3497" spans="2:13" x14ac:dyDescent="0.2">
      <c r="B3497">
        <v>0</v>
      </c>
      <c r="C3497">
        <v>0</v>
      </c>
      <c r="D3497">
        <v>0</v>
      </c>
      <c r="E3497">
        <v>0</v>
      </c>
      <c r="F3497">
        <v>0</v>
      </c>
      <c r="G3497">
        <v>3333333</v>
      </c>
      <c r="H3497">
        <v>0</v>
      </c>
      <c r="I3497">
        <v>0</v>
      </c>
      <c r="J3497">
        <v>0</v>
      </c>
      <c r="K3497">
        <v>0</v>
      </c>
      <c r="L3497">
        <v>0</v>
      </c>
      <c r="M3497">
        <v>0</v>
      </c>
    </row>
    <row r="3498" spans="2:13" x14ac:dyDescent="0.2">
      <c r="B3498">
        <v>0</v>
      </c>
      <c r="C3498">
        <v>0</v>
      </c>
      <c r="D3498">
        <v>0</v>
      </c>
      <c r="E3498">
        <v>0</v>
      </c>
      <c r="F3498">
        <v>0</v>
      </c>
      <c r="G3498">
        <v>3333333</v>
      </c>
      <c r="H3498">
        <v>0</v>
      </c>
      <c r="I3498">
        <v>0</v>
      </c>
      <c r="J3498">
        <v>0</v>
      </c>
      <c r="K3498">
        <v>0</v>
      </c>
      <c r="L3498">
        <v>0</v>
      </c>
      <c r="M3498">
        <v>0</v>
      </c>
    </row>
    <row r="3499" spans="2:13" x14ac:dyDescent="0.2">
      <c r="B3499">
        <v>0</v>
      </c>
      <c r="C3499">
        <v>0</v>
      </c>
      <c r="D3499">
        <v>0</v>
      </c>
      <c r="E3499">
        <v>0</v>
      </c>
      <c r="F3499">
        <v>0</v>
      </c>
      <c r="G3499">
        <v>3333333</v>
      </c>
      <c r="H3499">
        <v>0</v>
      </c>
      <c r="I3499">
        <v>0</v>
      </c>
      <c r="J3499">
        <v>0</v>
      </c>
      <c r="K3499">
        <v>0</v>
      </c>
      <c r="L3499">
        <v>0</v>
      </c>
      <c r="M3499">
        <v>0</v>
      </c>
    </row>
    <row r="3500" spans="2:13" x14ac:dyDescent="0.2">
      <c r="B3500">
        <v>0</v>
      </c>
      <c r="C3500">
        <v>0</v>
      </c>
      <c r="D3500">
        <v>0</v>
      </c>
      <c r="E3500">
        <v>0</v>
      </c>
      <c r="F3500">
        <v>0</v>
      </c>
      <c r="G3500">
        <v>3333333</v>
      </c>
      <c r="H3500">
        <v>0</v>
      </c>
      <c r="I3500">
        <v>0</v>
      </c>
      <c r="J3500">
        <v>0</v>
      </c>
      <c r="K3500">
        <v>0</v>
      </c>
      <c r="L3500">
        <v>0</v>
      </c>
      <c r="M3500">
        <v>0</v>
      </c>
    </row>
    <row r="3501" spans="2:13" x14ac:dyDescent="0.2">
      <c r="B3501">
        <v>0</v>
      </c>
      <c r="C3501">
        <v>0</v>
      </c>
      <c r="D3501">
        <v>0</v>
      </c>
      <c r="E3501">
        <v>0</v>
      </c>
      <c r="F3501">
        <v>0</v>
      </c>
      <c r="G3501">
        <v>3333333</v>
      </c>
      <c r="H3501">
        <v>0</v>
      </c>
      <c r="I3501">
        <v>0</v>
      </c>
      <c r="J3501">
        <v>0</v>
      </c>
      <c r="K3501">
        <v>0</v>
      </c>
      <c r="L3501">
        <v>0</v>
      </c>
      <c r="M3501">
        <v>0</v>
      </c>
    </row>
    <row r="3502" spans="2:13" x14ac:dyDescent="0.2">
      <c r="B3502">
        <v>0</v>
      </c>
      <c r="C3502">
        <v>0</v>
      </c>
      <c r="D3502">
        <v>0</v>
      </c>
      <c r="E3502">
        <v>0</v>
      </c>
      <c r="F3502">
        <v>0</v>
      </c>
      <c r="G3502">
        <v>3333333</v>
      </c>
      <c r="H3502">
        <v>0</v>
      </c>
      <c r="I3502">
        <v>0</v>
      </c>
      <c r="J3502">
        <v>0</v>
      </c>
      <c r="K3502">
        <v>0</v>
      </c>
      <c r="L3502">
        <v>0</v>
      </c>
      <c r="M3502">
        <v>0</v>
      </c>
    </row>
    <row r="3503" spans="2:13" x14ac:dyDescent="0.2">
      <c r="B3503">
        <v>0</v>
      </c>
      <c r="C3503">
        <v>0</v>
      </c>
      <c r="D3503">
        <v>0</v>
      </c>
      <c r="E3503">
        <v>0</v>
      </c>
      <c r="F3503">
        <v>0</v>
      </c>
      <c r="G3503">
        <v>3333333</v>
      </c>
      <c r="H3503">
        <v>0</v>
      </c>
      <c r="I3503">
        <v>0</v>
      </c>
      <c r="J3503">
        <v>0</v>
      </c>
      <c r="K3503">
        <v>0</v>
      </c>
      <c r="L3503">
        <v>0</v>
      </c>
      <c r="M3503">
        <v>0</v>
      </c>
    </row>
    <row r="3504" spans="2:13" x14ac:dyDescent="0.2">
      <c r="B3504">
        <v>0</v>
      </c>
      <c r="C3504">
        <v>0</v>
      </c>
      <c r="D3504">
        <v>0</v>
      </c>
      <c r="E3504">
        <v>0</v>
      </c>
      <c r="F3504">
        <v>0</v>
      </c>
      <c r="G3504">
        <v>3333333</v>
      </c>
      <c r="H3504">
        <v>0</v>
      </c>
      <c r="I3504">
        <v>0</v>
      </c>
      <c r="J3504">
        <v>0</v>
      </c>
      <c r="K3504">
        <v>0</v>
      </c>
      <c r="L3504">
        <v>0</v>
      </c>
      <c r="M3504">
        <v>0</v>
      </c>
    </row>
    <row r="3505" spans="2:13" x14ac:dyDescent="0.2">
      <c r="B3505">
        <v>0</v>
      </c>
      <c r="C3505">
        <v>0</v>
      </c>
      <c r="D3505">
        <v>0</v>
      </c>
      <c r="E3505">
        <v>0</v>
      </c>
      <c r="F3505">
        <v>0</v>
      </c>
      <c r="G3505">
        <v>3333333</v>
      </c>
      <c r="H3505">
        <v>0</v>
      </c>
      <c r="I3505">
        <v>0</v>
      </c>
      <c r="J3505">
        <v>0</v>
      </c>
      <c r="K3505">
        <v>0</v>
      </c>
      <c r="L3505">
        <v>0</v>
      </c>
      <c r="M3505">
        <v>0</v>
      </c>
    </row>
    <row r="3506" spans="2:13" x14ac:dyDescent="0.2">
      <c r="B3506">
        <v>0</v>
      </c>
      <c r="C3506">
        <v>0</v>
      </c>
      <c r="D3506">
        <v>0</v>
      </c>
      <c r="E3506">
        <v>0</v>
      </c>
      <c r="F3506">
        <v>0</v>
      </c>
      <c r="G3506">
        <v>3333333</v>
      </c>
      <c r="H3506">
        <v>0</v>
      </c>
      <c r="I3506">
        <v>0</v>
      </c>
      <c r="J3506">
        <v>0</v>
      </c>
      <c r="K3506">
        <v>0</v>
      </c>
      <c r="L3506">
        <v>0</v>
      </c>
      <c r="M3506">
        <v>0</v>
      </c>
    </row>
    <row r="3507" spans="2:13" x14ac:dyDescent="0.2">
      <c r="B3507">
        <v>0</v>
      </c>
      <c r="C3507">
        <v>0</v>
      </c>
      <c r="D3507">
        <v>0</v>
      </c>
      <c r="E3507">
        <v>0</v>
      </c>
      <c r="F3507">
        <v>0</v>
      </c>
      <c r="G3507">
        <v>3333333</v>
      </c>
      <c r="H3507">
        <v>0</v>
      </c>
      <c r="I3507">
        <v>0</v>
      </c>
      <c r="J3507">
        <v>0</v>
      </c>
      <c r="K3507">
        <v>0</v>
      </c>
      <c r="L3507">
        <v>0</v>
      </c>
      <c r="M3507">
        <v>0</v>
      </c>
    </row>
    <row r="3508" spans="2:13" x14ac:dyDescent="0.2">
      <c r="B3508">
        <v>0</v>
      </c>
      <c r="C3508">
        <v>0</v>
      </c>
      <c r="D3508">
        <v>0</v>
      </c>
      <c r="E3508">
        <v>0</v>
      </c>
      <c r="F3508">
        <v>0</v>
      </c>
      <c r="G3508">
        <v>3333333</v>
      </c>
      <c r="H3508">
        <v>0</v>
      </c>
      <c r="I3508">
        <v>0</v>
      </c>
      <c r="J3508">
        <v>0</v>
      </c>
      <c r="K3508">
        <v>0</v>
      </c>
      <c r="L3508">
        <v>0</v>
      </c>
      <c r="M3508">
        <v>0</v>
      </c>
    </row>
    <row r="3509" spans="2:13" x14ac:dyDescent="0.2">
      <c r="B3509">
        <v>0</v>
      </c>
      <c r="C3509">
        <v>0</v>
      </c>
      <c r="D3509">
        <v>0</v>
      </c>
      <c r="E3509">
        <v>0</v>
      </c>
      <c r="F3509">
        <v>0</v>
      </c>
      <c r="G3509">
        <v>3333333</v>
      </c>
      <c r="H3509">
        <v>0</v>
      </c>
      <c r="I3509">
        <v>0</v>
      </c>
      <c r="J3509">
        <v>0</v>
      </c>
      <c r="K3509">
        <v>0</v>
      </c>
      <c r="L3509">
        <v>0</v>
      </c>
      <c r="M3509">
        <v>0</v>
      </c>
    </row>
    <row r="3510" spans="2:13" x14ac:dyDescent="0.2">
      <c r="B3510">
        <v>0</v>
      </c>
      <c r="C3510">
        <v>0</v>
      </c>
      <c r="D3510">
        <v>0</v>
      </c>
      <c r="E3510">
        <v>0</v>
      </c>
      <c r="F3510">
        <v>0</v>
      </c>
      <c r="G3510">
        <v>3333333</v>
      </c>
      <c r="H3510">
        <v>0</v>
      </c>
      <c r="I3510">
        <v>0</v>
      </c>
      <c r="J3510">
        <v>0</v>
      </c>
      <c r="K3510">
        <v>0</v>
      </c>
      <c r="L3510">
        <v>0</v>
      </c>
      <c r="M3510">
        <v>0</v>
      </c>
    </row>
    <row r="3511" spans="2:13" x14ac:dyDescent="0.2">
      <c r="B3511">
        <v>0</v>
      </c>
      <c r="C3511">
        <v>0</v>
      </c>
      <c r="D3511">
        <v>0</v>
      </c>
      <c r="E3511">
        <v>0</v>
      </c>
      <c r="F3511">
        <v>0</v>
      </c>
      <c r="G3511">
        <v>3333333</v>
      </c>
      <c r="H3511">
        <v>0</v>
      </c>
      <c r="I3511">
        <v>0</v>
      </c>
      <c r="J3511">
        <v>0</v>
      </c>
      <c r="K3511">
        <v>0</v>
      </c>
      <c r="L3511">
        <v>0</v>
      </c>
      <c r="M3511">
        <v>0</v>
      </c>
    </row>
    <row r="3512" spans="2:13" x14ac:dyDescent="0.2">
      <c r="B3512">
        <v>0</v>
      </c>
      <c r="C3512">
        <v>0</v>
      </c>
      <c r="D3512">
        <v>0</v>
      </c>
      <c r="E3512">
        <v>0</v>
      </c>
      <c r="F3512">
        <v>0</v>
      </c>
      <c r="G3512">
        <v>3333333</v>
      </c>
      <c r="H3512">
        <v>0</v>
      </c>
      <c r="I3512">
        <v>0</v>
      </c>
      <c r="J3512">
        <v>0</v>
      </c>
      <c r="K3512">
        <v>0</v>
      </c>
      <c r="L3512">
        <v>0</v>
      </c>
      <c r="M3512">
        <v>0</v>
      </c>
    </row>
    <row r="3513" spans="2:13" x14ac:dyDescent="0.2">
      <c r="B3513">
        <v>0</v>
      </c>
      <c r="C3513">
        <v>0</v>
      </c>
      <c r="D3513">
        <v>0</v>
      </c>
      <c r="E3513">
        <v>0</v>
      </c>
      <c r="F3513">
        <v>0</v>
      </c>
      <c r="G3513">
        <v>3333333</v>
      </c>
      <c r="H3513">
        <v>0</v>
      </c>
      <c r="I3513">
        <v>0</v>
      </c>
      <c r="J3513">
        <v>0</v>
      </c>
      <c r="K3513">
        <v>0</v>
      </c>
      <c r="L3513">
        <v>0</v>
      </c>
      <c r="M3513">
        <v>0</v>
      </c>
    </row>
    <row r="3514" spans="2:13" x14ac:dyDescent="0.2">
      <c r="B3514">
        <v>0</v>
      </c>
      <c r="C3514">
        <v>0</v>
      </c>
      <c r="D3514">
        <v>0</v>
      </c>
      <c r="E3514">
        <v>0</v>
      </c>
      <c r="F3514">
        <v>0</v>
      </c>
      <c r="G3514">
        <v>3333333</v>
      </c>
      <c r="H3514">
        <v>0</v>
      </c>
      <c r="I3514">
        <v>0</v>
      </c>
      <c r="J3514">
        <v>0</v>
      </c>
      <c r="K3514">
        <v>0</v>
      </c>
      <c r="L3514">
        <v>0</v>
      </c>
      <c r="M3514">
        <v>0</v>
      </c>
    </row>
    <row r="3515" spans="2:13" x14ac:dyDescent="0.2">
      <c r="B3515">
        <v>0</v>
      </c>
      <c r="C3515">
        <v>0</v>
      </c>
      <c r="D3515">
        <v>0</v>
      </c>
      <c r="E3515">
        <v>0</v>
      </c>
      <c r="F3515">
        <v>0</v>
      </c>
      <c r="G3515">
        <v>3333333</v>
      </c>
      <c r="H3515">
        <v>0</v>
      </c>
      <c r="I3515">
        <v>0</v>
      </c>
      <c r="J3515">
        <v>0</v>
      </c>
      <c r="K3515">
        <v>0</v>
      </c>
      <c r="L3515">
        <v>0</v>
      </c>
      <c r="M3515">
        <v>0</v>
      </c>
    </row>
    <row r="3516" spans="2:13" x14ac:dyDescent="0.2">
      <c r="B3516">
        <v>0</v>
      </c>
      <c r="C3516">
        <v>0</v>
      </c>
      <c r="D3516">
        <v>0</v>
      </c>
      <c r="E3516">
        <v>0</v>
      </c>
      <c r="F3516">
        <v>0</v>
      </c>
      <c r="G3516">
        <v>3333333</v>
      </c>
      <c r="H3516">
        <v>0</v>
      </c>
      <c r="I3516">
        <v>0</v>
      </c>
      <c r="J3516">
        <v>0</v>
      </c>
      <c r="K3516">
        <v>0</v>
      </c>
      <c r="L3516">
        <v>0</v>
      </c>
      <c r="M3516">
        <v>0</v>
      </c>
    </row>
    <row r="3517" spans="2:13" x14ac:dyDescent="0.2">
      <c r="B3517">
        <v>0</v>
      </c>
      <c r="C3517">
        <v>0</v>
      </c>
      <c r="D3517">
        <v>0</v>
      </c>
      <c r="E3517">
        <v>0</v>
      </c>
      <c r="F3517">
        <v>0</v>
      </c>
      <c r="G3517">
        <v>3333333</v>
      </c>
      <c r="H3517">
        <v>0</v>
      </c>
      <c r="I3517">
        <v>0</v>
      </c>
      <c r="J3517">
        <v>0</v>
      </c>
      <c r="K3517">
        <v>0</v>
      </c>
      <c r="L3517">
        <v>0</v>
      </c>
      <c r="M3517">
        <v>0</v>
      </c>
    </row>
    <row r="3518" spans="2:13" x14ac:dyDescent="0.2">
      <c r="B3518">
        <v>0</v>
      </c>
      <c r="C3518">
        <v>0</v>
      </c>
      <c r="D3518">
        <v>0</v>
      </c>
      <c r="E3518">
        <v>0</v>
      </c>
      <c r="F3518">
        <v>0</v>
      </c>
      <c r="G3518">
        <v>3333333</v>
      </c>
      <c r="H3518">
        <v>0</v>
      </c>
      <c r="I3518">
        <v>0</v>
      </c>
      <c r="J3518">
        <v>0</v>
      </c>
      <c r="K3518">
        <v>0</v>
      </c>
      <c r="L3518">
        <v>0</v>
      </c>
      <c r="M3518">
        <v>0</v>
      </c>
    </row>
    <row r="3519" spans="2:13" x14ac:dyDescent="0.2">
      <c r="B3519">
        <v>0</v>
      </c>
      <c r="C3519">
        <v>0</v>
      </c>
      <c r="D3519">
        <v>0</v>
      </c>
      <c r="E3519">
        <v>0</v>
      </c>
      <c r="F3519">
        <v>0</v>
      </c>
      <c r="G3519">
        <v>3333333</v>
      </c>
      <c r="H3519">
        <v>0</v>
      </c>
      <c r="I3519">
        <v>0</v>
      </c>
      <c r="J3519">
        <v>0</v>
      </c>
      <c r="K3519">
        <v>0</v>
      </c>
      <c r="L3519">
        <v>0</v>
      </c>
      <c r="M3519">
        <v>0</v>
      </c>
    </row>
    <row r="3520" spans="2:13" x14ac:dyDescent="0.2">
      <c r="B3520">
        <v>0</v>
      </c>
      <c r="C3520">
        <v>0</v>
      </c>
      <c r="D3520">
        <v>0</v>
      </c>
      <c r="E3520">
        <v>0</v>
      </c>
      <c r="F3520">
        <v>0</v>
      </c>
      <c r="G3520">
        <v>3333333</v>
      </c>
      <c r="H3520">
        <v>0</v>
      </c>
      <c r="I3520">
        <v>0</v>
      </c>
      <c r="J3520">
        <v>0</v>
      </c>
      <c r="K3520">
        <v>0</v>
      </c>
      <c r="L3520">
        <v>0</v>
      </c>
      <c r="M3520">
        <v>0</v>
      </c>
    </row>
    <row r="3521" spans="2:13" x14ac:dyDescent="0.2">
      <c r="B3521">
        <v>0</v>
      </c>
      <c r="C3521">
        <v>0</v>
      </c>
      <c r="D3521">
        <v>0</v>
      </c>
      <c r="E3521">
        <v>0</v>
      </c>
      <c r="F3521">
        <v>0</v>
      </c>
      <c r="G3521">
        <v>3333333</v>
      </c>
      <c r="H3521">
        <v>0</v>
      </c>
      <c r="I3521">
        <v>0</v>
      </c>
      <c r="J3521">
        <v>0</v>
      </c>
      <c r="K3521">
        <v>0</v>
      </c>
      <c r="L3521">
        <v>0</v>
      </c>
      <c r="M3521">
        <v>0</v>
      </c>
    </row>
    <row r="3522" spans="2:13" x14ac:dyDescent="0.2">
      <c r="B3522">
        <v>0</v>
      </c>
      <c r="C3522">
        <v>0</v>
      </c>
      <c r="D3522">
        <v>0</v>
      </c>
      <c r="E3522">
        <v>0</v>
      </c>
      <c r="F3522">
        <v>0</v>
      </c>
      <c r="G3522">
        <v>3333333</v>
      </c>
      <c r="H3522">
        <v>0</v>
      </c>
      <c r="I3522">
        <v>0</v>
      </c>
      <c r="J3522">
        <v>0</v>
      </c>
      <c r="K3522">
        <v>0</v>
      </c>
      <c r="L3522">
        <v>0</v>
      </c>
      <c r="M3522">
        <v>0</v>
      </c>
    </row>
    <row r="3523" spans="2:13" x14ac:dyDescent="0.2">
      <c r="B3523">
        <v>0</v>
      </c>
      <c r="C3523">
        <v>0</v>
      </c>
      <c r="D3523">
        <v>0</v>
      </c>
      <c r="E3523">
        <v>0</v>
      </c>
      <c r="F3523">
        <v>0</v>
      </c>
      <c r="G3523">
        <v>3333333</v>
      </c>
      <c r="H3523">
        <v>0</v>
      </c>
      <c r="I3523">
        <v>0</v>
      </c>
      <c r="J3523">
        <v>0</v>
      </c>
      <c r="K3523">
        <v>0</v>
      </c>
      <c r="L3523">
        <v>0</v>
      </c>
      <c r="M3523">
        <v>0</v>
      </c>
    </row>
    <row r="3524" spans="2:13" x14ac:dyDescent="0.2">
      <c r="B3524">
        <v>0</v>
      </c>
      <c r="C3524">
        <v>0</v>
      </c>
      <c r="D3524">
        <v>0</v>
      </c>
      <c r="E3524">
        <v>0</v>
      </c>
      <c r="F3524">
        <v>0</v>
      </c>
      <c r="G3524">
        <v>3333333</v>
      </c>
      <c r="H3524">
        <v>0</v>
      </c>
      <c r="I3524">
        <v>0</v>
      </c>
      <c r="J3524">
        <v>0</v>
      </c>
      <c r="K3524">
        <v>0</v>
      </c>
      <c r="L3524">
        <v>0</v>
      </c>
      <c r="M3524">
        <v>0</v>
      </c>
    </row>
    <row r="3525" spans="2:13" x14ac:dyDescent="0.2">
      <c r="B3525">
        <v>0</v>
      </c>
      <c r="C3525">
        <v>0</v>
      </c>
      <c r="D3525">
        <v>0</v>
      </c>
      <c r="E3525">
        <v>0</v>
      </c>
      <c r="F3525">
        <v>0</v>
      </c>
      <c r="G3525">
        <v>3333333</v>
      </c>
      <c r="H3525">
        <v>0</v>
      </c>
      <c r="I3525">
        <v>0</v>
      </c>
      <c r="J3525">
        <v>0</v>
      </c>
      <c r="K3525">
        <v>0</v>
      </c>
      <c r="L3525">
        <v>0</v>
      </c>
      <c r="M3525">
        <v>0</v>
      </c>
    </row>
    <row r="3526" spans="2:13" x14ac:dyDescent="0.2">
      <c r="B3526">
        <v>0</v>
      </c>
      <c r="C3526">
        <v>0</v>
      </c>
      <c r="D3526">
        <v>0</v>
      </c>
      <c r="E3526">
        <v>0</v>
      </c>
      <c r="F3526">
        <v>0</v>
      </c>
      <c r="G3526">
        <v>3333333</v>
      </c>
      <c r="H3526">
        <v>0</v>
      </c>
      <c r="I3526">
        <v>0</v>
      </c>
      <c r="J3526">
        <v>0</v>
      </c>
      <c r="K3526">
        <v>0</v>
      </c>
      <c r="L3526">
        <v>0</v>
      </c>
      <c r="M3526">
        <v>0</v>
      </c>
    </row>
    <row r="3527" spans="2:13" x14ac:dyDescent="0.2">
      <c r="B3527">
        <v>0</v>
      </c>
      <c r="C3527">
        <v>0</v>
      </c>
      <c r="D3527">
        <v>0</v>
      </c>
      <c r="E3527">
        <v>0</v>
      </c>
      <c r="F3527">
        <v>0</v>
      </c>
      <c r="G3527">
        <v>3333333</v>
      </c>
      <c r="H3527">
        <v>0</v>
      </c>
      <c r="I3527">
        <v>0</v>
      </c>
      <c r="J3527">
        <v>0</v>
      </c>
      <c r="K3527">
        <v>0</v>
      </c>
      <c r="L3527">
        <v>0</v>
      </c>
      <c r="M3527">
        <v>0</v>
      </c>
    </row>
    <row r="3528" spans="2:13" x14ac:dyDescent="0.2">
      <c r="B3528">
        <v>0</v>
      </c>
      <c r="C3528">
        <v>0</v>
      </c>
      <c r="D3528">
        <v>0</v>
      </c>
      <c r="E3528">
        <v>0</v>
      </c>
      <c r="F3528">
        <v>0</v>
      </c>
      <c r="G3528">
        <v>3333333</v>
      </c>
      <c r="H3528">
        <v>0</v>
      </c>
      <c r="I3528">
        <v>0</v>
      </c>
      <c r="J3528">
        <v>0</v>
      </c>
      <c r="K3528">
        <v>0</v>
      </c>
      <c r="L3528">
        <v>0</v>
      </c>
      <c r="M3528">
        <v>0</v>
      </c>
    </row>
    <row r="3529" spans="2:13" x14ac:dyDescent="0.2">
      <c r="B3529">
        <v>0</v>
      </c>
      <c r="C3529">
        <v>0</v>
      </c>
      <c r="D3529">
        <v>0</v>
      </c>
      <c r="E3529">
        <v>0</v>
      </c>
      <c r="F3529">
        <v>0</v>
      </c>
      <c r="G3529">
        <v>3333333</v>
      </c>
      <c r="H3529">
        <v>0</v>
      </c>
      <c r="I3529">
        <v>0</v>
      </c>
      <c r="J3529">
        <v>0</v>
      </c>
      <c r="K3529">
        <v>0</v>
      </c>
      <c r="L3529">
        <v>0</v>
      </c>
      <c r="M3529">
        <v>0</v>
      </c>
    </row>
    <row r="3530" spans="2:13" x14ac:dyDescent="0.2">
      <c r="B3530">
        <v>0</v>
      </c>
      <c r="C3530">
        <v>0</v>
      </c>
      <c r="D3530">
        <v>0</v>
      </c>
      <c r="E3530">
        <v>0</v>
      </c>
      <c r="F3530">
        <v>0</v>
      </c>
      <c r="G3530">
        <v>3333333</v>
      </c>
      <c r="H3530">
        <v>0</v>
      </c>
      <c r="I3530">
        <v>0</v>
      </c>
      <c r="J3530">
        <v>0</v>
      </c>
      <c r="K3530">
        <v>0</v>
      </c>
      <c r="L3530">
        <v>0</v>
      </c>
      <c r="M3530">
        <v>0</v>
      </c>
    </row>
    <row r="3531" spans="2:13" x14ac:dyDescent="0.2">
      <c r="B3531">
        <v>0</v>
      </c>
      <c r="C3531">
        <v>0</v>
      </c>
      <c r="D3531">
        <v>0</v>
      </c>
      <c r="E3531">
        <v>0</v>
      </c>
      <c r="F3531">
        <v>0</v>
      </c>
      <c r="G3531">
        <v>3333333</v>
      </c>
      <c r="H3531">
        <v>0</v>
      </c>
      <c r="I3531">
        <v>0</v>
      </c>
      <c r="J3531">
        <v>0</v>
      </c>
      <c r="K3531">
        <v>0</v>
      </c>
      <c r="L3531">
        <v>0</v>
      </c>
      <c r="M3531">
        <v>0</v>
      </c>
    </row>
    <row r="3532" spans="2:13" x14ac:dyDescent="0.2">
      <c r="B3532">
        <v>0</v>
      </c>
      <c r="C3532">
        <v>0</v>
      </c>
      <c r="D3532">
        <v>0</v>
      </c>
      <c r="E3532">
        <v>0</v>
      </c>
      <c r="F3532">
        <v>0</v>
      </c>
      <c r="G3532">
        <v>3333333</v>
      </c>
      <c r="H3532">
        <v>0</v>
      </c>
      <c r="I3532">
        <v>0</v>
      </c>
      <c r="J3532">
        <v>0</v>
      </c>
      <c r="K3532">
        <v>0</v>
      </c>
      <c r="L3532">
        <v>0</v>
      </c>
      <c r="M3532">
        <v>0</v>
      </c>
    </row>
    <row r="3533" spans="2:13" x14ac:dyDescent="0.2">
      <c r="B3533">
        <v>0</v>
      </c>
      <c r="C3533">
        <v>0</v>
      </c>
      <c r="D3533">
        <v>0</v>
      </c>
      <c r="E3533">
        <v>0</v>
      </c>
      <c r="F3533">
        <v>0</v>
      </c>
      <c r="G3533">
        <v>3333333</v>
      </c>
      <c r="H3533">
        <v>0</v>
      </c>
      <c r="I3533">
        <v>0</v>
      </c>
      <c r="J3533">
        <v>0</v>
      </c>
      <c r="K3533">
        <v>0</v>
      </c>
      <c r="L3533">
        <v>0</v>
      </c>
      <c r="M3533">
        <v>0</v>
      </c>
    </row>
    <row r="3534" spans="2:13" x14ac:dyDescent="0.2">
      <c r="B3534">
        <v>0</v>
      </c>
      <c r="C3534">
        <v>0</v>
      </c>
      <c r="D3534">
        <v>0</v>
      </c>
      <c r="E3534">
        <v>0</v>
      </c>
      <c r="F3534">
        <v>0</v>
      </c>
      <c r="G3534">
        <v>3333333</v>
      </c>
      <c r="H3534">
        <v>0</v>
      </c>
      <c r="I3534">
        <v>0</v>
      </c>
      <c r="J3534">
        <v>0</v>
      </c>
      <c r="K3534">
        <v>0</v>
      </c>
      <c r="L3534">
        <v>0</v>
      </c>
      <c r="M3534">
        <v>0</v>
      </c>
    </row>
    <row r="3535" spans="2:13" x14ac:dyDescent="0.2">
      <c r="B3535">
        <v>0</v>
      </c>
      <c r="C3535">
        <v>0</v>
      </c>
      <c r="D3535">
        <v>0</v>
      </c>
      <c r="E3535">
        <v>0</v>
      </c>
      <c r="F3535">
        <v>0</v>
      </c>
      <c r="G3535">
        <v>3333333</v>
      </c>
      <c r="H3535">
        <v>0</v>
      </c>
      <c r="I3535">
        <v>0</v>
      </c>
      <c r="J3535">
        <v>0</v>
      </c>
      <c r="K3535">
        <v>0</v>
      </c>
      <c r="L3535">
        <v>0</v>
      </c>
      <c r="M3535">
        <v>0</v>
      </c>
    </row>
    <row r="3536" spans="2:13" x14ac:dyDescent="0.2">
      <c r="B3536">
        <v>0</v>
      </c>
      <c r="C3536">
        <v>0</v>
      </c>
      <c r="D3536">
        <v>0</v>
      </c>
      <c r="E3536">
        <v>0</v>
      </c>
      <c r="F3536">
        <v>0</v>
      </c>
      <c r="G3536">
        <v>3333333</v>
      </c>
      <c r="H3536">
        <v>0</v>
      </c>
      <c r="I3536">
        <v>0</v>
      </c>
      <c r="J3536">
        <v>0</v>
      </c>
      <c r="K3536">
        <v>0</v>
      </c>
      <c r="L3536">
        <v>0</v>
      </c>
      <c r="M3536">
        <v>0</v>
      </c>
    </row>
    <row r="3537" spans="2:13" x14ac:dyDescent="0.2">
      <c r="B3537">
        <v>0</v>
      </c>
      <c r="C3537">
        <v>0</v>
      </c>
      <c r="D3537">
        <v>0</v>
      </c>
      <c r="E3537">
        <v>0</v>
      </c>
      <c r="F3537">
        <v>0</v>
      </c>
      <c r="G3537">
        <v>3333333</v>
      </c>
      <c r="H3537">
        <v>0</v>
      </c>
      <c r="I3537">
        <v>0</v>
      </c>
      <c r="J3537">
        <v>0</v>
      </c>
      <c r="K3537">
        <v>0</v>
      </c>
      <c r="L3537">
        <v>0</v>
      </c>
      <c r="M3537">
        <v>0</v>
      </c>
    </row>
    <row r="3538" spans="2:13" x14ac:dyDescent="0.2">
      <c r="B3538">
        <v>0</v>
      </c>
      <c r="C3538">
        <v>0</v>
      </c>
      <c r="D3538">
        <v>0</v>
      </c>
      <c r="E3538">
        <v>0</v>
      </c>
      <c r="F3538">
        <v>0</v>
      </c>
      <c r="G3538">
        <v>3333333</v>
      </c>
      <c r="H3538">
        <v>0</v>
      </c>
      <c r="I3538">
        <v>0</v>
      </c>
      <c r="J3538">
        <v>0</v>
      </c>
      <c r="K3538">
        <v>0</v>
      </c>
      <c r="L3538">
        <v>0</v>
      </c>
      <c r="M3538">
        <v>0</v>
      </c>
    </row>
    <row r="3539" spans="2:13" x14ac:dyDescent="0.2">
      <c r="B3539">
        <v>0</v>
      </c>
      <c r="C3539">
        <v>0</v>
      </c>
      <c r="D3539">
        <v>0</v>
      </c>
      <c r="E3539">
        <v>0</v>
      </c>
      <c r="F3539">
        <v>0</v>
      </c>
      <c r="G3539">
        <v>3333333</v>
      </c>
      <c r="H3539">
        <v>0</v>
      </c>
      <c r="I3539">
        <v>0</v>
      </c>
      <c r="J3539">
        <v>0</v>
      </c>
      <c r="K3539">
        <v>0</v>
      </c>
      <c r="L3539">
        <v>0</v>
      </c>
      <c r="M3539">
        <v>0</v>
      </c>
    </row>
    <row r="3540" spans="2:13" x14ac:dyDescent="0.2">
      <c r="B3540">
        <v>0</v>
      </c>
      <c r="C3540">
        <v>0</v>
      </c>
      <c r="D3540">
        <v>0</v>
      </c>
      <c r="E3540">
        <v>0</v>
      </c>
      <c r="F3540">
        <v>0</v>
      </c>
      <c r="G3540">
        <v>3333333</v>
      </c>
      <c r="H3540">
        <v>0</v>
      </c>
      <c r="I3540">
        <v>0</v>
      </c>
      <c r="J3540">
        <v>0</v>
      </c>
      <c r="K3540">
        <v>0</v>
      </c>
      <c r="L3540">
        <v>0</v>
      </c>
      <c r="M3540">
        <v>0</v>
      </c>
    </row>
    <row r="3541" spans="2:13" x14ac:dyDescent="0.2">
      <c r="B3541">
        <v>0</v>
      </c>
      <c r="C3541">
        <v>0</v>
      </c>
      <c r="D3541">
        <v>0</v>
      </c>
      <c r="E3541">
        <v>0</v>
      </c>
      <c r="F3541">
        <v>0</v>
      </c>
      <c r="G3541">
        <v>3333333</v>
      </c>
      <c r="H3541">
        <v>0</v>
      </c>
      <c r="I3541">
        <v>0</v>
      </c>
      <c r="J3541">
        <v>0</v>
      </c>
      <c r="K3541">
        <v>0</v>
      </c>
      <c r="L3541">
        <v>0</v>
      </c>
      <c r="M3541">
        <v>0</v>
      </c>
    </row>
    <row r="3542" spans="2:13" x14ac:dyDescent="0.2">
      <c r="B3542">
        <v>0</v>
      </c>
      <c r="C3542">
        <v>0</v>
      </c>
      <c r="D3542">
        <v>0</v>
      </c>
      <c r="E3542">
        <v>0</v>
      </c>
      <c r="F3542">
        <v>0</v>
      </c>
      <c r="G3542">
        <v>3333333</v>
      </c>
      <c r="H3542">
        <v>0</v>
      </c>
      <c r="I3542">
        <v>0</v>
      </c>
      <c r="J3542">
        <v>0</v>
      </c>
      <c r="K3542">
        <v>0</v>
      </c>
      <c r="L3542">
        <v>0</v>
      </c>
      <c r="M3542">
        <v>0</v>
      </c>
    </row>
    <row r="3543" spans="2:13" x14ac:dyDescent="0.2">
      <c r="B3543">
        <v>0</v>
      </c>
      <c r="C3543">
        <v>0</v>
      </c>
      <c r="D3543">
        <v>0</v>
      </c>
      <c r="E3543">
        <v>0</v>
      </c>
      <c r="F3543">
        <v>0</v>
      </c>
      <c r="G3543">
        <v>3333333</v>
      </c>
      <c r="H3543">
        <v>0</v>
      </c>
      <c r="I3543">
        <v>0</v>
      </c>
      <c r="J3543">
        <v>0</v>
      </c>
      <c r="K3543">
        <v>0</v>
      </c>
      <c r="L3543">
        <v>0</v>
      </c>
      <c r="M3543">
        <v>0</v>
      </c>
    </row>
    <row r="3544" spans="2:13" x14ac:dyDescent="0.2">
      <c r="B3544">
        <v>0</v>
      </c>
      <c r="C3544">
        <v>0</v>
      </c>
      <c r="D3544">
        <v>0</v>
      </c>
      <c r="E3544">
        <v>0</v>
      </c>
      <c r="F3544">
        <v>0</v>
      </c>
      <c r="G3544">
        <v>3333333</v>
      </c>
      <c r="H3544">
        <v>0</v>
      </c>
      <c r="I3544">
        <v>0</v>
      </c>
      <c r="J3544">
        <v>0</v>
      </c>
      <c r="K3544">
        <v>0</v>
      </c>
      <c r="L3544">
        <v>0</v>
      </c>
      <c r="M3544">
        <v>0</v>
      </c>
    </row>
    <row r="3545" spans="2:13" x14ac:dyDescent="0.2">
      <c r="B3545">
        <v>0</v>
      </c>
      <c r="C3545">
        <v>0</v>
      </c>
      <c r="D3545">
        <v>0</v>
      </c>
      <c r="E3545">
        <v>0</v>
      </c>
      <c r="F3545">
        <v>0</v>
      </c>
      <c r="G3545">
        <v>3333333</v>
      </c>
      <c r="H3545">
        <v>0</v>
      </c>
      <c r="I3545">
        <v>0</v>
      </c>
      <c r="J3545">
        <v>0</v>
      </c>
      <c r="K3545">
        <v>0</v>
      </c>
      <c r="L3545">
        <v>0</v>
      </c>
      <c r="M3545">
        <v>0</v>
      </c>
    </row>
    <row r="3546" spans="2:13" x14ac:dyDescent="0.2">
      <c r="B3546">
        <v>0</v>
      </c>
      <c r="C3546">
        <v>0</v>
      </c>
      <c r="D3546">
        <v>0</v>
      </c>
      <c r="E3546">
        <v>0</v>
      </c>
      <c r="F3546">
        <v>0</v>
      </c>
      <c r="G3546">
        <v>3333333</v>
      </c>
      <c r="H3546">
        <v>0</v>
      </c>
      <c r="I3546">
        <v>0</v>
      </c>
      <c r="J3546">
        <v>0</v>
      </c>
      <c r="K3546">
        <v>0</v>
      </c>
      <c r="L3546">
        <v>0</v>
      </c>
      <c r="M3546">
        <v>0</v>
      </c>
    </row>
    <row r="3547" spans="2:13" x14ac:dyDescent="0.2">
      <c r="B3547">
        <v>0</v>
      </c>
      <c r="C3547">
        <v>0</v>
      </c>
      <c r="D3547">
        <v>0</v>
      </c>
      <c r="E3547">
        <v>0</v>
      </c>
      <c r="F3547">
        <v>0</v>
      </c>
      <c r="G3547">
        <v>3333333</v>
      </c>
      <c r="H3547">
        <v>0</v>
      </c>
      <c r="I3547">
        <v>0</v>
      </c>
      <c r="J3547">
        <v>0</v>
      </c>
      <c r="K3547">
        <v>0</v>
      </c>
      <c r="L3547">
        <v>0</v>
      </c>
      <c r="M3547">
        <v>0</v>
      </c>
    </row>
    <row r="3548" spans="2:13" x14ac:dyDescent="0.2">
      <c r="B3548">
        <v>0</v>
      </c>
      <c r="C3548">
        <v>0</v>
      </c>
      <c r="D3548">
        <v>0</v>
      </c>
      <c r="E3548">
        <v>0</v>
      </c>
      <c r="F3548">
        <v>0</v>
      </c>
      <c r="G3548">
        <v>3333333</v>
      </c>
      <c r="H3548">
        <v>0</v>
      </c>
      <c r="I3548">
        <v>0</v>
      </c>
      <c r="J3548">
        <v>0</v>
      </c>
      <c r="K3548">
        <v>0</v>
      </c>
      <c r="L3548">
        <v>0</v>
      </c>
      <c r="M3548">
        <v>0</v>
      </c>
    </row>
    <row r="3549" spans="2:13" x14ac:dyDescent="0.2">
      <c r="B3549">
        <v>0</v>
      </c>
      <c r="C3549">
        <v>0</v>
      </c>
      <c r="D3549">
        <v>0</v>
      </c>
      <c r="E3549">
        <v>0</v>
      </c>
      <c r="F3549">
        <v>0</v>
      </c>
      <c r="G3549">
        <v>3333333</v>
      </c>
      <c r="H3549">
        <v>0</v>
      </c>
      <c r="I3549">
        <v>0</v>
      </c>
      <c r="J3549">
        <v>0</v>
      </c>
      <c r="K3549">
        <v>0</v>
      </c>
      <c r="L3549">
        <v>0</v>
      </c>
      <c r="M3549">
        <v>0</v>
      </c>
    </row>
    <row r="3550" spans="2:13" x14ac:dyDescent="0.2">
      <c r="B3550">
        <v>0</v>
      </c>
      <c r="C3550">
        <v>0</v>
      </c>
      <c r="D3550">
        <v>0</v>
      </c>
      <c r="E3550">
        <v>0</v>
      </c>
      <c r="F3550">
        <v>0</v>
      </c>
      <c r="G3550">
        <v>3333333</v>
      </c>
      <c r="H3550">
        <v>0</v>
      </c>
      <c r="I3550">
        <v>0</v>
      </c>
      <c r="J3550">
        <v>0</v>
      </c>
      <c r="K3550">
        <v>0</v>
      </c>
      <c r="L3550">
        <v>0</v>
      </c>
      <c r="M3550">
        <v>0</v>
      </c>
    </row>
    <row r="3551" spans="2:13" x14ac:dyDescent="0.2">
      <c r="B3551">
        <v>0</v>
      </c>
      <c r="C3551">
        <v>0</v>
      </c>
      <c r="D3551">
        <v>0</v>
      </c>
      <c r="E3551">
        <v>0</v>
      </c>
      <c r="F3551">
        <v>0</v>
      </c>
      <c r="G3551">
        <v>3333333</v>
      </c>
      <c r="H3551">
        <v>0</v>
      </c>
      <c r="I3551">
        <v>0</v>
      </c>
      <c r="J3551">
        <v>0</v>
      </c>
      <c r="K3551">
        <v>0</v>
      </c>
      <c r="L3551">
        <v>0</v>
      </c>
      <c r="M3551">
        <v>0</v>
      </c>
    </row>
    <row r="3552" spans="2:13" x14ac:dyDescent="0.2">
      <c r="B3552">
        <v>0</v>
      </c>
      <c r="C3552">
        <v>0</v>
      </c>
      <c r="D3552">
        <v>0</v>
      </c>
      <c r="E3552">
        <v>0</v>
      </c>
      <c r="F3552">
        <v>0</v>
      </c>
      <c r="G3552">
        <v>3333333</v>
      </c>
      <c r="H3552">
        <v>0</v>
      </c>
      <c r="I3552">
        <v>0</v>
      </c>
      <c r="J3552">
        <v>0</v>
      </c>
      <c r="K3552">
        <v>0</v>
      </c>
      <c r="L3552">
        <v>0</v>
      </c>
      <c r="M3552">
        <v>0</v>
      </c>
    </row>
    <row r="3553" spans="2:13" x14ac:dyDescent="0.2">
      <c r="B3553">
        <v>0</v>
      </c>
      <c r="C3553">
        <v>0</v>
      </c>
      <c r="D3553">
        <v>0</v>
      </c>
      <c r="E3553">
        <v>0</v>
      </c>
      <c r="F3553">
        <v>0</v>
      </c>
      <c r="G3553">
        <v>3333333</v>
      </c>
      <c r="H3553">
        <v>0</v>
      </c>
      <c r="I3553">
        <v>0</v>
      </c>
      <c r="J3553">
        <v>0</v>
      </c>
      <c r="K3553">
        <v>0</v>
      </c>
      <c r="L3553">
        <v>0</v>
      </c>
      <c r="M3553">
        <v>0</v>
      </c>
    </row>
    <row r="3554" spans="2:13" x14ac:dyDescent="0.2">
      <c r="B3554">
        <v>0</v>
      </c>
      <c r="C3554">
        <v>0</v>
      </c>
      <c r="D3554">
        <v>0</v>
      </c>
      <c r="E3554">
        <v>0</v>
      </c>
      <c r="F3554">
        <v>0</v>
      </c>
      <c r="G3554">
        <v>3333333</v>
      </c>
      <c r="H3554">
        <v>0</v>
      </c>
      <c r="I3554">
        <v>0</v>
      </c>
      <c r="J3554">
        <v>0</v>
      </c>
      <c r="K3554">
        <v>0</v>
      </c>
      <c r="L3554">
        <v>0</v>
      </c>
      <c r="M3554">
        <v>0</v>
      </c>
    </row>
    <row r="3555" spans="2:13" x14ac:dyDescent="0.2">
      <c r="B3555">
        <v>0</v>
      </c>
      <c r="C3555">
        <v>0</v>
      </c>
      <c r="D3555">
        <v>0</v>
      </c>
      <c r="E3555">
        <v>0</v>
      </c>
      <c r="F3555">
        <v>0</v>
      </c>
      <c r="G3555">
        <v>3333333</v>
      </c>
      <c r="H3555">
        <v>0</v>
      </c>
      <c r="I3555">
        <v>0</v>
      </c>
      <c r="J3555">
        <v>0</v>
      </c>
      <c r="K3555">
        <v>0</v>
      </c>
      <c r="L3555">
        <v>0</v>
      </c>
      <c r="M3555">
        <v>0</v>
      </c>
    </row>
    <row r="3556" spans="2:13" x14ac:dyDescent="0.2">
      <c r="B3556">
        <v>0</v>
      </c>
      <c r="C3556">
        <v>0</v>
      </c>
      <c r="D3556">
        <v>0</v>
      </c>
      <c r="E3556">
        <v>0</v>
      </c>
      <c r="F3556">
        <v>0</v>
      </c>
      <c r="G3556">
        <v>3333333</v>
      </c>
      <c r="H3556">
        <v>0</v>
      </c>
      <c r="I3556">
        <v>0</v>
      </c>
      <c r="J3556">
        <v>0</v>
      </c>
      <c r="K3556">
        <v>0</v>
      </c>
      <c r="L3556">
        <v>0</v>
      </c>
      <c r="M3556">
        <v>0</v>
      </c>
    </row>
    <row r="3557" spans="2:13" x14ac:dyDescent="0.2">
      <c r="B3557">
        <v>0</v>
      </c>
      <c r="C3557">
        <v>0</v>
      </c>
      <c r="D3557">
        <v>0</v>
      </c>
      <c r="E3557">
        <v>0</v>
      </c>
      <c r="F3557">
        <v>0</v>
      </c>
      <c r="G3557">
        <v>3333333</v>
      </c>
      <c r="H3557">
        <v>0</v>
      </c>
      <c r="I3557">
        <v>0</v>
      </c>
      <c r="J3557">
        <v>0</v>
      </c>
      <c r="K3557">
        <v>0</v>
      </c>
      <c r="L3557">
        <v>0</v>
      </c>
      <c r="M3557">
        <v>0</v>
      </c>
    </row>
    <row r="3558" spans="2:13" x14ac:dyDescent="0.2">
      <c r="B3558">
        <v>0</v>
      </c>
      <c r="C3558">
        <v>0</v>
      </c>
      <c r="D3558">
        <v>0</v>
      </c>
      <c r="E3558">
        <v>0</v>
      </c>
      <c r="F3558">
        <v>0</v>
      </c>
      <c r="G3558">
        <v>3333333</v>
      </c>
      <c r="H3558">
        <v>0</v>
      </c>
      <c r="I3558">
        <v>0</v>
      </c>
      <c r="J3558">
        <v>0</v>
      </c>
      <c r="K3558">
        <v>0</v>
      </c>
      <c r="L3558">
        <v>0</v>
      </c>
      <c r="M3558">
        <v>0</v>
      </c>
    </row>
    <row r="3559" spans="2:13" x14ac:dyDescent="0.2">
      <c r="B3559">
        <v>0</v>
      </c>
      <c r="C3559">
        <v>0</v>
      </c>
      <c r="D3559">
        <v>0</v>
      </c>
      <c r="E3559">
        <v>0</v>
      </c>
      <c r="F3559">
        <v>0</v>
      </c>
      <c r="G3559">
        <v>3333333</v>
      </c>
      <c r="H3559">
        <v>0</v>
      </c>
      <c r="I3559">
        <v>0</v>
      </c>
      <c r="J3559">
        <v>0</v>
      </c>
      <c r="K3559">
        <v>0</v>
      </c>
      <c r="L3559">
        <v>0</v>
      </c>
      <c r="M3559">
        <v>0</v>
      </c>
    </row>
    <row r="3560" spans="2:13" x14ac:dyDescent="0.2">
      <c r="B3560">
        <v>0</v>
      </c>
      <c r="C3560">
        <v>0</v>
      </c>
      <c r="D3560">
        <v>0</v>
      </c>
      <c r="E3560">
        <v>0</v>
      </c>
      <c r="F3560">
        <v>0</v>
      </c>
      <c r="G3560">
        <v>3333333</v>
      </c>
      <c r="H3560">
        <v>0</v>
      </c>
      <c r="I3560">
        <v>0</v>
      </c>
      <c r="J3560">
        <v>0</v>
      </c>
      <c r="K3560">
        <v>0</v>
      </c>
      <c r="L3560">
        <v>0</v>
      </c>
      <c r="M3560">
        <v>0</v>
      </c>
    </row>
    <row r="3561" spans="2:13" x14ac:dyDescent="0.2">
      <c r="B3561">
        <v>0</v>
      </c>
      <c r="C3561">
        <v>0</v>
      </c>
      <c r="D3561">
        <v>0</v>
      </c>
      <c r="E3561">
        <v>0</v>
      </c>
      <c r="F3561">
        <v>0</v>
      </c>
      <c r="G3561">
        <v>3333333</v>
      </c>
      <c r="H3561">
        <v>0</v>
      </c>
      <c r="I3561">
        <v>0</v>
      </c>
      <c r="J3561">
        <v>0</v>
      </c>
      <c r="K3561">
        <v>0</v>
      </c>
      <c r="L3561">
        <v>0</v>
      </c>
      <c r="M3561">
        <v>0</v>
      </c>
    </row>
    <row r="3562" spans="2:13" x14ac:dyDescent="0.2">
      <c r="B3562">
        <v>0</v>
      </c>
      <c r="C3562">
        <v>0</v>
      </c>
      <c r="D3562">
        <v>0</v>
      </c>
      <c r="E3562">
        <v>0</v>
      </c>
      <c r="F3562">
        <v>0</v>
      </c>
      <c r="G3562">
        <v>3333333</v>
      </c>
      <c r="H3562">
        <v>0</v>
      </c>
      <c r="I3562">
        <v>0</v>
      </c>
      <c r="J3562">
        <v>0</v>
      </c>
      <c r="K3562">
        <v>0</v>
      </c>
      <c r="L3562">
        <v>0</v>
      </c>
      <c r="M3562">
        <v>0</v>
      </c>
    </row>
    <row r="3563" spans="2:13" x14ac:dyDescent="0.2">
      <c r="B3563">
        <v>0</v>
      </c>
      <c r="C3563">
        <v>0</v>
      </c>
      <c r="D3563">
        <v>0</v>
      </c>
      <c r="E3563">
        <v>0</v>
      </c>
      <c r="F3563">
        <v>0</v>
      </c>
      <c r="G3563">
        <v>3333333</v>
      </c>
      <c r="H3563">
        <v>0</v>
      </c>
      <c r="I3563">
        <v>0</v>
      </c>
      <c r="J3563">
        <v>0</v>
      </c>
      <c r="K3563">
        <v>0</v>
      </c>
      <c r="L3563">
        <v>0</v>
      </c>
      <c r="M3563">
        <v>0</v>
      </c>
    </row>
    <row r="3564" spans="2:13" x14ac:dyDescent="0.2">
      <c r="B3564">
        <v>0</v>
      </c>
      <c r="C3564">
        <v>0</v>
      </c>
      <c r="D3564">
        <v>0</v>
      </c>
      <c r="E3564">
        <v>0</v>
      </c>
      <c r="F3564">
        <v>0</v>
      </c>
      <c r="G3564">
        <v>3333333</v>
      </c>
      <c r="H3564">
        <v>0</v>
      </c>
      <c r="I3564">
        <v>0</v>
      </c>
      <c r="J3564">
        <v>0</v>
      </c>
      <c r="K3564">
        <v>0</v>
      </c>
      <c r="L3564">
        <v>0</v>
      </c>
      <c r="M3564">
        <v>0</v>
      </c>
    </row>
    <row r="3565" spans="2:13" x14ac:dyDescent="0.2">
      <c r="B3565">
        <v>0</v>
      </c>
      <c r="C3565">
        <v>0</v>
      </c>
      <c r="D3565">
        <v>0</v>
      </c>
      <c r="E3565">
        <v>0</v>
      </c>
      <c r="F3565">
        <v>0</v>
      </c>
      <c r="G3565">
        <v>3333333</v>
      </c>
      <c r="H3565">
        <v>0</v>
      </c>
      <c r="I3565">
        <v>0</v>
      </c>
      <c r="J3565">
        <v>0</v>
      </c>
      <c r="K3565">
        <v>0</v>
      </c>
      <c r="L3565">
        <v>0</v>
      </c>
      <c r="M3565">
        <v>0</v>
      </c>
    </row>
    <row r="3566" spans="2:13" x14ac:dyDescent="0.2">
      <c r="B3566">
        <v>0</v>
      </c>
      <c r="C3566">
        <v>0</v>
      </c>
      <c r="D3566">
        <v>0</v>
      </c>
      <c r="E3566">
        <v>0</v>
      </c>
      <c r="F3566">
        <v>0</v>
      </c>
      <c r="G3566">
        <v>3333333</v>
      </c>
      <c r="H3566">
        <v>0</v>
      </c>
      <c r="I3566">
        <v>0</v>
      </c>
      <c r="J3566">
        <v>0</v>
      </c>
      <c r="K3566">
        <v>0</v>
      </c>
      <c r="L3566">
        <v>0</v>
      </c>
      <c r="M3566">
        <v>0</v>
      </c>
    </row>
    <row r="3567" spans="2:13" x14ac:dyDescent="0.2">
      <c r="B3567">
        <v>0</v>
      </c>
      <c r="C3567">
        <v>0</v>
      </c>
      <c r="D3567">
        <v>0</v>
      </c>
      <c r="E3567">
        <v>0</v>
      </c>
      <c r="F3567">
        <v>0</v>
      </c>
      <c r="G3567">
        <v>3333333</v>
      </c>
      <c r="H3567">
        <v>0</v>
      </c>
      <c r="I3567">
        <v>0</v>
      </c>
      <c r="J3567">
        <v>0</v>
      </c>
      <c r="K3567">
        <v>0</v>
      </c>
      <c r="L3567">
        <v>0</v>
      </c>
      <c r="M3567">
        <v>0</v>
      </c>
    </row>
    <row r="3568" spans="2:13" x14ac:dyDescent="0.2">
      <c r="B3568">
        <v>0</v>
      </c>
      <c r="C3568">
        <v>0</v>
      </c>
      <c r="D3568">
        <v>0</v>
      </c>
      <c r="E3568">
        <v>0</v>
      </c>
      <c r="F3568">
        <v>0</v>
      </c>
      <c r="G3568">
        <v>3333333</v>
      </c>
      <c r="H3568">
        <v>0</v>
      </c>
      <c r="I3568">
        <v>0</v>
      </c>
      <c r="J3568">
        <v>0</v>
      </c>
      <c r="K3568">
        <v>0</v>
      </c>
      <c r="L3568">
        <v>0</v>
      </c>
      <c r="M3568">
        <v>0</v>
      </c>
    </row>
    <row r="3569" spans="2:13" x14ac:dyDescent="0.2">
      <c r="B3569">
        <v>0</v>
      </c>
      <c r="C3569">
        <v>0</v>
      </c>
      <c r="D3569">
        <v>0</v>
      </c>
      <c r="E3569">
        <v>0</v>
      </c>
      <c r="F3569">
        <v>0</v>
      </c>
      <c r="G3569">
        <v>3333333</v>
      </c>
      <c r="H3569">
        <v>0</v>
      </c>
      <c r="I3569">
        <v>0</v>
      </c>
      <c r="J3569">
        <v>0</v>
      </c>
      <c r="K3569">
        <v>0</v>
      </c>
      <c r="L3569">
        <v>0</v>
      </c>
      <c r="M3569">
        <v>0</v>
      </c>
    </row>
    <row r="3570" spans="2:13" x14ac:dyDescent="0.2">
      <c r="B3570">
        <v>0</v>
      </c>
      <c r="C3570">
        <v>0</v>
      </c>
      <c r="D3570">
        <v>0</v>
      </c>
      <c r="E3570">
        <v>0</v>
      </c>
      <c r="F3570">
        <v>0</v>
      </c>
      <c r="G3570">
        <v>3333333</v>
      </c>
      <c r="H3570">
        <v>0</v>
      </c>
      <c r="I3570">
        <v>0</v>
      </c>
      <c r="J3570">
        <v>0</v>
      </c>
      <c r="K3570">
        <v>0</v>
      </c>
      <c r="L3570">
        <v>0</v>
      </c>
      <c r="M3570">
        <v>0</v>
      </c>
    </row>
    <row r="3571" spans="2:13" x14ac:dyDescent="0.2">
      <c r="B3571">
        <v>0</v>
      </c>
      <c r="C3571">
        <v>0</v>
      </c>
      <c r="D3571">
        <v>0</v>
      </c>
      <c r="E3571">
        <v>0</v>
      </c>
      <c r="F3571">
        <v>0</v>
      </c>
      <c r="G3571">
        <v>3333333</v>
      </c>
      <c r="H3571">
        <v>0</v>
      </c>
      <c r="I3571">
        <v>0</v>
      </c>
      <c r="J3571">
        <v>0</v>
      </c>
      <c r="K3571">
        <v>0</v>
      </c>
      <c r="L3571">
        <v>0</v>
      </c>
      <c r="M3571">
        <v>0</v>
      </c>
    </row>
    <row r="3572" spans="2:13" x14ac:dyDescent="0.2">
      <c r="B3572">
        <v>0</v>
      </c>
      <c r="C3572">
        <v>0</v>
      </c>
      <c r="D3572">
        <v>0</v>
      </c>
      <c r="E3572">
        <v>0</v>
      </c>
      <c r="F3572">
        <v>0</v>
      </c>
      <c r="G3572">
        <v>3333333</v>
      </c>
      <c r="H3572">
        <v>0</v>
      </c>
      <c r="I3572">
        <v>0</v>
      </c>
      <c r="J3572">
        <v>0</v>
      </c>
      <c r="K3572">
        <v>0</v>
      </c>
      <c r="L3572">
        <v>0</v>
      </c>
      <c r="M3572">
        <v>0</v>
      </c>
    </row>
    <row r="3573" spans="2:13" x14ac:dyDescent="0.2">
      <c r="B3573">
        <v>0</v>
      </c>
      <c r="C3573">
        <v>0</v>
      </c>
      <c r="D3573">
        <v>0</v>
      </c>
      <c r="E3573">
        <v>0</v>
      </c>
      <c r="F3573">
        <v>0</v>
      </c>
      <c r="G3573">
        <v>3333333</v>
      </c>
      <c r="H3573">
        <v>0</v>
      </c>
      <c r="I3573">
        <v>0</v>
      </c>
      <c r="J3573">
        <v>0</v>
      </c>
      <c r="K3573">
        <v>0</v>
      </c>
      <c r="L3573">
        <v>0</v>
      </c>
      <c r="M3573">
        <v>0</v>
      </c>
    </row>
    <row r="3574" spans="2:13" x14ac:dyDescent="0.2">
      <c r="B3574">
        <v>0</v>
      </c>
      <c r="C3574">
        <v>0</v>
      </c>
      <c r="D3574">
        <v>0</v>
      </c>
      <c r="E3574">
        <v>0</v>
      </c>
      <c r="F3574">
        <v>0</v>
      </c>
      <c r="G3574">
        <v>3333333</v>
      </c>
      <c r="H3574">
        <v>0</v>
      </c>
      <c r="I3574">
        <v>0</v>
      </c>
      <c r="J3574">
        <v>0</v>
      </c>
      <c r="K3574">
        <v>0</v>
      </c>
      <c r="L3574">
        <v>0</v>
      </c>
      <c r="M3574">
        <v>0</v>
      </c>
    </row>
    <row r="3575" spans="2:13" x14ac:dyDescent="0.2">
      <c r="B3575">
        <v>0</v>
      </c>
      <c r="C3575">
        <v>0</v>
      </c>
      <c r="D3575">
        <v>0</v>
      </c>
      <c r="E3575">
        <v>0</v>
      </c>
      <c r="F3575">
        <v>0</v>
      </c>
      <c r="G3575">
        <v>3333333</v>
      </c>
      <c r="H3575">
        <v>0</v>
      </c>
      <c r="I3575">
        <v>0</v>
      </c>
      <c r="J3575">
        <v>0</v>
      </c>
      <c r="K3575">
        <v>0</v>
      </c>
      <c r="L3575">
        <v>0</v>
      </c>
      <c r="M3575">
        <v>0</v>
      </c>
    </row>
    <row r="3576" spans="2:13" x14ac:dyDescent="0.2">
      <c r="B3576">
        <v>0</v>
      </c>
      <c r="C3576">
        <v>0</v>
      </c>
      <c r="D3576">
        <v>0</v>
      </c>
      <c r="E3576">
        <v>0</v>
      </c>
      <c r="F3576">
        <v>0</v>
      </c>
      <c r="G3576">
        <v>3333333</v>
      </c>
      <c r="H3576">
        <v>0</v>
      </c>
      <c r="I3576">
        <v>0</v>
      </c>
      <c r="J3576">
        <v>0</v>
      </c>
      <c r="K3576">
        <v>0</v>
      </c>
      <c r="L3576">
        <v>0</v>
      </c>
      <c r="M3576">
        <v>0</v>
      </c>
    </row>
    <row r="3577" spans="2:13" x14ac:dyDescent="0.2">
      <c r="B3577">
        <v>0</v>
      </c>
      <c r="C3577">
        <v>0</v>
      </c>
      <c r="D3577">
        <v>0</v>
      </c>
      <c r="E3577">
        <v>0</v>
      </c>
      <c r="F3577">
        <v>0</v>
      </c>
      <c r="G3577">
        <v>3333333</v>
      </c>
      <c r="H3577">
        <v>0</v>
      </c>
      <c r="I3577">
        <v>0</v>
      </c>
      <c r="J3577">
        <v>0</v>
      </c>
      <c r="K3577">
        <v>0</v>
      </c>
      <c r="L3577">
        <v>0</v>
      </c>
      <c r="M3577">
        <v>0</v>
      </c>
    </row>
    <row r="3578" spans="2:13" x14ac:dyDescent="0.2">
      <c r="B3578">
        <v>0</v>
      </c>
      <c r="C3578">
        <v>0</v>
      </c>
      <c r="D3578">
        <v>0</v>
      </c>
      <c r="E3578">
        <v>0</v>
      </c>
      <c r="F3578">
        <v>0</v>
      </c>
      <c r="G3578">
        <v>3333333</v>
      </c>
      <c r="H3578">
        <v>0</v>
      </c>
      <c r="I3578">
        <v>0</v>
      </c>
      <c r="J3578">
        <v>0</v>
      </c>
      <c r="K3578">
        <v>0</v>
      </c>
      <c r="L3578">
        <v>0</v>
      </c>
      <c r="M3578">
        <v>0</v>
      </c>
    </row>
    <row r="3579" spans="2:13" x14ac:dyDescent="0.2">
      <c r="B3579">
        <v>0</v>
      </c>
      <c r="C3579">
        <v>0</v>
      </c>
      <c r="D3579">
        <v>0</v>
      </c>
      <c r="E3579">
        <v>0</v>
      </c>
      <c r="F3579">
        <v>0</v>
      </c>
      <c r="G3579">
        <v>3333333</v>
      </c>
      <c r="H3579">
        <v>0</v>
      </c>
      <c r="I3579">
        <v>0</v>
      </c>
      <c r="J3579">
        <v>0</v>
      </c>
      <c r="K3579">
        <v>0</v>
      </c>
      <c r="L3579">
        <v>0</v>
      </c>
      <c r="M3579">
        <v>0</v>
      </c>
    </row>
    <row r="3580" spans="2:13" x14ac:dyDescent="0.2">
      <c r="B3580">
        <v>0</v>
      </c>
      <c r="C3580">
        <v>0</v>
      </c>
      <c r="D3580">
        <v>0</v>
      </c>
      <c r="E3580">
        <v>0</v>
      </c>
      <c r="F3580">
        <v>0</v>
      </c>
      <c r="G3580">
        <v>3333333</v>
      </c>
      <c r="H3580">
        <v>0</v>
      </c>
      <c r="I3580">
        <v>0</v>
      </c>
      <c r="J3580">
        <v>0</v>
      </c>
      <c r="K3580">
        <v>0</v>
      </c>
      <c r="L3580">
        <v>0</v>
      </c>
      <c r="M3580">
        <v>0</v>
      </c>
    </row>
    <row r="3581" spans="2:13" x14ac:dyDescent="0.2">
      <c r="B3581">
        <v>0</v>
      </c>
      <c r="C3581">
        <v>0</v>
      </c>
      <c r="D3581">
        <v>0</v>
      </c>
      <c r="E3581">
        <v>0</v>
      </c>
      <c r="F3581">
        <v>0</v>
      </c>
      <c r="G3581">
        <v>3333333</v>
      </c>
      <c r="H3581">
        <v>0</v>
      </c>
      <c r="I3581">
        <v>0</v>
      </c>
      <c r="J3581">
        <v>0</v>
      </c>
      <c r="K3581">
        <v>0</v>
      </c>
      <c r="L3581">
        <v>0</v>
      </c>
      <c r="M3581">
        <v>0</v>
      </c>
    </row>
    <row r="3582" spans="2:13" x14ac:dyDescent="0.2">
      <c r="B3582">
        <v>0</v>
      </c>
      <c r="C3582">
        <v>0</v>
      </c>
      <c r="D3582">
        <v>0</v>
      </c>
      <c r="E3582">
        <v>0</v>
      </c>
      <c r="F3582">
        <v>0</v>
      </c>
      <c r="G3582">
        <v>3333333</v>
      </c>
      <c r="H3582">
        <v>0</v>
      </c>
      <c r="I3582">
        <v>0</v>
      </c>
      <c r="J3582">
        <v>0</v>
      </c>
      <c r="K3582">
        <v>0</v>
      </c>
      <c r="L3582">
        <v>0</v>
      </c>
      <c r="M3582">
        <v>0</v>
      </c>
    </row>
    <row r="3583" spans="2:13" x14ac:dyDescent="0.2">
      <c r="B3583">
        <v>0</v>
      </c>
      <c r="C3583">
        <v>0</v>
      </c>
      <c r="D3583">
        <v>0</v>
      </c>
      <c r="E3583">
        <v>0</v>
      </c>
      <c r="F3583">
        <v>0</v>
      </c>
      <c r="G3583">
        <v>3333333</v>
      </c>
      <c r="H3583">
        <v>0</v>
      </c>
      <c r="I3583">
        <v>0</v>
      </c>
      <c r="J3583">
        <v>0</v>
      </c>
      <c r="K3583">
        <v>0</v>
      </c>
      <c r="L3583">
        <v>0</v>
      </c>
      <c r="M3583">
        <v>0</v>
      </c>
    </row>
    <row r="3584" spans="2:13" x14ac:dyDescent="0.2">
      <c r="B3584">
        <v>0</v>
      </c>
      <c r="C3584">
        <v>0</v>
      </c>
      <c r="D3584">
        <v>0</v>
      </c>
      <c r="E3584">
        <v>0</v>
      </c>
      <c r="F3584">
        <v>0</v>
      </c>
      <c r="G3584">
        <v>3333333</v>
      </c>
      <c r="H3584">
        <v>0</v>
      </c>
      <c r="I3584">
        <v>0</v>
      </c>
      <c r="J3584">
        <v>0</v>
      </c>
      <c r="K3584">
        <v>0</v>
      </c>
      <c r="L3584">
        <v>0</v>
      </c>
      <c r="M3584">
        <v>0</v>
      </c>
    </row>
    <row r="3585" spans="2:13" x14ac:dyDescent="0.2">
      <c r="B3585">
        <v>0</v>
      </c>
      <c r="C3585">
        <v>0</v>
      </c>
      <c r="D3585">
        <v>0</v>
      </c>
      <c r="E3585">
        <v>0</v>
      </c>
      <c r="F3585">
        <v>0</v>
      </c>
      <c r="G3585">
        <v>3333333</v>
      </c>
      <c r="H3585">
        <v>0</v>
      </c>
      <c r="I3585">
        <v>0</v>
      </c>
      <c r="J3585">
        <v>0</v>
      </c>
      <c r="K3585">
        <v>0</v>
      </c>
      <c r="L3585">
        <v>0</v>
      </c>
      <c r="M3585">
        <v>0</v>
      </c>
    </row>
    <row r="3586" spans="2:13" x14ac:dyDescent="0.2">
      <c r="B3586">
        <v>0</v>
      </c>
      <c r="C3586">
        <v>0</v>
      </c>
      <c r="D3586">
        <v>0</v>
      </c>
      <c r="E3586">
        <v>0</v>
      </c>
      <c r="F3586">
        <v>0</v>
      </c>
      <c r="G3586">
        <v>3333333</v>
      </c>
      <c r="H3586">
        <v>0</v>
      </c>
      <c r="I3586">
        <v>0</v>
      </c>
      <c r="J3586">
        <v>0</v>
      </c>
      <c r="K3586">
        <v>0</v>
      </c>
      <c r="L3586">
        <v>0</v>
      </c>
      <c r="M3586">
        <v>0</v>
      </c>
    </row>
    <row r="3587" spans="2:13" x14ac:dyDescent="0.2">
      <c r="B3587">
        <v>0</v>
      </c>
      <c r="C3587">
        <v>0</v>
      </c>
      <c r="D3587">
        <v>0</v>
      </c>
      <c r="E3587">
        <v>0</v>
      </c>
      <c r="F3587">
        <v>0</v>
      </c>
      <c r="G3587">
        <v>3333333</v>
      </c>
      <c r="H3587">
        <v>0</v>
      </c>
      <c r="I3587">
        <v>0</v>
      </c>
      <c r="J3587">
        <v>0</v>
      </c>
      <c r="K3587">
        <v>0</v>
      </c>
      <c r="L3587">
        <v>0</v>
      </c>
      <c r="M3587">
        <v>0</v>
      </c>
    </row>
    <row r="3588" spans="2:13" x14ac:dyDescent="0.2">
      <c r="B3588">
        <v>0</v>
      </c>
      <c r="C3588">
        <v>0</v>
      </c>
      <c r="D3588">
        <v>0</v>
      </c>
      <c r="E3588">
        <v>0</v>
      </c>
      <c r="F3588">
        <v>0</v>
      </c>
      <c r="G3588">
        <v>3333333</v>
      </c>
      <c r="H3588">
        <v>0</v>
      </c>
      <c r="I3588">
        <v>0</v>
      </c>
      <c r="J3588">
        <v>0</v>
      </c>
      <c r="K3588">
        <v>0</v>
      </c>
      <c r="L3588">
        <v>0</v>
      </c>
      <c r="M3588">
        <v>0</v>
      </c>
    </row>
    <row r="3589" spans="2:13" x14ac:dyDescent="0.2">
      <c r="B3589">
        <v>0</v>
      </c>
      <c r="C3589">
        <v>0</v>
      </c>
      <c r="D3589">
        <v>0</v>
      </c>
      <c r="E3589">
        <v>0</v>
      </c>
      <c r="F3589">
        <v>0</v>
      </c>
      <c r="G3589">
        <v>3333333</v>
      </c>
      <c r="H3589">
        <v>0</v>
      </c>
      <c r="I3589">
        <v>0</v>
      </c>
      <c r="J3589">
        <v>0</v>
      </c>
      <c r="K3589">
        <v>0</v>
      </c>
      <c r="L3589">
        <v>0</v>
      </c>
      <c r="M3589">
        <v>0</v>
      </c>
    </row>
    <row r="3590" spans="2:13" x14ac:dyDescent="0.2">
      <c r="B3590">
        <v>0</v>
      </c>
      <c r="C3590">
        <v>0</v>
      </c>
      <c r="D3590">
        <v>0</v>
      </c>
      <c r="E3590">
        <v>0</v>
      </c>
      <c r="F3590">
        <v>0</v>
      </c>
      <c r="G3590">
        <v>3333333</v>
      </c>
      <c r="H3590">
        <v>0</v>
      </c>
      <c r="I3590">
        <v>0</v>
      </c>
      <c r="J3590">
        <v>0</v>
      </c>
      <c r="K3590">
        <v>0</v>
      </c>
      <c r="L3590">
        <v>0</v>
      </c>
      <c r="M3590">
        <v>0</v>
      </c>
    </row>
    <row r="3591" spans="2:13" x14ac:dyDescent="0.2">
      <c r="B3591">
        <v>0</v>
      </c>
      <c r="C3591">
        <v>0</v>
      </c>
      <c r="D3591">
        <v>0</v>
      </c>
      <c r="E3591">
        <v>0</v>
      </c>
      <c r="F3591">
        <v>0</v>
      </c>
      <c r="G3591">
        <v>3333333</v>
      </c>
      <c r="H3591">
        <v>0</v>
      </c>
      <c r="I3591">
        <v>0</v>
      </c>
      <c r="J3591">
        <v>0</v>
      </c>
      <c r="K3591">
        <v>0</v>
      </c>
      <c r="L3591">
        <v>0</v>
      </c>
      <c r="M3591">
        <v>0</v>
      </c>
    </row>
    <row r="3592" spans="2:13" x14ac:dyDescent="0.2">
      <c r="B3592">
        <v>0</v>
      </c>
      <c r="C3592">
        <v>0</v>
      </c>
      <c r="D3592">
        <v>0</v>
      </c>
      <c r="E3592">
        <v>0</v>
      </c>
      <c r="F3592">
        <v>0</v>
      </c>
      <c r="G3592">
        <v>3333333</v>
      </c>
      <c r="H3592">
        <v>0</v>
      </c>
      <c r="I3592">
        <v>0</v>
      </c>
      <c r="J3592">
        <v>0</v>
      </c>
      <c r="K3592">
        <v>0</v>
      </c>
      <c r="L3592">
        <v>0</v>
      </c>
      <c r="M3592">
        <v>0</v>
      </c>
    </row>
    <row r="3593" spans="2:13" x14ac:dyDescent="0.2">
      <c r="B3593">
        <v>0</v>
      </c>
      <c r="C3593">
        <v>0</v>
      </c>
      <c r="D3593">
        <v>0</v>
      </c>
      <c r="E3593">
        <v>0</v>
      </c>
      <c r="F3593">
        <v>0</v>
      </c>
      <c r="G3593">
        <v>3333333</v>
      </c>
      <c r="H3593">
        <v>0</v>
      </c>
      <c r="I3593">
        <v>0</v>
      </c>
      <c r="J3593">
        <v>0</v>
      </c>
      <c r="K3593">
        <v>0</v>
      </c>
      <c r="L3593">
        <v>0</v>
      </c>
      <c r="M3593">
        <v>0</v>
      </c>
    </row>
    <row r="3594" spans="2:13" x14ac:dyDescent="0.2">
      <c r="B3594">
        <v>0</v>
      </c>
      <c r="C3594">
        <v>0</v>
      </c>
      <c r="D3594">
        <v>0</v>
      </c>
      <c r="E3594">
        <v>0</v>
      </c>
      <c r="F3594">
        <v>0</v>
      </c>
      <c r="G3594">
        <v>3333333</v>
      </c>
      <c r="H3594">
        <v>0</v>
      </c>
      <c r="I3594">
        <v>0</v>
      </c>
      <c r="J3594">
        <v>0</v>
      </c>
      <c r="K3594">
        <v>0</v>
      </c>
      <c r="L3594">
        <v>0</v>
      </c>
      <c r="M3594">
        <v>0</v>
      </c>
    </row>
    <row r="3595" spans="2:13" x14ac:dyDescent="0.2">
      <c r="B3595">
        <v>0</v>
      </c>
      <c r="C3595">
        <v>0</v>
      </c>
      <c r="D3595">
        <v>0</v>
      </c>
      <c r="E3595">
        <v>0</v>
      </c>
      <c r="F3595">
        <v>0</v>
      </c>
      <c r="G3595">
        <v>3333333</v>
      </c>
      <c r="H3595">
        <v>0</v>
      </c>
      <c r="I3595">
        <v>0</v>
      </c>
      <c r="J3595">
        <v>0</v>
      </c>
      <c r="K3595">
        <v>0</v>
      </c>
      <c r="L3595">
        <v>0</v>
      </c>
      <c r="M3595">
        <v>0</v>
      </c>
    </row>
    <row r="3596" spans="2:13" x14ac:dyDescent="0.2">
      <c r="B3596">
        <v>0</v>
      </c>
      <c r="C3596">
        <v>0</v>
      </c>
      <c r="D3596">
        <v>0</v>
      </c>
      <c r="E3596">
        <v>0</v>
      </c>
      <c r="F3596">
        <v>0</v>
      </c>
      <c r="G3596">
        <v>3333333</v>
      </c>
      <c r="H3596">
        <v>0</v>
      </c>
      <c r="I3596">
        <v>0</v>
      </c>
      <c r="J3596">
        <v>0</v>
      </c>
      <c r="K3596">
        <v>0</v>
      </c>
      <c r="L3596">
        <v>0</v>
      </c>
      <c r="M3596">
        <v>0</v>
      </c>
    </row>
    <row r="3597" spans="2:13" x14ac:dyDescent="0.2">
      <c r="B3597">
        <v>0</v>
      </c>
      <c r="C3597">
        <v>0</v>
      </c>
      <c r="D3597">
        <v>0</v>
      </c>
      <c r="E3597">
        <v>0</v>
      </c>
      <c r="F3597">
        <v>0</v>
      </c>
      <c r="G3597">
        <v>3333333</v>
      </c>
      <c r="H3597">
        <v>0</v>
      </c>
      <c r="I3597">
        <v>0</v>
      </c>
      <c r="J3597">
        <v>0</v>
      </c>
      <c r="K3597">
        <v>0</v>
      </c>
      <c r="L3597">
        <v>0</v>
      </c>
      <c r="M3597">
        <v>0</v>
      </c>
    </row>
    <row r="3598" spans="2:13" x14ac:dyDescent="0.2">
      <c r="B3598">
        <v>0</v>
      </c>
      <c r="C3598">
        <v>0</v>
      </c>
      <c r="D3598">
        <v>0</v>
      </c>
      <c r="E3598">
        <v>0</v>
      </c>
      <c r="F3598">
        <v>0</v>
      </c>
      <c r="G3598">
        <v>3333333</v>
      </c>
      <c r="H3598">
        <v>0</v>
      </c>
      <c r="I3598">
        <v>0</v>
      </c>
      <c r="J3598">
        <v>0</v>
      </c>
      <c r="K3598">
        <v>0</v>
      </c>
      <c r="L3598">
        <v>0</v>
      </c>
      <c r="M3598">
        <v>0</v>
      </c>
    </row>
    <row r="3599" spans="2:13" x14ac:dyDescent="0.2">
      <c r="B3599">
        <v>0</v>
      </c>
      <c r="C3599">
        <v>0</v>
      </c>
      <c r="D3599">
        <v>0</v>
      </c>
      <c r="E3599">
        <v>0</v>
      </c>
      <c r="F3599">
        <v>0</v>
      </c>
      <c r="G3599">
        <v>3333333</v>
      </c>
      <c r="H3599">
        <v>0</v>
      </c>
      <c r="I3599">
        <v>0</v>
      </c>
      <c r="J3599">
        <v>0</v>
      </c>
      <c r="K3599">
        <v>0</v>
      </c>
      <c r="L3599">
        <v>0</v>
      </c>
      <c r="M3599">
        <v>0</v>
      </c>
    </row>
    <row r="3600" spans="2:13" x14ac:dyDescent="0.2">
      <c r="B3600">
        <v>0</v>
      </c>
      <c r="C3600">
        <v>0</v>
      </c>
      <c r="D3600">
        <v>0</v>
      </c>
      <c r="E3600">
        <v>0</v>
      </c>
      <c r="F3600">
        <v>0</v>
      </c>
      <c r="G3600">
        <v>3333333</v>
      </c>
      <c r="H3600">
        <v>0</v>
      </c>
      <c r="I3600">
        <v>0</v>
      </c>
      <c r="J3600">
        <v>0</v>
      </c>
      <c r="K3600">
        <v>0</v>
      </c>
      <c r="L3600">
        <v>0</v>
      </c>
      <c r="M3600">
        <v>0</v>
      </c>
    </row>
    <row r="3601" spans="2:13" x14ac:dyDescent="0.2">
      <c r="B3601">
        <v>0</v>
      </c>
      <c r="C3601">
        <v>0</v>
      </c>
      <c r="D3601">
        <v>0</v>
      </c>
      <c r="E3601">
        <v>0</v>
      </c>
      <c r="F3601">
        <v>0</v>
      </c>
      <c r="G3601">
        <v>3333333</v>
      </c>
      <c r="H3601">
        <v>0</v>
      </c>
      <c r="I3601">
        <v>0</v>
      </c>
      <c r="J3601">
        <v>0</v>
      </c>
      <c r="K3601">
        <v>0</v>
      </c>
      <c r="L3601">
        <v>0</v>
      </c>
      <c r="M3601">
        <v>0</v>
      </c>
    </row>
    <row r="3602" spans="2:13" x14ac:dyDescent="0.2">
      <c r="B3602">
        <v>0</v>
      </c>
      <c r="C3602">
        <v>0</v>
      </c>
      <c r="D3602">
        <v>0</v>
      </c>
      <c r="E3602">
        <v>0</v>
      </c>
      <c r="F3602">
        <v>0</v>
      </c>
      <c r="G3602">
        <v>3333333</v>
      </c>
      <c r="H3602">
        <v>0</v>
      </c>
      <c r="I3602">
        <v>0</v>
      </c>
      <c r="J3602">
        <v>0</v>
      </c>
      <c r="K3602">
        <v>0</v>
      </c>
      <c r="L3602">
        <v>0</v>
      </c>
      <c r="M3602">
        <v>0</v>
      </c>
    </row>
    <row r="3603" spans="2:13" x14ac:dyDescent="0.2">
      <c r="B3603">
        <v>0</v>
      </c>
      <c r="C3603">
        <v>0</v>
      </c>
      <c r="D3603">
        <v>0</v>
      </c>
      <c r="E3603">
        <v>0</v>
      </c>
      <c r="F3603">
        <v>0</v>
      </c>
      <c r="G3603">
        <v>3333333</v>
      </c>
      <c r="H3603">
        <v>0</v>
      </c>
      <c r="I3603">
        <v>0</v>
      </c>
      <c r="J3603">
        <v>0</v>
      </c>
      <c r="K3603">
        <v>0</v>
      </c>
      <c r="L3603">
        <v>0</v>
      </c>
      <c r="M3603">
        <v>0</v>
      </c>
    </row>
    <row r="3604" spans="2:13" x14ac:dyDescent="0.2">
      <c r="B3604">
        <v>0</v>
      </c>
      <c r="C3604">
        <v>0</v>
      </c>
      <c r="D3604">
        <v>0</v>
      </c>
      <c r="E3604">
        <v>0</v>
      </c>
      <c r="F3604">
        <v>0</v>
      </c>
      <c r="G3604">
        <v>3333333</v>
      </c>
      <c r="H3604">
        <v>0</v>
      </c>
      <c r="I3604">
        <v>0</v>
      </c>
      <c r="J3604">
        <v>0</v>
      </c>
      <c r="K3604">
        <v>0</v>
      </c>
      <c r="L3604">
        <v>0</v>
      </c>
      <c r="M3604">
        <v>0</v>
      </c>
    </row>
    <row r="3605" spans="2:13" x14ac:dyDescent="0.2">
      <c r="B3605">
        <v>0</v>
      </c>
      <c r="C3605">
        <v>0</v>
      </c>
      <c r="D3605">
        <v>0</v>
      </c>
      <c r="E3605">
        <v>0</v>
      </c>
      <c r="F3605">
        <v>0</v>
      </c>
      <c r="G3605">
        <v>3333333</v>
      </c>
      <c r="H3605">
        <v>0</v>
      </c>
      <c r="I3605">
        <v>0</v>
      </c>
      <c r="J3605">
        <v>0</v>
      </c>
      <c r="K3605">
        <v>0</v>
      </c>
      <c r="L3605">
        <v>0</v>
      </c>
      <c r="M3605">
        <v>0</v>
      </c>
    </row>
    <row r="3606" spans="2:13" x14ac:dyDescent="0.2">
      <c r="B3606">
        <v>0</v>
      </c>
      <c r="C3606">
        <v>0</v>
      </c>
      <c r="D3606">
        <v>0</v>
      </c>
      <c r="E3606">
        <v>0</v>
      </c>
      <c r="F3606">
        <v>0</v>
      </c>
      <c r="G3606">
        <v>3333333</v>
      </c>
      <c r="H3606">
        <v>0</v>
      </c>
      <c r="I3606">
        <v>0</v>
      </c>
      <c r="J3606">
        <v>0</v>
      </c>
      <c r="K3606">
        <v>0</v>
      </c>
      <c r="L3606">
        <v>0</v>
      </c>
      <c r="M3606">
        <v>0</v>
      </c>
    </row>
    <row r="3607" spans="2:13" x14ac:dyDescent="0.2">
      <c r="B3607">
        <v>0</v>
      </c>
      <c r="C3607">
        <v>0</v>
      </c>
      <c r="D3607">
        <v>0</v>
      </c>
      <c r="E3607">
        <v>0</v>
      </c>
      <c r="F3607">
        <v>0</v>
      </c>
      <c r="G3607">
        <v>3333333</v>
      </c>
      <c r="H3607">
        <v>0</v>
      </c>
      <c r="I3607">
        <v>0</v>
      </c>
      <c r="J3607">
        <v>0</v>
      </c>
      <c r="K3607">
        <v>0</v>
      </c>
      <c r="L3607">
        <v>0</v>
      </c>
      <c r="M3607">
        <v>0</v>
      </c>
    </row>
    <row r="3608" spans="2:13" x14ac:dyDescent="0.2">
      <c r="B3608">
        <v>0</v>
      </c>
      <c r="C3608">
        <v>0</v>
      </c>
      <c r="D3608">
        <v>0</v>
      </c>
      <c r="E3608">
        <v>0</v>
      </c>
      <c r="F3608">
        <v>0</v>
      </c>
      <c r="G3608">
        <v>3333333</v>
      </c>
      <c r="H3608">
        <v>0</v>
      </c>
      <c r="I3608">
        <v>0</v>
      </c>
      <c r="J3608">
        <v>0</v>
      </c>
      <c r="K3608">
        <v>0</v>
      </c>
      <c r="L3608">
        <v>0</v>
      </c>
      <c r="M3608">
        <v>0</v>
      </c>
    </row>
    <row r="3609" spans="2:13" x14ac:dyDescent="0.2">
      <c r="B3609">
        <v>0</v>
      </c>
      <c r="C3609">
        <v>0</v>
      </c>
      <c r="D3609">
        <v>0</v>
      </c>
      <c r="E3609">
        <v>0</v>
      </c>
      <c r="F3609">
        <v>0</v>
      </c>
      <c r="G3609">
        <v>3333333</v>
      </c>
      <c r="H3609">
        <v>0</v>
      </c>
      <c r="I3609">
        <v>0</v>
      </c>
      <c r="J3609">
        <v>0</v>
      </c>
      <c r="K3609">
        <v>0</v>
      </c>
      <c r="L3609">
        <v>0</v>
      </c>
      <c r="M3609">
        <v>0</v>
      </c>
    </row>
    <row r="3610" spans="2:13" x14ac:dyDescent="0.2">
      <c r="B3610">
        <v>0</v>
      </c>
      <c r="C3610">
        <v>0</v>
      </c>
      <c r="D3610">
        <v>0</v>
      </c>
      <c r="E3610">
        <v>0</v>
      </c>
      <c r="F3610">
        <v>0</v>
      </c>
      <c r="G3610">
        <v>3333333</v>
      </c>
      <c r="H3610">
        <v>0</v>
      </c>
      <c r="I3610">
        <v>0</v>
      </c>
      <c r="J3610">
        <v>0</v>
      </c>
      <c r="K3610">
        <v>0</v>
      </c>
      <c r="L3610">
        <v>0</v>
      </c>
      <c r="M3610">
        <v>0</v>
      </c>
    </row>
    <row r="3611" spans="2:13" x14ac:dyDescent="0.2">
      <c r="B3611">
        <v>0</v>
      </c>
      <c r="C3611">
        <v>0</v>
      </c>
      <c r="D3611">
        <v>0</v>
      </c>
      <c r="E3611">
        <v>0</v>
      </c>
      <c r="F3611">
        <v>0</v>
      </c>
      <c r="G3611">
        <v>3333333</v>
      </c>
      <c r="H3611">
        <v>0</v>
      </c>
      <c r="I3611">
        <v>0</v>
      </c>
      <c r="J3611">
        <v>0</v>
      </c>
      <c r="K3611">
        <v>0</v>
      </c>
      <c r="L3611">
        <v>0</v>
      </c>
      <c r="M3611">
        <v>0</v>
      </c>
    </row>
    <row r="3612" spans="2:13" x14ac:dyDescent="0.2">
      <c r="B3612">
        <v>0</v>
      </c>
      <c r="C3612">
        <v>0</v>
      </c>
      <c r="D3612">
        <v>0</v>
      </c>
      <c r="E3612">
        <v>0</v>
      </c>
      <c r="F3612">
        <v>0</v>
      </c>
      <c r="G3612">
        <v>3333333</v>
      </c>
      <c r="H3612">
        <v>0</v>
      </c>
      <c r="I3612">
        <v>0</v>
      </c>
      <c r="J3612">
        <v>0</v>
      </c>
      <c r="K3612">
        <v>0</v>
      </c>
      <c r="L3612">
        <v>0</v>
      </c>
      <c r="M3612">
        <v>0</v>
      </c>
    </row>
    <row r="3613" spans="2:13" x14ac:dyDescent="0.2">
      <c r="B3613">
        <v>0</v>
      </c>
      <c r="C3613">
        <v>0</v>
      </c>
      <c r="D3613">
        <v>0</v>
      </c>
      <c r="E3613">
        <v>0</v>
      </c>
      <c r="F3613">
        <v>0</v>
      </c>
      <c r="G3613">
        <v>3333333</v>
      </c>
      <c r="H3613">
        <v>0</v>
      </c>
      <c r="I3613">
        <v>0</v>
      </c>
      <c r="J3613">
        <v>0</v>
      </c>
      <c r="K3613">
        <v>0</v>
      </c>
      <c r="L3613">
        <v>0</v>
      </c>
      <c r="M3613">
        <v>0</v>
      </c>
    </row>
    <row r="3614" spans="2:13" x14ac:dyDescent="0.2">
      <c r="B3614">
        <v>0</v>
      </c>
      <c r="C3614">
        <v>0</v>
      </c>
      <c r="D3614">
        <v>0</v>
      </c>
      <c r="E3614">
        <v>0</v>
      </c>
      <c r="F3614">
        <v>0</v>
      </c>
      <c r="G3614">
        <v>3333333</v>
      </c>
      <c r="H3614">
        <v>0</v>
      </c>
      <c r="I3614">
        <v>0</v>
      </c>
      <c r="J3614">
        <v>0</v>
      </c>
      <c r="K3614">
        <v>0</v>
      </c>
      <c r="L3614">
        <v>0</v>
      </c>
      <c r="M3614">
        <v>0</v>
      </c>
    </row>
    <row r="3615" spans="2:13" x14ac:dyDescent="0.2">
      <c r="B3615">
        <v>0</v>
      </c>
      <c r="C3615">
        <v>0</v>
      </c>
      <c r="D3615">
        <v>0</v>
      </c>
      <c r="E3615">
        <v>0</v>
      </c>
      <c r="F3615">
        <v>0</v>
      </c>
      <c r="G3615">
        <v>3333333</v>
      </c>
      <c r="H3615">
        <v>0</v>
      </c>
      <c r="I3615">
        <v>0</v>
      </c>
      <c r="J3615">
        <v>0</v>
      </c>
      <c r="K3615">
        <v>0</v>
      </c>
      <c r="L3615">
        <v>0</v>
      </c>
      <c r="M3615">
        <v>0</v>
      </c>
    </row>
    <row r="3616" spans="2:13" x14ac:dyDescent="0.2">
      <c r="B3616">
        <v>0</v>
      </c>
      <c r="C3616">
        <v>0</v>
      </c>
      <c r="D3616">
        <v>0</v>
      </c>
      <c r="E3616">
        <v>0</v>
      </c>
      <c r="F3616">
        <v>0</v>
      </c>
      <c r="G3616">
        <v>3333333</v>
      </c>
      <c r="H3616">
        <v>0</v>
      </c>
      <c r="I3616">
        <v>0</v>
      </c>
      <c r="J3616">
        <v>0</v>
      </c>
      <c r="K3616">
        <v>0</v>
      </c>
      <c r="L3616">
        <v>0</v>
      </c>
      <c r="M3616">
        <v>0</v>
      </c>
    </row>
    <row r="3617" spans="2:13" x14ac:dyDescent="0.2">
      <c r="B3617">
        <v>0</v>
      </c>
      <c r="C3617">
        <v>0</v>
      </c>
      <c r="D3617">
        <v>0</v>
      </c>
      <c r="E3617">
        <v>0</v>
      </c>
      <c r="F3617">
        <v>0</v>
      </c>
      <c r="G3617">
        <v>3333333</v>
      </c>
      <c r="H3617">
        <v>0</v>
      </c>
      <c r="I3617">
        <v>0</v>
      </c>
      <c r="J3617">
        <v>0</v>
      </c>
      <c r="K3617">
        <v>0</v>
      </c>
      <c r="L3617">
        <v>0</v>
      </c>
      <c r="M3617">
        <v>0</v>
      </c>
    </row>
    <row r="3618" spans="2:13" x14ac:dyDescent="0.2">
      <c r="B3618">
        <v>0</v>
      </c>
      <c r="C3618">
        <v>0</v>
      </c>
      <c r="D3618">
        <v>0</v>
      </c>
      <c r="E3618">
        <v>0</v>
      </c>
      <c r="F3618">
        <v>0</v>
      </c>
      <c r="G3618">
        <v>3333333</v>
      </c>
      <c r="H3618">
        <v>0</v>
      </c>
      <c r="I3618">
        <v>0</v>
      </c>
      <c r="J3618">
        <v>0</v>
      </c>
      <c r="K3618">
        <v>0</v>
      </c>
      <c r="L3618">
        <v>0</v>
      </c>
      <c r="M3618">
        <v>0</v>
      </c>
    </row>
    <row r="3619" spans="2:13" x14ac:dyDescent="0.2">
      <c r="B3619">
        <v>0</v>
      </c>
      <c r="C3619">
        <v>0</v>
      </c>
      <c r="D3619">
        <v>0</v>
      </c>
      <c r="E3619">
        <v>0</v>
      </c>
      <c r="F3619">
        <v>0</v>
      </c>
      <c r="G3619">
        <v>3333333</v>
      </c>
      <c r="H3619">
        <v>0</v>
      </c>
      <c r="I3619">
        <v>0</v>
      </c>
      <c r="J3619">
        <v>0</v>
      </c>
      <c r="K3619">
        <v>0</v>
      </c>
      <c r="L3619">
        <v>0</v>
      </c>
      <c r="M3619">
        <v>0</v>
      </c>
    </row>
    <row r="3620" spans="2:13" x14ac:dyDescent="0.2">
      <c r="B3620">
        <v>0</v>
      </c>
      <c r="C3620">
        <v>0</v>
      </c>
      <c r="D3620">
        <v>0</v>
      </c>
      <c r="E3620">
        <v>0</v>
      </c>
      <c r="F3620">
        <v>0</v>
      </c>
      <c r="G3620">
        <v>3333333</v>
      </c>
      <c r="H3620">
        <v>0</v>
      </c>
      <c r="I3620">
        <v>0</v>
      </c>
      <c r="J3620">
        <v>0</v>
      </c>
      <c r="K3620">
        <v>0</v>
      </c>
      <c r="L3620">
        <v>0</v>
      </c>
      <c r="M3620">
        <v>0</v>
      </c>
    </row>
    <row r="3621" spans="2:13" x14ac:dyDescent="0.2">
      <c r="B3621">
        <v>0</v>
      </c>
      <c r="C3621">
        <v>0</v>
      </c>
      <c r="D3621">
        <v>0</v>
      </c>
      <c r="E3621">
        <v>0</v>
      </c>
      <c r="F3621">
        <v>0</v>
      </c>
      <c r="G3621">
        <v>3333333</v>
      </c>
      <c r="H3621">
        <v>0</v>
      </c>
      <c r="I3621">
        <v>0</v>
      </c>
      <c r="J3621">
        <v>0</v>
      </c>
      <c r="K3621">
        <v>0</v>
      </c>
      <c r="L3621">
        <v>0</v>
      </c>
      <c r="M3621">
        <v>0</v>
      </c>
    </row>
    <row r="3622" spans="2:13" x14ac:dyDescent="0.2">
      <c r="B3622">
        <v>0</v>
      </c>
      <c r="C3622">
        <v>0</v>
      </c>
      <c r="D3622">
        <v>0</v>
      </c>
      <c r="E3622">
        <v>0</v>
      </c>
      <c r="F3622">
        <v>0</v>
      </c>
      <c r="G3622">
        <v>3333333</v>
      </c>
      <c r="H3622">
        <v>0</v>
      </c>
      <c r="I3622">
        <v>0</v>
      </c>
      <c r="J3622">
        <v>0</v>
      </c>
      <c r="K3622">
        <v>0</v>
      </c>
      <c r="L3622">
        <v>0</v>
      </c>
      <c r="M3622">
        <v>0</v>
      </c>
    </row>
    <row r="3623" spans="2:13" x14ac:dyDescent="0.2">
      <c r="B3623">
        <v>0</v>
      </c>
      <c r="C3623">
        <v>0</v>
      </c>
      <c r="D3623">
        <v>0</v>
      </c>
      <c r="E3623">
        <v>0</v>
      </c>
      <c r="F3623">
        <v>0</v>
      </c>
      <c r="G3623">
        <v>3333333</v>
      </c>
      <c r="H3623">
        <v>0</v>
      </c>
      <c r="I3623">
        <v>0</v>
      </c>
      <c r="J3623">
        <v>0</v>
      </c>
      <c r="K3623">
        <v>0</v>
      </c>
      <c r="L3623">
        <v>0</v>
      </c>
      <c r="M3623">
        <v>0</v>
      </c>
    </row>
    <row r="3624" spans="2:13" x14ac:dyDescent="0.2">
      <c r="B3624">
        <v>0</v>
      </c>
      <c r="C3624">
        <v>0</v>
      </c>
      <c r="D3624">
        <v>0</v>
      </c>
      <c r="E3624">
        <v>0</v>
      </c>
      <c r="F3624">
        <v>0</v>
      </c>
      <c r="G3624">
        <v>3333333</v>
      </c>
      <c r="H3624">
        <v>0</v>
      </c>
      <c r="I3624">
        <v>0</v>
      </c>
      <c r="J3624">
        <v>0</v>
      </c>
      <c r="K3624">
        <v>0</v>
      </c>
      <c r="L3624">
        <v>0</v>
      </c>
      <c r="M3624">
        <v>0</v>
      </c>
    </row>
    <row r="3625" spans="2:13" x14ac:dyDescent="0.2">
      <c r="B3625">
        <v>0</v>
      </c>
      <c r="C3625">
        <v>0</v>
      </c>
      <c r="D3625">
        <v>0</v>
      </c>
      <c r="E3625">
        <v>0</v>
      </c>
      <c r="F3625">
        <v>0</v>
      </c>
      <c r="G3625">
        <v>3333333</v>
      </c>
      <c r="H3625">
        <v>0</v>
      </c>
      <c r="I3625">
        <v>0</v>
      </c>
      <c r="J3625">
        <v>0</v>
      </c>
      <c r="K3625">
        <v>0</v>
      </c>
      <c r="L3625">
        <v>0</v>
      </c>
      <c r="M3625">
        <v>0</v>
      </c>
    </row>
    <row r="3626" spans="2:13" x14ac:dyDescent="0.2">
      <c r="B3626">
        <v>0</v>
      </c>
      <c r="C3626">
        <v>0</v>
      </c>
      <c r="D3626">
        <v>0</v>
      </c>
      <c r="E3626">
        <v>0</v>
      </c>
      <c r="F3626">
        <v>0</v>
      </c>
      <c r="G3626">
        <v>3333333</v>
      </c>
      <c r="H3626">
        <v>0</v>
      </c>
      <c r="I3626">
        <v>0</v>
      </c>
      <c r="J3626">
        <v>0</v>
      </c>
      <c r="K3626">
        <v>0</v>
      </c>
      <c r="L3626">
        <v>0</v>
      </c>
      <c r="M3626">
        <v>0</v>
      </c>
    </row>
    <row r="3627" spans="2:13" x14ac:dyDescent="0.2">
      <c r="B3627">
        <v>0</v>
      </c>
      <c r="C3627">
        <v>0</v>
      </c>
      <c r="D3627">
        <v>0</v>
      </c>
      <c r="E3627">
        <v>0</v>
      </c>
      <c r="F3627">
        <v>0</v>
      </c>
      <c r="G3627">
        <v>3333333</v>
      </c>
      <c r="H3627">
        <v>0</v>
      </c>
      <c r="I3627">
        <v>0</v>
      </c>
      <c r="J3627">
        <v>0</v>
      </c>
      <c r="K3627">
        <v>0</v>
      </c>
      <c r="L3627">
        <v>0</v>
      </c>
      <c r="M3627">
        <v>0</v>
      </c>
    </row>
    <row r="3628" spans="2:13" x14ac:dyDescent="0.2">
      <c r="B3628">
        <v>0</v>
      </c>
      <c r="C3628">
        <v>0</v>
      </c>
      <c r="D3628">
        <v>0</v>
      </c>
      <c r="E3628">
        <v>0</v>
      </c>
      <c r="F3628">
        <v>0</v>
      </c>
      <c r="G3628">
        <v>3333333</v>
      </c>
      <c r="H3628">
        <v>0</v>
      </c>
      <c r="I3628">
        <v>0</v>
      </c>
      <c r="J3628">
        <v>0</v>
      </c>
      <c r="K3628">
        <v>0</v>
      </c>
      <c r="L3628">
        <v>0</v>
      </c>
      <c r="M3628">
        <v>0</v>
      </c>
    </row>
    <row r="3629" spans="2:13" x14ac:dyDescent="0.2">
      <c r="B3629">
        <v>0</v>
      </c>
      <c r="C3629">
        <v>0</v>
      </c>
      <c r="D3629">
        <v>0</v>
      </c>
      <c r="E3629">
        <v>0</v>
      </c>
      <c r="F3629">
        <v>0</v>
      </c>
      <c r="G3629">
        <v>3333333</v>
      </c>
      <c r="H3629">
        <v>0</v>
      </c>
      <c r="I3629">
        <v>0</v>
      </c>
      <c r="J3629">
        <v>0</v>
      </c>
      <c r="K3629">
        <v>0</v>
      </c>
      <c r="L3629">
        <v>0</v>
      </c>
      <c r="M3629">
        <v>0</v>
      </c>
    </row>
    <row r="3630" spans="2:13" x14ac:dyDescent="0.2">
      <c r="B3630">
        <v>0</v>
      </c>
      <c r="C3630">
        <v>0</v>
      </c>
      <c r="D3630">
        <v>0</v>
      </c>
      <c r="E3630">
        <v>0</v>
      </c>
      <c r="F3630">
        <v>0</v>
      </c>
      <c r="G3630">
        <v>3333333</v>
      </c>
      <c r="H3630">
        <v>0</v>
      </c>
      <c r="I3630">
        <v>0</v>
      </c>
      <c r="J3630">
        <v>0</v>
      </c>
      <c r="K3630">
        <v>0</v>
      </c>
      <c r="L3630">
        <v>0</v>
      </c>
      <c r="M3630">
        <v>0</v>
      </c>
    </row>
    <row r="3631" spans="2:13" x14ac:dyDescent="0.2">
      <c r="B3631">
        <v>0</v>
      </c>
      <c r="C3631">
        <v>0</v>
      </c>
      <c r="D3631">
        <v>0</v>
      </c>
      <c r="E3631">
        <v>0</v>
      </c>
      <c r="F3631">
        <v>0</v>
      </c>
      <c r="G3631">
        <v>3333333</v>
      </c>
      <c r="H3631">
        <v>0</v>
      </c>
      <c r="I3631">
        <v>0</v>
      </c>
      <c r="J3631">
        <v>0</v>
      </c>
      <c r="K3631">
        <v>0</v>
      </c>
      <c r="L3631">
        <v>0</v>
      </c>
      <c r="M3631">
        <v>0</v>
      </c>
    </row>
    <row r="3632" spans="2:13" x14ac:dyDescent="0.2">
      <c r="B3632">
        <v>0</v>
      </c>
      <c r="C3632">
        <v>0</v>
      </c>
      <c r="D3632">
        <v>0</v>
      </c>
      <c r="E3632">
        <v>0</v>
      </c>
      <c r="F3632">
        <v>0</v>
      </c>
      <c r="G3632">
        <v>3333333</v>
      </c>
      <c r="H3632">
        <v>0</v>
      </c>
      <c r="I3632">
        <v>0</v>
      </c>
      <c r="J3632">
        <v>0</v>
      </c>
      <c r="K3632">
        <v>0</v>
      </c>
      <c r="L3632">
        <v>0</v>
      </c>
      <c r="M3632">
        <v>0</v>
      </c>
    </row>
    <row r="3633" spans="2:13" x14ac:dyDescent="0.2">
      <c r="B3633">
        <v>0</v>
      </c>
      <c r="C3633">
        <v>0</v>
      </c>
      <c r="D3633">
        <v>0</v>
      </c>
      <c r="E3633">
        <v>0</v>
      </c>
      <c r="F3633">
        <v>0</v>
      </c>
      <c r="G3633">
        <v>3333333</v>
      </c>
      <c r="H3633">
        <v>0</v>
      </c>
      <c r="I3633">
        <v>0</v>
      </c>
      <c r="J3633">
        <v>0</v>
      </c>
      <c r="K3633">
        <v>0</v>
      </c>
      <c r="L3633">
        <v>0</v>
      </c>
      <c r="M3633">
        <v>0</v>
      </c>
    </row>
    <row r="3634" spans="2:13" x14ac:dyDescent="0.2">
      <c r="B3634">
        <v>0</v>
      </c>
      <c r="C3634">
        <v>0</v>
      </c>
      <c r="D3634">
        <v>0</v>
      </c>
      <c r="E3634">
        <v>0</v>
      </c>
      <c r="F3634">
        <v>0</v>
      </c>
      <c r="G3634">
        <v>3333333</v>
      </c>
      <c r="H3634">
        <v>0</v>
      </c>
      <c r="I3634">
        <v>0</v>
      </c>
      <c r="J3634">
        <v>0</v>
      </c>
      <c r="K3634">
        <v>0</v>
      </c>
      <c r="L3634">
        <v>0</v>
      </c>
      <c r="M3634">
        <v>0</v>
      </c>
    </row>
    <row r="3635" spans="2:13" x14ac:dyDescent="0.2">
      <c r="B3635">
        <v>0</v>
      </c>
      <c r="C3635">
        <v>0</v>
      </c>
      <c r="D3635">
        <v>0</v>
      </c>
      <c r="E3635">
        <v>0</v>
      </c>
      <c r="F3635">
        <v>0</v>
      </c>
      <c r="G3635">
        <v>3333333</v>
      </c>
      <c r="H3635">
        <v>0</v>
      </c>
      <c r="I3635">
        <v>0</v>
      </c>
      <c r="J3635">
        <v>0</v>
      </c>
      <c r="K3635">
        <v>0</v>
      </c>
      <c r="L3635">
        <v>0</v>
      </c>
      <c r="M3635">
        <v>0</v>
      </c>
    </row>
    <row r="3636" spans="2:13" x14ac:dyDescent="0.2">
      <c r="B3636">
        <v>0</v>
      </c>
      <c r="C3636">
        <v>0</v>
      </c>
      <c r="D3636">
        <v>0</v>
      </c>
      <c r="E3636">
        <v>0</v>
      </c>
      <c r="F3636">
        <v>0</v>
      </c>
      <c r="G3636">
        <v>3333333</v>
      </c>
      <c r="H3636">
        <v>0</v>
      </c>
      <c r="I3636">
        <v>0</v>
      </c>
      <c r="J3636">
        <v>0</v>
      </c>
      <c r="K3636">
        <v>0</v>
      </c>
      <c r="L3636">
        <v>0</v>
      </c>
      <c r="M3636">
        <v>0</v>
      </c>
    </row>
    <row r="3637" spans="2:13" x14ac:dyDescent="0.2">
      <c r="B3637">
        <v>0</v>
      </c>
      <c r="C3637">
        <v>0</v>
      </c>
      <c r="D3637">
        <v>0</v>
      </c>
      <c r="E3637">
        <v>0</v>
      </c>
      <c r="F3637">
        <v>0</v>
      </c>
      <c r="G3637">
        <v>3333333</v>
      </c>
      <c r="H3637">
        <v>0</v>
      </c>
      <c r="I3637">
        <v>0</v>
      </c>
      <c r="J3637">
        <v>0</v>
      </c>
      <c r="K3637">
        <v>0</v>
      </c>
      <c r="L3637">
        <v>0</v>
      </c>
      <c r="M3637">
        <v>0</v>
      </c>
    </row>
    <row r="3638" spans="2:13" x14ac:dyDescent="0.2">
      <c r="B3638">
        <v>0</v>
      </c>
      <c r="C3638">
        <v>0</v>
      </c>
      <c r="D3638">
        <v>0</v>
      </c>
      <c r="E3638">
        <v>0</v>
      </c>
      <c r="F3638">
        <v>0</v>
      </c>
      <c r="G3638">
        <v>3333333</v>
      </c>
      <c r="H3638">
        <v>0</v>
      </c>
      <c r="I3638">
        <v>0</v>
      </c>
      <c r="J3638">
        <v>0</v>
      </c>
      <c r="K3638">
        <v>0</v>
      </c>
      <c r="L3638">
        <v>0</v>
      </c>
      <c r="M3638">
        <v>0</v>
      </c>
    </row>
    <row r="3639" spans="2:13" x14ac:dyDescent="0.2">
      <c r="B3639">
        <v>0</v>
      </c>
      <c r="C3639">
        <v>0</v>
      </c>
      <c r="D3639">
        <v>0</v>
      </c>
      <c r="E3639">
        <v>0</v>
      </c>
      <c r="F3639">
        <v>0</v>
      </c>
      <c r="G3639">
        <v>3333333</v>
      </c>
      <c r="H3639">
        <v>0</v>
      </c>
      <c r="I3639">
        <v>0</v>
      </c>
      <c r="J3639">
        <v>0</v>
      </c>
      <c r="K3639">
        <v>0</v>
      </c>
      <c r="L3639">
        <v>0</v>
      </c>
      <c r="M3639">
        <v>0</v>
      </c>
    </row>
    <row r="3640" spans="2:13" x14ac:dyDescent="0.2">
      <c r="B3640">
        <v>0</v>
      </c>
      <c r="C3640">
        <v>0</v>
      </c>
      <c r="D3640">
        <v>0</v>
      </c>
      <c r="E3640">
        <v>0</v>
      </c>
      <c r="F3640">
        <v>0</v>
      </c>
      <c r="G3640">
        <v>3333333</v>
      </c>
      <c r="H3640">
        <v>0</v>
      </c>
      <c r="I3640">
        <v>0</v>
      </c>
      <c r="J3640">
        <v>0</v>
      </c>
      <c r="K3640">
        <v>0</v>
      </c>
      <c r="L3640">
        <v>0</v>
      </c>
      <c r="M3640">
        <v>0</v>
      </c>
    </row>
    <row r="3641" spans="2:13" x14ac:dyDescent="0.2">
      <c r="B3641">
        <v>0</v>
      </c>
      <c r="C3641">
        <v>0</v>
      </c>
      <c r="D3641">
        <v>0</v>
      </c>
      <c r="E3641">
        <v>0</v>
      </c>
      <c r="F3641">
        <v>0</v>
      </c>
      <c r="G3641">
        <v>3333333</v>
      </c>
      <c r="H3641">
        <v>0</v>
      </c>
      <c r="I3641">
        <v>0</v>
      </c>
      <c r="J3641">
        <v>0</v>
      </c>
      <c r="K3641">
        <v>0</v>
      </c>
      <c r="L3641">
        <v>0</v>
      </c>
      <c r="M3641">
        <v>0</v>
      </c>
    </row>
    <row r="3642" spans="2:13" x14ac:dyDescent="0.2">
      <c r="B3642">
        <v>0</v>
      </c>
      <c r="C3642">
        <v>0</v>
      </c>
      <c r="D3642">
        <v>0</v>
      </c>
      <c r="E3642">
        <v>0</v>
      </c>
      <c r="F3642">
        <v>0</v>
      </c>
      <c r="G3642">
        <v>3333333</v>
      </c>
      <c r="H3642">
        <v>0</v>
      </c>
      <c r="I3642">
        <v>0</v>
      </c>
      <c r="J3642">
        <v>0</v>
      </c>
      <c r="K3642">
        <v>0</v>
      </c>
      <c r="L3642">
        <v>0</v>
      </c>
      <c r="M3642">
        <v>0</v>
      </c>
    </row>
    <row r="3643" spans="2:13" x14ac:dyDescent="0.2">
      <c r="B3643">
        <v>0</v>
      </c>
      <c r="C3643">
        <v>0</v>
      </c>
      <c r="D3643">
        <v>0</v>
      </c>
      <c r="E3643">
        <v>0</v>
      </c>
      <c r="F3643">
        <v>0</v>
      </c>
      <c r="G3643">
        <v>3333333</v>
      </c>
      <c r="H3643">
        <v>0</v>
      </c>
      <c r="I3643">
        <v>0</v>
      </c>
      <c r="J3643">
        <v>0</v>
      </c>
      <c r="K3643">
        <v>0</v>
      </c>
      <c r="L3643">
        <v>0</v>
      </c>
      <c r="M3643">
        <v>0</v>
      </c>
    </row>
    <row r="3644" spans="2:13" x14ac:dyDescent="0.2">
      <c r="B3644">
        <v>0</v>
      </c>
      <c r="C3644">
        <v>0</v>
      </c>
      <c r="D3644">
        <v>0</v>
      </c>
      <c r="E3644">
        <v>0</v>
      </c>
      <c r="F3644">
        <v>0</v>
      </c>
      <c r="G3644">
        <v>3333333</v>
      </c>
      <c r="H3644">
        <v>0</v>
      </c>
      <c r="I3644">
        <v>0</v>
      </c>
      <c r="J3644">
        <v>0</v>
      </c>
      <c r="K3644">
        <v>0</v>
      </c>
      <c r="L3644">
        <v>0</v>
      </c>
      <c r="M3644">
        <v>0</v>
      </c>
    </row>
    <row r="3645" spans="2:13" x14ac:dyDescent="0.2">
      <c r="B3645">
        <v>0</v>
      </c>
      <c r="C3645">
        <v>0</v>
      </c>
      <c r="D3645">
        <v>0</v>
      </c>
      <c r="E3645">
        <v>0</v>
      </c>
      <c r="F3645">
        <v>0</v>
      </c>
      <c r="G3645">
        <v>3333333</v>
      </c>
      <c r="H3645">
        <v>0</v>
      </c>
      <c r="I3645">
        <v>0</v>
      </c>
      <c r="J3645">
        <v>0</v>
      </c>
      <c r="K3645">
        <v>0</v>
      </c>
      <c r="L3645">
        <v>0</v>
      </c>
      <c r="M3645">
        <v>0</v>
      </c>
    </row>
    <row r="3646" spans="2:13" x14ac:dyDescent="0.2">
      <c r="B3646">
        <v>0</v>
      </c>
      <c r="C3646">
        <v>0</v>
      </c>
      <c r="D3646">
        <v>0</v>
      </c>
      <c r="E3646">
        <v>0</v>
      </c>
      <c r="F3646">
        <v>0</v>
      </c>
      <c r="G3646">
        <v>3333333</v>
      </c>
      <c r="H3646">
        <v>0</v>
      </c>
      <c r="I3646">
        <v>0</v>
      </c>
      <c r="J3646">
        <v>0</v>
      </c>
      <c r="K3646">
        <v>0</v>
      </c>
      <c r="L3646">
        <v>0</v>
      </c>
      <c r="M3646">
        <v>0</v>
      </c>
    </row>
    <row r="3647" spans="2:13" x14ac:dyDescent="0.2">
      <c r="B3647">
        <v>0</v>
      </c>
      <c r="C3647">
        <v>0</v>
      </c>
      <c r="D3647">
        <v>0</v>
      </c>
      <c r="E3647">
        <v>0</v>
      </c>
      <c r="F3647">
        <v>0</v>
      </c>
      <c r="G3647">
        <v>3333333</v>
      </c>
      <c r="H3647">
        <v>0</v>
      </c>
      <c r="I3647">
        <v>0</v>
      </c>
      <c r="J3647">
        <v>0</v>
      </c>
      <c r="K3647">
        <v>0</v>
      </c>
      <c r="L3647">
        <v>0</v>
      </c>
      <c r="M3647">
        <v>0</v>
      </c>
    </row>
    <row r="3648" spans="2:13" x14ac:dyDescent="0.2">
      <c r="B3648">
        <v>0</v>
      </c>
      <c r="C3648">
        <v>0</v>
      </c>
      <c r="D3648">
        <v>0</v>
      </c>
      <c r="E3648">
        <v>0</v>
      </c>
      <c r="F3648">
        <v>0</v>
      </c>
      <c r="G3648">
        <v>3333333</v>
      </c>
      <c r="H3648">
        <v>0</v>
      </c>
      <c r="I3648">
        <v>0</v>
      </c>
      <c r="J3648">
        <v>0</v>
      </c>
      <c r="K3648">
        <v>0</v>
      </c>
      <c r="L3648">
        <v>0</v>
      </c>
      <c r="M3648">
        <v>0</v>
      </c>
    </row>
    <row r="3649" spans="2:13" x14ac:dyDescent="0.2">
      <c r="B3649">
        <v>0</v>
      </c>
      <c r="C3649">
        <v>0</v>
      </c>
      <c r="D3649">
        <v>0</v>
      </c>
      <c r="E3649">
        <v>0</v>
      </c>
      <c r="F3649">
        <v>0</v>
      </c>
      <c r="G3649">
        <v>3333333</v>
      </c>
      <c r="H3649">
        <v>0</v>
      </c>
      <c r="I3649">
        <v>0</v>
      </c>
      <c r="J3649">
        <v>0</v>
      </c>
      <c r="K3649">
        <v>0</v>
      </c>
      <c r="L3649">
        <v>0</v>
      </c>
      <c r="M3649">
        <v>0</v>
      </c>
    </row>
    <row r="3650" spans="2:13" x14ac:dyDescent="0.2">
      <c r="B3650">
        <v>0</v>
      </c>
      <c r="C3650">
        <v>0</v>
      </c>
      <c r="D3650">
        <v>0</v>
      </c>
      <c r="E3650">
        <v>0</v>
      </c>
      <c r="F3650">
        <v>0</v>
      </c>
      <c r="G3650">
        <v>3333333</v>
      </c>
      <c r="H3650">
        <v>0</v>
      </c>
      <c r="I3650">
        <v>0</v>
      </c>
      <c r="J3650">
        <v>0</v>
      </c>
      <c r="K3650">
        <v>0</v>
      </c>
      <c r="L3650">
        <v>0</v>
      </c>
      <c r="M3650">
        <v>0</v>
      </c>
    </row>
    <row r="3651" spans="2:13" x14ac:dyDescent="0.2">
      <c r="B3651">
        <v>0</v>
      </c>
      <c r="C3651">
        <v>0</v>
      </c>
      <c r="D3651">
        <v>0</v>
      </c>
      <c r="E3651">
        <v>0</v>
      </c>
      <c r="F3651">
        <v>0</v>
      </c>
      <c r="G3651">
        <v>3333333</v>
      </c>
      <c r="H3651">
        <v>0</v>
      </c>
      <c r="I3651">
        <v>0</v>
      </c>
      <c r="J3651">
        <v>0</v>
      </c>
      <c r="K3651">
        <v>0</v>
      </c>
      <c r="L3651">
        <v>0</v>
      </c>
      <c r="M3651">
        <v>0</v>
      </c>
    </row>
    <row r="3652" spans="2:13" x14ac:dyDescent="0.2">
      <c r="B3652">
        <v>0</v>
      </c>
      <c r="C3652">
        <v>0</v>
      </c>
      <c r="D3652">
        <v>0</v>
      </c>
      <c r="E3652">
        <v>0</v>
      </c>
      <c r="F3652">
        <v>0</v>
      </c>
      <c r="G3652">
        <v>3333333</v>
      </c>
      <c r="H3652">
        <v>0</v>
      </c>
      <c r="I3652">
        <v>0</v>
      </c>
      <c r="J3652">
        <v>0</v>
      </c>
      <c r="K3652">
        <v>0</v>
      </c>
      <c r="L3652">
        <v>0</v>
      </c>
      <c r="M3652">
        <v>0</v>
      </c>
    </row>
    <row r="3653" spans="2:13" x14ac:dyDescent="0.2">
      <c r="B3653">
        <v>0</v>
      </c>
      <c r="C3653">
        <v>0</v>
      </c>
      <c r="D3653">
        <v>0</v>
      </c>
      <c r="E3653">
        <v>0</v>
      </c>
      <c r="F3653">
        <v>0</v>
      </c>
      <c r="G3653">
        <v>3333333</v>
      </c>
      <c r="H3653">
        <v>0</v>
      </c>
      <c r="I3653">
        <v>0</v>
      </c>
      <c r="J3653">
        <v>0</v>
      </c>
      <c r="K3653">
        <v>0</v>
      </c>
      <c r="L3653">
        <v>0</v>
      </c>
      <c r="M3653">
        <v>0</v>
      </c>
    </row>
    <row r="3654" spans="2:13" x14ac:dyDescent="0.2">
      <c r="B3654">
        <v>0</v>
      </c>
      <c r="C3654">
        <v>0</v>
      </c>
      <c r="D3654">
        <v>0</v>
      </c>
      <c r="E3654">
        <v>0</v>
      </c>
      <c r="F3654">
        <v>0</v>
      </c>
      <c r="G3654">
        <v>3333333</v>
      </c>
      <c r="H3654">
        <v>0</v>
      </c>
      <c r="I3654">
        <v>0</v>
      </c>
      <c r="J3654">
        <v>0</v>
      </c>
      <c r="K3654">
        <v>0</v>
      </c>
      <c r="L3654">
        <v>0</v>
      </c>
      <c r="M3654">
        <v>0</v>
      </c>
    </row>
    <row r="3655" spans="2:13" x14ac:dyDescent="0.2">
      <c r="B3655">
        <v>0</v>
      </c>
      <c r="C3655">
        <v>0</v>
      </c>
      <c r="D3655">
        <v>0</v>
      </c>
      <c r="E3655">
        <v>0</v>
      </c>
      <c r="F3655">
        <v>0</v>
      </c>
      <c r="G3655">
        <v>3333333</v>
      </c>
      <c r="H3655">
        <v>0</v>
      </c>
      <c r="I3655">
        <v>0</v>
      </c>
      <c r="J3655">
        <v>0</v>
      </c>
      <c r="K3655">
        <v>0</v>
      </c>
      <c r="L3655">
        <v>0</v>
      </c>
      <c r="M3655">
        <v>0</v>
      </c>
    </row>
    <row r="3656" spans="2:13" x14ac:dyDescent="0.2">
      <c r="B3656">
        <v>0</v>
      </c>
      <c r="C3656">
        <v>0</v>
      </c>
      <c r="D3656">
        <v>0</v>
      </c>
      <c r="E3656">
        <v>0</v>
      </c>
      <c r="F3656">
        <v>0</v>
      </c>
      <c r="G3656">
        <v>3333333</v>
      </c>
      <c r="H3656">
        <v>0</v>
      </c>
      <c r="I3656">
        <v>0</v>
      </c>
      <c r="J3656">
        <v>0</v>
      </c>
      <c r="K3656">
        <v>0</v>
      </c>
      <c r="L3656">
        <v>0</v>
      </c>
      <c r="M3656">
        <v>0</v>
      </c>
    </row>
    <row r="3657" spans="2:13" x14ac:dyDescent="0.2">
      <c r="B3657">
        <v>0</v>
      </c>
      <c r="C3657">
        <v>0</v>
      </c>
      <c r="D3657">
        <v>0</v>
      </c>
      <c r="E3657">
        <v>0</v>
      </c>
      <c r="F3657">
        <v>0</v>
      </c>
      <c r="G3657">
        <v>3333333</v>
      </c>
      <c r="H3657">
        <v>0</v>
      </c>
      <c r="I3657">
        <v>0</v>
      </c>
      <c r="J3657">
        <v>0</v>
      </c>
      <c r="K3657">
        <v>0</v>
      </c>
      <c r="L3657">
        <v>0</v>
      </c>
      <c r="M3657">
        <v>0</v>
      </c>
    </row>
    <row r="3658" spans="2:13" x14ac:dyDescent="0.2">
      <c r="B3658">
        <v>0</v>
      </c>
      <c r="C3658">
        <v>0</v>
      </c>
      <c r="D3658">
        <v>0</v>
      </c>
      <c r="E3658">
        <v>0</v>
      </c>
      <c r="F3658">
        <v>0</v>
      </c>
      <c r="G3658">
        <v>3333333</v>
      </c>
      <c r="H3658">
        <v>0</v>
      </c>
      <c r="I3658">
        <v>0</v>
      </c>
      <c r="J3658">
        <v>0</v>
      </c>
      <c r="K3658">
        <v>0</v>
      </c>
      <c r="L3658">
        <v>0</v>
      </c>
      <c r="M3658">
        <v>0</v>
      </c>
    </row>
    <row r="3659" spans="2:13" x14ac:dyDescent="0.2">
      <c r="B3659">
        <v>0</v>
      </c>
      <c r="C3659">
        <v>0</v>
      </c>
      <c r="D3659">
        <v>0</v>
      </c>
      <c r="E3659">
        <v>0</v>
      </c>
      <c r="F3659">
        <v>0</v>
      </c>
      <c r="G3659">
        <v>3333333</v>
      </c>
      <c r="H3659">
        <v>0</v>
      </c>
      <c r="I3659">
        <v>0</v>
      </c>
      <c r="J3659">
        <v>0</v>
      </c>
      <c r="K3659">
        <v>0</v>
      </c>
      <c r="L3659">
        <v>0</v>
      </c>
      <c r="M3659">
        <v>0</v>
      </c>
    </row>
    <row r="3660" spans="2:13" x14ac:dyDescent="0.2">
      <c r="B3660">
        <v>0</v>
      </c>
      <c r="C3660">
        <v>0</v>
      </c>
      <c r="D3660">
        <v>0</v>
      </c>
      <c r="E3660">
        <v>0</v>
      </c>
      <c r="F3660">
        <v>0</v>
      </c>
      <c r="G3660">
        <v>3333333</v>
      </c>
      <c r="H3660">
        <v>0</v>
      </c>
      <c r="I3660">
        <v>0</v>
      </c>
      <c r="J3660">
        <v>0</v>
      </c>
      <c r="K3660">
        <v>0</v>
      </c>
      <c r="L3660">
        <v>0</v>
      </c>
      <c r="M3660">
        <v>0</v>
      </c>
    </row>
    <row r="3661" spans="2:13" x14ac:dyDescent="0.2">
      <c r="B3661">
        <v>0</v>
      </c>
      <c r="C3661">
        <v>0</v>
      </c>
      <c r="D3661">
        <v>0</v>
      </c>
      <c r="E3661">
        <v>0</v>
      </c>
      <c r="F3661">
        <v>0</v>
      </c>
      <c r="G3661">
        <v>3333333</v>
      </c>
      <c r="H3661">
        <v>0</v>
      </c>
      <c r="I3661">
        <v>0</v>
      </c>
      <c r="J3661">
        <v>0</v>
      </c>
      <c r="K3661">
        <v>0</v>
      </c>
      <c r="L3661">
        <v>0</v>
      </c>
      <c r="M3661">
        <v>0</v>
      </c>
    </row>
    <row r="3662" spans="2:13" x14ac:dyDescent="0.2">
      <c r="B3662">
        <v>0</v>
      </c>
      <c r="C3662">
        <v>0</v>
      </c>
      <c r="D3662">
        <v>0</v>
      </c>
      <c r="E3662">
        <v>0</v>
      </c>
      <c r="F3662">
        <v>0</v>
      </c>
      <c r="G3662">
        <v>3333333</v>
      </c>
      <c r="H3662">
        <v>0</v>
      </c>
      <c r="I3662">
        <v>0</v>
      </c>
      <c r="J3662">
        <v>0</v>
      </c>
      <c r="K3662">
        <v>0</v>
      </c>
      <c r="L3662">
        <v>0</v>
      </c>
      <c r="M3662">
        <v>0</v>
      </c>
    </row>
    <row r="3663" spans="2:13" x14ac:dyDescent="0.2">
      <c r="B3663">
        <v>0</v>
      </c>
      <c r="C3663">
        <v>0</v>
      </c>
      <c r="D3663">
        <v>0</v>
      </c>
      <c r="E3663">
        <v>0</v>
      </c>
      <c r="F3663">
        <v>0</v>
      </c>
      <c r="G3663">
        <v>3333333</v>
      </c>
      <c r="H3663">
        <v>0</v>
      </c>
      <c r="I3663">
        <v>0</v>
      </c>
      <c r="J3663">
        <v>0</v>
      </c>
      <c r="K3663">
        <v>0</v>
      </c>
      <c r="L3663">
        <v>0</v>
      </c>
      <c r="M3663">
        <v>0</v>
      </c>
    </row>
    <row r="3664" spans="2:13" x14ac:dyDescent="0.2">
      <c r="B3664">
        <v>0</v>
      </c>
      <c r="C3664">
        <v>0</v>
      </c>
      <c r="D3664">
        <v>0</v>
      </c>
      <c r="E3664">
        <v>0</v>
      </c>
      <c r="F3664">
        <v>0</v>
      </c>
      <c r="G3664">
        <v>3333333</v>
      </c>
      <c r="H3664">
        <v>0</v>
      </c>
      <c r="I3664">
        <v>0</v>
      </c>
      <c r="J3664">
        <v>0</v>
      </c>
      <c r="K3664">
        <v>0</v>
      </c>
      <c r="L3664">
        <v>0</v>
      </c>
      <c r="M3664">
        <v>0</v>
      </c>
    </row>
    <row r="3665" spans="2:13" x14ac:dyDescent="0.2">
      <c r="B3665">
        <v>0</v>
      </c>
      <c r="C3665">
        <v>0</v>
      </c>
      <c r="D3665">
        <v>0</v>
      </c>
      <c r="E3665">
        <v>0</v>
      </c>
      <c r="F3665">
        <v>0</v>
      </c>
      <c r="G3665">
        <v>3333333</v>
      </c>
      <c r="H3665">
        <v>0</v>
      </c>
      <c r="I3665">
        <v>0</v>
      </c>
      <c r="J3665">
        <v>0</v>
      </c>
      <c r="K3665">
        <v>0</v>
      </c>
      <c r="L3665">
        <v>0</v>
      </c>
      <c r="M3665">
        <v>0</v>
      </c>
    </row>
    <row r="3666" spans="2:13" x14ac:dyDescent="0.2">
      <c r="B3666">
        <v>0</v>
      </c>
      <c r="C3666">
        <v>0</v>
      </c>
      <c r="D3666">
        <v>0</v>
      </c>
      <c r="E3666">
        <v>0</v>
      </c>
      <c r="F3666">
        <v>0</v>
      </c>
      <c r="G3666">
        <v>3333333</v>
      </c>
      <c r="H3666">
        <v>0</v>
      </c>
      <c r="I3666">
        <v>0</v>
      </c>
      <c r="J3666">
        <v>0</v>
      </c>
      <c r="K3666">
        <v>0</v>
      </c>
      <c r="L3666">
        <v>0</v>
      </c>
      <c r="M3666">
        <v>0</v>
      </c>
    </row>
    <row r="3667" spans="2:13" x14ac:dyDescent="0.2">
      <c r="B3667">
        <v>0</v>
      </c>
      <c r="C3667">
        <v>0</v>
      </c>
      <c r="D3667">
        <v>0</v>
      </c>
      <c r="E3667">
        <v>0</v>
      </c>
      <c r="F3667">
        <v>0</v>
      </c>
      <c r="G3667">
        <v>3333333</v>
      </c>
      <c r="H3667">
        <v>0</v>
      </c>
      <c r="I3667">
        <v>0</v>
      </c>
      <c r="J3667">
        <v>0</v>
      </c>
      <c r="K3667">
        <v>0</v>
      </c>
      <c r="L3667">
        <v>0</v>
      </c>
      <c r="M3667">
        <v>0</v>
      </c>
    </row>
    <row r="3668" spans="2:13" x14ac:dyDescent="0.2">
      <c r="B3668">
        <v>0</v>
      </c>
      <c r="C3668">
        <v>0</v>
      </c>
      <c r="D3668">
        <v>0</v>
      </c>
      <c r="E3668">
        <v>0</v>
      </c>
      <c r="F3668">
        <v>0</v>
      </c>
      <c r="G3668">
        <v>3333333</v>
      </c>
      <c r="H3668">
        <v>0</v>
      </c>
      <c r="I3668">
        <v>0</v>
      </c>
      <c r="J3668">
        <v>0</v>
      </c>
      <c r="K3668">
        <v>0</v>
      </c>
      <c r="L3668">
        <v>0</v>
      </c>
      <c r="M3668">
        <v>0</v>
      </c>
    </row>
    <row r="3669" spans="2:13" x14ac:dyDescent="0.2">
      <c r="B3669">
        <v>0</v>
      </c>
      <c r="C3669">
        <v>0</v>
      </c>
      <c r="D3669">
        <v>0</v>
      </c>
      <c r="E3669">
        <v>0</v>
      </c>
      <c r="F3669">
        <v>0</v>
      </c>
      <c r="G3669">
        <v>3333333</v>
      </c>
      <c r="H3669">
        <v>0</v>
      </c>
      <c r="I3669">
        <v>0</v>
      </c>
      <c r="J3669">
        <v>0</v>
      </c>
      <c r="K3669">
        <v>0</v>
      </c>
      <c r="L3669">
        <v>0</v>
      </c>
      <c r="M3669">
        <v>0</v>
      </c>
    </row>
    <row r="3670" spans="2:13" x14ac:dyDescent="0.2">
      <c r="B3670">
        <v>0</v>
      </c>
      <c r="C3670">
        <v>0</v>
      </c>
      <c r="D3670">
        <v>0</v>
      </c>
      <c r="E3670">
        <v>0</v>
      </c>
      <c r="F3670">
        <v>0</v>
      </c>
      <c r="G3670">
        <v>3333333</v>
      </c>
      <c r="H3670">
        <v>0</v>
      </c>
      <c r="I3670">
        <v>0</v>
      </c>
      <c r="J3670">
        <v>0</v>
      </c>
      <c r="K3670">
        <v>0</v>
      </c>
      <c r="L3670">
        <v>0</v>
      </c>
      <c r="M3670">
        <v>0</v>
      </c>
    </row>
    <row r="3671" spans="2:13" x14ac:dyDescent="0.2">
      <c r="B3671">
        <v>0</v>
      </c>
      <c r="C3671">
        <v>0</v>
      </c>
      <c r="D3671">
        <v>0</v>
      </c>
      <c r="E3671">
        <v>0</v>
      </c>
      <c r="F3671">
        <v>0</v>
      </c>
      <c r="G3671">
        <v>3333333</v>
      </c>
      <c r="H3671">
        <v>0</v>
      </c>
      <c r="I3671">
        <v>0</v>
      </c>
      <c r="J3671">
        <v>0</v>
      </c>
      <c r="K3671">
        <v>0</v>
      </c>
      <c r="L3671">
        <v>0</v>
      </c>
      <c r="M3671">
        <v>0</v>
      </c>
    </row>
    <row r="3672" spans="2:13" x14ac:dyDescent="0.2">
      <c r="B3672">
        <v>0</v>
      </c>
      <c r="C3672">
        <v>0</v>
      </c>
      <c r="D3672">
        <v>0</v>
      </c>
      <c r="E3672">
        <v>0</v>
      </c>
      <c r="F3672">
        <v>0</v>
      </c>
      <c r="G3672">
        <v>3333333</v>
      </c>
      <c r="H3672">
        <v>0</v>
      </c>
      <c r="I3672">
        <v>0</v>
      </c>
      <c r="J3672">
        <v>0</v>
      </c>
      <c r="K3672">
        <v>0</v>
      </c>
      <c r="L3672">
        <v>0</v>
      </c>
      <c r="M3672">
        <v>0</v>
      </c>
    </row>
    <row r="3673" spans="2:13" x14ac:dyDescent="0.2">
      <c r="B3673">
        <v>0</v>
      </c>
      <c r="C3673">
        <v>0</v>
      </c>
      <c r="D3673">
        <v>0</v>
      </c>
      <c r="E3673">
        <v>0</v>
      </c>
      <c r="F3673">
        <v>0</v>
      </c>
      <c r="G3673">
        <v>3333333</v>
      </c>
      <c r="H3673">
        <v>0</v>
      </c>
      <c r="I3673">
        <v>0</v>
      </c>
      <c r="J3673">
        <v>0</v>
      </c>
      <c r="K3673">
        <v>0</v>
      </c>
      <c r="L3673">
        <v>0</v>
      </c>
      <c r="M3673">
        <v>0</v>
      </c>
    </row>
    <row r="3674" spans="2:13" x14ac:dyDescent="0.2">
      <c r="B3674">
        <v>0</v>
      </c>
      <c r="C3674">
        <v>0</v>
      </c>
      <c r="D3674">
        <v>0</v>
      </c>
      <c r="E3674">
        <v>0</v>
      </c>
      <c r="F3674">
        <v>0</v>
      </c>
      <c r="G3674">
        <v>3333333</v>
      </c>
      <c r="H3674">
        <v>0</v>
      </c>
      <c r="I3674">
        <v>0</v>
      </c>
      <c r="J3674">
        <v>0</v>
      </c>
      <c r="K3674">
        <v>0</v>
      </c>
      <c r="L3674">
        <v>0</v>
      </c>
      <c r="M3674">
        <v>0</v>
      </c>
    </row>
    <row r="3675" spans="2:13" x14ac:dyDescent="0.2">
      <c r="B3675">
        <v>0</v>
      </c>
      <c r="C3675">
        <v>0</v>
      </c>
      <c r="D3675">
        <v>0</v>
      </c>
      <c r="E3675">
        <v>0</v>
      </c>
      <c r="F3675">
        <v>0</v>
      </c>
      <c r="G3675">
        <v>3333333</v>
      </c>
      <c r="H3675">
        <v>0</v>
      </c>
      <c r="I3675">
        <v>0</v>
      </c>
      <c r="J3675">
        <v>0</v>
      </c>
      <c r="K3675">
        <v>0</v>
      </c>
      <c r="L3675">
        <v>0</v>
      </c>
      <c r="M3675">
        <v>0</v>
      </c>
    </row>
    <row r="3676" spans="2:13" x14ac:dyDescent="0.2">
      <c r="B3676">
        <v>0</v>
      </c>
      <c r="C3676">
        <v>0</v>
      </c>
      <c r="D3676">
        <v>0</v>
      </c>
      <c r="E3676">
        <v>0</v>
      </c>
      <c r="F3676">
        <v>0</v>
      </c>
      <c r="G3676">
        <v>3333333</v>
      </c>
      <c r="H3676">
        <v>0</v>
      </c>
      <c r="I3676">
        <v>0</v>
      </c>
      <c r="J3676">
        <v>0</v>
      </c>
      <c r="K3676">
        <v>0</v>
      </c>
      <c r="L3676">
        <v>0</v>
      </c>
      <c r="M3676">
        <v>0</v>
      </c>
    </row>
    <row r="3677" spans="2:13" x14ac:dyDescent="0.2">
      <c r="B3677">
        <v>0</v>
      </c>
      <c r="C3677">
        <v>0</v>
      </c>
      <c r="D3677">
        <v>0</v>
      </c>
      <c r="E3677">
        <v>0</v>
      </c>
      <c r="F3677">
        <v>0</v>
      </c>
      <c r="G3677">
        <v>3333333</v>
      </c>
      <c r="H3677">
        <v>0</v>
      </c>
      <c r="I3677">
        <v>0</v>
      </c>
      <c r="J3677">
        <v>0</v>
      </c>
      <c r="K3677">
        <v>0</v>
      </c>
      <c r="L3677">
        <v>0</v>
      </c>
      <c r="M3677">
        <v>0</v>
      </c>
    </row>
    <row r="3678" spans="2:13" x14ac:dyDescent="0.2">
      <c r="B3678">
        <v>0</v>
      </c>
      <c r="C3678">
        <v>0</v>
      </c>
      <c r="D3678">
        <v>0</v>
      </c>
      <c r="E3678">
        <v>0</v>
      </c>
      <c r="F3678">
        <v>0</v>
      </c>
      <c r="G3678">
        <v>3333333</v>
      </c>
      <c r="H3678">
        <v>0</v>
      </c>
      <c r="I3678">
        <v>0</v>
      </c>
      <c r="J3678">
        <v>0</v>
      </c>
      <c r="K3678">
        <v>0</v>
      </c>
      <c r="L3678">
        <v>0</v>
      </c>
      <c r="M3678">
        <v>0</v>
      </c>
    </row>
    <row r="3679" spans="2:13" x14ac:dyDescent="0.2">
      <c r="B3679">
        <v>0</v>
      </c>
      <c r="C3679">
        <v>0</v>
      </c>
      <c r="D3679">
        <v>0</v>
      </c>
      <c r="E3679">
        <v>0</v>
      </c>
      <c r="F3679">
        <v>0</v>
      </c>
      <c r="G3679">
        <v>3333333</v>
      </c>
      <c r="H3679">
        <v>0</v>
      </c>
      <c r="I3679">
        <v>0</v>
      </c>
      <c r="J3679">
        <v>0</v>
      </c>
      <c r="K3679">
        <v>0</v>
      </c>
      <c r="L3679">
        <v>0</v>
      </c>
      <c r="M3679">
        <v>0</v>
      </c>
    </row>
    <row r="3680" spans="2:13" x14ac:dyDescent="0.2">
      <c r="B3680">
        <v>0</v>
      </c>
      <c r="C3680">
        <v>0</v>
      </c>
      <c r="D3680">
        <v>0</v>
      </c>
      <c r="E3680">
        <v>0</v>
      </c>
      <c r="F3680">
        <v>0</v>
      </c>
      <c r="G3680">
        <v>3333333</v>
      </c>
      <c r="H3680">
        <v>0</v>
      </c>
      <c r="I3680">
        <v>0</v>
      </c>
      <c r="J3680">
        <v>0</v>
      </c>
      <c r="K3680">
        <v>0</v>
      </c>
      <c r="L3680">
        <v>0</v>
      </c>
      <c r="M3680">
        <v>0</v>
      </c>
    </row>
    <row r="3681" spans="2:13" x14ac:dyDescent="0.2">
      <c r="B3681">
        <v>0</v>
      </c>
      <c r="C3681">
        <v>0</v>
      </c>
      <c r="D3681">
        <v>0</v>
      </c>
      <c r="E3681">
        <v>0</v>
      </c>
      <c r="F3681">
        <v>0</v>
      </c>
      <c r="G3681">
        <v>3333333</v>
      </c>
      <c r="H3681">
        <v>0</v>
      </c>
      <c r="I3681">
        <v>0</v>
      </c>
      <c r="J3681">
        <v>0</v>
      </c>
      <c r="K3681">
        <v>0</v>
      </c>
      <c r="L3681">
        <v>0</v>
      </c>
      <c r="M3681">
        <v>0</v>
      </c>
    </row>
    <row r="3682" spans="2:13" x14ac:dyDescent="0.2">
      <c r="B3682">
        <v>0</v>
      </c>
      <c r="C3682">
        <v>0</v>
      </c>
      <c r="D3682">
        <v>0</v>
      </c>
      <c r="E3682">
        <v>0</v>
      </c>
      <c r="F3682">
        <v>0</v>
      </c>
      <c r="G3682">
        <v>3333333</v>
      </c>
      <c r="H3682">
        <v>0</v>
      </c>
      <c r="I3682">
        <v>0</v>
      </c>
      <c r="J3682">
        <v>0</v>
      </c>
      <c r="K3682">
        <v>0</v>
      </c>
      <c r="L3682">
        <v>0</v>
      </c>
      <c r="M3682">
        <v>0</v>
      </c>
    </row>
    <row r="3683" spans="2:13" x14ac:dyDescent="0.2">
      <c r="B3683">
        <v>0</v>
      </c>
      <c r="C3683">
        <v>0</v>
      </c>
      <c r="D3683">
        <v>0</v>
      </c>
      <c r="E3683">
        <v>0</v>
      </c>
      <c r="F3683">
        <v>0</v>
      </c>
      <c r="G3683">
        <v>3333333</v>
      </c>
      <c r="H3683">
        <v>0</v>
      </c>
      <c r="I3683">
        <v>0</v>
      </c>
      <c r="J3683">
        <v>0</v>
      </c>
      <c r="K3683">
        <v>0</v>
      </c>
      <c r="L3683">
        <v>0</v>
      </c>
      <c r="M3683">
        <v>0</v>
      </c>
    </row>
    <row r="3684" spans="2:13" x14ac:dyDescent="0.2">
      <c r="B3684">
        <v>0</v>
      </c>
      <c r="C3684">
        <v>0</v>
      </c>
      <c r="D3684">
        <v>0</v>
      </c>
      <c r="E3684">
        <v>0</v>
      </c>
      <c r="F3684">
        <v>0</v>
      </c>
      <c r="G3684">
        <v>3333333</v>
      </c>
      <c r="H3684">
        <v>0</v>
      </c>
      <c r="I3684">
        <v>0</v>
      </c>
      <c r="J3684">
        <v>0</v>
      </c>
      <c r="K3684">
        <v>0</v>
      </c>
      <c r="L3684">
        <v>0</v>
      </c>
      <c r="M3684">
        <v>0</v>
      </c>
    </row>
    <row r="3685" spans="2:13" x14ac:dyDescent="0.2">
      <c r="B3685">
        <v>0</v>
      </c>
      <c r="C3685">
        <v>0</v>
      </c>
      <c r="D3685">
        <v>0</v>
      </c>
      <c r="E3685">
        <v>0</v>
      </c>
      <c r="F3685">
        <v>0</v>
      </c>
      <c r="G3685">
        <v>3333333</v>
      </c>
      <c r="H3685">
        <v>0</v>
      </c>
      <c r="I3685">
        <v>0</v>
      </c>
      <c r="J3685">
        <v>0</v>
      </c>
      <c r="K3685">
        <v>0</v>
      </c>
      <c r="L3685">
        <v>0</v>
      </c>
      <c r="M3685">
        <v>0</v>
      </c>
    </row>
    <row r="3686" spans="2:13" x14ac:dyDescent="0.2">
      <c r="B3686">
        <v>0</v>
      </c>
      <c r="C3686">
        <v>0</v>
      </c>
      <c r="D3686">
        <v>0</v>
      </c>
      <c r="E3686">
        <v>0</v>
      </c>
      <c r="F3686">
        <v>0</v>
      </c>
      <c r="G3686">
        <v>3333333</v>
      </c>
      <c r="H3686">
        <v>0</v>
      </c>
      <c r="I3686">
        <v>0</v>
      </c>
      <c r="J3686">
        <v>0</v>
      </c>
      <c r="K3686">
        <v>0</v>
      </c>
      <c r="L3686">
        <v>0</v>
      </c>
      <c r="M3686">
        <v>0</v>
      </c>
    </row>
    <row r="3687" spans="2:13" x14ac:dyDescent="0.2">
      <c r="B3687">
        <v>0</v>
      </c>
      <c r="C3687">
        <v>0</v>
      </c>
      <c r="D3687">
        <v>0</v>
      </c>
      <c r="E3687">
        <v>0</v>
      </c>
      <c r="F3687">
        <v>0</v>
      </c>
      <c r="G3687">
        <v>3333333</v>
      </c>
      <c r="H3687">
        <v>0</v>
      </c>
      <c r="I3687">
        <v>0</v>
      </c>
      <c r="J3687">
        <v>0</v>
      </c>
      <c r="K3687">
        <v>0</v>
      </c>
      <c r="L3687">
        <v>0</v>
      </c>
      <c r="M3687">
        <v>0</v>
      </c>
    </row>
    <row r="3688" spans="2:13" x14ac:dyDescent="0.2">
      <c r="B3688">
        <v>0</v>
      </c>
      <c r="C3688">
        <v>0</v>
      </c>
      <c r="D3688">
        <v>0</v>
      </c>
      <c r="E3688">
        <v>0</v>
      </c>
      <c r="F3688">
        <v>0</v>
      </c>
      <c r="G3688">
        <v>3333333</v>
      </c>
      <c r="H3688">
        <v>0</v>
      </c>
      <c r="I3688">
        <v>0</v>
      </c>
      <c r="J3688">
        <v>0</v>
      </c>
      <c r="K3688">
        <v>0</v>
      </c>
      <c r="L3688">
        <v>0</v>
      </c>
      <c r="M3688">
        <v>0</v>
      </c>
    </row>
    <row r="3689" spans="2:13" x14ac:dyDescent="0.2">
      <c r="B3689">
        <v>0</v>
      </c>
      <c r="C3689">
        <v>0</v>
      </c>
      <c r="D3689">
        <v>0</v>
      </c>
      <c r="E3689">
        <v>0</v>
      </c>
      <c r="F3689">
        <v>0</v>
      </c>
      <c r="G3689">
        <v>3333333</v>
      </c>
      <c r="H3689">
        <v>0</v>
      </c>
      <c r="I3689">
        <v>0</v>
      </c>
      <c r="J3689">
        <v>0</v>
      </c>
      <c r="K3689">
        <v>0</v>
      </c>
      <c r="L3689">
        <v>0</v>
      </c>
      <c r="M3689">
        <v>0</v>
      </c>
    </row>
    <row r="3690" spans="2:13" x14ac:dyDescent="0.2">
      <c r="B3690">
        <v>0</v>
      </c>
      <c r="C3690">
        <v>0</v>
      </c>
      <c r="D3690">
        <v>0</v>
      </c>
      <c r="E3690">
        <v>0</v>
      </c>
      <c r="F3690">
        <v>0</v>
      </c>
      <c r="G3690">
        <v>3333333</v>
      </c>
      <c r="H3690">
        <v>0</v>
      </c>
      <c r="I3690">
        <v>0</v>
      </c>
      <c r="J3690">
        <v>0</v>
      </c>
      <c r="K3690">
        <v>0</v>
      </c>
      <c r="L3690">
        <v>0</v>
      </c>
      <c r="M3690">
        <v>0</v>
      </c>
    </row>
    <row r="3691" spans="2:13" x14ac:dyDescent="0.2">
      <c r="B3691">
        <v>0</v>
      </c>
      <c r="C3691">
        <v>0</v>
      </c>
      <c r="D3691">
        <v>0</v>
      </c>
      <c r="E3691">
        <v>0</v>
      </c>
      <c r="F3691">
        <v>0</v>
      </c>
      <c r="G3691">
        <v>3333333</v>
      </c>
      <c r="H3691">
        <v>0</v>
      </c>
      <c r="I3691">
        <v>0</v>
      </c>
      <c r="J3691">
        <v>0</v>
      </c>
      <c r="K3691">
        <v>0</v>
      </c>
      <c r="L3691">
        <v>0</v>
      </c>
      <c r="M3691">
        <v>0</v>
      </c>
    </row>
    <row r="3692" spans="2:13" x14ac:dyDescent="0.2">
      <c r="B3692">
        <v>0</v>
      </c>
      <c r="C3692">
        <v>0</v>
      </c>
      <c r="D3692">
        <v>0</v>
      </c>
      <c r="E3692">
        <v>0</v>
      </c>
      <c r="F3692">
        <v>0</v>
      </c>
      <c r="G3692">
        <v>3333333</v>
      </c>
      <c r="H3692">
        <v>0</v>
      </c>
      <c r="I3692">
        <v>0</v>
      </c>
      <c r="J3692">
        <v>0</v>
      </c>
      <c r="K3692">
        <v>0</v>
      </c>
      <c r="L3692">
        <v>0</v>
      </c>
      <c r="M3692">
        <v>0</v>
      </c>
    </row>
    <row r="3693" spans="2:13" x14ac:dyDescent="0.2">
      <c r="B3693">
        <v>0</v>
      </c>
      <c r="C3693">
        <v>0</v>
      </c>
      <c r="D3693">
        <v>0</v>
      </c>
      <c r="E3693">
        <v>0</v>
      </c>
      <c r="F3693">
        <v>0</v>
      </c>
      <c r="G3693">
        <v>3333333</v>
      </c>
      <c r="H3693">
        <v>0</v>
      </c>
      <c r="I3693">
        <v>0</v>
      </c>
      <c r="J3693">
        <v>0</v>
      </c>
      <c r="K3693">
        <v>0</v>
      </c>
      <c r="L3693">
        <v>0</v>
      </c>
      <c r="M3693">
        <v>0</v>
      </c>
    </row>
    <row r="3694" spans="2:13" x14ac:dyDescent="0.2">
      <c r="B3694">
        <v>0</v>
      </c>
      <c r="C3694">
        <v>0</v>
      </c>
      <c r="D3694">
        <v>0</v>
      </c>
      <c r="E3694">
        <v>0</v>
      </c>
      <c r="F3694">
        <v>0</v>
      </c>
      <c r="G3694">
        <v>3333333</v>
      </c>
      <c r="H3694">
        <v>0</v>
      </c>
      <c r="I3694">
        <v>0</v>
      </c>
      <c r="J3694">
        <v>0</v>
      </c>
      <c r="K3694">
        <v>0</v>
      </c>
      <c r="L3694">
        <v>0</v>
      </c>
      <c r="M3694">
        <v>0</v>
      </c>
    </row>
    <row r="3695" spans="2:13" x14ac:dyDescent="0.2">
      <c r="B3695">
        <v>0</v>
      </c>
      <c r="C3695">
        <v>0</v>
      </c>
      <c r="D3695">
        <v>0</v>
      </c>
      <c r="E3695">
        <v>0</v>
      </c>
      <c r="F3695">
        <v>0</v>
      </c>
      <c r="G3695">
        <v>3333333</v>
      </c>
      <c r="H3695">
        <v>0</v>
      </c>
      <c r="I3695">
        <v>0</v>
      </c>
      <c r="J3695">
        <v>0</v>
      </c>
      <c r="K3695">
        <v>0</v>
      </c>
      <c r="L3695">
        <v>0</v>
      </c>
      <c r="M3695">
        <v>0</v>
      </c>
    </row>
    <row r="3696" spans="2:13" x14ac:dyDescent="0.2">
      <c r="B3696">
        <v>0</v>
      </c>
      <c r="C3696">
        <v>0</v>
      </c>
      <c r="D3696">
        <v>0</v>
      </c>
      <c r="E3696">
        <v>0</v>
      </c>
      <c r="F3696">
        <v>0</v>
      </c>
      <c r="G3696">
        <v>3333333</v>
      </c>
      <c r="H3696">
        <v>0</v>
      </c>
      <c r="I3696">
        <v>0</v>
      </c>
      <c r="J3696">
        <v>0</v>
      </c>
      <c r="K3696">
        <v>0</v>
      </c>
      <c r="L3696">
        <v>0</v>
      </c>
      <c r="M3696">
        <v>0</v>
      </c>
    </row>
    <row r="3697" spans="2:13" x14ac:dyDescent="0.2">
      <c r="B3697">
        <v>0</v>
      </c>
      <c r="C3697">
        <v>0</v>
      </c>
      <c r="D3697">
        <v>0</v>
      </c>
      <c r="E3697">
        <v>0</v>
      </c>
      <c r="F3697">
        <v>0</v>
      </c>
      <c r="G3697">
        <v>3333333</v>
      </c>
      <c r="H3697">
        <v>0</v>
      </c>
      <c r="I3697">
        <v>0</v>
      </c>
      <c r="J3697">
        <v>0</v>
      </c>
      <c r="K3697">
        <v>0</v>
      </c>
      <c r="L3697">
        <v>0</v>
      </c>
      <c r="M3697">
        <v>0</v>
      </c>
    </row>
    <row r="3698" spans="2:13" x14ac:dyDescent="0.2">
      <c r="B3698">
        <v>0</v>
      </c>
      <c r="C3698">
        <v>0</v>
      </c>
      <c r="D3698">
        <v>0</v>
      </c>
      <c r="E3698">
        <v>0</v>
      </c>
      <c r="F3698">
        <v>0</v>
      </c>
      <c r="G3698">
        <v>3333333</v>
      </c>
      <c r="H3698">
        <v>0</v>
      </c>
      <c r="I3698">
        <v>0</v>
      </c>
      <c r="J3698">
        <v>0</v>
      </c>
      <c r="K3698">
        <v>0</v>
      </c>
      <c r="L3698">
        <v>0</v>
      </c>
      <c r="M3698">
        <v>0</v>
      </c>
    </row>
    <row r="3699" spans="2:13" x14ac:dyDescent="0.2">
      <c r="B3699">
        <v>0</v>
      </c>
      <c r="C3699">
        <v>0</v>
      </c>
      <c r="D3699">
        <v>0</v>
      </c>
      <c r="E3699">
        <v>0</v>
      </c>
      <c r="F3699">
        <v>0</v>
      </c>
      <c r="G3699">
        <v>3333333</v>
      </c>
      <c r="H3699">
        <v>0</v>
      </c>
      <c r="I3699">
        <v>0</v>
      </c>
      <c r="J3699">
        <v>0</v>
      </c>
      <c r="K3699">
        <v>0</v>
      </c>
      <c r="L3699">
        <v>0</v>
      </c>
      <c r="M3699">
        <v>0</v>
      </c>
    </row>
    <row r="3700" spans="2:13" x14ac:dyDescent="0.2">
      <c r="B3700">
        <v>0</v>
      </c>
      <c r="C3700">
        <v>0</v>
      </c>
      <c r="D3700">
        <v>0</v>
      </c>
      <c r="E3700">
        <v>0</v>
      </c>
      <c r="F3700">
        <v>0</v>
      </c>
      <c r="G3700">
        <v>3333333</v>
      </c>
      <c r="H3700">
        <v>0</v>
      </c>
      <c r="I3700">
        <v>0</v>
      </c>
      <c r="J3700">
        <v>0</v>
      </c>
      <c r="K3700">
        <v>0</v>
      </c>
      <c r="L3700">
        <v>0</v>
      </c>
      <c r="M3700">
        <v>0</v>
      </c>
    </row>
    <row r="3701" spans="2:13" x14ac:dyDescent="0.2">
      <c r="B3701">
        <v>0</v>
      </c>
      <c r="C3701">
        <v>0</v>
      </c>
      <c r="D3701">
        <v>0</v>
      </c>
      <c r="E3701">
        <v>0</v>
      </c>
      <c r="F3701">
        <v>0</v>
      </c>
      <c r="G3701">
        <v>3333333</v>
      </c>
      <c r="H3701">
        <v>0</v>
      </c>
      <c r="I3701">
        <v>0</v>
      </c>
      <c r="J3701">
        <v>0</v>
      </c>
      <c r="K3701">
        <v>0</v>
      </c>
      <c r="L3701">
        <v>0</v>
      </c>
      <c r="M3701">
        <v>0</v>
      </c>
    </row>
    <row r="3702" spans="2:13" x14ac:dyDescent="0.2">
      <c r="B3702">
        <v>0</v>
      </c>
      <c r="C3702">
        <v>0</v>
      </c>
      <c r="D3702">
        <v>0</v>
      </c>
      <c r="E3702">
        <v>0</v>
      </c>
      <c r="F3702">
        <v>0</v>
      </c>
      <c r="G3702">
        <v>3333333</v>
      </c>
      <c r="H3702">
        <v>0</v>
      </c>
      <c r="I3702">
        <v>0</v>
      </c>
      <c r="J3702">
        <v>0</v>
      </c>
      <c r="K3702">
        <v>0</v>
      </c>
      <c r="L3702">
        <v>0</v>
      </c>
      <c r="M3702">
        <v>0</v>
      </c>
    </row>
    <row r="3703" spans="2:13" x14ac:dyDescent="0.2">
      <c r="B3703">
        <v>0</v>
      </c>
      <c r="C3703">
        <v>0</v>
      </c>
      <c r="D3703">
        <v>0</v>
      </c>
      <c r="E3703">
        <v>0</v>
      </c>
      <c r="F3703">
        <v>0</v>
      </c>
      <c r="G3703">
        <v>3333333</v>
      </c>
      <c r="H3703">
        <v>0</v>
      </c>
      <c r="I3703">
        <v>0</v>
      </c>
      <c r="J3703">
        <v>0</v>
      </c>
      <c r="K3703">
        <v>0</v>
      </c>
      <c r="L3703">
        <v>0</v>
      </c>
      <c r="M3703">
        <v>0</v>
      </c>
    </row>
    <row r="3704" spans="2:13" x14ac:dyDescent="0.2">
      <c r="B3704">
        <v>0</v>
      </c>
      <c r="C3704">
        <v>0</v>
      </c>
      <c r="D3704">
        <v>0</v>
      </c>
      <c r="E3704">
        <v>0</v>
      </c>
      <c r="F3704">
        <v>0</v>
      </c>
      <c r="G3704">
        <v>3333333</v>
      </c>
      <c r="H3704">
        <v>0</v>
      </c>
      <c r="I3704">
        <v>0</v>
      </c>
      <c r="J3704">
        <v>0</v>
      </c>
      <c r="K3704">
        <v>0</v>
      </c>
      <c r="L3704">
        <v>0</v>
      </c>
      <c r="M3704">
        <v>0</v>
      </c>
    </row>
    <row r="3705" spans="2:13" x14ac:dyDescent="0.2">
      <c r="B3705">
        <v>0</v>
      </c>
      <c r="C3705">
        <v>0</v>
      </c>
      <c r="D3705">
        <v>0</v>
      </c>
      <c r="E3705">
        <v>0</v>
      </c>
      <c r="F3705">
        <v>0</v>
      </c>
      <c r="G3705">
        <v>3333333</v>
      </c>
      <c r="H3705">
        <v>0</v>
      </c>
      <c r="I3705">
        <v>0</v>
      </c>
      <c r="J3705">
        <v>0</v>
      </c>
      <c r="K3705">
        <v>0</v>
      </c>
      <c r="L3705">
        <v>0</v>
      </c>
      <c r="M3705">
        <v>0</v>
      </c>
    </row>
    <row r="3706" spans="2:13" x14ac:dyDescent="0.2">
      <c r="B3706">
        <v>0</v>
      </c>
      <c r="C3706">
        <v>0</v>
      </c>
      <c r="D3706">
        <v>0</v>
      </c>
      <c r="E3706">
        <v>0</v>
      </c>
      <c r="F3706">
        <v>0</v>
      </c>
      <c r="G3706">
        <v>3333333</v>
      </c>
      <c r="H3706">
        <v>0</v>
      </c>
      <c r="I3706">
        <v>0</v>
      </c>
      <c r="J3706">
        <v>0</v>
      </c>
      <c r="K3706">
        <v>0</v>
      </c>
      <c r="L3706">
        <v>0</v>
      </c>
      <c r="M3706">
        <v>0</v>
      </c>
    </row>
    <row r="3707" spans="2:13" x14ac:dyDescent="0.2">
      <c r="B3707">
        <v>0</v>
      </c>
      <c r="C3707">
        <v>0</v>
      </c>
      <c r="D3707">
        <v>0</v>
      </c>
      <c r="E3707">
        <v>0</v>
      </c>
      <c r="F3707">
        <v>0</v>
      </c>
      <c r="G3707">
        <v>3333333</v>
      </c>
      <c r="H3707">
        <v>0</v>
      </c>
      <c r="I3707">
        <v>0</v>
      </c>
      <c r="J3707">
        <v>0</v>
      </c>
      <c r="K3707">
        <v>0</v>
      </c>
      <c r="L3707">
        <v>0</v>
      </c>
      <c r="M3707">
        <v>0</v>
      </c>
    </row>
    <row r="3708" spans="2:13" x14ac:dyDescent="0.2">
      <c r="B3708">
        <v>0</v>
      </c>
      <c r="C3708">
        <v>0</v>
      </c>
      <c r="D3708">
        <v>0</v>
      </c>
      <c r="E3708">
        <v>0</v>
      </c>
      <c r="F3708">
        <v>0</v>
      </c>
      <c r="G3708">
        <v>3333333</v>
      </c>
      <c r="H3708">
        <v>0</v>
      </c>
      <c r="I3708">
        <v>0</v>
      </c>
      <c r="J3708">
        <v>0</v>
      </c>
      <c r="K3708">
        <v>0</v>
      </c>
      <c r="L3708">
        <v>0</v>
      </c>
      <c r="M3708">
        <v>0</v>
      </c>
    </row>
    <row r="3709" spans="2:13" x14ac:dyDescent="0.2">
      <c r="B3709">
        <v>0</v>
      </c>
      <c r="C3709">
        <v>0</v>
      </c>
      <c r="D3709">
        <v>0</v>
      </c>
      <c r="E3709">
        <v>0</v>
      </c>
      <c r="F3709">
        <v>0</v>
      </c>
      <c r="G3709">
        <v>3333333</v>
      </c>
      <c r="H3709">
        <v>0</v>
      </c>
      <c r="I3709">
        <v>0</v>
      </c>
      <c r="J3709">
        <v>0</v>
      </c>
      <c r="K3709">
        <v>0</v>
      </c>
      <c r="L3709">
        <v>0</v>
      </c>
      <c r="M3709">
        <v>0</v>
      </c>
    </row>
    <row r="3710" spans="2:13" x14ac:dyDescent="0.2">
      <c r="B3710">
        <v>0</v>
      </c>
      <c r="C3710">
        <v>0</v>
      </c>
      <c r="D3710">
        <v>0</v>
      </c>
      <c r="E3710">
        <v>0</v>
      </c>
      <c r="F3710">
        <v>0</v>
      </c>
      <c r="G3710">
        <v>3333333</v>
      </c>
      <c r="H3710">
        <v>0</v>
      </c>
      <c r="I3710">
        <v>0</v>
      </c>
      <c r="J3710">
        <v>0</v>
      </c>
      <c r="K3710">
        <v>0</v>
      </c>
      <c r="L3710">
        <v>0</v>
      </c>
      <c r="M3710">
        <v>0</v>
      </c>
    </row>
    <row r="3711" spans="2:13" x14ac:dyDescent="0.2">
      <c r="B3711">
        <v>0</v>
      </c>
      <c r="C3711">
        <v>0</v>
      </c>
      <c r="D3711">
        <v>0</v>
      </c>
      <c r="E3711">
        <v>0</v>
      </c>
      <c r="F3711">
        <v>0</v>
      </c>
      <c r="G3711">
        <v>3333333</v>
      </c>
      <c r="H3711">
        <v>0</v>
      </c>
      <c r="I3711">
        <v>0</v>
      </c>
      <c r="J3711">
        <v>0</v>
      </c>
      <c r="K3711">
        <v>0</v>
      </c>
      <c r="L3711">
        <v>0</v>
      </c>
      <c r="M3711">
        <v>0</v>
      </c>
    </row>
    <row r="3712" spans="2:13" x14ac:dyDescent="0.2">
      <c r="B3712">
        <v>0</v>
      </c>
      <c r="C3712">
        <v>0</v>
      </c>
      <c r="D3712">
        <v>0</v>
      </c>
      <c r="E3712">
        <v>0</v>
      </c>
      <c r="F3712">
        <v>0</v>
      </c>
      <c r="G3712">
        <v>3333333</v>
      </c>
      <c r="H3712">
        <v>0</v>
      </c>
      <c r="I3712">
        <v>0</v>
      </c>
      <c r="J3712">
        <v>0</v>
      </c>
      <c r="K3712">
        <v>0</v>
      </c>
      <c r="L3712">
        <v>0</v>
      </c>
      <c r="M3712">
        <v>0</v>
      </c>
    </row>
    <row r="3713" spans="2:13" x14ac:dyDescent="0.2">
      <c r="B3713">
        <v>0</v>
      </c>
      <c r="C3713">
        <v>0</v>
      </c>
      <c r="D3713">
        <v>0</v>
      </c>
      <c r="E3713">
        <v>0</v>
      </c>
      <c r="F3713">
        <v>0</v>
      </c>
      <c r="G3713">
        <v>3333333</v>
      </c>
      <c r="H3713">
        <v>0</v>
      </c>
      <c r="I3713">
        <v>0</v>
      </c>
      <c r="J3713">
        <v>0</v>
      </c>
      <c r="K3713">
        <v>0</v>
      </c>
      <c r="L3713">
        <v>0</v>
      </c>
      <c r="M3713">
        <v>0</v>
      </c>
    </row>
    <row r="3714" spans="2:13" x14ac:dyDescent="0.2">
      <c r="B3714">
        <v>0</v>
      </c>
      <c r="C3714">
        <v>0</v>
      </c>
      <c r="D3714">
        <v>0</v>
      </c>
      <c r="E3714">
        <v>0</v>
      </c>
      <c r="F3714">
        <v>0</v>
      </c>
      <c r="G3714">
        <v>3333333</v>
      </c>
      <c r="H3714">
        <v>0</v>
      </c>
      <c r="I3714">
        <v>0</v>
      </c>
      <c r="J3714">
        <v>0</v>
      </c>
      <c r="K3714">
        <v>0</v>
      </c>
      <c r="L3714">
        <v>0</v>
      </c>
      <c r="M3714">
        <v>0</v>
      </c>
    </row>
    <row r="3715" spans="2:13" x14ac:dyDescent="0.2">
      <c r="B3715">
        <v>0</v>
      </c>
      <c r="C3715">
        <v>0</v>
      </c>
      <c r="D3715">
        <v>0</v>
      </c>
      <c r="E3715">
        <v>0</v>
      </c>
      <c r="F3715">
        <v>0</v>
      </c>
      <c r="G3715">
        <v>3333333</v>
      </c>
      <c r="H3715">
        <v>0</v>
      </c>
      <c r="I3715">
        <v>0</v>
      </c>
      <c r="J3715">
        <v>0</v>
      </c>
      <c r="K3715">
        <v>0</v>
      </c>
      <c r="L3715">
        <v>0</v>
      </c>
      <c r="M3715">
        <v>0</v>
      </c>
    </row>
    <row r="3716" spans="2:13" x14ac:dyDescent="0.2">
      <c r="B3716">
        <v>0</v>
      </c>
      <c r="C3716">
        <v>0</v>
      </c>
      <c r="D3716">
        <v>0</v>
      </c>
      <c r="E3716">
        <v>0</v>
      </c>
      <c r="F3716">
        <v>0</v>
      </c>
      <c r="G3716">
        <v>3333333</v>
      </c>
      <c r="H3716">
        <v>0</v>
      </c>
      <c r="I3716">
        <v>0</v>
      </c>
      <c r="J3716">
        <v>0</v>
      </c>
      <c r="K3716">
        <v>0</v>
      </c>
      <c r="L3716">
        <v>0</v>
      </c>
      <c r="M3716">
        <v>0</v>
      </c>
    </row>
    <row r="3717" spans="2:13" x14ac:dyDescent="0.2">
      <c r="B3717">
        <v>0</v>
      </c>
      <c r="C3717">
        <v>0</v>
      </c>
      <c r="D3717">
        <v>0</v>
      </c>
      <c r="E3717">
        <v>0</v>
      </c>
      <c r="F3717">
        <v>0</v>
      </c>
      <c r="G3717">
        <v>3333333</v>
      </c>
      <c r="H3717">
        <v>0</v>
      </c>
      <c r="I3717">
        <v>0</v>
      </c>
      <c r="J3717">
        <v>0</v>
      </c>
      <c r="K3717">
        <v>0</v>
      </c>
      <c r="L3717">
        <v>0</v>
      </c>
      <c r="M3717">
        <v>0</v>
      </c>
    </row>
    <row r="3718" spans="2:13" x14ac:dyDescent="0.2">
      <c r="B3718">
        <v>0</v>
      </c>
      <c r="C3718">
        <v>0</v>
      </c>
      <c r="D3718">
        <v>0</v>
      </c>
      <c r="E3718">
        <v>0</v>
      </c>
      <c r="F3718">
        <v>0</v>
      </c>
      <c r="G3718">
        <v>3333333</v>
      </c>
      <c r="H3718">
        <v>0</v>
      </c>
      <c r="I3718">
        <v>0</v>
      </c>
      <c r="J3718">
        <v>0</v>
      </c>
      <c r="K3718">
        <v>0</v>
      </c>
      <c r="L3718">
        <v>0</v>
      </c>
      <c r="M3718">
        <v>0</v>
      </c>
    </row>
    <row r="3719" spans="2:13" x14ac:dyDescent="0.2">
      <c r="B3719">
        <v>0</v>
      </c>
      <c r="C3719">
        <v>0</v>
      </c>
      <c r="D3719">
        <v>0</v>
      </c>
      <c r="E3719">
        <v>0</v>
      </c>
      <c r="F3719">
        <v>0</v>
      </c>
      <c r="G3719">
        <v>3333333</v>
      </c>
      <c r="H3719">
        <v>0</v>
      </c>
      <c r="I3719">
        <v>0</v>
      </c>
      <c r="J3719">
        <v>0</v>
      </c>
      <c r="K3719">
        <v>0</v>
      </c>
      <c r="L3719">
        <v>0</v>
      </c>
      <c r="M3719">
        <v>0</v>
      </c>
    </row>
    <row r="3720" spans="2:13" x14ac:dyDescent="0.2">
      <c r="B3720">
        <v>0</v>
      </c>
      <c r="C3720">
        <v>0</v>
      </c>
      <c r="D3720">
        <v>0</v>
      </c>
      <c r="E3720">
        <v>0</v>
      </c>
      <c r="F3720">
        <v>0</v>
      </c>
      <c r="G3720">
        <v>3333333</v>
      </c>
      <c r="H3720">
        <v>0</v>
      </c>
      <c r="I3720">
        <v>0</v>
      </c>
      <c r="J3720">
        <v>0</v>
      </c>
      <c r="K3720">
        <v>0</v>
      </c>
      <c r="L3720">
        <v>0</v>
      </c>
      <c r="M3720">
        <v>0</v>
      </c>
    </row>
    <row r="3721" spans="2:13" x14ac:dyDescent="0.2">
      <c r="B3721">
        <v>0</v>
      </c>
      <c r="C3721">
        <v>0</v>
      </c>
      <c r="D3721">
        <v>0</v>
      </c>
      <c r="E3721">
        <v>0</v>
      </c>
      <c r="F3721">
        <v>0</v>
      </c>
      <c r="G3721">
        <v>3333333</v>
      </c>
      <c r="H3721">
        <v>0</v>
      </c>
      <c r="I3721">
        <v>0</v>
      </c>
      <c r="J3721">
        <v>0</v>
      </c>
      <c r="K3721">
        <v>0</v>
      </c>
      <c r="L3721">
        <v>0</v>
      </c>
      <c r="M3721">
        <v>0</v>
      </c>
    </row>
    <row r="3722" spans="2:13" x14ac:dyDescent="0.2">
      <c r="B3722">
        <v>0</v>
      </c>
      <c r="C3722">
        <v>0</v>
      </c>
      <c r="D3722">
        <v>0</v>
      </c>
      <c r="E3722">
        <v>0</v>
      </c>
      <c r="F3722">
        <v>0</v>
      </c>
      <c r="G3722">
        <v>3333333</v>
      </c>
      <c r="H3722">
        <v>0</v>
      </c>
      <c r="I3722">
        <v>0</v>
      </c>
      <c r="J3722">
        <v>0</v>
      </c>
      <c r="K3722">
        <v>0</v>
      </c>
      <c r="L3722">
        <v>0</v>
      </c>
      <c r="M3722">
        <v>0</v>
      </c>
    </row>
    <row r="3723" spans="2:13" x14ac:dyDescent="0.2">
      <c r="B3723">
        <v>0</v>
      </c>
      <c r="C3723">
        <v>0</v>
      </c>
      <c r="D3723">
        <v>0</v>
      </c>
      <c r="E3723">
        <v>0</v>
      </c>
      <c r="F3723">
        <v>0</v>
      </c>
      <c r="G3723">
        <v>3333333</v>
      </c>
      <c r="H3723">
        <v>0</v>
      </c>
      <c r="I3723">
        <v>0</v>
      </c>
      <c r="J3723">
        <v>0</v>
      </c>
      <c r="K3723">
        <v>0</v>
      </c>
      <c r="L3723">
        <v>0</v>
      </c>
      <c r="M3723">
        <v>0</v>
      </c>
    </row>
    <row r="3724" spans="2:13" x14ac:dyDescent="0.2">
      <c r="B3724">
        <v>0</v>
      </c>
      <c r="C3724">
        <v>0</v>
      </c>
      <c r="D3724">
        <v>0</v>
      </c>
      <c r="E3724">
        <v>0</v>
      </c>
      <c r="F3724">
        <v>0</v>
      </c>
      <c r="G3724">
        <v>3333333</v>
      </c>
      <c r="H3724">
        <v>0</v>
      </c>
      <c r="I3724">
        <v>0</v>
      </c>
      <c r="J3724">
        <v>0</v>
      </c>
      <c r="K3724">
        <v>0</v>
      </c>
      <c r="L3724">
        <v>0</v>
      </c>
      <c r="M3724">
        <v>0</v>
      </c>
    </row>
    <row r="3725" spans="2:13" x14ac:dyDescent="0.2">
      <c r="B3725">
        <v>0</v>
      </c>
      <c r="C3725">
        <v>0</v>
      </c>
      <c r="D3725">
        <v>0</v>
      </c>
      <c r="E3725">
        <v>0</v>
      </c>
      <c r="F3725">
        <v>0</v>
      </c>
      <c r="G3725">
        <v>3333333</v>
      </c>
      <c r="H3725">
        <v>0</v>
      </c>
      <c r="I3725">
        <v>0</v>
      </c>
      <c r="J3725">
        <v>0</v>
      </c>
      <c r="K3725">
        <v>0</v>
      </c>
      <c r="L3725">
        <v>0</v>
      </c>
      <c r="M3725">
        <v>0</v>
      </c>
    </row>
    <row r="3726" spans="2:13" x14ac:dyDescent="0.2">
      <c r="B3726">
        <v>0</v>
      </c>
      <c r="C3726">
        <v>0</v>
      </c>
      <c r="D3726">
        <v>0</v>
      </c>
      <c r="E3726">
        <v>0</v>
      </c>
      <c r="F3726">
        <v>0</v>
      </c>
      <c r="G3726">
        <v>3333333</v>
      </c>
      <c r="H3726">
        <v>0</v>
      </c>
      <c r="I3726">
        <v>0</v>
      </c>
      <c r="J3726">
        <v>0</v>
      </c>
      <c r="K3726">
        <v>0</v>
      </c>
      <c r="L3726">
        <v>0</v>
      </c>
      <c r="M3726">
        <v>0</v>
      </c>
    </row>
    <row r="3727" spans="2:13" x14ac:dyDescent="0.2">
      <c r="B3727">
        <v>0</v>
      </c>
      <c r="C3727">
        <v>0</v>
      </c>
      <c r="D3727">
        <v>0</v>
      </c>
      <c r="E3727">
        <v>0</v>
      </c>
      <c r="F3727">
        <v>0</v>
      </c>
      <c r="G3727">
        <v>3333333</v>
      </c>
      <c r="H3727">
        <v>0</v>
      </c>
      <c r="I3727">
        <v>0</v>
      </c>
      <c r="J3727">
        <v>0</v>
      </c>
      <c r="K3727">
        <v>0</v>
      </c>
      <c r="L3727">
        <v>0</v>
      </c>
      <c r="M3727">
        <v>0</v>
      </c>
    </row>
    <row r="3728" spans="2:13" x14ac:dyDescent="0.2">
      <c r="B3728">
        <v>0</v>
      </c>
      <c r="C3728">
        <v>0</v>
      </c>
      <c r="D3728">
        <v>0</v>
      </c>
      <c r="E3728">
        <v>0</v>
      </c>
      <c r="F3728">
        <v>0</v>
      </c>
      <c r="G3728">
        <v>3333333</v>
      </c>
      <c r="H3728">
        <v>0</v>
      </c>
      <c r="I3728">
        <v>0</v>
      </c>
      <c r="J3728">
        <v>0</v>
      </c>
      <c r="K3728">
        <v>0</v>
      </c>
      <c r="L3728">
        <v>0</v>
      </c>
      <c r="M3728">
        <v>0</v>
      </c>
    </row>
    <row r="3729" spans="2:13" x14ac:dyDescent="0.2">
      <c r="B3729">
        <v>0</v>
      </c>
      <c r="C3729">
        <v>0</v>
      </c>
      <c r="D3729">
        <v>0</v>
      </c>
      <c r="E3729">
        <v>0</v>
      </c>
      <c r="F3729">
        <v>0</v>
      </c>
      <c r="G3729">
        <v>3333333</v>
      </c>
      <c r="H3729">
        <v>0</v>
      </c>
      <c r="I3729">
        <v>0</v>
      </c>
      <c r="J3729">
        <v>0</v>
      </c>
      <c r="K3729">
        <v>0</v>
      </c>
      <c r="L3729">
        <v>0</v>
      </c>
      <c r="M3729">
        <v>0</v>
      </c>
    </row>
    <row r="3730" spans="2:13" x14ac:dyDescent="0.2">
      <c r="B3730">
        <v>0</v>
      </c>
      <c r="C3730">
        <v>0</v>
      </c>
      <c r="D3730">
        <v>0</v>
      </c>
      <c r="E3730">
        <v>0</v>
      </c>
      <c r="F3730">
        <v>0</v>
      </c>
      <c r="G3730">
        <v>3333333</v>
      </c>
      <c r="H3730">
        <v>0</v>
      </c>
      <c r="I3730">
        <v>0</v>
      </c>
      <c r="J3730">
        <v>0</v>
      </c>
      <c r="K3730">
        <v>0</v>
      </c>
      <c r="L3730">
        <v>0</v>
      </c>
      <c r="M3730">
        <v>0</v>
      </c>
    </row>
    <row r="3731" spans="2:13" x14ac:dyDescent="0.2">
      <c r="B3731">
        <v>0</v>
      </c>
      <c r="C3731">
        <v>0</v>
      </c>
      <c r="D3731">
        <v>0</v>
      </c>
      <c r="E3731">
        <v>0</v>
      </c>
      <c r="F3731">
        <v>0</v>
      </c>
      <c r="G3731">
        <v>3333333</v>
      </c>
      <c r="H3731">
        <v>0</v>
      </c>
      <c r="I3731">
        <v>0</v>
      </c>
      <c r="J3731">
        <v>0</v>
      </c>
      <c r="K3731">
        <v>0</v>
      </c>
      <c r="L3731">
        <v>0</v>
      </c>
      <c r="M3731">
        <v>0</v>
      </c>
    </row>
    <row r="3732" spans="2:13" x14ac:dyDescent="0.2">
      <c r="B3732">
        <v>0</v>
      </c>
      <c r="C3732">
        <v>0</v>
      </c>
      <c r="D3732">
        <v>0</v>
      </c>
      <c r="E3732">
        <v>0</v>
      </c>
      <c r="F3732">
        <v>0</v>
      </c>
      <c r="G3732">
        <v>3333333</v>
      </c>
      <c r="H3732">
        <v>0</v>
      </c>
      <c r="I3732">
        <v>0</v>
      </c>
      <c r="J3732">
        <v>0</v>
      </c>
      <c r="K3732">
        <v>0</v>
      </c>
      <c r="L3732">
        <v>0</v>
      </c>
      <c r="M3732">
        <v>0</v>
      </c>
    </row>
    <row r="3733" spans="2:13" x14ac:dyDescent="0.2">
      <c r="B3733">
        <v>0</v>
      </c>
      <c r="C3733">
        <v>0</v>
      </c>
      <c r="D3733">
        <v>0</v>
      </c>
      <c r="E3733">
        <v>0</v>
      </c>
      <c r="F3733">
        <v>0</v>
      </c>
      <c r="G3733">
        <v>3333333</v>
      </c>
      <c r="H3733">
        <v>0</v>
      </c>
      <c r="I3733">
        <v>0</v>
      </c>
      <c r="J3733">
        <v>0</v>
      </c>
      <c r="K3733">
        <v>0</v>
      </c>
      <c r="L3733">
        <v>0</v>
      </c>
      <c r="M3733">
        <v>0</v>
      </c>
    </row>
    <row r="3734" spans="2:13" x14ac:dyDescent="0.2">
      <c r="B3734">
        <v>0</v>
      </c>
      <c r="C3734">
        <v>0</v>
      </c>
      <c r="D3734">
        <v>0</v>
      </c>
      <c r="E3734">
        <v>0</v>
      </c>
      <c r="F3734">
        <v>0</v>
      </c>
      <c r="G3734">
        <v>3333333</v>
      </c>
      <c r="H3734">
        <v>0</v>
      </c>
      <c r="I3734">
        <v>0</v>
      </c>
      <c r="J3734">
        <v>0</v>
      </c>
      <c r="K3734">
        <v>0</v>
      </c>
      <c r="L3734">
        <v>0</v>
      </c>
      <c r="M3734">
        <v>0</v>
      </c>
    </row>
    <row r="3735" spans="2:13" x14ac:dyDescent="0.2">
      <c r="B3735">
        <v>0</v>
      </c>
      <c r="C3735">
        <v>0</v>
      </c>
      <c r="D3735">
        <v>0</v>
      </c>
      <c r="E3735">
        <v>0</v>
      </c>
      <c r="F3735">
        <v>0</v>
      </c>
      <c r="G3735">
        <v>3333333</v>
      </c>
      <c r="H3735">
        <v>0</v>
      </c>
      <c r="I3735">
        <v>0</v>
      </c>
      <c r="J3735">
        <v>0</v>
      </c>
      <c r="K3735">
        <v>0</v>
      </c>
      <c r="L3735">
        <v>0</v>
      </c>
      <c r="M3735">
        <v>0</v>
      </c>
    </row>
    <row r="3736" spans="2:13" x14ac:dyDescent="0.2">
      <c r="B3736">
        <v>0</v>
      </c>
      <c r="C3736">
        <v>0</v>
      </c>
      <c r="D3736">
        <v>0</v>
      </c>
      <c r="E3736">
        <v>0</v>
      </c>
      <c r="F3736">
        <v>0</v>
      </c>
      <c r="G3736">
        <v>3333333</v>
      </c>
      <c r="H3736">
        <v>0</v>
      </c>
      <c r="I3736">
        <v>0</v>
      </c>
      <c r="J3736">
        <v>0</v>
      </c>
      <c r="K3736">
        <v>0</v>
      </c>
      <c r="L3736">
        <v>0</v>
      </c>
      <c r="M3736">
        <v>0</v>
      </c>
    </row>
    <row r="3737" spans="2:13" x14ac:dyDescent="0.2">
      <c r="B3737">
        <v>0</v>
      </c>
      <c r="C3737">
        <v>0</v>
      </c>
      <c r="D3737">
        <v>0</v>
      </c>
      <c r="E3737">
        <v>0</v>
      </c>
      <c r="F3737">
        <v>0</v>
      </c>
      <c r="G3737">
        <v>3333333</v>
      </c>
      <c r="H3737">
        <v>0</v>
      </c>
      <c r="I3737">
        <v>0</v>
      </c>
      <c r="J3737">
        <v>0</v>
      </c>
      <c r="K3737">
        <v>0</v>
      </c>
      <c r="L3737">
        <v>0</v>
      </c>
      <c r="M3737">
        <v>0</v>
      </c>
    </row>
    <row r="3738" spans="2:13" x14ac:dyDescent="0.2">
      <c r="B3738">
        <v>0</v>
      </c>
      <c r="C3738">
        <v>0</v>
      </c>
      <c r="D3738">
        <v>0</v>
      </c>
      <c r="E3738">
        <v>0</v>
      </c>
      <c r="F3738">
        <v>0</v>
      </c>
      <c r="G3738">
        <v>3333333</v>
      </c>
      <c r="H3738">
        <v>0</v>
      </c>
      <c r="I3738">
        <v>0</v>
      </c>
      <c r="J3738">
        <v>0</v>
      </c>
      <c r="K3738">
        <v>0</v>
      </c>
      <c r="L3738">
        <v>0</v>
      </c>
      <c r="M3738">
        <v>0</v>
      </c>
    </row>
    <row r="3739" spans="2:13" x14ac:dyDescent="0.2">
      <c r="B3739">
        <v>0</v>
      </c>
      <c r="C3739">
        <v>0</v>
      </c>
      <c r="D3739">
        <v>0</v>
      </c>
      <c r="E3739">
        <v>0</v>
      </c>
      <c r="F3739">
        <v>0</v>
      </c>
      <c r="G3739">
        <v>3333333</v>
      </c>
      <c r="H3739">
        <v>0</v>
      </c>
      <c r="I3739">
        <v>0</v>
      </c>
      <c r="J3739">
        <v>0</v>
      </c>
      <c r="K3739">
        <v>0</v>
      </c>
      <c r="L3739">
        <v>0</v>
      </c>
      <c r="M3739">
        <v>0</v>
      </c>
    </row>
    <row r="3740" spans="2:13" x14ac:dyDescent="0.2">
      <c r="B3740">
        <v>0</v>
      </c>
      <c r="C3740">
        <v>0</v>
      </c>
      <c r="D3740">
        <v>0</v>
      </c>
      <c r="E3740">
        <v>0</v>
      </c>
      <c r="F3740">
        <v>0</v>
      </c>
      <c r="G3740">
        <v>3333333</v>
      </c>
      <c r="H3740">
        <v>0</v>
      </c>
      <c r="I3740">
        <v>0</v>
      </c>
      <c r="J3740">
        <v>0</v>
      </c>
      <c r="K3740">
        <v>0</v>
      </c>
      <c r="L3740">
        <v>0</v>
      </c>
      <c r="M3740">
        <v>0</v>
      </c>
    </row>
    <row r="3741" spans="2:13" x14ac:dyDescent="0.2">
      <c r="B3741">
        <v>0</v>
      </c>
      <c r="C3741">
        <v>0</v>
      </c>
      <c r="D3741">
        <v>0</v>
      </c>
      <c r="E3741">
        <v>0</v>
      </c>
      <c r="F3741">
        <v>0</v>
      </c>
      <c r="G3741">
        <v>3333333</v>
      </c>
      <c r="H3741">
        <v>0</v>
      </c>
      <c r="I3741">
        <v>0</v>
      </c>
      <c r="J3741">
        <v>0</v>
      </c>
      <c r="K3741">
        <v>0</v>
      </c>
      <c r="L3741">
        <v>0</v>
      </c>
      <c r="M3741">
        <v>0</v>
      </c>
    </row>
    <row r="3742" spans="2:13" x14ac:dyDescent="0.2">
      <c r="B3742">
        <v>0</v>
      </c>
      <c r="C3742">
        <v>0</v>
      </c>
      <c r="D3742">
        <v>0</v>
      </c>
      <c r="E3742">
        <v>0</v>
      </c>
      <c r="F3742">
        <v>0</v>
      </c>
      <c r="G3742">
        <v>3333333</v>
      </c>
      <c r="H3742">
        <v>0</v>
      </c>
      <c r="I3742">
        <v>0</v>
      </c>
      <c r="J3742">
        <v>0</v>
      </c>
      <c r="K3742">
        <v>0</v>
      </c>
      <c r="L3742">
        <v>0</v>
      </c>
      <c r="M3742">
        <v>0</v>
      </c>
    </row>
    <row r="3743" spans="2:13" x14ac:dyDescent="0.2">
      <c r="B3743">
        <v>0</v>
      </c>
      <c r="C3743">
        <v>0</v>
      </c>
      <c r="D3743">
        <v>0</v>
      </c>
      <c r="E3743">
        <v>0</v>
      </c>
      <c r="F3743">
        <v>0</v>
      </c>
      <c r="G3743">
        <v>3333333</v>
      </c>
      <c r="H3743">
        <v>0</v>
      </c>
      <c r="I3743">
        <v>0</v>
      </c>
      <c r="J3743">
        <v>0</v>
      </c>
      <c r="K3743">
        <v>0</v>
      </c>
      <c r="L3743">
        <v>0</v>
      </c>
      <c r="M3743">
        <v>0</v>
      </c>
    </row>
    <row r="3744" spans="2:13" x14ac:dyDescent="0.2">
      <c r="B3744">
        <v>0</v>
      </c>
      <c r="C3744">
        <v>0</v>
      </c>
      <c r="D3744">
        <v>0</v>
      </c>
      <c r="E3744">
        <v>0</v>
      </c>
      <c r="F3744">
        <v>0</v>
      </c>
      <c r="G3744">
        <v>3333333</v>
      </c>
      <c r="H3744">
        <v>0</v>
      </c>
      <c r="I3744">
        <v>0</v>
      </c>
      <c r="J3744">
        <v>0</v>
      </c>
      <c r="K3744">
        <v>0</v>
      </c>
      <c r="L3744">
        <v>0</v>
      </c>
      <c r="M3744">
        <v>0</v>
      </c>
    </row>
    <row r="3745" spans="2:13" x14ac:dyDescent="0.2">
      <c r="B3745">
        <v>0</v>
      </c>
      <c r="C3745">
        <v>0</v>
      </c>
      <c r="D3745">
        <v>0</v>
      </c>
      <c r="E3745">
        <v>0</v>
      </c>
      <c r="F3745">
        <v>0</v>
      </c>
      <c r="G3745">
        <v>3333333</v>
      </c>
      <c r="H3745">
        <v>0</v>
      </c>
      <c r="I3745">
        <v>0</v>
      </c>
      <c r="J3745">
        <v>0</v>
      </c>
      <c r="K3745">
        <v>0</v>
      </c>
      <c r="L3745">
        <v>0</v>
      </c>
      <c r="M3745">
        <v>0</v>
      </c>
    </row>
    <row r="3746" spans="2:13" x14ac:dyDescent="0.2">
      <c r="B3746">
        <v>0</v>
      </c>
      <c r="C3746">
        <v>0</v>
      </c>
      <c r="D3746">
        <v>0</v>
      </c>
      <c r="E3746">
        <v>0</v>
      </c>
      <c r="F3746">
        <v>0</v>
      </c>
      <c r="G3746">
        <v>3333333</v>
      </c>
      <c r="H3746">
        <v>0</v>
      </c>
      <c r="I3746">
        <v>0</v>
      </c>
      <c r="J3746">
        <v>0</v>
      </c>
      <c r="K3746">
        <v>0</v>
      </c>
      <c r="L3746">
        <v>0</v>
      </c>
      <c r="M3746">
        <v>0</v>
      </c>
    </row>
    <row r="3747" spans="2:13" x14ac:dyDescent="0.2">
      <c r="B3747">
        <v>0</v>
      </c>
      <c r="C3747">
        <v>0</v>
      </c>
      <c r="D3747">
        <v>0</v>
      </c>
      <c r="E3747">
        <v>0</v>
      </c>
      <c r="F3747">
        <v>0</v>
      </c>
      <c r="G3747">
        <v>3333333</v>
      </c>
      <c r="H3747">
        <v>0</v>
      </c>
      <c r="I3747">
        <v>0</v>
      </c>
      <c r="J3747">
        <v>0</v>
      </c>
      <c r="K3747">
        <v>0</v>
      </c>
      <c r="L3747">
        <v>0</v>
      </c>
      <c r="M3747">
        <v>0</v>
      </c>
    </row>
    <row r="3748" spans="2:13" x14ac:dyDescent="0.2">
      <c r="B3748">
        <v>0</v>
      </c>
      <c r="C3748">
        <v>0</v>
      </c>
      <c r="D3748">
        <v>0</v>
      </c>
      <c r="E3748">
        <v>0</v>
      </c>
      <c r="F3748">
        <v>0</v>
      </c>
      <c r="G3748">
        <v>3333333</v>
      </c>
      <c r="H3748">
        <v>0</v>
      </c>
      <c r="I3748">
        <v>0</v>
      </c>
      <c r="J3748">
        <v>0</v>
      </c>
      <c r="K3748">
        <v>0</v>
      </c>
      <c r="L3748">
        <v>0</v>
      </c>
      <c r="M3748">
        <v>0</v>
      </c>
    </row>
    <row r="3749" spans="2:13" x14ac:dyDescent="0.2">
      <c r="B3749">
        <v>0</v>
      </c>
      <c r="C3749">
        <v>0</v>
      </c>
      <c r="D3749">
        <v>0</v>
      </c>
      <c r="E3749">
        <v>0</v>
      </c>
      <c r="F3749">
        <v>0</v>
      </c>
      <c r="G3749">
        <v>3333333</v>
      </c>
      <c r="H3749">
        <v>0</v>
      </c>
      <c r="I3749">
        <v>0</v>
      </c>
      <c r="J3749">
        <v>0</v>
      </c>
      <c r="K3749">
        <v>0</v>
      </c>
      <c r="L3749">
        <v>0</v>
      </c>
      <c r="M3749">
        <v>0</v>
      </c>
    </row>
    <row r="3750" spans="2:13" x14ac:dyDescent="0.2">
      <c r="B3750">
        <v>0</v>
      </c>
      <c r="C3750">
        <v>0</v>
      </c>
      <c r="D3750">
        <v>0</v>
      </c>
      <c r="E3750">
        <v>0</v>
      </c>
      <c r="F3750">
        <v>0</v>
      </c>
      <c r="G3750">
        <v>3333333</v>
      </c>
      <c r="H3750">
        <v>0</v>
      </c>
      <c r="I3750">
        <v>0</v>
      </c>
      <c r="J3750">
        <v>0</v>
      </c>
      <c r="K3750">
        <v>0</v>
      </c>
      <c r="L3750">
        <v>0</v>
      </c>
      <c r="M3750">
        <v>0</v>
      </c>
    </row>
    <row r="3751" spans="2:13" x14ac:dyDescent="0.2">
      <c r="B3751">
        <v>0</v>
      </c>
      <c r="C3751">
        <v>0</v>
      </c>
      <c r="D3751">
        <v>0</v>
      </c>
      <c r="E3751">
        <v>0</v>
      </c>
      <c r="F3751">
        <v>0</v>
      </c>
      <c r="G3751">
        <v>3333333</v>
      </c>
      <c r="H3751">
        <v>0</v>
      </c>
      <c r="I3751">
        <v>0</v>
      </c>
      <c r="J3751">
        <v>0</v>
      </c>
      <c r="K3751">
        <v>0</v>
      </c>
      <c r="L3751">
        <v>0</v>
      </c>
      <c r="M3751">
        <v>0</v>
      </c>
    </row>
    <row r="3752" spans="2:13" x14ac:dyDescent="0.2">
      <c r="B3752">
        <v>0</v>
      </c>
      <c r="C3752">
        <v>0</v>
      </c>
      <c r="D3752">
        <v>0</v>
      </c>
      <c r="E3752">
        <v>0</v>
      </c>
      <c r="F3752">
        <v>0</v>
      </c>
      <c r="G3752">
        <v>3333333</v>
      </c>
      <c r="H3752">
        <v>0</v>
      </c>
      <c r="I3752">
        <v>0</v>
      </c>
      <c r="J3752">
        <v>0</v>
      </c>
      <c r="K3752">
        <v>0</v>
      </c>
      <c r="L3752">
        <v>0</v>
      </c>
      <c r="M3752">
        <v>0</v>
      </c>
    </row>
    <row r="3753" spans="2:13" x14ac:dyDescent="0.2">
      <c r="B3753">
        <v>0</v>
      </c>
      <c r="C3753">
        <v>0</v>
      </c>
      <c r="D3753">
        <v>0</v>
      </c>
      <c r="E3753">
        <v>0</v>
      </c>
      <c r="F3753">
        <v>0</v>
      </c>
      <c r="G3753">
        <v>3333333</v>
      </c>
      <c r="H3753">
        <v>0</v>
      </c>
      <c r="I3753">
        <v>0</v>
      </c>
      <c r="J3753">
        <v>0</v>
      </c>
      <c r="K3753">
        <v>0</v>
      </c>
      <c r="L3753">
        <v>0</v>
      </c>
      <c r="M3753">
        <v>0</v>
      </c>
    </row>
    <row r="3754" spans="2:13" x14ac:dyDescent="0.2">
      <c r="B3754">
        <v>0</v>
      </c>
      <c r="C3754">
        <v>0</v>
      </c>
      <c r="D3754">
        <v>0</v>
      </c>
      <c r="E3754">
        <v>0</v>
      </c>
      <c r="F3754">
        <v>0</v>
      </c>
      <c r="G3754">
        <v>3333333</v>
      </c>
      <c r="H3754">
        <v>0</v>
      </c>
      <c r="I3754">
        <v>0</v>
      </c>
      <c r="J3754">
        <v>0</v>
      </c>
      <c r="K3754">
        <v>0</v>
      </c>
      <c r="L3754">
        <v>0</v>
      </c>
      <c r="M3754">
        <v>0</v>
      </c>
    </row>
    <row r="3755" spans="2:13" x14ac:dyDescent="0.2">
      <c r="B3755">
        <v>0</v>
      </c>
      <c r="C3755">
        <v>0</v>
      </c>
      <c r="D3755">
        <v>0</v>
      </c>
      <c r="E3755">
        <v>0</v>
      </c>
      <c r="F3755">
        <v>0</v>
      </c>
      <c r="G3755">
        <v>3333333</v>
      </c>
      <c r="H3755">
        <v>0</v>
      </c>
      <c r="I3755">
        <v>0</v>
      </c>
      <c r="J3755">
        <v>0</v>
      </c>
      <c r="K3755">
        <v>0</v>
      </c>
      <c r="L3755">
        <v>0</v>
      </c>
      <c r="M3755">
        <v>0</v>
      </c>
    </row>
    <row r="3756" spans="2:13" x14ac:dyDescent="0.2">
      <c r="B3756">
        <v>0</v>
      </c>
      <c r="C3756">
        <v>0</v>
      </c>
      <c r="D3756">
        <v>0</v>
      </c>
      <c r="E3756">
        <v>0</v>
      </c>
      <c r="F3756">
        <v>0</v>
      </c>
      <c r="G3756">
        <v>3333333</v>
      </c>
      <c r="H3756">
        <v>0</v>
      </c>
      <c r="I3756">
        <v>0</v>
      </c>
      <c r="J3756">
        <v>0</v>
      </c>
      <c r="K3756">
        <v>0</v>
      </c>
      <c r="L3756">
        <v>0</v>
      </c>
      <c r="M3756">
        <v>0</v>
      </c>
    </row>
    <row r="3757" spans="2:13" x14ac:dyDescent="0.2">
      <c r="B3757">
        <v>0</v>
      </c>
      <c r="C3757">
        <v>0</v>
      </c>
      <c r="D3757">
        <v>0</v>
      </c>
      <c r="E3757">
        <v>0</v>
      </c>
      <c r="F3757">
        <v>0</v>
      </c>
      <c r="G3757">
        <v>3333333</v>
      </c>
      <c r="H3757">
        <v>0</v>
      </c>
      <c r="I3757">
        <v>0</v>
      </c>
      <c r="J3757">
        <v>0</v>
      </c>
      <c r="K3757">
        <v>0</v>
      </c>
      <c r="L3757">
        <v>0</v>
      </c>
      <c r="M3757">
        <v>0</v>
      </c>
    </row>
    <row r="3758" spans="2:13" x14ac:dyDescent="0.2">
      <c r="B3758">
        <v>0</v>
      </c>
      <c r="C3758">
        <v>0</v>
      </c>
      <c r="D3758">
        <v>0</v>
      </c>
      <c r="E3758">
        <v>0</v>
      </c>
      <c r="F3758">
        <v>0</v>
      </c>
      <c r="G3758">
        <v>3333333</v>
      </c>
      <c r="H3758">
        <v>0</v>
      </c>
      <c r="I3758">
        <v>0</v>
      </c>
      <c r="J3758">
        <v>0</v>
      </c>
      <c r="K3758">
        <v>0</v>
      </c>
      <c r="L3758">
        <v>0</v>
      </c>
      <c r="M3758">
        <v>0</v>
      </c>
    </row>
    <row r="3759" spans="2:13" x14ac:dyDescent="0.2">
      <c r="B3759">
        <v>0</v>
      </c>
      <c r="C3759">
        <v>0</v>
      </c>
      <c r="D3759">
        <v>0</v>
      </c>
      <c r="E3759">
        <v>0</v>
      </c>
      <c r="F3759">
        <v>0</v>
      </c>
      <c r="G3759">
        <v>3333333</v>
      </c>
      <c r="H3759">
        <v>0</v>
      </c>
      <c r="I3759">
        <v>0</v>
      </c>
      <c r="J3759">
        <v>0</v>
      </c>
      <c r="K3759">
        <v>0</v>
      </c>
      <c r="L3759">
        <v>0</v>
      </c>
      <c r="M3759">
        <v>0</v>
      </c>
    </row>
    <row r="3760" spans="2:13" x14ac:dyDescent="0.2">
      <c r="B3760">
        <v>0</v>
      </c>
      <c r="C3760">
        <v>0</v>
      </c>
      <c r="D3760">
        <v>0</v>
      </c>
      <c r="E3760">
        <v>0</v>
      </c>
      <c r="F3760">
        <v>0</v>
      </c>
      <c r="G3760">
        <v>3333333</v>
      </c>
      <c r="H3760">
        <v>0</v>
      </c>
      <c r="I3760">
        <v>0</v>
      </c>
      <c r="J3760">
        <v>0</v>
      </c>
      <c r="K3760">
        <v>0</v>
      </c>
      <c r="L3760">
        <v>0</v>
      </c>
      <c r="M3760">
        <v>0</v>
      </c>
    </row>
    <row r="3761" spans="2:13" x14ac:dyDescent="0.2">
      <c r="B3761">
        <v>0</v>
      </c>
      <c r="C3761">
        <v>0</v>
      </c>
      <c r="D3761">
        <v>0</v>
      </c>
      <c r="E3761">
        <v>0</v>
      </c>
      <c r="F3761">
        <v>0</v>
      </c>
      <c r="G3761">
        <v>3333333</v>
      </c>
      <c r="H3761">
        <v>0</v>
      </c>
      <c r="I3761">
        <v>0</v>
      </c>
      <c r="J3761">
        <v>0</v>
      </c>
      <c r="K3761">
        <v>0</v>
      </c>
      <c r="L3761">
        <v>0</v>
      </c>
      <c r="M3761">
        <v>0</v>
      </c>
    </row>
    <row r="3762" spans="2:13" x14ac:dyDescent="0.2">
      <c r="B3762">
        <v>0</v>
      </c>
      <c r="C3762">
        <v>0</v>
      </c>
      <c r="D3762">
        <v>0</v>
      </c>
      <c r="E3762">
        <v>0</v>
      </c>
      <c r="F3762">
        <v>0</v>
      </c>
      <c r="G3762">
        <v>3333333</v>
      </c>
      <c r="H3762">
        <v>0</v>
      </c>
      <c r="I3762">
        <v>0</v>
      </c>
      <c r="J3762">
        <v>0</v>
      </c>
      <c r="K3762">
        <v>0</v>
      </c>
      <c r="L3762">
        <v>0</v>
      </c>
      <c r="M3762">
        <v>0</v>
      </c>
    </row>
    <row r="3763" spans="2:13" x14ac:dyDescent="0.2">
      <c r="B3763">
        <v>0</v>
      </c>
      <c r="C3763">
        <v>0</v>
      </c>
      <c r="D3763">
        <v>0</v>
      </c>
      <c r="E3763">
        <v>0</v>
      </c>
      <c r="F3763">
        <v>0</v>
      </c>
      <c r="G3763">
        <v>3333333</v>
      </c>
      <c r="H3763">
        <v>0</v>
      </c>
      <c r="I3763">
        <v>0</v>
      </c>
      <c r="J3763">
        <v>0</v>
      </c>
      <c r="K3763">
        <v>0</v>
      </c>
      <c r="L3763">
        <v>0</v>
      </c>
      <c r="M3763">
        <v>0</v>
      </c>
    </row>
    <row r="3764" spans="2:13" x14ac:dyDescent="0.2">
      <c r="B3764">
        <v>0</v>
      </c>
      <c r="C3764">
        <v>0</v>
      </c>
      <c r="D3764">
        <v>0</v>
      </c>
      <c r="E3764">
        <v>0</v>
      </c>
      <c r="F3764">
        <v>0</v>
      </c>
      <c r="G3764">
        <v>3333333</v>
      </c>
      <c r="H3764">
        <v>0</v>
      </c>
      <c r="I3764">
        <v>0</v>
      </c>
      <c r="J3764">
        <v>0</v>
      </c>
      <c r="K3764">
        <v>0</v>
      </c>
      <c r="L3764">
        <v>0</v>
      </c>
      <c r="M3764">
        <v>0</v>
      </c>
    </row>
    <row r="3765" spans="2:13" x14ac:dyDescent="0.2">
      <c r="B3765">
        <v>0</v>
      </c>
      <c r="C3765">
        <v>0</v>
      </c>
      <c r="D3765">
        <v>0</v>
      </c>
      <c r="E3765">
        <v>0</v>
      </c>
      <c r="F3765">
        <v>0</v>
      </c>
      <c r="G3765">
        <v>3333333</v>
      </c>
      <c r="H3765">
        <v>0</v>
      </c>
      <c r="I3765">
        <v>0</v>
      </c>
      <c r="J3765">
        <v>0</v>
      </c>
      <c r="K3765">
        <v>0</v>
      </c>
      <c r="L3765">
        <v>0</v>
      </c>
      <c r="M3765">
        <v>0</v>
      </c>
    </row>
    <row r="3766" spans="2:13" x14ac:dyDescent="0.2">
      <c r="B3766">
        <v>0</v>
      </c>
      <c r="C3766">
        <v>0</v>
      </c>
      <c r="D3766">
        <v>0</v>
      </c>
      <c r="E3766">
        <v>0</v>
      </c>
      <c r="F3766">
        <v>0</v>
      </c>
      <c r="G3766">
        <v>3333333</v>
      </c>
      <c r="H3766">
        <v>0</v>
      </c>
      <c r="I3766">
        <v>0</v>
      </c>
      <c r="J3766">
        <v>0</v>
      </c>
      <c r="K3766">
        <v>0</v>
      </c>
      <c r="L3766">
        <v>0</v>
      </c>
      <c r="M3766">
        <v>0</v>
      </c>
    </row>
    <row r="3767" spans="2:13" x14ac:dyDescent="0.2">
      <c r="B3767">
        <v>0</v>
      </c>
      <c r="C3767">
        <v>0</v>
      </c>
      <c r="D3767">
        <v>0</v>
      </c>
      <c r="E3767">
        <v>0</v>
      </c>
      <c r="F3767">
        <v>0</v>
      </c>
      <c r="G3767">
        <v>3333333</v>
      </c>
      <c r="H3767">
        <v>0</v>
      </c>
      <c r="I3767">
        <v>0</v>
      </c>
      <c r="J3767">
        <v>0</v>
      </c>
      <c r="K3767">
        <v>0</v>
      </c>
      <c r="L3767">
        <v>0</v>
      </c>
      <c r="M3767">
        <v>0</v>
      </c>
    </row>
    <row r="3768" spans="2:13" x14ac:dyDescent="0.2">
      <c r="B3768">
        <v>0</v>
      </c>
      <c r="C3768">
        <v>0</v>
      </c>
      <c r="D3768">
        <v>0</v>
      </c>
      <c r="E3768">
        <v>0</v>
      </c>
      <c r="F3768">
        <v>0</v>
      </c>
      <c r="G3768">
        <v>3333333</v>
      </c>
      <c r="H3768">
        <v>0</v>
      </c>
      <c r="I3768">
        <v>0</v>
      </c>
      <c r="J3768">
        <v>0</v>
      </c>
      <c r="K3768">
        <v>0</v>
      </c>
      <c r="L3768">
        <v>0</v>
      </c>
      <c r="M3768">
        <v>0</v>
      </c>
    </row>
    <row r="3769" spans="2:13" x14ac:dyDescent="0.2">
      <c r="B3769">
        <v>0</v>
      </c>
      <c r="C3769">
        <v>0</v>
      </c>
      <c r="D3769">
        <v>0</v>
      </c>
      <c r="E3769">
        <v>0</v>
      </c>
      <c r="F3769">
        <v>0</v>
      </c>
      <c r="G3769">
        <v>3333333</v>
      </c>
      <c r="H3769">
        <v>0</v>
      </c>
      <c r="I3769">
        <v>0</v>
      </c>
      <c r="J3769">
        <v>0</v>
      </c>
      <c r="K3769">
        <v>0</v>
      </c>
      <c r="L3769">
        <v>0</v>
      </c>
      <c r="M3769">
        <v>0</v>
      </c>
    </row>
    <row r="3770" spans="2:13" x14ac:dyDescent="0.2">
      <c r="B3770">
        <v>0</v>
      </c>
      <c r="C3770">
        <v>0</v>
      </c>
      <c r="D3770">
        <v>0</v>
      </c>
      <c r="E3770">
        <v>0</v>
      </c>
      <c r="F3770">
        <v>0</v>
      </c>
      <c r="G3770">
        <v>3333333</v>
      </c>
      <c r="H3770">
        <v>0</v>
      </c>
      <c r="I3770">
        <v>0</v>
      </c>
      <c r="J3770">
        <v>0</v>
      </c>
      <c r="K3770">
        <v>0</v>
      </c>
      <c r="L3770">
        <v>0</v>
      </c>
      <c r="M3770">
        <v>0</v>
      </c>
    </row>
    <row r="3771" spans="2:13" x14ac:dyDescent="0.2">
      <c r="B3771">
        <v>0</v>
      </c>
      <c r="C3771">
        <v>0</v>
      </c>
      <c r="D3771">
        <v>0</v>
      </c>
      <c r="E3771">
        <v>0</v>
      </c>
      <c r="F3771">
        <v>0</v>
      </c>
      <c r="G3771">
        <v>3333333</v>
      </c>
      <c r="H3771">
        <v>0</v>
      </c>
      <c r="I3771">
        <v>0</v>
      </c>
      <c r="J3771">
        <v>0</v>
      </c>
      <c r="K3771">
        <v>0</v>
      </c>
      <c r="L3771">
        <v>0</v>
      </c>
      <c r="M3771">
        <v>0</v>
      </c>
    </row>
    <row r="3772" spans="2:13" x14ac:dyDescent="0.2">
      <c r="B3772">
        <v>0</v>
      </c>
      <c r="C3772">
        <v>0</v>
      </c>
      <c r="D3772">
        <v>0</v>
      </c>
      <c r="E3772">
        <v>0</v>
      </c>
      <c r="F3772">
        <v>0</v>
      </c>
      <c r="G3772">
        <v>3333333</v>
      </c>
      <c r="H3772">
        <v>0</v>
      </c>
      <c r="I3772">
        <v>0</v>
      </c>
      <c r="J3772">
        <v>0</v>
      </c>
      <c r="K3772">
        <v>0</v>
      </c>
      <c r="L3772">
        <v>0</v>
      </c>
      <c r="M3772">
        <v>0</v>
      </c>
    </row>
    <row r="3773" spans="2:13" x14ac:dyDescent="0.2">
      <c r="B3773">
        <v>0</v>
      </c>
      <c r="C3773">
        <v>0</v>
      </c>
      <c r="D3773">
        <v>0</v>
      </c>
      <c r="E3773">
        <v>0</v>
      </c>
      <c r="F3773">
        <v>0</v>
      </c>
      <c r="G3773">
        <v>3333333</v>
      </c>
      <c r="H3773">
        <v>0</v>
      </c>
      <c r="I3773">
        <v>0</v>
      </c>
      <c r="J3773">
        <v>0</v>
      </c>
      <c r="K3773">
        <v>0</v>
      </c>
      <c r="L3773">
        <v>0</v>
      </c>
      <c r="M3773">
        <v>0</v>
      </c>
    </row>
    <row r="3774" spans="2:13" x14ac:dyDescent="0.2">
      <c r="B3774">
        <v>0</v>
      </c>
      <c r="C3774">
        <v>0</v>
      </c>
      <c r="D3774">
        <v>0</v>
      </c>
      <c r="E3774">
        <v>0</v>
      </c>
      <c r="F3774">
        <v>0</v>
      </c>
      <c r="G3774">
        <v>3333333</v>
      </c>
      <c r="H3774">
        <v>0</v>
      </c>
      <c r="I3774">
        <v>0</v>
      </c>
      <c r="J3774">
        <v>0</v>
      </c>
      <c r="K3774">
        <v>0</v>
      </c>
      <c r="L3774">
        <v>0</v>
      </c>
      <c r="M3774">
        <v>0</v>
      </c>
    </row>
    <row r="3775" spans="2:13" x14ac:dyDescent="0.2">
      <c r="B3775">
        <v>0</v>
      </c>
      <c r="C3775">
        <v>0</v>
      </c>
      <c r="D3775">
        <v>0</v>
      </c>
      <c r="E3775">
        <v>0</v>
      </c>
      <c r="F3775">
        <v>0</v>
      </c>
      <c r="G3775">
        <v>3333333</v>
      </c>
      <c r="H3775">
        <v>0</v>
      </c>
      <c r="I3775">
        <v>0</v>
      </c>
      <c r="J3775">
        <v>0</v>
      </c>
      <c r="K3775">
        <v>0</v>
      </c>
      <c r="L3775">
        <v>0</v>
      </c>
      <c r="M3775">
        <v>0</v>
      </c>
    </row>
    <row r="3776" spans="2:13" x14ac:dyDescent="0.2">
      <c r="B3776">
        <v>0</v>
      </c>
      <c r="C3776">
        <v>0</v>
      </c>
      <c r="D3776">
        <v>0</v>
      </c>
      <c r="E3776">
        <v>0</v>
      </c>
      <c r="F3776">
        <v>0</v>
      </c>
      <c r="G3776">
        <v>3333333</v>
      </c>
      <c r="H3776">
        <v>0</v>
      </c>
      <c r="I3776">
        <v>0</v>
      </c>
      <c r="J3776">
        <v>0</v>
      </c>
      <c r="K3776">
        <v>0</v>
      </c>
      <c r="L3776">
        <v>0</v>
      </c>
      <c r="M3776">
        <v>0</v>
      </c>
    </row>
    <row r="3777" spans="2:13" x14ac:dyDescent="0.2">
      <c r="B3777">
        <v>0</v>
      </c>
      <c r="C3777">
        <v>0</v>
      </c>
      <c r="D3777">
        <v>0</v>
      </c>
      <c r="E3777">
        <v>0</v>
      </c>
      <c r="F3777">
        <v>0</v>
      </c>
      <c r="G3777">
        <v>3333333</v>
      </c>
      <c r="H3777">
        <v>0</v>
      </c>
      <c r="I3777">
        <v>0</v>
      </c>
      <c r="J3777">
        <v>0</v>
      </c>
      <c r="K3777">
        <v>0</v>
      </c>
      <c r="L3777">
        <v>0</v>
      </c>
      <c r="M3777">
        <v>0</v>
      </c>
    </row>
    <row r="3778" spans="2:13" x14ac:dyDescent="0.2">
      <c r="B3778">
        <v>0</v>
      </c>
      <c r="C3778">
        <v>0</v>
      </c>
      <c r="D3778">
        <v>0</v>
      </c>
      <c r="E3778">
        <v>0</v>
      </c>
      <c r="F3778">
        <v>0</v>
      </c>
      <c r="G3778">
        <v>3333333</v>
      </c>
      <c r="H3778">
        <v>0</v>
      </c>
      <c r="I3778">
        <v>0</v>
      </c>
      <c r="J3778">
        <v>0</v>
      </c>
      <c r="K3778">
        <v>0</v>
      </c>
      <c r="L3778">
        <v>0</v>
      </c>
      <c r="M3778">
        <v>0</v>
      </c>
    </row>
    <row r="3779" spans="2:13" x14ac:dyDescent="0.2">
      <c r="B3779">
        <v>0</v>
      </c>
      <c r="C3779">
        <v>0</v>
      </c>
      <c r="D3779">
        <v>0</v>
      </c>
      <c r="E3779">
        <v>0</v>
      </c>
      <c r="F3779">
        <v>0</v>
      </c>
      <c r="G3779">
        <v>3333333</v>
      </c>
      <c r="H3779">
        <v>0</v>
      </c>
      <c r="I3779">
        <v>0</v>
      </c>
      <c r="J3779">
        <v>0</v>
      </c>
      <c r="K3779">
        <v>0</v>
      </c>
      <c r="L3779">
        <v>0</v>
      </c>
      <c r="M3779">
        <v>0</v>
      </c>
    </row>
    <row r="3780" spans="2:13" x14ac:dyDescent="0.2">
      <c r="B3780">
        <v>0</v>
      </c>
      <c r="C3780">
        <v>0</v>
      </c>
      <c r="D3780">
        <v>0</v>
      </c>
      <c r="E3780">
        <v>0</v>
      </c>
      <c r="F3780">
        <v>0</v>
      </c>
      <c r="G3780">
        <v>3333333</v>
      </c>
      <c r="H3780">
        <v>0</v>
      </c>
      <c r="I3780">
        <v>0</v>
      </c>
      <c r="J3780">
        <v>0</v>
      </c>
      <c r="K3780">
        <v>0</v>
      </c>
      <c r="L3780">
        <v>0</v>
      </c>
      <c r="M3780">
        <v>0</v>
      </c>
    </row>
    <row r="3781" spans="2:13" x14ac:dyDescent="0.2">
      <c r="B3781">
        <v>0</v>
      </c>
      <c r="C3781">
        <v>0</v>
      </c>
      <c r="D3781">
        <v>0</v>
      </c>
      <c r="E3781">
        <v>0</v>
      </c>
      <c r="F3781">
        <v>0</v>
      </c>
      <c r="G3781">
        <v>3333333</v>
      </c>
      <c r="H3781">
        <v>0</v>
      </c>
      <c r="I3781">
        <v>0</v>
      </c>
      <c r="J3781">
        <v>0</v>
      </c>
      <c r="K3781">
        <v>0</v>
      </c>
      <c r="L3781">
        <v>0</v>
      </c>
      <c r="M3781">
        <v>0</v>
      </c>
    </row>
    <row r="3782" spans="2:13" x14ac:dyDescent="0.2">
      <c r="B3782">
        <v>0</v>
      </c>
      <c r="C3782">
        <v>0</v>
      </c>
      <c r="D3782">
        <v>0</v>
      </c>
      <c r="E3782">
        <v>0</v>
      </c>
      <c r="F3782">
        <v>0</v>
      </c>
      <c r="G3782">
        <v>3333333</v>
      </c>
      <c r="H3782">
        <v>0</v>
      </c>
      <c r="I3782">
        <v>0</v>
      </c>
      <c r="J3782">
        <v>0</v>
      </c>
      <c r="K3782">
        <v>0</v>
      </c>
      <c r="L3782">
        <v>0</v>
      </c>
      <c r="M3782">
        <v>0</v>
      </c>
    </row>
    <row r="3783" spans="2:13" x14ac:dyDescent="0.2">
      <c r="B3783">
        <v>0</v>
      </c>
      <c r="C3783">
        <v>0</v>
      </c>
      <c r="D3783">
        <v>0</v>
      </c>
      <c r="E3783">
        <v>0</v>
      </c>
      <c r="F3783">
        <v>0</v>
      </c>
      <c r="G3783">
        <v>3333333</v>
      </c>
      <c r="H3783">
        <v>0</v>
      </c>
      <c r="I3783">
        <v>0</v>
      </c>
      <c r="J3783">
        <v>0</v>
      </c>
      <c r="K3783">
        <v>0</v>
      </c>
      <c r="L3783">
        <v>0</v>
      </c>
      <c r="M3783">
        <v>0</v>
      </c>
    </row>
    <row r="3784" spans="2:13" x14ac:dyDescent="0.2">
      <c r="B3784">
        <v>0</v>
      </c>
      <c r="C3784">
        <v>0</v>
      </c>
      <c r="D3784">
        <v>0</v>
      </c>
      <c r="E3784">
        <v>0</v>
      </c>
      <c r="F3784">
        <v>0</v>
      </c>
      <c r="G3784">
        <v>3333333</v>
      </c>
      <c r="H3784">
        <v>0</v>
      </c>
      <c r="I3784">
        <v>0</v>
      </c>
      <c r="J3784">
        <v>0</v>
      </c>
      <c r="K3784">
        <v>0</v>
      </c>
      <c r="L3784">
        <v>0</v>
      </c>
      <c r="M3784">
        <v>0</v>
      </c>
    </row>
    <row r="3785" spans="2:13" x14ac:dyDescent="0.2">
      <c r="B3785">
        <v>0</v>
      </c>
      <c r="C3785">
        <v>0</v>
      </c>
      <c r="D3785">
        <v>0</v>
      </c>
      <c r="E3785">
        <v>0</v>
      </c>
      <c r="F3785">
        <v>0</v>
      </c>
      <c r="G3785">
        <v>3333333</v>
      </c>
      <c r="H3785">
        <v>0</v>
      </c>
      <c r="I3785">
        <v>0</v>
      </c>
      <c r="J3785">
        <v>0</v>
      </c>
      <c r="K3785">
        <v>0</v>
      </c>
      <c r="L3785">
        <v>0</v>
      </c>
      <c r="M3785">
        <v>0</v>
      </c>
    </row>
    <row r="3786" spans="2:13" x14ac:dyDescent="0.2">
      <c r="B3786">
        <v>0</v>
      </c>
      <c r="C3786">
        <v>0</v>
      </c>
      <c r="D3786">
        <v>0</v>
      </c>
      <c r="E3786">
        <v>0</v>
      </c>
      <c r="F3786">
        <v>0</v>
      </c>
      <c r="G3786">
        <v>3333333</v>
      </c>
      <c r="H3786">
        <v>0</v>
      </c>
      <c r="I3786">
        <v>0</v>
      </c>
      <c r="J3786">
        <v>0</v>
      </c>
      <c r="K3786">
        <v>0</v>
      </c>
      <c r="L3786">
        <v>0</v>
      </c>
      <c r="M3786">
        <v>0</v>
      </c>
    </row>
    <row r="3787" spans="2:13" x14ac:dyDescent="0.2">
      <c r="B3787">
        <v>0</v>
      </c>
      <c r="C3787">
        <v>0</v>
      </c>
      <c r="D3787">
        <v>0</v>
      </c>
      <c r="E3787">
        <v>0</v>
      </c>
      <c r="F3787">
        <v>0</v>
      </c>
      <c r="G3787">
        <v>3333333</v>
      </c>
      <c r="H3787">
        <v>0</v>
      </c>
      <c r="I3787">
        <v>0</v>
      </c>
      <c r="J3787">
        <v>0</v>
      </c>
      <c r="K3787">
        <v>0</v>
      </c>
      <c r="L3787">
        <v>0</v>
      </c>
      <c r="M3787">
        <v>0</v>
      </c>
    </row>
    <row r="3788" spans="2:13" x14ac:dyDescent="0.2">
      <c r="B3788">
        <v>0</v>
      </c>
      <c r="C3788">
        <v>0</v>
      </c>
      <c r="D3788">
        <v>0</v>
      </c>
      <c r="E3788">
        <v>0</v>
      </c>
      <c r="F3788">
        <v>0</v>
      </c>
      <c r="G3788">
        <v>3333333</v>
      </c>
      <c r="H3788">
        <v>0</v>
      </c>
      <c r="I3788">
        <v>0</v>
      </c>
      <c r="J3788">
        <v>0</v>
      </c>
      <c r="K3788">
        <v>0</v>
      </c>
      <c r="L3788">
        <v>0</v>
      </c>
      <c r="M3788">
        <v>0</v>
      </c>
    </row>
    <row r="3789" spans="2:13" x14ac:dyDescent="0.2">
      <c r="B3789">
        <v>0</v>
      </c>
      <c r="C3789">
        <v>0</v>
      </c>
      <c r="D3789">
        <v>0</v>
      </c>
      <c r="E3789">
        <v>0</v>
      </c>
      <c r="F3789">
        <v>0</v>
      </c>
      <c r="G3789">
        <v>3333333</v>
      </c>
      <c r="H3789">
        <v>0</v>
      </c>
      <c r="I3789">
        <v>0</v>
      </c>
      <c r="J3789">
        <v>0</v>
      </c>
      <c r="K3789">
        <v>0</v>
      </c>
      <c r="L3789">
        <v>0</v>
      </c>
      <c r="M3789">
        <v>0</v>
      </c>
    </row>
    <row r="3790" spans="2:13" x14ac:dyDescent="0.2">
      <c r="B3790">
        <v>0</v>
      </c>
      <c r="C3790">
        <v>0</v>
      </c>
      <c r="D3790">
        <v>0</v>
      </c>
      <c r="E3790">
        <v>0</v>
      </c>
      <c r="F3790">
        <v>0</v>
      </c>
      <c r="G3790">
        <v>3333333</v>
      </c>
      <c r="H3790">
        <v>0</v>
      </c>
      <c r="I3790">
        <v>0</v>
      </c>
      <c r="J3790">
        <v>0</v>
      </c>
      <c r="K3790">
        <v>0</v>
      </c>
      <c r="L3790">
        <v>0</v>
      </c>
      <c r="M3790">
        <v>0</v>
      </c>
    </row>
    <row r="3791" spans="2:13" x14ac:dyDescent="0.2">
      <c r="B3791">
        <v>0</v>
      </c>
      <c r="C3791">
        <v>0</v>
      </c>
      <c r="D3791">
        <v>0</v>
      </c>
      <c r="E3791">
        <v>0</v>
      </c>
      <c r="F3791">
        <v>0</v>
      </c>
      <c r="G3791">
        <v>3333333</v>
      </c>
      <c r="H3791">
        <v>0</v>
      </c>
      <c r="I3791">
        <v>0</v>
      </c>
      <c r="J3791">
        <v>0</v>
      </c>
      <c r="K3791">
        <v>0</v>
      </c>
      <c r="L3791">
        <v>0</v>
      </c>
      <c r="M3791">
        <v>0</v>
      </c>
    </row>
    <row r="3792" spans="2:13" x14ac:dyDescent="0.2">
      <c r="B3792">
        <v>0</v>
      </c>
      <c r="C3792">
        <v>0</v>
      </c>
      <c r="D3792">
        <v>0</v>
      </c>
      <c r="E3792">
        <v>0</v>
      </c>
      <c r="F3792">
        <v>0</v>
      </c>
      <c r="G3792">
        <v>3333333</v>
      </c>
      <c r="H3792">
        <v>0</v>
      </c>
      <c r="I3792">
        <v>0</v>
      </c>
      <c r="J3792">
        <v>0</v>
      </c>
      <c r="K3792">
        <v>0</v>
      </c>
      <c r="L3792">
        <v>0</v>
      </c>
      <c r="M3792">
        <v>0</v>
      </c>
    </row>
    <row r="3793" spans="2:13" x14ac:dyDescent="0.2">
      <c r="B3793">
        <v>0</v>
      </c>
      <c r="C3793">
        <v>0</v>
      </c>
      <c r="D3793">
        <v>0</v>
      </c>
      <c r="E3793">
        <v>0</v>
      </c>
      <c r="F3793">
        <v>0</v>
      </c>
      <c r="G3793">
        <v>3333333</v>
      </c>
      <c r="H3793">
        <v>0</v>
      </c>
      <c r="I3793">
        <v>0</v>
      </c>
      <c r="J3793">
        <v>0</v>
      </c>
      <c r="K3793">
        <v>0</v>
      </c>
      <c r="L3793">
        <v>0</v>
      </c>
      <c r="M3793">
        <v>0</v>
      </c>
    </row>
    <row r="3794" spans="2:13" x14ac:dyDescent="0.2">
      <c r="B3794">
        <v>0</v>
      </c>
      <c r="C3794">
        <v>0</v>
      </c>
      <c r="D3794">
        <v>0</v>
      </c>
      <c r="E3794">
        <v>0</v>
      </c>
      <c r="F3794">
        <v>0</v>
      </c>
      <c r="G3794">
        <v>3333333</v>
      </c>
      <c r="H3794">
        <v>0</v>
      </c>
      <c r="I3794">
        <v>0</v>
      </c>
      <c r="J3794">
        <v>0</v>
      </c>
      <c r="K3794">
        <v>0</v>
      </c>
      <c r="L3794">
        <v>0</v>
      </c>
      <c r="M3794">
        <v>0</v>
      </c>
    </row>
    <row r="3795" spans="2:13" x14ac:dyDescent="0.2">
      <c r="B3795">
        <v>0</v>
      </c>
      <c r="C3795">
        <v>0</v>
      </c>
      <c r="D3795">
        <v>0</v>
      </c>
      <c r="E3795">
        <v>0</v>
      </c>
      <c r="F3795">
        <v>0</v>
      </c>
      <c r="G3795">
        <v>3333333</v>
      </c>
      <c r="H3795">
        <v>0</v>
      </c>
      <c r="I3795">
        <v>0</v>
      </c>
      <c r="J3795">
        <v>0</v>
      </c>
      <c r="K3795">
        <v>0</v>
      </c>
      <c r="L3795">
        <v>0</v>
      </c>
      <c r="M3795">
        <v>0</v>
      </c>
    </row>
    <row r="3796" spans="2:13" x14ac:dyDescent="0.2">
      <c r="B3796">
        <v>0</v>
      </c>
      <c r="C3796">
        <v>0</v>
      </c>
      <c r="D3796">
        <v>0</v>
      </c>
      <c r="E3796">
        <v>0</v>
      </c>
      <c r="F3796">
        <v>0</v>
      </c>
      <c r="G3796">
        <v>3333333</v>
      </c>
      <c r="H3796">
        <v>0</v>
      </c>
      <c r="I3796">
        <v>0</v>
      </c>
      <c r="J3796">
        <v>0</v>
      </c>
      <c r="K3796">
        <v>0</v>
      </c>
      <c r="L3796">
        <v>0</v>
      </c>
      <c r="M3796">
        <v>0</v>
      </c>
    </row>
    <row r="3797" spans="2:13" x14ac:dyDescent="0.2">
      <c r="B3797">
        <v>0</v>
      </c>
      <c r="C3797">
        <v>0</v>
      </c>
      <c r="D3797">
        <v>0</v>
      </c>
      <c r="E3797">
        <v>0</v>
      </c>
      <c r="F3797">
        <v>0</v>
      </c>
      <c r="G3797">
        <v>3333333</v>
      </c>
      <c r="H3797">
        <v>0</v>
      </c>
      <c r="I3797">
        <v>0</v>
      </c>
      <c r="J3797">
        <v>0</v>
      </c>
      <c r="K3797">
        <v>0</v>
      </c>
      <c r="L3797">
        <v>0</v>
      </c>
      <c r="M3797">
        <v>0</v>
      </c>
    </row>
    <row r="3798" spans="2:13" x14ac:dyDescent="0.2">
      <c r="B3798">
        <v>0</v>
      </c>
      <c r="C3798">
        <v>0</v>
      </c>
      <c r="D3798">
        <v>0</v>
      </c>
      <c r="E3798">
        <v>0</v>
      </c>
      <c r="F3798">
        <v>0</v>
      </c>
      <c r="G3798">
        <v>3333333</v>
      </c>
      <c r="H3798">
        <v>0</v>
      </c>
      <c r="I3798">
        <v>0</v>
      </c>
      <c r="J3798">
        <v>0</v>
      </c>
      <c r="K3798">
        <v>0</v>
      </c>
      <c r="L3798">
        <v>0</v>
      </c>
      <c r="M3798">
        <v>0</v>
      </c>
    </row>
    <row r="3799" spans="2:13" x14ac:dyDescent="0.2">
      <c r="B3799">
        <v>0</v>
      </c>
      <c r="C3799">
        <v>0</v>
      </c>
      <c r="D3799">
        <v>0</v>
      </c>
      <c r="E3799">
        <v>0</v>
      </c>
      <c r="F3799">
        <v>0</v>
      </c>
      <c r="G3799">
        <v>3333333</v>
      </c>
      <c r="H3799">
        <v>0</v>
      </c>
      <c r="I3799">
        <v>0</v>
      </c>
      <c r="J3799">
        <v>0</v>
      </c>
      <c r="K3799">
        <v>0</v>
      </c>
      <c r="L3799">
        <v>0</v>
      </c>
      <c r="M3799">
        <v>0</v>
      </c>
    </row>
    <row r="3800" spans="2:13" x14ac:dyDescent="0.2">
      <c r="B3800">
        <v>0</v>
      </c>
      <c r="C3800">
        <v>0</v>
      </c>
      <c r="D3800">
        <v>0</v>
      </c>
      <c r="E3800">
        <v>0</v>
      </c>
      <c r="F3800">
        <v>0</v>
      </c>
      <c r="G3800">
        <v>3333333</v>
      </c>
      <c r="H3800">
        <v>0</v>
      </c>
      <c r="I3800">
        <v>0</v>
      </c>
      <c r="J3800">
        <v>0</v>
      </c>
      <c r="K3800">
        <v>0</v>
      </c>
      <c r="L3800">
        <v>0</v>
      </c>
      <c r="M3800">
        <v>0</v>
      </c>
    </row>
    <row r="3801" spans="2:13" x14ac:dyDescent="0.2">
      <c r="B3801">
        <v>0</v>
      </c>
      <c r="C3801">
        <v>0</v>
      </c>
      <c r="D3801">
        <v>0</v>
      </c>
      <c r="E3801">
        <v>0</v>
      </c>
      <c r="F3801">
        <v>0</v>
      </c>
      <c r="G3801">
        <v>3333333</v>
      </c>
      <c r="H3801">
        <v>0</v>
      </c>
      <c r="I3801">
        <v>0</v>
      </c>
      <c r="J3801">
        <v>0</v>
      </c>
      <c r="K3801">
        <v>0</v>
      </c>
      <c r="L3801">
        <v>0</v>
      </c>
      <c r="M3801">
        <v>0</v>
      </c>
    </row>
    <row r="3802" spans="2:13" x14ac:dyDescent="0.2">
      <c r="B3802">
        <v>0</v>
      </c>
      <c r="C3802">
        <v>0</v>
      </c>
      <c r="D3802">
        <v>0</v>
      </c>
      <c r="E3802">
        <v>0</v>
      </c>
      <c r="F3802">
        <v>0</v>
      </c>
      <c r="G3802">
        <v>3333333</v>
      </c>
      <c r="H3802">
        <v>0</v>
      </c>
      <c r="I3802">
        <v>0</v>
      </c>
      <c r="J3802">
        <v>0</v>
      </c>
      <c r="K3802">
        <v>0</v>
      </c>
      <c r="L3802">
        <v>0</v>
      </c>
      <c r="M3802">
        <v>0</v>
      </c>
    </row>
    <row r="3803" spans="2:13" x14ac:dyDescent="0.2">
      <c r="B3803">
        <v>0</v>
      </c>
      <c r="C3803">
        <v>0</v>
      </c>
      <c r="D3803">
        <v>0</v>
      </c>
      <c r="E3803">
        <v>0</v>
      </c>
      <c r="F3803">
        <v>0</v>
      </c>
      <c r="G3803">
        <v>3333333</v>
      </c>
      <c r="H3803">
        <v>0</v>
      </c>
      <c r="I3803">
        <v>0</v>
      </c>
      <c r="J3803">
        <v>0</v>
      </c>
      <c r="K3803">
        <v>0</v>
      </c>
      <c r="L3803">
        <v>0</v>
      </c>
      <c r="M3803">
        <v>0</v>
      </c>
    </row>
    <row r="3804" spans="2:13" x14ac:dyDescent="0.2">
      <c r="B3804">
        <v>0</v>
      </c>
      <c r="C3804">
        <v>0</v>
      </c>
      <c r="D3804">
        <v>0</v>
      </c>
      <c r="E3804">
        <v>0</v>
      </c>
      <c r="F3804">
        <v>0</v>
      </c>
      <c r="G3804">
        <v>3333333</v>
      </c>
      <c r="H3804">
        <v>0</v>
      </c>
      <c r="I3804">
        <v>0</v>
      </c>
      <c r="J3804">
        <v>0</v>
      </c>
      <c r="K3804">
        <v>0</v>
      </c>
      <c r="L3804">
        <v>0</v>
      </c>
      <c r="M3804">
        <v>0</v>
      </c>
    </row>
    <row r="3805" spans="2:13" x14ac:dyDescent="0.2">
      <c r="B3805">
        <v>0</v>
      </c>
      <c r="C3805">
        <v>0</v>
      </c>
      <c r="D3805">
        <v>0</v>
      </c>
      <c r="E3805">
        <v>0</v>
      </c>
      <c r="F3805">
        <v>0</v>
      </c>
      <c r="G3805">
        <v>3333333</v>
      </c>
      <c r="H3805">
        <v>0</v>
      </c>
      <c r="I3805">
        <v>0</v>
      </c>
      <c r="J3805">
        <v>0</v>
      </c>
      <c r="K3805">
        <v>0</v>
      </c>
      <c r="L3805">
        <v>0</v>
      </c>
      <c r="M3805">
        <v>0</v>
      </c>
    </row>
    <row r="3806" spans="2:13" x14ac:dyDescent="0.2">
      <c r="B3806">
        <v>0</v>
      </c>
      <c r="C3806">
        <v>0</v>
      </c>
      <c r="D3806">
        <v>0</v>
      </c>
      <c r="E3806">
        <v>0</v>
      </c>
      <c r="F3806">
        <v>0</v>
      </c>
      <c r="G3806">
        <v>3333333</v>
      </c>
      <c r="H3806">
        <v>0</v>
      </c>
      <c r="I3806">
        <v>0</v>
      </c>
      <c r="J3806">
        <v>0</v>
      </c>
      <c r="K3806">
        <v>0</v>
      </c>
      <c r="L3806">
        <v>0</v>
      </c>
      <c r="M3806">
        <v>0</v>
      </c>
    </row>
    <row r="3807" spans="2:13" x14ac:dyDescent="0.2">
      <c r="B3807">
        <v>0</v>
      </c>
      <c r="C3807">
        <v>0</v>
      </c>
      <c r="D3807">
        <v>0</v>
      </c>
      <c r="E3807">
        <v>0</v>
      </c>
      <c r="F3807">
        <v>0</v>
      </c>
      <c r="G3807">
        <v>3333333</v>
      </c>
      <c r="H3807">
        <v>0</v>
      </c>
      <c r="I3807">
        <v>0</v>
      </c>
      <c r="J3807">
        <v>0</v>
      </c>
      <c r="K3807">
        <v>0</v>
      </c>
      <c r="L3807">
        <v>0</v>
      </c>
      <c r="M3807">
        <v>0</v>
      </c>
    </row>
    <row r="3808" spans="2:13" x14ac:dyDescent="0.2">
      <c r="B3808">
        <v>0</v>
      </c>
      <c r="C3808">
        <v>0</v>
      </c>
      <c r="D3808">
        <v>0</v>
      </c>
      <c r="E3808">
        <v>0</v>
      </c>
      <c r="F3808">
        <v>0</v>
      </c>
      <c r="G3808">
        <v>3333333</v>
      </c>
      <c r="H3808">
        <v>0</v>
      </c>
      <c r="I3808">
        <v>0</v>
      </c>
      <c r="J3808">
        <v>0</v>
      </c>
      <c r="K3808">
        <v>0</v>
      </c>
      <c r="L3808">
        <v>0</v>
      </c>
      <c r="M3808">
        <v>0</v>
      </c>
    </row>
    <row r="3809" spans="2:13" x14ac:dyDescent="0.2">
      <c r="B3809">
        <v>0</v>
      </c>
      <c r="C3809">
        <v>0</v>
      </c>
      <c r="D3809">
        <v>0</v>
      </c>
      <c r="E3809">
        <v>0</v>
      </c>
      <c r="F3809">
        <v>0</v>
      </c>
      <c r="G3809">
        <v>3333333</v>
      </c>
      <c r="H3809">
        <v>0</v>
      </c>
      <c r="I3809">
        <v>0</v>
      </c>
      <c r="J3809">
        <v>0</v>
      </c>
      <c r="K3809">
        <v>0</v>
      </c>
      <c r="L3809">
        <v>0</v>
      </c>
      <c r="M3809">
        <v>0</v>
      </c>
    </row>
    <row r="3810" spans="2:13" x14ac:dyDescent="0.2">
      <c r="B3810">
        <v>0</v>
      </c>
      <c r="C3810">
        <v>0</v>
      </c>
      <c r="D3810">
        <v>0</v>
      </c>
      <c r="E3810">
        <v>0</v>
      </c>
      <c r="F3810">
        <v>0</v>
      </c>
      <c r="G3810">
        <v>3333333</v>
      </c>
      <c r="H3810">
        <v>0</v>
      </c>
      <c r="I3810">
        <v>0</v>
      </c>
      <c r="J3810">
        <v>0</v>
      </c>
      <c r="K3810">
        <v>0</v>
      </c>
      <c r="L3810">
        <v>0</v>
      </c>
      <c r="M3810">
        <v>0</v>
      </c>
    </row>
    <row r="3811" spans="2:13" x14ac:dyDescent="0.2">
      <c r="B3811">
        <v>0</v>
      </c>
      <c r="C3811">
        <v>0</v>
      </c>
      <c r="D3811">
        <v>0</v>
      </c>
      <c r="E3811">
        <v>0</v>
      </c>
      <c r="F3811">
        <v>0</v>
      </c>
      <c r="G3811">
        <v>3333333</v>
      </c>
      <c r="H3811">
        <v>0</v>
      </c>
      <c r="I3811">
        <v>0</v>
      </c>
      <c r="J3811">
        <v>0</v>
      </c>
      <c r="K3811">
        <v>0</v>
      </c>
      <c r="L3811">
        <v>0</v>
      </c>
      <c r="M3811">
        <v>0</v>
      </c>
    </row>
    <row r="3812" spans="2:13" x14ac:dyDescent="0.2">
      <c r="B3812">
        <v>0</v>
      </c>
      <c r="C3812">
        <v>0</v>
      </c>
      <c r="D3812">
        <v>0</v>
      </c>
      <c r="E3812">
        <v>0</v>
      </c>
      <c r="F3812">
        <v>0</v>
      </c>
      <c r="G3812">
        <v>3333333</v>
      </c>
      <c r="H3812">
        <v>0</v>
      </c>
      <c r="I3812">
        <v>0</v>
      </c>
      <c r="J3812">
        <v>0</v>
      </c>
      <c r="K3812">
        <v>0</v>
      </c>
      <c r="L3812">
        <v>0</v>
      </c>
      <c r="M3812">
        <v>0</v>
      </c>
    </row>
    <row r="3813" spans="2:13" x14ac:dyDescent="0.2">
      <c r="B3813">
        <v>0</v>
      </c>
      <c r="C3813">
        <v>0</v>
      </c>
      <c r="D3813">
        <v>0</v>
      </c>
      <c r="E3813">
        <v>0</v>
      </c>
      <c r="F3813">
        <v>0</v>
      </c>
      <c r="G3813">
        <v>3333333</v>
      </c>
      <c r="H3813">
        <v>0</v>
      </c>
      <c r="I3813">
        <v>0</v>
      </c>
      <c r="J3813">
        <v>0</v>
      </c>
      <c r="K3813">
        <v>0</v>
      </c>
      <c r="L3813">
        <v>0</v>
      </c>
      <c r="M3813">
        <v>0</v>
      </c>
    </row>
    <row r="3814" spans="2:13" x14ac:dyDescent="0.2">
      <c r="B3814">
        <v>0</v>
      </c>
      <c r="C3814">
        <v>0</v>
      </c>
      <c r="D3814">
        <v>0</v>
      </c>
      <c r="E3814">
        <v>0</v>
      </c>
      <c r="F3814">
        <v>0</v>
      </c>
      <c r="G3814">
        <v>3333333</v>
      </c>
      <c r="H3814">
        <v>0</v>
      </c>
      <c r="I3814">
        <v>0</v>
      </c>
      <c r="J3814">
        <v>0</v>
      </c>
      <c r="K3814">
        <v>0</v>
      </c>
      <c r="L3814">
        <v>0</v>
      </c>
      <c r="M3814">
        <v>0</v>
      </c>
    </row>
    <row r="3815" spans="2:13" x14ac:dyDescent="0.2">
      <c r="B3815">
        <v>0</v>
      </c>
      <c r="C3815">
        <v>0</v>
      </c>
      <c r="D3815">
        <v>0</v>
      </c>
      <c r="E3815">
        <v>0</v>
      </c>
      <c r="F3815">
        <v>0</v>
      </c>
      <c r="G3815">
        <v>3333333</v>
      </c>
      <c r="H3815">
        <v>0</v>
      </c>
      <c r="I3815">
        <v>0</v>
      </c>
      <c r="J3815">
        <v>0</v>
      </c>
      <c r="K3815">
        <v>0</v>
      </c>
      <c r="L3815">
        <v>0</v>
      </c>
      <c r="M3815">
        <v>0</v>
      </c>
    </row>
    <row r="3816" spans="2:13" x14ac:dyDescent="0.2">
      <c r="B3816">
        <v>0</v>
      </c>
      <c r="C3816">
        <v>0</v>
      </c>
      <c r="D3816">
        <v>0</v>
      </c>
      <c r="E3816">
        <v>0</v>
      </c>
      <c r="F3816">
        <v>0</v>
      </c>
      <c r="G3816">
        <v>3333333</v>
      </c>
      <c r="H3816">
        <v>0</v>
      </c>
      <c r="I3816">
        <v>0</v>
      </c>
      <c r="J3816">
        <v>0</v>
      </c>
      <c r="K3816">
        <v>0</v>
      </c>
      <c r="L3816">
        <v>0</v>
      </c>
      <c r="M3816">
        <v>0</v>
      </c>
    </row>
    <row r="3817" spans="2:13" x14ac:dyDescent="0.2">
      <c r="B3817">
        <v>0</v>
      </c>
      <c r="C3817">
        <v>0</v>
      </c>
      <c r="D3817">
        <v>0</v>
      </c>
      <c r="E3817">
        <v>0</v>
      </c>
      <c r="F3817">
        <v>0</v>
      </c>
      <c r="G3817">
        <v>3333333</v>
      </c>
      <c r="H3817">
        <v>0</v>
      </c>
      <c r="I3817">
        <v>0</v>
      </c>
      <c r="J3817">
        <v>0</v>
      </c>
      <c r="K3817">
        <v>0</v>
      </c>
      <c r="L3817">
        <v>0</v>
      </c>
      <c r="M3817">
        <v>0</v>
      </c>
    </row>
    <row r="3818" spans="2:13" x14ac:dyDescent="0.2">
      <c r="B3818">
        <v>0</v>
      </c>
      <c r="C3818">
        <v>0</v>
      </c>
      <c r="D3818">
        <v>0</v>
      </c>
      <c r="E3818">
        <v>0</v>
      </c>
      <c r="F3818">
        <v>0</v>
      </c>
      <c r="G3818">
        <v>3333333</v>
      </c>
      <c r="H3818">
        <v>0</v>
      </c>
      <c r="I3818">
        <v>0</v>
      </c>
      <c r="J3818">
        <v>0</v>
      </c>
      <c r="K3818">
        <v>0</v>
      </c>
      <c r="L3818">
        <v>0</v>
      </c>
      <c r="M3818">
        <v>0</v>
      </c>
    </row>
    <row r="3819" spans="2:13" x14ac:dyDescent="0.2">
      <c r="B3819">
        <v>0</v>
      </c>
      <c r="C3819">
        <v>0</v>
      </c>
      <c r="D3819">
        <v>0</v>
      </c>
      <c r="E3819">
        <v>0</v>
      </c>
      <c r="F3819">
        <v>0</v>
      </c>
      <c r="G3819">
        <v>3333333</v>
      </c>
      <c r="H3819">
        <v>0</v>
      </c>
      <c r="I3819">
        <v>0</v>
      </c>
      <c r="J3819">
        <v>0</v>
      </c>
      <c r="K3819">
        <v>0</v>
      </c>
      <c r="L3819">
        <v>0</v>
      </c>
      <c r="M3819">
        <v>0</v>
      </c>
    </row>
    <row r="3820" spans="2:13" x14ac:dyDescent="0.2">
      <c r="B3820">
        <v>0</v>
      </c>
      <c r="C3820">
        <v>0</v>
      </c>
      <c r="D3820">
        <v>0</v>
      </c>
      <c r="E3820">
        <v>0</v>
      </c>
      <c r="F3820">
        <v>0</v>
      </c>
      <c r="G3820">
        <v>3333333</v>
      </c>
      <c r="H3820">
        <v>0</v>
      </c>
      <c r="I3820">
        <v>0</v>
      </c>
      <c r="J3820">
        <v>0</v>
      </c>
      <c r="K3820">
        <v>0</v>
      </c>
      <c r="L3820">
        <v>0</v>
      </c>
      <c r="M3820">
        <v>0</v>
      </c>
    </row>
    <row r="3821" spans="2:13" x14ac:dyDescent="0.2">
      <c r="B3821">
        <v>0</v>
      </c>
      <c r="C3821">
        <v>0</v>
      </c>
      <c r="D3821">
        <v>0</v>
      </c>
      <c r="E3821">
        <v>0</v>
      </c>
      <c r="F3821">
        <v>0</v>
      </c>
      <c r="G3821">
        <v>3333333</v>
      </c>
      <c r="H3821">
        <v>0</v>
      </c>
      <c r="I3821">
        <v>0</v>
      </c>
      <c r="J3821">
        <v>0</v>
      </c>
      <c r="K3821">
        <v>0</v>
      </c>
      <c r="L3821">
        <v>0</v>
      </c>
      <c r="M3821">
        <v>0</v>
      </c>
    </row>
    <row r="3822" spans="2:13" x14ac:dyDescent="0.2">
      <c r="B3822">
        <v>0</v>
      </c>
      <c r="C3822">
        <v>0</v>
      </c>
      <c r="D3822">
        <v>0</v>
      </c>
      <c r="E3822">
        <v>0</v>
      </c>
      <c r="F3822">
        <v>0</v>
      </c>
      <c r="G3822">
        <v>3333333</v>
      </c>
      <c r="H3822">
        <v>0</v>
      </c>
      <c r="I3822">
        <v>0</v>
      </c>
      <c r="J3822">
        <v>0</v>
      </c>
      <c r="K3822">
        <v>0</v>
      </c>
      <c r="L3822">
        <v>0</v>
      </c>
      <c r="M3822">
        <v>0</v>
      </c>
    </row>
    <row r="3823" spans="2:13" x14ac:dyDescent="0.2">
      <c r="B3823">
        <v>0</v>
      </c>
      <c r="C3823">
        <v>0</v>
      </c>
      <c r="D3823">
        <v>0</v>
      </c>
      <c r="E3823">
        <v>0</v>
      </c>
      <c r="F3823">
        <v>0</v>
      </c>
      <c r="G3823">
        <v>3333333</v>
      </c>
      <c r="H3823">
        <v>0</v>
      </c>
      <c r="I3823">
        <v>0</v>
      </c>
      <c r="J3823">
        <v>0</v>
      </c>
      <c r="K3823">
        <v>0</v>
      </c>
      <c r="L3823">
        <v>0</v>
      </c>
      <c r="M3823">
        <v>0</v>
      </c>
    </row>
    <row r="3824" spans="2:13" x14ac:dyDescent="0.2">
      <c r="B3824">
        <v>0</v>
      </c>
      <c r="C3824">
        <v>0</v>
      </c>
      <c r="D3824">
        <v>0</v>
      </c>
      <c r="E3824">
        <v>0</v>
      </c>
      <c r="F3824">
        <v>0</v>
      </c>
      <c r="G3824">
        <v>3333333</v>
      </c>
      <c r="H3824">
        <v>0</v>
      </c>
      <c r="I3824">
        <v>0</v>
      </c>
      <c r="J3824">
        <v>0</v>
      </c>
      <c r="K3824">
        <v>0</v>
      </c>
      <c r="L3824">
        <v>0</v>
      </c>
      <c r="M3824">
        <v>0</v>
      </c>
    </row>
    <row r="3825" spans="2:13" x14ac:dyDescent="0.2">
      <c r="B3825">
        <v>0</v>
      </c>
      <c r="C3825">
        <v>0</v>
      </c>
      <c r="D3825">
        <v>0</v>
      </c>
      <c r="E3825">
        <v>0</v>
      </c>
      <c r="F3825">
        <v>0</v>
      </c>
      <c r="G3825">
        <v>3333333</v>
      </c>
      <c r="H3825">
        <v>0</v>
      </c>
      <c r="I3825">
        <v>0</v>
      </c>
      <c r="J3825">
        <v>0</v>
      </c>
      <c r="K3825">
        <v>0</v>
      </c>
      <c r="L3825">
        <v>0</v>
      </c>
      <c r="M3825">
        <v>0</v>
      </c>
    </row>
    <row r="3826" spans="2:13" x14ac:dyDescent="0.2">
      <c r="B3826">
        <v>0</v>
      </c>
      <c r="C3826">
        <v>0</v>
      </c>
      <c r="D3826">
        <v>0</v>
      </c>
      <c r="E3826">
        <v>0</v>
      </c>
      <c r="F3826">
        <v>0</v>
      </c>
      <c r="G3826">
        <v>3333333</v>
      </c>
      <c r="H3826">
        <v>0</v>
      </c>
      <c r="I3826">
        <v>0</v>
      </c>
      <c r="J3826">
        <v>0</v>
      </c>
      <c r="K3826">
        <v>0</v>
      </c>
      <c r="L3826">
        <v>0</v>
      </c>
      <c r="M3826">
        <v>0</v>
      </c>
    </row>
    <row r="3827" spans="2:13" x14ac:dyDescent="0.2">
      <c r="B3827">
        <v>0</v>
      </c>
      <c r="C3827">
        <v>0</v>
      </c>
      <c r="D3827">
        <v>0</v>
      </c>
      <c r="E3827">
        <v>0</v>
      </c>
      <c r="F3827">
        <v>0</v>
      </c>
      <c r="G3827">
        <v>3333333</v>
      </c>
      <c r="H3827">
        <v>0</v>
      </c>
      <c r="I3827">
        <v>0</v>
      </c>
      <c r="J3827">
        <v>0</v>
      </c>
      <c r="K3827">
        <v>0</v>
      </c>
      <c r="L3827">
        <v>0</v>
      </c>
      <c r="M3827">
        <v>0</v>
      </c>
    </row>
    <row r="3828" spans="2:13" x14ac:dyDescent="0.2">
      <c r="B3828">
        <v>0</v>
      </c>
      <c r="C3828">
        <v>0</v>
      </c>
      <c r="D3828">
        <v>0</v>
      </c>
      <c r="E3828">
        <v>0</v>
      </c>
      <c r="F3828">
        <v>0</v>
      </c>
      <c r="G3828">
        <v>3333333</v>
      </c>
      <c r="H3828">
        <v>0</v>
      </c>
      <c r="I3828">
        <v>0</v>
      </c>
      <c r="J3828">
        <v>0</v>
      </c>
      <c r="K3828">
        <v>0</v>
      </c>
      <c r="L3828">
        <v>0</v>
      </c>
      <c r="M3828">
        <v>0</v>
      </c>
    </row>
    <row r="3829" spans="2:13" x14ac:dyDescent="0.2">
      <c r="B3829">
        <v>0</v>
      </c>
      <c r="C3829">
        <v>0</v>
      </c>
      <c r="D3829">
        <v>0</v>
      </c>
      <c r="E3829">
        <v>0</v>
      </c>
      <c r="F3829">
        <v>0</v>
      </c>
      <c r="G3829">
        <v>3333333</v>
      </c>
      <c r="H3829">
        <v>0</v>
      </c>
      <c r="I3829">
        <v>0</v>
      </c>
      <c r="J3829">
        <v>0</v>
      </c>
      <c r="K3829">
        <v>0</v>
      </c>
      <c r="L3829">
        <v>0</v>
      </c>
      <c r="M3829">
        <v>0</v>
      </c>
    </row>
    <row r="3830" spans="2:13" x14ac:dyDescent="0.2">
      <c r="B3830">
        <v>0</v>
      </c>
      <c r="C3830">
        <v>0</v>
      </c>
      <c r="D3830">
        <v>0</v>
      </c>
      <c r="E3830">
        <v>0</v>
      </c>
      <c r="F3830">
        <v>0</v>
      </c>
      <c r="G3830">
        <v>3333333</v>
      </c>
      <c r="H3830">
        <v>0</v>
      </c>
      <c r="I3830">
        <v>0</v>
      </c>
      <c r="J3830">
        <v>0</v>
      </c>
      <c r="K3830">
        <v>0</v>
      </c>
      <c r="L3830">
        <v>0</v>
      </c>
      <c r="M3830">
        <v>0</v>
      </c>
    </row>
    <row r="3831" spans="2:13" x14ac:dyDescent="0.2">
      <c r="B3831">
        <v>0</v>
      </c>
      <c r="C3831">
        <v>0</v>
      </c>
      <c r="D3831">
        <v>0</v>
      </c>
      <c r="E3831">
        <v>0</v>
      </c>
      <c r="F3831">
        <v>0</v>
      </c>
      <c r="G3831">
        <v>3333333</v>
      </c>
      <c r="H3831">
        <v>0</v>
      </c>
      <c r="I3831">
        <v>0</v>
      </c>
      <c r="J3831">
        <v>0</v>
      </c>
      <c r="K3831">
        <v>0</v>
      </c>
      <c r="L3831">
        <v>0</v>
      </c>
      <c r="M3831">
        <v>0</v>
      </c>
    </row>
    <row r="3832" spans="2:13" x14ac:dyDescent="0.2">
      <c r="B3832">
        <v>0</v>
      </c>
      <c r="C3832">
        <v>0</v>
      </c>
      <c r="D3832">
        <v>0</v>
      </c>
      <c r="E3832">
        <v>0</v>
      </c>
      <c r="F3832">
        <v>0</v>
      </c>
      <c r="G3832">
        <v>3333333</v>
      </c>
      <c r="H3832">
        <v>0</v>
      </c>
      <c r="I3832">
        <v>0</v>
      </c>
      <c r="J3832">
        <v>0</v>
      </c>
      <c r="K3832">
        <v>0</v>
      </c>
      <c r="L3832">
        <v>0</v>
      </c>
      <c r="M3832">
        <v>0</v>
      </c>
    </row>
    <row r="3833" spans="2:13" x14ac:dyDescent="0.2">
      <c r="B3833">
        <v>0</v>
      </c>
      <c r="C3833">
        <v>0</v>
      </c>
      <c r="D3833">
        <v>0</v>
      </c>
      <c r="E3833">
        <v>0</v>
      </c>
      <c r="F3833">
        <v>0</v>
      </c>
      <c r="G3833">
        <v>3333333</v>
      </c>
      <c r="H3833">
        <v>0</v>
      </c>
      <c r="I3833">
        <v>0</v>
      </c>
      <c r="J3833">
        <v>0</v>
      </c>
      <c r="K3833">
        <v>0</v>
      </c>
      <c r="L3833">
        <v>0</v>
      </c>
      <c r="M3833">
        <v>0</v>
      </c>
    </row>
    <row r="3834" spans="2:13" x14ac:dyDescent="0.2">
      <c r="B3834">
        <v>0</v>
      </c>
      <c r="C3834">
        <v>0</v>
      </c>
      <c r="D3834">
        <v>0</v>
      </c>
      <c r="E3834">
        <v>0</v>
      </c>
      <c r="F3834">
        <v>0</v>
      </c>
      <c r="G3834">
        <v>3333333</v>
      </c>
      <c r="H3834">
        <v>0</v>
      </c>
      <c r="I3834">
        <v>0</v>
      </c>
      <c r="J3834">
        <v>0</v>
      </c>
      <c r="K3834">
        <v>0</v>
      </c>
      <c r="L3834">
        <v>0</v>
      </c>
      <c r="M3834">
        <v>0</v>
      </c>
    </row>
    <row r="3835" spans="2:13" x14ac:dyDescent="0.2">
      <c r="B3835">
        <v>0</v>
      </c>
      <c r="C3835">
        <v>0</v>
      </c>
      <c r="D3835">
        <v>0</v>
      </c>
      <c r="E3835">
        <v>0</v>
      </c>
      <c r="F3835">
        <v>0</v>
      </c>
      <c r="G3835">
        <v>3333333</v>
      </c>
      <c r="H3835">
        <v>0</v>
      </c>
      <c r="I3835">
        <v>0</v>
      </c>
      <c r="J3835">
        <v>0</v>
      </c>
      <c r="K3835">
        <v>0</v>
      </c>
      <c r="L3835">
        <v>0</v>
      </c>
      <c r="M3835">
        <v>0</v>
      </c>
    </row>
    <row r="3836" spans="2:13" x14ac:dyDescent="0.2">
      <c r="B3836">
        <v>0</v>
      </c>
      <c r="C3836">
        <v>0</v>
      </c>
      <c r="D3836">
        <v>0</v>
      </c>
      <c r="E3836">
        <v>0</v>
      </c>
      <c r="F3836">
        <v>0</v>
      </c>
      <c r="G3836">
        <v>3333333</v>
      </c>
      <c r="H3836">
        <v>0</v>
      </c>
      <c r="I3836">
        <v>0</v>
      </c>
      <c r="J3836">
        <v>0</v>
      </c>
      <c r="K3836">
        <v>0</v>
      </c>
      <c r="L3836">
        <v>0</v>
      </c>
      <c r="M3836">
        <v>0</v>
      </c>
    </row>
    <row r="3837" spans="2:13" x14ac:dyDescent="0.2">
      <c r="B3837">
        <v>0</v>
      </c>
      <c r="C3837">
        <v>0</v>
      </c>
      <c r="D3837">
        <v>0</v>
      </c>
      <c r="E3837">
        <v>0</v>
      </c>
      <c r="F3837">
        <v>0</v>
      </c>
      <c r="G3837">
        <v>3333333</v>
      </c>
      <c r="H3837">
        <v>0</v>
      </c>
      <c r="I3837">
        <v>0</v>
      </c>
      <c r="J3837">
        <v>0</v>
      </c>
      <c r="K3837">
        <v>0</v>
      </c>
      <c r="L3837">
        <v>0</v>
      </c>
      <c r="M3837">
        <v>0</v>
      </c>
    </row>
    <row r="3838" spans="2:13" x14ac:dyDescent="0.2">
      <c r="B3838">
        <v>0</v>
      </c>
      <c r="C3838">
        <v>0</v>
      </c>
      <c r="D3838">
        <v>0</v>
      </c>
      <c r="E3838">
        <v>0</v>
      </c>
      <c r="F3838">
        <v>0</v>
      </c>
      <c r="G3838">
        <v>3333333</v>
      </c>
      <c r="H3838">
        <v>0</v>
      </c>
      <c r="I3838">
        <v>0</v>
      </c>
      <c r="J3838">
        <v>0</v>
      </c>
      <c r="K3838">
        <v>0</v>
      </c>
      <c r="L3838">
        <v>0</v>
      </c>
      <c r="M3838">
        <v>0</v>
      </c>
    </row>
    <row r="3839" spans="2:13" x14ac:dyDescent="0.2">
      <c r="B3839">
        <v>0</v>
      </c>
      <c r="C3839">
        <v>0</v>
      </c>
      <c r="D3839">
        <v>0</v>
      </c>
      <c r="E3839">
        <v>0</v>
      </c>
      <c r="F3839">
        <v>0</v>
      </c>
      <c r="G3839">
        <v>3333333</v>
      </c>
      <c r="H3839">
        <v>0</v>
      </c>
      <c r="I3839">
        <v>0</v>
      </c>
      <c r="J3839">
        <v>0</v>
      </c>
      <c r="K3839">
        <v>0</v>
      </c>
      <c r="L3839">
        <v>0</v>
      </c>
      <c r="M3839">
        <v>0</v>
      </c>
    </row>
    <row r="3840" spans="2:13" x14ac:dyDescent="0.2">
      <c r="B3840">
        <v>0</v>
      </c>
      <c r="C3840">
        <v>0</v>
      </c>
      <c r="D3840">
        <v>0</v>
      </c>
      <c r="E3840">
        <v>0</v>
      </c>
      <c r="F3840">
        <v>0</v>
      </c>
      <c r="G3840">
        <v>3333333</v>
      </c>
      <c r="H3840">
        <v>0</v>
      </c>
      <c r="I3840">
        <v>0</v>
      </c>
      <c r="J3840">
        <v>0</v>
      </c>
      <c r="K3840">
        <v>0</v>
      </c>
      <c r="L3840">
        <v>0</v>
      </c>
      <c r="M3840">
        <v>0</v>
      </c>
    </row>
    <row r="3841" spans="2:13" x14ac:dyDescent="0.2">
      <c r="B3841">
        <v>0</v>
      </c>
      <c r="C3841">
        <v>0</v>
      </c>
      <c r="D3841">
        <v>0</v>
      </c>
      <c r="E3841">
        <v>0</v>
      </c>
      <c r="F3841">
        <v>0</v>
      </c>
      <c r="G3841">
        <v>3333333</v>
      </c>
      <c r="H3841">
        <v>0</v>
      </c>
      <c r="I3841">
        <v>0</v>
      </c>
      <c r="J3841">
        <v>0</v>
      </c>
      <c r="K3841">
        <v>0</v>
      </c>
      <c r="L3841">
        <v>0</v>
      </c>
      <c r="M3841">
        <v>0</v>
      </c>
    </row>
    <row r="3842" spans="2:13" x14ac:dyDescent="0.2">
      <c r="B3842">
        <v>0</v>
      </c>
      <c r="C3842">
        <v>0</v>
      </c>
      <c r="D3842">
        <v>0</v>
      </c>
      <c r="E3842">
        <v>0</v>
      </c>
      <c r="F3842">
        <v>0</v>
      </c>
      <c r="G3842">
        <v>3333333</v>
      </c>
      <c r="H3842">
        <v>0</v>
      </c>
      <c r="I3842">
        <v>0</v>
      </c>
      <c r="J3842">
        <v>0</v>
      </c>
      <c r="K3842">
        <v>0</v>
      </c>
      <c r="L3842">
        <v>0</v>
      </c>
      <c r="M3842">
        <v>0</v>
      </c>
    </row>
    <row r="3843" spans="2:13" x14ac:dyDescent="0.2">
      <c r="B3843">
        <v>0</v>
      </c>
      <c r="C3843">
        <v>0</v>
      </c>
      <c r="D3843">
        <v>0</v>
      </c>
      <c r="E3843">
        <v>0</v>
      </c>
      <c r="F3843">
        <v>0</v>
      </c>
      <c r="G3843">
        <v>3333333</v>
      </c>
      <c r="H3843">
        <v>0</v>
      </c>
      <c r="I3843">
        <v>0</v>
      </c>
      <c r="J3843">
        <v>0</v>
      </c>
      <c r="K3843">
        <v>0</v>
      </c>
      <c r="L3843">
        <v>0</v>
      </c>
      <c r="M3843">
        <v>0</v>
      </c>
    </row>
    <row r="3844" spans="2:13" x14ac:dyDescent="0.2">
      <c r="B3844">
        <v>0</v>
      </c>
      <c r="C3844">
        <v>0</v>
      </c>
      <c r="D3844">
        <v>0</v>
      </c>
      <c r="E3844">
        <v>0</v>
      </c>
      <c r="F3844">
        <v>0</v>
      </c>
      <c r="G3844">
        <v>3333333</v>
      </c>
      <c r="H3844">
        <v>0</v>
      </c>
      <c r="I3844">
        <v>0</v>
      </c>
      <c r="J3844">
        <v>0</v>
      </c>
      <c r="K3844">
        <v>0</v>
      </c>
      <c r="L3844">
        <v>0</v>
      </c>
      <c r="M3844">
        <v>0</v>
      </c>
    </row>
    <row r="3845" spans="2:13" x14ac:dyDescent="0.2">
      <c r="B3845">
        <v>0</v>
      </c>
      <c r="C3845">
        <v>0</v>
      </c>
      <c r="D3845">
        <v>0</v>
      </c>
      <c r="E3845">
        <v>0</v>
      </c>
      <c r="F3845">
        <v>0</v>
      </c>
      <c r="G3845">
        <v>3333333</v>
      </c>
      <c r="H3845">
        <v>0</v>
      </c>
      <c r="I3845">
        <v>0</v>
      </c>
      <c r="J3845">
        <v>0</v>
      </c>
      <c r="K3845">
        <v>0</v>
      </c>
      <c r="L3845">
        <v>0</v>
      </c>
      <c r="M3845">
        <v>0</v>
      </c>
    </row>
    <row r="3846" spans="2:13" x14ac:dyDescent="0.2">
      <c r="B3846">
        <v>0</v>
      </c>
      <c r="C3846">
        <v>0</v>
      </c>
      <c r="D3846">
        <v>0</v>
      </c>
      <c r="E3846">
        <v>0</v>
      </c>
      <c r="F3846">
        <v>0</v>
      </c>
      <c r="G3846">
        <v>3333333</v>
      </c>
      <c r="H3846">
        <v>0</v>
      </c>
      <c r="I3846">
        <v>0</v>
      </c>
      <c r="J3846">
        <v>0</v>
      </c>
      <c r="K3846">
        <v>0</v>
      </c>
      <c r="L3846">
        <v>0</v>
      </c>
      <c r="M3846">
        <v>0</v>
      </c>
    </row>
    <row r="3847" spans="2:13" x14ac:dyDescent="0.2">
      <c r="B3847">
        <v>0</v>
      </c>
      <c r="C3847">
        <v>0</v>
      </c>
      <c r="D3847">
        <v>0</v>
      </c>
      <c r="E3847">
        <v>0</v>
      </c>
      <c r="F3847">
        <v>0</v>
      </c>
      <c r="G3847">
        <v>3333333</v>
      </c>
      <c r="H3847">
        <v>0</v>
      </c>
      <c r="I3847">
        <v>0</v>
      </c>
      <c r="J3847">
        <v>0</v>
      </c>
      <c r="K3847">
        <v>0</v>
      </c>
      <c r="L3847">
        <v>0</v>
      </c>
      <c r="M3847">
        <v>0</v>
      </c>
    </row>
    <row r="3848" spans="2:13" x14ac:dyDescent="0.2">
      <c r="B3848">
        <v>0</v>
      </c>
      <c r="C3848">
        <v>0</v>
      </c>
      <c r="D3848">
        <v>0</v>
      </c>
      <c r="E3848">
        <v>0</v>
      </c>
      <c r="F3848">
        <v>0</v>
      </c>
      <c r="G3848">
        <v>3333333</v>
      </c>
      <c r="H3848">
        <v>0</v>
      </c>
      <c r="I3848">
        <v>0</v>
      </c>
      <c r="J3848">
        <v>0</v>
      </c>
      <c r="K3848">
        <v>0</v>
      </c>
      <c r="L3848">
        <v>0</v>
      </c>
      <c r="M3848">
        <v>0</v>
      </c>
    </row>
    <row r="3849" spans="2:13" x14ac:dyDescent="0.2">
      <c r="B3849">
        <v>0</v>
      </c>
      <c r="C3849">
        <v>0</v>
      </c>
      <c r="D3849">
        <v>0</v>
      </c>
      <c r="E3849">
        <v>0</v>
      </c>
      <c r="F3849">
        <v>0</v>
      </c>
      <c r="G3849">
        <v>3333333</v>
      </c>
      <c r="H3849">
        <v>0</v>
      </c>
      <c r="I3849">
        <v>0</v>
      </c>
      <c r="J3849">
        <v>0</v>
      </c>
      <c r="K3849">
        <v>0</v>
      </c>
      <c r="L3849">
        <v>0</v>
      </c>
      <c r="M3849">
        <v>0</v>
      </c>
    </row>
    <row r="3850" spans="2:13" x14ac:dyDescent="0.2">
      <c r="B3850">
        <v>0</v>
      </c>
      <c r="C3850">
        <v>0</v>
      </c>
      <c r="D3850">
        <v>0</v>
      </c>
      <c r="E3850">
        <v>0</v>
      </c>
      <c r="F3850">
        <v>0</v>
      </c>
      <c r="G3850">
        <v>3333333</v>
      </c>
      <c r="H3850">
        <v>0</v>
      </c>
      <c r="I3850">
        <v>0</v>
      </c>
      <c r="J3850">
        <v>0</v>
      </c>
      <c r="K3850">
        <v>0</v>
      </c>
      <c r="L3850">
        <v>0</v>
      </c>
      <c r="M3850">
        <v>0</v>
      </c>
    </row>
    <row r="3851" spans="2:13" x14ac:dyDescent="0.2">
      <c r="B3851">
        <v>0</v>
      </c>
      <c r="C3851">
        <v>0</v>
      </c>
      <c r="D3851">
        <v>0</v>
      </c>
      <c r="E3851">
        <v>0</v>
      </c>
      <c r="F3851">
        <v>0</v>
      </c>
      <c r="G3851">
        <v>3333333</v>
      </c>
      <c r="H3851">
        <v>0</v>
      </c>
      <c r="I3851">
        <v>0</v>
      </c>
      <c r="J3851">
        <v>0</v>
      </c>
      <c r="K3851">
        <v>0</v>
      </c>
      <c r="L3851">
        <v>0</v>
      </c>
      <c r="M3851">
        <v>0</v>
      </c>
    </row>
    <row r="3852" spans="2:13" x14ac:dyDescent="0.2">
      <c r="B3852">
        <v>0</v>
      </c>
      <c r="C3852">
        <v>0</v>
      </c>
      <c r="D3852">
        <v>0</v>
      </c>
      <c r="E3852">
        <v>0</v>
      </c>
      <c r="F3852">
        <v>0</v>
      </c>
      <c r="G3852">
        <v>3333333</v>
      </c>
      <c r="H3852">
        <v>0</v>
      </c>
      <c r="I3852">
        <v>0</v>
      </c>
      <c r="J3852">
        <v>0</v>
      </c>
      <c r="K3852">
        <v>0</v>
      </c>
      <c r="L3852">
        <v>0</v>
      </c>
      <c r="M3852">
        <v>0</v>
      </c>
    </row>
    <row r="3853" spans="2:13" x14ac:dyDescent="0.2">
      <c r="B3853">
        <v>0</v>
      </c>
      <c r="C3853">
        <v>0</v>
      </c>
      <c r="D3853">
        <v>0</v>
      </c>
      <c r="E3853">
        <v>0</v>
      </c>
      <c r="F3853">
        <v>0</v>
      </c>
      <c r="G3853">
        <v>3333333</v>
      </c>
      <c r="H3853">
        <v>0</v>
      </c>
      <c r="I3853">
        <v>0</v>
      </c>
      <c r="J3853">
        <v>0</v>
      </c>
      <c r="K3853">
        <v>0</v>
      </c>
      <c r="L3853">
        <v>0</v>
      </c>
      <c r="M3853">
        <v>0</v>
      </c>
    </row>
    <row r="3854" spans="2:13" x14ac:dyDescent="0.2">
      <c r="B3854">
        <v>0</v>
      </c>
      <c r="C3854">
        <v>0</v>
      </c>
      <c r="D3854">
        <v>0</v>
      </c>
      <c r="E3854">
        <v>0</v>
      </c>
      <c r="F3854">
        <v>0</v>
      </c>
      <c r="G3854">
        <v>3333333</v>
      </c>
      <c r="H3854">
        <v>0</v>
      </c>
      <c r="I3854">
        <v>0</v>
      </c>
      <c r="J3854">
        <v>0</v>
      </c>
      <c r="K3854">
        <v>0</v>
      </c>
      <c r="L3854">
        <v>0</v>
      </c>
      <c r="M3854">
        <v>0</v>
      </c>
    </row>
    <row r="3855" spans="2:13" x14ac:dyDescent="0.2">
      <c r="B3855">
        <v>0</v>
      </c>
      <c r="C3855">
        <v>0</v>
      </c>
      <c r="D3855">
        <v>0</v>
      </c>
      <c r="E3855">
        <v>0</v>
      </c>
      <c r="F3855">
        <v>0</v>
      </c>
      <c r="G3855">
        <v>3333333</v>
      </c>
      <c r="H3855">
        <v>0</v>
      </c>
      <c r="I3855">
        <v>0</v>
      </c>
      <c r="J3855">
        <v>0</v>
      </c>
      <c r="K3855">
        <v>0</v>
      </c>
      <c r="L3855">
        <v>0</v>
      </c>
      <c r="M3855">
        <v>0</v>
      </c>
    </row>
    <row r="3856" spans="2:13" x14ac:dyDescent="0.2">
      <c r="B3856">
        <v>0</v>
      </c>
      <c r="C3856">
        <v>0</v>
      </c>
      <c r="D3856">
        <v>0</v>
      </c>
      <c r="E3856">
        <v>0</v>
      </c>
      <c r="F3856">
        <v>0</v>
      </c>
      <c r="G3856">
        <v>3333333</v>
      </c>
      <c r="H3856">
        <v>0</v>
      </c>
      <c r="I3856">
        <v>0</v>
      </c>
      <c r="J3856">
        <v>0</v>
      </c>
      <c r="K3856">
        <v>0</v>
      </c>
      <c r="L3856">
        <v>0</v>
      </c>
      <c r="M3856">
        <v>0</v>
      </c>
    </row>
    <row r="3857" spans="2:13" x14ac:dyDescent="0.2">
      <c r="B3857">
        <v>0</v>
      </c>
      <c r="C3857">
        <v>0</v>
      </c>
      <c r="D3857">
        <v>0</v>
      </c>
      <c r="E3857">
        <v>0</v>
      </c>
      <c r="F3857">
        <v>0</v>
      </c>
      <c r="G3857">
        <v>3333333</v>
      </c>
      <c r="H3857">
        <v>0</v>
      </c>
      <c r="I3857">
        <v>0</v>
      </c>
      <c r="J3857">
        <v>0</v>
      </c>
      <c r="K3857">
        <v>0</v>
      </c>
      <c r="L3857">
        <v>0</v>
      </c>
      <c r="M3857">
        <v>0</v>
      </c>
    </row>
    <row r="3858" spans="2:13" x14ac:dyDescent="0.2">
      <c r="B3858">
        <v>0</v>
      </c>
      <c r="C3858">
        <v>0</v>
      </c>
      <c r="D3858">
        <v>0</v>
      </c>
      <c r="E3858">
        <v>0</v>
      </c>
      <c r="F3858">
        <v>0</v>
      </c>
      <c r="G3858">
        <v>3333333</v>
      </c>
      <c r="H3858">
        <v>0</v>
      </c>
      <c r="I3858">
        <v>0</v>
      </c>
      <c r="J3858">
        <v>0</v>
      </c>
      <c r="K3858">
        <v>0</v>
      </c>
      <c r="L3858">
        <v>0</v>
      </c>
      <c r="M3858">
        <v>0</v>
      </c>
    </row>
    <row r="3859" spans="2:13" x14ac:dyDescent="0.2">
      <c r="B3859">
        <v>0</v>
      </c>
      <c r="C3859">
        <v>0</v>
      </c>
      <c r="D3859">
        <v>0</v>
      </c>
      <c r="E3859">
        <v>0</v>
      </c>
      <c r="F3859">
        <v>0</v>
      </c>
      <c r="G3859">
        <v>3333333</v>
      </c>
      <c r="H3859">
        <v>0</v>
      </c>
      <c r="I3859">
        <v>0</v>
      </c>
      <c r="J3859">
        <v>0</v>
      </c>
      <c r="K3859">
        <v>0</v>
      </c>
      <c r="L3859">
        <v>0</v>
      </c>
      <c r="M3859">
        <v>0</v>
      </c>
    </row>
    <row r="3860" spans="2:13" x14ac:dyDescent="0.2">
      <c r="B3860">
        <v>0</v>
      </c>
      <c r="C3860">
        <v>0</v>
      </c>
      <c r="D3860">
        <v>0</v>
      </c>
      <c r="E3860">
        <v>0</v>
      </c>
      <c r="F3860">
        <v>0</v>
      </c>
      <c r="G3860">
        <v>3333333</v>
      </c>
      <c r="H3860">
        <v>0</v>
      </c>
      <c r="I3860">
        <v>0</v>
      </c>
      <c r="J3860">
        <v>0</v>
      </c>
      <c r="K3860">
        <v>0</v>
      </c>
      <c r="L3860">
        <v>0</v>
      </c>
      <c r="M3860">
        <v>0</v>
      </c>
    </row>
    <row r="3861" spans="2:13" x14ac:dyDescent="0.2">
      <c r="B3861">
        <v>0</v>
      </c>
      <c r="C3861">
        <v>0</v>
      </c>
      <c r="D3861">
        <v>0</v>
      </c>
      <c r="E3861">
        <v>0</v>
      </c>
      <c r="F3861">
        <v>0</v>
      </c>
      <c r="G3861">
        <v>3333333</v>
      </c>
      <c r="H3861">
        <v>0</v>
      </c>
      <c r="I3861">
        <v>0</v>
      </c>
      <c r="J3861">
        <v>0</v>
      </c>
      <c r="K3861">
        <v>0</v>
      </c>
      <c r="L3861">
        <v>0</v>
      </c>
      <c r="M3861">
        <v>0</v>
      </c>
    </row>
    <row r="3862" spans="2:13" x14ac:dyDescent="0.2">
      <c r="B3862">
        <v>0</v>
      </c>
      <c r="C3862">
        <v>0</v>
      </c>
      <c r="D3862">
        <v>0</v>
      </c>
      <c r="E3862">
        <v>0</v>
      </c>
      <c r="F3862">
        <v>0</v>
      </c>
      <c r="G3862">
        <v>3333333</v>
      </c>
      <c r="H3862">
        <v>0</v>
      </c>
      <c r="I3862">
        <v>0</v>
      </c>
      <c r="J3862">
        <v>0</v>
      </c>
      <c r="K3862">
        <v>0</v>
      </c>
      <c r="L3862">
        <v>0</v>
      </c>
      <c r="M3862">
        <v>0</v>
      </c>
    </row>
    <row r="3863" spans="2:13" x14ac:dyDescent="0.2">
      <c r="B3863">
        <v>0</v>
      </c>
      <c r="C3863">
        <v>0</v>
      </c>
      <c r="D3863">
        <v>0</v>
      </c>
      <c r="E3863">
        <v>0</v>
      </c>
      <c r="F3863">
        <v>0</v>
      </c>
      <c r="G3863">
        <v>3333333</v>
      </c>
      <c r="H3863">
        <v>0</v>
      </c>
      <c r="I3863">
        <v>0</v>
      </c>
      <c r="J3863">
        <v>0</v>
      </c>
      <c r="K3863">
        <v>0</v>
      </c>
      <c r="L3863">
        <v>0</v>
      </c>
      <c r="M3863">
        <v>0</v>
      </c>
    </row>
    <row r="3864" spans="2:13" x14ac:dyDescent="0.2">
      <c r="B3864">
        <v>0</v>
      </c>
      <c r="C3864">
        <v>0</v>
      </c>
      <c r="D3864">
        <v>0</v>
      </c>
      <c r="E3864">
        <v>0</v>
      </c>
      <c r="F3864">
        <v>0</v>
      </c>
      <c r="G3864">
        <v>3333333</v>
      </c>
      <c r="H3864">
        <v>0</v>
      </c>
      <c r="I3864">
        <v>0</v>
      </c>
      <c r="J3864">
        <v>0</v>
      </c>
      <c r="K3864">
        <v>0</v>
      </c>
      <c r="L3864">
        <v>0</v>
      </c>
      <c r="M3864">
        <v>0</v>
      </c>
    </row>
    <row r="3865" spans="2:13" x14ac:dyDescent="0.2">
      <c r="B3865">
        <v>0</v>
      </c>
      <c r="C3865">
        <v>0</v>
      </c>
      <c r="D3865">
        <v>0</v>
      </c>
      <c r="E3865">
        <v>0</v>
      </c>
      <c r="F3865">
        <v>0</v>
      </c>
      <c r="G3865">
        <v>3333333</v>
      </c>
      <c r="H3865">
        <v>0</v>
      </c>
      <c r="I3865">
        <v>0</v>
      </c>
      <c r="J3865">
        <v>0</v>
      </c>
      <c r="K3865">
        <v>0</v>
      </c>
      <c r="L3865">
        <v>0</v>
      </c>
      <c r="M3865">
        <v>0</v>
      </c>
    </row>
    <row r="3866" spans="2:13" x14ac:dyDescent="0.2">
      <c r="B3866">
        <v>0</v>
      </c>
      <c r="C3866">
        <v>0</v>
      </c>
      <c r="D3866">
        <v>0</v>
      </c>
      <c r="E3866">
        <v>0</v>
      </c>
      <c r="F3866">
        <v>0</v>
      </c>
      <c r="G3866">
        <v>3333333</v>
      </c>
      <c r="H3866">
        <v>0</v>
      </c>
      <c r="I3866">
        <v>0</v>
      </c>
      <c r="J3866">
        <v>0</v>
      </c>
      <c r="K3866">
        <v>0</v>
      </c>
      <c r="L3866">
        <v>0</v>
      </c>
      <c r="M3866">
        <v>0</v>
      </c>
    </row>
    <row r="3867" spans="2:13" x14ac:dyDescent="0.2">
      <c r="B3867">
        <v>0</v>
      </c>
      <c r="C3867">
        <v>0</v>
      </c>
      <c r="D3867">
        <v>0</v>
      </c>
      <c r="E3867">
        <v>0</v>
      </c>
      <c r="F3867">
        <v>0</v>
      </c>
      <c r="G3867">
        <v>3333333</v>
      </c>
      <c r="H3867">
        <v>0</v>
      </c>
      <c r="I3867">
        <v>0</v>
      </c>
      <c r="J3867">
        <v>0</v>
      </c>
      <c r="K3867">
        <v>0</v>
      </c>
      <c r="L3867">
        <v>0</v>
      </c>
      <c r="M3867">
        <v>0</v>
      </c>
    </row>
    <row r="3868" spans="2:13" x14ac:dyDescent="0.2">
      <c r="B3868">
        <v>0</v>
      </c>
      <c r="C3868">
        <v>0</v>
      </c>
      <c r="D3868">
        <v>0</v>
      </c>
      <c r="E3868">
        <v>0</v>
      </c>
      <c r="F3868">
        <v>0</v>
      </c>
      <c r="G3868">
        <v>3333333</v>
      </c>
      <c r="H3868">
        <v>0</v>
      </c>
      <c r="I3868">
        <v>0</v>
      </c>
      <c r="J3868">
        <v>0</v>
      </c>
      <c r="K3868">
        <v>0</v>
      </c>
      <c r="L3868">
        <v>0</v>
      </c>
      <c r="M3868">
        <v>0</v>
      </c>
    </row>
    <row r="3869" spans="2:13" x14ac:dyDescent="0.2">
      <c r="B3869">
        <v>0</v>
      </c>
      <c r="C3869">
        <v>0</v>
      </c>
      <c r="D3869">
        <v>0</v>
      </c>
      <c r="E3869">
        <v>0</v>
      </c>
      <c r="F3869">
        <v>0</v>
      </c>
      <c r="G3869">
        <v>3333333</v>
      </c>
      <c r="H3869">
        <v>0</v>
      </c>
      <c r="I3869">
        <v>0</v>
      </c>
      <c r="J3869">
        <v>0</v>
      </c>
      <c r="K3869">
        <v>0</v>
      </c>
      <c r="L3869">
        <v>0</v>
      </c>
      <c r="M3869">
        <v>0</v>
      </c>
    </row>
    <row r="3870" spans="2:13" x14ac:dyDescent="0.2">
      <c r="B3870">
        <v>0</v>
      </c>
      <c r="C3870">
        <v>0</v>
      </c>
      <c r="D3870">
        <v>0</v>
      </c>
      <c r="E3870">
        <v>0</v>
      </c>
      <c r="F3870">
        <v>0</v>
      </c>
      <c r="G3870">
        <v>3333333</v>
      </c>
      <c r="H3870">
        <v>0</v>
      </c>
      <c r="I3870">
        <v>0</v>
      </c>
      <c r="J3870">
        <v>0</v>
      </c>
      <c r="K3870">
        <v>0</v>
      </c>
      <c r="L3870">
        <v>0</v>
      </c>
      <c r="M3870">
        <v>0</v>
      </c>
    </row>
    <row r="3871" spans="2:13" x14ac:dyDescent="0.2">
      <c r="B3871">
        <v>0</v>
      </c>
      <c r="C3871">
        <v>0</v>
      </c>
      <c r="D3871">
        <v>0</v>
      </c>
      <c r="E3871">
        <v>0</v>
      </c>
      <c r="F3871">
        <v>0</v>
      </c>
      <c r="G3871">
        <v>3333333</v>
      </c>
      <c r="H3871">
        <v>0</v>
      </c>
      <c r="I3871">
        <v>0</v>
      </c>
      <c r="J3871">
        <v>0</v>
      </c>
      <c r="K3871">
        <v>0</v>
      </c>
      <c r="L3871">
        <v>0</v>
      </c>
      <c r="M3871">
        <v>0</v>
      </c>
    </row>
    <row r="3872" spans="2:13" x14ac:dyDescent="0.2">
      <c r="B3872">
        <v>0</v>
      </c>
      <c r="C3872">
        <v>0</v>
      </c>
      <c r="D3872">
        <v>0</v>
      </c>
      <c r="E3872">
        <v>0</v>
      </c>
      <c r="F3872">
        <v>0</v>
      </c>
      <c r="G3872">
        <v>3333333</v>
      </c>
      <c r="H3872">
        <v>0</v>
      </c>
      <c r="I3872">
        <v>0</v>
      </c>
      <c r="J3872">
        <v>0</v>
      </c>
      <c r="K3872">
        <v>0</v>
      </c>
      <c r="L3872">
        <v>0</v>
      </c>
      <c r="M3872">
        <v>0</v>
      </c>
    </row>
    <row r="3873" spans="2:13" x14ac:dyDescent="0.2">
      <c r="B3873">
        <v>0</v>
      </c>
      <c r="C3873">
        <v>0</v>
      </c>
      <c r="D3873">
        <v>0</v>
      </c>
      <c r="E3873">
        <v>0</v>
      </c>
      <c r="F3873">
        <v>0</v>
      </c>
      <c r="G3873">
        <v>3333333</v>
      </c>
      <c r="H3873">
        <v>0</v>
      </c>
      <c r="I3873">
        <v>0</v>
      </c>
      <c r="J3873">
        <v>0</v>
      </c>
      <c r="K3873">
        <v>0</v>
      </c>
      <c r="L3873">
        <v>0</v>
      </c>
      <c r="M3873">
        <v>0</v>
      </c>
    </row>
    <row r="3874" spans="2:13" x14ac:dyDescent="0.2">
      <c r="B3874">
        <v>0</v>
      </c>
      <c r="C3874">
        <v>0</v>
      </c>
      <c r="D3874">
        <v>0</v>
      </c>
      <c r="E3874">
        <v>0</v>
      </c>
      <c r="F3874">
        <v>0</v>
      </c>
      <c r="G3874">
        <v>3333333</v>
      </c>
      <c r="H3874">
        <v>0</v>
      </c>
      <c r="I3874">
        <v>0</v>
      </c>
      <c r="J3874">
        <v>0</v>
      </c>
      <c r="K3874">
        <v>0</v>
      </c>
      <c r="L3874">
        <v>0</v>
      </c>
      <c r="M3874">
        <v>0</v>
      </c>
    </row>
    <row r="3875" spans="2:13" x14ac:dyDescent="0.2">
      <c r="B3875">
        <v>0</v>
      </c>
      <c r="C3875">
        <v>0</v>
      </c>
      <c r="D3875">
        <v>0</v>
      </c>
      <c r="E3875">
        <v>0</v>
      </c>
      <c r="F3875">
        <v>0</v>
      </c>
      <c r="G3875">
        <v>3333333</v>
      </c>
      <c r="H3875">
        <v>0</v>
      </c>
      <c r="I3875">
        <v>0</v>
      </c>
      <c r="J3875">
        <v>0</v>
      </c>
      <c r="K3875">
        <v>0</v>
      </c>
      <c r="L3875">
        <v>0</v>
      </c>
      <c r="M3875">
        <v>0</v>
      </c>
    </row>
    <row r="3876" spans="2:13" x14ac:dyDescent="0.2">
      <c r="B3876">
        <v>0</v>
      </c>
      <c r="C3876">
        <v>0</v>
      </c>
      <c r="D3876">
        <v>0</v>
      </c>
      <c r="E3876">
        <v>0</v>
      </c>
      <c r="F3876">
        <v>0</v>
      </c>
      <c r="G3876">
        <v>3333333</v>
      </c>
      <c r="H3876">
        <v>0</v>
      </c>
      <c r="I3876">
        <v>0</v>
      </c>
      <c r="J3876">
        <v>0</v>
      </c>
      <c r="K3876">
        <v>0</v>
      </c>
      <c r="L3876">
        <v>0</v>
      </c>
      <c r="M3876">
        <v>0</v>
      </c>
    </row>
    <row r="3877" spans="2:13" x14ac:dyDescent="0.2">
      <c r="B3877">
        <v>0</v>
      </c>
      <c r="C3877">
        <v>0</v>
      </c>
      <c r="D3877">
        <v>0</v>
      </c>
      <c r="E3877">
        <v>0</v>
      </c>
      <c r="F3877">
        <v>0</v>
      </c>
      <c r="G3877">
        <v>3333333</v>
      </c>
      <c r="H3877">
        <v>0</v>
      </c>
      <c r="I3877">
        <v>0</v>
      </c>
      <c r="J3877">
        <v>0</v>
      </c>
      <c r="K3877">
        <v>0</v>
      </c>
      <c r="L3877">
        <v>0</v>
      </c>
      <c r="M3877">
        <v>0</v>
      </c>
    </row>
    <row r="3878" spans="2:13" x14ac:dyDescent="0.2">
      <c r="B3878">
        <v>0</v>
      </c>
      <c r="C3878">
        <v>0</v>
      </c>
      <c r="D3878">
        <v>0</v>
      </c>
      <c r="E3878">
        <v>0</v>
      </c>
      <c r="F3878">
        <v>0</v>
      </c>
      <c r="G3878">
        <v>3333333</v>
      </c>
      <c r="H3878">
        <v>0</v>
      </c>
      <c r="I3878">
        <v>0</v>
      </c>
      <c r="J3878">
        <v>0</v>
      </c>
      <c r="K3878">
        <v>0</v>
      </c>
      <c r="L3878">
        <v>0</v>
      </c>
      <c r="M3878">
        <v>0</v>
      </c>
    </row>
    <row r="3879" spans="2:13" x14ac:dyDescent="0.2">
      <c r="B3879">
        <v>0</v>
      </c>
      <c r="C3879">
        <v>0</v>
      </c>
      <c r="D3879">
        <v>0</v>
      </c>
      <c r="E3879">
        <v>0</v>
      </c>
      <c r="F3879">
        <v>0</v>
      </c>
      <c r="G3879">
        <v>3333333</v>
      </c>
      <c r="H3879">
        <v>0</v>
      </c>
      <c r="I3879">
        <v>0</v>
      </c>
      <c r="J3879">
        <v>0</v>
      </c>
      <c r="K3879">
        <v>0</v>
      </c>
      <c r="L3879">
        <v>0</v>
      </c>
      <c r="M3879">
        <v>0</v>
      </c>
    </row>
    <row r="3880" spans="2:13" x14ac:dyDescent="0.2">
      <c r="B3880">
        <v>0</v>
      </c>
      <c r="C3880">
        <v>0</v>
      </c>
      <c r="D3880">
        <v>0</v>
      </c>
      <c r="E3880">
        <v>0</v>
      </c>
      <c r="F3880">
        <v>0</v>
      </c>
      <c r="G3880">
        <v>3333333</v>
      </c>
      <c r="H3880">
        <v>0</v>
      </c>
      <c r="I3880">
        <v>0</v>
      </c>
      <c r="J3880">
        <v>0</v>
      </c>
      <c r="K3880">
        <v>0</v>
      </c>
      <c r="L3880">
        <v>0</v>
      </c>
      <c r="M3880">
        <v>0</v>
      </c>
    </row>
    <row r="3881" spans="2:13" x14ac:dyDescent="0.2">
      <c r="B3881">
        <v>0</v>
      </c>
      <c r="C3881">
        <v>0</v>
      </c>
      <c r="D3881">
        <v>0</v>
      </c>
      <c r="E3881">
        <v>0</v>
      </c>
      <c r="F3881">
        <v>0</v>
      </c>
      <c r="G3881">
        <v>3333333</v>
      </c>
      <c r="H3881">
        <v>0</v>
      </c>
      <c r="I3881">
        <v>0</v>
      </c>
      <c r="J3881">
        <v>0</v>
      </c>
      <c r="K3881">
        <v>0</v>
      </c>
      <c r="L3881">
        <v>0</v>
      </c>
      <c r="M3881">
        <v>0</v>
      </c>
    </row>
    <row r="3882" spans="2:13" x14ac:dyDescent="0.2">
      <c r="B3882">
        <v>0</v>
      </c>
      <c r="C3882">
        <v>0</v>
      </c>
      <c r="D3882">
        <v>0</v>
      </c>
      <c r="E3882">
        <v>0</v>
      </c>
      <c r="F3882">
        <v>0</v>
      </c>
      <c r="G3882">
        <v>3333333</v>
      </c>
      <c r="H3882">
        <v>0</v>
      </c>
      <c r="I3882">
        <v>0</v>
      </c>
      <c r="J3882">
        <v>0</v>
      </c>
      <c r="K3882">
        <v>0</v>
      </c>
      <c r="L3882">
        <v>0</v>
      </c>
      <c r="M3882">
        <v>0</v>
      </c>
    </row>
    <row r="3883" spans="2:13" x14ac:dyDescent="0.2">
      <c r="B3883">
        <v>0</v>
      </c>
      <c r="C3883">
        <v>0</v>
      </c>
      <c r="D3883">
        <v>0</v>
      </c>
      <c r="E3883">
        <v>0</v>
      </c>
      <c r="F3883">
        <v>0</v>
      </c>
      <c r="G3883">
        <v>3333333</v>
      </c>
      <c r="H3883">
        <v>0</v>
      </c>
      <c r="I3883">
        <v>0</v>
      </c>
      <c r="J3883">
        <v>0</v>
      </c>
      <c r="K3883">
        <v>0</v>
      </c>
      <c r="L3883">
        <v>0</v>
      </c>
      <c r="M3883">
        <v>0</v>
      </c>
    </row>
    <row r="3884" spans="2:13" x14ac:dyDescent="0.2">
      <c r="B3884">
        <v>0</v>
      </c>
      <c r="C3884">
        <v>0</v>
      </c>
      <c r="D3884">
        <v>0</v>
      </c>
      <c r="E3884">
        <v>0</v>
      </c>
      <c r="F3884">
        <v>0</v>
      </c>
      <c r="G3884">
        <v>3333333</v>
      </c>
      <c r="H3884">
        <v>0</v>
      </c>
      <c r="I3884">
        <v>0</v>
      </c>
      <c r="J3884">
        <v>0</v>
      </c>
      <c r="K3884">
        <v>0</v>
      </c>
      <c r="L3884">
        <v>0</v>
      </c>
      <c r="M3884">
        <v>0</v>
      </c>
    </row>
    <row r="3885" spans="2:13" x14ac:dyDescent="0.2">
      <c r="B3885">
        <v>0</v>
      </c>
      <c r="C3885">
        <v>0</v>
      </c>
      <c r="D3885">
        <v>0</v>
      </c>
      <c r="E3885">
        <v>0</v>
      </c>
      <c r="F3885">
        <v>0</v>
      </c>
      <c r="G3885">
        <v>3333333</v>
      </c>
      <c r="H3885">
        <v>0</v>
      </c>
      <c r="I3885">
        <v>0</v>
      </c>
      <c r="J3885">
        <v>0</v>
      </c>
      <c r="K3885">
        <v>0</v>
      </c>
      <c r="L3885">
        <v>0</v>
      </c>
      <c r="M3885">
        <v>0</v>
      </c>
    </row>
    <row r="3886" spans="2:13" x14ac:dyDescent="0.2">
      <c r="B3886">
        <v>0</v>
      </c>
      <c r="C3886">
        <v>0</v>
      </c>
      <c r="D3886">
        <v>0</v>
      </c>
      <c r="E3886">
        <v>0</v>
      </c>
      <c r="F3886">
        <v>0</v>
      </c>
      <c r="G3886">
        <v>3333333</v>
      </c>
      <c r="H3886">
        <v>0</v>
      </c>
      <c r="I3886">
        <v>0</v>
      </c>
      <c r="J3886">
        <v>0</v>
      </c>
      <c r="K3886">
        <v>0</v>
      </c>
      <c r="L3886">
        <v>0</v>
      </c>
      <c r="M3886">
        <v>0</v>
      </c>
    </row>
    <row r="3887" spans="2:13" x14ac:dyDescent="0.2">
      <c r="B3887">
        <v>0</v>
      </c>
      <c r="C3887">
        <v>0</v>
      </c>
      <c r="D3887">
        <v>0</v>
      </c>
      <c r="E3887">
        <v>0</v>
      </c>
      <c r="F3887">
        <v>0</v>
      </c>
      <c r="G3887">
        <v>3333333</v>
      </c>
      <c r="H3887">
        <v>0</v>
      </c>
      <c r="I3887">
        <v>0</v>
      </c>
      <c r="J3887">
        <v>0</v>
      </c>
      <c r="K3887">
        <v>0</v>
      </c>
      <c r="L3887">
        <v>0</v>
      </c>
      <c r="M3887">
        <v>0</v>
      </c>
    </row>
    <row r="3888" spans="2:13" x14ac:dyDescent="0.2">
      <c r="B3888">
        <v>0</v>
      </c>
      <c r="C3888">
        <v>0</v>
      </c>
      <c r="D3888">
        <v>0</v>
      </c>
      <c r="E3888">
        <v>0</v>
      </c>
      <c r="F3888">
        <v>0</v>
      </c>
      <c r="G3888">
        <v>3333333</v>
      </c>
      <c r="H3888">
        <v>0</v>
      </c>
      <c r="I3888">
        <v>0</v>
      </c>
      <c r="J3888">
        <v>0</v>
      </c>
      <c r="K3888">
        <v>0</v>
      </c>
      <c r="L3888">
        <v>0</v>
      </c>
      <c r="M3888">
        <v>0</v>
      </c>
    </row>
    <row r="3889" spans="2:13" x14ac:dyDescent="0.2">
      <c r="B3889">
        <v>0</v>
      </c>
      <c r="C3889">
        <v>0</v>
      </c>
      <c r="D3889">
        <v>0</v>
      </c>
      <c r="E3889">
        <v>0</v>
      </c>
      <c r="F3889">
        <v>0</v>
      </c>
      <c r="G3889">
        <v>3333333</v>
      </c>
      <c r="H3889">
        <v>0</v>
      </c>
      <c r="I3889">
        <v>0</v>
      </c>
      <c r="J3889">
        <v>0</v>
      </c>
      <c r="K3889">
        <v>0</v>
      </c>
      <c r="L3889">
        <v>0</v>
      </c>
      <c r="M3889">
        <v>0</v>
      </c>
    </row>
    <row r="3890" spans="2:13" x14ac:dyDescent="0.2">
      <c r="B3890">
        <v>0</v>
      </c>
      <c r="C3890">
        <v>0</v>
      </c>
      <c r="D3890">
        <v>0</v>
      </c>
      <c r="E3890">
        <v>0</v>
      </c>
      <c r="F3890">
        <v>0</v>
      </c>
      <c r="G3890">
        <v>3333333</v>
      </c>
      <c r="H3890">
        <v>0</v>
      </c>
      <c r="I3890">
        <v>0</v>
      </c>
      <c r="J3890">
        <v>0</v>
      </c>
      <c r="K3890">
        <v>0</v>
      </c>
      <c r="L3890">
        <v>0</v>
      </c>
      <c r="M3890">
        <v>0</v>
      </c>
    </row>
    <row r="3891" spans="2:13" x14ac:dyDescent="0.2">
      <c r="B3891">
        <v>0</v>
      </c>
      <c r="C3891">
        <v>0</v>
      </c>
      <c r="D3891">
        <v>0</v>
      </c>
      <c r="E3891">
        <v>0</v>
      </c>
      <c r="F3891">
        <v>0</v>
      </c>
      <c r="G3891">
        <v>3333333</v>
      </c>
      <c r="H3891">
        <v>0</v>
      </c>
      <c r="I3891">
        <v>0</v>
      </c>
      <c r="J3891">
        <v>0</v>
      </c>
      <c r="K3891">
        <v>0</v>
      </c>
      <c r="L3891">
        <v>0</v>
      </c>
      <c r="M3891">
        <v>0</v>
      </c>
    </row>
    <row r="3892" spans="2:13" x14ac:dyDescent="0.2">
      <c r="B3892">
        <v>0</v>
      </c>
      <c r="C3892">
        <v>0</v>
      </c>
      <c r="D3892">
        <v>0</v>
      </c>
      <c r="E3892">
        <v>0</v>
      </c>
      <c r="F3892">
        <v>0</v>
      </c>
      <c r="G3892">
        <v>3333333</v>
      </c>
      <c r="H3892">
        <v>0</v>
      </c>
      <c r="I3892">
        <v>0</v>
      </c>
      <c r="J3892">
        <v>0</v>
      </c>
      <c r="K3892">
        <v>0</v>
      </c>
      <c r="L3892">
        <v>0</v>
      </c>
      <c r="M3892">
        <v>0</v>
      </c>
    </row>
    <row r="3893" spans="2:13" x14ac:dyDescent="0.2">
      <c r="B3893">
        <v>0</v>
      </c>
      <c r="C3893">
        <v>0</v>
      </c>
      <c r="D3893">
        <v>0</v>
      </c>
      <c r="E3893">
        <v>0</v>
      </c>
      <c r="F3893">
        <v>0</v>
      </c>
      <c r="G3893">
        <v>3333333</v>
      </c>
      <c r="H3893">
        <v>0</v>
      </c>
      <c r="I3893">
        <v>0</v>
      </c>
      <c r="J3893">
        <v>0</v>
      </c>
      <c r="K3893">
        <v>0</v>
      </c>
      <c r="L3893">
        <v>0</v>
      </c>
      <c r="M3893">
        <v>0</v>
      </c>
    </row>
    <row r="3894" spans="2:13" x14ac:dyDescent="0.2">
      <c r="B3894">
        <v>0</v>
      </c>
      <c r="C3894">
        <v>0</v>
      </c>
      <c r="D3894">
        <v>0</v>
      </c>
      <c r="E3894">
        <v>0</v>
      </c>
      <c r="F3894">
        <v>0</v>
      </c>
      <c r="G3894">
        <v>3333333</v>
      </c>
      <c r="H3894">
        <v>0</v>
      </c>
      <c r="I3894">
        <v>0</v>
      </c>
      <c r="J3894">
        <v>0</v>
      </c>
      <c r="K3894">
        <v>0</v>
      </c>
      <c r="L3894">
        <v>0</v>
      </c>
      <c r="M3894">
        <v>0</v>
      </c>
    </row>
    <row r="3895" spans="2:13" x14ac:dyDescent="0.2">
      <c r="B3895">
        <v>0</v>
      </c>
      <c r="C3895">
        <v>0</v>
      </c>
      <c r="D3895">
        <v>0</v>
      </c>
      <c r="E3895">
        <v>0</v>
      </c>
      <c r="F3895">
        <v>0</v>
      </c>
      <c r="G3895">
        <v>3333333</v>
      </c>
      <c r="H3895">
        <v>0</v>
      </c>
      <c r="I3895">
        <v>0</v>
      </c>
      <c r="J3895">
        <v>0</v>
      </c>
      <c r="K3895">
        <v>0</v>
      </c>
      <c r="L3895">
        <v>0</v>
      </c>
      <c r="M3895">
        <v>0</v>
      </c>
    </row>
    <row r="3896" spans="2:13" x14ac:dyDescent="0.2">
      <c r="B3896">
        <v>0</v>
      </c>
      <c r="C3896">
        <v>0</v>
      </c>
      <c r="D3896">
        <v>0</v>
      </c>
      <c r="E3896">
        <v>0</v>
      </c>
      <c r="F3896">
        <v>0</v>
      </c>
      <c r="G3896">
        <v>3333333</v>
      </c>
      <c r="H3896">
        <v>0</v>
      </c>
      <c r="I3896">
        <v>0</v>
      </c>
      <c r="J3896">
        <v>0</v>
      </c>
      <c r="K3896">
        <v>0</v>
      </c>
      <c r="L3896">
        <v>0</v>
      </c>
      <c r="M3896">
        <v>0</v>
      </c>
    </row>
    <row r="3897" spans="2:13" x14ac:dyDescent="0.2">
      <c r="B3897">
        <v>0</v>
      </c>
      <c r="C3897">
        <v>0</v>
      </c>
      <c r="D3897">
        <v>0</v>
      </c>
      <c r="E3897">
        <v>0</v>
      </c>
      <c r="F3897">
        <v>0</v>
      </c>
      <c r="G3897">
        <v>3333333</v>
      </c>
      <c r="H3897">
        <v>0</v>
      </c>
      <c r="I3897">
        <v>0</v>
      </c>
      <c r="J3897">
        <v>0</v>
      </c>
      <c r="K3897">
        <v>0</v>
      </c>
      <c r="L3897">
        <v>0</v>
      </c>
      <c r="M3897">
        <v>0</v>
      </c>
    </row>
    <row r="3898" spans="2:13" x14ac:dyDescent="0.2">
      <c r="B3898">
        <v>0</v>
      </c>
      <c r="C3898">
        <v>0</v>
      </c>
      <c r="D3898">
        <v>0</v>
      </c>
      <c r="E3898">
        <v>0</v>
      </c>
      <c r="F3898">
        <v>0</v>
      </c>
      <c r="G3898">
        <v>3333333</v>
      </c>
      <c r="H3898">
        <v>0</v>
      </c>
      <c r="I3898">
        <v>0</v>
      </c>
      <c r="J3898">
        <v>0</v>
      </c>
      <c r="K3898">
        <v>0</v>
      </c>
      <c r="L3898">
        <v>0</v>
      </c>
      <c r="M3898">
        <v>0</v>
      </c>
    </row>
    <row r="3899" spans="2:13" x14ac:dyDescent="0.2">
      <c r="B3899">
        <v>0</v>
      </c>
      <c r="C3899">
        <v>0</v>
      </c>
      <c r="D3899">
        <v>0</v>
      </c>
      <c r="E3899">
        <v>0</v>
      </c>
      <c r="F3899">
        <v>0</v>
      </c>
      <c r="G3899">
        <v>3333333</v>
      </c>
      <c r="H3899">
        <v>0</v>
      </c>
      <c r="I3899">
        <v>0</v>
      </c>
      <c r="J3899">
        <v>0</v>
      </c>
      <c r="K3899">
        <v>0</v>
      </c>
      <c r="L3899">
        <v>0</v>
      </c>
      <c r="M3899">
        <v>0</v>
      </c>
    </row>
    <row r="3900" spans="2:13" x14ac:dyDescent="0.2">
      <c r="B3900">
        <v>0</v>
      </c>
      <c r="C3900">
        <v>0</v>
      </c>
      <c r="D3900">
        <v>0</v>
      </c>
      <c r="E3900">
        <v>0</v>
      </c>
      <c r="F3900">
        <v>0</v>
      </c>
      <c r="G3900">
        <v>3333333</v>
      </c>
      <c r="H3900">
        <v>0</v>
      </c>
      <c r="I3900">
        <v>0</v>
      </c>
      <c r="J3900">
        <v>0</v>
      </c>
      <c r="K3900">
        <v>0</v>
      </c>
      <c r="L3900">
        <v>0</v>
      </c>
      <c r="M3900">
        <v>0</v>
      </c>
    </row>
    <row r="3901" spans="2:13" x14ac:dyDescent="0.2">
      <c r="B3901">
        <v>0</v>
      </c>
      <c r="C3901">
        <v>0</v>
      </c>
      <c r="D3901">
        <v>0</v>
      </c>
      <c r="E3901">
        <v>0</v>
      </c>
      <c r="F3901">
        <v>0</v>
      </c>
      <c r="G3901">
        <v>3333333</v>
      </c>
      <c r="H3901">
        <v>0</v>
      </c>
      <c r="I3901">
        <v>0</v>
      </c>
      <c r="J3901">
        <v>0</v>
      </c>
      <c r="K3901">
        <v>0</v>
      </c>
      <c r="L3901">
        <v>0</v>
      </c>
      <c r="M3901">
        <v>0</v>
      </c>
    </row>
    <row r="3902" spans="2:13" x14ac:dyDescent="0.2">
      <c r="B3902">
        <v>0</v>
      </c>
      <c r="C3902">
        <v>0</v>
      </c>
      <c r="D3902">
        <v>0</v>
      </c>
      <c r="E3902">
        <v>0</v>
      </c>
      <c r="F3902">
        <v>0</v>
      </c>
      <c r="G3902">
        <v>3333333</v>
      </c>
      <c r="H3902">
        <v>0</v>
      </c>
      <c r="I3902">
        <v>0</v>
      </c>
      <c r="J3902">
        <v>0</v>
      </c>
      <c r="K3902">
        <v>0</v>
      </c>
      <c r="L3902">
        <v>0</v>
      </c>
      <c r="M3902">
        <v>0</v>
      </c>
    </row>
    <row r="3903" spans="2:13" x14ac:dyDescent="0.2">
      <c r="B3903">
        <v>0</v>
      </c>
      <c r="C3903">
        <v>0</v>
      </c>
      <c r="D3903">
        <v>0</v>
      </c>
      <c r="E3903">
        <v>0</v>
      </c>
      <c r="F3903">
        <v>0</v>
      </c>
      <c r="G3903">
        <v>3333333</v>
      </c>
      <c r="H3903">
        <v>0</v>
      </c>
      <c r="I3903">
        <v>0</v>
      </c>
      <c r="J3903">
        <v>0</v>
      </c>
      <c r="K3903">
        <v>0</v>
      </c>
      <c r="L3903">
        <v>0</v>
      </c>
      <c r="M3903">
        <v>0</v>
      </c>
    </row>
    <row r="3904" spans="2:13" x14ac:dyDescent="0.2">
      <c r="B3904">
        <v>0</v>
      </c>
      <c r="C3904">
        <v>0</v>
      </c>
      <c r="D3904">
        <v>0</v>
      </c>
      <c r="E3904">
        <v>0</v>
      </c>
      <c r="F3904">
        <v>0</v>
      </c>
      <c r="G3904">
        <v>3333333</v>
      </c>
      <c r="H3904">
        <v>0</v>
      </c>
      <c r="I3904">
        <v>0</v>
      </c>
      <c r="J3904">
        <v>0</v>
      </c>
      <c r="K3904">
        <v>0</v>
      </c>
      <c r="L3904">
        <v>0</v>
      </c>
      <c r="M3904">
        <v>0</v>
      </c>
    </row>
    <row r="3905" spans="2:13" x14ac:dyDescent="0.2">
      <c r="B3905">
        <v>0</v>
      </c>
      <c r="C3905">
        <v>0</v>
      </c>
      <c r="D3905">
        <v>0</v>
      </c>
      <c r="E3905">
        <v>0</v>
      </c>
      <c r="F3905">
        <v>0</v>
      </c>
      <c r="G3905">
        <v>3333333</v>
      </c>
      <c r="H3905">
        <v>0</v>
      </c>
      <c r="I3905">
        <v>0</v>
      </c>
      <c r="J3905">
        <v>0</v>
      </c>
      <c r="K3905">
        <v>0</v>
      </c>
      <c r="L3905">
        <v>0</v>
      </c>
      <c r="M3905">
        <v>0</v>
      </c>
    </row>
    <row r="3906" spans="2:13" x14ac:dyDescent="0.2">
      <c r="B3906">
        <v>0</v>
      </c>
      <c r="C3906">
        <v>0</v>
      </c>
      <c r="D3906">
        <v>0</v>
      </c>
      <c r="E3906">
        <v>0</v>
      </c>
      <c r="F3906">
        <v>0</v>
      </c>
      <c r="G3906">
        <v>3333333</v>
      </c>
      <c r="H3906">
        <v>0</v>
      </c>
      <c r="I3906">
        <v>0</v>
      </c>
      <c r="J3906">
        <v>0</v>
      </c>
      <c r="K3906">
        <v>0</v>
      </c>
      <c r="L3906">
        <v>0</v>
      </c>
      <c r="M3906">
        <v>0</v>
      </c>
    </row>
    <row r="3907" spans="2:13" x14ac:dyDescent="0.2">
      <c r="B3907">
        <v>0</v>
      </c>
      <c r="C3907">
        <v>0</v>
      </c>
      <c r="D3907">
        <v>0</v>
      </c>
      <c r="E3907">
        <v>0</v>
      </c>
      <c r="F3907">
        <v>0</v>
      </c>
      <c r="G3907">
        <v>3333333</v>
      </c>
      <c r="H3907">
        <v>0</v>
      </c>
      <c r="I3907">
        <v>0</v>
      </c>
      <c r="J3907">
        <v>0</v>
      </c>
      <c r="K3907">
        <v>0</v>
      </c>
      <c r="L3907">
        <v>0</v>
      </c>
      <c r="M3907">
        <v>0</v>
      </c>
    </row>
    <row r="3908" spans="2:13" x14ac:dyDescent="0.2">
      <c r="B3908">
        <v>0</v>
      </c>
      <c r="C3908">
        <v>0</v>
      </c>
      <c r="D3908">
        <v>0</v>
      </c>
      <c r="E3908">
        <v>0</v>
      </c>
      <c r="F3908">
        <v>0</v>
      </c>
      <c r="G3908">
        <v>3333333</v>
      </c>
      <c r="H3908">
        <v>0</v>
      </c>
      <c r="I3908">
        <v>0</v>
      </c>
      <c r="J3908">
        <v>0</v>
      </c>
      <c r="K3908">
        <v>0</v>
      </c>
      <c r="L3908">
        <v>0</v>
      </c>
      <c r="M3908">
        <v>0</v>
      </c>
    </row>
    <row r="3909" spans="2:13" x14ac:dyDescent="0.2">
      <c r="B3909">
        <v>0</v>
      </c>
      <c r="C3909">
        <v>0</v>
      </c>
      <c r="D3909">
        <v>0</v>
      </c>
      <c r="E3909">
        <v>0</v>
      </c>
      <c r="F3909">
        <v>0</v>
      </c>
      <c r="G3909">
        <v>3333333</v>
      </c>
      <c r="H3909">
        <v>0</v>
      </c>
      <c r="I3909">
        <v>0</v>
      </c>
      <c r="J3909">
        <v>0</v>
      </c>
      <c r="K3909">
        <v>0</v>
      </c>
      <c r="L3909">
        <v>0</v>
      </c>
      <c r="M3909">
        <v>0</v>
      </c>
    </row>
    <row r="3910" spans="2:13" x14ac:dyDescent="0.2">
      <c r="B3910">
        <v>0</v>
      </c>
      <c r="C3910">
        <v>0</v>
      </c>
      <c r="D3910">
        <v>0</v>
      </c>
      <c r="E3910">
        <v>0</v>
      </c>
      <c r="F3910">
        <v>0</v>
      </c>
      <c r="G3910">
        <v>3333333</v>
      </c>
      <c r="H3910">
        <v>0</v>
      </c>
      <c r="I3910">
        <v>0</v>
      </c>
      <c r="J3910">
        <v>0</v>
      </c>
      <c r="K3910">
        <v>0</v>
      </c>
      <c r="L3910">
        <v>0</v>
      </c>
      <c r="M3910">
        <v>0</v>
      </c>
    </row>
    <row r="3911" spans="2:13" x14ac:dyDescent="0.2">
      <c r="B3911">
        <v>0</v>
      </c>
      <c r="C3911">
        <v>0</v>
      </c>
      <c r="D3911">
        <v>0</v>
      </c>
      <c r="E3911">
        <v>0</v>
      </c>
      <c r="F3911">
        <v>0</v>
      </c>
      <c r="G3911">
        <v>3333333</v>
      </c>
      <c r="H3911">
        <v>0</v>
      </c>
      <c r="I3911">
        <v>0</v>
      </c>
      <c r="J3911">
        <v>0</v>
      </c>
      <c r="K3911">
        <v>0</v>
      </c>
      <c r="L3911">
        <v>0</v>
      </c>
      <c r="M3911">
        <v>0</v>
      </c>
    </row>
    <row r="3912" spans="2:13" x14ac:dyDescent="0.2">
      <c r="B3912">
        <v>0</v>
      </c>
      <c r="C3912">
        <v>0</v>
      </c>
      <c r="D3912">
        <v>0</v>
      </c>
      <c r="E3912">
        <v>0</v>
      </c>
      <c r="F3912">
        <v>0</v>
      </c>
      <c r="G3912">
        <v>3333333</v>
      </c>
      <c r="H3912">
        <v>0</v>
      </c>
      <c r="I3912">
        <v>0</v>
      </c>
      <c r="J3912">
        <v>0</v>
      </c>
      <c r="K3912">
        <v>0</v>
      </c>
      <c r="L3912">
        <v>0</v>
      </c>
      <c r="M3912">
        <v>0</v>
      </c>
    </row>
    <row r="3913" spans="2:13" x14ac:dyDescent="0.2">
      <c r="B3913">
        <v>0</v>
      </c>
      <c r="C3913">
        <v>0</v>
      </c>
      <c r="D3913">
        <v>0</v>
      </c>
      <c r="E3913">
        <v>0</v>
      </c>
      <c r="F3913">
        <v>0</v>
      </c>
      <c r="G3913">
        <v>3333333</v>
      </c>
      <c r="H3913">
        <v>0</v>
      </c>
      <c r="I3913">
        <v>0</v>
      </c>
      <c r="J3913">
        <v>0</v>
      </c>
      <c r="K3913">
        <v>0</v>
      </c>
      <c r="L3913">
        <v>0</v>
      </c>
      <c r="M3913">
        <v>0</v>
      </c>
    </row>
    <row r="3914" spans="2:13" x14ac:dyDescent="0.2">
      <c r="B3914">
        <v>0</v>
      </c>
      <c r="C3914">
        <v>0</v>
      </c>
      <c r="D3914">
        <v>0</v>
      </c>
      <c r="E3914">
        <v>0</v>
      </c>
      <c r="F3914">
        <v>0</v>
      </c>
      <c r="G3914">
        <v>3333333</v>
      </c>
      <c r="H3914">
        <v>0</v>
      </c>
      <c r="I3914">
        <v>0</v>
      </c>
      <c r="J3914">
        <v>0</v>
      </c>
      <c r="K3914">
        <v>0</v>
      </c>
      <c r="L3914">
        <v>0</v>
      </c>
      <c r="M3914">
        <v>0</v>
      </c>
    </row>
    <row r="3915" spans="2:13" x14ac:dyDescent="0.2">
      <c r="B3915">
        <v>0</v>
      </c>
      <c r="C3915">
        <v>0</v>
      </c>
      <c r="D3915">
        <v>0</v>
      </c>
      <c r="E3915">
        <v>0</v>
      </c>
      <c r="F3915">
        <v>0</v>
      </c>
      <c r="G3915">
        <v>3333333</v>
      </c>
      <c r="H3915">
        <v>0</v>
      </c>
      <c r="I3915">
        <v>0</v>
      </c>
      <c r="J3915">
        <v>0</v>
      </c>
      <c r="K3915">
        <v>0</v>
      </c>
      <c r="L3915">
        <v>0</v>
      </c>
      <c r="M3915">
        <v>0</v>
      </c>
    </row>
    <row r="3916" spans="2:13" x14ac:dyDescent="0.2">
      <c r="B3916">
        <v>0</v>
      </c>
      <c r="C3916">
        <v>0</v>
      </c>
      <c r="D3916">
        <v>0</v>
      </c>
      <c r="E3916">
        <v>0</v>
      </c>
      <c r="F3916">
        <v>0</v>
      </c>
      <c r="G3916">
        <v>3333333</v>
      </c>
      <c r="H3916">
        <v>0</v>
      </c>
      <c r="I3916">
        <v>0</v>
      </c>
      <c r="J3916">
        <v>0</v>
      </c>
      <c r="K3916">
        <v>0</v>
      </c>
      <c r="L3916">
        <v>0</v>
      </c>
      <c r="M3916">
        <v>0</v>
      </c>
    </row>
    <row r="3917" spans="2:13" x14ac:dyDescent="0.2">
      <c r="B3917">
        <v>0</v>
      </c>
      <c r="C3917">
        <v>0</v>
      </c>
      <c r="D3917">
        <v>0</v>
      </c>
      <c r="E3917">
        <v>0</v>
      </c>
      <c r="F3917">
        <v>0</v>
      </c>
      <c r="G3917">
        <v>3333333</v>
      </c>
      <c r="H3917">
        <v>0</v>
      </c>
      <c r="I3917">
        <v>0</v>
      </c>
      <c r="J3917">
        <v>0</v>
      </c>
      <c r="K3917">
        <v>0</v>
      </c>
      <c r="L3917">
        <v>0</v>
      </c>
      <c r="M3917">
        <v>0</v>
      </c>
    </row>
    <row r="3918" spans="2:13" x14ac:dyDescent="0.2">
      <c r="B3918">
        <v>0</v>
      </c>
      <c r="C3918">
        <v>0</v>
      </c>
      <c r="D3918">
        <v>0</v>
      </c>
      <c r="E3918">
        <v>0</v>
      </c>
      <c r="F3918">
        <v>0</v>
      </c>
      <c r="G3918">
        <v>3333333</v>
      </c>
      <c r="H3918">
        <v>0</v>
      </c>
      <c r="I3918">
        <v>0</v>
      </c>
      <c r="J3918">
        <v>0</v>
      </c>
      <c r="K3918">
        <v>0</v>
      </c>
      <c r="L3918">
        <v>0</v>
      </c>
      <c r="M3918">
        <v>0</v>
      </c>
    </row>
    <row r="3919" spans="2:13" x14ac:dyDescent="0.2">
      <c r="B3919">
        <v>0</v>
      </c>
      <c r="C3919">
        <v>0</v>
      </c>
      <c r="D3919">
        <v>0</v>
      </c>
      <c r="E3919">
        <v>0</v>
      </c>
      <c r="F3919">
        <v>0</v>
      </c>
      <c r="G3919">
        <v>3333333</v>
      </c>
      <c r="H3919">
        <v>0</v>
      </c>
      <c r="I3919">
        <v>0</v>
      </c>
      <c r="J3919">
        <v>0</v>
      </c>
      <c r="K3919">
        <v>0</v>
      </c>
      <c r="L3919">
        <v>0</v>
      </c>
      <c r="M3919">
        <v>0</v>
      </c>
    </row>
    <row r="3920" spans="2:13" x14ac:dyDescent="0.2">
      <c r="B3920">
        <v>0</v>
      </c>
      <c r="C3920">
        <v>0</v>
      </c>
      <c r="D3920">
        <v>0</v>
      </c>
      <c r="E3920">
        <v>0</v>
      </c>
      <c r="F3920">
        <v>0</v>
      </c>
      <c r="G3920">
        <v>3333333</v>
      </c>
      <c r="H3920">
        <v>0</v>
      </c>
      <c r="I3920">
        <v>0</v>
      </c>
      <c r="J3920">
        <v>0</v>
      </c>
      <c r="K3920">
        <v>0</v>
      </c>
      <c r="L3920">
        <v>0</v>
      </c>
      <c r="M3920">
        <v>0</v>
      </c>
    </row>
    <row r="3921" spans="2:13" x14ac:dyDescent="0.2">
      <c r="B3921">
        <v>0</v>
      </c>
      <c r="C3921">
        <v>0</v>
      </c>
      <c r="D3921">
        <v>0</v>
      </c>
      <c r="E3921">
        <v>0</v>
      </c>
      <c r="F3921">
        <v>0</v>
      </c>
      <c r="G3921">
        <v>3333333</v>
      </c>
      <c r="H3921">
        <v>0</v>
      </c>
      <c r="I3921">
        <v>0</v>
      </c>
      <c r="J3921">
        <v>0</v>
      </c>
      <c r="K3921">
        <v>0</v>
      </c>
      <c r="L3921">
        <v>0</v>
      </c>
      <c r="M3921">
        <v>0</v>
      </c>
    </row>
    <row r="3922" spans="2:13" x14ac:dyDescent="0.2">
      <c r="B3922">
        <v>0</v>
      </c>
      <c r="C3922">
        <v>0</v>
      </c>
      <c r="D3922">
        <v>0</v>
      </c>
      <c r="E3922">
        <v>0</v>
      </c>
      <c r="F3922">
        <v>0</v>
      </c>
      <c r="G3922">
        <v>3333333</v>
      </c>
      <c r="H3922">
        <v>0</v>
      </c>
      <c r="I3922">
        <v>0</v>
      </c>
      <c r="J3922">
        <v>0</v>
      </c>
      <c r="K3922">
        <v>0</v>
      </c>
      <c r="L3922">
        <v>0</v>
      </c>
      <c r="M3922">
        <v>0</v>
      </c>
    </row>
    <row r="3923" spans="2:13" x14ac:dyDescent="0.2">
      <c r="B3923">
        <v>0</v>
      </c>
      <c r="C3923">
        <v>0</v>
      </c>
      <c r="D3923">
        <v>0</v>
      </c>
      <c r="E3923">
        <v>0</v>
      </c>
      <c r="F3923">
        <v>0</v>
      </c>
      <c r="G3923">
        <v>3333333</v>
      </c>
      <c r="H3923">
        <v>0</v>
      </c>
      <c r="I3923">
        <v>0</v>
      </c>
      <c r="J3923">
        <v>0</v>
      </c>
      <c r="K3923">
        <v>0</v>
      </c>
      <c r="L3923">
        <v>0</v>
      </c>
      <c r="M3923">
        <v>0</v>
      </c>
    </row>
    <row r="3924" spans="2:13" x14ac:dyDescent="0.2">
      <c r="B3924">
        <v>0</v>
      </c>
      <c r="C3924">
        <v>0</v>
      </c>
      <c r="D3924">
        <v>0</v>
      </c>
      <c r="E3924">
        <v>0</v>
      </c>
      <c r="F3924">
        <v>0</v>
      </c>
      <c r="G3924">
        <v>3333333</v>
      </c>
      <c r="H3924">
        <v>0</v>
      </c>
      <c r="I3924">
        <v>0</v>
      </c>
      <c r="J3924">
        <v>0</v>
      </c>
      <c r="K3924">
        <v>0</v>
      </c>
      <c r="L3924">
        <v>0</v>
      </c>
      <c r="M3924">
        <v>0</v>
      </c>
    </row>
    <row r="3925" spans="2:13" x14ac:dyDescent="0.2">
      <c r="B3925">
        <v>0</v>
      </c>
      <c r="C3925">
        <v>0</v>
      </c>
      <c r="D3925">
        <v>0</v>
      </c>
      <c r="E3925">
        <v>0</v>
      </c>
      <c r="F3925">
        <v>0</v>
      </c>
      <c r="G3925">
        <v>3333333</v>
      </c>
      <c r="H3925">
        <v>0</v>
      </c>
      <c r="I3925">
        <v>0</v>
      </c>
      <c r="J3925">
        <v>0</v>
      </c>
      <c r="K3925">
        <v>0</v>
      </c>
      <c r="L3925">
        <v>0</v>
      </c>
      <c r="M3925">
        <v>0</v>
      </c>
    </row>
    <row r="3926" spans="2:13" x14ac:dyDescent="0.2">
      <c r="B3926">
        <v>0</v>
      </c>
      <c r="C3926">
        <v>0</v>
      </c>
      <c r="D3926">
        <v>0</v>
      </c>
      <c r="E3926">
        <v>0</v>
      </c>
      <c r="F3926">
        <v>0</v>
      </c>
      <c r="G3926">
        <v>3333333</v>
      </c>
      <c r="H3926">
        <v>0</v>
      </c>
      <c r="I3926">
        <v>0</v>
      </c>
      <c r="J3926">
        <v>0</v>
      </c>
      <c r="K3926">
        <v>0</v>
      </c>
      <c r="L3926">
        <v>0</v>
      </c>
      <c r="M3926">
        <v>0</v>
      </c>
    </row>
    <row r="3927" spans="2:13" x14ac:dyDescent="0.2">
      <c r="B3927">
        <v>0</v>
      </c>
      <c r="C3927">
        <v>0</v>
      </c>
      <c r="D3927">
        <v>0</v>
      </c>
      <c r="E3927">
        <v>0</v>
      </c>
      <c r="F3927">
        <v>0</v>
      </c>
      <c r="G3927">
        <v>3333333</v>
      </c>
      <c r="H3927">
        <v>0</v>
      </c>
      <c r="I3927">
        <v>0</v>
      </c>
      <c r="J3927">
        <v>0</v>
      </c>
      <c r="K3927">
        <v>0</v>
      </c>
      <c r="L3927">
        <v>0</v>
      </c>
      <c r="M3927">
        <v>0</v>
      </c>
    </row>
    <row r="3928" spans="2:13" x14ac:dyDescent="0.2">
      <c r="B3928">
        <v>0</v>
      </c>
      <c r="C3928">
        <v>0</v>
      </c>
      <c r="D3928">
        <v>0</v>
      </c>
      <c r="E3928">
        <v>0</v>
      </c>
      <c r="F3928">
        <v>0</v>
      </c>
      <c r="G3928">
        <v>3333333</v>
      </c>
      <c r="H3928">
        <v>0</v>
      </c>
      <c r="I3928">
        <v>0</v>
      </c>
      <c r="J3928">
        <v>0</v>
      </c>
      <c r="K3928">
        <v>0</v>
      </c>
      <c r="L3928">
        <v>0</v>
      </c>
      <c r="M3928">
        <v>0</v>
      </c>
    </row>
    <row r="3929" spans="2:13" x14ac:dyDescent="0.2">
      <c r="B3929">
        <v>0</v>
      </c>
      <c r="C3929">
        <v>0</v>
      </c>
      <c r="D3929">
        <v>0</v>
      </c>
      <c r="E3929">
        <v>0</v>
      </c>
      <c r="F3929">
        <v>0</v>
      </c>
      <c r="G3929">
        <v>3333333</v>
      </c>
      <c r="H3929">
        <v>0</v>
      </c>
      <c r="I3929">
        <v>0</v>
      </c>
      <c r="J3929">
        <v>0</v>
      </c>
      <c r="K3929">
        <v>0</v>
      </c>
      <c r="L3929">
        <v>0</v>
      </c>
      <c r="M3929">
        <v>0</v>
      </c>
    </row>
    <row r="3930" spans="2:13" x14ac:dyDescent="0.2">
      <c r="B3930">
        <v>0</v>
      </c>
      <c r="C3930">
        <v>0</v>
      </c>
      <c r="D3930">
        <v>0</v>
      </c>
      <c r="E3930">
        <v>0</v>
      </c>
      <c r="F3930">
        <v>0</v>
      </c>
      <c r="G3930">
        <v>3333333</v>
      </c>
      <c r="H3930">
        <v>0</v>
      </c>
      <c r="I3930">
        <v>0</v>
      </c>
      <c r="J3930">
        <v>0</v>
      </c>
      <c r="K3930">
        <v>0</v>
      </c>
      <c r="L3930">
        <v>0</v>
      </c>
      <c r="M3930">
        <v>0</v>
      </c>
    </row>
    <row r="3931" spans="2:13" x14ac:dyDescent="0.2">
      <c r="B3931">
        <v>0</v>
      </c>
      <c r="C3931">
        <v>0</v>
      </c>
      <c r="D3931">
        <v>0</v>
      </c>
      <c r="E3931">
        <v>0</v>
      </c>
      <c r="F3931">
        <v>0</v>
      </c>
      <c r="G3931">
        <v>3333333</v>
      </c>
      <c r="H3931">
        <v>0</v>
      </c>
      <c r="I3931">
        <v>0</v>
      </c>
      <c r="J3931">
        <v>0</v>
      </c>
      <c r="K3931">
        <v>0</v>
      </c>
      <c r="L3931">
        <v>0</v>
      </c>
      <c r="M3931">
        <v>0</v>
      </c>
    </row>
    <row r="3932" spans="2:13" x14ac:dyDescent="0.2">
      <c r="B3932">
        <v>0</v>
      </c>
      <c r="C3932">
        <v>0</v>
      </c>
      <c r="D3932">
        <v>0</v>
      </c>
      <c r="E3932">
        <v>0</v>
      </c>
      <c r="F3932">
        <v>0</v>
      </c>
      <c r="G3932">
        <v>3333333</v>
      </c>
      <c r="H3932">
        <v>0</v>
      </c>
      <c r="I3932">
        <v>0</v>
      </c>
      <c r="J3932">
        <v>0</v>
      </c>
      <c r="K3932">
        <v>0</v>
      </c>
      <c r="L3932">
        <v>0</v>
      </c>
      <c r="M3932">
        <v>0</v>
      </c>
    </row>
    <row r="3933" spans="2:13" x14ac:dyDescent="0.2">
      <c r="B3933">
        <v>0</v>
      </c>
      <c r="C3933">
        <v>0</v>
      </c>
      <c r="D3933">
        <v>0</v>
      </c>
      <c r="E3933">
        <v>0</v>
      </c>
      <c r="F3933">
        <v>0</v>
      </c>
      <c r="G3933">
        <v>3333333</v>
      </c>
      <c r="H3933">
        <v>0</v>
      </c>
      <c r="I3933">
        <v>0</v>
      </c>
      <c r="J3933">
        <v>0</v>
      </c>
      <c r="K3933">
        <v>0</v>
      </c>
      <c r="L3933">
        <v>0</v>
      </c>
      <c r="M3933">
        <v>0</v>
      </c>
    </row>
    <row r="3934" spans="2:13" x14ac:dyDescent="0.2">
      <c r="B3934">
        <v>0</v>
      </c>
      <c r="C3934">
        <v>0</v>
      </c>
      <c r="D3934">
        <v>0</v>
      </c>
      <c r="E3934">
        <v>0</v>
      </c>
      <c r="F3934">
        <v>0</v>
      </c>
      <c r="G3934">
        <v>3333333</v>
      </c>
      <c r="H3934">
        <v>0</v>
      </c>
      <c r="I3934">
        <v>0</v>
      </c>
      <c r="J3934">
        <v>0</v>
      </c>
      <c r="K3934">
        <v>0</v>
      </c>
      <c r="L3934">
        <v>0</v>
      </c>
      <c r="M3934">
        <v>0</v>
      </c>
    </row>
    <row r="3935" spans="2:13" x14ac:dyDescent="0.2">
      <c r="B3935">
        <v>0</v>
      </c>
      <c r="C3935">
        <v>0</v>
      </c>
      <c r="D3935">
        <v>0</v>
      </c>
      <c r="E3935">
        <v>0</v>
      </c>
      <c r="F3935">
        <v>0</v>
      </c>
      <c r="G3935">
        <v>3333333</v>
      </c>
      <c r="H3935">
        <v>0</v>
      </c>
      <c r="I3935">
        <v>0</v>
      </c>
      <c r="J3935">
        <v>0</v>
      </c>
      <c r="K3935">
        <v>0</v>
      </c>
      <c r="L3935">
        <v>0</v>
      </c>
      <c r="M3935">
        <v>0</v>
      </c>
    </row>
    <row r="3936" spans="2:13" x14ac:dyDescent="0.2">
      <c r="B3936">
        <v>0</v>
      </c>
      <c r="C3936">
        <v>0</v>
      </c>
      <c r="D3936">
        <v>0</v>
      </c>
      <c r="E3936">
        <v>0</v>
      </c>
      <c r="F3936">
        <v>0</v>
      </c>
      <c r="G3936">
        <v>3333333</v>
      </c>
      <c r="H3936">
        <v>0</v>
      </c>
      <c r="I3936">
        <v>0</v>
      </c>
      <c r="J3936">
        <v>0</v>
      </c>
      <c r="K3936">
        <v>0</v>
      </c>
      <c r="L3936">
        <v>0</v>
      </c>
      <c r="M3936">
        <v>0</v>
      </c>
    </row>
    <row r="3937" spans="2:13" x14ac:dyDescent="0.2">
      <c r="B3937">
        <v>0</v>
      </c>
      <c r="C3937">
        <v>0</v>
      </c>
      <c r="D3937">
        <v>0</v>
      </c>
      <c r="E3937">
        <v>0</v>
      </c>
      <c r="F3937">
        <v>0</v>
      </c>
      <c r="G3937">
        <v>3333333</v>
      </c>
      <c r="H3937">
        <v>0</v>
      </c>
      <c r="I3937">
        <v>0</v>
      </c>
      <c r="J3937">
        <v>0</v>
      </c>
      <c r="K3937">
        <v>0</v>
      </c>
      <c r="L3937">
        <v>0</v>
      </c>
      <c r="M3937">
        <v>0</v>
      </c>
    </row>
    <row r="3938" spans="2:13" x14ac:dyDescent="0.2">
      <c r="B3938">
        <v>0</v>
      </c>
      <c r="C3938">
        <v>0</v>
      </c>
      <c r="D3938">
        <v>0</v>
      </c>
      <c r="E3938">
        <v>0</v>
      </c>
      <c r="F3938">
        <v>0</v>
      </c>
      <c r="G3938">
        <v>3333333</v>
      </c>
      <c r="H3938">
        <v>0</v>
      </c>
      <c r="I3938">
        <v>0</v>
      </c>
      <c r="J3938">
        <v>0</v>
      </c>
      <c r="K3938">
        <v>0</v>
      </c>
      <c r="L3938">
        <v>0</v>
      </c>
      <c r="M3938">
        <v>0</v>
      </c>
    </row>
    <row r="3939" spans="2:13" x14ac:dyDescent="0.2">
      <c r="B3939">
        <v>0</v>
      </c>
      <c r="C3939">
        <v>0</v>
      </c>
      <c r="D3939">
        <v>0</v>
      </c>
      <c r="E3939">
        <v>0</v>
      </c>
      <c r="F3939">
        <v>0</v>
      </c>
      <c r="G3939">
        <v>3333333</v>
      </c>
      <c r="H3939">
        <v>0</v>
      </c>
      <c r="I3939">
        <v>0</v>
      </c>
      <c r="J3939">
        <v>0</v>
      </c>
      <c r="K3939">
        <v>0</v>
      </c>
      <c r="L3939">
        <v>0</v>
      </c>
      <c r="M3939">
        <v>0</v>
      </c>
    </row>
    <row r="3940" spans="2:13" x14ac:dyDescent="0.2">
      <c r="B3940">
        <v>0</v>
      </c>
      <c r="C3940">
        <v>0</v>
      </c>
      <c r="D3940">
        <v>0</v>
      </c>
      <c r="E3940">
        <v>0</v>
      </c>
      <c r="F3940">
        <v>0</v>
      </c>
      <c r="G3940">
        <v>3333333</v>
      </c>
      <c r="H3940">
        <v>0</v>
      </c>
      <c r="I3940">
        <v>0</v>
      </c>
      <c r="J3940">
        <v>0</v>
      </c>
      <c r="K3940">
        <v>0</v>
      </c>
      <c r="L3940">
        <v>0</v>
      </c>
      <c r="M3940">
        <v>0</v>
      </c>
    </row>
    <row r="3941" spans="2:13" x14ac:dyDescent="0.2">
      <c r="B3941">
        <v>0</v>
      </c>
      <c r="C3941">
        <v>0</v>
      </c>
      <c r="D3941">
        <v>0</v>
      </c>
      <c r="E3941">
        <v>0</v>
      </c>
      <c r="F3941">
        <v>0</v>
      </c>
      <c r="G3941">
        <v>3333333</v>
      </c>
      <c r="H3941">
        <v>0</v>
      </c>
      <c r="I3941">
        <v>0</v>
      </c>
      <c r="J3941">
        <v>0</v>
      </c>
      <c r="K3941">
        <v>0</v>
      </c>
      <c r="L3941">
        <v>0</v>
      </c>
      <c r="M3941">
        <v>0</v>
      </c>
    </row>
    <row r="3942" spans="2:13" x14ac:dyDescent="0.2">
      <c r="B3942">
        <v>0</v>
      </c>
      <c r="C3942">
        <v>0</v>
      </c>
      <c r="D3942">
        <v>0</v>
      </c>
      <c r="E3942">
        <v>0</v>
      </c>
      <c r="F3942">
        <v>0</v>
      </c>
      <c r="G3942">
        <v>3333333</v>
      </c>
      <c r="H3942">
        <v>0</v>
      </c>
      <c r="I3942">
        <v>0</v>
      </c>
      <c r="J3942">
        <v>0</v>
      </c>
      <c r="K3942">
        <v>0</v>
      </c>
      <c r="L3942">
        <v>0</v>
      </c>
      <c r="M3942">
        <v>0</v>
      </c>
    </row>
    <row r="3943" spans="2:13" x14ac:dyDescent="0.2">
      <c r="B3943">
        <v>0</v>
      </c>
      <c r="C3943">
        <v>0</v>
      </c>
      <c r="D3943">
        <v>0</v>
      </c>
      <c r="E3943">
        <v>0</v>
      </c>
      <c r="F3943">
        <v>0</v>
      </c>
      <c r="G3943">
        <v>3333333</v>
      </c>
      <c r="H3943">
        <v>0</v>
      </c>
      <c r="I3943">
        <v>0</v>
      </c>
      <c r="J3943">
        <v>0</v>
      </c>
      <c r="K3943">
        <v>0</v>
      </c>
      <c r="L3943">
        <v>0</v>
      </c>
      <c r="M3943">
        <v>0</v>
      </c>
    </row>
    <row r="3944" spans="2:13" x14ac:dyDescent="0.2">
      <c r="B3944">
        <v>0</v>
      </c>
      <c r="C3944">
        <v>0</v>
      </c>
      <c r="D3944">
        <v>0</v>
      </c>
      <c r="E3944">
        <v>0</v>
      </c>
      <c r="F3944">
        <v>0</v>
      </c>
      <c r="G3944">
        <v>3333333</v>
      </c>
      <c r="H3944">
        <v>0</v>
      </c>
      <c r="I3944">
        <v>0</v>
      </c>
      <c r="J3944">
        <v>0</v>
      </c>
      <c r="K3944">
        <v>0</v>
      </c>
      <c r="L3944">
        <v>0</v>
      </c>
      <c r="M3944">
        <v>0</v>
      </c>
    </row>
    <row r="3945" spans="2:13" x14ac:dyDescent="0.2">
      <c r="B3945">
        <v>0</v>
      </c>
      <c r="C3945">
        <v>0</v>
      </c>
      <c r="D3945">
        <v>0</v>
      </c>
      <c r="E3945">
        <v>0</v>
      </c>
      <c r="F3945">
        <v>0</v>
      </c>
      <c r="G3945">
        <v>3333333</v>
      </c>
      <c r="H3945">
        <v>0</v>
      </c>
      <c r="I3945">
        <v>0</v>
      </c>
      <c r="J3945">
        <v>0</v>
      </c>
      <c r="K3945">
        <v>0</v>
      </c>
      <c r="L3945">
        <v>0</v>
      </c>
      <c r="M3945">
        <v>0</v>
      </c>
    </row>
    <row r="3946" spans="2:13" x14ac:dyDescent="0.2">
      <c r="B3946">
        <v>0</v>
      </c>
      <c r="C3946">
        <v>0</v>
      </c>
      <c r="D3946">
        <v>0</v>
      </c>
      <c r="E3946">
        <v>0</v>
      </c>
      <c r="F3946">
        <v>0</v>
      </c>
      <c r="G3946">
        <v>3333333</v>
      </c>
      <c r="H3946">
        <v>0</v>
      </c>
      <c r="I3946">
        <v>0</v>
      </c>
      <c r="J3946">
        <v>0</v>
      </c>
      <c r="K3946">
        <v>0</v>
      </c>
      <c r="L3946">
        <v>0</v>
      </c>
      <c r="M3946">
        <v>0</v>
      </c>
    </row>
    <row r="3947" spans="2:13" x14ac:dyDescent="0.2">
      <c r="B3947">
        <v>0</v>
      </c>
      <c r="C3947">
        <v>0</v>
      </c>
      <c r="D3947">
        <v>0</v>
      </c>
      <c r="E3947">
        <v>0</v>
      </c>
      <c r="F3947">
        <v>0</v>
      </c>
      <c r="G3947">
        <v>3333333</v>
      </c>
      <c r="H3947">
        <v>0</v>
      </c>
      <c r="I3947">
        <v>0</v>
      </c>
      <c r="J3947">
        <v>0</v>
      </c>
      <c r="K3947">
        <v>0</v>
      </c>
      <c r="L3947">
        <v>0</v>
      </c>
      <c r="M3947">
        <v>0</v>
      </c>
    </row>
    <row r="3948" spans="2:13" x14ac:dyDescent="0.2">
      <c r="B3948">
        <v>0</v>
      </c>
      <c r="C3948">
        <v>0</v>
      </c>
      <c r="D3948">
        <v>0</v>
      </c>
      <c r="E3948">
        <v>0</v>
      </c>
      <c r="F3948">
        <v>0</v>
      </c>
      <c r="G3948">
        <v>3333333</v>
      </c>
      <c r="H3948">
        <v>0</v>
      </c>
      <c r="I3948">
        <v>0</v>
      </c>
      <c r="J3948">
        <v>0</v>
      </c>
      <c r="K3948">
        <v>0</v>
      </c>
      <c r="L3948">
        <v>0</v>
      </c>
      <c r="M3948">
        <v>0</v>
      </c>
    </row>
    <row r="3949" spans="2:13" x14ac:dyDescent="0.2">
      <c r="B3949">
        <v>0</v>
      </c>
      <c r="C3949">
        <v>0</v>
      </c>
      <c r="D3949">
        <v>0</v>
      </c>
      <c r="E3949">
        <v>0</v>
      </c>
      <c r="F3949">
        <v>0</v>
      </c>
      <c r="G3949">
        <v>3333333</v>
      </c>
      <c r="H3949">
        <v>0</v>
      </c>
      <c r="I3949">
        <v>0</v>
      </c>
      <c r="J3949">
        <v>0</v>
      </c>
      <c r="K3949">
        <v>0</v>
      </c>
      <c r="L3949">
        <v>0</v>
      </c>
      <c r="M3949">
        <v>0</v>
      </c>
    </row>
    <row r="3950" spans="2:13" x14ac:dyDescent="0.2">
      <c r="B3950">
        <v>0</v>
      </c>
      <c r="C3950">
        <v>0</v>
      </c>
      <c r="D3950">
        <v>0</v>
      </c>
      <c r="E3950">
        <v>0</v>
      </c>
      <c r="F3950">
        <v>0</v>
      </c>
      <c r="G3950">
        <v>3333333</v>
      </c>
      <c r="H3950">
        <v>0</v>
      </c>
      <c r="I3950">
        <v>0</v>
      </c>
      <c r="J3950">
        <v>0</v>
      </c>
      <c r="K3950">
        <v>0</v>
      </c>
      <c r="L3950">
        <v>0</v>
      </c>
      <c r="M3950">
        <v>0</v>
      </c>
    </row>
    <row r="3951" spans="2:13" x14ac:dyDescent="0.2">
      <c r="B3951">
        <v>0</v>
      </c>
      <c r="C3951">
        <v>0</v>
      </c>
      <c r="D3951">
        <v>0</v>
      </c>
      <c r="E3951">
        <v>0</v>
      </c>
      <c r="F3951">
        <v>0</v>
      </c>
      <c r="G3951">
        <v>3333333</v>
      </c>
      <c r="H3951">
        <v>0</v>
      </c>
      <c r="I3951">
        <v>0</v>
      </c>
      <c r="J3951">
        <v>0</v>
      </c>
      <c r="K3951">
        <v>0</v>
      </c>
      <c r="L3951">
        <v>0</v>
      </c>
      <c r="M3951">
        <v>0</v>
      </c>
    </row>
    <row r="3952" spans="2:13" x14ac:dyDescent="0.2">
      <c r="B3952">
        <v>0</v>
      </c>
      <c r="C3952">
        <v>0</v>
      </c>
      <c r="D3952">
        <v>0</v>
      </c>
      <c r="E3952">
        <v>0</v>
      </c>
      <c r="F3952">
        <v>0</v>
      </c>
      <c r="G3952">
        <v>3333333</v>
      </c>
      <c r="H3952">
        <v>0</v>
      </c>
      <c r="I3952">
        <v>0</v>
      </c>
      <c r="J3952">
        <v>0</v>
      </c>
      <c r="K3952">
        <v>0</v>
      </c>
      <c r="L3952">
        <v>0</v>
      </c>
      <c r="M3952">
        <v>0</v>
      </c>
    </row>
    <row r="3953" spans="2:13" x14ac:dyDescent="0.2">
      <c r="B3953">
        <v>0</v>
      </c>
      <c r="C3953">
        <v>0</v>
      </c>
      <c r="D3953">
        <v>0</v>
      </c>
      <c r="E3953">
        <v>0</v>
      </c>
      <c r="F3953">
        <v>0</v>
      </c>
      <c r="G3953">
        <v>3333333</v>
      </c>
      <c r="H3953">
        <v>0</v>
      </c>
      <c r="I3953">
        <v>0</v>
      </c>
      <c r="J3953">
        <v>0</v>
      </c>
      <c r="K3953">
        <v>0</v>
      </c>
      <c r="L3953">
        <v>0</v>
      </c>
      <c r="M3953">
        <v>0</v>
      </c>
    </row>
    <row r="3954" spans="2:13" x14ac:dyDescent="0.2">
      <c r="B3954">
        <v>0</v>
      </c>
      <c r="C3954">
        <v>0</v>
      </c>
      <c r="D3954">
        <v>0</v>
      </c>
      <c r="E3954">
        <v>0</v>
      </c>
      <c r="F3954">
        <v>0</v>
      </c>
      <c r="G3954">
        <v>3333333</v>
      </c>
      <c r="H3954">
        <v>0</v>
      </c>
      <c r="I3954">
        <v>0</v>
      </c>
      <c r="J3954">
        <v>0</v>
      </c>
      <c r="K3954">
        <v>0</v>
      </c>
      <c r="L3954">
        <v>0</v>
      </c>
      <c r="M3954">
        <v>0</v>
      </c>
    </row>
    <row r="3955" spans="2:13" x14ac:dyDescent="0.2">
      <c r="B3955">
        <v>0</v>
      </c>
      <c r="C3955">
        <v>0</v>
      </c>
      <c r="D3955">
        <v>0</v>
      </c>
      <c r="E3955">
        <v>0</v>
      </c>
      <c r="F3955">
        <v>0</v>
      </c>
      <c r="G3955">
        <v>3333333</v>
      </c>
      <c r="H3955">
        <v>0</v>
      </c>
      <c r="I3955">
        <v>0</v>
      </c>
      <c r="J3955">
        <v>0</v>
      </c>
      <c r="K3955">
        <v>0</v>
      </c>
      <c r="L3955">
        <v>0</v>
      </c>
      <c r="M3955">
        <v>0</v>
      </c>
    </row>
    <row r="3956" spans="2:13" x14ac:dyDescent="0.2">
      <c r="B3956">
        <v>0</v>
      </c>
      <c r="C3956">
        <v>0</v>
      </c>
      <c r="D3956">
        <v>0</v>
      </c>
      <c r="E3956">
        <v>0</v>
      </c>
      <c r="F3956">
        <v>0</v>
      </c>
      <c r="G3956">
        <v>3333333</v>
      </c>
      <c r="H3956">
        <v>0</v>
      </c>
      <c r="I3956">
        <v>0</v>
      </c>
      <c r="J3956">
        <v>0</v>
      </c>
      <c r="K3956">
        <v>0</v>
      </c>
      <c r="L3956">
        <v>0</v>
      </c>
      <c r="M3956">
        <v>0</v>
      </c>
    </row>
    <row r="3957" spans="2:13" x14ac:dyDescent="0.2">
      <c r="B3957">
        <v>0</v>
      </c>
      <c r="C3957">
        <v>0</v>
      </c>
      <c r="D3957">
        <v>0</v>
      </c>
      <c r="E3957">
        <v>0</v>
      </c>
      <c r="F3957">
        <v>0</v>
      </c>
      <c r="G3957">
        <v>3333333</v>
      </c>
      <c r="H3957">
        <v>0</v>
      </c>
      <c r="I3957">
        <v>0</v>
      </c>
      <c r="J3957">
        <v>0</v>
      </c>
      <c r="K3957">
        <v>0</v>
      </c>
      <c r="L3957">
        <v>0</v>
      </c>
      <c r="M3957">
        <v>0</v>
      </c>
    </row>
    <row r="3958" spans="2:13" x14ac:dyDescent="0.2">
      <c r="B3958">
        <v>0</v>
      </c>
      <c r="C3958">
        <v>0</v>
      </c>
      <c r="D3958">
        <v>0</v>
      </c>
      <c r="E3958">
        <v>0</v>
      </c>
      <c r="F3958">
        <v>0</v>
      </c>
      <c r="G3958">
        <v>3333333</v>
      </c>
      <c r="H3958">
        <v>0</v>
      </c>
      <c r="I3958">
        <v>0</v>
      </c>
      <c r="J3958">
        <v>0</v>
      </c>
      <c r="K3958">
        <v>0</v>
      </c>
      <c r="L3958">
        <v>0</v>
      </c>
      <c r="M3958">
        <v>0</v>
      </c>
    </row>
    <row r="3959" spans="2:13" x14ac:dyDescent="0.2">
      <c r="B3959">
        <v>0</v>
      </c>
      <c r="C3959">
        <v>0</v>
      </c>
      <c r="D3959">
        <v>0</v>
      </c>
      <c r="E3959">
        <v>0</v>
      </c>
      <c r="F3959">
        <v>0</v>
      </c>
      <c r="G3959">
        <v>3333333</v>
      </c>
      <c r="H3959">
        <v>0</v>
      </c>
      <c r="I3959">
        <v>0</v>
      </c>
      <c r="J3959">
        <v>0</v>
      </c>
      <c r="K3959">
        <v>0</v>
      </c>
      <c r="L3959">
        <v>0</v>
      </c>
      <c r="M3959">
        <v>0</v>
      </c>
    </row>
    <row r="3960" spans="2:13" x14ac:dyDescent="0.2">
      <c r="B3960">
        <v>0</v>
      </c>
      <c r="C3960">
        <v>0</v>
      </c>
      <c r="D3960">
        <v>0</v>
      </c>
      <c r="E3960">
        <v>0</v>
      </c>
      <c r="F3960">
        <v>0</v>
      </c>
      <c r="G3960">
        <v>3333333</v>
      </c>
      <c r="H3960">
        <v>0</v>
      </c>
      <c r="I3960">
        <v>0</v>
      </c>
      <c r="J3960">
        <v>0</v>
      </c>
      <c r="K3960">
        <v>0</v>
      </c>
      <c r="L3960">
        <v>0</v>
      </c>
      <c r="M3960">
        <v>0</v>
      </c>
    </row>
    <row r="3961" spans="2:13" x14ac:dyDescent="0.2">
      <c r="B3961">
        <v>0</v>
      </c>
      <c r="C3961">
        <v>0</v>
      </c>
      <c r="D3961">
        <v>0</v>
      </c>
      <c r="E3961">
        <v>0</v>
      </c>
      <c r="F3961">
        <v>0</v>
      </c>
      <c r="G3961">
        <v>3333333</v>
      </c>
      <c r="H3961">
        <v>0</v>
      </c>
      <c r="I3961">
        <v>0</v>
      </c>
      <c r="J3961">
        <v>0</v>
      </c>
      <c r="K3961">
        <v>0</v>
      </c>
      <c r="L3961">
        <v>0</v>
      </c>
      <c r="M3961">
        <v>0</v>
      </c>
    </row>
    <row r="3962" spans="2:13" x14ac:dyDescent="0.2">
      <c r="B3962">
        <v>0</v>
      </c>
      <c r="C3962">
        <v>0</v>
      </c>
      <c r="D3962">
        <v>0</v>
      </c>
      <c r="E3962">
        <v>0</v>
      </c>
      <c r="F3962">
        <v>0</v>
      </c>
      <c r="G3962">
        <v>3333333</v>
      </c>
      <c r="H3962">
        <v>0</v>
      </c>
      <c r="I3962">
        <v>0</v>
      </c>
      <c r="J3962">
        <v>0</v>
      </c>
      <c r="K3962">
        <v>0</v>
      </c>
      <c r="L3962">
        <v>0</v>
      </c>
      <c r="M3962">
        <v>0</v>
      </c>
    </row>
    <row r="3963" spans="2:13" x14ac:dyDescent="0.2">
      <c r="B3963">
        <v>0</v>
      </c>
      <c r="C3963">
        <v>0</v>
      </c>
      <c r="D3963">
        <v>0</v>
      </c>
      <c r="E3963">
        <v>0</v>
      </c>
      <c r="F3963">
        <v>0</v>
      </c>
      <c r="G3963">
        <v>3333333</v>
      </c>
      <c r="H3963">
        <v>0</v>
      </c>
      <c r="I3963">
        <v>0</v>
      </c>
      <c r="J3963">
        <v>0</v>
      </c>
      <c r="K3963">
        <v>0</v>
      </c>
      <c r="L3963">
        <v>0</v>
      </c>
      <c r="M3963">
        <v>0</v>
      </c>
    </row>
    <row r="3964" spans="2:13" x14ac:dyDescent="0.2">
      <c r="B3964">
        <v>0</v>
      </c>
      <c r="C3964">
        <v>0</v>
      </c>
      <c r="D3964">
        <v>0</v>
      </c>
      <c r="E3964">
        <v>0</v>
      </c>
      <c r="F3964">
        <v>0</v>
      </c>
      <c r="G3964">
        <v>3333333</v>
      </c>
      <c r="H3964">
        <v>0</v>
      </c>
      <c r="I3964">
        <v>0</v>
      </c>
      <c r="J3964">
        <v>0</v>
      </c>
      <c r="K3964">
        <v>0</v>
      </c>
      <c r="L3964">
        <v>0</v>
      </c>
      <c r="M3964">
        <v>0</v>
      </c>
    </row>
    <row r="3965" spans="2:13" x14ac:dyDescent="0.2">
      <c r="B3965">
        <v>0</v>
      </c>
      <c r="C3965">
        <v>0</v>
      </c>
      <c r="D3965">
        <v>0</v>
      </c>
      <c r="E3965">
        <v>0</v>
      </c>
      <c r="F3965">
        <v>0</v>
      </c>
      <c r="G3965">
        <v>3333333</v>
      </c>
      <c r="H3965">
        <v>0</v>
      </c>
      <c r="I3965">
        <v>0</v>
      </c>
      <c r="J3965">
        <v>0</v>
      </c>
      <c r="K3965">
        <v>0</v>
      </c>
      <c r="L3965">
        <v>0</v>
      </c>
      <c r="M3965">
        <v>0</v>
      </c>
    </row>
    <row r="3966" spans="2:13" x14ac:dyDescent="0.2">
      <c r="B3966">
        <v>0</v>
      </c>
      <c r="C3966">
        <v>0</v>
      </c>
      <c r="D3966">
        <v>0</v>
      </c>
      <c r="E3966">
        <v>0</v>
      </c>
      <c r="F3966">
        <v>0</v>
      </c>
      <c r="G3966">
        <v>3333333</v>
      </c>
      <c r="H3966">
        <v>0</v>
      </c>
      <c r="I3966">
        <v>0</v>
      </c>
      <c r="J3966">
        <v>0</v>
      </c>
      <c r="K3966">
        <v>0</v>
      </c>
      <c r="L3966">
        <v>0</v>
      </c>
      <c r="M3966">
        <v>0</v>
      </c>
    </row>
    <row r="3967" spans="2:13" x14ac:dyDescent="0.2">
      <c r="B3967">
        <v>0</v>
      </c>
      <c r="C3967">
        <v>0</v>
      </c>
      <c r="D3967">
        <v>0</v>
      </c>
      <c r="E3967">
        <v>0</v>
      </c>
      <c r="F3967">
        <v>0</v>
      </c>
      <c r="G3967">
        <v>3333333</v>
      </c>
      <c r="H3967">
        <v>0</v>
      </c>
      <c r="I3967">
        <v>0</v>
      </c>
      <c r="J3967">
        <v>0</v>
      </c>
      <c r="K3967">
        <v>0</v>
      </c>
      <c r="L3967">
        <v>0</v>
      </c>
      <c r="M3967">
        <v>0</v>
      </c>
    </row>
    <row r="3968" spans="2:13" x14ac:dyDescent="0.2">
      <c r="B3968">
        <v>0</v>
      </c>
      <c r="C3968">
        <v>0</v>
      </c>
      <c r="D3968">
        <v>0</v>
      </c>
      <c r="E3968">
        <v>0</v>
      </c>
      <c r="F3968">
        <v>0</v>
      </c>
      <c r="G3968">
        <v>3333333</v>
      </c>
      <c r="H3968">
        <v>0</v>
      </c>
      <c r="I3968">
        <v>0</v>
      </c>
      <c r="J3968">
        <v>0</v>
      </c>
      <c r="K3968">
        <v>0</v>
      </c>
      <c r="L3968">
        <v>0</v>
      </c>
      <c r="M3968">
        <v>0</v>
      </c>
    </row>
    <row r="3969" spans="2:13" x14ac:dyDescent="0.2">
      <c r="B3969">
        <v>0</v>
      </c>
      <c r="C3969">
        <v>0</v>
      </c>
      <c r="D3969">
        <v>0</v>
      </c>
      <c r="E3969">
        <v>0</v>
      </c>
      <c r="F3969">
        <v>0</v>
      </c>
      <c r="G3969">
        <v>3333333</v>
      </c>
      <c r="H3969">
        <v>0</v>
      </c>
      <c r="I3969">
        <v>0</v>
      </c>
      <c r="J3969">
        <v>0</v>
      </c>
      <c r="K3969">
        <v>0</v>
      </c>
      <c r="L3969">
        <v>0</v>
      </c>
      <c r="M3969">
        <v>0</v>
      </c>
    </row>
    <row r="3970" spans="2:13" x14ac:dyDescent="0.2">
      <c r="B3970">
        <v>0</v>
      </c>
      <c r="C3970">
        <v>0</v>
      </c>
      <c r="D3970">
        <v>0</v>
      </c>
      <c r="E3970">
        <v>0</v>
      </c>
      <c r="F3970">
        <v>0</v>
      </c>
      <c r="G3970">
        <v>3333333</v>
      </c>
      <c r="H3970">
        <v>0</v>
      </c>
      <c r="I3970">
        <v>0</v>
      </c>
      <c r="J3970">
        <v>0</v>
      </c>
      <c r="K3970">
        <v>0</v>
      </c>
      <c r="L3970">
        <v>0</v>
      </c>
      <c r="M3970">
        <v>0</v>
      </c>
    </row>
    <row r="3971" spans="2:13" x14ac:dyDescent="0.2">
      <c r="B3971">
        <v>0</v>
      </c>
      <c r="C3971">
        <v>0</v>
      </c>
      <c r="D3971">
        <v>0</v>
      </c>
      <c r="E3971">
        <v>0</v>
      </c>
      <c r="F3971">
        <v>0</v>
      </c>
      <c r="G3971">
        <v>3333333</v>
      </c>
      <c r="H3971">
        <v>0</v>
      </c>
      <c r="I3971">
        <v>0</v>
      </c>
      <c r="J3971">
        <v>0</v>
      </c>
      <c r="K3971">
        <v>0</v>
      </c>
      <c r="L3971">
        <v>0</v>
      </c>
      <c r="M3971">
        <v>0</v>
      </c>
    </row>
    <row r="3972" spans="2:13" x14ac:dyDescent="0.2">
      <c r="B3972">
        <v>0</v>
      </c>
      <c r="C3972">
        <v>0</v>
      </c>
      <c r="D3972">
        <v>0</v>
      </c>
      <c r="E3972">
        <v>0</v>
      </c>
      <c r="F3972">
        <v>0</v>
      </c>
      <c r="G3972">
        <v>3333333</v>
      </c>
      <c r="H3972">
        <v>0</v>
      </c>
      <c r="I3972">
        <v>0</v>
      </c>
      <c r="J3972">
        <v>0</v>
      </c>
      <c r="K3972">
        <v>0</v>
      </c>
      <c r="L3972">
        <v>0</v>
      </c>
      <c r="M3972">
        <v>0</v>
      </c>
    </row>
    <row r="3973" spans="2:13" x14ac:dyDescent="0.2">
      <c r="B3973">
        <v>0</v>
      </c>
      <c r="C3973">
        <v>0</v>
      </c>
      <c r="D3973">
        <v>0</v>
      </c>
      <c r="E3973">
        <v>0</v>
      </c>
      <c r="F3973">
        <v>0</v>
      </c>
      <c r="G3973">
        <v>3333333</v>
      </c>
      <c r="H3973">
        <v>0</v>
      </c>
      <c r="I3973">
        <v>0</v>
      </c>
      <c r="J3973">
        <v>0</v>
      </c>
      <c r="K3973">
        <v>0</v>
      </c>
      <c r="L3973">
        <v>0</v>
      </c>
      <c r="M3973">
        <v>0</v>
      </c>
    </row>
    <row r="3974" spans="2:13" x14ac:dyDescent="0.2">
      <c r="B3974">
        <v>0</v>
      </c>
      <c r="C3974">
        <v>0</v>
      </c>
      <c r="D3974">
        <v>0</v>
      </c>
      <c r="E3974">
        <v>0</v>
      </c>
      <c r="F3974">
        <v>0</v>
      </c>
      <c r="G3974">
        <v>3333333</v>
      </c>
      <c r="H3974">
        <v>0</v>
      </c>
      <c r="I3974">
        <v>0</v>
      </c>
      <c r="J3974">
        <v>0</v>
      </c>
      <c r="K3974">
        <v>0</v>
      </c>
      <c r="L3974">
        <v>0</v>
      </c>
      <c r="M3974">
        <v>0</v>
      </c>
    </row>
    <row r="3975" spans="2:13" x14ac:dyDescent="0.2">
      <c r="B3975">
        <v>0</v>
      </c>
      <c r="C3975">
        <v>0</v>
      </c>
      <c r="D3975">
        <v>0</v>
      </c>
      <c r="E3975">
        <v>0</v>
      </c>
      <c r="F3975">
        <v>0</v>
      </c>
      <c r="G3975">
        <v>3333333</v>
      </c>
      <c r="H3975">
        <v>0</v>
      </c>
      <c r="I3975">
        <v>0</v>
      </c>
      <c r="J3975">
        <v>0</v>
      </c>
      <c r="K3975">
        <v>0</v>
      </c>
      <c r="L3975">
        <v>0</v>
      </c>
      <c r="M3975">
        <v>0</v>
      </c>
    </row>
    <row r="3976" spans="2:13" x14ac:dyDescent="0.2">
      <c r="B3976">
        <v>0</v>
      </c>
      <c r="C3976">
        <v>0</v>
      </c>
      <c r="D3976">
        <v>0</v>
      </c>
      <c r="E3976">
        <v>0</v>
      </c>
      <c r="F3976">
        <v>0</v>
      </c>
      <c r="G3976">
        <v>3333333</v>
      </c>
      <c r="H3976">
        <v>0</v>
      </c>
      <c r="I3976">
        <v>0</v>
      </c>
      <c r="J3976">
        <v>0</v>
      </c>
      <c r="K3976">
        <v>0</v>
      </c>
      <c r="L3976">
        <v>0</v>
      </c>
      <c r="M3976">
        <v>0</v>
      </c>
    </row>
    <row r="3977" spans="2:13" x14ac:dyDescent="0.2">
      <c r="B3977">
        <v>0</v>
      </c>
      <c r="C3977">
        <v>0</v>
      </c>
      <c r="D3977">
        <v>0</v>
      </c>
      <c r="E3977">
        <v>0</v>
      </c>
      <c r="F3977">
        <v>0</v>
      </c>
      <c r="G3977">
        <v>3333333</v>
      </c>
      <c r="H3977">
        <v>0</v>
      </c>
      <c r="I3977">
        <v>0</v>
      </c>
      <c r="J3977">
        <v>0</v>
      </c>
      <c r="K3977">
        <v>0</v>
      </c>
      <c r="L3977">
        <v>0</v>
      </c>
      <c r="M3977">
        <v>0</v>
      </c>
    </row>
    <row r="3978" spans="2:13" x14ac:dyDescent="0.2">
      <c r="B3978">
        <v>0</v>
      </c>
      <c r="C3978">
        <v>0</v>
      </c>
      <c r="D3978">
        <v>0</v>
      </c>
      <c r="E3978">
        <v>0</v>
      </c>
      <c r="F3978">
        <v>0</v>
      </c>
      <c r="G3978">
        <v>3333333</v>
      </c>
      <c r="H3978">
        <v>0</v>
      </c>
      <c r="I3978">
        <v>0</v>
      </c>
      <c r="J3978">
        <v>0</v>
      </c>
      <c r="K3978">
        <v>0</v>
      </c>
      <c r="L3978">
        <v>0</v>
      </c>
      <c r="M3978">
        <v>0</v>
      </c>
    </row>
    <row r="3979" spans="2:13" x14ac:dyDescent="0.2">
      <c r="B3979">
        <v>0</v>
      </c>
      <c r="C3979">
        <v>0</v>
      </c>
      <c r="D3979">
        <v>0</v>
      </c>
      <c r="E3979">
        <v>0</v>
      </c>
      <c r="F3979">
        <v>0</v>
      </c>
      <c r="G3979">
        <v>3333333</v>
      </c>
      <c r="H3979">
        <v>0</v>
      </c>
      <c r="I3979">
        <v>0</v>
      </c>
      <c r="J3979">
        <v>0</v>
      </c>
      <c r="K3979">
        <v>0</v>
      </c>
      <c r="L3979">
        <v>0</v>
      </c>
      <c r="M3979">
        <v>0</v>
      </c>
    </row>
    <row r="3980" spans="2:13" x14ac:dyDescent="0.2">
      <c r="B3980">
        <v>0</v>
      </c>
      <c r="C3980">
        <v>0</v>
      </c>
      <c r="D3980">
        <v>0</v>
      </c>
      <c r="E3980">
        <v>0</v>
      </c>
      <c r="F3980">
        <v>0</v>
      </c>
      <c r="G3980">
        <v>3333333</v>
      </c>
      <c r="H3980">
        <v>0</v>
      </c>
      <c r="I3980">
        <v>0</v>
      </c>
      <c r="J3980">
        <v>0</v>
      </c>
      <c r="K3980">
        <v>0</v>
      </c>
      <c r="L3980">
        <v>0</v>
      </c>
      <c r="M3980">
        <v>0</v>
      </c>
    </row>
    <row r="3981" spans="2:13" x14ac:dyDescent="0.2">
      <c r="B3981">
        <v>0</v>
      </c>
      <c r="C3981">
        <v>0</v>
      </c>
      <c r="D3981">
        <v>0</v>
      </c>
      <c r="E3981">
        <v>0</v>
      </c>
      <c r="F3981">
        <v>0</v>
      </c>
      <c r="G3981">
        <v>3333333</v>
      </c>
      <c r="H3981">
        <v>0</v>
      </c>
      <c r="I3981">
        <v>0</v>
      </c>
      <c r="J3981">
        <v>0</v>
      </c>
      <c r="K3981">
        <v>0</v>
      </c>
      <c r="L3981">
        <v>0</v>
      </c>
      <c r="M3981">
        <v>0</v>
      </c>
    </row>
    <row r="3982" spans="2:13" x14ac:dyDescent="0.2">
      <c r="B3982">
        <v>0</v>
      </c>
      <c r="C3982">
        <v>0</v>
      </c>
      <c r="D3982">
        <v>0</v>
      </c>
      <c r="E3982">
        <v>0</v>
      </c>
      <c r="F3982">
        <v>0</v>
      </c>
      <c r="G3982">
        <v>3333333</v>
      </c>
      <c r="H3982">
        <v>0</v>
      </c>
      <c r="I3982">
        <v>0</v>
      </c>
      <c r="J3982">
        <v>0</v>
      </c>
      <c r="K3982">
        <v>0</v>
      </c>
      <c r="L3982">
        <v>0</v>
      </c>
      <c r="M3982">
        <v>0</v>
      </c>
    </row>
    <row r="3983" spans="2:13" x14ac:dyDescent="0.2">
      <c r="B3983">
        <v>0</v>
      </c>
      <c r="C3983">
        <v>0</v>
      </c>
      <c r="D3983">
        <v>0</v>
      </c>
      <c r="E3983">
        <v>0</v>
      </c>
      <c r="F3983">
        <v>0</v>
      </c>
      <c r="G3983">
        <v>3333333</v>
      </c>
      <c r="H3983">
        <v>0</v>
      </c>
      <c r="I3983">
        <v>0</v>
      </c>
      <c r="J3983">
        <v>0</v>
      </c>
      <c r="K3983">
        <v>0</v>
      </c>
      <c r="L3983">
        <v>0</v>
      </c>
      <c r="M3983">
        <v>0</v>
      </c>
    </row>
    <row r="3984" spans="2:13" x14ac:dyDescent="0.2">
      <c r="B3984">
        <v>0</v>
      </c>
      <c r="C3984">
        <v>0</v>
      </c>
      <c r="D3984">
        <v>0</v>
      </c>
      <c r="E3984">
        <v>0</v>
      </c>
      <c r="F3984">
        <v>0</v>
      </c>
      <c r="G3984">
        <v>3333333</v>
      </c>
      <c r="H3984">
        <v>0</v>
      </c>
      <c r="I3984">
        <v>0</v>
      </c>
      <c r="J3984">
        <v>0</v>
      </c>
      <c r="K3984">
        <v>0</v>
      </c>
      <c r="L3984">
        <v>0</v>
      </c>
      <c r="M3984">
        <v>0</v>
      </c>
    </row>
    <row r="3985" spans="2:13" x14ac:dyDescent="0.2">
      <c r="B3985">
        <v>0</v>
      </c>
      <c r="C3985">
        <v>0</v>
      </c>
      <c r="D3985">
        <v>0</v>
      </c>
      <c r="E3985">
        <v>0</v>
      </c>
      <c r="F3985">
        <v>0</v>
      </c>
      <c r="G3985">
        <v>3333333</v>
      </c>
      <c r="H3985">
        <v>0</v>
      </c>
      <c r="I3985">
        <v>0</v>
      </c>
      <c r="J3985">
        <v>0</v>
      </c>
      <c r="K3985">
        <v>0</v>
      </c>
      <c r="L3985">
        <v>0</v>
      </c>
      <c r="M3985">
        <v>0</v>
      </c>
    </row>
    <row r="3986" spans="2:13" x14ac:dyDescent="0.2">
      <c r="B3986">
        <v>0</v>
      </c>
      <c r="C3986">
        <v>0</v>
      </c>
      <c r="D3986">
        <v>0</v>
      </c>
      <c r="E3986">
        <v>0</v>
      </c>
      <c r="F3986">
        <v>0</v>
      </c>
      <c r="G3986">
        <v>3333333</v>
      </c>
      <c r="H3986">
        <v>0</v>
      </c>
      <c r="I3986">
        <v>0</v>
      </c>
      <c r="J3986">
        <v>0</v>
      </c>
      <c r="K3986">
        <v>0</v>
      </c>
      <c r="L3986">
        <v>0</v>
      </c>
      <c r="M3986">
        <v>0</v>
      </c>
    </row>
    <row r="3987" spans="2:13" x14ac:dyDescent="0.2">
      <c r="B3987">
        <v>0</v>
      </c>
      <c r="C3987">
        <v>0</v>
      </c>
      <c r="D3987">
        <v>0</v>
      </c>
      <c r="E3987">
        <v>0</v>
      </c>
      <c r="F3987">
        <v>0</v>
      </c>
      <c r="G3987">
        <v>3333333</v>
      </c>
      <c r="H3987">
        <v>0</v>
      </c>
      <c r="I3987">
        <v>0</v>
      </c>
      <c r="J3987">
        <v>0</v>
      </c>
      <c r="K3987">
        <v>0</v>
      </c>
      <c r="L3987">
        <v>0</v>
      </c>
      <c r="M3987">
        <v>0</v>
      </c>
    </row>
    <row r="3988" spans="2:13" x14ac:dyDescent="0.2">
      <c r="B3988">
        <v>0</v>
      </c>
      <c r="C3988">
        <v>0</v>
      </c>
      <c r="D3988">
        <v>0</v>
      </c>
      <c r="E3988">
        <v>0</v>
      </c>
      <c r="F3988">
        <v>0</v>
      </c>
      <c r="G3988">
        <v>3333333</v>
      </c>
      <c r="H3988">
        <v>0</v>
      </c>
      <c r="I3988">
        <v>0</v>
      </c>
      <c r="J3988">
        <v>0</v>
      </c>
      <c r="K3988">
        <v>0</v>
      </c>
      <c r="L3988">
        <v>0</v>
      </c>
      <c r="M3988">
        <v>0</v>
      </c>
    </row>
    <row r="3989" spans="2:13" x14ac:dyDescent="0.2">
      <c r="B3989">
        <v>0</v>
      </c>
      <c r="C3989">
        <v>0</v>
      </c>
      <c r="D3989">
        <v>0</v>
      </c>
      <c r="E3989">
        <v>0</v>
      </c>
      <c r="F3989">
        <v>0</v>
      </c>
      <c r="G3989">
        <v>3333333</v>
      </c>
      <c r="H3989">
        <v>0</v>
      </c>
      <c r="I3989">
        <v>0</v>
      </c>
      <c r="J3989">
        <v>0</v>
      </c>
      <c r="K3989">
        <v>0</v>
      </c>
      <c r="L3989">
        <v>0</v>
      </c>
      <c r="M3989">
        <v>0</v>
      </c>
    </row>
    <row r="3990" spans="2:13" x14ac:dyDescent="0.2">
      <c r="B3990">
        <v>0</v>
      </c>
      <c r="C3990">
        <v>0</v>
      </c>
      <c r="D3990">
        <v>0</v>
      </c>
      <c r="E3990">
        <v>0</v>
      </c>
      <c r="F3990">
        <v>0</v>
      </c>
      <c r="G3990">
        <v>3333333</v>
      </c>
      <c r="H3990">
        <v>0</v>
      </c>
      <c r="I3990">
        <v>0</v>
      </c>
      <c r="J3990">
        <v>0</v>
      </c>
      <c r="K3990">
        <v>0</v>
      </c>
      <c r="L3990">
        <v>0</v>
      </c>
      <c r="M3990">
        <v>0</v>
      </c>
    </row>
    <row r="3991" spans="2:13" x14ac:dyDescent="0.2">
      <c r="B3991">
        <v>0</v>
      </c>
      <c r="C3991">
        <v>0</v>
      </c>
      <c r="D3991">
        <v>0</v>
      </c>
      <c r="E3991">
        <v>0</v>
      </c>
      <c r="F3991">
        <v>0</v>
      </c>
      <c r="G3991">
        <v>3333333</v>
      </c>
      <c r="H3991">
        <v>0</v>
      </c>
      <c r="I3991">
        <v>0</v>
      </c>
      <c r="J3991">
        <v>0</v>
      </c>
      <c r="K3991">
        <v>0</v>
      </c>
      <c r="L3991">
        <v>0</v>
      </c>
      <c r="M3991">
        <v>0</v>
      </c>
    </row>
    <row r="3992" spans="2:13" x14ac:dyDescent="0.2">
      <c r="B3992">
        <v>0</v>
      </c>
      <c r="C3992">
        <v>0</v>
      </c>
      <c r="D3992">
        <v>0</v>
      </c>
      <c r="E3992">
        <v>0</v>
      </c>
      <c r="F3992">
        <v>0</v>
      </c>
      <c r="G3992">
        <v>3333333</v>
      </c>
      <c r="H3992">
        <v>0</v>
      </c>
      <c r="I3992">
        <v>0</v>
      </c>
      <c r="J3992">
        <v>0</v>
      </c>
      <c r="K3992">
        <v>0</v>
      </c>
      <c r="L3992">
        <v>0</v>
      </c>
      <c r="M3992">
        <v>0</v>
      </c>
    </row>
    <row r="3993" spans="2:13" x14ac:dyDescent="0.2">
      <c r="B3993">
        <v>0</v>
      </c>
      <c r="C3993">
        <v>0</v>
      </c>
      <c r="D3993">
        <v>0</v>
      </c>
      <c r="E3993">
        <v>0</v>
      </c>
      <c r="F3993">
        <v>0</v>
      </c>
      <c r="G3993">
        <v>3333333</v>
      </c>
      <c r="H3993">
        <v>0</v>
      </c>
      <c r="I3993">
        <v>0</v>
      </c>
      <c r="J3993">
        <v>0</v>
      </c>
      <c r="K3993">
        <v>0</v>
      </c>
      <c r="L3993">
        <v>0</v>
      </c>
      <c r="M3993">
        <v>0</v>
      </c>
    </row>
    <row r="3994" spans="2:13" x14ac:dyDescent="0.2">
      <c r="B3994">
        <v>0</v>
      </c>
      <c r="C3994">
        <v>0</v>
      </c>
      <c r="D3994">
        <v>0</v>
      </c>
      <c r="E3994">
        <v>0</v>
      </c>
      <c r="F3994">
        <v>0</v>
      </c>
      <c r="G3994">
        <v>3333333</v>
      </c>
      <c r="H3994">
        <v>0</v>
      </c>
      <c r="I3994">
        <v>0</v>
      </c>
      <c r="J3994">
        <v>0</v>
      </c>
      <c r="K3994">
        <v>0</v>
      </c>
      <c r="L3994">
        <v>0</v>
      </c>
      <c r="M3994">
        <v>0</v>
      </c>
    </row>
    <row r="3995" spans="2:13" x14ac:dyDescent="0.2">
      <c r="B3995">
        <v>0</v>
      </c>
      <c r="C3995">
        <v>0</v>
      </c>
      <c r="D3995">
        <v>0</v>
      </c>
      <c r="E3995">
        <v>0</v>
      </c>
      <c r="F3995">
        <v>0</v>
      </c>
      <c r="G3995">
        <v>3333333</v>
      </c>
      <c r="H3995">
        <v>0</v>
      </c>
      <c r="I3995">
        <v>0</v>
      </c>
      <c r="J3995">
        <v>0</v>
      </c>
      <c r="K3995">
        <v>0</v>
      </c>
      <c r="L3995">
        <v>0</v>
      </c>
      <c r="M3995">
        <v>0</v>
      </c>
    </row>
    <row r="3996" spans="2:13" x14ac:dyDescent="0.2">
      <c r="B3996">
        <v>0</v>
      </c>
      <c r="C3996">
        <v>0</v>
      </c>
      <c r="D3996">
        <v>0</v>
      </c>
      <c r="E3996">
        <v>0</v>
      </c>
      <c r="F3996">
        <v>0</v>
      </c>
      <c r="G3996">
        <v>3333333</v>
      </c>
      <c r="H3996">
        <v>0</v>
      </c>
      <c r="I3996">
        <v>0</v>
      </c>
      <c r="J3996">
        <v>0</v>
      </c>
      <c r="K3996">
        <v>0</v>
      </c>
      <c r="L3996">
        <v>0</v>
      </c>
      <c r="M3996">
        <v>0</v>
      </c>
    </row>
    <row r="3997" spans="2:13" x14ac:dyDescent="0.2">
      <c r="B3997">
        <v>0</v>
      </c>
      <c r="C3997">
        <v>0</v>
      </c>
      <c r="D3997">
        <v>0</v>
      </c>
      <c r="E3997">
        <v>0</v>
      </c>
      <c r="F3997">
        <v>0</v>
      </c>
      <c r="G3997">
        <v>3333333</v>
      </c>
      <c r="H3997">
        <v>0</v>
      </c>
      <c r="I3997">
        <v>0</v>
      </c>
      <c r="J3997">
        <v>0</v>
      </c>
      <c r="K3997">
        <v>0</v>
      </c>
      <c r="L3997">
        <v>0</v>
      </c>
      <c r="M3997">
        <v>0</v>
      </c>
    </row>
    <row r="3998" spans="2:13" x14ac:dyDescent="0.2">
      <c r="B3998">
        <v>0</v>
      </c>
      <c r="C3998">
        <v>0</v>
      </c>
      <c r="D3998">
        <v>0</v>
      </c>
      <c r="E3998">
        <v>0</v>
      </c>
      <c r="F3998">
        <v>0</v>
      </c>
      <c r="G3998">
        <v>3333333</v>
      </c>
      <c r="H3998">
        <v>0</v>
      </c>
      <c r="I3998">
        <v>0</v>
      </c>
      <c r="J3998">
        <v>0</v>
      </c>
      <c r="K3998">
        <v>0</v>
      </c>
      <c r="L3998">
        <v>0</v>
      </c>
      <c r="M3998">
        <v>0</v>
      </c>
    </row>
    <row r="3999" spans="2:13" x14ac:dyDescent="0.2">
      <c r="B3999">
        <v>0</v>
      </c>
      <c r="C3999">
        <v>0</v>
      </c>
      <c r="D3999">
        <v>0</v>
      </c>
      <c r="E3999">
        <v>0</v>
      </c>
      <c r="F3999">
        <v>0</v>
      </c>
      <c r="G3999">
        <v>3333333</v>
      </c>
      <c r="H3999">
        <v>0</v>
      </c>
      <c r="I3999">
        <v>0</v>
      </c>
      <c r="J3999">
        <v>0</v>
      </c>
      <c r="K3999">
        <v>0</v>
      </c>
      <c r="L3999">
        <v>0</v>
      </c>
      <c r="M3999">
        <v>0</v>
      </c>
    </row>
    <row r="4000" spans="2:13" x14ac:dyDescent="0.2">
      <c r="B4000">
        <v>0</v>
      </c>
      <c r="C4000">
        <v>0</v>
      </c>
      <c r="D4000">
        <v>0</v>
      </c>
      <c r="E4000">
        <v>0</v>
      </c>
      <c r="F4000">
        <v>0</v>
      </c>
      <c r="G4000">
        <v>3333333</v>
      </c>
      <c r="H4000">
        <v>0</v>
      </c>
      <c r="I4000">
        <v>0</v>
      </c>
      <c r="J4000">
        <v>0</v>
      </c>
      <c r="K4000">
        <v>0</v>
      </c>
      <c r="L4000">
        <v>0</v>
      </c>
      <c r="M4000">
        <v>0</v>
      </c>
    </row>
    <row r="4001" spans="2:13" x14ac:dyDescent="0.2">
      <c r="B4001">
        <v>0</v>
      </c>
      <c r="C4001">
        <v>0</v>
      </c>
      <c r="D4001">
        <v>0</v>
      </c>
      <c r="E4001">
        <v>0</v>
      </c>
      <c r="F4001">
        <v>0</v>
      </c>
      <c r="G4001">
        <v>3333333</v>
      </c>
      <c r="H4001">
        <v>0</v>
      </c>
      <c r="I4001">
        <v>0</v>
      </c>
      <c r="J4001">
        <v>0</v>
      </c>
      <c r="K4001">
        <v>0</v>
      </c>
      <c r="L4001">
        <v>0</v>
      </c>
      <c r="M4001">
        <v>0</v>
      </c>
    </row>
    <row r="4002" spans="2:13" x14ac:dyDescent="0.2">
      <c r="B4002">
        <v>0</v>
      </c>
      <c r="C4002">
        <v>0</v>
      </c>
      <c r="D4002">
        <v>0</v>
      </c>
      <c r="E4002">
        <v>0</v>
      </c>
      <c r="F4002">
        <v>0</v>
      </c>
      <c r="G4002">
        <v>3333333</v>
      </c>
      <c r="H4002">
        <v>0</v>
      </c>
      <c r="I4002">
        <v>0</v>
      </c>
      <c r="J4002">
        <v>0</v>
      </c>
      <c r="K4002">
        <v>0</v>
      </c>
      <c r="L4002">
        <v>0</v>
      </c>
      <c r="M4002">
        <v>0</v>
      </c>
    </row>
    <row r="4003" spans="2:13" x14ac:dyDescent="0.2">
      <c r="B4003">
        <v>0</v>
      </c>
      <c r="C4003">
        <v>0</v>
      </c>
      <c r="D4003">
        <v>0</v>
      </c>
      <c r="E4003">
        <v>0</v>
      </c>
      <c r="F4003">
        <v>0</v>
      </c>
      <c r="G4003">
        <v>3333333</v>
      </c>
      <c r="H4003">
        <v>0</v>
      </c>
      <c r="I4003">
        <v>0</v>
      </c>
      <c r="J4003">
        <v>0</v>
      </c>
      <c r="K4003">
        <v>0</v>
      </c>
      <c r="L4003">
        <v>0</v>
      </c>
      <c r="M4003">
        <v>0</v>
      </c>
    </row>
    <row r="4004" spans="2:13" x14ac:dyDescent="0.2">
      <c r="B4004">
        <v>0</v>
      </c>
      <c r="C4004">
        <v>0</v>
      </c>
      <c r="D4004">
        <v>0</v>
      </c>
      <c r="E4004">
        <v>0</v>
      </c>
      <c r="F4004">
        <v>0</v>
      </c>
      <c r="G4004">
        <v>3333333</v>
      </c>
      <c r="H4004">
        <v>0</v>
      </c>
      <c r="I4004">
        <v>0</v>
      </c>
      <c r="J4004">
        <v>0</v>
      </c>
      <c r="K4004">
        <v>0</v>
      </c>
      <c r="L4004">
        <v>0</v>
      </c>
      <c r="M4004">
        <v>0</v>
      </c>
    </row>
    <row r="4005" spans="2:13" x14ac:dyDescent="0.2">
      <c r="B4005">
        <v>0</v>
      </c>
      <c r="C4005">
        <v>0</v>
      </c>
      <c r="D4005">
        <v>0</v>
      </c>
      <c r="E4005">
        <v>0</v>
      </c>
      <c r="F4005">
        <v>0</v>
      </c>
      <c r="G4005">
        <v>3333333</v>
      </c>
      <c r="H4005">
        <v>0</v>
      </c>
      <c r="I4005">
        <v>0</v>
      </c>
      <c r="J4005">
        <v>0</v>
      </c>
      <c r="K4005">
        <v>0</v>
      </c>
      <c r="L4005">
        <v>0</v>
      </c>
      <c r="M4005">
        <v>0</v>
      </c>
    </row>
    <row r="4006" spans="2:13" x14ac:dyDescent="0.2">
      <c r="B4006">
        <v>0</v>
      </c>
      <c r="C4006">
        <v>0</v>
      </c>
      <c r="D4006">
        <v>0</v>
      </c>
      <c r="E4006">
        <v>0</v>
      </c>
      <c r="F4006">
        <v>0</v>
      </c>
      <c r="G4006">
        <v>3333333</v>
      </c>
      <c r="H4006">
        <v>0</v>
      </c>
      <c r="I4006">
        <v>0</v>
      </c>
      <c r="J4006">
        <v>0</v>
      </c>
      <c r="K4006">
        <v>0</v>
      </c>
      <c r="L4006">
        <v>0</v>
      </c>
      <c r="M4006">
        <v>0</v>
      </c>
    </row>
    <row r="4007" spans="2:13" x14ac:dyDescent="0.2">
      <c r="B4007">
        <v>0</v>
      </c>
      <c r="C4007">
        <v>0</v>
      </c>
      <c r="D4007">
        <v>0</v>
      </c>
      <c r="E4007">
        <v>0</v>
      </c>
      <c r="F4007">
        <v>0</v>
      </c>
      <c r="G4007">
        <v>3333333</v>
      </c>
      <c r="H4007">
        <v>0</v>
      </c>
      <c r="I4007">
        <v>0</v>
      </c>
      <c r="J4007">
        <v>0</v>
      </c>
      <c r="K4007">
        <v>0</v>
      </c>
      <c r="L4007">
        <v>0</v>
      </c>
      <c r="M4007">
        <v>0</v>
      </c>
    </row>
    <row r="4008" spans="2:13" x14ac:dyDescent="0.2">
      <c r="B4008">
        <v>0</v>
      </c>
      <c r="C4008">
        <v>0</v>
      </c>
      <c r="D4008">
        <v>0</v>
      </c>
      <c r="E4008">
        <v>0</v>
      </c>
      <c r="F4008">
        <v>0</v>
      </c>
      <c r="G4008">
        <v>3333333</v>
      </c>
      <c r="H4008">
        <v>0</v>
      </c>
      <c r="I4008">
        <v>0</v>
      </c>
      <c r="J4008">
        <v>0</v>
      </c>
      <c r="K4008">
        <v>0</v>
      </c>
      <c r="L4008">
        <v>0</v>
      </c>
      <c r="M4008">
        <v>0</v>
      </c>
    </row>
    <row r="4009" spans="2:13" x14ac:dyDescent="0.2">
      <c r="B4009">
        <v>0</v>
      </c>
      <c r="C4009">
        <v>0</v>
      </c>
      <c r="D4009">
        <v>0</v>
      </c>
      <c r="E4009">
        <v>0</v>
      </c>
      <c r="F4009">
        <v>0</v>
      </c>
      <c r="G4009">
        <v>3333333</v>
      </c>
      <c r="H4009">
        <v>0</v>
      </c>
      <c r="I4009">
        <v>0</v>
      </c>
      <c r="J4009">
        <v>0</v>
      </c>
      <c r="K4009">
        <v>0</v>
      </c>
      <c r="L4009">
        <v>0</v>
      </c>
      <c r="M4009">
        <v>0</v>
      </c>
    </row>
    <row r="4010" spans="2:13" x14ac:dyDescent="0.2">
      <c r="B4010">
        <v>0</v>
      </c>
      <c r="C4010">
        <v>0</v>
      </c>
      <c r="D4010">
        <v>0</v>
      </c>
      <c r="E4010">
        <v>0</v>
      </c>
      <c r="F4010">
        <v>0</v>
      </c>
      <c r="G4010">
        <v>3333333</v>
      </c>
      <c r="H4010">
        <v>0</v>
      </c>
      <c r="I4010">
        <v>0</v>
      </c>
      <c r="J4010">
        <v>0</v>
      </c>
      <c r="K4010">
        <v>0</v>
      </c>
      <c r="L4010">
        <v>0</v>
      </c>
      <c r="M4010">
        <v>0</v>
      </c>
    </row>
    <row r="4011" spans="2:13" x14ac:dyDescent="0.2">
      <c r="B4011">
        <v>0</v>
      </c>
      <c r="C4011">
        <v>0</v>
      </c>
      <c r="D4011">
        <v>0</v>
      </c>
      <c r="E4011">
        <v>0</v>
      </c>
      <c r="F4011">
        <v>0</v>
      </c>
      <c r="G4011">
        <v>3333333</v>
      </c>
      <c r="H4011">
        <v>0</v>
      </c>
      <c r="I4011">
        <v>0</v>
      </c>
      <c r="J4011">
        <v>0</v>
      </c>
      <c r="K4011">
        <v>0</v>
      </c>
      <c r="L4011">
        <v>0</v>
      </c>
      <c r="M4011">
        <v>0</v>
      </c>
    </row>
    <row r="4012" spans="2:13" x14ac:dyDescent="0.2">
      <c r="B4012">
        <v>0</v>
      </c>
      <c r="C4012">
        <v>0</v>
      </c>
      <c r="D4012">
        <v>0</v>
      </c>
      <c r="E4012">
        <v>0</v>
      </c>
      <c r="F4012">
        <v>0</v>
      </c>
      <c r="G4012">
        <v>3333333</v>
      </c>
      <c r="H4012">
        <v>0</v>
      </c>
      <c r="I4012">
        <v>0</v>
      </c>
      <c r="J4012">
        <v>0</v>
      </c>
      <c r="K4012">
        <v>0</v>
      </c>
      <c r="L4012">
        <v>0</v>
      </c>
      <c r="M4012">
        <v>0</v>
      </c>
    </row>
    <row r="4013" spans="2:13" x14ac:dyDescent="0.2">
      <c r="B4013">
        <v>0</v>
      </c>
      <c r="C4013">
        <v>0</v>
      </c>
      <c r="D4013">
        <v>0</v>
      </c>
      <c r="E4013">
        <v>0</v>
      </c>
      <c r="F4013">
        <v>0</v>
      </c>
      <c r="G4013">
        <v>3333333</v>
      </c>
      <c r="H4013">
        <v>0</v>
      </c>
      <c r="I4013">
        <v>0</v>
      </c>
      <c r="J4013">
        <v>0</v>
      </c>
      <c r="K4013">
        <v>0</v>
      </c>
      <c r="L4013">
        <v>0</v>
      </c>
      <c r="M4013">
        <v>0</v>
      </c>
    </row>
    <row r="4014" spans="2:13" x14ac:dyDescent="0.2">
      <c r="B4014">
        <v>0</v>
      </c>
      <c r="C4014">
        <v>0</v>
      </c>
      <c r="D4014">
        <v>0</v>
      </c>
      <c r="E4014">
        <v>0</v>
      </c>
      <c r="F4014">
        <v>0</v>
      </c>
      <c r="G4014">
        <v>3333333</v>
      </c>
      <c r="H4014">
        <v>0</v>
      </c>
      <c r="I4014">
        <v>0</v>
      </c>
      <c r="J4014">
        <v>0</v>
      </c>
      <c r="K4014">
        <v>0</v>
      </c>
      <c r="L4014">
        <v>0</v>
      </c>
      <c r="M4014">
        <v>0</v>
      </c>
    </row>
    <row r="4015" spans="2:13" x14ac:dyDescent="0.2">
      <c r="B4015">
        <v>0</v>
      </c>
      <c r="C4015">
        <v>0</v>
      </c>
      <c r="D4015">
        <v>0</v>
      </c>
      <c r="E4015">
        <v>0</v>
      </c>
      <c r="F4015">
        <v>0</v>
      </c>
      <c r="G4015">
        <v>3333333</v>
      </c>
      <c r="H4015">
        <v>0</v>
      </c>
      <c r="I4015">
        <v>0</v>
      </c>
      <c r="J4015">
        <v>0</v>
      </c>
      <c r="K4015">
        <v>0</v>
      </c>
      <c r="L4015">
        <v>0</v>
      </c>
      <c r="M4015">
        <v>0</v>
      </c>
    </row>
    <row r="4016" spans="2:13" x14ac:dyDescent="0.2">
      <c r="B4016">
        <v>0</v>
      </c>
      <c r="C4016">
        <v>0</v>
      </c>
      <c r="D4016">
        <v>0</v>
      </c>
      <c r="E4016">
        <v>0</v>
      </c>
      <c r="F4016">
        <v>0</v>
      </c>
      <c r="G4016">
        <v>3333333</v>
      </c>
      <c r="H4016">
        <v>0</v>
      </c>
      <c r="I4016">
        <v>0</v>
      </c>
      <c r="J4016">
        <v>0</v>
      </c>
      <c r="K4016">
        <v>0</v>
      </c>
      <c r="L4016">
        <v>0</v>
      </c>
      <c r="M4016">
        <v>0</v>
      </c>
    </row>
    <row r="4017" spans="2:13" x14ac:dyDescent="0.2">
      <c r="B4017">
        <v>0</v>
      </c>
      <c r="C4017">
        <v>0</v>
      </c>
      <c r="D4017">
        <v>0</v>
      </c>
      <c r="E4017">
        <v>0</v>
      </c>
      <c r="F4017">
        <v>0</v>
      </c>
      <c r="G4017">
        <v>3333333</v>
      </c>
      <c r="H4017">
        <v>0</v>
      </c>
      <c r="I4017">
        <v>0</v>
      </c>
      <c r="J4017">
        <v>0</v>
      </c>
      <c r="K4017">
        <v>0</v>
      </c>
      <c r="L4017">
        <v>0</v>
      </c>
      <c r="M4017">
        <v>0</v>
      </c>
    </row>
    <row r="4018" spans="2:13" x14ac:dyDescent="0.2">
      <c r="B4018">
        <v>0</v>
      </c>
      <c r="C4018">
        <v>0</v>
      </c>
      <c r="D4018">
        <v>0</v>
      </c>
      <c r="E4018">
        <v>0</v>
      </c>
      <c r="F4018">
        <v>0</v>
      </c>
      <c r="G4018">
        <v>3333333</v>
      </c>
      <c r="H4018">
        <v>0</v>
      </c>
      <c r="I4018">
        <v>0</v>
      </c>
      <c r="J4018">
        <v>0</v>
      </c>
      <c r="K4018">
        <v>0</v>
      </c>
      <c r="L4018">
        <v>0</v>
      </c>
      <c r="M4018">
        <v>0</v>
      </c>
    </row>
    <row r="4019" spans="2:13" x14ac:dyDescent="0.2">
      <c r="B4019">
        <v>0</v>
      </c>
      <c r="C4019">
        <v>0</v>
      </c>
      <c r="D4019">
        <v>0</v>
      </c>
      <c r="E4019">
        <v>0</v>
      </c>
      <c r="F4019">
        <v>0</v>
      </c>
      <c r="G4019">
        <v>3333333</v>
      </c>
      <c r="H4019">
        <v>0</v>
      </c>
      <c r="I4019">
        <v>0</v>
      </c>
      <c r="J4019">
        <v>0</v>
      </c>
      <c r="K4019">
        <v>0</v>
      </c>
      <c r="L4019">
        <v>0</v>
      </c>
      <c r="M4019">
        <v>0</v>
      </c>
    </row>
    <row r="4020" spans="2:13" x14ac:dyDescent="0.2">
      <c r="B4020">
        <v>0</v>
      </c>
      <c r="C4020">
        <v>0</v>
      </c>
      <c r="D4020">
        <v>0</v>
      </c>
      <c r="E4020">
        <v>0</v>
      </c>
      <c r="F4020">
        <v>0</v>
      </c>
      <c r="G4020">
        <v>3333333</v>
      </c>
      <c r="H4020">
        <v>0</v>
      </c>
      <c r="I4020">
        <v>0</v>
      </c>
      <c r="J4020">
        <v>0</v>
      </c>
      <c r="K4020">
        <v>0</v>
      </c>
      <c r="L4020">
        <v>0</v>
      </c>
      <c r="M4020">
        <v>0</v>
      </c>
    </row>
    <row r="4021" spans="2:13" x14ac:dyDescent="0.2">
      <c r="B4021">
        <v>0</v>
      </c>
      <c r="C4021">
        <v>0</v>
      </c>
      <c r="D4021">
        <v>0</v>
      </c>
      <c r="E4021">
        <v>0</v>
      </c>
      <c r="F4021">
        <v>0</v>
      </c>
      <c r="G4021">
        <v>3333333</v>
      </c>
      <c r="H4021">
        <v>0</v>
      </c>
      <c r="I4021">
        <v>0</v>
      </c>
      <c r="J4021">
        <v>0</v>
      </c>
      <c r="K4021">
        <v>0</v>
      </c>
      <c r="L4021">
        <v>0</v>
      </c>
      <c r="M4021">
        <v>0</v>
      </c>
    </row>
    <row r="4022" spans="2:13" x14ac:dyDescent="0.2">
      <c r="B4022">
        <v>0</v>
      </c>
      <c r="C4022">
        <v>0</v>
      </c>
      <c r="D4022">
        <v>0</v>
      </c>
      <c r="E4022">
        <v>0</v>
      </c>
      <c r="F4022">
        <v>0</v>
      </c>
      <c r="G4022">
        <v>3333333</v>
      </c>
      <c r="H4022">
        <v>0</v>
      </c>
      <c r="I4022">
        <v>0</v>
      </c>
      <c r="J4022">
        <v>0</v>
      </c>
      <c r="K4022">
        <v>0</v>
      </c>
      <c r="L4022">
        <v>0</v>
      </c>
      <c r="M4022">
        <v>0</v>
      </c>
    </row>
    <row r="4023" spans="2:13" x14ac:dyDescent="0.2">
      <c r="B4023">
        <v>0</v>
      </c>
      <c r="C4023">
        <v>0</v>
      </c>
      <c r="D4023">
        <v>0</v>
      </c>
      <c r="E4023">
        <v>0</v>
      </c>
      <c r="F4023">
        <v>0</v>
      </c>
      <c r="G4023">
        <v>3333333</v>
      </c>
      <c r="H4023">
        <v>0</v>
      </c>
      <c r="I4023">
        <v>0</v>
      </c>
      <c r="J4023">
        <v>0</v>
      </c>
      <c r="K4023">
        <v>0</v>
      </c>
      <c r="L4023">
        <v>0</v>
      </c>
      <c r="M4023">
        <v>0</v>
      </c>
    </row>
    <row r="4024" spans="2:13" x14ac:dyDescent="0.2">
      <c r="B4024">
        <v>0</v>
      </c>
      <c r="C4024">
        <v>0</v>
      </c>
      <c r="D4024">
        <v>0</v>
      </c>
      <c r="E4024">
        <v>0</v>
      </c>
      <c r="F4024">
        <v>0</v>
      </c>
      <c r="G4024">
        <v>3333333</v>
      </c>
      <c r="H4024">
        <v>0</v>
      </c>
      <c r="I4024">
        <v>0</v>
      </c>
      <c r="J4024">
        <v>0</v>
      </c>
      <c r="K4024">
        <v>0</v>
      </c>
      <c r="L4024">
        <v>0</v>
      </c>
      <c r="M4024">
        <v>0</v>
      </c>
    </row>
    <row r="4025" spans="2:13" x14ac:dyDescent="0.2">
      <c r="B4025">
        <v>0</v>
      </c>
      <c r="C4025">
        <v>0</v>
      </c>
      <c r="D4025">
        <v>0</v>
      </c>
      <c r="E4025">
        <v>0</v>
      </c>
      <c r="F4025">
        <v>0</v>
      </c>
      <c r="G4025">
        <v>3333333</v>
      </c>
      <c r="H4025">
        <v>0</v>
      </c>
      <c r="I4025">
        <v>0</v>
      </c>
      <c r="J4025">
        <v>0</v>
      </c>
      <c r="K4025">
        <v>0</v>
      </c>
      <c r="L4025">
        <v>0</v>
      </c>
      <c r="M4025">
        <v>0</v>
      </c>
    </row>
    <row r="4026" spans="2:13" x14ac:dyDescent="0.2">
      <c r="B4026">
        <v>0</v>
      </c>
      <c r="C4026">
        <v>0</v>
      </c>
      <c r="D4026">
        <v>0</v>
      </c>
      <c r="E4026">
        <v>0</v>
      </c>
      <c r="F4026">
        <v>0</v>
      </c>
      <c r="G4026">
        <v>3333333</v>
      </c>
      <c r="H4026">
        <v>0</v>
      </c>
      <c r="I4026">
        <v>0</v>
      </c>
      <c r="J4026">
        <v>0</v>
      </c>
      <c r="K4026">
        <v>0</v>
      </c>
      <c r="L4026">
        <v>0</v>
      </c>
      <c r="M4026">
        <v>0</v>
      </c>
    </row>
    <row r="4027" spans="2:13" x14ac:dyDescent="0.2">
      <c r="B4027">
        <v>0</v>
      </c>
      <c r="C4027">
        <v>0</v>
      </c>
      <c r="D4027">
        <v>0</v>
      </c>
      <c r="E4027">
        <v>0</v>
      </c>
      <c r="F4027">
        <v>0</v>
      </c>
      <c r="G4027">
        <v>3333333</v>
      </c>
      <c r="H4027">
        <v>0</v>
      </c>
      <c r="I4027">
        <v>0</v>
      </c>
      <c r="J4027">
        <v>0</v>
      </c>
      <c r="K4027">
        <v>0</v>
      </c>
      <c r="L4027">
        <v>0</v>
      </c>
      <c r="M4027">
        <v>0</v>
      </c>
    </row>
    <row r="4028" spans="2:13" x14ac:dyDescent="0.2">
      <c r="B4028">
        <v>0</v>
      </c>
      <c r="C4028">
        <v>0</v>
      </c>
      <c r="D4028">
        <v>0</v>
      </c>
      <c r="E4028">
        <v>0</v>
      </c>
      <c r="F4028">
        <v>0</v>
      </c>
      <c r="G4028">
        <v>3333333</v>
      </c>
      <c r="H4028">
        <v>0</v>
      </c>
      <c r="I4028">
        <v>0</v>
      </c>
      <c r="J4028">
        <v>0</v>
      </c>
      <c r="K4028">
        <v>0</v>
      </c>
      <c r="L4028">
        <v>0</v>
      </c>
      <c r="M4028">
        <v>0</v>
      </c>
    </row>
    <row r="4029" spans="2:13" x14ac:dyDescent="0.2">
      <c r="B4029">
        <v>0</v>
      </c>
      <c r="C4029">
        <v>0</v>
      </c>
      <c r="D4029">
        <v>0</v>
      </c>
      <c r="E4029">
        <v>0</v>
      </c>
      <c r="F4029">
        <v>0</v>
      </c>
      <c r="G4029">
        <v>3333333</v>
      </c>
      <c r="H4029">
        <v>0</v>
      </c>
      <c r="I4029">
        <v>0</v>
      </c>
      <c r="J4029">
        <v>0</v>
      </c>
      <c r="K4029">
        <v>0</v>
      </c>
      <c r="L4029">
        <v>0</v>
      </c>
      <c r="M4029">
        <v>0</v>
      </c>
    </row>
    <row r="4030" spans="2:13" x14ac:dyDescent="0.2">
      <c r="B4030">
        <v>0</v>
      </c>
      <c r="C4030">
        <v>0</v>
      </c>
      <c r="D4030">
        <v>0</v>
      </c>
      <c r="E4030">
        <v>0</v>
      </c>
      <c r="F4030">
        <v>0</v>
      </c>
      <c r="G4030">
        <v>3333333</v>
      </c>
      <c r="H4030">
        <v>0</v>
      </c>
      <c r="I4030">
        <v>0</v>
      </c>
      <c r="J4030">
        <v>0</v>
      </c>
      <c r="K4030">
        <v>0</v>
      </c>
      <c r="L4030">
        <v>0</v>
      </c>
      <c r="M4030">
        <v>0</v>
      </c>
    </row>
    <row r="4031" spans="2:13" x14ac:dyDescent="0.2">
      <c r="B4031">
        <v>0</v>
      </c>
      <c r="C4031">
        <v>0</v>
      </c>
      <c r="D4031">
        <v>0</v>
      </c>
      <c r="E4031">
        <v>0</v>
      </c>
      <c r="F4031">
        <v>0</v>
      </c>
      <c r="G4031">
        <v>3333333</v>
      </c>
      <c r="H4031">
        <v>0</v>
      </c>
      <c r="I4031">
        <v>0</v>
      </c>
      <c r="J4031">
        <v>0</v>
      </c>
      <c r="K4031">
        <v>0</v>
      </c>
      <c r="L4031">
        <v>0</v>
      </c>
      <c r="M4031">
        <v>0</v>
      </c>
    </row>
    <row r="4032" spans="2:13" x14ac:dyDescent="0.2">
      <c r="B4032">
        <v>0</v>
      </c>
      <c r="C4032">
        <v>0</v>
      </c>
      <c r="D4032">
        <v>0</v>
      </c>
      <c r="E4032">
        <v>0</v>
      </c>
      <c r="F4032">
        <v>0</v>
      </c>
      <c r="G4032">
        <v>3333333</v>
      </c>
      <c r="H4032">
        <v>0</v>
      </c>
      <c r="I4032">
        <v>0</v>
      </c>
      <c r="J4032">
        <v>0</v>
      </c>
      <c r="K4032">
        <v>0</v>
      </c>
      <c r="L4032">
        <v>0</v>
      </c>
      <c r="M4032">
        <v>0</v>
      </c>
    </row>
    <row r="4033" spans="2:13" x14ac:dyDescent="0.2">
      <c r="B4033">
        <v>0</v>
      </c>
      <c r="C4033">
        <v>0</v>
      </c>
      <c r="D4033">
        <v>0</v>
      </c>
      <c r="E4033">
        <v>0</v>
      </c>
      <c r="F4033">
        <v>0</v>
      </c>
      <c r="G4033">
        <v>3333333</v>
      </c>
      <c r="H4033">
        <v>0</v>
      </c>
      <c r="I4033">
        <v>0</v>
      </c>
      <c r="J4033">
        <v>0</v>
      </c>
      <c r="K4033">
        <v>0</v>
      </c>
      <c r="L4033">
        <v>0</v>
      </c>
      <c r="M4033">
        <v>0</v>
      </c>
    </row>
    <row r="4034" spans="2:13" x14ac:dyDescent="0.2">
      <c r="B4034">
        <v>0</v>
      </c>
      <c r="C4034">
        <v>0</v>
      </c>
      <c r="D4034">
        <v>0</v>
      </c>
      <c r="E4034">
        <v>0</v>
      </c>
      <c r="F4034">
        <v>0</v>
      </c>
      <c r="G4034">
        <v>3333333</v>
      </c>
      <c r="H4034">
        <v>0</v>
      </c>
      <c r="I4034">
        <v>0</v>
      </c>
      <c r="J4034">
        <v>0</v>
      </c>
      <c r="K4034">
        <v>0</v>
      </c>
      <c r="L4034">
        <v>0</v>
      </c>
      <c r="M4034">
        <v>0</v>
      </c>
    </row>
    <row r="4035" spans="2:13" x14ac:dyDescent="0.2">
      <c r="B4035">
        <v>0</v>
      </c>
      <c r="C4035">
        <v>0</v>
      </c>
      <c r="D4035">
        <v>0</v>
      </c>
      <c r="E4035">
        <v>0</v>
      </c>
      <c r="F4035">
        <v>0</v>
      </c>
      <c r="G4035">
        <v>3333333</v>
      </c>
      <c r="H4035">
        <v>0</v>
      </c>
      <c r="I4035">
        <v>0</v>
      </c>
      <c r="J4035">
        <v>0</v>
      </c>
      <c r="K4035">
        <v>0</v>
      </c>
      <c r="L4035">
        <v>0</v>
      </c>
      <c r="M4035">
        <v>0</v>
      </c>
    </row>
    <row r="4036" spans="2:13" x14ac:dyDescent="0.2">
      <c r="B4036">
        <v>0</v>
      </c>
      <c r="C4036">
        <v>0</v>
      </c>
      <c r="D4036">
        <v>0</v>
      </c>
      <c r="E4036">
        <v>0</v>
      </c>
      <c r="F4036">
        <v>0</v>
      </c>
      <c r="G4036">
        <v>3333333</v>
      </c>
      <c r="H4036">
        <v>0</v>
      </c>
      <c r="I4036">
        <v>0</v>
      </c>
      <c r="J4036">
        <v>0</v>
      </c>
      <c r="K4036">
        <v>0</v>
      </c>
      <c r="L4036">
        <v>0</v>
      </c>
      <c r="M4036">
        <v>0</v>
      </c>
    </row>
    <row r="4037" spans="2:13" x14ac:dyDescent="0.2">
      <c r="B4037">
        <v>0</v>
      </c>
      <c r="C4037">
        <v>0</v>
      </c>
      <c r="D4037">
        <v>0</v>
      </c>
      <c r="E4037">
        <v>0</v>
      </c>
      <c r="F4037">
        <v>0</v>
      </c>
      <c r="G4037">
        <v>3333333</v>
      </c>
      <c r="H4037">
        <v>0</v>
      </c>
      <c r="I4037">
        <v>0</v>
      </c>
      <c r="J4037">
        <v>0</v>
      </c>
      <c r="K4037">
        <v>0</v>
      </c>
      <c r="L4037">
        <v>0</v>
      </c>
      <c r="M4037">
        <v>0</v>
      </c>
    </row>
    <row r="4038" spans="2:13" x14ac:dyDescent="0.2">
      <c r="B4038">
        <v>0</v>
      </c>
      <c r="C4038">
        <v>0</v>
      </c>
      <c r="D4038">
        <v>0</v>
      </c>
      <c r="E4038">
        <v>0</v>
      </c>
      <c r="F4038">
        <v>0</v>
      </c>
      <c r="G4038">
        <v>3333333</v>
      </c>
      <c r="H4038">
        <v>0</v>
      </c>
      <c r="I4038">
        <v>0</v>
      </c>
      <c r="J4038">
        <v>0</v>
      </c>
      <c r="K4038">
        <v>0</v>
      </c>
      <c r="L4038">
        <v>0</v>
      </c>
      <c r="M4038">
        <v>0</v>
      </c>
    </row>
    <row r="4039" spans="2:13" x14ac:dyDescent="0.2">
      <c r="B4039">
        <v>0</v>
      </c>
      <c r="C4039">
        <v>0</v>
      </c>
      <c r="D4039">
        <v>0</v>
      </c>
      <c r="E4039">
        <v>0</v>
      </c>
      <c r="F4039">
        <v>0</v>
      </c>
      <c r="G4039">
        <v>3333333</v>
      </c>
      <c r="H4039">
        <v>0</v>
      </c>
      <c r="I4039">
        <v>0</v>
      </c>
      <c r="J4039">
        <v>0</v>
      </c>
      <c r="K4039">
        <v>0</v>
      </c>
      <c r="L4039">
        <v>0</v>
      </c>
      <c r="M4039">
        <v>0</v>
      </c>
    </row>
    <row r="4040" spans="2:13" x14ac:dyDescent="0.2">
      <c r="B4040">
        <v>0</v>
      </c>
      <c r="C4040">
        <v>0</v>
      </c>
      <c r="D4040">
        <v>0</v>
      </c>
      <c r="E4040">
        <v>0</v>
      </c>
      <c r="F4040">
        <v>0</v>
      </c>
      <c r="G4040">
        <v>3333333</v>
      </c>
      <c r="H4040">
        <v>0</v>
      </c>
      <c r="I4040">
        <v>0</v>
      </c>
      <c r="J4040">
        <v>0</v>
      </c>
      <c r="K4040">
        <v>0</v>
      </c>
      <c r="L4040">
        <v>0</v>
      </c>
      <c r="M4040">
        <v>0</v>
      </c>
    </row>
    <row r="4041" spans="2:13" x14ac:dyDescent="0.2">
      <c r="B4041">
        <v>0</v>
      </c>
      <c r="C4041">
        <v>0</v>
      </c>
      <c r="D4041">
        <v>0</v>
      </c>
      <c r="E4041">
        <v>0</v>
      </c>
      <c r="F4041">
        <v>0</v>
      </c>
      <c r="G4041">
        <v>3333333</v>
      </c>
      <c r="H4041">
        <v>0</v>
      </c>
      <c r="I4041">
        <v>0</v>
      </c>
      <c r="J4041">
        <v>0</v>
      </c>
      <c r="K4041">
        <v>0</v>
      </c>
      <c r="L4041">
        <v>0</v>
      </c>
      <c r="M4041">
        <v>0</v>
      </c>
    </row>
    <row r="4042" spans="2:13" x14ac:dyDescent="0.2">
      <c r="B4042">
        <v>0</v>
      </c>
      <c r="C4042">
        <v>0</v>
      </c>
      <c r="D4042">
        <v>0</v>
      </c>
      <c r="E4042">
        <v>0</v>
      </c>
      <c r="F4042">
        <v>0</v>
      </c>
      <c r="G4042">
        <v>3333333</v>
      </c>
      <c r="H4042">
        <v>0</v>
      </c>
      <c r="I4042">
        <v>0</v>
      </c>
      <c r="J4042">
        <v>0</v>
      </c>
      <c r="K4042">
        <v>0</v>
      </c>
      <c r="L4042">
        <v>0</v>
      </c>
      <c r="M4042">
        <v>0</v>
      </c>
    </row>
    <row r="4043" spans="2:13" x14ac:dyDescent="0.2">
      <c r="B4043">
        <v>0</v>
      </c>
      <c r="C4043">
        <v>0</v>
      </c>
      <c r="D4043">
        <v>0</v>
      </c>
      <c r="E4043">
        <v>0</v>
      </c>
      <c r="F4043">
        <v>0</v>
      </c>
      <c r="G4043">
        <v>3333333</v>
      </c>
      <c r="H4043">
        <v>0</v>
      </c>
      <c r="I4043">
        <v>0</v>
      </c>
      <c r="J4043">
        <v>0</v>
      </c>
      <c r="K4043">
        <v>0</v>
      </c>
      <c r="L4043">
        <v>0</v>
      </c>
      <c r="M4043">
        <v>0</v>
      </c>
    </row>
    <row r="4044" spans="2:13" x14ac:dyDescent="0.2">
      <c r="B4044">
        <v>0</v>
      </c>
      <c r="C4044">
        <v>0</v>
      </c>
      <c r="D4044">
        <v>0</v>
      </c>
      <c r="E4044">
        <v>0</v>
      </c>
      <c r="F4044">
        <v>0</v>
      </c>
      <c r="G4044">
        <v>3333333</v>
      </c>
      <c r="H4044">
        <v>0</v>
      </c>
      <c r="I4044">
        <v>0</v>
      </c>
      <c r="J4044">
        <v>0</v>
      </c>
      <c r="K4044">
        <v>0</v>
      </c>
      <c r="L4044">
        <v>0</v>
      </c>
      <c r="M4044">
        <v>0</v>
      </c>
    </row>
    <row r="4045" spans="2:13" x14ac:dyDescent="0.2">
      <c r="B4045">
        <v>0</v>
      </c>
      <c r="C4045">
        <v>0</v>
      </c>
      <c r="D4045">
        <v>0</v>
      </c>
      <c r="E4045">
        <v>0</v>
      </c>
      <c r="F4045">
        <v>0</v>
      </c>
      <c r="G4045">
        <v>3333333</v>
      </c>
      <c r="H4045">
        <v>0</v>
      </c>
      <c r="I4045">
        <v>0</v>
      </c>
      <c r="J4045">
        <v>0</v>
      </c>
      <c r="K4045">
        <v>0</v>
      </c>
      <c r="L4045">
        <v>0</v>
      </c>
      <c r="M4045">
        <v>0</v>
      </c>
    </row>
    <row r="4046" spans="2:13" x14ac:dyDescent="0.2">
      <c r="B4046">
        <v>0</v>
      </c>
      <c r="C4046">
        <v>0</v>
      </c>
      <c r="D4046">
        <v>0</v>
      </c>
      <c r="E4046">
        <v>0</v>
      </c>
      <c r="F4046">
        <v>0</v>
      </c>
      <c r="G4046">
        <v>3333333</v>
      </c>
      <c r="H4046">
        <v>0</v>
      </c>
      <c r="I4046">
        <v>0</v>
      </c>
      <c r="J4046">
        <v>0</v>
      </c>
      <c r="K4046">
        <v>0</v>
      </c>
      <c r="L4046">
        <v>0</v>
      </c>
      <c r="M4046">
        <v>0</v>
      </c>
    </row>
    <row r="4047" spans="2:13" x14ac:dyDescent="0.2">
      <c r="B4047">
        <v>0</v>
      </c>
      <c r="C4047">
        <v>0</v>
      </c>
      <c r="D4047">
        <v>0</v>
      </c>
      <c r="E4047">
        <v>0</v>
      </c>
      <c r="F4047">
        <v>0</v>
      </c>
      <c r="G4047">
        <v>3333333</v>
      </c>
      <c r="H4047">
        <v>0</v>
      </c>
      <c r="I4047">
        <v>0</v>
      </c>
      <c r="J4047">
        <v>0</v>
      </c>
      <c r="K4047">
        <v>0</v>
      </c>
      <c r="L4047">
        <v>0</v>
      </c>
      <c r="M4047">
        <v>0</v>
      </c>
    </row>
    <row r="4048" spans="2:13" x14ac:dyDescent="0.2">
      <c r="B4048">
        <v>0</v>
      </c>
      <c r="C4048">
        <v>0</v>
      </c>
      <c r="D4048">
        <v>0</v>
      </c>
      <c r="E4048">
        <v>0</v>
      </c>
      <c r="F4048">
        <v>0</v>
      </c>
      <c r="G4048">
        <v>3333333</v>
      </c>
      <c r="H4048">
        <v>0</v>
      </c>
      <c r="I4048">
        <v>0</v>
      </c>
      <c r="J4048">
        <v>0</v>
      </c>
      <c r="K4048">
        <v>0</v>
      </c>
      <c r="L4048">
        <v>0</v>
      </c>
      <c r="M4048">
        <v>0</v>
      </c>
    </row>
    <row r="4049" spans="2:13" x14ac:dyDescent="0.2">
      <c r="B4049">
        <v>0</v>
      </c>
      <c r="C4049">
        <v>0</v>
      </c>
      <c r="D4049">
        <v>0</v>
      </c>
      <c r="E4049">
        <v>0</v>
      </c>
      <c r="F4049">
        <v>0</v>
      </c>
      <c r="G4049">
        <v>3333333</v>
      </c>
      <c r="H4049">
        <v>0</v>
      </c>
      <c r="I4049">
        <v>0</v>
      </c>
      <c r="J4049">
        <v>0</v>
      </c>
      <c r="K4049">
        <v>0</v>
      </c>
      <c r="L4049">
        <v>0</v>
      </c>
      <c r="M4049">
        <v>0</v>
      </c>
    </row>
    <row r="4050" spans="2:13" x14ac:dyDescent="0.2">
      <c r="B4050">
        <v>0</v>
      </c>
      <c r="C4050">
        <v>0</v>
      </c>
      <c r="D4050">
        <v>0</v>
      </c>
      <c r="E4050">
        <v>0</v>
      </c>
      <c r="F4050">
        <v>0</v>
      </c>
      <c r="G4050">
        <v>3333333</v>
      </c>
      <c r="H4050">
        <v>0</v>
      </c>
      <c r="I4050">
        <v>0</v>
      </c>
      <c r="J4050">
        <v>0</v>
      </c>
      <c r="K4050">
        <v>0</v>
      </c>
      <c r="L4050">
        <v>0</v>
      </c>
      <c r="M4050">
        <v>0</v>
      </c>
    </row>
    <row r="4051" spans="2:13" x14ac:dyDescent="0.2">
      <c r="B4051">
        <v>0</v>
      </c>
      <c r="C4051">
        <v>0</v>
      </c>
      <c r="D4051">
        <v>0</v>
      </c>
      <c r="E4051">
        <v>0</v>
      </c>
      <c r="F4051">
        <v>0</v>
      </c>
      <c r="G4051">
        <v>3333333</v>
      </c>
      <c r="H4051">
        <v>0</v>
      </c>
      <c r="I4051">
        <v>0</v>
      </c>
      <c r="J4051">
        <v>0</v>
      </c>
      <c r="K4051">
        <v>0</v>
      </c>
      <c r="L4051">
        <v>0</v>
      </c>
      <c r="M4051">
        <v>0</v>
      </c>
    </row>
    <row r="4052" spans="2:13" x14ac:dyDescent="0.2">
      <c r="B4052">
        <v>0</v>
      </c>
      <c r="C4052">
        <v>0</v>
      </c>
      <c r="D4052">
        <v>0</v>
      </c>
      <c r="E4052">
        <v>0</v>
      </c>
      <c r="F4052">
        <v>0</v>
      </c>
      <c r="G4052">
        <v>3333333</v>
      </c>
      <c r="H4052">
        <v>0</v>
      </c>
      <c r="I4052">
        <v>0</v>
      </c>
      <c r="J4052">
        <v>0</v>
      </c>
      <c r="K4052">
        <v>0</v>
      </c>
      <c r="L4052">
        <v>0</v>
      </c>
      <c r="M4052">
        <v>0</v>
      </c>
    </row>
    <row r="4053" spans="2:13" x14ac:dyDescent="0.2">
      <c r="B4053">
        <v>0</v>
      </c>
      <c r="C4053">
        <v>0</v>
      </c>
      <c r="D4053">
        <v>0</v>
      </c>
      <c r="E4053">
        <v>0</v>
      </c>
      <c r="F4053">
        <v>0</v>
      </c>
      <c r="G4053">
        <v>3333333</v>
      </c>
      <c r="H4053">
        <v>0</v>
      </c>
      <c r="I4053">
        <v>0</v>
      </c>
      <c r="J4053">
        <v>0</v>
      </c>
      <c r="K4053">
        <v>0</v>
      </c>
      <c r="L4053">
        <v>0</v>
      </c>
      <c r="M4053">
        <v>0</v>
      </c>
    </row>
    <row r="4054" spans="2:13" x14ac:dyDescent="0.2">
      <c r="B4054">
        <v>0</v>
      </c>
      <c r="C4054">
        <v>0</v>
      </c>
      <c r="D4054">
        <v>0</v>
      </c>
      <c r="E4054">
        <v>0</v>
      </c>
      <c r="F4054">
        <v>0</v>
      </c>
      <c r="G4054">
        <v>3333333</v>
      </c>
      <c r="H4054">
        <v>0</v>
      </c>
      <c r="I4054">
        <v>0</v>
      </c>
      <c r="J4054">
        <v>0</v>
      </c>
      <c r="K4054">
        <v>0</v>
      </c>
      <c r="L4054">
        <v>0</v>
      </c>
      <c r="M4054">
        <v>0</v>
      </c>
    </row>
    <row r="4055" spans="2:13" x14ac:dyDescent="0.2">
      <c r="B4055">
        <v>0</v>
      </c>
      <c r="C4055">
        <v>0</v>
      </c>
      <c r="D4055">
        <v>0</v>
      </c>
      <c r="E4055">
        <v>0</v>
      </c>
      <c r="F4055">
        <v>0</v>
      </c>
      <c r="G4055">
        <v>3333333</v>
      </c>
      <c r="H4055">
        <v>0</v>
      </c>
      <c r="I4055">
        <v>0</v>
      </c>
      <c r="J4055">
        <v>0</v>
      </c>
      <c r="K4055">
        <v>0</v>
      </c>
      <c r="L4055">
        <v>0</v>
      </c>
      <c r="M4055">
        <v>0</v>
      </c>
    </row>
    <row r="4056" spans="2:13" x14ac:dyDescent="0.2">
      <c r="B4056">
        <v>0</v>
      </c>
      <c r="C4056">
        <v>0</v>
      </c>
      <c r="D4056">
        <v>0</v>
      </c>
      <c r="E4056">
        <v>0</v>
      </c>
      <c r="F4056">
        <v>0</v>
      </c>
      <c r="G4056">
        <v>3333333</v>
      </c>
      <c r="H4056">
        <v>0</v>
      </c>
      <c r="I4056">
        <v>0</v>
      </c>
      <c r="J4056">
        <v>0</v>
      </c>
      <c r="K4056">
        <v>0</v>
      </c>
      <c r="L4056">
        <v>0</v>
      </c>
      <c r="M4056">
        <v>0</v>
      </c>
    </row>
    <row r="4057" spans="2:13" x14ac:dyDescent="0.2">
      <c r="B4057">
        <v>0</v>
      </c>
      <c r="C4057">
        <v>0</v>
      </c>
      <c r="D4057">
        <v>0</v>
      </c>
      <c r="E4057">
        <v>0</v>
      </c>
      <c r="F4057">
        <v>0</v>
      </c>
      <c r="G4057">
        <v>3333333</v>
      </c>
      <c r="H4057">
        <v>0</v>
      </c>
      <c r="I4057">
        <v>0</v>
      </c>
      <c r="J4057">
        <v>0</v>
      </c>
      <c r="K4057">
        <v>0</v>
      </c>
      <c r="L4057">
        <v>0</v>
      </c>
      <c r="M4057">
        <v>0</v>
      </c>
    </row>
    <row r="4058" spans="2:13" x14ac:dyDescent="0.2">
      <c r="B4058">
        <v>0</v>
      </c>
      <c r="C4058">
        <v>0</v>
      </c>
      <c r="D4058">
        <v>0</v>
      </c>
      <c r="E4058">
        <v>0</v>
      </c>
      <c r="F4058">
        <v>0</v>
      </c>
      <c r="G4058">
        <v>3333333</v>
      </c>
      <c r="H4058">
        <v>0</v>
      </c>
      <c r="I4058">
        <v>0</v>
      </c>
      <c r="J4058">
        <v>0</v>
      </c>
      <c r="K4058">
        <v>0</v>
      </c>
      <c r="L4058">
        <v>0</v>
      </c>
      <c r="M4058">
        <v>0</v>
      </c>
    </row>
    <row r="4059" spans="2:13" x14ac:dyDescent="0.2">
      <c r="B4059">
        <v>0</v>
      </c>
      <c r="C4059">
        <v>0</v>
      </c>
      <c r="D4059">
        <v>0</v>
      </c>
      <c r="E4059">
        <v>0</v>
      </c>
      <c r="F4059">
        <v>0</v>
      </c>
      <c r="G4059">
        <v>3333333</v>
      </c>
      <c r="H4059">
        <v>0</v>
      </c>
      <c r="I4059">
        <v>0</v>
      </c>
      <c r="J4059">
        <v>0</v>
      </c>
      <c r="K4059">
        <v>0</v>
      </c>
      <c r="L4059">
        <v>0</v>
      </c>
      <c r="M4059">
        <v>0</v>
      </c>
    </row>
    <row r="4060" spans="2:13" x14ac:dyDescent="0.2">
      <c r="B4060">
        <v>0</v>
      </c>
      <c r="C4060">
        <v>0</v>
      </c>
      <c r="D4060">
        <v>0</v>
      </c>
      <c r="E4060">
        <v>0</v>
      </c>
      <c r="F4060">
        <v>0</v>
      </c>
      <c r="G4060">
        <v>3333333</v>
      </c>
      <c r="H4060">
        <v>0</v>
      </c>
      <c r="I4060">
        <v>0</v>
      </c>
      <c r="J4060">
        <v>0</v>
      </c>
      <c r="K4060">
        <v>0</v>
      </c>
      <c r="L4060">
        <v>0</v>
      </c>
      <c r="M4060">
        <v>0</v>
      </c>
    </row>
    <row r="4061" spans="2:13" x14ac:dyDescent="0.2">
      <c r="B4061">
        <v>0</v>
      </c>
      <c r="C4061">
        <v>0</v>
      </c>
      <c r="D4061">
        <v>0</v>
      </c>
      <c r="E4061">
        <v>0</v>
      </c>
      <c r="F4061">
        <v>0</v>
      </c>
      <c r="G4061">
        <v>3333333</v>
      </c>
      <c r="H4061">
        <v>0</v>
      </c>
      <c r="I4061">
        <v>0</v>
      </c>
      <c r="J4061">
        <v>0</v>
      </c>
      <c r="K4061">
        <v>0</v>
      </c>
      <c r="L4061">
        <v>0</v>
      </c>
      <c r="M4061">
        <v>0</v>
      </c>
    </row>
    <row r="4062" spans="2:13" x14ac:dyDescent="0.2">
      <c r="B4062">
        <v>0</v>
      </c>
      <c r="C4062">
        <v>0</v>
      </c>
      <c r="D4062">
        <v>0</v>
      </c>
      <c r="E4062">
        <v>0</v>
      </c>
      <c r="F4062">
        <v>0</v>
      </c>
      <c r="G4062">
        <v>3333333</v>
      </c>
      <c r="H4062">
        <v>0</v>
      </c>
      <c r="I4062">
        <v>0</v>
      </c>
      <c r="J4062">
        <v>0</v>
      </c>
      <c r="K4062">
        <v>0</v>
      </c>
      <c r="L4062">
        <v>0</v>
      </c>
      <c r="M4062">
        <v>0</v>
      </c>
    </row>
    <row r="4063" spans="2:13" x14ac:dyDescent="0.2">
      <c r="B4063">
        <v>0</v>
      </c>
      <c r="C4063">
        <v>0</v>
      </c>
      <c r="D4063">
        <v>0</v>
      </c>
      <c r="E4063">
        <v>0</v>
      </c>
      <c r="F4063">
        <v>0</v>
      </c>
      <c r="G4063">
        <v>3333333</v>
      </c>
      <c r="H4063">
        <v>0</v>
      </c>
      <c r="I4063">
        <v>0</v>
      </c>
      <c r="J4063">
        <v>0</v>
      </c>
      <c r="K4063">
        <v>0</v>
      </c>
      <c r="L4063">
        <v>0</v>
      </c>
      <c r="M4063">
        <v>0</v>
      </c>
    </row>
    <row r="4064" spans="2:13" x14ac:dyDescent="0.2">
      <c r="B4064">
        <v>0</v>
      </c>
      <c r="C4064">
        <v>0</v>
      </c>
      <c r="D4064">
        <v>0</v>
      </c>
      <c r="E4064">
        <v>0</v>
      </c>
      <c r="F4064">
        <v>0</v>
      </c>
      <c r="G4064">
        <v>3333333</v>
      </c>
      <c r="H4064">
        <v>0</v>
      </c>
      <c r="I4064">
        <v>0</v>
      </c>
      <c r="J4064">
        <v>0</v>
      </c>
      <c r="K4064">
        <v>0</v>
      </c>
      <c r="L4064">
        <v>0</v>
      </c>
      <c r="M4064">
        <v>0</v>
      </c>
    </row>
    <row r="4065" spans="2:13" x14ac:dyDescent="0.2">
      <c r="B4065">
        <v>0</v>
      </c>
      <c r="C4065">
        <v>0</v>
      </c>
      <c r="D4065">
        <v>0</v>
      </c>
      <c r="E4065">
        <v>0</v>
      </c>
      <c r="F4065">
        <v>0</v>
      </c>
      <c r="G4065">
        <v>3333333</v>
      </c>
      <c r="H4065">
        <v>0</v>
      </c>
      <c r="I4065">
        <v>0</v>
      </c>
      <c r="J4065">
        <v>0</v>
      </c>
      <c r="K4065">
        <v>0</v>
      </c>
      <c r="L4065">
        <v>0</v>
      </c>
      <c r="M4065">
        <v>0</v>
      </c>
    </row>
    <row r="4066" spans="2:13" x14ac:dyDescent="0.2">
      <c r="B4066">
        <v>0</v>
      </c>
      <c r="C4066">
        <v>0</v>
      </c>
      <c r="D4066">
        <v>0</v>
      </c>
      <c r="E4066">
        <v>0</v>
      </c>
      <c r="F4066">
        <v>0</v>
      </c>
      <c r="G4066">
        <v>3333333</v>
      </c>
      <c r="H4066">
        <v>0</v>
      </c>
      <c r="I4066">
        <v>0</v>
      </c>
      <c r="J4066">
        <v>0</v>
      </c>
      <c r="K4066">
        <v>0</v>
      </c>
      <c r="L4066">
        <v>0</v>
      </c>
      <c r="M4066">
        <v>0</v>
      </c>
    </row>
    <row r="4067" spans="2:13" x14ac:dyDescent="0.2">
      <c r="B4067">
        <v>0</v>
      </c>
      <c r="C4067">
        <v>0</v>
      </c>
      <c r="D4067">
        <v>0</v>
      </c>
      <c r="E4067">
        <v>0</v>
      </c>
      <c r="F4067">
        <v>0</v>
      </c>
      <c r="G4067">
        <v>3333333</v>
      </c>
      <c r="H4067">
        <v>0</v>
      </c>
      <c r="I4067">
        <v>0</v>
      </c>
      <c r="J4067">
        <v>0</v>
      </c>
      <c r="K4067">
        <v>0</v>
      </c>
      <c r="L4067">
        <v>0</v>
      </c>
      <c r="M4067">
        <v>0</v>
      </c>
    </row>
    <row r="4068" spans="2:13" x14ac:dyDescent="0.2">
      <c r="B4068">
        <v>0</v>
      </c>
      <c r="C4068">
        <v>0</v>
      </c>
      <c r="D4068">
        <v>0</v>
      </c>
      <c r="E4068">
        <v>0</v>
      </c>
      <c r="F4068">
        <v>0</v>
      </c>
      <c r="G4068">
        <v>3333333</v>
      </c>
      <c r="H4068">
        <v>0</v>
      </c>
      <c r="I4068">
        <v>0</v>
      </c>
      <c r="J4068">
        <v>0</v>
      </c>
      <c r="K4068">
        <v>0</v>
      </c>
      <c r="L4068">
        <v>0</v>
      </c>
      <c r="M4068">
        <v>0</v>
      </c>
    </row>
    <row r="4069" spans="2:13" x14ac:dyDescent="0.2">
      <c r="B4069">
        <v>0</v>
      </c>
      <c r="C4069">
        <v>0</v>
      </c>
      <c r="D4069">
        <v>0</v>
      </c>
      <c r="E4069">
        <v>0</v>
      </c>
      <c r="F4069">
        <v>0</v>
      </c>
      <c r="G4069">
        <v>3333333</v>
      </c>
      <c r="H4069">
        <v>0</v>
      </c>
      <c r="I4069">
        <v>0</v>
      </c>
      <c r="J4069">
        <v>0</v>
      </c>
      <c r="K4069">
        <v>0</v>
      </c>
      <c r="L4069">
        <v>0</v>
      </c>
      <c r="M4069">
        <v>0</v>
      </c>
    </row>
    <row r="4070" spans="2:13" x14ac:dyDescent="0.2">
      <c r="B4070">
        <v>0</v>
      </c>
      <c r="C4070">
        <v>0</v>
      </c>
      <c r="D4070">
        <v>0</v>
      </c>
      <c r="E4070">
        <v>0</v>
      </c>
      <c r="F4070">
        <v>0</v>
      </c>
      <c r="G4070">
        <v>3333333</v>
      </c>
      <c r="H4070">
        <v>0</v>
      </c>
      <c r="I4070">
        <v>0</v>
      </c>
      <c r="J4070">
        <v>0</v>
      </c>
      <c r="K4070">
        <v>0</v>
      </c>
      <c r="L4070">
        <v>0</v>
      </c>
      <c r="M4070">
        <v>0</v>
      </c>
    </row>
    <row r="4071" spans="2:13" x14ac:dyDescent="0.2">
      <c r="B4071">
        <v>0</v>
      </c>
      <c r="C4071">
        <v>0</v>
      </c>
      <c r="D4071">
        <v>0</v>
      </c>
      <c r="E4071">
        <v>0</v>
      </c>
      <c r="F4071">
        <v>0</v>
      </c>
      <c r="G4071">
        <v>3333333</v>
      </c>
      <c r="H4071">
        <v>0</v>
      </c>
      <c r="I4071">
        <v>0</v>
      </c>
      <c r="J4071">
        <v>0</v>
      </c>
      <c r="K4071">
        <v>0</v>
      </c>
      <c r="L4071">
        <v>0</v>
      </c>
      <c r="M4071">
        <v>0</v>
      </c>
    </row>
    <row r="4072" spans="2:13" x14ac:dyDescent="0.2">
      <c r="B4072">
        <v>0</v>
      </c>
      <c r="C4072">
        <v>0</v>
      </c>
      <c r="D4072">
        <v>0</v>
      </c>
      <c r="E4072">
        <v>0</v>
      </c>
      <c r="F4072">
        <v>0</v>
      </c>
      <c r="G4072">
        <v>3333333</v>
      </c>
      <c r="H4072">
        <v>0</v>
      </c>
      <c r="I4072">
        <v>0</v>
      </c>
      <c r="J4072">
        <v>0</v>
      </c>
      <c r="K4072">
        <v>0</v>
      </c>
      <c r="L4072">
        <v>0</v>
      </c>
      <c r="M4072">
        <v>0</v>
      </c>
    </row>
    <row r="4073" spans="2:13" x14ac:dyDescent="0.2">
      <c r="B4073">
        <v>0</v>
      </c>
      <c r="C4073">
        <v>0</v>
      </c>
      <c r="D4073">
        <v>0</v>
      </c>
      <c r="E4073">
        <v>0</v>
      </c>
      <c r="F4073">
        <v>0</v>
      </c>
      <c r="G4073">
        <v>3333333</v>
      </c>
      <c r="H4073">
        <v>0</v>
      </c>
      <c r="I4073">
        <v>0</v>
      </c>
      <c r="J4073">
        <v>0</v>
      </c>
      <c r="K4073">
        <v>0</v>
      </c>
      <c r="L4073">
        <v>0</v>
      </c>
      <c r="M4073">
        <v>0</v>
      </c>
    </row>
    <row r="4074" spans="2:13" x14ac:dyDescent="0.2">
      <c r="B4074">
        <v>0</v>
      </c>
      <c r="C4074">
        <v>0</v>
      </c>
      <c r="D4074">
        <v>0</v>
      </c>
      <c r="E4074">
        <v>0</v>
      </c>
      <c r="F4074">
        <v>0</v>
      </c>
      <c r="G4074">
        <v>3333333</v>
      </c>
      <c r="H4074">
        <v>0</v>
      </c>
      <c r="I4074">
        <v>0</v>
      </c>
      <c r="J4074">
        <v>0</v>
      </c>
      <c r="K4074">
        <v>0</v>
      </c>
      <c r="L4074">
        <v>0</v>
      </c>
      <c r="M4074">
        <v>0</v>
      </c>
    </row>
    <row r="4075" spans="2:13" x14ac:dyDescent="0.2">
      <c r="B4075">
        <v>0</v>
      </c>
      <c r="C4075">
        <v>0</v>
      </c>
      <c r="D4075">
        <v>0</v>
      </c>
      <c r="E4075">
        <v>0</v>
      </c>
      <c r="F4075">
        <v>0</v>
      </c>
      <c r="G4075">
        <v>3333333</v>
      </c>
      <c r="H4075">
        <v>0</v>
      </c>
      <c r="I4075">
        <v>0</v>
      </c>
      <c r="J4075">
        <v>0</v>
      </c>
      <c r="K4075">
        <v>0</v>
      </c>
      <c r="L4075">
        <v>0</v>
      </c>
      <c r="M4075">
        <v>0</v>
      </c>
    </row>
    <row r="4076" spans="2:13" x14ac:dyDescent="0.2">
      <c r="B4076">
        <v>0</v>
      </c>
      <c r="C4076">
        <v>0</v>
      </c>
      <c r="D4076">
        <v>0</v>
      </c>
      <c r="E4076">
        <v>0</v>
      </c>
      <c r="F4076">
        <v>0</v>
      </c>
      <c r="G4076">
        <v>3333333</v>
      </c>
      <c r="H4076">
        <v>0</v>
      </c>
      <c r="I4076">
        <v>0</v>
      </c>
      <c r="J4076">
        <v>0</v>
      </c>
      <c r="K4076">
        <v>0</v>
      </c>
      <c r="L4076">
        <v>0</v>
      </c>
      <c r="M4076">
        <v>0</v>
      </c>
    </row>
    <row r="4077" spans="2:13" x14ac:dyDescent="0.2">
      <c r="B4077">
        <v>0</v>
      </c>
      <c r="C4077">
        <v>0</v>
      </c>
      <c r="D4077">
        <v>0</v>
      </c>
      <c r="E4077">
        <v>0</v>
      </c>
      <c r="F4077">
        <v>0</v>
      </c>
      <c r="G4077">
        <v>3333333</v>
      </c>
      <c r="H4077">
        <v>0</v>
      </c>
      <c r="I4077">
        <v>0</v>
      </c>
      <c r="J4077">
        <v>0</v>
      </c>
      <c r="K4077">
        <v>0</v>
      </c>
      <c r="L4077">
        <v>0</v>
      </c>
      <c r="M4077">
        <v>0</v>
      </c>
    </row>
    <row r="4078" spans="2:13" x14ac:dyDescent="0.2">
      <c r="B4078">
        <v>0</v>
      </c>
      <c r="C4078">
        <v>0</v>
      </c>
      <c r="D4078">
        <v>0</v>
      </c>
      <c r="E4078">
        <v>0</v>
      </c>
      <c r="F4078">
        <v>0</v>
      </c>
      <c r="G4078">
        <v>3333333</v>
      </c>
      <c r="H4078">
        <v>0</v>
      </c>
      <c r="I4078">
        <v>0</v>
      </c>
      <c r="J4078">
        <v>0</v>
      </c>
      <c r="K4078">
        <v>0</v>
      </c>
      <c r="L4078">
        <v>0</v>
      </c>
      <c r="M4078">
        <v>0</v>
      </c>
    </row>
    <row r="4079" spans="2:13" x14ac:dyDescent="0.2">
      <c r="B4079">
        <v>0</v>
      </c>
      <c r="C4079">
        <v>0</v>
      </c>
      <c r="D4079">
        <v>0</v>
      </c>
      <c r="E4079">
        <v>0</v>
      </c>
      <c r="F4079">
        <v>0</v>
      </c>
      <c r="G4079">
        <v>3333333</v>
      </c>
      <c r="H4079">
        <v>0</v>
      </c>
      <c r="I4079">
        <v>0</v>
      </c>
      <c r="J4079">
        <v>0</v>
      </c>
      <c r="K4079">
        <v>0</v>
      </c>
      <c r="L4079">
        <v>0</v>
      </c>
      <c r="M4079">
        <v>0</v>
      </c>
    </row>
    <row r="4080" spans="2:13" x14ac:dyDescent="0.2">
      <c r="B4080">
        <v>0</v>
      </c>
      <c r="C4080">
        <v>0</v>
      </c>
      <c r="D4080">
        <v>0</v>
      </c>
      <c r="E4080">
        <v>0</v>
      </c>
      <c r="F4080">
        <v>0</v>
      </c>
      <c r="G4080">
        <v>3333333</v>
      </c>
      <c r="H4080">
        <v>0</v>
      </c>
      <c r="I4080">
        <v>0</v>
      </c>
      <c r="J4080">
        <v>0</v>
      </c>
      <c r="K4080">
        <v>0</v>
      </c>
      <c r="L4080">
        <v>0</v>
      </c>
      <c r="M4080">
        <v>0</v>
      </c>
    </row>
    <row r="4081" spans="2:13" x14ac:dyDescent="0.2">
      <c r="B4081">
        <v>0</v>
      </c>
      <c r="C4081">
        <v>0</v>
      </c>
      <c r="D4081">
        <v>0</v>
      </c>
      <c r="E4081">
        <v>0</v>
      </c>
      <c r="F4081">
        <v>0</v>
      </c>
      <c r="G4081">
        <v>3333333</v>
      </c>
      <c r="H4081">
        <v>0</v>
      </c>
      <c r="I4081">
        <v>0</v>
      </c>
      <c r="J4081">
        <v>0</v>
      </c>
      <c r="K4081">
        <v>0</v>
      </c>
      <c r="L4081">
        <v>0</v>
      </c>
      <c r="M4081">
        <v>0</v>
      </c>
    </row>
    <row r="4082" spans="2:13" x14ac:dyDescent="0.2">
      <c r="B4082">
        <v>0</v>
      </c>
      <c r="C4082">
        <v>0</v>
      </c>
      <c r="D4082">
        <v>0</v>
      </c>
      <c r="E4082">
        <v>0</v>
      </c>
      <c r="F4082">
        <v>0</v>
      </c>
      <c r="G4082">
        <v>3333333</v>
      </c>
      <c r="H4082">
        <v>0</v>
      </c>
      <c r="I4082">
        <v>0</v>
      </c>
      <c r="J4082">
        <v>0</v>
      </c>
      <c r="K4082">
        <v>0</v>
      </c>
      <c r="L4082">
        <v>0</v>
      </c>
      <c r="M4082">
        <v>0</v>
      </c>
    </row>
    <row r="4083" spans="2:13" x14ac:dyDescent="0.2">
      <c r="B4083">
        <v>0</v>
      </c>
      <c r="C4083">
        <v>0</v>
      </c>
      <c r="D4083">
        <v>0</v>
      </c>
      <c r="E4083">
        <v>0</v>
      </c>
      <c r="F4083">
        <v>0</v>
      </c>
      <c r="G4083">
        <v>3333333</v>
      </c>
      <c r="H4083">
        <v>0</v>
      </c>
      <c r="I4083">
        <v>0</v>
      </c>
      <c r="J4083">
        <v>0</v>
      </c>
      <c r="K4083">
        <v>0</v>
      </c>
      <c r="L4083">
        <v>0</v>
      </c>
      <c r="M4083">
        <v>0</v>
      </c>
    </row>
    <row r="4084" spans="2:13" x14ac:dyDescent="0.2">
      <c r="B4084">
        <v>0</v>
      </c>
      <c r="C4084">
        <v>0</v>
      </c>
      <c r="D4084">
        <v>0</v>
      </c>
      <c r="E4084">
        <v>0</v>
      </c>
      <c r="F4084">
        <v>0</v>
      </c>
      <c r="G4084">
        <v>3333333</v>
      </c>
      <c r="H4084">
        <v>0</v>
      </c>
      <c r="I4084">
        <v>0</v>
      </c>
      <c r="J4084">
        <v>0</v>
      </c>
      <c r="K4084">
        <v>0</v>
      </c>
      <c r="L4084">
        <v>0</v>
      </c>
      <c r="M4084">
        <v>0</v>
      </c>
    </row>
    <row r="4085" spans="2:13" x14ac:dyDescent="0.2">
      <c r="B4085">
        <v>0</v>
      </c>
      <c r="C4085">
        <v>0</v>
      </c>
      <c r="D4085">
        <v>0</v>
      </c>
      <c r="E4085">
        <v>0</v>
      </c>
      <c r="F4085">
        <v>0</v>
      </c>
      <c r="G4085">
        <v>3333333</v>
      </c>
      <c r="H4085">
        <v>0</v>
      </c>
      <c r="I4085">
        <v>0</v>
      </c>
      <c r="J4085">
        <v>0</v>
      </c>
      <c r="K4085">
        <v>0</v>
      </c>
      <c r="L4085">
        <v>0</v>
      </c>
      <c r="M4085">
        <v>0</v>
      </c>
    </row>
    <row r="4086" spans="2:13" x14ac:dyDescent="0.2">
      <c r="B4086">
        <v>0</v>
      </c>
      <c r="C4086">
        <v>0</v>
      </c>
      <c r="D4086">
        <v>0</v>
      </c>
      <c r="E4086">
        <v>0</v>
      </c>
      <c r="F4086">
        <v>0</v>
      </c>
      <c r="G4086">
        <v>3333333</v>
      </c>
      <c r="H4086">
        <v>0</v>
      </c>
      <c r="I4086">
        <v>0</v>
      </c>
      <c r="J4086">
        <v>0</v>
      </c>
      <c r="K4086">
        <v>0</v>
      </c>
      <c r="L4086">
        <v>0</v>
      </c>
      <c r="M4086">
        <v>0</v>
      </c>
    </row>
    <row r="4087" spans="2:13" x14ac:dyDescent="0.2">
      <c r="B4087">
        <v>0</v>
      </c>
      <c r="C4087">
        <v>0</v>
      </c>
      <c r="D4087">
        <v>0</v>
      </c>
      <c r="E4087">
        <v>0</v>
      </c>
      <c r="F4087">
        <v>0</v>
      </c>
      <c r="G4087">
        <v>3333333</v>
      </c>
      <c r="H4087">
        <v>0</v>
      </c>
      <c r="I4087">
        <v>0</v>
      </c>
      <c r="J4087">
        <v>0</v>
      </c>
      <c r="K4087">
        <v>0</v>
      </c>
      <c r="L4087">
        <v>0</v>
      </c>
      <c r="M4087">
        <v>0</v>
      </c>
    </row>
    <row r="4088" spans="2:13" x14ac:dyDescent="0.2">
      <c r="B4088">
        <v>0</v>
      </c>
      <c r="C4088">
        <v>0</v>
      </c>
      <c r="D4088">
        <v>0</v>
      </c>
      <c r="E4088">
        <v>0</v>
      </c>
      <c r="F4088">
        <v>0</v>
      </c>
      <c r="G4088">
        <v>3333333</v>
      </c>
      <c r="H4088">
        <v>0</v>
      </c>
      <c r="I4088">
        <v>0</v>
      </c>
      <c r="J4088">
        <v>0</v>
      </c>
      <c r="K4088">
        <v>0</v>
      </c>
      <c r="L4088">
        <v>0</v>
      </c>
      <c r="M4088">
        <v>0</v>
      </c>
    </row>
    <row r="4089" spans="2:13" x14ac:dyDescent="0.2">
      <c r="B4089">
        <v>0</v>
      </c>
      <c r="C4089">
        <v>0</v>
      </c>
      <c r="D4089">
        <v>0</v>
      </c>
      <c r="E4089">
        <v>0</v>
      </c>
      <c r="F4089">
        <v>0</v>
      </c>
      <c r="G4089">
        <v>3333333</v>
      </c>
      <c r="H4089">
        <v>0</v>
      </c>
      <c r="I4089">
        <v>0</v>
      </c>
      <c r="J4089">
        <v>0</v>
      </c>
      <c r="K4089">
        <v>0</v>
      </c>
      <c r="L4089">
        <v>0</v>
      </c>
      <c r="M4089">
        <v>0</v>
      </c>
    </row>
    <row r="4090" spans="2:13" x14ac:dyDescent="0.2">
      <c r="B4090">
        <v>0</v>
      </c>
      <c r="C4090">
        <v>0</v>
      </c>
      <c r="D4090">
        <v>0</v>
      </c>
      <c r="E4090">
        <v>0</v>
      </c>
      <c r="F4090">
        <v>0</v>
      </c>
      <c r="G4090">
        <v>3333333</v>
      </c>
      <c r="H4090">
        <v>0</v>
      </c>
      <c r="I4090">
        <v>0</v>
      </c>
      <c r="J4090">
        <v>0</v>
      </c>
      <c r="K4090">
        <v>0</v>
      </c>
      <c r="L4090">
        <v>0</v>
      </c>
      <c r="M4090">
        <v>0</v>
      </c>
    </row>
    <row r="4091" spans="2:13" x14ac:dyDescent="0.2">
      <c r="B4091">
        <v>0</v>
      </c>
      <c r="C4091">
        <v>0</v>
      </c>
      <c r="D4091">
        <v>0</v>
      </c>
      <c r="E4091">
        <v>0</v>
      </c>
      <c r="F4091">
        <v>0</v>
      </c>
      <c r="G4091">
        <v>3333333</v>
      </c>
      <c r="H4091">
        <v>0</v>
      </c>
      <c r="I4091">
        <v>0</v>
      </c>
      <c r="J4091">
        <v>0</v>
      </c>
      <c r="K4091">
        <v>0</v>
      </c>
      <c r="L4091">
        <v>0</v>
      </c>
      <c r="M4091">
        <v>0</v>
      </c>
    </row>
    <row r="4092" spans="2:13" x14ac:dyDescent="0.2">
      <c r="B4092">
        <v>0</v>
      </c>
      <c r="C4092">
        <v>0</v>
      </c>
      <c r="D4092">
        <v>0</v>
      </c>
      <c r="E4092">
        <v>0</v>
      </c>
      <c r="F4092">
        <v>0</v>
      </c>
      <c r="G4092">
        <v>3333333</v>
      </c>
      <c r="H4092">
        <v>0</v>
      </c>
      <c r="I4092">
        <v>0</v>
      </c>
      <c r="J4092">
        <v>0</v>
      </c>
      <c r="K4092">
        <v>0</v>
      </c>
      <c r="L4092">
        <v>0</v>
      </c>
      <c r="M4092">
        <v>0</v>
      </c>
    </row>
    <row r="4093" spans="2:13" x14ac:dyDescent="0.2">
      <c r="B4093">
        <v>0</v>
      </c>
      <c r="C4093">
        <v>0</v>
      </c>
      <c r="D4093">
        <v>0</v>
      </c>
      <c r="E4093">
        <v>0</v>
      </c>
      <c r="F4093">
        <v>0</v>
      </c>
      <c r="G4093">
        <v>3333333</v>
      </c>
      <c r="H4093">
        <v>0</v>
      </c>
      <c r="I4093">
        <v>0</v>
      </c>
      <c r="J4093">
        <v>0</v>
      </c>
      <c r="K4093">
        <v>0</v>
      </c>
      <c r="L4093">
        <v>0</v>
      </c>
      <c r="M4093">
        <v>0</v>
      </c>
    </row>
    <row r="4094" spans="2:13" x14ac:dyDescent="0.2">
      <c r="B4094">
        <v>0</v>
      </c>
      <c r="C4094">
        <v>0</v>
      </c>
      <c r="D4094">
        <v>0</v>
      </c>
      <c r="E4094">
        <v>0</v>
      </c>
      <c r="F4094">
        <v>0</v>
      </c>
      <c r="G4094">
        <v>3333333</v>
      </c>
      <c r="H4094">
        <v>0</v>
      </c>
      <c r="I4094">
        <v>0</v>
      </c>
      <c r="J4094">
        <v>0</v>
      </c>
      <c r="K4094">
        <v>0</v>
      </c>
      <c r="L4094">
        <v>0</v>
      </c>
      <c r="M4094">
        <v>0</v>
      </c>
    </row>
    <row r="4095" spans="2:13" x14ac:dyDescent="0.2">
      <c r="B4095">
        <v>0</v>
      </c>
      <c r="C4095">
        <v>0</v>
      </c>
      <c r="D4095">
        <v>0</v>
      </c>
      <c r="E4095">
        <v>0</v>
      </c>
      <c r="F4095">
        <v>0</v>
      </c>
      <c r="G4095">
        <v>3333333</v>
      </c>
      <c r="H4095">
        <v>0</v>
      </c>
      <c r="I4095">
        <v>0</v>
      </c>
      <c r="J4095">
        <v>0</v>
      </c>
      <c r="K4095">
        <v>0</v>
      </c>
      <c r="L4095">
        <v>0</v>
      </c>
      <c r="M4095">
        <v>0</v>
      </c>
    </row>
    <row r="4096" spans="2:13" x14ac:dyDescent="0.2">
      <c r="B4096">
        <v>0</v>
      </c>
      <c r="C4096">
        <v>0</v>
      </c>
      <c r="D4096">
        <v>0</v>
      </c>
      <c r="E4096">
        <v>0</v>
      </c>
      <c r="F4096">
        <v>0</v>
      </c>
      <c r="G4096">
        <v>3333333</v>
      </c>
      <c r="H4096">
        <v>0</v>
      </c>
      <c r="I4096">
        <v>0</v>
      </c>
      <c r="J4096">
        <v>0</v>
      </c>
      <c r="K4096">
        <v>0</v>
      </c>
      <c r="L4096">
        <v>0</v>
      </c>
      <c r="M4096">
        <v>0</v>
      </c>
    </row>
    <row r="4097" spans="2:13" x14ac:dyDescent="0.2">
      <c r="B4097">
        <v>0</v>
      </c>
      <c r="C4097">
        <v>0</v>
      </c>
      <c r="D4097">
        <v>0</v>
      </c>
      <c r="E4097">
        <v>0</v>
      </c>
      <c r="F4097">
        <v>0</v>
      </c>
      <c r="G4097">
        <v>3333333</v>
      </c>
      <c r="H4097">
        <v>0</v>
      </c>
      <c r="I4097">
        <v>0</v>
      </c>
      <c r="J4097">
        <v>0</v>
      </c>
      <c r="K4097">
        <v>0</v>
      </c>
      <c r="L4097">
        <v>0</v>
      </c>
      <c r="M4097">
        <v>0</v>
      </c>
    </row>
    <row r="4098" spans="2:13" x14ac:dyDescent="0.2">
      <c r="B4098">
        <v>0</v>
      </c>
      <c r="C4098">
        <v>0</v>
      </c>
      <c r="D4098">
        <v>0</v>
      </c>
      <c r="E4098">
        <v>0</v>
      </c>
      <c r="F4098">
        <v>0</v>
      </c>
      <c r="G4098">
        <v>3333333</v>
      </c>
      <c r="H4098">
        <v>0</v>
      </c>
      <c r="I4098">
        <v>0</v>
      </c>
      <c r="J4098">
        <v>0</v>
      </c>
      <c r="K4098">
        <v>0</v>
      </c>
      <c r="L4098">
        <v>0</v>
      </c>
      <c r="M4098">
        <v>0</v>
      </c>
    </row>
    <row r="4099" spans="2:13" x14ac:dyDescent="0.2">
      <c r="B4099">
        <v>0</v>
      </c>
      <c r="C4099">
        <v>0</v>
      </c>
      <c r="D4099">
        <v>0</v>
      </c>
      <c r="E4099">
        <v>0</v>
      </c>
      <c r="F4099">
        <v>0</v>
      </c>
      <c r="G4099">
        <v>3333333</v>
      </c>
      <c r="H4099">
        <v>0</v>
      </c>
      <c r="I4099">
        <v>0</v>
      </c>
      <c r="J4099">
        <v>0</v>
      </c>
      <c r="K4099">
        <v>0</v>
      </c>
      <c r="L4099">
        <v>0</v>
      </c>
      <c r="M4099">
        <v>0</v>
      </c>
    </row>
    <row r="4100" spans="2:13" x14ac:dyDescent="0.2">
      <c r="B4100">
        <v>0</v>
      </c>
      <c r="C4100">
        <v>0</v>
      </c>
      <c r="D4100">
        <v>0</v>
      </c>
      <c r="E4100">
        <v>0</v>
      </c>
      <c r="F4100">
        <v>0</v>
      </c>
      <c r="G4100">
        <v>3333333</v>
      </c>
      <c r="H4100">
        <v>0</v>
      </c>
      <c r="I4100">
        <v>0</v>
      </c>
      <c r="J4100">
        <v>0</v>
      </c>
      <c r="K4100">
        <v>0</v>
      </c>
      <c r="L4100">
        <v>0</v>
      </c>
      <c r="M4100">
        <v>0</v>
      </c>
    </row>
    <row r="4101" spans="2:13" x14ac:dyDescent="0.2">
      <c r="B4101">
        <v>0</v>
      </c>
      <c r="C4101">
        <v>0</v>
      </c>
      <c r="D4101">
        <v>0</v>
      </c>
      <c r="E4101">
        <v>0</v>
      </c>
      <c r="F4101">
        <v>0</v>
      </c>
      <c r="G4101">
        <v>3333333</v>
      </c>
      <c r="H4101">
        <v>0</v>
      </c>
      <c r="I4101">
        <v>0</v>
      </c>
      <c r="J4101">
        <v>0</v>
      </c>
      <c r="K4101">
        <v>0</v>
      </c>
      <c r="L4101">
        <v>0</v>
      </c>
      <c r="M4101">
        <v>0</v>
      </c>
    </row>
    <row r="4102" spans="2:13" x14ac:dyDescent="0.2">
      <c r="B4102">
        <v>0</v>
      </c>
      <c r="C4102">
        <v>0</v>
      </c>
      <c r="D4102">
        <v>0</v>
      </c>
      <c r="E4102">
        <v>0</v>
      </c>
      <c r="F4102">
        <v>0</v>
      </c>
      <c r="G4102">
        <v>3333333</v>
      </c>
      <c r="H4102">
        <v>0</v>
      </c>
      <c r="I4102">
        <v>0</v>
      </c>
      <c r="J4102">
        <v>0</v>
      </c>
      <c r="K4102">
        <v>0</v>
      </c>
      <c r="L4102">
        <v>0</v>
      </c>
      <c r="M4102">
        <v>0</v>
      </c>
    </row>
    <row r="4103" spans="2:13" x14ac:dyDescent="0.2">
      <c r="B4103">
        <v>0</v>
      </c>
      <c r="C4103">
        <v>0</v>
      </c>
      <c r="D4103">
        <v>0</v>
      </c>
      <c r="E4103">
        <v>0</v>
      </c>
      <c r="F4103">
        <v>0</v>
      </c>
      <c r="G4103">
        <v>3333333</v>
      </c>
      <c r="H4103">
        <v>0</v>
      </c>
      <c r="I4103">
        <v>0</v>
      </c>
      <c r="J4103">
        <v>0</v>
      </c>
      <c r="K4103">
        <v>0</v>
      </c>
      <c r="L4103">
        <v>0</v>
      </c>
      <c r="M4103">
        <v>0</v>
      </c>
    </row>
    <row r="4104" spans="2:13" x14ac:dyDescent="0.2">
      <c r="B4104">
        <v>0</v>
      </c>
      <c r="C4104">
        <v>0</v>
      </c>
      <c r="D4104">
        <v>0</v>
      </c>
      <c r="E4104">
        <v>0</v>
      </c>
      <c r="F4104">
        <v>0</v>
      </c>
      <c r="G4104">
        <v>3333333</v>
      </c>
      <c r="H4104">
        <v>0</v>
      </c>
      <c r="I4104">
        <v>0</v>
      </c>
      <c r="J4104">
        <v>0</v>
      </c>
      <c r="K4104">
        <v>0</v>
      </c>
      <c r="L4104">
        <v>0</v>
      </c>
      <c r="M4104">
        <v>0</v>
      </c>
    </row>
    <row r="4105" spans="2:13" x14ac:dyDescent="0.2">
      <c r="B4105">
        <v>0</v>
      </c>
      <c r="C4105">
        <v>0</v>
      </c>
      <c r="D4105">
        <v>0</v>
      </c>
      <c r="E4105">
        <v>0</v>
      </c>
      <c r="F4105">
        <v>0</v>
      </c>
      <c r="G4105">
        <v>3333333</v>
      </c>
      <c r="H4105">
        <v>0</v>
      </c>
      <c r="I4105">
        <v>0</v>
      </c>
      <c r="J4105">
        <v>0</v>
      </c>
      <c r="K4105">
        <v>0</v>
      </c>
      <c r="L4105">
        <v>0</v>
      </c>
      <c r="M4105">
        <v>0</v>
      </c>
    </row>
    <row r="4106" spans="2:13" x14ac:dyDescent="0.2">
      <c r="B4106">
        <v>0</v>
      </c>
      <c r="C4106">
        <v>0</v>
      </c>
      <c r="D4106">
        <v>0</v>
      </c>
      <c r="E4106">
        <v>0</v>
      </c>
      <c r="F4106">
        <v>0</v>
      </c>
      <c r="G4106">
        <v>3333333</v>
      </c>
      <c r="H4106">
        <v>0</v>
      </c>
      <c r="I4106">
        <v>0</v>
      </c>
      <c r="J4106">
        <v>0</v>
      </c>
      <c r="K4106">
        <v>0</v>
      </c>
      <c r="L4106">
        <v>0</v>
      </c>
      <c r="M4106">
        <v>0</v>
      </c>
    </row>
    <row r="4107" spans="2:13" x14ac:dyDescent="0.2">
      <c r="B4107">
        <v>0</v>
      </c>
      <c r="C4107">
        <v>0</v>
      </c>
      <c r="D4107">
        <v>0</v>
      </c>
      <c r="E4107">
        <v>0</v>
      </c>
      <c r="F4107">
        <v>0</v>
      </c>
      <c r="G4107">
        <v>3333333</v>
      </c>
      <c r="H4107">
        <v>0</v>
      </c>
      <c r="I4107">
        <v>0</v>
      </c>
      <c r="J4107">
        <v>0</v>
      </c>
      <c r="K4107">
        <v>0</v>
      </c>
      <c r="L4107">
        <v>0</v>
      </c>
      <c r="M4107">
        <v>0</v>
      </c>
    </row>
    <row r="4108" spans="2:13" x14ac:dyDescent="0.2">
      <c r="B4108">
        <v>0</v>
      </c>
      <c r="C4108">
        <v>0</v>
      </c>
      <c r="D4108">
        <v>0</v>
      </c>
      <c r="E4108">
        <v>0</v>
      </c>
      <c r="F4108">
        <v>0</v>
      </c>
      <c r="G4108">
        <v>3333333</v>
      </c>
      <c r="H4108">
        <v>0</v>
      </c>
      <c r="I4108">
        <v>0</v>
      </c>
      <c r="J4108">
        <v>0</v>
      </c>
      <c r="K4108">
        <v>0</v>
      </c>
      <c r="L4108">
        <v>0</v>
      </c>
      <c r="M4108">
        <v>0</v>
      </c>
    </row>
    <row r="4109" spans="2:13" x14ac:dyDescent="0.2">
      <c r="B4109">
        <v>0</v>
      </c>
      <c r="C4109">
        <v>0</v>
      </c>
      <c r="D4109">
        <v>0</v>
      </c>
      <c r="E4109">
        <v>0</v>
      </c>
      <c r="F4109">
        <v>0</v>
      </c>
      <c r="G4109">
        <v>3333333</v>
      </c>
      <c r="H4109">
        <v>0</v>
      </c>
      <c r="I4109">
        <v>0</v>
      </c>
      <c r="J4109">
        <v>0</v>
      </c>
      <c r="K4109">
        <v>0</v>
      </c>
      <c r="L4109">
        <v>0</v>
      </c>
      <c r="M4109">
        <v>0</v>
      </c>
    </row>
    <row r="4110" spans="2:13" x14ac:dyDescent="0.2">
      <c r="B4110">
        <v>0</v>
      </c>
      <c r="C4110">
        <v>0</v>
      </c>
      <c r="D4110">
        <v>0</v>
      </c>
      <c r="E4110">
        <v>0</v>
      </c>
      <c r="F4110">
        <v>0</v>
      </c>
      <c r="G4110">
        <v>3333333</v>
      </c>
      <c r="H4110">
        <v>0</v>
      </c>
      <c r="I4110">
        <v>0</v>
      </c>
      <c r="J4110">
        <v>0</v>
      </c>
      <c r="K4110">
        <v>0</v>
      </c>
      <c r="L4110">
        <v>0</v>
      </c>
      <c r="M4110">
        <v>0</v>
      </c>
    </row>
    <row r="4111" spans="2:13" x14ac:dyDescent="0.2">
      <c r="B4111">
        <v>0</v>
      </c>
      <c r="C4111">
        <v>0</v>
      </c>
      <c r="D4111">
        <v>0</v>
      </c>
      <c r="E4111">
        <v>0</v>
      </c>
      <c r="F4111">
        <v>0</v>
      </c>
      <c r="G4111">
        <v>3333333</v>
      </c>
      <c r="H4111">
        <v>0</v>
      </c>
      <c r="I4111">
        <v>0</v>
      </c>
      <c r="J4111">
        <v>0</v>
      </c>
      <c r="K4111">
        <v>0</v>
      </c>
      <c r="L4111">
        <v>0</v>
      </c>
      <c r="M4111">
        <v>0</v>
      </c>
    </row>
    <row r="4112" spans="2:13" x14ac:dyDescent="0.2">
      <c r="B4112">
        <v>0</v>
      </c>
      <c r="C4112">
        <v>0</v>
      </c>
      <c r="D4112">
        <v>0</v>
      </c>
      <c r="E4112">
        <v>0</v>
      </c>
      <c r="F4112">
        <v>0</v>
      </c>
      <c r="G4112">
        <v>3333333</v>
      </c>
      <c r="H4112">
        <v>0</v>
      </c>
      <c r="I4112">
        <v>0</v>
      </c>
      <c r="J4112">
        <v>0</v>
      </c>
      <c r="K4112">
        <v>0</v>
      </c>
      <c r="L4112">
        <v>0</v>
      </c>
      <c r="M4112">
        <v>0</v>
      </c>
    </row>
    <row r="4113" spans="2:13" x14ac:dyDescent="0.2">
      <c r="B4113">
        <v>0</v>
      </c>
      <c r="C4113">
        <v>0</v>
      </c>
      <c r="D4113">
        <v>0</v>
      </c>
      <c r="E4113">
        <v>0</v>
      </c>
      <c r="F4113">
        <v>0</v>
      </c>
      <c r="G4113">
        <v>3333333</v>
      </c>
      <c r="H4113">
        <v>0</v>
      </c>
      <c r="I4113">
        <v>0</v>
      </c>
      <c r="J4113">
        <v>0</v>
      </c>
      <c r="K4113">
        <v>0</v>
      </c>
      <c r="L4113">
        <v>0</v>
      </c>
      <c r="M4113">
        <v>0</v>
      </c>
    </row>
    <row r="4114" spans="2:13" x14ac:dyDescent="0.2">
      <c r="B4114">
        <v>0</v>
      </c>
      <c r="C4114">
        <v>0</v>
      </c>
      <c r="D4114">
        <v>0</v>
      </c>
      <c r="E4114">
        <v>0</v>
      </c>
      <c r="F4114">
        <v>0</v>
      </c>
      <c r="G4114">
        <v>3333333</v>
      </c>
      <c r="H4114">
        <v>0</v>
      </c>
      <c r="I4114">
        <v>0</v>
      </c>
      <c r="J4114">
        <v>0</v>
      </c>
      <c r="K4114">
        <v>0</v>
      </c>
      <c r="L4114">
        <v>0</v>
      </c>
      <c r="M4114">
        <v>0</v>
      </c>
    </row>
    <row r="4115" spans="2:13" x14ac:dyDescent="0.2">
      <c r="B4115">
        <v>0</v>
      </c>
      <c r="C4115">
        <v>0</v>
      </c>
      <c r="D4115">
        <v>0</v>
      </c>
      <c r="E4115">
        <v>0</v>
      </c>
      <c r="F4115">
        <v>0</v>
      </c>
      <c r="G4115">
        <v>3333333</v>
      </c>
      <c r="H4115">
        <v>0</v>
      </c>
      <c r="I4115">
        <v>0</v>
      </c>
      <c r="J4115">
        <v>0</v>
      </c>
      <c r="K4115">
        <v>0</v>
      </c>
      <c r="L4115">
        <v>0</v>
      </c>
      <c r="M4115">
        <v>0</v>
      </c>
    </row>
    <row r="4116" spans="2:13" x14ac:dyDescent="0.2">
      <c r="B4116">
        <v>0</v>
      </c>
      <c r="C4116">
        <v>0</v>
      </c>
      <c r="D4116">
        <v>0</v>
      </c>
      <c r="E4116">
        <v>0</v>
      </c>
      <c r="F4116">
        <v>0</v>
      </c>
      <c r="G4116">
        <v>3333333</v>
      </c>
      <c r="H4116">
        <v>0</v>
      </c>
      <c r="I4116">
        <v>0</v>
      </c>
      <c r="J4116">
        <v>0</v>
      </c>
      <c r="K4116">
        <v>0</v>
      </c>
      <c r="L4116">
        <v>0</v>
      </c>
      <c r="M4116">
        <v>0</v>
      </c>
    </row>
    <row r="4117" spans="2:13" x14ac:dyDescent="0.2">
      <c r="B4117">
        <v>0</v>
      </c>
      <c r="C4117">
        <v>0</v>
      </c>
      <c r="D4117">
        <v>0</v>
      </c>
      <c r="E4117">
        <v>0</v>
      </c>
      <c r="F4117">
        <v>0</v>
      </c>
      <c r="G4117">
        <v>3333333</v>
      </c>
      <c r="H4117">
        <v>0</v>
      </c>
      <c r="I4117">
        <v>0</v>
      </c>
      <c r="J4117">
        <v>0</v>
      </c>
      <c r="K4117">
        <v>0</v>
      </c>
      <c r="L4117">
        <v>0</v>
      </c>
      <c r="M4117">
        <v>0</v>
      </c>
    </row>
    <row r="4118" spans="2:13" x14ac:dyDescent="0.2">
      <c r="B4118">
        <v>0</v>
      </c>
      <c r="C4118">
        <v>0</v>
      </c>
      <c r="D4118">
        <v>0</v>
      </c>
      <c r="E4118">
        <v>0</v>
      </c>
      <c r="F4118">
        <v>0</v>
      </c>
      <c r="G4118">
        <v>3333333</v>
      </c>
      <c r="H4118">
        <v>0</v>
      </c>
      <c r="I4118">
        <v>0</v>
      </c>
      <c r="J4118">
        <v>0</v>
      </c>
      <c r="K4118">
        <v>0</v>
      </c>
      <c r="L4118">
        <v>0</v>
      </c>
      <c r="M4118">
        <v>0</v>
      </c>
    </row>
    <row r="4119" spans="2:13" x14ac:dyDescent="0.2">
      <c r="B4119">
        <v>0</v>
      </c>
      <c r="C4119">
        <v>0</v>
      </c>
      <c r="D4119">
        <v>0</v>
      </c>
      <c r="E4119">
        <v>0</v>
      </c>
      <c r="F4119">
        <v>0</v>
      </c>
      <c r="G4119">
        <v>3333333</v>
      </c>
      <c r="H4119">
        <v>0</v>
      </c>
      <c r="I4119">
        <v>0</v>
      </c>
      <c r="J4119">
        <v>0</v>
      </c>
      <c r="K4119">
        <v>0</v>
      </c>
      <c r="L4119">
        <v>0</v>
      </c>
      <c r="M4119">
        <v>0</v>
      </c>
    </row>
    <row r="4120" spans="2:13" x14ac:dyDescent="0.2">
      <c r="B4120">
        <v>0</v>
      </c>
      <c r="C4120">
        <v>0</v>
      </c>
      <c r="D4120">
        <v>0</v>
      </c>
      <c r="E4120">
        <v>0</v>
      </c>
      <c r="F4120">
        <v>0</v>
      </c>
      <c r="G4120">
        <v>3333333</v>
      </c>
      <c r="H4120">
        <v>0</v>
      </c>
      <c r="I4120">
        <v>0</v>
      </c>
      <c r="J4120">
        <v>0</v>
      </c>
      <c r="K4120">
        <v>0</v>
      </c>
      <c r="L4120">
        <v>0</v>
      </c>
      <c r="M4120">
        <v>0</v>
      </c>
    </row>
    <row r="4121" spans="2:13" x14ac:dyDescent="0.2">
      <c r="B4121">
        <v>0</v>
      </c>
      <c r="C4121">
        <v>0</v>
      </c>
      <c r="D4121">
        <v>0</v>
      </c>
      <c r="E4121">
        <v>0</v>
      </c>
      <c r="F4121">
        <v>0</v>
      </c>
      <c r="G4121">
        <v>3333333</v>
      </c>
      <c r="H4121">
        <v>0</v>
      </c>
      <c r="I4121">
        <v>0</v>
      </c>
      <c r="J4121">
        <v>0</v>
      </c>
      <c r="K4121">
        <v>0</v>
      </c>
      <c r="L4121">
        <v>0</v>
      </c>
      <c r="M4121">
        <v>0</v>
      </c>
    </row>
    <row r="4122" spans="2:13" x14ac:dyDescent="0.2">
      <c r="B4122">
        <v>0</v>
      </c>
      <c r="C4122">
        <v>0</v>
      </c>
      <c r="D4122">
        <v>0</v>
      </c>
      <c r="E4122">
        <v>0</v>
      </c>
      <c r="F4122">
        <v>0</v>
      </c>
      <c r="G4122">
        <v>3333333</v>
      </c>
      <c r="H4122">
        <v>0</v>
      </c>
      <c r="I4122">
        <v>0</v>
      </c>
      <c r="J4122">
        <v>0</v>
      </c>
      <c r="K4122">
        <v>0</v>
      </c>
      <c r="L4122">
        <v>0</v>
      </c>
      <c r="M4122">
        <v>0</v>
      </c>
    </row>
    <row r="4123" spans="2:13" x14ac:dyDescent="0.2">
      <c r="B4123">
        <v>0</v>
      </c>
      <c r="C4123">
        <v>0</v>
      </c>
      <c r="D4123">
        <v>0</v>
      </c>
      <c r="E4123">
        <v>0</v>
      </c>
      <c r="F4123">
        <v>0</v>
      </c>
      <c r="G4123">
        <v>3333333</v>
      </c>
      <c r="H4123">
        <v>0</v>
      </c>
      <c r="I4123">
        <v>0</v>
      </c>
      <c r="J4123">
        <v>0</v>
      </c>
      <c r="K4123">
        <v>0</v>
      </c>
      <c r="L4123">
        <v>0</v>
      </c>
      <c r="M4123">
        <v>0</v>
      </c>
    </row>
    <row r="4124" spans="2:13" x14ac:dyDescent="0.2">
      <c r="B4124">
        <v>0</v>
      </c>
      <c r="C4124">
        <v>0</v>
      </c>
      <c r="D4124">
        <v>0</v>
      </c>
      <c r="E4124">
        <v>0</v>
      </c>
      <c r="F4124">
        <v>0</v>
      </c>
      <c r="G4124">
        <v>3333333</v>
      </c>
      <c r="H4124">
        <v>0</v>
      </c>
      <c r="I4124">
        <v>0</v>
      </c>
      <c r="J4124">
        <v>0</v>
      </c>
      <c r="K4124">
        <v>0</v>
      </c>
      <c r="L4124">
        <v>0</v>
      </c>
      <c r="M4124">
        <v>0</v>
      </c>
    </row>
    <row r="4125" spans="2:13" x14ac:dyDescent="0.2">
      <c r="B4125">
        <v>0</v>
      </c>
      <c r="C4125">
        <v>0</v>
      </c>
      <c r="D4125">
        <v>0</v>
      </c>
      <c r="E4125">
        <v>0</v>
      </c>
      <c r="F4125">
        <v>0</v>
      </c>
      <c r="G4125">
        <v>3333333</v>
      </c>
      <c r="H4125">
        <v>0</v>
      </c>
      <c r="I4125">
        <v>0</v>
      </c>
      <c r="J4125">
        <v>0</v>
      </c>
      <c r="K4125">
        <v>0</v>
      </c>
      <c r="L4125">
        <v>0</v>
      </c>
      <c r="M4125">
        <v>0</v>
      </c>
    </row>
    <row r="4126" spans="2:13" x14ac:dyDescent="0.2">
      <c r="B4126">
        <v>0</v>
      </c>
      <c r="C4126">
        <v>0</v>
      </c>
      <c r="D4126">
        <v>0</v>
      </c>
      <c r="E4126">
        <v>0</v>
      </c>
      <c r="F4126">
        <v>0</v>
      </c>
      <c r="G4126">
        <v>3333333</v>
      </c>
      <c r="H4126">
        <v>0</v>
      </c>
      <c r="I4126">
        <v>0</v>
      </c>
      <c r="J4126">
        <v>0</v>
      </c>
      <c r="K4126">
        <v>0</v>
      </c>
      <c r="L4126">
        <v>0</v>
      </c>
      <c r="M4126">
        <v>0</v>
      </c>
    </row>
    <row r="4127" spans="2:13" x14ac:dyDescent="0.2">
      <c r="B4127">
        <v>0</v>
      </c>
      <c r="C4127">
        <v>0</v>
      </c>
      <c r="D4127">
        <v>0</v>
      </c>
      <c r="E4127">
        <v>0</v>
      </c>
      <c r="F4127">
        <v>0</v>
      </c>
      <c r="G4127">
        <v>3333333</v>
      </c>
      <c r="H4127">
        <v>0</v>
      </c>
      <c r="I4127">
        <v>0</v>
      </c>
      <c r="J4127">
        <v>0</v>
      </c>
      <c r="K4127">
        <v>0</v>
      </c>
      <c r="L4127">
        <v>0</v>
      </c>
      <c r="M4127">
        <v>0</v>
      </c>
    </row>
    <row r="4128" spans="2:13" x14ac:dyDescent="0.2">
      <c r="B4128">
        <v>0</v>
      </c>
      <c r="C4128">
        <v>0</v>
      </c>
      <c r="D4128">
        <v>0</v>
      </c>
      <c r="E4128">
        <v>0</v>
      </c>
      <c r="F4128">
        <v>0</v>
      </c>
      <c r="G4128">
        <v>3333333</v>
      </c>
      <c r="H4128">
        <v>0</v>
      </c>
      <c r="I4128">
        <v>0</v>
      </c>
      <c r="J4128">
        <v>0</v>
      </c>
      <c r="K4128">
        <v>0</v>
      </c>
      <c r="L4128">
        <v>0</v>
      </c>
      <c r="M4128">
        <v>0</v>
      </c>
    </row>
    <row r="4129" spans="2:13" x14ac:dyDescent="0.2">
      <c r="B4129">
        <v>0</v>
      </c>
      <c r="C4129">
        <v>0</v>
      </c>
      <c r="D4129">
        <v>0</v>
      </c>
      <c r="E4129">
        <v>0</v>
      </c>
      <c r="F4129">
        <v>0</v>
      </c>
      <c r="G4129">
        <v>3333333</v>
      </c>
      <c r="H4129">
        <v>0</v>
      </c>
      <c r="I4129">
        <v>0</v>
      </c>
      <c r="J4129">
        <v>0</v>
      </c>
      <c r="K4129">
        <v>0</v>
      </c>
      <c r="L4129">
        <v>0</v>
      </c>
      <c r="M4129">
        <v>0</v>
      </c>
    </row>
    <row r="4130" spans="2:13" x14ac:dyDescent="0.2">
      <c r="B4130">
        <v>0</v>
      </c>
      <c r="C4130">
        <v>0</v>
      </c>
      <c r="D4130">
        <v>0</v>
      </c>
      <c r="E4130">
        <v>0</v>
      </c>
      <c r="F4130">
        <v>0</v>
      </c>
      <c r="G4130">
        <v>3333333</v>
      </c>
      <c r="H4130">
        <v>0</v>
      </c>
      <c r="I4130">
        <v>0</v>
      </c>
      <c r="J4130">
        <v>0</v>
      </c>
      <c r="K4130">
        <v>0</v>
      </c>
      <c r="L4130">
        <v>0</v>
      </c>
      <c r="M4130">
        <v>0</v>
      </c>
    </row>
    <row r="4131" spans="2:13" x14ac:dyDescent="0.2">
      <c r="B4131">
        <v>0</v>
      </c>
      <c r="C4131">
        <v>0</v>
      </c>
      <c r="D4131">
        <v>0</v>
      </c>
      <c r="E4131">
        <v>0</v>
      </c>
      <c r="F4131">
        <v>0</v>
      </c>
      <c r="G4131">
        <v>3333333</v>
      </c>
      <c r="H4131">
        <v>0</v>
      </c>
      <c r="I4131">
        <v>0</v>
      </c>
      <c r="J4131">
        <v>0</v>
      </c>
      <c r="K4131">
        <v>0</v>
      </c>
      <c r="L4131">
        <v>0</v>
      </c>
      <c r="M4131">
        <v>0</v>
      </c>
    </row>
    <row r="4132" spans="2:13" x14ac:dyDescent="0.2">
      <c r="B4132">
        <v>0</v>
      </c>
      <c r="C4132">
        <v>0</v>
      </c>
      <c r="D4132">
        <v>0</v>
      </c>
      <c r="E4132">
        <v>0</v>
      </c>
      <c r="F4132">
        <v>0</v>
      </c>
      <c r="G4132">
        <v>3333333</v>
      </c>
      <c r="H4132">
        <v>0</v>
      </c>
      <c r="I4132">
        <v>0</v>
      </c>
      <c r="J4132">
        <v>0</v>
      </c>
      <c r="K4132">
        <v>0</v>
      </c>
      <c r="L4132">
        <v>0</v>
      </c>
      <c r="M4132">
        <v>0</v>
      </c>
    </row>
    <row r="4133" spans="2:13" x14ac:dyDescent="0.2">
      <c r="B4133">
        <v>0</v>
      </c>
      <c r="C4133">
        <v>0</v>
      </c>
      <c r="D4133">
        <v>0</v>
      </c>
      <c r="E4133">
        <v>0</v>
      </c>
      <c r="F4133">
        <v>0</v>
      </c>
      <c r="G4133">
        <v>3333333</v>
      </c>
      <c r="H4133">
        <v>0</v>
      </c>
      <c r="I4133">
        <v>0</v>
      </c>
      <c r="J4133">
        <v>0</v>
      </c>
      <c r="K4133">
        <v>0</v>
      </c>
      <c r="L4133">
        <v>0</v>
      </c>
      <c r="M4133">
        <v>0</v>
      </c>
    </row>
    <row r="4134" spans="2:13" x14ac:dyDescent="0.2">
      <c r="B4134">
        <v>0</v>
      </c>
      <c r="C4134">
        <v>0</v>
      </c>
      <c r="D4134">
        <v>0</v>
      </c>
      <c r="E4134">
        <v>0</v>
      </c>
      <c r="F4134">
        <v>0</v>
      </c>
      <c r="G4134">
        <v>3333333</v>
      </c>
      <c r="H4134">
        <v>0</v>
      </c>
      <c r="I4134">
        <v>0</v>
      </c>
      <c r="J4134">
        <v>0</v>
      </c>
      <c r="K4134">
        <v>0</v>
      </c>
      <c r="L4134">
        <v>0</v>
      </c>
      <c r="M4134">
        <v>0</v>
      </c>
    </row>
    <row r="4135" spans="2:13" x14ac:dyDescent="0.2">
      <c r="B4135">
        <v>0</v>
      </c>
      <c r="C4135">
        <v>0</v>
      </c>
      <c r="D4135">
        <v>0</v>
      </c>
      <c r="E4135">
        <v>0</v>
      </c>
      <c r="F4135">
        <v>0</v>
      </c>
      <c r="G4135">
        <v>3333333</v>
      </c>
      <c r="H4135">
        <v>0</v>
      </c>
      <c r="I4135">
        <v>0</v>
      </c>
      <c r="J4135">
        <v>0</v>
      </c>
      <c r="K4135">
        <v>0</v>
      </c>
      <c r="L4135">
        <v>0</v>
      </c>
      <c r="M4135">
        <v>0</v>
      </c>
    </row>
    <row r="4136" spans="2:13" x14ac:dyDescent="0.2">
      <c r="B4136">
        <v>0</v>
      </c>
      <c r="C4136">
        <v>0</v>
      </c>
      <c r="D4136">
        <v>0</v>
      </c>
      <c r="E4136">
        <v>0</v>
      </c>
      <c r="F4136">
        <v>0</v>
      </c>
      <c r="G4136">
        <v>3333333</v>
      </c>
      <c r="H4136">
        <v>0</v>
      </c>
      <c r="I4136">
        <v>0</v>
      </c>
      <c r="J4136">
        <v>0</v>
      </c>
      <c r="K4136">
        <v>0</v>
      </c>
      <c r="L4136">
        <v>0</v>
      </c>
      <c r="M4136">
        <v>0</v>
      </c>
    </row>
    <row r="4137" spans="2:13" x14ac:dyDescent="0.2">
      <c r="B4137">
        <v>0</v>
      </c>
      <c r="C4137">
        <v>0</v>
      </c>
      <c r="D4137">
        <v>0</v>
      </c>
      <c r="E4137">
        <v>0</v>
      </c>
      <c r="F4137">
        <v>0</v>
      </c>
      <c r="G4137">
        <v>3333333</v>
      </c>
      <c r="H4137">
        <v>0</v>
      </c>
      <c r="I4137">
        <v>0</v>
      </c>
      <c r="J4137">
        <v>0</v>
      </c>
      <c r="K4137">
        <v>0</v>
      </c>
      <c r="L4137">
        <v>0</v>
      </c>
      <c r="M4137">
        <v>0</v>
      </c>
    </row>
    <row r="4138" spans="2:13" x14ac:dyDescent="0.2">
      <c r="B4138">
        <v>0</v>
      </c>
      <c r="C4138">
        <v>0</v>
      </c>
      <c r="D4138">
        <v>0</v>
      </c>
      <c r="E4138">
        <v>0</v>
      </c>
      <c r="F4138">
        <v>0</v>
      </c>
      <c r="G4138">
        <v>3333333</v>
      </c>
      <c r="H4138">
        <v>0</v>
      </c>
      <c r="I4138">
        <v>0</v>
      </c>
      <c r="J4138">
        <v>0</v>
      </c>
      <c r="K4138">
        <v>0</v>
      </c>
      <c r="L4138">
        <v>0</v>
      </c>
      <c r="M4138">
        <v>0</v>
      </c>
    </row>
    <row r="4139" spans="2:13" x14ac:dyDescent="0.2">
      <c r="B4139">
        <v>0</v>
      </c>
      <c r="C4139">
        <v>0</v>
      </c>
      <c r="D4139">
        <v>0</v>
      </c>
      <c r="E4139">
        <v>0</v>
      </c>
      <c r="F4139">
        <v>0</v>
      </c>
      <c r="G4139">
        <v>3333333</v>
      </c>
      <c r="H4139">
        <v>0</v>
      </c>
      <c r="I4139">
        <v>0</v>
      </c>
      <c r="J4139">
        <v>0</v>
      </c>
      <c r="K4139">
        <v>0</v>
      </c>
      <c r="L4139">
        <v>0</v>
      </c>
      <c r="M4139">
        <v>0</v>
      </c>
    </row>
    <row r="4140" spans="2:13" x14ac:dyDescent="0.2">
      <c r="B4140">
        <v>0</v>
      </c>
      <c r="C4140">
        <v>0</v>
      </c>
      <c r="D4140">
        <v>0</v>
      </c>
      <c r="E4140">
        <v>0</v>
      </c>
      <c r="F4140">
        <v>0</v>
      </c>
      <c r="G4140">
        <v>3333333</v>
      </c>
      <c r="H4140">
        <v>0</v>
      </c>
      <c r="I4140">
        <v>0</v>
      </c>
      <c r="J4140">
        <v>0</v>
      </c>
      <c r="K4140">
        <v>0</v>
      </c>
      <c r="L4140">
        <v>0</v>
      </c>
      <c r="M4140">
        <v>0</v>
      </c>
    </row>
    <row r="4141" spans="2:13" x14ac:dyDescent="0.2">
      <c r="B4141">
        <v>0</v>
      </c>
      <c r="C4141">
        <v>0</v>
      </c>
      <c r="D4141">
        <v>0</v>
      </c>
      <c r="E4141">
        <v>0</v>
      </c>
      <c r="F4141">
        <v>0</v>
      </c>
      <c r="G4141">
        <v>3333333</v>
      </c>
      <c r="H4141">
        <v>0</v>
      </c>
      <c r="I4141">
        <v>0</v>
      </c>
      <c r="J4141">
        <v>0</v>
      </c>
      <c r="K4141">
        <v>0</v>
      </c>
      <c r="L4141">
        <v>0</v>
      </c>
      <c r="M4141">
        <v>0</v>
      </c>
    </row>
    <row r="4142" spans="2:13" x14ac:dyDescent="0.2">
      <c r="B4142">
        <v>0</v>
      </c>
      <c r="C4142">
        <v>0</v>
      </c>
      <c r="D4142">
        <v>0</v>
      </c>
      <c r="E4142">
        <v>0</v>
      </c>
      <c r="F4142">
        <v>0</v>
      </c>
      <c r="G4142">
        <v>3333333</v>
      </c>
      <c r="H4142">
        <v>0</v>
      </c>
      <c r="I4142">
        <v>0</v>
      </c>
      <c r="J4142">
        <v>0</v>
      </c>
      <c r="K4142">
        <v>0</v>
      </c>
      <c r="L4142">
        <v>0</v>
      </c>
      <c r="M4142">
        <v>0</v>
      </c>
    </row>
    <row r="4143" spans="2:13" x14ac:dyDescent="0.2">
      <c r="B4143">
        <v>0</v>
      </c>
      <c r="C4143">
        <v>0</v>
      </c>
      <c r="D4143">
        <v>0</v>
      </c>
      <c r="E4143">
        <v>0</v>
      </c>
      <c r="F4143">
        <v>0</v>
      </c>
      <c r="G4143">
        <v>3333333</v>
      </c>
      <c r="H4143">
        <v>0</v>
      </c>
      <c r="I4143">
        <v>0</v>
      </c>
      <c r="J4143">
        <v>0</v>
      </c>
      <c r="K4143">
        <v>0</v>
      </c>
      <c r="L4143">
        <v>0</v>
      </c>
      <c r="M4143">
        <v>0</v>
      </c>
    </row>
    <row r="4144" spans="2:13" x14ac:dyDescent="0.2">
      <c r="B4144">
        <v>0</v>
      </c>
      <c r="C4144">
        <v>0</v>
      </c>
      <c r="D4144">
        <v>0</v>
      </c>
      <c r="E4144">
        <v>0</v>
      </c>
      <c r="F4144">
        <v>0</v>
      </c>
      <c r="G4144">
        <v>3333333</v>
      </c>
      <c r="H4144">
        <v>0</v>
      </c>
      <c r="I4144">
        <v>0</v>
      </c>
      <c r="J4144">
        <v>0</v>
      </c>
      <c r="K4144">
        <v>0</v>
      </c>
      <c r="L4144">
        <v>0</v>
      </c>
      <c r="M4144">
        <v>0</v>
      </c>
    </row>
    <row r="4145" spans="2:13" x14ac:dyDescent="0.2">
      <c r="B4145">
        <v>0</v>
      </c>
      <c r="C4145">
        <v>0</v>
      </c>
      <c r="D4145">
        <v>0</v>
      </c>
      <c r="E4145">
        <v>0</v>
      </c>
      <c r="F4145">
        <v>0</v>
      </c>
      <c r="G4145">
        <v>3333333</v>
      </c>
      <c r="H4145">
        <v>0</v>
      </c>
      <c r="I4145">
        <v>0</v>
      </c>
      <c r="J4145">
        <v>0</v>
      </c>
      <c r="K4145">
        <v>0</v>
      </c>
      <c r="L4145">
        <v>0</v>
      </c>
      <c r="M4145">
        <v>0</v>
      </c>
    </row>
    <row r="4146" spans="2:13" x14ac:dyDescent="0.2">
      <c r="B4146">
        <v>0</v>
      </c>
      <c r="C4146">
        <v>0</v>
      </c>
      <c r="D4146">
        <v>0</v>
      </c>
      <c r="E4146">
        <v>0</v>
      </c>
      <c r="F4146">
        <v>0</v>
      </c>
      <c r="G4146">
        <v>3333333</v>
      </c>
      <c r="H4146">
        <v>0</v>
      </c>
      <c r="I4146">
        <v>0</v>
      </c>
      <c r="J4146">
        <v>0</v>
      </c>
      <c r="K4146">
        <v>0</v>
      </c>
      <c r="L4146">
        <v>0</v>
      </c>
      <c r="M4146">
        <v>0</v>
      </c>
    </row>
    <row r="4147" spans="2:13" x14ac:dyDescent="0.2">
      <c r="B4147">
        <v>0</v>
      </c>
      <c r="C4147">
        <v>0</v>
      </c>
      <c r="D4147">
        <v>0</v>
      </c>
      <c r="E4147">
        <v>0</v>
      </c>
      <c r="F4147">
        <v>0</v>
      </c>
      <c r="G4147">
        <v>3333333</v>
      </c>
      <c r="H4147">
        <v>0</v>
      </c>
      <c r="I4147">
        <v>0</v>
      </c>
      <c r="J4147">
        <v>0</v>
      </c>
      <c r="K4147">
        <v>0</v>
      </c>
      <c r="L4147">
        <v>0</v>
      </c>
      <c r="M4147">
        <v>0</v>
      </c>
    </row>
    <row r="4148" spans="2:13" x14ac:dyDescent="0.2">
      <c r="B4148">
        <v>0</v>
      </c>
      <c r="C4148">
        <v>0</v>
      </c>
      <c r="D4148">
        <v>0</v>
      </c>
      <c r="E4148">
        <v>0</v>
      </c>
      <c r="F4148">
        <v>0</v>
      </c>
      <c r="G4148">
        <v>3333333</v>
      </c>
      <c r="H4148">
        <v>0</v>
      </c>
      <c r="I4148">
        <v>0</v>
      </c>
      <c r="J4148">
        <v>0</v>
      </c>
      <c r="K4148">
        <v>0</v>
      </c>
      <c r="L4148">
        <v>0</v>
      </c>
      <c r="M4148">
        <v>0</v>
      </c>
    </row>
    <row r="4149" spans="2:13" x14ac:dyDescent="0.2">
      <c r="B4149">
        <v>0</v>
      </c>
      <c r="C4149">
        <v>0</v>
      </c>
      <c r="D4149">
        <v>0</v>
      </c>
      <c r="E4149">
        <v>0</v>
      </c>
      <c r="F4149">
        <v>0</v>
      </c>
      <c r="G4149">
        <v>3333333</v>
      </c>
      <c r="H4149">
        <v>0</v>
      </c>
      <c r="I4149">
        <v>0</v>
      </c>
      <c r="J4149">
        <v>0</v>
      </c>
      <c r="K4149">
        <v>0</v>
      </c>
      <c r="L4149">
        <v>0</v>
      </c>
      <c r="M4149">
        <v>0</v>
      </c>
    </row>
    <row r="4150" spans="2:13" x14ac:dyDescent="0.2">
      <c r="B4150">
        <v>0</v>
      </c>
      <c r="C4150">
        <v>0</v>
      </c>
      <c r="D4150">
        <v>0</v>
      </c>
      <c r="E4150">
        <v>0</v>
      </c>
      <c r="F4150">
        <v>0</v>
      </c>
      <c r="G4150">
        <v>3333333</v>
      </c>
      <c r="H4150">
        <v>0</v>
      </c>
      <c r="I4150">
        <v>0</v>
      </c>
      <c r="J4150">
        <v>0</v>
      </c>
      <c r="K4150">
        <v>0</v>
      </c>
      <c r="L4150">
        <v>0</v>
      </c>
      <c r="M4150">
        <v>0</v>
      </c>
    </row>
    <row r="4151" spans="2:13" x14ac:dyDescent="0.2">
      <c r="B4151">
        <v>0</v>
      </c>
      <c r="C4151">
        <v>0</v>
      </c>
      <c r="D4151">
        <v>0</v>
      </c>
      <c r="E4151">
        <v>0</v>
      </c>
      <c r="F4151">
        <v>0</v>
      </c>
      <c r="G4151">
        <v>3333333</v>
      </c>
      <c r="H4151">
        <v>0</v>
      </c>
      <c r="I4151">
        <v>0</v>
      </c>
      <c r="J4151">
        <v>0</v>
      </c>
      <c r="K4151">
        <v>0</v>
      </c>
      <c r="L4151">
        <v>0</v>
      </c>
      <c r="M4151">
        <v>0</v>
      </c>
    </row>
    <row r="4152" spans="2:13" x14ac:dyDescent="0.2">
      <c r="B4152">
        <v>0</v>
      </c>
      <c r="C4152">
        <v>0</v>
      </c>
      <c r="D4152">
        <v>0</v>
      </c>
      <c r="E4152">
        <v>0</v>
      </c>
      <c r="F4152">
        <v>0</v>
      </c>
      <c r="G4152">
        <v>3333333</v>
      </c>
      <c r="H4152">
        <v>0</v>
      </c>
      <c r="I4152">
        <v>0</v>
      </c>
      <c r="J4152">
        <v>0</v>
      </c>
      <c r="K4152">
        <v>0</v>
      </c>
      <c r="L4152">
        <v>0</v>
      </c>
      <c r="M4152">
        <v>0</v>
      </c>
    </row>
    <row r="4153" spans="2:13" x14ac:dyDescent="0.2">
      <c r="B4153">
        <v>0</v>
      </c>
      <c r="C4153">
        <v>0</v>
      </c>
      <c r="D4153">
        <v>0</v>
      </c>
      <c r="E4153">
        <v>0</v>
      </c>
      <c r="F4153">
        <v>0</v>
      </c>
      <c r="G4153">
        <v>3333333</v>
      </c>
      <c r="H4153">
        <v>0</v>
      </c>
      <c r="I4153">
        <v>0</v>
      </c>
      <c r="J4153">
        <v>0</v>
      </c>
      <c r="K4153">
        <v>0</v>
      </c>
      <c r="L4153">
        <v>0</v>
      </c>
      <c r="M4153">
        <v>0</v>
      </c>
    </row>
    <row r="4154" spans="2:13" x14ac:dyDescent="0.2">
      <c r="B4154">
        <v>0</v>
      </c>
      <c r="C4154">
        <v>0</v>
      </c>
      <c r="D4154">
        <v>0</v>
      </c>
      <c r="E4154">
        <v>0</v>
      </c>
      <c r="F4154">
        <v>0</v>
      </c>
      <c r="G4154">
        <v>3333333</v>
      </c>
      <c r="H4154">
        <v>0</v>
      </c>
      <c r="I4154">
        <v>0</v>
      </c>
      <c r="J4154">
        <v>0</v>
      </c>
      <c r="K4154">
        <v>0</v>
      </c>
      <c r="L4154">
        <v>0</v>
      </c>
      <c r="M4154">
        <v>0</v>
      </c>
    </row>
    <row r="4155" spans="2:13" x14ac:dyDescent="0.2">
      <c r="B4155">
        <v>0</v>
      </c>
      <c r="C4155">
        <v>0</v>
      </c>
      <c r="D4155">
        <v>0</v>
      </c>
      <c r="E4155">
        <v>0</v>
      </c>
      <c r="F4155">
        <v>0</v>
      </c>
      <c r="G4155">
        <v>3333333</v>
      </c>
      <c r="H4155">
        <v>0</v>
      </c>
      <c r="I4155">
        <v>0</v>
      </c>
      <c r="J4155">
        <v>0</v>
      </c>
      <c r="K4155">
        <v>0</v>
      </c>
      <c r="L4155">
        <v>0</v>
      </c>
      <c r="M4155">
        <v>0</v>
      </c>
    </row>
    <row r="4156" spans="2:13" x14ac:dyDescent="0.2">
      <c r="B4156">
        <v>0</v>
      </c>
      <c r="C4156">
        <v>0</v>
      </c>
      <c r="D4156">
        <v>0</v>
      </c>
      <c r="E4156">
        <v>0</v>
      </c>
      <c r="F4156">
        <v>0</v>
      </c>
      <c r="G4156">
        <v>3333333</v>
      </c>
      <c r="H4156">
        <v>0</v>
      </c>
      <c r="I4156">
        <v>0</v>
      </c>
      <c r="J4156">
        <v>0</v>
      </c>
      <c r="K4156">
        <v>0</v>
      </c>
      <c r="L4156">
        <v>0</v>
      </c>
      <c r="M4156">
        <v>0</v>
      </c>
    </row>
    <row r="4157" spans="2:13" x14ac:dyDescent="0.2">
      <c r="B4157">
        <v>0</v>
      </c>
      <c r="C4157">
        <v>0</v>
      </c>
      <c r="D4157">
        <v>0</v>
      </c>
      <c r="E4157">
        <v>0</v>
      </c>
      <c r="F4157">
        <v>0</v>
      </c>
      <c r="G4157">
        <v>3333333</v>
      </c>
      <c r="H4157">
        <v>0</v>
      </c>
      <c r="I4157">
        <v>0</v>
      </c>
      <c r="J4157">
        <v>0</v>
      </c>
      <c r="K4157">
        <v>0</v>
      </c>
      <c r="L4157">
        <v>0</v>
      </c>
      <c r="M4157">
        <v>0</v>
      </c>
    </row>
    <row r="4158" spans="2:13" x14ac:dyDescent="0.2">
      <c r="B4158">
        <v>0</v>
      </c>
      <c r="C4158">
        <v>0</v>
      </c>
      <c r="D4158">
        <v>0</v>
      </c>
      <c r="E4158">
        <v>0</v>
      </c>
      <c r="F4158">
        <v>0</v>
      </c>
      <c r="G4158">
        <v>3333333</v>
      </c>
      <c r="H4158">
        <v>0</v>
      </c>
      <c r="I4158">
        <v>0</v>
      </c>
      <c r="J4158">
        <v>0</v>
      </c>
      <c r="K4158">
        <v>0</v>
      </c>
      <c r="L4158">
        <v>0</v>
      </c>
      <c r="M4158">
        <v>0</v>
      </c>
    </row>
    <row r="4159" spans="2:13" x14ac:dyDescent="0.2">
      <c r="B4159">
        <v>0</v>
      </c>
      <c r="C4159">
        <v>0</v>
      </c>
      <c r="D4159">
        <v>0</v>
      </c>
      <c r="E4159">
        <v>0</v>
      </c>
      <c r="F4159">
        <v>0</v>
      </c>
      <c r="G4159">
        <v>3333333</v>
      </c>
      <c r="H4159">
        <v>0</v>
      </c>
      <c r="I4159">
        <v>0</v>
      </c>
      <c r="J4159">
        <v>0</v>
      </c>
      <c r="K4159">
        <v>0</v>
      </c>
      <c r="L4159">
        <v>0</v>
      </c>
      <c r="M4159">
        <v>0</v>
      </c>
    </row>
    <row r="4160" spans="2:13" x14ac:dyDescent="0.2">
      <c r="B4160">
        <v>0</v>
      </c>
      <c r="C4160">
        <v>0</v>
      </c>
      <c r="D4160">
        <v>0</v>
      </c>
      <c r="E4160">
        <v>0</v>
      </c>
      <c r="F4160">
        <v>0</v>
      </c>
      <c r="G4160">
        <v>3333333</v>
      </c>
      <c r="H4160">
        <v>0</v>
      </c>
      <c r="I4160">
        <v>0</v>
      </c>
      <c r="J4160">
        <v>0</v>
      </c>
      <c r="K4160">
        <v>0</v>
      </c>
      <c r="L4160">
        <v>0</v>
      </c>
      <c r="M4160">
        <v>0</v>
      </c>
    </row>
    <row r="4161" spans="2:13" x14ac:dyDescent="0.2">
      <c r="B4161">
        <v>0</v>
      </c>
      <c r="C4161">
        <v>0</v>
      </c>
      <c r="D4161">
        <v>0</v>
      </c>
      <c r="E4161">
        <v>0</v>
      </c>
      <c r="F4161">
        <v>0</v>
      </c>
      <c r="G4161">
        <v>3333333</v>
      </c>
      <c r="H4161">
        <v>0</v>
      </c>
      <c r="I4161">
        <v>0</v>
      </c>
      <c r="J4161">
        <v>0</v>
      </c>
      <c r="K4161">
        <v>0</v>
      </c>
      <c r="L4161">
        <v>0</v>
      </c>
      <c r="M4161">
        <v>0</v>
      </c>
    </row>
    <row r="4162" spans="2:13" x14ac:dyDescent="0.2">
      <c r="B4162">
        <v>0</v>
      </c>
      <c r="C4162">
        <v>0</v>
      </c>
      <c r="D4162">
        <v>0</v>
      </c>
      <c r="E4162">
        <v>0</v>
      </c>
      <c r="F4162">
        <v>0</v>
      </c>
      <c r="G4162">
        <v>3333333</v>
      </c>
      <c r="H4162">
        <v>0</v>
      </c>
      <c r="I4162">
        <v>0</v>
      </c>
      <c r="J4162">
        <v>0</v>
      </c>
      <c r="K4162">
        <v>0</v>
      </c>
      <c r="L4162">
        <v>0</v>
      </c>
      <c r="M4162">
        <v>0</v>
      </c>
    </row>
    <row r="4163" spans="2:13" x14ac:dyDescent="0.2">
      <c r="B4163">
        <v>0</v>
      </c>
      <c r="C4163">
        <v>0</v>
      </c>
      <c r="D4163">
        <v>0</v>
      </c>
      <c r="E4163">
        <v>0</v>
      </c>
      <c r="F4163">
        <v>0</v>
      </c>
      <c r="G4163">
        <v>3333333</v>
      </c>
      <c r="H4163">
        <v>0</v>
      </c>
      <c r="I4163">
        <v>0</v>
      </c>
      <c r="J4163">
        <v>0</v>
      </c>
      <c r="K4163">
        <v>0</v>
      </c>
      <c r="L4163">
        <v>0</v>
      </c>
      <c r="M4163">
        <v>0</v>
      </c>
    </row>
    <row r="4164" spans="2:13" x14ac:dyDescent="0.2">
      <c r="B4164">
        <v>0</v>
      </c>
      <c r="C4164">
        <v>0</v>
      </c>
      <c r="D4164">
        <v>0</v>
      </c>
      <c r="E4164">
        <v>0</v>
      </c>
      <c r="F4164">
        <v>0</v>
      </c>
      <c r="G4164">
        <v>3333333</v>
      </c>
      <c r="H4164">
        <v>0</v>
      </c>
      <c r="I4164">
        <v>0</v>
      </c>
      <c r="J4164">
        <v>0</v>
      </c>
      <c r="K4164">
        <v>0</v>
      </c>
      <c r="L4164">
        <v>0</v>
      </c>
      <c r="M4164">
        <v>0</v>
      </c>
    </row>
    <row r="4165" spans="2:13" x14ac:dyDescent="0.2">
      <c r="B4165">
        <v>0</v>
      </c>
      <c r="C4165">
        <v>0</v>
      </c>
      <c r="D4165">
        <v>0</v>
      </c>
      <c r="E4165">
        <v>0</v>
      </c>
      <c r="F4165">
        <v>0</v>
      </c>
      <c r="G4165">
        <v>3333333</v>
      </c>
      <c r="H4165">
        <v>0</v>
      </c>
      <c r="I4165">
        <v>0</v>
      </c>
      <c r="J4165">
        <v>0</v>
      </c>
      <c r="K4165">
        <v>0</v>
      </c>
      <c r="L4165">
        <v>0</v>
      </c>
      <c r="M4165">
        <v>0</v>
      </c>
    </row>
    <row r="4166" spans="2:13" x14ac:dyDescent="0.2">
      <c r="B4166">
        <v>0</v>
      </c>
      <c r="C4166">
        <v>0</v>
      </c>
      <c r="D4166">
        <v>0</v>
      </c>
      <c r="E4166">
        <v>0</v>
      </c>
      <c r="F4166">
        <v>0</v>
      </c>
      <c r="G4166">
        <v>3333333</v>
      </c>
      <c r="H4166">
        <v>0</v>
      </c>
      <c r="I4166">
        <v>0</v>
      </c>
      <c r="J4166">
        <v>0</v>
      </c>
      <c r="K4166">
        <v>0</v>
      </c>
      <c r="L4166">
        <v>0</v>
      </c>
      <c r="M4166">
        <v>0</v>
      </c>
    </row>
    <row r="4167" spans="2:13" x14ac:dyDescent="0.2">
      <c r="B4167">
        <v>0</v>
      </c>
      <c r="C4167">
        <v>0</v>
      </c>
      <c r="D4167">
        <v>0</v>
      </c>
      <c r="E4167">
        <v>0</v>
      </c>
      <c r="F4167">
        <v>0</v>
      </c>
      <c r="G4167">
        <v>3333333</v>
      </c>
      <c r="H4167">
        <v>0</v>
      </c>
      <c r="I4167">
        <v>0</v>
      </c>
      <c r="J4167">
        <v>0</v>
      </c>
      <c r="K4167">
        <v>0</v>
      </c>
      <c r="L4167">
        <v>0</v>
      </c>
      <c r="M4167">
        <v>0</v>
      </c>
    </row>
    <row r="4168" spans="2:13" x14ac:dyDescent="0.2">
      <c r="B4168">
        <v>0</v>
      </c>
      <c r="C4168">
        <v>0</v>
      </c>
      <c r="D4168">
        <v>0</v>
      </c>
      <c r="E4168">
        <v>0</v>
      </c>
      <c r="F4168">
        <v>0</v>
      </c>
      <c r="G4168">
        <v>3333333</v>
      </c>
      <c r="H4168">
        <v>0</v>
      </c>
      <c r="I4168">
        <v>0</v>
      </c>
      <c r="J4168">
        <v>0</v>
      </c>
      <c r="K4168">
        <v>0</v>
      </c>
      <c r="L4168">
        <v>0</v>
      </c>
      <c r="M4168">
        <v>0</v>
      </c>
    </row>
    <row r="4169" spans="2:13" x14ac:dyDescent="0.2">
      <c r="B4169">
        <v>0</v>
      </c>
      <c r="C4169">
        <v>0</v>
      </c>
      <c r="D4169">
        <v>0</v>
      </c>
      <c r="E4169">
        <v>0</v>
      </c>
      <c r="F4169">
        <v>0</v>
      </c>
      <c r="G4169">
        <v>3333333</v>
      </c>
      <c r="H4169">
        <v>0</v>
      </c>
      <c r="I4169">
        <v>0</v>
      </c>
      <c r="J4169">
        <v>0</v>
      </c>
      <c r="K4169">
        <v>0</v>
      </c>
      <c r="L4169">
        <v>0</v>
      </c>
      <c r="M4169">
        <v>0</v>
      </c>
    </row>
    <row r="4170" spans="2:13" x14ac:dyDescent="0.2">
      <c r="B4170">
        <v>0</v>
      </c>
      <c r="C4170">
        <v>0</v>
      </c>
      <c r="D4170">
        <v>0</v>
      </c>
      <c r="E4170">
        <v>0</v>
      </c>
      <c r="F4170">
        <v>0</v>
      </c>
      <c r="G4170">
        <v>3333333</v>
      </c>
      <c r="H4170">
        <v>0</v>
      </c>
      <c r="I4170">
        <v>0</v>
      </c>
      <c r="J4170">
        <v>0</v>
      </c>
      <c r="K4170">
        <v>0</v>
      </c>
      <c r="L4170">
        <v>0</v>
      </c>
      <c r="M4170">
        <v>0</v>
      </c>
    </row>
    <row r="4171" spans="2:13" x14ac:dyDescent="0.2">
      <c r="B4171">
        <v>0</v>
      </c>
      <c r="C4171">
        <v>0</v>
      </c>
      <c r="D4171">
        <v>0</v>
      </c>
      <c r="E4171">
        <v>0</v>
      </c>
      <c r="F4171">
        <v>0</v>
      </c>
      <c r="G4171">
        <v>3333333</v>
      </c>
      <c r="H4171">
        <v>0</v>
      </c>
      <c r="I4171">
        <v>0</v>
      </c>
      <c r="J4171">
        <v>0</v>
      </c>
      <c r="K4171">
        <v>0</v>
      </c>
      <c r="L4171">
        <v>0</v>
      </c>
      <c r="M4171">
        <v>0</v>
      </c>
    </row>
    <row r="4172" spans="2:13" x14ac:dyDescent="0.2">
      <c r="B4172">
        <v>0</v>
      </c>
      <c r="C4172">
        <v>0</v>
      </c>
      <c r="D4172">
        <v>0</v>
      </c>
      <c r="E4172">
        <v>0</v>
      </c>
      <c r="F4172">
        <v>0</v>
      </c>
      <c r="G4172">
        <v>3333333</v>
      </c>
      <c r="H4172">
        <v>0</v>
      </c>
      <c r="I4172">
        <v>0</v>
      </c>
      <c r="J4172">
        <v>0</v>
      </c>
      <c r="K4172">
        <v>0</v>
      </c>
      <c r="L4172">
        <v>0</v>
      </c>
      <c r="M4172">
        <v>0</v>
      </c>
    </row>
    <row r="4173" spans="2:13" x14ac:dyDescent="0.2">
      <c r="B4173">
        <v>0</v>
      </c>
      <c r="C4173">
        <v>0</v>
      </c>
      <c r="D4173">
        <v>0</v>
      </c>
      <c r="E4173">
        <v>0</v>
      </c>
      <c r="F4173">
        <v>0</v>
      </c>
      <c r="G4173">
        <v>3333333</v>
      </c>
      <c r="H4173">
        <v>0</v>
      </c>
      <c r="I4173">
        <v>0</v>
      </c>
      <c r="J4173">
        <v>0</v>
      </c>
      <c r="K4173">
        <v>0</v>
      </c>
      <c r="L4173">
        <v>0</v>
      </c>
      <c r="M4173">
        <v>0</v>
      </c>
    </row>
    <row r="4174" spans="2:13" x14ac:dyDescent="0.2">
      <c r="B4174">
        <v>0</v>
      </c>
      <c r="C4174">
        <v>0</v>
      </c>
      <c r="D4174">
        <v>0</v>
      </c>
      <c r="E4174">
        <v>0</v>
      </c>
      <c r="F4174">
        <v>0</v>
      </c>
      <c r="G4174">
        <v>3333333</v>
      </c>
      <c r="H4174">
        <v>0</v>
      </c>
      <c r="I4174">
        <v>0</v>
      </c>
      <c r="J4174">
        <v>0</v>
      </c>
      <c r="K4174">
        <v>0</v>
      </c>
      <c r="L4174">
        <v>0</v>
      </c>
      <c r="M4174">
        <v>0</v>
      </c>
    </row>
    <row r="4175" spans="2:13" x14ac:dyDescent="0.2">
      <c r="B4175">
        <v>0</v>
      </c>
      <c r="C4175">
        <v>0</v>
      </c>
      <c r="D4175">
        <v>0</v>
      </c>
      <c r="E4175">
        <v>0</v>
      </c>
      <c r="F4175">
        <v>0</v>
      </c>
      <c r="G4175">
        <v>3333333</v>
      </c>
      <c r="H4175">
        <v>0</v>
      </c>
      <c r="I4175">
        <v>0</v>
      </c>
      <c r="J4175">
        <v>0</v>
      </c>
      <c r="K4175">
        <v>0</v>
      </c>
      <c r="L4175">
        <v>0</v>
      </c>
      <c r="M4175">
        <v>0</v>
      </c>
    </row>
    <row r="4176" spans="2:13" x14ac:dyDescent="0.2">
      <c r="B4176">
        <v>0</v>
      </c>
      <c r="C4176">
        <v>0</v>
      </c>
      <c r="D4176">
        <v>0</v>
      </c>
      <c r="E4176">
        <v>0</v>
      </c>
      <c r="F4176">
        <v>0</v>
      </c>
      <c r="G4176">
        <v>3333333</v>
      </c>
      <c r="H4176">
        <v>0</v>
      </c>
      <c r="I4176">
        <v>0</v>
      </c>
      <c r="J4176">
        <v>0</v>
      </c>
      <c r="K4176">
        <v>0</v>
      </c>
      <c r="L4176">
        <v>0</v>
      </c>
      <c r="M4176">
        <v>0</v>
      </c>
    </row>
    <row r="4177" spans="2:13" x14ac:dyDescent="0.2">
      <c r="B4177">
        <v>0</v>
      </c>
      <c r="C4177">
        <v>0</v>
      </c>
      <c r="D4177">
        <v>0</v>
      </c>
      <c r="E4177">
        <v>0</v>
      </c>
      <c r="F4177">
        <v>0</v>
      </c>
      <c r="G4177">
        <v>3333333</v>
      </c>
      <c r="H4177">
        <v>0</v>
      </c>
      <c r="I4177">
        <v>0</v>
      </c>
      <c r="J4177">
        <v>0</v>
      </c>
      <c r="K4177">
        <v>0</v>
      </c>
      <c r="L4177">
        <v>0</v>
      </c>
      <c r="M4177">
        <v>0</v>
      </c>
    </row>
    <row r="4178" spans="2:13" x14ac:dyDescent="0.2">
      <c r="B4178">
        <v>0</v>
      </c>
      <c r="C4178">
        <v>0</v>
      </c>
      <c r="D4178">
        <v>0</v>
      </c>
      <c r="E4178">
        <v>0</v>
      </c>
      <c r="F4178">
        <v>0</v>
      </c>
      <c r="G4178">
        <v>3333333</v>
      </c>
      <c r="H4178">
        <v>0</v>
      </c>
      <c r="I4178">
        <v>0</v>
      </c>
      <c r="J4178">
        <v>0</v>
      </c>
      <c r="K4178">
        <v>0</v>
      </c>
      <c r="L4178">
        <v>0</v>
      </c>
      <c r="M4178">
        <v>0</v>
      </c>
    </row>
    <row r="4179" spans="2:13" x14ac:dyDescent="0.2">
      <c r="B4179">
        <v>0</v>
      </c>
      <c r="C4179">
        <v>0</v>
      </c>
      <c r="D4179">
        <v>0</v>
      </c>
      <c r="E4179">
        <v>0</v>
      </c>
      <c r="F4179">
        <v>0</v>
      </c>
      <c r="G4179">
        <v>3333333</v>
      </c>
      <c r="H4179">
        <v>0</v>
      </c>
      <c r="I4179">
        <v>0</v>
      </c>
      <c r="J4179">
        <v>0</v>
      </c>
      <c r="K4179">
        <v>0</v>
      </c>
      <c r="L4179">
        <v>0</v>
      </c>
      <c r="M4179">
        <v>0</v>
      </c>
    </row>
    <row r="4180" spans="2:13" x14ac:dyDescent="0.2">
      <c r="B4180">
        <v>0</v>
      </c>
      <c r="C4180">
        <v>0</v>
      </c>
      <c r="D4180">
        <v>0</v>
      </c>
      <c r="E4180">
        <v>0</v>
      </c>
      <c r="F4180">
        <v>0</v>
      </c>
      <c r="G4180">
        <v>3333333</v>
      </c>
      <c r="H4180">
        <v>0</v>
      </c>
      <c r="I4180">
        <v>0</v>
      </c>
      <c r="J4180">
        <v>0</v>
      </c>
      <c r="K4180">
        <v>0</v>
      </c>
      <c r="L4180">
        <v>0</v>
      </c>
      <c r="M4180">
        <v>0</v>
      </c>
    </row>
    <row r="4181" spans="2:13" x14ac:dyDescent="0.2">
      <c r="B4181">
        <v>0</v>
      </c>
      <c r="C4181">
        <v>0</v>
      </c>
      <c r="D4181">
        <v>0</v>
      </c>
      <c r="E4181">
        <v>0</v>
      </c>
      <c r="F4181">
        <v>0</v>
      </c>
      <c r="G4181">
        <v>3333333</v>
      </c>
      <c r="H4181">
        <v>0</v>
      </c>
      <c r="I4181">
        <v>0</v>
      </c>
      <c r="J4181">
        <v>0</v>
      </c>
      <c r="K4181">
        <v>0</v>
      </c>
      <c r="L4181">
        <v>0</v>
      </c>
      <c r="M4181">
        <v>0</v>
      </c>
    </row>
    <row r="4182" spans="2:13" x14ac:dyDescent="0.2">
      <c r="B4182">
        <v>0</v>
      </c>
      <c r="C4182">
        <v>0</v>
      </c>
      <c r="D4182">
        <v>0</v>
      </c>
      <c r="E4182">
        <v>0</v>
      </c>
      <c r="F4182">
        <v>0</v>
      </c>
      <c r="G4182">
        <v>3333333</v>
      </c>
      <c r="H4182">
        <v>0</v>
      </c>
      <c r="I4182">
        <v>0</v>
      </c>
      <c r="J4182">
        <v>0</v>
      </c>
      <c r="K4182">
        <v>0</v>
      </c>
      <c r="L4182">
        <v>0</v>
      </c>
      <c r="M4182">
        <v>0</v>
      </c>
    </row>
    <row r="4183" spans="2:13" x14ac:dyDescent="0.2">
      <c r="B4183">
        <v>0</v>
      </c>
      <c r="C4183">
        <v>0</v>
      </c>
      <c r="D4183">
        <v>0</v>
      </c>
      <c r="E4183">
        <v>0</v>
      </c>
      <c r="F4183">
        <v>0</v>
      </c>
      <c r="G4183">
        <v>3333333</v>
      </c>
      <c r="H4183">
        <v>0</v>
      </c>
      <c r="I4183">
        <v>0</v>
      </c>
      <c r="J4183">
        <v>0</v>
      </c>
      <c r="K4183">
        <v>0</v>
      </c>
      <c r="L4183">
        <v>0</v>
      </c>
      <c r="M4183">
        <v>0</v>
      </c>
    </row>
    <row r="4184" spans="2:13" x14ac:dyDescent="0.2">
      <c r="B4184">
        <v>0</v>
      </c>
      <c r="C4184">
        <v>0</v>
      </c>
      <c r="D4184">
        <v>0</v>
      </c>
      <c r="E4184">
        <v>0</v>
      </c>
      <c r="F4184">
        <v>0</v>
      </c>
      <c r="G4184">
        <v>3333333</v>
      </c>
      <c r="H4184">
        <v>0</v>
      </c>
      <c r="I4184">
        <v>0</v>
      </c>
      <c r="J4184">
        <v>0</v>
      </c>
      <c r="K4184">
        <v>0</v>
      </c>
      <c r="L4184">
        <v>0</v>
      </c>
      <c r="M4184">
        <v>0</v>
      </c>
    </row>
    <row r="4185" spans="2:13" x14ac:dyDescent="0.2">
      <c r="B4185">
        <v>0</v>
      </c>
      <c r="C4185">
        <v>0</v>
      </c>
      <c r="D4185">
        <v>0</v>
      </c>
      <c r="E4185">
        <v>0</v>
      </c>
      <c r="F4185">
        <v>0</v>
      </c>
      <c r="G4185">
        <v>3333333</v>
      </c>
      <c r="H4185">
        <v>0</v>
      </c>
      <c r="I4185">
        <v>0</v>
      </c>
      <c r="J4185">
        <v>0</v>
      </c>
      <c r="K4185">
        <v>0</v>
      </c>
      <c r="L4185">
        <v>0</v>
      </c>
      <c r="M4185">
        <v>0</v>
      </c>
    </row>
    <row r="4186" spans="2:13" x14ac:dyDescent="0.2">
      <c r="B4186">
        <v>0</v>
      </c>
      <c r="C4186">
        <v>0</v>
      </c>
      <c r="D4186">
        <v>0</v>
      </c>
      <c r="E4186">
        <v>0</v>
      </c>
      <c r="F4186">
        <v>0</v>
      </c>
      <c r="G4186">
        <v>3333333</v>
      </c>
      <c r="H4186">
        <v>0</v>
      </c>
      <c r="I4186">
        <v>0</v>
      </c>
      <c r="J4186">
        <v>0</v>
      </c>
      <c r="K4186">
        <v>0</v>
      </c>
      <c r="L4186">
        <v>0</v>
      </c>
      <c r="M4186">
        <v>0</v>
      </c>
    </row>
    <row r="4187" spans="2:13" x14ac:dyDescent="0.2">
      <c r="B4187">
        <v>0</v>
      </c>
      <c r="C4187">
        <v>0</v>
      </c>
      <c r="D4187">
        <v>0</v>
      </c>
      <c r="E4187">
        <v>0</v>
      </c>
      <c r="F4187">
        <v>0</v>
      </c>
      <c r="G4187">
        <v>3333333</v>
      </c>
      <c r="H4187">
        <v>0</v>
      </c>
      <c r="I4187">
        <v>0</v>
      </c>
      <c r="J4187">
        <v>0</v>
      </c>
      <c r="K4187">
        <v>0</v>
      </c>
      <c r="L4187">
        <v>0</v>
      </c>
      <c r="M4187">
        <v>0</v>
      </c>
    </row>
    <row r="4188" spans="2:13" x14ac:dyDescent="0.2">
      <c r="B4188">
        <v>0</v>
      </c>
      <c r="C4188">
        <v>0</v>
      </c>
      <c r="D4188">
        <v>0</v>
      </c>
      <c r="E4188">
        <v>0</v>
      </c>
      <c r="F4188">
        <v>0</v>
      </c>
      <c r="G4188">
        <v>3333333</v>
      </c>
      <c r="H4188">
        <v>0</v>
      </c>
      <c r="I4188">
        <v>0</v>
      </c>
      <c r="J4188">
        <v>0</v>
      </c>
      <c r="K4188">
        <v>0</v>
      </c>
      <c r="L4188">
        <v>0</v>
      </c>
      <c r="M4188">
        <v>0</v>
      </c>
    </row>
    <row r="4189" spans="2:13" x14ac:dyDescent="0.2">
      <c r="B4189">
        <v>0</v>
      </c>
      <c r="C4189">
        <v>0</v>
      </c>
      <c r="D4189">
        <v>0</v>
      </c>
      <c r="E4189">
        <v>0</v>
      </c>
      <c r="F4189">
        <v>0</v>
      </c>
      <c r="G4189">
        <v>3333333</v>
      </c>
      <c r="H4189">
        <v>0</v>
      </c>
      <c r="I4189">
        <v>0</v>
      </c>
      <c r="J4189">
        <v>0</v>
      </c>
      <c r="K4189">
        <v>0</v>
      </c>
      <c r="L4189">
        <v>0</v>
      </c>
      <c r="M4189">
        <v>0</v>
      </c>
    </row>
    <row r="4190" spans="2:13" x14ac:dyDescent="0.2">
      <c r="B4190">
        <v>0</v>
      </c>
      <c r="C4190">
        <v>0</v>
      </c>
      <c r="D4190">
        <v>0</v>
      </c>
      <c r="E4190">
        <v>0</v>
      </c>
      <c r="F4190">
        <v>0</v>
      </c>
      <c r="G4190">
        <v>3333333</v>
      </c>
      <c r="H4190">
        <v>0</v>
      </c>
      <c r="I4190">
        <v>0</v>
      </c>
      <c r="J4190">
        <v>0</v>
      </c>
      <c r="K4190">
        <v>0</v>
      </c>
      <c r="L4190">
        <v>0</v>
      </c>
      <c r="M4190">
        <v>0</v>
      </c>
    </row>
    <row r="4191" spans="2:13" x14ac:dyDescent="0.2">
      <c r="B4191">
        <v>0</v>
      </c>
      <c r="C4191">
        <v>0</v>
      </c>
      <c r="D4191">
        <v>0</v>
      </c>
      <c r="E4191">
        <v>0</v>
      </c>
      <c r="F4191">
        <v>0</v>
      </c>
      <c r="G4191">
        <v>3333333</v>
      </c>
      <c r="H4191">
        <v>0</v>
      </c>
      <c r="I4191">
        <v>0</v>
      </c>
      <c r="J4191">
        <v>0</v>
      </c>
      <c r="K4191">
        <v>0</v>
      </c>
      <c r="L4191">
        <v>0</v>
      </c>
      <c r="M4191">
        <v>0</v>
      </c>
    </row>
    <row r="4192" spans="2:13" x14ac:dyDescent="0.2">
      <c r="B4192">
        <v>0</v>
      </c>
      <c r="C4192">
        <v>0</v>
      </c>
      <c r="D4192">
        <v>0</v>
      </c>
      <c r="E4192">
        <v>0</v>
      </c>
      <c r="F4192">
        <v>0</v>
      </c>
      <c r="G4192">
        <v>3333333</v>
      </c>
      <c r="H4192">
        <v>0</v>
      </c>
      <c r="I4192">
        <v>0</v>
      </c>
      <c r="J4192">
        <v>0</v>
      </c>
      <c r="K4192">
        <v>0</v>
      </c>
      <c r="L4192">
        <v>0</v>
      </c>
      <c r="M4192">
        <v>0</v>
      </c>
    </row>
    <row r="4193" spans="2:13" x14ac:dyDescent="0.2">
      <c r="B4193">
        <v>0</v>
      </c>
      <c r="C4193">
        <v>0</v>
      </c>
      <c r="D4193">
        <v>0</v>
      </c>
      <c r="E4193">
        <v>0</v>
      </c>
      <c r="F4193">
        <v>0</v>
      </c>
      <c r="G4193">
        <v>3333333</v>
      </c>
      <c r="H4193">
        <v>0</v>
      </c>
      <c r="I4193">
        <v>0</v>
      </c>
      <c r="J4193">
        <v>0</v>
      </c>
      <c r="K4193">
        <v>0</v>
      </c>
      <c r="L4193">
        <v>0</v>
      </c>
      <c r="M4193">
        <v>0</v>
      </c>
    </row>
    <row r="4194" spans="2:13" x14ac:dyDescent="0.2">
      <c r="B4194">
        <v>0</v>
      </c>
      <c r="C4194">
        <v>0</v>
      </c>
      <c r="D4194">
        <v>0</v>
      </c>
      <c r="E4194">
        <v>0</v>
      </c>
      <c r="F4194">
        <v>0</v>
      </c>
      <c r="G4194">
        <v>3333333</v>
      </c>
      <c r="H4194">
        <v>0</v>
      </c>
      <c r="I4194">
        <v>0</v>
      </c>
      <c r="J4194">
        <v>0</v>
      </c>
      <c r="K4194">
        <v>0</v>
      </c>
      <c r="L4194">
        <v>0</v>
      </c>
      <c r="M4194">
        <v>0</v>
      </c>
    </row>
    <row r="4195" spans="2:13" x14ac:dyDescent="0.2">
      <c r="B4195">
        <v>0</v>
      </c>
      <c r="C4195">
        <v>0</v>
      </c>
      <c r="D4195">
        <v>0</v>
      </c>
      <c r="E4195">
        <v>0</v>
      </c>
      <c r="F4195">
        <v>0</v>
      </c>
      <c r="G4195">
        <v>3333333</v>
      </c>
      <c r="H4195">
        <v>0</v>
      </c>
      <c r="I4195">
        <v>0</v>
      </c>
      <c r="J4195">
        <v>0</v>
      </c>
      <c r="K4195">
        <v>0</v>
      </c>
      <c r="L4195">
        <v>0</v>
      </c>
      <c r="M4195">
        <v>0</v>
      </c>
    </row>
    <row r="4196" spans="2:13" x14ac:dyDescent="0.2">
      <c r="B4196">
        <v>0</v>
      </c>
      <c r="C4196">
        <v>0</v>
      </c>
      <c r="D4196">
        <v>0</v>
      </c>
      <c r="E4196">
        <v>0</v>
      </c>
      <c r="F4196">
        <v>0</v>
      </c>
      <c r="G4196">
        <v>3333333</v>
      </c>
      <c r="H4196">
        <v>0</v>
      </c>
      <c r="I4196">
        <v>0</v>
      </c>
      <c r="J4196">
        <v>0</v>
      </c>
      <c r="K4196">
        <v>0</v>
      </c>
      <c r="L4196">
        <v>0</v>
      </c>
      <c r="M4196">
        <v>0</v>
      </c>
    </row>
    <row r="4197" spans="2:13" x14ac:dyDescent="0.2">
      <c r="B4197">
        <v>0</v>
      </c>
      <c r="C4197">
        <v>0</v>
      </c>
      <c r="D4197">
        <v>0</v>
      </c>
      <c r="E4197">
        <v>0</v>
      </c>
      <c r="F4197">
        <v>0</v>
      </c>
      <c r="G4197">
        <v>3333333</v>
      </c>
      <c r="H4197">
        <v>0</v>
      </c>
      <c r="I4197">
        <v>0</v>
      </c>
      <c r="J4197">
        <v>0</v>
      </c>
      <c r="K4197">
        <v>0</v>
      </c>
      <c r="L4197">
        <v>0</v>
      </c>
      <c r="M4197">
        <v>0</v>
      </c>
    </row>
    <row r="4198" spans="2:13" x14ac:dyDescent="0.2">
      <c r="B4198">
        <v>0</v>
      </c>
      <c r="C4198">
        <v>0</v>
      </c>
      <c r="D4198">
        <v>0</v>
      </c>
      <c r="E4198">
        <v>0</v>
      </c>
      <c r="F4198">
        <v>0</v>
      </c>
      <c r="G4198">
        <v>3333333</v>
      </c>
      <c r="H4198">
        <v>0</v>
      </c>
      <c r="I4198">
        <v>0</v>
      </c>
      <c r="J4198">
        <v>0</v>
      </c>
      <c r="K4198">
        <v>0</v>
      </c>
      <c r="L4198">
        <v>0</v>
      </c>
      <c r="M4198">
        <v>0</v>
      </c>
    </row>
    <row r="4199" spans="2:13" x14ac:dyDescent="0.2">
      <c r="B4199">
        <v>0</v>
      </c>
      <c r="C4199">
        <v>0</v>
      </c>
      <c r="D4199">
        <v>0</v>
      </c>
      <c r="E4199">
        <v>0</v>
      </c>
      <c r="F4199">
        <v>0</v>
      </c>
      <c r="G4199">
        <v>3333333</v>
      </c>
      <c r="H4199">
        <v>0</v>
      </c>
      <c r="I4199">
        <v>0</v>
      </c>
      <c r="J4199">
        <v>0</v>
      </c>
      <c r="K4199">
        <v>0</v>
      </c>
      <c r="L4199">
        <v>0</v>
      </c>
      <c r="M4199">
        <v>0</v>
      </c>
    </row>
    <row r="4200" spans="2:13" x14ac:dyDescent="0.2">
      <c r="B4200">
        <v>0</v>
      </c>
      <c r="C4200">
        <v>0</v>
      </c>
      <c r="D4200">
        <v>0</v>
      </c>
      <c r="E4200">
        <v>0</v>
      </c>
      <c r="F4200">
        <v>0</v>
      </c>
      <c r="G4200">
        <v>3333333</v>
      </c>
      <c r="H4200">
        <v>0</v>
      </c>
      <c r="I4200">
        <v>0</v>
      </c>
      <c r="J4200">
        <v>0</v>
      </c>
      <c r="K4200">
        <v>0</v>
      </c>
      <c r="L4200">
        <v>0</v>
      </c>
      <c r="M4200">
        <v>0</v>
      </c>
    </row>
    <row r="4201" spans="2:13" x14ac:dyDescent="0.2">
      <c r="B4201">
        <v>0</v>
      </c>
      <c r="C4201">
        <v>0</v>
      </c>
      <c r="D4201">
        <v>0</v>
      </c>
      <c r="E4201">
        <v>0</v>
      </c>
      <c r="F4201">
        <v>0</v>
      </c>
      <c r="G4201">
        <v>3333333</v>
      </c>
      <c r="H4201">
        <v>0</v>
      </c>
      <c r="I4201">
        <v>0</v>
      </c>
      <c r="J4201">
        <v>0</v>
      </c>
      <c r="K4201">
        <v>0</v>
      </c>
      <c r="L4201">
        <v>0</v>
      </c>
      <c r="M4201">
        <v>0</v>
      </c>
    </row>
    <row r="4202" spans="2:13" x14ac:dyDescent="0.2">
      <c r="B4202">
        <v>0</v>
      </c>
      <c r="C4202">
        <v>0</v>
      </c>
      <c r="D4202">
        <v>0</v>
      </c>
      <c r="E4202">
        <v>0</v>
      </c>
      <c r="F4202">
        <v>0</v>
      </c>
      <c r="G4202">
        <v>3333333</v>
      </c>
      <c r="H4202">
        <v>0</v>
      </c>
      <c r="I4202">
        <v>0</v>
      </c>
      <c r="J4202">
        <v>0</v>
      </c>
      <c r="K4202">
        <v>0</v>
      </c>
      <c r="L4202">
        <v>0</v>
      </c>
      <c r="M4202">
        <v>0</v>
      </c>
    </row>
    <row r="4203" spans="2:13" x14ac:dyDescent="0.2">
      <c r="B4203">
        <v>0</v>
      </c>
      <c r="C4203">
        <v>0</v>
      </c>
      <c r="D4203">
        <v>0</v>
      </c>
      <c r="E4203">
        <v>0</v>
      </c>
      <c r="F4203">
        <v>0</v>
      </c>
      <c r="G4203">
        <v>3333333</v>
      </c>
      <c r="H4203">
        <v>0</v>
      </c>
      <c r="I4203">
        <v>0</v>
      </c>
      <c r="J4203">
        <v>0</v>
      </c>
      <c r="K4203">
        <v>0</v>
      </c>
      <c r="L4203">
        <v>0</v>
      </c>
      <c r="M4203">
        <v>0</v>
      </c>
    </row>
    <row r="4204" spans="2:13" x14ac:dyDescent="0.2">
      <c r="B4204">
        <v>0</v>
      </c>
      <c r="C4204">
        <v>0</v>
      </c>
      <c r="D4204">
        <v>0</v>
      </c>
      <c r="E4204">
        <v>0</v>
      </c>
      <c r="F4204">
        <v>0</v>
      </c>
      <c r="G4204">
        <v>3333333</v>
      </c>
      <c r="H4204">
        <v>0</v>
      </c>
      <c r="I4204">
        <v>0</v>
      </c>
      <c r="J4204">
        <v>0</v>
      </c>
      <c r="K4204">
        <v>0</v>
      </c>
      <c r="L4204">
        <v>0</v>
      </c>
      <c r="M4204">
        <v>0</v>
      </c>
    </row>
    <row r="4205" spans="2:13" x14ac:dyDescent="0.2">
      <c r="B4205">
        <v>0</v>
      </c>
      <c r="C4205">
        <v>0</v>
      </c>
      <c r="D4205">
        <v>0</v>
      </c>
      <c r="E4205">
        <v>0</v>
      </c>
      <c r="F4205">
        <v>0</v>
      </c>
      <c r="G4205">
        <v>3333333</v>
      </c>
      <c r="H4205">
        <v>0</v>
      </c>
      <c r="I4205">
        <v>0</v>
      </c>
      <c r="J4205">
        <v>0</v>
      </c>
      <c r="K4205">
        <v>0</v>
      </c>
      <c r="L4205">
        <v>0</v>
      </c>
      <c r="M4205">
        <v>0</v>
      </c>
    </row>
    <row r="4206" spans="2:13" x14ac:dyDescent="0.2">
      <c r="B4206">
        <v>0</v>
      </c>
      <c r="C4206">
        <v>0</v>
      </c>
      <c r="D4206">
        <v>0</v>
      </c>
      <c r="E4206">
        <v>0</v>
      </c>
      <c r="F4206">
        <v>0</v>
      </c>
      <c r="G4206">
        <v>3333333</v>
      </c>
      <c r="H4206">
        <v>0</v>
      </c>
      <c r="I4206">
        <v>0</v>
      </c>
      <c r="J4206">
        <v>0</v>
      </c>
      <c r="K4206">
        <v>0</v>
      </c>
      <c r="L4206">
        <v>0</v>
      </c>
      <c r="M4206">
        <v>0</v>
      </c>
    </row>
    <row r="4207" spans="2:13" x14ac:dyDescent="0.2">
      <c r="B4207">
        <v>0</v>
      </c>
      <c r="C4207">
        <v>0</v>
      </c>
      <c r="D4207">
        <v>0</v>
      </c>
      <c r="E4207">
        <v>0</v>
      </c>
      <c r="F4207">
        <v>0</v>
      </c>
      <c r="G4207">
        <v>3333333</v>
      </c>
      <c r="H4207">
        <v>0</v>
      </c>
      <c r="I4207">
        <v>0</v>
      </c>
      <c r="J4207">
        <v>0</v>
      </c>
      <c r="K4207">
        <v>0</v>
      </c>
      <c r="L4207">
        <v>0</v>
      </c>
      <c r="M4207">
        <v>0</v>
      </c>
    </row>
    <row r="4208" spans="2:13" x14ac:dyDescent="0.2">
      <c r="B4208">
        <v>0</v>
      </c>
      <c r="C4208">
        <v>0</v>
      </c>
      <c r="D4208">
        <v>0</v>
      </c>
      <c r="E4208">
        <v>0</v>
      </c>
      <c r="F4208">
        <v>0</v>
      </c>
      <c r="G4208">
        <v>3333333</v>
      </c>
      <c r="H4208">
        <v>0</v>
      </c>
      <c r="I4208">
        <v>0</v>
      </c>
      <c r="J4208">
        <v>0</v>
      </c>
      <c r="K4208">
        <v>0</v>
      </c>
      <c r="L4208">
        <v>0</v>
      </c>
      <c r="M4208">
        <v>0</v>
      </c>
    </row>
    <row r="4209" spans="2:13" x14ac:dyDescent="0.2">
      <c r="B4209">
        <v>0</v>
      </c>
      <c r="C4209">
        <v>0</v>
      </c>
      <c r="D4209">
        <v>0</v>
      </c>
      <c r="E4209">
        <v>0</v>
      </c>
      <c r="F4209">
        <v>0</v>
      </c>
      <c r="G4209">
        <v>3333333</v>
      </c>
      <c r="H4209">
        <v>0</v>
      </c>
      <c r="I4209">
        <v>0</v>
      </c>
      <c r="J4209">
        <v>0</v>
      </c>
      <c r="K4209">
        <v>0</v>
      </c>
      <c r="L4209">
        <v>0</v>
      </c>
      <c r="M4209">
        <v>0</v>
      </c>
    </row>
    <row r="4210" spans="2:13" x14ac:dyDescent="0.2">
      <c r="B4210">
        <v>0</v>
      </c>
      <c r="C4210">
        <v>0</v>
      </c>
      <c r="D4210">
        <v>0</v>
      </c>
      <c r="E4210">
        <v>0</v>
      </c>
      <c r="F4210">
        <v>0</v>
      </c>
      <c r="G4210">
        <v>3333333</v>
      </c>
      <c r="H4210">
        <v>0</v>
      </c>
      <c r="I4210">
        <v>0</v>
      </c>
      <c r="J4210">
        <v>0</v>
      </c>
      <c r="K4210">
        <v>0</v>
      </c>
      <c r="L4210">
        <v>0</v>
      </c>
      <c r="M4210">
        <v>0</v>
      </c>
    </row>
    <row r="4211" spans="2:13" x14ac:dyDescent="0.2">
      <c r="B4211">
        <v>0</v>
      </c>
      <c r="C4211">
        <v>0</v>
      </c>
      <c r="D4211">
        <v>0</v>
      </c>
      <c r="E4211">
        <v>0</v>
      </c>
      <c r="F4211">
        <v>0</v>
      </c>
      <c r="G4211">
        <v>3333333</v>
      </c>
      <c r="H4211">
        <v>0</v>
      </c>
      <c r="I4211">
        <v>0</v>
      </c>
      <c r="J4211">
        <v>0</v>
      </c>
      <c r="K4211">
        <v>0</v>
      </c>
      <c r="L4211">
        <v>0</v>
      </c>
      <c r="M4211">
        <v>0</v>
      </c>
    </row>
    <row r="4212" spans="2:13" x14ac:dyDescent="0.2">
      <c r="B4212">
        <v>0</v>
      </c>
      <c r="C4212">
        <v>0</v>
      </c>
      <c r="D4212">
        <v>0</v>
      </c>
      <c r="E4212">
        <v>0</v>
      </c>
      <c r="F4212">
        <v>0</v>
      </c>
      <c r="G4212">
        <v>3333333</v>
      </c>
      <c r="H4212">
        <v>0</v>
      </c>
      <c r="I4212">
        <v>0</v>
      </c>
      <c r="J4212">
        <v>0</v>
      </c>
      <c r="K4212">
        <v>0</v>
      </c>
      <c r="L4212">
        <v>0</v>
      </c>
      <c r="M4212">
        <v>0</v>
      </c>
    </row>
    <row r="4213" spans="2:13" x14ac:dyDescent="0.2">
      <c r="B4213">
        <v>0</v>
      </c>
      <c r="C4213">
        <v>0</v>
      </c>
      <c r="D4213">
        <v>0</v>
      </c>
      <c r="E4213">
        <v>0</v>
      </c>
      <c r="F4213">
        <v>0</v>
      </c>
      <c r="G4213">
        <v>3333333</v>
      </c>
      <c r="H4213">
        <v>0</v>
      </c>
      <c r="I4213">
        <v>0</v>
      </c>
      <c r="J4213">
        <v>0</v>
      </c>
      <c r="K4213">
        <v>0</v>
      </c>
      <c r="L4213">
        <v>0</v>
      </c>
      <c r="M4213">
        <v>0</v>
      </c>
    </row>
    <row r="4214" spans="2:13" x14ac:dyDescent="0.2">
      <c r="B4214">
        <v>0</v>
      </c>
      <c r="C4214">
        <v>0</v>
      </c>
      <c r="D4214">
        <v>0</v>
      </c>
      <c r="E4214">
        <v>0</v>
      </c>
      <c r="F4214">
        <v>0</v>
      </c>
      <c r="G4214">
        <v>3333333</v>
      </c>
      <c r="H4214">
        <v>0</v>
      </c>
      <c r="I4214">
        <v>0</v>
      </c>
      <c r="J4214">
        <v>0</v>
      </c>
      <c r="K4214">
        <v>0</v>
      </c>
      <c r="L4214">
        <v>0</v>
      </c>
      <c r="M4214">
        <v>0</v>
      </c>
    </row>
    <row r="4215" spans="2:13" x14ac:dyDescent="0.2">
      <c r="B4215">
        <v>0</v>
      </c>
      <c r="C4215">
        <v>0</v>
      </c>
      <c r="D4215">
        <v>0</v>
      </c>
      <c r="E4215">
        <v>0</v>
      </c>
      <c r="F4215">
        <v>0</v>
      </c>
      <c r="G4215">
        <v>3333333</v>
      </c>
      <c r="H4215">
        <v>0</v>
      </c>
      <c r="I4215">
        <v>0</v>
      </c>
      <c r="J4215">
        <v>0</v>
      </c>
      <c r="K4215">
        <v>0</v>
      </c>
      <c r="L4215">
        <v>0</v>
      </c>
      <c r="M4215">
        <v>0</v>
      </c>
    </row>
    <row r="4216" spans="2:13" x14ac:dyDescent="0.2">
      <c r="B4216">
        <v>0</v>
      </c>
      <c r="C4216">
        <v>0</v>
      </c>
      <c r="D4216">
        <v>0</v>
      </c>
      <c r="E4216">
        <v>0</v>
      </c>
      <c r="F4216">
        <v>0</v>
      </c>
      <c r="G4216">
        <v>3333333</v>
      </c>
      <c r="H4216">
        <v>0</v>
      </c>
      <c r="I4216">
        <v>0</v>
      </c>
      <c r="J4216">
        <v>0</v>
      </c>
      <c r="K4216">
        <v>0</v>
      </c>
      <c r="L4216">
        <v>0</v>
      </c>
      <c r="M4216">
        <v>0</v>
      </c>
    </row>
    <row r="4217" spans="2:13" x14ac:dyDescent="0.2">
      <c r="B4217">
        <v>0</v>
      </c>
      <c r="C4217">
        <v>0</v>
      </c>
      <c r="D4217">
        <v>0</v>
      </c>
      <c r="E4217">
        <v>0</v>
      </c>
      <c r="F4217">
        <v>0</v>
      </c>
      <c r="G4217">
        <v>3333333</v>
      </c>
      <c r="H4217">
        <v>0</v>
      </c>
      <c r="I4217">
        <v>0</v>
      </c>
      <c r="J4217">
        <v>0</v>
      </c>
      <c r="K4217">
        <v>0</v>
      </c>
      <c r="L4217">
        <v>0</v>
      </c>
      <c r="M4217">
        <v>0</v>
      </c>
    </row>
    <row r="4218" spans="2:13" x14ac:dyDescent="0.2">
      <c r="B4218">
        <v>0</v>
      </c>
      <c r="C4218">
        <v>0</v>
      </c>
      <c r="D4218">
        <v>0</v>
      </c>
      <c r="E4218">
        <v>0</v>
      </c>
      <c r="F4218">
        <v>0</v>
      </c>
      <c r="G4218">
        <v>3333333</v>
      </c>
      <c r="H4218">
        <v>0</v>
      </c>
      <c r="I4218">
        <v>0</v>
      </c>
      <c r="J4218">
        <v>0</v>
      </c>
      <c r="K4218">
        <v>0</v>
      </c>
      <c r="L4218">
        <v>0</v>
      </c>
      <c r="M4218">
        <v>0</v>
      </c>
    </row>
    <row r="4219" spans="2:13" x14ac:dyDescent="0.2">
      <c r="B4219">
        <v>0</v>
      </c>
      <c r="C4219">
        <v>0</v>
      </c>
      <c r="D4219">
        <v>0</v>
      </c>
      <c r="E4219">
        <v>0</v>
      </c>
      <c r="F4219">
        <v>0</v>
      </c>
      <c r="G4219">
        <v>3333333</v>
      </c>
      <c r="H4219">
        <v>0</v>
      </c>
      <c r="I4219">
        <v>0</v>
      </c>
      <c r="J4219">
        <v>0</v>
      </c>
      <c r="K4219">
        <v>0</v>
      </c>
      <c r="L4219">
        <v>0</v>
      </c>
      <c r="M4219">
        <v>0</v>
      </c>
    </row>
    <row r="4220" spans="2:13" x14ac:dyDescent="0.2">
      <c r="B4220">
        <v>0</v>
      </c>
      <c r="C4220">
        <v>0</v>
      </c>
      <c r="D4220">
        <v>0</v>
      </c>
      <c r="E4220">
        <v>0</v>
      </c>
      <c r="F4220">
        <v>0</v>
      </c>
      <c r="G4220">
        <v>3333333</v>
      </c>
      <c r="H4220">
        <v>0</v>
      </c>
      <c r="I4220">
        <v>0</v>
      </c>
      <c r="J4220">
        <v>0</v>
      </c>
      <c r="K4220">
        <v>0</v>
      </c>
      <c r="L4220">
        <v>0</v>
      </c>
      <c r="M4220">
        <v>0</v>
      </c>
    </row>
    <row r="4221" spans="2:13" x14ac:dyDescent="0.2">
      <c r="B4221">
        <v>0</v>
      </c>
      <c r="C4221">
        <v>0</v>
      </c>
      <c r="D4221">
        <v>0</v>
      </c>
      <c r="E4221">
        <v>0</v>
      </c>
      <c r="F4221">
        <v>0</v>
      </c>
      <c r="G4221">
        <v>3333333</v>
      </c>
      <c r="H4221">
        <v>0</v>
      </c>
      <c r="I4221">
        <v>0</v>
      </c>
      <c r="J4221">
        <v>0</v>
      </c>
      <c r="K4221">
        <v>0</v>
      </c>
      <c r="L4221">
        <v>0</v>
      </c>
      <c r="M4221">
        <v>0</v>
      </c>
    </row>
    <row r="4222" spans="2:13" x14ac:dyDescent="0.2">
      <c r="B4222">
        <v>0</v>
      </c>
      <c r="C4222">
        <v>0</v>
      </c>
      <c r="D4222">
        <v>0</v>
      </c>
      <c r="E4222">
        <v>0</v>
      </c>
      <c r="F4222">
        <v>0</v>
      </c>
      <c r="G4222">
        <v>3333333</v>
      </c>
      <c r="H4222">
        <v>0</v>
      </c>
      <c r="I4222">
        <v>0</v>
      </c>
      <c r="J4222">
        <v>0</v>
      </c>
      <c r="K4222">
        <v>0</v>
      </c>
      <c r="L4222">
        <v>0</v>
      </c>
      <c r="M4222">
        <v>0</v>
      </c>
    </row>
    <row r="4223" spans="2:13" x14ac:dyDescent="0.2">
      <c r="B4223">
        <v>0</v>
      </c>
      <c r="C4223">
        <v>0</v>
      </c>
      <c r="D4223">
        <v>0</v>
      </c>
      <c r="E4223">
        <v>0</v>
      </c>
      <c r="F4223">
        <v>0</v>
      </c>
      <c r="G4223">
        <v>3333333</v>
      </c>
      <c r="H4223">
        <v>0</v>
      </c>
      <c r="I4223">
        <v>0</v>
      </c>
      <c r="J4223">
        <v>0</v>
      </c>
      <c r="K4223">
        <v>0</v>
      </c>
      <c r="L4223">
        <v>0</v>
      </c>
      <c r="M4223">
        <v>0</v>
      </c>
    </row>
    <row r="4224" spans="2:13" x14ac:dyDescent="0.2">
      <c r="B4224">
        <v>0</v>
      </c>
      <c r="C4224">
        <v>0</v>
      </c>
      <c r="D4224">
        <v>0</v>
      </c>
      <c r="E4224">
        <v>0</v>
      </c>
      <c r="F4224">
        <v>0</v>
      </c>
      <c r="G4224">
        <v>3333333</v>
      </c>
      <c r="H4224">
        <v>0</v>
      </c>
      <c r="I4224">
        <v>0</v>
      </c>
      <c r="J4224">
        <v>0</v>
      </c>
      <c r="K4224">
        <v>0</v>
      </c>
      <c r="L4224">
        <v>0</v>
      </c>
      <c r="M4224">
        <v>0</v>
      </c>
    </row>
    <row r="4225" spans="2:13" x14ac:dyDescent="0.2">
      <c r="B4225">
        <v>0</v>
      </c>
      <c r="C4225">
        <v>0</v>
      </c>
      <c r="D4225">
        <v>0</v>
      </c>
      <c r="E4225">
        <v>0</v>
      </c>
      <c r="F4225">
        <v>0</v>
      </c>
      <c r="G4225">
        <v>3333333</v>
      </c>
      <c r="H4225">
        <v>0</v>
      </c>
      <c r="I4225">
        <v>0</v>
      </c>
      <c r="J4225">
        <v>0</v>
      </c>
      <c r="K4225">
        <v>0</v>
      </c>
      <c r="L4225">
        <v>0</v>
      </c>
      <c r="M4225">
        <v>0</v>
      </c>
    </row>
    <row r="4226" spans="2:13" x14ac:dyDescent="0.2">
      <c r="B4226">
        <v>0</v>
      </c>
      <c r="C4226">
        <v>0</v>
      </c>
      <c r="D4226">
        <v>0</v>
      </c>
      <c r="E4226">
        <v>0</v>
      </c>
      <c r="F4226">
        <v>0</v>
      </c>
      <c r="G4226">
        <v>3333333</v>
      </c>
      <c r="H4226">
        <v>0</v>
      </c>
      <c r="I4226">
        <v>0</v>
      </c>
      <c r="J4226">
        <v>0</v>
      </c>
      <c r="K4226">
        <v>0</v>
      </c>
      <c r="L4226">
        <v>0</v>
      </c>
      <c r="M4226">
        <v>0</v>
      </c>
    </row>
    <row r="4227" spans="2:13" x14ac:dyDescent="0.2">
      <c r="B4227">
        <v>0</v>
      </c>
      <c r="C4227">
        <v>0</v>
      </c>
      <c r="D4227">
        <v>0</v>
      </c>
      <c r="E4227">
        <v>0</v>
      </c>
      <c r="F4227">
        <v>0</v>
      </c>
      <c r="G4227">
        <v>3333333</v>
      </c>
      <c r="H4227">
        <v>0</v>
      </c>
      <c r="I4227">
        <v>0</v>
      </c>
      <c r="J4227">
        <v>0</v>
      </c>
      <c r="K4227">
        <v>0</v>
      </c>
      <c r="L4227">
        <v>0</v>
      </c>
      <c r="M4227">
        <v>0</v>
      </c>
    </row>
    <row r="4228" spans="2:13" x14ac:dyDescent="0.2">
      <c r="B4228">
        <v>0</v>
      </c>
      <c r="C4228">
        <v>0</v>
      </c>
      <c r="D4228">
        <v>0</v>
      </c>
      <c r="E4228">
        <v>0</v>
      </c>
      <c r="F4228">
        <v>0</v>
      </c>
      <c r="G4228">
        <v>3333333</v>
      </c>
      <c r="H4228">
        <v>0</v>
      </c>
      <c r="I4228">
        <v>0</v>
      </c>
      <c r="J4228">
        <v>0</v>
      </c>
      <c r="K4228">
        <v>0</v>
      </c>
      <c r="L4228">
        <v>0</v>
      </c>
      <c r="M4228">
        <v>0</v>
      </c>
    </row>
    <row r="4229" spans="2:13" x14ac:dyDescent="0.2">
      <c r="B4229">
        <v>0</v>
      </c>
      <c r="C4229">
        <v>0</v>
      </c>
      <c r="D4229">
        <v>0</v>
      </c>
      <c r="E4229">
        <v>0</v>
      </c>
      <c r="F4229">
        <v>0</v>
      </c>
      <c r="G4229">
        <v>3333333</v>
      </c>
      <c r="H4229">
        <v>0</v>
      </c>
      <c r="I4229">
        <v>0</v>
      </c>
      <c r="J4229">
        <v>0</v>
      </c>
      <c r="K4229">
        <v>0</v>
      </c>
      <c r="L4229">
        <v>0</v>
      </c>
      <c r="M4229">
        <v>0</v>
      </c>
    </row>
    <row r="4230" spans="2:13" x14ac:dyDescent="0.2">
      <c r="B4230">
        <v>0</v>
      </c>
      <c r="C4230">
        <v>0</v>
      </c>
      <c r="D4230">
        <v>0</v>
      </c>
      <c r="E4230">
        <v>0</v>
      </c>
      <c r="F4230">
        <v>0</v>
      </c>
      <c r="G4230">
        <v>3333333</v>
      </c>
      <c r="H4230">
        <v>0</v>
      </c>
      <c r="I4230">
        <v>0</v>
      </c>
      <c r="J4230">
        <v>0</v>
      </c>
      <c r="K4230">
        <v>0</v>
      </c>
      <c r="L4230">
        <v>0</v>
      </c>
      <c r="M4230">
        <v>0</v>
      </c>
    </row>
    <row r="4231" spans="2:13" x14ac:dyDescent="0.2">
      <c r="B4231">
        <v>0</v>
      </c>
      <c r="C4231">
        <v>0</v>
      </c>
      <c r="D4231">
        <v>0</v>
      </c>
      <c r="E4231">
        <v>0</v>
      </c>
      <c r="F4231">
        <v>0</v>
      </c>
      <c r="G4231">
        <v>3333333</v>
      </c>
      <c r="H4231">
        <v>0</v>
      </c>
      <c r="I4231">
        <v>0</v>
      </c>
      <c r="J4231">
        <v>0</v>
      </c>
      <c r="K4231">
        <v>0</v>
      </c>
      <c r="L4231">
        <v>0</v>
      </c>
      <c r="M4231">
        <v>0</v>
      </c>
    </row>
    <row r="4232" spans="2:13" x14ac:dyDescent="0.2">
      <c r="B4232">
        <v>0</v>
      </c>
      <c r="C4232">
        <v>0</v>
      </c>
      <c r="D4232">
        <v>0</v>
      </c>
      <c r="E4232">
        <v>0</v>
      </c>
      <c r="F4232">
        <v>0</v>
      </c>
      <c r="G4232">
        <v>3333333</v>
      </c>
      <c r="H4232">
        <v>0</v>
      </c>
      <c r="I4232">
        <v>0</v>
      </c>
      <c r="J4232">
        <v>0</v>
      </c>
      <c r="K4232">
        <v>0</v>
      </c>
      <c r="L4232">
        <v>0</v>
      </c>
      <c r="M4232">
        <v>0</v>
      </c>
    </row>
    <row r="4233" spans="2:13" x14ac:dyDescent="0.2">
      <c r="B4233">
        <v>0</v>
      </c>
      <c r="C4233">
        <v>0</v>
      </c>
      <c r="D4233">
        <v>0</v>
      </c>
      <c r="E4233">
        <v>0</v>
      </c>
      <c r="F4233">
        <v>0</v>
      </c>
      <c r="G4233">
        <v>3333333</v>
      </c>
      <c r="H4233">
        <v>0</v>
      </c>
      <c r="I4233">
        <v>0</v>
      </c>
      <c r="J4233">
        <v>0</v>
      </c>
      <c r="K4233">
        <v>0</v>
      </c>
      <c r="L4233">
        <v>0</v>
      </c>
      <c r="M4233">
        <v>0</v>
      </c>
    </row>
    <row r="4234" spans="2:13" x14ac:dyDescent="0.2">
      <c r="B4234">
        <v>0</v>
      </c>
      <c r="C4234">
        <v>0</v>
      </c>
      <c r="D4234">
        <v>0</v>
      </c>
      <c r="E4234">
        <v>0</v>
      </c>
      <c r="F4234">
        <v>0</v>
      </c>
      <c r="G4234">
        <v>3333333</v>
      </c>
      <c r="H4234">
        <v>0</v>
      </c>
      <c r="I4234">
        <v>0</v>
      </c>
      <c r="J4234">
        <v>0</v>
      </c>
      <c r="K4234">
        <v>0</v>
      </c>
      <c r="L4234">
        <v>0</v>
      </c>
      <c r="M4234">
        <v>0</v>
      </c>
    </row>
    <row r="4235" spans="2:13" x14ac:dyDescent="0.2">
      <c r="B4235">
        <v>0</v>
      </c>
      <c r="C4235">
        <v>0</v>
      </c>
      <c r="D4235">
        <v>0</v>
      </c>
      <c r="E4235">
        <v>0</v>
      </c>
      <c r="F4235">
        <v>0</v>
      </c>
      <c r="G4235">
        <v>3333333</v>
      </c>
      <c r="H4235">
        <v>0</v>
      </c>
      <c r="I4235">
        <v>0</v>
      </c>
      <c r="J4235">
        <v>0</v>
      </c>
      <c r="K4235">
        <v>0</v>
      </c>
      <c r="L4235">
        <v>0</v>
      </c>
      <c r="M4235">
        <v>0</v>
      </c>
    </row>
    <row r="4236" spans="2:13" x14ac:dyDescent="0.2">
      <c r="B4236">
        <v>0</v>
      </c>
      <c r="C4236">
        <v>0</v>
      </c>
      <c r="D4236">
        <v>0</v>
      </c>
      <c r="E4236">
        <v>0</v>
      </c>
      <c r="F4236">
        <v>0</v>
      </c>
      <c r="G4236">
        <v>3333333</v>
      </c>
      <c r="H4236">
        <v>0</v>
      </c>
      <c r="I4236">
        <v>0</v>
      </c>
      <c r="J4236">
        <v>0</v>
      </c>
      <c r="K4236">
        <v>0</v>
      </c>
      <c r="L4236">
        <v>0</v>
      </c>
      <c r="M4236">
        <v>0</v>
      </c>
    </row>
    <row r="4237" spans="2:13" x14ac:dyDescent="0.2">
      <c r="B4237">
        <v>0</v>
      </c>
      <c r="C4237">
        <v>0</v>
      </c>
      <c r="D4237">
        <v>0</v>
      </c>
      <c r="E4237">
        <v>0</v>
      </c>
      <c r="F4237">
        <v>0</v>
      </c>
      <c r="G4237">
        <v>3333333</v>
      </c>
      <c r="H4237">
        <v>0</v>
      </c>
      <c r="I4237">
        <v>0</v>
      </c>
      <c r="J4237">
        <v>0</v>
      </c>
      <c r="K4237">
        <v>0</v>
      </c>
      <c r="L4237">
        <v>0</v>
      </c>
      <c r="M4237">
        <v>0</v>
      </c>
    </row>
    <row r="4238" spans="2:13" x14ac:dyDescent="0.2">
      <c r="B4238">
        <v>0</v>
      </c>
      <c r="C4238">
        <v>0</v>
      </c>
      <c r="D4238">
        <v>0</v>
      </c>
      <c r="E4238">
        <v>0</v>
      </c>
      <c r="F4238">
        <v>0</v>
      </c>
      <c r="G4238">
        <v>3333333</v>
      </c>
      <c r="H4238">
        <v>0</v>
      </c>
      <c r="I4238">
        <v>0</v>
      </c>
      <c r="J4238">
        <v>0</v>
      </c>
      <c r="K4238">
        <v>0</v>
      </c>
      <c r="L4238">
        <v>0</v>
      </c>
      <c r="M4238">
        <v>0</v>
      </c>
    </row>
    <row r="4239" spans="2:13" x14ac:dyDescent="0.2">
      <c r="B4239">
        <v>0</v>
      </c>
      <c r="C4239">
        <v>0</v>
      </c>
      <c r="D4239">
        <v>0</v>
      </c>
      <c r="E4239">
        <v>0</v>
      </c>
      <c r="F4239">
        <v>0</v>
      </c>
      <c r="G4239">
        <v>3333333</v>
      </c>
      <c r="H4239">
        <v>0</v>
      </c>
      <c r="I4239">
        <v>0</v>
      </c>
      <c r="J4239">
        <v>0</v>
      </c>
      <c r="K4239">
        <v>0</v>
      </c>
      <c r="L4239">
        <v>0</v>
      </c>
      <c r="M4239">
        <v>0</v>
      </c>
    </row>
    <row r="4240" spans="2:13" x14ac:dyDescent="0.2">
      <c r="B4240">
        <v>0</v>
      </c>
      <c r="C4240">
        <v>0</v>
      </c>
      <c r="D4240">
        <v>0</v>
      </c>
      <c r="E4240">
        <v>0</v>
      </c>
      <c r="F4240">
        <v>0</v>
      </c>
      <c r="G4240">
        <v>3333333</v>
      </c>
      <c r="H4240">
        <v>0</v>
      </c>
      <c r="I4240">
        <v>0</v>
      </c>
      <c r="J4240">
        <v>0</v>
      </c>
      <c r="K4240">
        <v>0</v>
      </c>
      <c r="L4240">
        <v>0</v>
      </c>
      <c r="M4240">
        <v>0</v>
      </c>
    </row>
    <row r="4241" spans="2:13" x14ac:dyDescent="0.2">
      <c r="B4241">
        <v>0</v>
      </c>
      <c r="C4241">
        <v>0</v>
      </c>
      <c r="D4241">
        <v>0</v>
      </c>
      <c r="E4241">
        <v>0</v>
      </c>
      <c r="F4241">
        <v>0</v>
      </c>
      <c r="G4241">
        <v>3333333</v>
      </c>
      <c r="H4241">
        <v>0</v>
      </c>
      <c r="I4241">
        <v>0</v>
      </c>
      <c r="J4241">
        <v>0</v>
      </c>
      <c r="K4241">
        <v>0</v>
      </c>
      <c r="L4241">
        <v>0</v>
      </c>
      <c r="M4241">
        <v>0</v>
      </c>
    </row>
    <row r="4242" spans="2:13" x14ac:dyDescent="0.2">
      <c r="B4242">
        <v>0</v>
      </c>
      <c r="C4242">
        <v>0</v>
      </c>
      <c r="D4242">
        <v>0</v>
      </c>
      <c r="E4242">
        <v>0</v>
      </c>
      <c r="F4242">
        <v>0</v>
      </c>
      <c r="G4242">
        <v>3333333</v>
      </c>
      <c r="H4242">
        <v>0</v>
      </c>
      <c r="I4242">
        <v>0</v>
      </c>
      <c r="J4242">
        <v>0</v>
      </c>
      <c r="K4242">
        <v>0</v>
      </c>
      <c r="L4242">
        <v>0</v>
      </c>
      <c r="M4242">
        <v>0</v>
      </c>
    </row>
    <row r="4243" spans="2:13" x14ac:dyDescent="0.2">
      <c r="B4243">
        <v>0</v>
      </c>
      <c r="C4243">
        <v>0</v>
      </c>
      <c r="D4243">
        <v>0</v>
      </c>
      <c r="E4243">
        <v>0</v>
      </c>
      <c r="F4243">
        <v>0</v>
      </c>
      <c r="G4243">
        <v>3333333</v>
      </c>
      <c r="H4243">
        <v>0</v>
      </c>
      <c r="I4243">
        <v>0</v>
      </c>
      <c r="J4243">
        <v>0</v>
      </c>
      <c r="K4243">
        <v>0</v>
      </c>
      <c r="L4243">
        <v>0</v>
      </c>
      <c r="M4243">
        <v>0</v>
      </c>
    </row>
    <row r="4244" spans="2:13" x14ac:dyDescent="0.2">
      <c r="B4244">
        <v>0</v>
      </c>
      <c r="C4244">
        <v>0</v>
      </c>
      <c r="D4244">
        <v>0</v>
      </c>
      <c r="E4244">
        <v>0</v>
      </c>
      <c r="F4244">
        <v>0</v>
      </c>
      <c r="G4244">
        <v>3333333</v>
      </c>
      <c r="H4244">
        <v>0</v>
      </c>
      <c r="I4244">
        <v>0</v>
      </c>
      <c r="J4244">
        <v>0</v>
      </c>
      <c r="K4244">
        <v>0</v>
      </c>
      <c r="L4244">
        <v>0</v>
      </c>
      <c r="M4244">
        <v>0</v>
      </c>
    </row>
    <row r="4245" spans="2:13" x14ac:dyDescent="0.2">
      <c r="B4245">
        <v>0</v>
      </c>
      <c r="C4245">
        <v>0</v>
      </c>
      <c r="D4245">
        <v>0</v>
      </c>
      <c r="E4245">
        <v>0</v>
      </c>
      <c r="F4245">
        <v>0</v>
      </c>
      <c r="G4245">
        <v>3333333</v>
      </c>
      <c r="H4245">
        <v>0</v>
      </c>
      <c r="I4245">
        <v>0</v>
      </c>
      <c r="J4245">
        <v>0</v>
      </c>
      <c r="K4245">
        <v>0</v>
      </c>
      <c r="L4245">
        <v>0</v>
      </c>
      <c r="M4245">
        <v>0</v>
      </c>
    </row>
    <row r="4246" spans="2:13" x14ac:dyDescent="0.2">
      <c r="B4246">
        <v>0</v>
      </c>
      <c r="C4246">
        <v>0</v>
      </c>
      <c r="D4246">
        <v>0</v>
      </c>
      <c r="E4246">
        <v>0</v>
      </c>
      <c r="F4246">
        <v>0</v>
      </c>
      <c r="G4246">
        <v>3333333</v>
      </c>
      <c r="H4246">
        <v>0</v>
      </c>
      <c r="I4246">
        <v>0</v>
      </c>
      <c r="J4246">
        <v>0</v>
      </c>
      <c r="K4246">
        <v>0</v>
      </c>
      <c r="L4246">
        <v>0</v>
      </c>
      <c r="M4246">
        <v>0</v>
      </c>
    </row>
    <row r="4247" spans="2:13" x14ac:dyDescent="0.2">
      <c r="B4247">
        <v>0</v>
      </c>
      <c r="C4247">
        <v>0</v>
      </c>
      <c r="D4247">
        <v>0</v>
      </c>
      <c r="E4247">
        <v>0</v>
      </c>
      <c r="F4247">
        <v>0</v>
      </c>
      <c r="G4247">
        <v>3333333</v>
      </c>
      <c r="H4247">
        <v>0</v>
      </c>
      <c r="I4247">
        <v>0</v>
      </c>
      <c r="J4247">
        <v>0</v>
      </c>
      <c r="K4247">
        <v>0</v>
      </c>
      <c r="L4247">
        <v>0</v>
      </c>
      <c r="M4247">
        <v>0</v>
      </c>
    </row>
    <row r="4248" spans="2:13" x14ac:dyDescent="0.2">
      <c r="B4248">
        <v>0</v>
      </c>
      <c r="C4248">
        <v>0</v>
      </c>
      <c r="D4248">
        <v>0</v>
      </c>
      <c r="E4248">
        <v>0</v>
      </c>
      <c r="F4248">
        <v>0</v>
      </c>
      <c r="G4248">
        <v>3333333</v>
      </c>
      <c r="H4248">
        <v>0</v>
      </c>
      <c r="I4248">
        <v>0</v>
      </c>
      <c r="J4248">
        <v>0</v>
      </c>
      <c r="K4248">
        <v>0</v>
      </c>
      <c r="L4248">
        <v>0</v>
      </c>
      <c r="M4248">
        <v>0</v>
      </c>
    </row>
    <row r="4249" spans="2:13" x14ac:dyDescent="0.2">
      <c r="B4249">
        <v>0</v>
      </c>
      <c r="C4249">
        <v>0</v>
      </c>
      <c r="D4249">
        <v>0</v>
      </c>
      <c r="E4249">
        <v>0</v>
      </c>
      <c r="F4249">
        <v>0</v>
      </c>
      <c r="G4249">
        <v>3333333</v>
      </c>
      <c r="H4249">
        <v>0</v>
      </c>
      <c r="I4249">
        <v>0</v>
      </c>
      <c r="J4249">
        <v>0</v>
      </c>
      <c r="K4249">
        <v>0</v>
      </c>
      <c r="L4249">
        <v>0</v>
      </c>
      <c r="M4249">
        <v>0</v>
      </c>
    </row>
    <row r="4250" spans="2:13" x14ac:dyDescent="0.2">
      <c r="B4250">
        <v>0</v>
      </c>
      <c r="C4250">
        <v>0</v>
      </c>
      <c r="D4250">
        <v>0</v>
      </c>
      <c r="E4250">
        <v>0</v>
      </c>
      <c r="F4250">
        <v>0</v>
      </c>
      <c r="G4250">
        <v>3333333</v>
      </c>
      <c r="H4250">
        <v>0</v>
      </c>
      <c r="I4250">
        <v>0</v>
      </c>
      <c r="J4250">
        <v>0</v>
      </c>
      <c r="K4250">
        <v>0</v>
      </c>
      <c r="L4250">
        <v>0</v>
      </c>
      <c r="M4250">
        <v>0</v>
      </c>
    </row>
    <row r="4251" spans="2:13" x14ac:dyDescent="0.2">
      <c r="B4251">
        <v>0</v>
      </c>
      <c r="C4251">
        <v>0</v>
      </c>
      <c r="D4251">
        <v>0</v>
      </c>
      <c r="E4251">
        <v>0</v>
      </c>
      <c r="F4251">
        <v>0</v>
      </c>
      <c r="G4251">
        <v>3333333</v>
      </c>
      <c r="H4251">
        <v>0</v>
      </c>
      <c r="I4251">
        <v>0</v>
      </c>
      <c r="J4251">
        <v>0</v>
      </c>
      <c r="K4251">
        <v>0</v>
      </c>
      <c r="L4251">
        <v>0</v>
      </c>
      <c r="M4251">
        <v>0</v>
      </c>
    </row>
    <row r="4252" spans="2:13" x14ac:dyDescent="0.2">
      <c r="B4252">
        <v>0</v>
      </c>
      <c r="C4252">
        <v>0</v>
      </c>
      <c r="D4252">
        <v>0</v>
      </c>
      <c r="E4252">
        <v>0</v>
      </c>
      <c r="F4252">
        <v>0</v>
      </c>
      <c r="G4252">
        <v>3333333</v>
      </c>
      <c r="H4252">
        <v>0</v>
      </c>
      <c r="I4252">
        <v>0</v>
      </c>
      <c r="J4252">
        <v>0</v>
      </c>
      <c r="K4252">
        <v>0</v>
      </c>
      <c r="L4252">
        <v>0</v>
      </c>
      <c r="M4252">
        <v>0</v>
      </c>
    </row>
    <row r="4253" spans="2:13" x14ac:dyDescent="0.2">
      <c r="B4253">
        <v>0</v>
      </c>
      <c r="C4253">
        <v>0</v>
      </c>
      <c r="D4253">
        <v>0</v>
      </c>
      <c r="E4253">
        <v>0</v>
      </c>
      <c r="F4253">
        <v>0</v>
      </c>
      <c r="G4253">
        <v>3333333</v>
      </c>
      <c r="H4253">
        <v>0</v>
      </c>
      <c r="I4253">
        <v>0</v>
      </c>
      <c r="J4253">
        <v>0</v>
      </c>
      <c r="K4253">
        <v>0</v>
      </c>
      <c r="L4253">
        <v>0</v>
      </c>
      <c r="M4253">
        <v>0</v>
      </c>
    </row>
    <row r="4254" spans="2:13" x14ac:dyDescent="0.2">
      <c r="B4254">
        <v>0</v>
      </c>
      <c r="C4254">
        <v>0</v>
      </c>
      <c r="D4254">
        <v>0</v>
      </c>
      <c r="E4254">
        <v>0</v>
      </c>
      <c r="F4254">
        <v>0</v>
      </c>
      <c r="G4254">
        <v>3333333</v>
      </c>
      <c r="H4254">
        <v>0</v>
      </c>
      <c r="I4254">
        <v>0</v>
      </c>
      <c r="J4254">
        <v>0</v>
      </c>
      <c r="K4254">
        <v>0</v>
      </c>
      <c r="L4254">
        <v>0</v>
      </c>
      <c r="M4254">
        <v>0</v>
      </c>
    </row>
    <row r="4255" spans="2:13" x14ac:dyDescent="0.2">
      <c r="B4255">
        <v>0</v>
      </c>
      <c r="C4255">
        <v>0</v>
      </c>
      <c r="D4255">
        <v>0</v>
      </c>
      <c r="E4255">
        <v>0</v>
      </c>
      <c r="F4255">
        <v>0</v>
      </c>
      <c r="G4255">
        <v>3333333</v>
      </c>
      <c r="H4255">
        <v>0</v>
      </c>
      <c r="I4255">
        <v>0</v>
      </c>
      <c r="J4255">
        <v>0</v>
      </c>
      <c r="K4255">
        <v>0</v>
      </c>
      <c r="L4255">
        <v>0</v>
      </c>
      <c r="M4255">
        <v>0</v>
      </c>
    </row>
    <row r="4256" spans="2:13" x14ac:dyDescent="0.2">
      <c r="B4256">
        <v>0</v>
      </c>
      <c r="C4256">
        <v>0</v>
      </c>
      <c r="D4256">
        <v>0</v>
      </c>
      <c r="E4256">
        <v>0</v>
      </c>
      <c r="F4256">
        <v>0</v>
      </c>
      <c r="G4256">
        <v>3333333</v>
      </c>
      <c r="H4256">
        <v>0</v>
      </c>
      <c r="I4256">
        <v>0</v>
      </c>
      <c r="J4256">
        <v>0</v>
      </c>
      <c r="K4256">
        <v>0</v>
      </c>
      <c r="L4256">
        <v>0</v>
      </c>
      <c r="M4256">
        <v>0</v>
      </c>
    </row>
    <row r="4257" spans="2:13" x14ac:dyDescent="0.2">
      <c r="B4257">
        <v>0</v>
      </c>
      <c r="C4257">
        <v>0</v>
      </c>
      <c r="D4257">
        <v>0</v>
      </c>
      <c r="E4257">
        <v>0</v>
      </c>
      <c r="F4257">
        <v>0</v>
      </c>
      <c r="G4257">
        <v>3333333</v>
      </c>
      <c r="H4257">
        <v>0</v>
      </c>
      <c r="I4257">
        <v>0</v>
      </c>
      <c r="J4257">
        <v>0</v>
      </c>
      <c r="K4257">
        <v>0</v>
      </c>
      <c r="L4257">
        <v>0</v>
      </c>
      <c r="M4257">
        <v>0</v>
      </c>
    </row>
    <row r="4258" spans="2:13" x14ac:dyDescent="0.2">
      <c r="B4258">
        <v>0</v>
      </c>
      <c r="C4258">
        <v>0</v>
      </c>
      <c r="D4258">
        <v>0</v>
      </c>
      <c r="E4258">
        <v>0</v>
      </c>
      <c r="F4258">
        <v>0</v>
      </c>
      <c r="G4258">
        <v>3333333</v>
      </c>
      <c r="H4258">
        <v>0</v>
      </c>
      <c r="I4258">
        <v>0</v>
      </c>
      <c r="J4258">
        <v>0</v>
      </c>
      <c r="K4258">
        <v>0</v>
      </c>
      <c r="L4258">
        <v>0</v>
      </c>
      <c r="M4258">
        <v>0</v>
      </c>
    </row>
    <row r="4259" spans="2:13" x14ac:dyDescent="0.2">
      <c r="B4259">
        <v>0</v>
      </c>
      <c r="C4259">
        <v>0</v>
      </c>
      <c r="D4259">
        <v>0</v>
      </c>
      <c r="E4259">
        <v>0</v>
      </c>
      <c r="F4259">
        <v>0</v>
      </c>
      <c r="G4259">
        <v>3333333</v>
      </c>
      <c r="H4259">
        <v>0</v>
      </c>
      <c r="I4259">
        <v>0</v>
      </c>
      <c r="J4259">
        <v>0</v>
      </c>
      <c r="K4259">
        <v>0</v>
      </c>
      <c r="L4259">
        <v>0</v>
      </c>
      <c r="M4259">
        <v>0</v>
      </c>
    </row>
    <row r="4260" spans="2:13" x14ac:dyDescent="0.2">
      <c r="B4260">
        <v>0</v>
      </c>
      <c r="C4260">
        <v>0</v>
      </c>
      <c r="D4260">
        <v>0</v>
      </c>
      <c r="E4260">
        <v>0</v>
      </c>
      <c r="F4260">
        <v>0</v>
      </c>
      <c r="G4260">
        <v>3333333</v>
      </c>
      <c r="H4260">
        <v>0</v>
      </c>
      <c r="I4260">
        <v>0</v>
      </c>
      <c r="J4260">
        <v>0</v>
      </c>
      <c r="K4260">
        <v>0</v>
      </c>
      <c r="L4260">
        <v>0</v>
      </c>
      <c r="M4260">
        <v>0</v>
      </c>
    </row>
    <row r="4261" spans="2:13" x14ac:dyDescent="0.2">
      <c r="B4261">
        <v>0</v>
      </c>
      <c r="C4261">
        <v>0</v>
      </c>
      <c r="D4261">
        <v>0</v>
      </c>
      <c r="E4261">
        <v>0</v>
      </c>
      <c r="F4261">
        <v>0</v>
      </c>
      <c r="G4261">
        <v>3333333</v>
      </c>
      <c r="H4261">
        <v>0</v>
      </c>
      <c r="I4261">
        <v>0</v>
      </c>
      <c r="J4261">
        <v>0</v>
      </c>
      <c r="K4261">
        <v>0</v>
      </c>
      <c r="L4261">
        <v>0</v>
      </c>
      <c r="M4261">
        <v>0</v>
      </c>
    </row>
    <row r="4262" spans="2:13" x14ac:dyDescent="0.2">
      <c r="B4262">
        <v>0</v>
      </c>
      <c r="C4262">
        <v>0</v>
      </c>
      <c r="D4262">
        <v>0</v>
      </c>
      <c r="E4262">
        <v>0</v>
      </c>
      <c r="F4262">
        <v>0</v>
      </c>
      <c r="G4262">
        <v>3333333</v>
      </c>
      <c r="H4262">
        <v>0</v>
      </c>
      <c r="I4262">
        <v>0</v>
      </c>
      <c r="J4262">
        <v>0</v>
      </c>
      <c r="K4262">
        <v>0</v>
      </c>
      <c r="L4262">
        <v>0</v>
      </c>
      <c r="M4262">
        <v>0</v>
      </c>
    </row>
    <row r="4263" spans="2:13" x14ac:dyDescent="0.2">
      <c r="B4263">
        <v>0</v>
      </c>
      <c r="C4263">
        <v>0</v>
      </c>
      <c r="D4263">
        <v>0</v>
      </c>
      <c r="E4263">
        <v>0</v>
      </c>
      <c r="F4263">
        <v>0</v>
      </c>
      <c r="G4263">
        <v>3333333</v>
      </c>
      <c r="H4263">
        <v>0</v>
      </c>
      <c r="I4263">
        <v>0</v>
      </c>
      <c r="J4263">
        <v>0</v>
      </c>
      <c r="K4263">
        <v>0</v>
      </c>
      <c r="L4263">
        <v>0</v>
      </c>
      <c r="M4263">
        <v>0</v>
      </c>
    </row>
    <row r="4264" spans="2:13" x14ac:dyDescent="0.2">
      <c r="B4264">
        <v>0</v>
      </c>
      <c r="C4264">
        <v>0</v>
      </c>
      <c r="D4264">
        <v>0</v>
      </c>
      <c r="E4264">
        <v>0</v>
      </c>
      <c r="F4264">
        <v>0</v>
      </c>
      <c r="G4264">
        <v>3333333</v>
      </c>
      <c r="H4264">
        <v>0</v>
      </c>
      <c r="I4264">
        <v>0</v>
      </c>
      <c r="J4264">
        <v>0</v>
      </c>
      <c r="K4264">
        <v>0</v>
      </c>
      <c r="L4264">
        <v>0</v>
      </c>
      <c r="M4264">
        <v>0</v>
      </c>
    </row>
    <row r="4265" spans="2:13" x14ac:dyDescent="0.2">
      <c r="B4265">
        <v>0</v>
      </c>
      <c r="C4265">
        <v>0</v>
      </c>
      <c r="D4265">
        <v>0</v>
      </c>
      <c r="E4265">
        <v>0</v>
      </c>
      <c r="F4265">
        <v>0</v>
      </c>
      <c r="G4265">
        <v>3333333</v>
      </c>
      <c r="H4265">
        <v>0</v>
      </c>
      <c r="I4265">
        <v>0</v>
      </c>
      <c r="J4265">
        <v>0</v>
      </c>
      <c r="K4265">
        <v>0</v>
      </c>
      <c r="L4265">
        <v>0</v>
      </c>
      <c r="M4265">
        <v>0</v>
      </c>
    </row>
    <row r="4266" spans="2:13" x14ac:dyDescent="0.2">
      <c r="B4266">
        <v>0</v>
      </c>
      <c r="C4266">
        <v>0</v>
      </c>
      <c r="D4266">
        <v>0</v>
      </c>
      <c r="E4266">
        <v>0</v>
      </c>
      <c r="F4266">
        <v>0</v>
      </c>
      <c r="G4266">
        <v>3333333</v>
      </c>
      <c r="H4266">
        <v>0</v>
      </c>
      <c r="I4266">
        <v>0</v>
      </c>
      <c r="J4266">
        <v>0</v>
      </c>
      <c r="K4266">
        <v>0</v>
      </c>
      <c r="L4266">
        <v>0</v>
      </c>
      <c r="M4266">
        <v>0</v>
      </c>
    </row>
    <row r="4267" spans="2:13" x14ac:dyDescent="0.2">
      <c r="B4267">
        <v>0</v>
      </c>
      <c r="C4267">
        <v>0</v>
      </c>
      <c r="D4267">
        <v>0</v>
      </c>
      <c r="E4267">
        <v>0</v>
      </c>
      <c r="F4267">
        <v>0</v>
      </c>
      <c r="G4267">
        <v>3333333</v>
      </c>
      <c r="H4267">
        <v>0</v>
      </c>
      <c r="I4267">
        <v>0</v>
      </c>
      <c r="J4267">
        <v>0</v>
      </c>
      <c r="K4267">
        <v>0</v>
      </c>
      <c r="L4267">
        <v>0</v>
      </c>
      <c r="M4267">
        <v>0</v>
      </c>
    </row>
    <row r="4268" spans="2:13" x14ac:dyDescent="0.2">
      <c r="B4268">
        <v>0</v>
      </c>
      <c r="C4268">
        <v>0</v>
      </c>
      <c r="D4268">
        <v>0</v>
      </c>
      <c r="E4268">
        <v>0</v>
      </c>
      <c r="F4268">
        <v>0</v>
      </c>
      <c r="G4268">
        <v>3333333</v>
      </c>
      <c r="H4268">
        <v>0</v>
      </c>
      <c r="I4268">
        <v>0</v>
      </c>
      <c r="J4268">
        <v>0</v>
      </c>
      <c r="K4268">
        <v>0</v>
      </c>
      <c r="L4268">
        <v>0</v>
      </c>
      <c r="M4268">
        <v>0</v>
      </c>
    </row>
    <row r="4269" spans="2:13" x14ac:dyDescent="0.2">
      <c r="B4269">
        <v>0</v>
      </c>
      <c r="C4269">
        <v>0</v>
      </c>
      <c r="D4269">
        <v>0</v>
      </c>
      <c r="E4269">
        <v>0</v>
      </c>
      <c r="F4269">
        <v>0</v>
      </c>
      <c r="G4269">
        <v>3333333</v>
      </c>
      <c r="H4269">
        <v>0</v>
      </c>
      <c r="I4269">
        <v>0</v>
      </c>
      <c r="J4269">
        <v>0</v>
      </c>
      <c r="K4269">
        <v>0</v>
      </c>
      <c r="L4269">
        <v>0</v>
      </c>
      <c r="M4269">
        <v>0</v>
      </c>
    </row>
    <row r="4270" spans="2:13" x14ac:dyDescent="0.2">
      <c r="B4270">
        <v>0</v>
      </c>
      <c r="C4270">
        <v>0</v>
      </c>
      <c r="D4270">
        <v>0</v>
      </c>
      <c r="E4270">
        <v>0</v>
      </c>
      <c r="F4270">
        <v>0</v>
      </c>
      <c r="G4270">
        <v>3333333</v>
      </c>
      <c r="H4270">
        <v>0</v>
      </c>
      <c r="I4270">
        <v>0</v>
      </c>
      <c r="J4270">
        <v>0</v>
      </c>
      <c r="K4270">
        <v>0</v>
      </c>
      <c r="L4270">
        <v>0</v>
      </c>
      <c r="M4270">
        <v>0</v>
      </c>
    </row>
    <row r="4271" spans="2:13" x14ac:dyDescent="0.2">
      <c r="B4271">
        <v>0</v>
      </c>
      <c r="C4271">
        <v>0</v>
      </c>
      <c r="D4271">
        <v>0</v>
      </c>
      <c r="E4271">
        <v>0</v>
      </c>
      <c r="F4271">
        <v>0</v>
      </c>
      <c r="G4271">
        <v>3333333</v>
      </c>
      <c r="H4271">
        <v>0</v>
      </c>
      <c r="I4271">
        <v>0</v>
      </c>
      <c r="J4271">
        <v>0</v>
      </c>
      <c r="K4271">
        <v>0</v>
      </c>
      <c r="L4271">
        <v>0</v>
      </c>
      <c r="M4271">
        <v>0</v>
      </c>
    </row>
    <row r="4272" spans="2:13" x14ac:dyDescent="0.2">
      <c r="B4272">
        <v>0</v>
      </c>
      <c r="C4272">
        <v>0</v>
      </c>
      <c r="D4272">
        <v>0</v>
      </c>
      <c r="E4272">
        <v>0</v>
      </c>
      <c r="F4272">
        <v>0</v>
      </c>
      <c r="G4272">
        <v>3333333</v>
      </c>
      <c r="H4272">
        <v>0</v>
      </c>
      <c r="I4272">
        <v>0</v>
      </c>
      <c r="J4272">
        <v>0</v>
      </c>
      <c r="K4272">
        <v>0</v>
      </c>
      <c r="L4272">
        <v>0</v>
      </c>
      <c r="M4272">
        <v>0</v>
      </c>
    </row>
    <row r="4273" spans="2:13" x14ac:dyDescent="0.2">
      <c r="B4273">
        <v>0</v>
      </c>
      <c r="C4273">
        <v>0</v>
      </c>
      <c r="D4273">
        <v>0</v>
      </c>
      <c r="E4273">
        <v>0</v>
      </c>
      <c r="F4273">
        <v>0</v>
      </c>
      <c r="G4273">
        <v>3333333</v>
      </c>
      <c r="H4273">
        <v>0</v>
      </c>
      <c r="I4273">
        <v>0</v>
      </c>
      <c r="J4273">
        <v>0</v>
      </c>
      <c r="K4273">
        <v>0</v>
      </c>
      <c r="L4273">
        <v>0</v>
      </c>
      <c r="M4273">
        <v>0</v>
      </c>
    </row>
    <row r="4274" spans="2:13" x14ac:dyDescent="0.2">
      <c r="B4274">
        <v>0</v>
      </c>
      <c r="C4274">
        <v>0</v>
      </c>
      <c r="D4274">
        <v>0</v>
      </c>
      <c r="E4274">
        <v>0</v>
      </c>
      <c r="F4274">
        <v>0</v>
      </c>
      <c r="G4274">
        <v>3333333</v>
      </c>
      <c r="H4274">
        <v>0</v>
      </c>
      <c r="I4274">
        <v>0</v>
      </c>
      <c r="J4274">
        <v>0</v>
      </c>
      <c r="K4274">
        <v>0</v>
      </c>
      <c r="L4274">
        <v>0</v>
      </c>
      <c r="M4274">
        <v>0</v>
      </c>
    </row>
    <row r="4275" spans="2:13" x14ac:dyDescent="0.2">
      <c r="B4275">
        <v>0</v>
      </c>
      <c r="C4275">
        <v>0</v>
      </c>
      <c r="D4275">
        <v>0</v>
      </c>
      <c r="E4275">
        <v>0</v>
      </c>
      <c r="F4275">
        <v>0</v>
      </c>
      <c r="G4275">
        <v>3333333</v>
      </c>
      <c r="H4275">
        <v>0</v>
      </c>
      <c r="I4275">
        <v>0</v>
      </c>
      <c r="J4275">
        <v>0</v>
      </c>
      <c r="K4275">
        <v>0</v>
      </c>
      <c r="L4275">
        <v>0</v>
      </c>
      <c r="M4275">
        <v>0</v>
      </c>
    </row>
    <row r="4276" spans="2:13" x14ac:dyDescent="0.2">
      <c r="B4276">
        <v>0</v>
      </c>
      <c r="C4276">
        <v>0</v>
      </c>
      <c r="D4276">
        <v>0</v>
      </c>
      <c r="E4276">
        <v>0</v>
      </c>
      <c r="F4276">
        <v>0</v>
      </c>
      <c r="G4276">
        <v>3333333</v>
      </c>
      <c r="H4276">
        <v>0</v>
      </c>
      <c r="I4276">
        <v>0</v>
      </c>
      <c r="J4276">
        <v>0</v>
      </c>
      <c r="K4276">
        <v>0</v>
      </c>
      <c r="L4276">
        <v>0</v>
      </c>
      <c r="M4276">
        <v>0</v>
      </c>
    </row>
    <row r="4277" spans="2:13" x14ac:dyDescent="0.2">
      <c r="B4277">
        <v>0</v>
      </c>
      <c r="C4277">
        <v>0</v>
      </c>
      <c r="D4277">
        <v>0</v>
      </c>
      <c r="E4277">
        <v>0</v>
      </c>
      <c r="F4277">
        <v>0</v>
      </c>
      <c r="G4277">
        <v>3333333</v>
      </c>
      <c r="H4277">
        <v>0</v>
      </c>
      <c r="I4277">
        <v>0</v>
      </c>
      <c r="J4277">
        <v>0</v>
      </c>
      <c r="K4277">
        <v>0</v>
      </c>
      <c r="L4277">
        <v>0</v>
      </c>
      <c r="M4277">
        <v>0</v>
      </c>
    </row>
    <row r="4278" spans="2:13" x14ac:dyDescent="0.2">
      <c r="B4278">
        <v>0</v>
      </c>
      <c r="C4278">
        <v>0</v>
      </c>
      <c r="D4278">
        <v>0</v>
      </c>
      <c r="E4278">
        <v>0</v>
      </c>
      <c r="F4278">
        <v>0</v>
      </c>
      <c r="G4278">
        <v>3333333</v>
      </c>
      <c r="H4278">
        <v>0</v>
      </c>
      <c r="I4278">
        <v>0</v>
      </c>
      <c r="J4278">
        <v>0</v>
      </c>
      <c r="K4278">
        <v>0</v>
      </c>
      <c r="L4278">
        <v>0</v>
      </c>
      <c r="M4278">
        <v>0</v>
      </c>
    </row>
    <row r="4279" spans="2:13" x14ac:dyDescent="0.2">
      <c r="B4279">
        <v>0</v>
      </c>
      <c r="C4279">
        <v>0</v>
      </c>
      <c r="D4279">
        <v>0</v>
      </c>
      <c r="E4279">
        <v>0</v>
      </c>
      <c r="F4279">
        <v>0</v>
      </c>
      <c r="G4279">
        <v>3333333</v>
      </c>
      <c r="H4279">
        <v>0</v>
      </c>
      <c r="I4279">
        <v>0</v>
      </c>
      <c r="J4279">
        <v>0</v>
      </c>
      <c r="K4279">
        <v>0</v>
      </c>
      <c r="L4279">
        <v>0</v>
      </c>
      <c r="M4279">
        <v>0</v>
      </c>
    </row>
    <row r="4280" spans="2:13" x14ac:dyDescent="0.2">
      <c r="B4280">
        <v>0</v>
      </c>
      <c r="C4280">
        <v>0</v>
      </c>
      <c r="D4280">
        <v>0</v>
      </c>
      <c r="E4280">
        <v>0</v>
      </c>
      <c r="F4280">
        <v>0</v>
      </c>
      <c r="G4280">
        <v>3333333</v>
      </c>
      <c r="H4280">
        <v>0</v>
      </c>
      <c r="I4280">
        <v>0</v>
      </c>
      <c r="J4280">
        <v>0</v>
      </c>
      <c r="K4280">
        <v>0</v>
      </c>
      <c r="L4280">
        <v>0</v>
      </c>
      <c r="M4280">
        <v>0</v>
      </c>
    </row>
    <row r="4281" spans="2:13" x14ac:dyDescent="0.2">
      <c r="B4281">
        <v>0</v>
      </c>
      <c r="C4281">
        <v>0</v>
      </c>
      <c r="D4281">
        <v>0</v>
      </c>
      <c r="E4281">
        <v>0</v>
      </c>
      <c r="F4281">
        <v>0</v>
      </c>
      <c r="G4281">
        <v>3333333</v>
      </c>
      <c r="H4281">
        <v>0</v>
      </c>
      <c r="I4281">
        <v>0</v>
      </c>
      <c r="J4281">
        <v>0</v>
      </c>
      <c r="K4281">
        <v>0</v>
      </c>
      <c r="L4281">
        <v>0</v>
      </c>
      <c r="M4281">
        <v>0</v>
      </c>
    </row>
    <row r="4282" spans="2:13" x14ac:dyDescent="0.2">
      <c r="B4282">
        <v>0</v>
      </c>
      <c r="C4282">
        <v>0</v>
      </c>
      <c r="D4282">
        <v>0</v>
      </c>
      <c r="E4282">
        <v>0</v>
      </c>
      <c r="F4282">
        <v>0</v>
      </c>
      <c r="G4282">
        <v>3333333</v>
      </c>
      <c r="H4282">
        <v>0</v>
      </c>
      <c r="I4282">
        <v>0</v>
      </c>
      <c r="J4282">
        <v>0</v>
      </c>
      <c r="K4282">
        <v>0</v>
      </c>
      <c r="L4282">
        <v>0</v>
      </c>
      <c r="M4282">
        <v>0</v>
      </c>
    </row>
    <row r="4283" spans="2:13" x14ac:dyDescent="0.2">
      <c r="B4283">
        <v>0</v>
      </c>
      <c r="C4283">
        <v>0</v>
      </c>
      <c r="D4283">
        <v>0</v>
      </c>
      <c r="E4283">
        <v>0</v>
      </c>
      <c r="F4283">
        <v>0</v>
      </c>
      <c r="G4283">
        <v>3333333</v>
      </c>
      <c r="H4283">
        <v>0</v>
      </c>
      <c r="I4283">
        <v>0</v>
      </c>
      <c r="J4283">
        <v>0</v>
      </c>
      <c r="K4283">
        <v>0</v>
      </c>
      <c r="L4283">
        <v>0</v>
      </c>
      <c r="M4283">
        <v>0</v>
      </c>
    </row>
    <row r="4284" spans="2:13" x14ac:dyDescent="0.2">
      <c r="B4284">
        <v>0</v>
      </c>
      <c r="C4284">
        <v>0</v>
      </c>
      <c r="D4284">
        <v>0</v>
      </c>
      <c r="E4284">
        <v>0</v>
      </c>
      <c r="F4284">
        <v>0</v>
      </c>
      <c r="G4284">
        <v>3333333</v>
      </c>
      <c r="H4284">
        <v>0</v>
      </c>
      <c r="I4284">
        <v>0</v>
      </c>
      <c r="J4284">
        <v>0</v>
      </c>
      <c r="K4284">
        <v>0</v>
      </c>
      <c r="L4284">
        <v>0</v>
      </c>
      <c r="M4284">
        <v>0</v>
      </c>
    </row>
    <row r="4285" spans="2:13" x14ac:dyDescent="0.2">
      <c r="B4285">
        <v>0</v>
      </c>
      <c r="C4285">
        <v>0</v>
      </c>
      <c r="D4285">
        <v>0</v>
      </c>
      <c r="E4285">
        <v>0</v>
      </c>
      <c r="F4285">
        <v>0</v>
      </c>
      <c r="G4285">
        <v>3333333</v>
      </c>
      <c r="H4285">
        <v>0</v>
      </c>
      <c r="I4285">
        <v>0</v>
      </c>
      <c r="J4285">
        <v>0</v>
      </c>
      <c r="K4285">
        <v>0</v>
      </c>
      <c r="L4285">
        <v>0</v>
      </c>
      <c r="M4285">
        <v>0</v>
      </c>
    </row>
    <row r="4286" spans="2:13" x14ac:dyDescent="0.2">
      <c r="B4286">
        <v>0</v>
      </c>
      <c r="C4286">
        <v>0</v>
      </c>
      <c r="D4286">
        <v>0</v>
      </c>
      <c r="E4286">
        <v>0</v>
      </c>
      <c r="F4286">
        <v>0</v>
      </c>
      <c r="G4286">
        <v>3333333</v>
      </c>
      <c r="H4286">
        <v>0</v>
      </c>
      <c r="I4286">
        <v>0</v>
      </c>
      <c r="J4286">
        <v>0</v>
      </c>
      <c r="K4286">
        <v>0</v>
      </c>
      <c r="L4286">
        <v>0</v>
      </c>
      <c r="M4286">
        <v>0</v>
      </c>
    </row>
    <row r="4287" spans="2:13" x14ac:dyDescent="0.2">
      <c r="B4287">
        <v>0</v>
      </c>
      <c r="C4287">
        <v>0</v>
      </c>
      <c r="D4287">
        <v>0</v>
      </c>
      <c r="E4287">
        <v>0</v>
      </c>
      <c r="F4287">
        <v>0</v>
      </c>
      <c r="G4287">
        <v>3333333</v>
      </c>
      <c r="H4287">
        <v>0</v>
      </c>
      <c r="I4287">
        <v>0</v>
      </c>
      <c r="J4287">
        <v>0</v>
      </c>
      <c r="K4287">
        <v>0</v>
      </c>
      <c r="L4287">
        <v>0</v>
      </c>
      <c r="M4287">
        <v>0</v>
      </c>
    </row>
    <row r="4288" spans="2:13" x14ac:dyDescent="0.2">
      <c r="B4288">
        <v>0</v>
      </c>
      <c r="C4288">
        <v>0</v>
      </c>
      <c r="D4288">
        <v>0</v>
      </c>
      <c r="E4288">
        <v>0</v>
      </c>
      <c r="F4288">
        <v>0</v>
      </c>
      <c r="G4288">
        <v>3333333</v>
      </c>
      <c r="H4288">
        <v>0</v>
      </c>
      <c r="I4288">
        <v>0</v>
      </c>
      <c r="J4288">
        <v>0</v>
      </c>
      <c r="K4288">
        <v>0</v>
      </c>
      <c r="L4288">
        <v>0</v>
      </c>
      <c r="M4288">
        <v>0</v>
      </c>
    </row>
    <row r="4289" spans="2:13" x14ac:dyDescent="0.2">
      <c r="B4289">
        <v>0</v>
      </c>
      <c r="C4289">
        <v>0</v>
      </c>
      <c r="D4289">
        <v>0</v>
      </c>
      <c r="E4289">
        <v>0</v>
      </c>
      <c r="F4289">
        <v>0</v>
      </c>
      <c r="G4289">
        <v>3333333</v>
      </c>
      <c r="H4289">
        <v>0</v>
      </c>
      <c r="I4289">
        <v>0</v>
      </c>
      <c r="J4289">
        <v>0</v>
      </c>
      <c r="K4289">
        <v>0</v>
      </c>
      <c r="L4289">
        <v>0</v>
      </c>
      <c r="M4289">
        <v>0</v>
      </c>
    </row>
    <row r="4290" spans="2:13" x14ac:dyDescent="0.2">
      <c r="B4290">
        <v>0</v>
      </c>
      <c r="C4290">
        <v>0</v>
      </c>
      <c r="D4290">
        <v>0</v>
      </c>
      <c r="E4290">
        <v>0</v>
      </c>
      <c r="F4290">
        <v>0</v>
      </c>
      <c r="G4290">
        <v>3333333</v>
      </c>
      <c r="H4290">
        <v>0</v>
      </c>
      <c r="I4290">
        <v>0</v>
      </c>
      <c r="J4290">
        <v>0</v>
      </c>
      <c r="K4290">
        <v>0</v>
      </c>
      <c r="L4290">
        <v>0</v>
      </c>
      <c r="M4290">
        <v>0</v>
      </c>
    </row>
    <row r="4291" spans="2:13" x14ac:dyDescent="0.2">
      <c r="B4291">
        <v>0</v>
      </c>
      <c r="C4291">
        <v>0</v>
      </c>
      <c r="D4291">
        <v>0</v>
      </c>
      <c r="E4291">
        <v>0</v>
      </c>
      <c r="F4291">
        <v>0</v>
      </c>
      <c r="G4291">
        <v>3333333</v>
      </c>
      <c r="H4291">
        <v>0</v>
      </c>
      <c r="I4291">
        <v>0</v>
      </c>
      <c r="J4291">
        <v>0</v>
      </c>
      <c r="K4291">
        <v>0</v>
      </c>
      <c r="L4291">
        <v>0</v>
      </c>
      <c r="M4291">
        <v>0</v>
      </c>
    </row>
    <row r="4292" spans="2:13" x14ac:dyDescent="0.2">
      <c r="B4292">
        <v>0</v>
      </c>
      <c r="C4292">
        <v>0</v>
      </c>
      <c r="D4292">
        <v>0</v>
      </c>
      <c r="E4292">
        <v>0</v>
      </c>
      <c r="F4292">
        <v>0</v>
      </c>
      <c r="G4292">
        <v>3333333</v>
      </c>
      <c r="H4292">
        <v>0</v>
      </c>
      <c r="I4292">
        <v>0</v>
      </c>
      <c r="J4292">
        <v>0</v>
      </c>
      <c r="K4292">
        <v>0</v>
      </c>
      <c r="L4292">
        <v>0</v>
      </c>
      <c r="M4292">
        <v>0</v>
      </c>
    </row>
    <row r="4293" spans="2:13" x14ac:dyDescent="0.2">
      <c r="B4293">
        <v>0</v>
      </c>
      <c r="C4293">
        <v>0</v>
      </c>
      <c r="D4293">
        <v>0</v>
      </c>
      <c r="E4293">
        <v>0</v>
      </c>
      <c r="F4293">
        <v>0</v>
      </c>
      <c r="G4293">
        <v>3333333</v>
      </c>
      <c r="H4293">
        <v>0</v>
      </c>
      <c r="I4293">
        <v>0</v>
      </c>
      <c r="J4293">
        <v>0</v>
      </c>
      <c r="K4293">
        <v>0</v>
      </c>
      <c r="L4293">
        <v>0</v>
      </c>
      <c r="M4293">
        <v>0</v>
      </c>
    </row>
    <row r="4294" spans="2:13" x14ac:dyDescent="0.2">
      <c r="B4294">
        <v>0</v>
      </c>
      <c r="C4294">
        <v>0</v>
      </c>
      <c r="D4294">
        <v>0</v>
      </c>
      <c r="E4294">
        <v>0</v>
      </c>
      <c r="F4294">
        <v>0</v>
      </c>
      <c r="G4294">
        <v>3333333</v>
      </c>
      <c r="H4294">
        <v>0</v>
      </c>
      <c r="I4294">
        <v>0</v>
      </c>
      <c r="J4294">
        <v>0</v>
      </c>
      <c r="K4294">
        <v>0</v>
      </c>
      <c r="L4294">
        <v>0</v>
      </c>
      <c r="M4294">
        <v>0</v>
      </c>
    </row>
    <row r="4295" spans="2:13" x14ac:dyDescent="0.2">
      <c r="B4295">
        <v>0</v>
      </c>
      <c r="C4295">
        <v>0</v>
      </c>
      <c r="D4295">
        <v>0</v>
      </c>
      <c r="E4295">
        <v>0</v>
      </c>
      <c r="F4295">
        <v>0</v>
      </c>
      <c r="G4295">
        <v>3333333</v>
      </c>
      <c r="H4295">
        <v>0</v>
      </c>
      <c r="I4295">
        <v>0</v>
      </c>
      <c r="J4295">
        <v>0</v>
      </c>
      <c r="K4295">
        <v>0</v>
      </c>
      <c r="L4295">
        <v>0</v>
      </c>
      <c r="M4295">
        <v>0</v>
      </c>
    </row>
    <row r="4296" spans="2:13" x14ac:dyDescent="0.2">
      <c r="B4296">
        <v>0</v>
      </c>
      <c r="C4296">
        <v>0</v>
      </c>
      <c r="D4296">
        <v>0</v>
      </c>
      <c r="E4296">
        <v>0</v>
      </c>
      <c r="F4296">
        <v>0</v>
      </c>
      <c r="G4296">
        <v>3333333</v>
      </c>
      <c r="H4296">
        <v>0</v>
      </c>
      <c r="I4296">
        <v>0</v>
      </c>
      <c r="J4296">
        <v>0</v>
      </c>
      <c r="K4296">
        <v>0</v>
      </c>
      <c r="L4296">
        <v>0</v>
      </c>
      <c r="M4296">
        <v>0</v>
      </c>
    </row>
    <row r="4297" spans="2:13" x14ac:dyDescent="0.2">
      <c r="B4297">
        <v>0</v>
      </c>
      <c r="C4297">
        <v>0</v>
      </c>
      <c r="D4297">
        <v>0</v>
      </c>
      <c r="E4297">
        <v>0</v>
      </c>
      <c r="F4297">
        <v>0</v>
      </c>
      <c r="G4297">
        <v>3333333</v>
      </c>
      <c r="H4297">
        <v>0</v>
      </c>
      <c r="I4297">
        <v>0</v>
      </c>
      <c r="J4297">
        <v>0</v>
      </c>
      <c r="K4297">
        <v>0</v>
      </c>
      <c r="L4297">
        <v>0</v>
      </c>
      <c r="M4297">
        <v>0</v>
      </c>
    </row>
    <row r="4298" spans="2:13" x14ac:dyDescent="0.2">
      <c r="B4298">
        <v>0</v>
      </c>
      <c r="C4298">
        <v>0</v>
      </c>
      <c r="D4298">
        <v>0</v>
      </c>
      <c r="E4298">
        <v>0</v>
      </c>
      <c r="F4298">
        <v>0</v>
      </c>
      <c r="G4298">
        <v>3333333</v>
      </c>
      <c r="H4298">
        <v>0</v>
      </c>
      <c r="I4298">
        <v>0</v>
      </c>
      <c r="J4298">
        <v>0</v>
      </c>
      <c r="K4298">
        <v>0</v>
      </c>
      <c r="L4298">
        <v>0</v>
      </c>
      <c r="M4298">
        <v>0</v>
      </c>
    </row>
    <row r="4299" spans="2:13" x14ac:dyDescent="0.2">
      <c r="B4299">
        <v>0</v>
      </c>
      <c r="C4299">
        <v>0</v>
      </c>
      <c r="D4299">
        <v>0</v>
      </c>
      <c r="E4299">
        <v>0</v>
      </c>
      <c r="F4299">
        <v>0</v>
      </c>
      <c r="G4299">
        <v>3333333</v>
      </c>
      <c r="H4299">
        <v>0</v>
      </c>
      <c r="I4299">
        <v>0</v>
      </c>
      <c r="J4299">
        <v>0</v>
      </c>
      <c r="K4299">
        <v>0</v>
      </c>
      <c r="L4299">
        <v>0</v>
      </c>
      <c r="M4299">
        <v>0</v>
      </c>
    </row>
    <row r="4300" spans="2:13" x14ac:dyDescent="0.2">
      <c r="B4300">
        <v>0</v>
      </c>
      <c r="C4300">
        <v>0</v>
      </c>
      <c r="D4300">
        <v>0</v>
      </c>
      <c r="E4300">
        <v>0</v>
      </c>
      <c r="F4300">
        <v>0</v>
      </c>
      <c r="G4300">
        <v>3333333</v>
      </c>
      <c r="H4300">
        <v>0</v>
      </c>
      <c r="I4300">
        <v>0</v>
      </c>
      <c r="J4300">
        <v>0</v>
      </c>
      <c r="K4300">
        <v>0</v>
      </c>
      <c r="L4300">
        <v>0</v>
      </c>
      <c r="M4300">
        <v>0</v>
      </c>
    </row>
    <row r="4301" spans="2:13" x14ac:dyDescent="0.2">
      <c r="B4301">
        <v>0</v>
      </c>
      <c r="C4301">
        <v>0</v>
      </c>
      <c r="D4301">
        <v>0</v>
      </c>
      <c r="E4301">
        <v>0</v>
      </c>
      <c r="F4301">
        <v>0</v>
      </c>
      <c r="G4301">
        <v>3333333</v>
      </c>
      <c r="H4301">
        <v>0</v>
      </c>
      <c r="I4301">
        <v>0</v>
      </c>
      <c r="J4301">
        <v>0</v>
      </c>
      <c r="K4301">
        <v>0</v>
      </c>
      <c r="L4301">
        <v>0</v>
      </c>
      <c r="M4301">
        <v>0</v>
      </c>
    </row>
    <row r="4302" spans="2:13" x14ac:dyDescent="0.2">
      <c r="B4302">
        <v>0</v>
      </c>
      <c r="C4302">
        <v>0</v>
      </c>
      <c r="D4302">
        <v>0</v>
      </c>
      <c r="E4302">
        <v>0</v>
      </c>
      <c r="F4302">
        <v>0</v>
      </c>
      <c r="G4302">
        <v>3333333</v>
      </c>
      <c r="H4302">
        <v>0</v>
      </c>
      <c r="I4302">
        <v>0</v>
      </c>
      <c r="J4302">
        <v>0</v>
      </c>
      <c r="K4302">
        <v>0</v>
      </c>
      <c r="L4302">
        <v>0</v>
      </c>
      <c r="M4302">
        <v>0</v>
      </c>
    </row>
    <row r="4303" spans="2:13" x14ac:dyDescent="0.2">
      <c r="B4303">
        <v>0</v>
      </c>
      <c r="C4303">
        <v>0</v>
      </c>
      <c r="D4303">
        <v>0</v>
      </c>
      <c r="E4303">
        <v>0</v>
      </c>
      <c r="F4303">
        <v>0</v>
      </c>
      <c r="G4303">
        <v>3333333</v>
      </c>
      <c r="H4303">
        <v>0</v>
      </c>
      <c r="I4303">
        <v>0</v>
      </c>
      <c r="J4303">
        <v>0</v>
      </c>
      <c r="K4303">
        <v>0</v>
      </c>
      <c r="L4303">
        <v>0</v>
      </c>
      <c r="M4303">
        <v>0</v>
      </c>
    </row>
    <row r="4304" spans="2:13" x14ac:dyDescent="0.2">
      <c r="B4304">
        <v>0</v>
      </c>
      <c r="C4304">
        <v>0</v>
      </c>
      <c r="D4304">
        <v>0</v>
      </c>
      <c r="E4304">
        <v>0</v>
      </c>
      <c r="F4304">
        <v>0</v>
      </c>
      <c r="G4304">
        <v>3333333</v>
      </c>
      <c r="H4304">
        <v>0</v>
      </c>
      <c r="I4304">
        <v>0</v>
      </c>
      <c r="J4304">
        <v>0</v>
      </c>
      <c r="K4304">
        <v>0</v>
      </c>
      <c r="L4304">
        <v>0</v>
      </c>
      <c r="M4304">
        <v>0</v>
      </c>
    </row>
    <row r="4305" spans="2:13" x14ac:dyDescent="0.2">
      <c r="B4305">
        <v>0</v>
      </c>
      <c r="C4305">
        <v>0</v>
      </c>
      <c r="D4305">
        <v>0</v>
      </c>
      <c r="E4305">
        <v>0</v>
      </c>
      <c r="F4305">
        <v>0</v>
      </c>
      <c r="G4305">
        <v>3333333</v>
      </c>
      <c r="H4305">
        <v>0</v>
      </c>
      <c r="I4305">
        <v>0</v>
      </c>
      <c r="J4305">
        <v>0</v>
      </c>
      <c r="K4305">
        <v>0</v>
      </c>
      <c r="L4305">
        <v>0</v>
      </c>
      <c r="M4305">
        <v>0</v>
      </c>
    </row>
    <row r="4306" spans="2:13" x14ac:dyDescent="0.2">
      <c r="B4306">
        <v>0</v>
      </c>
      <c r="C4306">
        <v>0</v>
      </c>
      <c r="D4306">
        <v>0</v>
      </c>
      <c r="E4306">
        <v>0</v>
      </c>
      <c r="F4306">
        <v>0</v>
      </c>
      <c r="G4306">
        <v>3333333</v>
      </c>
      <c r="H4306">
        <v>0</v>
      </c>
      <c r="I4306">
        <v>0</v>
      </c>
      <c r="J4306">
        <v>0</v>
      </c>
      <c r="K4306">
        <v>0</v>
      </c>
      <c r="L4306">
        <v>0</v>
      </c>
      <c r="M4306">
        <v>0</v>
      </c>
    </row>
    <row r="4307" spans="2:13" x14ac:dyDescent="0.2">
      <c r="B4307">
        <v>0</v>
      </c>
      <c r="C4307">
        <v>0</v>
      </c>
      <c r="D4307">
        <v>0</v>
      </c>
      <c r="E4307">
        <v>0</v>
      </c>
      <c r="F4307">
        <v>0</v>
      </c>
      <c r="G4307">
        <v>3333333</v>
      </c>
      <c r="H4307">
        <v>0</v>
      </c>
      <c r="I4307">
        <v>0</v>
      </c>
      <c r="J4307">
        <v>0</v>
      </c>
      <c r="K4307">
        <v>0</v>
      </c>
      <c r="L4307">
        <v>0</v>
      </c>
      <c r="M4307">
        <v>0</v>
      </c>
    </row>
    <row r="4308" spans="2:13" x14ac:dyDescent="0.2">
      <c r="B4308">
        <v>0</v>
      </c>
      <c r="C4308">
        <v>0</v>
      </c>
      <c r="D4308">
        <v>0</v>
      </c>
      <c r="E4308">
        <v>0</v>
      </c>
      <c r="F4308">
        <v>0</v>
      </c>
      <c r="G4308">
        <v>3333333</v>
      </c>
      <c r="H4308">
        <v>0</v>
      </c>
      <c r="I4308">
        <v>0</v>
      </c>
      <c r="J4308">
        <v>0</v>
      </c>
      <c r="K4308">
        <v>0</v>
      </c>
      <c r="L4308">
        <v>0</v>
      </c>
      <c r="M4308">
        <v>0</v>
      </c>
    </row>
    <row r="4309" spans="2:13" x14ac:dyDescent="0.2">
      <c r="B4309">
        <v>0</v>
      </c>
      <c r="C4309">
        <v>0</v>
      </c>
      <c r="D4309">
        <v>0</v>
      </c>
      <c r="E4309">
        <v>0</v>
      </c>
      <c r="F4309">
        <v>0</v>
      </c>
      <c r="G4309">
        <v>3333333</v>
      </c>
      <c r="H4309">
        <v>0</v>
      </c>
      <c r="I4309">
        <v>0</v>
      </c>
      <c r="J4309">
        <v>0</v>
      </c>
      <c r="K4309">
        <v>0</v>
      </c>
      <c r="L4309">
        <v>0</v>
      </c>
      <c r="M4309">
        <v>0</v>
      </c>
    </row>
    <row r="4310" spans="2:13" x14ac:dyDescent="0.2">
      <c r="B4310">
        <v>0</v>
      </c>
      <c r="C4310">
        <v>0</v>
      </c>
      <c r="D4310">
        <v>0</v>
      </c>
      <c r="E4310">
        <v>0</v>
      </c>
      <c r="F4310">
        <v>0</v>
      </c>
      <c r="G4310">
        <v>3333333</v>
      </c>
      <c r="H4310">
        <v>0</v>
      </c>
      <c r="I4310">
        <v>0</v>
      </c>
      <c r="J4310">
        <v>0</v>
      </c>
      <c r="K4310">
        <v>0</v>
      </c>
      <c r="L4310">
        <v>0</v>
      </c>
      <c r="M4310">
        <v>0</v>
      </c>
    </row>
    <row r="4311" spans="2:13" x14ac:dyDescent="0.2">
      <c r="B4311">
        <v>0</v>
      </c>
      <c r="C4311">
        <v>0</v>
      </c>
      <c r="D4311">
        <v>0</v>
      </c>
      <c r="E4311">
        <v>0</v>
      </c>
      <c r="F4311">
        <v>0</v>
      </c>
      <c r="G4311">
        <v>3333333</v>
      </c>
      <c r="H4311">
        <v>0</v>
      </c>
      <c r="I4311">
        <v>0</v>
      </c>
      <c r="J4311">
        <v>0</v>
      </c>
      <c r="K4311">
        <v>0</v>
      </c>
      <c r="L4311">
        <v>0</v>
      </c>
      <c r="M4311">
        <v>0</v>
      </c>
    </row>
    <row r="4312" spans="2:13" x14ac:dyDescent="0.2">
      <c r="B4312">
        <v>0</v>
      </c>
      <c r="C4312">
        <v>0</v>
      </c>
      <c r="D4312">
        <v>0</v>
      </c>
      <c r="E4312">
        <v>0</v>
      </c>
      <c r="F4312">
        <v>0</v>
      </c>
      <c r="G4312">
        <v>3333333</v>
      </c>
      <c r="H4312">
        <v>0</v>
      </c>
      <c r="I4312">
        <v>0</v>
      </c>
      <c r="J4312">
        <v>0</v>
      </c>
      <c r="K4312">
        <v>0</v>
      </c>
      <c r="L4312">
        <v>0</v>
      </c>
      <c r="M4312">
        <v>0</v>
      </c>
    </row>
    <row r="4313" spans="2:13" x14ac:dyDescent="0.2">
      <c r="B4313">
        <v>0</v>
      </c>
      <c r="C4313">
        <v>0</v>
      </c>
      <c r="D4313">
        <v>0</v>
      </c>
      <c r="E4313">
        <v>0</v>
      </c>
      <c r="F4313">
        <v>0</v>
      </c>
      <c r="G4313">
        <v>3333333</v>
      </c>
      <c r="H4313">
        <v>0</v>
      </c>
      <c r="I4313">
        <v>0</v>
      </c>
      <c r="J4313">
        <v>0</v>
      </c>
      <c r="K4313">
        <v>0</v>
      </c>
      <c r="L4313">
        <v>0</v>
      </c>
      <c r="M4313">
        <v>0</v>
      </c>
    </row>
    <row r="4314" spans="2:13" x14ac:dyDescent="0.2">
      <c r="B4314">
        <v>0</v>
      </c>
      <c r="C4314">
        <v>0</v>
      </c>
      <c r="D4314">
        <v>0</v>
      </c>
      <c r="E4314">
        <v>0</v>
      </c>
      <c r="F4314">
        <v>0</v>
      </c>
      <c r="G4314">
        <v>3333333</v>
      </c>
      <c r="H4314">
        <v>0</v>
      </c>
      <c r="I4314">
        <v>0</v>
      </c>
      <c r="J4314">
        <v>0</v>
      </c>
      <c r="K4314">
        <v>0</v>
      </c>
      <c r="L4314">
        <v>0</v>
      </c>
      <c r="M4314">
        <v>0</v>
      </c>
    </row>
    <row r="4315" spans="2:13" x14ac:dyDescent="0.2">
      <c r="B4315">
        <v>0</v>
      </c>
      <c r="C4315">
        <v>0</v>
      </c>
      <c r="D4315">
        <v>0</v>
      </c>
      <c r="E4315">
        <v>0</v>
      </c>
      <c r="F4315">
        <v>0</v>
      </c>
      <c r="G4315">
        <v>3333333</v>
      </c>
      <c r="H4315">
        <v>0</v>
      </c>
      <c r="I4315">
        <v>0</v>
      </c>
      <c r="J4315">
        <v>0</v>
      </c>
      <c r="K4315">
        <v>0</v>
      </c>
      <c r="L4315">
        <v>0</v>
      </c>
      <c r="M4315">
        <v>0</v>
      </c>
    </row>
    <row r="4316" spans="2:13" x14ac:dyDescent="0.2">
      <c r="B4316">
        <v>0</v>
      </c>
      <c r="C4316">
        <v>0</v>
      </c>
      <c r="D4316">
        <v>0</v>
      </c>
      <c r="E4316">
        <v>0</v>
      </c>
      <c r="F4316">
        <v>0</v>
      </c>
      <c r="G4316">
        <v>3333333</v>
      </c>
      <c r="H4316">
        <v>0</v>
      </c>
      <c r="I4316">
        <v>0</v>
      </c>
      <c r="J4316">
        <v>0</v>
      </c>
      <c r="K4316">
        <v>0</v>
      </c>
      <c r="L4316">
        <v>0</v>
      </c>
      <c r="M4316">
        <v>0</v>
      </c>
    </row>
    <row r="4317" spans="2:13" x14ac:dyDescent="0.2">
      <c r="B4317">
        <v>0</v>
      </c>
      <c r="C4317">
        <v>0</v>
      </c>
      <c r="D4317">
        <v>0</v>
      </c>
      <c r="E4317">
        <v>0</v>
      </c>
      <c r="F4317">
        <v>0</v>
      </c>
      <c r="G4317">
        <v>3333333</v>
      </c>
      <c r="H4317">
        <v>0</v>
      </c>
      <c r="I4317">
        <v>0</v>
      </c>
      <c r="J4317">
        <v>0</v>
      </c>
      <c r="K4317">
        <v>0</v>
      </c>
      <c r="L4317">
        <v>0</v>
      </c>
      <c r="M4317">
        <v>0</v>
      </c>
    </row>
    <row r="4318" spans="2:13" x14ac:dyDescent="0.2">
      <c r="B4318">
        <v>0</v>
      </c>
      <c r="C4318">
        <v>0</v>
      </c>
      <c r="D4318">
        <v>0</v>
      </c>
      <c r="E4318">
        <v>0</v>
      </c>
      <c r="F4318">
        <v>0</v>
      </c>
      <c r="G4318">
        <v>3333333</v>
      </c>
      <c r="H4318">
        <v>0</v>
      </c>
      <c r="I4318">
        <v>0</v>
      </c>
      <c r="J4318">
        <v>0</v>
      </c>
      <c r="K4318">
        <v>0</v>
      </c>
      <c r="L4318">
        <v>0</v>
      </c>
      <c r="M4318">
        <v>0</v>
      </c>
    </row>
    <row r="4319" spans="2:13" x14ac:dyDescent="0.2">
      <c r="B4319">
        <v>0</v>
      </c>
      <c r="C4319">
        <v>0</v>
      </c>
      <c r="D4319">
        <v>0</v>
      </c>
      <c r="E4319">
        <v>0</v>
      </c>
      <c r="F4319">
        <v>0</v>
      </c>
      <c r="G4319">
        <v>3333333</v>
      </c>
      <c r="H4319">
        <v>0</v>
      </c>
      <c r="I4319">
        <v>0</v>
      </c>
      <c r="J4319">
        <v>0</v>
      </c>
      <c r="K4319">
        <v>0</v>
      </c>
      <c r="L4319">
        <v>0</v>
      </c>
      <c r="M4319">
        <v>0</v>
      </c>
    </row>
    <row r="4320" spans="2:13" x14ac:dyDescent="0.2">
      <c r="B4320">
        <v>0</v>
      </c>
      <c r="C4320">
        <v>0</v>
      </c>
      <c r="D4320">
        <v>0</v>
      </c>
      <c r="E4320">
        <v>0</v>
      </c>
      <c r="F4320">
        <v>0</v>
      </c>
      <c r="G4320">
        <v>3333333</v>
      </c>
      <c r="H4320">
        <v>0</v>
      </c>
      <c r="I4320">
        <v>0</v>
      </c>
      <c r="J4320">
        <v>0</v>
      </c>
      <c r="K4320">
        <v>0</v>
      </c>
      <c r="L4320">
        <v>0</v>
      </c>
      <c r="M4320">
        <v>0</v>
      </c>
    </row>
    <row r="4321" spans="2:13" x14ac:dyDescent="0.2">
      <c r="B4321">
        <v>0</v>
      </c>
      <c r="C4321">
        <v>0</v>
      </c>
      <c r="D4321">
        <v>0</v>
      </c>
      <c r="E4321">
        <v>0</v>
      </c>
      <c r="F4321">
        <v>0</v>
      </c>
      <c r="G4321">
        <v>3333333</v>
      </c>
      <c r="H4321">
        <v>0</v>
      </c>
      <c r="I4321">
        <v>0</v>
      </c>
      <c r="J4321">
        <v>0</v>
      </c>
      <c r="K4321">
        <v>0</v>
      </c>
      <c r="L4321">
        <v>0</v>
      </c>
      <c r="M4321">
        <v>0</v>
      </c>
    </row>
    <row r="4322" spans="2:13" x14ac:dyDescent="0.2">
      <c r="B4322">
        <v>0</v>
      </c>
      <c r="C4322">
        <v>0</v>
      </c>
      <c r="D4322">
        <v>0</v>
      </c>
      <c r="E4322">
        <v>0</v>
      </c>
      <c r="F4322">
        <v>0</v>
      </c>
      <c r="G4322">
        <v>3333333</v>
      </c>
      <c r="H4322">
        <v>0</v>
      </c>
      <c r="I4322">
        <v>0</v>
      </c>
      <c r="J4322">
        <v>0</v>
      </c>
      <c r="K4322">
        <v>0</v>
      </c>
      <c r="L4322">
        <v>0</v>
      </c>
      <c r="M4322">
        <v>0</v>
      </c>
    </row>
    <row r="4323" spans="2:13" x14ac:dyDescent="0.2">
      <c r="B4323">
        <v>0</v>
      </c>
      <c r="C4323">
        <v>0</v>
      </c>
      <c r="D4323">
        <v>0</v>
      </c>
      <c r="E4323">
        <v>0</v>
      </c>
      <c r="F4323">
        <v>0</v>
      </c>
      <c r="G4323">
        <v>3333333</v>
      </c>
      <c r="H4323">
        <v>0</v>
      </c>
      <c r="I4323">
        <v>0</v>
      </c>
      <c r="J4323">
        <v>0</v>
      </c>
      <c r="K4323">
        <v>0</v>
      </c>
      <c r="L4323">
        <v>0</v>
      </c>
      <c r="M4323">
        <v>0</v>
      </c>
    </row>
    <row r="4324" spans="2:13" x14ac:dyDescent="0.2">
      <c r="B4324">
        <v>0</v>
      </c>
      <c r="C4324">
        <v>0</v>
      </c>
      <c r="D4324">
        <v>0</v>
      </c>
      <c r="E4324">
        <v>0</v>
      </c>
      <c r="F4324">
        <v>0</v>
      </c>
      <c r="G4324">
        <v>3333333</v>
      </c>
      <c r="H4324">
        <v>0</v>
      </c>
      <c r="I4324">
        <v>0</v>
      </c>
      <c r="J4324">
        <v>0</v>
      </c>
      <c r="K4324">
        <v>0</v>
      </c>
      <c r="L4324">
        <v>0</v>
      </c>
      <c r="M4324">
        <v>0</v>
      </c>
    </row>
    <row r="4325" spans="2:13" x14ac:dyDescent="0.2">
      <c r="B4325">
        <v>0</v>
      </c>
      <c r="C4325">
        <v>0</v>
      </c>
      <c r="D4325">
        <v>0</v>
      </c>
      <c r="E4325">
        <v>0</v>
      </c>
      <c r="F4325">
        <v>0</v>
      </c>
      <c r="G4325">
        <v>3333333</v>
      </c>
      <c r="H4325">
        <v>0</v>
      </c>
      <c r="I4325">
        <v>0</v>
      </c>
      <c r="J4325">
        <v>0</v>
      </c>
      <c r="K4325">
        <v>0</v>
      </c>
      <c r="L4325">
        <v>0</v>
      </c>
      <c r="M4325">
        <v>0</v>
      </c>
    </row>
    <row r="4326" spans="2:13" x14ac:dyDescent="0.2">
      <c r="B4326">
        <v>0</v>
      </c>
      <c r="C4326">
        <v>0</v>
      </c>
      <c r="D4326">
        <v>0</v>
      </c>
      <c r="E4326">
        <v>0</v>
      </c>
      <c r="F4326">
        <v>0</v>
      </c>
      <c r="G4326">
        <v>3333333</v>
      </c>
      <c r="H4326">
        <v>0</v>
      </c>
      <c r="I4326">
        <v>0</v>
      </c>
      <c r="J4326">
        <v>0</v>
      </c>
      <c r="K4326">
        <v>0</v>
      </c>
      <c r="L4326">
        <v>0</v>
      </c>
      <c r="M4326">
        <v>0</v>
      </c>
    </row>
    <row r="4327" spans="2:13" x14ac:dyDescent="0.2">
      <c r="B4327">
        <v>0</v>
      </c>
      <c r="C4327">
        <v>0</v>
      </c>
      <c r="D4327">
        <v>0</v>
      </c>
      <c r="E4327">
        <v>0</v>
      </c>
      <c r="F4327">
        <v>0</v>
      </c>
      <c r="G4327">
        <v>3333333</v>
      </c>
      <c r="H4327">
        <v>0</v>
      </c>
      <c r="I4327">
        <v>0</v>
      </c>
      <c r="J4327">
        <v>0</v>
      </c>
      <c r="K4327">
        <v>0</v>
      </c>
      <c r="L4327">
        <v>0</v>
      </c>
      <c r="M4327">
        <v>0</v>
      </c>
    </row>
    <row r="4328" spans="2:13" x14ac:dyDescent="0.2">
      <c r="B4328">
        <v>0</v>
      </c>
      <c r="C4328">
        <v>0</v>
      </c>
      <c r="D4328">
        <v>0</v>
      </c>
      <c r="E4328">
        <v>0</v>
      </c>
      <c r="F4328">
        <v>0</v>
      </c>
      <c r="G4328">
        <v>3333333</v>
      </c>
      <c r="H4328">
        <v>0</v>
      </c>
      <c r="I4328">
        <v>0</v>
      </c>
      <c r="J4328">
        <v>0</v>
      </c>
      <c r="K4328">
        <v>0</v>
      </c>
      <c r="L4328">
        <v>0</v>
      </c>
      <c r="M4328">
        <v>0</v>
      </c>
    </row>
    <row r="4329" spans="2:13" x14ac:dyDescent="0.2">
      <c r="B4329">
        <v>0</v>
      </c>
      <c r="C4329">
        <v>0</v>
      </c>
      <c r="D4329">
        <v>0</v>
      </c>
      <c r="E4329">
        <v>0</v>
      </c>
      <c r="F4329">
        <v>0</v>
      </c>
      <c r="G4329">
        <v>3333333</v>
      </c>
      <c r="H4329">
        <v>0</v>
      </c>
      <c r="I4329">
        <v>0</v>
      </c>
      <c r="J4329">
        <v>0</v>
      </c>
      <c r="K4329">
        <v>0</v>
      </c>
      <c r="L4329">
        <v>0</v>
      </c>
      <c r="M4329">
        <v>0</v>
      </c>
    </row>
    <row r="4330" spans="2:13" x14ac:dyDescent="0.2">
      <c r="B4330">
        <v>0</v>
      </c>
      <c r="C4330">
        <v>0</v>
      </c>
      <c r="D4330">
        <v>0</v>
      </c>
      <c r="E4330">
        <v>0</v>
      </c>
      <c r="F4330">
        <v>0</v>
      </c>
      <c r="G4330">
        <v>3333333</v>
      </c>
      <c r="H4330">
        <v>0</v>
      </c>
      <c r="I4330">
        <v>0</v>
      </c>
      <c r="J4330">
        <v>0</v>
      </c>
      <c r="K4330">
        <v>0</v>
      </c>
      <c r="L4330">
        <v>0</v>
      </c>
      <c r="M4330">
        <v>0</v>
      </c>
    </row>
    <row r="4331" spans="2:13" x14ac:dyDescent="0.2">
      <c r="B4331">
        <v>0</v>
      </c>
      <c r="C4331">
        <v>0</v>
      </c>
      <c r="D4331">
        <v>0</v>
      </c>
      <c r="E4331">
        <v>0</v>
      </c>
      <c r="F4331">
        <v>0</v>
      </c>
      <c r="G4331">
        <v>3333333</v>
      </c>
      <c r="H4331">
        <v>0</v>
      </c>
      <c r="I4331">
        <v>0</v>
      </c>
      <c r="J4331">
        <v>0</v>
      </c>
      <c r="K4331">
        <v>0</v>
      </c>
      <c r="L4331">
        <v>0</v>
      </c>
      <c r="M4331">
        <v>0</v>
      </c>
    </row>
    <row r="4332" spans="2:13" x14ac:dyDescent="0.2">
      <c r="B4332">
        <v>0</v>
      </c>
      <c r="C4332">
        <v>0</v>
      </c>
      <c r="D4332">
        <v>0</v>
      </c>
      <c r="E4332">
        <v>0</v>
      </c>
      <c r="F4332">
        <v>0</v>
      </c>
      <c r="G4332">
        <v>3333333</v>
      </c>
      <c r="H4332">
        <v>0</v>
      </c>
      <c r="I4332">
        <v>0</v>
      </c>
      <c r="J4332">
        <v>0</v>
      </c>
      <c r="K4332">
        <v>0</v>
      </c>
      <c r="L4332">
        <v>0</v>
      </c>
      <c r="M4332">
        <v>0</v>
      </c>
    </row>
    <row r="4333" spans="2:13" x14ac:dyDescent="0.2">
      <c r="B4333">
        <v>0</v>
      </c>
      <c r="C4333">
        <v>0</v>
      </c>
      <c r="D4333">
        <v>0</v>
      </c>
      <c r="E4333">
        <v>0</v>
      </c>
      <c r="F4333">
        <v>0</v>
      </c>
      <c r="G4333">
        <v>3333333</v>
      </c>
      <c r="H4333">
        <v>0</v>
      </c>
      <c r="I4333">
        <v>0</v>
      </c>
      <c r="J4333">
        <v>0</v>
      </c>
      <c r="K4333">
        <v>0</v>
      </c>
      <c r="L4333">
        <v>0</v>
      </c>
      <c r="M4333">
        <v>0</v>
      </c>
    </row>
    <row r="4334" spans="2:13" x14ac:dyDescent="0.2">
      <c r="B4334">
        <v>0</v>
      </c>
      <c r="C4334">
        <v>0</v>
      </c>
      <c r="D4334">
        <v>0</v>
      </c>
      <c r="E4334">
        <v>0</v>
      </c>
      <c r="F4334">
        <v>0</v>
      </c>
      <c r="G4334">
        <v>3333333</v>
      </c>
      <c r="H4334">
        <v>0</v>
      </c>
      <c r="I4334">
        <v>0</v>
      </c>
      <c r="J4334">
        <v>0</v>
      </c>
      <c r="K4334">
        <v>0</v>
      </c>
      <c r="L4334">
        <v>0</v>
      </c>
      <c r="M4334">
        <v>0</v>
      </c>
    </row>
    <row r="4335" spans="2:13" x14ac:dyDescent="0.2">
      <c r="B4335">
        <v>0</v>
      </c>
      <c r="C4335">
        <v>0</v>
      </c>
      <c r="D4335">
        <v>0</v>
      </c>
      <c r="E4335">
        <v>0</v>
      </c>
      <c r="F4335">
        <v>0</v>
      </c>
      <c r="G4335">
        <v>3333333</v>
      </c>
      <c r="H4335">
        <v>0</v>
      </c>
      <c r="I4335">
        <v>0</v>
      </c>
      <c r="J4335">
        <v>0</v>
      </c>
      <c r="K4335">
        <v>0</v>
      </c>
      <c r="L4335">
        <v>0</v>
      </c>
      <c r="M4335">
        <v>0</v>
      </c>
    </row>
    <row r="4336" spans="2:13" x14ac:dyDescent="0.2">
      <c r="B4336">
        <v>0</v>
      </c>
      <c r="C4336">
        <v>0</v>
      </c>
      <c r="D4336">
        <v>0</v>
      </c>
      <c r="E4336">
        <v>0</v>
      </c>
      <c r="F4336">
        <v>0</v>
      </c>
      <c r="G4336">
        <v>3333333</v>
      </c>
      <c r="H4336">
        <v>0</v>
      </c>
      <c r="I4336">
        <v>0</v>
      </c>
      <c r="J4336">
        <v>0</v>
      </c>
      <c r="K4336">
        <v>0</v>
      </c>
      <c r="L4336">
        <v>0</v>
      </c>
      <c r="M4336">
        <v>0</v>
      </c>
    </row>
    <row r="4337" spans="2:13" x14ac:dyDescent="0.2">
      <c r="B4337">
        <v>0</v>
      </c>
      <c r="C4337">
        <v>0</v>
      </c>
      <c r="D4337">
        <v>0</v>
      </c>
      <c r="E4337">
        <v>0</v>
      </c>
      <c r="F4337">
        <v>0</v>
      </c>
      <c r="G4337">
        <v>3333333</v>
      </c>
      <c r="H4337">
        <v>0</v>
      </c>
      <c r="I4337">
        <v>0</v>
      </c>
      <c r="J4337">
        <v>0</v>
      </c>
      <c r="K4337">
        <v>0</v>
      </c>
      <c r="L4337">
        <v>0</v>
      </c>
      <c r="M4337">
        <v>0</v>
      </c>
    </row>
    <row r="4338" spans="2:13" x14ac:dyDescent="0.2">
      <c r="B4338">
        <v>0</v>
      </c>
      <c r="C4338">
        <v>0</v>
      </c>
      <c r="D4338">
        <v>0</v>
      </c>
      <c r="E4338">
        <v>0</v>
      </c>
      <c r="F4338">
        <v>0</v>
      </c>
      <c r="G4338">
        <v>3333333</v>
      </c>
      <c r="H4338">
        <v>0</v>
      </c>
      <c r="I4338">
        <v>0</v>
      </c>
      <c r="J4338">
        <v>0</v>
      </c>
      <c r="K4338">
        <v>0</v>
      </c>
      <c r="L4338">
        <v>0</v>
      </c>
      <c r="M4338">
        <v>0</v>
      </c>
    </row>
    <row r="4339" spans="2:13" x14ac:dyDescent="0.2">
      <c r="B4339">
        <v>0</v>
      </c>
      <c r="C4339">
        <v>0</v>
      </c>
      <c r="D4339">
        <v>0</v>
      </c>
      <c r="E4339">
        <v>0</v>
      </c>
      <c r="F4339">
        <v>0</v>
      </c>
      <c r="G4339">
        <v>3333333</v>
      </c>
      <c r="H4339">
        <v>0</v>
      </c>
      <c r="I4339">
        <v>0</v>
      </c>
      <c r="J4339">
        <v>0</v>
      </c>
      <c r="K4339">
        <v>0</v>
      </c>
      <c r="L4339">
        <v>0</v>
      </c>
      <c r="M4339">
        <v>0</v>
      </c>
    </row>
    <row r="4340" spans="2:13" x14ac:dyDescent="0.2">
      <c r="B4340">
        <v>0</v>
      </c>
      <c r="C4340">
        <v>0</v>
      </c>
      <c r="D4340">
        <v>0</v>
      </c>
      <c r="E4340">
        <v>0</v>
      </c>
      <c r="F4340">
        <v>0</v>
      </c>
      <c r="G4340">
        <v>3333333</v>
      </c>
      <c r="H4340">
        <v>0</v>
      </c>
      <c r="I4340">
        <v>0</v>
      </c>
      <c r="J4340">
        <v>0</v>
      </c>
      <c r="K4340">
        <v>0</v>
      </c>
      <c r="L4340">
        <v>0</v>
      </c>
      <c r="M4340">
        <v>0</v>
      </c>
    </row>
    <row r="4341" spans="2:13" x14ac:dyDescent="0.2">
      <c r="B4341">
        <v>0</v>
      </c>
      <c r="C4341">
        <v>0</v>
      </c>
      <c r="D4341">
        <v>0</v>
      </c>
      <c r="E4341">
        <v>0</v>
      </c>
      <c r="F4341">
        <v>0</v>
      </c>
      <c r="G4341">
        <v>3333333</v>
      </c>
      <c r="H4341">
        <v>0</v>
      </c>
      <c r="I4341">
        <v>0</v>
      </c>
      <c r="J4341">
        <v>0</v>
      </c>
      <c r="K4341">
        <v>0</v>
      </c>
      <c r="L4341">
        <v>0</v>
      </c>
      <c r="M4341">
        <v>0</v>
      </c>
    </row>
    <row r="4342" spans="2:13" x14ac:dyDescent="0.2">
      <c r="B4342">
        <v>0</v>
      </c>
      <c r="C4342">
        <v>0</v>
      </c>
      <c r="D4342">
        <v>0</v>
      </c>
      <c r="E4342">
        <v>0</v>
      </c>
      <c r="F4342">
        <v>0</v>
      </c>
      <c r="G4342">
        <v>3333333</v>
      </c>
      <c r="H4342">
        <v>0</v>
      </c>
      <c r="I4342">
        <v>0</v>
      </c>
      <c r="J4342">
        <v>0</v>
      </c>
      <c r="K4342">
        <v>0</v>
      </c>
      <c r="L4342">
        <v>0</v>
      </c>
      <c r="M4342">
        <v>0</v>
      </c>
    </row>
    <row r="4343" spans="2:13" x14ac:dyDescent="0.2">
      <c r="B4343">
        <v>0</v>
      </c>
      <c r="C4343">
        <v>0</v>
      </c>
      <c r="D4343">
        <v>0</v>
      </c>
      <c r="E4343">
        <v>0</v>
      </c>
      <c r="F4343">
        <v>0</v>
      </c>
      <c r="G4343">
        <v>3333333</v>
      </c>
      <c r="H4343">
        <v>0</v>
      </c>
      <c r="I4343">
        <v>0</v>
      </c>
      <c r="J4343">
        <v>0</v>
      </c>
      <c r="K4343">
        <v>0</v>
      </c>
      <c r="L4343">
        <v>0</v>
      </c>
      <c r="M4343">
        <v>0</v>
      </c>
    </row>
    <row r="4344" spans="2:13" x14ac:dyDescent="0.2">
      <c r="B4344">
        <v>0</v>
      </c>
      <c r="C4344">
        <v>0</v>
      </c>
      <c r="D4344">
        <v>0</v>
      </c>
      <c r="E4344">
        <v>0</v>
      </c>
      <c r="F4344">
        <v>0</v>
      </c>
      <c r="G4344">
        <v>3333333</v>
      </c>
      <c r="H4344">
        <v>0</v>
      </c>
      <c r="I4344">
        <v>0</v>
      </c>
      <c r="J4344">
        <v>0</v>
      </c>
      <c r="K4344">
        <v>0</v>
      </c>
      <c r="L4344">
        <v>0</v>
      </c>
      <c r="M4344">
        <v>0</v>
      </c>
    </row>
    <row r="4345" spans="2:13" x14ac:dyDescent="0.2">
      <c r="B4345">
        <v>0</v>
      </c>
      <c r="C4345">
        <v>0</v>
      </c>
      <c r="D4345">
        <v>0</v>
      </c>
      <c r="E4345">
        <v>0</v>
      </c>
      <c r="F4345">
        <v>0</v>
      </c>
      <c r="G4345">
        <v>3333333</v>
      </c>
      <c r="H4345">
        <v>0</v>
      </c>
      <c r="I4345">
        <v>0</v>
      </c>
      <c r="J4345">
        <v>0</v>
      </c>
      <c r="K4345">
        <v>0</v>
      </c>
      <c r="L4345">
        <v>0</v>
      </c>
      <c r="M4345">
        <v>0</v>
      </c>
    </row>
    <row r="4346" spans="2:13" x14ac:dyDescent="0.2">
      <c r="B4346">
        <v>0</v>
      </c>
      <c r="C4346">
        <v>0</v>
      </c>
      <c r="D4346">
        <v>0</v>
      </c>
      <c r="E4346">
        <v>0</v>
      </c>
      <c r="F4346">
        <v>0</v>
      </c>
      <c r="G4346">
        <v>3333333</v>
      </c>
      <c r="H4346">
        <v>0</v>
      </c>
      <c r="I4346">
        <v>0</v>
      </c>
      <c r="J4346">
        <v>0</v>
      </c>
      <c r="K4346">
        <v>0</v>
      </c>
      <c r="L4346">
        <v>0</v>
      </c>
      <c r="M4346">
        <v>0</v>
      </c>
    </row>
    <row r="4347" spans="2:13" x14ac:dyDescent="0.2">
      <c r="B4347">
        <v>0</v>
      </c>
      <c r="C4347">
        <v>0</v>
      </c>
      <c r="D4347">
        <v>0</v>
      </c>
      <c r="E4347">
        <v>0</v>
      </c>
      <c r="F4347">
        <v>0</v>
      </c>
      <c r="G4347">
        <v>3333333</v>
      </c>
      <c r="H4347">
        <v>0</v>
      </c>
      <c r="I4347">
        <v>0</v>
      </c>
      <c r="J4347">
        <v>0</v>
      </c>
      <c r="K4347">
        <v>0</v>
      </c>
      <c r="L4347">
        <v>0</v>
      </c>
      <c r="M4347">
        <v>0</v>
      </c>
    </row>
    <row r="4348" spans="2:13" x14ac:dyDescent="0.2">
      <c r="B4348">
        <v>0</v>
      </c>
      <c r="C4348">
        <v>0</v>
      </c>
      <c r="D4348">
        <v>0</v>
      </c>
      <c r="E4348">
        <v>0</v>
      </c>
      <c r="F4348">
        <v>0</v>
      </c>
      <c r="G4348">
        <v>3333333</v>
      </c>
      <c r="H4348">
        <v>0</v>
      </c>
      <c r="I4348">
        <v>0</v>
      </c>
      <c r="J4348">
        <v>0</v>
      </c>
      <c r="K4348">
        <v>0</v>
      </c>
      <c r="L4348">
        <v>0</v>
      </c>
      <c r="M4348">
        <v>0</v>
      </c>
    </row>
    <row r="4349" spans="2:13" x14ac:dyDescent="0.2">
      <c r="B4349">
        <v>0</v>
      </c>
      <c r="C4349">
        <v>0</v>
      </c>
      <c r="D4349">
        <v>0</v>
      </c>
      <c r="E4349">
        <v>0</v>
      </c>
      <c r="F4349">
        <v>0</v>
      </c>
      <c r="G4349">
        <v>3333333</v>
      </c>
      <c r="H4349">
        <v>0</v>
      </c>
      <c r="I4349">
        <v>0</v>
      </c>
      <c r="J4349">
        <v>0</v>
      </c>
      <c r="K4349">
        <v>0</v>
      </c>
      <c r="L4349">
        <v>0</v>
      </c>
      <c r="M4349">
        <v>0</v>
      </c>
    </row>
    <row r="4350" spans="2:13" x14ac:dyDescent="0.2">
      <c r="B4350">
        <v>0</v>
      </c>
      <c r="C4350">
        <v>0</v>
      </c>
      <c r="D4350">
        <v>0</v>
      </c>
      <c r="E4350">
        <v>0</v>
      </c>
      <c r="F4350">
        <v>0</v>
      </c>
      <c r="G4350">
        <v>3333333</v>
      </c>
      <c r="H4350">
        <v>0</v>
      </c>
      <c r="I4350">
        <v>0</v>
      </c>
      <c r="J4350">
        <v>0</v>
      </c>
      <c r="K4350">
        <v>0</v>
      </c>
      <c r="L4350">
        <v>0</v>
      </c>
      <c r="M4350">
        <v>0</v>
      </c>
    </row>
    <row r="4351" spans="2:13" x14ac:dyDescent="0.2">
      <c r="B4351">
        <v>0</v>
      </c>
      <c r="C4351">
        <v>0</v>
      </c>
      <c r="D4351">
        <v>0</v>
      </c>
      <c r="E4351">
        <v>0</v>
      </c>
      <c r="F4351">
        <v>0</v>
      </c>
      <c r="G4351">
        <v>3333333</v>
      </c>
      <c r="H4351">
        <v>0</v>
      </c>
      <c r="I4351">
        <v>0</v>
      </c>
      <c r="J4351">
        <v>0</v>
      </c>
      <c r="K4351">
        <v>0</v>
      </c>
      <c r="L4351">
        <v>0</v>
      </c>
      <c r="M4351">
        <v>0</v>
      </c>
    </row>
    <row r="4352" spans="2:13" x14ac:dyDescent="0.2">
      <c r="B4352">
        <v>0</v>
      </c>
      <c r="C4352">
        <v>0</v>
      </c>
      <c r="D4352">
        <v>0</v>
      </c>
      <c r="E4352">
        <v>0</v>
      </c>
      <c r="F4352">
        <v>0</v>
      </c>
      <c r="G4352">
        <v>3333333</v>
      </c>
      <c r="H4352">
        <v>0</v>
      </c>
      <c r="I4352">
        <v>0</v>
      </c>
      <c r="J4352">
        <v>0</v>
      </c>
      <c r="K4352">
        <v>0</v>
      </c>
      <c r="L4352">
        <v>0</v>
      </c>
      <c r="M4352">
        <v>0</v>
      </c>
    </row>
    <row r="4353" spans="2:13" x14ac:dyDescent="0.2">
      <c r="B4353">
        <v>0</v>
      </c>
      <c r="C4353">
        <v>0</v>
      </c>
      <c r="D4353">
        <v>0</v>
      </c>
      <c r="E4353">
        <v>0</v>
      </c>
      <c r="F4353">
        <v>0</v>
      </c>
      <c r="G4353">
        <v>3333333</v>
      </c>
      <c r="H4353">
        <v>0</v>
      </c>
      <c r="I4353">
        <v>0</v>
      </c>
      <c r="J4353">
        <v>0</v>
      </c>
      <c r="K4353">
        <v>0</v>
      </c>
      <c r="L4353">
        <v>0</v>
      </c>
      <c r="M4353">
        <v>0</v>
      </c>
    </row>
    <row r="4354" spans="2:13" x14ac:dyDescent="0.2">
      <c r="B4354">
        <v>0</v>
      </c>
      <c r="C4354">
        <v>0</v>
      </c>
      <c r="D4354">
        <v>0</v>
      </c>
      <c r="E4354">
        <v>0</v>
      </c>
      <c r="F4354">
        <v>0</v>
      </c>
      <c r="G4354">
        <v>3333333</v>
      </c>
      <c r="H4354">
        <v>0</v>
      </c>
      <c r="I4354">
        <v>0</v>
      </c>
      <c r="J4354">
        <v>0</v>
      </c>
      <c r="K4354">
        <v>0</v>
      </c>
      <c r="L4354">
        <v>0</v>
      </c>
      <c r="M4354">
        <v>0</v>
      </c>
    </row>
    <row r="4355" spans="2:13" x14ac:dyDescent="0.2">
      <c r="B4355">
        <v>0</v>
      </c>
      <c r="C4355">
        <v>0</v>
      </c>
      <c r="D4355">
        <v>0</v>
      </c>
      <c r="E4355">
        <v>0</v>
      </c>
      <c r="F4355">
        <v>0</v>
      </c>
      <c r="G4355">
        <v>3333333</v>
      </c>
      <c r="H4355">
        <v>0</v>
      </c>
      <c r="I4355">
        <v>0</v>
      </c>
      <c r="J4355">
        <v>0</v>
      </c>
      <c r="K4355">
        <v>0</v>
      </c>
      <c r="L4355">
        <v>0</v>
      </c>
      <c r="M4355">
        <v>0</v>
      </c>
    </row>
    <row r="4356" spans="2:13" x14ac:dyDescent="0.2">
      <c r="B4356">
        <v>0</v>
      </c>
      <c r="C4356">
        <v>0</v>
      </c>
      <c r="D4356">
        <v>0</v>
      </c>
      <c r="E4356">
        <v>0</v>
      </c>
      <c r="F4356">
        <v>0</v>
      </c>
      <c r="G4356">
        <v>3333333</v>
      </c>
      <c r="H4356">
        <v>0</v>
      </c>
      <c r="I4356">
        <v>0</v>
      </c>
      <c r="J4356">
        <v>0</v>
      </c>
      <c r="K4356">
        <v>0</v>
      </c>
      <c r="L4356">
        <v>0</v>
      </c>
      <c r="M4356">
        <v>0</v>
      </c>
    </row>
    <row r="4357" spans="2:13" x14ac:dyDescent="0.2">
      <c r="B4357">
        <v>0</v>
      </c>
      <c r="C4357">
        <v>0</v>
      </c>
      <c r="D4357">
        <v>0</v>
      </c>
      <c r="E4357">
        <v>0</v>
      </c>
      <c r="F4357">
        <v>0</v>
      </c>
      <c r="G4357">
        <v>3333333</v>
      </c>
      <c r="H4357">
        <v>0</v>
      </c>
      <c r="I4357">
        <v>0</v>
      </c>
      <c r="J4357">
        <v>0</v>
      </c>
      <c r="K4357">
        <v>0</v>
      </c>
      <c r="L4357">
        <v>0</v>
      </c>
      <c r="M4357">
        <v>0</v>
      </c>
    </row>
    <row r="4358" spans="2:13" x14ac:dyDescent="0.2">
      <c r="B4358">
        <v>0</v>
      </c>
      <c r="C4358">
        <v>0</v>
      </c>
      <c r="D4358">
        <v>0</v>
      </c>
      <c r="E4358">
        <v>0</v>
      </c>
      <c r="F4358">
        <v>0</v>
      </c>
      <c r="G4358">
        <v>3333333</v>
      </c>
      <c r="H4358">
        <v>0</v>
      </c>
      <c r="I4358">
        <v>0</v>
      </c>
      <c r="J4358">
        <v>0</v>
      </c>
      <c r="K4358">
        <v>0</v>
      </c>
      <c r="L4358">
        <v>0</v>
      </c>
      <c r="M4358">
        <v>0</v>
      </c>
    </row>
    <row r="4359" spans="2:13" x14ac:dyDescent="0.2">
      <c r="B4359">
        <v>0</v>
      </c>
      <c r="C4359">
        <v>0</v>
      </c>
      <c r="D4359">
        <v>0</v>
      </c>
      <c r="E4359">
        <v>0</v>
      </c>
      <c r="F4359">
        <v>0</v>
      </c>
      <c r="G4359">
        <v>3333333</v>
      </c>
      <c r="H4359">
        <v>0</v>
      </c>
      <c r="I4359">
        <v>0</v>
      </c>
      <c r="J4359">
        <v>0</v>
      </c>
      <c r="K4359">
        <v>0</v>
      </c>
      <c r="L4359">
        <v>0</v>
      </c>
      <c r="M4359">
        <v>0</v>
      </c>
    </row>
    <row r="4360" spans="2:13" x14ac:dyDescent="0.2">
      <c r="B4360">
        <v>0</v>
      </c>
      <c r="C4360">
        <v>0</v>
      </c>
      <c r="D4360">
        <v>0</v>
      </c>
      <c r="E4360">
        <v>0</v>
      </c>
      <c r="F4360">
        <v>0</v>
      </c>
      <c r="G4360">
        <v>3333333</v>
      </c>
      <c r="H4360">
        <v>0</v>
      </c>
      <c r="I4360">
        <v>0</v>
      </c>
      <c r="J4360">
        <v>0</v>
      </c>
      <c r="K4360">
        <v>0</v>
      </c>
      <c r="L4360">
        <v>0</v>
      </c>
      <c r="M4360">
        <v>0</v>
      </c>
    </row>
    <row r="4361" spans="2:13" x14ac:dyDescent="0.2">
      <c r="B4361">
        <v>0</v>
      </c>
      <c r="C4361">
        <v>0</v>
      </c>
      <c r="D4361">
        <v>0</v>
      </c>
      <c r="E4361">
        <v>0</v>
      </c>
      <c r="F4361">
        <v>0</v>
      </c>
      <c r="G4361">
        <v>3333333</v>
      </c>
      <c r="H4361">
        <v>0</v>
      </c>
      <c r="I4361">
        <v>0</v>
      </c>
      <c r="J4361">
        <v>0</v>
      </c>
      <c r="K4361">
        <v>0</v>
      </c>
      <c r="L4361">
        <v>0</v>
      </c>
      <c r="M4361">
        <v>0</v>
      </c>
    </row>
    <row r="4362" spans="2:13" x14ac:dyDescent="0.2">
      <c r="B4362">
        <v>0</v>
      </c>
      <c r="C4362">
        <v>0</v>
      </c>
      <c r="D4362">
        <v>0</v>
      </c>
      <c r="E4362">
        <v>0</v>
      </c>
      <c r="F4362">
        <v>0</v>
      </c>
      <c r="G4362">
        <v>3333333</v>
      </c>
      <c r="H4362">
        <v>0</v>
      </c>
      <c r="I4362">
        <v>0</v>
      </c>
      <c r="J4362">
        <v>0</v>
      </c>
      <c r="K4362">
        <v>0</v>
      </c>
      <c r="L4362">
        <v>0</v>
      </c>
      <c r="M4362">
        <v>0</v>
      </c>
    </row>
    <row r="4363" spans="2:13" x14ac:dyDescent="0.2">
      <c r="B4363">
        <v>0</v>
      </c>
      <c r="C4363">
        <v>0</v>
      </c>
      <c r="D4363">
        <v>0</v>
      </c>
      <c r="E4363">
        <v>0</v>
      </c>
      <c r="F4363">
        <v>0</v>
      </c>
      <c r="G4363">
        <v>3333333</v>
      </c>
      <c r="H4363">
        <v>0</v>
      </c>
      <c r="I4363">
        <v>0</v>
      </c>
      <c r="J4363">
        <v>0</v>
      </c>
      <c r="K4363">
        <v>0</v>
      </c>
      <c r="L4363">
        <v>0</v>
      </c>
      <c r="M4363">
        <v>0</v>
      </c>
    </row>
    <row r="4364" spans="2:13" x14ac:dyDescent="0.2">
      <c r="B4364">
        <v>0</v>
      </c>
      <c r="C4364">
        <v>0</v>
      </c>
      <c r="D4364">
        <v>0</v>
      </c>
      <c r="E4364">
        <v>0</v>
      </c>
      <c r="F4364">
        <v>0</v>
      </c>
      <c r="G4364">
        <v>3333333</v>
      </c>
      <c r="H4364">
        <v>0</v>
      </c>
      <c r="I4364">
        <v>0</v>
      </c>
      <c r="J4364">
        <v>0</v>
      </c>
      <c r="K4364">
        <v>0</v>
      </c>
      <c r="L4364">
        <v>0</v>
      </c>
      <c r="M4364">
        <v>0</v>
      </c>
    </row>
    <row r="4365" spans="2:13" x14ac:dyDescent="0.2">
      <c r="B4365">
        <v>0</v>
      </c>
      <c r="C4365">
        <v>0</v>
      </c>
      <c r="D4365">
        <v>0</v>
      </c>
      <c r="E4365">
        <v>0</v>
      </c>
      <c r="F4365">
        <v>0</v>
      </c>
      <c r="G4365">
        <v>3333333</v>
      </c>
      <c r="H4365">
        <v>0</v>
      </c>
      <c r="I4365">
        <v>0</v>
      </c>
      <c r="J4365">
        <v>0</v>
      </c>
      <c r="K4365">
        <v>0</v>
      </c>
      <c r="L4365">
        <v>0</v>
      </c>
      <c r="M4365">
        <v>0</v>
      </c>
    </row>
    <row r="4366" spans="2:13" x14ac:dyDescent="0.2">
      <c r="B4366">
        <v>0</v>
      </c>
      <c r="C4366">
        <v>0</v>
      </c>
      <c r="D4366">
        <v>0</v>
      </c>
      <c r="E4366">
        <v>0</v>
      </c>
      <c r="F4366">
        <v>0</v>
      </c>
      <c r="G4366">
        <v>3333333</v>
      </c>
      <c r="H4366">
        <v>0</v>
      </c>
      <c r="I4366">
        <v>0</v>
      </c>
      <c r="J4366">
        <v>0</v>
      </c>
      <c r="K4366">
        <v>0</v>
      </c>
      <c r="L4366">
        <v>0</v>
      </c>
      <c r="M4366">
        <v>0</v>
      </c>
    </row>
    <row r="4367" spans="2:13" x14ac:dyDescent="0.2">
      <c r="B4367">
        <v>0</v>
      </c>
      <c r="C4367">
        <v>0</v>
      </c>
      <c r="D4367">
        <v>0</v>
      </c>
      <c r="E4367">
        <v>0</v>
      </c>
      <c r="F4367">
        <v>0</v>
      </c>
      <c r="G4367">
        <v>3333333</v>
      </c>
      <c r="H4367">
        <v>0</v>
      </c>
      <c r="I4367">
        <v>0</v>
      </c>
      <c r="J4367">
        <v>0</v>
      </c>
      <c r="K4367">
        <v>0</v>
      </c>
      <c r="L4367">
        <v>0</v>
      </c>
      <c r="M4367">
        <v>0</v>
      </c>
    </row>
    <row r="4368" spans="2:13" x14ac:dyDescent="0.2">
      <c r="B4368">
        <v>0</v>
      </c>
      <c r="C4368">
        <v>0</v>
      </c>
      <c r="D4368">
        <v>0</v>
      </c>
      <c r="E4368">
        <v>0</v>
      </c>
      <c r="F4368">
        <v>0</v>
      </c>
      <c r="G4368">
        <v>3333333</v>
      </c>
      <c r="H4368">
        <v>0</v>
      </c>
      <c r="I4368">
        <v>0</v>
      </c>
      <c r="J4368">
        <v>0</v>
      </c>
      <c r="K4368">
        <v>0</v>
      </c>
      <c r="L4368">
        <v>0</v>
      </c>
      <c r="M4368">
        <v>0</v>
      </c>
    </row>
    <row r="4369" spans="2:13" x14ac:dyDescent="0.2">
      <c r="B4369">
        <v>0</v>
      </c>
      <c r="C4369">
        <v>0</v>
      </c>
      <c r="D4369">
        <v>0</v>
      </c>
      <c r="E4369">
        <v>0</v>
      </c>
      <c r="F4369">
        <v>0</v>
      </c>
      <c r="G4369">
        <v>3333333</v>
      </c>
      <c r="H4369">
        <v>0</v>
      </c>
      <c r="I4369">
        <v>0</v>
      </c>
      <c r="J4369">
        <v>0</v>
      </c>
      <c r="K4369">
        <v>0</v>
      </c>
      <c r="L4369">
        <v>0</v>
      </c>
      <c r="M4369">
        <v>0</v>
      </c>
    </row>
    <row r="4370" spans="2:13" x14ac:dyDescent="0.2">
      <c r="B4370">
        <v>0</v>
      </c>
      <c r="C4370">
        <v>0</v>
      </c>
      <c r="D4370">
        <v>0</v>
      </c>
      <c r="E4370">
        <v>0</v>
      </c>
      <c r="F4370">
        <v>0</v>
      </c>
      <c r="G4370">
        <v>3333333</v>
      </c>
      <c r="H4370">
        <v>0</v>
      </c>
      <c r="I4370">
        <v>0</v>
      </c>
      <c r="J4370">
        <v>0</v>
      </c>
      <c r="K4370">
        <v>0</v>
      </c>
      <c r="L4370">
        <v>0</v>
      </c>
      <c r="M4370">
        <v>0</v>
      </c>
    </row>
    <row r="4371" spans="2:13" x14ac:dyDescent="0.2">
      <c r="B4371">
        <v>0</v>
      </c>
      <c r="C4371">
        <v>0</v>
      </c>
      <c r="D4371">
        <v>0</v>
      </c>
      <c r="E4371">
        <v>0</v>
      </c>
      <c r="F4371">
        <v>0</v>
      </c>
      <c r="G4371">
        <v>3333333</v>
      </c>
      <c r="H4371">
        <v>0</v>
      </c>
      <c r="I4371">
        <v>0</v>
      </c>
      <c r="J4371">
        <v>0</v>
      </c>
      <c r="K4371">
        <v>0</v>
      </c>
      <c r="L4371">
        <v>0</v>
      </c>
      <c r="M4371">
        <v>0</v>
      </c>
    </row>
    <row r="4372" spans="2:13" x14ac:dyDescent="0.2">
      <c r="B4372">
        <v>0</v>
      </c>
      <c r="C4372">
        <v>0</v>
      </c>
      <c r="D4372">
        <v>0</v>
      </c>
      <c r="E4372">
        <v>0</v>
      </c>
      <c r="F4372">
        <v>0</v>
      </c>
      <c r="G4372">
        <v>3333333</v>
      </c>
      <c r="H4372">
        <v>0</v>
      </c>
      <c r="I4372">
        <v>0</v>
      </c>
      <c r="J4372">
        <v>0</v>
      </c>
      <c r="K4372">
        <v>0</v>
      </c>
      <c r="L4372">
        <v>0</v>
      </c>
      <c r="M4372">
        <v>0</v>
      </c>
    </row>
    <row r="4373" spans="2:13" x14ac:dyDescent="0.2">
      <c r="B4373">
        <v>0</v>
      </c>
      <c r="C4373">
        <v>0</v>
      </c>
      <c r="D4373">
        <v>0</v>
      </c>
      <c r="E4373">
        <v>0</v>
      </c>
      <c r="F4373">
        <v>0</v>
      </c>
      <c r="G4373">
        <v>3333333</v>
      </c>
      <c r="H4373">
        <v>0</v>
      </c>
      <c r="I4373">
        <v>0</v>
      </c>
      <c r="J4373">
        <v>0</v>
      </c>
      <c r="K4373">
        <v>0</v>
      </c>
      <c r="L4373">
        <v>0</v>
      </c>
      <c r="M4373">
        <v>0</v>
      </c>
    </row>
    <row r="4374" spans="2:13" x14ac:dyDescent="0.2">
      <c r="B4374">
        <v>0</v>
      </c>
      <c r="C4374">
        <v>0</v>
      </c>
      <c r="D4374">
        <v>0</v>
      </c>
      <c r="E4374">
        <v>0</v>
      </c>
      <c r="F4374">
        <v>0</v>
      </c>
      <c r="G4374">
        <v>3333333</v>
      </c>
      <c r="H4374">
        <v>0</v>
      </c>
      <c r="I4374">
        <v>0</v>
      </c>
      <c r="J4374">
        <v>0</v>
      </c>
      <c r="K4374">
        <v>0</v>
      </c>
      <c r="L4374">
        <v>0</v>
      </c>
      <c r="M4374">
        <v>0</v>
      </c>
    </row>
    <row r="4375" spans="2:13" x14ac:dyDescent="0.2">
      <c r="B4375">
        <v>0</v>
      </c>
      <c r="C4375">
        <v>0</v>
      </c>
      <c r="D4375">
        <v>0</v>
      </c>
      <c r="E4375">
        <v>0</v>
      </c>
      <c r="F4375">
        <v>0</v>
      </c>
      <c r="G4375">
        <v>3333333</v>
      </c>
      <c r="H4375">
        <v>0</v>
      </c>
      <c r="I4375">
        <v>0</v>
      </c>
      <c r="J4375">
        <v>0</v>
      </c>
      <c r="K4375">
        <v>0</v>
      </c>
      <c r="L4375">
        <v>0</v>
      </c>
      <c r="M4375">
        <v>0</v>
      </c>
    </row>
    <row r="4376" spans="2:13" x14ac:dyDescent="0.2">
      <c r="B4376">
        <v>0</v>
      </c>
      <c r="C4376">
        <v>0</v>
      </c>
      <c r="D4376">
        <v>0</v>
      </c>
      <c r="E4376">
        <v>0</v>
      </c>
      <c r="F4376">
        <v>0</v>
      </c>
      <c r="G4376">
        <v>3333333</v>
      </c>
      <c r="H4376">
        <v>0</v>
      </c>
      <c r="I4376">
        <v>0</v>
      </c>
      <c r="J4376">
        <v>0</v>
      </c>
      <c r="K4376">
        <v>0</v>
      </c>
      <c r="L4376">
        <v>0</v>
      </c>
      <c r="M4376">
        <v>0</v>
      </c>
    </row>
    <row r="4377" spans="2:13" x14ac:dyDescent="0.2">
      <c r="B4377">
        <v>0</v>
      </c>
      <c r="C4377">
        <v>0</v>
      </c>
      <c r="D4377">
        <v>0</v>
      </c>
      <c r="E4377">
        <v>0</v>
      </c>
      <c r="F4377">
        <v>0</v>
      </c>
      <c r="G4377">
        <v>3333333</v>
      </c>
      <c r="H4377">
        <v>0</v>
      </c>
      <c r="I4377">
        <v>0</v>
      </c>
      <c r="J4377">
        <v>0</v>
      </c>
      <c r="K4377">
        <v>0</v>
      </c>
      <c r="L4377">
        <v>0</v>
      </c>
      <c r="M4377">
        <v>0</v>
      </c>
    </row>
    <row r="4378" spans="2:13" x14ac:dyDescent="0.2">
      <c r="B4378">
        <v>0</v>
      </c>
      <c r="C4378">
        <v>0</v>
      </c>
      <c r="D4378">
        <v>0</v>
      </c>
      <c r="E4378">
        <v>0</v>
      </c>
      <c r="F4378">
        <v>0</v>
      </c>
      <c r="G4378">
        <v>3333333</v>
      </c>
      <c r="H4378">
        <v>0</v>
      </c>
      <c r="I4378">
        <v>0</v>
      </c>
      <c r="J4378">
        <v>0</v>
      </c>
      <c r="K4378">
        <v>0</v>
      </c>
      <c r="L4378">
        <v>0</v>
      </c>
      <c r="M4378">
        <v>0</v>
      </c>
    </row>
    <row r="4379" spans="2:13" x14ac:dyDescent="0.2">
      <c r="B4379">
        <v>0</v>
      </c>
      <c r="C4379">
        <v>0</v>
      </c>
      <c r="D4379">
        <v>0</v>
      </c>
      <c r="E4379">
        <v>0</v>
      </c>
      <c r="F4379">
        <v>0</v>
      </c>
      <c r="G4379">
        <v>3333333</v>
      </c>
      <c r="H4379">
        <v>0</v>
      </c>
      <c r="I4379">
        <v>0</v>
      </c>
      <c r="J4379">
        <v>0</v>
      </c>
      <c r="K4379">
        <v>0</v>
      </c>
      <c r="L4379">
        <v>0</v>
      </c>
      <c r="M4379">
        <v>0</v>
      </c>
    </row>
    <row r="4380" spans="2:13" x14ac:dyDescent="0.2">
      <c r="B4380">
        <v>0</v>
      </c>
      <c r="C4380">
        <v>0</v>
      </c>
      <c r="D4380">
        <v>0</v>
      </c>
      <c r="E4380">
        <v>0</v>
      </c>
      <c r="F4380">
        <v>0</v>
      </c>
      <c r="G4380">
        <v>3333333</v>
      </c>
      <c r="H4380">
        <v>0</v>
      </c>
      <c r="I4380">
        <v>0</v>
      </c>
      <c r="J4380">
        <v>0</v>
      </c>
      <c r="K4380">
        <v>0</v>
      </c>
      <c r="L4380">
        <v>0</v>
      </c>
      <c r="M4380">
        <v>0</v>
      </c>
    </row>
    <row r="4381" spans="2:13" x14ac:dyDescent="0.2">
      <c r="B4381">
        <v>0</v>
      </c>
      <c r="C4381">
        <v>0</v>
      </c>
      <c r="D4381">
        <v>0</v>
      </c>
      <c r="E4381">
        <v>0</v>
      </c>
      <c r="F4381">
        <v>0</v>
      </c>
      <c r="G4381">
        <v>3333333</v>
      </c>
      <c r="H4381">
        <v>0</v>
      </c>
      <c r="I4381">
        <v>0</v>
      </c>
      <c r="J4381">
        <v>0</v>
      </c>
      <c r="K4381">
        <v>0</v>
      </c>
      <c r="L4381">
        <v>0</v>
      </c>
      <c r="M4381">
        <v>0</v>
      </c>
    </row>
    <row r="4382" spans="2:13" x14ac:dyDescent="0.2">
      <c r="B4382">
        <v>0</v>
      </c>
      <c r="C4382">
        <v>0</v>
      </c>
      <c r="D4382">
        <v>0</v>
      </c>
      <c r="E4382">
        <v>0</v>
      </c>
      <c r="F4382">
        <v>0</v>
      </c>
      <c r="G4382">
        <v>3333333</v>
      </c>
      <c r="H4382">
        <v>0</v>
      </c>
      <c r="I4382">
        <v>0</v>
      </c>
      <c r="J4382">
        <v>0</v>
      </c>
      <c r="K4382">
        <v>0</v>
      </c>
      <c r="L4382">
        <v>0</v>
      </c>
      <c r="M4382">
        <v>0</v>
      </c>
    </row>
    <row r="4383" spans="2:13" x14ac:dyDescent="0.2">
      <c r="B4383">
        <v>0</v>
      </c>
      <c r="C4383">
        <v>0</v>
      </c>
      <c r="D4383">
        <v>0</v>
      </c>
      <c r="E4383">
        <v>0</v>
      </c>
      <c r="F4383">
        <v>0</v>
      </c>
      <c r="G4383">
        <v>3333333</v>
      </c>
      <c r="H4383">
        <v>0</v>
      </c>
      <c r="I4383">
        <v>0</v>
      </c>
      <c r="J4383">
        <v>0</v>
      </c>
      <c r="K4383">
        <v>0</v>
      </c>
      <c r="L4383">
        <v>0</v>
      </c>
      <c r="M4383">
        <v>0</v>
      </c>
    </row>
    <row r="4384" spans="2:13" x14ac:dyDescent="0.2">
      <c r="B4384">
        <v>0</v>
      </c>
      <c r="C4384">
        <v>0</v>
      </c>
      <c r="D4384">
        <v>0</v>
      </c>
      <c r="E4384">
        <v>0</v>
      </c>
      <c r="F4384">
        <v>0</v>
      </c>
      <c r="G4384">
        <v>3333333</v>
      </c>
      <c r="H4384">
        <v>0</v>
      </c>
      <c r="I4384">
        <v>0</v>
      </c>
      <c r="J4384">
        <v>0</v>
      </c>
      <c r="K4384">
        <v>0</v>
      </c>
      <c r="L4384">
        <v>0</v>
      </c>
      <c r="M4384">
        <v>0</v>
      </c>
    </row>
    <row r="4385" spans="2:13" x14ac:dyDescent="0.2">
      <c r="B4385">
        <v>0</v>
      </c>
      <c r="C4385">
        <v>0</v>
      </c>
      <c r="D4385">
        <v>0</v>
      </c>
      <c r="E4385">
        <v>0</v>
      </c>
      <c r="F4385">
        <v>0</v>
      </c>
      <c r="G4385">
        <v>3333333</v>
      </c>
      <c r="H4385">
        <v>0</v>
      </c>
      <c r="I4385">
        <v>0</v>
      </c>
      <c r="J4385">
        <v>0</v>
      </c>
      <c r="K4385">
        <v>0</v>
      </c>
      <c r="L4385">
        <v>0</v>
      </c>
      <c r="M4385">
        <v>0</v>
      </c>
    </row>
    <row r="4386" spans="2:13" x14ac:dyDescent="0.2">
      <c r="B4386">
        <v>0</v>
      </c>
      <c r="C4386">
        <v>0</v>
      </c>
      <c r="D4386">
        <v>0</v>
      </c>
      <c r="E4386">
        <v>0</v>
      </c>
      <c r="F4386">
        <v>0</v>
      </c>
      <c r="G4386">
        <v>3333333</v>
      </c>
      <c r="H4386">
        <v>0</v>
      </c>
      <c r="I4386">
        <v>0</v>
      </c>
      <c r="J4386">
        <v>0</v>
      </c>
      <c r="K4386">
        <v>0</v>
      </c>
      <c r="L4386">
        <v>0</v>
      </c>
      <c r="M4386">
        <v>0</v>
      </c>
    </row>
    <row r="4387" spans="2:13" x14ac:dyDescent="0.2">
      <c r="B4387">
        <v>0</v>
      </c>
      <c r="C4387">
        <v>0</v>
      </c>
      <c r="D4387">
        <v>0</v>
      </c>
      <c r="E4387">
        <v>0</v>
      </c>
      <c r="F4387">
        <v>0</v>
      </c>
      <c r="G4387">
        <v>3333333</v>
      </c>
      <c r="H4387">
        <v>0</v>
      </c>
      <c r="I4387">
        <v>0</v>
      </c>
      <c r="J4387">
        <v>0</v>
      </c>
      <c r="K4387">
        <v>0</v>
      </c>
      <c r="L4387">
        <v>0</v>
      </c>
      <c r="M4387">
        <v>0</v>
      </c>
    </row>
    <row r="4388" spans="2:13" x14ac:dyDescent="0.2">
      <c r="B4388">
        <v>0</v>
      </c>
      <c r="C4388">
        <v>0</v>
      </c>
      <c r="D4388">
        <v>0</v>
      </c>
      <c r="E4388">
        <v>0</v>
      </c>
      <c r="F4388">
        <v>0</v>
      </c>
      <c r="G4388">
        <v>3333333</v>
      </c>
      <c r="H4388">
        <v>0</v>
      </c>
      <c r="I4388">
        <v>0</v>
      </c>
      <c r="J4388">
        <v>0</v>
      </c>
      <c r="K4388">
        <v>0</v>
      </c>
      <c r="L4388">
        <v>0</v>
      </c>
      <c r="M4388">
        <v>0</v>
      </c>
    </row>
    <row r="4389" spans="2:13" x14ac:dyDescent="0.2">
      <c r="B4389">
        <v>0</v>
      </c>
      <c r="C4389">
        <v>0</v>
      </c>
      <c r="D4389">
        <v>0</v>
      </c>
      <c r="E4389">
        <v>0</v>
      </c>
      <c r="F4389">
        <v>0</v>
      </c>
      <c r="G4389">
        <v>3333333</v>
      </c>
      <c r="H4389">
        <v>0</v>
      </c>
      <c r="I4389">
        <v>0</v>
      </c>
      <c r="J4389">
        <v>0</v>
      </c>
      <c r="K4389">
        <v>0</v>
      </c>
      <c r="L4389">
        <v>0</v>
      </c>
      <c r="M4389">
        <v>0</v>
      </c>
    </row>
    <row r="4390" spans="2:13" x14ac:dyDescent="0.2">
      <c r="B4390">
        <v>0</v>
      </c>
      <c r="C4390">
        <v>0</v>
      </c>
      <c r="D4390">
        <v>0</v>
      </c>
      <c r="E4390">
        <v>0</v>
      </c>
      <c r="F4390">
        <v>0</v>
      </c>
      <c r="G4390">
        <v>3333333</v>
      </c>
      <c r="H4390">
        <v>0</v>
      </c>
      <c r="I4390">
        <v>0</v>
      </c>
      <c r="J4390">
        <v>0</v>
      </c>
      <c r="K4390">
        <v>0</v>
      </c>
      <c r="L4390">
        <v>0</v>
      </c>
      <c r="M4390">
        <v>0</v>
      </c>
    </row>
    <row r="4391" spans="2:13" x14ac:dyDescent="0.2">
      <c r="B4391">
        <v>0</v>
      </c>
      <c r="C4391">
        <v>0</v>
      </c>
      <c r="D4391">
        <v>0</v>
      </c>
      <c r="E4391">
        <v>0</v>
      </c>
      <c r="F4391">
        <v>0</v>
      </c>
      <c r="G4391">
        <v>3333333</v>
      </c>
      <c r="H4391">
        <v>0</v>
      </c>
      <c r="I4391">
        <v>0</v>
      </c>
      <c r="J4391">
        <v>0</v>
      </c>
      <c r="K4391">
        <v>0</v>
      </c>
      <c r="L4391">
        <v>0</v>
      </c>
      <c r="M4391">
        <v>0</v>
      </c>
    </row>
    <row r="4392" spans="2:13" x14ac:dyDescent="0.2">
      <c r="B4392">
        <v>0</v>
      </c>
      <c r="C4392">
        <v>0</v>
      </c>
      <c r="D4392">
        <v>0</v>
      </c>
      <c r="E4392">
        <v>0</v>
      </c>
      <c r="F4392">
        <v>0</v>
      </c>
      <c r="G4392">
        <v>3333333</v>
      </c>
      <c r="H4392">
        <v>0</v>
      </c>
      <c r="I4392">
        <v>0</v>
      </c>
      <c r="J4392">
        <v>0</v>
      </c>
      <c r="K4392">
        <v>0</v>
      </c>
      <c r="L4392">
        <v>0</v>
      </c>
      <c r="M4392">
        <v>0</v>
      </c>
    </row>
    <row r="4393" spans="2:13" x14ac:dyDescent="0.2">
      <c r="B4393">
        <v>0</v>
      </c>
      <c r="C4393">
        <v>0</v>
      </c>
      <c r="D4393">
        <v>0</v>
      </c>
      <c r="E4393">
        <v>0</v>
      </c>
      <c r="F4393">
        <v>0</v>
      </c>
      <c r="G4393">
        <v>3333333</v>
      </c>
      <c r="H4393">
        <v>0</v>
      </c>
      <c r="I4393">
        <v>0</v>
      </c>
      <c r="J4393">
        <v>0</v>
      </c>
      <c r="K4393">
        <v>0</v>
      </c>
      <c r="L4393">
        <v>0</v>
      </c>
      <c r="M4393">
        <v>0</v>
      </c>
    </row>
    <row r="4394" spans="2:13" x14ac:dyDescent="0.2">
      <c r="B4394">
        <v>0</v>
      </c>
      <c r="C4394">
        <v>0</v>
      </c>
      <c r="D4394">
        <v>0</v>
      </c>
      <c r="E4394">
        <v>0</v>
      </c>
      <c r="F4394">
        <v>0</v>
      </c>
      <c r="G4394">
        <v>3333333</v>
      </c>
      <c r="H4394">
        <v>0</v>
      </c>
      <c r="I4394">
        <v>0</v>
      </c>
      <c r="J4394">
        <v>0</v>
      </c>
      <c r="K4394">
        <v>0</v>
      </c>
      <c r="L4394">
        <v>0</v>
      </c>
      <c r="M4394">
        <v>0</v>
      </c>
    </row>
    <row r="4395" spans="2:13" x14ac:dyDescent="0.2">
      <c r="B4395">
        <v>0</v>
      </c>
      <c r="C4395">
        <v>0</v>
      </c>
      <c r="D4395">
        <v>0</v>
      </c>
      <c r="E4395">
        <v>0</v>
      </c>
      <c r="F4395">
        <v>0</v>
      </c>
      <c r="G4395">
        <v>3333333</v>
      </c>
      <c r="H4395">
        <v>0</v>
      </c>
      <c r="I4395">
        <v>0</v>
      </c>
      <c r="J4395">
        <v>0</v>
      </c>
      <c r="K4395">
        <v>0</v>
      </c>
      <c r="L4395">
        <v>0</v>
      </c>
      <c r="M4395">
        <v>0</v>
      </c>
    </row>
    <row r="4396" spans="2:13" x14ac:dyDescent="0.2">
      <c r="B4396">
        <v>0</v>
      </c>
      <c r="C4396">
        <v>0</v>
      </c>
      <c r="D4396">
        <v>0</v>
      </c>
      <c r="E4396">
        <v>0</v>
      </c>
      <c r="F4396">
        <v>0</v>
      </c>
      <c r="G4396">
        <v>3333333</v>
      </c>
      <c r="H4396">
        <v>0</v>
      </c>
      <c r="I4396">
        <v>0</v>
      </c>
      <c r="J4396">
        <v>0</v>
      </c>
      <c r="K4396">
        <v>0</v>
      </c>
      <c r="L4396">
        <v>0</v>
      </c>
      <c r="M4396">
        <v>0</v>
      </c>
    </row>
    <row r="4397" spans="2:13" x14ac:dyDescent="0.2">
      <c r="B4397">
        <v>0</v>
      </c>
      <c r="C4397">
        <v>0</v>
      </c>
      <c r="D4397">
        <v>0</v>
      </c>
      <c r="E4397">
        <v>0</v>
      </c>
      <c r="F4397">
        <v>0</v>
      </c>
      <c r="G4397">
        <v>3333333</v>
      </c>
      <c r="H4397">
        <v>0</v>
      </c>
      <c r="I4397">
        <v>0</v>
      </c>
      <c r="J4397">
        <v>0</v>
      </c>
      <c r="K4397">
        <v>0</v>
      </c>
      <c r="L4397">
        <v>0</v>
      </c>
      <c r="M4397">
        <v>0</v>
      </c>
    </row>
    <row r="4398" spans="2:13" x14ac:dyDescent="0.2">
      <c r="B4398">
        <v>0</v>
      </c>
      <c r="C4398">
        <v>0</v>
      </c>
      <c r="D4398">
        <v>0</v>
      </c>
      <c r="E4398">
        <v>0</v>
      </c>
      <c r="F4398">
        <v>0</v>
      </c>
      <c r="G4398">
        <v>3333333</v>
      </c>
      <c r="H4398">
        <v>0</v>
      </c>
      <c r="I4398">
        <v>0</v>
      </c>
      <c r="J4398">
        <v>0</v>
      </c>
      <c r="K4398">
        <v>0</v>
      </c>
      <c r="L4398">
        <v>0</v>
      </c>
      <c r="M4398">
        <v>0</v>
      </c>
    </row>
    <row r="4399" spans="2:13" x14ac:dyDescent="0.2">
      <c r="B4399">
        <v>0</v>
      </c>
      <c r="C4399">
        <v>0</v>
      </c>
      <c r="D4399">
        <v>0</v>
      </c>
      <c r="E4399">
        <v>0</v>
      </c>
      <c r="F4399">
        <v>0</v>
      </c>
      <c r="G4399">
        <v>3333333</v>
      </c>
      <c r="H4399">
        <v>0</v>
      </c>
      <c r="I4399">
        <v>0</v>
      </c>
      <c r="J4399">
        <v>0</v>
      </c>
      <c r="K4399">
        <v>0</v>
      </c>
      <c r="L4399">
        <v>0</v>
      </c>
      <c r="M4399">
        <v>0</v>
      </c>
    </row>
    <row r="4400" spans="2:13" x14ac:dyDescent="0.2">
      <c r="B4400">
        <v>0</v>
      </c>
      <c r="C4400">
        <v>0</v>
      </c>
      <c r="D4400">
        <v>0</v>
      </c>
      <c r="E4400">
        <v>0</v>
      </c>
      <c r="F4400">
        <v>0</v>
      </c>
      <c r="G4400">
        <v>3333333</v>
      </c>
      <c r="H4400">
        <v>0</v>
      </c>
      <c r="I4400">
        <v>0</v>
      </c>
      <c r="J4400">
        <v>0</v>
      </c>
      <c r="K4400">
        <v>0</v>
      </c>
      <c r="L4400">
        <v>0</v>
      </c>
      <c r="M4400">
        <v>0</v>
      </c>
    </row>
    <row r="4401" spans="2:13" x14ac:dyDescent="0.2">
      <c r="B4401">
        <v>0</v>
      </c>
      <c r="C4401">
        <v>0</v>
      </c>
      <c r="D4401">
        <v>0</v>
      </c>
      <c r="E4401">
        <v>0</v>
      </c>
      <c r="F4401">
        <v>0</v>
      </c>
      <c r="G4401">
        <v>3333333</v>
      </c>
      <c r="H4401">
        <v>0</v>
      </c>
      <c r="I4401">
        <v>0</v>
      </c>
      <c r="J4401">
        <v>0</v>
      </c>
      <c r="K4401">
        <v>0</v>
      </c>
      <c r="L4401">
        <v>0</v>
      </c>
      <c r="M4401">
        <v>0</v>
      </c>
    </row>
    <row r="4402" spans="2:13" x14ac:dyDescent="0.2">
      <c r="B4402">
        <v>0</v>
      </c>
      <c r="C4402">
        <v>0</v>
      </c>
      <c r="D4402">
        <v>0</v>
      </c>
      <c r="E4402">
        <v>0</v>
      </c>
      <c r="F4402">
        <v>0</v>
      </c>
      <c r="G4402">
        <v>3333333</v>
      </c>
      <c r="H4402">
        <v>0</v>
      </c>
      <c r="I4402">
        <v>0</v>
      </c>
      <c r="J4402">
        <v>0</v>
      </c>
      <c r="K4402">
        <v>0</v>
      </c>
      <c r="L4402">
        <v>0</v>
      </c>
      <c r="M4402">
        <v>0</v>
      </c>
    </row>
    <row r="4403" spans="2:13" x14ac:dyDescent="0.2">
      <c r="B4403">
        <v>0</v>
      </c>
      <c r="C4403">
        <v>0</v>
      </c>
      <c r="D4403">
        <v>0</v>
      </c>
      <c r="E4403">
        <v>0</v>
      </c>
      <c r="F4403">
        <v>0</v>
      </c>
      <c r="G4403">
        <v>3333333</v>
      </c>
      <c r="H4403">
        <v>0</v>
      </c>
      <c r="I4403">
        <v>0</v>
      </c>
      <c r="J4403">
        <v>0</v>
      </c>
      <c r="K4403">
        <v>0</v>
      </c>
      <c r="L4403">
        <v>0</v>
      </c>
      <c r="M4403">
        <v>0</v>
      </c>
    </row>
    <row r="4404" spans="2:13" x14ac:dyDescent="0.2">
      <c r="B4404">
        <v>0</v>
      </c>
      <c r="C4404">
        <v>0</v>
      </c>
      <c r="D4404">
        <v>0</v>
      </c>
      <c r="E4404">
        <v>0</v>
      </c>
      <c r="F4404">
        <v>0</v>
      </c>
      <c r="G4404">
        <v>3333333</v>
      </c>
      <c r="H4404">
        <v>0</v>
      </c>
      <c r="I4404">
        <v>0</v>
      </c>
      <c r="J4404">
        <v>0</v>
      </c>
      <c r="K4404">
        <v>0</v>
      </c>
      <c r="L4404">
        <v>0</v>
      </c>
      <c r="M4404">
        <v>0</v>
      </c>
    </row>
    <row r="4405" spans="2:13" x14ac:dyDescent="0.2">
      <c r="B4405">
        <v>0</v>
      </c>
      <c r="C4405">
        <v>0</v>
      </c>
      <c r="D4405">
        <v>0</v>
      </c>
      <c r="E4405">
        <v>0</v>
      </c>
      <c r="F4405">
        <v>0</v>
      </c>
      <c r="G4405">
        <v>3333333</v>
      </c>
      <c r="H4405">
        <v>0</v>
      </c>
      <c r="I4405">
        <v>0</v>
      </c>
      <c r="J4405">
        <v>0</v>
      </c>
      <c r="K4405">
        <v>0</v>
      </c>
      <c r="L4405">
        <v>0</v>
      </c>
      <c r="M4405">
        <v>0</v>
      </c>
    </row>
    <row r="4406" spans="2:13" x14ac:dyDescent="0.2">
      <c r="B4406">
        <v>0</v>
      </c>
      <c r="C4406">
        <v>0</v>
      </c>
      <c r="D4406">
        <v>0</v>
      </c>
      <c r="E4406">
        <v>0</v>
      </c>
      <c r="F4406">
        <v>0</v>
      </c>
      <c r="G4406">
        <v>3333333</v>
      </c>
      <c r="H4406">
        <v>0</v>
      </c>
      <c r="I4406">
        <v>0</v>
      </c>
      <c r="J4406">
        <v>0</v>
      </c>
      <c r="K4406">
        <v>0</v>
      </c>
      <c r="L4406">
        <v>0</v>
      </c>
      <c r="M4406">
        <v>0</v>
      </c>
    </row>
    <row r="4407" spans="2:13" x14ac:dyDescent="0.2">
      <c r="B4407">
        <v>0</v>
      </c>
      <c r="C4407">
        <v>0</v>
      </c>
      <c r="D4407">
        <v>0</v>
      </c>
      <c r="E4407">
        <v>0</v>
      </c>
      <c r="F4407">
        <v>0</v>
      </c>
      <c r="G4407">
        <v>3333333</v>
      </c>
      <c r="H4407">
        <v>0</v>
      </c>
      <c r="I4407">
        <v>0</v>
      </c>
      <c r="J4407">
        <v>0</v>
      </c>
      <c r="K4407">
        <v>0</v>
      </c>
      <c r="L4407">
        <v>0</v>
      </c>
      <c r="M4407">
        <v>0</v>
      </c>
    </row>
    <row r="4408" spans="2:13" x14ac:dyDescent="0.2">
      <c r="B4408">
        <v>0</v>
      </c>
      <c r="C4408">
        <v>0</v>
      </c>
      <c r="D4408">
        <v>0</v>
      </c>
      <c r="E4408">
        <v>0</v>
      </c>
      <c r="F4408">
        <v>0</v>
      </c>
      <c r="G4408">
        <v>3333333</v>
      </c>
      <c r="H4408">
        <v>0</v>
      </c>
      <c r="I4408">
        <v>0</v>
      </c>
      <c r="J4408">
        <v>0</v>
      </c>
      <c r="K4408">
        <v>0</v>
      </c>
      <c r="L4408">
        <v>0</v>
      </c>
      <c r="M4408">
        <v>0</v>
      </c>
    </row>
    <row r="4409" spans="2:13" x14ac:dyDescent="0.2">
      <c r="B4409">
        <v>0</v>
      </c>
      <c r="C4409">
        <v>0</v>
      </c>
      <c r="D4409">
        <v>0</v>
      </c>
      <c r="E4409">
        <v>0</v>
      </c>
      <c r="F4409">
        <v>0</v>
      </c>
      <c r="G4409">
        <v>3333333</v>
      </c>
      <c r="H4409">
        <v>0</v>
      </c>
      <c r="I4409">
        <v>0</v>
      </c>
      <c r="J4409">
        <v>0</v>
      </c>
      <c r="K4409">
        <v>0</v>
      </c>
      <c r="L4409">
        <v>0</v>
      </c>
      <c r="M4409">
        <v>0</v>
      </c>
    </row>
    <row r="4410" spans="2:13" x14ac:dyDescent="0.2">
      <c r="B4410">
        <v>0</v>
      </c>
      <c r="C4410">
        <v>0</v>
      </c>
      <c r="D4410">
        <v>0</v>
      </c>
      <c r="E4410">
        <v>0</v>
      </c>
      <c r="F4410">
        <v>0</v>
      </c>
      <c r="G4410">
        <v>3333333</v>
      </c>
      <c r="H4410">
        <v>0</v>
      </c>
      <c r="I4410">
        <v>0</v>
      </c>
      <c r="J4410">
        <v>0</v>
      </c>
      <c r="K4410">
        <v>0</v>
      </c>
      <c r="L4410">
        <v>0</v>
      </c>
      <c r="M4410">
        <v>0</v>
      </c>
    </row>
    <row r="4411" spans="2:13" x14ac:dyDescent="0.2">
      <c r="B4411">
        <v>0</v>
      </c>
      <c r="C4411">
        <v>0</v>
      </c>
      <c r="D4411">
        <v>0</v>
      </c>
      <c r="E4411">
        <v>0</v>
      </c>
      <c r="F4411">
        <v>0</v>
      </c>
      <c r="G4411">
        <v>3333333</v>
      </c>
      <c r="H4411">
        <v>0</v>
      </c>
      <c r="I4411">
        <v>0</v>
      </c>
      <c r="J4411">
        <v>0</v>
      </c>
      <c r="K4411">
        <v>0</v>
      </c>
      <c r="L4411">
        <v>0</v>
      </c>
      <c r="M4411">
        <v>0</v>
      </c>
    </row>
    <row r="4412" spans="2:13" x14ac:dyDescent="0.2">
      <c r="B4412">
        <v>0</v>
      </c>
      <c r="C4412">
        <v>0</v>
      </c>
      <c r="D4412">
        <v>0</v>
      </c>
      <c r="E4412">
        <v>0</v>
      </c>
      <c r="F4412">
        <v>0</v>
      </c>
      <c r="G4412">
        <v>3333333</v>
      </c>
      <c r="H4412">
        <v>0</v>
      </c>
      <c r="I4412">
        <v>0</v>
      </c>
      <c r="J4412">
        <v>0</v>
      </c>
      <c r="K4412">
        <v>0</v>
      </c>
      <c r="L4412">
        <v>0</v>
      </c>
      <c r="M4412">
        <v>0</v>
      </c>
    </row>
    <row r="4413" spans="2:13" x14ac:dyDescent="0.2">
      <c r="B4413">
        <v>0</v>
      </c>
      <c r="C4413">
        <v>0</v>
      </c>
      <c r="D4413">
        <v>0</v>
      </c>
      <c r="E4413">
        <v>0</v>
      </c>
      <c r="F4413">
        <v>0</v>
      </c>
      <c r="G4413">
        <v>3333333</v>
      </c>
      <c r="H4413">
        <v>0</v>
      </c>
      <c r="I4413">
        <v>0</v>
      </c>
      <c r="J4413">
        <v>0</v>
      </c>
      <c r="K4413">
        <v>0</v>
      </c>
      <c r="L4413">
        <v>0</v>
      </c>
      <c r="M4413">
        <v>0</v>
      </c>
    </row>
    <row r="4414" spans="2:13" x14ac:dyDescent="0.2">
      <c r="B4414">
        <v>0</v>
      </c>
      <c r="C4414">
        <v>0</v>
      </c>
      <c r="D4414">
        <v>0</v>
      </c>
      <c r="E4414">
        <v>0</v>
      </c>
      <c r="F4414">
        <v>0</v>
      </c>
      <c r="G4414">
        <v>3333333</v>
      </c>
      <c r="H4414">
        <v>0</v>
      </c>
      <c r="I4414">
        <v>0</v>
      </c>
      <c r="J4414">
        <v>0</v>
      </c>
      <c r="K4414">
        <v>0</v>
      </c>
      <c r="L4414">
        <v>0</v>
      </c>
      <c r="M4414">
        <v>0</v>
      </c>
    </row>
    <row r="4415" spans="2:13" x14ac:dyDescent="0.2">
      <c r="B4415">
        <v>0</v>
      </c>
      <c r="C4415">
        <v>0</v>
      </c>
      <c r="D4415">
        <v>0</v>
      </c>
      <c r="E4415">
        <v>0</v>
      </c>
      <c r="F4415">
        <v>0</v>
      </c>
      <c r="G4415">
        <v>3333333</v>
      </c>
      <c r="H4415">
        <v>0</v>
      </c>
      <c r="I4415">
        <v>0</v>
      </c>
      <c r="J4415">
        <v>0</v>
      </c>
      <c r="K4415">
        <v>0</v>
      </c>
      <c r="L4415">
        <v>0</v>
      </c>
      <c r="M4415">
        <v>0</v>
      </c>
    </row>
    <row r="4416" spans="2:13" x14ac:dyDescent="0.2">
      <c r="B4416">
        <v>0</v>
      </c>
      <c r="C4416">
        <v>0</v>
      </c>
      <c r="D4416">
        <v>0</v>
      </c>
      <c r="E4416">
        <v>0</v>
      </c>
      <c r="F4416">
        <v>0</v>
      </c>
      <c r="G4416">
        <v>3333333</v>
      </c>
      <c r="H4416">
        <v>0</v>
      </c>
      <c r="I4416">
        <v>0</v>
      </c>
      <c r="J4416">
        <v>0</v>
      </c>
      <c r="K4416">
        <v>0</v>
      </c>
      <c r="L4416">
        <v>0</v>
      </c>
      <c r="M4416">
        <v>0</v>
      </c>
    </row>
    <row r="4417" spans="2:13" x14ac:dyDescent="0.2">
      <c r="B4417">
        <v>0</v>
      </c>
      <c r="C4417">
        <v>0</v>
      </c>
      <c r="D4417">
        <v>0</v>
      </c>
      <c r="E4417">
        <v>0</v>
      </c>
      <c r="F4417">
        <v>0</v>
      </c>
      <c r="G4417">
        <v>3333333</v>
      </c>
      <c r="H4417">
        <v>0</v>
      </c>
      <c r="I4417">
        <v>0</v>
      </c>
      <c r="J4417">
        <v>0</v>
      </c>
      <c r="K4417">
        <v>0</v>
      </c>
      <c r="L4417">
        <v>0</v>
      </c>
      <c r="M4417">
        <v>0</v>
      </c>
    </row>
    <row r="4418" spans="2:13" x14ac:dyDescent="0.2">
      <c r="B4418">
        <v>0</v>
      </c>
      <c r="C4418">
        <v>0</v>
      </c>
      <c r="D4418">
        <v>0</v>
      </c>
      <c r="E4418">
        <v>0</v>
      </c>
      <c r="F4418">
        <v>0</v>
      </c>
      <c r="G4418">
        <v>3333333</v>
      </c>
      <c r="H4418">
        <v>0</v>
      </c>
      <c r="I4418">
        <v>0</v>
      </c>
      <c r="J4418">
        <v>0</v>
      </c>
      <c r="K4418">
        <v>0</v>
      </c>
      <c r="L4418">
        <v>0</v>
      </c>
      <c r="M4418">
        <v>0</v>
      </c>
    </row>
    <row r="4419" spans="2:13" x14ac:dyDescent="0.2">
      <c r="B4419">
        <v>0</v>
      </c>
      <c r="C4419">
        <v>0</v>
      </c>
      <c r="D4419">
        <v>0</v>
      </c>
      <c r="E4419">
        <v>0</v>
      </c>
      <c r="F4419">
        <v>0</v>
      </c>
      <c r="G4419">
        <v>3333333</v>
      </c>
      <c r="H4419">
        <v>0</v>
      </c>
      <c r="I4419">
        <v>0</v>
      </c>
      <c r="J4419">
        <v>0</v>
      </c>
      <c r="K4419">
        <v>0</v>
      </c>
      <c r="L4419">
        <v>0</v>
      </c>
      <c r="M4419">
        <v>0</v>
      </c>
    </row>
    <row r="4420" spans="2:13" x14ac:dyDescent="0.2">
      <c r="B4420">
        <v>0</v>
      </c>
      <c r="C4420">
        <v>0</v>
      </c>
      <c r="D4420">
        <v>0</v>
      </c>
      <c r="E4420">
        <v>0</v>
      </c>
      <c r="F4420">
        <v>0</v>
      </c>
      <c r="G4420">
        <v>3333333</v>
      </c>
      <c r="H4420">
        <v>0</v>
      </c>
      <c r="I4420">
        <v>0</v>
      </c>
      <c r="J4420">
        <v>0</v>
      </c>
      <c r="K4420">
        <v>0</v>
      </c>
      <c r="L4420">
        <v>0</v>
      </c>
      <c r="M4420">
        <v>0</v>
      </c>
    </row>
    <row r="4421" spans="2:13" x14ac:dyDescent="0.2">
      <c r="B4421">
        <v>0</v>
      </c>
      <c r="C4421">
        <v>0</v>
      </c>
      <c r="D4421">
        <v>0</v>
      </c>
      <c r="E4421">
        <v>0</v>
      </c>
      <c r="F4421">
        <v>0</v>
      </c>
      <c r="G4421">
        <v>3333333</v>
      </c>
      <c r="H4421">
        <v>0</v>
      </c>
      <c r="I4421">
        <v>0</v>
      </c>
      <c r="J4421">
        <v>0</v>
      </c>
      <c r="K4421">
        <v>0</v>
      </c>
      <c r="L4421">
        <v>0</v>
      </c>
      <c r="M4421">
        <v>0</v>
      </c>
    </row>
    <row r="4422" spans="2:13" x14ac:dyDescent="0.2">
      <c r="B4422">
        <v>0</v>
      </c>
      <c r="C4422">
        <v>0</v>
      </c>
      <c r="D4422">
        <v>0</v>
      </c>
      <c r="E4422">
        <v>0</v>
      </c>
      <c r="F4422">
        <v>0</v>
      </c>
      <c r="G4422">
        <v>3333333</v>
      </c>
      <c r="H4422">
        <v>0</v>
      </c>
      <c r="I4422">
        <v>0</v>
      </c>
      <c r="J4422">
        <v>0</v>
      </c>
      <c r="K4422">
        <v>0</v>
      </c>
      <c r="L4422">
        <v>0</v>
      </c>
      <c r="M4422">
        <v>0</v>
      </c>
    </row>
    <row r="4423" spans="2:13" x14ac:dyDescent="0.2">
      <c r="B4423">
        <v>0</v>
      </c>
      <c r="C4423">
        <v>0</v>
      </c>
      <c r="D4423">
        <v>0</v>
      </c>
      <c r="E4423">
        <v>0</v>
      </c>
      <c r="F4423">
        <v>0</v>
      </c>
      <c r="G4423">
        <v>3333333</v>
      </c>
      <c r="H4423">
        <v>0</v>
      </c>
      <c r="I4423">
        <v>0</v>
      </c>
      <c r="J4423">
        <v>0</v>
      </c>
      <c r="K4423">
        <v>0</v>
      </c>
      <c r="L4423">
        <v>0</v>
      </c>
      <c r="M4423">
        <v>0</v>
      </c>
    </row>
    <row r="4424" spans="2:13" x14ac:dyDescent="0.2">
      <c r="B4424">
        <v>0</v>
      </c>
      <c r="C4424">
        <v>0</v>
      </c>
      <c r="D4424">
        <v>0</v>
      </c>
      <c r="E4424">
        <v>0</v>
      </c>
      <c r="F4424">
        <v>0</v>
      </c>
      <c r="G4424">
        <v>3333333</v>
      </c>
      <c r="H4424">
        <v>0</v>
      </c>
      <c r="I4424">
        <v>0</v>
      </c>
      <c r="J4424">
        <v>0</v>
      </c>
      <c r="K4424">
        <v>0</v>
      </c>
      <c r="L4424">
        <v>0</v>
      </c>
      <c r="M4424">
        <v>0</v>
      </c>
    </row>
    <row r="4425" spans="2:13" x14ac:dyDescent="0.2">
      <c r="B4425">
        <v>0</v>
      </c>
      <c r="C4425">
        <v>0</v>
      </c>
      <c r="D4425">
        <v>0</v>
      </c>
      <c r="E4425">
        <v>0</v>
      </c>
      <c r="F4425">
        <v>0</v>
      </c>
      <c r="G4425">
        <v>3333333</v>
      </c>
      <c r="H4425">
        <v>0</v>
      </c>
      <c r="I4425">
        <v>0</v>
      </c>
      <c r="J4425">
        <v>0</v>
      </c>
      <c r="K4425">
        <v>0</v>
      </c>
      <c r="L4425">
        <v>0</v>
      </c>
      <c r="M4425">
        <v>0</v>
      </c>
    </row>
    <row r="4426" spans="2:13" x14ac:dyDescent="0.2">
      <c r="B4426">
        <v>0</v>
      </c>
      <c r="C4426">
        <v>0</v>
      </c>
      <c r="D4426">
        <v>0</v>
      </c>
      <c r="E4426">
        <v>0</v>
      </c>
      <c r="F4426">
        <v>0</v>
      </c>
      <c r="G4426">
        <v>3333333</v>
      </c>
      <c r="H4426">
        <v>0</v>
      </c>
      <c r="I4426">
        <v>0</v>
      </c>
      <c r="J4426">
        <v>0</v>
      </c>
      <c r="K4426">
        <v>0</v>
      </c>
      <c r="L4426">
        <v>0</v>
      </c>
      <c r="M4426">
        <v>0</v>
      </c>
    </row>
    <row r="4427" spans="2:13" x14ac:dyDescent="0.2">
      <c r="B4427">
        <v>0</v>
      </c>
      <c r="C4427">
        <v>0</v>
      </c>
      <c r="D4427">
        <v>0</v>
      </c>
      <c r="E4427">
        <v>0</v>
      </c>
      <c r="F4427">
        <v>0</v>
      </c>
      <c r="G4427">
        <v>3333333</v>
      </c>
      <c r="H4427">
        <v>0</v>
      </c>
      <c r="I4427">
        <v>0</v>
      </c>
      <c r="J4427">
        <v>0</v>
      </c>
      <c r="K4427">
        <v>0</v>
      </c>
      <c r="L4427">
        <v>0</v>
      </c>
      <c r="M4427">
        <v>0</v>
      </c>
    </row>
    <row r="4428" spans="2:13" x14ac:dyDescent="0.2">
      <c r="B4428">
        <v>0</v>
      </c>
      <c r="C4428">
        <v>0</v>
      </c>
      <c r="D4428">
        <v>0</v>
      </c>
      <c r="E4428">
        <v>0</v>
      </c>
      <c r="F4428">
        <v>0</v>
      </c>
      <c r="G4428">
        <v>3333333</v>
      </c>
      <c r="H4428">
        <v>0</v>
      </c>
      <c r="I4428">
        <v>0</v>
      </c>
      <c r="J4428">
        <v>0</v>
      </c>
      <c r="K4428">
        <v>0</v>
      </c>
      <c r="L4428">
        <v>0</v>
      </c>
      <c r="M4428">
        <v>0</v>
      </c>
    </row>
    <row r="4429" spans="2:13" x14ac:dyDescent="0.2">
      <c r="B4429">
        <v>0</v>
      </c>
      <c r="C4429">
        <v>0</v>
      </c>
      <c r="D4429">
        <v>0</v>
      </c>
      <c r="E4429">
        <v>0</v>
      </c>
      <c r="F4429">
        <v>0</v>
      </c>
      <c r="G4429">
        <v>3333333</v>
      </c>
      <c r="H4429">
        <v>0</v>
      </c>
      <c r="I4429">
        <v>0</v>
      </c>
      <c r="J4429">
        <v>0</v>
      </c>
      <c r="K4429">
        <v>0</v>
      </c>
      <c r="L4429">
        <v>0</v>
      </c>
      <c r="M4429">
        <v>0</v>
      </c>
    </row>
    <row r="4430" spans="2:13" x14ac:dyDescent="0.2">
      <c r="B4430">
        <v>0</v>
      </c>
      <c r="C4430">
        <v>0</v>
      </c>
      <c r="D4430">
        <v>0</v>
      </c>
      <c r="E4430">
        <v>0</v>
      </c>
      <c r="F4430">
        <v>0</v>
      </c>
      <c r="G4430">
        <v>3333333</v>
      </c>
      <c r="H4430">
        <v>0</v>
      </c>
      <c r="I4430">
        <v>0</v>
      </c>
      <c r="J4430">
        <v>0</v>
      </c>
      <c r="K4430">
        <v>0</v>
      </c>
      <c r="L4430">
        <v>0</v>
      </c>
      <c r="M4430">
        <v>0</v>
      </c>
    </row>
    <row r="4431" spans="2:13" x14ac:dyDescent="0.2">
      <c r="B4431">
        <v>0</v>
      </c>
      <c r="C4431">
        <v>0</v>
      </c>
      <c r="D4431">
        <v>0</v>
      </c>
      <c r="E4431">
        <v>0</v>
      </c>
      <c r="F4431">
        <v>0</v>
      </c>
      <c r="G4431">
        <v>3333333</v>
      </c>
      <c r="H4431">
        <v>0</v>
      </c>
      <c r="I4431">
        <v>0</v>
      </c>
      <c r="J4431">
        <v>0</v>
      </c>
      <c r="K4431">
        <v>0</v>
      </c>
      <c r="L4431">
        <v>0</v>
      </c>
      <c r="M4431">
        <v>0</v>
      </c>
    </row>
    <row r="4432" spans="2:13" x14ac:dyDescent="0.2">
      <c r="B4432">
        <v>0</v>
      </c>
      <c r="C4432">
        <v>0</v>
      </c>
      <c r="D4432">
        <v>0</v>
      </c>
      <c r="E4432">
        <v>0</v>
      </c>
      <c r="F4432">
        <v>0</v>
      </c>
      <c r="G4432">
        <v>3333333</v>
      </c>
      <c r="H4432">
        <v>0</v>
      </c>
      <c r="I4432">
        <v>0</v>
      </c>
      <c r="J4432">
        <v>0</v>
      </c>
      <c r="K4432">
        <v>0</v>
      </c>
      <c r="L4432">
        <v>0</v>
      </c>
      <c r="M4432">
        <v>0</v>
      </c>
    </row>
    <row r="4433" spans="2:13" x14ac:dyDescent="0.2">
      <c r="B4433">
        <v>0</v>
      </c>
      <c r="C4433">
        <v>0</v>
      </c>
      <c r="D4433">
        <v>0</v>
      </c>
      <c r="E4433">
        <v>0</v>
      </c>
      <c r="F4433">
        <v>0</v>
      </c>
      <c r="G4433">
        <v>3333333</v>
      </c>
      <c r="H4433">
        <v>0</v>
      </c>
      <c r="I4433">
        <v>0</v>
      </c>
      <c r="J4433">
        <v>0</v>
      </c>
      <c r="K4433">
        <v>0</v>
      </c>
      <c r="L4433">
        <v>0</v>
      </c>
      <c r="M4433">
        <v>0</v>
      </c>
    </row>
    <row r="4434" spans="2:13" x14ac:dyDescent="0.2">
      <c r="B4434">
        <v>0</v>
      </c>
      <c r="C4434">
        <v>0</v>
      </c>
      <c r="D4434">
        <v>0</v>
      </c>
      <c r="E4434">
        <v>0</v>
      </c>
      <c r="F4434">
        <v>0</v>
      </c>
      <c r="G4434">
        <v>3333333</v>
      </c>
      <c r="H4434">
        <v>0</v>
      </c>
      <c r="I4434">
        <v>0</v>
      </c>
      <c r="J4434">
        <v>0</v>
      </c>
      <c r="K4434">
        <v>0</v>
      </c>
      <c r="L4434">
        <v>0</v>
      </c>
      <c r="M4434">
        <v>0</v>
      </c>
    </row>
    <row r="4435" spans="2:13" x14ac:dyDescent="0.2">
      <c r="B4435">
        <v>0</v>
      </c>
      <c r="C4435">
        <v>0</v>
      </c>
      <c r="D4435">
        <v>0</v>
      </c>
      <c r="E4435">
        <v>0</v>
      </c>
      <c r="F4435">
        <v>0</v>
      </c>
      <c r="G4435">
        <v>3333333</v>
      </c>
      <c r="H4435">
        <v>0</v>
      </c>
      <c r="I4435">
        <v>0</v>
      </c>
      <c r="J4435">
        <v>0</v>
      </c>
      <c r="K4435">
        <v>0</v>
      </c>
      <c r="L4435">
        <v>0</v>
      </c>
      <c r="M4435">
        <v>0</v>
      </c>
    </row>
    <row r="4436" spans="2:13" x14ac:dyDescent="0.2">
      <c r="B4436">
        <v>0</v>
      </c>
      <c r="C4436">
        <v>0</v>
      </c>
      <c r="D4436">
        <v>0</v>
      </c>
      <c r="E4436">
        <v>0</v>
      </c>
      <c r="F4436">
        <v>0</v>
      </c>
      <c r="G4436">
        <v>3333333</v>
      </c>
      <c r="H4436">
        <v>0</v>
      </c>
      <c r="I4436">
        <v>0</v>
      </c>
      <c r="J4436">
        <v>0</v>
      </c>
      <c r="K4436">
        <v>0</v>
      </c>
      <c r="L4436">
        <v>0</v>
      </c>
      <c r="M4436">
        <v>0</v>
      </c>
    </row>
    <row r="4437" spans="2:13" x14ac:dyDescent="0.2">
      <c r="B4437">
        <v>0</v>
      </c>
      <c r="C4437">
        <v>0</v>
      </c>
      <c r="D4437">
        <v>0</v>
      </c>
      <c r="E4437">
        <v>0</v>
      </c>
      <c r="F4437">
        <v>0</v>
      </c>
      <c r="G4437">
        <v>3333333</v>
      </c>
      <c r="H4437">
        <v>0</v>
      </c>
      <c r="I4437">
        <v>0</v>
      </c>
      <c r="J4437">
        <v>0</v>
      </c>
      <c r="K4437">
        <v>0</v>
      </c>
      <c r="L4437">
        <v>0</v>
      </c>
      <c r="M4437">
        <v>0</v>
      </c>
    </row>
    <row r="4438" spans="2:13" x14ac:dyDescent="0.2">
      <c r="B4438">
        <v>0</v>
      </c>
      <c r="C4438">
        <v>0</v>
      </c>
      <c r="D4438">
        <v>0</v>
      </c>
      <c r="E4438">
        <v>0</v>
      </c>
      <c r="F4438">
        <v>0</v>
      </c>
      <c r="G4438">
        <v>3333333</v>
      </c>
      <c r="H4438">
        <v>0</v>
      </c>
      <c r="I4438">
        <v>0</v>
      </c>
      <c r="J4438">
        <v>0</v>
      </c>
      <c r="K4438">
        <v>0</v>
      </c>
      <c r="L4438">
        <v>0</v>
      </c>
      <c r="M4438">
        <v>0</v>
      </c>
    </row>
    <row r="4439" spans="2:13" x14ac:dyDescent="0.2">
      <c r="B4439">
        <v>0</v>
      </c>
      <c r="C4439">
        <v>0</v>
      </c>
      <c r="D4439">
        <v>0</v>
      </c>
      <c r="E4439">
        <v>0</v>
      </c>
      <c r="F4439">
        <v>0</v>
      </c>
      <c r="G4439">
        <v>3333333</v>
      </c>
      <c r="H4439">
        <v>0</v>
      </c>
      <c r="I4439">
        <v>0</v>
      </c>
      <c r="J4439">
        <v>0</v>
      </c>
      <c r="K4439">
        <v>0</v>
      </c>
      <c r="L4439">
        <v>0</v>
      </c>
      <c r="M4439">
        <v>0</v>
      </c>
    </row>
    <row r="4440" spans="2:13" x14ac:dyDescent="0.2">
      <c r="B4440">
        <v>0</v>
      </c>
      <c r="C4440">
        <v>0</v>
      </c>
      <c r="D4440">
        <v>0</v>
      </c>
      <c r="E4440">
        <v>0</v>
      </c>
      <c r="F4440">
        <v>0</v>
      </c>
      <c r="G4440">
        <v>3333333</v>
      </c>
      <c r="H4440">
        <v>0</v>
      </c>
      <c r="I4440">
        <v>0</v>
      </c>
      <c r="J4440">
        <v>0</v>
      </c>
      <c r="K4440">
        <v>0</v>
      </c>
      <c r="L4440">
        <v>0</v>
      </c>
      <c r="M4440">
        <v>0</v>
      </c>
    </row>
    <row r="4441" spans="2:13" x14ac:dyDescent="0.2">
      <c r="B4441">
        <v>0</v>
      </c>
      <c r="C4441">
        <v>0</v>
      </c>
      <c r="D4441">
        <v>0</v>
      </c>
      <c r="E4441">
        <v>0</v>
      </c>
      <c r="F4441">
        <v>0</v>
      </c>
      <c r="G4441">
        <v>3333333</v>
      </c>
      <c r="H4441">
        <v>0</v>
      </c>
      <c r="I4441">
        <v>0</v>
      </c>
      <c r="J4441">
        <v>0</v>
      </c>
      <c r="K4441">
        <v>0</v>
      </c>
      <c r="L4441">
        <v>0</v>
      </c>
      <c r="M4441">
        <v>0</v>
      </c>
    </row>
    <row r="4442" spans="2:13" x14ac:dyDescent="0.2">
      <c r="B4442">
        <v>0</v>
      </c>
      <c r="C4442">
        <v>0</v>
      </c>
      <c r="D4442">
        <v>0</v>
      </c>
      <c r="E4442">
        <v>0</v>
      </c>
      <c r="F4442">
        <v>0</v>
      </c>
      <c r="G4442">
        <v>3333333</v>
      </c>
      <c r="H4442">
        <v>0</v>
      </c>
      <c r="I4442">
        <v>0</v>
      </c>
      <c r="J4442">
        <v>0</v>
      </c>
      <c r="K4442">
        <v>0</v>
      </c>
      <c r="L4442">
        <v>0</v>
      </c>
      <c r="M4442">
        <v>0</v>
      </c>
    </row>
    <row r="4443" spans="2:13" x14ac:dyDescent="0.2">
      <c r="B4443">
        <v>0</v>
      </c>
      <c r="C4443">
        <v>0</v>
      </c>
      <c r="D4443">
        <v>0</v>
      </c>
      <c r="E4443">
        <v>0</v>
      </c>
      <c r="F4443">
        <v>0</v>
      </c>
      <c r="G4443">
        <v>3333333</v>
      </c>
      <c r="H4443">
        <v>0</v>
      </c>
      <c r="I4443">
        <v>0</v>
      </c>
      <c r="J4443">
        <v>0</v>
      </c>
      <c r="K4443">
        <v>0</v>
      </c>
      <c r="L4443">
        <v>0</v>
      </c>
      <c r="M4443">
        <v>0</v>
      </c>
    </row>
    <row r="4444" spans="2:13" x14ac:dyDescent="0.2">
      <c r="B4444">
        <v>0</v>
      </c>
      <c r="C4444">
        <v>0</v>
      </c>
      <c r="D4444">
        <v>0</v>
      </c>
      <c r="E4444">
        <v>0</v>
      </c>
      <c r="F4444">
        <v>0</v>
      </c>
      <c r="G4444">
        <v>3333333</v>
      </c>
      <c r="H4444">
        <v>0</v>
      </c>
      <c r="I4444">
        <v>0</v>
      </c>
      <c r="J4444">
        <v>0</v>
      </c>
      <c r="K4444">
        <v>0</v>
      </c>
      <c r="L4444">
        <v>0</v>
      </c>
      <c r="M4444">
        <v>0</v>
      </c>
    </row>
    <row r="4445" spans="2:13" x14ac:dyDescent="0.2">
      <c r="B4445">
        <v>0</v>
      </c>
      <c r="C4445">
        <v>0</v>
      </c>
      <c r="D4445">
        <v>0</v>
      </c>
      <c r="E4445">
        <v>0</v>
      </c>
      <c r="F4445">
        <v>0</v>
      </c>
      <c r="G4445">
        <v>3333333</v>
      </c>
      <c r="H4445">
        <v>0</v>
      </c>
      <c r="I4445">
        <v>0</v>
      </c>
      <c r="J4445">
        <v>0</v>
      </c>
      <c r="K4445">
        <v>0</v>
      </c>
      <c r="L4445">
        <v>0</v>
      </c>
      <c r="M4445">
        <v>0</v>
      </c>
    </row>
    <row r="4446" spans="2:13" x14ac:dyDescent="0.2">
      <c r="B4446">
        <v>0</v>
      </c>
      <c r="C4446">
        <v>0</v>
      </c>
      <c r="D4446">
        <v>0</v>
      </c>
      <c r="E4446">
        <v>0</v>
      </c>
      <c r="F4446">
        <v>0</v>
      </c>
      <c r="G4446">
        <v>3333333</v>
      </c>
      <c r="H4446">
        <v>0</v>
      </c>
      <c r="I4446">
        <v>0</v>
      </c>
      <c r="J4446">
        <v>0</v>
      </c>
      <c r="K4446">
        <v>0</v>
      </c>
      <c r="L4446">
        <v>0</v>
      </c>
      <c r="M4446">
        <v>0</v>
      </c>
    </row>
    <row r="4447" spans="2:13" x14ac:dyDescent="0.2">
      <c r="B4447">
        <v>0</v>
      </c>
      <c r="C4447">
        <v>0</v>
      </c>
      <c r="D4447">
        <v>0</v>
      </c>
      <c r="E4447">
        <v>0</v>
      </c>
      <c r="F4447">
        <v>0</v>
      </c>
      <c r="G4447">
        <v>3333333</v>
      </c>
      <c r="H4447">
        <v>0</v>
      </c>
      <c r="I4447">
        <v>0</v>
      </c>
      <c r="J4447">
        <v>0</v>
      </c>
      <c r="K4447">
        <v>0</v>
      </c>
      <c r="L4447">
        <v>0</v>
      </c>
      <c r="M4447">
        <v>0</v>
      </c>
    </row>
    <row r="4448" spans="2:13" x14ac:dyDescent="0.2">
      <c r="B4448">
        <v>0</v>
      </c>
      <c r="C4448">
        <v>0</v>
      </c>
      <c r="D4448">
        <v>0</v>
      </c>
      <c r="E4448">
        <v>0</v>
      </c>
      <c r="F4448">
        <v>0</v>
      </c>
      <c r="G4448">
        <v>3333333</v>
      </c>
      <c r="H4448">
        <v>0</v>
      </c>
      <c r="I4448">
        <v>0</v>
      </c>
      <c r="J4448">
        <v>0</v>
      </c>
      <c r="K4448">
        <v>0</v>
      </c>
      <c r="L4448">
        <v>0</v>
      </c>
      <c r="M4448">
        <v>0</v>
      </c>
    </row>
    <row r="4449" spans="2:13" x14ac:dyDescent="0.2">
      <c r="B4449">
        <v>0</v>
      </c>
      <c r="C4449">
        <v>0</v>
      </c>
      <c r="D4449">
        <v>0</v>
      </c>
      <c r="E4449">
        <v>0</v>
      </c>
      <c r="F4449">
        <v>0</v>
      </c>
      <c r="G4449">
        <v>3333333</v>
      </c>
      <c r="H4449">
        <v>0</v>
      </c>
      <c r="I4449">
        <v>0</v>
      </c>
      <c r="J4449">
        <v>0</v>
      </c>
      <c r="K4449">
        <v>0</v>
      </c>
      <c r="L4449">
        <v>0</v>
      </c>
      <c r="M4449">
        <v>0</v>
      </c>
    </row>
    <row r="4450" spans="2:13" x14ac:dyDescent="0.2">
      <c r="B4450">
        <v>0</v>
      </c>
      <c r="C4450">
        <v>0</v>
      </c>
      <c r="D4450">
        <v>0</v>
      </c>
      <c r="E4450">
        <v>0</v>
      </c>
      <c r="F4450">
        <v>0</v>
      </c>
      <c r="G4450">
        <v>3333333</v>
      </c>
      <c r="H4450">
        <v>0</v>
      </c>
      <c r="I4450">
        <v>0</v>
      </c>
      <c r="J4450">
        <v>0</v>
      </c>
      <c r="K4450">
        <v>0</v>
      </c>
      <c r="L4450">
        <v>0</v>
      </c>
      <c r="M4450">
        <v>0</v>
      </c>
    </row>
    <row r="4451" spans="2:13" x14ac:dyDescent="0.2">
      <c r="B4451">
        <v>0</v>
      </c>
      <c r="C4451">
        <v>0</v>
      </c>
      <c r="D4451">
        <v>0</v>
      </c>
      <c r="E4451">
        <v>0</v>
      </c>
      <c r="F4451">
        <v>0</v>
      </c>
      <c r="G4451">
        <v>3333333</v>
      </c>
      <c r="H4451">
        <v>0</v>
      </c>
      <c r="I4451">
        <v>0</v>
      </c>
      <c r="J4451">
        <v>0</v>
      </c>
      <c r="K4451">
        <v>0</v>
      </c>
      <c r="L4451">
        <v>0</v>
      </c>
      <c r="M4451">
        <v>0</v>
      </c>
    </row>
    <row r="4452" spans="2:13" x14ac:dyDescent="0.2">
      <c r="B4452">
        <v>0</v>
      </c>
      <c r="C4452">
        <v>0</v>
      </c>
      <c r="D4452">
        <v>0</v>
      </c>
      <c r="E4452">
        <v>0</v>
      </c>
      <c r="F4452">
        <v>0</v>
      </c>
      <c r="G4452">
        <v>3333333</v>
      </c>
      <c r="H4452">
        <v>0</v>
      </c>
      <c r="I4452">
        <v>0</v>
      </c>
      <c r="J4452">
        <v>0</v>
      </c>
      <c r="K4452">
        <v>0</v>
      </c>
      <c r="L4452">
        <v>0</v>
      </c>
      <c r="M4452">
        <v>0</v>
      </c>
    </row>
    <row r="4453" spans="2:13" x14ac:dyDescent="0.2">
      <c r="B4453">
        <v>0</v>
      </c>
      <c r="C4453">
        <v>0</v>
      </c>
      <c r="D4453">
        <v>0</v>
      </c>
      <c r="E4453">
        <v>0</v>
      </c>
      <c r="F4453">
        <v>0</v>
      </c>
      <c r="G4453">
        <v>3333333</v>
      </c>
      <c r="H4453">
        <v>0</v>
      </c>
      <c r="I4453">
        <v>0</v>
      </c>
      <c r="J4453">
        <v>0</v>
      </c>
      <c r="K4453">
        <v>0</v>
      </c>
      <c r="L4453">
        <v>0</v>
      </c>
      <c r="M4453">
        <v>0</v>
      </c>
    </row>
    <row r="4454" spans="2:13" x14ac:dyDescent="0.2">
      <c r="B4454">
        <v>0</v>
      </c>
      <c r="C4454">
        <v>0</v>
      </c>
      <c r="D4454">
        <v>0</v>
      </c>
      <c r="E4454">
        <v>0</v>
      </c>
      <c r="F4454">
        <v>0</v>
      </c>
      <c r="G4454">
        <v>3333333</v>
      </c>
      <c r="H4454">
        <v>0</v>
      </c>
      <c r="I4454">
        <v>0</v>
      </c>
      <c r="J4454">
        <v>0</v>
      </c>
      <c r="K4454">
        <v>0</v>
      </c>
      <c r="L4454">
        <v>0</v>
      </c>
      <c r="M4454">
        <v>0</v>
      </c>
    </row>
    <row r="4455" spans="2:13" x14ac:dyDescent="0.2">
      <c r="B4455">
        <v>0</v>
      </c>
      <c r="C4455">
        <v>0</v>
      </c>
      <c r="D4455">
        <v>0</v>
      </c>
      <c r="E4455">
        <v>0</v>
      </c>
      <c r="F4455">
        <v>0</v>
      </c>
      <c r="G4455">
        <v>3333333</v>
      </c>
      <c r="H4455">
        <v>0</v>
      </c>
      <c r="I4455">
        <v>0</v>
      </c>
      <c r="J4455">
        <v>0</v>
      </c>
      <c r="K4455">
        <v>0</v>
      </c>
      <c r="L4455">
        <v>0</v>
      </c>
      <c r="M4455">
        <v>0</v>
      </c>
    </row>
    <row r="4456" spans="2:13" x14ac:dyDescent="0.2">
      <c r="B4456">
        <v>0</v>
      </c>
      <c r="C4456">
        <v>0</v>
      </c>
      <c r="D4456">
        <v>0</v>
      </c>
      <c r="E4456">
        <v>0</v>
      </c>
      <c r="F4456">
        <v>0</v>
      </c>
      <c r="G4456">
        <v>3333333</v>
      </c>
      <c r="H4456">
        <v>0</v>
      </c>
      <c r="I4456">
        <v>0</v>
      </c>
      <c r="J4456">
        <v>0</v>
      </c>
      <c r="K4456">
        <v>0</v>
      </c>
      <c r="L4456">
        <v>0</v>
      </c>
      <c r="M4456">
        <v>0</v>
      </c>
    </row>
    <row r="4457" spans="2:13" x14ac:dyDescent="0.2">
      <c r="B4457">
        <v>0</v>
      </c>
      <c r="C4457">
        <v>0</v>
      </c>
      <c r="D4457">
        <v>0</v>
      </c>
      <c r="E4457">
        <v>0</v>
      </c>
      <c r="F4457">
        <v>0</v>
      </c>
      <c r="G4457">
        <v>3333333</v>
      </c>
      <c r="H4457">
        <v>0</v>
      </c>
      <c r="I4457">
        <v>0</v>
      </c>
      <c r="J4457">
        <v>0</v>
      </c>
      <c r="K4457">
        <v>0</v>
      </c>
      <c r="L4457">
        <v>0</v>
      </c>
      <c r="M4457">
        <v>0</v>
      </c>
    </row>
    <row r="4458" spans="2:13" x14ac:dyDescent="0.2">
      <c r="B4458">
        <v>0</v>
      </c>
      <c r="C4458">
        <v>0</v>
      </c>
      <c r="D4458">
        <v>0</v>
      </c>
      <c r="E4458">
        <v>0</v>
      </c>
      <c r="F4458">
        <v>0</v>
      </c>
      <c r="G4458">
        <v>3333333</v>
      </c>
      <c r="H4458">
        <v>0</v>
      </c>
      <c r="I4458">
        <v>0</v>
      </c>
      <c r="J4458">
        <v>0</v>
      </c>
      <c r="K4458">
        <v>0</v>
      </c>
      <c r="L4458">
        <v>0</v>
      </c>
      <c r="M4458">
        <v>0</v>
      </c>
    </row>
    <row r="4459" spans="2:13" x14ac:dyDescent="0.2">
      <c r="B4459">
        <v>0</v>
      </c>
      <c r="C4459">
        <v>0</v>
      </c>
      <c r="D4459">
        <v>0</v>
      </c>
      <c r="E4459">
        <v>0</v>
      </c>
      <c r="F4459">
        <v>0</v>
      </c>
      <c r="G4459">
        <v>3333333</v>
      </c>
      <c r="H4459">
        <v>0</v>
      </c>
      <c r="I4459">
        <v>0</v>
      </c>
      <c r="J4459">
        <v>0</v>
      </c>
      <c r="K4459">
        <v>0</v>
      </c>
      <c r="L4459">
        <v>0</v>
      </c>
      <c r="M4459">
        <v>0</v>
      </c>
    </row>
    <row r="4460" spans="2:13" x14ac:dyDescent="0.2">
      <c r="B4460">
        <v>0</v>
      </c>
      <c r="C4460">
        <v>0</v>
      </c>
      <c r="D4460">
        <v>0</v>
      </c>
      <c r="E4460">
        <v>0</v>
      </c>
      <c r="F4460">
        <v>0</v>
      </c>
      <c r="G4460">
        <v>3333333</v>
      </c>
      <c r="H4460">
        <v>0</v>
      </c>
      <c r="I4460">
        <v>0</v>
      </c>
      <c r="J4460">
        <v>0</v>
      </c>
      <c r="K4460">
        <v>0</v>
      </c>
      <c r="L4460">
        <v>0</v>
      </c>
      <c r="M4460">
        <v>0</v>
      </c>
    </row>
    <row r="4461" spans="2:13" x14ac:dyDescent="0.2">
      <c r="B4461">
        <v>0</v>
      </c>
      <c r="C4461">
        <v>0</v>
      </c>
      <c r="D4461">
        <v>0</v>
      </c>
      <c r="E4461">
        <v>0</v>
      </c>
      <c r="F4461">
        <v>0</v>
      </c>
      <c r="G4461">
        <v>3333333</v>
      </c>
      <c r="H4461">
        <v>0</v>
      </c>
      <c r="I4461">
        <v>0</v>
      </c>
      <c r="J4461">
        <v>0</v>
      </c>
      <c r="K4461">
        <v>0</v>
      </c>
      <c r="L4461">
        <v>0</v>
      </c>
      <c r="M4461">
        <v>0</v>
      </c>
    </row>
    <row r="4462" spans="2:13" x14ac:dyDescent="0.2">
      <c r="B4462">
        <v>0</v>
      </c>
      <c r="C4462">
        <v>0</v>
      </c>
      <c r="D4462">
        <v>0</v>
      </c>
      <c r="E4462">
        <v>0</v>
      </c>
      <c r="F4462">
        <v>0</v>
      </c>
      <c r="G4462">
        <v>3333333</v>
      </c>
      <c r="H4462">
        <v>0</v>
      </c>
      <c r="I4462">
        <v>0</v>
      </c>
      <c r="J4462">
        <v>0</v>
      </c>
      <c r="K4462">
        <v>0</v>
      </c>
      <c r="L4462">
        <v>0</v>
      </c>
      <c r="M4462">
        <v>0</v>
      </c>
    </row>
    <row r="4463" spans="2:13" x14ac:dyDescent="0.2">
      <c r="B4463">
        <v>0</v>
      </c>
      <c r="C4463">
        <v>0</v>
      </c>
      <c r="D4463">
        <v>0</v>
      </c>
      <c r="E4463">
        <v>0</v>
      </c>
      <c r="F4463">
        <v>0</v>
      </c>
      <c r="G4463">
        <v>3333333</v>
      </c>
      <c r="H4463">
        <v>0</v>
      </c>
      <c r="I4463">
        <v>0</v>
      </c>
      <c r="J4463">
        <v>0</v>
      </c>
      <c r="K4463">
        <v>0</v>
      </c>
      <c r="L4463">
        <v>0</v>
      </c>
      <c r="M4463">
        <v>0</v>
      </c>
    </row>
    <row r="4464" spans="2:13" x14ac:dyDescent="0.2">
      <c r="B4464">
        <v>0</v>
      </c>
      <c r="C4464">
        <v>0</v>
      </c>
      <c r="D4464">
        <v>0</v>
      </c>
      <c r="E4464">
        <v>0</v>
      </c>
      <c r="F4464">
        <v>0</v>
      </c>
      <c r="G4464">
        <v>3333333</v>
      </c>
      <c r="H4464">
        <v>0</v>
      </c>
      <c r="I4464">
        <v>0</v>
      </c>
      <c r="J4464">
        <v>0</v>
      </c>
      <c r="K4464">
        <v>0</v>
      </c>
      <c r="L4464">
        <v>0</v>
      </c>
      <c r="M4464">
        <v>0</v>
      </c>
    </row>
    <row r="4465" spans="2:13" x14ac:dyDescent="0.2">
      <c r="B4465">
        <v>0</v>
      </c>
      <c r="C4465">
        <v>0</v>
      </c>
      <c r="D4465">
        <v>0</v>
      </c>
      <c r="E4465">
        <v>0</v>
      </c>
      <c r="F4465">
        <v>0</v>
      </c>
      <c r="G4465">
        <v>3333333</v>
      </c>
      <c r="H4465">
        <v>0</v>
      </c>
      <c r="I4465">
        <v>0</v>
      </c>
      <c r="J4465">
        <v>0</v>
      </c>
      <c r="K4465">
        <v>0</v>
      </c>
      <c r="L4465">
        <v>0</v>
      </c>
      <c r="M4465">
        <v>0</v>
      </c>
    </row>
    <row r="4466" spans="2:13" x14ac:dyDescent="0.2">
      <c r="B4466">
        <v>0</v>
      </c>
      <c r="C4466">
        <v>0</v>
      </c>
      <c r="D4466">
        <v>0</v>
      </c>
      <c r="E4466">
        <v>0</v>
      </c>
      <c r="F4466">
        <v>0</v>
      </c>
      <c r="G4466">
        <v>3333333</v>
      </c>
      <c r="H4466">
        <v>0</v>
      </c>
      <c r="I4466">
        <v>0</v>
      </c>
      <c r="J4466">
        <v>0</v>
      </c>
      <c r="K4466">
        <v>0</v>
      </c>
      <c r="L4466">
        <v>0</v>
      </c>
      <c r="M4466">
        <v>0</v>
      </c>
    </row>
    <row r="4467" spans="2:13" x14ac:dyDescent="0.2">
      <c r="B4467">
        <v>0</v>
      </c>
      <c r="C4467">
        <v>0</v>
      </c>
      <c r="D4467">
        <v>0</v>
      </c>
      <c r="E4467">
        <v>0</v>
      </c>
      <c r="F4467">
        <v>0</v>
      </c>
      <c r="G4467">
        <v>3333333</v>
      </c>
      <c r="H4467">
        <v>0</v>
      </c>
      <c r="I4467">
        <v>0</v>
      </c>
      <c r="J4467">
        <v>0</v>
      </c>
      <c r="K4467">
        <v>0</v>
      </c>
      <c r="L4467">
        <v>0</v>
      </c>
      <c r="M4467">
        <v>0</v>
      </c>
    </row>
    <row r="4468" spans="2:13" x14ac:dyDescent="0.2">
      <c r="B4468">
        <v>0</v>
      </c>
      <c r="C4468">
        <v>0</v>
      </c>
      <c r="D4468">
        <v>0</v>
      </c>
      <c r="E4468">
        <v>0</v>
      </c>
      <c r="F4468">
        <v>0</v>
      </c>
      <c r="G4468">
        <v>3333333</v>
      </c>
      <c r="H4468">
        <v>0</v>
      </c>
      <c r="I4468">
        <v>0</v>
      </c>
      <c r="J4468">
        <v>0</v>
      </c>
      <c r="K4468">
        <v>0</v>
      </c>
      <c r="L4468">
        <v>0</v>
      </c>
      <c r="M4468">
        <v>0</v>
      </c>
    </row>
    <row r="4469" spans="2:13" x14ac:dyDescent="0.2">
      <c r="B4469">
        <v>0</v>
      </c>
      <c r="C4469">
        <v>0</v>
      </c>
      <c r="D4469">
        <v>0</v>
      </c>
      <c r="E4469">
        <v>0</v>
      </c>
      <c r="F4469">
        <v>0</v>
      </c>
      <c r="G4469">
        <v>3333333</v>
      </c>
      <c r="H4469">
        <v>0</v>
      </c>
      <c r="I4469">
        <v>0</v>
      </c>
      <c r="J4469">
        <v>0</v>
      </c>
      <c r="K4469">
        <v>0</v>
      </c>
      <c r="L4469">
        <v>0</v>
      </c>
      <c r="M4469">
        <v>0</v>
      </c>
    </row>
    <row r="4470" spans="2:13" x14ac:dyDescent="0.2">
      <c r="B4470">
        <v>0</v>
      </c>
      <c r="C4470">
        <v>0</v>
      </c>
      <c r="D4470">
        <v>0</v>
      </c>
      <c r="E4470">
        <v>0</v>
      </c>
      <c r="F4470">
        <v>0</v>
      </c>
      <c r="G4470">
        <v>3333333</v>
      </c>
      <c r="H4470">
        <v>0</v>
      </c>
      <c r="I4470">
        <v>0</v>
      </c>
      <c r="J4470">
        <v>0</v>
      </c>
      <c r="K4470">
        <v>0</v>
      </c>
      <c r="L4470">
        <v>0</v>
      </c>
      <c r="M4470">
        <v>0</v>
      </c>
    </row>
    <row r="4471" spans="2:13" x14ac:dyDescent="0.2">
      <c r="B4471">
        <v>0</v>
      </c>
      <c r="C4471">
        <v>0</v>
      </c>
      <c r="D4471">
        <v>0</v>
      </c>
      <c r="E4471">
        <v>0</v>
      </c>
      <c r="F4471">
        <v>0</v>
      </c>
      <c r="G4471">
        <v>3333333</v>
      </c>
      <c r="H4471">
        <v>0</v>
      </c>
      <c r="I4471">
        <v>0</v>
      </c>
      <c r="J4471">
        <v>0</v>
      </c>
      <c r="K4471">
        <v>0</v>
      </c>
      <c r="L4471">
        <v>0</v>
      </c>
      <c r="M4471">
        <v>0</v>
      </c>
    </row>
    <row r="4472" spans="2:13" x14ac:dyDescent="0.2">
      <c r="B4472">
        <v>0</v>
      </c>
      <c r="C4472">
        <v>0</v>
      </c>
      <c r="D4472">
        <v>0</v>
      </c>
      <c r="E4472">
        <v>0</v>
      </c>
      <c r="F4472">
        <v>0</v>
      </c>
      <c r="G4472">
        <v>3333333</v>
      </c>
      <c r="H4472">
        <v>0</v>
      </c>
      <c r="I4472">
        <v>0</v>
      </c>
      <c r="J4472">
        <v>0</v>
      </c>
      <c r="K4472">
        <v>0</v>
      </c>
      <c r="L4472">
        <v>0</v>
      </c>
      <c r="M4472">
        <v>0</v>
      </c>
    </row>
    <row r="4473" spans="2:13" x14ac:dyDescent="0.2">
      <c r="B4473">
        <v>0</v>
      </c>
      <c r="C4473">
        <v>0</v>
      </c>
      <c r="D4473">
        <v>0</v>
      </c>
      <c r="E4473">
        <v>0</v>
      </c>
      <c r="F4473">
        <v>0</v>
      </c>
      <c r="G4473">
        <v>3333333</v>
      </c>
      <c r="H4473">
        <v>0</v>
      </c>
      <c r="I4473">
        <v>0</v>
      </c>
      <c r="J4473">
        <v>0</v>
      </c>
      <c r="K4473">
        <v>0</v>
      </c>
      <c r="L4473">
        <v>0</v>
      </c>
      <c r="M4473">
        <v>0</v>
      </c>
    </row>
    <row r="4474" spans="2:13" x14ac:dyDescent="0.2">
      <c r="B4474">
        <v>0</v>
      </c>
      <c r="C4474">
        <v>0</v>
      </c>
      <c r="D4474">
        <v>0</v>
      </c>
      <c r="E4474">
        <v>0</v>
      </c>
      <c r="F4474">
        <v>0</v>
      </c>
      <c r="G4474">
        <v>3333333</v>
      </c>
      <c r="H4474">
        <v>0</v>
      </c>
      <c r="I4474">
        <v>0</v>
      </c>
      <c r="J4474">
        <v>0</v>
      </c>
      <c r="K4474">
        <v>0</v>
      </c>
      <c r="L4474">
        <v>0</v>
      </c>
      <c r="M4474">
        <v>0</v>
      </c>
    </row>
    <row r="4475" spans="2:13" x14ac:dyDescent="0.2">
      <c r="B4475">
        <v>0</v>
      </c>
      <c r="C4475">
        <v>0</v>
      </c>
      <c r="D4475">
        <v>0</v>
      </c>
      <c r="E4475">
        <v>0</v>
      </c>
      <c r="F4475">
        <v>0</v>
      </c>
      <c r="G4475">
        <v>3333333</v>
      </c>
      <c r="H4475">
        <v>0</v>
      </c>
      <c r="I4475">
        <v>0</v>
      </c>
      <c r="J4475">
        <v>0</v>
      </c>
      <c r="K4475">
        <v>0</v>
      </c>
      <c r="L4475">
        <v>0</v>
      </c>
      <c r="M4475">
        <v>0</v>
      </c>
    </row>
    <row r="4476" spans="2:13" x14ac:dyDescent="0.2">
      <c r="B4476">
        <v>0</v>
      </c>
      <c r="C4476">
        <v>0</v>
      </c>
      <c r="D4476">
        <v>0</v>
      </c>
      <c r="E4476">
        <v>0</v>
      </c>
      <c r="F4476">
        <v>0</v>
      </c>
      <c r="G4476">
        <v>3333333</v>
      </c>
      <c r="H4476">
        <v>0</v>
      </c>
      <c r="I4476">
        <v>0</v>
      </c>
      <c r="J4476">
        <v>0</v>
      </c>
      <c r="K4476">
        <v>0</v>
      </c>
      <c r="L4476">
        <v>0</v>
      </c>
      <c r="M4476">
        <v>0</v>
      </c>
    </row>
    <row r="4477" spans="2:13" x14ac:dyDescent="0.2">
      <c r="B4477">
        <v>0</v>
      </c>
      <c r="C4477">
        <v>0</v>
      </c>
      <c r="D4477">
        <v>0</v>
      </c>
      <c r="E4477">
        <v>0</v>
      </c>
      <c r="F4477">
        <v>0</v>
      </c>
      <c r="G4477">
        <v>3333333</v>
      </c>
      <c r="H4477">
        <v>0</v>
      </c>
      <c r="I4477">
        <v>0</v>
      </c>
      <c r="J4477">
        <v>0</v>
      </c>
      <c r="K4477">
        <v>0</v>
      </c>
      <c r="L4477">
        <v>0</v>
      </c>
      <c r="M4477">
        <v>0</v>
      </c>
    </row>
    <row r="4478" spans="2:13" x14ac:dyDescent="0.2">
      <c r="B4478">
        <v>0</v>
      </c>
      <c r="C4478">
        <v>0</v>
      </c>
      <c r="D4478">
        <v>0</v>
      </c>
      <c r="E4478">
        <v>0</v>
      </c>
      <c r="F4478">
        <v>0</v>
      </c>
      <c r="G4478">
        <v>3333333</v>
      </c>
      <c r="H4478">
        <v>0</v>
      </c>
      <c r="I4478">
        <v>0</v>
      </c>
      <c r="J4478">
        <v>0</v>
      </c>
      <c r="K4478">
        <v>0</v>
      </c>
      <c r="L4478">
        <v>0</v>
      </c>
      <c r="M4478">
        <v>0</v>
      </c>
    </row>
    <row r="4479" spans="2:13" x14ac:dyDescent="0.2">
      <c r="B4479">
        <v>0</v>
      </c>
      <c r="C4479">
        <v>0</v>
      </c>
      <c r="D4479">
        <v>0</v>
      </c>
      <c r="E4479">
        <v>0</v>
      </c>
      <c r="F4479">
        <v>0</v>
      </c>
      <c r="G4479">
        <v>3333333</v>
      </c>
      <c r="H4479">
        <v>0</v>
      </c>
      <c r="I4479">
        <v>0</v>
      </c>
      <c r="J4479">
        <v>0</v>
      </c>
      <c r="K4479">
        <v>0</v>
      </c>
      <c r="L4479">
        <v>0</v>
      </c>
      <c r="M4479">
        <v>0</v>
      </c>
    </row>
    <row r="4480" spans="2:13" x14ac:dyDescent="0.2">
      <c r="B4480">
        <v>0</v>
      </c>
      <c r="C4480">
        <v>0</v>
      </c>
      <c r="D4480">
        <v>0</v>
      </c>
      <c r="E4480">
        <v>0</v>
      </c>
      <c r="F4480">
        <v>0</v>
      </c>
      <c r="G4480">
        <v>3333333</v>
      </c>
      <c r="H4480">
        <v>0</v>
      </c>
      <c r="I4480">
        <v>0</v>
      </c>
      <c r="J4480">
        <v>0</v>
      </c>
      <c r="K4480">
        <v>0</v>
      </c>
      <c r="L4480">
        <v>0</v>
      </c>
      <c r="M4480">
        <v>0</v>
      </c>
    </row>
    <row r="4481" spans="2:13" x14ac:dyDescent="0.2">
      <c r="B4481">
        <v>0</v>
      </c>
      <c r="C4481">
        <v>0</v>
      </c>
      <c r="D4481">
        <v>0</v>
      </c>
      <c r="E4481">
        <v>0</v>
      </c>
      <c r="F4481">
        <v>0</v>
      </c>
      <c r="G4481">
        <v>3333333</v>
      </c>
      <c r="H4481">
        <v>0</v>
      </c>
      <c r="I4481">
        <v>0</v>
      </c>
      <c r="J4481">
        <v>0</v>
      </c>
      <c r="K4481">
        <v>0</v>
      </c>
      <c r="L4481">
        <v>0</v>
      </c>
      <c r="M4481">
        <v>0</v>
      </c>
    </row>
    <row r="4482" spans="2:13" x14ac:dyDescent="0.2">
      <c r="B4482">
        <v>0</v>
      </c>
      <c r="C4482">
        <v>0</v>
      </c>
      <c r="D4482">
        <v>0</v>
      </c>
      <c r="E4482">
        <v>0</v>
      </c>
      <c r="F4482">
        <v>0</v>
      </c>
      <c r="G4482">
        <v>3333333</v>
      </c>
      <c r="H4482">
        <v>0</v>
      </c>
      <c r="I4482">
        <v>0</v>
      </c>
      <c r="J4482">
        <v>0</v>
      </c>
      <c r="K4482">
        <v>0</v>
      </c>
      <c r="L4482">
        <v>0</v>
      </c>
      <c r="M4482">
        <v>0</v>
      </c>
    </row>
    <row r="4483" spans="2:13" x14ac:dyDescent="0.2">
      <c r="B4483">
        <v>0</v>
      </c>
      <c r="C4483">
        <v>0</v>
      </c>
      <c r="D4483">
        <v>0</v>
      </c>
      <c r="E4483">
        <v>0</v>
      </c>
      <c r="F4483">
        <v>0</v>
      </c>
      <c r="G4483">
        <v>3333333</v>
      </c>
      <c r="H4483">
        <v>0</v>
      </c>
      <c r="I4483">
        <v>0</v>
      </c>
      <c r="J4483">
        <v>0</v>
      </c>
      <c r="K4483">
        <v>0</v>
      </c>
      <c r="L4483">
        <v>0</v>
      </c>
      <c r="M4483">
        <v>0</v>
      </c>
    </row>
    <row r="4484" spans="2:13" x14ac:dyDescent="0.2">
      <c r="B4484">
        <v>0</v>
      </c>
      <c r="C4484">
        <v>0</v>
      </c>
      <c r="D4484">
        <v>0</v>
      </c>
      <c r="E4484">
        <v>0</v>
      </c>
      <c r="F4484">
        <v>0</v>
      </c>
      <c r="G4484">
        <v>3333333</v>
      </c>
      <c r="H4484">
        <v>0</v>
      </c>
      <c r="I4484">
        <v>0</v>
      </c>
      <c r="J4484">
        <v>0</v>
      </c>
      <c r="K4484">
        <v>0</v>
      </c>
      <c r="L4484">
        <v>0</v>
      </c>
      <c r="M4484">
        <v>0</v>
      </c>
    </row>
    <row r="4485" spans="2:13" x14ac:dyDescent="0.2">
      <c r="B4485">
        <v>0</v>
      </c>
      <c r="C4485">
        <v>0</v>
      </c>
      <c r="D4485">
        <v>0</v>
      </c>
      <c r="E4485">
        <v>0</v>
      </c>
      <c r="F4485">
        <v>0</v>
      </c>
      <c r="G4485">
        <v>3333333</v>
      </c>
      <c r="H4485">
        <v>0</v>
      </c>
      <c r="I4485">
        <v>0</v>
      </c>
      <c r="J4485">
        <v>0</v>
      </c>
      <c r="K4485">
        <v>0</v>
      </c>
      <c r="L4485">
        <v>0</v>
      </c>
      <c r="M4485">
        <v>0</v>
      </c>
    </row>
    <row r="4486" spans="2:13" x14ac:dyDescent="0.2">
      <c r="B4486">
        <v>0</v>
      </c>
      <c r="C4486">
        <v>0</v>
      </c>
      <c r="D4486">
        <v>0</v>
      </c>
      <c r="E4486">
        <v>0</v>
      </c>
      <c r="F4486">
        <v>0</v>
      </c>
      <c r="G4486">
        <v>3333333</v>
      </c>
      <c r="H4486">
        <v>0</v>
      </c>
      <c r="I4486">
        <v>0</v>
      </c>
      <c r="J4486">
        <v>0</v>
      </c>
      <c r="K4486">
        <v>0</v>
      </c>
      <c r="L4486">
        <v>0</v>
      </c>
      <c r="M4486">
        <v>0</v>
      </c>
    </row>
    <row r="4487" spans="2:13" x14ac:dyDescent="0.2">
      <c r="B4487">
        <v>0</v>
      </c>
      <c r="C4487">
        <v>0</v>
      </c>
      <c r="D4487">
        <v>0</v>
      </c>
      <c r="E4487">
        <v>0</v>
      </c>
      <c r="F4487">
        <v>0</v>
      </c>
      <c r="G4487">
        <v>3333333</v>
      </c>
      <c r="H4487">
        <v>0</v>
      </c>
      <c r="I4487">
        <v>0</v>
      </c>
      <c r="J4487">
        <v>0</v>
      </c>
      <c r="K4487">
        <v>0</v>
      </c>
      <c r="L4487">
        <v>0</v>
      </c>
      <c r="M4487">
        <v>0</v>
      </c>
    </row>
    <row r="4488" spans="2:13" x14ac:dyDescent="0.2">
      <c r="B4488">
        <v>0</v>
      </c>
      <c r="C4488" t="str">
        <v>Opening Balance</v>
      </c>
      <c r="D4488">
        <v>0</v>
      </c>
      <c r="E4488">
        <v>0</v>
      </c>
      <c r="F4488">
        <v>0</v>
      </c>
      <c r="G4488">
        <v>0</v>
      </c>
      <c r="H4488">
        <v>0</v>
      </c>
      <c r="I4488">
        <v>0</v>
      </c>
      <c r="J4488">
        <v>0</v>
      </c>
      <c r="K4488">
        <v>0</v>
      </c>
      <c r="L4488">
        <v>0</v>
      </c>
      <c r="M4488">
        <v>0</v>
      </c>
    </row>
    <row r="4489" spans="2:13" x14ac:dyDescent="0.2">
      <c r="B4489">
        <v>0</v>
      </c>
      <c r="C4489" t="str">
        <v>Please ignore this</v>
      </c>
      <c r="D4489" t="str">
        <v>999 Uncategorized expenses</v>
      </c>
      <c r="E4489" t="str">
        <v>999 Uncategorized expenses</v>
      </c>
      <c r="F4489">
        <v>0</v>
      </c>
      <c r="G4489">
        <v>44444444</v>
      </c>
      <c r="H4489">
        <v>0</v>
      </c>
      <c r="I4489">
        <v>0</v>
      </c>
      <c r="J4489">
        <v>0</v>
      </c>
      <c r="K4489">
        <v>0</v>
      </c>
      <c r="L4489">
        <v>0</v>
      </c>
      <c r="M4489">
        <v>0</v>
      </c>
    </row>
    <row r="4490" spans="2:13" x14ac:dyDescent="0.2">
      <c r="B4490">
        <v>0</v>
      </c>
      <c r="C4490">
        <v>0</v>
      </c>
      <c r="D4490">
        <v>0</v>
      </c>
      <c r="E4490">
        <v>0</v>
      </c>
      <c r="F4490">
        <v>0</v>
      </c>
      <c r="G4490">
        <v>44444444</v>
      </c>
      <c r="H4490">
        <v>0</v>
      </c>
      <c r="I4490">
        <v>0</v>
      </c>
      <c r="J4490">
        <v>0</v>
      </c>
      <c r="K4490">
        <v>0</v>
      </c>
      <c r="L4490">
        <v>0</v>
      </c>
      <c r="M4490">
        <v>0</v>
      </c>
    </row>
    <row r="4491" spans="2:13" x14ac:dyDescent="0.2">
      <c r="B4491">
        <v>0</v>
      </c>
      <c r="C4491">
        <v>0</v>
      </c>
      <c r="D4491">
        <v>0</v>
      </c>
      <c r="E4491">
        <v>0</v>
      </c>
      <c r="F4491">
        <v>0</v>
      </c>
      <c r="G4491">
        <v>44444444</v>
      </c>
      <c r="H4491">
        <v>0</v>
      </c>
      <c r="I4491">
        <v>0</v>
      </c>
      <c r="J4491">
        <v>0</v>
      </c>
      <c r="K4491">
        <v>0</v>
      </c>
      <c r="L4491">
        <v>0</v>
      </c>
      <c r="M4491">
        <v>0</v>
      </c>
    </row>
    <row r="4492" spans="2:13" x14ac:dyDescent="0.2">
      <c r="B4492">
        <v>0</v>
      </c>
      <c r="C4492">
        <v>0</v>
      </c>
      <c r="D4492">
        <v>0</v>
      </c>
      <c r="E4492">
        <v>0</v>
      </c>
      <c r="F4492">
        <v>0</v>
      </c>
      <c r="G4492">
        <v>44444444</v>
      </c>
      <c r="H4492">
        <v>0</v>
      </c>
      <c r="I4492">
        <v>0</v>
      </c>
      <c r="J4492">
        <v>0</v>
      </c>
      <c r="K4492">
        <v>0</v>
      </c>
      <c r="L4492">
        <v>0</v>
      </c>
      <c r="M4492">
        <v>0</v>
      </c>
    </row>
    <row r="4493" spans="2:13" x14ac:dyDescent="0.2">
      <c r="B4493">
        <v>0</v>
      </c>
      <c r="C4493">
        <v>0</v>
      </c>
      <c r="D4493">
        <v>0</v>
      </c>
      <c r="E4493">
        <v>0</v>
      </c>
      <c r="F4493">
        <v>0</v>
      </c>
      <c r="G4493">
        <v>44444444</v>
      </c>
      <c r="H4493">
        <v>0</v>
      </c>
      <c r="I4493">
        <v>0</v>
      </c>
      <c r="J4493">
        <v>0</v>
      </c>
      <c r="K4493">
        <v>0</v>
      </c>
      <c r="L4493">
        <v>0</v>
      </c>
      <c r="M4493">
        <v>0</v>
      </c>
    </row>
    <row r="4494" spans="2:13" x14ac:dyDescent="0.2">
      <c r="B4494">
        <v>0</v>
      </c>
      <c r="C4494">
        <v>0</v>
      </c>
      <c r="D4494">
        <v>0</v>
      </c>
      <c r="E4494">
        <v>0</v>
      </c>
      <c r="F4494">
        <v>0</v>
      </c>
      <c r="G4494">
        <v>44444444</v>
      </c>
      <c r="H4494">
        <v>0</v>
      </c>
      <c r="I4494">
        <v>0</v>
      </c>
      <c r="J4494">
        <v>0</v>
      </c>
      <c r="K4494">
        <v>0</v>
      </c>
      <c r="L4494">
        <v>0</v>
      </c>
      <c r="M4494">
        <v>0</v>
      </c>
    </row>
    <row r="4495" spans="2:13" x14ac:dyDescent="0.2">
      <c r="B4495">
        <v>0</v>
      </c>
      <c r="C4495">
        <v>0</v>
      </c>
      <c r="D4495">
        <v>0</v>
      </c>
      <c r="E4495">
        <v>0</v>
      </c>
      <c r="F4495">
        <v>0</v>
      </c>
      <c r="G4495">
        <v>44444444</v>
      </c>
      <c r="H4495">
        <v>0</v>
      </c>
      <c r="I4495">
        <v>0</v>
      </c>
      <c r="J4495">
        <v>0</v>
      </c>
      <c r="K4495">
        <v>0</v>
      </c>
      <c r="L4495">
        <v>0</v>
      </c>
      <c r="M4495">
        <v>0</v>
      </c>
    </row>
    <row r="4496" spans="2:13" x14ac:dyDescent="0.2">
      <c r="B4496">
        <v>0</v>
      </c>
      <c r="C4496">
        <v>0</v>
      </c>
      <c r="D4496">
        <v>0</v>
      </c>
      <c r="E4496">
        <v>0</v>
      </c>
      <c r="F4496">
        <v>0</v>
      </c>
      <c r="G4496">
        <v>44444444</v>
      </c>
      <c r="H4496">
        <v>0</v>
      </c>
      <c r="I4496">
        <v>0</v>
      </c>
      <c r="J4496">
        <v>0</v>
      </c>
      <c r="K4496">
        <v>0</v>
      </c>
      <c r="L4496">
        <v>0</v>
      </c>
      <c r="M4496">
        <v>0</v>
      </c>
    </row>
    <row r="4497" spans="2:13" x14ac:dyDescent="0.2">
      <c r="B4497">
        <v>0</v>
      </c>
      <c r="C4497">
        <v>0</v>
      </c>
      <c r="D4497">
        <v>0</v>
      </c>
      <c r="E4497">
        <v>0</v>
      </c>
      <c r="F4497">
        <v>0</v>
      </c>
      <c r="G4497">
        <v>44444444</v>
      </c>
      <c r="H4497">
        <v>0</v>
      </c>
      <c r="I4497">
        <v>0</v>
      </c>
      <c r="J4497">
        <v>0</v>
      </c>
      <c r="K4497">
        <v>0</v>
      </c>
      <c r="L4497">
        <v>0</v>
      </c>
      <c r="M4497">
        <v>0</v>
      </c>
    </row>
    <row r="4498" spans="2:13" x14ac:dyDescent="0.2">
      <c r="B4498">
        <v>0</v>
      </c>
      <c r="C4498">
        <v>0</v>
      </c>
      <c r="D4498">
        <v>0</v>
      </c>
      <c r="E4498">
        <v>0</v>
      </c>
      <c r="F4498">
        <v>0</v>
      </c>
      <c r="G4498">
        <v>44444444</v>
      </c>
      <c r="H4498">
        <v>0</v>
      </c>
      <c r="I4498">
        <v>0</v>
      </c>
      <c r="J4498">
        <v>0</v>
      </c>
      <c r="K4498">
        <v>0</v>
      </c>
      <c r="L4498">
        <v>0</v>
      </c>
      <c r="M4498">
        <v>0</v>
      </c>
    </row>
    <row r="4499" spans="2:13" x14ac:dyDescent="0.2">
      <c r="B4499">
        <v>0</v>
      </c>
      <c r="C4499">
        <v>0</v>
      </c>
      <c r="D4499">
        <v>0</v>
      </c>
      <c r="E4499">
        <v>0</v>
      </c>
      <c r="F4499">
        <v>0</v>
      </c>
      <c r="G4499">
        <v>44444444</v>
      </c>
      <c r="H4499">
        <v>0</v>
      </c>
      <c r="I4499">
        <v>0</v>
      </c>
      <c r="J4499">
        <v>0</v>
      </c>
      <c r="K4499">
        <v>0</v>
      </c>
      <c r="L4499">
        <v>0</v>
      </c>
      <c r="M4499">
        <v>0</v>
      </c>
    </row>
    <row r="4500" spans="2:13" x14ac:dyDescent="0.2">
      <c r="B4500">
        <v>0</v>
      </c>
      <c r="C4500">
        <v>0</v>
      </c>
      <c r="D4500">
        <v>0</v>
      </c>
      <c r="E4500">
        <v>0</v>
      </c>
      <c r="F4500">
        <v>0</v>
      </c>
      <c r="G4500">
        <v>44444444</v>
      </c>
      <c r="H4500">
        <v>0</v>
      </c>
      <c r="I4500">
        <v>0</v>
      </c>
      <c r="J4500">
        <v>0</v>
      </c>
      <c r="K4500">
        <v>0</v>
      </c>
      <c r="L4500">
        <v>0</v>
      </c>
      <c r="M4500">
        <v>0</v>
      </c>
    </row>
    <row r="4501" spans="2:13" x14ac:dyDescent="0.2">
      <c r="B4501">
        <v>0</v>
      </c>
      <c r="C4501">
        <v>0</v>
      </c>
      <c r="D4501">
        <v>0</v>
      </c>
      <c r="E4501">
        <v>0</v>
      </c>
      <c r="F4501">
        <v>0</v>
      </c>
      <c r="G4501">
        <v>44444444</v>
      </c>
      <c r="H4501">
        <v>0</v>
      </c>
      <c r="I4501">
        <v>0</v>
      </c>
      <c r="J4501">
        <v>0</v>
      </c>
      <c r="K4501">
        <v>0</v>
      </c>
      <c r="L4501">
        <v>0</v>
      </c>
      <c r="M4501">
        <v>0</v>
      </c>
    </row>
    <row r="4502" spans="2:13" x14ac:dyDescent="0.2">
      <c r="B4502">
        <v>0</v>
      </c>
      <c r="C4502">
        <v>0</v>
      </c>
      <c r="D4502">
        <v>0</v>
      </c>
      <c r="E4502">
        <v>0</v>
      </c>
      <c r="F4502">
        <v>0</v>
      </c>
      <c r="G4502">
        <v>44444444</v>
      </c>
      <c r="H4502">
        <v>0</v>
      </c>
      <c r="I4502">
        <v>0</v>
      </c>
      <c r="J4502">
        <v>0</v>
      </c>
      <c r="K4502">
        <v>0</v>
      </c>
      <c r="L4502">
        <v>0</v>
      </c>
      <c r="M4502">
        <v>0</v>
      </c>
    </row>
    <row r="4503" spans="2:13" x14ac:dyDescent="0.2">
      <c r="B4503">
        <v>0</v>
      </c>
      <c r="C4503">
        <v>0</v>
      </c>
      <c r="D4503">
        <v>0</v>
      </c>
      <c r="E4503">
        <v>0</v>
      </c>
      <c r="F4503">
        <v>0</v>
      </c>
      <c r="G4503">
        <v>44444444</v>
      </c>
      <c r="H4503">
        <v>0</v>
      </c>
      <c r="I4503">
        <v>0</v>
      </c>
      <c r="J4503">
        <v>0</v>
      </c>
      <c r="K4503">
        <v>0</v>
      </c>
      <c r="L4503">
        <v>0</v>
      </c>
      <c r="M4503">
        <v>0</v>
      </c>
    </row>
    <row r="4504" spans="2:13" x14ac:dyDescent="0.2">
      <c r="B4504">
        <v>0</v>
      </c>
      <c r="C4504">
        <v>0</v>
      </c>
      <c r="D4504">
        <v>0</v>
      </c>
      <c r="E4504">
        <v>0</v>
      </c>
      <c r="F4504">
        <v>0</v>
      </c>
      <c r="G4504">
        <v>44444444</v>
      </c>
      <c r="H4504">
        <v>0</v>
      </c>
      <c r="I4504">
        <v>0</v>
      </c>
      <c r="J4504">
        <v>0</v>
      </c>
      <c r="K4504">
        <v>0</v>
      </c>
      <c r="L4504">
        <v>0</v>
      </c>
      <c r="M4504">
        <v>0</v>
      </c>
    </row>
    <row r="4505" spans="2:13" x14ac:dyDescent="0.2">
      <c r="B4505">
        <v>0</v>
      </c>
      <c r="C4505">
        <v>0</v>
      </c>
      <c r="D4505">
        <v>0</v>
      </c>
      <c r="E4505">
        <v>0</v>
      </c>
      <c r="F4505">
        <v>0</v>
      </c>
      <c r="G4505">
        <v>44444444</v>
      </c>
      <c r="H4505">
        <v>0</v>
      </c>
      <c r="I4505">
        <v>0</v>
      </c>
      <c r="J4505">
        <v>0</v>
      </c>
      <c r="K4505">
        <v>0</v>
      </c>
      <c r="L4505">
        <v>0</v>
      </c>
      <c r="M4505">
        <v>0</v>
      </c>
    </row>
    <row r="4506" spans="2:13" x14ac:dyDescent="0.2">
      <c r="B4506">
        <v>0</v>
      </c>
      <c r="C4506">
        <v>0</v>
      </c>
      <c r="D4506">
        <v>0</v>
      </c>
      <c r="E4506">
        <v>0</v>
      </c>
      <c r="F4506">
        <v>0</v>
      </c>
      <c r="G4506">
        <v>44444444</v>
      </c>
      <c r="H4506">
        <v>0</v>
      </c>
      <c r="I4506">
        <v>0</v>
      </c>
      <c r="J4506">
        <v>0</v>
      </c>
      <c r="K4506">
        <v>0</v>
      </c>
      <c r="L4506">
        <v>0</v>
      </c>
      <c r="M4506">
        <v>0</v>
      </c>
    </row>
    <row r="4507" spans="2:13" x14ac:dyDescent="0.2">
      <c r="B4507">
        <v>0</v>
      </c>
      <c r="C4507">
        <v>0</v>
      </c>
      <c r="D4507">
        <v>0</v>
      </c>
      <c r="E4507">
        <v>0</v>
      </c>
      <c r="F4507">
        <v>0</v>
      </c>
      <c r="G4507">
        <v>44444444</v>
      </c>
      <c r="H4507">
        <v>0</v>
      </c>
      <c r="I4507">
        <v>0</v>
      </c>
      <c r="J4507">
        <v>0</v>
      </c>
      <c r="K4507">
        <v>0</v>
      </c>
      <c r="L4507">
        <v>0</v>
      </c>
      <c r="M4507">
        <v>0</v>
      </c>
    </row>
    <row r="4508" spans="2:13" x14ac:dyDescent="0.2">
      <c r="B4508">
        <v>0</v>
      </c>
      <c r="C4508">
        <v>0</v>
      </c>
      <c r="D4508">
        <v>0</v>
      </c>
      <c r="E4508">
        <v>0</v>
      </c>
      <c r="F4508">
        <v>0</v>
      </c>
      <c r="G4508">
        <v>44444444</v>
      </c>
      <c r="H4508">
        <v>0</v>
      </c>
      <c r="I4508">
        <v>0</v>
      </c>
      <c r="J4508">
        <v>0</v>
      </c>
      <c r="K4508">
        <v>0</v>
      </c>
      <c r="L4508">
        <v>0</v>
      </c>
      <c r="M4508">
        <v>0</v>
      </c>
    </row>
    <row r="4509" spans="2:13" x14ac:dyDescent="0.2">
      <c r="B4509">
        <v>0</v>
      </c>
      <c r="C4509">
        <v>0</v>
      </c>
      <c r="D4509">
        <v>0</v>
      </c>
      <c r="E4509">
        <v>0</v>
      </c>
      <c r="F4509">
        <v>0</v>
      </c>
      <c r="G4509">
        <v>44444444</v>
      </c>
      <c r="H4509">
        <v>0</v>
      </c>
      <c r="I4509">
        <v>0</v>
      </c>
      <c r="J4509">
        <v>0</v>
      </c>
      <c r="K4509">
        <v>0</v>
      </c>
      <c r="L4509">
        <v>0</v>
      </c>
      <c r="M4509">
        <v>0</v>
      </c>
    </row>
    <row r="4510" spans="2:13" x14ac:dyDescent="0.2">
      <c r="B4510">
        <v>0</v>
      </c>
      <c r="C4510">
        <v>0</v>
      </c>
      <c r="D4510">
        <v>0</v>
      </c>
      <c r="E4510">
        <v>0</v>
      </c>
      <c r="F4510">
        <v>0</v>
      </c>
      <c r="G4510">
        <v>44444444</v>
      </c>
      <c r="H4510">
        <v>0</v>
      </c>
      <c r="I4510">
        <v>0</v>
      </c>
      <c r="J4510">
        <v>0</v>
      </c>
      <c r="K4510">
        <v>0</v>
      </c>
      <c r="L4510">
        <v>0</v>
      </c>
      <c r="M4510">
        <v>0</v>
      </c>
    </row>
    <row r="4511" spans="2:13" x14ac:dyDescent="0.2">
      <c r="B4511">
        <v>0</v>
      </c>
      <c r="C4511">
        <v>0</v>
      </c>
      <c r="D4511">
        <v>0</v>
      </c>
      <c r="E4511">
        <v>0</v>
      </c>
      <c r="F4511">
        <v>0</v>
      </c>
      <c r="G4511">
        <v>44444444</v>
      </c>
      <c r="H4511">
        <v>0</v>
      </c>
      <c r="I4511">
        <v>0</v>
      </c>
      <c r="J4511">
        <v>0</v>
      </c>
      <c r="K4511">
        <v>0</v>
      </c>
      <c r="L4511">
        <v>0</v>
      </c>
      <c r="M4511">
        <v>0</v>
      </c>
    </row>
    <row r="4512" spans="2:13" x14ac:dyDescent="0.2">
      <c r="B4512">
        <v>0</v>
      </c>
      <c r="C4512">
        <v>0</v>
      </c>
      <c r="D4512">
        <v>0</v>
      </c>
      <c r="E4512">
        <v>0</v>
      </c>
      <c r="F4512">
        <v>0</v>
      </c>
      <c r="G4512">
        <v>44444444</v>
      </c>
      <c r="H4512">
        <v>0</v>
      </c>
      <c r="I4512">
        <v>0</v>
      </c>
      <c r="J4512">
        <v>0</v>
      </c>
      <c r="K4512">
        <v>0</v>
      </c>
      <c r="L4512">
        <v>0</v>
      </c>
      <c r="M4512">
        <v>0</v>
      </c>
    </row>
    <row r="4513" spans="2:13" x14ac:dyDescent="0.2">
      <c r="B4513">
        <v>0</v>
      </c>
      <c r="C4513">
        <v>0</v>
      </c>
      <c r="D4513">
        <v>0</v>
      </c>
      <c r="E4513">
        <v>0</v>
      </c>
      <c r="F4513">
        <v>0</v>
      </c>
      <c r="G4513">
        <v>44444444</v>
      </c>
      <c r="H4513">
        <v>0</v>
      </c>
      <c r="I4513">
        <v>0</v>
      </c>
      <c r="J4513">
        <v>0</v>
      </c>
      <c r="K4513">
        <v>0</v>
      </c>
      <c r="L4513">
        <v>0</v>
      </c>
      <c r="M4513">
        <v>0</v>
      </c>
    </row>
    <row r="4514" spans="2:13" x14ac:dyDescent="0.2">
      <c r="B4514">
        <v>0</v>
      </c>
      <c r="C4514">
        <v>0</v>
      </c>
      <c r="D4514">
        <v>0</v>
      </c>
      <c r="E4514">
        <v>0</v>
      </c>
      <c r="F4514">
        <v>0</v>
      </c>
      <c r="G4514">
        <v>44444444</v>
      </c>
      <c r="H4514">
        <v>0</v>
      </c>
      <c r="I4514">
        <v>0</v>
      </c>
      <c r="J4514">
        <v>0</v>
      </c>
      <c r="K4514">
        <v>0</v>
      </c>
      <c r="L4514">
        <v>0</v>
      </c>
      <c r="M4514">
        <v>0</v>
      </c>
    </row>
    <row r="4515" spans="2:13" x14ac:dyDescent="0.2">
      <c r="B4515">
        <v>0</v>
      </c>
      <c r="C4515">
        <v>0</v>
      </c>
      <c r="D4515">
        <v>0</v>
      </c>
      <c r="E4515">
        <v>0</v>
      </c>
      <c r="F4515">
        <v>0</v>
      </c>
      <c r="G4515">
        <v>44444444</v>
      </c>
      <c r="H4515">
        <v>0</v>
      </c>
      <c r="I4515">
        <v>0</v>
      </c>
      <c r="J4515">
        <v>0</v>
      </c>
      <c r="K4515">
        <v>0</v>
      </c>
      <c r="L4515">
        <v>0</v>
      </c>
      <c r="M4515">
        <v>0</v>
      </c>
    </row>
    <row r="4516" spans="2:13" x14ac:dyDescent="0.2">
      <c r="B4516">
        <v>0</v>
      </c>
      <c r="C4516">
        <v>0</v>
      </c>
      <c r="D4516">
        <v>0</v>
      </c>
      <c r="E4516">
        <v>0</v>
      </c>
      <c r="F4516">
        <v>0</v>
      </c>
      <c r="G4516">
        <v>44444444</v>
      </c>
      <c r="H4516">
        <v>0</v>
      </c>
      <c r="I4516">
        <v>0</v>
      </c>
      <c r="J4516">
        <v>0</v>
      </c>
      <c r="K4516">
        <v>0</v>
      </c>
      <c r="L4516">
        <v>0</v>
      </c>
      <c r="M4516">
        <v>0</v>
      </c>
    </row>
    <row r="4517" spans="2:13" x14ac:dyDescent="0.2">
      <c r="B4517">
        <v>0</v>
      </c>
      <c r="C4517">
        <v>0</v>
      </c>
      <c r="D4517">
        <v>0</v>
      </c>
      <c r="E4517">
        <v>0</v>
      </c>
      <c r="F4517">
        <v>0</v>
      </c>
      <c r="G4517">
        <v>44444444</v>
      </c>
      <c r="H4517">
        <v>0</v>
      </c>
      <c r="I4517">
        <v>0</v>
      </c>
      <c r="J4517">
        <v>0</v>
      </c>
      <c r="K4517">
        <v>0</v>
      </c>
      <c r="L4517">
        <v>0</v>
      </c>
      <c r="M4517">
        <v>0</v>
      </c>
    </row>
    <row r="4518" spans="2:13" x14ac:dyDescent="0.2">
      <c r="B4518">
        <v>0</v>
      </c>
      <c r="C4518">
        <v>0</v>
      </c>
      <c r="D4518">
        <v>0</v>
      </c>
      <c r="E4518">
        <v>0</v>
      </c>
      <c r="F4518">
        <v>0</v>
      </c>
      <c r="G4518">
        <v>44444444</v>
      </c>
      <c r="H4518">
        <v>0</v>
      </c>
      <c r="I4518">
        <v>0</v>
      </c>
      <c r="J4518">
        <v>0</v>
      </c>
      <c r="K4518">
        <v>0</v>
      </c>
      <c r="L4518">
        <v>0</v>
      </c>
      <c r="M4518">
        <v>0</v>
      </c>
    </row>
    <row r="4519" spans="2:13" x14ac:dyDescent="0.2">
      <c r="B4519">
        <v>0</v>
      </c>
      <c r="C4519">
        <v>0</v>
      </c>
      <c r="D4519">
        <v>0</v>
      </c>
      <c r="E4519">
        <v>0</v>
      </c>
      <c r="F4519">
        <v>0</v>
      </c>
      <c r="G4519">
        <v>44444444</v>
      </c>
      <c r="H4519">
        <v>0</v>
      </c>
      <c r="I4519">
        <v>0</v>
      </c>
      <c r="J4519">
        <v>0</v>
      </c>
      <c r="K4519">
        <v>0</v>
      </c>
      <c r="L4519">
        <v>0</v>
      </c>
      <c r="M4519">
        <v>0</v>
      </c>
    </row>
    <row r="4520" spans="2:13" x14ac:dyDescent="0.2">
      <c r="B4520">
        <v>0</v>
      </c>
      <c r="C4520">
        <v>0</v>
      </c>
      <c r="D4520">
        <v>0</v>
      </c>
      <c r="E4520">
        <v>0</v>
      </c>
      <c r="F4520">
        <v>0</v>
      </c>
      <c r="G4520">
        <v>44444444</v>
      </c>
      <c r="H4520">
        <v>0</v>
      </c>
      <c r="I4520">
        <v>0</v>
      </c>
      <c r="J4520">
        <v>0</v>
      </c>
      <c r="K4520">
        <v>0</v>
      </c>
      <c r="L4520">
        <v>0</v>
      </c>
      <c r="M4520">
        <v>0</v>
      </c>
    </row>
    <row r="4521" spans="2:13" x14ac:dyDescent="0.2">
      <c r="B4521">
        <v>0</v>
      </c>
      <c r="C4521">
        <v>0</v>
      </c>
      <c r="D4521">
        <v>0</v>
      </c>
      <c r="E4521">
        <v>0</v>
      </c>
      <c r="F4521">
        <v>0</v>
      </c>
      <c r="G4521">
        <v>44444444</v>
      </c>
      <c r="H4521">
        <v>0</v>
      </c>
      <c r="I4521">
        <v>0</v>
      </c>
      <c r="J4521">
        <v>0</v>
      </c>
      <c r="K4521">
        <v>0</v>
      </c>
      <c r="L4521">
        <v>0</v>
      </c>
      <c r="M4521">
        <v>0</v>
      </c>
    </row>
    <row r="4522" spans="2:13" x14ac:dyDescent="0.2">
      <c r="B4522">
        <v>0</v>
      </c>
      <c r="C4522">
        <v>0</v>
      </c>
      <c r="D4522">
        <v>0</v>
      </c>
      <c r="E4522">
        <v>0</v>
      </c>
      <c r="F4522">
        <v>0</v>
      </c>
      <c r="G4522">
        <v>44444444</v>
      </c>
      <c r="H4522">
        <v>0</v>
      </c>
      <c r="I4522">
        <v>0</v>
      </c>
      <c r="J4522">
        <v>0</v>
      </c>
      <c r="K4522">
        <v>0</v>
      </c>
      <c r="L4522">
        <v>0</v>
      </c>
      <c r="M4522">
        <v>0</v>
      </c>
    </row>
    <row r="4523" spans="2:13" x14ac:dyDescent="0.2">
      <c r="B4523">
        <v>0</v>
      </c>
      <c r="C4523">
        <v>0</v>
      </c>
      <c r="D4523">
        <v>0</v>
      </c>
      <c r="E4523">
        <v>0</v>
      </c>
      <c r="F4523">
        <v>0</v>
      </c>
      <c r="G4523">
        <v>44444444</v>
      </c>
      <c r="H4523">
        <v>0</v>
      </c>
      <c r="I4523">
        <v>0</v>
      </c>
      <c r="J4523">
        <v>0</v>
      </c>
      <c r="K4523">
        <v>0</v>
      </c>
      <c r="L4523">
        <v>0</v>
      </c>
      <c r="M4523">
        <v>0</v>
      </c>
    </row>
    <row r="4524" spans="2:13" x14ac:dyDescent="0.2">
      <c r="B4524">
        <v>0</v>
      </c>
      <c r="C4524">
        <v>0</v>
      </c>
      <c r="D4524">
        <v>0</v>
      </c>
      <c r="E4524">
        <v>0</v>
      </c>
      <c r="F4524">
        <v>0</v>
      </c>
      <c r="G4524">
        <v>44444444</v>
      </c>
      <c r="H4524">
        <v>0</v>
      </c>
      <c r="I4524">
        <v>0</v>
      </c>
      <c r="J4524">
        <v>0</v>
      </c>
      <c r="K4524">
        <v>0</v>
      </c>
      <c r="L4524">
        <v>0</v>
      </c>
      <c r="M4524">
        <v>0</v>
      </c>
    </row>
    <row r="4525" spans="2:13" x14ac:dyDescent="0.2">
      <c r="B4525">
        <v>0</v>
      </c>
      <c r="C4525">
        <v>0</v>
      </c>
      <c r="D4525">
        <v>0</v>
      </c>
      <c r="E4525">
        <v>0</v>
      </c>
      <c r="F4525">
        <v>0</v>
      </c>
      <c r="G4525">
        <v>44444444</v>
      </c>
      <c r="H4525">
        <v>0</v>
      </c>
      <c r="I4525">
        <v>0</v>
      </c>
      <c r="J4525">
        <v>0</v>
      </c>
      <c r="K4525">
        <v>0</v>
      </c>
      <c r="L4525">
        <v>0</v>
      </c>
      <c r="M4525">
        <v>0</v>
      </c>
    </row>
    <row r="4526" spans="2:13" x14ac:dyDescent="0.2">
      <c r="B4526">
        <v>0</v>
      </c>
      <c r="C4526">
        <v>0</v>
      </c>
      <c r="D4526">
        <v>0</v>
      </c>
      <c r="E4526">
        <v>0</v>
      </c>
      <c r="F4526">
        <v>0</v>
      </c>
      <c r="G4526">
        <v>44444444</v>
      </c>
      <c r="H4526">
        <v>0</v>
      </c>
      <c r="I4526">
        <v>0</v>
      </c>
      <c r="J4526">
        <v>0</v>
      </c>
      <c r="K4526">
        <v>0</v>
      </c>
      <c r="L4526">
        <v>0</v>
      </c>
      <c r="M4526">
        <v>0</v>
      </c>
    </row>
    <row r="4527" spans="2:13" x14ac:dyDescent="0.2">
      <c r="B4527">
        <v>0</v>
      </c>
      <c r="C4527">
        <v>0</v>
      </c>
      <c r="D4527">
        <v>0</v>
      </c>
      <c r="E4527">
        <v>0</v>
      </c>
      <c r="F4527">
        <v>0</v>
      </c>
      <c r="G4527">
        <v>44444444</v>
      </c>
      <c r="H4527">
        <v>0</v>
      </c>
      <c r="I4527">
        <v>0</v>
      </c>
      <c r="J4527">
        <v>0</v>
      </c>
      <c r="K4527">
        <v>0</v>
      </c>
      <c r="L4527">
        <v>0</v>
      </c>
      <c r="M4527">
        <v>0</v>
      </c>
    </row>
    <row r="4528" spans="2:13" x14ac:dyDescent="0.2">
      <c r="B4528">
        <v>0</v>
      </c>
      <c r="C4528">
        <v>0</v>
      </c>
      <c r="D4528">
        <v>0</v>
      </c>
      <c r="E4528">
        <v>0</v>
      </c>
      <c r="F4528">
        <v>0</v>
      </c>
      <c r="G4528">
        <v>44444444</v>
      </c>
      <c r="H4528">
        <v>0</v>
      </c>
      <c r="I4528">
        <v>0</v>
      </c>
      <c r="J4528">
        <v>0</v>
      </c>
      <c r="K4528">
        <v>0</v>
      </c>
      <c r="L4528">
        <v>0</v>
      </c>
      <c r="M4528">
        <v>0</v>
      </c>
    </row>
    <row r="4529" spans="2:13" x14ac:dyDescent="0.2">
      <c r="B4529">
        <v>0</v>
      </c>
      <c r="C4529">
        <v>0</v>
      </c>
      <c r="D4529">
        <v>0</v>
      </c>
      <c r="E4529">
        <v>0</v>
      </c>
      <c r="F4529">
        <v>0</v>
      </c>
      <c r="G4529">
        <v>44444444</v>
      </c>
      <c r="H4529">
        <v>0</v>
      </c>
      <c r="I4529">
        <v>0</v>
      </c>
      <c r="J4529">
        <v>0</v>
      </c>
      <c r="K4529">
        <v>0</v>
      </c>
      <c r="L4529">
        <v>0</v>
      </c>
      <c r="M4529">
        <v>0</v>
      </c>
    </row>
    <row r="4530" spans="2:13" x14ac:dyDescent="0.2">
      <c r="B4530">
        <v>0</v>
      </c>
      <c r="C4530">
        <v>0</v>
      </c>
      <c r="D4530">
        <v>0</v>
      </c>
      <c r="E4530">
        <v>0</v>
      </c>
      <c r="F4530">
        <v>0</v>
      </c>
      <c r="G4530">
        <v>44444444</v>
      </c>
      <c r="H4530">
        <v>0</v>
      </c>
      <c r="I4530">
        <v>0</v>
      </c>
      <c r="J4530">
        <v>0</v>
      </c>
      <c r="K4530">
        <v>0</v>
      </c>
      <c r="L4530">
        <v>0</v>
      </c>
      <c r="M4530">
        <v>0</v>
      </c>
    </row>
    <row r="4531" spans="2:13" x14ac:dyDescent="0.2">
      <c r="B4531">
        <v>0</v>
      </c>
      <c r="C4531">
        <v>0</v>
      </c>
      <c r="D4531">
        <v>0</v>
      </c>
      <c r="E4531">
        <v>0</v>
      </c>
      <c r="F4531">
        <v>0</v>
      </c>
      <c r="G4531">
        <v>44444444</v>
      </c>
      <c r="H4531">
        <v>0</v>
      </c>
      <c r="I4531">
        <v>0</v>
      </c>
      <c r="J4531">
        <v>0</v>
      </c>
      <c r="K4531">
        <v>0</v>
      </c>
      <c r="L4531">
        <v>0</v>
      </c>
      <c r="M4531">
        <v>0</v>
      </c>
    </row>
    <row r="4532" spans="2:13" x14ac:dyDescent="0.2">
      <c r="B4532">
        <v>0</v>
      </c>
      <c r="C4532">
        <v>0</v>
      </c>
      <c r="D4532">
        <v>0</v>
      </c>
      <c r="E4532">
        <v>0</v>
      </c>
      <c r="F4532">
        <v>0</v>
      </c>
      <c r="G4532">
        <v>44444444</v>
      </c>
      <c r="H4532">
        <v>0</v>
      </c>
      <c r="I4532">
        <v>0</v>
      </c>
      <c r="J4532">
        <v>0</v>
      </c>
      <c r="K4532">
        <v>0</v>
      </c>
      <c r="L4532">
        <v>0</v>
      </c>
      <c r="M4532">
        <v>0</v>
      </c>
    </row>
    <row r="4533" spans="2:13" x14ac:dyDescent="0.2">
      <c r="B4533">
        <v>0</v>
      </c>
      <c r="C4533">
        <v>0</v>
      </c>
      <c r="D4533">
        <v>0</v>
      </c>
      <c r="E4533">
        <v>0</v>
      </c>
      <c r="F4533">
        <v>0</v>
      </c>
      <c r="G4533">
        <v>44444444</v>
      </c>
      <c r="H4533">
        <v>0</v>
      </c>
      <c r="I4533">
        <v>0</v>
      </c>
      <c r="J4533">
        <v>0</v>
      </c>
      <c r="K4533">
        <v>0</v>
      </c>
      <c r="L4533">
        <v>0</v>
      </c>
      <c r="M4533">
        <v>0</v>
      </c>
    </row>
    <row r="4534" spans="2:13" x14ac:dyDescent="0.2">
      <c r="B4534">
        <v>0</v>
      </c>
      <c r="C4534">
        <v>0</v>
      </c>
      <c r="D4534">
        <v>0</v>
      </c>
      <c r="E4534">
        <v>0</v>
      </c>
      <c r="F4534">
        <v>0</v>
      </c>
      <c r="G4534">
        <v>44444444</v>
      </c>
      <c r="H4534">
        <v>0</v>
      </c>
      <c r="I4534">
        <v>0</v>
      </c>
      <c r="J4534">
        <v>0</v>
      </c>
      <c r="K4534">
        <v>0</v>
      </c>
      <c r="L4534">
        <v>0</v>
      </c>
      <c r="M4534">
        <v>0</v>
      </c>
    </row>
    <row r="4535" spans="2:13" x14ac:dyDescent="0.2">
      <c r="B4535">
        <v>0</v>
      </c>
      <c r="C4535">
        <v>0</v>
      </c>
      <c r="D4535">
        <v>0</v>
      </c>
      <c r="E4535">
        <v>0</v>
      </c>
      <c r="F4535">
        <v>0</v>
      </c>
      <c r="G4535">
        <v>44444444</v>
      </c>
      <c r="H4535">
        <v>0</v>
      </c>
      <c r="I4535">
        <v>0</v>
      </c>
      <c r="J4535">
        <v>0</v>
      </c>
      <c r="K4535">
        <v>0</v>
      </c>
      <c r="L4535">
        <v>0</v>
      </c>
      <c r="M4535">
        <v>0</v>
      </c>
    </row>
    <row r="4536" spans="2:13" x14ac:dyDescent="0.2">
      <c r="B4536">
        <v>0</v>
      </c>
      <c r="C4536">
        <v>0</v>
      </c>
      <c r="D4536">
        <v>0</v>
      </c>
      <c r="E4536">
        <v>0</v>
      </c>
      <c r="F4536">
        <v>0</v>
      </c>
      <c r="G4536">
        <v>44444444</v>
      </c>
      <c r="H4536">
        <v>0</v>
      </c>
      <c r="I4536">
        <v>0</v>
      </c>
      <c r="J4536">
        <v>0</v>
      </c>
      <c r="K4536">
        <v>0</v>
      </c>
      <c r="L4536">
        <v>0</v>
      </c>
      <c r="M4536">
        <v>0</v>
      </c>
    </row>
    <row r="4537" spans="2:13" x14ac:dyDescent="0.2">
      <c r="B4537">
        <v>0</v>
      </c>
      <c r="C4537">
        <v>0</v>
      </c>
      <c r="D4537">
        <v>0</v>
      </c>
      <c r="E4537">
        <v>0</v>
      </c>
      <c r="F4537">
        <v>0</v>
      </c>
      <c r="G4537">
        <v>44444444</v>
      </c>
      <c r="H4537">
        <v>0</v>
      </c>
      <c r="I4537">
        <v>0</v>
      </c>
      <c r="J4537">
        <v>0</v>
      </c>
      <c r="K4537">
        <v>0</v>
      </c>
      <c r="L4537">
        <v>0</v>
      </c>
      <c r="M4537">
        <v>0</v>
      </c>
    </row>
    <row r="4538" spans="2:13" x14ac:dyDescent="0.2">
      <c r="B4538">
        <v>0</v>
      </c>
      <c r="C4538">
        <v>0</v>
      </c>
      <c r="D4538">
        <v>0</v>
      </c>
      <c r="E4538">
        <v>0</v>
      </c>
      <c r="F4538">
        <v>0</v>
      </c>
      <c r="G4538">
        <v>44444444</v>
      </c>
      <c r="H4538">
        <v>0</v>
      </c>
      <c r="I4538">
        <v>0</v>
      </c>
      <c r="J4538">
        <v>0</v>
      </c>
      <c r="K4538">
        <v>0</v>
      </c>
      <c r="L4538">
        <v>0</v>
      </c>
      <c r="M4538">
        <v>0</v>
      </c>
    </row>
    <row r="4539" spans="2:13" x14ac:dyDescent="0.2">
      <c r="B4539">
        <v>0</v>
      </c>
      <c r="C4539">
        <v>0</v>
      </c>
      <c r="D4539">
        <v>0</v>
      </c>
      <c r="E4539">
        <v>0</v>
      </c>
      <c r="F4539">
        <v>0</v>
      </c>
      <c r="G4539">
        <v>44444444</v>
      </c>
      <c r="H4539">
        <v>0</v>
      </c>
      <c r="I4539">
        <v>0</v>
      </c>
      <c r="J4539">
        <v>0</v>
      </c>
      <c r="K4539">
        <v>0</v>
      </c>
      <c r="L4539">
        <v>0</v>
      </c>
      <c r="M4539">
        <v>0</v>
      </c>
    </row>
    <row r="4540" spans="2:13" x14ac:dyDescent="0.2">
      <c r="B4540">
        <v>0</v>
      </c>
      <c r="C4540">
        <v>0</v>
      </c>
      <c r="D4540">
        <v>0</v>
      </c>
      <c r="E4540">
        <v>0</v>
      </c>
      <c r="F4540">
        <v>0</v>
      </c>
      <c r="G4540">
        <v>44444444</v>
      </c>
      <c r="H4540">
        <v>0</v>
      </c>
      <c r="I4540">
        <v>0</v>
      </c>
      <c r="J4540">
        <v>0</v>
      </c>
      <c r="K4540">
        <v>0</v>
      </c>
      <c r="L4540">
        <v>0</v>
      </c>
      <c r="M4540">
        <v>0</v>
      </c>
    </row>
    <row r="4541" spans="2:13" x14ac:dyDescent="0.2">
      <c r="B4541">
        <v>0</v>
      </c>
      <c r="C4541">
        <v>0</v>
      </c>
      <c r="D4541">
        <v>0</v>
      </c>
      <c r="E4541">
        <v>0</v>
      </c>
      <c r="F4541">
        <v>0</v>
      </c>
      <c r="G4541">
        <v>44444444</v>
      </c>
      <c r="H4541">
        <v>0</v>
      </c>
      <c r="I4541">
        <v>0</v>
      </c>
      <c r="J4541">
        <v>0</v>
      </c>
      <c r="K4541">
        <v>0</v>
      </c>
      <c r="L4541">
        <v>0</v>
      </c>
      <c r="M4541">
        <v>0</v>
      </c>
    </row>
    <row r="4542" spans="2:13" x14ac:dyDescent="0.2">
      <c r="B4542">
        <v>0</v>
      </c>
      <c r="C4542">
        <v>0</v>
      </c>
      <c r="D4542">
        <v>0</v>
      </c>
      <c r="E4542">
        <v>0</v>
      </c>
      <c r="F4542">
        <v>0</v>
      </c>
      <c r="G4542">
        <v>44444444</v>
      </c>
      <c r="H4542">
        <v>0</v>
      </c>
      <c r="I4542">
        <v>0</v>
      </c>
      <c r="J4542">
        <v>0</v>
      </c>
      <c r="K4542">
        <v>0</v>
      </c>
      <c r="L4542">
        <v>0</v>
      </c>
      <c r="M4542">
        <v>0</v>
      </c>
    </row>
    <row r="4543" spans="2:13" x14ac:dyDescent="0.2">
      <c r="B4543">
        <v>0</v>
      </c>
      <c r="C4543">
        <v>0</v>
      </c>
      <c r="D4543">
        <v>0</v>
      </c>
      <c r="E4543">
        <v>0</v>
      </c>
      <c r="F4543">
        <v>0</v>
      </c>
      <c r="G4543">
        <v>44444444</v>
      </c>
      <c r="H4543">
        <v>0</v>
      </c>
      <c r="I4543">
        <v>0</v>
      </c>
      <c r="J4543">
        <v>0</v>
      </c>
      <c r="K4543">
        <v>0</v>
      </c>
      <c r="L4543">
        <v>0</v>
      </c>
      <c r="M4543">
        <v>0</v>
      </c>
    </row>
    <row r="4544" spans="2:13" x14ac:dyDescent="0.2">
      <c r="B4544">
        <v>0</v>
      </c>
      <c r="C4544">
        <v>0</v>
      </c>
      <c r="D4544">
        <v>0</v>
      </c>
      <c r="E4544">
        <v>0</v>
      </c>
      <c r="F4544">
        <v>0</v>
      </c>
      <c r="G4544">
        <v>44444444</v>
      </c>
      <c r="H4544">
        <v>0</v>
      </c>
      <c r="I4544">
        <v>0</v>
      </c>
      <c r="J4544">
        <v>0</v>
      </c>
      <c r="K4544">
        <v>0</v>
      </c>
      <c r="L4544">
        <v>0</v>
      </c>
      <c r="M4544">
        <v>0</v>
      </c>
    </row>
    <row r="4545" spans="2:13" x14ac:dyDescent="0.2">
      <c r="B4545">
        <v>0</v>
      </c>
      <c r="C4545">
        <v>0</v>
      </c>
      <c r="D4545">
        <v>0</v>
      </c>
      <c r="E4545">
        <v>0</v>
      </c>
      <c r="F4545">
        <v>0</v>
      </c>
      <c r="G4545">
        <v>44444444</v>
      </c>
      <c r="H4545">
        <v>0</v>
      </c>
      <c r="I4545">
        <v>0</v>
      </c>
      <c r="J4545">
        <v>0</v>
      </c>
      <c r="K4545">
        <v>0</v>
      </c>
      <c r="L4545">
        <v>0</v>
      </c>
      <c r="M4545">
        <v>0</v>
      </c>
    </row>
    <row r="4546" spans="2:13" x14ac:dyDescent="0.2">
      <c r="B4546">
        <v>0</v>
      </c>
      <c r="C4546">
        <v>0</v>
      </c>
      <c r="D4546">
        <v>0</v>
      </c>
      <c r="E4546">
        <v>0</v>
      </c>
      <c r="F4546">
        <v>0</v>
      </c>
      <c r="G4546">
        <v>44444444</v>
      </c>
      <c r="H4546">
        <v>0</v>
      </c>
      <c r="I4546">
        <v>0</v>
      </c>
      <c r="J4546">
        <v>0</v>
      </c>
      <c r="K4546">
        <v>0</v>
      </c>
      <c r="L4546">
        <v>0</v>
      </c>
      <c r="M4546">
        <v>0</v>
      </c>
    </row>
    <row r="4547" spans="2:13" x14ac:dyDescent="0.2">
      <c r="B4547">
        <v>0</v>
      </c>
      <c r="C4547">
        <v>0</v>
      </c>
      <c r="D4547">
        <v>0</v>
      </c>
      <c r="E4547">
        <v>0</v>
      </c>
      <c r="F4547">
        <v>0</v>
      </c>
      <c r="G4547">
        <v>44444444</v>
      </c>
      <c r="H4547">
        <v>0</v>
      </c>
      <c r="I4547">
        <v>0</v>
      </c>
      <c r="J4547">
        <v>0</v>
      </c>
      <c r="K4547">
        <v>0</v>
      </c>
      <c r="L4547">
        <v>0</v>
      </c>
      <c r="M4547">
        <v>0</v>
      </c>
    </row>
    <row r="4548" spans="2:13" x14ac:dyDescent="0.2">
      <c r="B4548">
        <v>0</v>
      </c>
      <c r="C4548">
        <v>0</v>
      </c>
      <c r="D4548">
        <v>0</v>
      </c>
      <c r="E4548">
        <v>0</v>
      </c>
      <c r="F4548">
        <v>0</v>
      </c>
      <c r="G4548">
        <v>44444444</v>
      </c>
      <c r="H4548">
        <v>0</v>
      </c>
      <c r="I4548">
        <v>0</v>
      </c>
      <c r="J4548">
        <v>0</v>
      </c>
      <c r="K4548">
        <v>0</v>
      </c>
      <c r="L4548">
        <v>0</v>
      </c>
      <c r="M4548">
        <v>0</v>
      </c>
    </row>
    <row r="4549" spans="2:13" x14ac:dyDescent="0.2">
      <c r="B4549">
        <v>0</v>
      </c>
      <c r="C4549">
        <v>0</v>
      </c>
      <c r="D4549">
        <v>0</v>
      </c>
      <c r="E4549">
        <v>0</v>
      </c>
      <c r="F4549">
        <v>0</v>
      </c>
      <c r="G4549">
        <v>44444444</v>
      </c>
      <c r="H4549">
        <v>0</v>
      </c>
      <c r="I4549">
        <v>0</v>
      </c>
      <c r="J4549">
        <v>0</v>
      </c>
      <c r="K4549">
        <v>0</v>
      </c>
      <c r="L4549">
        <v>0</v>
      </c>
      <c r="M4549">
        <v>0</v>
      </c>
    </row>
    <row r="4550" spans="2:13" x14ac:dyDescent="0.2">
      <c r="B4550">
        <v>0</v>
      </c>
      <c r="C4550">
        <v>0</v>
      </c>
      <c r="D4550">
        <v>0</v>
      </c>
      <c r="E4550">
        <v>0</v>
      </c>
      <c r="F4550">
        <v>0</v>
      </c>
      <c r="G4550">
        <v>44444444</v>
      </c>
      <c r="H4550">
        <v>0</v>
      </c>
      <c r="I4550">
        <v>0</v>
      </c>
      <c r="J4550">
        <v>0</v>
      </c>
      <c r="K4550">
        <v>0</v>
      </c>
      <c r="L4550">
        <v>0</v>
      </c>
      <c r="M4550">
        <v>0</v>
      </c>
    </row>
    <row r="4551" spans="2:13" x14ac:dyDescent="0.2">
      <c r="B4551">
        <v>0</v>
      </c>
      <c r="C4551">
        <v>0</v>
      </c>
      <c r="D4551">
        <v>0</v>
      </c>
      <c r="E4551">
        <v>0</v>
      </c>
      <c r="F4551">
        <v>0</v>
      </c>
      <c r="G4551">
        <v>44444444</v>
      </c>
      <c r="H4551">
        <v>0</v>
      </c>
      <c r="I4551">
        <v>0</v>
      </c>
      <c r="J4551">
        <v>0</v>
      </c>
      <c r="K4551">
        <v>0</v>
      </c>
      <c r="L4551">
        <v>0</v>
      </c>
      <c r="M4551">
        <v>0</v>
      </c>
    </row>
    <row r="4552" spans="2:13" x14ac:dyDescent="0.2">
      <c r="B4552">
        <v>0</v>
      </c>
      <c r="C4552">
        <v>0</v>
      </c>
      <c r="D4552">
        <v>0</v>
      </c>
      <c r="E4552">
        <v>0</v>
      </c>
      <c r="F4552">
        <v>0</v>
      </c>
      <c r="G4552">
        <v>44444444</v>
      </c>
      <c r="H4552">
        <v>0</v>
      </c>
      <c r="I4552">
        <v>0</v>
      </c>
      <c r="J4552">
        <v>0</v>
      </c>
      <c r="K4552">
        <v>0</v>
      </c>
      <c r="L4552">
        <v>0</v>
      </c>
      <c r="M4552">
        <v>0</v>
      </c>
    </row>
    <row r="4553" spans="2:13" x14ac:dyDescent="0.2">
      <c r="B4553">
        <v>0</v>
      </c>
      <c r="C4553">
        <v>0</v>
      </c>
      <c r="D4553">
        <v>0</v>
      </c>
      <c r="E4553">
        <v>0</v>
      </c>
      <c r="F4553">
        <v>0</v>
      </c>
      <c r="G4553">
        <v>44444444</v>
      </c>
      <c r="H4553">
        <v>0</v>
      </c>
      <c r="I4553">
        <v>0</v>
      </c>
      <c r="J4553">
        <v>0</v>
      </c>
      <c r="K4553">
        <v>0</v>
      </c>
      <c r="L4553">
        <v>0</v>
      </c>
      <c r="M4553">
        <v>0</v>
      </c>
    </row>
    <row r="4554" spans="2:13" x14ac:dyDescent="0.2">
      <c r="B4554">
        <v>0</v>
      </c>
      <c r="C4554">
        <v>0</v>
      </c>
      <c r="D4554">
        <v>0</v>
      </c>
      <c r="E4554">
        <v>0</v>
      </c>
      <c r="F4554">
        <v>0</v>
      </c>
      <c r="G4554">
        <v>44444444</v>
      </c>
      <c r="H4554">
        <v>0</v>
      </c>
      <c r="I4554">
        <v>0</v>
      </c>
      <c r="J4554">
        <v>0</v>
      </c>
      <c r="K4554">
        <v>0</v>
      </c>
      <c r="L4554">
        <v>0</v>
      </c>
      <c r="M4554">
        <v>0</v>
      </c>
    </row>
    <row r="4555" spans="2:13" x14ac:dyDescent="0.2">
      <c r="B4555">
        <v>0</v>
      </c>
      <c r="C4555">
        <v>0</v>
      </c>
      <c r="D4555">
        <v>0</v>
      </c>
      <c r="E4555">
        <v>0</v>
      </c>
      <c r="F4555">
        <v>0</v>
      </c>
      <c r="G4555">
        <v>44444444</v>
      </c>
      <c r="H4555">
        <v>0</v>
      </c>
      <c r="I4555">
        <v>0</v>
      </c>
      <c r="J4555">
        <v>0</v>
      </c>
      <c r="K4555">
        <v>0</v>
      </c>
      <c r="L4555">
        <v>0</v>
      </c>
      <c r="M4555">
        <v>0</v>
      </c>
    </row>
    <row r="4556" spans="2:13" x14ac:dyDescent="0.2">
      <c r="B4556">
        <v>0</v>
      </c>
      <c r="C4556">
        <v>0</v>
      </c>
      <c r="D4556">
        <v>0</v>
      </c>
      <c r="E4556">
        <v>0</v>
      </c>
      <c r="F4556">
        <v>0</v>
      </c>
      <c r="G4556">
        <v>44444444</v>
      </c>
      <c r="H4556">
        <v>0</v>
      </c>
      <c r="I4556">
        <v>0</v>
      </c>
      <c r="J4556">
        <v>0</v>
      </c>
      <c r="K4556">
        <v>0</v>
      </c>
      <c r="L4556">
        <v>0</v>
      </c>
      <c r="M4556">
        <v>0</v>
      </c>
    </row>
    <row r="4557" spans="2:13" x14ac:dyDescent="0.2">
      <c r="B4557">
        <v>0</v>
      </c>
      <c r="C4557">
        <v>0</v>
      </c>
      <c r="D4557">
        <v>0</v>
      </c>
      <c r="E4557">
        <v>0</v>
      </c>
      <c r="F4557">
        <v>0</v>
      </c>
      <c r="G4557">
        <v>44444444</v>
      </c>
      <c r="H4557">
        <v>0</v>
      </c>
      <c r="I4557">
        <v>0</v>
      </c>
      <c r="J4557">
        <v>0</v>
      </c>
      <c r="K4557">
        <v>0</v>
      </c>
      <c r="L4557">
        <v>0</v>
      </c>
      <c r="M4557">
        <v>0</v>
      </c>
    </row>
    <row r="4558" spans="2:13" x14ac:dyDescent="0.2">
      <c r="B4558">
        <v>0</v>
      </c>
      <c r="C4558">
        <v>0</v>
      </c>
      <c r="D4558">
        <v>0</v>
      </c>
      <c r="E4558">
        <v>0</v>
      </c>
      <c r="F4558">
        <v>0</v>
      </c>
      <c r="G4558">
        <v>44444444</v>
      </c>
      <c r="H4558">
        <v>0</v>
      </c>
      <c r="I4558">
        <v>0</v>
      </c>
      <c r="J4558">
        <v>0</v>
      </c>
      <c r="K4558">
        <v>0</v>
      </c>
      <c r="L4558">
        <v>0</v>
      </c>
      <c r="M4558">
        <v>0</v>
      </c>
    </row>
    <row r="4559" spans="2:13" x14ac:dyDescent="0.2">
      <c r="B4559">
        <v>0</v>
      </c>
      <c r="C4559">
        <v>0</v>
      </c>
      <c r="D4559">
        <v>0</v>
      </c>
      <c r="E4559">
        <v>0</v>
      </c>
      <c r="F4559">
        <v>0</v>
      </c>
      <c r="G4559">
        <v>44444444</v>
      </c>
      <c r="H4559">
        <v>0</v>
      </c>
      <c r="I4559">
        <v>0</v>
      </c>
      <c r="J4559">
        <v>0</v>
      </c>
      <c r="K4559">
        <v>0</v>
      </c>
      <c r="L4559">
        <v>0</v>
      </c>
      <c r="M4559">
        <v>0</v>
      </c>
    </row>
    <row r="4560" spans="2:13" x14ac:dyDescent="0.2">
      <c r="B4560">
        <v>0</v>
      </c>
      <c r="C4560">
        <v>0</v>
      </c>
      <c r="D4560">
        <v>0</v>
      </c>
      <c r="E4560">
        <v>0</v>
      </c>
      <c r="F4560">
        <v>0</v>
      </c>
      <c r="G4560">
        <v>44444444</v>
      </c>
      <c r="H4560">
        <v>0</v>
      </c>
      <c r="I4560">
        <v>0</v>
      </c>
      <c r="J4560">
        <v>0</v>
      </c>
      <c r="K4560">
        <v>0</v>
      </c>
      <c r="L4560">
        <v>0</v>
      </c>
      <c r="M4560">
        <v>0</v>
      </c>
    </row>
    <row r="4561" spans="2:13" x14ac:dyDescent="0.2">
      <c r="B4561">
        <v>0</v>
      </c>
      <c r="C4561">
        <v>0</v>
      </c>
      <c r="D4561">
        <v>0</v>
      </c>
      <c r="E4561">
        <v>0</v>
      </c>
      <c r="F4561">
        <v>0</v>
      </c>
      <c r="G4561">
        <v>44444444</v>
      </c>
      <c r="H4561">
        <v>0</v>
      </c>
      <c r="I4561">
        <v>0</v>
      </c>
      <c r="J4561">
        <v>0</v>
      </c>
      <c r="K4561">
        <v>0</v>
      </c>
      <c r="L4561">
        <v>0</v>
      </c>
      <c r="M4561">
        <v>0</v>
      </c>
    </row>
    <row r="4562" spans="2:13" x14ac:dyDescent="0.2">
      <c r="B4562">
        <v>0</v>
      </c>
      <c r="C4562">
        <v>0</v>
      </c>
      <c r="D4562">
        <v>0</v>
      </c>
      <c r="E4562">
        <v>0</v>
      </c>
      <c r="F4562">
        <v>0</v>
      </c>
      <c r="G4562">
        <v>44444444</v>
      </c>
      <c r="H4562">
        <v>0</v>
      </c>
      <c r="I4562">
        <v>0</v>
      </c>
      <c r="J4562">
        <v>0</v>
      </c>
      <c r="K4562">
        <v>0</v>
      </c>
      <c r="L4562">
        <v>0</v>
      </c>
      <c r="M4562">
        <v>0</v>
      </c>
    </row>
    <row r="4563" spans="2:13" x14ac:dyDescent="0.2">
      <c r="B4563">
        <v>0</v>
      </c>
      <c r="C4563">
        <v>0</v>
      </c>
      <c r="D4563">
        <v>0</v>
      </c>
      <c r="E4563">
        <v>0</v>
      </c>
      <c r="F4563">
        <v>0</v>
      </c>
      <c r="G4563">
        <v>44444444</v>
      </c>
      <c r="H4563">
        <v>0</v>
      </c>
      <c r="I4563">
        <v>0</v>
      </c>
      <c r="J4563">
        <v>0</v>
      </c>
      <c r="K4563">
        <v>0</v>
      </c>
      <c r="L4563">
        <v>0</v>
      </c>
      <c r="M4563">
        <v>0</v>
      </c>
    </row>
    <row r="4564" spans="2:13" x14ac:dyDescent="0.2">
      <c r="B4564">
        <v>0</v>
      </c>
      <c r="C4564">
        <v>0</v>
      </c>
      <c r="D4564">
        <v>0</v>
      </c>
      <c r="E4564">
        <v>0</v>
      </c>
      <c r="F4564">
        <v>0</v>
      </c>
      <c r="G4564">
        <v>44444444</v>
      </c>
      <c r="H4564">
        <v>0</v>
      </c>
      <c r="I4564">
        <v>0</v>
      </c>
      <c r="J4564">
        <v>0</v>
      </c>
      <c r="K4564">
        <v>0</v>
      </c>
      <c r="L4564">
        <v>0</v>
      </c>
      <c r="M4564">
        <v>0</v>
      </c>
    </row>
    <row r="4565" spans="2:13" x14ac:dyDescent="0.2">
      <c r="B4565">
        <v>0</v>
      </c>
      <c r="C4565">
        <v>0</v>
      </c>
      <c r="D4565">
        <v>0</v>
      </c>
      <c r="E4565">
        <v>0</v>
      </c>
      <c r="F4565">
        <v>0</v>
      </c>
      <c r="G4565">
        <v>44444444</v>
      </c>
      <c r="H4565">
        <v>0</v>
      </c>
      <c r="I4565">
        <v>0</v>
      </c>
      <c r="J4565">
        <v>0</v>
      </c>
      <c r="K4565">
        <v>0</v>
      </c>
      <c r="L4565">
        <v>0</v>
      </c>
      <c r="M4565">
        <v>0</v>
      </c>
    </row>
    <row r="4566" spans="2:13" x14ac:dyDescent="0.2">
      <c r="B4566">
        <v>0</v>
      </c>
      <c r="C4566">
        <v>0</v>
      </c>
      <c r="D4566">
        <v>0</v>
      </c>
      <c r="E4566">
        <v>0</v>
      </c>
      <c r="F4566">
        <v>0</v>
      </c>
      <c r="G4566">
        <v>44444444</v>
      </c>
      <c r="H4566">
        <v>0</v>
      </c>
      <c r="I4566">
        <v>0</v>
      </c>
      <c r="J4566">
        <v>0</v>
      </c>
      <c r="K4566">
        <v>0</v>
      </c>
      <c r="L4566">
        <v>0</v>
      </c>
      <c r="M4566">
        <v>0</v>
      </c>
    </row>
    <row r="4567" spans="2:13" x14ac:dyDescent="0.2">
      <c r="B4567">
        <v>0</v>
      </c>
      <c r="C4567">
        <v>0</v>
      </c>
      <c r="D4567">
        <v>0</v>
      </c>
      <c r="E4567">
        <v>0</v>
      </c>
      <c r="F4567">
        <v>0</v>
      </c>
      <c r="G4567">
        <v>44444444</v>
      </c>
      <c r="H4567">
        <v>0</v>
      </c>
      <c r="I4567">
        <v>0</v>
      </c>
      <c r="J4567">
        <v>0</v>
      </c>
      <c r="K4567">
        <v>0</v>
      </c>
      <c r="L4567">
        <v>0</v>
      </c>
      <c r="M4567">
        <v>0</v>
      </c>
    </row>
    <row r="4568" spans="2:13" x14ac:dyDescent="0.2">
      <c r="B4568">
        <v>0</v>
      </c>
      <c r="C4568">
        <v>0</v>
      </c>
      <c r="D4568">
        <v>0</v>
      </c>
      <c r="E4568">
        <v>0</v>
      </c>
      <c r="F4568">
        <v>0</v>
      </c>
      <c r="G4568">
        <v>44444444</v>
      </c>
      <c r="H4568">
        <v>0</v>
      </c>
      <c r="I4568">
        <v>0</v>
      </c>
      <c r="J4568">
        <v>0</v>
      </c>
      <c r="K4568">
        <v>0</v>
      </c>
      <c r="L4568">
        <v>0</v>
      </c>
      <c r="M4568">
        <v>0</v>
      </c>
    </row>
    <row r="4569" spans="2:13" x14ac:dyDescent="0.2">
      <c r="B4569">
        <v>0</v>
      </c>
      <c r="C4569">
        <v>0</v>
      </c>
      <c r="D4569">
        <v>0</v>
      </c>
      <c r="E4569">
        <v>0</v>
      </c>
      <c r="F4569">
        <v>0</v>
      </c>
      <c r="G4569">
        <v>44444444</v>
      </c>
      <c r="H4569">
        <v>0</v>
      </c>
      <c r="I4569">
        <v>0</v>
      </c>
      <c r="J4569">
        <v>0</v>
      </c>
      <c r="K4569">
        <v>0</v>
      </c>
      <c r="L4569">
        <v>0</v>
      </c>
      <c r="M4569">
        <v>0</v>
      </c>
    </row>
    <row r="4570" spans="2:13" x14ac:dyDescent="0.2">
      <c r="B4570">
        <v>0</v>
      </c>
      <c r="C4570">
        <v>0</v>
      </c>
      <c r="D4570">
        <v>0</v>
      </c>
      <c r="E4570">
        <v>0</v>
      </c>
      <c r="F4570">
        <v>0</v>
      </c>
      <c r="G4570">
        <v>44444444</v>
      </c>
      <c r="H4570">
        <v>0</v>
      </c>
      <c r="I4570">
        <v>0</v>
      </c>
      <c r="J4570">
        <v>0</v>
      </c>
      <c r="K4570">
        <v>0</v>
      </c>
      <c r="L4570">
        <v>0</v>
      </c>
      <c r="M4570">
        <v>0</v>
      </c>
    </row>
    <row r="4571" spans="2:13" x14ac:dyDescent="0.2">
      <c r="B4571">
        <v>0</v>
      </c>
      <c r="C4571">
        <v>0</v>
      </c>
      <c r="D4571">
        <v>0</v>
      </c>
      <c r="E4571">
        <v>0</v>
      </c>
      <c r="F4571">
        <v>0</v>
      </c>
      <c r="G4571">
        <v>44444444</v>
      </c>
      <c r="H4571">
        <v>0</v>
      </c>
      <c r="I4571">
        <v>0</v>
      </c>
      <c r="J4571">
        <v>0</v>
      </c>
      <c r="K4571">
        <v>0</v>
      </c>
      <c r="L4571">
        <v>0</v>
      </c>
      <c r="M4571">
        <v>0</v>
      </c>
    </row>
    <row r="4572" spans="2:13" x14ac:dyDescent="0.2">
      <c r="B4572">
        <v>0</v>
      </c>
      <c r="C4572">
        <v>0</v>
      </c>
      <c r="D4572">
        <v>0</v>
      </c>
      <c r="E4572">
        <v>0</v>
      </c>
      <c r="F4572">
        <v>0</v>
      </c>
      <c r="G4572">
        <v>44444444</v>
      </c>
      <c r="H4572">
        <v>0</v>
      </c>
      <c r="I4572">
        <v>0</v>
      </c>
      <c r="J4572">
        <v>0</v>
      </c>
      <c r="K4572">
        <v>0</v>
      </c>
      <c r="L4572">
        <v>0</v>
      </c>
      <c r="M4572">
        <v>0</v>
      </c>
    </row>
    <row r="4573" spans="2:13" x14ac:dyDescent="0.2">
      <c r="B4573">
        <v>0</v>
      </c>
      <c r="C4573">
        <v>0</v>
      </c>
      <c r="D4573">
        <v>0</v>
      </c>
      <c r="E4573">
        <v>0</v>
      </c>
      <c r="F4573">
        <v>0</v>
      </c>
      <c r="G4573">
        <v>44444444</v>
      </c>
      <c r="H4573">
        <v>0</v>
      </c>
      <c r="I4573">
        <v>0</v>
      </c>
      <c r="J4573">
        <v>0</v>
      </c>
      <c r="K4573">
        <v>0</v>
      </c>
      <c r="L4573">
        <v>0</v>
      </c>
      <c r="M4573">
        <v>0</v>
      </c>
    </row>
    <row r="4574" spans="2:13" x14ac:dyDescent="0.2">
      <c r="B4574">
        <v>0</v>
      </c>
      <c r="C4574">
        <v>0</v>
      </c>
      <c r="D4574">
        <v>0</v>
      </c>
      <c r="E4574">
        <v>0</v>
      </c>
      <c r="F4574">
        <v>0</v>
      </c>
      <c r="G4574">
        <v>44444444</v>
      </c>
      <c r="H4574">
        <v>0</v>
      </c>
      <c r="I4574">
        <v>0</v>
      </c>
      <c r="J4574">
        <v>0</v>
      </c>
      <c r="K4574">
        <v>0</v>
      </c>
      <c r="L4574">
        <v>0</v>
      </c>
      <c r="M4574">
        <v>0</v>
      </c>
    </row>
    <row r="4575" spans="2:13" x14ac:dyDescent="0.2">
      <c r="B4575">
        <v>0</v>
      </c>
      <c r="C4575">
        <v>0</v>
      </c>
      <c r="D4575">
        <v>0</v>
      </c>
      <c r="E4575">
        <v>0</v>
      </c>
      <c r="F4575">
        <v>0</v>
      </c>
      <c r="G4575">
        <v>44444444</v>
      </c>
      <c r="H4575">
        <v>0</v>
      </c>
      <c r="I4575">
        <v>0</v>
      </c>
      <c r="J4575">
        <v>0</v>
      </c>
      <c r="K4575">
        <v>0</v>
      </c>
      <c r="L4575">
        <v>0</v>
      </c>
      <c r="M4575">
        <v>0</v>
      </c>
    </row>
    <row r="4576" spans="2:13" x14ac:dyDescent="0.2">
      <c r="B4576">
        <v>0</v>
      </c>
      <c r="C4576">
        <v>0</v>
      </c>
      <c r="D4576">
        <v>0</v>
      </c>
      <c r="E4576">
        <v>0</v>
      </c>
      <c r="F4576">
        <v>0</v>
      </c>
      <c r="G4576">
        <v>44444444</v>
      </c>
      <c r="H4576">
        <v>0</v>
      </c>
      <c r="I4576">
        <v>0</v>
      </c>
      <c r="J4576">
        <v>0</v>
      </c>
      <c r="K4576">
        <v>0</v>
      </c>
      <c r="L4576">
        <v>0</v>
      </c>
      <c r="M4576">
        <v>0</v>
      </c>
    </row>
    <row r="4577" spans="2:13" x14ac:dyDescent="0.2">
      <c r="B4577">
        <v>0</v>
      </c>
      <c r="C4577">
        <v>0</v>
      </c>
      <c r="D4577">
        <v>0</v>
      </c>
      <c r="E4577">
        <v>0</v>
      </c>
      <c r="F4577">
        <v>0</v>
      </c>
      <c r="G4577">
        <v>44444444</v>
      </c>
      <c r="H4577">
        <v>0</v>
      </c>
      <c r="I4577">
        <v>0</v>
      </c>
      <c r="J4577">
        <v>0</v>
      </c>
      <c r="K4577">
        <v>0</v>
      </c>
      <c r="L4577">
        <v>0</v>
      </c>
      <c r="M4577">
        <v>0</v>
      </c>
    </row>
    <row r="4578" spans="2:13" x14ac:dyDescent="0.2">
      <c r="B4578">
        <v>0</v>
      </c>
      <c r="C4578">
        <v>0</v>
      </c>
      <c r="D4578">
        <v>0</v>
      </c>
      <c r="E4578">
        <v>0</v>
      </c>
      <c r="F4578">
        <v>0</v>
      </c>
      <c r="G4578">
        <v>44444444</v>
      </c>
      <c r="H4578">
        <v>0</v>
      </c>
      <c r="I4578">
        <v>0</v>
      </c>
      <c r="J4578">
        <v>0</v>
      </c>
      <c r="K4578">
        <v>0</v>
      </c>
      <c r="L4578">
        <v>0</v>
      </c>
      <c r="M4578">
        <v>0</v>
      </c>
    </row>
    <row r="4579" spans="2:13" x14ac:dyDescent="0.2">
      <c r="B4579">
        <v>0</v>
      </c>
      <c r="C4579">
        <v>0</v>
      </c>
      <c r="D4579">
        <v>0</v>
      </c>
      <c r="E4579">
        <v>0</v>
      </c>
      <c r="F4579">
        <v>0</v>
      </c>
      <c r="G4579">
        <v>44444444</v>
      </c>
      <c r="H4579">
        <v>0</v>
      </c>
      <c r="I4579">
        <v>0</v>
      </c>
      <c r="J4579">
        <v>0</v>
      </c>
      <c r="K4579">
        <v>0</v>
      </c>
      <c r="L4579">
        <v>0</v>
      </c>
      <c r="M4579">
        <v>0</v>
      </c>
    </row>
    <row r="4580" spans="2:13" x14ac:dyDescent="0.2">
      <c r="B4580">
        <v>0</v>
      </c>
      <c r="C4580">
        <v>0</v>
      </c>
      <c r="D4580">
        <v>0</v>
      </c>
      <c r="E4580">
        <v>0</v>
      </c>
      <c r="F4580">
        <v>0</v>
      </c>
      <c r="G4580">
        <v>44444444</v>
      </c>
      <c r="H4580">
        <v>0</v>
      </c>
      <c r="I4580">
        <v>0</v>
      </c>
      <c r="J4580">
        <v>0</v>
      </c>
      <c r="K4580">
        <v>0</v>
      </c>
      <c r="L4580">
        <v>0</v>
      </c>
      <c r="M4580">
        <v>0</v>
      </c>
    </row>
    <row r="4581" spans="2:13" x14ac:dyDescent="0.2">
      <c r="B4581">
        <v>0</v>
      </c>
      <c r="C4581">
        <v>0</v>
      </c>
      <c r="D4581">
        <v>0</v>
      </c>
      <c r="E4581">
        <v>0</v>
      </c>
      <c r="F4581">
        <v>0</v>
      </c>
      <c r="G4581">
        <v>44444444</v>
      </c>
      <c r="H4581">
        <v>0</v>
      </c>
      <c r="I4581">
        <v>0</v>
      </c>
      <c r="J4581">
        <v>0</v>
      </c>
      <c r="K4581">
        <v>0</v>
      </c>
      <c r="L4581">
        <v>0</v>
      </c>
      <c r="M4581">
        <v>0</v>
      </c>
    </row>
    <row r="4582" spans="2:13" x14ac:dyDescent="0.2">
      <c r="B4582">
        <v>0</v>
      </c>
      <c r="C4582">
        <v>0</v>
      </c>
      <c r="D4582">
        <v>0</v>
      </c>
      <c r="E4582">
        <v>0</v>
      </c>
      <c r="F4582">
        <v>0</v>
      </c>
      <c r="G4582">
        <v>44444444</v>
      </c>
      <c r="H4582">
        <v>0</v>
      </c>
      <c r="I4582">
        <v>0</v>
      </c>
      <c r="J4582">
        <v>0</v>
      </c>
      <c r="K4582">
        <v>0</v>
      </c>
      <c r="L4582">
        <v>0</v>
      </c>
      <c r="M4582">
        <v>0</v>
      </c>
    </row>
    <row r="4583" spans="2:13" x14ac:dyDescent="0.2">
      <c r="B4583">
        <v>0</v>
      </c>
      <c r="C4583">
        <v>0</v>
      </c>
      <c r="D4583">
        <v>0</v>
      </c>
      <c r="E4583">
        <v>0</v>
      </c>
      <c r="F4583">
        <v>0</v>
      </c>
      <c r="G4583">
        <v>44444444</v>
      </c>
      <c r="H4583">
        <v>0</v>
      </c>
      <c r="I4583">
        <v>0</v>
      </c>
      <c r="J4583">
        <v>0</v>
      </c>
      <c r="K4583">
        <v>0</v>
      </c>
      <c r="L4583">
        <v>0</v>
      </c>
      <c r="M4583">
        <v>0</v>
      </c>
    </row>
    <row r="4584" spans="2:13" x14ac:dyDescent="0.2">
      <c r="B4584">
        <v>0</v>
      </c>
      <c r="C4584">
        <v>0</v>
      </c>
      <c r="D4584">
        <v>0</v>
      </c>
      <c r="E4584">
        <v>0</v>
      </c>
      <c r="F4584">
        <v>0</v>
      </c>
      <c r="G4584">
        <v>44444444</v>
      </c>
      <c r="H4584">
        <v>0</v>
      </c>
      <c r="I4584">
        <v>0</v>
      </c>
      <c r="J4584">
        <v>0</v>
      </c>
      <c r="K4584">
        <v>0</v>
      </c>
      <c r="L4584">
        <v>0</v>
      </c>
      <c r="M4584">
        <v>0</v>
      </c>
    </row>
    <row r="4585" spans="2:13" x14ac:dyDescent="0.2">
      <c r="B4585">
        <v>0</v>
      </c>
      <c r="C4585">
        <v>0</v>
      </c>
      <c r="D4585">
        <v>0</v>
      </c>
      <c r="E4585">
        <v>0</v>
      </c>
      <c r="F4585">
        <v>0</v>
      </c>
      <c r="G4585">
        <v>44444444</v>
      </c>
      <c r="H4585">
        <v>0</v>
      </c>
      <c r="I4585">
        <v>0</v>
      </c>
      <c r="J4585">
        <v>0</v>
      </c>
      <c r="K4585">
        <v>0</v>
      </c>
      <c r="L4585">
        <v>0</v>
      </c>
      <c r="M4585">
        <v>0</v>
      </c>
    </row>
    <row r="4586" spans="2:13" x14ac:dyDescent="0.2">
      <c r="B4586">
        <v>0</v>
      </c>
      <c r="C4586">
        <v>0</v>
      </c>
      <c r="D4586">
        <v>0</v>
      </c>
      <c r="E4586">
        <v>0</v>
      </c>
      <c r="F4586">
        <v>0</v>
      </c>
      <c r="G4586">
        <v>44444444</v>
      </c>
      <c r="H4586">
        <v>0</v>
      </c>
      <c r="I4586">
        <v>0</v>
      </c>
      <c r="J4586">
        <v>0</v>
      </c>
      <c r="K4586">
        <v>0</v>
      </c>
      <c r="L4586">
        <v>0</v>
      </c>
      <c r="M4586">
        <v>0</v>
      </c>
    </row>
    <row r="4587" spans="2:13" x14ac:dyDescent="0.2">
      <c r="B4587">
        <v>0</v>
      </c>
      <c r="C4587">
        <v>0</v>
      </c>
      <c r="D4587">
        <v>0</v>
      </c>
      <c r="E4587">
        <v>0</v>
      </c>
      <c r="F4587">
        <v>0</v>
      </c>
      <c r="G4587">
        <v>44444444</v>
      </c>
      <c r="H4587">
        <v>0</v>
      </c>
      <c r="I4587">
        <v>0</v>
      </c>
      <c r="J4587">
        <v>0</v>
      </c>
      <c r="K4587">
        <v>0</v>
      </c>
      <c r="L4587">
        <v>0</v>
      </c>
      <c r="M4587">
        <v>0</v>
      </c>
    </row>
    <row r="4588" spans="2:13" x14ac:dyDescent="0.2">
      <c r="B4588">
        <v>0</v>
      </c>
      <c r="C4588">
        <v>0</v>
      </c>
      <c r="D4588">
        <v>0</v>
      </c>
      <c r="E4588">
        <v>0</v>
      </c>
      <c r="F4588">
        <v>0</v>
      </c>
      <c r="G4588">
        <v>44444444</v>
      </c>
      <c r="H4588">
        <v>0</v>
      </c>
      <c r="I4588">
        <v>0</v>
      </c>
      <c r="J4588">
        <v>0</v>
      </c>
      <c r="K4588">
        <v>0</v>
      </c>
      <c r="L4588">
        <v>0</v>
      </c>
      <c r="M4588">
        <v>0</v>
      </c>
    </row>
    <row r="4589" spans="2:13" x14ac:dyDescent="0.2">
      <c r="B4589">
        <v>0</v>
      </c>
      <c r="C4589">
        <v>0</v>
      </c>
      <c r="D4589">
        <v>0</v>
      </c>
      <c r="E4589">
        <v>0</v>
      </c>
      <c r="F4589">
        <v>0</v>
      </c>
      <c r="G4589">
        <v>44444444</v>
      </c>
      <c r="H4589">
        <v>0</v>
      </c>
      <c r="I4589">
        <v>0</v>
      </c>
      <c r="J4589">
        <v>0</v>
      </c>
      <c r="K4589">
        <v>0</v>
      </c>
      <c r="L4589">
        <v>0</v>
      </c>
      <c r="M4589">
        <v>0</v>
      </c>
    </row>
    <row r="4590" spans="2:13" x14ac:dyDescent="0.2">
      <c r="B4590">
        <v>0</v>
      </c>
      <c r="C4590">
        <v>0</v>
      </c>
      <c r="D4590">
        <v>0</v>
      </c>
      <c r="E4590">
        <v>0</v>
      </c>
      <c r="F4590">
        <v>0</v>
      </c>
      <c r="G4590">
        <v>44444444</v>
      </c>
      <c r="H4590">
        <v>0</v>
      </c>
      <c r="I4590">
        <v>0</v>
      </c>
      <c r="J4590">
        <v>0</v>
      </c>
      <c r="K4590">
        <v>0</v>
      </c>
      <c r="L4590">
        <v>0</v>
      </c>
      <c r="M4590">
        <v>0</v>
      </c>
    </row>
    <row r="4591" spans="2:13" x14ac:dyDescent="0.2">
      <c r="B4591">
        <v>0</v>
      </c>
      <c r="C4591">
        <v>0</v>
      </c>
      <c r="D4591">
        <v>0</v>
      </c>
      <c r="E4591">
        <v>0</v>
      </c>
      <c r="F4591">
        <v>0</v>
      </c>
      <c r="G4591">
        <v>44444444</v>
      </c>
      <c r="H4591">
        <v>0</v>
      </c>
      <c r="I4591">
        <v>0</v>
      </c>
      <c r="J4591">
        <v>0</v>
      </c>
      <c r="K4591">
        <v>0</v>
      </c>
      <c r="L4591">
        <v>0</v>
      </c>
      <c r="M4591">
        <v>0</v>
      </c>
    </row>
    <row r="4592" spans="2:13" x14ac:dyDescent="0.2">
      <c r="B4592">
        <v>0</v>
      </c>
      <c r="C4592">
        <v>0</v>
      </c>
      <c r="D4592">
        <v>0</v>
      </c>
      <c r="E4592">
        <v>0</v>
      </c>
      <c r="F4592">
        <v>0</v>
      </c>
      <c r="G4592">
        <v>44444444</v>
      </c>
      <c r="H4592">
        <v>0</v>
      </c>
      <c r="I4592">
        <v>0</v>
      </c>
      <c r="J4592">
        <v>0</v>
      </c>
      <c r="K4592">
        <v>0</v>
      </c>
      <c r="L4592">
        <v>0</v>
      </c>
      <c r="M4592">
        <v>0</v>
      </c>
    </row>
    <row r="4593" spans="2:13" x14ac:dyDescent="0.2">
      <c r="B4593">
        <v>0</v>
      </c>
      <c r="C4593">
        <v>0</v>
      </c>
      <c r="D4593">
        <v>0</v>
      </c>
      <c r="E4593">
        <v>0</v>
      </c>
      <c r="F4593">
        <v>0</v>
      </c>
      <c r="G4593">
        <v>44444444</v>
      </c>
      <c r="H4593">
        <v>0</v>
      </c>
      <c r="I4593">
        <v>0</v>
      </c>
      <c r="J4593">
        <v>0</v>
      </c>
      <c r="K4593">
        <v>0</v>
      </c>
      <c r="L4593">
        <v>0</v>
      </c>
      <c r="M4593">
        <v>0</v>
      </c>
    </row>
    <row r="4594" spans="2:13" x14ac:dyDescent="0.2">
      <c r="B4594">
        <v>0</v>
      </c>
      <c r="C4594">
        <v>0</v>
      </c>
      <c r="D4594">
        <v>0</v>
      </c>
      <c r="E4594">
        <v>0</v>
      </c>
      <c r="F4594">
        <v>0</v>
      </c>
      <c r="G4594">
        <v>44444444</v>
      </c>
      <c r="H4594">
        <v>0</v>
      </c>
      <c r="I4594">
        <v>0</v>
      </c>
      <c r="J4594">
        <v>0</v>
      </c>
      <c r="K4594">
        <v>0</v>
      </c>
      <c r="L4594">
        <v>0</v>
      </c>
      <c r="M4594">
        <v>0</v>
      </c>
    </row>
    <row r="4595" spans="2:13" x14ac:dyDescent="0.2">
      <c r="B4595">
        <v>0</v>
      </c>
      <c r="C4595">
        <v>0</v>
      </c>
      <c r="D4595">
        <v>0</v>
      </c>
      <c r="E4595">
        <v>0</v>
      </c>
      <c r="F4595">
        <v>0</v>
      </c>
      <c r="G4595">
        <v>44444444</v>
      </c>
      <c r="H4595">
        <v>0</v>
      </c>
      <c r="I4595">
        <v>0</v>
      </c>
      <c r="J4595">
        <v>0</v>
      </c>
      <c r="K4595">
        <v>0</v>
      </c>
      <c r="L4595">
        <v>0</v>
      </c>
      <c r="M4595">
        <v>0</v>
      </c>
    </row>
    <row r="4596" spans="2:13" x14ac:dyDescent="0.2">
      <c r="B4596">
        <v>0</v>
      </c>
      <c r="C4596">
        <v>0</v>
      </c>
      <c r="D4596">
        <v>0</v>
      </c>
      <c r="E4596">
        <v>0</v>
      </c>
      <c r="F4596">
        <v>0</v>
      </c>
      <c r="G4596">
        <v>44444444</v>
      </c>
      <c r="H4596">
        <v>0</v>
      </c>
      <c r="I4596">
        <v>0</v>
      </c>
      <c r="J4596">
        <v>0</v>
      </c>
      <c r="K4596">
        <v>0</v>
      </c>
      <c r="L4596">
        <v>0</v>
      </c>
      <c r="M4596">
        <v>0</v>
      </c>
    </row>
    <row r="4597" spans="2:13" x14ac:dyDescent="0.2">
      <c r="B4597">
        <v>0</v>
      </c>
      <c r="C4597">
        <v>0</v>
      </c>
      <c r="D4597">
        <v>0</v>
      </c>
      <c r="E4597">
        <v>0</v>
      </c>
      <c r="F4597">
        <v>0</v>
      </c>
      <c r="G4597">
        <v>44444444</v>
      </c>
      <c r="H4597">
        <v>0</v>
      </c>
      <c r="I4597">
        <v>0</v>
      </c>
      <c r="J4597">
        <v>0</v>
      </c>
      <c r="K4597">
        <v>0</v>
      </c>
      <c r="L4597">
        <v>0</v>
      </c>
      <c r="M4597">
        <v>0</v>
      </c>
    </row>
    <row r="4598" spans="2:13" x14ac:dyDescent="0.2">
      <c r="B4598">
        <v>0</v>
      </c>
      <c r="C4598">
        <v>0</v>
      </c>
      <c r="D4598">
        <v>0</v>
      </c>
      <c r="E4598">
        <v>0</v>
      </c>
      <c r="F4598">
        <v>0</v>
      </c>
      <c r="G4598">
        <v>44444444</v>
      </c>
      <c r="H4598">
        <v>0</v>
      </c>
      <c r="I4598">
        <v>0</v>
      </c>
      <c r="J4598">
        <v>0</v>
      </c>
      <c r="K4598">
        <v>0</v>
      </c>
      <c r="L4598">
        <v>0</v>
      </c>
      <c r="M4598">
        <v>0</v>
      </c>
    </row>
    <row r="4599" spans="2:13" x14ac:dyDescent="0.2">
      <c r="B4599">
        <v>0</v>
      </c>
      <c r="C4599">
        <v>0</v>
      </c>
      <c r="D4599">
        <v>0</v>
      </c>
      <c r="E4599">
        <v>0</v>
      </c>
      <c r="F4599">
        <v>0</v>
      </c>
      <c r="G4599">
        <v>44444444</v>
      </c>
      <c r="H4599">
        <v>0</v>
      </c>
      <c r="I4599">
        <v>0</v>
      </c>
      <c r="J4599">
        <v>0</v>
      </c>
      <c r="K4599">
        <v>0</v>
      </c>
      <c r="L4599">
        <v>0</v>
      </c>
      <c r="M4599">
        <v>0</v>
      </c>
    </row>
    <row r="4600" spans="2:13" x14ac:dyDescent="0.2">
      <c r="B4600">
        <v>0</v>
      </c>
      <c r="C4600">
        <v>0</v>
      </c>
      <c r="D4600">
        <v>0</v>
      </c>
      <c r="E4600">
        <v>0</v>
      </c>
      <c r="F4600">
        <v>0</v>
      </c>
      <c r="G4600">
        <v>44444444</v>
      </c>
      <c r="H4600">
        <v>0</v>
      </c>
      <c r="I4600">
        <v>0</v>
      </c>
      <c r="J4600">
        <v>0</v>
      </c>
      <c r="K4600">
        <v>0</v>
      </c>
      <c r="L4600">
        <v>0</v>
      </c>
      <c r="M4600">
        <v>0</v>
      </c>
    </row>
    <row r="4601" spans="2:13" x14ac:dyDescent="0.2">
      <c r="B4601">
        <v>0</v>
      </c>
      <c r="C4601">
        <v>0</v>
      </c>
      <c r="D4601">
        <v>0</v>
      </c>
      <c r="E4601">
        <v>0</v>
      </c>
      <c r="F4601">
        <v>0</v>
      </c>
      <c r="G4601">
        <v>44444444</v>
      </c>
      <c r="H4601">
        <v>0</v>
      </c>
      <c r="I4601">
        <v>0</v>
      </c>
      <c r="J4601">
        <v>0</v>
      </c>
      <c r="K4601">
        <v>0</v>
      </c>
      <c r="L4601">
        <v>0</v>
      </c>
      <c r="M4601">
        <v>0</v>
      </c>
    </row>
    <row r="4602" spans="2:13" x14ac:dyDescent="0.2">
      <c r="B4602">
        <v>0</v>
      </c>
      <c r="C4602">
        <v>0</v>
      </c>
      <c r="D4602">
        <v>0</v>
      </c>
      <c r="E4602">
        <v>0</v>
      </c>
      <c r="F4602">
        <v>0</v>
      </c>
      <c r="G4602">
        <v>44444444</v>
      </c>
      <c r="H4602">
        <v>0</v>
      </c>
      <c r="I4602">
        <v>0</v>
      </c>
      <c r="J4602">
        <v>0</v>
      </c>
      <c r="K4602">
        <v>0</v>
      </c>
      <c r="L4602">
        <v>0</v>
      </c>
      <c r="M4602">
        <v>0</v>
      </c>
    </row>
    <row r="4603" spans="2:13" x14ac:dyDescent="0.2">
      <c r="B4603">
        <v>0</v>
      </c>
      <c r="C4603">
        <v>0</v>
      </c>
      <c r="D4603">
        <v>0</v>
      </c>
      <c r="E4603">
        <v>0</v>
      </c>
      <c r="F4603">
        <v>0</v>
      </c>
      <c r="G4603">
        <v>44444444</v>
      </c>
      <c r="H4603">
        <v>0</v>
      </c>
      <c r="I4603">
        <v>0</v>
      </c>
      <c r="J4603">
        <v>0</v>
      </c>
      <c r="K4603">
        <v>0</v>
      </c>
      <c r="L4603">
        <v>0</v>
      </c>
      <c r="M4603">
        <v>0</v>
      </c>
    </row>
    <row r="4604" spans="2:13" x14ac:dyDescent="0.2">
      <c r="B4604">
        <v>0</v>
      </c>
      <c r="C4604">
        <v>0</v>
      </c>
      <c r="D4604">
        <v>0</v>
      </c>
      <c r="E4604">
        <v>0</v>
      </c>
      <c r="F4604">
        <v>0</v>
      </c>
      <c r="G4604">
        <v>44444444</v>
      </c>
      <c r="H4604">
        <v>0</v>
      </c>
      <c r="I4604">
        <v>0</v>
      </c>
      <c r="J4604">
        <v>0</v>
      </c>
      <c r="K4604">
        <v>0</v>
      </c>
      <c r="L4604">
        <v>0</v>
      </c>
      <c r="M4604">
        <v>0</v>
      </c>
    </row>
    <row r="4605" spans="2:13" x14ac:dyDescent="0.2">
      <c r="B4605">
        <v>0</v>
      </c>
      <c r="C4605">
        <v>0</v>
      </c>
      <c r="D4605">
        <v>0</v>
      </c>
      <c r="E4605">
        <v>0</v>
      </c>
      <c r="F4605">
        <v>0</v>
      </c>
      <c r="G4605">
        <v>44444444</v>
      </c>
      <c r="H4605">
        <v>0</v>
      </c>
      <c r="I4605">
        <v>0</v>
      </c>
      <c r="J4605">
        <v>0</v>
      </c>
      <c r="K4605">
        <v>0</v>
      </c>
      <c r="L4605">
        <v>0</v>
      </c>
      <c r="M4605">
        <v>0</v>
      </c>
    </row>
    <row r="4606" spans="2:13" x14ac:dyDescent="0.2">
      <c r="B4606">
        <v>0</v>
      </c>
      <c r="C4606">
        <v>0</v>
      </c>
      <c r="D4606">
        <v>0</v>
      </c>
      <c r="E4606">
        <v>0</v>
      </c>
      <c r="F4606">
        <v>0</v>
      </c>
      <c r="G4606">
        <v>44444444</v>
      </c>
      <c r="H4606">
        <v>0</v>
      </c>
      <c r="I4606">
        <v>0</v>
      </c>
      <c r="J4606">
        <v>0</v>
      </c>
      <c r="K4606">
        <v>0</v>
      </c>
      <c r="L4606">
        <v>0</v>
      </c>
      <c r="M4606">
        <v>0</v>
      </c>
    </row>
    <row r="4607" spans="2:13" x14ac:dyDescent="0.2">
      <c r="B4607">
        <v>0</v>
      </c>
      <c r="C4607">
        <v>0</v>
      </c>
      <c r="D4607">
        <v>0</v>
      </c>
      <c r="E4607">
        <v>0</v>
      </c>
      <c r="F4607">
        <v>0</v>
      </c>
      <c r="G4607">
        <v>44444444</v>
      </c>
      <c r="H4607">
        <v>0</v>
      </c>
      <c r="I4607">
        <v>0</v>
      </c>
      <c r="J4607">
        <v>0</v>
      </c>
      <c r="K4607">
        <v>0</v>
      </c>
      <c r="L4607">
        <v>0</v>
      </c>
      <c r="M4607">
        <v>0</v>
      </c>
    </row>
    <row r="4608" spans="2:13" x14ac:dyDescent="0.2">
      <c r="B4608">
        <v>0</v>
      </c>
      <c r="C4608">
        <v>0</v>
      </c>
      <c r="D4608">
        <v>0</v>
      </c>
      <c r="E4608">
        <v>0</v>
      </c>
      <c r="F4608">
        <v>0</v>
      </c>
      <c r="G4608">
        <v>44444444</v>
      </c>
      <c r="H4608">
        <v>0</v>
      </c>
      <c r="I4608">
        <v>0</v>
      </c>
      <c r="J4608">
        <v>0</v>
      </c>
      <c r="K4608">
        <v>0</v>
      </c>
      <c r="L4608">
        <v>0</v>
      </c>
      <c r="M4608">
        <v>0</v>
      </c>
    </row>
    <row r="4609" spans="2:13" x14ac:dyDescent="0.2">
      <c r="B4609">
        <v>0</v>
      </c>
      <c r="C4609">
        <v>0</v>
      </c>
      <c r="D4609">
        <v>0</v>
      </c>
      <c r="E4609">
        <v>0</v>
      </c>
      <c r="F4609">
        <v>0</v>
      </c>
      <c r="G4609">
        <v>44444444</v>
      </c>
      <c r="H4609">
        <v>0</v>
      </c>
      <c r="I4609">
        <v>0</v>
      </c>
      <c r="J4609">
        <v>0</v>
      </c>
      <c r="K4609">
        <v>0</v>
      </c>
      <c r="L4609">
        <v>0</v>
      </c>
      <c r="M4609">
        <v>0</v>
      </c>
    </row>
    <row r="4610" spans="2:13" x14ac:dyDescent="0.2">
      <c r="B4610">
        <v>0</v>
      </c>
      <c r="C4610">
        <v>0</v>
      </c>
      <c r="D4610">
        <v>0</v>
      </c>
      <c r="E4610">
        <v>0</v>
      </c>
      <c r="F4610">
        <v>0</v>
      </c>
      <c r="G4610">
        <v>44444444</v>
      </c>
      <c r="H4610">
        <v>0</v>
      </c>
      <c r="I4610">
        <v>0</v>
      </c>
      <c r="J4610">
        <v>0</v>
      </c>
      <c r="K4610">
        <v>0</v>
      </c>
      <c r="L4610">
        <v>0</v>
      </c>
      <c r="M4610">
        <v>0</v>
      </c>
    </row>
    <row r="4611" spans="2:13" x14ac:dyDescent="0.2">
      <c r="B4611">
        <v>0</v>
      </c>
      <c r="C4611">
        <v>0</v>
      </c>
      <c r="D4611">
        <v>0</v>
      </c>
      <c r="E4611">
        <v>0</v>
      </c>
      <c r="F4611">
        <v>0</v>
      </c>
      <c r="G4611">
        <v>44444444</v>
      </c>
      <c r="H4611">
        <v>0</v>
      </c>
      <c r="I4611">
        <v>0</v>
      </c>
      <c r="J4611">
        <v>0</v>
      </c>
      <c r="K4611">
        <v>0</v>
      </c>
      <c r="L4611">
        <v>0</v>
      </c>
      <c r="M4611">
        <v>0</v>
      </c>
    </row>
    <row r="4612" spans="2:13" x14ac:dyDescent="0.2">
      <c r="B4612">
        <v>0</v>
      </c>
      <c r="C4612">
        <v>0</v>
      </c>
      <c r="D4612">
        <v>0</v>
      </c>
      <c r="E4612">
        <v>0</v>
      </c>
      <c r="F4612">
        <v>0</v>
      </c>
      <c r="G4612">
        <v>44444444</v>
      </c>
      <c r="H4612">
        <v>0</v>
      </c>
      <c r="I4612">
        <v>0</v>
      </c>
      <c r="J4612">
        <v>0</v>
      </c>
      <c r="K4612">
        <v>0</v>
      </c>
      <c r="L4612">
        <v>0</v>
      </c>
      <c r="M4612">
        <v>0</v>
      </c>
    </row>
    <row r="4613" spans="2:13" x14ac:dyDescent="0.2">
      <c r="B4613">
        <v>0</v>
      </c>
      <c r="C4613">
        <v>0</v>
      </c>
      <c r="D4613">
        <v>0</v>
      </c>
      <c r="E4613">
        <v>0</v>
      </c>
      <c r="F4613">
        <v>0</v>
      </c>
      <c r="G4613">
        <v>44444444</v>
      </c>
      <c r="H4613">
        <v>0</v>
      </c>
      <c r="I4613">
        <v>0</v>
      </c>
      <c r="J4613">
        <v>0</v>
      </c>
      <c r="K4613">
        <v>0</v>
      </c>
      <c r="L4613">
        <v>0</v>
      </c>
      <c r="M4613">
        <v>0</v>
      </c>
    </row>
    <row r="4614" spans="2:13" x14ac:dyDescent="0.2">
      <c r="B4614">
        <v>0</v>
      </c>
      <c r="C4614">
        <v>0</v>
      </c>
      <c r="D4614">
        <v>0</v>
      </c>
      <c r="E4614">
        <v>0</v>
      </c>
      <c r="F4614">
        <v>0</v>
      </c>
      <c r="G4614">
        <v>44444444</v>
      </c>
      <c r="H4614">
        <v>0</v>
      </c>
      <c r="I4614">
        <v>0</v>
      </c>
      <c r="J4614">
        <v>0</v>
      </c>
      <c r="K4614">
        <v>0</v>
      </c>
      <c r="L4614">
        <v>0</v>
      </c>
      <c r="M4614">
        <v>0</v>
      </c>
    </row>
    <row r="4615" spans="2:13" x14ac:dyDescent="0.2">
      <c r="B4615">
        <v>0</v>
      </c>
      <c r="C4615">
        <v>0</v>
      </c>
      <c r="D4615">
        <v>0</v>
      </c>
      <c r="E4615">
        <v>0</v>
      </c>
      <c r="F4615">
        <v>0</v>
      </c>
      <c r="G4615">
        <v>44444444</v>
      </c>
      <c r="H4615">
        <v>0</v>
      </c>
      <c r="I4615">
        <v>0</v>
      </c>
      <c r="J4615">
        <v>0</v>
      </c>
      <c r="K4615">
        <v>0</v>
      </c>
      <c r="L4615">
        <v>0</v>
      </c>
      <c r="M4615">
        <v>0</v>
      </c>
    </row>
    <row r="4616" spans="2:13" x14ac:dyDescent="0.2">
      <c r="B4616">
        <v>0</v>
      </c>
      <c r="C4616">
        <v>0</v>
      </c>
      <c r="D4616">
        <v>0</v>
      </c>
      <c r="E4616">
        <v>0</v>
      </c>
      <c r="F4616">
        <v>0</v>
      </c>
      <c r="G4616">
        <v>44444444</v>
      </c>
      <c r="H4616">
        <v>0</v>
      </c>
      <c r="I4616">
        <v>0</v>
      </c>
      <c r="J4616">
        <v>0</v>
      </c>
      <c r="K4616">
        <v>0</v>
      </c>
      <c r="L4616">
        <v>0</v>
      </c>
      <c r="M4616">
        <v>0</v>
      </c>
    </row>
    <row r="4617" spans="2:13" x14ac:dyDescent="0.2">
      <c r="B4617">
        <v>0</v>
      </c>
      <c r="C4617">
        <v>0</v>
      </c>
      <c r="D4617">
        <v>0</v>
      </c>
      <c r="E4617">
        <v>0</v>
      </c>
      <c r="F4617">
        <v>0</v>
      </c>
      <c r="G4617">
        <v>44444444</v>
      </c>
      <c r="H4617">
        <v>0</v>
      </c>
      <c r="I4617">
        <v>0</v>
      </c>
      <c r="J4617">
        <v>0</v>
      </c>
      <c r="K4617">
        <v>0</v>
      </c>
      <c r="L4617">
        <v>0</v>
      </c>
      <c r="M4617">
        <v>0</v>
      </c>
    </row>
    <row r="4618" spans="2:13" x14ac:dyDescent="0.2">
      <c r="B4618">
        <v>0</v>
      </c>
      <c r="C4618">
        <v>0</v>
      </c>
      <c r="D4618">
        <v>0</v>
      </c>
      <c r="E4618">
        <v>0</v>
      </c>
      <c r="F4618">
        <v>0</v>
      </c>
      <c r="G4618">
        <v>44444444</v>
      </c>
      <c r="H4618">
        <v>0</v>
      </c>
      <c r="I4618">
        <v>0</v>
      </c>
      <c r="J4618">
        <v>0</v>
      </c>
      <c r="K4618">
        <v>0</v>
      </c>
      <c r="L4618">
        <v>0</v>
      </c>
      <c r="M4618">
        <v>0</v>
      </c>
    </row>
    <row r="4619" spans="2:13" x14ac:dyDescent="0.2">
      <c r="B4619">
        <v>0</v>
      </c>
      <c r="C4619">
        <v>0</v>
      </c>
      <c r="D4619">
        <v>0</v>
      </c>
      <c r="E4619">
        <v>0</v>
      </c>
      <c r="F4619">
        <v>0</v>
      </c>
      <c r="G4619">
        <v>44444444</v>
      </c>
      <c r="H4619">
        <v>0</v>
      </c>
      <c r="I4619">
        <v>0</v>
      </c>
      <c r="J4619">
        <v>0</v>
      </c>
      <c r="K4619">
        <v>0</v>
      </c>
      <c r="L4619">
        <v>0</v>
      </c>
      <c r="M4619">
        <v>0</v>
      </c>
    </row>
    <row r="4620" spans="2:13" x14ac:dyDescent="0.2">
      <c r="B4620">
        <v>0</v>
      </c>
      <c r="C4620">
        <v>0</v>
      </c>
      <c r="D4620">
        <v>0</v>
      </c>
      <c r="E4620">
        <v>0</v>
      </c>
      <c r="F4620">
        <v>0</v>
      </c>
      <c r="G4620">
        <v>44444444</v>
      </c>
      <c r="H4620">
        <v>0</v>
      </c>
      <c r="I4620">
        <v>0</v>
      </c>
      <c r="J4620">
        <v>0</v>
      </c>
      <c r="K4620">
        <v>0</v>
      </c>
      <c r="L4620">
        <v>0</v>
      </c>
      <c r="M4620">
        <v>0</v>
      </c>
    </row>
    <row r="4621" spans="2:13" x14ac:dyDescent="0.2">
      <c r="B4621">
        <v>0</v>
      </c>
      <c r="C4621">
        <v>0</v>
      </c>
      <c r="D4621">
        <v>0</v>
      </c>
      <c r="E4621">
        <v>0</v>
      </c>
      <c r="F4621">
        <v>0</v>
      </c>
      <c r="G4621">
        <v>44444444</v>
      </c>
      <c r="H4621">
        <v>0</v>
      </c>
      <c r="I4621">
        <v>0</v>
      </c>
      <c r="J4621">
        <v>0</v>
      </c>
      <c r="K4621">
        <v>0</v>
      </c>
      <c r="L4621">
        <v>0</v>
      </c>
      <c r="M4621">
        <v>0</v>
      </c>
    </row>
    <row r="4622" spans="2:13" x14ac:dyDescent="0.2">
      <c r="B4622">
        <v>0</v>
      </c>
      <c r="C4622">
        <v>0</v>
      </c>
      <c r="D4622">
        <v>0</v>
      </c>
      <c r="E4622">
        <v>0</v>
      </c>
      <c r="F4622">
        <v>0</v>
      </c>
      <c r="G4622">
        <v>44444444</v>
      </c>
      <c r="H4622">
        <v>0</v>
      </c>
      <c r="I4622">
        <v>0</v>
      </c>
      <c r="J4622">
        <v>0</v>
      </c>
      <c r="K4622">
        <v>0</v>
      </c>
      <c r="L4622">
        <v>0</v>
      </c>
      <c r="M4622">
        <v>0</v>
      </c>
    </row>
    <row r="4623" spans="2:13" x14ac:dyDescent="0.2">
      <c r="B4623">
        <v>0</v>
      </c>
      <c r="C4623">
        <v>0</v>
      </c>
      <c r="D4623">
        <v>0</v>
      </c>
      <c r="E4623">
        <v>0</v>
      </c>
      <c r="F4623">
        <v>0</v>
      </c>
      <c r="G4623">
        <v>44444444</v>
      </c>
      <c r="H4623">
        <v>0</v>
      </c>
      <c r="I4623">
        <v>0</v>
      </c>
      <c r="J4623">
        <v>0</v>
      </c>
      <c r="K4623">
        <v>0</v>
      </c>
      <c r="L4623">
        <v>0</v>
      </c>
      <c r="M4623">
        <v>0</v>
      </c>
    </row>
    <row r="4624" spans="2:13" x14ac:dyDescent="0.2">
      <c r="B4624">
        <v>0</v>
      </c>
      <c r="C4624">
        <v>0</v>
      </c>
      <c r="D4624">
        <v>0</v>
      </c>
      <c r="E4624">
        <v>0</v>
      </c>
      <c r="F4624">
        <v>0</v>
      </c>
      <c r="G4624">
        <v>44444444</v>
      </c>
      <c r="H4624">
        <v>0</v>
      </c>
      <c r="I4624">
        <v>0</v>
      </c>
      <c r="J4624">
        <v>0</v>
      </c>
      <c r="K4624">
        <v>0</v>
      </c>
      <c r="L4624">
        <v>0</v>
      </c>
      <c r="M4624">
        <v>0</v>
      </c>
    </row>
    <row r="4625" spans="2:13" x14ac:dyDescent="0.2">
      <c r="B4625">
        <v>0</v>
      </c>
      <c r="C4625">
        <v>0</v>
      </c>
      <c r="D4625">
        <v>0</v>
      </c>
      <c r="E4625">
        <v>0</v>
      </c>
      <c r="F4625">
        <v>0</v>
      </c>
      <c r="G4625">
        <v>44444444</v>
      </c>
      <c r="H4625">
        <v>0</v>
      </c>
      <c r="I4625">
        <v>0</v>
      </c>
      <c r="J4625">
        <v>0</v>
      </c>
      <c r="K4625">
        <v>0</v>
      </c>
      <c r="L4625">
        <v>0</v>
      </c>
      <c r="M4625">
        <v>0</v>
      </c>
    </row>
    <row r="4626" spans="2:13" x14ac:dyDescent="0.2">
      <c r="B4626">
        <v>0</v>
      </c>
      <c r="C4626">
        <v>0</v>
      </c>
      <c r="D4626">
        <v>0</v>
      </c>
      <c r="E4626">
        <v>0</v>
      </c>
      <c r="F4626">
        <v>0</v>
      </c>
      <c r="G4626">
        <v>44444444</v>
      </c>
      <c r="H4626">
        <v>0</v>
      </c>
      <c r="I4626">
        <v>0</v>
      </c>
      <c r="J4626">
        <v>0</v>
      </c>
      <c r="K4626">
        <v>0</v>
      </c>
      <c r="L4626">
        <v>0</v>
      </c>
      <c r="M4626">
        <v>0</v>
      </c>
    </row>
    <row r="4627" spans="2:13" x14ac:dyDescent="0.2">
      <c r="B4627">
        <v>0</v>
      </c>
      <c r="C4627">
        <v>0</v>
      </c>
      <c r="D4627">
        <v>0</v>
      </c>
      <c r="E4627">
        <v>0</v>
      </c>
      <c r="F4627">
        <v>0</v>
      </c>
      <c r="G4627">
        <v>44444444</v>
      </c>
      <c r="H4627">
        <v>0</v>
      </c>
      <c r="I4627">
        <v>0</v>
      </c>
      <c r="J4627">
        <v>0</v>
      </c>
      <c r="K4627">
        <v>0</v>
      </c>
      <c r="L4627">
        <v>0</v>
      </c>
      <c r="M4627">
        <v>0</v>
      </c>
    </row>
    <row r="4628" spans="2:13" x14ac:dyDescent="0.2">
      <c r="B4628">
        <v>0</v>
      </c>
      <c r="C4628">
        <v>0</v>
      </c>
      <c r="D4628">
        <v>0</v>
      </c>
      <c r="E4628">
        <v>0</v>
      </c>
      <c r="F4628">
        <v>0</v>
      </c>
      <c r="G4628">
        <v>44444444</v>
      </c>
      <c r="H4628">
        <v>0</v>
      </c>
      <c r="I4628">
        <v>0</v>
      </c>
      <c r="J4628">
        <v>0</v>
      </c>
      <c r="K4628">
        <v>0</v>
      </c>
      <c r="L4628">
        <v>0</v>
      </c>
      <c r="M4628">
        <v>0</v>
      </c>
    </row>
    <row r="4629" spans="2:13" x14ac:dyDescent="0.2">
      <c r="B4629">
        <v>0</v>
      </c>
      <c r="C4629">
        <v>0</v>
      </c>
      <c r="D4629">
        <v>0</v>
      </c>
      <c r="E4629">
        <v>0</v>
      </c>
      <c r="F4629">
        <v>0</v>
      </c>
      <c r="G4629">
        <v>44444444</v>
      </c>
      <c r="H4629">
        <v>0</v>
      </c>
      <c r="I4629">
        <v>0</v>
      </c>
      <c r="J4629">
        <v>0</v>
      </c>
      <c r="K4629">
        <v>0</v>
      </c>
      <c r="L4629">
        <v>0</v>
      </c>
      <c r="M4629">
        <v>0</v>
      </c>
    </row>
    <row r="4630" spans="2:13" x14ac:dyDescent="0.2">
      <c r="B4630">
        <v>0</v>
      </c>
      <c r="C4630">
        <v>0</v>
      </c>
      <c r="D4630">
        <v>0</v>
      </c>
      <c r="E4630">
        <v>0</v>
      </c>
      <c r="F4630">
        <v>0</v>
      </c>
      <c r="G4630">
        <v>44444444</v>
      </c>
      <c r="H4630">
        <v>0</v>
      </c>
      <c r="I4630">
        <v>0</v>
      </c>
      <c r="J4630">
        <v>0</v>
      </c>
      <c r="K4630">
        <v>0</v>
      </c>
      <c r="L4630">
        <v>0</v>
      </c>
      <c r="M4630">
        <v>0</v>
      </c>
    </row>
    <row r="4631" spans="2:13" x14ac:dyDescent="0.2">
      <c r="B4631">
        <v>0</v>
      </c>
      <c r="C4631">
        <v>0</v>
      </c>
      <c r="D4631">
        <v>0</v>
      </c>
      <c r="E4631">
        <v>0</v>
      </c>
      <c r="F4631">
        <v>0</v>
      </c>
      <c r="G4631">
        <v>44444444</v>
      </c>
      <c r="H4631">
        <v>0</v>
      </c>
      <c r="I4631">
        <v>0</v>
      </c>
      <c r="J4631">
        <v>0</v>
      </c>
      <c r="K4631">
        <v>0</v>
      </c>
      <c r="L4631">
        <v>0</v>
      </c>
      <c r="M4631">
        <v>0</v>
      </c>
    </row>
    <row r="4632" spans="2:13" x14ac:dyDescent="0.2">
      <c r="B4632">
        <v>0</v>
      </c>
      <c r="C4632">
        <v>0</v>
      </c>
      <c r="D4632">
        <v>0</v>
      </c>
      <c r="E4632">
        <v>0</v>
      </c>
      <c r="F4632">
        <v>0</v>
      </c>
      <c r="G4632">
        <v>44444444</v>
      </c>
      <c r="H4632">
        <v>0</v>
      </c>
      <c r="I4632">
        <v>0</v>
      </c>
      <c r="J4632">
        <v>0</v>
      </c>
      <c r="K4632">
        <v>0</v>
      </c>
      <c r="L4632">
        <v>0</v>
      </c>
      <c r="M4632">
        <v>0</v>
      </c>
    </row>
    <row r="4633" spans="2:13" x14ac:dyDescent="0.2">
      <c r="B4633">
        <v>0</v>
      </c>
      <c r="C4633">
        <v>0</v>
      </c>
      <c r="D4633">
        <v>0</v>
      </c>
      <c r="E4633">
        <v>0</v>
      </c>
      <c r="F4633">
        <v>0</v>
      </c>
      <c r="G4633">
        <v>44444444</v>
      </c>
      <c r="H4633">
        <v>0</v>
      </c>
      <c r="I4633">
        <v>0</v>
      </c>
      <c r="J4633">
        <v>0</v>
      </c>
      <c r="K4633">
        <v>0</v>
      </c>
      <c r="L4633">
        <v>0</v>
      </c>
      <c r="M4633">
        <v>0</v>
      </c>
    </row>
    <row r="4634" spans="2:13" x14ac:dyDescent="0.2">
      <c r="B4634">
        <v>0</v>
      </c>
      <c r="C4634">
        <v>0</v>
      </c>
      <c r="D4634">
        <v>0</v>
      </c>
      <c r="E4634">
        <v>0</v>
      </c>
      <c r="F4634">
        <v>0</v>
      </c>
      <c r="G4634">
        <v>44444444</v>
      </c>
      <c r="H4634">
        <v>0</v>
      </c>
      <c r="I4634">
        <v>0</v>
      </c>
      <c r="J4634">
        <v>0</v>
      </c>
      <c r="K4634">
        <v>0</v>
      </c>
      <c r="L4634">
        <v>0</v>
      </c>
      <c r="M4634">
        <v>0</v>
      </c>
    </row>
    <row r="4635" spans="2:13" x14ac:dyDescent="0.2">
      <c r="B4635">
        <v>0</v>
      </c>
      <c r="C4635">
        <v>0</v>
      </c>
      <c r="D4635">
        <v>0</v>
      </c>
      <c r="E4635">
        <v>0</v>
      </c>
      <c r="F4635">
        <v>0</v>
      </c>
      <c r="G4635">
        <v>44444444</v>
      </c>
      <c r="H4635">
        <v>0</v>
      </c>
      <c r="I4635">
        <v>0</v>
      </c>
      <c r="J4635">
        <v>0</v>
      </c>
      <c r="K4635">
        <v>0</v>
      </c>
      <c r="L4635">
        <v>0</v>
      </c>
      <c r="M4635">
        <v>0</v>
      </c>
    </row>
    <row r="4636" spans="2:13" x14ac:dyDescent="0.2">
      <c r="B4636">
        <v>0</v>
      </c>
      <c r="C4636">
        <v>0</v>
      </c>
      <c r="D4636">
        <v>0</v>
      </c>
      <c r="E4636">
        <v>0</v>
      </c>
      <c r="F4636">
        <v>0</v>
      </c>
      <c r="G4636">
        <v>44444444</v>
      </c>
      <c r="H4636">
        <v>0</v>
      </c>
      <c r="I4636">
        <v>0</v>
      </c>
      <c r="J4636">
        <v>0</v>
      </c>
      <c r="K4636">
        <v>0</v>
      </c>
      <c r="L4636">
        <v>0</v>
      </c>
      <c r="M4636">
        <v>0</v>
      </c>
    </row>
    <row r="4637" spans="2:13" x14ac:dyDescent="0.2">
      <c r="B4637">
        <v>0</v>
      </c>
      <c r="C4637">
        <v>0</v>
      </c>
      <c r="D4637">
        <v>0</v>
      </c>
      <c r="E4637">
        <v>0</v>
      </c>
      <c r="F4637">
        <v>0</v>
      </c>
      <c r="G4637">
        <v>44444444</v>
      </c>
      <c r="H4637">
        <v>0</v>
      </c>
      <c r="I4637">
        <v>0</v>
      </c>
      <c r="J4637">
        <v>0</v>
      </c>
      <c r="K4637">
        <v>0</v>
      </c>
      <c r="L4637">
        <v>0</v>
      </c>
      <c r="M4637">
        <v>0</v>
      </c>
    </row>
    <row r="4638" spans="2:13" x14ac:dyDescent="0.2">
      <c r="B4638">
        <v>0</v>
      </c>
      <c r="C4638">
        <v>0</v>
      </c>
      <c r="D4638">
        <v>0</v>
      </c>
      <c r="E4638">
        <v>0</v>
      </c>
      <c r="F4638">
        <v>0</v>
      </c>
      <c r="G4638">
        <v>44444444</v>
      </c>
      <c r="H4638">
        <v>0</v>
      </c>
      <c r="I4638">
        <v>0</v>
      </c>
      <c r="J4638">
        <v>0</v>
      </c>
      <c r="K4638">
        <v>0</v>
      </c>
      <c r="L4638">
        <v>0</v>
      </c>
      <c r="M4638">
        <v>0</v>
      </c>
    </row>
    <row r="4639" spans="2:13" x14ac:dyDescent="0.2">
      <c r="B4639">
        <v>0</v>
      </c>
      <c r="C4639">
        <v>0</v>
      </c>
      <c r="D4639">
        <v>0</v>
      </c>
      <c r="E4639">
        <v>0</v>
      </c>
      <c r="F4639">
        <v>0</v>
      </c>
      <c r="G4639">
        <v>44444444</v>
      </c>
      <c r="H4639">
        <v>0</v>
      </c>
      <c r="I4639">
        <v>0</v>
      </c>
      <c r="J4639">
        <v>0</v>
      </c>
      <c r="K4639">
        <v>0</v>
      </c>
      <c r="L4639">
        <v>0</v>
      </c>
      <c r="M4639">
        <v>0</v>
      </c>
    </row>
    <row r="4640" spans="2:13" x14ac:dyDescent="0.2">
      <c r="B4640">
        <v>0</v>
      </c>
      <c r="C4640">
        <v>0</v>
      </c>
      <c r="D4640">
        <v>0</v>
      </c>
      <c r="E4640">
        <v>0</v>
      </c>
      <c r="F4640">
        <v>0</v>
      </c>
      <c r="G4640">
        <v>44444444</v>
      </c>
      <c r="H4640">
        <v>0</v>
      </c>
      <c r="I4640">
        <v>0</v>
      </c>
      <c r="J4640">
        <v>0</v>
      </c>
      <c r="K4640">
        <v>0</v>
      </c>
      <c r="L4640">
        <v>0</v>
      </c>
      <c r="M4640">
        <v>0</v>
      </c>
    </row>
    <row r="4641" spans="2:13" x14ac:dyDescent="0.2">
      <c r="B4641">
        <v>0</v>
      </c>
      <c r="C4641">
        <v>0</v>
      </c>
      <c r="D4641">
        <v>0</v>
      </c>
      <c r="E4641">
        <v>0</v>
      </c>
      <c r="F4641">
        <v>0</v>
      </c>
      <c r="G4641">
        <v>44444444</v>
      </c>
      <c r="H4641">
        <v>0</v>
      </c>
      <c r="I4641">
        <v>0</v>
      </c>
      <c r="J4641">
        <v>0</v>
      </c>
      <c r="K4641">
        <v>0</v>
      </c>
      <c r="L4641">
        <v>0</v>
      </c>
      <c r="M4641">
        <v>0</v>
      </c>
    </row>
    <row r="4642" spans="2:13" x14ac:dyDescent="0.2">
      <c r="B4642">
        <v>0</v>
      </c>
      <c r="C4642">
        <v>0</v>
      </c>
      <c r="D4642">
        <v>0</v>
      </c>
      <c r="E4642">
        <v>0</v>
      </c>
      <c r="F4642">
        <v>0</v>
      </c>
      <c r="G4642">
        <v>44444444</v>
      </c>
      <c r="H4642">
        <v>0</v>
      </c>
      <c r="I4642">
        <v>0</v>
      </c>
      <c r="J4642">
        <v>0</v>
      </c>
      <c r="K4642">
        <v>0</v>
      </c>
      <c r="L4642">
        <v>0</v>
      </c>
      <c r="M4642">
        <v>0</v>
      </c>
    </row>
    <row r="4643" spans="2:13" x14ac:dyDescent="0.2">
      <c r="B4643">
        <v>0</v>
      </c>
      <c r="C4643">
        <v>0</v>
      </c>
      <c r="D4643">
        <v>0</v>
      </c>
      <c r="E4643">
        <v>0</v>
      </c>
      <c r="F4643">
        <v>0</v>
      </c>
      <c r="G4643">
        <v>44444444</v>
      </c>
      <c r="H4643">
        <v>0</v>
      </c>
      <c r="I4643">
        <v>0</v>
      </c>
      <c r="J4643">
        <v>0</v>
      </c>
      <c r="K4643">
        <v>0</v>
      </c>
      <c r="L4643">
        <v>0</v>
      </c>
      <c r="M4643">
        <v>0</v>
      </c>
    </row>
    <row r="4644" spans="2:13" x14ac:dyDescent="0.2">
      <c r="B4644">
        <v>0</v>
      </c>
      <c r="C4644">
        <v>0</v>
      </c>
      <c r="D4644">
        <v>0</v>
      </c>
      <c r="E4644">
        <v>0</v>
      </c>
      <c r="F4644">
        <v>0</v>
      </c>
      <c r="G4644">
        <v>44444444</v>
      </c>
      <c r="H4644">
        <v>0</v>
      </c>
      <c r="I4644">
        <v>0</v>
      </c>
      <c r="J4644">
        <v>0</v>
      </c>
      <c r="K4644">
        <v>0</v>
      </c>
      <c r="L4644">
        <v>0</v>
      </c>
      <c r="M4644">
        <v>0</v>
      </c>
    </row>
    <row r="4645" spans="2:13" x14ac:dyDescent="0.2">
      <c r="B4645">
        <v>0</v>
      </c>
      <c r="C4645">
        <v>0</v>
      </c>
      <c r="D4645">
        <v>0</v>
      </c>
      <c r="E4645">
        <v>0</v>
      </c>
      <c r="F4645">
        <v>0</v>
      </c>
      <c r="G4645">
        <v>44444444</v>
      </c>
      <c r="H4645">
        <v>0</v>
      </c>
      <c r="I4645">
        <v>0</v>
      </c>
      <c r="J4645">
        <v>0</v>
      </c>
      <c r="K4645">
        <v>0</v>
      </c>
      <c r="L4645">
        <v>0</v>
      </c>
      <c r="M4645">
        <v>0</v>
      </c>
    </row>
    <row r="4646" spans="2:13" x14ac:dyDescent="0.2">
      <c r="B4646">
        <v>0</v>
      </c>
      <c r="C4646">
        <v>0</v>
      </c>
      <c r="D4646">
        <v>0</v>
      </c>
      <c r="E4646">
        <v>0</v>
      </c>
      <c r="F4646">
        <v>0</v>
      </c>
      <c r="G4646">
        <v>44444444</v>
      </c>
      <c r="H4646">
        <v>0</v>
      </c>
      <c r="I4646">
        <v>0</v>
      </c>
      <c r="J4646">
        <v>0</v>
      </c>
      <c r="K4646">
        <v>0</v>
      </c>
      <c r="L4646">
        <v>0</v>
      </c>
      <c r="M4646">
        <v>0</v>
      </c>
    </row>
    <row r="4647" spans="2:13" x14ac:dyDescent="0.2">
      <c r="B4647">
        <v>0</v>
      </c>
      <c r="C4647">
        <v>0</v>
      </c>
      <c r="D4647">
        <v>0</v>
      </c>
      <c r="E4647">
        <v>0</v>
      </c>
      <c r="F4647">
        <v>0</v>
      </c>
      <c r="G4647">
        <v>44444444</v>
      </c>
      <c r="H4647">
        <v>0</v>
      </c>
      <c r="I4647">
        <v>0</v>
      </c>
      <c r="J4647">
        <v>0</v>
      </c>
      <c r="K4647">
        <v>0</v>
      </c>
      <c r="L4647">
        <v>0</v>
      </c>
      <c r="M4647">
        <v>0</v>
      </c>
    </row>
    <row r="4648" spans="2:13" x14ac:dyDescent="0.2">
      <c r="B4648">
        <v>0</v>
      </c>
      <c r="C4648">
        <v>0</v>
      </c>
      <c r="D4648">
        <v>0</v>
      </c>
      <c r="E4648">
        <v>0</v>
      </c>
      <c r="F4648">
        <v>0</v>
      </c>
      <c r="G4648">
        <v>44444444</v>
      </c>
      <c r="H4648">
        <v>0</v>
      </c>
      <c r="I4648">
        <v>0</v>
      </c>
      <c r="J4648">
        <v>0</v>
      </c>
      <c r="K4648">
        <v>0</v>
      </c>
      <c r="L4648">
        <v>0</v>
      </c>
      <c r="M4648">
        <v>0</v>
      </c>
    </row>
    <row r="4649" spans="2:13" x14ac:dyDescent="0.2">
      <c r="B4649">
        <v>0</v>
      </c>
      <c r="C4649">
        <v>0</v>
      </c>
      <c r="D4649">
        <v>0</v>
      </c>
      <c r="E4649">
        <v>0</v>
      </c>
      <c r="F4649">
        <v>0</v>
      </c>
      <c r="G4649">
        <v>44444444</v>
      </c>
      <c r="H4649">
        <v>0</v>
      </c>
      <c r="I4649">
        <v>0</v>
      </c>
      <c r="J4649">
        <v>0</v>
      </c>
      <c r="K4649">
        <v>0</v>
      </c>
      <c r="L4649">
        <v>0</v>
      </c>
      <c r="M4649">
        <v>0</v>
      </c>
    </row>
    <row r="4650" spans="2:13" x14ac:dyDescent="0.2">
      <c r="B4650">
        <v>0</v>
      </c>
      <c r="C4650">
        <v>0</v>
      </c>
      <c r="D4650">
        <v>0</v>
      </c>
      <c r="E4650">
        <v>0</v>
      </c>
      <c r="F4650">
        <v>0</v>
      </c>
      <c r="G4650">
        <v>44444444</v>
      </c>
      <c r="H4650">
        <v>0</v>
      </c>
      <c r="I4650">
        <v>0</v>
      </c>
      <c r="J4650">
        <v>0</v>
      </c>
      <c r="K4650">
        <v>0</v>
      </c>
      <c r="L4650">
        <v>0</v>
      </c>
      <c r="M4650">
        <v>0</v>
      </c>
    </row>
    <row r="4651" spans="2:13" x14ac:dyDescent="0.2">
      <c r="B4651">
        <v>0</v>
      </c>
      <c r="C4651">
        <v>0</v>
      </c>
      <c r="D4651">
        <v>0</v>
      </c>
      <c r="E4651">
        <v>0</v>
      </c>
      <c r="F4651">
        <v>0</v>
      </c>
      <c r="G4651">
        <v>44444444</v>
      </c>
      <c r="H4651">
        <v>0</v>
      </c>
      <c r="I4651">
        <v>0</v>
      </c>
      <c r="J4651">
        <v>0</v>
      </c>
      <c r="K4651">
        <v>0</v>
      </c>
      <c r="L4651">
        <v>0</v>
      </c>
      <c r="M4651">
        <v>0</v>
      </c>
    </row>
    <row r="4652" spans="2:13" x14ac:dyDescent="0.2">
      <c r="B4652">
        <v>0</v>
      </c>
      <c r="C4652">
        <v>0</v>
      </c>
      <c r="D4652">
        <v>0</v>
      </c>
      <c r="E4652">
        <v>0</v>
      </c>
      <c r="F4652">
        <v>0</v>
      </c>
      <c r="G4652">
        <v>44444444</v>
      </c>
      <c r="H4652">
        <v>0</v>
      </c>
      <c r="I4652">
        <v>0</v>
      </c>
      <c r="J4652">
        <v>0</v>
      </c>
      <c r="K4652">
        <v>0</v>
      </c>
      <c r="L4652">
        <v>0</v>
      </c>
      <c r="M4652">
        <v>0</v>
      </c>
    </row>
    <row r="4653" spans="2:13" x14ac:dyDescent="0.2">
      <c r="B4653">
        <v>0</v>
      </c>
      <c r="C4653">
        <v>0</v>
      </c>
      <c r="D4653">
        <v>0</v>
      </c>
      <c r="E4653">
        <v>0</v>
      </c>
      <c r="F4653">
        <v>0</v>
      </c>
      <c r="G4653">
        <v>44444444</v>
      </c>
      <c r="H4653">
        <v>0</v>
      </c>
      <c r="I4653">
        <v>0</v>
      </c>
      <c r="J4653">
        <v>0</v>
      </c>
      <c r="K4653">
        <v>0</v>
      </c>
      <c r="L4653">
        <v>0</v>
      </c>
      <c r="M4653">
        <v>0</v>
      </c>
    </row>
    <row r="4654" spans="2:13" x14ac:dyDescent="0.2">
      <c r="B4654">
        <v>0</v>
      </c>
      <c r="C4654">
        <v>0</v>
      </c>
      <c r="D4654">
        <v>0</v>
      </c>
      <c r="E4654">
        <v>0</v>
      </c>
      <c r="F4654">
        <v>0</v>
      </c>
      <c r="G4654">
        <v>44444444</v>
      </c>
      <c r="H4654">
        <v>0</v>
      </c>
      <c r="I4654">
        <v>0</v>
      </c>
      <c r="J4654">
        <v>0</v>
      </c>
      <c r="K4654">
        <v>0</v>
      </c>
      <c r="L4654">
        <v>0</v>
      </c>
      <c r="M4654">
        <v>0</v>
      </c>
    </row>
    <row r="4655" spans="2:13" x14ac:dyDescent="0.2">
      <c r="B4655">
        <v>0</v>
      </c>
      <c r="C4655">
        <v>0</v>
      </c>
      <c r="D4655">
        <v>0</v>
      </c>
      <c r="E4655">
        <v>0</v>
      </c>
      <c r="F4655">
        <v>0</v>
      </c>
      <c r="G4655">
        <v>44444444</v>
      </c>
      <c r="H4655">
        <v>0</v>
      </c>
      <c r="I4655">
        <v>0</v>
      </c>
      <c r="J4655">
        <v>0</v>
      </c>
      <c r="K4655">
        <v>0</v>
      </c>
      <c r="L4655">
        <v>0</v>
      </c>
      <c r="M4655">
        <v>0</v>
      </c>
    </row>
    <row r="4656" spans="2:13" x14ac:dyDescent="0.2">
      <c r="B4656">
        <v>0</v>
      </c>
      <c r="C4656">
        <v>0</v>
      </c>
      <c r="D4656">
        <v>0</v>
      </c>
      <c r="E4656">
        <v>0</v>
      </c>
      <c r="F4656">
        <v>0</v>
      </c>
      <c r="G4656">
        <v>44444444</v>
      </c>
      <c r="H4656">
        <v>0</v>
      </c>
      <c r="I4656">
        <v>0</v>
      </c>
      <c r="J4656">
        <v>0</v>
      </c>
      <c r="K4656">
        <v>0</v>
      </c>
      <c r="L4656">
        <v>0</v>
      </c>
      <c r="M4656">
        <v>0</v>
      </c>
    </row>
    <row r="4657" spans="2:13" x14ac:dyDescent="0.2">
      <c r="B4657">
        <v>0</v>
      </c>
      <c r="C4657">
        <v>0</v>
      </c>
      <c r="D4657">
        <v>0</v>
      </c>
      <c r="E4657">
        <v>0</v>
      </c>
      <c r="F4657">
        <v>0</v>
      </c>
      <c r="G4657">
        <v>44444444</v>
      </c>
      <c r="H4657">
        <v>0</v>
      </c>
      <c r="I4657">
        <v>0</v>
      </c>
      <c r="J4657">
        <v>0</v>
      </c>
      <c r="K4657">
        <v>0</v>
      </c>
      <c r="L4657">
        <v>0</v>
      </c>
      <c r="M4657">
        <v>0</v>
      </c>
    </row>
    <row r="4658" spans="2:13" x14ac:dyDescent="0.2">
      <c r="B4658">
        <v>0</v>
      </c>
      <c r="C4658">
        <v>0</v>
      </c>
      <c r="D4658">
        <v>0</v>
      </c>
      <c r="E4658">
        <v>0</v>
      </c>
      <c r="F4658">
        <v>0</v>
      </c>
      <c r="G4658">
        <v>44444444</v>
      </c>
      <c r="H4658">
        <v>0</v>
      </c>
      <c r="I4658">
        <v>0</v>
      </c>
      <c r="J4658">
        <v>0</v>
      </c>
      <c r="K4658">
        <v>0</v>
      </c>
      <c r="L4658">
        <v>0</v>
      </c>
      <c r="M4658">
        <v>0</v>
      </c>
    </row>
    <row r="4659" spans="2:13" x14ac:dyDescent="0.2">
      <c r="B4659">
        <v>0</v>
      </c>
      <c r="C4659">
        <v>0</v>
      </c>
      <c r="D4659">
        <v>0</v>
      </c>
      <c r="E4659">
        <v>0</v>
      </c>
      <c r="F4659">
        <v>0</v>
      </c>
      <c r="G4659">
        <v>44444444</v>
      </c>
      <c r="H4659">
        <v>0</v>
      </c>
      <c r="I4659">
        <v>0</v>
      </c>
      <c r="J4659">
        <v>0</v>
      </c>
      <c r="K4659">
        <v>0</v>
      </c>
      <c r="L4659">
        <v>0</v>
      </c>
      <c r="M4659">
        <v>0</v>
      </c>
    </row>
    <row r="4660" spans="2:13" x14ac:dyDescent="0.2">
      <c r="B4660">
        <v>0</v>
      </c>
      <c r="C4660">
        <v>0</v>
      </c>
      <c r="D4660">
        <v>0</v>
      </c>
      <c r="E4660">
        <v>0</v>
      </c>
      <c r="F4660">
        <v>0</v>
      </c>
      <c r="G4660">
        <v>44444444</v>
      </c>
      <c r="H4660">
        <v>0</v>
      </c>
      <c r="I4660">
        <v>0</v>
      </c>
      <c r="J4660">
        <v>0</v>
      </c>
      <c r="K4660">
        <v>0</v>
      </c>
      <c r="L4660">
        <v>0</v>
      </c>
      <c r="M4660">
        <v>0</v>
      </c>
    </row>
    <row r="4661" spans="2:13" x14ac:dyDescent="0.2">
      <c r="B4661">
        <v>0</v>
      </c>
      <c r="C4661">
        <v>0</v>
      </c>
      <c r="D4661">
        <v>0</v>
      </c>
      <c r="E4661">
        <v>0</v>
      </c>
      <c r="F4661">
        <v>0</v>
      </c>
      <c r="G4661">
        <v>44444444</v>
      </c>
      <c r="H4661">
        <v>0</v>
      </c>
      <c r="I4661">
        <v>0</v>
      </c>
      <c r="J4661">
        <v>0</v>
      </c>
      <c r="K4661">
        <v>0</v>
      </c>
      <c r="L4661">
        <v>0</v>
      </c>
      <c r="M4661">
        <v>0</v>
      </c>
    </row>
    <row r="4662" spans="2:13" x14ac:dyDescent="0.2">
      <c r="B4662">
        <v>0</v>
      </c>
      <c r="C4662">
        <v>0</v>
      </c>
      <c r="D4662">
        <v>0</v>
      </c>
      <c r="E4662">
        <v>0</v>
      </c>
      <c r="F4662">
        <v>0</v>
      </c>
      <c r="G4662">
        <v>44444444</v>
      </c>
      <c r="H4662">
        <v>0</v>
      </c>
      <c r="I4662">
        <v>0</v>
      </c>
      <c r="J4662">
        <v>0</v>
      </c>
      <c r="K4662">
        <v>0</v>
      </c>
      <c r="L4662">
        <v>0</v>
      </c>
      <c r="M4662">
        <v>0</v>
      </c>
    </row>
    <row r="4663" spans="2:13" x14ac:dyDescent="0.2">
      <c r="B4663">
        <v>0</v>
      </c>
      <c r="C4663">
        <v>0</v>
      </c>
      <c r="D4663">
        <v>0</v>
      </c>
      <c r="E4663">
        <v>0</v>
      </c>
      <c r="F4663">
        <v>0</v>
      </c>
      <c r="G4663">
        <v>44444444</v>
      </c>
      <c r="H4663">
        <v>0</v>
      </c>
      <c r="I4663">
        <v>0</v>
      </c>
      <c r="J4663">
        <v>0</v>
      </c>
      <c r="K4663">
        <v>0</v>
      </c>
      <c r="L4663">
        <v>0</v>
      </c>
      <c r="M4663">
        <v>0</v>
      </c>
    </row>
    <row r="4664" spans="2:13" x14ac:dyDescent="0.2">
      <c r="B4664">
        <v>0</v>
      </c>
      <c r="C4664">
        <v>0</v>
      </c>
      <c r="D4664">
        <v>0</v>
      </c>
      <c r="E4664">
        <v>0</v>
      </c>
      <c r="F4664">
        <v>0</v>
      </c>
      <c r="G4664">
        <v>44444444</v>
      </c>
      <c r="H4664">
        <v>0</v>
      </c>
      <c r="I4664">
        <v>0</v>
      </c>
      <c r="J4664">
        <v>0</v>
      </c>
      <c r="K4664">
        <v>0</v>
      </c>
      <c r="L4664">
        <v>0</v>
      </c>
      <c r="M4664">
        <v>0</v>
      </c>
    </row>
    <row r="4665" spans="2:13" x14ac:dyDescent="0.2">
      <c r="B4665">
        <v>0</v>
      </c>
      <c r="C4665">
        <v>0</v>
      </c>
      <c r="D4665">
        <v>0</v>
      </c>
      <c r="E4665">
        <v>0</v>
      </c>
      <c r="F4665">
        <v>0</v>
      </c>
      <c r="G4665">
        <v>44444444</v>
      </c>
      <c r="H4665">
        <v>0</v>
      </c>
      <c r="I4665">
        <v>0</v>
      </c>
      <c r="J4665">
        <v>0</v>
      </c>
      <c r="K4665">
        <v>0</v>
      </c>
      <c r="L4665">
        <v>0</v>
      </c>
      <c r="M4665">
        <v>0</v>
      </c>
    </row>
    <row r="4666" spans="2:13" x14ac:dyDescent="0.2">
      <c r="B4666">
        <v>0</v>
      </c>
      <c r="C4666">
        <v>0</v>
      </c>
      <c r="D4666">
        <v>0</v>
      </c>
      <c r="E4666">
        <v>0</v>
      </c>
      <c r="F4666">
        <v>0</v>
      </c>
      <c r="G4666">
        <v>44444444</v>
      </c>
      <c r="H4666">
        <v>0</v>
      </c>
      <c r="I4666">
        <v>0</v>
      </c>
      <c r="J4666">
        <v>0</v>
      </c>
      <c r="K4666">
        <v>0</v>
      </c>
      <c r="L4666">
        <v>0</v>
      </c>
      <c r="M4666">
        <v>0</v>
      </c>
    </row>
    <row r="4667" spans="2:13" x14ac:dyDescent="0.2">
      <c r="B4667">
        <v>0</v>
      </c>
      <c r="C4667">
        <v>0</v>
      </c>
      <c r="D4667">
        <v>0</v>
      </c>
      <c r="E4667">
        <v>0</v>
      </c>
      <c r="F4667">
        <v>0</v>
      </c>
      <c r="G4667">
        <v>44444444</v>
      </c>
      <c r="H4667">
        <v>0</v>
      </c>
      <c r="I4667">
        <v>0</v>
      </c>
      <c r="J4667">
        <v>0</v>
      </c>
      <c r="K4667">
        <v>0</v>
      </c>
      <c r="L4667">
        <v>0</v>
      </c>
      <c r="M4667">
        <v>0</v>
      </c>
    </row>
    <row r="4668" spans="2:13" x14ac:dyDescent="0.2">
      <c r="B4668">
        <v>0</v>
      </c>
      <c r="C4668">
        <v>0</v>
      </c>
      <c r="D4668">
        <v>0</v>
      </c>
      <c r="E4668">
        <v>0</v>
      </c>
      <c r="F4668">
        <v>0</v>
      </c>
      <c r="G4668">
        <v>44444444</v>
      </c>
      <c r="H4668">
        <v>0</v>
      </c>
      <c r="I4668">
        <v>0</v>
      </c>
      <c r="J4668">
        <v>0</v>
      </c>
      <c r="K4668">
        <v>0</v>
      </c>
      <c r="L4668">
        <v>0</v>
      </c>
      <c r="M4668">
        <v>0</v>
      </c>
    </row>
    <row r="4669" spans="2:13" x14ac:dyDescent="0.2">
      <c r="B4669">
        <v>0</v>
      </c>
      <c r="C4669">
        <v>0</v>
      </c>
      <c r="D4669">
        <v>0</v>
      </c>
      <c r="E4669">
        <v>0</v>
      </c>
      <c r="F4669">
        <v>0</v>
      </c>
      <c r="G4669">
        <v>44444444</v>
      </c>
      <c r="H4669">
        <v>0</v>
      </c>
      <c r="I4669">
        <v>0</v>
      </c>
      <c r="J4669">
        <v>0</v>
      </c>
      <c r="K4669">
        <v>0</v>
      </c>
      <c r="L4669">
        <v>0</v>
      </c>
      <c r="M4669">
        <v>0</v>
      </c>
    </row>
    <row r="4670" spans="2:13" x14ac:dyDescent="0.2">
      <c r="B4670">
        <v>0</v>
      </c>
      <c r="C4670">
        <v>0</v>
      </c>
      <c r="D4670">
        <v>0</v>
      </c>
      <c r="E4670">
        <v>0</v>
      </c>
      <c r="F4670">
        <v>0</v>
      </c>
      <c r="G4670">
        <v>44444444</v>
      </c>
      <c r="H4670">
        <v>0</v>
      </c>
      <c r="I4670">
        <v>0</v>
      </c>
      <c r="J4670">
        <v>0</v>
      </c>
      <c r="K4670">
        <v>0</v>
      </c>
      <c r="L4670">
        <v>0</v>
      </c>
      <c r="M4670">
        <v>0</v>
      </c>
    </row>
    <row r="4671" spans="2:13" x14ac:dyDescent="0.2">
      <c r="B4671">
        <v>0</v>
      </c>
      <c r="C4671">
        <v>0</v>
      </c>
      <c r="D4671">
        <v>0</v>
      </c>
      <c r="E4671">
        <v>0</v>
      </c>
      <c r="F4671">
        <v>0</v>
      </c>
      <c r="G4671">
        <v>44444444</v>
      </c>
      <c r="H4671">
        <v>0</v>
      </c>
      <c r="I4671">
        <v>0</v>
      </c>
      <c r="J4671">
        <v>0</v>
      </c>
      <c r="K4671">
        <v>0</v>
      </c>
      <c r="L4671">
        <v>0</v>
      </c>
      <c r="M4671">
        <v>0</v>
      </c>
    </row>
    <row r="4672" spans="2:13" x14ac:dyDescent="0.2">
      <c r="B4672">
        <v>0</v>
      </c>
      <c r="C4672">
        <v>0</v>
      </c>
      <c r="D4672">
        <v>0</v>
      </c>
      <c r="E4672">
        <v>0</v>
      </c>
      <c r="F4672">
        <v>0</v>
      </c>
      <c r="G4672">
        <v>44444444</v>
      </c>
      <c r="H4672">
        <v>0</v>
      </c>
      <c r="I4672">
        <v>0</v>
      </c>
      <c r="J4672">
        <v>0</v>
      </c>
      <c r="K4672">
        <v>0</v>
      </c>
      <c r="L4672">
        <v>0</v>
      </c>
      <c r="M4672">
        <v>0</v>
      </c>
    </row>
    <row r="4673" spans="2:13" x14ac:dyDescent="0.2">
      <c r="B4673">
        <v>0</v>
      </c>
      <c r="C4673">
        <v>0</v>
      </c>
      <c r="D4673">
        <v>0</v>
      </c>
      <c r="E4673">
        <v>0</v>
      </c>
      <c r="F4673">
        <v>0</v>
      </c>
      <c r="G4673">
        <v>44444444</v>
      </c>
      <c r="H4673">
        <v>0</v>
      </c>
      <c r="I4673">
        <v>0</v>
      </c>
      <c r="J4673">
        <v>0</v>
      </c>
      <c r="K4673">
        <v>0</v>
      </c>
      <c r="L4673">
        <v>0</v>
      </c>
      <c r="M4673">
        <v>0</v>
      </c>
    </row>
    <row r="4674" spans="2:13" x14ac:dyDescent="0.2">
      <c r="B4674">
        <v>0</v>
      </c>
      <c r="C4674">
        <v>0</v>
      </c>
      <c r="D4674">
        <v>0</v>
      </c>
      <c r="E4674">
        <v>0</v>
      </c>
      <c r="F4674">
        <v>0</v>
      </c>
      <c r="G4674">
        <v>44444444</v>
      </c>
      <c r="H4674">
        <v>0</v>
      </c>
      <c r="I4674">
        <v>0</v>
      </c>
      <c r="J4674">
        <v>0</v>
      </c>
      <c r="K4674">
        <v>0</v>
      </c>
      <c r="L4674">
        <v>0</v>
      </c>
      <c r="M4674">
        <v>0</v>
      </c>
    </row>
    <row r="4675" spans="2:13" x14ac:dyDescent="0.2">
      <c r="B4675">
        <v>0</v>
      </c>
      <c r="C4675">
        <v>0</v>
      </c>
      <c r="D4675">
        <v>0</v>
      </c>
      <c r="E4675">
        <v>0</v>
      </c>
      <c r="F4675">
        <v>0</v>
      </c>
      <c r="G4675">
        <v>44444444</v>
      </c>
      <c r="H4675">
        <v>0</v>
      </c>
      <c r="I4675">
        <v>0</v>
      </c>
      <c r="J4675">
        <v>0</v>
      </c>
      <c r="K4675">
        <v>0</v>
      </c>
      <c r="L4675">
        <v>0</v>
      </c>
      <c r="M4675">
        <v>0</v>
      </c>
    </row>
    <row r="4676" spans="2:13" x14ac:dyDescent="0.2">
      <c r="B4676">
        <v>0</v>
      </c>
      <c r="C4676">
        <v>0</v>
      </c>
      <c r="D4676">
        <v>0</v>
      </c>
      <c r="E4676">
        <v>0</v>
      </c>
      <c r="F4676">
        <v>0</v>
      </c>
      <c r="G4676">
        <v>44444444</v>
      </c>
      <c r="H4676">
        <v>0</v>
      </c>
      <c r="I4676">
        <v>0</v>
      </c>
      <c r="J4676">
        <v>0</v>
      </c>
      <c r="K4676">
        <v>0</v>
      </c>
      <c r="L4676">
        <v>0</v>
      </c>
      <c r="M4676">
        <v>0</v>
      </c>
    </row>
    <row r="4677" spans="2:13" x14ac:dyDescent="0.2">
      <c r="B4677">
        <v>0</v>
      </c>
      <c r="C4677">
        <v>0</v>
      </c>
      <c r="D4677">
        <v>0</v>
      </c>
      <c r="E4677">
        <v>0</v>
      </c>
      <c r="F4677">
        <v>0</v>
      </c>
      <c r="G4677">
        <v>44444444</v>
      </c>
      <c r="H4677">
        <v>0</v>
      </c>
      <c r="I4677">
        <v>0</v>
      </c>
      <c r="J4677">
        <v>0</v>
      </c>
      <c r="K4677">
        <v>0</v>
      </c>
      <c r="L4677">
        <v>0</v>
      </c>
      <c r="M4677">
        <v>0</v>
      </c>
    </row>
    <row r="4678" spans="2:13" x14ac:dyDescent="0.2">
      <c r="B4678">
        <v>0</v>
      </c>
      <c r="C4678">
        <v>0</v>
      </c>
      <c r="D4678">
        <v>0</v>
      </c>
      <c r="E4678">
        <v>0</v>
      </c>
      <c r="F4678">
        <v>0</v>
      </c>
      <c r="G4678">
        <v>44444444</v>
      </c>
      <c r="H4678">
        <v>0</v>
      </c>
      <c r="I4678">
        <v>0</v>
      </c>
      <c r="J4678">
        <v>0</v>
      </c>
      <c r="K4678">
        <v>0</v>
      </c>
      <c r="L4678">
        <v>0</v>
      </c>
      <c r="M4678">
        <v>0</v>
      </c>
    </row>
    <row r="4679" spans="2:13" x14ac:dyDescent="0.2">
      <c r="B4679">
        <v>0</v>
      </c>
      <c r="C4679">
        <v>0</v>
      </c>
      <c r="D4679">
        <v>0</v>
      </c>
      <c r="E4679">
        <v>0</v>
      </c>
      <c r="F4679">
        <v>0</v>
      </c>
      <c r="G4679">
        <v>44444444</v>
      </c>
      <c r="H4679">
        <v>0</v>
      </c>
      <c r="I4679">
        <v>0</v>
      </c>
      <c r="J4679">
        <v>0</v>
      </c>
      <c r="K4679">
        <v>0</v>
      </c>
      <c r="L4679">
        <v>0</v>
      </c>
      <c r="M4679">
        <v>0</v>
      </c>
    </row>
    <row r="4680" spans="2:13" x14ac:dyDescent="0.2">
      <c r="B4680">
        <v>0</v>
      </c>
      <c r="C4680">
        <v>0</v>
      </c>
      <c r="D4680">
        <v>0</v>
      </c>
      <c r="E4680">
        <v>0</v>
      </c>
      <c r="F4680">
        <v>0</v>
      </c>
      <c r="G4680">
        <v>44444444</v>
      </c>
      <c r="H4680">
        <v>0</v>
      </c>
      <c r="I4680">
        <v>0</v>
      </c>
      <c r="J4680">
        <v>0</v>
      </c>
      <c r="K4680">
        <v>0</v>
      </c>
      <c r="L4680">
        <v>0</v>
      </c>
      <c r="M4680">
        <v>0</v>
      </c>
    </row>
    <row r="4681" spans="2:13" x14ac:dyDescent="0.2">
      <c r="B4681">
        <v>0</v>
      </c>
      <c r="C4681">
        <v>0</v>
      </c>
      <c r="D4681">
        <v>0</v>
      </c>
      <c r="E4681">
        <v>0</v>
      </c>
      <c r="F4681">
        <v>0</v>
      </c>
      <c r="G4681">
        <v>44444444</v>
      </c>
      <c r="H4681">
        <v>0</v>
      </c>
      <c r="I4681">
        <v>0</v>
      </c>
      <c r="J4681">
        <v>0</v>
      </c>
      <c r="K4681">
        <v>0</v>
      </c>
      <c r="L4681">
        <v>0</v>
      </c>
      <c r="M4681">
        <v>0</v>
      </c>
    </row>
    <row r="4682" spans="2:13" x14ac:dyDescent="0.2">
      <c r="B4682">
        <v>0</v>
      </c>
      <c r="C4682">
        <v>0</v>
      </c>
      <c r="D4682">
        <v>0</v>
      </c>
      <c r="E4682">
        <v>0</v>
      </c>
      <c r="F4682">
        <v>0</v>
      </c>
      <c r="G4682">
        <v>44444444</v>
      </c>
      <c r="H4682">
        <v>0</v>
      </c>
      <c r="I4682">
        <v>0</v>
      </c>
      <c r="J4682">
        <v>0</v>
      </c>
      <c r="K4682">
        <v>0</v>
      </c>
      <c r="L4682">
        <v>0</v>
      </c>
      <c r="M4682">
        <v>0</v>
      </c>
    </row>
    <row r="4683" spans="2:13" x14ac:dyDescent="0.2">
      <c r="B4683">
        <v>0</v>
      </c>
      <c r="C4683">
        <v>0</v>
      </c>
      <c r="D4683">
        <v>0</v>
      </c>
      <c r="E4683">
        <v>0</v>
      </c>
      <c r="F4683">
        <v>0</v>
      </c>
      <c r="G4683">
        <v>44444444</v>
      </c>
      <c r="H4683">
        <v>0</v>
      </c>
      <c r="I4683">
        <v>0</v>
      </c>
      <c r="J4683">
        <v>0</v>
      </c>
      <c r="K4683">
        <v>0</v>
      </c>
      <c r="L4683">
        <v>0</v>
      </c>
      <c r="M4683">
        <v>0</v>
      </c>
    </row>
    <row r="4684" spans="2:13" x14ac:dyDescent="0.2">
      <c r="B4684">
        <v>0</v>
      </c>
      <c r="C4684">
        <v>0</v>
      </c>
      <c r="D4684">
        <v>0</v>
      </c>
      <c r="E4684">
        <v>0</v>
      </c>
      <c r="F4684">
        <v>0</v>
      </c>
      <c r="G4684">
        <v>44444444</v>
      </c>
      <c r="H4684">
        <v>0</v>
      </c>
      <c r="I4684">
        <v>0</v>
      </c>
      <c r="J4684">
        <v>0</v>
      </c>
      <c r="K4684">
        <v>0</v>
      </c>
      <c r="L4684">
        <v>0</v>
      </c>
      <c r="M4684">
        <v>0</v>
      </c>
    </row>
    <row r="4685" spans="2:13" x14ac:dyDescent="0.2">
      <c r="B4685">
        <v>0</v>
      </c>
      <c r="C4685">
        <v>0</v>
      </c>
      <c r="D4685">
        <v>0</v>
      </c>
      <c r="E4685">
        <v>0</v>
      </c>
      <c r="F4685">
        <v>0</v>
      </c>
      <c r="G4685">
        <v>44444444</v>
      </c>
      <c r="H4685">
        <v>0</v>
      </c>
      <c r="I4685">
        <v>0</v>
      </c>
      <c r="J4685">
        <v>0</v>
      </c>
      <c r="K4685">
        <v>0</v>
      </c>
      <c r="L4685">
        <v>0</v>
      </c>
      <c r="M4685">
        <v>0</v>
      </c>
    </row>
    <row r="4686" spans="2:13" x14ac:dyDescent="0.2">
      <c r="B4686">
        <v>0</v>
      </c>
      <c r="C4686">
        <v>0</v>
      </c>
      <c r="D4686">
        <v>0</v>
      </c>
      <c r="E4686">
        <v>0</v>
      </c>
      <c r="F4686">
        <v>0</v>
      </c>
      <c r="G4686">
        <v>44444444</v>
      </c>
      <c r="H4686">
        <v>0</v>
      </c>
      <c r="I4686">
        <v>0</v>
      </c>
      <c r="J4686">
        <v>0</v>
      </c>
      <c r="K4686">
        <v>0</v>
      </c>
      <c r="L4686">
        <v>0</v>
      </c>
      <c r="M4686">
        <v>0</v>
      </c>
    </row>
    <row r="4687" spans="2:13" x14ac:dyDescent="0.2">
      <c r="B4687">
        <v>0</v>
      </c>
      <c r="C4687">
        <v>0</v>
      </c>
      <c r="D4687">
        <v>0</v>
      </c>
      <c r="E4687">
        <v>0</v>
      </c>
      <c r="F4687">
        <v>0</v>
      </c>
      <c r="G4687">
        <v>44444444</v>
      </c>
      <c r="H4687">
        <v>0</v>
      </c>
      <c r="I4687">
        <v>0</v>
      </c>
      <c r="J4687">
        <v>0</v>
      </c>
      <c r="K4687">
        <v>0</v>
      </c>
      <c r="L4687">
        <v>0</v>
      </c>
      <c r="M4687">
        <v>0</v>
      </c>
    </row>
    <row r="4688" spans="2:13" x14ac:dyDescent="0.2">
      <c r="B4688">
        <v>0</v>
      </c>
      <c r="C4688">
        <v>0</v>
      </c>
      <c r="D4688">
        <v>0</v>
      </c>
      <c r="E4688">
        <v>0</v>
      </c>
      <c r="F4688">
        <v>0</v>
      </c>
      <c r="G4688">
        <v>44444444</v>
      </c>
      <c r="H4688">
        <v>0</v>
      </c>
      <c r="I4688">
        <v>0</v>
      </c>
      <c r="J4688">
        <v>0</v>
      </c>
      <c r="K4688">
        <v>0</v>
      </c>
      <c r="L4688">
        <v>0</v>
      </c>
      <c r="M4688">
        <v>0</v>
      </c>
    </row>
    <row r="4689" spans="2:13" x14ac:dyDescent="0.2">
      <c r="B4689">
        <v>0</v>
      </c>
      <c r="C4689">
        <v>0</v>
      </c>
      <c r="D4689">
        <v>0</v>
      </c>
      <c r="E4689">
        <v>0</v>
      </c>
      <c r="F4689">
        <v>0</v>
      </c>
      <c r="G4689">
        <v>44444444</v>
      </c>
      <c r="H4689">
        <v>0</v>
      </c>
      <c r="I4689">
        <v>0</v>
      </c>
      <c r="J4689">
        <v>0</v>
      </c>
      <c r="K4689">
        <v>0</v>
      </c>
      <c r="L4689">
        <v>0</v>
      </c>
      <c r="M4689">
        <v>0</v>
      </c>
    </row>
    <row r="4690" spans="2:13" x14ac:dyDescent="0.2">
      <c r="B4690">
        <v>0</v>
      </c>
      <c r="C4690">
        <v>0</v>
      </c>
      <c r="D4690">
        <v>0</v>
      </c>
      <c r="E4690">
        <v>0</v>
      </c>
      <c r="F4690">
        <v>0</v>
      </c>
      <c r="G4690">
        <v>44444444</v>
      </c>
      <c r="H4690">
        <v>0</v>
      </c>
      <c r="I4690">
        <v>0</v>
      </c>
      <c r="J4690">
        <v>0</v>
      </c>
      <c r="K4690">
        <v>0</v>
      </c>
      <c r="L4690">
        <v>0</v>
      </c>
      <c r="M4690">
        <v>0</v>
      </c>
    </row>
    <row r="4691" spans="2:13" x14ac:dyDescent="0.2">
      <c r="B4691">
        <v>0</v>
      </c>
      <c r="C4691">
        <v>0</v>
      </c>
      <c r="D4691">
        <v>0</v>
      </c>
      <c r="E4691">
        <v>0</v>
      </c>
      <c r="F4691">
        <v>0</v>
      </c>
      <c r="G4691">
        <v>44444444</v>
      </c>
      <c r="H4691">
        <v>0</v>
      </c>
      <c r="I4691">
        <v>0</v>
      </c>
      <c r="J4691">
        <v>0</v>
      </c>
      <c r="K4691">
        <v>0</v>
      </c>
      <c r="L4691">
        <v>0</v>
      </c>
      <c r="M4691">
        <v>0</v>
      </c>
    </row>
    <row r="4692" spans="2:13" x14ac:dyDescent="0.2">
      <c r="B4692">
        <v>0</v>
      </c>
      <c r="C4692">
        <v>0</v>
      </c>
      <c r="D4692">
        <v>0</v>
      </c>
      <c r="E4692">
        <v>0</v>
      </c>
      <c r="F4692">
        <v>0</v>
      </c>
      <c r="G4692">
        <v>44444444</v>
      </c>
      <c r="H4692">
        <v>0</v>
      </c>
      <c r="I4692">
        <v>0</v>
      </c>
      <c r="J4692">
        <v>0</v>
      </c>
      <c r="K4692">
        <v>0</v>
      </c>
      <c r="L4692">
        <v>0</v>
      </c>
      <c r="M4692">
        <v>0</v>
      </c>
    </row>
    <row r="4693" spans="2:13" x14ac:dyDescent="0.2">
      <c r="B4693">
        <v>0</v>
      </c>
      <c r="C4693">
        <v>0</v>
      </c>
      <c r="D4693">
        <v>0</v>
      </c>
      <c r="E4693">
        <v>0</v>
      </c>
      <c r="F4693">
        <v>0</v>
      </c>
      <c r="G4693">
        <v>44444444</v>
      </c>
      <c r="H4693">
        <v>0</v>
      </c>
      <c r="I4693">
        <v>0</v>
      </c>
      <c r="J4693">
        <v>0</v>
      </c>
      <c r="K4693">
        <v>0</v>
      </c>
      <c r="L4693">
        <v>0</v>
      </c>
      <c r="M4693">
        <v>0</v>
      </c>
    </row>
    <row r="4694" spans="2:13" x14ac:dyDescent="0.2">
      <c r="B4694">
        <v>0</v>
      </c>
      <c r="C4694">
        <v>0</v>
      </c>
      <c r="D4694">
        <v>0</v>
      </c>
      <c r="E4694">
        <v>0</v>
      </c>
      <c r="F4694">
        <v>0</v>
      </c>
      <c r="G4694">
        <v>44444444</v>
      </c>
      <c r="H4694">
        <v>0</v>
      </c>
      <c r="I4694">
        <v>0</v>
      </c>
      <c r="J4694">
        <v>0</v>
      </c>
      <c r="K4694">
        <v>0</v>
      </c>
      <c r="L4694">
        <v>0</v>
      </c>
      <c r="M4694">
        <v>0</v>
      </c>
    </row>
    <row r="4695" spans="2:13" x14ac:dyDescent="0.2">
      <c r="B4695">
        <v>0</v>
      </c>
      <c r="C4695">
        <v>0</v>
      </c>
      <c r="D4695">
        <v>0</v>
      </c>
      <c r="E4695">
        <v>0</v>
      </c>
      <c r="F4695">
        <v>0</v>
      </c>
      <c r="G4695">
        <v>44444444</v>
      </c>
      <c r="H4695">
        <v>0</v>
      </c>
      <c r="I4695">
        <v>0</v>
      </c>
      <c r="J4695">
        <v>0</v>
      </c>
      <c r="K4695">
        <v>0</v>
      </c>
      <c r="L4695">
        <v>0</v>
      </c>
      <c r="M4695">
        <v>0</v>
      </c>
    </row>
    <row r="4696" spans="2:13" x14ac:dyDescent="0.2">
      <c r="B4696">
        <v>0</v>
      </c>
      <c r="C4696">
        <v>0</v>
      </c>
      <c r="D4696">
        <v>0</v>
      </c>
      <c r="E4696">
        <v>0</v>
      </c>
      <c r="F4696">
        <v>0</v>
      </c>
      <c r="G4696">
        <v>44444444</v>
      </c>
      <c r="H4696">
        <v>0</v>
      </c>
      <c r="I4696">
        <v>0</v>
      </c>
      <c r="J4696">
        <v>0</v>
      </c>
      <c r="K4696">
        <v>0</v>
      </c>
      <c r="L4696">
        <v>0</v>
      </c>
      <c r="M4696">
        <v>0</v>
      </c>
    </row>
    <row r="4697" spans="2:13" x14ac:dyDescent="0.2">
      <c r="B4697">
        <v>0</v>
      </c>
      <c r="C4697">
        <v>0</v>
      </c>
      <c r="D4697">
        <v>0</v>
      </c>
      <c r="E4697">
        <v>0</v>
      </c>
      <c r="F4697">
        <v>0</v>
      </c>
      <c r="G4697">
        <v>44444444</v>
      </c>
      <c r="H4697">
        <v>0</v>
      </c>
      <c r="I4697">
        <v>0</v>
      </c>
      <c r="J4697">
        <v>0</v>
      </c>
      <c r="K4697">
        <v>0</v>
      </c>
      <c r="L4697">
        <v>0</v>
      </c>
      <c r="M4697">
        <v>0</v>
      </c>
    </row>
    <row r="4698" spans="2:13" x14ac:dyDescent="0.2">
      <c r="B4698">
        <v>0</v>
      </c>
      <c r="C4698">
        <v>0</v>
      </c>
      <c r="D4698">
        <v>0</v>
      </c>
      <c r="E4698">
        <v>0</v>
      </c>
      <c r="F4698">
        <v>0</v>
      </c>
      <c r="G4698">
        <v>44444444</v>
      </c>
      <c r="H4698">
        <v>0</v>
      </c>
      <c r="I4698">
        <v>0</v>
      </c>
      <c r="J4698">
        <v>0</v>
      </c>
      <c r="K4698">
        <v>0</v>
      </c>
      <c r="L4698">
        <v>0</v>
      </c>
      <c r="M4698">
        <v>0</v>
      </c>
    </row>
    <row r="4699" spans="2:13" x14ac:dyDescent="0.2">
      <c r="B4699">
        <v>0</v>
      </c>
      <c r="C4699">
        <v>0</v>
      </c>
      <c r="D4699">
        <v>0</v>
      </c>
      <c r="E4699">
        <v>0</v>
      </c>
      <c r="F4699">
        <v>0</v>
      </c>
      <c r="G4699">
        <v>44444444</v>
      </c>
      <c r="H4699">
        <v>0</v>
      </c>
      <c r="I4699">
        <v>0</v>
      </c>
      <c r="J4699">
        <v>0</v>
      </c>
      <c r="K4699">
        <v>0</v>
      </c>
      <c r="L4699">
        <v>0</v>
      </c>
      <c r="M4699">
        <v>0</v>
      </c>
    </row>
    <row r="4700" spans="2:13" x14ac:dyDescent="0.2">
      <c r="B4700">
        <v>0</v>
      </c>
      <c r="C4700">
        <v>0</v>
      </c>
      <c r="D4700">
        <v>0</v>
      </c>
      <c r="E4700">
        <v>0</v>
      </c>
      <c r="F4700">
        <v>0</v>
      </c>
      <c r="G4700">
        <v>44444444</v>
      </c>
      <c r="H4700">
        <v>0</v>
      </c>
      <c r="I4700">
        <v>0</v>
      </c>
      <c r="J4700">
        <v>0</v>
      </c>
      <c r="K4700">
        <v>0</v>
      </c>
      <c r="L4700">
        <v>0</v>
      </c>
      <c r="M4700">
        <v>0</v>
      </c>
    </row>
    <row r="4701" spans="2:13" x14ac:dyDescent="0.2">
      <c r="B4701">
        <v>0</v>
      </c>
      <c r="C4701">
        <v>0</v>
      </c>
      <c r="D4701">
        <v>0</v>
      </c>
      <c r="E4701">
        <v>0</v>
      </c>
      <c r="F4701">
        <v>0</v>
      </c>
      <c r="G4701">
        <v>44444444</v>
      </c>
      <c r="H4701">
        <v>0</v>
      </c>
      <c r="I4701">
        <v>0</v>
      </c>
      <c r="J4701">
        <v>0</v>
      </c>
      <c r="K4701">
        <v>0</v>
      </c>
      <c r="L4701">
        <v>0</v>
      </c>
      <c r="M4701">
        <v>0</v>
      </c>
    </row>
    <row r="4702" spans="2:13" x14ac:dyDescent="0.2">
      <c r="B4702">
        <v>0</v>
      </c>
      <c r="C4702">
        <v>0</v>
      </c>
      <c r="D4702">
        <v>0</v>
      </c>
      <c r="E4702">
        <v>0</v>
      </c>
      <c r="F4702">
        <v>0</v>
      </c>
      <c r="G4702">
        <v>44444444</v>
      </c>
      <c r="H4702">
        <v>0</v>
      </c>
      <c r="I4702">
        <v>0</v>
      </c>
      <c r="J4702">
        <v>0</v>
      </c>
      <c r="K4702">
        <v>0</v>
      </c>
      <c r="L4702">
        <v>0</v>
      </c>
      <c r="M4702">
        <v>0</v>
      </c>
    </row>
    <row r="4703" spans="2:13" x14ac:dyDescent="0.2">
      <c r="B4703">
        <v>0</v>
      </c>
      <c r="C4703">
        <v>0</v>
      </c>
      <c r="D4703">
        <v>0</v>
      </c>
      <c r="E4703">
        <v>0</v>
      </c>
      <c r="F4703">
        <v>0</v>
      </c>
      <c r="G4703">
        <v>44444444</v>
      </c>
      <c r="H4703">
        <v>0</v>
      </c>
      <c r="I4703">
        <v>0</v>
      </c>
      <c r="J4703">
        <v>0</v>
      </c>
      <c r="K4703">
        <v>0</v>
      </c>
      <c r="L4703">
        <v>0</v>
      </c>
      <c r="M4703">
        <v>0</v>
      </c>
    </row>
    <row r="4704" spans="2:13" x14ac:dyDescent="0.2">
      <c r="B4704">
        <v>0</v>
      </c>
      <c r="C4704">
        <v>0</v>
      </c>
      <c r="D4704">
        <v>0</v>
      </c>
      <c r="E4704">
        <v>0</v>
      </c>
      <c r="F4704">
        <v>0</v>
      </c>
      <c r="G4704">
        <v>44444444</v>
      </c>
      <c r="H4704">
        <v>0</v>
      </c>
      <c r="I4704">
        <v>0</v>
      </c>
      <c r="J4704">
        <v>0</v>
      </c>
      <c r="K4704">
        <v>0</v>
      </c>
      <c r="L4704">
        <v>0</v>
      </c>
      <c r="M4704">
        <v>0</v>
      </c>
    </row>
    <row r="4705" spans="2:13" x14ac:dyDescent="0.2">
      <c r="B4705">
        <v>0</v>
      </c>
      <c r="C4705">
        <v>0</v>
      </c>
      <c r="D4705">
        <v>0</v>
      </c>
      <c r="E4705">
        <v>0</v>
      </c>
      <c r="F4705">
        <v>0</v>
      </c>
      <c r="G4705">
        <v>44444444</v>
      </c>
      <c r="H4705">
        <v>0</v>
      </c>
      <c r="I4705">
        <v>0</v>
      </c>
      <c r="J4705">
        <v>0</v>
      </c>
      <c r="K4705">
        <v>0</v>
      </c>
      <c r="L4705">
        <v>0</v>
      </c>
      <c r="M4705">
        <v>0</v>
      </c>
    </row>
    <row r="4706" spans="2:13" x14ac:dyDescent="0.2">
      <c r="B4706">
        <v>0</v>
      </c>
      <c r="C4706">
        <v>0</v>
      </c>
      <c r="D4706">
        <v>0</v>
      </c>
      <c r="E4706">
        <v>0</v>
      </c>
      <c r="F4706">
        <v>0</v>
      </c>
      <c r="G4706">
        <v>44444444</v>
      </c>
      <c r="H4706">
        <v>0</v>
      </c>
      <c r="I4706">
        <v>0</v>
      </c>
      <c r="J4706">
        <v>0</v>
      </c>
      <c r="K4706">
        <v>0</v>
      </c>
      <c r="L4706">
        <v>0</v>
      </c>
      <c r="M4706">
        <v>0</v>
      </c>
    </row>
    <row r="4707" spans="2:13" x14ac:dyDescent="0.2">
      <c r="B4707">
        <v>0</v>
      </c>
      <c r="C4707">
        <v>0</v>
      </c>
      <c r="D4707">
        <v>0</v>
      </c>
      <c r="E4707">
        <v>0</v>
      </c>
      <c r="F4707">
        <v>0</v>
      </c>
      <c r="G4707">
        <v>44444444</v>
      </c>
      <c r="H4707">
        <v>0</v>
      </c>
      <c r="I4707">
        <v>0</v>
      </c>
      <c r="J4707">
        <v>0</v>
      </c>
      <c r="K4707">
        <v>0</v>
      </c>
      <c r="L4707">
        <v>0</v>
      </c>
      <c r="M4707">
        <v>0</v>
      </c>
    </row>
    <row r="4708" spans="2:13" x14ac:dyDescent="0.2">
      <c r="B4708">
        <v>0</v>
      </c>
      <c r="C4708">
        <v>0</v>
      </c>
      <c r="D4708">
        <v>0</v>
      </c>
      <c r="E4708">
        <v>0</v>
      </c>
      <c r="F4708">
        <v>0</v>
      </c>
      <c r="G4708">
        <v>44444444</v>
      </c>
      <c r="H4708">
        <v>0</v>
      </c>
      <c r="I4708">
        <v>0</v>
      </c>
      <c r="J4708">
        <v>0</v>
      </c>
      <c r="K4708">
        <v>0</v>
      </c>
      <c r="L4708">
        <v>0</v>
      </c>
      <c r="M4708">
        <v>0</v>
      </c>
    </row>
    <row r="4709" spans="2:13" x14ac:dyDescent="0.2">
      <c r="B4709">
        <v>0</v>
      </c>
      <c r="C4709">
        <v>0</v>
      </c>
      <c r="D4709">
        <v>0</v>
      </c>
      <c r="E4709">
        <v>0</v>
      </c>
      <c r="F4709">
        <v>0</v>
      </c>
      <c r="G4709">
        <v>44444444</v>
      </c>
      <c r="H4709">
        <v>0</v>
      </c>
      <c r="I4709">
        <v>0</v>
      </c>
      <c r="J4709">
        <v>0</v>
      </c>
      <c r="K4709">
        <v>0</v>
      </c>
      <c r="L4709">
        <v>0</v>
      </c>
      <c r="M4709">
        <v>0</v>
      </c>
    </row>
    <row r="4710" spans="2:13" x14ac:dyDescent="0.2">
      <c r="B4710">
        <v>0</v>
      </c>
      <c r="C4710">
        <v>0</v>
      </c>
      <c r="D4710">
        <v>0</v>
      </c>
      <c r="E4710">
        <v>0</v>
      </c>
      <c r="F4710">
        <v>0</v>
      </c>
      <c r="G4710">
        <v>44444444</v>
      </c>
      <c r="H4710">
        <v>0</v>
      </c>
      <c r="I4710">
        <v>0</v>
      </c>
      <c r="J4710">
        <v>0</v>
      </c>
      <c r="K4710">
        <v>0</v>
      </c>
      <c r="L4710">
        <v>0</v>
      </c>
      <c r="M4710">
        <v>0</v>
      </c>
    </row>
    <row r="4711" spans="2:13" x14ac:dyDescent="0.2">
      <c r="B4711">
        <v>0</v>
      </c>
      <c r="C4711">
        <v>0</v>
      </c>
      <c r="D4711">
        <v>0</v>
      </c>
      <c r="E4711">
        <v>0</v>
      </c>
      <c r="F4711">
        <v>0</v>
      </c>
      <c r="G4711">
        <v>44444444</v>
      </c>
      <c r="H4711">
        <v>0</v>
      </c>
      <c r="I4711">
        <v>0</v>
      </c>
      <c r="J4711">
        <v>0</v>
      </c>
      <c r="K4711">
        <v>0</v>
      </c>
      <c r="L4711">
        <v>0</v>
      </c>
      <c r="M4711">
        <v>0</v>
      </c>
    </row>
    <row r="4712" spans="2:13" x14ac:dyDescent="0.2">
      <c r="B4712">
        <v>0</v>
      </c>
      <c r="C4712">
        <v>0</v>
      </c>
      <c r="D4712">
        <v>0</v>
      </c>
      <c r="E4712">
        <v>0</v>
      </c>
      <c r="F4712">
        <v>0</v>
      </c>
      <c r="G4712">
        <v>44444444</v>
      </c>
      <c r="H4712">
        <v>0</v>
      </c>
      <c r="I4712">
        <v>0</v>
      </c>
      <c r="J4712">
        <v>0</v>
      </c>
      <c r="K4712">
        <v>0</v>
      </c>
      <c r="L4712">
        <v>0</v>
      </c>
      <c r="M4712">
        <v>0</v>
      </c>
    </row>
    <row r="4713" spans="2:13" x14ac:dyDescent="0.2">
      <c r="B4713">
        <v>0</v>
      </c>
      <c r="C4713">
        <v>0</v>
      </c>
      <c r="D4713">
        <v>0</v>
      </c>
      <c r="E4713">
        <v>0</v>
      </c>
      <c r="F4713">
        <v>0</v>
      </c>
      <c r="G4713">
        <v>44444444</v>
      </c>
      <c r="H4713">
        <v>0</v>
      </c>
      <c r="I4713">
        <v>0</v>
      </c>
      <c r="J4713">
        <v>0</v>
      </c>
      <c r="K4713">
        <v>0</v>
      </c>
      <c r="L4713">
        <v>0</v>
      </c>
      <c r="M4713">
        <v>0</v>
      </c>
    </row>
    <row r="4714" spans="2:13" x14ac:dyDescent="0.2">
      <c r="B4714">
        <v>0</v>
      </c>
      <c r="C4714">
        <v>0</v>
      </c>
      <c r="D4714">
        <v>0</v>
      </c>
      <c r="E4714">
        <v>0</v>
      </c>
      <c r="F4714">
        <v>0</v>
      </c>
      <c r="G4714">
        <v>44444444</v>
      </c>
      <c r="H4714">
        <v>0</v>
      </c>
      <c r="I4714">
        <v>0</v>
      </c>
      <c r="J4714">
        <v>0</v>
      </c>
      <c r="K4714">
        <v>0</v>
      </c>
      <c r="L4714">
        <v>0</v>
      </c>
      <c r="M4714">
        <v>0</v>
      </c>
    </row>
    <row r="4715" spans="2:13" x14ac:dyDescent="0.2">
      <c r="B4715">
        <v>0</v>
      </c>
      <c r="C4715">
        <v>0</v>
      </c>
      <c r="D4715">
        <v>0</v>
      </c>
      <c r="E4715">
        <v>0</v>
      </c>
      <c r="F4715">
        <v>0</v>
      </c>
      <c r="G4715">
        <v>44444444</v>
      </c>
      <c r="H4715">
        <v>0</v>
      </c>
      <c r="I4715">
        <v>0</v>
      </c>
      <c r="J4715">
        <v>0</v>
      </c>
      <c r="K4715">
        <v>0</v>
      </c>
      <c r="L4715">
        <v>0</v>
      </c>
      <c r="M4715">
        <v>0</v>
      </c>
    </row>
    <row r="4716" spans="2:13" x14ac:dyDescent="0.2">
      <c r="B4716">
        <v>0</v>
      </c>
      <c r="C4716">
        <v>0</v>
      </c>
      <c r="D4716">
        <v>0</v>
      </c>
      <c r="E4716">
        <v>0</v>
      </c>
      <c r="F4716">
        <v>0</v>
      </c>
      <c r="G4716">
        <v>44444444</v>
      </c>
      <c r="H4716">
        <v>0</v>
      </c>
      <c r="I4716">
        <v>0</v>
      </c>
      <c r="J4716">
        <v>0</v>
      </c>
      <c r="K4716">
        <v>0</v>
      </c>
      <c r="L4716">
        <v>0</v>
      </c>
      <c r="M4716">
        <v>0</v>
      </c>
    </row>
    <row r="4717" spans="2:13" x14ac:dyDescent="0.2">
      <c r="B4717">
        <v>0</v>
      </c>
      <c r="C4717">
        <v>0</v>
      </c>
      <c r="D4717">
        <v>0</v>
      </c>
      <c r="E4717">
        <v>0</v>
      </c>
      <c r="F4717">
        <v>0</v>
      </c>
      <c r="G4717">
        <v>44444444</v>
      </c>
      <c r="H4717">
        <v>0</v>
      </c>
      <c r="I4717">
        <v>0</v>
      </c>
      <c r="J4717">
        <v>0</v>
      </c>
      <c r="K4717">
        <v>0</v>
      </c>
      <c r="L4717">
        <v>0</v>
      </c>
      <c r="M4717">
        <v>0</v>
      </c>
    </row>
    <row r="4718" spans="2:13" x14ac:dyDescent="0.2">
      <c r="B4718">
        <v>0</v>
      </c>
      <c r="C4718">
        <v>0</v>
      </c>
      <c r="D4718">
        <v>0</v>
      </c>
      <c r="E4718">
        <v>0</v>
      </c>
      <c r="F4718">
        <v>0</v>
      </c>
      <c r="G4718">
        <v>44444444</v>
      </c>
      <c r="H4718">
        <v>0</v>
      </c>
      <c r="I4718">
        <v>0</v>
      </c>
      <c r="J4718">
        <v>0</v>
      </c>
      <c r="K4718">
        <v>0</v>
      </c>
      <c r="L4718">
        <v>0</v>
      </c>
      <c r="M4718">
        <v>0</v>
      </c>
    </row>
    <row r="4719" spans="2:13" x14ac:dyDescent="0.2">
      <c r="B4719">
        <v>0</v>
      </c>
      <c r="C4719">
        <v>0</v>
      </c>
      <c r="D4719">
        <v>0</v>
      </c>
      <c r="E4719">
        <v>0</v>
      </c>
      <c r="F4719">
        <v>0</v>
      </c>
      <c r="G4719">
        <v>44444444</v>
      </c>
      <c r="H4719">
        <v>0</v>
      </c>
      <c r="I4719">
        <v>0</v>
      </c>
      <c r="J4719">
        <v>0</v>
      </c>
      <c r="K4719">
        <v>0</v>
      </c>
      <c r="L4719">
        <v>0</v>
      </c>
      <c r="M4719">
        <v>0</v>
      </c>
    </row>
    <row r="4720" spans="2:13" x14ac:dyDescent="0.2">
      <c r="B4720">
        <v>0</v>
      </c>
      <c r="C4720">
        <v>0</v>
      </c>
      <c r="D4720">
        <v>0</v>
      </c>
      <c r="E4720">
        <v>0</v>
      </c>
      <c r="F4720">
        <v>0</v>
      </c>
      <c r="G4720">
        <v>44444444</v>
      </c>
      <c r="H4720">
        <v>0</v>
      </c>
      <c r="I4720">
        <v>0</v>
      </c>
      <c r="J4720">
        <v>0</v>
      </c>
      <c r="K4720">
        <v>0</v>
      </c>
      <c r="L4720">
        <v>0</v>
      </c>
      <c r="M4720">
        <v>0</v>
      </c>
    </row>
    <row r="4721" spans="2:13" x14ac:dyDescent="0.2">
      <c r="B4721">
        <v>0</v>
      </c>
      <c r="C4721">
        <v>0</v>
      </c>
      <c r="D4721">
        <v>0</v>
      </c>
      <c r="E4721">
        <v>0</v>
      </c>
      <c r="F4721">
        <v>0</v>
      </c>
      <c r="G4721">
        <v>44444444</v>
      </c>
      <c r="H4721">
        <v>0</v>
      </c>
      <c r="I4721">
        <v>0</v>
      </c>
      <c r="J4721">
        <v>0</v>
      </c>
      <c r="K4721">
        <v>0</v>
      </c>
      <c r="L4721">
        <v>0</v>
      </c>
      <c r="M4721">
        <v>0</v>
      </c>
    </row>
    <row r="4722" spans="2:13" x14ac:dyDescent="0.2">
      <c r="B4722">
        <v>0</v>
      </c>
      <c r="C4722">
        <v>0</v>
      </c>
      <c r="D4722">
        <v>0</v>
      </c>
      <c r="E4722">
        <v>0</v>
      </c>
      <c r="F4722">
        <v>0</v>
      </c>
      <c r="G4722">
        <v>44444444</v>
      </c>
      <c r="H4722">
        <v>0</v>
      </c>
      <c r="I4722">
        <v>0</v>
      </c>
      <c r="J4722">
        <v>0</v>
      </c>
      <c r="K4722">
        <v>0</v>
      </c>
      <c r="L4722">
        <v>0</v>
      </c>
      <c r="M4722">
        <v>0</v>
      </c>
    </row>
    <row r="4723" spans="2:13" x14ac:dyDescent="0.2">
      <c r="B4723">
        <v>0</v>
      </c>
      <c r="C4723">
        <v>0</v>
      </c>
      <c r="D4723">
        <v>0</v>
      </c>
      <c r="E4723">
        <v>0</v>
      </c>
      <c r="F4723">
        <v>0</v>
      </c>
      <c r="G4723">
        <v>44444444</v>
      </c>
      <c r="H4723">
        <v>0</v>
      </c>
      <c r="I4723">
        <v>0</v>
      </c>
      <c r="J4723">
        <v>0</v>
      </c>
      <c r="K4723">
        <v>0</v>
      </c>
      <c r="L4723">
        <v>0</v>
      </c>
      <c r="M4723">
        <v>0</v>
      </c>
    </row>
    <row r="4724" spans="2:13" x14ac:dyDescent="0.2">
      <c r="B4724">
        <v>0</v>
      </c>
      <c r="C4724">
        <v>0</v>
      </c>
      <c r="D4724">
        <v>0</v>
      </c>
      <c r="E4724">
        <v>0</v>
      </c>
      <c r="F4724">
        <v>0</v>
      </c>
      <c r="G4724">
        <v>44444444</v>
      </c>
      <c r="H4724">
        <v>0</v>
      </c>
      <c r="I4724">
        <v>0</v>
      </c>
      <c r="J4724">
        <v>0</v>
      </c>
      <c r="K4724">
        <v>0</v>
      </c>
      <c r="L4724">
        <v>0</v>
      </c>
      <c r="M4724">
        <v>0</v>
      </c>
    </row>
    <row r="4725" spans="2:13" x14ac:dyDescent="0.2">
      <c r="B4725">
        <v>0</v>
      </c>
      <c r="C4725">
        <v>0</v>
      </c>
      <c r="D4725">
        <v>0</v>
      </c>
      <c r="E4725">
        <v>0</v>
      </c>
      <c r="F4725">
        <v>0</v>
      </c>
      <c r="G4725">
        <v>44444444</v>
      </c>
      <c r="H4725">
        <v>0</v>
      </c>
      <c r="I4725">
        <v>0</v>
      </c>
      <c r="J4725">
        <v>0</v>
      </c>
      <c r="K4725">
        <v>0</v>
      </c>
      <c r="L4725">
        <v>0</v>
      </c>
      <c r="M4725">
        <v>0</v>
      </c>
    </row>
    <row r="4726" spans="2:13" x14ac:dyDescent="0.2">
      <c r="B4726">
        <v>0</v>
      </c>
      <c r="C4726">
        <v>0</v>
      </c>
      <c r="D4726">
        <v>0</v>
      </c>
      <c r="E4726">
        <v>0</v>
      </c>
      <c r="F4726">
        <v>0</v>
      </c>
      <c r="G4726">
        <v>44444444</v>
      </c>
      <c r="H4726">
        <v>0</v>
      </c>
      <c r="I4726">
        <v>0</v>
      </c>
      <c r="J4726">
        <v>0</v>
      </c>
      <c r="K4726">
        <v>0</v>
      </c>
      <c r="L4726">
        <v>0</v>
      </c>
      <c r="M4726">
        <v>0</v>
      </c>
    </row>
    <row r="4727" spans="2:13" x14ac:dyDescent="0.2">
      <c r="B4727">
        <v>0</v>
      </c>
      <c r="C4727">
        <v>0</v>
      </c>
      <c r="D4727">
        <v>0</v>
      </c>
      <c r="E4727">
        <v>0</v>
      </c>
      <c r="F4727">
        <v>0</v>
      </c>
      <c r="G4727">
        <v>44444444</v>
      </c>
      <c r="H4727">
        <v>0</v>
      </c>
      <c r="I4727">
        <v>0</v>
      </c>
      <c r="J4727">
        <v>0</v>
      </c>
      <c r="K4727">
        <v>0</v>
      </c>
      <c r="L4727">
        <v>0</v>
      </c>
      <c r="M4727">
        <v>0</v>
      </c>
    </row>
    <row r="4728" spans="2:13" x14ac:dyDescent="0.2">
      <c r="B4728">
        <v>0</v>
      </c>
      <c r="C4728">
        <v>0</v>
      </c>
      <c r="D4728">
        <v>0</v>
      </c>
      <c r="E4728">
        <v>0</v>
      </c>
      <c r="F4728">
        <v>0</v>
      </c>
      <c r="G4728">
        <v>44444444</v>
      </c>
      <c r="H4728">
        <v>0</v>
      </c>
      <c r="I4728">
        <v>0</v>
      </c>
      <c r="J4728">
        <v>0</v>
      </c>
      <c r="K4728">
        <v>0</v>
      </c>
      <c r="L4728">
        <v>0</v>
      </c>
      <c r="M4728">
        <v>0</v>
      </c>
    </row>
    <row r="4729" spans="2:13" x14ac:dyDescent="0.2">
      <c r="B4729">
        <v>0</v>
      </c>
      <c r="C4729">
        <v>0</v>
      </c>
      <c r="D4729">
        <v>0</v>
      </c>
      <c r="E4729">
        <v>0</v>
      </c>
      <c r="F4729">
        <v>0</v>
      </c>
      <c r="G4729">
        <v>44444444</v>
      </c>
      <c r="H4729">
        <v>0</v>
      </c>
      <c r="I4729">
        <v>0</v>
      </c>
      <c r="J4729">
        <v>0</v>
      </c>
      <c r="K4729">
        <v>0</v>
      </c>
      <c r="L4729">
        <v>0</v>
      </c>
      <c r="M4729">
        <v>0</v>
      </c>
    </row>
    <row r="4730" spans="2:13" x14ac:dyDescent="0.2">
      <c r="B4730">
        <v>0</v>
      </c>
      <c r="C4730">
        <v>0</v>
      </c>
      <c r="D4730">
        <v>0</v>
      </c>
      <c r="E4730">
        <v>0</v>
      </c>
      <c r="F4730">
        <v>0</v>
      </c>
      <c r="G4730">
        <v>44444444</v>
      </c>
      <c r="H4730">
        <v>0</v>
      </c>
      <c r="I4730">
        <v>0</v>
      </c>
      <c r="J4730">
        <v>0</v>
      </c>
      <c r="K4730">
        <v>0</v>
      </c>
      <c r="L4730">
        <v>0</v>
      </c>
      <c r="M4730">
        <v>0</v>
      </c>
    </row>
    <row r="4731" spans="2:13" x14ac:dyDescent="0.2">
      <c r="B4731">
        <v>0</v>
      </c>
      <c r="C4731">
        <v>0</v>
      </c>
      <c r="D4731">
        <v>0</v>
      </c>
      <c r="E4731">
        <v>0</v>
      </c>
      <c r="F4731">
        <v>0</v>
      </c>
      <c r="G4731">
        <v>44444444</v>
      </c>
      <c r="H4731">
        <v>0</v>
      </c>
      <c r="I4731">
        <v>0</v>
      </c>
      <c r="J4731">
        <v>0</v>
      </c>
      <c r="K4731">
        <v>0</v>
      </c>
      <c r="L4731">
        <v>0</v>
      </c>
      <c r="M4731">
        <v>0</v>
      </c>
    </row>
    <row r="4732" spans="2:13" x14ac:dyDescent="0.2">
      <c r="B4732">
        <v>0</v>
      </c>
      <c r="C4732">
        <v>0</v>
      </c>
      <c r="D4732">
        <v>0</v>
      </c>
      <c r="E4732">
        <v>0</v>
      </c>
      <c r="F4732">
        <v>0</v>
      </c>
      <c r="G4732">
        <v>44444444</v>
      </c>
      <c r="H4732">
        <v>0</v>
      </c>
      <c r="I4732">
        <v>0</v>
      </c>
      <c r="J4732">
        <v>0</v>
      </c>
      <c r="K4732">
        <v>0</v>
      </c>
      <c r="L4732">
        <v>0</v>
      </c>
      <c r="M4732">
        <v>0</v>
      </c>
    </row>
    <row r="4733" spans="2:13" x14ac:dyDescent="0.2">
      <c r="B4733">
        <v>0</v>
      </c>
      <c r="C4733">
        <v>0</v>
      </c>
      <c r="D4733">
        <v>0</v>
      </c>
      <c r="E4733">
        <v>0</v>
      </c>
      <c r="F4733">
        <v>0</v>
      </c>
      <c r="G4733">
        <v>44444444</v>
      </c>
      <c r="H4733">
        <v>0</v>
      </c>
      <c r="I4733">
        <v>0</v>
      </c>
      <c r="J4733">
        <v>0</v>
      </c>
      <c r="K4733">
        <v>0</v>
      </c>
      <c r="L4733">
        <v>0</v>
      </c>
      <c r="M4733">
        <v>0</v>
      </c>
    </row>
    <row r="4734" spans="2:13" x14ac:dyDescent="0.2">
      <c r="B4734">
        <v>0</v>
      </c>
      <c r="C4734">
        <v>0</v>
      </c>
      <c r="D4734">
        <v>0</v>
      </c>
      <c r="E4734">
        <v>0</v>
      </c>
      <c r="F4734">
        <v>0</v>
      </c>
      <c r="G4734">
        <v>44444444</v>
      </c>
      <c r="H4734">
        <v>0</v>
      </c>
      <c r="I4734">
        <v>0</v>
      </c>
      <c r="J4734">
        <v>0</v>
      </c>
      <c r="K4734">
        <v>0</v>
      </c>
      <c r="L4734">
        <v>0</v>
      </c>
      <c r="M4734">
        <v>0</v>
      </c>
    </row>
    <row r="4735" spans="2:13" x14ac:dyDescent="0.2">
      <c r="B4735">
        <v>0</v>
      </c>
      <c r="C4735">
        <v>0</v>
      </c>
      <c r="D4735">
        <v>0</v>
      </c>
      <c r="E4735">
        <v>0</v>
      </c>
      <c r="F4735">
        <v>0</v>
      </c>
      <c r="G4735">
        <v>44444444</v>
      </c>
      <c r="H4735">
        <v>0</v>
      </c>
      <c r="I4735">
        <v>0</v>
      </c>
      <c r="J4735">
        <v>0</v>
      </c>
      <c r="K4735">
        <v>0</v>
      </c>
      <c r="L4735">
        <v>0</v>
      </c>
      <c r="M4735">
        <v>0</v>
      </c>
    </row>
    <row r="4736" spans="2:13" x14ac:dyDescent="0.2">
      <c r="B4736">
        <v>0</v>
      </c>
      <c r="C4736">
        <v>0</v>
      </c>
      <c r="D4736">
        <v>0</v>
      </c>
      <c r="E4736">
        <v>0</v>
      </c>
      <c r="F4736">
        <v>0</v>
      </c>
      <c r="G4736">
        <v>44444444</v>
      </c>
      <c r="H4736">
        <v>0</v>
      </c>
      <c r="I4736">
        <v>0</v>
      </c>
      <c r="J4736">
        <v>0</v>
      </c>
      <c r="K4736">
        <v>0</v>
      </c>
      <c r="L4736">
        <v>0</v>
      </c>
      <c r="M4736">
        <v>0</v>
      </c>
    </row>
    <row r="4737" spans="2:13" x14ac:dyDescent="0.2">
      <c r="B4737">
        <v>0</v>
      </c>
      <c r="C4737">
        <v>0</v>
      </c>
      <c r="D4737">
        <v>0</v>
      </c>
      <c r="E4737">
        <v>0</v>
      </c>
      <c r="F4737">
        <v>0</v>
      </c>
      <c r="G4737">
        <v>44444444</v>
      </c>
      <c r="H4737">
        <v>0</v>
      </c>
      <c r="I4737">
        <v>0</v>
      </c>
      <c r="J4737">
        <v>0</v>
      </c>
      <c r="K4737">
        <v>0</v>
      </c>
      <c r="L4737">
        <v>0</v>
      </c>
      <c r="M4737">
        <v>0</v>
      </c>
    </row>
    <row r="4738" spans="2:13" x14ac:dyDescent="0.2">
      <c r="B4738">
        <v>0</v>
      </c>
      <c r="C4738">
        <v>0</v>
      </c>
      <c r="D4738">
        <v>0</v>
      </c>
      <c r="E4738">
        <v>0</v>
      </c>
      <c r="F4738">
        <v>0</v>
      </c>
      <c r="G4738">
        <v>44444444</v>
      </c>
      <c r="H4738">
        <v>0</v>
      </c>
      <c r="I4738">
        <v>0</v>
      </c>
      <c r="J4738">
        <v>0</v>
      </c>
      <c r="K4738">
        <v>0</v>
      </c>
      <c r="L4738">
        <v>0</v>
      </c>
      <c r="M4738">
        <v>0</v>
      </c>
    </row>
    <row r="4739" spans="2:13" x14ac:dyDescent="0.2">
      <c r="B4739">
        <v>0</v>
      </c>
      <c r="C4739">
        <v>0</v>
      </c>
      <c r="D4739">
        <v>0</v>
      </c>
      <c r="E4739">
        <v>0</v>
      </c>
      <c r="F4739">
        <v>0</v>
      </c>
      <c r="G4739">
        <v>44444444</v>
      </c>
      <c r="H4739">
        <v>0</v>
      </c>
      <c r="I4739">
        <v>0</v>
      </c>
      <c r="J4739">
        <v>0</v>
      </c>
      <c r="K4739">
        <v>0</v>
      </c>
      <c r="L4739">
        <v>0</v>
      </c>
      <c r="M4739">
        <v>0</v>
      </c>
    </row>
    <row r="4740" spans="2:13" x14ac:dyDescent="0.2">
      <c r="B4740">
        <v>0</v>
      </c>
      <c r="C4740">
        <v>0</v>
      </c>
      <c r="D4740">
        <v>0</v>
      </c>
      <c r="E4740">
        <v>0</v>
      </c>
      <c r="F4740">
        <v>0</v>
      </c>
      <c r="G4740">
        <v>44444444</v>
      </c>
      <c r="H4740">
        <v>0</v>
      </c>
      <c r="I4740">
        <v>0</v>
      </c>
      <c r="J4740">
        <v>0</v>
      </c>
      <c r="K4740">
        <v>0</v>
      </c>
      <c r="L4740">
        <v>0</v>
      </c>
      <c r="M4740">
        <v>0</v>
      </c>
    </row>
    <row r="4741" spans="2:13" x14ac:dyDescent="0.2">
      <c r="B4741">
        <v>0</v>
      </c>
      <c r="C4741">
        <v>0</v>
      </c>
      <c r="D4741">
        <v>0</v>
      </c>
      <c r="E4741">
        <v>0</v>
      </c>
      <c r="F4741">
        <v>0</v>
      </c>
      <c r="G4741">
        <v>44444444</v>
      </c>
      <c r="H4741">
        <v>0</v>
      </c>
      <c r="I4741">
        <v>0</v>
      </c>
      <c r="J4741">
        <v>0</v>
      </c>
      <c r="K4741">
        <v>0</v>
      </c>
      <c r="L4741">
        <v>0</v>
      </c>
      <c r="M4741">
        <v>0</v>
      </c>
    </row>
    <row r="4742" spans="2:13" x14ac:dyDescent="0.2">
      <c r="B4742">
        <v>0</v>
      </c>
      <c r="C4742">
        <v>0</v>
      </c>
      <c r="D4742">
        <v>0</v>
      </c>
      <c r="E4742">
        <v>0</v>
      </c>
      <c r="F4742">
        <v>0</v>
      </c>
      <c r="G4742">
        <v>44444444</v>
      </c>
      <c r="H4742">
        <v>0</v>
      </c>
      <c r="I4742">
        <v>0</v>
      </c>
      <c r="J4742">
        <v>0</v>
      </c>
      <c r="K4742">
        <v>0</v>
      </c>
      <c r="L4742">
        <v>0</v>
      </c>
      <c r="M4742">
        <v>0</v>
      </c>
    </row>
    <row r="4743" spans="2:13" x14ac:dyDescent="0.2">
      <c r="B4743">
        <v>0</v>
      </c>
      <c r="C4743">
        <v>0</v>
      </c>
      <c r="D4743">
        <v>0</v>
      </c>
      <c r="E4743">
        <v>0</v>
      </c>
      <c r="F4743">
        <v>0</v>
      </c>
      <c r="G4743">
        <v>44444444</v>
      </c>
      <c r="H4743">
        <v>0</v>
      </c>
      <c r="I4743">
        <v>0</v>
      </c>
      <c r="J4743">
        <v>0</v>
      </c>
      <c r="K4743">
        <v>0</v>
      </c>
      <c r="L4743">
        <v>0</v>
      </c>
      <c r="M4743">
        <v>0</v>
      </c>
    </row>
    <row r="4744" spans="2:13" x14ac:dyDescent="0.2">
      <c r="B4744">
        <v>0</v>
      </c>
      <c r="C4744">
        <v>0</v>
      </c>
      <c r="D4744">
        <v>0</v>
      </c>
      <c r="E4744">
        <v>0</v>
      </c>
      <c r="F4744">
        <v>0</v>
      </c>
      <c r="G4744">
        <v>44444444</v>
      </c>
      <c r="H4744">
        <v>0</v>
      </c>
      <c r="I4744">
        <v>0</v>
      </c>
      <c r="J4744">
        <v>0</v>
      </c>
      <c r="K4744">
        <v>0</v>
      </c>
      <c r="L4744">
        <v>0</v>
      </c>
      <c r="M4744">
        <v>0</v>
      </c>
    </row>
    <row r="4745" spans="2:13" x14ac:dyDescent="0.2">
      <c r="B4745">
        <v>0</v>
      </c>
      <c r="C4745">
        <v>0</v>
      </c>
      <c r="D4745">
        <v>0</v>
      </c>
      <c r="E4745">
        <v>0</v>
      </c>
      <c r="F4745">
        <v>0</v>
      </c>
      <c r="G4745">
        <v>44444444</v>
      </c>
      <c r="H4745">
        <v>0</v>
      </c>
      <c r="I4745">
        <v>0</v>
      </c>
      <c r="J4745">
        <v>0</v>
      </c>
      <c r="K4745">
        <v>0</v>
      </c>
      <c r="L4745">
        <v>0</v>
      </c>
      <c r="M4745">
        <v>0</v>
      </c>
    </row>
    <row r="4746" spans="2:13" x14ac:dyDescent="0.2">
      <c r="B4746">
        <v>0</v>
      </c>
      <c r="C4746">
        <v>0</v>
      </c>
      <c r="D4746">
        <v>0</v>
      </c>
      <c r="E4746">
        <v>0</v>
      </c>
      <c r="F4746">
        <v>0</v>
      </c>
      <c r="G4746">
        <v>44444444</v>
      </c>
      <c r="H4746">
        <v>0</v>
      </c>
      <c r="I4746">
        <v>0</v>
      </c>
      <c r="J4746">
        <v>0</v>
      </c>
      <c r="K4746">
        <v>0</v>
      </c>
      <c r="L4746">
        <v>0</v>
      </c>
      <c r="M4746">
        <v>0</v>
      </c>
    </row>
    <row r="4747" spans="2:13" x14ac:dyDescent="0.2">
      <c r="B4747">
        <v>0</v>
      </c>
      <c r="C4747">
        <v>0</v>
      </c>
      <c r="D4747">
        <v>0</v>
      </c>
      <c r="E4747">
        <v>0</v>
      </c>
      <c r="F4747">
        <v>0</v>
      </c>
      <c r="G4747">
        <v>44444444</v>
      </c>
      <c r="H4747">
        <v>0</v>
      </c>
      <c r="I4747">
        <v>0</v>
      </c>
      <c r="J4747">
        <v>0</v>
      </c>
      <c r="K4747">
        <v>0</v>
      </c>
      <c r="L4747">
        <v>0</v>
      </c>
      <c r="M4747">
        <v>0</v>
      </c>
    </row>
    <row r="4748" spans="2:13" x14ac:dyDescent="0.2">
      <c r="B4748">
        <v>0</v>
      </c>
      <c r="C4748">
        <v>0</v>
      </c>
      <c r="D4748">
        <v>0</v>
      </c>
      <c r="E4748">
        <v>0</v>
      </c>
      <c r="F4748">
        <v>0</v>
      </c>
      <c r="G4748">
        <v>44444444</v>
      </c>
      <c r="H4748">
        <v>0</v>
      </c>
      <c r="I4748">
        <v>0</v>
      </c>
      <c r="J4748">
        <v>0</v>
      </c>
      <c r="K4748">
        <v>0</v>
      </c>
      <c r="L4748">
        <v>0</v>
      </c>
      <c r="M4748">
        <v>0</v>
      </c>
    </row>
    <row r="4749" spans="2:13" x14ac:dyDescent="0.2">
      <c r="B4749">
        <v>0</v>
      </c>
      <c r="C4749">
        <v>0</v>
      </c>
      <c r="D4749">
        <v>0</v>
      </c>
      <c r="E4749">
        <v>0</v>
      </c>
      <c r="F4749">
        <v>0</v>
      </c>
      <c r="G4749">
        <v>44444444</v>
      </c>
      <c r="H4749">
        <v>0</v>
      </c>
      <c r="I4749">
        <v>0</v>
      </c>
      <c r="J4749">
        <v>0</v>
      </c>
      <c r="K4749">
        <v>0</v>
      </c>
      <c r="L4749">
        <v>0</v>
      </c>
      <c r="M4749">
        <v>0</v>
      </c>
    </row>
    <row r="4750" spans="2:13" x14ac:dyDescent="0.2">
      <c r="B4750">
        <v>0</v>
      </c>
      <c r="C4750">
        <v>0</v>
      </c>
      <c r="D4750">
        <v>0</v>
      </c>
      <c r="E4750">
        <v>0</v>
      </c>
      <c r="F4750">
        <v>0</v>
      </c>
      <c r="G4750">
        <v>44444444</v>
      </c>
      <c r="H4750">
        <v>0</v>
      </c>
      <c r="I4750">
        <v>0</v>
      </c>
      <c r="J4750">
        <v>0</v>
      </c>
      <c r="K4750">
        <v>0</v>
      </c>
      <c r="L4750">
        <v>0</v>
      </c>
      <c r="M4750">
        <v>0</v>
      </c>
    </row>
    <row r="4751" spans="2:13" x14ac:dyDescent="0.2">
      <c r="B4751">
        <v>0</v>
      </c>
      <c r="C4751">
        <v>0</v>
      </c>
      <c r="D4751">
        <v>0</v>
      </c>
      <c r="E4751">
        <v>0</v>
      </c>
      <c r="F4751">
        <v>0</v>
      </c>
      <c r="G4751">
        <v>44444444</v>
      </c>
      <c r="H4751">
        <v>0</v>
      </c>
      <c r="I4751">
        <v>0</v>
      </c>
      <c r="J4751">
        <v>0</v>
      </c>
      <c r="K4751">
        <v>0</v>
      </c>
      <c r="L4751">
        <v>0</v>
      </c>
      <c r="M4751">
        <v>0</v>
      </c>
    </row>
    <row r="4752" spans="2:13" x14ac:dyDescent="0.2">
      <c r="B4752">
        <v>0</v>
      </c>
      <c r="C4752">
        <v>0</v>
      </c>
      <c r="D4752">
        <v>0</v>
      </c>
      <c r="E4752">
        <v>0</v>
      </c>
      <c r="F4752">
        <v>0</v>
      </c>
      <c r="G4752">
        <v>44444444</v>
      </c>
      <c r="H4752">
        <v>0</v>
      </c>
      <c r="I4752">
        <v>0</v>
      </c>
      <c r="J4752">
        <v>0</v>
      </c>
      <c r="K4752">
        <v>0</v>
      </c>
      <c r="L4752">
        <v>0</v>
      </c>
      <c r="M4752">
        <v>0</v>
      </c>
    </row>
    <row r="4753" spans="2:13" x14ac:dyDescent="0.2">
      <c r="B4753">
        <v>0</v>
      </c>
      <c r="C4753">
        <v>0</v>
      </c>
      <c r="D4753">
        <v>0</v>
      </c>
      <c r="E4753">
        <v>0</v>
      </c>
      <c r="F4753">
        <v>0</v>
      </c>
      <c r="G4753">
        <v>44444444</v>
      </c>
      <c r="H4753">
        <v>0</v>
      </c>
      <c r="I4753">
        <v>0</v>
      </c>
      <c r="J4753">
        <v>0</v>
      </c>
      <c r="K4753">
        <v>0</v>
      </c>
      <c r="L4753">
        <v>0</v>
      </c>
      <c r="M4753">
        <v>0</v>
      </c>
    </row>
    <row r="4754" spans="2:13" x14ac:dyDescent="0.2">
      <c r="B4754">
        <v>0</v>
      </c>
      <c r="C4754">
        <v>0</v>
      </c>
      <c r="D4754">
        <v>0</v>
      </c>
      <c r="E4754">
        <v>0</v>
      </c>
      <c r="F4754">
        <v>0</v>
      </c>
      <c r="G4754">
        <v>44444444</v>
      </c>
      <c r="H4754">
        <v>0</v>
      </c>
      <c r="I4754">
        <v>0</v>
      </c>
      <c r="J4754">
        <v>0</v>
      </c>
      <c r="K4754">
        <v>0</v>
      </c>
      <c r="L4754">
        <v>0</v>
      </c>
      <c r="M4754">
        <v>0</v>
      </c>
    </row>
    <row r="4755" spans="2:13" x14ac:dyDescent="0.2">
      <c r="B4755">
        <v>0</v>
      </c>
      <c r="C4755">
        <v>0</v>
      </c>
      <c r="D4755">
        <v>0</v>
      </c>
      <c r="E4755">
        <v>0</v>
      </c>
      <c r="F4755">
        <v>0</v>
      </c>
      <c r="G4755">
        <v>44444444</v>
      </c>
      <c r="H4755">
        <v>0</v>
      </c>
      <c r="I4755">
        <v>0</v>
      </c>
      <c r="J4755">
        <v>0</v>
      </c>
      <c r="K4755">
        <v>0</v>
      </c>
      <c r="L4755">
        <v>0</v>
      </c>
      <c r="M4755">
        <v>0</v>
      </c>
    </row>
    <row r="4756" spans="2:13" x14ac:dyDescent="0.2">
      <c r="B4756">
        <v>0</v>
      </c>
      <c r="C4756">
        <v>0</v>
      </c>
      <c r="D4756">
        <v>0</v>
      </c>
      <c r="E4756">
        <v>0</v>
      </c>
      <c r="F4756">
        <v>0</v>
      </c>
      <c r="G4756">
        <v>44444444</v>
      </c>
      <c r="H4756">
        <v>0</v>
      </c>
      <c r="I4756">
        <v>0</v>
      </c>
      <c r="J4756">
        <v>0</v>
      </c>
      <c r="K4756">
        <v>0</v>
      </c>
      <c r="L4756">
        <v>0</v>
      </c>
      <c r="M4756">
        <v>0</v>
      </c>
    </row>
    <row r="4757" spans="2:13" x14ac:dyDescent="0.2">
      <c r="B4757">
        <v>0</v>
      </c>
      <c r="C4757">
        <v>0</v>
      </c>
      <c r="D4757">
        <v>0</v>
      </c>
      <c r="E4757">
        <v>0</v>
      </c>
      <c r="F4757">
        <v>0</v>
      </c>
      <c r="G4757">
        <v>44444444</v>
      </c>
      <c r="H4757">
        <v>0</v>
      </c>
      <c r="I4757">
        <v>0</v>
      </c>
      <c r="J4757">
        <v>0</v>
      </c>
      <c r="K4757">
        <v>0</v>
      </c>
      <c r="L4757">
        <v>0</v>
      </c>
      <c r="M4757">
        <v>0</v>
      </c>
    </row>
    <row r="4758" spans="2:13" x14ac:dyDescent="0.2">
      <c r="B4758">
        <v>0</v>
      </c>
      <c r="C4758">
        <v>0</v>
      </c>
      <c r="D4758">
        <v>0</v>
      </c>
      <c r="E4758">
        <v>0</v>
      </c>
      <c r="F4758">
        <v>0</v>
      </c>
      <c r="G4758">
        <v>44444444</v>
      </c>
      <c r="H4758">
        <v>0</v>
      </c>
      <c r="I4758">
        <v>0</v>
      </c>
      <c r="J4758">
        <v>0</v>
      </c>
      <c r="K4758">
        <v>0</v>
      </c>
      <c r="L4758">
        <v>0</v>
      </c>
      <c r="M4758">
        <v>0</v>
      </c>
    </row>
    <row r="4759" spans="2:13" x14ac:dyDescent="0.2">
      <c r="B4759">
        <v>0</v>
      </c>
      <c r="C4759">
        <v>0</v>
      </c>
      <c r="D4759">
        <v>0</v>
      </c>
      <c r="E4759">
        <v>0</v>
      </c>
      <c r="F4759">
        <v>0</v>
      </c>
      <c r="G4759">
        <v>44444444</v>
      </c>
      <c r="H4759">
        <v>0</v>
      </c>
      <c r="I4759">
        <v>0</v>
      </c>
      <c r="J4759">
        <v>0</v>
      </c>
      <c r="K4759">
        <v>0</v>
      </c>
      <c r="L4759">
        <v>0</v>
      </c>
      <c r="M4759">
        <v>0</v>
      </c>
    </row>
    <row r="4760" spans="2:13" x14ac:dyDescent="0.2">
      <c r="B4760">
        <v>0</v>
      </c>
      <c r="C4760">
        <v>0</v>
      </c>
      <c r="D4760">
        <v>0</v>
      </c>
      <c r="E4760">
        <v>0</v>
      </c>
      <c r="F4760">
        <v>0</v>
      </c>
      <c r="G4760">
        <v>44444444</v>
      </c>
      <c r="H4760">
        <v>0</v>
      </c>
      <c r="I4760">
        <v>0</v>
      </c>
      <c r="J4760">
        <v>0</v>
      </c>
      <c r="K4760">
        <v>0</v>
      </c>
      <c r="L4760">
        <v>0</v>
      </c>
      <c r="M4760">
        <v>0</v>
      </c>
    </row>
    <row r="4761" spans="2:13" x14ac:dyDescent="0.2">
      <c r="B4761">
        <v>0</v>
      </c>
      <c r="C4761">
        <v>0</v>
      </c>
      <c r="D4761">
        <v>0</v>
      </c>
      <c r="E4761">
        <v>0</v>
      </c>
      <c r="F4761">
        <v>0</v>
      </c>
      <c r="G4761">
        <v>44444444</v>
      </c>
      <c r="H4761">
        <v>0</v>
      </c>
      <c r="I4761">
        <v>0</v>
      </c>
      <c r="J4761">
        <v>0</v>
      </c>
      <c r="K4761">
        <v>0</v>
      </c>
      <c r="L4761">
        <v>0</v>
      </c>
      <c r="M4761">
        <v>0</v>
      </c>
    </row>
    <row r="4762" spans="2:13" x14ac:dyDescent="0.2">
      <c r="B4762">
        <v>0</v>
      </c>
      <c r="C4762">
        <v>0</v>
      </c>
      <c r="D4762">
        <v>0</v>
      </c>
      <c r="E4762">
        <v>0</v>
      </c>
      <c r="F4762">
        <v>0</v>
      </c>
      <c r="G4762">
        <v>44444444</v>
      </c>
      <c r="H4762">
        <v>0</v>
      </c>
      <c r="I4762">
        <v>0</v>
      </c>
      <c r="J4762">
        <v>0</v>
      </c>
      <c r="K4762">
        <v>0</v>
      </c>
      <c r="L4762">
        <v>0</v>
      </c>
      <c r="M4762">
        <v>0</v>
      </c>
    </row>
    <row r="4763" spans="2:13" x14ac:dyDescent="0.2">
      <c r="B4763">
        <v>0</v>
      </c>
      <c r="C4763">
        <v>0</v>
      </c>
      <c r="D4763">
        <v>0</v>
      </c>
      <c r="E4763">
        <v>0</v>
      </c>
      <c r="F4763">
        <v>0</v>
      </c>
      <c r="G4763">
        <v>44444444</v>
      </c>
      <c r="H4763">
        <v>0</v>
      </c>
      <c r="I4763">
        <v>0</v>
      </c>
      <c r="J4763">
        <v>0</v>
      </c>
      <c r="K4763">
        <v>0</v>
      </c>
      <c r="L4763">
        <v>0</v>
      </c>
      <c r="M4763">
        <v>0</v>
      </c>
    </row>
    <row r="4764" spans="2:13" x14ac:dyDescent="0.2">
      <c r="B4764">
        <v>0</v>
      </c>
      <c r="C4764">
        <v>0</v>
      </c>
      <c r="D4764">
        <v>0</v>
      </c>
      <c r="E4764">
        <v>0</v>
      </c>
      <c r="F4764">
        <v>0</v>
      </c>
      <c r="G4764">
        <v>44444444</v>
      </c>
      <c r="H4764">
        <v>0</v>
      </c>
      <c r="I4764">
        <v>0</v>
      </c>
      <c r="J4764">
        <v>0</v>
      </c>
      <c r="K4764">
        <v>0</v>
      </c>
      <c r="L4764">
        <v>0</v>
      </c>
      <c r="M4764">
        <v>0</v>
      </c>
    </row>
    <row r="4765" spans="2:13" x14ac:dyDescent="0.2">
      <c r="B4765">
        <v>0</v>
      </c>
      <c r="C4765">
        <v>0</v>
      </c>
      <c r="D4765">
        <v>0</v>
      </c>
      <c r="E4765">
        <v>0</v>
      </c>
      <c r="F4765">
        <v>0</v>
      </c>
      <c r="G4765">
        <v>44444444</v>
      </c>
      <c r="H4765">
        <v>0</v>
      </c>
      <c r="I4765">
        <v>0</v>
      </c>
      <c r="J4765">
        <v>0</v>
      </c>
      <c r="K4765">
        <v>0</v>
      </c>
      <c r="L4765">
        <v>0</v>
      </c>
      <c r="M4765">
        <v>0</v>
      </c>
    </row>
    <row r="4766" spans="2:13" x14ac:dyDescent="0.2">
      <c r="B4766">
        <v>0</v>
      </c>
      <c r="C4766">
        <v>0</v>
      </c>
      <c r="D4766">
        <v>0</v>
      </c>
      <c r="E4766">
        <v>0</v>
      </c>
      <c r="F4766">
        <v>0</v>
      </c>
      <c r="G4766">
        <v>44444444</v>
      </c>
      <c r="H4766">
        <v>0</v>
      </c>
      <c r="I4766">
        <v>0</v>
      </c>
      <c r="J4766">
        <v>0</v>
      </c>
      <c r="K4766">
        <v>0</v>
      </c>
      <c r="L4766">
        <v>0</v>
      </c>
      <c r="M4766">
        <v>0</v>
      </c>
    </row>
    <row r="4767" spans="2:13" x14ac:dyDescent="0.2">
      <c r="B4767">
        <v>0</v>
      </c>
      <c r="C4767">
        <v>0</v>
      </c>
      <c r="D4767">
        <v>0</v>
      </c>
      <c r="E4767">
        <v>0</v>
      </c>
      <c r="F4767">
        <v>0</v>
      </c>
      <c r="G4767">
        <v>44444444</v>
      </c>
      <c r="H4767">
        <v>0</v>
      </c>
      <c r="I4767">
        <v>0</v>
      </c>
      <c r="J4767">
        <v>0</v>
      </c>
      <c r="K4767">
        <v>0</v>
      </c>
      <c r="L4767">
        <v>0</v>
      </c>
      <c r="M4767">
        <v>0</v>
      </c>
    </row>
    <row r="4768" spans="2:13" x14ac:dyDescent="0.2">
      <c r="B4768">
        <v>0</v>
      </c>
      <c r="C4768">
        <v>0</v>
      </c>
      <c r="D4768">
        <v>0</v>
      </c>
      <c r="E4768">
        <v>0</v>
      </c>
      <c r="F4768">
        <v>0</v>
      </c>
      <c r="G4768">
        <v>44444444</v>
      </c>
      <c r="H4768">
        <v>0</v>
      </c>
      <c r="I4768">
        <v>0</v>
      </c>
      <c r="J4768">
        <v>0</v>
      </c>
      <c r="K4768">
        <v>0</v>
      </c>
      <c r="L4768">
        <v>0</v>
      </c>
      <c r="M4768">
        <v>0</v>
      </c>
    </row>
    <row r="4769" spans="2:13" x14ac:dyDescent="0.2">
      <c r="B4769">
        <v>0</v>
      </c>
      <c r="C4769">
        <v>0</v>
      </c>
      <c r="D4769">
        <v>0</v>
      </c>
      <c r="E4769">
        <v>0</v>
      </c>
      <c r="F4769">
        <v>0</v>
      </c>
      <c r="G4769">
        <v>44444444</v>
      </c>
      <c r="H4769">
        <v>0</v>
      </c>
      <c r="I4769">
        <v>0</v>
      </c>
      <c r="J4769">
        <v>0</v>
      </c>
      <c r="K4769">
        <v>0</v>
      </c>
      <c r="L4769">
        <v>0</v>
      </c>
      <c r="M4769">
        <v>0</v>
      </c>
    </row>
    <row r="4770" spans="2:13" x14ac:dyDescent="0.2">
      <c r="B4770">
        <v>0</v>
      </c>
      <c r="C4770">
        <v>0</v>
      </c>
      <c r="D4770">
        <v>0</v>
      </c>
      <c r="E4770">
        <v>0</v>
      </c>
      <c r="F4770">
        <v>0</v>
      </c>
      <c r="G4770">
        <v>44444444</v>
      </c>
      <c r="H4770">
        <v>0</v>
      </c>
      <c r="I4770">
        <v>0</v>
      </c>
      <c r="J4770">
        <v>0</v>
      </c>
      <c r="K4770">
        <v>0</v>
      </c>
      <c r="L4770">
        <v>0</v>
      </c>
      <c r="M4770">
        <v>0</v>
      </c>
    </row>
    <row r="4771" spans="2:13" x14ac:dyDescent="0.2">
      <c r="B4771">
        <v>0</v>
      </c>
      <c r="C4771">
        <v>0</v>
      </c>
      <c r="D4771">
        <v>0</v>
      </c>
      <c r="E4771">
        <v>0</v>
      </c>
      <c r="F4771">
        <v>0</v>
      </c>
      <c r="G4771">
        <v>44444444</v>
      </c>
      <c r="H4771">
        <v>0</v>
      </c>
      <c r="I4771">
        <v>0</v>
      </c>
      <c r="J4771">
        <v>0</v>
      </c>
      <c r="K4771">
        <v>0</v>
      </c>
      <c r="L4771">
        <v>0</v>
      </c>
      <c r="M4771">
        <v>0</v>
      </c>
    </row>
    <row r="4772" spans="2:13" x14ac:dyDescent="0.2">
      <c r="B4772">
        <v>0</v>
      </c>
      <c r="C4772">
        <v>0</v>
      </c>
      <c r="D4772">
        <v>0</v>
      </c>
      <c r="E4772">
        <v>0</v>
      </c>
      <c r="F4772">
        <v>0</v>
      </c>
      <c r="G4772">
        <v>44444444</v>
      </c>
      <c r="H4772">
        <v>0</v>
      </c>
      <c r="I4772">
        <v>0</v>
      </c>
      <c r="J4772">
        <v>0</v>
      </c>
      <c r="K4772">
        <v>0</v>
      </c>
      <c r="L4772">
        <v>0</v>
      </c>
      <c r="M4772">
        <v>0</v>
      </c>
    </row>
    <row r="4773" spans="2:13" x14ac:dyDescent="0.2">
      <c r="B4773">
        <v>0</v>
      </c>
      <c r="C4773">
        <v>0</v>
      </c>
      <c r="D4773">
        <v>0</v>
      </c>
      <c r="E4773">
        <v>0</v>
      </c>
      <c r="F4773">
        <v>0</v>
      </c>
      <c r="G4773">
        <v>44444444</v>
      </c>
      <c r="H4773">
        <v>0</v>
      </c>
      <c r="I4773">
        <v>0</v>
      </c>
      <c r="J4773">
        <v>0</v>
      </c>
      <c r="K4773">
        <v>0</v>
      </c>
      <c r="L4773">
        <v>0</v>
      </c>
      <c r="M4773">
        <v>0</v>
      </c>
    </row>
    <row r="4774" spans="2:13" x14ac:dyDescent="0.2">
      <c r="B4774">
        <v>0</v>
      </c>
      <c r="C4774">
        <v>0</v>
      </c>
      <c r="D4774">
        <v>0</v>
      </c>
      <c r="E4774">
        <v>0</v>
      </c>
      <c r="F4774">
        <v>0</v>
      </c>
      <c r="G4774">
        <v>44444444</v>
      </c>
      <c r="H4774">
        <v>0</v>
      </c>
      <c r="I4774">
        <v>0</v>
      </c>
      <c r="J4774">
        <v>0</v>
      </c>
      <c r="K4774">
        <v>0</v>
      </c>
      <c r="L4774">
        <v>0</v>
      </c>
      <c r="M4774">
        <v>0</v>
      </c>
    </row>
    <row r="4775" spans="2:13" x14ac:dyDescent="0.2">
      <c r="B4775">
        <v>0</v>
      </c>
      <c r="C4775">
        <v>0</v>
      </c>
      <c r="D4775">
        <v>0</v>
      </c>
      <c r="E4775">
        <v>0</v>
      </c>
      <c r="F4775">
        <v>0</v>
      </c>
      <c r="G4775">
        <v>44444444</v>
      </c>
      <c r="H4775">
        <v>0</v>
      </c>
      <c r="I4775">
        <v>0</v>
      </c>
      <c r="J4775">
        <v>0</v>
      </c>
      <c r="K4775">
        <v>0</v>
      </c>
      <c r="L4775">
        <v>0</v>
      </c>
      <c r="M4775">
        <v>0</v>
      </c>
    </row>
    <row r="4776" spans="2:13" x14ac:dyDescent="0.2">
      <c r="B4776">
        <v>0</v>
      </c>
      <c r="C4776">
        <v>0</v>
      </c>
      <c r="D4776">
        <v>0</v>
      </c>
      <c r="E4776">
        <v>0</v>
      </c>
      <c r="F4776">
        <v>0</v>
      </c>
      <c r="G4776">
        <v>44444444</v>
      </c>
      <c r="H4776">
        <v>0</v>
      </c>
      <c r="I4776">
        <v>0</v>
      </c>
      <c r="J4776">
        <v>0</v>
      </c>
      <c r="K4776">
        <v>0</v>
      </c>
      <c r="L4776">
        <v>0</v>
      </c>
      <c r="M4776">
        <v>0</v>
      </c>
    </row>
    <row r="4777" spans="2:13" x14ac:dyDescent="0.2">
      <c r="B4777">
        <v>0</v>
      </c>
      <c r="C4777">
        <v>0</v>
      </c>
      <c r="D4777">
        <v>0</v>
      </c>
      <c r="E4777">
        <v>0</v>
      </c>
      <c r="F4777">
        <v>0</v>
      </c>
      <c r="G4777">
        <v>44444444</v>
      </c>
      <c r="H4777">
        <v>0</v>
      </c>
      <c r="I4777">
        <v>0</v>
      </c>
      <c r="J4777">
        <v>0</v>
      </c>
      <c r="K4777">
        <v>0</v>
      </c>
      <c r="L4777">
        <v>0</v>
      </c>
      <c r="M4777">
        <v>0</v>
      </c>
    </row>
    <row r="4778" spans="2:13" x14ac:dyDescent="0.2">
      <c r="B4778">
        <v>0</v>
      </c>
      <c r="C4778">
        <v>0</v>
      </c>
      <c r="D4778">
        <v>0</v>
      </c>
      <c r="E4778">
        <v>0</v>
      </c>
      <c r="F4778">
        <v>0</v>
      </c>
      <c r="G4778">
        <v>44444444</v>
      </c>
      <c r="H4778">
        <v>0</v>
      </c>
      <c r="I4778">
        <v>0</v>
      </c>
      <c r="J4778">
        <v>0</v>
      </c>
      <c r="K4778">
        <v>0</v>
      </c>
      <c r="L4778">
        <v>0</v>
      </c>
      <c r="M4778">
        <v>0</v>
      </c>
    </row>
    <row r="4779" spans="2:13" x14ac:dyDescent="0.2">
      <c r="B4779">
        <v>0</v>
      </c>
      <c r="C4779">
        <v>0</v>
      </c>
      <c r="D4779">
        <v>0</v>
      </c>
      <c r="E4779">
        <v>0</v>
      </c>
      <c r="F4779">
        <v>0</v>
      </c>
      <c r="G4779">
        <v>44444444</v>
      </c>
      <c r="H4779">
        <v>0</v>
      </c>
      <c r="I4779">
        <v>0</v>
      </c>
      <c r="J4779">
        <v>0</v>
      </c>
      <c r="K4779">
        <v>0</v>
      </c>
      <c r="L4779">
        <v>0</v>
      </c>
      <c r="M4779">
        <v>0</v>
      </c>
    </row>
    <row r="4780" spans="2:13" x14ac:dyDescent="0.2">
      <c r="B4780">
        <v>0</v>
      </c>
      <c r="C4780">
        <v>0</v>
      </c>
      <c r="D4780">
        <v>0</v>
      </c>
      <c r="E4780">
        <v>0</v>
      </c>
      <c r="F4780">
        <v>0</v>
      </c>
      <c r="G4780">
        <v>44444444</v>
      </c>
      <c r="H4780">
        <v>0</v>
      </c>
      <c r="I4780">
        <v>0</v>
      </c>
      <c r="J4780">
        <v>0</v>
      </c>
      <c r="K4780">
        <v>0</v>
      </c>
      <c r="L4780">
        <v>0</v>
      </c>
      <c r="M4780">
        <v>0</v>
      </c>
    </row>
    <row r="4781" spans="2:13" x14ac:dyDescent="0.2">
      <c r="B4781">
        <v>0</v>
      </c>
      <c r="C4781">
        <v>0</v>
      </c>
      <c r="D4781">
        <v>0</v>
      </c>
      <c r="E4781">
        <v>0</v>
      </c>
      <c r="F4781">
        <v>0</v>
      </c>
      <c r="G4781">
        <v>44444444</v>
      </c>
      <c r="H4781">
        <v>0</v>
      </c>
      <c r="I4781">
        <v>0</v>
      </c>
      <c r="J4781">
        <v>0</v>
      </c>
      <c r="K4781">
        <v>0</v>
      </c>
      <c r="L4781">
        <v>0</v>
      </c>
      <c r="M4781">
        <v>0</v>
      </c>
    </row>
    <row r="4782" spans="2:13" x14ac:dyDescent="0.2">
      <c r="B4782">
        <v>0</v>
      </c>
      <c r="C4782">
        <v>0</v>
      </c>
      <c r="D4782">
        <v>0</v>
      </c>
      <c r="E4782">
        <v>0</v>
      </c>
      <c r="F4782">
        <v>0</v>
      </c>
      <c r="G4782">
        <v>44444444</v>
      </c>
      <c r="H4782">
        <v>0</v>
      </c>
      <c r="I4782">
        <v>0</v>
      </c>
      <c r="J4782">
        <v>0</v>
      </c>
      <c r="K4782">
        <v>0</v>
      </c>
      <c r="L4782">
        <v>0</v>
      </c>
      <c r="M4782">
        <v>0</v>
      </c>
    </row>
    <row r="4783" spans="2:13" x14ac:dyDescent="0.2">
      <c r="B4783">
        <v>0</v>
      </c>
      <c r="C4783">
        <v>0</v>
      </c>
      <c r="D4783">
        <v>0</v>
      </c>
      <c r="E4783">
        <v>0</v>
      </c>
      <c r="F4783">
        <v>0</v>
      </c>
      <c r="G4783">
        <v>44444444</v>
      </c>
      <c r="H4783">
        <v>0</v>
      </c>
      <c r="I4783">
        <v>0</v>
      </c>
      <c r="J4783">
        <v>0</v>
      </c>
      <c r="K4783">
        <v>0</v>
      </c>
      <c r="L4783">
        <v>0</v>
      </c>
      <c r="M4783">
        <v>0</v>
      </c>
    </row>
    <row r="4784" spans="2:13" x14ac:dyDescent="0.2">
      <c r="B4784">
        <v>0</v>
      </c>
      <c r="C4784">
        <v>0</v>
      </c>
      <c r="D4784">
        <v>0</v>
      </c>
      <c r="E4784">
        <v>0</v>
      </c>
      <c r="F4784">
        <v>0</v>
      </c>
      <c r="G4784">
        <v>44444444</v>
      </c>
      <c r="H4784">
        <v>0</v>
      </c>
      <c r="I4784">
        <v>0</v>
      </c>
      <c r="J4784">
        <v>0</v>
      </c>
      <c r="K4784">
        <v>0</v>
      </c>
      <c r="L4784">
        <v>0</v>
      </c>
      <c r="M4784">
        <v>0</v>
      </c>
    </row>
    <row r="4785" spans="2:13" x14ac:dyDescent="0.2">
      <c r="B4785">
        <v>0</v>
      </c>
      <c r="C4785">
        <v>0</v>
      </c>
      <c r="D4785">
        <v>0</v>
      </c>
      <c r="E4785">
        <v>0</v>
      </c>
      <c r="F4785">
        <v>0</v>
      </c>
      <c r="G4785">
        <v>44444444</v>
      </c>
      <c r="H4785">
        <v>0</v>
      </c>
      <c r="I4785">
        <v>0</v>
      </c>
      <c r="J4785">
        <v>0</v>
      </c>
      <c r="K4785">
        <v>0</v>
      </c>
      <c r="L4785">
        <v>0</v>
      </c>
      <c r="M4785">
        <v>0</v>
      </c>
    </row>
    <row r="4786" spans="2:13" x14ac:dyDescent="0.2">
      <c r="B4786">
        <v>0</v>
      </c>
      <c r="C4786">
        <v>0</v>
      </c>
      <c r="D4786">
        <v>0</v>
      </c>
      <c r="E4786">
        <v>0</v>
      </c>
      <c r="F4786">
        <v>0</v>
      </c>
      <c r="G4786">
        <v>44444444</v>
      </c>
      <c r="H4786">
        <v>0</v>
      </c>
      <c r="I4786">
        <v>0</v>
      </c>
      <c r="J4786">
        <v>0</v>
      </c>
      <c r="K4786">
        <v>0</v>
      </c>
      <c r="L4786">
        <v>0</v>
      </c>
      <c r="M4786">
        <v>0</v>
      </c>
    </row>
    <row r="4787" spans="2:13" x14ac:dyDescent="0.2">
      <c r="B4787">
        <v>0</v>
      </c>
      <c r="C4787">
        <v>0</v>
      </c>
      <c r="D4787">
        <v>0</v>
      </c>
      <c r="E4787">
        <v>0</v>
      </c>
      <c r="F4787">
        <v>0</v>
      </c>
      <c r="G4787">
        <v>44444444</v>
      </c>
      <c r="H4787">
        <v>0</v>
      </c>
      <c r="I4787">
        <v>0</v>
      </c>
      <c r="J4787">
        <v>0</v>
      </c>
      <c r="K4787">
        <v>0</v>
      </c>
      <c r="L4787">
        <v>0</v>
      </c>
      <c r="M4787">
        <v>0</v>
      </c>
    </row>
    <row r="4788" spans="2:13" x14ac:dyDescent="0.2">
      <c r="B4788">
        <v>0</v>
      </c>
      <c r="C4788">
        <v>0</v>
      </c>
      <c r="D4788">
        <v>0</v>
      </c>
      <c r="E4788">
        <v>0</v>
      </c>
      <c r="F4788">
        <v>0</v>
      </c>
      <c r="G4788">
        <v>44444444</v>
      </c>
      <c r="H4788">
        <v>0</v>
      </c>
      <c r="I4788">
        <v>0</v>
      </c>
      <c r="J4788">
        <v>0</v>
      </c>
      <c r="K4788">
        <v>0</v>
      </c>
      <c r="L4788">
        <v>0</v>
      </c>
      <c r="M4788">
        <v>0</v>
      </c>
    </row>
    <row r="4789" spans="2:13" x14ac:dyDescent="0.2">
      <c r="B4789">
        <v>0</v>
      </c>
      <c r="C4789">
        <v>0</v>
      </c>
      <c r="D4789">
        <v>0</v>
      </c>
      <c r="E4789">
        <v>0</v>
      </c>
      <c r="F4789">
        <v>0</v>
      </c>
      <c r="G4789">
        <v>44444444</v>
      </c>
      <c r="H4789">
        <v>0</v>
      </c>
      <c r="I4789">
        <v>0</v>
      </c>
      <c r="J4789">
        <v>0</v>
      </c>
      <c r="K4789">
        <v>0</v>
      </c>
      <c r="L4789">
        <v>0</v>
      </c>
      <c r="M4789">
        <v>0</v>
      </c>
    </row>
    <row r="4790" spans="2:13" x14ac:dyDescent="0.2">
      <c r="B4790">
        <v>0</v>
      </c>
      <c r="C4790">
        <v>0</v>
      </c>
      <c r="D4790">
        <v>0</v>
      </c>
      <c r="E4790">
        <v>0</v>
      </c>
      <c r="F4790">
        <v>0</v>
      </c>
      <c r="G4790">
        <v>44444444</v>
      </c>
      <c r="H4790">
        <v>0</v>
      </c>
      <c r="I4790">
        <v>0</v>
      </c>
      <c r="J4790">
        <v>0</v>
      </c>
      <c r="K4790">
        <v>0</v>
      </c>
      <c r="L4790">
        <v>0</v>
      </c>
      <c r="M4790">
        <v>0</v>
      </c>
    </row>
    <row r="4791" spans="2:13" x14ac:dyDescent="0.2">
      <c r="B4791">
        <v>0</v>
      </c>
      <c r="C4791">
        <v>0</v>
      </c>
      <c r="D4791">
        <v>0</v>
      </c>
      <c r="E4791">
        <v>0</v>
      </c>
      <c r="F4791">
        <v>0</v>
      </c>
      <c r="G4791">
        <v>44444444</v>
      </c>
      <c r="H4791">
        <v>0</v>
      </c>
      <c r="I4791">
        <v>0</v>
      </c>
      <c r="J4791">
        <v>0</v>
      </c>
      <c r="K4791">
        <v>0</v>
      </c>
      <c r="L4791">
        <v>0</v>
      </c>
      <c r="M4791">
        <v>0</v>
      </c>
    </row>
    <row r="4792" spans="2:13" x14ac:dyDescent="0.2">
      <c r="B4792">
        <v>0</v>
      </c>
      <c r="C4792">
        <v>0</v>
      </c>
      <c r="D4792">
        <v>0</v>
      </c>
      <c r="E4792">
        <v>0</v>
      </c>
      <c r="F4792">
        <v>0</v>
      </c>
      <c r="G4792">
        <v>44444444</v>
      </c>
      <c r="H4792">
        <v>0</v>
      </c>
      <c r="I4792">
        <v>0</v>
      </c>
      <c r="J4792">
        <v>0</v>
      </c>
      <c r="K4792">
        <v>0</v>
      </c>
      <c r="L4792">
        <v>0</v>
      </c>
      <c r="M4792">
        <v>0</v>
      </c>
    </row>
    <row r="4793" spans="2:13" x14ac:dyDescent="0.2">
      <c r="B4793">
        <v>0</v>
      </c>
      <c r="C4793">
        <v>0</v>
      </c>
      <c r="D4793">
        <v>0</v>
      </c>
      <c r="E4793">
        <v>0</v>
      </c>
      <c r="F4793">
        <v>0</v>
      </c>
      <c r="G4793">
        <v>44444444</v>
      </c>
      <c r="H4793">
        <v>0</v>
      </c>
      <c r="I4793">
        <v>0</v>
      </c>
      <c r="J4793">
        <v>0</v>
      </c>
      <c r="K4793">
        <v>0</v>
      </c>
      <c r="L4793">
        <v>0</v>
      </c>
      <c r="M4793">
        <v>0</v>
      </c>
    </row>
    <row r="4794" spans="2:13" x14ac:dyDescent="0.2">
      <c r="B4794">
        <v>0</v>
      </c>
      <c r="C4794">
        <v>0</v>
      </c>
      <c r="D4794">
        <v>0</v>
      </c>
      <c r="E4794">
        <v>0</v>
      </c>
      <c r="F4794">
        <v>0</v>
      </c>
      <c r="G4794">
        <v>44444444</v>
      </c>
      <c r="H4794">
        <v>0</v>
      </c>
      <c r="I4794">
        <v>0</v>
      </c>
      <c r="J4794">
        <v>0</v>
      </c>
      <c r="K4794">
        <v>0</v>
      </c>
      <c r="L4794">
        <v>0</v>
      </c>
      <c r="M4794">
        <v>0</v>
      </c>
    </row>
    <row r="4795" spans="2:13" x14ac:dyDescent="0.2">
      <c r="B4795">
        <v>0</v>
      </c>
      <c r="C4795">
        <v>0</v>
      </c>
      <c r="D4795">
        <v>0</v>
      </c>
      <c r="E4795">
        <v>0</v>
      </c>
      <c r="F4795">
        <v>0</v>
      </c>
      <c r="G4795">
        <v>44444444</v>
      </c>
      <c r="H4795">
        <v>0</v>
      </c>
      <c r="I4795">
        <v>0</v>
      </c>
      <c r="J4795">
        <v>0</v>
      </c>
      <c r="K4795">
        <v>0</v>
      </c>
      <c r="L4795">
        <v>0</v>
      </c>
      <c r="M4795">
        <v>0</v>
      </c>
    </row>
    <row r="4796" spans="2:13" x14ac:dyDescent="0.2">
      <c r="B4796">
        <v>0</v>
      </c>
      <c r="C4796">
        <v>0</v>
      </c>
      <c r="D4796">
        <v>0</v>
      </c>
      <c r="E4796">
        <v>0</v>
      </c>
      <c r="F4796">
        <v>0</v>
      </c>
      <c r="G4796">
        <v>44444444</v>
      </c>
      <c r="H4796">
        <v>0</v>
      </c>
      <c r="I4796">
        <v>0</v>
      </c>
      <c r="J4796">
        <v>0</v>
      </c>
      <c r="K4796">
        <v>0</v>
      </c>
      <c r="L4796">
        <v>0</v>
      </c>
      <c r="M4796">
        <v>0</v>
      </c>
    </row>
    <row r="4797" spans="2:13" x14ac:dyDescent="0.2">
      <c r="B4797">
        <v>0</v>
      </c>
      <c r="C4797">
        <v>0</v>
      </c>
      <c r="D4797">
        <v>0</v>
      </c>
      <c r="E4797">
        <v>0</v>
      </c>
      <c r="F4797">
        <v>0</v>
      </c>
      <c r="G4797">
        <v>44444444</v>
      </c>
      <c r="H4797">
        <v>0</v>
      </c>
      <c r="I4797">
        <v>0</v>
      </c>
      <c r="J4797">
        <v>0</v>
      </c>
      <c r="K4797">
        <v>0</v>
      </c>
      <c r="L4797">
        <v>0</v>
      </c>
      <c r="M4797">
        <v>0</v>
      </c>
    </row>
    <row r="4798" spans="2:13" x14ac:dyDescent="0.2">
      <c r="B4798">
        <v>0</v>
      </c>
      <c r="C4798">
        <v>0</v>
      </c>
      <c r="D4798">
        <v>0</v>
      </c>
      <c r="E4798">
        <v>0</v>
      </c>
      <c r="F4798">
        <v>0</v>
      </c>
      <c r="G4798">
        <v>44444444</v>
      </c>
      <c r="H4798">
        <v>0</v>
      </c>
      <c r="I4798">
        <v>0</v>
      </c>
      <c r="J4798">
        <v>0</v>
      </c>
      <c r="K4798">
        <v>0</v>
      </c>
      <c r="L4798">
        <v>0</v>
      </c>
      <c r="M4798">
        <v>0</v>
      </c>
    </row>
    <row r="4799" spans="2:13" x14ac:dyDescent="0.2">
      <c r="B4799">
        <v>0</v>
      </c>
      <c r="C4799">
        <v>0</v>
      </c>
      <c r="D4799">
        <v>0</v>
      </c>
      <c r="E4799">
        <v>0</v>
      </c>
      <c r="F4799">
        <v>0</v>
      </c>
      <c r="G4799">
        <v>44444444</v>
      </c>
      <c r="H4799">
        <v>0</v>
      </c>
      <c r="I4799">
        <v>0</v>
      </c>
      <c r="J4799">
        <v>0</v>
      </c>
      <c r="K4799">
        <v>0</v>
      </c>
      <c r="L4799">
        <v>0</v>
      </c>
      <c r="M4799">
        <v>0</v>
      </c>
    </row>
    <row r="4800" spans="2:13" x14ac:dyDescent="0.2">
      <c r="B4800">
        <v>0</v>
      </c>
      <c r="C4800">
        <v>0</v>
      </c>
      <c r="D4800">
        <v>0</v>
      </c>
      <c r="E4800">
        <v>0</v>
      </c>
      <c r="F4800">
        <v>0</v>
      </c>
      <c r="G4800">
        <v>44444444</v>
      </c>
      <c r="H4800">
        <v>0</v>
      </c>
      <c r="I4800">
        <v>0</v>
      </c>
      <c r="J4800">
        <v>0</v>
      </c>
      <c r="K4800">
        <v>0</v>
      </c>
      <c r="L4800">
        <v>0</v>
      </c>
      <c r="M4800">
        <v>0</v>
      </c>
    </row>
    <row r="4801" spans="2:13" x14ac:dyDescent="0.2">
      <c r="B4801">
        <v>0</v>
      </c>
      <c r="C4801">
        <v>0</v>
      </c>
      <c r="D4801">
        <v>0</v>
      </c>
      <c r="E4801">
        <v>0</v>
      </c>
      <c r="F4801">
        <v>0</v>
      </c>
      <c r="G4801">
        <v>44444444</v>
      </c>
      <c r="H4801">
        <v>0</v>
      </c>
      <c r="I4801">
        <v>0</v>
      </c>
      <c r="J4801">
        <v>0</v>
      </c>
      <c r="K4801">
        <v>0</v>
      </c>
      <c r="L4801">
        <v>0</v>
      </c>
      <c r="M4801">
        <v>0</v>
      </c>
    </row>
    <row r="4802" spans="2:13" x14ac:dyDescent="0.2">
      <c r="B4802">
        <v>0</v>
      </c>
      <c r="C4802">
        <v>0</v>
      </c>
      <c r="D4802">
        <v>0</v>
      </c>
      <c r="E4802">
        <v>0</v>
      </c>
      <c r="F4802">
        <v>0</v>
      </c>
      <c r="G4802">
        <v>44444444</v>
      </c>
      <c r="H4802">
        <v>0</v>
      </c>
      <c r="I4802">
        <v>0</v>
      </c>
      <c r="J4802">
        <v>0</v>
      </c>
      <c r="K4802">
        <v>0</v>
      </c>
      <c r="L4802">
        <v>0</v>
      </c>
      <c r="M4802">
        <v>0</v>
      </c>
    </row>
    <row r="4803" spans="2:13" x14ac:dyDescent="0.2">
      <c r="B4803">
        <v>0</v>
      </c>
      <c r="C4803">
        <v>0</v>
      </c>
      <c r="D4803">
        <v>0</v>
      </c>
      <c r="E4803">
        <v>0</v>
      </c>
      <c r="F4803">
        <v>0</v>
      </c>
      <c r="G4803">
        <v>44444444</v>
      </c>
      <c r="H4803">
        <v>0</v>
      </c>
      <c r="I4803">
        <v>0</v>
      </c>
      <c r="J4803">
        <v>0</v>
      </c>
      <c r="K4803">
        <v>0</v>
      </c>
      <c r="L4803">
        <v>0</v>
      </c>
      <c r="M4803">
        <v>0</v>
      </c>
    </row>
    <row r="4804" spans="2:13" x14ac:dyDescent="0.2">
      <c r="B4804">
        <v>0</v>
      </c>
      <c r="C4804">
        <v>0</v>
      </c>
      <c r="D4804">
        <v>0</v>
      </c>
      <c r="E4804">
        <v>0</v>
      </c>
      <c r="F4804">
        <v>0</v>
      </c>
      <c r="G4804">
        <v>44444444</v>
      </c>
      <c r="H4804">
        <v>0</v>
      </c>
      <c r="I4804">
        <v>0</v>
      </c>
      <c r="J4804">
        <v>0</v>
      </c>
      <c r="K4804">
        <v>0</v>
      </c>
      <c r="L4804">
        <v>0</v>
      </c>
      <c r="M4804">
        <v>0</v>
      </c>
    </row>
    <row r="4805" spans="2:13" x14ac:dyDescent="0.2">
      <c r="B4805">
        <v>0</v>
      </c>
      <c r="C4805">
        <v>0</v>
      </c>
      <c r="D4805">
        <v>0</v>
      </c>
      <c r="E4805">
        <v>0</v>
      </c>
      <c r="F4805">
        <v>0</v>
      </c>
      <c r="G4805">
        <v>44444444</v>
      </c>
      <c r="H4805">
        <v>0</v>
      </c>
      <c r="I4805">
        <v>0</v>
      </c>
      <c r="J4805">
        <v>0</v>
      </c>
      <c r="K4805">
        <v>0</v>
      </c>
      <c r="L4805">
        <v>0</v>
      </c>
      <c r="M4805">
        <v>0</v>
      </c>
    </row>
    <row r="4806" spans="2:13" x14ac:dyDescent="0.2">
      <c r="B4806">
        <v>0</v>
      </c>
      <c r="C4806">
        <v>0</v>
      </c>
      <c r="D4806">
        <v>0</v>
      </c>
      <c r="E4806">
        <v>0</v>
      </c>
      <c r="F4806">
        <v>0</v>
      </c>
      <c r="G4806">
        <v>44444444</v>
      </c>
      <c r="H4806">
        <v>0</v>
      </c>
      <c r="I4806">
        <v>0</v>
      </c>
      <c r="J4806">
        <v>0</v>
      </c>
      <c r="K4806">
        <v>0</v>
      </c>
      <c r="L4806">
        <v>0</v>
      </c>
      <c r="M4806">
        <v>0</v>
      </c>
    </row>
    <row r="4807" spans="2:13" x14ac:dyDescent="0.2">
      <c r="B4807">
        <v>0</v>
      </c>
      <c r="C4807">
        <v>0</v>
      </c>
      <c r="D4807">
        <v>0</v>
      </c>
      <c r="E4807">
        <v>0</v>
      </c>
      <c r="F4807">
        <v>0</v>
      </c>
      <c r="G4807">
        <v>44444444</v>
      </c>
      <c r="H4807">
        <v>0</v>
      </c>
      <c r="I4807">
        <v>0</v>
      </c>
      <c r="J4807">
        <v>0</v>
      </c>
      <c r="K4807">
        <v>0</v>
      </c>
      <c r="L4807">
        <v>0</v>
      </c>
      <c r="M4807">
        <v>0</v>
      </c>
    </row>
    <row r="4808" spans="2:13" x14ac:dyDescent="0.2">
      <c r="B4808">
        <v>0</v>
      </c>
      <c r="C4808">
        <v>0</v>
      </c>
      <c r="D4808">
        <v>0</v>
      </c>
      <c r="E4808">
        <v>0</v>
      </c>
      <c r="F4808">
        <v>0</v>
      </c>
      <c r="G4808">
        <v>44444444</v>
      </c>
      <c r="H4808">
        <v>0</v>
      </c>
      <c r="I4808">
        <v>0</v>
      </c>
      <c r="J4808">
        <v>0</v>
      </c>
      <c r="K4808">
        <v>0</v>
      </c>
      <c r="L4808">
        <v>0</v>
      </c>
      <c r="M4808">
        <v>0</v>
      </c>
    </row>
    <row r="4809" spans="2:13" x14ac:dyDescent="0.2">
      <c r="B4809">
        <v>0</v>
      </c>
      <c r="C4809">
        <v>0</v>
      </c>
      <c r="D4809">
        <v>0</v>
      </c>
      <c r="E4809">
        <v>0</v>
      </c>
      <c r="F4809">
        <v>0</v>
      </c>
      <c r="G4809">
        <v>44444444</v>
      </c>
      <c r="H4809">
        <v>0</v>
      </c>
      <c r="I4809">
        <v>0</v>
      </c>
      <c r="J4809">
        <v>0</v>
      </c>
      <c r="K4809">
        <v>0</v>
      </c>
      <c r="L4809">
        <v>0</v>
      </c>
      <c r="M4809">
        <v>0</v>
      </c>
    </row>
    <row r="4810" spans="2:13" x14ac:dyDescent="0.2">
      <c r="B4810">
        <v>0</v>
      </c>
      <c r="C4810">
        <v>0</v>
      </c>
      <c r="D4810">
        <v>0</v>
      </c>
      <c r="E4810">
        <v>0</v>
      </c>
      <c r="F4810">
        <v>0</v>
      </c>
      <c r="G4810">
        <v>44444444</v>
      </c>
      <c r="H4810">
        <v>0</v>
      </c>
      <c r="I4810">
        <v>0</v>
      </c>
      <c r="J4810">
        <v>0</v>
      </c>
      <c r="K4810">
        <v>0</v>
      </c>
      <c r="L4810">
        <v>0</v>
      </c>
      <c r="M4810">
        <v>0</v>
      </c>
    </row>
    <row r="4811" spans="2:13" x14ac:dyDescent="0.2">
      <c r="B4811">
        <v>0</v>
      </c>
      <c r="C4811">
        <v>0</v>
      </c>
      <c r="D4811">
        <v>0</v>
      </c>
      <c r="E4811">
        <v>0</v>
      </c>
      <c r="F4811">
        <v>0</v>
      </c>
      <c r="G4811">
        <v>44444444</v>
      </c>
      <c r="H4811">
        <v>0</v>
      </c>
      <c r="I4811">
        <v>0</v>
      </c>
      <c r="J4811">
        <v>0</v>
      </c>
      <c r="K4811">
        <v>0</v>
      </c>
      <c r="L4811">
        <v>0</v>
      </c>
      <c r="M4811">
        <v>0</v>
      </c>
    </row>
    <row r="4812" spans="2:13" x14ac:dyDescent="0.2">
      <c r="B4812">
        <v>0</v>
      </c>
      <c r="C4812">
        <v>0</v>
      </c>
      <c r="D4812">
        <v>0</v>
      </c>
      <c r="E4812">
        <v>0</v>
      </c>
      <c r="F4812">
        <v>0</v>
      </c>
      <c r="G4812">
        <v>44444444</v>
      </c>
      <c r="H4812">
        <v>0</v>
      </c>
      <c r="I4812">
        <v>0</v>
      </c>
      <c r="J4812">
        <v>0</v>
      </c>
      <c r="K4812">
        <v>0</v>
      </c>
      <c r="L4812">
        <v>0</v>
      </c>
      <c r="M4812">
        <v>0</v>
      </c>
    </row>
    <row r="4813" spans="2:13" x14ac:dyDescent="0.2">
      <c r="B4813">
        <v>0</v>
      </c>
      <c r="C4813">
        <v>0</v>
      </c>
      <c r="D4813">
        <v>0</v>
      </c>
      <c r="E4813">
        <v>0</v>
      </c>
      <c r="F4813">
        <v>0</v>
      </c>
      <c r="G4813">
        <v>44444444</v>
      </c>
      <c r="H4813">
        <v>0</v>
      </c>
      <c r="I4813">
        <v>0</v>
      </c>
      <c r="J4813">
        <v>0</v>
      </c>
      <c r="K4813">
        <v>0</v>
      </c>
      <c r="L4813">
        <v>0</v>
      </c>
      <c r="M4813">
        <v>0</v>
      </c>
    </row>
    <row r="4814" spans="2:13" x14ac:dyDescent="0.2">
      <c r="B4814">
        <v>0</v>
      </c>
      <c r="C4814">
        <v>0</v>
      </c>
      <c r="D4814">
        <v>0</v>
      </c>
      <c r="E4814">
        <v>0</v>
      </c>
      <c r="F4814">
        <v>0</v>
      </c>
      <c r="G4814">
        <v>44444444</v>
      </c>
      <c r="H4814">
        <v>0</v>
      </c>
      <c r="I4814">
        <v>0</v>
      </c>
      <c r="J4814">
        <v>0</v>
      </c>
      <c r="K4814">
        <v>0</v>
      </c>
      <c r="L4814">
        <v>0</v>
      </c>
      <c r="M4814">
        <v>0</v>
      </c>
    </row>
    <row r="4815" spans="2:13" x14ac:dyDescent="0.2">
      <c r="B4815">
        <v>0</v>
      </c>
      <c r="C4815">
        <v>0</v>
      </c>
      <c r="D4815">
        <v>0</v>
      </c>
      <c r="E4815">
        <v>0</v>
      </c>
      <c r="F4815">
        <v>0</v>
      </c>
      <c r="G4815">
        <v>44444444</v>
      </c>
      <c r="H4815">
        <v>0</v>
      </c>
      <c r="I4815">
        <v>0</v>
      </c>
      <c r="J4815">
        <v>0</v>
      </c>
      <c r="K4815">
        <v>0</v>
      </c>
      <c r="L4815">
        <v>0</v>
      </c>
      <c r="M4815">
        <v>0</v>
      </c>
    </row>
    <row r="4816" spans="2:13" x14ac:dyDescent="0.2">
      <c r="B4816">
        <v>0</v>
      </c>
      <c r="C4816">
        <v>0</v>
      </c>
      <c r="D4816">
        <v>0</v>
      </c>
      <c r="E4816">
        <v>0</v>
      </c>
      <c r="F4816">
        <v>0</v>
      </c>
      <c r="G4816">
        <v>44444444</v>
      </c>
      <c r="H4816">
        <v>0</v>
      </c>
      <c r="I4816">
        <v>0</v>
      </c>
      <c r="J4816">
        <v>0</v>
      </c>
      <c r="K4816">
        <v>0</v>
      </c>
      <c r="L4816">
        <v>0</v>
      </c>
      <c r="M4816">
        <v>0</v>
      </c>
    </row>
    <row r="4817" spans="2:13" x14ac:dyDescent="0.2">
      <c r="B4817">
        <v>0</v>
      </c>
      <c r="C4817">
        <v>0</v>
      </c>
      <c r="D4817">
        <v>0</v>
      </c>
      <c r="E4817">
        <v>0</v>
      </c>
      <c r="F4817">
        <v>0</v>
      </c>
      <c r="G4817">
        <v>44444444</v>
      </c>
      <c r="H4817">
        <v>0</v>
      </c>
      <c r="I4817">
        <v>0</v>
      </c>
      <c r="J4817">
        <v>0</v>
      </c>
      <c r="K4817">
        <v>0</v>
      </c>
      <c r="L4817">
        <v>0</v>
      </c>
      <c r="M4817">
        <v>0</v>
      </c>
    </row>
    <row r="4818" spans="2:13" x14ac:dyDescent="0.2">
      <c r="B4818">
        <v>0</v>
      </c>
      <c r="C4818">
        <v>0</v>
      </c>
      <c r="D4818">
        <v>0</v>
      </c>
      <c r="E4818">
        <v>0</v>
      </c>
      <c r="F4818">
        <v>0</v>
      </c>
      <c r="G4818">
        <v>44444444</v>
      </c>
      <c r="H4818">
        <v>0</v>
      </c>
      <c r="I4818">
        <v>0</v>
      </c>
      <c r="J4818">
        <v>0</v>
      </c>
      <c r="K4818">
        <v>0</v>
      </c>
      <c r="L4818">
        <v>0</v>
      </c>
      <c r="M4818">
        <v>0</v>
      </c>
    </row>
    <row r="4819" spans="2:13" x14ac:dyDescent="0.2">
      <c r="B4819">
        <v>0</v>
      </c>
      <c r="C4819">
        <v>0</v>
      </c>
      <c r="D4819">
        <v>0</v>
      </c>
      <c r="E4819">
        <v>0</v>
      </c>
      <c r="F4819">
        <v>0</v>
      </c>
      <c r="G4819">
        <v>44444444</v>
      </c>
      <c r="H4819">
        <v>0</v>
      </c>
      <c r="I4819">
        <v>0</v>
      </c>
      <c r="J4819">
        <v>0</v>
      </c>
      <c r="K4819">
        <v>0</v>
      </c>
      <c r="L4819">
        <v>0</v>
      </c>
      <c r="M4819">
        <v>0</v>
      </c>
    </row>
    <row r="4820" spans="2:13" x14ac:dyDescent="0.2">
      <c r="B4820">
        <v>0</v>
      </c>
      <c r="C4820">
        <v>0</v>
      </c>
      <c r="D4820">
        <v>0</v>
      </c>
      <c r="E4820">
        <v>0</v>
      </c>
      <c r="F4820">
        <v>0</v>
      </c>
      <c r="G4820">
        <v>44444444</v>
      </c>
      <c r="H4820">
        <v>0</v>
      </c>
      <c r="I4820">
        <v>0</v>
      </c>
      <c r="J4820">
        <v>0</v>
      </c>
      <c r="K4820">
        <v>0</v>
      </c>
      <c r="L4820">
        <v>0</v>
      </c>
      <c r="M4820">
        <v>0</v>
      </c>
    </row>
    <row r="4821" spans="2:13" x14ac:dyDescent="0.2">
      <c r="B4821">
        <v>0</v>
      </c>
      <c r="C4821">
        <v>0</v>
      </c>
      <c r="D4821">
        <v>0</v>
      </c>
      <c r="E4821">
        <v>0</v>
      </c>
      <c r="F4821">
        <v>0</v>
      </c>
      <c r="G4821">
        <v>44444444</v>
      </c>
      <c r="H4821">
        <v>0</v>
      </c>
      <c r="I4821">
        <v>0</v>
      </c>
      <c r="J4821">
        <v>0</v>
      </c>
      <c r="K4821">
        <v>0</v>
      </c>
      <c r="L4821">
        <v>0</v>
      </c>
      <c r="M4821">
        <v>0</v>
      </c>
    </row>
    <row r="4822" spans="2:13" x14ac:dyDescent="0.2">
      <c r="B4822">
        <v>0</v>
      </c>
      <c r="C4822">
        <v>0</v>
      </c>
      <c r="D4822">
        <v>0</v>
      </c>
      <c r="E4822">
        <v>0</v>
      </c>
      <c r="F4822">
        <v>0</v>
      </c>
      <c r="G4822">
        <v>44444444</v>
      </c>
      <c r="H4822">
        <v>0</v>
      </c>
      <c r="I4822">
        <v>0</v>
      </c>
      <c r="J4822">
        <v>0</v>
      </c>
      <c r="K4822">
        <v>0</v>
      </c>
      <c r="L4822">
        <v>0</v>
      </c>
      <c r="M4822">
        <v>0</v>
      </c>
    </row>
    <row r="4823" spans="2:13" x14ac:dyDescent="0.2">
      <c r="B4823">
        <v>0</v>
      </c>
      <c r="C4823">
        <v>0</v>
      </c>
      <c r="D4823">
        <v>0</v>
      </c>
      <c r="E4823">
        <v>0</v>
      </c>
      <c r="F4823">
        <v>0</v>
      </c>
      <c r="G4823">
        <v>44444444</v>
      </c>
      <c r="H4823">
        <v>0</v>
      </c>
      <c r="I4823">
        <v>0</v>
      </c>
      <c r="J4823">
        <v>0</v>
      </c>
      <c r="K4823">
        <v>0</v>
      </c>
      <c r="L4823">
        <v>0</v>
      </c>
      <c r="M4823">
        <v>0</v>
      </c>
    </row>
    <row r="4824" spans="2:13" x14ac:dyDescent="0.2">
      <c r="B4824">
        <v>0</v>
      </c>
      <c r="C4824">
        <v>0</v>
      </c>
      <c r="D4824">
        <v>0</v>
      </c>
      <c r="E4824">
        <v>0</v>
      </c>
      <c r="F4824">
        <v>0</v>
      </c>
      <c r="G4824">
        <v>44444444</v>
      </c>
      <c r="H4824">
        <v>0</v>
      </c>
      <c r="I4824">
        <v>0</v>
      </c>
      <c r="J4824">
        <v>0</v>
      </c>
      <c r="K4824">
        <v>0</v>
      </c>
      <c r="L4824">
        <v>0</v>
      </c>
      <c r="M4824">
        <v>0</v>
      </c>
    </row>
    <row r="4825" spans="2:13" x14ac:dyDescent="0.2">
      <c r="B4825">
        <v>0</v>
      </c>
      <c r="C4825">
        <v>0</v>
      </c>
      <c r="D4825">
        <v>0</v>
      </c>
      <c r="E4825">
        <v>0</v>
      </c>
      <c r="F4825">
        <v>0</v>
      </c>
      <c r="G4825">
        <v>44444444</v>
      </c>
      <c r="H4825">
        <v>0</v>
      </c>
      <c r="I4825">
        <v>0</v>
      </c>
      <c r="J4825">
        <v>0</v>
      </c>
      <c r="K4825">
        <v>0</v>
      </c>
      <c r="L4825">
        <v>0</v>
      </c>
      <c r="M4825">
        <v>0</v>
      </c>
    </row>
    <row r="4826" spans="2:13" x14ac:dyDescent="0.2">
      <c r="B4826">
        <v>0</v>
      </c>
      <c r="C4826">
        <v>0</v>
      </c>
      <c r="D4826">
        <v>0</v>
      </c>
      <c r="E4826">
        <v>0</v>
      </c>
      <c r="F4826">
        <v>0</v>
      </c>
      <c r="G4826">
        <v>44444444</v>
      </c>
      <c r="H4826">
        <v>0</v>
      </c>
      <c r="I4826">
        <v>0</v>
      </c>
      <c r="J4826">
        <v>0</v>
      </c>
      <c r="K4826">
        <v>0</v>
      </c>
      <c r="L4826">
        <v>0</v>
      </c>
      <c r="M4826">
        <v>0</v>
      </c>
    </row>
    <row r="4827" spans="2:13" x14ac:dyDescent="0.2">
      <c r="B4827">
        <v>0</v>
      </c>
      <c r="C4827">
        <v>0</v>
      </c>
      <c r="D4827">
        <v>0</v>
      </c>
      <c r="E4827">
        <v>0</v>
      </c>
      <c r="F4827">
        <v>0</v>
      </c>
      <c r="G4827">
        <v>44444444</v>
      </c>
      <c r="H4827">
        <v>0</v>
      </c>
      <c r="I4827">
        <v>0</v>
      </c>
      <c r="J4827">
        <v>0</v>
      </c>
      <c r="K4827">
        <v>0</v>
      </c>
      <c r="L4827">
        <v>0</v>
      </c>
      <c r="M4827">
        <v>0</v>
      </c>
    </row>
    <row r="4828" spans="2:13" x14ac:dyDescent="0.2">
      <c r="B4828">
        <v>0</v>
      </c>
      <c r="C4828">
        <v>0</v>
      </c>
      <c r="D4828">
        <v>0</v>
      </c>
      <c r="E4828">
        <v>0</v>
      </c>
      <c r="F4828">
        <v>0</v>
      </c>
      <c r="G4828">
        <v>44444444</v>
      </c>
      <c r="H4828">
        <v>0</v>
      </c>
      <c r="I4828">
        <v>0</v>
      </c>
      <c r="J4828">
        <v>0</v>
      </c>
      <c r="K4828">
        <v>0</v>
      </c>
      <c r="L4828">
        <v>0</v>
      </c>
      <c r="M4828">
        <v>0</v>
      </c>
    </row>
    <row r="4829" spans="2:13" x14ac:dyDescent="0.2">
      <c r="B4829">
        <v>0</v>
      </c>
      <c r="C4829">
        <v>0</v>
      </c>
      <c r="D4829">
        <v>0</v>
      </c>
      <c r="E4829">
        <v>0</v>
      </c>
      <c r="F4829">
        <v>0</v>
      </c>
      <c r="G4829">
        <v>44444444</v>
      </c>
      <c r="H4829">
        <v>0</v>
      </c>
      <c r="I4829">
        <v>0</v>
      </c>
      <c r="J4829">
        <v>0</v>
      </c>
      <c r="K4829">
        <v>0</v>
      </c>
      <c r="L4829">
        <v>0</v>
      </c>
      <c r="M4829">
        <v>0</v>
      </c>
    </row>
    <row r="4830" spans="2:13" x14ac:dyDescent="0.2">
      <c r="B4830">
        <v>0</v>
      </c>
      <c r="C4830">
        <v>0</v>
      </c>
      <c r="D4830">
        <v>0</v>
      </c>
      <c r="E4830">
        <v>0</v>
      </c>
      <c r="F4830">
        <v>0</v>
      </c>
      <c r="G4830">
        <v>44444444</v>
      </c>
      <c r="H4830">
        <v>0</v>
      </c>
      <c r="I4830">
        <v>0</v>
      </c>
      <c r="J4830">
        <v>0</v>
      </c>
      <c r="K4830">
        <v>0</v>
      </c>
      <c r="L4830">
        <v>0</v>
      </c>
      <c r="M4830">
        <v>0</v>
      </c>
    </row>
    <row r="4831" spans="2:13" x14ac:dyDescent="0.2">
      <c r="B4831">
        <v>0</v>
      </c>
      <c r="C4831">
        <v>0</v>
      </c>
      <c r="D4831">
        <v>0</v>
      </c>
      <c r="E4831">
        <v>0</v>
      </c>
      <c r="F4831">
        <v>0</v>
      </c>
      <c r="G4831">
        <v>44444444</v>
      </c>
      <c r="H4831">
        <v>0</v>
      </c>
      <c r="I4831">
        <v>0</v>
      </c>
      <c r="J4831">
        <v>0</v>
      </c>
      <c r="K4831">
        <v>0</v>
      </c>
      <c r="L4831">
        <v>0</v>
      </c>
      <c r="M4831">
        <v>0</v>
      </c>
    </row>
    <row r="4832" spans="2:13" x14ac:dyDescent="0.2">
      <c r="B4832">
        <v>0</v>
      </c>
      <c r="C4832">
        <v>0</v>
      </c>
      <c r="D4832">
        <v>0</v>
      </c>
      <c r="E4832">
        <v>0</v>
      </c>
      <c r="F4832">
        <v>0</v>
      </c>
      <c r="G4832">
        <v>44444444</v>
      </c>
      <c r="H4832">
        <v>0</v>
      </c>
      <c r="I4832">
        <v>0</v>
      </c>
      <c r="J4832">
        <v>0</v>
      </c>
      <c r="K4832">
        <v>0</v>
      </c>
      <c r="L4832">
        <v>0</v>
      </c>
      <c r="M4832">
        <v>0</v>
      </c>
    </row>
    <row r="4833" spans="2:13" x14ac:dyDescent="0.2">
      <c r="B4833">
        <v>0</v>
      </c>
      <c r="C4833">
        <v>0</v>
      </c>
      <c r="D4833">
        <v>0</v>
      </c>
      <c r="E4833">
        <v>0</v>
      </c>
      <c r="F4833">
        <v>0</v>
      </c>
      <c r="G4833">
        <v>44444444</v>
      </c>
      <c r="H4833">
        <v>0</v>
      </c>
      <c r="I4833">
        <v>0</v>
      </c>
      <c r="J4833">
        <v>0</v>
      </c>
      <c r="K4833">
        <v>0</v>
      </c>
      <c r="L4833">
        <v>0</v>
      </c>
      <c r="M4833">
        <v>0</v>
      </c>
    </row>
    <row r="4834" spans="2:13" x14ac:dyDescent="0.2">
      <c r="B4834">
        <v>0</v>
      </c>
      <c r="C4834">
        <v>0</v>
      </c>
      <c r="D4834">
        <v>0</v>
      </c>
      <c r="E4834">
        <v>0</v>
      </c>
      <c r="F4834">
        <v>0</v>
      </c>
      <c r="G4834">
        <v>44444444</v>
      </c>
      <c r="H4834">
        <v>0</v>
      </c>
      <c r="I4834">
        <v>0</v>
      </c>
      <c r="J4834">
        <v>0</v>
      </c>
      <c r="K4834">
        <v>0</v>
      </c>
      <c r="L4834">
        <v>0</v>
      </c>
      <c r="M4834">
        <v>0</v>
      </c>
    </row>
    <row r="4835" spans="2:13" x14ac:dyDescent="0.2">
      <c r="B4835">
        <v>0</v>
      </c>
      <c r="C4835">
        <v>0</v>
      </c>
      <c r="D4835">
        <v>0</v>
      </c>
      <c r="E4835">
        <v>0</v>
      </c>
      <c r="F4835">
        <v>0</v>
      </c>
      <c r="G4835">
        <v>44444444</v>
      </c>
      <c r="H4835">
        <v>0</v>
      </c>
      <c r="I4835">
        <v>0</v>
      </c>
      <c r="J4835">
        <v>0</v>
      </c>
      <c r="K4835">
        <v>0</v>
      </c>
      <c r="L4835">
        <v>0</v>
      </c>
      <c r="M4835">
        <v>0</v>
      </c>
    </row>
    <row r="4836" spans="2:13" x14ac:dyDescent="0.2">
      <c r="B4836">
        <v>0</v>
      </c>
      <c r="C4836">
        <v>0</v>
      </c>
      <c r="D4836">
        <v>0</v>
      </c>
      <c r="E4836">
        <v>0</v>
      </c>
      <c r="F4836">
        <v>0</v>
      </c>
      <c r="G4836">
        <v>44444444</v>
      </c>
      <c r="H4836">
        <v>0</v>
      </c>
      <c r="I4836">
        <v>0</v>
      </c>
      <c r="J4836">
        <v>0</v>
      </c>
      <c r="K4836">
        <v>0</v>
      </c>
      <c r="L4836">
        <v>0</v>
      </c>
      <c r="M4836">
        <v>0</v>
      </c>
    </row>
    <row r="4837" spans="2:13" x14ac:dyDescent="0.2">
      <c r="B4837">
        <v>0</v>
      </c>
      <c r="C4837">
        <v>0</v>
      </c>
      <c r="D4837">
        <v>0</v>
      </c>
      <c r="E4837">
        <v>0</v>
      </c>
      <c r="F4837">
        <v>0</v>
      </c>
      <c r="G4837">
        <v>44444444</v>
      </c>
      <c r="H4837">
        <v>0</v>
      </c>
      <c r="I4837">
        <v>0</v>
      </c>
      <c r="J4837">
        <v>0</v>
      </c>
      <c r="K4837">
        <v>0</v>
      </c>
      <c r="L4837">
        <v>0</v>
      </c>
      <c r="M4837">
        <v>0</v>
      </c>
    </row>
    <row r="4838" spans="2:13" x14ac:dyDescent="0.2">
      <c r="B4838">
        <v>0</v>
      </c>
      <c r="C4838">
        <v>0</v>
      </c>
      <c r="D4838">
        <v>0</v>
      </c>
      <c r="E4838">
        <v>0</v>
      </c>
      <c r="F4838">
        <v>0</v>
      </c>
      <c r="G4838">
        <v>44444444</v>
      </c>
      <c r="H4838">
        <v>0</v>
      </c>
      <c r="I4838">
        <v>0</v>
      </c>
      <c r="J4838">
        <v>0</v>
      </c>
      <c r="K4838">
        <v>0</v>
      </c>
      <c r="L4838">
        <v>0</v>
      </c>
      <c r="M4838">
        <v>0</v>
      </c>
    </row>
    <row r="4839" spans="2:13" x14ac:dyDescent="0.2">
      <c r="B4839">
        <v>0</v>
      </c>
      <c r="C4839">
        <v>0</v>
      </c>
      <c r="D4839">
        <v>0</v>
      </c>
      <c r="E4839">
        <v>0</v>
      </c>
      <c r="F4839">
        <v>0</v>
      </c>
      <c r="G4839">
        <v>44444444</v>
      </c>
      <c r="H4839">
        <v>0</v>
      </c>
      <c r="I4839">
        <v>0</v>
      </c>
      <c r="J4839">
        <v>0</v>
      </c>
      <c r="K4839">
        <v>0</v>
      </c>
      <c r="L4839">
        <v>0</v>
      </c>
      <c r="M4839">
        <v>0</v>
      </c>
    </row>
    <row r="4840" spans="2:13" x14ac:dyDescent="0.2">
      <c r="B4840">
        <v>0</v>
      </c>
      <c r="C4840">
        <v>0</v>
      </c>
      <c r="D4840">
        <v>0</v>
      </c>
      <c r="E4840">
        <v>0</v>
      </c>
      <c r="F4840">
        <v>0</v>
      </c>
      <c r="G4840">
        <v>44444444</v>
      </c>
      <c r="H4840">
        <v>0</v>
      </c>
      <c r="I4840">
        <v>0</v>
      </c>
      <c r="J4840">
        <v>0</v>
      </c>
      <c r="K4840">
        <v>0</v>
      </c>
      <c r="L4840">
        <v>0</v>
      </c>
      <c r="M4840">
        <v>0</v>
      </c>
    </row>
    <row r="4841" spans="2:13" x14ac:dyDescent="0.2">
      <c r="B4841">
        <v>0</v>
      </c>
      <c r="C4841">
        <v>0</v>
      </c>
      <c r="D4841">
        <v>0</v>
      </c>
      <c r="E4841">
        <v>0</v>
      </c>
      <c r="F4841">
        <v>0</v>
      </c>
      <c r="G4841">
        <v>44444444</v>
      </c>
      <c r="H4841">
        <v>0</v>
      </c>
      <c r="I4841">
        <v>0</v>
      </c>
      <c r="J4841">
        <v>0</v>
      </c>
      <c r="K4841">
        <v>0</v>
      </c>
      <c r="L4841">
        <v>0</v>
      </c>
      <c r="M4841">
        <v>0</v>
      </c>
    </row>
    <row r="4842" spans="2:13" x14ac:dyDescent="0.2">
      <c r="B4842">
        <v>0</v>
      </c>
      <c r="C4842">
        <v>0</v>
      </c>
      <c r="D4842">
        <v>0</v>
      </c>
      <c r="E4842">
        <v>0</v>
      </c>
      <c r="F4842">
        <v>0</v>
      </c>
      <c r="G4842">
        <v>44444444</v>
      </c>
      <c r="H4842">
        <v>0</v>
      </c>
      <c r="I4842">
        <v>0</v>
      </c>
      <c r="J4842">
        <v>0</v>
      </c>
      <c r="K4842">
        <v>0</v>
      </c>
      <c r="L4842">
        <v>0</v>
      </c>
      <c r="M4842">
        <v>0</v>
      </c>
    </row>
    <row r="4843" spans="2:13" x14ac:dyDescent="0.2">
      <c r="B4843">
        <v>0</v>
      </c>
      <c r="C4843">
        <v>0</v>
      </c>
      <c r="D4843">
        <v>0</v>
      </c>
      <c r="E4843">
        <v>0</v>
      </c>
      <c r="F4843">
        <v>0</v>
      </c>
      <c r="G4843">
        <v>44444444</v>
      </c>
      <c r="H4843">
        <v>0</v>
      </c>
      <c r="I4843">
        <v>0</v>
      </c>
      <c r="J4843">
        <v>0</v>
      </c>
      <c r="K4843">
        <v>0</v>
      </c>
      <c r="L4843">
        <v>0</v>
      </c>
      <c r="M4843">
        <v>0</v>
      </c>
    </row>
    <row r="4844" spans="2:13" x14ac:dyDescent="0.2">
      <c r="B4844">
        <v>0</v>
      </c>
      <c r="C4844">
        <v>0</v>
      </c>
      <c r="D4844">
        <v>0</v>
      </c>
      <c r="E4844">
        <v>0</v>
      </c>
      <c r="F4844">
        <v>0</v>
      </c>
      <c r="G4844">
        <v>44444444</v>
      </c>
      <c r="H4844">
        <v>0</v>
      </c>
      <c r="I4844">
        <v>0</v>
      </c>
      <c r="J4844">
        <v>0</v>
      </c>
      <c r="K4844">
        <v>0</v>
      </c>
      <c r="L4844">
        <v>0</v>
      </c>
      <c r="M4844">
        <v>0</v>
      </c>
    </row>
    <row r="4845" spans="2:13" x14ac:dyDescent="0.2">
      <c r="B4845">
        <v>0</v>
      </c>
      <c r="C4845">
        <v>0</v>
      </c>
      <c r="D4845">
        <v>0</v>
      </c>
      <c r="E4845">
        <v>0</v>
      </c>
      <c r="F4845">
        <v>0</v>
      </c>
      <c r="G4845">
        <v>44444444</v>
      </c>
      <c r="H4845">
        <v>0</v>
      </c>
      <c r="I4845">
        <v>0</v>
      </c>
      <c r="J4845">
        <v>0</v>
      </c>
      <c r="K4845">
        <v>0</v>
      </c>
      <c r="L4845">
        <v>0</v>
      </c>
      <c r="M4845">
        <v>0</v>
      </c>
    </row>
    <row r="4846" spans="2:13" x14ac:dyDescent="0.2">
      <c r="B4846">
        <v>0</v>
      </c>
      <c r="C4846">
        <v>0</v>
      </c>
      <c r="D4846">
        <v>0</v>
      </c>
      <c r="E4846">
        <v>0</v>
      </c>
      <c r="F4846">
        <v>0</v>
      </c>
      <c r="G4846">
        <v>44444444</v>
      </c>
      <c r="H4846">
        <v>0</v>
      </c>
      <c r="I4846">
        <v>0</v>
      </c>
      <c r="J4846">
        <v>0</v>
      </c>
      <c r="K4846">
        <v>0</v>
      </c>
      <c r="L4846">
        <v>0</v>
      </c>
      <c r="M4846">
        <v>0</v>
      </c>
    </row>
    <row r="4847" spans="2:13" x14ac:dyDescent="0.2">
      <c r="B4847">
        <v>0</v>
      </c>
      <c r="C4847">
        <v>0</v>
      </c>
      <c r="D4847">
        <v>0</v>
      </c>
      <c r="E4847">
        <v>0</v>
      </c>
      <c r="F4847">
        <v>0</v>
      </c>
      <c r="G4847">
        <v>44444444</v>
      </c>
      <c r="H4847">
        <v>0</v>
      </c>
      <c r="I4847">
        <v>0</v>
      </c>
      <c r="J4847">
        <v>0</v>
      </c>
      <c r="K4847">
        <v>0</v>
      </c>
      <c r="L4847">
        <v>0</v>
      </c>
      <c r="M4847">
        <v>0</v>
      </c>
    </row>
    <row r="4848" spans="2:13" x14ac:dyDescent="0.2">
      <c r="B4848">
        <v>0</v>
      </c>
      <c r="C4848">
        <v>0</v>
      </c>
      <c r="D4848">
        <v>0</v>
      </c>
      <c r="E4848">
        <v>0</v>
      </c>
      <c r="F4848">
        <v>0</v>
      </c>
      <c r="G4848">
        <v>44444444</v>
      </c>
      <c r="H4848">
        <v>0</v>
      </c>
      <c r="I4848">
        <v>0</v>
      </c>
      <c r="J4848">
        <v>0</v>
      </c>
      <c r="K4848">
        <v>0</v>
      </c>
      <c r="L4848">
        <v>0</v>
      </c>
      <c r="M4848">
        <v>0</v>
      </c>
    </row>
    <row r="4849" spans="2:13" x14ac:dyDescent="0.2">
      <c r="B4849">
        <v>0</v>
      </c>
      <c r="C4849">
        <v>0</v>
      </c>
      <c r="D4849">
        <v>0</v>
      </c>
      <c r="E4849">
        <v>0</v>
      </c>
      <c r="F4849">
        <v>0</v>
      </c>
      <c r="G4849">
        <v>44444444</v>
      </c>
      <c r="H4849">
        <v>0</v>
      </c>
      <c r="I4849">
        <v>0</v>
      </c>
      <c r="J4849">
        <v>0</v>
      </c>
      <c r="K4849">
        <v>0</v>
      </c>
      <c r="L4849">
        <v>0</v>
      </c>
      <c r="M4849">
        <v>0</v>
      </c>
    </row>
    <row r="4850" spans="2:13" x14ac:dyDescent="0.2">
      <c r="B4850">
        <v>0</v>
      </c>
      <c r="C4850">
        <v>0</v>
      </c>
      <c r="D4850">
        <v>0</v>
      </c>
      <c r="E4850">
        <v>0</v>
      </c>
      <c r="F4850">
        <v>0</v>
      </c>
      <c r="G4850">
        <v>44444444</v>
      </c>
      <c r="H4850">
        <v>0</v>
      </c>
      <c r="I4850">
        <v>0</v>
      </c>
      <c r="J4850">
        <v>0</v>
      </c>
      <c r="K4850">
        <v>0</v>
      </c>
      <c r="L4850">
        <v>0</v>
      </c>
      <c r="M4850">
        <v>0</v>
      </c>
    </row>
    <row r="4851" spans="2:13" x14ac:dyDescent="0.2">
      <c r="B4851">
        <v>0</v>
      </c>
      <c r="C4851">
        <v>0</v>
      </c>
      <c r="D4851">
        <v>0</v>
      </c>
      <c r="E4851">
        <v>0</v>
      </c>
      <c r="F4851">
        <v>0</v>
      </c>
      <c r="G4851">
        <v>44444444</v>
      </c>
      <c r="H4851">
        <v>0</v>
      </c>
      <c r="I4851">
        <v>0</v>
      </c>
      <c r="J4851">
        <v>0</v>
      </c>
      <c r="K4851">
        <v>0</v>
      </c>
      <c r="L4851">
        <v>0</v>
      </c>
      <c r="M4851">
        <v>0</v>
      </c>
    </row>
    <row r="4852" spans="2:13" x14ac:dyDescent="0.2">
      <c r="B4852">
        <v>0</v>
      </c>
      <c r="C4852">
        <v>0</v>
      </c>
      <c r="D4852">
        <v>0</v>
      </c>
      <c r="E4852">
        <v>0</v>
      </c>
      <c r="F4852">
        <v>0</v>
      </c>
      <c r="G4852">
        <v>44444444</v>
      </c>
      <c r="H4852">
        <v>0</v>
      </c>
      <c r="I4852">
        <v>0</v>
      </c>
      <c r="J4852">
        <v>0</v>
      </c>
      <c r="K4852">
        <v>0</v>
      </c>
      <c r="L4852">
        <v>0</v>
      </c>
      <c r="M4852">
        <v>0</v>
      </c>
    </row>
    <row r="4853" spans="2:13" x14ac:dyDescent="0.2">
      <c r="B4853">
        <v>0</v>
      </c>
      <c r="C4853">
        <v>0</v>
      </c>
      <c r="D4853">
        <v>0</v>
      </c>
      <c r="E4853">
        <v>0</v>
      </c>
      <c r="F4853">
        <v>0</v>
      </c>
      <c r="G4853">
        <v>44444444</v>
      </c>
      <c r="H4853">
        <v>0</v>
      </c>
      <c r="I4853">
        <v>0</v>
      </c>
      <c r="J4853">
        <v>0</v>
      </c>
      <c r="K4853">
        <v>0</v>
      </c>
      <c r="L4853">
        <v>0</v>
      </c>
      <c r="M4853">
        <v>0</v>
      </c>
    </row>
    <row r="4854" spans="2:13" x14ac:dyDescent="0.2">
      <c r="B4854">
        <v>0</v>
      </c>
      <c r="C4854">
        <v>0</v>
      </c>
      <c r="D4854">
        <v>0</v>
      </c>
      <c r="E4854">
        <v>0</v>
      </c>
      <c r="F4854">
        <v>0</v>
      </c>
      <c r="G4854">
        <v>44444444</v>
      </c>
      <c r="H4854">
        <v>0</v>
      </c>
      <c r="I4854">
        <v>0</v>
      </c>
      <c r="J4854">
        <v>0</v>
      </c>
      <c r="K4854">
        <v>0</v>
      </c>
      <c r="L4854">
        <v>0</v>
      </c>
      <c r="M4854">
        <v>0</v>
      </c>
    </row>
    <row r="4855" spans="2:13" x14ac:dyDescent="0.2">
      <c r="B4855">
        <v>0</v>
      </c>
      <c r="C4855">
        <v>0</v>
      </c>
      <c r="D4855">
        <v>0</v>
      </c>
      <c r="E4855">
        <v>0</v>
      </c>
      <c r="F4855">
        <v>0</v>
      </c>
      <c r="G4855">
        <v>44444444</v>
      </c>
      <c r="H4855">
        <v>0</v>
      </c>
      <c r="I4855">
        <v>0</v>
      </c>
      <c r="J4855">
        <v>0</v>
      </c>
      <c r="K4855">
        <v>0</v>
      </c>
      <c r="L4855">
        <v>0</v>
      </c>
      <c r="M4855">
        <v>0</v>
      </c>
    </row>
    <row r="4856" spans="2:13" x14ac:dyDescent="0.2">
      <c r="B4856">
        <v>0</v>
      </c>
      <c r="C4856">
        <v>0</v>
      </c>
      <c r="D4856">
        <v>0</v>
      </c>
      <c r="E4856">
        <v>0</v>
      </c>
      <c r="F4856">
        <v>0</v>
      </c>
      <c r="G4856">
        <v>44444444</v>
      </c>
      <c r="H4856">
        <v>0</v>
      </c>
      <c r="I4856">
        <v>0</v>
      </c>
      <c r="J4856">
        <v>0</v>
      </c>
      <c r="K4856">
        <v>0</v>
      </c>
      <c r="L4856">
        <v>0</v>
      </c>
      <c r="M4856">
        <v>0</v>
      </c>
    </row>
    <row r="4857" spans="2:13" x14ac:dyDescent="0.2">
      <c r="B4857">
        <v>0</v>
      </c>
      <c r="C4857">
        <v>0</v>
      </c>
      <c r="D4857">
        <v>0</v>
      </c>
      <c r="E4857">
        <v>0</v>
      </c>
      <c r="F4857">
        <v>0</v>
      </c>
      <c r="G4857">
        <v>44444444</v>
      </c>
      <c r="H4857">
        <v>0</v>
      </c>
      <c r="I4857">
        <v>0</v>
      </c>
      <c r="J4857">
        <v>0</v>
      </c>
      <c r="K4857">
        <v>0</v>
      </c>
      <c r="L4857">
        <v>0</v>
      </c>
      <c r="M4857">
        <v>0</v>
      </c>
    </row>
    <row r="4858" spans="2:13" x14ac:dyDescent="0.2">
      <c r="B4858">
        <v>0</v>
      </c>
      <c r="C4858">
        <v>0</v>
      </c>
      <c r="D4858">
        <v>0</v>
      </c>
      <c r="E4858">
        <v>0</v>
      </c>
      <c r="F4858">
        <v>0</v>
      </c>
      <c r="G4858">
        <v>44444444</v>
      </c>
      <c r="H4858">
        <v>0</v>
      </c>
      <c r="I4858">
        <v>0</v>
      </c>
      <c r="J4858">
        <v>0</v>
      </c>
      <c r="K4858">
        <v>0</v>
      </c>
      <c r="L4858">
        <v>0</v>
      </c>
      <c r="M4858">
        <v>0</v>
      </c>
    </row>
    <row r="4859" spans="2:13" x14ac:dyDescent="0.2">
      <c r="B4859">
        <v>0</v>
      </c>
      <c r="C4859">
        <v>0</v>
      </c>
      <c r="D4859">
        <v>0</v>
      </c>
      <c r="E4859">
        <v>0</v>
      </c>
      <c r="F4859">
        <v>0</v>
      </c>
      <c r="G4859">
        <v>44444444</v>
      </c>
      <c r="H4859">
        <v>0</v>
      </c>
      <c r="I4859">
        <v>0</v>
      </c>
      <c r="J4859">
        <v>0</v>
      </c>
      <c r="K4859">
        <v>0</v>
      </c>
      <c r="L4859">
        <v>0</v>
      </c>
      <c r="M4859">
        <v>0</v>
      </c>
    </row>
    <row r="4860" spans="2:13" x14ac:dyDescent="0.2">
      <c r="B4860">
        <v>0</v>
      </c>
      <c r="C4860">
        <v>0</v>
      </c>
      <c r="D4860">
        <v>0</v>
      </c>
      <c r="E4860">
        <v>0</v>
      </c>
      <c r="F4860">
        <v>0</v>
      </c>
      <c r="G4860">
        <v>44444444</v>
      </c>
      <c r="H4860">
        <v>0</v>
      </c>
      <c r="I4860">
        <v>0</v>
      </c>
      <c r="J4860">
        <v>0</v>
      </c>
      <c r="K4860">
        <v>0</v>
      </c>
      <c r="L4860">
        <v>0</v>
      </c>
      <c r="M4860">
        <v>0</v>
      </c>
    </row>
    <row r="4861" spans="2:13" x14ac:dyDescent="0.2">
      <c r="B4861">
        <v>0</v>
      </c>
      <c r="C4861">
        <v>0</v>
      </c>
      <c r="D4861">
        <v>0</v>
      </c>
      <c r="E4861">
        <v>0</v>
      </c>
      <c r="F4861">
        <v>0</v>
      </c>
      <c r="G4861">
        <v>44444444</v>
      </c>
      <c r="H4861">
        <v>0</v>
      </c>
      <c r="I4861">
        <v>0</v>
      </c>
      <c r="J4861">
        <v>0</v>
      </c>
      <c r="K4861">
        <v>0</v>
      </c>
      <c r="L4861">
        <v>0</v>
      </c>
      <c r="M4861">
        <v>0</v>
      </c>
    </row>
    <row r="4862" spans="2:13" x14ac:dyDescent="0.2">
      <c r="B4862">
        <v>0</v>
      </c>
      <c r="C4862">
        <v>0</v>
      </c>
      <c r="D4862">
        <v>0</v>
      </c>
      <c r="E4862">
        <v>0</v>
      </c>
      <c r="F4862">
        <v>0</v>
      </c>
      <c r="G4862">
        <v>44444444</v>
      </c>
      <c r="H4862">
        <v>0</v>
      </c>
      <c r="I4862">
        <v>0</v>
      </c>
      <c r="J4862">
        <v>0</v>
      </c>
      <c r="K4862">
        <v>0</v>
      </c>
      <c r="L4862">
        <v>0</v>
      </c>
      <c r="M4862">
        <v>0</v>
      </c>
    </row>
    <row r="4863" spans="2:13" x14ac:dyDescent="0.2">
      <c r="B4863">
        <v>0</v>
      </c>
      <c r="C4863">
        <v>0</v>
      </c>
      <c r="D4863">
        <v>0</v>
      </c>
      <c r="E4863">
        <v>0</v>
      </c>
      <c r="F4863">
        <v>0</v>
      </c>
      <c r="G4863">
        <v>44444444</v>
      </c>
      <c r="H4863">
        <v>0</v>
      </c>
      <c r="I4863">
        <v>0</v>
      </c>
      <c r="J4863">
        <v>0</v>
      </c>
      <c r="K4863">
        <v>0</v>
      </c>
      <c r="L4863">
        <v>0</v>
      </c>
      <c r="M4863">
        <v>0</v>
      </c>
    </row>
    <row r="4864" spans="2:13" x14ac:dyDescent="0.2">
      <c r="B4864">
        <v>0</v>
      </c>
      <c r="C4864">
        <v>0</v>
      </c>
      <c r="D4864">
        <v>0</v>
      </c>
      <c r="E4864">
        <v>0</v>
      </c>
      <c r="F4864">
        <v>0</v>
      </c>
      <c r="G4864">
        <v>44444444</v>
      </c>
      <c r="H4864">
        <v>0</v>
      </c>
      <c r="I4864">
        <v>0</v>
      </c>
      <c r="J4864">
        <v>0</v>
      </c>
      <c r="K4864">
        <v>0</v>
      </c>
      <c r="L4864">
        <v>0</v>
      </c>
      <c r="M4864">
        <v>0</v>
      </c>
    </row>
    <row r="4865" spans="2:13" x14ac:dyDescent="0.2">
      <c r="B4865">
        <v>0</v>
      </c>
      <c r="C4865">
        <v>0</v>
      </c>
      <c r="D4865">
        <v>0</v>
      </c>
      <c r="E4865">
        <v>0</v>
      </c>
      <c r="F4865">
        <v>0</v>
      </c>
      <c r="G4865">
        <v>44444444</v>
      </c>
      <c r="H4865">
        <v>0</v>
      </c>
      <c r="I4865">
        <v>0</v>
      </c>
      <c r="J4865">
        <v>0</v>
      </c>
      <c r="K4865">
        <v>0</v>
      </c>
      <c r="L4865">
        <v>0</v>
      </c>
      <c r="M4865">
        <v>0</v>
      </c>
    </row>
    <row r="4866" spans="2:13" x14ac:dyDescent="0.2">
      <c r="B4866">
        <v>0</v>
      </c>
      <c r="C4866">
        <v>0</v>
      </c>
      <c r="D4866">
        <v>0</v>
      </c>
      <c r="E4866">
        <v>0</v>
      </c>
      <c r="F4866">
        <v>0</v>
      </c>
      <c r="G4866">
        <v>44444444</v>
      </c>
      <c r="H4866">
        <v>0</v>
      </c>
      <c r="I4866">
        <v>0</v>
      </c>
      <c r="J4866">
        <v>0</v>
      </c>
      <c r="K4866">
        <v>0</v>
      </c>
      <c r="L4866">
        <v>0</v>
      </c>
      <c r="M4866">
        <v>0</v>
      </c>
    </row>
    <row r="4867" spans="2:13" x14ac:dyDescent="0.2">
      <c r="B4867">
        <v>0</v>
      </c>
      <c r="C4867">
        <v>0</v>
      </c>
      <c r="D4867">
        <v>0</v>
      </c>
      <c r="E4867">
        <v>0</v>
      </c>
      <c r="F4867">
        <v>0</v>
      </c>
      <c r="G4867">
        <v>44444444</v>
      </c>
      <c r="H4867">
        <v>0</v>
      </c>
      <c r="I4867">
        <v>0</v>
      </c>
      <c r="J4867">
        <v>0</v>
      </c>
      <c r="K4867">
        <v>0</v>
      </c>
      <c r="L4867">
        <v>0</v>
      </c>
      <c r="M4867">
        <v>0</v>
      </c>
    </row>
    <row r="4868" spans="2:13" x14ac:dyDescent="0.2">
      <c r="B4868">
        <v>0</v>
      </c>
      <c r="C4868">
        <v>0</v>
      </c>
      <c r="D4868">
        <v>0</v>
      </c>
      <c r="E4868">
        <v>0</v>
      </c>
      <c r="F4868">
        <v>0</v>
      </c>
      <c r="G4868">
        <v>44444444</v>
      </c>
      <c r="H4868">
        <v>0</v>
      </c>
      <c r="I4868">
        <v>0</v>
      </c>
      <c r="J4868">
        <v>0</v>
      </c>
      <c r="K4868">
        <v>0</v>
      </c>
      <c r="L4868">
        <v>0</v>
      </c>
      <c r="M4868">
        <v>0</v>
      </c>
    </row>
    <row r="4869" spans="2:13" x14ac:dyDescent="0.2">
      <c r="B4869">
        <v>0</v>
      </c>
      <c r="C4869">
        <v>0</v>
      </c>
      <c r="D4869">
        <v>0</v>
      </c>
      <c r="E4869">
        <v>0</v>
      </c>
      <c r="F4869">
        <v>0</v>
      </c>
      <c r="G4869">
        <v>44444444</v>
      </c>
      <c r="H4869">
        <v>0</v>
      </c>
      <c r="I4869">
        <v>0</v>
      </c>
      <c r="J4869">
        <v>0</v>
      </c>
      <c r="K4869">
        <v>0</v>
      </c>
      <c r="L4869">
        <v>0</v>
      </c>
      <c r="M4869">
        <v>0</v>
      </c>
    </row>
    <row r="4870" spans="2:13" x14ac:dyDescent="0.2">
      <c r="B4870">
        <v>0</v>
      </c>
      <c r="C4870">
        <v>0</v>
      </c>
      <c r="D4870">
        <v>0</v>
      </c>
      <c r="E4870">
        <v>0</v>
      </c>
      <c r="F4870">
        <v>0</v>
      </c>
      <c r="G4870">
        <v>44444444</v>
      </c>
      <c r="H4870">
        <v>0</v>
      </c>
      <c r="I4870">
        <v>0</v>
      </c>
      <c r="J4870">
        <v>0</v>
      </c>
      <c r="K4870">
        <v>0</v>
      </c>
      <c r="L4870">
        <v>0</v>
      </c>
      <c r="M4870">
        <v>0</v>
      </c>
    </row>
    <row r="4871" spans="2:13" x14ac:dyDescent="0.2">
      <c r="B4871">
        <v>0</v>
      </c>
      <c r="C4871">
        <v>0</v>
      </c>
      <c r="D4871">
        <v>0</v>
      </c>
      <c r="E4871">
        <v>0</v>
      </c>
      <c r="F4871">
        <v>0</v>
      </c>
      <c r="G4871">
        <v>44444444</v>
      </c>
      <c r="H4871">
        <v>0</v>
      </c>
      <c r="I4871">
        <v>0</v>
      </c>
      <c r="J4871">
        <v>0</v>
      </c>
      <c r="K4871">
        <v>0</v>
      </c>
      <c r="L4871">
        <v>0</v>
      </c>
      <c r="M4871">
        <v>0</v>
      </c>
    </row>
    <row r="4872" spans="2:13" x14ac:dyDescent="0.2">
      <c r="B4872">
        <v>0</v>
      </c>
      <c r="C4872">
        <v>0</v>
      </c>
      <c r="D4872">
        <v>0</v>
      </c>
      <c r="E4872">
        <v>0</v>
      </c>
      <c r="F4872">
        <v>0</v>
      </c>
      <c r="G4872">
        <v>44444444</v>
      </c>
      <c r="H4872">
        <v>0</v>
      </c>
      <c r="I4872">
        <v>0</v>
      </c>
      <c r="J4872">
        <v>0</v>
      </c>
      <c r="K4872">
        <v>0</v>
      </c>
      <c r="L4872">
        <v>0</v>
      </c>
      <c r="M4872">
        <v>0</v>
      </c>
    </row>
    <row r="4873" spans="2:13" x14ac:dyDescent="0.2">
      <c r="B4873">
        <v>0</v>
      </c>
      <c r="C4873">
        <v>0</v>
      </c>
      <c r="D4873">
        <v>0</v>
      </c>
      <c r="E4873">
        <v>0</v>
      </c>
      <c r="F4873">
        <v>0</v>
      </c>
      <c r="G4873">
        <v>44444444</v>
      </c>
      <c r="H4873">
        <v>0</v>
      </c>
      <c r="I4873">
        <v>0</v>
      </c>
      <c r="J4873">
        <v>0</v>
      </c>
      <c r="K4873">
        <v>0</v>
      </c>
      <c r="L4873">
        <v>0</v>
      </c>
      <c r="M4873">
        <v>0</v>
      </c>
    </row>
    <row r="4874" spans="2:13" x14ac:dyDescent="0.2">
      <c r="B4874">
        <v>0</v>
      </c>
      <c r="C4874">
        <v>0</v>
      </c>
      <c r="D4874">
        <v>0</v>
      </c>
      <c r="E4874">
        <v>0</v>
      </c>
      <c r="F4874">
        <v>0</v>
      </c>
      <c r="G4874">
        <v>44444444</v>
      </c>
      <c r="H4874">
        <v>0</v>
      </c>
      <c r="I4874">
        <v>0</v>
      </c>
      <c r="J4874">
        <v>0</v>
      </c>
      <c r="K4874">
        <v>0</v>
      </c>
      <c r="L4874">
        <v>0</v>
      </c>
      <c r="M4874">
        <v>0</v>
      </c>
    </row>
    <row r="4875" spans="2:13" x14ac:dyDescent="0.2">
      <c r="B4875">
        <v>0</v>
      </c>
      <c r="C4875">
        <v>0</v>
      </c>
      <c r="D4875">
        <v>0</v>
      </c>
      <c r="E4875">
        <v>0</v>
      </c>
      <c r="F4875">
        <v>0</v>
      </c>
      <c r="G4875">
        <v>44444444</v>
      </c>
      <c r="H4875">
        <v>0</v>
      </c>
      <c r="I4875">
        <v>0</v>
      </c>
      <c r="J4875">
        <v>0</v>
      </c>
      <c r="K4875">
        <v>0</v>
      </c>
      <c r="L4875">
        <v>0</v>
      </c>
      <c r="M4875">
        <v>0</v>
      </c>
    </row>
    <row r="4876" spans="2:13" x14ac:dyDescent="0.2">
      <c r="B4876">
        <v>0</v>
      </c>
      <c r="C4876">
        <v>0</v>
      </c>
      <c r="D4876">
        <v>0</v>
      </c>
      <c r="E4876">
        <v>0</v>
      </c>
      <c r="F4876">
        <v>0</v>
      </c>
      <c r="G4876">
        <v>44444444</v>
      </c>
      <c r="H4876">
        <v>0</v>
      </c>
      <c r="I4876">
        <v>0</v>
      </c>
      <c r="J4876">
        <v>0</v>
      </c>
      <c r="K4876">
        <v>0</v>
      </c>
      <c r="L4876">
        <v>0</v>
      </c>
      <c r="M4876">
        <v>0</v>
      </c>
    </row>
    <row r="4877" spans="2:13" x14ac:dyDescent="0.2">
      <c r="B4877">
        <v>0</v>
      </c>
      <c r="C4877">
        <v>0</v>
      </c>
      <c r="D4877">
        <v>0</v>
      </c>
      <c r="E4877">
        <v>0</v>
      </c>
      <c r="F4877">
        <v>0</v>
      </c>
      <c r="G4877">
        <v>44444444</v>
      </c>
      <c r="H4877">
        <v>0</v>
      </c>
      <c r="I4877">
        <v>0</v>
      </c>
      <c r="J4877">
        <v>0</v>
      </c>
      <c r="K4877">
        <v>0</v>
      </c>
      <c r="L4877">
        <v>0</v>
      </c>
      <c r="M4877">
        <v>0</v>
      </c>
    </row>
    <row r="4878" spans="2:13" x14ac:dyDescent="0.2">
      <c r="B4878">
        <v>0</v>
      </c>
      <c r="C4878">
        <v>0</v>
      </c>
      <c r="D4878">
        <v>0</v>
      </c>
      <c r="E4878">
        <v>0</v>
      </c>
      <c r="F4878">
        <v>0</v>
      </c>
      <c r="G4878">
        <v>44444444</v>
      </c>
      <c r="H4878">
        <v>0</v>
      </c>
      <c r="I4878">
        <v>0</v>
      </c>
      <c r="J4878">
        <v>0</v>
      </c>
      <c r="K4878">
        <v>0</v>
      </c>
      <c r="L4878">
        <v>0</v>
      </c>
      <c r="M4878">
        <v>0</v>
      </c>
    </row>
    <row r="4879" spans="2:13" x14ac:dyDescent="0.2">
      <c r="B4879">
        <v>0</v>
      </c>
      <c r="C4879">
        <v>0</v>
      </c>
      <c r="D4879">
        <v>0</v>
      </c>
      <c r="E4879">
        <v>0</v>
      </c>
      <c r="F4879">
        <v>0</v>
      </c>
      <c r="G4879">
        <v>44444444</v>
      </c>
      <c r="H4879">
        <v>0</v>
      </c>
      <c r="I4879">
        <v>0</v>
      </c>
      <c r="J4879">
        <v>0</v>
      </c>
      <c r="K4879">
        <v>0</v>
      </c>
      <c r="L4879">
        <v>0</v>
      </c>
      <c r="M4879">
        <v>0</v>
      </c>
    </row>
    <row r="4880" spans="2:13" x14ac:dyDescent="0.2">
      <c r="B4880">
        <v>0</v>
      </c>
      <c r="C4880">
        <v>0</v>
      </c>
      <c r="D4880">
        <v>0</v>
      </c>
      <c r="E4880">
        <v>0</v>
      </c>
      <c r="F4880">
        <v>0</v>
      </c>
      <c r="G4880">
        <v>44444444</v>
      </c>
      <c r="H4880">
        <v>0</v>
      </c>
      <c r="I4880">
        <v>0</v>
      </c>
      <c r="J4880">
        <v>0</v>
      </c>
      <c r="K4880">
        <v>0</v>
      </c>
      <c r="L4880">
        <v>0</v>
      </c>
      <c r="M4880">
        <v>0</v>
      </c>
    </row>
    <row r="4881" spans="2:13" x14ac:dyDescent="0.2">
      <c r="B4881">
        <v>0</v>
      </c>
      <c r="C4881">
        <v>0</v>
      </c>
      <c r="D4881">
        <v>0</v>
      </c>
      <c r="E4881">
        <v>0</v>
      </c>
      <c r="F4881">
        <v>0</v>
      </c>
      <c r="G4881">
        <v>44444444</v>
      </c>
      <c r="H4881">
        <v>0</v>
      </c>
      <c r="I4881">
        <v>0</v>
      </c>
      <c r="J4881">
        <v>0</v>
      </c>
      <c r="K4881">
        <v>0</v>
      </c>
      <c r="L4881">
        <v>0</v>
      </c>
      <c r="M4881">
        <v>0</v>
      </c>
    </row>
    <row r="4882" spans="2:13" x14ac:dyDescent="0.2">
      <c r="B4882">
        <v>0</v>
      </c>
      <c r="C4882">
        <v>0</v>
      </c>
      <c r="D4882">
        <v>0</v>
      </c>
      <c r="E4882">
        <v>0</v>
      </c>
      <c r="F4882">
        <v>0</v>
      </c>
      <c r="G4882">
        <v>44444444</v>
      </c>
      <c r="H4882">
        <v>0</v>
      </c>
      <c r="I4882">
        <v>0</v>
      </c>
      <c r="J4882">
        <v>0</v>
      </c>
      <c r="K4882">
        <v>0</v>
      </c>
      <c r="L4882">
        <v>0</v>
      </c>
      <c r="M4882">
        <v>0</v>
      </c>
    </row>
    <row r="4883" spans="2:13" x14ac:dyDescent="0.2">
      <c r="B4883">
        <v>0</v>
      </c>
      <c r="C4883">
        <v>0</v>
      </c>
      <c r="D4883">
        <v>0</v>
      </c>
      <c r="E4883">
        <v>0</v>
      </c>
      <c r="F4883">
        <v>0</v>
      </c>
      <c r="G4883">
        <v>44444444</v>
      </c>
      <c r="H4883">
        <v>0</v>
      </c>
      <c r="I4883">
        <v>0</v>
      </c>
      <c r="J4883">
        <v>0</v>
      </c>
      <c r="K4883">
        <v>0</v>
      </c>
      <c r="L4883">
        <v>0</v>
      </c>
      <c r="M4883">
        <v>0</v>
      </c>
    </row>
    <row r="4884" spans="2:13" x14ac:dyDescent="0.2">
      <c r="B4884">
        <v>0</v>
      </c>
      <c r="C4884">
        <v>0</v>
      </c>
      <c r="D4884">
        <v>0</v>
      </c>
      <c r="E4884">
        <v>0</v>
      </c>
      <c r="F4884">
        <v>0</v>
      </c>
      <c r="G4884">
        <v>44444444</v>
      </c>
      <c r="H4884">
        <v>0</v>
      </c>
      <c r="I4884">
        <v>0</v>
      </c>
      <c r="J4884">
        <v>0</v>
      </c>
      <c r="K4884">
        <v>0</v>
      </c>
      <c r="L4884">
        <v>0</v>
      </c>
      <c r="M4884">
        <v>0</v>
      </c>
    </row>
    <row r="4885" spans="2:13" x14ac:dyDescent="0.2">
      <c r="B4885">
        <v>0</v>
      </c>
      <c r="C4885">
        <v>0</v>
      </c>
      <c r="D4885">
        <v>0</v>
      </c>
      <c r="E4885">
        <v>0</v>
      </c>
      <c r="F4885">
        <v>0</v>
      </c>
      <c r="G4885">
        <v>44444444</v>
      </c>
      <c r="H4885">
        <v>0</v>
      </c>
      <c r="I4885">
        <v>0</v>
      </c>
      <c r="J4885">
        <v>0</v>
      </c>
      <c r="K4885">
        <v>0</v>
      </c>
      <c r="L4885">
        <v>0</v>
      </c>
      <c r="M4885">
        <v>0</v>
      </c>
    </row>
    <row r="4886" spans="2:13" x14ac:dyDescent="0.2">
      <c r="B4886">
        <v>0</v>
      </c>
      <c r="C4886">
        <v>0</v>
      </c>
      <c r="D4886">
        <v>0</v>
      </c>
      <c r="E4886">
        <v>0</v>
      </c>
      <c r="F4886">
        <v>0</v>
      </c>
      <c r="G4886">
        <v>44444444</v>
      </c>
      <c r="H4886">
        <v>0</v>
      </c>
      <c r="I4886">
        <v>0</v>
      </c>
      <c r="J4886">
        <v>0</v>
      </c>
      <c r="K4886">
        <v>0</v>
      </c>
      <c r="L4886">
        <v>0</v>
      </c>
      <c r="M4886">
        <v>0</v>
      </c>
    </row>
    <row r="4887" spans="2:13" x14ac:dyDescent="0.2">
      <c r="B4887">
        <v>0</v>
      </c>
      <c r="C4887">
        <v>0</v>
      </c>
      <c r="D4887">
        <v>0</v>
      </c>
      <c r="E4887">
        <v>0</v>
      </c>
      <c r="F4887">
        <v>0</v>
      </c>
      <c r="G4887">
        <v>44444444</v>
      </c>
      <c r="H4887">
        <v>0</v>
      </c>
      <c r="I4887">
        <v>0</v>
      </c>
      <c r="J4887">
        <v>0</v>
      </c>
      <c r="K4887">
        <v>0</v>
      </c>
      <c r="L4887">
        <v>0</v>
      </c>
      <c r="M4887">
        <v>0</v>
      </c>
    </row>
    <row r="4888" spans="2:13" x14ac:dyDescent="0.2">
      <c r="B4888">
        <v>0</v>
      </c>
      <c r="C4888">
        <v>0</v>
      </c>
      <c r="D4888">
        <v>0</v>
      </c>
      <c r="E4888">
        <v>0</v>
      </c>
      <c r="F4888">
        <v>0</v>
      </c>
      <c r="G4888">
        <v>44444444</v>
      </c>
      <c r="H4888">
        <v>0</v>
      </c>
      <c r="I4888">
        <v>0</v>
      </c>
      <c r="J4888">
        <v>0</v>
      </c>
      <c r="K4888">
        <v>0</v>
      </c>
      <c r="L4888">
        <v>0</v>
      </c>
      <c r="M4888">
        <v>0</v>
      </c>
    </row>
    <row r="4889" spans="2:13" x14ac:dyDescent="0.2">
      <c r="B4889">
        <v>0</v>
      </c>
      <c r="C4889">
        <v>0</v>
      </c>
      <c r="D4889">
        <v>0</v>
      </c>
      <c r="E4889">
        <v>0</v>
      </c>
      <c r="F4889">
        <v>0</v>
      </c>
      <c r="G4889">
        <v>44444444</v>
      </c>
      <c r="H4889">
        <v>0</v>
      </c>
      <c r="I4889">
        <v>0</v>
      </c>
      <c r="J4889">
        <v>0</v>
      </c>
      <c r="K4889">
        <v>0</v>
      </c>
      <c r="L4889">
        <v>0</v>
      </c>
      <c r="M4889">
        <v>0</v>
      </c>
    </row>
    <row r="4890" spans="2:13" x14ac:dyDescent="0.2">
      <c r="B4890">
        <v>0</v>
      </c>
      <c r="C4890">
        <v>0</v>
      </c>
      <c r="D4890">
        <v>0</v>
      </c>
      <c r="E4890">
        <v>0</v>
      </c>
      <c r="F4890">
        <v>0</v>
      </c>
      <c r="G4890">
        <v>44444444</v>
      </c>
      <c r="H4890">
        <v>0</v>
      </c>
      <c r="I4890">
        <v>0</v>
      </c>
      <c r="J4890">
        <v>0</v>
      </c>
      <c r="K4890">
        <v>0</v>
      </c>
      <c r="L4890">
        <v>0</v>
      </c>
      <c r="M4890">
        <v>0</v>
      </c>
    </row>
    <row r="4891" spans="2:13" x14ac:dyDescent="0.2">
      <c r="B4891">
        <v>0</v>
      </c>
      <c r="C4891">
        <v>0</v>
      </c>
      <c r="D4891">
        <v>0</v>
      </c>
      <c r="E4891">
        <v>0</v>
      </c>
      <c r="F4891">
        <v>0</v>
      </c>
      <c r="G4891">
        <v>44444444</v>
      </c>
      <c r="H4891">
        <v>0</v>
      </c>
      <c r="I4891">
        <v>0</v>
      </c>
      <c r="J4891">
        <v>0</v>
      </c>
      <c r="K4891">
        <v>0</v>
      </c>
      <c r="L4891">
        <v>0</v>
      </c>
      <c r="M4891">
        <v>0</v>
      </c>
    </row>
    <row r="4892" spans="2:13" x14ac:dyDescent="0.2">
      <c r="B4892">
        <v>0</v>
      </c>
      <c r="C4892">
        <v>0</v>
      </c>
      <c r="D4892">
        <v>0</v>
      </c>
      <c r="E4892">
        <v>0</v>
      </c>
      <c r="F4892">
        <v>0</v>
      </c>
      <c r="G4892">
        <v>44444444</v>
      </c>
      <c r="H4892">
        <v>0</v>
      </c>
      <c r="I4892">
        <v>0</v>
      </c>
      <c r="J4892">
        <v>0</v>
      </c>
      <c r="K4892">
        <v>0</v>
      </c>
      <c r="L4892">
        <v>0</v>
      </c>
      <c r="M4892">
        <v>0</v>
      </c>
    </row>
    <row r="4893" spans="2:13" x14ac:dyDescent="0.2">
      <c r="B4893">
        <v>0</v>
      </c>
      <c r="C4893">
        <v>0</v>
      </c>
      <c r="D4893">
        <v>0</v>
      </c>
      <c r="E4893">
        <v>0</v>
      </c>
      <c r="F4893">
        <v>0</v>
      </c>
      <c r="G4893">
        <v>44444444</v>
      </c>
      <c r="H4893">
        <v>0</v>
      </c>
      <c r="I4893">
        <v>0</v>
      </c>
      <c r="J4893">
        <v>0</v>
      </c>
      <c r="K4893">
        <v>0</v>
      </c>
      <c r="L4893">
        <v>0</v>
      </c>
      <c r="M4893">
        <v>0</v>
      </c>
    </row>
    <row r="4894" spans="2:13" x14ac:dyDescent="0.2">
      <c r="B4894">
        <v>0</v>
      </c>
      <c r="C4894">
        <v>0</v>
      </c>
      <c r="D4894">
        <v>0</v>
      </c>
      <c r="E4894">
        <v>0</v>
      </c>
      <c r="F4894">
        <v>0</v>
      </c>
      <c r="G4894">
        <v>44444444</v>
      </c>
      <c r="H4894">
        <v>0</v>
      </c>
      <c r="I4894">
        <v>0</v>
      </c>
      <c r="J4894">
        <v>0</v>
      </c>
      <c r="K4894">
        <v>0</v>
      </c>
      <c r="L4894">
        <v>0</v>
      </c>
      <c r="M4894">
        <v>0</v>
      </c>
    </row>
    <row r="4895" spans="2:13" x14ac:dyDescent="0.2">
      <c r="B4895">
        <v>0</v>
      </c>
      <c r="C4895">
        <v>0</v>
      </c>
      <c r="D4895">
        <v>0</v>
      </c>
      <c r="E4895">
        <v>0</v>
      </c>
      <c r="F4895">
        <v>0</v>
      </c>
      <c r="G4895">
        <v>44444444</v>
      </c>
      <c r="H4895">
        <v>0</v>
      </c>
      <c r="I4895">
        <v>0</v>
      </c>
      <c r="J4895">
        <v>0</v>
      </c>
      <c r="K4895">
        <v>0</v>
      </c>
      <c r="L4895">
        <v>0</v>
      </c>
      <c r="M4895">
        <v>0</v>
      </c>
    </row>
    <row r="4896" spans="2:13" x14ac:dyDescent="0.2">
      <c r="B4896">
        <v>0</v>
      </c>
      <c r="C4896">
        <v>0</v>
      </c>
      <c r="D4896">
        <v>0</v>
      </c>
      <c r="E4896">
        <v>0</v>
      </c>
      <c r="F4896">
        <v>0</v>
      </c>
      <c r="G4896">
        <v>44444444</v>
      </c>
      <c r="H4896">
        <v>0</v>
      </c>
      <c r="I4896">
        <v>0</v>
      </c>
      <c r="J4896">
        <v>0</v>
      </c>
      <c r="K4896">
        <v>0</v>
      </c>
      <c r="L4896">
        <v>0</v>
      </c>
      <c r="M4896">
        <v>0</v>
      </c>
    </row>
    <row r="4897" spans="2:13" x14ac:dyDescent="0.2">
      <c r="B4897">
        <v>0</v>
      </c>
      <c r="C4897">
        <v>0</v>
      </c>
      <c r="D4897">
        <v>0</v>
      </c>
      <c r="E4897">
        <v>0</v>
      </c>
      <c r="F4897">
        <v>0</v>
      </c>
      <c r="G4897">
        <v>44444444</v>
      </c>
      <c r="H4897">
        <v>0</v>
      </c>
      <c r="I4897">
        <v>0</v>
      </c>
      <c r="J4897">
        <v>0</v>
      </c>
      <c r="K4897">
        <v>0</v>
      </c>
      <c r="L4897">
        <v>0</v>
      </c>
      <c r="M4897">
        <v>0</v>
      </c>
    </row>
    <row r="4898" spans="2:13" x14ac:dyDescent="0.2">
      <c r="B4898">
        <v>0</v>
      </c>
      <c r="C4898">
        <v>0</v>
      </c>
      <c r="D4898">
        <v>0</v>
      </c>
      <c r="E4898">
        <v>0</v>
      </c>
      <c r="F4898">
        <v>0</v>
      </c>
      <c r="G4898">
        <v>44444444</v>
      </c>
      <c r="H4898">
        <v>0</v>
      </c>
      <c r="I4898">
        <v>0</v>
      </c>
      <c r="J4898">
        <v>0</v>
      </c>
      <c r="K4898">
        <v>0</v>
      </c>
      <c r="L4898">
        <v>0</v>
      </c>
      <c r="M4898">
        <v>0</v>
      </c>
    </row>
    <row r="4899" spans="2:13" x14ac:dyDescent="0.2">
      <c r="B4899">
        <v>0</v>
      </c>
      <c r="C4899">
        <v>0</v>
      </c>
      <c r="D4899">
        <v>0</v>
      </c>
      <c r="E4899">
        <v>0</v>
      </c>
      <c r="F4899">
        <v>0</v>
      </c>
      <c r="G4899">
        <v>44444444</v>
      </c>
      <c r="H4899">
        <v>0</v>
      </c>
      <c r="I4899">
        <v>0</v>
      </c>
      <c r="J4899">
        <v>0</v>
      </c>
      <c r="K4899">
        <v>0</v>
      </c>
      <c r="L4899">
        <v>0</v>
      </c>
      <c r="M4899">
        <v>0</v>
      </c>
    </row>
    <row r="4900" spans="2:13" x14ac:dyDescent="0.2">
      <c r="B4900">
        <v>0</v>
      </c>
      <c r="C4900">
        <v>0</v>
      </c>
      <c r="D4900">
        <v>0</v>
      </c>
      <c r="E4900">
        <v>0</v>
      </c>
      <c r="F4900">
        <v>0</v>
      </c>
      <c r="G4900">
        <v>44444444</v>
      </c>
      <c r="H4900">
        <v>0</v>
      </c>
      <c r="I4900">
        <v>0</v>
      </c>
      <c r="J4900">
        <v>0</v>
      </c>
      <c r="K4900">
        <v>0</v>
      </c>
      <c r="L4900">
        <v>0</v>
      </c>
      <c r="M4900">
        <v>0</v>
      </c>
    </row>
    <row r="4901" spans="2:13" x14ac:dyDescent="0.2">
      <c r="B4901">
        <v>0</v>
      </c>
      <c r="C4901">
        <v>0</v>
      </c>
      <c r="D4901">
        <v>0</v>
      </c>
      <c r="E4901">
        <v>0</v>
      </c>
      <c r="F4901">
        <v>0</v>
      </c>
      <c r="G4901">
        <v>44444444</v>
      </c>
      <c r="H4901">
        <v>0</v>
      </c>
      <c r="I4901">
        <v>0</v>
      </c>
      <c r="J4901">
        <v>0</v>
      </c>
      <c r="K4901">
        <v>0</v>
      </c>
      <c r="L4901">
        <v>0</v>
      </c>
      <c r="M4901">
        <v>0</v>
      </c>
    </row>
    <row r="4902" spans="2:13" x14ac:dyDescent="0.2">
      <c r="B4902">
        <v>0</v>
      </c>
      <c r="C4902">
        <v>0</v>
      </c>
      <c r="D4902">
        <v>0</v>
      </c>
      <c r="E4902">
        <v>0</v>
      </c>
      <c r="F4902">
        <v>0</v>
      </c>
      <c r="G4902">
        <v>44444444</v>
      </c>
      <c r="H4902">
        <v>0</v>
      </c>
      <c r="I4902">
        <v>0</v>
      </c>
      <c r="J4902">
        <v>0</v>
      </c>
      <c r="K4902">
        <v>0</v>
      </c>
      <c r="L4902">
        <v>0</v>
      </c>
      <c r="M4902">
        <v>0</v>
      </c>
    </row>
    <row r="4903" spans="2:13" x14ac:dyDescent="0.2">
      <c r="B4903">
        <v>0</v>
      </c>
      <c r="C4903">
        <v>0</v>
      </c>
      <c r="D4903">
        <v>0</v>
      </c>
      <c r="E4903">
        <v>0</v>
      </c>
      <c r="F4903">
        <v>0</v>
      </c>
      <c r="G4903">
        <v>44444444</v>
      </c>
      <c r="H4903">
        <v>0</v>
      </c>
      <c r="I4903">
        <v>0</v>
      </c>
      <c r="J4903">
        <v>0</v>
      </c>
      <c r="K4903">
        <v>0</v>
      </c>
      <c r="L4903">
        <v>0</v>
      </c>
      <c r="M4903">
        <v>0</v>
      </c>
    </row>
    <row r="4904" spans="2:13" x14ac:dyDescent="0.2">
      <c r="B4904">
        <v>0</v>
      </c>
      <c r="C4904">
        <v>0</v>
      </c>
      <c r="D4904">
        <v>0</v>
      </c>
      <c r="E4904">
        <v>0</v>
      </c>
      <c r="F4904">
        <v>0</v>
      </c>
      <c r="G4904">
        <v>44444444</v>
      </c>
      <c r="H4904">
        <v>0</v>
      </c>
      <c r="I4904">
        <v>0</v>
      </c>
      <c r="J4904">
        <v>0</v>
      </c>
      <c r="K4904">
        <v>0</v>
      </c>
      <c r="L4904">
        <v>0</v>
      </c>
      <c r="M4904">
        <v>0</v>
      </c>
    </row>
    <row r="4905" spans="2:13" x14ac:dyDescent="0.2">
      <c r="B4905">
        <v>0</v>
      </c>
      <c r="C4905">
        <v>0</v>
      </c>
      <c r="D4905">
        <v>0</v>
      </c>
      <c r="E4905">
        <v>0</v>
      </c>
      <c r="F4905">
        <v>0</v>
      </c>
      <c r="G4905">
        <v>44444444</v>
      </c>
      <c r="H4905">
        <v>0</v>
      </c>
      <c r="I4905">
        <v>0</v>
      </c>
      <c r="J4905">
        <v>0</v>
      </c>
      <c r="K4905">
        <v>0</v>
      </c>
      <c r="L4905">
        <v>0</v>
      </c>
      <c r="M4905">
        <v>0</v>
      </c>
    </row>
    <row r="4906" spans="2:13" x14ac:dyDescent="0.2">
      <c r="B4906">
        <v>0</v>
      </c>
      <c r="C4906">
        <v>0</v>
      </c>
      <c r="D4906">
        <v>0</v>
      </c>
      <c r="E4906">
        <v>0</v>
      </c>
      <c r="F4906">
        <v>0</v>
      </c>
      <c r="G4906">
        <v>44444444</v>
      </c>
      <c r="H4906">
        <v>0</v>
      </c>
      <c r="I4906">
        <v>0</v>
      </c>
      <c r="J4906">
        <v>0</v>
      </c>
      <c r="K4906">
        <v>0</v>
      </c>
      <c r="L4906">
        <v>0</v>
      </c>
      <c r="M4906">
        <v>0</v>
      </c>
    </row>
    <row r="4907" spans="2:13" x14ac:dyDescent="0.2">
      <c r="B4907">
        <v>0</v>
      </c>
      <c r="C4907">
        <v>0</v>
      </c>
      <c r="D4907">
        <v>0</v>
      </c>
      <c r="E4907">
        <v>0</v>
      </c>
      <c r="F4907">
        <v>0</v>
      </c>
      <c r="G4907">
        <v>44444444</v>
      </c>
      <c r="H4907">
        <v>0</v>
      </c>
      <c r="I4907">
        <v>0</v>
      </c>
      <c r="J4907">
        <v>0</v>
      </c>
      <c r="K4907">
        <v>0</v>
      </c>
      <c r="L4907">
        <v>0</v>
      </c>
      <c r="M4907">
        <v>0</v>
      </c>
    </row>
    <row r="4908" spans="2:13" x14ac:dyDescent="0.2">
      <c r="B4908">
        <v>0</v>
      </c>
      <c r="C4908">
        <v>0</v>
      </c>
      <c r="D4908">
        <v>0</v>
      </c>
      <c r="E4908">
        <v>0</v>
      </c>
      <c r="F4908">
        <v>0</v>
      </c>
      <c r="G4908">
        <v>44444444</v>
      </c>
      <c r="H4908">
        <v>0</v>
      </c>
      <c r="I4908">
        <v>0</v>
      </c>
      <c r="J4908">
        <v>0</v>
      </c>
      <c r="K4908">
        <v>0</v>
      </c>
      <c r="L4908">
        <v>0</v>
      </c>
      <c r="M4908">
        <v>0</v>
      </c>
    </row>
    <row r="4909" spans="2:13" x14ac:dyDescent="0.2">
      <c r="B4909">
        <v>0</v>
      </c>
      <c r="C4909">
        <v>0</v>
      </c>
      <c r="D4909">
        <v>0</v>
      </c>
      <c r="E4909">
        <v>0</v>
      </c>
      <c r="F4909">
        <v>0</v>
      </c>
      <c r="G4909">
        <v>44444444</v>
      </c>
      <c r="H4909">
        <v>0</v>
      </c>
      <c r="I4909">
        <v>0</v>
      </c>
      <c r="J4909">
        <v>0</v>
      </c>
      <c r="K4909">
        <v>0</v>
      </c>
      <c r="L4909">
        <v>0</v>
      </c>
      <c r="M4909">
        <v>0</v>
      </c>
    </row>
    <row r="4910" spans="2:13" x14ac:dyDescent="0.2">
      <c r="B4910">
        <v>0</v>
      </c>
      <c r="C4910">
        <v>0</v>
      </c>
      <c r="D4910">
        <v>0</v>
      </c>
      <c r="E4910">
        <v>0</v>
      </c>
      <c r="F4910">
        <v>0</v>
      </c>
      <c r="G4910">
        <v>44444444</v>
      </c>
      <c r="H4910">
        <v>0</v>
      </c>
      <c r="I4910">
        <v>0</v>
      </c>
      <c r="J4910">
        <v>0</v>
      </c>
      <c r="K4910">
        <v>0</v>
      </c>
      <c r="L4910">
        <v>0</v>
      </c>
      <c r="M4910">
        <v>0</v>
      </c>
    </row>
    <row r="4911" spans="2:13" x14ac:dyDescent="0.2">
      <c r="B4911">
        <v>0</v>
      </c>
      <c r="C4911">
        <v>0</v>
      </c>
      <c r="D4911">
        <v>0</v>
      </c>
      <c r="E4911">
        <v>0</v>
      </c>
      <c r="F4911">
        <v>0</v>
      </c>
      <c r="G4911">
        <v>44444444</v>
      </c>
      <c r="H4911">
        <v>0</v>
      </c>
      <c r="I4911">
        <v>0</v>
      </c>
      <c r="J4911">
        <v>0</v>
      </c>
      <c r="K4911">
        <v>0</v>
      </c>
      <c r="L4911">
        <v>0</v>
      </c>
      <c r="M4911">
        <v>0</v>
      </c>
    </row>
    <row r="4912" spans="2:13" x14ac:dyDescent="0.2">
      <c r="B4912">
        <v>0</v>
      </c>
      <c r="C4912">
        <v>0</v>
      </c>
      <c r="D4912">
        <v>0</v>
      </c>
      <c r="E4912">
        <v>0</v>
      </c>
      <c r="F4912">
        <v>0</v>
      </c>
      <c r="G4912">
        <v>44444444</v>
      </c>
      <c r="H4912">
        <v>0</v>
      </c>
      <c r="I4912">
        <v>0</v>
      </c>
      <c r="J4912">
        <v>0</v>
      </c>
      <c r="K4912">
        <v>0</v>
      </c>
      <c r="L4912">
        <v>0</v>
      </c>
      <c r="M4912">
        <v>0</v>
      </c>
    </row>
    <row r="4913" spans="2:13" x14ac:dyDescent="0.2">
      <c r="B4913">
        <v>0</v>
      </c>
      <c r="C4913">
        <v>0</v>
      </c>
      <c r="D4913">
        <v>0</v>
      </c>
      <c r="E4913">
        <v>0</v>
      </c>
      <c r="F4913">
        <v>0</v>
      </c>
      <c r="G4913">
        <v>44444444</v>
      </c>
      <c r="H4913">
        <v>0</v>
      </c>
      <c r="I4913">
        <v>0</v>
      </c>
      <c r="J4913">
        <v>0</v>
      </c>
      <c r="K4913">
        <v>0</v>
      </c>
      <c r="L4913">
        <v>0</v>
      </c>
      <c r="M4913">
        <v>0</v>
      </c>
    </row>
    <row r="4914" spans="2:13" x14ac:dyDescent="0.2">
      <c r="B4914">
        <v>0</v>
      </c>
      <c r="C4914">
        <v>0</v>
      </c>
      <c r="D4914">
        <v>0</v>
      </c>
      <c r="E4914">
        <v>0</v>
      </c>
      <c r="F4914">
        <v>0</v>
      </c>
      <c r="G4914">
        <v>44444444</v>
      </c>
      <c r="H4914">
        <v>0</v>
      </c>
      <c r="I4914">
        <v>0</v>
      </c>
      <c r="J4914">
        <v>0</v>
      </c>
      <c r="K4914">
        <v>0</v>
      </c>
      <c r="L4914">
        <v>0</v>
      </c>
      <c r="M4914">
        <v>0</v>
      </c>
    </row>
    <row r="4915" spans="2:13" x14ac:dyDescent="0.2">
      <c r="B4915">
        <v>0</v>
      </c>
      <c r="C4915">
        <v>0</v>
      </c>
      <c r="D4915">
        <v>0</v>
      </c>
      <c r="E4915">
        <v>0</v>
      </c>
      <c r="F4915">
        <v>0</v>
      </c>
      <c r="G4915">
        <v>44444444</v>
      </c>
      <c r="H4915">
        <v>0</v>
      </c>
      <c r="I4915">
        <v>0</v>
      </c>
      <c r="J4915">
        <v>0</v>
      </c>
      <c r="K4915">
        <v>0</v>
      </c>
      <c r="L4915">
        <v>0</v>
      </c>
      <c r="M4915">
        <v>0</v>
      </c>
    </row>
    <row r="4916" spans="2:13" x14ac:dyDescent="0.2">
      <c r="B4916">
        <v>0</v>
      </c>
      <c r="C4916">
        <v>0</v>
      </c>
      <c r="D4916">
        <v>0</v>
      </c>
      <c r="E4916">
        <v>0</v>
      </c>
      <c r="F4916">
        <v>0</v>
      </c>
      <c r="G4916">
        <v>44444444</v>
      </c>
      <c r="H4916">
        <v>0</v>
      </c>
      <c r="I4916">
        <v>0</v>
      </c>
      <c r="J4916">
        <v>0</v>
      </c>
      <c r="K4916">
        <v>0</v>
      </c>
      <c r="L4916">
        <v>0</v>
      </c>
      <c r="M4916">
        <v>0</v>
      </c>
    </row>
    <row r="4917" spans="2:13" x14ac:dyDescent="0.2">
      <c r="B4917">
        <v>0</v>
      </c>
      <c r="C4917">
        <v>0</v>
      </c>
      <c r="D4917">
        <v>0</v>
      </c>
      <c r="E4917">
        <v>0</v>
      </c>
      <c r="F4917">
        <v>0</v>
      </c>
      <c r="G4917">
        <v>44444444</v>
      </c>
      <c r="H4917">
        <v>0</v>
      </c>
      <c r="I4917">
        <v>0</v>
      </c>
      <c r="J4917">
        <v>0</v>
      </c>
      <c r="K4917">
        <v>0</v>
      </c>
      <c r="L4917">
        <v>0</v>
      </c>
      <c r="M4917">
        <v>0</v>
      </c>
    </row>
    <row r="4918" spans="2:13" x14ac:dyDescent="0.2">
      <c r="B4918">
        <v>0</v>
      </c>
      <c r="C4918">
        <v>0</v>
      </c>
      <c r="D4918">
        <v>0</v>
      </c>
      <c r="E4918">
        <v>0</v>
      </c>
      <c r="F4918">
        <v>0</v>
      </c>
      <c r="G4918">
        <v>44444444</v>
      </c>
      <c r="H4918">
        <v>0</v>
      </c>
      <c r="I4918">
        <v>0</v>
      </c>
      <c r="J4918">
        <v>0</v>
      </c>
      <c r="K4918">
        <v>0</v>
      </c>
      <c r="L4918">
        <v>0</v>
      </c>
      <c r="M4918">
        <v>0</v>
      </c>
    </row>
    <row r="4919" spans="2:13" x14ac:dyDescent="0.2">
      <c r="B4919">
        <v>0</v>
      </c>
      <c r="C4919">
        <v>0</v>
      </c>
      <c r="D4919">
        <v>0</v>
      </c>
      <c r="E4919">
        <v>0</v>
      </c>
      <c r="F4919">
        <v>0</v>
      </c>
      <c r="G4919">
        <v>44444444</v>
      </c>
      <c r="H4919">
        <v>0</v>
      </c>
      <c r="I4919">
        <v>0</v>
      </c>
      <c r="J4919">
        <v>0</v>
      </c>
      <c r="K4919">
        <v>0</v>
      </c>
      <c r="L4919">
        <v>0</v>
      </c>
      <c r="M4919">
        <v>0</v>
      </c>
    </row>
    <row r="4920" spans="2:13" x14ac:dyDescent="0.2">
      <c r="B4920">
        <v>0</v>
      </c>
      <c r="C4920">
        <v>0</v>
      </c>
      <c r="D4920">
        <v>0</v>
      </c>
      <c r="E4920">
        <v>0</v>
      </c>
      <c r="F4920">
        <v>0</v>
      </c>
      <c r="G4920">
        <v>44444444</v>
      </c>
      <c r="H4920">
        <v>0</v>
      </c>
      <c r="I4920">
        <v>0</v>
      </c>
      <c r="J4920">
        <v>0</v>
      </c>
      <c r="K4920">
        <v>0</v>
      </c>
      <c r="L4920">
        <v>0</v>
      </c>
      <c r="M4920">
        <v>0</v>
      </c>
    </row>
    <row r="4921" spans="2:13" x14ac:dyDescent="0.2">
      <c r="B4921">
        <v>0</v>
      </c>
      <c r="C4921">
        <v>0</v>
      </c>
      <c r="D4921">
        <v>0</v>
      </c>
      <c r="E4921">
        <v>0</v>
      </c>
      <c r="F4921">
        <v>0</v>
      </c>
      <c r="G4921">
        <v>44444444</v>
      </c>
      <c r="H4921">
        <v>0</v>
      </c>
      <c r="I4921">
        <v>0</v>
      </c>
      <c r="J4921">
        <v>0</v>
      </c>
      <c r="K4921">
        <v>0</v>
      </c>
      <c r="L4921">
        <v>0</v>
      </c>
      <c r="M4921">
        <v>0</v>
      </c>
    </row>
    <row r="4922" spans="2:13" x14ac:dyDescent="0.2">
      <c r="B4922">
        <v>0</v>
      </c>
      <c r="C4922">
        <v>0</v>
      </c>
      <c r="D4922">
        <v>0</v>
      </c>
      <c r="E4922">
        <v>0</v>
      </c>
      <c r="F4922">
        <v>0</v>
      </c>
      <c r="G4922">
        <v>44444444</v>
      </c>
      <c r="H4922">
        <v>0</v>
      </c>
      <c r="I4922">
        <v>0</v>
      </c>
      <c r="J4922">
        <v>0</v>
      </c>
      <c r="K4922">
        <v>0</v>
      </c>
      <c r="L4922">
        <v>0</v>
      </c>
      <c r="M4922">
        <v>0</v>
      </c>
    </row>
    <row r="4923" spans="2:13" x14ac:dyDescent="0.2">
      <c r="B4923">
        <v>0</v>
      </c>
      <c r="C4923">
        <v>0</v>
      </c>
      <c r="D4923">
        <v>0</v>
      </c>
      <c r="E4923">
        <v>0</v>
      </c>
      <c r="F4923">
        <v>0</v>
      </c>
      <c r="G4923">
        <v>44444444</v>
      </c>
      <c r="H4923">
        <v>0</v>
      </c>
      <c r="I4923">
        <v>0</v>
      </c>
      <c r="J4923">
        <v>0</v>
      </c>
      <c r="K4923">
        <v>0</v>
      </c>
      <c r="L4923">
        <v>0</v>
      </c>
      <c r="M4923">
        <v>0</v>
      </c>
    </row>
    <row r="4924" spans="2:13" x14ac:dyDescent="0.2">
      <c r="B4924">
        <v>0</v>
      </c>
      <c r="C4924">
        <v>0</v>
      </c>
      <c r="D4924">
        <v>0</v>
      </c>
      <c r="E4924">
        <v>0</v>
      </c>
      <c r="F4924">
        <v>0</v>
      </c>
      <c r="G4924">
        <v>44444444</v>
      </c>
      <c r="H4924">
        <v>0</v>
      </c>
      <c r="I4924">
        <v>0</v>
      </c>
      <c r="J4924">
        <v>0</v>
      </c>
      <c r="K4924">
        <v>0</v>
      </c>
      <c r="L4924">
        <v>0</v>
      </c>
      <c r="M4924">
        <v>0</v>
      </c>
    </row>
    <row r="4925" spans="2:13" x14ac:dyDescent="0.2">
      <c r="B4925">
        <v>0</v>
      </c>
      <c r="C4925">
        <v>0</v>
      </c>
      <c r="D4925">
        <v>0</v>
      </c>
      <c r="E4925">
        <v>0</v>
      </c>
      <c r="F4925">
        <v>0</v>
      </c>
      <c r="G4925">
        <v>44444444</v>
      </c>
      <c r="H4925">
        <v>0</v>
      </c>
      <c r="I4925">
        <v>0</v>
      </c>
      <c r="J4925">
        <v>0</v>
      </c>
      <c r="K4925">
        <v>0</v>
      </c>
      <c r="L4925">
        <v>0</v>
      </c>
      <c r="M4925">
        <v>0</v>
      </c>
    </row>
    <row r="4926" spans="2:13" x14ac:dyDescent="0.2">
      <c r="B4926">
        <v>0</v>
      </c>
      <c r="C4926">
        <v>0</v>
      </c>
      <c r="D4926">
        <v>0</v>
      </c>
      <c r="E4926">
        <v>0</v>
      </c>
      <c r="F4926">
        <v>0</v>
      </c>
      <c r="G4926">
        <v>44444444</v>
      </c>
      <c r="H4926">
        <v>0</v>
      </c>
      <c r="I4926">
        <v>0</v>
      </c>
      <c r="J4926">
        <v>0</v>
      </c>
      <c r="K4926">
        <v>0</v>
      </c>
      <c r="L4926">
        <v>0</v>
      </c>
      <c r="M4926">
        <v>0</v>
      </c>
    </row>
    <row r="4927" spans="2:13" x14ac:dyDescent="0.2">
      <c r="B4927">
        <v>0</v>
      </c>
      <c r="C4927">
        <v>0</v>
      </c>
      <c r="D4927">
        <v>0</v>
      </c>
      <c r="E4927">
        <v>0</v>
      </c>
      <c r="F4927">
        <v>0</v>
      </c>
      <c r="G4927">
        <v>44444444</v>
      </c>
      <c r="H4927">
        <v>0</v>
      </c>
      <c r="I4927">
        <v>0</v>
      </c>
      <c r="J4927">
        <v>0</v>
      </c>
      <c r="K4927">
        <v>0</v>
      </c>
      <c r="L4927">
        <v>0</v>
      </c>
      <c r="M4927">
        <v>0</v>
      </c>
    </row>
    <row r="4928" spans="2:13" x14ac:dyDescent="0.2">
      <c r="B4928">
        <v>0</v>
      </c>
      <c r="C4928">
        <v>0</v>
      </c>
      <c r="D4928">
        <v>0</v>
      </c>
      <c r="E4928">
        <v>0</v>
      </c>
      <c r="F4928">
        <v>0</v>
      </c>
      <c r="G4928">
        <v>44444444</v>
      </c>
      <c r="H4928">
        <v>0</v>
      </c>
      <c r="I4928">
        <v>0</v>
      </c>
      <c r="J4928">
        <v>0</v>
      </c>
      <c r="K4928">
        <v>0</v>
      </c>
      <c r="L4928">
        <v>0</v>
      </c>
      <c r="M4928">
        <v>0</v>
      </c>
    </row>
    <row r="4929" spans="2:13" x14ac:dyDescent="0.2">
      <c r="B4929">
        <v>0</v>
      </c>
      <c r="C4929">
        <v>0</v>
      </c>
      <c r="D4929">
        <v>0</v>
      </c>
      <c r="E4929">
        <v>0</v>
      </c>
      <c r="F4929">
        <v>0</v>
      </c>
      <c r="G4929">
        <v>44444444</v>
      </c>
      <c r="H4929">
        <v>0</v>
      </c>
      <c r="I4929">
        <v>0</v>
      </c>
      <c r="J4929">
        <v>0</v>
      </c>
      <c r="K4929">
        <v>0</v>
      </c>
      <c r="L4929">
        <v>0</v>
      </c>
      <c r="M4929">
        <v>0</v>
      </c>
    </row>
    <row r="4930" spans="2:13" x14ac:dyDescent="0.2">
      <c r="B4930">
        <v>0</v>
      </c>
      <c r="C4930">
        <v>0</v>
      </c>
      <c r="D4930">
        <v>0</v>
      </c>
      <c r="E4930">
        <v>0</v>
      </c>
      <c r="F4930">
        <v>0</v>
      </c>
      <c r="G4930">
        <v>44444444</v>
      </c>
      <c r="H4930">
        <v>0</v>
      </c>
      <c r="I4930">
        <v>0</v>
      </c>
      <c r="J4930">
        <v>0</v>
      </c>
      <c r="K4930">
        <v>0</v>
      </c>
      <c r="L4930">
        <v>0</v>
      </c>
      <c r="M4930">
        <v>0</v>
      </c>
    </row>
    <row r="4931" spans="2:13" x14ac:dyDescent="0.2">
      <c r="B4931">
        <v>0</v>
      </c>
      <c r="C4931">
        <v>0</v>
      </c>
      <c r="D4931">
        <v>0</v>
      </c>
      <c r="E4931">
        <v>0</v>
      </c>
      <c r="F4931">
        <v>0</v>
      </c>
      <c r="G4931">
        <v>44444444</v>
      </c>
      <c r="H4931">
        <v>0</v>
      </c>
      <c r="I4931">
        <v>0</v>
      </c>
      <c r="J4931">
        <v>0</v>
      </c>
      <c r="K4931">
        <v>0</v>
      </c>
      <c r="L4931">
        <v>0</v>
      </c>
      <c r="M4931">
        <v>0</v>
      </c>
    </row>
    <row r="4932" spans="2:13" x14ac:dyDescent="0.2">
      <c r="B4932">
        <v>0</v>
      </c>
      <c r="C4932">
        <v>0</v>
      </c>
      <c r="D4932">
        <v>0</v>
      </c>
      <c r="E4932">
        <v>0</v>
      </c>
      <c r="F4932">
        <v>0</v>
      </c>
      <c r="G4932">
        <v>44444444</v>
      </c>
      <c r="H4932">
        <v>0</v>
      </c>
      <c r="I4932">
        <v>0</v>
      </c>
      <c r="J4932">
        <v>0</v>
      </c>
      <c r="K4932">
        <v>0</v>
      </c>
      <c r="L4932">
        <v>0</v>
      </c>
      <c r="M4932">
        <v>0</v>
      </c>
    </row>
    <row r="4933" spans="2:13" x14ac:dyDescent="0.2">
      <c r="B4933">
        <v>0</v>
      </c>
      <c r="C4933">
        <v>0</v>
      </c>
      <c r="D4933">
        <v>0</v>
      </c>
      <c r="E4933">
        <v>0</v>
      </c>
      <c r="F4933">
        <v>0</v>
      </c>
      <c r="G4933">
        <v>44444444</v>
      </c>
      <c r="H4933">
        <v>0</v>
      </c>
      <c r="I4933">
        <v>0</v>
      </c>
      <c r="J4933">
        <v>0</v>
      </c>
      <c r="K4933">
        <v>0</v>
      </c>
      <c r="L4933">
        <v>0</v>
      </c>
      <c r="M4933">
        <v>0</v>
      </c>
    </row>
    <row r="4934" spans="2:13" x14ac:dyDescent="0.2">
      <c r="B4934">
        <v>0</v>
      </c>
      <c r="C4934">
        <v>0</v>
      </c>
      <c r="D4934">
        <v>0</v>
      </c>
      <c r="E4934">
        <v>0</v>
      </c>
      <c r="F4934">
        <v>0</v>
      </c>
      <c r="G4934">
        <v>44444444</v>
      </c>
      <c r="H4934">
        <v>0</v>
      </c>
      <c r="I4934">
        <v>0</v>
      </c>
      <c r="J4934">
        <v>0</v>
      </c>
      <c r="K4934">
        <v>0</v>
      </c>
      <c r="L4934">
        <v>0</v>
      </c>
      <c r="M4934">
        <v>0</v>
      </c>
    </row>
    <row r="4935" spans="2:13" x14ac:dyDescent="0.2">
      <c r="B4935">
        <v>0</v>
      </c>
      <c r="C4935">
        <v>0</v>
      </c>
      <c r="D4935">
        <v>0</v>
      </c>
      <c r="E4935">
        <v>0</v>
      </c>
      <c r="F4935">
        <v>0</v>
      </c>
      <c r="G4935">
        <v>44444444</v>
      </c>
      <c r="H4935">
        <v>0</v>
      </c>
      <c r="I4935">
        <v>0</v>
      </c>
      <c r="J4935">
        <v>0</v>
      </c>
      <c r="K4935">
        <v>0</v>
      </c>
      <c r="L4935">
        <v>0</v>
      </c>
      <c r="M4935">
        <v>0</v>
      </c>
    </row>
    <row r="4936" spans="2:13" x14ac:dyDescent="0.2">
      <c r="B4936">
        <v>0</v>
      </c>
      <c r="C4936">
        <v>0</v>
      </c>
      <c r="D4936">
        <v>0</v>
      </c>
      <c r="E4936">
        <v>0</v>
      </c>
      <c r="F4936">
        <v>0</v>
      </c>
      <c r="G4936">
        <v>44444444</v>
      </c>
      <c r="H4936">
        <v>0</v>
      </c>
      <c r="I4936">
        <v>0</v>
      </c>
      <c r="J4936">
        <v>0</v>
      </c>
      <c r="K4936">
        <v>0</v>
      </c>
      <c r="L4936">
        <v>0</v>
      </c>
      <c r="M4936">
        <v>0</v>
      </c>
    </row>
    <row r="4937" spans="2:13" x14ac:dyDescent="0.2">
      <c r="B4937">
        <v>0</v>
      </c>
      <c r="C4937">
        <v>0</v>
      </c>
      <c r="D4937">
        <v>0</v>
      </c>
      <c r="E4937">
        <v>0</v>
      </c>
      <c r="F4937">
        <v>0</v>
      </c>
      <c r="G4937">
        <v>44444444</v>
      </c>
      <c r="H4937">
        <v>0</v>
      </c>
      <c r="I4937">
        <v>0</v>
      </c>
      <c r="J4937">
        <v>0</v>
      </c>
      <c r="K4937">
        <v>0</v>
      </c>
      <c r="L4937">
        <v>0</v>
      </c>
      <c r="M4937">
        <v>0</v>
      </c>
    </row>
    <row r="4938" spans="2:13" x14ac:dyDescent="0.2">
      <c r="B4938">
        <v>0</v>
      </c>
      <c r="C4938">
        <v>0</v>
      </c>
      <c r="D4938">
        <v>0</v>
      </c>
      <c r="E4938">
        <v>0</v>
      </c>
      <c r="F4938">
        <v>0</v>
      </c>
      <c r="G4938">
        <v>44444444</v>
      </c>
      <c r="H4938">
        <v>0</v>
      </c>
      <c r="I4938">
        <v>0</v>
      </c>
      <c r="J4938">
        <v>0</v>
      </c>
      <c r="K4938">
        <v>0</v>
      </c>
      <c r="L4938">
        <v>0</v>
      </c>
      <c r="M4938">
        <v>0</v>
      </c>
    </row>
    <row r="4939" spans="2:13" x14ac:dyDescent="0.2">
      <c r="B4939">
        <v>0</v>
      </c>
      <c r="C4939">
        <v>0</v>
      </c>
      <c r="D4939">
        <v>0</v>
      </c>
      <c r="E4939">
        <v>0</v>
      </c>
      <c r="F4939">
        <v>0</v>
      </c>
      <c r="G4939">
        <v>44444444</v>
      </c>
      <c r="H4939">
        <v>0</v>
      </c>
      <c r="I4939">
        <v>0</v>
      </c>
      <c r="J4939">
        <v>0</v>
      </c>
      <c r="K4939">
        <v>0</v>
      </c>
      <c r="L4939">
        <v>0</v>
      </c>
      <c r="M4939">
        <v>0</v>
      </c>
    </row>
    <row r="4940" spans="2:13" x14ac:dyDescent="0.2">
      <c r="B4940">
        <v>0</v>
      </c>
      <c r="C4940">
        <v>0</v>
      </c>
      <c r="D4940">
        <v>0</v>
      </c>
      <c r="E4940">
        <v>0</v>
      </c>
      <c r="F4940">
        <v>0</v>
      </c>
      <c r="G4940">
        <v>44444444</v>
      </c>
      <c r="H4940">
        <v>0</v>
      </c>
      <c r="I4940">
        <v>0</v>
      </c>
      <c r="J4940">
        <v>0</v>
      </c>
      <c r="K4940">
        <v>0</v>
      </c>
      <c r="L4940">
        <v>0</v>
      </c>
      <c r="M4940">
        <v>0</v>
      </c>
    </row>
    <row r="4941" spans="2:13" x14ac:dyDescent="0.2">
      <c r="B4941">
        <v>0</v>
      </c>
      <c r="C4941">
        <v>0</v>
      </c>
      <c r="D4941">
        <v>0</v>
      </c>
      <c r="E4941">
        <v>0</v>
      </c>
      <c r="F4941">
        <v>0</v>
      </c>
      <c r="G4941">
        <v>44444444</v>
      </c>
      <c r="H4941">
        <v>0</v>
      </c>
      <c r="I4941">
        <v>0</v>
      </c>
      <c r="J4941">
        <v>0</v>
      </c>
      <c r="K4941">
        <v>0</v>
      </c>
      <c r="L4941">
        <v>0</v>
      </c>
      <c r="M4941">
        <v>0</v>
      </c>
    </row>
    <row r="4942" spans="2:13" x14ac:dyDescent="0.2">
      <c r="B4942">
        <v>0</v>
      </c>
      <c r="C4942">
        <v>0</v>
      </c>
      <c r="D4942">
        <v>0</v>
      </c>
      <c r="E4942">
        <v>0</v>
      </c>
      <c r="F4942">
        <v>0</v>
      </c>
      <c r="G4942">
        <v>44444444</v>
      </c>
      <c r="H4942">
        <v>0</v>
      </c>
      <c r="I4942">
        <v>0</v>
      </c>
      <c r="J4942">
        <v>0</v>
      </c>
      <c r="K4942">
        <v>0</v>
      </c>
      <c r="L4942">
        <v>0</v>
      </c>
      <c r="M4942">
        <v>0</v>
      </c>
    </row>
    <row r="4943" spans="2:13" x14ac:dyDescent="0.2">
      <c r="B4943">
        <v>0</v>
      </c>
      <c r="C4943">
        <v>0</v>
      </c>
      <c r="D4943">
        <v>0</v>
      </c>
      <c r="E4943">
        <v>0</v>
      </c>
      <c r="F4943">
        <v>0</v>
      </c>
      <c r="G4943">
        <v>44444444</v>
      </c>
      <c r="H4943">
        <v>0</v>
      </c>
      <c r="I4943">
        <v>0</v>
      </c>
      <c r="J4943">
        <v>0</v>
      </c>
      <c r="K4943">
        <v>0</v>
      </c>
      <c r="L4943">
        <v>0</v>
      </c>
      <c r="M4943">
        <v>0</v>
      </c>
    </row>
    <row r="4944" spans="2:13" x14ac:dyDescent="0.2">
      <c r="B4944">
        <v>0</v>
      </c>
      <c r="C4944">
        <v>0</v>
      </c>
      <c r="D4944">
        <v>0</v>
      </c>
      <c r="E4944">
        <v>0</v>
      </c>
      <c r="F4944">
        <v>0</v>
      </c>
      <c r="G4944">
        <v>44444444</v>
      </c>
      <c r="H4944">
        <v>0</v>
      </c>
      <c r="I4944">
        <v>0</v>
      </c>
      <c r="J4944">
        <v>0</v>
      </c>
      <c r="K4944">
        <v>0</v>
      </c>
      <c r="L4944">
        <v>0</v>
      </c>
      <c r="M4944">
        <v>0</v>
      </c>
    </row>
    <row r="4945" spans="2:13" x14ac:dyDescent="0.2">
      <c r="B4945">
        <v>0</v>
      </c>
      <c r="C4945">
        <v>0</v>
      </c>
      <c r="D4945">
        <v>0</v>
      </c>
      <c r="E4945">
        <v>0</v>
      </c>
      <c r="F4945">
        <v>0</v>
      </c>
      <c r="G4945">
        <v>44444444</v>
      </c>
      <c r="H4945">
        <v>0</v>
      </c>
      <c r="I4945">
        <v>0</v>
      </c>
      <c r="J4945">
        <v>0</v>
      </c>
      <c r="K4945">
        <v>0</v>
      </c>
      <c r="L4945">
        <v>0</v>
      </c>
      <c r="M4945">
        <v>0</v>
      </c>
    </row>
    <row r="4946" spans="2:13" x14ac:dyDescent="0.2">
      <c r="B4946">
        <v>0</v>
      </c>
      <c r="C4946">
        <v>0</v>
      </c>
      <c r="D4946">
        <v>0</v>
      </c>
      <c r="E4946">
        <v>0</v>
      </c>
      <c r="F4946">
        <v>0</v>
      </c>
      <c r="G4946">
        <v>44444444</v>
      </c>
      <c r="H4946">
        <v>0</v>
      </c>
      <c r="I4946">
        <v>0</v>
      </c>
      <c r="J4946">
        <v>0</v>
      </c>
      <c r="K4946">
        <v>0</v>
      </c>
      <c r="L4946">
        <v>0</v>
      </c>
      <c r="M4946">
        <v>0</v>
      </c>
    </row>
    <row r="4947" spans="2:13" x14ac:dyDescent="0.2">
      <c r="B4947">
        <v>0</v>
      </c>
      <c r="C4947">
        <v>0</v>
      </c>
      <c r="D4947">
        <v>0</v>
      </c>
      <c r="E4947">
        <v>0</v>
      </c>
      <c r="F4947">
        <v>0</v>
      </c>
      <c r="G4947">
        <v>44444444</v>
      </c>
      <c r="H4947">
        <v>0</v>
      </c>
      <c r="I4947">
        <v>0</v>
      </c>
      <c r="J4947">
        <v>0</v>
      </c>
      <c r="K4947">
        <v>0</v>
      </c>
      <c r="L4947">
        <v>0</v>
      </c>
      <c r="M4947">
        <v>0</v>
      </c>
    </row>
    <row r="4948" spans="2:13" x14ac:dyDescent="0.2">
      <c r="B4948">
        <v>0</v>
      </c>
      <c r="C4948">
        <v>0</v>
      </c>
      <c r="D4948">
        <v>0</v>
      </c>
      <c r="E4948">
        <v>0</v>
      </c>
      <c r="F4948">
        <v>0</v>
      </c>
      <c r="G4948">
        <v>44444444</v>
      </c>
      <c r="H4948">
        <v>0</v>
      </c>
      <c r="I4948">
        <v>0</v>
      </c>
      <c r="J4948">
        <v>0</v>
      </c>
      <c r="K4948">
        <v>0</v>
      </c>
      <c r="L4948">
        <v>0</v>
      </c>
      <c r="M4948">
        <v>0</v>
      </c>
    </row>
    <row r="4949" spans="2:13" x14ac:dyDescent="0.2">
      <c r="B4949">
        <v>0</v>
      </c>
      <c r="C4949">
        <v>0</v>
      </c>
      <c r="D4949">
        <v>0</v>
      </c>
      <c r="E4949">
        <v>0</v>
      </c>
      <c r="F4949">
        <v>0</v>
      </c>
      <c r="G4949">
        <v>44444444</v>
      </c>
      <c r="H4949">
        <v>0</v>
      </c>
      <c r="I4949">
        <v>0</v>
      </c>
      <c r="J4949">
        <v>0</v>
      </c>
      <c r="K4949">
        <v>0</v>
      </c>
      <c r="L4949">
        <v>0</v>
      </c>
      <c r="M4949">
        <v>0</v>
      </c>
    </row>
    <row r="4950" spans="2:13" x14ac:dyDescent="0.2">
      <c r="B4950">
        <v>0</v>
      </c>
      <c r="C4950">
        <v>0</v>
      </c>
      <c r="D4950">
        <v>0</v>
      </c>
      <c r="E4950">
        <v>0</v>
      </c>
      <c r="F4950">
        <v>0</v>
      </c>
      <c r="G4950">
        <v>44444444</v>
      </c>
      <c r="H4950">
        <v>0</v>
      </c>
      <c r="I4950">
        <v>0</v>
      </c>
      <c r="J4950">
        <v>0</v>
      </c>
      <c r="K4950">
        <v>0</v>
      </c>
      <c r="L4950">
        <v>0</v>
      </c>
      <c r="M4950">
        <v>0</v>
      </c>
    </row>
    <row r="4951" spans="2:13" x14ac:dyDescent="0.2">
      <c r="B4951">
        <v>0</v>
      </c>
      <c r="C4951">
        <v>0</v>
      </c>
      <c r="D4951">
        <v>0</v>
      </c>
      <c r="E4951">
        <v>0</v>
      </c>
      <c r="F4951">
        <v>0</v>
      </c>
      <c r="G4951">
        <v>44444444</v>
      </c>
      <c r="H4951">
        <v>0</v>
      </c>
      <c r="I4951">
        <v>0</v>
      </c>
      <c r="J4951">
        <v>0</v>
      </c>
      <c r="K4951">
        <v>0</v>
      </c>
      <c r="L4951">
        <v>0</v>
      </c>
      <c r="M4951">
        <v>0</v>
      </c>
    </row>
    <row r="4952" spans="2:13" x14ac:dyDescent="0.2">
      <c r="B4952">
        <v>0</v>
      </c>
      <c r="C4952">
        <v>0</v>
      </c>
      <c r="D4952">
        <v>0</v>
      </c>
      <c r="E4952">
        <v>0</v>
      </c>
      <c r="F4952">
        <v>0</v>
      </c>
      <c r="G4952">
        <v>44444444</v>
      </c>
      <c r="H4952">
        <v>0</v>
      </c>
      <c r="I4952">
        <v>0</v>
      </c>
      <c r="J4952">
        <v>0</v>
      </c>
      <c r="K4952">
        <v>0</v>
      </c>
      <c r="L4952">
        <v>0</v>
      </c>
      <c r="M4952">
        <v>0</v>
      </c>
    </row>
    <row r="4953" spans="2:13" x14ac:dyDescent="0.2">
      <c r="B4953">
        <v>0</v>
      </c>
      <c r="C4953">
        <v>0</v>
      </c>
      <c r="D4953">
        <v>0</v>
      </c>
      <c r="E4953">
        <v>0</v>
      </c>
      <c r="F4953">
        <v>0</v>
      </c>
      <c r="G4953">
        <v>44444444</v>
      </c>
      <c r="H4953">
        <v>0</v>
      </c>
      <c r="I4953">
        <v>0</v>
      </c>
      <c r="J4953">
        <v>0</v>
      </c>
      <c r="K4953">
        <v>0</v>
      </c>
      <c r="L4953">
        <v>0</v>
      </c>
      <c r="M4953">
        <v>0</v>
      </c>
    </row>
    <row r="4954" spans="2:13" x14ac:dyDescent="0.2">
      <c r="B4954">
        <v>0</v>
      </c>
      <c r="C4954">
        <v>0</v>
      </c>
      <c r="D4954">
        <v>0</v>
      </c>
      <c r="E4954">
        <v>0</v>
      </c>
      <c r="F4954">
        <v>0</v>
      </c>
      <c r="G4954">
        <v>44444444</v>
      </c>
      <c r="H4954">
        <v>0</v>
      </c>
      <c r="I4954">
        <v>0</v>
      </c>
      <c r="J4954">
        <v>0</v>
      </c>
      <c r="K4954">
        <v>0</v>
      </c>
      <c r="L4954">
        <v>0</v>
      </c>
      <c r="M4954">
        <v>0</v>
      </c>
    </row>
    <row r="4955" spans="2:13" x14ac:dyDescent="0.2">
      <c r="B4955">
        <v>0</v>
      </c>
      <c r="C4955">
        <v>0</v>
      </c>
      <c r="D4955">
        <v>0</v>
      </c>
      <c r="E4955">
        <v>0</v>
      </c>
      <c r="F4955">
        <v>0</v>
      </c>
      <c r="G4955">
        <v>44444444</v>
      </c>
      <c r="H4955">
        <v>0</v>
      </c>
      <c r="I4955">
        <v>0</v>
      </c>
      <c r="J4955">
        <v>0</v>
      </c>
      <c r="K4955">
        <v>0</v>
      </c>
      <c r="L4955">
        <v>0</v>
      </c>
      <c r="M4955">
        <v>0</v>
      </c>
    </row>
    <row r="4956" spans="2:13" x14ac:dyDescent="0.2">
      <c r="B4956">
        <v>0</v>
      </c>
      <c r="C4956">
        <v>0</v>
      </c>
      <c r="D4956">
        <v>0</v>
      </c>
      <c r="E4956">
        <v>0</v>
      </c>
      <c r="F4956">
        <v>0</v>
      </c>
      <c r="G4956">
        <v>44444444</v>
      </c>
      <c r="H4956">
        <v>0</v>
      </c>
      <c r="I4956">
        <v>0</v>
      </c>
      <c r="J4956">
        <v>0</v>
      </c>
      <c r="K4956">
        <v>0</v>
      </c>
      <c r="L4956">
        <v>0</v>
      </c>
      <c r="M4956">
        <v>0</v>
      </c>
    </row>
    <row r="4957" spans="2:13" x14ac:dyDescent="0.2">
      <c r="B4957">
        <v>0</v>
      </c>
      <c r="C4957">
        <v>0</v>
      </c>
      <c r="D4957">
        <v>0</v>
      </c>
      <c r="E4957">
        <v>0</v>
      </c>
      <c r="F4957">
        <v>0</v>
      </c>
      <c r="G4957">
        <v>44444444</v>
      </c>
      <c r="H4957">
        <v>0</v>
      </c>
      <c r="I4957">
        <v>0</v>
      </c>
      <c r="J4957">
        <v>0</v>
      </c>
      <c r="K4957">
        <v>0</v>
      </c>
      <c r="L4957">
        <v>0</v>
      </c>
      <c r="M4957">
        <v>0</v>
      </c>
    </row>
    <row r="4958" spans="2:13" x14ac:dyDescent="0.2">
      <c r="B4958">
        <v>0</v>
      </c>
      <c r="C4958">
        <v>0</v>
      </c>
      <c r="D4958">
        <v>0</v>
      </c>
      <c r="E4958">
        <v>0</v>
      </c>
      <c r="F4958">
        <v>0</v>
      </c>
      <c r="G4958">
        <v>44444444</v>
      </c>
      <c r="H4958">
        <v>0</v>
      </c>
      <c r="I4958">
        <v>0</v>
      </c>
      <c r="J4958">
        <v>0</v>
      </c>
      <c r="K4958">
        <v>0</v>
      </c>
      <c r="L4958">
        <v>0</v>
      </c>
      <c r="M4958">
        <v>0</v>
      </c>
    </row>
    <row r="4959" spans="2:13" x14ac:dyDescent="0.2">
      <c r="B4959">
        <v>0</v>
      </c>
      <c r="C4959">
        <v>0</v>
      </c>
      <c r="D4959">
        <v>0</v>
      </c>
      <c r="E4959">
        <v>0</v>
      </c>
      <c r="F4959">
        <v>0</v>
      </c>
      <c r="G4959">
        <v>44444444</v>
      </c>
      <c r="H4959">
        <v>0</v>
      </c>
      <c r="I4959">
        <v>0</v>
      </c>
      <c r="J4959">
        <v>0</v>
      </c>
      <c r="K4959">
        <v>0</v>
      </c>
      <c r="L4959">
        <v>0</v>
      </c>
      <c r="M4959">
        <v>0</v>
      </c>
    </row>
    <row r="4960" spans="2:13" x14ac:dyDescent="0.2">
      <c r="B4960">
        <v>0</v>
      </c>
      <c r="C4960">
        <v>0</v>
      </c>
      <c r="D4960">
        <v>0</v>
      </c>
      <c r="E4960">
        <v>0</v>
      </c>
      <c r="F4960">
        <v>0</v>
      </c>
      <c r="G4960">
        <v>44444444</v>
      </c>
      <c r="H4960">
        <v>0</v>
      </c>
      <c r="I4960">
        <v>0</v>
      </c>
      <c r="J4960">
        <v>0</v>
      </c>
      <c r="K4960">
        <v>0</v>
      </c>
      <c r="L4960">
        <v>0</v>
      </c>
      <c r="M4960">
        <v>0</v>
      </c>
    </row>
    <row r="4961" spans="2:13" x14ac:dyDescent="0.2">
      <c r="B4961">
        <v>0</v>
      </c>
      <c r="C4961">
        <v>0</v>
      </c>
      <c r="D4961">
        <v>0</v>
      </c>
      <c r="E4961">
        <v>0</v>
      </c>
      <c r="F4961">
        <v>0</v>
      </c>
      <c r="G4961">
        <v>44444444</v>
      </c>
      <c r="H4961">
        <v>0</v>
      </c>
      <c r="I4961">
        <v>0</v>
      </c>
      <c r="J4961">
        <v>0</v>
      </c>
      <c r="K4961">
        <v>0</v>
      </c>
      <c r="L4961">
        <v>0</v>
      </c>
      <c r="M4961">
        <v>0</v>
      </c>
    </row>
    <row r="4962" spans="2:13" x14ac:dyDescent="0.2">
      <c r="B4962">
        <v>0</v>
      </c>
      <c r="C4962">
        <v>0</v>
      </c>
      <c r="D4962">
        <v>0</v>
      </c>
      <c r="E4962">
        <v>0</v>
      </c>
      <c r="F4962">
        <v>0</v>
      </c>
      <c r="G4962">
        <v>44444444</v>
      </c>
      <c r="H4962">
        <v>0</v>
      </c>
      <c r="I4962">
        <v>0</v>
      </c>
      <c r="J4962">
        <v>0</v>
      </c>
      <c r="K4962">
        <v>0</v>
      </c>
      <c r="L4962">
        <v>0</v>
      </c>
      <c r="M4962">
        <v>0</v>
      </c>
    </row>
    <row r="4963" spans="2:13" x14ac:dyDescent="0.2">
      <c r="B4963">
        <v>0</v>
      </c>
      <c r="C4963">
        <v>0</v>
      </c>
      <c r="D4963">
        <v>0</v>
      </c>
      <c r="E4963">
        <v>0</v>
      </c>
      <c r="F4963">
        <v>0</v>
      </c>
      <c r="G4963">
        <v>44444444</v>
      </c>
      <c r="H4963">
        <v>0</v>
      </c>
      <c r="I4963">
        <v>0</v>
      </c>
      <c r="J4963">
        <v>0</v>
      </c>
      <c r="K4963">
        <v>0</v>
      </c>
      <c r="L4963">
        <v>0</v>
      </c>
      <c r="M4963">
        <v>0</v>
      </c>
    </row>
    <row r="4964" spans="2:13" x14ac:dyDescent="0.2">
      <c r="B4964">
        <v>0</v>
      </c>
      <c r="C4964">
        <v>0</v>
      </c>
      <c r="D4964">
        <v>0</v>
      </c>
      <c r="E4964">
        <v>0</v>
      </c>
      <c r="F4964">
        <v>0</v>
      </c>
      <c r="G4964">
        <v>44444444</v>
      </c>
      <c r="H4964">
        <v>0</v>
      </c>
      <c r="I4964">
        <v>0</v>
      </c>
      <c r="J4964">
        <v>0</v>
      </c>
      <c r="K4964">
        <v>0</v>
      </c>
      <c r="L4964">
        <v>0</v>
      </c>
      <c r="M4964">
        <v>0</v>
      </c>
    </row>
    <row r="4965" spans="2:13" x14ac:dyDescent="0.2">
      <c r="B4965">
        <v>0</v>
      </c>
      <c r="C4965">
        <v>0</v>
      </c>
      <c r="D4965">
        <v>0</v>
      </c>
      <c r="E4965">
        <v>0</v>
      </c>
      <c r="F4965">
        <v>0</v>
      </c>
      <c r="G4965">
        <v>44444444</v>
      </c>
      <c r="H4965">
        <v>0</v>
      </c>
      <c r="I4965">
        <v>0</v>
      </c>
      <c r="J4965">
        <v>0</v>
      </c>
      <c r="K4965">
        <v>0</v>
      </c>
      <c r="L4965">
        <v>0</v>
      </c>
      <c r="M4965">
        <v>0</v>
      </c>
    </row>
    <row r="4966" spans="2:13" x14ac:dyDescent="0.2">
      <c r="B4966">
        <v>0</v>
      </c>
      <c r="C4966">
        <v>0</v>
      </c>
      <c r="D4966">
        <v>0</v>
      </c>
      <c r="E4966">
        <v>0</v>
      </c>
      <c r="F4966">
        <v>0</v>
      </c>
      <c r="G4966">
        <v>44444444</v>
      </c>
      <c r="H4966">
        <v>0</v>
      </c>
      <c r="I4966">
        <v>0</v>
      </c>
      <c r="J4966">
        <v>0</v>
      </c>
      <c r="K4966">
        <v>0</v>
      </c>
      <c r="L4966">
        <v>0</v>
      </c>
      <c r="M4966">
        <v>0</v>
      </c>
    </row>
    <row r="4967" spans="2:13" x14ac:dyDescent="0.2">
      <c r="B4967">
        <v>0</v>
      </c>
      <c r="C4967">
        <v>0</v>
      </c>
      <c r="D4967">
        <v>0</v>
      </c>
      <c r="E4967">
        <v>0</v>
      </c>
      <c r="F4967">
        <v>0</v>
      </c>
      <c r="G4967">
        <v>44444444</v>
      </c>
      <c r="H4967">
        <v>0</v>
      </c>
      <c r="I4967">
        <v>0</v>
      </c>
      <c r="J4967">
        <v>0</v>
      </c>
      <c r="K4967">
        <v>0</v>
      </c>
      <c r="L4967">
        <v>0</v>
      </c>
      <c r="M4967">
        <v>0</v>
      </c>
    </row>
    <row r="4968" spans="2:13" x14ac:dyDescent="0.2">
      <c r="B4968">
        <v>0</v>
      </c>
      <c r="C4968">
        <v>0</v>
      </c>
      <c r="D4968">
        <v>0</v>
      </c>
      <c r="E4968">
        <v>0</v>
      </c>
      <c r="F4968">
        <v>0</v>
      </c>
      <c r="G4968">
        <v>44444444</v>
      </c>
      <c r="H4968">
        <v>0</v>
      </c>
      <c r="I4968">
        <v>0</v>
      </c>
      <c r="J4968">
        <v>0</v>
      </c>
      <c r="K4968">
        <v>0</v>
      </c>
      <c r="L4968">
        <v>0</v>
      </c>
      <c r="M4968">
        <v>0</v>
      </c>
    </row>
    <row r="4969" spans="2:13" x14ac:dyDescent="0.2">
      <c r="B4969">
        <v>0</v>
      </c>
      <c r="C4969">
        <v>0</v>
      </c>
      <c r="D4969">
        <v>0</v>
      </c>
      <c r="E4969">
        <v>0</v>
      </c>
      <c r="F4969">
        <v>0</v>
      </c>
      <c r="G4969">
        <v>44444444</v>
      </c>
      <c r="H4969">
        <v>0</v>
      </c>
      <c r="I4969">
        <v>0</v>
      </c>
      <c r="J4969">
        <v>0</v>
      </c>
      <c r="K4969">
        <v>0</v>
      </c>
      <c r="L4969">
        <v>0</v>
      </c>
      <c r="M4969">
        <v>0</v>
      </c>
    </row>
    <row r="4970" spans="2:13" x14ac:dyDescent="0.2">
      <c r="B4970">
        <v>0</v>
      </c>
      <c r="C4970">
        <v>0</v>
      </c>
      <c r="D4970">
        <v>0</v>
      </c>
      <c r="E4970">
        <v>0</v>
      </c>
      <c r="F4970">
        <v>0</v>
      </c>
      <c r="G4970">
        <v>44444444</v>
      </c>
      <c r="H4970">
        <v>0</v>
      </c>
      <c r="I4970">
        <v>0</v>
      </c>
      <c r="J4970">
        <v>0</v>
      </c>
      <c r="K4970">
        <v>0</v>
      </c>
      <c r="L4970">
        <v>0</v>
      </c>
      <c r="M4970">
        <v>0</v>
      </c>
    </row>
    <row r="4971" spans="2:13" x14ac:dyDescent="0.2">
      <c r="B4971">
        <v>0</v>
      </c>
      <c r="C4971">
        <v>0</v>
      </c>
      <c r="D4971">
        <v>0</v>
      </c>
      <c r="E4971">
        <v>0</v>
      </c>
      <c r="F4971">
        <v>0</v>
      </c>
      <c r="G4971">
        <v>44444444</v>
      </c>
      <c r="H4971">
        <v>0</v>
      </c>
      <c r="I4971">
        <v>0</v>
      </c>
      <c r="J4971">
        <v>0</v>
      </c>
      <c r="K4971">
        <v>0</v>
      </c>
      <c r="L4971">
        <v>0</v>
      </c>
      <c r="M4971">
        <v>0</v>
      </c>
    </row>
    <row r="4972" spans="2:13" x14ac:dyDescent="0.2">
      <c r="B4972">
        <v>0</v>
      </c>
      <c r="C4972">
        <v>0</v>
      </c>
      <c r="D4972">
        <v>0</v>
      </c>
      <c r="E4972">
        <v>0</v>
      </c>
      <c r="F4972">
        <v>0</v>
      </c>
      <c r="G4972">
        <v>44444444</v>
      </c>
      <c r="H4972">
        <v>0</v>
      </c>
      <c r="I4972">
        <v>0</v>
      </c>
      <c r="J4972">
        <v>0</v>
      </c>
      <c r="K4972">
        <v>0</v>
      </c>
      <c r="L4972">
        <v>0</v>
      </c>
      <c r="M4972">
        <v>0</v>
      </c>
    </row>
    <row r="4973" spans="2:13" x14ac:dyDescent="0.2">
      <c r="B4973">
        <v>0</v>
      </c>
      <c r="C4973">
        <v>0</v>
      </c>
      <c r="D4973">
        <v>0</v>
      </c>
      <c r="E4973">
        <v>0</v>
      </c>
      <c r="F4973">
        <v>0</v>
      </c>
      <c r="G4973">
        <v>44444444</v>
      </c>
      <c r="H4973">
        <v>0</v>
      </c>
      <c r="I4973">
        <v>0</v>
      </c>
      <c r="J4973">
        <v>0</v>
      </c>
      <c r="K4973">
        <v>0</v>
      </c>
      <c r="L4973">
        <v>0</v>
      </c>
      <c r="M4973">
        <v>0</v>
      </c>
    </row>
    <row r="4974" spans="2:13" x14ac:dyDescent="0.2">
      <c r="B4974">
        <v>0</v>
      </c>
      <c r="C4974">
        <v>0</v>
      </c>
      <c r="D4974">
        <v>0</v>
      </c>
      <c r="E4974">
        <v>0</v>
      </c>
      <c r="F4974">
        <v>0</v>
      </c>
      <c r="G4974">
        <v>44444444</v>
      </c>
      <c r="H4974">
        <v>0</v>
      </c>
      <c r="I4974">
        <v>0</v>
      </c>
      <c r="J4974">
        <v>0</v>
      </c>
      <c r="K4974">
        <v>0</v>
      </c>
      <c r="L4974">
        <v>0</v>
      </c>
      <c r="M4974">
        <v>0</v>
      </c>
    </row>
    <row r="4975" spans="2:13" x14ac:dyDescent="0.2">
      <c r="B4975">
        <v>0</v>
      </c>
      <c r="C4975">
        <v>0</v>
      </c>
      <c r="D4975">
        <v>0</v>
      </c>
      <c r="E4975">
        <v>0</v>
      </c>
      <c r="F4975">
        <v>0</v>
      </c>
      <c r="G4975">
        <v>44444444</v>
      </c>
      <c r="H4975">
        <v>0</v>
      </c>
      <c r="I4975">
        <v>0</v>
      </c>
      <c r="J4975">
        <v>0</v>
      </c>
      <c r="K4975">
        <v>0</v>
      </c>
      <c r="L4975">
        <v>0</v>
      </c>
      <c r="M4975">
        <v>0</v>
      </c>
    </row>
    <row r="4976" spans="2:13" x14ac:dyDescent="0.2">
      <c r="B4976">
        <v>0</v>
      </c>
      <c r="C4976">
        <v>0</v>
      </c>
      <c r="D4976">
        <v>0</v>
      </c>
      <c r="E4976">
        <v>0</v>
      </c>
      <c r="F4976">
        <v>0</v>
      </c>
      <c r="G4976">
        <v>44444444</v>
      </c>
      <c r="H4976">
        <v>0</v>
      </c>
      <c r="I4976">
        <v>0</v>
      </c>
      <c r="J4976">
        <v>0</v>
      </c>
      <c r="K4976">
        <v>0</v>
      </c>
      <c r="L4976">
        <v>0</v>
      </c>
      <c r="M4976">
        <v>0</v>
      </c>
    </row>
    <row r="4977" spans="2:13" x14ac:dyDescent="0.2">
      <c r="B4977">
        <v>0</v>
      </c>
      <c r="C4977">
        <v>0</v>
      </c>
      <c r="D4977">
        <v>0</v>
      </c>
      <c r="E4977">
        <v>0</v>
      </c>
      <c r="F4977">
        <v>0</v>
      </c>
      <c r="G4977">
        <v>44444444</v>
      </c>
      <c r="H4977">
        <v>0</v>
      </c>
      <c r="I4977">
        <v>0</v>
      </c>
      <c r="J4977">
        <v>0</v>
      </c>
      <c r="K4977">
        <v>0</v>
      </c>
      <c r="L4977">
        <v>0</v>
      </c>
      <c r="M4977">
        <v>0</v>
      </c>
    </row>
    <row r="4978" spans="2:13" x14ac:dyDescent="0.2">
      <c r="B4978">
        <v>0</v>
      </c>
      <c r="C4978">
        <v>0</v>
      </c>
      <c r="D4978">
        <v>0</v>
      </c>
      <c r="E4978">
        <v>0</v>
      </c>
      <c r="F4978">
        <v>0</v>
      </c>
      <c r="G4978">
        <v>44444444</v>
      </c>
      <c r="H4978">
        <v>0</v>
      </c>
      <c r="I4978">
        <v>0</v>
      </c>
      <c r="J4978">
        <v>0</v>
      </c>
      <c r="K4978">
        <v>0</v>
      </c>
      <c r="L4978">
        <v>0</v>
      </c>
      <c r="M4978">
        <v>0</v>
      </c>
    </row>
    <row r="4979" spans="2:13" x14ac:dyDescent="0.2">
      <c r="B4979">
        <v>0</v>
      </c>
      <c r="C4979">
        <v>0</v>
      </c>
      <c r="D4979">
        <v>0</v>
      </c>
      <c r="E4979">
        <v>0</v>
      </c>
      <c r="F4979">
        <v>0</v>
      </c>
      <c r="G4979">
        <v>44444444</v>
      </c>
      <c r="H4979">
        <v>0</v>
      </c>
      <c r="I4979">
        <v>0</v>
      </c>
      <c r="J4979">
        <v>0</v>
      </c>
      <c r="K4979">
        <v>0</v>
      </c>
      <c r="L4979">
        <v>0</v>
      </c>
      <c r="M4979">
        <v>0</v>
      </c>
    </row>
    <row r="4980" spans="2:13" x14ac:dyDescent="0.2">
      <c r="B4980">
        <v>0</v>
      </c>
      <c r="C4980">
        <v>0</v>
      </c>
      <c r="D4980">
        <v>0</v>
      </c>
      <c r="E4980">
        <v>0</v>
      </c>
      <c r="F4980">
        <v>0</v>
      </c>
      <c r="G4980">
        <v>44444444</v>
      </c>
      <c r="H4980">
        <v>0</v>
      </c>
      <c r="I4980">
        <v>0</v>
      </c>
      <c r="J4980">
        <v>0</v>
      </c>
      <c r="K4980">
        <v>0</v>
      </c>
      <c r="L4980">
        <v>0</v>
      </c>
      <c r="M4980">
        <v>0</v>
      </c>
    </row>
    <row r="4981" spans="2:13" x14ac:dyDescent="0.2">
      <c r="B4981">
        <v>0</v>
      </c>
      <c r="C4981">
        <v>0</v>
      </c>
      <c r="D4981">
        <v>0</v>
      </c>
      <c r="E4981">
        <v>0</v>
      </c>
      <c r="F4981">
        <v>0</v>
      </c>
      <c r="G4981">
        <v>44444444</v>
      </c>
      <c r="H4981">
        <v>0</v>
      </c>
      <c r="I4981">
        <v>0</v>
      </c>
      <c r="J4981">
        <v>0</v>
      </c>
      <c r="K4981">
        <v>0</v>
      </c>
      <c r="L4981">
        <v>0</v>
      </c>
      <c r="M4981">
        <v>0</v>
      </c>
    </row>
    <row r="4982" spans="2:13" x14ac:dyDescent="0.2">
      <c r="B4982">
        <v>0</v>
      </c>
      <c r="C4982">
        <v>0</v>
      </c>
      <c r="D4982">
        <v>0</v>
      </c>
      <c r="E4982">
        <v>0</v>
      </c>
      <c r="F4982">
        <v>0</v>
      </c>
      <c r="G4982">
        <v>44444444</v>
      </c>
      <c r="H4982">
        <v>0</v>
      </c>
      <c r="I4982">
        <v>0</v>
      </c>
      <c r="J4982">
        <v>0</v>
      </c>
      <c r="K4982">
        <v>0</v>
      </c>
      <c r="L4982">
        <v>0</v>
      </c>
      <c r="M4982">
        <v>0</v>
      </c>
    </row>
    <row r="4983" spans="2:13" x14ac:dyDescent="0.2">
      <c r="B4983">
        <v>0</v>
      </c>
      <c r="C4983">
        <v>0</v>
      </c>
      <c r="D4983">
        <v>0</v>
      </c>
      <c r="E4983">
        <v>0</v>
      </c>
      <c r="F4983">
        <v>0</v>
      </c>
      <c r="G4983">
        <v>44444444</v>
      </c>
      <c r="H4983">
        <v>0</v>
      </c>
      <c r="I4983">
        <v>0</v>
      </c>
      <c r="J4983">
        <v>0</v>
      </c>
      <c r="K4983">
        <v>0</v>
      </c>
      <c r="L4983">
        <v>0</v>
      </c>
      <c r="M4983">
        <v>0</v>
      </c>
    </row>
    <row r="4984" spans="2:13" x14ac:dyDescent="0.2">
      <c r="B4984">
        <v>0</v>
      </c>
      <c r="C4984">
        <v>0</v>
      </c>
      <c r="D4984">
        <v>0</v>
      </c>
      <c r="E4984">
        <v>0</v>
      </c>
      <c r="F4984">
        <v>0</v>
      </c>
      <c r="G4984">
        <v>44444444</v>
      </c>
      <c r="H4984">
        <v>0</v>
      </c>
      <c r="I4984">
        <v>0</v>
      </c>
      <c r="J4984">
        <v>0</v>
      </c>
      <c r="K4984">
        <v>0</v>
      </c>
      <c r="L4984">
        <v>0</v>
      </c>
      <c r="M4984">
        <v>0</v>
      </c>
    </row>
    <row r="4985" spans="2:13" x14ac:dyDescent="0.2">
      <c r="B4985">
        <v>0</v>
      </c>
      <c r="C4985">
        <v>0</v>
      </c>
      <c r="D4985">
        <v>0</v>
      </c>
      <c r="E4985">
        <v>0</v>
      </c>
      <c r="F4985">
        <v>0</v>
      </c>
      <c r="G4985">
        <v>44444444</v>
      </c>
      <c r="H4985">
        <v>0</v>
      </c>
      <c r="I4985">
        <v>0</v>
      </c>
      <c r="J4985">
        <v>0</v>
      </c>
      <c r="K4985">
        <v>0</v>
      </c>
      <c r="L4985">
        <v>0</v>
      </c>
      <c r="M4985">
        <v>0</v>
      </c>
    </row>
    <row r="4986" spans="2:13" x14ac:dyDescent="0.2">
      <c r="B4986">
        <v>0</v>
      </c>
      <c r="C4986">
        <v>0</v>
      </c>
      <c r="D4986">
        <v>0</v>
      </c>
      <c r="E4986">
        <v>0</v>
      </c>
      <c r="F4986">
        <v>0</v>
      </c>
      <c r="G4986">
        <v>44444444</v>
      </c>
      <c r="H4986">
        <v>0</v>
      </c>
      <c r="I4986">
        <v>0</v>
      </c>
      <c r="J4986">
        <v>0</v>
      </c>
      <c r="K4986">
        <v>0</v>
      </c>
      <c r="L4986">
        <v>0</v>
      </c>
      <c r="M4986">
        <v>0</v>
      </c>
    </row>
    <row r="4987" spans="2:13" x14ac:dyDescent="0.2">
      <c r="B4987">
        <v>0</v>
      </c>
      <c r="C4987">
        <v>0</v>
      </c>
      <c r="D4987">
        <v>0</v>
      </c>
      <c r="E4987">
        <v>0</v>
      </c>
      <c r="F4987">
        <v>0</v>
      </c>
      <c r="G4987">
        <v>44444444</v>
      </c>
      <c r="H4987">
        <v>0</v>
      </c>
      <c r="I4987">
        <v>0</v>
      </c>
      <c r="J4987">
        <v>0</v>
      </c>
      <c r="K4987">
        <v>0</v>
      </c>
      <c r="L4987">
        <v>0</v>
      </c>
      <c r="M4987">
        <v>0</v>
      </c>
    </row>
    <row r="4988" spans="2:13" x14ac:dyDescent="0.2">
      <c r="B4988">
        <v>0</v>
      </c>
      <c r="C4988">
        <v>0</v>
      </c>
      <c r="D4988">
        <v>0</v>
      </c>
      <c r="E4988">
        <v>0</v>
      </c>
      <c r="F4988">
        <v>0</v>
      </c>
      <c r="G4988">
        <v>44444444</v>
      </c>
      <c r="H4988">
        <v>0</v>
      </c>
      <c r="I4988">
        <v>0</v>
      </c>
      <c r="J4988">
        <v>0</v>
      </c>
      <c r="K4988">
        <v>0</v>
      </c>
      <c r="L4988">
        <v>0</v>
      </c>
      <c r="M4988">
        <v>0</v>
      </c>
    </row>
    <row r="4989" spans="2:13" x14ac:dyDescent="0.2">
      <c r="B4989">
        <v>0</v>
      </c>
      <c r="C4989">
        <v>0</v>
      </c>
      <c r="D4989">
        <v>0</v>
      </c>
      <c r="E4989">
        <v>0</v>
      </c>
      <c r="F4989">
        <v>0</v>
      </c>
      <c r="G4989">
        <v>44444444</v>
      </c>
      <c r="H4989">
        <v>0</v>
      </c>
      <c r="I4989">
        <v>0</v>
      </c>
      <c r="J4989">
        <v>0</v>
      </c>
      <c r="K4989">
        <v>0</v>
      </c>
      <c r="L4989">
        <v>0</v>
      </c>
      <c r="M4989">
        <v>0</v>
      </c>
    </row>
    <row r="4990" spans="2:13" x14ac:dyDescent="0.2">
      <c r="B4990">
        <v>0</v>
      </c>
      <c r="C4990">
        <v>0</v>
      </c>
      <c r="D4990">
        <v>0</v>
      </c>
      <c r="E4990">
        <v>0</v>
      </c>
      <c r="F4990">
        <v>0</v>
      </c>
      <c r="G4990">
        <v>44444444</v>
      </c>
      <c r="H4990">
        <v>0</v>
      </c>
      <c r="I4990">
        <v>0</v>
      </c>
      <c r="J4990">
        <v>0</v>
      </c>
      <c r="K4990">
        <v>0</v>
      </c>
      <c r="L4990">
        <v>0</v>
      </c>
      <c r="M4990">
        <v>0</v>
      </c>
    </row>
    <row r="4991" spans="2:13" x14ac:dyDescent="0.2">
      <c r="B4991">
        <v>0</v>
      </c>
      <c r="C4991">
        <v>0</v>
      </c>
      <c r="D4991">
        <v>0</v>
      </c>
      <c r="E4991">
        <v>0</v>
      </c>
      <c r="F4991">
        <v>0</v>
      </c>
      <c r="G4991">
        <v>44444444</v>
      </c>
      <c r="H4991">
        <v>0</v>
      </c>
      <c r="I4991">
        <v>0</v>
      </c>
      <c r="J4991">
        <v>0</v>
      </c>
      <c r="K4991">
        <v>0</v>
      </c>
      <c r="L4991">
        <v>0</v>
      </c>
      <c r="M4991">
        <v>0</v>
      </c>
    </row>
    <row r="4992" spans="2:13" x14ac:dyDescent="0.2">
      <c r="B4992">
        <v>0</v>
      </c>
      <c r="C4992">
        <v>0</v>
      </c>
      <c r="D4992">
        <v>0</v>
      </c>
      <c r="E4992">
        <v>0</v>
      </c>
      <c r="F4992">
        <v>0</v>
      </c>
      <c r="G4992">
        <v>44444444</v>
      </c>
      <c r="H4992">
        <v>0</v>
      </c>
      <c r="I4992">
        <v>0</v>
      </c>
      <c r="J4992">
        <v>0</v>
      </c>
      <c r="K4992">
        <v>0</v>
      </c>
      <c r="L4992">
        <v>0</v>
      </c>
      <c r="M4992">
        <v>0</v>
      </c>
    </row>
    <row r="4993" spans="2:13" x14ac:dyDescent="0.2">
      <c r="B4993">
        <v>0</v>
      </c>
      <c r="C4993">
        <v>0</v>
      </c>
      <c r="D4993">
        <v>0</v>
      </c>
      <c r="E4993">
        <v>0</v>
      </c>
      <c r="F4993">
        <v>0</v>
      </c>
      <c r="G4993">
        <v>44444444</v>
      </c>
      <c r="H4993">
        <v>0</v>
      </c>
      <c r="I4993">
        <v>0</v>
      </c>
      <c r="J4993">
        <v>0</v>
      </c>
      <c r="K4993">
        <v>0</v>
      </c>
      <c r="L4993">
        <v>0</v>
      </c>
      <c r="M4993">
        <v>0</v>
      </c>
    </row>
    <row r="4994" spans="2:13" x14ac:dyDescent="0.2">
      <c r="B4994">
        <v>0</v>
      </c>
      <c r="C4994">
        <v>0</v>
      </c>
      <c r="D4994">
        <v>0</v>
      </c>
      <c r="E4994">
        <v>0</v>
      </c>
      <c r="F4994">
        <v>0</v>
      </c>
      <c r="G4994">
        <v>44444444</v>
      </c>
      <c r="H4994">
        <v>0</v>
      </c>
      <c r="I4994">
        <v>0</v>
      </c>
      <c r="J4994">
        <v>0</v>
      </c>
      <c r="K4994">
        <v>0</v>
      </c>
      <c r="L4994">
        <v>0</v>
      </c>
      <c r="M4994">
        <v>0</v>
      </c>
    </row>
    <row r="4995" spans="2:13" x14ac:dyDescent="0.2">
      <c r="B4995">
        <v>0</v>
      </c>
      <c r="C4995">
        <v>0</v>
      </c>
      <c r="D4995">
        <v>0</v>
      </c>
      <c r="E4995">
        <v>0</v>
      </c>
      <c r="F4995">
        <v>0</v>
      </c>
      <c r="G4995">
        <v>44444444</v>
      </c>
      <c r="H4995">
        <v>0</v>
      </c>
      <c r="I4995">
        <v>0</v>
      </c>
      <c r="J4995">
        <v>0</v>
      </c>
      <c r="K4995">
        <v>0</v>
      </c>
      <c r="L4995">
        <v>0</v>
      </c>
      <c r="M4995">
        <v>0</v>
      </c>
    </row>
    <row r="4996" spans="2:13" x14ac:dyDescent="0.2">
      <c r="B4996">
        <v>0</v>
      </c>
      <c r="C4996">
        <v>0</v>
      </c>
      <c r="D4996">
        <v>0</v>
      </c>
      <c r="E4996">
        <v>0</v>
      </c>
      <c r="F4996">
        <v>0</v>
      </c>
      <c r="G4996">
        <v>44444444</v>
      </c>
      <c r="H4996">
        <v>0</v>
      </c>
      <c r="I4996">
        <v>0</v>
      </c>
      <c r="J4996">
        <v>0</v>
      </c>
      <c r="K4996">
        <v>0</v>
      </c>
      <c r="L4996">
        <v>0</v>
      </c>
      <c r="M4996">
        <v>0</v>
      </c>
    </row>
    <row r="4997" spans="2:13" x14ac:dyDescent="0.2">
      <c r="B4997">
        <v>0</v>
      </c>
      <c r="C4997">
        <v>0</v>
      </c>
      <c r="D4997">
        <v>0</v>
      </c>
      <c r="E4997">
        <v>0</v>
      </c>
      <c r="F4997">
        <v>0</v>
      </c>
      <c r="G4997">
        <v>44444444</v>
      </c>
      <c r="H4997">
        <v>0</v>
      </c>
      <c r="I4997">
        <v>0</v>
      </c>
      <c r="J4997">
        <v>0</v>
      </c>
      <c r="K4997">
        <v>0</v>
      </c>
      <c r="L4997">
        <v>0</v>
      </c>
      <c r="M4997">
        <v>0</v>
      </c>
    </row>
    <row r="4998" spans="2:13" x14ac:dyDescent="0.2">
      <c r="B4998">
        <v>0</v>
      </c>
      <c r="C4998">
        <v>0</v>
      </c>
      <c r="D4998">
        <v>0</v>
      </c>
      <c r="E4998">
        <v>0</v>
      </c>
      <c r="F4998">
        <v>0</v>
      </c>
      <c r="G4998">
        <v>44444444</v>
      </c>
      <c r="H4998">
        <v>0</v>
      </c>
      <c r="I4998">
        <v>0</v>
      </c>
      <c r="J4998">
        <v>0</v>
      </c>
      <c r="K4998">
        <v>0</v>
      </c>
      <c r="L4998">
        <v>0</v>
      </c>
      <c r="M4998">
        <v>0</v>
      </c>
    </row>
    <row r="4999" spans="2:13" x14ac:dyDescent="0.2">
      <c r="B4999">
        <v>0</v>
      </c>
      <c r="C4999">
        <v>0</v>
      </c>
      <c r="D4999">
        <v>0</v>
      </c>
      <c r="E4999">
        <v>0</v>
      </c>
      <c r="F4999">
        <v>0</v>
      </c>
      <c r="G4999">
        <v>44444444</v>
      </c>
      <c r="H4999">
        <v>0</v>
      </c>
      <c r="I4999">
        <v>0</v>
      </c>
      <c r="J4999">
        <v>0</v>
      </c>
      <c r="K4999">
        <v>0</v>
      </c>
      <c r="L4999">
        <v>0</v>
      </c>
      <c r="M4999">
        <v>0</v>
      </c>
    </row>
    <row r="5000" spans="2:13" x14ac:dyDescent="0.2">
      <c r="B5000">
        <v>0</v>
      </c>
      <c r="C5000">
        <v>0</v>
      </c>
      <c r="D5000">
        <v>0</v>
      </c>
      <c r="E5000">
        <v>0</v>
      </c>
      <c r="F5000">
        <v>0</v>
      </c>
      <c r="G5000">
        <v>44444444</v>
      </c>
      <c r="H5000">
        <v>0</v>
      </c>
      <c r="I5000">
        <v>0</v>
      </c>
      <c r="J5000">
        <v>0</v>
      </c>
      <c r="K5000">
        <v>0</v>
      </c>
      <c r="L5000">
        <v>0</v>
      </c>
      <c r="M5000">
        <v>0</v>
      </c>
    </row>
    <row r="5001" spans="2:13" x14ac:dyDescent="0.2">
      <c r="B5001">
        <v>0</v>
      </c>
      <c r="C5001">
        <v>0</v>
      </c>
      <c r="D5001">
        <v>0</v>
      </c>
      <c r="E5001">
        <v>0</v>
      </c>
      <c r="F5001">
        <v>0</v>
      </c>
      <c r="G5001">
        <v>44444444</v>
      </c>
      <c r="H5001">
        <v>0</v>
      </c>
      <c r="I5001">
        <v>0</v>
      </c>
      <c r="J5001">
        <v>0</v>
      </c>
      <c r="K5001">
        <v>0</v>
      </c>
      <c r="L5001">
        <v>0</v>
      </c>
      <c r="M5001">
        <v>0</v>
      </c>
    </row>
    <row r="5002" spans="2:13" x14ac:dyDescent="0.2">
      <c r="B5002">
        <v>0</v>
      </c>
      <c r="C5002">
        <v>0</v>
      </c>
      <c r="D5002">
        <v>0</v>
      </c>
      <c r="E5002">
        <v>0</v>
      </c>
      <c r="F5002">
        <v>0</v>
      </c>
      <c r="G5002">
        <v>44444444</v>
      </c>
      <c r="H5002">
        <v>0</v>
      </c>
      <c r="I5002">
        <v>0</v>
      </c>
      <c r="J5002">
        <v>0</v>
      </c>
      <c r="K5002">
        <v>0</v>
      </c>
      <c r="L5002">
        <v>0</v>
      </c>
      <c r="M5002">
        <v>0</v>
      </c>
    </row>
    <row r="5003" spans="2:13" x14ac:dyDescent="0.2">
      <c r="B5003">
        <v>0</v>
      </c>
      <c r="C5003">
        <v>0</v>
      </c>
      <c r="D5003">
        <v>0</v>
      </c>
      <c r="E5003">
        <v>0</v>
      </c>
      <c r="F5003">
        <v>0</v>
      </c>
      <c r="G5003">
        <v>44444444</v>
      </c>
      <c r="H5003">
        <v>0</v>
      </c>
      <c r="I5003">
        <v>0</v>
      </c>
      <c r="J5003">
        <v>0</v>
      </c>
      <c r="K5003">
        <v>0</v>
      </c>
      <c r="L5003">
        <v>0</v>
      </c>
      <c r="M5003">
        <v>0</v>
      </c>
    </row>
    <row r="5004" spans="2:13" x14ac:dyDescent="0.2">
      <c r="B5004">
        <v>0</v>
      </c>
      <c r="C5004">
        <v>0</v>
      </c>
      <c r="D5004">
        <v>0</v>
      </c>
      <c r="E5004">
        <v>0</v>
      </c>
      <c r="F5004">
        <v>0</v>
      </c>
      <c r="G5004">
        <v>44444444</v>
      </c>
      <c r="H5004">
        <v>0</v>
      </c>
      <c r="I5004">
        <v>0</v>
      </c>
      <c r="J5004">
        <v>0</v>
      </c>
      <c r="K5004">
        <v>0</v>
      </c>
      <c r="L5004">
        <v>0</v>
      </c>
      <c r="M5004">
        <v>0</v>
      </c>
    </row>
    <row r="5005" spans="2:13" x14ac:dyDescent="0.2">
      <c r="B5005">
        <v>0</v>
      </c>
      <c r="C5005">
        <v>0</v>
      </c>
      <c r="D5005">
        <v>0</v>
      </c>
      <c r="E5005">
        <v>0</v>
      </c>
      <c r="F5005">
        <v>0</v>
      </c>
      <c r="G5005">
        <v>44444444</v>
      </c>
      <c r="H5005">
        <v>0</v>
      </c>
      <c r="I5005">
        <v>0</v>
      </c>
      <c r="J5005">
        <v>0</v>
      </c>
      <c r="K5005">
        <v>0</v>
      </c>
      <c r="L5005">
        <v>0</v>
      </c>
      <c r="M5005">
        <v>0</v>
      </c>
    </row>
    <row r="5006" spans="2:13" x14ac:dyDescent="0.2">
      <c r="B5006">
        <v>0</v>
      </c>
      <c r="C5006">
        <v>0</v>
      </c>
      <c r="D5006">
        <v>0</v>
      </c>
      <c r="E5006">
        <v>0</v>
      </c>
      <c r="F5006">
        <v>0</v>
      </c>
      <c r="G5006">
        <v>44444444</v>
      </c>
      <c r="H5006">
        <v>0</v>
      </c>
      <c r="I5006">
        <v>0</v>
      </c>
      <c r="J5006">
        <v>0</v>
      </c>
      <c r="K5006">
        <v>0</v>
      </c>
      <c r="L5006">
        <v>0</v>
      </c>
      <c r="M5006">
        <v>0</v>
      </c>
    </row>
    <row r="5007" spans="2:13" x14ac:dyDescent="0.2">
      <c r="B5007">
        <v>0</v>
      </c>
      <c r="C5007">
        <v>0</v>
      </c>
      <c r="D5007">
        <v>0</v>
      </c>
      <c r="E5007">
        <v>0</v>
      </c>
      <c r="F5007">
        <v>0</v>
      </c>
      <c r="G5007">
        <v>44444444</v>
      </c>
      <c r="H5007">
        <v>0</v>
      </c>
      <c r="I5007">
        <v>0</v>
      </c>
      <c r="J5007">
        <v>0</v>
      </c>
      <c r="K5007">
        <v>0</v>
      </c>
      <c r="L5007">
        <v>0</v>
      </c>
      <c r="M5007">
        <v>0</v>
      </c>
    </row>
    <row r="5008" spans="2:13" x14ac:dyDescent="0.2">
      <c r="B5008">
        <v>0</v>
      </c>
      <c r="C5008">
        <v>0</v>
      </c>
      <c r="D5008">
        <v>0</v>
      </c>
      <c r="E5008">
        <v>0</v>
      </c>
      <c r="F5008">
        <v>0</v>
      </c>
      <c r="G5008">
        <v>44444444</v>
      </c>
      <c r="H5008">
        <v>0</v>
      </c>
      <c r="I5008">
        <v>0</v>
      </c>
      <c r="J5008">
        <v>0</v>
      </c>
      <c r="K5008">
        <v>0</v>
      </c>
      <c r="L5008">
        <v>0</v>
      </c>
      <c r="M5008">
        <v>0</v>
      </c>
    </row>
    <row r="5009" spans="2:13" x14ac:dyDescent="0.2">
      <c r="B5009">
        <v>0</v>
      </c>
      <c r="C5009">
        <v>0</v>
      </c>
      <c r="D5009">
        <v>0</v>
      </c>
      <c r="E5009">
        <v>0</v>
      </c>
      <c r="F5009">
        <v>0</v>
      </c>
      <c r="G5009">
        <v>44444444</v>
      </c>
      <c r="H5009">
        <v>0</v>
      </c>
      <c r="I5009">
        <v>0</v>
      </c>
      <c r="J5009">
        <v>0</v>
      </c>
      <c r="K5009">
        <v>0</v>
      </c>
      <c r="L5009">
        <v>0</v>
      </c>
      <c r="M5009">
        <v>0</v>
      </c>
    </row>
    <row r="5010" spans="2:13" x14ac:dyDescent="0.2">
      <c r="B5010">
        <v>0</v>
      </c>
      <c r="C5010">
        <v>0</v>
      </c>
      <c r="D5010">
        <v>0</v>
      </c>
      <c r="E5010">
        <v>0</v>
      </c>
      <c r="F5010">
        <v>0</v>
      </c>
      <c r="G5010">
        <v>44444444</v>
      </c>
      <c r="H5010">
        <v>0</v>
      </c>
      <c r="I5010">
        <v>0</v>
      </c>
      <c r="J5010">
        <v>0</v>
      </c>
      <c r="K5010">
        <v>0</v>
      </c>
      <c r="L5010">
        <v>0</v>
      </c>
      <c r="M5010">
        <v>0</v>
      </c>
    </row>
    <row r="5011" spans="2:13" x14ac:dyDescent="0.2">
      <c r="B5011">
        <v>0</v>
      </c>
      <c r="C5011">
        <v>0</v>
      </c>
      <c r="D5011">
        <v>0</v>
      </c>
      <c r="E5011">
        <v>0</v>
      </c>
      <c r="F5011">
        <v>0</v>
      </c>
      <c r="G5011">
        <v>44444444</v>
      </c>
      <c r="H5011">
        <v>0</v>
      </c>
      <c r="I5011">
        <v>0</v>
      </c>
      <c r="J5011">
        <v>0</v>
      </c>
      <c r="K5011">
        <v>0</v>
      </c>
      <c r="L5011">
        <v>0</v>
      </c>
      <c r="M5011">
        <v>0</v>
      </c>
    </row>
    <row r="5012" spans="2:13" x14ac:dyDescent="0.2">
      <c r="B5012">
        <v>0</v>
      </c>
      <c r="C5012">
        <v>0</v>
      </c>
      <c r="D5012">
        <v>0</v>
      </c>
      <c r="E5012">
        <v>0</v>
      </c>
      <c r="F5012">
        <v>0</v>
      </c>
      <c r="G5012">
        <v>44444444</v>
      </c>
      <c r="H5012">
        <v>0</v>
      </c>
      <c r="I5012">
        <v>0</v>
      </c>
      <c r="J5012">
        <v>0</v>
      </c>
      <c r="K5012">
        <v>0</v>
      </c>
      <c r="L5012">
        <v>0</v>
      </c>
      <c r="M5012">
        <v>0</v>
      </c>
    </row>
    <row r="5013" spans="2:13" x14ac:dyDescent="0.2">
      <c r="B5013">
        <v>0</v>
      </c>
      <c r="C5013">
        <v>0</v>
      </c>
      <c r="D5013">
        <v>0</v>
      </c>
      <c r="E5013">
        <v>0</v>
      </c>
      <c r="F5013">
        <v>0</v>
      </c>
      <c r="G5013">
        <v>44444444</v>
      </c>
      <c r="H5013">
        <v>0</v>
      </c>
      <c r="I5013">
        <v>0</v>
      </c>
      <c r="J5013">
        <v>0</v>
      </c>
      <c r="K5013">
        <v>0</v>
      </c>
      <c r="L5013">
        <v>0</v>
      </c>
      <c r="M5013">
        <v>0</v>
      </c>
    </row>
    <row r="5014" spans="2:13" x14ac:dyDescent="0.2">
      <c r="B5014">
        <v>0</v>
      </c>
      <c r="C5014">
        <v>0</v>
      </c>
      <c r="D5014">
        <v>0</v>
      </c>
      <c r="E5014">
        <v>0</v>
      </c>
      <c r="F5014">
        <v>0</v>
      </c>
      <c r="G5014">
        <v>44444444</v>
      </c>
      <c r="H5014">
        <v>0</v>
      </c>
      <c r="I5014">
        <v>0</v>
      </c>
      <c r="J5014">
        <v>0</v>
      </c>
      <c r="K5014">
        <v>0</v>
      </c>
      <c r="L5014">
        <v>0</v>
      </c>
      <c r="M5014">
        <v>0</v>
      </c>
    </row>
    <row r="5015" spans="2:13" x14ac:dyDescent="0.2">
      <c r="B5015">
        <v>0</v>
      </c>
      <c r="C5015">
        <v>0</v>
      </c>
      <c r="D5015">
        <v>0</v>
      </c>
      <c r="E5015">
        <v>0</v>
      </c>
      <c r="F5015">
        <v>0</v>
      </c>
      <c r="G5015">
        <v>44444444</v>
      </c>
      <c r="H5015">
        <v>0</v>
      </c>
      <c r="I5015">
        <v>0</v>
      </c>
      <c r="J5015">
        <v>0</v>
      </c>
      <c r="K5015">
        <v>0</v>
      </c>
      <c r="L5015">
        <v>0</v>
      </c>
      <c r="M5015">
        <v>0</v>
      </c>
    </row>
    <row r="5016" spans="2:13" x14ac:dyDescent="0.2">
      <c r="B5016">
        <v>0</v>
      </c>
      <c r="C5016">
        <v>0</v>
      </c>
      <c r="D5016">
        <v>0</v>
      </c>
      <c r="E5016">
        <v>0</v>
      </c>
      <c r="F5016">
        <v>0</v>
      </c>
      <c r="G5016">
        <v>44444444</v>
      </c>
      <c r="H5016">
        <v>0</v>
      </c>
      <c r="I5016">
        <v>0</v>
      </c>
      <c r="J5016">
        <v>0</v>
      </c>
      <c r="K5016">
        <v>0</v>
      </c>
      <c r="L5016">
        <v>0</v>
      </c>
      <c r="M5016">
        <v>0</v>
      </c>
    </row>
    <row r="5017" spans="2:13" x14ac:dyDescent="0.2">
      <c r="B5017">
        <v>0</v>
      </c>
      <c r="C5017">
        <v>0</v>
      </c>
      <c r="D5017">
        <v>0</v>
      </c>
      <c r="E5017">
        <v>0</v>
      </c>
      <c r="F5017">
        <v>0</v>
      </c>
      <c r="G5017">
        <v>44444444</v>
      </c>
      <c r="H5017">
        <v>0</v>
      </c>
      <c r="I5017">
        <v>0</v>
      </c>
      <c r="J5017">
        <v>0</v>
      </c>
      <c r="K5017">
        <v>0</v>
      </c>
      <c r="L5017">
        <v>0</v>
      </c>
      <c r="M5017">
        <v>0</v>
      </c>
    </row>
    <row r="5018" spans="2:13" x14ac:dyDescent="0.2">
      <c r="B5018">
        <v>0</v>
      </c>
      <c r="C5018">
        <v>0</v>
      </c>
      <c r="D5018">
        <v>0</v>
      </c>
      <c r="E5018">
        <v>0</v>
      </c>
      <c r="F5018">
        <v>0</v>
      </c>
      <c r="G5018">
        <v>44444444</v>
      </c>
      <c r="H5018">
        <v>0</v>
      </c>
      <c r="I5018">
        <v>0</v>
      </c>
      <c r="J5018">
        <v>0</v>
      </c>
      <c r="K5018">
        <v>0</v>
      </c>
      <c r="L5018">
        <v>0</v>
      </c>
      <c r="M5018">
        <v>0</v>
      </c>
    </row>
    <row r="5019" spans="2:13" x14ac:dyDescent="0.2">
      <c r="B5019">
        <v>0</v>
      </c>
      <c r="C5019">
        <v>0</v>
      </c>
      <c r="D5019">
        <v>0</v>
      </c>
      <c r="E5019">
        <v>0</v>
      </c>
      <c r="F5019">
        <v>0</v>
      </c>
      <c r="G5019">
        <v>44444444</v>
      </c>
      <c r="H5019">
        <v>0</v>
      </c>
      <c r="I5019">
        <v>0</v>
      </c>
      <c r="J5019">
        <v>0</v>
      </c>
      <c r="K5019">
        <v>0</v>
      </c>
      <c r="L5019">
        <v>0</v>
      </c>
      <c r="M5019">
        <v>0</v>
      </c>
    </row>
    <row r="5020" spans="2:13" x14ac:dyDescent="0.2">
      <c r="B5020">
        <v>0</v>
      </c>
      <c r="C5020">
        <v>0</v>
      </c>
      <c r="D5020">
        <v>0</v>
      </c>
      <c r="E5020">
        <v>0</v>
      </c>
      <c r="F5020">
        <v>0</v>
      </c>
      <c r="G5020">
        <v>44444444</v>
      </c>
      <c r="H5020">
        <v>0</v>
      </c>
      <c r="I5020">
        <v>0</v>
      </c>
      <c r="J5020">
        <v>0</v>
      </c>
      <c r="K5020">
        <v>0</v>
      </c>
      <c r="L5020">
        <v>0</v>
      </c>
      <c r="M5020">
        <v>0</v>
      </c>
    </row>
    <row r="5021" spans="2:13" x14ac:dyDescent="0.2">
      <c r="B5021">
        <v>0</v>
      </c>
      <c r="C5021">
        <v>0</v>
      </c>
      <c r="D5021">
        <v>0</v>
      </c>
      <c r="E5021">
        <v>0</v>
      </c>
      <c r="F5021">
        <v>0</v>
      </c>
      <c r="G5021">
        <v>44444444</v>
      </c>
      <c r="H5021">
        <v>0</v>
      </c>
      <c r="I5021">
        <v>0</v>
      </c>
      <c r="J5021">
        <v>0</v>
      </c>
      <c r="K5021">
        <v>0</v>
      </c>
      <c r="L5021">
        <v>0</v>
      </c>
      <c r="M5021">
        <v>0</v>
      </c>
    </row>
    <row r="5022" spans="2:13" x14ac:dyDescent="0.2">
      <c r="B5022">
        <v>0</v>
      </c>
      <c r="C5022">
        <v>0</v>
      </c>
      <c r="D5022">
        <v>0</v>
      </c>
      <c r="E5022">
        <v>0</v>
      </c>
      <c r="F5022">
        <v>0</v>
      </c>
      <c r="G5022">
        <v>44444444</v>
      </c>
      <c r="H5022">
        <v>0</v>
      </c>
      <c r="I5022">
        <v>0</v>
      </c>
      <c r="J5022">
        <v>0</v>
      </c>
      <c r="K5022">
        <v>0</v>
      </c>
      <c r="L5022">
        <v>0</v>
      </c>
      <c r="M5022">
        <v>0</v>
      </c>
    </row>
    <row r="5023" spans="2:13" x14ac:dyDescent="0.2">
      <c r="B5023">
        <v>0</v>
      </c>
      <c r="C5023">
        <v>0</v>
      </c>
      <c r="D5023">
        <v>0</v>
      </c>
      <c r="E5023">
        <v>0</v>
      </c>
      <c r="F5023">
        <v>0</v>
      </c>
      <c r="G5023">
        <v>44444444</v>
      </c>
      <c r="H5023">
        <v>0</v>
      </c>
      <c r="I5023">
        <v>0</v>
      </c>
      <c r="J5023">
        <v>0</v>
      </c>
      <c r="K5023">
        <v>0</v>
      </c>
      <c r="L5023">
        <v>0</v>
      </c>
      <c r="M5023">
        <v>0</v>
      </c>
    </row>
    <row r="5024" spans="2:13" x14ac:dyDescent="0.2">
      <c r="B5024">
        <v>0</v>
      </c>
      <c r="C5024">
        <v>0</v>
      </c>
      <c r="D5024">
        <v>0</v>
      </c>
      <c r="E5024">
        <v>0</v>
      </c>
      <c r="F5024">
        <v>0</v>
      </c>
      <c r="G5024">
        <v>44444444</v>
      </c>
      <c r="H5024">
        <v>0</v>
      </c>
      <c r="I5024">
        <v>0</v>
      </c>
      <c r="J5024">
        <v>0</v>
      </c>
      <c r="K5024">
        <v>0</v>
      </c>
      <c r="L5024">
        <v>0</v>
      </c>
      <c r="M5024">
        <v>0</v>
      </c>
    </row>
    <row r="5025" spans="2:13" x14ac:dyDescent="0.2">
      <c r="B5025">
        <v>0</v>
      </c>
      <c r="C5025">
        <v>0</v>
      </c>
      <c r="D5025">
        <v>0</v>
      </c>
      <c r="E5025">
        <v>0</v>
      </c>
      <c r="F5025">
        <v>0</v>
      </c>
      <c r="G5025">
        <v>44444444</v>
      </c>
      <c r="H5025">
        <v>0</v>
      </c>
      <c r="I5025">
        <v>0</v>
      </c>
      <c r="J5025">
        <v>0</v>
      </c>
      <c r="K5025">
        <v>0</v>
      </c>
      <c r="L5025">
        <v>0</v>
      </c>
      <c r="M5025">
        <v>0</v>
      </c>
    </row>
    <row r="5026" spans="2:13" x14ac:dyDescent="0.2">
      <c r="B5026">
        <v>0</v>
      </c>
      <c r="C5026">
        <v>0</v>
      </c>
      <c r="D5026">
        <v>0</v>
      </c>
      <c r="E5026">
        <v>0</v>
      </c>
      <c r="F5026">
        <v>0</v>
      </c>
      <c r="G5026">
        <v>44444444</v>
      </c>
      <c r="H5026">
        <v>0</v>
      </c>
      <c r="I5026">
        <v>0</v>
      </c>
      <c r="J5026">
        <v>0</v>
      </c>
      <c r="K5026">
        <v>0</v>
      </c>
      <c r="L5026">
        <v>0</v>
      </c>
      <c r="M5026">
        <v>0</v>
      </c>
    </row>
    <row r="5027" spans="2:13" x14ac:dyDescent="0.2">
      <c r="B5027">
        <v>0</v>
      </c>
      <c r="C5027">
        <v>0</v>
      </c>
      <c r="D5027">
        <v>0</v>
      </c>
      <c r="E5027">
        <v>0</v>
      </c>
      <c r="F5027">
        <v>0</v>
      </c>
      <c r="G5027">
        <v>44444444</v>
      </c>
      <c r="H5027">
        <v>0</v>
      </c>
      <c r="I5027">
        <v>0</v>
      </c>
      <c r="J5027">
        <v>0</v>
      </c>
      <c r="K5027">
        <v>0</v>
      </c>
      <c r="L5027">
        <v>0</v>
      </c>
      <c r="M5027">
        <v>0</v>
      </c>
    </row>
    <row r="5028" spans="2:13" x14ac:dyDescent="0.2">
      <c r="B5028">
        <v>0</v>
      </c>
      <c r="C5028">
        <v>0</v>
      </c>
      <c r="D5028">
        <v>0</v>
      </c>
      <c r="E5028">
        <v>0</v>
      </c>
      <c r="F5028">
        <v>0</v>
      </c>
      <c r="G5028">
        <v>44444444</v>
      </c>
      <c r="H5028">
        <v>0</v>
      </c>
      <c r="I5028">
        <v>0</v>
      </c>
      <c r="J5028">
        <v>0</v>
      </c>
      <c r="K5028">
        <v>0</v>
      </c>
      <c r="L5028">
        <v>0</v>
      </c>
      <c r="M5028">
        <v>0</v>
      </c>
    </row>
    <row r="5029" spans="2:13" x14ac:dyDescent="0.2">
      <c r="B5029">
        <v>0</v>
      </c>
      <c r="C5029">
        <v>0</v>
      </c>
      <c r="D5029">
        <v>0</v>
      </c>
      <c r="E5029">
        <v>0</v>
      </c>
      <c r="F5029">
        <v>0</v>
      </c>
      <c r="G5029">
        <v>44444444</v>
      </c>
      <c r="H5029">
        <v>0</v>
      </c>
      <c r="I5029">
        <v>0</v>
      </c>
      <c r="J5029">
        <v>0</v>
      </c>
      <c r="K5029">
        <v>0</v>
      </c>
      <c r="L5029">
        <v>0</v>
      </c>
      <c r="M5029">
        <v>0</v>
      </c>
    </row>
    <row r="5030" spans="2:13" x14ac:dyDescent="0.2">
      <c r="B5030">
        <v>0</v>
      </c>
      <c r="C5030">
        <v>0</v>
      </c>
      <c r="D5030">
        <v>0</v>
      </c>
      <c r="E5030">
        <v>0</v>
      </c>
      <c r="F5030">
        <v>0</v>
      </c>
      <c r="G5030">
        <v>44444444</v>
      </c>
      <c r="H5030">
        <v>0</v>
      </c>
      <c r="I5030">
        <v>0</v>
      </c>
      <c r="J5030">
        <v>0</v>
      </c>
      <c r="K5030">
        <v>0</v>
      </c>
      <c r="L5030">
        <v>0</v>
      </c>
      <c r="M5030">
        <v>0</v>
      </c>
    </row>
    <row r="5031" spans="2:13" x14ac:dyDescent="0.2">
      <c r="B5031">
        <v>0</v>
      </c>
      <c r="C5031">
        <v>0</v>
      </c>
      <c r="D5031">
        <v>0</v>
      </c>
      <c r="E5031">
        <v>0</v>
      </c>
      <c r="F5031">
        <v>0</v>
      </c>
      <c r="G5031">
        <v>44444444</v>
      </c>
      <c r="H5031">
        <v>0</v>
      </c>
      <c r="I5031">
        <v>0</v>
      </c>
      <c r="J5031">
        <v>0</v>
      </c>
      <c r="K5031">
        <v>0</v>
      </c>
      <c r="L5031">
        <v>0</v>
      </c>
      <c r="M5031">
        <v>0</v>
      </c>
    </row>
    <row r="5032" spans="2:13" x14ac:dyDescent="0.2">
      <c r="B5032">
        <v>0</v>
      </c>
      <c r="C5032">
        <v>0</v>
      </c>
      <c r="D5032">
        <v>0</v>
      </c>
      <c r="E5032">
        <v>0</v>
      </c>
      <c r="F5032">
        <v>0</v>
      </c>
      <c r="G5032">
        <v>44444444</v>
      </c>
      <c r="H5032">
        <v>0</v>
      </c>
      <c r="I5032">
        <v>0</v>
      </c>
      <c r="J5032">
        <v>0</v>
      </c>
      <c r="K5032">
        <v>0</v>
      </c>
      <c r="L5032">
        <v>0</v>
      </c>
      <c r="M5032">
        <v>0</v>
      </c>
    </row>
    <row r="5033" spans="2:13" x14ac:dyDescent="0.2">
      <c r="B5033">
        <v>0</v>
      </c>
      <c r="C5033">
        <v>0</v>
      </c>
      <c r="D5033">
        <v>0</v>
      </c>
      <c r="E5033">
        <v>0</v>
      </c>
      <c r="F5033">
        <v>0</v>
      </c>
      <c r="G5033">
        <v>44444444</v>
      </c>
      <c r="H5033">
        <v>0</v>
      </c>
      <c r="I5033">
        <v>0</v>
      </c>
      <c r="J5033">
        <v>0</v>
      </c>
      <c r="K5033">
        <v>0</v>
      </c>
      <c r="L5033">
        <v>0</v>
      </c>
      <c r="M5033">
        <v>0</v>
      </c>
    </row>
    <row r="5034" spans="2:13" x14ac:dyDescent="0.2">
      <c r="B5034">
        <v>0</v>
      </c>
      <c r="C5034">
        <v>0</v>
      </c>
      <c r="D5034">
        <v>0</v>
      </c>
      <c r="E5034">
        <v>0</v>
      </c>
      <c r="F5034">
        <v>0</v>
      </c>
      <c r="G5034">
        <v>44444444</v>
      </c>
      <c r="H5034">
        <v>0</v>
      </c>
      <c r="I5034">
        <v>0</v>
      </c>
      <c r="J5034">
        <v>0</v>
      </c>
      <c r="K5034">
        <v>0</v>
      </c>
      <c r="L5034">
        <v>0</v>
      </c>
      <c r="M5034">
        <v>0</v>
      </c>
    </row>
    <row r="5035" spans="2:13" x14ac:dyDescent="0.2">
      <c r="B5035">
        <v>0</v>
      </c>
      <c r="C5035">
        <v>0</v>
      </c>
      <c r="D5035">
        <v>0</v>
      </c>
      <c r="E5035">
        <v>0</v>
      </c>
      <c r="F5035">
        <v>0</v>
      </c>
      <c r="G5035">
        <v>44444444</v>
      </c>
      <c r="H5035">
        <v>0</v>
      </c>
      <c r="I5035">
        <v>0</v>
      </c>
      <c r="J5035">
        <v>0</v>
      </c>
      <c r="K5035">
        <v>0</v>
      </c>
      <c r="L5035">
        <v>0</v>
      </c>
      <c r="M5035">
        <v>0</v>
      </c>
    </row>
    <row r="5036" spans="2:13" x14ac:dyDescent="0.2">
      <c r="B5036">
        <v>0</v>
      </c>
      <c r="C5036">
        <v>0</v>
      </c>
      <c r="D5036">
        <v>0</v>
      </c>
      <c r="E5036">
        <v>0</v>
      </c>
      <c r="F5036">
        <v>0</v>
      </c>
      <c r="G5036">
        <v>44444444</v>
      </c>
      <c r="H5036">
        <v>0</v>
      </c>
      <c r="I5036">
        <v>0</v>
      </c>
      <c r="J5036">
        <v>0</v>
      </c>
      <c r="K5036">
        <v>0</v>
      </c>
      <c r="L5036">
        <v>0</v>
      </c>
      <c r="M5036">
        <v>0</v>
      </c>
    </row>
    <row r="5037" spans="2:13" x14ac:dyDescent="0.2">
      <c r="B5037">
        <v>0</v>
      </c>
      <c r="C5037">
        <v>0</v>
      </c>
      <c r="D5037">
        <v>0</v>
      </c>
      <c r="E5037">
        <v>0</v>
      </c>
      <c r="F5037">
        <v>0</v>
      </c>
      <c r="G5037">
        <v>44444444</v>
      </c>
      <c r="H5037">
        <v>0</v>
      </c>
      <c r="I5037">
        <v>0</v>
      </c>
      <c r="J5037">
        <v>0</v>
      </c>
      <c r="K5037">
        <v>0</v>
      </c>
      <c r="L5037">
        <v>0</v>
      </c>
      <c r="M5037">
        <v>0</v>
      </c>
    </row>
    <row r="5038" spans="2:13" x14ac:dyDescent="0.2">
      <c r="B5038">
        <v>0</v>
      </c>
      <c r="C5038">
        <v>0</v>
      </c>
      <c r="D5038">
        <v>0</v>
      </c>
      <c r="E5038">
        <v>0</v>
      </c>
      <c r="F5038">
        <v>0</v>
      </c>
      <c r="G5038">
        <v>44444444</v>
      </c>
      <c r="H5038">
        <v>0</v>
      </c>
      <c r="I5038">
        <v>0</v>
      </c>
      <c r="J5038">
        <v>0</v>
      </c>
      <c r="K5038">
        <v>0</v>
      </c>
      <c r="L5038">
        <v>0</v>
      </c>
      <c r="M5038">
        <v>0</v>
      </c>
    </row>
    <row r="5039" spans="2:13" x14ac:dyDescent="0.2">
      <c r="B5039">
        <v>0</v>
      </c>
      <c r="C5039">
        <v>0</v>
      </c>
      <c r="D5039">
        <v>0</v>
      </c>
      <c r="E5039">
        <v>0</v>
      </c>
      <c r="F5039">
        <v>0</v>
      </c>
      <c r="G5039">
        <v>44444444</v>
      </c>
      <c r="H5039">
        <v>0</v>
      </c>
      <c r="I5039">
        <v>0</v>
      </c>
      <c r="J5039">
        <v>0</v>
      </c>
      <c r="K5039">
        <v>0</v>
      </c>
      <c r="L5039">
        <v>0</v>
      </c>
      <c r="M5039">
        <v>0</v>
      </c>
    </row>
    <row r="5040" spans="2:13" x14ac:dyDescent="0.2">
      <c r="B5040">
        <v>0</v>
      </c>
      <c r="C5040">
        <v>0</v>
      </c>
      <c r="D5040">
        <v>0</v>
      </c>
      <c r="E5040">
        <v>0</v>
      </c>
      <c r="F5040">
        <v>0</v>
      </c>
      <c r="G5040">
        <v>44444444</v>
      </c>
      <c r="H5040">
        <v>0</v>
      </c>
      <c r="I5040">
        <v>0</v>
      </c>
      <c r="J5040">
        <v>0</v>
      </c>
      <c r="K5040">
        <v>0</v>
      </c>
      <c r="L5040">
        <v>0</v>
      </c>
      <c r="M5040">
        <v>0</v>
      </c>
    </row>
    <row r="5041" spans="2:13" x14ac:dyDescent="0.2">
      <c r="B5041">
        <v>0</v>
      </c>
      <c r="C5041">
        <v>0</v>
      </c>
      <c r="D5041">
        <v>0</v>
      </c>
      <c r="E5041">
        <v>0</v>
      </c>
      <c r="F5041">
        <v>0</v>
      </c>
      <c r="G5041">
        <v>44444444</v>
      </c>
      <c r="H5041">
        <v>0</v>
      </c>
      <c r="I5041">
        <v>0</v>
      </c>
      <c r="J5041">
        <v>0</v>
      </c>
      <c r="K5041">
        <v>0</v>
      </c>
      <c r="L5041">
        <v>0</v>
      </c>
      <c r="M5041">
        <v>0</v>
      </c>
    </row>
    <row r="5042" spans="2:13" x14ac:dyDescent="0.2">
      <c r="B5042">
        <v>0</v>
      </c>
      <c r="C5042">
        <v>0</v>
      </c>
      <c r="D5042">
        <v>0</v>
      </c>
      <c r="E5042">
        <v>0</v>
      </c>
      <c r="F5042">
        <v>0</v>
      </c>
      <c r="G5042">
        <v>44444444</v>
      </c>
      <c r="H5042">
        <v>0</v>
      </c>
      <c r="I5042">
        <v>0</v>
      </c>
      <c r="J5042">
        <v>0</v>
      </c>
      <c r="K5042">
        <v>0</v>
      </c>
      <c r="L5042">
        <v>0</v>
      </c>
      <c r="M5042">
        <v>0</v>
      </c>
    </row>
    <row r="5043" spans="2:13" x14ac:dyDescent="0.2">
      <c r="B5043">
        <v>0</v>
      </c>
      <c r="C5043">
        <v>0</v>
      </c>
      <c r="D5043">
        <v>0</v>
      </c>
      <c r="E5043">
        <v>0</v>
      </c>
      <c r="F5043">
        <v>0</v>
      </c>
      <c r="G5043">
        <v>44444444</v>
      </c>
      <c r="H5043">
        <v>0</v>
      </c>
      <c r="I5043">
        <v>0</v>
      </c>
      <c r="J5043">
        <v>0</v>
      </c>
      <c r="K5043">
        <v>0</v>
      </c>
      <c r="L5043">
        <v>0</v>
      </c>
      <c r="M5043">
        <v>0</v>
      </c>
    </row>
    <row r="5044" spans="2:13" x14ac:dyDescent="0.2">
      <c r="B5044">
        <v>0</v>
      </c>
      <c r="C5044">
        <v>0</v>
      </c>
      <c r="D5044">
        <v>0</v>
      </c>
      <c r="E5044">
        <v>0</v>
      </c>
      <c r="F5044">
        <v>0</v>
      </c>
      <c r="G5044">
        <v>44444444</v>
      </c>
      <c r="H5044">
        <v>0</v>
      </c>
      <c r="I5044">
        <v>0</v>
      </c>
      <c r="J5044">
        <v>0</v>
      </c>
      <c r="K5044">
        <v>0</v>
      </c>
      <c r="L5044">
        <v>0</v>
      </c>
      <c r="M5044">
        <v>0</v>
      </c>
    </row>
    <row r="5045" spans="2:13" x14ac:dyDescent="0.2">
      <c r="B5045">
        <v>0</v>
      </c>
      <c r="C5045">
        <v>0</v>
      </c>
      <c r="D5045">
        <v>0</v>
      </c>
      <c r="E5045">
        <v>0</v>
      </c>
      <c r="F5045">
        <v>0</v>
      </c>
      <c r="G5045">
        <v>44444444</v>
      </c>
      <c r="H5045">
        <v>0</v>
      </c>
      <c r="I5045">
        <v>0</v>
      </c>
      <c r="J5045">
        <v>0</v>
      </c>
      <c r="K5045">
        <v>0</v>
      </c>
      <c r="L5045">
        <v>0</v>
      </c>
      <c r="M5045">
        <v>0</v>
      </c>
    </row>
    <row r="5046" spans="2:13" x14ac:dyDescent="0.2">
      <c r="B5046">
        <v>0</v>
      </c>
      <c r="C5046">
        <v>0</v>
      </c>
      <c r="D5046">
        <v>0</v>
      </c>
      <c r="E5046">
        <v>0</v>
      </c>
      <c r="F5046">
        <v>0</v>
      </c>
      <c r="G5046">
        <v>44444444</v>
      </c>
      <c r="H5046">
        <v>0</v>
      </c>
      <c r="I5046">
        <v>0</v>
      </c>
      <c r="J5046">
        <v>0</v>
      </c>
      <c r="K5046">
        <v>0</v>
      </c>
      <c r="L5046">
        <v>0</v>
      </c>
      <c r="M5046">
        <v>0</v>
      </c>
    </row>
    <row r="5047" spans="2:13" x14ac:dyDescent="0.2">
      <c r="B5047">
        <v>0</v>
      </c>
      <c r="C5047">
        <v>0</v>
      </c>
      <c r="D5047">
        <v>0</v>
      </c>
      <c r="E5047">
        <v>0</v>
      </c>
      <c r="F5047">
        <v>0</v>
      </c>
      <c r="G5047">
        <v>44444444</v>
      </c>
      <c r="H5047">
        <v>0</v>
      </c>
      <c r="I5047">
        <v>0</v>
      </c>
      <c r="J5047">
        <v>0</v>
      </c>
      <c r="K5047">
        <v>0</v>
      </c>
      <c r="L5047">
        <v>0</v>
      </c>
      <c r="M5047">
        <v>0</v>
      </c>
    </row>
    <row r="5048" spans="2:13" x14ac:dyDescent="0.2">
      <c r="B5048">
        <v>0</v>
      </c>
      <c r="C5048">
        <v>0</v>
      </c>
      <c r="D5048">
        <v>0</v>
      </c>
      <c r="E5048">
        <v>0</v>
      </c>
      <c r="F5048">
        <v>0</v>
      </c>
      <c r="G5048">
        <v>44444444</v>
      </c>
      <c r="H5048">
        <v>0</v>
      </c>
      <c r="I5048">
        <v>0</v>
      </c>
      <c r="J5048">
        <v>0</v>
      </c>
      <c r="K5048">
        <v>0</v>
      </c>
      <c r="L5048">
        <v>0</v>
      </c>
      <c r="M5048">
        <v>0</v>
      </c>
    </row>
    <row r="5049" spans="2:13" x14ac:dyDescent="0.2">
      <c r="B5049">
        <v>0</v>
      </c>
      <c r="C5049">
        <v>0</v>
      </c>
      <c r="D5049">
        <v>0</v>
      </c>
      <c r="E5049">
        <v>0</v>
      </c>
      <c r="F5049">
        <v>0</v>
      </c>
      <c r="G5049">
        <v>44444444</v>
      </c>
      <c r="H5049">
        <v>0</v>
      </c>
      <c r="I5049">
        <v>0</v>
      </c>
      <c r="J5049">
        <v>0</v>
      </c>
      <c r="K5049">
        <v>0</v>
      </c>
      <c r="L5049">
        <v>0</v>
      </c>
      <c r="M5049">
        <v>0</v>
      </c>
    </row>
    <row r="5050" spans="2:13" x14ac:dyDescent="0.2">
      <c r="B5050">
        <v>0</v>
      </c>
      <c r="C5050">
        <v>0</v>
      </c>
      <c r="D5050">
        <v>0</v>
      </c>
      <c r="E5050">
        <v>0</v>
      </c>
      <c r="F5050">
        <v>0</v>
      </c>
      <c r="G5050">
        <v>44444444</v>
      </c>
      <c r="H5050">
        <v>0</v>
      </c>
      <c r="I5050">
        <v>0</v>
      </c>
      <c r="J5050">
        <v>0</v>
      </c>
      <c r="K5050">
        <v>0</v>
      </c>
      <c r="L5050">
        <v>0</v>
      </c>
      <c r="M5050">
        <v>0</v>
      </c>
    </row>
    <row r="5051" spans="2:13" x14ac:dyDescent="0.2">
      <c r="B5051">
        <v>0</v>
      </c>
      <c r="C5051">
        <v>0</v>
      </c>
      <c r="D5051">
        <v>0</v>
      </c>
      <c r="E5051">
        <v>0</v>
      </c>
      <c r="F5051">
        <v>0</v>
      </c>
      <c r="G5051">
        <v>44444444</v>
      </c>
      <c r="H5051">
        <v>0</v>
      </c>
      <c r="I5051">
        <v>0</v>
      </c>
      <c r="J5051">
        <v>0</v>
      </c>
      <c r="K5051">
        <v>0</v>
      </c>
      <c r="L5051">
        <v>0</v>
      </c>
      <c r="M5051">
        <v>0</v>
      </c>
    </row>
    <row r="5052" spans="2:13" x14ac:dyDescent="0.2">
      <c r="B5052">
        <v>0</v>
      </c>
      <c r="C5052">
        <v>0</v>
      </c>
      <c r="D5052">
        <v>0</v>
      </c>
      <c r="E5052">
        <v>0</v>
      </c>
      <c r="F5052">
        <v>0</v>
      </c>
      <c r="G5052">
        <v>44444444</v>
      </c>
      <c r="H5052">
        <v>0</v>
      </c>
      <c r="I5052">
        <v>0</v>
      </c>
      <c r="J5052">
        <v>0</v>
      </c>
      <c r="K5052">
        <v>0</v>
      </c>
      <c r="L5052">
        <v>0</v>
      </c>
      <c r="M5052">
        <v>0</v>
      </c>
    </row>
    <row r="5053" spans="2:13" x14ac:dyDescent="0.2">
      <c r="B5053">
        <v>0</v>
      </c>
      <c r="C5053">
        <v>0</v>
      </c>
      <c r="D5053">
        <v>0</v>
      </c>
      <c r="E5053">
        <v>0</v>
      </c>
      <c r="F5053">
        <v>0</v>
      </c>
      <c r="G5053">
        <v>44444444</v>
      </c>
      <c r="H5053">
        <v>0</v>
      </c>
      <c r="I5053">
        <v>0</v>
      </c>
      <c r="J5053">
        <v>0</v>
      </c>
      <c r="K5053">
        <v>0</v>
      </c>
      <c r="L5053">
        <v>0</v>
      </c>
      <c r="M5053">
        <v>0</v>
      </c>
    </row>
    <row r="5054" spans="2:13" x14ac:dyDescent="0.2">
      <c r="B5054">
        <v>0</v>
      </c>
      <c r="C5054">
        <v>0</v>
      </c>
      <c r="D5054">
        <v>0</v>
      </c>
      <c r="E5054">
        <v>0</v>
      </c>
      <c r="F5054">
        <v>0</v>
      </c>
      <c r="G5054">
        <v>44444444</v>
      </c>
      <c r="H5054">
        <v>0</v>
      </c>
      <c r="I5054">
        <v>0</v>
      </c>
      <c r="J5054">
        <v>0</v>
      </c>
      <c r="K5054">
        <v>0</v>
      </c>
      <c r="L5054">
        <v>0</v>
      </c>
      <c r="M5054">
        <v>0</v>
      </c>
    </row>
    <row r="5055" spans="2:13" x14ac:dyDescent="0.2">
      <c r="B5055">
        <v>0</v>
      </c>
      <c r="C5055">
        <v>0</v>
      </c>
      <c r="D5055">
        <v>0</v>
      </c>
      <c r="E5055">
        <v>0</v>
      </c>
      <c r="F5055">
        <v>0</v>
      </c>
      <c r="G5055">
        <v>44444444</v>
      </c>
      <c r="H5055">
        <v>0</v>
      </c>
      <c r="I5055">
        <v>0</v>
      </c>
      <c r="J5055">
        <v>0</v>
      </c>
      <c r="K5055">
        <v>0</v>
      </c>
      <c r="L5055">
        <v>0</v>
      </c>
      <c r="M5055">
        <v>0</v>
      </c>
    </row>
    <row r="5056" spans="2:13" x14ac:dyDescent="0.2">
      <c r="B5056">
        <v>0</v>
      </c>
      <c r="C5056">
        <v>0</v>
      </c>
      <c r="D5056">
        <v>0</v>
      </c>
      <c r="E5056">
        <v>0</v>
      </c>
      <c r="F5056">
        <v>0</v>
      </c>
      <c r="G5056">
        <v>44444444</v>
      </c>
      <c r="H5056">
        <v>0</v>
      </c>
      <c r="I5056">
        <v>0</v>
      </c>
      <c r="J5056">
        <v>0</v>
      </c>
      <c r="K5056">
        <v>0</v>
      </c>
      <c r="L5056">
        <v>0</v>
      </c>
      <c r="M5056">
        <v>0</v>
      </c>
    </row>
    <row r="5057" spans="2:13" x14ac:dyDescent="0.2">
      <c r="B5057">
        <v>0</v>
      </c>
      <c r="C5057">
        <v>0</v>
      </c>
      <c r="D5057">
        <v>0</v>
      </c>
      <c r="E5057">
        <v>0</v>
      </c>
      <c r="F5057">
        <v>0</v>
      </c>
      <c r="G5057">
        <v>44444444</v>
      </c>
      <c r="H5057">
        <v>0</v>
      </c>
      <c r="I5057">
        <v>0</v>
      </c>
      <c r="J5057">
        <v>0</v>
      </c>
      <c r="K5057">
        <v>0</v>
      </c>
      <c r="L5057">
        <v>0</v>
      </c>
      <c r="M5057">
        <v>0</v>
      </c>
    </row>
    <row r="5058" spans="2:13" x14ac:dyDescent="0.2">
      <c r="B5058">
        <v>0</v>
      </c>
      <c r="C5058">
        <v>0</v>
      </c>
      <c r="D5058">
        <v>0</v>
      </c>
      <c r="E5058">
        <v>0</v>
      </c>
      <c r="F5058">
        <v>0</v>
      </c>
      <c r="G5058">
        <v>44444444</v>
      </c>
      <c r="H5058">
        <v>0</v>
      </c>
      <c r="I5058">
        <v>0</v>
      </c>
      <c r="J5058">
        <v>0</v>
      </c>
      <c r="K5058">
        <v>0</v>
      </c>
      <c r="L5058">
        <v>0</v>
      </c>
      <c r="M5058">
        <v>0</v>
      </c>
    </row>
    <row r="5059" spans="2:13" x14ac:dyDescent="0.2">
      <c r="B5059">
        <v>0</v>
      </c>
      <c r="C5059">
        <v>0</v>
      </c>
      <c r="D5059">
        <v>0</v>
      </c>
      <c r="E5059">
        <v>0</v>
      </c>
      <c r="F5059">
        <v>0</v>
      </c>
      <c r="G5059">
        <v>44444444</v>
      </c>
      <c r="H5059">
        <v>0</v>
      </c>
      <c r="I5059">
        <v>0</v>
      </c>
      <c r="J5059">
        <v>0</v>
      </c>
      <c r="K5059">
        <v>0</v>
      </c>
      <c r="L5059">
        <v>0</v>
      </c>
      <c r="M5059">
        <v>0</v>
      </c>
    </row>
    <row r="5060" spans="2:13" x14ac:dyDescent="0.2">
      <c r="B5060">
        <v>0</v>
      </c>
      <c r="C5060">
        <v>0</v>
      </c>
      <c r="D5060">
        <v>0</v>
      </c>
      <c r="E5060">
        <v>0</v>
      </c>
      <c r="F5060">
        <v>0</v>
      </c>
      <c r="G5060">
        <v>44444444</v>
      </c>
      <c r="H5060">
        <v>0</v>
      </c>
      <c r="I5060">
        <v>0</v>
      </c>
      <c r="J5060">
        <v>0</v>
      </c>
      <c r="K5060">
        <v>0</v>
      </c>
      <c r="L5060">
        <v>0</v>
      </c>
      <c r="M5060">
        <v>0</v>
      </c>
    </row>
    <row r="5061" spans="2:13" x14ac:dyDescent="0.2">
      <c r="B5061">
        <v>0</v>
      </c>
      <c r="C5061">
        <v>0</v>
      </c>
      <c r="D5061">
        <v>0</v>
      </c>
      <c r="E5061">
        <v>0</v>
      </c>
      <c r="F5061">
        <v>0</v>
      </c>
      <c r="G5061">
        <v>44444444</v>
      </c>
      <c r="H5061">
        <v>0</v>
      </c>
      <c r="I5061">
        <v>0</v>
      </c>
      <c r="J5061">
        <v>0</v>
      </c>
      <c r="K5061">
        <v>0</v>
      </c>
      <c r="L5061">
        <v>0</v>
      </c>
      <c r="M5061">
        <v>0</v>
      </c>
    </row>
    <row r="5062" spans="2:13" x14ac:dyDescent="0.2">
      <c r="B5062">
        <v>0</v>
      </c>
      <c r="C5062">
        <v>0</v>
      </c>
      <c r="D5062">
        <v>0</v>
      </c>
      <c r="E5062">
        <v>0</v>
      </c>
      <c r="F5062">
        <v>0</v>
      </c>
      <c r="G5062">
        <v>44444444</v>
      </c>
      <c r="H5062">
        <v>0</v>
      </c>
      <c r="I5062">
        <v>0</v>
      </c>
      <c r="J5062">
        <v>0</v>
      </c>
      <c r="K5062">
        <v>0</v>
      </c>
      <c r="L5062">
        <v>0</v>
      </c>
      <c r="M5062">
        <v>0</v>
      </c>
    </row>
    <row r="5063" spans="2:13" x14ac:dyDescent="0.2">
      <c r="B5063">
        <v>0</v>
      </c>
      <c r="C5063">
        <v>0</v>
      </c>
      <c r="D5063">
        <v>0</v>
      </c>
      <c r="E5063">
        <v>0</v>
      </c>
      <c r="F5063">
        <v>0</v>
      </c>
      <c r="G5063">
        <v>44444444</v>
      </c>
      <c r="H5063">
        <v>0</v>
      </c>
      <c r="I5063">
        <v>0</v>
      </c>
      <c r="J5063">
        <v>0</v>
      </c>
      <c r="K5063">
        <v>0</v>
      </c>
      <c r="L5063">
        <v>0</v>
      </c>
      <c r="M5063">
        <v>0</v>
      </c>
    </row>
    <row r="5064" spans="2:13" x14ac:dyDescent="0.2">
      <c r="B5064">
        <v>0</v>
      </c>
      <c r="C5064">
        <v>0</v>
      </c>
      <c r="D5064">
        <v>0</v>
      </c>
      <c r="E5064">
        <v>0</v>
      </c>
      <c r="F5064">
        <v>0</v>
      </c>
      <c r="G5064">
        <v>44444444</v>
      </c>
      <c r="H5064">
        <v>0</v>
      </c>
      <c r="I5064">
        <v>0</v>
      </c>
      <c r="J5064">
        <v>0</v>
      </c>
      <c r="K5064">
        <v>0</v>
      </c>
      <c r="L5064">
        <v>0</v>
      </c>
      <c r="M5064">
        <v>0</v>
      </c>
    </row>
    <row r="5065" spans="2:13" x14ac:dyDescent="0.2">
      <c r="B5065">
        <v>0</v>
      </c>
      <c r="C5065">
        <v>0</v>
      </c>
      <c r="D5065">
        <v>0</v>
      </c>
      <c r="E5065">
        <v>0</v>
      </c>
      <c r="F5065">
        <v>0</v>
      </c>
      <c r="G5065">
        <v>44444444</v>
      </c>
      <c r="H5065">
        <v>0</v>
      </c>
      <c r="I5065">
        <v>0</v>
      </c>
      <c r="J5065">
        <v>0</v>
      </c>
      <c r="K5065">
        <v>0</v>
      </c>
      <c r="L5065">
        <v>0</v>
      </c>
      <c r="M5065">
        <v>0</v>
      </c>
    </row>
    <row r="5066" spans="2:13" x14ac:dyDescent="0.2">
      <c r="B5066">
        <v>0</v>
      </c>
      <c r="C5066">
        <v>0</v>
      </c>
      <c r="D5066">
        <v>0</v>
      </c>
      <c r="E5066">
        <v>0</v>
      </c>
      <c r="F5066">
        <v>0</v>
      </c>
      <c r="G5066">
        <v>44444444</v>
      </c>
      <c r="H5066">
        <v>0</v>
      </c>
      <c r="I5066">
        <v>0</v>
      </c>
      <c r="J5066">
        <v>0</v>
      </c>
      <c r="K5066">
        <v>0</v>
      </c>
      <c r="L5066">
        <v>0</v>
      </c>
      <c r="M5066">
        <v>0</v>
      </c>
    </row>
    <row r="5067" spans="2:13" x14ac:dyDescent="0.2">
      <c r="B5067">
        <v>0</v>
      </c>
      <c r="C5067">
        <v>0</v>
      </c>
      <c r="D5067">
        <v>0</v>
      </c>
      <c r="E5067">
        <v>0</v>
      </c>
      <c r="F5067">
        <v>0</v>
      </c>
      <c r="G5067">
        <v>44444444</v>
      </c>
      <c r="H5067">
        <v>0</v>
      </c>
      <c r="I5067">
        <v>0</v>
      </c>
      <c r="J5067">
        <v>0</v>
      </c>
      <c r="K5067">
        <v>0</v>
      </c>
      <c r="L5067">
        <v>0</v>
      </c>
      <c r="M5067">
        <v>0</v>
      </c>
    </row>
    <row r="5068" spans="2:13" x14ac:dyDescent="0.2">
      <c r="B5068">
        <v>0</v>
      </c>
      <c r="C5068">
        <v>0</v>
      </c>
      <c r="D5068">
        <v>0</v>
      </c>
      <c r="E5068">
        <v>0</v>
      </c>
      <c r="F5068">
        <v>0</v>
      </c>
      <c r="G5068">
        <v>44444444</v>
      </c>
      <c r="H5068">
        <v>0</v>
      </c>
      <c r="I5068">
        <v>0</v>
      </c>
      <c r="J5068">
        <v>0</v>
      </c>
      <c r="K5068">
        <v>0</v>
      </c>
      <c r="L5068">
        <v>0</v>
      </c>
      <c r="M5068">
        <v>0</v>
      </c>
    </row>
    <row r="5069" spans="2:13" x14ac:dyDescent="0.2">
      <c r="B5069">
        <v>0</v>
      </c>
      <c r="C5069">
        <v>0</v>
      </c>
      <c r="D5069">
        <v>0</v>
      </c>
      <c r="E5069">
        <v>0</v>
      </c>
      <c r="F5069">
        <v>0</v>
      </c>
      <c r="G5069">
        <v>44444444</v>
      </c>
      <c r="H5069">
        <v>0</v>
      </c>
      <c r="I5069">
        <v>0</v>
      </c>
      <c r="J5069">
        <v>0</v>
      </c>
      <c r="K5069">
        <v>0</v>
      </c>
      <c r="L5069">
        <v>0</v>
      </c>
      <c r="M5069">
        <v>0</v>
      </c>
    </row>
    <row r="5070" spans="2:13" x14ac:dyDescent="0.2">
      <c r="B5070">
        <v>0</v>
      </c>
      <c r="C5070">
        <v>0</v>
      </c>
      <c r="D5070">
        <v>0</v>
      </c>
      <c r="E5070">
        <v>0</v>
      </c>
      <c r="F5070">
        <v>0</v>
      </c>
      <c r="G5070">
        <v>44444444</v>
      </c>
      <c r="H5070">
        <v>0</v>
      </c>
      <c r="I5070">
        <v>0</v>
      </c>
      <c r="J5070">
        <v>0</v>
      </c>
      <c r="K5070">
        <v>0</v>
      </c>
      <c r="L5070">
        <v>0</v>
      </c>
      <c r="M5070">
        <v>0</v>
      </c>
    </row>
    <row r="5071" spans="2:13" x14ac:dyDescent="0.2">
      <c r="B5071">
        <v>0</v>
      </c>
      <c r="C5071">
        <v>0</v>
      </c>
      <c r="D5071">
        <v>0</v>
      </c>
      <c r="E5071">
        <v>0</v>
      </c>
      <c r="F5071">
        <v>0</v>
      </c>
      <c r="G5071">
        <v>44444444</v>
      </c>
      <c r="H5071">
        <v>0</v>
      </c>
      <c r="I5071">
        <v>0</v>
      </c>
      <c r="J5071">
        <v>0</v>
      </c>
      <c r="K5071">
        <v>0</v>
      </c>
      <c r="L5071">
        <v>0</v>
      </c>
      <c r="M5071">
        <v>0</v>
      </c>
    </row>
    <row r="5072" spans="2:13" x14ac:dyDescent="0.2">
      <c r="B5072">
        <v>0</v>
      </c>
      <c r="C5072">
        <v>0</v>
      </c>
      <c r="D5072">
        <v>0</v>
      </c>
      <c r="E5072">
        <v>0</v>
      </c>
      <c r="F5072">
        <v>0</v>
      </c>
      <c r="G5072">
        <v>44444444</v>
      </c>
      <c r="H5072">
        <v>0</v>
      </c>
      <c r="I5072">
        <v>0</v>
      </c>
      <c r="J5072">
        <v>0</v>
      </c>
      <c r="K5072">
        <v>0</v>
      </c>
      <c r="L5072">
        <v>0</v>
      </c>
      <c r="M5072">
        <v>0</v>
      </c>
    </row>
    <row r="5073" spans="2:13" x14ac:dyDescent="0.2">
      <c r="B5073">
        <v>0</v>
      </c>
      <c r="C5073">
        <v>0</v>
      </c>
      <c r="D5073">
        <v>0</v>
      </c>
      <c r="E5073">
        <v>0</v>
      </c>
      <c r="F5073">
        <v>0</v>
      </c>
      <c r="G5073">
        <v>44444444</v>
      </c>
      <c r="H5073">
        <v>0</v>
      </c>
      <c r="I5073">
        <v>0</v>
      </c>
      <c r="J5073">
        <v>0</v>
      </c>
      <c r="K5073">
        <v>0</v>
      </c>
      <c r="L5073">
        <v>0</v>
      </c>
      <c r="M5073">
        <v>0</v>
      </c>
    </row>
    <row r="5074" spans="2:13" x14ac:dyDescent="0.2">
      <c r="B5074">
        <v>0</v>
      </c>
      <c r="C5074">
        <v>0</v>
      </c>
      <c r="D5074">
        <v>0</v>
      </c>
      <c r="E5074">
        <v>0</v>
      </c>
      <c r="F5074">
        <v>0</v>
      </c>
      <c r="G5074">
        <v>44444444</v>
      </c>
      <c r="H5074">
        <v>0</v>
      </c>
      <c r="I5074">
        <v>0</v>
      </c>
      <c r="J5074">
        <v>0</v>
      </c>
      <c r="K5074">
        <v>0</v>
      </c>
      <c r="L5074">
        <v>0</v>
      </c>
      <c r="M5074">
        <v>0</v>
      </c>
    </row>
    <row r="5075" spans="2:13" x14ac:dyDescent="0.2">
      <c r="B5075">
        <v>0</v>
      </c>
      <c r="C5075">
        <v>0</v>
      </c>
      <c r="D5075">
        <v>0</v>
      </c>
      <c r="E5075">
        <v>0</v>
      </c>
      <c r="F5075">
        <v>0</v>
      </c>
      <c r="G5075">
        <v>44444444</v>
      </c>
      <c r="H5075">
        <v>0</v>
      </c>
      <c r="I5075">
        <v>0</v>
      </c>
      <c r="J5075">
        <v>0</v>
      </c>
      <c r="K5075">
        <v>0</v>
      </c>
      <c r="L5075">
        <v>0</v>
      </c>
      <c r="M5075">
        <v>0</v>
      </c>
    </row>
    <row r="5076" spans="2:13" x14ac:dyDescent="0.2">
      <c r="B5076">
        <v>0</v>
      </c>
      <c r="C5076">
        <v>0</v>
      </c>
      <c r="D5076">
        <v>0</v>
      </c>
      <c r="E5076">
        <v>0</v>
      </c>
      <c r="F5076">
        <v>0</v>
      </c>
      <c r="G5076">
        <v>44444444</v>
      </c>
      <c r="H5076">
        <v>0</v>
      </c>
      <c r="I5076">
        <v>0</v>
      </c>
      <c r="J5076">
        <v>0</v>
      </c>
      <c r="K5076">
        <v>0</v>
      </c>
      <c r="L5076">
        <v>0</v>
      </c>
      <c r="M5076">
        <v>0</v>
      </c>
    </row>
    <row r="5077" spans="2:13" x14ac:dyDescent="0.2">
      <c r="B5077">
        <v>0</v>
      </c>
      <c r="C5077">
        <v>0</v>
      </c>
      <c r="D5077">
        <v>0</v>
      </c>
      <c r="E5077">
        <v>0</v>
      </c>
      <c r="F5077">
        <v>0</v>
      </c>
      <c r="G5077">
        <v>44444444</v>
      </c>
      <c r="H5077">
        <v>0</v>
      </c>
      <c r="I5077">
        <v>0</v>
      </c>
      <c r="J5077">
        <v>0</v>
      </c>
      <c r="K5077">
        <v>0</v>
      </c>
      <c r="L5077">
        <v>0</v>
      </c>
      <c r="M5077">
        <v>0</v>
      </c>
    </row>
    <row r="5078" spans="2:13" x14ac:dyDescent="0.2">
      <c r="B5078">
        <v>0</v>
      </c>
      <c r="C5078">
        <v>0</v>
      </c>
      <c r="D5078">
        <v>0</v>
      </c>
      <c r="E5078">
        <v>0</v>
      </c>
      <c r="F5078">
        <v>0</v>
      </c>
      <c r="G5078">
        <v>44444444</v>
      </c>
      <c r="H5078">
        <v>0</v>
      </c>
      <c r="I5078">
        <v>0</v>
      </c>
      <c r="J5078">
        <v>0</v>
      </c>
      <c r="K5078">
        <v>0</v>
      </c>
      <c r="L5078">
        <v>0</v>
      </c>
      <c r="M5078">
        <v>0</v>
      </c>
    </row>
    <row r="5079" spans="2:13" x14ac:dyDescent="0.2">
      <c r="B5079">
        <v>0</v>
      </c>
      <c r="C5079">
        <v>0</v>
      </c>
      <c r="D5079">
        <v>0</v>
      </c>
      <c r="E5079">
        <v>0</v>
      </c>
      <c r="F5079">
        <v>0</v>
      </c>
      <c r="G5079">
        <v>44444444</v>
      </c>
      <c r="H5079">
        <v>0</v>
      </c>
      <c r="I5079">
        <v>0</v>
      </c>
      <c r="J5079">
        <v>0</v>
      </c>
      <c r="K5079">
        <v>0</v>
      </c>
      <c r="L5079">
        <v>0</v>
      </c>
      <c r="M5079">
        <v>0</v>
      </c>
    </row>
    <row r="5080" spans="2:13" x14ac:dyDescent="0.2">
      <c r="B5080">
        <v>0</v>
      </c>
      <c r="C5080">
        <v>0</v>
      </c>
      <c r="D5080">
        <v>0</v>
      </c>
      <c r="E5080">
        <v>0</v>
      </c>
      <c r="F5080">
        <v>0</v>
      </c>
      <c r="G5080">
        <v>44444444</v>
      </c>
      <c r="H5080">
        <v>0</v>
      </c>
      <c r="I5080">
        <v>0</v>
      </c>
      <c r="J5080">
        <v>0</v>
      </c>
      <c r="K5080">
        <v>0</v>
      </c>
      <c r="L5080">
        <v>0</v>
      </c>
      <c r="M5080">
        <v>0</v>
      </c>
    </row>
    <row r="5081" spans="2:13" x14ac:dyDescent="0.2">
      <c r="B5081">
        <v>0</v>
      </c>
      <c r="C5081">
        <v>0</v>
      </c>
      <c r="D5081">
        <v>0</v>
      </c>
      <c r="E5081">
        <v>0</v>
      </c>
      <c r="F5081">
        <v>0</v>
      </c>
      <c r="G5081">
        <v>44444444</v>
      </c>
      <c r="H5081">
        <v>0</v>
      </c>
      <c r="I5081">
        <v>0</v>
      </c>
      <c r="J5081">
        <v>0</v>
      </c>
      <c r="K5081">
        <v>0</v>
      </c>
      <c r="L5081">
        <v>0</v>
      </c>
      <c r="M5081">
        <v>0</v>
      </c>
    </row>
    <row r="5082" spans="2:13" x14ac:dyDescent="0.2">
      <c r="B5082">
        <v>0</v>
      </c>
      <c r="C5082">
        <v>0</v>
      </c>
      <c r="D5082">
        <v>0</v>
      </c>
      <c r="E5082">
        <v>0</v>
      </c>
      <c r="F5082">
        <v>0</v>
      </c>
      <c r="G5082">
        <v>44444444</v>
      </c>
      <c r="H5082">
        <v>0</v>
      </c>
      <c r="I5082">
        <v>0</v>
      </c>
      <c r="J5082">
        <v>0</v>
      </c>
      <c r="K5082">
        <v>0</v>
      </c>
      <c r="L5082">
        <v>0</v>
      </c>
      <c r="M5082">
        <v>0</v>
      </c>
    </row>
    <row r="5083" spans="2:13" x14ac:dyDescent="0.2">
      <c r="B5083">
        <v>0</v>
      </c>
      <c r="C5083">
        <v>0</v>
      </c>
      <c r="D5083">
        <v>0</v>
      </c>
      <c r="E5083">
        <v>0</v>
      </c>
      <c r="F5083">
        <v>0</v>
      </c>
      <c r="G5083">
        <v>44444444</v>
      </c>
      <c r="H5083">
        <v>0</v>
      </c>
      <c r="I5083">
        <v>0</v>
      </c>
      <c r="J5083">
        <v>0</v>
      </c>
      <c r="K5083">
        <v>0</v>
      </c>
      <c r="L5083">
        <v>0</v>
      </c>
      <c r="M5083">
        <v>0</v>
      </c>
    </row>
    <row r="5084" spans="2:13" x14ac:dyDescent="0.2">
      <c r="B5084">
        <v>0</v>
      </c>
      <c r="C5084">
        <v>0</v>
      </c>
      <c r="D5084">
        <v>0</v>
      </c>
      <c r="E5084">
        <v>0</v>
      </c>
      <c r="F5084">
        <v>0</v>
      </c>
      <c r="G5084">
        <v>44444444</v>
      </c>
      <c r="H5084">
        <v>0</v>
      </c>
      <c r="I5084">
        <v>0</v>
      </c>
      <c r="J5084">
        <v>0</v>
      </c>
      <c r="K5084">
        <v>0</v>
      </c>
      <c r="L5084">
        <v>0</v>
      </c>
      <c r="M5084">
        <v>0</v>
      </c>
    </row>
    <row r="5085" spans="2:13" x14ac:dyDescent="0.2">
      <c r="B5085">
        <v>0</v>
      </c>
      <c r="C5085">
        <v>0</v>
      </c>
      <c r="D5085">
        <v>0</v>
      </c>
      <c r="E5085">
        <v>0</v>
      </c>
      <c r="F5085">
        <v>0</v>
      </c>
      <c r="G5085">
        <v>44444444</v>
      </c>
      <c r="H5085">
        <v>0</v>
      </c>
      <c r="I5085">
        <v>0</v>
      </c>
      <c r="J5085">
        <v>0</v>
      </c>
      <c r="K5085">
        <v>0</v>
      </c>
      <c r="L5085">
        <v>0</v>
      </c>
      <c r="M5085">
        <v>0</v>
      </c>
    </row>
    <row r="5086" spans="2:13" x14ac:dyDescent="0.2">
      <c r="B5086">
        <v>0</v>
      </c>
      <c r="C5086">
        <v>0</v>
      </c>
      <c r="D5086">
        <v>0</v>
      </c>
      <c r="E5086">
        <v>0</v>
      </c>
      <c r="F5086">
        <v>0</v>
      </c>
      <c r="G5086">
        <v>44444444</v>
      </c>
      <c r="H5086">
        <v>0</v>
      </c>
      <c r="I5086">
        <v>0</v>
      </c>
      <c r="J5086">
        <v>0</v>
      </c>
      <c r="K5086">
        <v>0</v>
      </c>
      <c r="L5086">
        <v>0</v>
      </c>
      <c r="M5086">
        <v>0</v>
      </c>
    </row>
    <row r="5087" spans="2:13" x14ac:dyDescent="0.2">
      <c r="B5087">
        <v>0</v>
      </c>
      <c r="C5087">
        <v>0</v>
      </c>
      <c r="D5087">
        <v>0</v>
      </c>
      <c r="E5087">
        <v>0</v>
      </c>
      <c r="F5087">
        <v>0</v>
      </c>
      <c r="G5087">
        <v>44444444</v>
      </c>
      <c r="H5087">
        <v>0</v>
      </c>
      <c r="I5087">
        <v>0</v>
      </c>
      <c r="J5087">
        <v>0</v>
      </c>
      <c r="K5087">
        <v>0</v>
      </c>
      <c r="L5087">
        <v>0</v>
      </c>
      <c r="M5087">
        <v>0</v>
      </c>
    </row>
    <row r="5088" spans="2:13" x14ac:dyDescent="0.2">
      <c r="B5088">
        <v>0</v>
      </c>
      <c r="C5088">
        <v>0</v>
      </c>
      <c r="D5088">
        <v>0</v>
      </c>
      <c r="E5088">
        <v>0</v>
      </c>
      <c r="F5088">
        <v>0</v>
      </c>
      <c r="G5088">
        <v>44444444</v>
      </c>
      <c r="H5088">
        <v>0</v>
      </c>
      <c r="I5088">
        <v>0</v>
      </c>
      <c r="J5088">
        <v>0</v>
      </c>
      <c r="K5088">
        <v>0</v>
      </c>
      <c r="L5088">
        <v>0</v>
      </c>
      <c r="M5088">
        <v>0</v>
      </c>
    </row>
    <row r="5089" spans="2:13" x14ac:dyDescent="0.2">
      <c r="B5089">
        <v>0</v>
      </c>
      <c r="C5089">
        <v>0</v>
      </c>
      <c r="D5089">
        <v>0</v>
      </c>
      <c r="E5089">
        <v>0</v>
      </c>
      <c r="F5089">
        <v>0</v>
      </c>
      <c r="G5089">
        <v>44444444</v>
      </c>
      <c r="H5089">
        <v>0</v>
      </c>
      <c r="I5089">
        <v>0</v>
      </c>
      <c r="J5089">
        <v>0</v>
      </c>
      <c r="K5089">
        <v>0</v>
      </c>
      <c r="L5089">
        <v>0</v>
      </c>
      <c r="M5089">
        <v>0</v>
      </c>
    </row>
    <row r="5090" spans="2:13" x14ac:dyDescent="0.2">
      <c r="B5090">
        <v>0</v>
      </c>
      <c r="C5090">
        <v>0</v>
      </c>
      <c r="D5090">
        <v>0</v>
      </c>
      <c r="E5090">
        <v>0</v>
      </c>
      <c r="F5090">
        <v>0</v>
      </c>
      <c r="G5090">
        <v>44444444</v>
      </c>
      <c r="H5090">
        <v>0</v>
      </c>
      <c r="I5090">
        <v>0</v>
      </c>
      <c r="J5090">
        <v>0</v>
      </c>
      <c r="K5090">
        <v>0</v>
      </c>
      <c r="L5090">
        <v>0</v>
      </c>
      <c r="M5090">
        <v>0</v>
      </c>
    </row>
    <row r="5091" spans="2:13" x14ac:dyDescent="0.2">
      <c r="B5091">
        <v>0</v>
      </c>
      <c r="C5091">
        <v>0</v>
      </c>
      <c r="D5091">
        <v>0</v>
      </c>
      <c r="E5091">
        <v>0</v>
      </c>
      <c r="F5091">
        <v>0</v>
      </c>
      <c r="G5091">
        <v>44444444</v>
      </c>
      <c r="H5091">
        <v>0</v>
      </c>
      <c r="I5091">
        <v>0</v>
      </c>
      <c r="J5091">
        <v>0</v>
      </c>
      <c r="K5091">
        <v>0</v>
      </c>
      <c r="L5091">
        <v>0</v>
      </c>
      <c r="M5091">
        <v>0</v>
      </c>
    </row>
    <row r="5092" spans="2:13" x14ac:dyDescent="0.2">
      <c r="B5092">
        <v>0</v>
      </c>
      <c r="C5092">
        <v>0</v>
      </c>
      <c r="D5092">
        <v>0</v>
      </c>
      <c r="E5092">
        <v>0</v>
      </c>
      <c r="F5092">
        <v>0</v>
      </c>
      <c r="G5092">
        <v>44444444</v>
      </c>
      <c r="H5092">
        <v>0</v>
      </c>
      <c r="I5092">
        <v>0</v>
      </c>
      <c r="J5092">
        <v>0</v>
      </c>
      <c r="K5092">
        <v>0</v>
      </c>
      <c r="L5092">
        <v>0</v>
      </c>
      <c r="M5092">
        <v>0</v>
      </c>
    </row>
    <row r="5093" spans="2:13" x14ac:dyDescent="0.2">
      <c r="B5093">
        <v>0</v>
      </c>
      <c r="C5093">
        <v>0</v>
      </c>
      <c r="D5093">
        <v>0</v>
      </c>
      <c r="E5093">
        <v>0</v>
      </c>
      <c r="F5093">
        <v>0</v>
      </c>
      <c r="G5093">
        <v>44444444</v>
      </c>
      <c r="H5093">
        <v>0</v>
      </c>
      <c r="I5093">
        <v>0</v>
      </c>
      <c r="J5093">
        <v>0</v>
      </c>
      <c r="K5093">
        <v>0</v>
      </c>
      <c r="L5093">
        <v>0</v>
      </c>
      <c r="M5093">
        <v>0</v>
      </c>
    </row>
    <row r="5094" spans="2:13" x14ac:dyDescent="0.2">
      <c r="B5094">
        <v>0</v>
      </c>
      <c r="C5094">
        <v>0</v>
      </c>
      <c r="D5094">
        <v>0</v>
      </c>
      <c r="E5094">
        <v>0</v>
      </c>
      <c r="F5094">
        <v>0</v>
      </c>
      <c r="G5094">
        <v>44444444</v>
      </c>
      <c r="H5094">
        <v>0</v>
      </c>
      <c r="I5094">
        <v>0</v>
      </c>
      <c r="J5094">
        <v>0</v>
      </c>
      <c r="K5094">
        <v>0</v>
      </c>
      <c r="L5094">
        <v>0</v>
      </c>
      <c r="M5094">
        <v>0</v>
      </c>
    </row>
    <row r="5095" spans="2:13" x14ac:dyDescent="0.2">
      <c r="B5095">
        <v>0</v>
      </c>
      <c r="C5095">
        <v>0</v>
      </c>
      <c r="D5095">
        <v>0</v>
      </c>
      <c r="E5095">
        <v>0</v>
      </c>
      <c r="F5095">
        <v>0</v>
      </c>
      <c r="G5095">
        <v>44444444</v>
      </c>
      <c r="H5095">
        <v>0</v>
      </c>
      <c r="I5095">
        <v>0</v>
      </c>
      <c r="J5095">
        <v>0</v>
      </c>
      <c r="K5095">
        <v>0</v>
      </c>
      <c r="L5095">
        <v>0</v>
      </c>
      <c r="M5095">
        <v>0</v>
      </c>
    </row>
    <row r="5096" spans="2:13" x14ac:dyDescent="0.2">
      <c r="B5096">
        <v>0</v>
      </c>
      <c r="C5096">
        <v>0</v>
      </c>
      <c r="D5096">
        <v>0</v>
      </c>
      <c r="E5096">
        <v>0</v>
      </c>
      <c r="F5096">
        <v>0</v>
      </c>
      <c r="G5096">
        <v>44444444</v>
      </c>
      <c r="H5096">
        <v>0</v>
      </c>
      <c r="I5096">
        <v>0</v>
      </c>
      <c r="J5096">
        <v>0</v>
      </c>
      <c r="K5096">
        <v>0</v>
      </c>
      <c r="L5096">
        <v>0</v>
      </c>
      <c r="M5096">
        <v>0</v>
      </c>
    </row>
    <row r="5097" spans="2:13" x14ac:dyDescent="0.2">
      <c r="B5097">
        <v>0</v>
      </c>
      <c r="C5097">
        <v>0</v>
      </c>
      <c r="D5097">
        <v>0</v>
      </c>
      <c r="E5097">
        <v>0</v>
      </c>
      <c r="F5097">
        <v>0</v>
      </c>
      <c r="G5097">
        <v>44444444</v>
      </c>
      <c r="H5097">
        <v>0</v>
      </c>
      <c r="I5097">
        <v>0</v>
      </c>
      <c r="J5097">
        <v>0</v>
      </c>
      <c r="K5097">
        <v>0</v>
      </c>
      <c r="L5097">
        <v>0</v>
      </c>
      <c r="M5097">
        <v>0</v>
      </c>
    </row>
    <row r="5098" spans="2:13" x14ac:dyDescent="0.2">
      <c r="B5098">
        <v>0</v>
      </c>
      <c r="C5098">
        <v>0</v>
      </c>
      <c r="D5098">
        <v>0</v>
      </c>
      <c r="E5098">
        <v>0</v>
      </c>
      <c r="F5098">
        <v>0</v>
      </c>
      <c r="G5098">
        <v>44444444</v>
      </c>
      <c r="H5098">
        <v>0</v>
      </c>
      <c r="I5098">
        <v>0</v>
      </c>
      <c r="J5098">
        <v>0</v>
      </c>
      <c r="K5098">
        <v>0</v>
      </c>
      <c r="L5098">
        <v>0</v>
      </c>
      <c r="M5098">
        <v>0</v>
      </c>
    </row>
    <row r="5099" spans="2:13" x14ac:dyDescent="0.2">
      <c r="B5099">
        <v>0</v>
      </c>
      <c r="C5099">
        <v>0</v>
      </c>
      <c r="D5099">
        <v>0</v>
      </c>
      <c r="E5099">
        <v>0</v>
      </c>
      <c r="F5099">
        <v>0</v>
      </c>
      <c r="G5099">
        <v>44444444</v>
      </c>
      <c r="H5099">
        <v>0</v>
      </c>
      <c r="I5099">
        <v>0</v>
      </c>
      <c r="J5099">
        <v>0</v>
      </c>
      <c r="K5099">
        <v>0</v>
      </c>
      <c r="L5099">
        <v>0</v>
      </c>
      <c r="M5099">
        <v>0</v>
      </c>
    </row>
    <row r="5100" spans="2:13" x14ac:dyDescent="0.2">
      <c r="B5100">
        <v>0</v>
      </c>
      <c r="C5100">
        <v>0</v>
      </c>
      <c r="D5100">
        <v>0</v>
      </c>
      <c r="E5100">
        <v>0</v>
      </c>
      <c r="F5100">
        <v>0</v>
      </c>
      <c r="G5100">
        <v>44444444</v>
      </c>
      <c r="H5100">
        <v>0</v>
      </c>
      <c r="I5100">
        <v>0</v>
      </c>
      <c r="J5100">
        <v>0</v>
      </c>
      <c r="K5100">
        <v>0</v>
      </c>
      <c r="L5100">
        <v>0</v>
      </c>
      <c r="M5100">
        <v>0</v>
      </c>
    </row>
    <row r="5101" spans="2:13" x14ac:dyDescent="0.2">
      <c r="B5101">
        <v>0</v>
      </c>
      <c r="C5101">
        <v>0</v>
      </c>
      <c r="D5101">
        <v>0</v>
      </c>
      <c r="E5101">
        <v>0</v>
      </c>
      <c r="F5101">
        <v>0</v>
      </c>
      <c r="G5101">
        <v>44444444</v>
      </c>
      <c r="H5101">
        <v>0</v>
      </c>
      <c r="I5101">
        <v>0</v>
      </c>
      <c r="J5101">
        <v>0</v>
      </c>
      <c r="K5101">
        <v>0</v>
      </c>
      <c r="L5101">
        <v>0</v>
      </c>
      <c r="M5101">
        <v>0</v>
      </c>
    </row>
    <row r="5102" spans="2:13" x14ac:dyDescent="0.2">
      <c r="B5102">
        <v>0</v>
      </c>
      <c r="C5102">
        <v>0</v>
      </c>
      <c r="D5102">
        <v>0</v>
      </c>
      <c r="E5102">
        <v>0</v>
      </c>
      <c r="F5102">
        <v>0</v>
      </c>
      <c r="G5102">
        <v>44444444</v>
      </c>
      <c r="H5102">
        <v>0</v>
      </c>
      <c r="I5102">
        <v>0</v>
      </c>
      <c r="J5102">
        <v>0</v>
      </c>
      <c r="K5102">
        <v>0</v>
      </c>
      <c r="L5102">
        <v>0</v>
      </c>
      <c r="M5102">
        <v>0</v>
      </c>
    </row>
    <row r="5103" spans="2:13" x14ac:dyDescent="0.2">
      <c r="B5103">
        <v>0</v>
      </c>
      <c r="C5103">
        <v>0</v>
      </c>
      <c r="D5103">
        <v>0</v>
      </c>
      <c r="E5103">
        <v>0</v>
      </c>
      <c r="F5103">
        <v>0</v>
      </c>
      <c r="G5103">
        <v>44444444</v>
      </c>
      <c r="H5103">
        <v>0</v>
      </c>
      <c r="I5103">
        <v>0</v>
      </c>
      <c r="J5103">
        <v>0</v>
      </c>
      <c r="K5103">
        <v>0</v>
      </c>
      <c r="L5103">
        <v>0</v>
      </c>
      <c r="M5103">
        <v>0</v>
      </c>
    </row>
    <row r="5104" spans="2:13" x14ac:dyDescent="0.2">
      <c r="B5104">
        <v>0</v>
      </c>
      <c r="C5104">
        <v>0</v>
      </c>
      <c r="D5104">
        <v>0</v>
      </c>
      <c r="E5104">
        <v>0</v>
      </c>
      <c r="F5104">
        <v>0</v>
      </c>
      <c r="G5104">
        <v>44444444</v>
      </c>
      <c r="H5104">
        <v>0</v>
      </c>
      <c r="I5104">
        <v>0</v>
      </c>
      <c r="J5104">
        <v>0</v>
      </c>
      <c r="K5104">
        <v>0</v>
      </c>
      <c r="L5104">
        <v>0</v>
      </c>
      <c r="M5104">
        <v>0</v>
      </c>
    </row>
    <row r="5105" spans="2:13" x14ac:dyDescent="0.2">
      <c r="B5105">
        <v>0</v>
      </c>
      <c r="C5105">
        <v>0</v>
      </c>
      <c r="D5105">
        <v>0</v>
      </c>
      <c r="E5105">
        <v>0</v>
      </c>
      <c r="F5105">
        <v>0</v>
      </c>
      <c r="G5105">
        <v>44444444</v>
      </c>
      <c r="H5105">
        <v>0</v>
      </c>
      <c r="I5105">
        <v>0</v>
      </c>
      <c r="J5105">
        <v>0</v>
      </c>
      <c r="K5105">
        <v>0</v>
      </c>
      <c r="L5105">
        <v>0</v>
      </c>
      <c r="M5105">
        <v>0</v>
      </c>
    </row>
    <row r="5106" spans="2:13" x14ac:dyDescent="0.2">
      <c r="B5106">
        <v>0</v>
      </c>
      <c r="C5106">
        <v>0</v>
      </c>
      <c r="D5106">
        <v>0</v>
      </c>
      <c r="E5106">
        <v>0</v>
      </c>
      <c r="F5106">
        <v>0</v>
      </c>
      <c r="G5106">
        <v>44444444</v>
      </c>
      <c r="H5106">
        <v>0</v>
      </c>
      <c r="I5106">
        <v>0</v>
      </c>
      <c r="J5106">
        <v>0</v>
      </c>
      <c r="K5106">
        <v>0</v>
      </c>
      <c r="L5106">
        <v>0</v>
      </c>
      <c r="M5106">
        <v>0</v>
      </c>
    </row>
    <row r="5107" spans="2:13" x14ac:dyDescent="0.2">
      <c r="B5107">
        <v>0</v>
      </c>
      <c r="C5107">
        <v>0</v>
      </c>
      <c r="D5107">
        <v>0</v>
      </c>
      <c r="E5107">
        <v>0</v>
      </c>
      <c r="F5107">
        <v>0</v>
      </c>
      <c r="G5107">
        <v>44444444</v>
      </c>
      <c r="H5107">
        <v>0</v>
      </c>
      <c r="I5107">
        <v>0</v>
      </c>
      <c r="J5107">
        <v>0</v>
      </c>
      <c r="K5107">
        <v>0</v>
      </c>
      <c r="L5107">
        <v>0</v>
      </c>
      <c r="M5107">
        <v>0</v>
      </c>
    </row>
    <row r="5108" spans="2:13" x14ac:dyDescent="0.2">
      <c r="B5108">
        <v>0</v>
      </c>
      <c r="C5108">
        <v>0</v>
      </c>
      <c r="D5108">
        <v>0</v>
      </c>
      <c r="E5108">
        <v>0</v>
      </c>
      <c r="F5108">
        <v>0</v>
      </c>
      <c r="G5108">
        <v>44444444</v>
      </c>
      <c r="H5108">
        <v>0</v>
      </c>
      <c r="I5108">
        <v>0</v>
      </c>
      <c r="J5108">
        <v>0</v>
      </c>
      <c r="K5108">
        <v>0</v>
      </c>
      <c r="L5108">
        <v>0</v>
      </c>
      <c r="M5108">
        <v>0</v>
      </c>
    </row>
    <row r="5109" spans="2:13" x14ac:dyDescent="0.2">
      <c r="B5109">
        <v>0</v>
      </c>
      <c r="C5109">
        <v>0</v>
      </c>
      <c r="D5109">
        <v>0</v>
      </c>
      <c r="E5109">
        <v>0</v>
      </c>
      <c r="F5109">
        <v>0</v>
      </c>
      <c r="G5109">
        <v>44444444</v>
      </c>
      <c r="H5109">
        <v>0</v>
      </c>
      <c r="I5109">
        <v>0</v>
      </c>
      <c r="J5109">
        <v>0</v>
      </c>
      <c r="K5109">
        <v>0</v>
      </c>
      <c r="L5109">
        <v>0</v>
      </c>
      <c r="M5109">
        <v>0</v>
      </c>
    </row>
    <row r="5110" spans="2:13" x14ac:dyDescent="0.2">
      <c r="B5110">
        <v>0</v>
      </c>
      <c r="C5110">
        <v>0</v>
      </c>
      <c r="D5110">
        <v>0</v>
      </c>
      <c r="E5110">
        <v>0</v>
      </c>
      <c r="F5110">
        <v>0</v>
      </c>
      <c r="G5110">
        <v>44444444</v>
      </c>
      <c r="H5110">
        <v>0</v>
      </c>
      <c r="I5110">
        <v>0</v>
      </c>
      <c r="J5110">
        <v>0</v>
      </c>
      <c r="K5110">
        <v>0</v>
      </c>
      <c r="L5110">
        <v>0</v>
      </c>
      <c r="M5110">
        <v>0</v>
      </c>
    </row>
    <row r="5111" spans="2:13" x14ac:dyDescent="0.2">
      <c r="B5111">
        <v>0</v>
      </c>
      <c r="C5111">
        <v>0</v>
      </c>
      <c r="D5111">
        <v>0</v>
      </c>
      <c r="E5111">
        <v>0</v>
      </c>
      <c r="F5111">
        <v>0</v>
      </c>
      <c r="G5111">
        <v>44444444</v>
      </c>
      <c r="H5111">
        <v>0</v>
      </c>
      <c r="I5111">
        <v>0</v>
      </c>
      <c r="J5111">
        <v>0</v>
      </c>
      <c r="K5111">
        <v>0</v>
      </c>
      <c r="L5111">
        <v>0</v>
      </c>
      <c r="M5111">
        <v>0</v>
      </c>
    </row>
    <row r="5112" spans="2:13" x14ac:dyDescent="0.2">
      <c r="B5112">
        <v>0</v>
      </c>
      <c r="C5112">
        <v>0</v>
      </c>
      <c r="D5112">
        <v>0</v>
      </c>
      <c r="E5112">
        <v>0</v>
      </c>
      <c r="F5112">
        <v>0</v>
      </c>
      <c r="G5112">
        <v>44444444</v>
      </c>
      <c r="H5112">
        <v>0</v>
      </c>
      <c r="I5112">
        <v>0</v>
      </c>
      <c r="J5112">
        <v>0</v>
      </c>
      <c r="K5112">
        <v>0</v>
      </c>
      <c r="L5112">
        <v>0</v>
      </c>
      <c r="M5112">
        <v>0</v>
      </c>
    </row>
    <row r="5113" spans="2:13" x14ac:dyDescent="0.2">
      <c r="B5113">
        <v>0</v>
      </c>
      <c r="C5113">
        <v>0</v>
      </c>
      <c r="D5113">
        <v>0</v>
      </c>
      <c r="E5113">
        <v>0</v>
      </c>
      <c r="F5113">
        <v>0</v>
      </c>
      <c r="G5113">
        <v>44444444</v>
      </c>
      <c r="H5113">
        <v>0</v>
      </c>
      <c r="I5113">
        <v>0</v>
      </c>
      <c r="J5113">
        <v>0</v>
      </c>
      <c r="K5113">
        <v>0</v>
      </c>
      <c r="L5113">
        <v>0</v>
      </c>
      <c r="M5113">
        <v>0</v>
      </c>
    </row>
    <row r="5114" spans="2:13" x14ac:dyDescent="0.2">
      <c r="B5114">
        <v>0</v>
      </c>
      <c r="C5114">
        <v>0</v>
      </c>
      <c r="D5114">
        <v>0</v>
      </c>
      <c r="E5114">
        <v>0</v>
      </c>
      <c r="F5114">
        <v>0</v>
      </c>
      <c r="G5114">
        <v>44444444</v>
      </c>
      <c r="H5114">
        <v>0</v>
      </c>
      <c r="I5114">
        <v>0</v>
      </c>
      <c r="J5114">
        <v>0</v>
      </c>
      <c r="K5114">
        <v>0</v>
      </c>
      <c r="L5114">
        <v>0</v>
      </c>
      <c r="M5114">
        <v>0</v>
      </c>
    </row>
    <row r="5115" spans="2:13" x14ac:dyDescent="0.2">
      <c r="B5115">
        <v>0</v>
      </c>
      <c r="C5115">
        <v>0</v>
      </c>
      <c r="D5115">
        <v>0</v>
      </c>
      <c r="E5115">
        <v>0</v>
      </c>
      <c r="F5115">
        <v>0</v>
      </c>
      <c r="G5115">
        <v>44444444</v>
      </c>
      <c r="H5115">
        <v>0</v>
      </c>
      <c r="I5115">
        <v>0</v>
      </c>
      <c r="J5115">
        <v>0</v>
      </c>
      <c r="K5115">
        <v>0</v>
      </c>
      <c r="L5115">
        <v>0</v>
      </c>
      <c r="M5115">
        <v>0</v>
      </c>
    </row>
    <row r="5116" spans="2:13" x14ac:dyDescent="0.2">
      <c r="B5116">
        <v>0</v>
      </c>
      <c r="C5116">
        <v>0</v>
      </c>
      <c r="D5116">
        <v>0</v>
      </c>
      <c r="E5116">
        <v>0</v>
      </c>
      <c r="F5116">
        <v>0</v>
      </c>
      <c r="G5116">
        <v>44444444</v>
      </c>
      <c r="H5116">
        <v>0</v>
      </c>
      <c r="I5116">
        <v>0</v>
      </c>
      <c r="J5116">
        <v>0</v>
      </c>
      <c r="K5116">
        <v>0</v>
      </c>
      <c r="L5116">
        <v>0</v>
      </c>
      <c r="M5116">
        <v>0</v>
      </c>
    </row>
    <row r="5117" spans="2:13" x14ac:dyDescent="0.2">
      <c r="B5117">
        <v>0</v>
      </c>
      <c r="C5117">
        <v>0</v>
      </c>
      <c r="D5117">
        <v>0</v>
      </c>
      <c r="E5117">
        <v>0</v>
      </c>
      <c r="F5117">
        <v>0</v>
      </c>
      <c r="G5117">
        <v>44444444</v>
      </c>
      <c r="H5117">
        <v>0</v>
      </c>
      <c r="I5117">
        <v>0</v>
      </c>
      <c r="J5117">
        <v>0</v>
      </c>
      <c r="K5117">
        <v>0</v>
      </c>
      <c r="L5117">
        <v>0</v>
      </c>
      <c r="M5117">
        <v>0</v>
      </c>
    </row>
    <row r="5118" spans="2:13" x14ac:dyDescent="0.2">
      <c r="B5118">
        <v>0</v>
      </c>
      <c r="C5118">
        <v>0</v>
      </c>
      <c r="D5118">
        <v>0</v>
      </c>
      <c r="E5118">
        <v>0</v>
      </c>
      <c r="F5118">
        <v>0</v>
      </c>
      <c r="G5118">
        <v>44444444</v>
      </c>
      <c r="H5118">
        <v>0</v>
      </c>
      <c r="I5118">
        <v>0</v>
      </c>
      <c r="J5118">
        <v>0</v>
      </c>
      <c r="K5118">
        <v>0</v>
      </c>
      <c r="L5118">
        <v>0</v>
      </c>
      <c r="M5118">
        <v>0</v>
      </c>
    </row>
    <row r="5119" spans="2:13" x14ac:dyDescent="0.2">
      <c r="B5119">
        <v>0</v>
      </c>
      <c r="C5119">
        <v>0</v>
      </c>
      <c r="D5119">
        <v>0</v>
      </c>
      <c r="E5119">
        <v>0</v>
      </c>
      <c r="F5119">
        <v>0</v>
      </c>
      <c r="G5119">
        <v>44444444</v>
      </c>
      <c r="H5119">
        <v>0</v>
      </c>
      <c r="I5119">
        <v>0</v>
      </c>
      <c r="J5119">
        <v>0</v>
      </c>
      <c r="K5119">
        <v>0</v>
      </c>
      <c r="L5119">
        <v>0</v>
      </c>
      <c r="M5119">
        <v>0</v>
      </c>
    </row>
    <row r="5120" spans="2:13" x14ac:dyDescent="0.2">
      <c r="B5120">
        <v>0</v>
      </c>
      <c r="C5120">
        <v>0</v>
      </c>
      <c r="D5120">
        <v>0</v>
      </c>
      <c r="E5120">
        <v>0</v>
      </c>
      <c r="F5120">
        <v>0</v>
      </c>
      <c r="G5120">
        <v>44444444</v>
      </c>
      <c r="H5120">
        <v>0</v>
      </c>
      <c r="I5120">
        <v>0</v>
      </c>
      <c r="J5120">
        <v>0</v>
      </c>
      <c r="K5120">
        <v>0</v>
      </c>
      <c r="L5120">
        <v>0</v>
      </c>
      <c r="M5120">
        <v>0</v>
      </c>
    </row>
    <row r="5121" spans="2:13" x14ac:dyDescent="0.2">
      <c r="B5121">
        <v>0</v>
      </c>
      <c r="C5121">
        <v>0</v>
      </c>
      <c r="D5121">
        <v>0</v>
      </c>
      <c r="E5121">
        <v>0</v>
      </c>
      <c r="F5121">
        <v>0</v>
      </c>
      <c r="G5121">
        <v>44444444</v>
      </c>
      <c r="H5121">
        <v>0</v>
      </c>
      <c r="I5121">
        <v>0</v>
      </c>
      <c r="J5121">
        <v>0</v>
      </c>
      <c r="K5121">
        <v>0</v>
      </c>
      <c r="L5121">
        <v>0</v>
      </c>
      <c r="M5121">
        <v>0</v>
      </c>
    </row>
    <row r="5122" spans="2:13" x14ac:dyDescent="0.2">
      <c r="B5122">
        <v>0</v>
      </c>
      <c r="C5122">
        <v>0</v>
      </c>
      <c r="D5122">
        <v>0</v>
      </c>
      <c r="E5122">
        <v>0</v>
      </c>
      <c r="F5122">
        <v>0</v>
      </c>
      <c r="G5122">
        <v>44444444</v>
      </c>
      <c r="H5122">
        <v>0</v>
      </c>
      <c r="I5122">
        <v>0</v>
      </c>
      <c r="J5122">
        <v>0</v>
      </c>
      <c r="K5122">
        <v>0</v>
      </c>
      <c r="L5122">
        <v>0</v>
      </c>
      <c r="M5122">
        <v>0</v>
      </c>
    </row>
    <row r="5123" spans="2:13" x14ac:dyDescent="0.2">
      <c r="B5123">
        <v>0</v>
      </c>
      <c r="C5123">
        <v>0</v>
      </c>
      <c r="D5123">
        <v>0</v>
      </c>
      <c r="E5123">
        <v>0</v>
      </c>
      <c r="F5123">
        <v>0</v>
      </c>
      <c r="G5123">
        <v>44444444</v>
      </c>
      <c r="H5123">
        <v>0</v>
      </c>
      <c r="I5123">
        <v>0</v>
      </c>
      <c r="J5123">
        <v>0</v>
      </c>
      <c r="K5123">
        <v>0</v>
      </c>
      <c r="L5123">
        <v>0</v>
      </c>
      <c r="M5123">
        <v>0</v>
      </c>
    </row>
    <row r="5124" spans="2:13" x14ac:dyDescent="0.2">
      <c r="B5124">
        <v>0</v>
      </c>
      <c r="C5124">
        <v>0</v>
      </c>
      <c r="D5124">
        <v>0</v>
      </c>
      <c r="E5124">
        <v>0</v>
      </c>
      <c r="F5124">
        <v>0</v>
      </c>
      <c r="G5124">
        <v>44444444</v>
      </c>
      <c r="H5124">
        <v>0</v>
      </c>
      <c r="I5124">
        <v>0</v>
      </c>
      <c r="J5124">
        <v>0</v>
      </c>
      <c r="K5124">
        <v>0</v>
      </c>
      <c r="L5124">
        <v>0</v>
      </c>
      <c r="M5124">
        <v>0</v>
      </c>
    </row>
    <row r="5125" spans="2:13" x14ac:dyDescent="0.2">
      <c r="B5125">
        <v>0</v>
      </c>
      <c r="C5125">
        <v>0</v>
      </c>
      <c r="D5125">
        <v>0</v>
      </c>
      <c r="E5125">
        <v>0</v>
      </c>
      <c r="F5125">
        <v>0</v>
      </c>
      <c r="G5125">
        <v>44444444</v>
      </c>
      <c r="H5125">
        <v>0</v>
      </c>
      <c r="I5125">
        <v>0</v>
      </c>
      <c r="J5125">
        <v>0</v>
      </c>
      <c r="K5125">
        <v>0</v>
      </c>
      <c r="L5125">
        <v>0</v>
      </c>
      <c r="M5125">
        <v>0</v>
      </c>
    </row>
    <row r="5126" spans="2:13" x14ac:dyDescent="0.2">
      <c r="B5126">
        <v>0</v>
      </c>
      <c r="C5126">
        <v>0</v>
      </c>
      <c r="D5126">
        <v>0</v>
      </c>
      <c r="E5126">
        <v>0</v>
      </c>
      <c r="F5126">
        <v>0</v>
      </c>
      <c r="G5126">
        <v>44444444</v>
      </c>
      <c r="H5126">
        <v>0</v>
      </c>
      <c r="I5126">
        <v>0</v>
      </c>
      <c r="J5126">
        <v>0</v>
      </c>
      <c r="K5126">
        <v>0</v>
      </c>
      <c r="L5126">
        <v>0</v>
      </c>
      <c r="M5126">
        <v>0</v>
      </c>
    </row>
    <row r="5127" spans="2:13" x14ac:dyDescent="0.2">
      <c r="B5127">
        <v>0</v>
      </c>
      <c r="C5127">
        <v>0</v>
      </c>
      <c r="D5127">
        <v>0</v>
      </c>
      <c r="E5127">
        <v>0</v>
      </c>
      <c r="F5127">
        <v>0</v>
      </c>
      <c r="G5127">
        <v>44444444</v>
      </c>
      <c r="H5127">
        <v>0</v>
      </c>
      <c r="I5127">
        <v>0</v>
      </c>
      <c r="J5127">
        <v>0</v>
      </c>
      <c r="K5127">
        <v>0</v>
      </c>
      <c r="L5127">
        <v>0</v>
      </c>
      <c r="M5127">
        <v>0</v>
      </c>
    </row>
    <row r="5128" spans="2:13" x14ac:dyDescent="0.2">
      <c r="B5128">
        <v>0</v>
      </c>
      <c r="C5128">
        <v>0</v>
      </c>
      <c r="D5128">
        <v>0</v>
      </c>
      <c r="E5128">
        <v>0</v>
      </c>
      <c r="F5128">
        <v>0</v>
      </c>
      <c r="G5128">
        <v>44444444</v>
      </c>
      <c r="H5128">
        <v>0</v>
      </c>
      <c r="I5128">
        <v>0</v>
      </c>
      <c r="J5128">
        <v>0</v>
      </c>
      <c r="K5128">
        <v>0</v>
      </c>
      <c r="L5128">
        <v>0</v>
      </c>
      <c r="M5128">
        <v>0</v>
      </c>
    </row>
    <row r="5129" spans="2:13" x14ac:dyDescent="0.2">
      <c r="B5129">
        <v>0</v>
      </c>
      <c r="C5129">
        <v>0</v>
      </c>
      <c r="D5129">
        <v>0</v>
      </c>
      <c r="E5129">
        <v>0</v>
      </c>
      <c r="F5129">
        <v>0</v>
      </c>
      <c r="G5129">
        <v>44444444</v>
      </c>
      <c r="H5129">
        <v>0</v>
      </c>
      <c r="I5129">
        <v>0</v>
      </c>
      <c r="J5129">
        <v>0</v>
      </c>
      <c r="K5129">
        <v>0</v>
      </c>
      <c r="L5129">
        <v>0</v>
      </c>
      <c r="M5129">
        <v>0</v>
      </c>
    </row>
    <row r="5130" spans="2:13" x14ac:dyDescent="0.2">
      <c r="B5130">
        <v>0</v>
      </c>
      <c r="C5130">
        <v>0</v>
      </c>
      <c r="D5130">
        <v>0</v>
      </c>
      <c r="E5130">
        <v>0</v>
      </c>
      <c r="F5130">
        <v>0</v>
      </c>
      <c r="G5130">
        <v>44444444</v>
      </c>
      <c r="H5130">
        <v>0</v>
      </c>
      <c r="I5130">
        <v>0</v>
      </c>
      <c r="J5130">
        <v>0</v>
      </c>
      <c r="K5130">
        <v>0</v>
      </c>
      <c r="L5130">
        <v>0</v>
      </c>
      <c r="M5130">
        <v>0</v>
      </c>
    </row>
    <row r="5131" spans="2:13" x14ac:dyDescent="0.2">
      <c r="B5131">
        <v>0</v>
      </c>
      <c r="C5131">
        <v>0</v>
      </c>
      <c r="D5131">
        <v>0</v>
      </c>
      <c r="E5131">
        <v>0</v>
      </c>
      <c r="F5131">
        <v>0</v>
      </c>
      <c r="G5131">
        <v>44444444</v>
      </c>
      <c r="H5131">
        <v>0</v>
      </c>
      <c r="I5131">
        <v>0</v>
      </c>
      <c r="J5131">
        <v>0</v>
      </c>
      <c r="K5131">
        <v>0</v>
      </c>
      <c r="L5131">
        <v>0</v>
      </c>
      <c r="M5131">
        <v>0</v>
      </c>
    </row>
    <row r="5132" spans="2:13" x14ac:dyDescent="0.2">
      <c r="B5132">
        <v>0</v>
      </c>
      <c r="C5132">
        <v>0</v>
      </c>
      <c r="D5132">
        <v>0</v>
      </c>
      <c r="E5132">
        <v>0</v>
      </c>
      <c r="F5132">
        <v>0</v>
      </c>
      <c r="G5132">
        <v>44444444</v>
      </c>
      <c r="H5132">
        <v>0</v>
      </c>
      <c r="I5132">
        <v>0</v>
      </c>
      <c r="J5132">
        <v>0</v>
      </c>
      <c r="K5132">
        <v>0</v>
      </c>
      <c r="L5132">
        <v>0</v>
      </c>
      <c r="M5132">
        <v>0</v>
      </c>
    </row>
    <row r="5133" spans="2:13" x14ac:dyDescent="0.2">
      <c r="B5133">
        <v>0</v>
      </c>
      <c r="C5133">
        <v>0</v>
      </c>
      <c r="D5133">
        <v>0</v>
      </c>
      <c r="E5133">
        <v>0</v>
      </c>
      <c r="F5133">
        <v>0</v>
      </c>
      <c r="G5133">
        <v>44444444</v>
      </c>
      <c r="H5133">
        <v>0</v>
      </c>
      <c r="I5133">
        <v>0</v>
      </c>
      <c r="J5133">
        <v>0</v>
      </c>
      <c r="K5133">
        <v>0</v>
      </c>
      <c r="L5133">
        <v>0</v>
      </c>
      <c r="M5133">
        <v>0</v>
      </c>
    </row>
    <row r="5134" spans="2:13" x14ac:dyDescent="0.2">
      <c r="B5134">
        <v>0</v>
      </c>
      <c r="C5134">
        <v>0</v>
      </c>
      <c r="D5134">
        <v>0</v>
      </c>
      <c r="E5134">
        <v>0</v>
      </c>
      <c r="F5134">
        <v>0</v>
      </c>
      <c r="G5134">
        <v>44444444</v>
      </c>
      <c r="H5134">
        <v>0</v>
      </c>
      <c r="I5134">
        <v>0</v>
      </c>
      <c r="J5134">
        <v>0</v>
      </c>
      <c r="K5134">
        <v>0</v>
      </c>
      <c r="L5134">
        <v>0</v>
      </c>
      <c r="M5134">
        <v>0</v>
      </c>
    </row>
    <row r="5135" spans="2:13" x14ac:dyDescent="0.2">
      <c r="B5135">
        <v>0</v>
      </c>
      <c r="C5135">
        <v>0</v>
      </c>
      <c r="D5135">
        <v>0</v>
      </c>
      <c r="E5135">
        <v>0</v>
      </c>
      <c r="F5135">
        <v>0</v>
      </c>
      <c r="G5135">
        <v>44444444</v>
      </c>
      <c r="H5135">
        <v>0</v>
      </c>
      <c r="I5135">
        <v>0</v>
      </c>
      <c r="J5135">
        <v>0</v>
      </c>
      <c r="K5135">
        <v>0</v>
      </c>
      <c r="L5135">
        <v>0</v>
      </c>
      <c r="M5135">
        <v>0</v>
      </c>
    </row>
    <row r="5136" spans="2:13" x14ac:dyDescent="0.2">
      <c r="B5136">
        <v>0</v>
      </c>
      <c r="C5136">
        <v>0</v>
      </c>
      <c r="D5136">
        <v>0</v>
      </c>
      <c r="E5136">
        <v>0</v>
      </c>
      <c r="F5136">
        <v>0</v>
      </c>
      <c r="G5136">
        <v>44444444</v>
      </c>
      <c r="H5136">
        <v>0</v>
      </c>
      <c r="I5136">
        <v>0</v>
      </c>
      <c r="J5136">
        <v>0</v>
      </c>
      <c r="K5136">
        <v>0</v>
      </c>
      <c r="L5136">
        <v>0</v>
      </c>
      <c r="M5136">
        <v>0</v>
      </c>
    </row>
    <row r="5137" spans="2:13" x14ac:dyDescent="0.2">
      <c r="B5137">
        <v>0</v>
      </c>
      <c r="C5137">
        <v>0</v>
      </c>
      <c r="D5137">
        <v>0</v>
      </c>
      <c r="E5137">
        <v>0</v>
      </c>
      <c r="F5137">
        <v>0</v>
      </c>
      <c r="G5137">
        <v>44444444</v>
      </c>
      <c r="H5137">
        <v>0</v>
      </c>
      <c r="I5137">
        <v>0</v>
      </c>
      <c r="J5137">
        <v>0</v>
      </c>
      <c r="K5137">
        <v>0</v>
      </c>
      <c r="L5137">
        <v>0</v>
      </c>
      <c r="M5137">
        <v>0</v>
      </c>
    </row>
    <row r="5138" spans="2:13" x14ac:dyDescent="0.2">
      <c r="B5138">
        <v>0</v>
      </c>
      <c r="C5138">
        <v>0</v>
      </c>
      <c r="D5138">
        <v>0</v>
      </c>
      <c r="E5138">
        <v>0</v>
      </c>
      <c r="F5138">
        <v>0</v>
      </c>
      <c r="G5138">
        <v>44444444</v>
      </c>
      <c r="H5138">
        <v>0</v>
      </c>
      <c r="I5138">
        <v>0</v>
      </c>
      <c r="J5138">
        <v>0</v>
      </c>
      <c r="K5138">
        <v>0</v>
      </c>
      <c r="L5138">
        <v>0</v>
      </c>
      <c r="M5138">
        <v>0</v>
      </c>
    </row>
    <row r="5139" spans="2:13" x14ac:dyDescent="0.2">
      <c r="B5139">
        <v>0</v>
      </c>
      <c r="C5139">
        <v>0</v>
      </c>
      <c r="D5139">
        <v>0</v>
      </c>
      <c r="E5139">
        <v>0</v>
      </c>
      <c r="F5139">
        <v>0</v>
      </c>
      <c r="G5139">
        <v>44444444</v>
      </c>
      <c r="H5139">
        <v>0</v>
      </c>
      <c r="I5139">
        <v>0</v>
      </c>
      <c r="J5139">
        <v>0</v>
      </c>
      <c r="K5139">
        <v>0</v>
      </c>
      <c r="L5139">
        <v>0</v>
      </c>
      <c r="M5139">
        <v>0</v>
      </c>
    </row>
    <row r="5140" spans="2:13" x14ac:dyDescent="0.2">
      <c r="B5140">
        <v>0</v>
      </c>
      <c r="C5140">
        <v>0</v>
      </c>
      <c r="D5140">
        <v>0</v>
      </c>
      <c r="E5140">
        <v>0</v>
      </c>
      <c r="F5140">
        <v>0</v>
      </c>
      <c r="G5140">
        <v>44444444</v>
      </c>
      <c r="H5140">
        <v>0</v>
      </c>
      <c r="I5140">
        <v>0</v>
      </c>
      <c r="J5140">
        <v>0</v>
      </c>
      <c r="K5140">
        <v>0</v>
      </c>
      <c r="L5140">
        <v>0</v>
      </c>
      <c r="M5140">
        <v>0</v>
      </c>
    </row>
    <row r="5141" spans="2:13" x14ac:dyDescent="0.2">
      <c r="B5141">
        <v>0</v>
      </c>
      <c r="C5141">
        <v>0</v>
      </c>
      <c r="D5141">
        <v>0</v>
      </c>
      <c r="E5141">
        <v>0</v>
      </c>
      <c r="F5141">
        <v>0</v>
      </c>
      <c r="G5141">
        <v>44444444</v>
      </c>
      <c r="H5141">
        <v>0</v>
      </c>
      <c r="I5141">
        <v>0</v>
      </c>
      <c r="J5141">
        <v>0</v>
      </c>
      <c r="K5141">
        <v>0</v>
      </c>
      <c r="L5141">
        <v>0</v>
      </c>
      <c r="M5141">
        <v>0</v>
      </c>
    </row>
    <row r="5142" spans="2:13" x14ac:dyDescent="0.2">
      <c r="B5142">
        <v>0</v>
      </c>
      <c r="C5142">
        <v>0</v>
      </c>
      <c r="D5142">
        <v>0</v>
      </c>
      <c r="E5142">
        <v>0</v>
      </c>
      <c r="F5142">
        <v>0</v>
      </c>
      <c r="G5142">
        <v>44444444</v>
      </c>
      <c r="H5142">
        <v>0</v>
      </c>
      <c r="I5142">
        <v>0</v>
      </c>
      <c r="J5142">
        <v>0</v>
      </c>
      <c r="K5142">
        <v>0</v>
      </c>
      <c r="L5142">
        <v>0</v>
      </c>
      <c r="M5142">
        <v>0</v>
      </c>
    </row>
    <row r="5143" spans="2:13" x14ac:dyDescent="0.2">
      <c r="B5143">
        <v>0</v>
      </c>
      <c r="C5143">
        <v>0</v>
      </c>
      <c r="D5143">
        <v>0</v>
      </c>
      <c r="E5143">
        <v>0</v>
      </c>
      <c r="F5143">
        <v>0</v>
      </c>
      <c r="G5143">
        <v>44444444</v>
      </c>
      <c r="H5143">
        <v>0</v>
      </c>
      <c r="I5143">
        <v>0</v>
      </c>
      <c r="J5143">
        <v>0</v>
      </c>
      <c r="K5143">
        <v>0</v>
      </c>
      <c r="L5143">
        <v>0</v>
      </c>
      <c r="M5143">
        <v>0</v>
      </c>
    </row>
    <row r="5144" spans="2:13" x14ac:dyDescent="0.2">
      <c r="B5144">
        <v>0</v>
      </c>
      <c r="C5144">
        <v>0</v>
      </c>
      <c r="D5144">
        <v>0</v>
      </c>
      <c r="E5144">
        <v>0</v>
      </c>
      <c r="F5144">
        <v>0</v>
      </c>
      <c r="G5144">
        <v>44444444</v>
      </c>
      <c r="H5144">
        <v>0</v>
      </c>
      <c r="I5144">
        <v>0</v>
      </c>
      <c r="J5144">
        <v>0</v>
      </c>
      <c r="K5144">
        <v>0</v>
      </c>
      <c r="L5144">
        <v>0</v>
      </c>
      <c r="M5144">
        <v>0</v>
      </c>
    </row>
    <row r="5145" spans="2:13" x14ac:dyDescent="0.2">
      <c r="B5145">
        <v>0</v>
      </c>
      <c r="C5145">
        <v>0</v>
      </c>
      <c r="D5145">
        <v>0</v>
      </c>
      <c r="E5145">
        <v>0</v>
      </c>
      <c r="F5145">
        <v>0</v>
      </c>
      <c r="G5145">
        <v>44444444</v>
      </c>
      <c r="H5145">
        <v>0</v>
      </c>
      <c r="I5145">
        <v>0</v>
      </c>
      <c r="J5145">
        <v>0</v>
      </c>
      <c r="K5145">
        <v>0</v>
      </c>
      <c r="L5145">
        <v>0</v>
      </c>
      <c r="M5145">
        <v>0</v>
      </c>
    </row>
    <row r="5146" spans="2:13" x14ac:dyDescent="0.2">
      <c r="B5146">
        <v>0</v>
      </c>
      <c r="C5146">
        <v>0</v>
      </c>
      <c r="D5146">
        <v>0</v>
      </c>
      <c r="E5146">
        <v>0</v>
      </c>
      <c r="F5146">
        <v>0</v>
      </c>
      <c r="G5146">
        <v>44444444</v>
      </c>
      <c r="H5146">
        <v>0</v>
      </c>
      <c r="I5146">
        <v>0</v>
      </c>
      <c r="J5146">
        <v>0</v>
      </c>
      <c r="K5146">
        <v>0</v>
      </c>
      <c r="L5146">
        <v>0</v>
      </c>
      <c r="M5146">
        <v>0</v>
      </c>
    </row>
    <row r="5147" spans="2:13" x14ac:dyDescent="0.2">
      <c r="B5147">
        <v>0</v>
      </c>
      <c r="C5147">
        <v>0</v>
      </c>
      <c r="D5147">
        <v>0</v>
      </c>
      <c r="E5147">
        <v>0</v>
      </c>
      <c r="F5147">
        <v>0</v>
      </c>
      <c r="G5147">
        <v>44444444</v>
      </c>
      <c r="H5147">
        <v>0</v>
      </c>
      <c r="I5147">
        <v>0</v>
      </c>
      <c r="J5147">
        <v>0</v>
      </c>
      <c r="K5147">
        <v>0</v>
      </c>
      <c r="L5147">
        <v>0</v>
      </c>
      <c r="M5147">
        <v>0</v>
      </c>
    </row>
    <row r="5148" spans="2:13" x14ac:dyDescent="0.2">
      <c r="B5148">
        <v>0</v>
      </c>
      <c r="C5148">
        <v>0</v>
      </c>
      <c r="D5148">
        <v>0</v>
      </c>
      <c r="E5148">
        <v>0</v>
      </c>
      <c r="F5148">
        <v>0</v>
      </c>
      <c r="G5148">
        <v>44444444</v>
      </c>
      <c r="H5148">
        <v>0</v>
      </c>
      <c r="I5148">
        <v>0</v>
      </c>
      <c r="J5148">
        <v>0</v>
      </c>
      <c r="K5148">
        <v>0</v>
      </c>
      <c r="L5148">
        <v>0</v>
      </c>
      <c r="M5148">
        <v>0</v>
      </c>
    </row>
    <row r="5149" spans="2:13" x14ac:dyDescent="0.2">
      <c r="B5149">
        <v>0</v>
      </c>
      <c r="C5149">
        <v>0</v>
      </c>
      <c r="D5149">
        <v>0</v>
      </c>
      <c r="E5149">
        <v>0</v>
      </c>
      <c r="F5149">
        <v>0</v>
      </c>
      <c r="G5149">
        <v>44444444</v>
      </c>
      <c r="H5149">
        <v>0</v>
      </c>
      <c r="I5149">
        <v>0</v>
      </c>
      <c r="J5149">
        <v>0</v>
      </c>
      <c r="K5149">
        <v>0</v>
      </c>
      <c r="L5149">
        <v>0</v>
      </c>
      <c r="M5149">
        <v>0</v>
      </c>
    </row>
    <row r="5150" spans="2:13" x14ac:dyDescent="0.2">
      <c r="B5150">
        <v>0</v>
      </c>
      <c r="C5150">
        <v>0</v>
      </c>
      <c r="D5150">
        <v>0</v>
      </c>
      <c r="E5150">
        <v>0</v>
      </c>
      <c r="F5150">
        <v>0</v>
      </c>
      <c r="G5150">
        <v>44444444</v>
      </c>
      <c r="H5150">
        <v>0</v>
      </c>
      <c r="I5150">
        <v>0</v>
      </c>
      <c r="J5150">
        <v>0</v>
      </c>
      <c r="K5150">
        <v>0</v>
      </c>
      <c r="L5150">
        <v>0</v>
      </c>
      <c r="M5150">
        <v>0</v>
      </c>
    </row>
    <row r="5151" spans="2:13" x14ac:dyDescent="0.2">
      <c r="B5151">
        <v>0</v>
      </c>
      <c r="C5151">
        <v>0</v>
      </c>
      <c r="D5151">
        <v>0</v>
      </c>
      <c r="E5151">
        <v>0</v>
      </c>
      <c r="F5151">
        <v>0</v>
      </c>
      <c r="G5151">
        <v>44444444</v>
      </c>
      <c r="H5151">
        <v>0</v>
      </c>
      <c r="I5151">
        <v>0</v>
      </c>
      <c r="J5151">
        <v>0</v>
      </c>
      <c r="K5151">
        <v>0</v>
      </c>
      <c r="L5151">
        <v>0</v>
      </c>
      <c r="M5151">
        <v>0</v>
      </c>
    </row>
    <row r="5152" spans="2:13" x14ac:dyDescent="0.2">
      <c r="B5152">
        <v>0</v>
      </c>
      <c r="C5152">
        <v>0</v>
      </c>
      <c r="D5152">
        <v>0</v>
      </c>
      <c r="E5152">
        <v>0</v>
      </c>
      <c r="F5152">
        <v>0</v>
      </c>
      <c r="G5152">
        <v>44444444</v>
      </c>
      <c r="H5152">
        <v>0</v>
      </c>
      <c r="I5152">
        <v>0</v>
      </c>
      <c r="J5152">
        <v>0</v>
      </c>
      <c r="K5152">
        <v>0</v>
      </c>
      <c r="L5152">
        <v>0</v>
      </c>
      <c r="M5152">
        <v>0</v>
      </c>
    </row>
    <row r="5153" spans="2:13" x14ac:dyDescent="0.2">
      <c r="B5153">
        <v>0</v>
      </c>
      <c r="C5153">
        <v>0</v>
      </c>
      <c r="D5153">
        <v>0</v>
      </c>
      <c r="E5153">
        <v>0</v>
      </c>
      <c r="F5153">
        <v>0</v>
      </c>
      <c r="G5153">
        <v>44444444</v>
      </c>
      <c r="H5153">
        <v>0</v>
      </c>
      <c r="I5153">
        <v>0</v>
      </c>
      <c r="J5153">
        <v>0</v>
      </c>
      <c r="K5153">
        <v>0</v>
      </c>
      <c r="L5153">
        <v>0</v>
      </c>
      <c r="M5153">
        <v>0</v>
      </c>
    </row>
    <row r="5154" spans="2:13" x14ac:dyDescent="0.2">
      <c r="B5154">
        <v>0</v>
      </c>
      <c r="C5154">
        <v>0</v>
      </c>
      <c r="D5154">
        <v>0</v>
      </c>
      <c r="E5154">
        <v>0</v>
      </c>
      <c r="F5154">
        <v>0</v>
      </c>
      <c r="G5154">
        <v>44444444</v>
      </c>
      <c r="H5154">
        <v>0</v>
      </c>
      <c r="I5154">
        <v>0</v>
      </c>
      <c r="J5154">
        <v>0</v>
      </c>
      <c r="K5154">
        <v>0</v>
      </c>
      <c r="L5154">
        <v>0</v>
      </c>
      <c r="M5154">
        <v>0</v>
      </c>
    </row>
    <row r="5155" spans="2:13" x14ac:dyDescent="0.2">
      <c r="B5155">
        <v>0</v>
      </c>
      <c r="C5155">
        <v>0</v>
      </c>
      <c r="D5155">
        <v>0</v>
      </c>
      <c r="E5155">
        <v>0</v>
      </c>
      <c r="F5155">
        <v>0</v>
      </c>
      <c r="G5155">
        <v>44444444</v>
      </c>
      <c r="H5155">
        <v>0</v>
      </c>
      <c r="I5155">
        <v>0</v>
      </c>
      <c r="J5155">
        <v>0</v>
      </c>
      <c r="K5155">
        <v>0</v>
      </c>
      <c r="L5155">
        <v>0</v>
      </c>
      <c r="M5155">
        <v>0</v>
      </c>
    </row>
    <row r="5156" spans="2:13" x14ac:dyDescent="0.2">
      <c r="B5156">
        <v>0</v>
      </c>
      <c r="C5156">
        <v>0</v>
      </c>
      <c r="D5156">
        <v>0</v>
      </c>
      <c r="E5156">
        <v>0</v>
      </c>
      <c r="F5156">
        <v>0</v>
      </c>
      <c r="G5156">
        <v>44444444</v>
      </c>
      <c r="H5156">
        <v>0</v>
      </c>
      <c r="I5156">
        <v>0</v>
      </c>
      <c r="J5156">
        <v>0</v>
      </c>
      <c r="K5156">
        <v>0</v>
      </c>
      <c r="L5156">
        <v>0</v>
      </c>
      <c r="M5156">
        <v>0</v>
      </c>
    </row>
    <row r="5157" spans="2:13" x14ac:dyDescent="0.2">
      <c r="B5157">
        <v>0</v>
      </c>
      <c r="C5157">
        <v>0</v>
      </c>
      <c r="D5157">
        <v>0</v>
      </c>
      <c r="E5157">
        <v>0</v>
      </c>
      <c r="F5157">
        <v>0</v>
      </c>
      <c r="G5157">
        <v>44444444</v>
      </c>
      <c r="H5157">
        <v>0</v>
      </c>
      <c r="I5157">
        <v>0</v>
      </c>
      <c r="J5157">
        <v>0</v>
      </c>
      <c r="K5157">
        <v>0</v>
      </c>
      <c r="L5157">
        <v>0</v>
      </c>
      <c r="M5157">
        <v>0</v>
      </c>
    </row>
    <row r="5158" spans="2:13" x14ac:dyDescent="0.2">
      <c r="B5158">
        <v>0</v>
      </c>
      <c r="C5158">
        <v>0</v>
      </c>
      <c r="D5158">
        <v>0</v>
      </c>
      <c r="E5158">
        <v>0</v>
      </c>
      <c r="F5158">
        <v>0</v>
      </c>
      <c r="G5158">
        <v>44444444</v>
      </c>
      <c r="H5158">
        <v>0</v>
      </c>
      <c r="I5158">
        <v>0</v>
      </c>
      <c r="J5158">
        <v>0</v>
      </c>
      <c r="K5158">
        <v>0</v>
      </c>
      <c r="L5158">
        <v>0</v>
      </c>
      <c r="M5158">
        <v>0</v>
      </c>
    </row>
    <row r="5159" spans="2:13" x14ac:dyDescent="0.2">
      <c r="B5159">
        <v>0</v>
      </c>
      <c r="C5159">
        <v>0</v>
      </c>
      <c r="D5159">
        <v>0</v>
      </c>
      <c r="E5159">
        <v>0</v>
      </c>
      <c r="F5159">
        <v>0</v>
      </c>
      <c r="G5159">
        <v>44444444</v>
      </c>
      <c r="H5159">
        <v>0</v>
      </c>
      <c r="I5159">
        <v>0</v>
      </c>
      <c r="J5159">
        <v>0</v>
      </c>
      <c r="K5159">
        <v>0</v>
      </c>
      <c r="L5159">
        <v>0</v>
      </c>
      <c r="M5159">
        <v>0</v>
      </c>
    </row>
    <row r="5160" spans="2:13" x14ac:dyDescent="0.2">
      <c r="B5160">
        <v>0</v>
      </c>
      <c r="C5160">
        <v>0</v>
      </c>
      <c r="D5160">
        <v>0</v>
      </c>
      <c r="E5160">
        <v>0</v>
      </c>
      <c r="F5160">
        <v>0</v>
      </c>
      <c r="G5160">
        <v>44444444</v>
      </c>
      <c r="H5160">
        <v>0</v>
      </c>
      <c r="I5160">
        <v>0</v>
      </c>
      <c r="J5160">
        <v>0</v>
      </c>
      <c r="K5160">
        <v>0</v>
      </c>
      <c r="L5160">
        <v>0</v>
      </c>
      <c r="M5160">
        <v>0</v>
      </c>
    </row>
    <row r="5161" spans="2:13" x14ac:dyDescent="0.2">
      <c r="B5161">
        <v>0</v>
      </c>
      <c r="C5161">
        <v>0</v>
      </c>
      <c r="D5161">
        <v>0</v>
      </c>
      <c r="E5161">
        <v>0</v>
      </c>
      <c r="F5161">
        <v>0</v>
      </c>
      <c r="G5161">
        <v>44444444</v>
      </c>
      <c r="H5161">
        <v>0</v>
      </c>
      <c r="I5161">
        <v>0</v>
      </c>
      <c r="J5161">
        <v>0</v>
      </c>
      <c r="K5161">
        <v>0</v>
      </c>
      <c r="L5161">
        <v>0</v>
      </c>
      <c r="M5161">
        <v>0</v>
      </c>
    </row>
    <row r="5162" spans="2:13" x14ac:dyDescent="0.2">
      <c r="B5162">
        <v>0</v>
      </c>
      <c r="C5162">
        <v>0</v>
      </c>
      <c r="D5162">
        <v>0</v>
      </c>
      <c r="E5162">
        <v>0</v>
      </c>
      <c r="F5162">
        <v>0</v>
      </c>
      <c r="G5162">
        <v>44444444</v>
      </c>
      <c r="H5162">
        <v>0</v>
      </c>
      <c r="I5162">
        <v>0</v>
      </c>
      <c r="J5162">
        <v>0</v>
      </c>
      <c r="K5162">
        <v>0</v>
      </c>
      <c r="L5162">
        <v>0</v>
      </c>
      <c r="M5162">
        <v>0</v>
      </c>
    </row>
    <row r="5163" spans="2:13" x14ac:dyDescent="0.2">
      <c r="B5163">
        <v>0</v>
      </c>
      <c r="C5163">
        <v>0</v>
      </c>
      <c r="D5163">
        <v>0</v>
      </c>
      <c r="E5163">
        <v>0</v>
      </c>
      <c r="F5163">
        <v>0</v>
      </c>
      <c r="G5163">
        <v>44444444</v>
      </c>
      <c r="H5163">
        <v>0</v>
      </c>
      <c r="I5163">
        <v>0</v>
      </c>
      <c r="J5163">
        <v>0</v>
      </c>
      <c r="K5163">
        <v>0</v>
      </c>
      <c r="L5163">
        <v>0</v>
      </c>
      <c r="M5163">
        <v>0</v>
      </c>
    </row>
    <row r="5164" spans="2:13" x14ac:dyDescent="0.2">
      <c r="B5164">
        <v>0</v>
      </c>
      <c r="C5164">
        <v>0</v>
      </c>
      <c r="D5164">
        <v>0</v>
      </c>
      <c r="E5164">
        <v>0</v>
      </c>
      <c r="F5164">
        <v>0</v>
      </c>
      <c r="G5164">
        <v>44444444</v>
      </c>
      <c r="H5164">
        <v>0</v>
      </c>
      <c r="I5164">
        <v>0</v>
      </c>
      <c r="J5164">
        <v>0</v>
      </c>
      <c r="K5164">
        <v>0</v>
      </c>
      <c r="L5164">
        <v>0</v>
      </c>
      <c r="M5164">
        <v>0</v>
      </c>
    </row>
    <row r="5165" spans="2:13" x14ac:dyDescent="0.2">
      <c r="B5165">
        <v>0</v>
      </c>
      <c r="C5165">
        <v>0</v>
      </c>
      <c r="D5165">
        <v>0</v>
      </c>
      <c r="E5165">
        <v>0</v>
      </c>
      <c r="F5165">
        <v>0</v>
      </c>
      <c r="G5165">
        <v>44444444</v>
      </c>
      <c r="H5165">
        <v>0</v>
      </c>
      <c r="I5165">
        <v>0</v>
      </c>
      <c r="J5165">
        <v>0</v>
      </c>
      <c r="K5165">
        <v>0</v>
      </c>
      <c r="L5165">
        <v>0</v>
      </c>
      <c r="M5165">
        <v>0</v>
      </c>
    </row>
    <row r="5166" spans="2:13" x14ac:dyDescent="0.2">
      <c r="B5166">
        <v>0</v>
      </c>
      <c r="C5166">
        <v>0</v>
      </c>
      <c r="D5166">
        <v>0</v>
      </c>
      <c r="E5166">
        <v>0</v>
      </c>
      <c r="F5166">
        <v>0</v>
      </c>
      <c r="G5166">
        <v>44444444</v>
      </c>
      <c r="H5166">
        <v>0</v>
      </c>
      <c r="I5166">
        <v>0</v>
      </c>
      <c r="J5166">
        <v>0</v>
      </c>
      <c r="K5166">
        <v>0</v>
      </c>
      <c r="L5166">
        <v>0</v>
      </c>
      <c r="M5166">
        <v>0</v>
      </c>
    </row>
    <row r="5167" spans="2:13" x14ac:dyDescent="0.2">
      <c r="B5167">
        <v>0</v>
      </c>
      <c r="C5167">
        <v>0</v>
      </c>
      <c r="D5167">
        <v>0</v>
      </c>
      <c r="E5167">
        <v>0</v>
      </c>
      <c r="F5167">
        <v>0</v>
      </c>
      <c r="G5167">
        <v>44444444</v>
      </c>
      <c r="H5167">
        <v>0</v>
      </c>
      <c r="I5167">
        <v>0</v>
      </c>
      <c r="J5167">
        <v>0</v>
      </c>
      <c r="K5167">
        <v>0</v>
      </c>
      <c r="L5167">
        <v>0</v>
      </c>
      <c r="M5167">
        <v>0</v>
      </c>
    </row>
    <row r="5168" spans="2:13" x14ac:dyDescent="0.2">
      <c r="B5168">
        <v>0</v>
      </c>
      <c r="C5168">
        <v>0</v>
      </c>
      <c r="D5168">
        <v>0</v>
      </c>
      <c r="E5168">
        <v>0</v>
      </c>
      <c r="F5168">
        <v>0</v>
      </c>
      <c r="G5168">
        <v>44444444</v>
      </c>
      <c r="H5168">
        <v>0</v>
      </c>
      <c r="I5168">
        <v>0</v>
      </c>
      <c r="J5168">
        <v>0</v>
      </c>
      <c r="K5168">
        <v>0</v>
      </c>
      <c r="L5168">
        <v>0</v>
      </c>
      <c r="M5168">
        <v>0</v>
      </c>
    </row>
    <row r="5169" spans="2:13" x14ac:dyDescent="0.2">
      <c r="B5169">
        <v>0</v>
      </c>
      <c r="C5169">
        <v>0</v>
      </c>
      <c r="D5169">
        <v>0</v>
      </c>
      <c r="E5169">
        <v>0</v>
      </c>
      <c r="F5169">
        <v>0</v>
      </c>
      <c r="G5169">
        <v>44444444</v>
      </c>
      <c r="H5169">
        <v>0</v>
      </c>
      <c r="I5169">
        <v>0</v>
      </c>
      <c r="J5169">
        <v>0</v>
      </c>
      <c r="K5169">
        <v>0</v>
      </c>
      <c r="L5169">
        <v>0</v>
      </c>
      <c r="M5169">
        <v>0</v>
      </c>
    </row>
    <row r="5170" spans="2:13" x14ac:dyDescent="0.2">
      <c r="B5170">
        <v>0</v>
      </c>
      <c r="C5170">
        <v>0</v>
      </c>
      <c r="D5170">
        <v>0</v>
      </c>
      <c r="E5170">
        <v>0</v>
      </c>
      <c r="F5170">
        <v>0</v>
      </c>
      <c r="G5170">
        <v>44444444</v>
      </c>
      <c r="H5170">
        <v>0</v>
      </c>
      <c r="I5170">
        <v>0</v>
      </c>
      <c r="J5170">
        <v>0</v>
      </c>
      <c r="K5170">
        <v>0</v>
      </c>
      <c r="L5170">
        <v>0</v>
      </c>
      <c r="M5170">
        <v>0</v>
      </c>
    </row>
    <row r="5171" spans="2:13" x14ac:dyDescent="0.2">
      <c r="B5171">
        <v>0</v>
      </c>
      <c r="C5171">
        <v>0</v>
      </c>
      <c r="D5171">
        <v>0</v>
      </c>
      <c r="E5171">
        <v>0</v>
      </c>
      <c r="F5171">
        <v>0</v>
      </c>
      <c r="G5171">
        <v>44444444</v>
      </c>
      <c r="H5171">
        <v>0</v>
      </c>
      <c r="I5171">
        <v>0</v>
      </c>
      <c r="J5171">
        <v>0</v>
      </c>
      <c r="K5171">
        <v>0</v>
      </c>
      <c r="L5171">
        <v>0</v>
      </c>
      <c r="M5171">
        <v>0</v>
      </c>
    </row>
    <row r="5172" spans="2:13" x14ac:dyDescent="0.2">
      <c r="B5172">
        <v>0</v>
      </c>
      <c r="C5172">
        <v>0</v>
      </c>
      <c r="D5172">
        <v>0</v>
      </c>
      <c r="E5172">
        <v>0</v>
      </c>
      <c r="F5172">
        <v>0</v>
      </c>
      <c r="G5172">
        <v>44444444</v>
      </c>
      <c r="H5172">
        <v>0</v>
      </c>
      <c r="I5172">
        <v>0</v>
      </c>
      <c r="J5172">
        <v>0</v>
      </c>
      <c r="K5172">
        <v>0</v>
      </c>
      <c r="L5172">
        <v>0</v>
      </c>
      <c r="M5172">
        <v>0</v>
      </c>
    </row>
    <row r="5173" spans="2:13" x14ac:dyDescent="0.2">
      <c r="B5173">
        <v>0</v>
      </c>
      <c r="C5173">
        <v>0</v>
      </c>
      <c r="D5173">
        <v>0</v>
      </c>
      <c r="E5173">
        <v>0</v>
      </c>
      <c r="F5173">
        <v>0</v>
      </c>
      <c r="G5173">
        <v>44444444</v>
      </c>
      <c r="H5173">
        <v>0</v>
      </c>
      <c r="I5173">
        <v>0</v>
      </c>
      <c r="J5173">
        <v>0</v>
      </c>
      <c r="K5173">
        <v>0</v>
      </c>
      <c r="L5173">
        <v>0</v>
      </c>
      <c r="M5173">
        <v>0</v>
      </c>
    </row>
    <row r="5174" spans="2:13" x14ac:dyDescent="0.2">
      <c r="B5174">
        <v>0</v>
      </c>
      <c r="C5174">
        <v>0</v>
      </c>
      <c r="D5174">
        <v>0</v>
      </c>
      <c r="E5174">
        <v>0</v>
      </c>
      <c r="F5174">
        <v>0</v>
      </c>
      <c r="G5174">
        <v>44444444</v>
      </c>
      <c r="H5174">
        <v>0</v>
      </c>
      <c r="I5174">
        <v>0</v>
      </c>
      <c r="J5174">
        <v>0</v>
      </c>
      <c r="K5174">
        <v>0</v>
      </c>
      <c r="L5174">
        <v>0</v>
      </c>
      <c r="M5174">
        <v>0</v>
      </c>
    </row>
    <row r="5175" spans="2:13" x14ac:dyDescent="0.2">
      <c r="B5175">
        <v>0</v>
      </c>
      <c r="C5175">
        <v>0</v>
      </c>
      <c r="D5175">
        <v>0</v>
      </c>
      <c r="E5175">
        <v>0</v>
      </c>
      <c r="F5175">
        <v>0</v>
      </c>
      <c r="G5175">
        <v>44444444</v>
      </c>
      <c r="H5175">
        <v>0</v>
      </c>
      <c r="I5175">
        <v>0</v>
      </c>
      <c r="J5175">
        <v>0</v>
      </c>
      <c r="K5175">
        <v>0</v>
      </c>
      <c r="L5175">
        <v>0</v>
      </c>
      <c r="M5175">
        <v>0</v>
      </c>
    </row>
    <row r="5176" spans="2:13" x14ac:dyDescent="0.2">
      <c r="B5176">
        <v>0</v>
      </c>
      <c r="C5176">
        <v>0</v>
      </c>
      <c r="D5176">
        <v>0</v>
      </c>
      <c r="E5176">
        <v>0</v>
      </c>
      <c r="F5176">
        <v>0</v>
      </c>
      <c r="G5176">
        <v>44444444</v>
      </c>
      <c r="H5176">
        <v>0</v>
      </c>
      <c r="I5176">
        <v>0</v>
      </c>
      <c r="J5176">
        <v>0</v>
      </c>
      <c r="K5176">
        <v>0</v>
      </c>
      <c r="L5176">
        <v>0</v>
      </c>
      <c r="M5176">
        <v>0</v>
      </c>
    </row>
    <row r="5177" spans="2:13" x14ac:dyDescent="0.2">
      <c r="B5177">
        <v>0</v>
      </c>
      <c r="C5177">
        <v>0</v>
      </c>
      <c r="D5177">
        <v>0</v>
      </c>
      <c r="E5177">
        <v>0</v>
      </c>
      <c r="F5177">
        <v>0</v>
      </c>
      <c r="G5177">
        <v>44444444</v>
      </c>
      <c r="H5177">
        <v>0</v>
      </c>
      <c r="I5177">
        <v>0</v>
      </c>
      <c r="J5177">
        <v>0</v>
      </c>
      <c r="K5177">
        <v>0</v>
      </c>
      <c r="L5177">
        <v>0</v>
      </c>
      <c r="M5177">
        <v>0</v>
      </c>
    </row>
    <row r="5178" spans="2:13" x14ac:dyDescent="0.2">
      <c r="B5178">
        <v>0</v>
      </c>
      <c r="C5178">
        <v>0</v>
      </c>
      <c r="D5178">
        <v>0</v>
      </c>
      <c r="E5178">
        <v>0</v>
      </c>
      <c r="F5178">
        <v>0</v>
      </c>
      <c r="G5178">
        <v>44444444</v>
      </c>
      <c r="H5178">
        <v>0</v>
      </c>
      <c r="I5178">
        <v>0</v>
      </c>
      <c r="J5178">
        <v>0</v>
      </c>
      <c r="K5178">
        <v>0</v>
      </c>
      <c r="L5178">
        <v>0</v>
      </c>
      <c r="M5178">
        <v>0</v>
      </c>
    </row>
    <row r="5179" spans="2:13" x14ac:dyDescent="0.2">
      <c r="B5179">
        <v>0</v>
      </c>
      <c r="C5179">
        <v>0</v>
      </c>
      <c r="D5179">
        <v>0</v>
      </c>
      <c r="E5179">
        <v>0</v>
      </c>
      <c r="F5179">
        <v>0</v>
      </c>
      <c r="G5179">
        <v>44444444</v>
      </c>
      <c r="H5179">
        <v>0</v>
      </c>
      <c r="I5179">
        <v>0</v>
      </c>
      <c r="J5179">
        <v>0</v>
      </c>
      <c r="K5179">
        <v>0</v>
      </c>
      <c r="L5179">
        <v>0</v>
      </c>
      <c r="M5179">
        <v>0</v>
      </c>
    </row>
    <row r="5180" spans="2:13" x14ac:dyDescent="0.2">
      <c r="B5180">
        <v>0</v>
      </c>
      <c r="C5180">
        <v>0</v>
      </c>
      <c r="D5180">
        <v>0</v>
      </c>
      <c r="E5180">
        <v>0</v>
      </c>
      <c r="F5180">
        <v>0</v>
      </c>
      <c r="G5180">
        <v>44444444</v>
      </c>
      <c r="H5180">
        <v>0</v>
      </c>
      <c r="I5180">
        <v>0</v>
      </c>
      <c r="J5180">
        <v>0</v>
      </c>
      <c r="K5180">
        <v>0</v>
      </c>
      <c r="L5180">
        <v>0</v>
      </c>
      <c r="M5180">
        <v>0</v>
      </c>
    </row>
    <row r="5181" spans="2:13" x14ac:dyDescent="0.2">
      <c r="B5181">
        <v>0</v>
      </c>
      <c r="C5181">
        <v>0</v>
      </c>
      <c r="D5181">
        <v>0</v>
      </c>
      <c r="E5181">
        <v>0</v>
      </c>
      <c r="F5181">
        <v>0</v>
      </c>
      <c r="G5181">
        <v>44444444</v>
      </c>
      <c r="H5181">
        <v>0</v>
      </c>
      <c r="I5181">
        <v>0</v>
      </c>
      <c r="J5181">
        <v>0</v>
      </c>
      <c r="K5181">
        <v>0</v>
      </c>
      <c r="L5181">
        <v>0</v>
      </c>
      <c r="M5181">
        <v>0</v>
      </c>
    </row>
    <row r="5182" spans="2:13" x14ac:dyDescent="0.2">
      <c r="B5182">
        <v>0</v>
      </c>
      <c r="C5182">
        <v>0</v>
      </c>
      <c r="D5182">
        <v>0</v>
      </c>
      <c r="E5182">
        <v>0</v>
      </c>
      <c r="F5182">
        <v>0</v>
      </c>
      <c r="G5182">
        <v>44444444</v>
      </c>
      <c r="H5182">
        <v>0</v>
      </c>
      <c r="I5182">
        <v>0</v>
      </c>
      <c r="J5182">
        <v>0</v>
      </c>
      <c r="K5182">
        <v>0</v>
      </c>
      <c r="L5182">
        <v>0</v>
      </c>
      <c r="M5182">
        <v>0</v>
      </c>
    </row>
    <row r="5183" spans="2:13" x14ac:dyDescent="0.2">
      <c r="B5183">
        <v>0</v>
      </c>
      <c r="C5183">
        <v>0</v>
      </c>
      <c r="D5183">
        <v>0</v>
      </c>
      <c r="E5183">
        <v>0</v>
      </c>
      <c r="F5183">
        <v>0</v>
      </c>
      <c r="G5183">
        <v>44444444</v>
      </c>
      <c r="H5183">
        <v>0</v>
      </c>
      <c r="I5183">
        <v>0</v>
      </c>
      <c r="J5183">
        <v>0</v>
      </c>
      <c r="K5183">
        <v>0</v>
      </c>
      <c r="L5183">
        <v>0</v>
      </c>
      <c r="M5183">
        <v>0</v>
      </c>
    </row>
    <row r="5184" spans="2:13" x14ac:dyDescent="0.2">
      <c r="B5184">
        <v>0</v>
      </c>
      <c r="C5184">
        <v>0</v>
      </c>
      <c r="D5184">
        <v>0</v>
      </c>
      <c r="E5184">
        <v>0</v>
      </c>
      <c r="F5184">
        <v>0</v>
      </c>
      <c r="G5184">
        <v>44444444</v>
      </c>
      <c r="H5184">
        <v>0</v>
      </c>
      <c r="I5184">
        <v>0</v>
      </c>
      <c r="J5184">
        <v>0</v>
      </c>
      <c r="K5184">
        <v>0</v>
      </c>
      <c r="L5184">
        <v>0</v>
      </c>
      <c r="M5184">
        <v>0</v>
      </c>
    </row>
    <row r="5185" spans="2:13" x14ac:dyDescent="0.2">
      <c r="B5185">
        <v>0</v>
      </c>
      <c r="C5185">
        <v>0</v>
      </c>
      <c r="D5185">
        <v>0</v>
      </c>
      <c r="E5185">
        <v>0</v>
      </c>
      <c r="F5185">
        <v>0</v>
      </c>
      <c r="G5185">
        <v>44444444</v>
      </c>
      <c r="H5185">
        <v>0</v>
      </c>
      <c r="I5185">
        <v>0</v>
      </c>
      <c r="J5185">
        <v>0</v>
      </c>
      <c r="K5185">
        <v>0</v>
      </c>
      <c r="L5185">
        <v>0</v>
      </c>
      <c r="M5185">
        <v>0</v>
      </c>
    </row>
    <row r="5186" spans="2:13" x14ac:dyDescent="0.2">
      <c r="B5186">
        <v>0</v>
      </c>
      <c r="C5186">
        <v>0</v>
      </c>
      <c r="D5186">
        <v>0</v>
      </c>
      <c r="E5186">
        <v>0</v>
      </c>
      <c r="F5186">
        <v>0</v>
      </c>
      <c r="G5186">
        <v>44444444</v>
      </c>
      <c r="H5186">
        <v>0</v>
      </c>
      <c r="I5186">
        <v>0</v>
      </c>
      <c r="J5186">
        <v>0</v>
      </c>
      <c r="K5186">
        <v>0</v>
      </c>
      <c r="L5186">
        <v>0</v>
      </c>
      <c r="M5186">
        <v>0</v>
      </c>
    </row>
    <row r="5187" spans="2:13" x14ac:dyDescent="0.2">
      <c r="B5187">
        <v>0</v>
      </c>
      <c r="C5187">
        <v>0</v>
      </c>
      <c r="D5187">
        <v>0</v>
      </c>
      <c r="E5187">
        <v>0</v>
      </c>
      <c r="F5187">
        <v>0</v>
      </c>
      <c r="G5187">
        <v>44444444</v>
      </c>
      <c r="H5187">
        <v>0</v>
      </c>
      <c r="I5187">
        <v>0</v>
      </c>
      <c r="J5187">
        <v>0</v>
      </c>
      <c r="K5187">
        <v>0</v>
      </c>
      <c r="L5187">
        <v>0</v>
      </c>
      <c r="M5187">
        <v>0</v>
      </c>
    </row>
    <row r="5188" spans="2:13" x14ac:dyDescent="0.2">
      <c r="B5188">
        <v>0</v>
      </c>
      <c r="C5188">
        <v>0</v>
      </c>
      <c r="D5188">
        <v>0</v>
      </c>
      <c r="E5188">
        <v>0</v>
      </c>
      <c r="F5188">
        <v>0</v>
      </c>
      <c r="G5188">
        <v>44444444</v>
      </c>
      <c r="H5188">
        <v>0</v>
      </c>
      <c r="I5188">
        <v>0</v>
      </c>
      <c r="J5188">
        <v>0</v>
      </c>
      <c r="K5188">
        <v>0</v>
      </c>
      <c r="L5188">
        <v>0</v>
      </c>
      <c r="M5188">
        <v>0</v>
      </c>
    </row>
    <row r="5189" spans="2:13" x14ac:dyDescent="0.2">
      <c r="B5189">
        <v>0</v>
      </c>
      <c r="C5189">
        <v>0</v>
      </c>
      <c r="D5189">
        <v>0</v>
      </c>
      <c r="E5189">
        <v>0</v>
      </c>
      <c r="F5189">
        <v>0</v>
      </c>
      <c r="G5189">
        <v>44444444</v>
      </c>
      <c r="H5189">
        <v>0</v>
      </c>
      <c r="I5189">
        <v>0</v>
      </c>
      <c r="J5189">
        <v>0</v>
      </c>
      <c r="K5189">
        <v>0</v>
      </c>
      <c r="L5189">
        <v>0</v>
      </c>
      <c r="M5189">
        <v>0</v>
      </c>
    </row>
    <row r="5190" spans="2:13" x14ac:dyDescent="0.2">
      <c r="B5190">
        <v>0</v>
      </c>
      <c r="C5190">
        <v>0</v>
      </c>
      <c r="D5190">
        <v>0</v>
      </c>
      <c r="E5190">
        <v>0</v>
      </c>
      <c r="F5190">
        <v>0</v>
      </c>
      <c r="G5190">
        <v>44444444</v>
      </c>
      <c r="H5190">
        <v>0</v>
      </c>
      <c r="I5190">
        <v>0</v>
      </c>
      <c r="J5190">
        <v>0</v>
      </c>
      <c r="K5190">
        <v>0</v>
      </c>
      <c r="L5190">
        <v>0</v>
      </c>
      <c r="M5190">
        <v>0</v>
      </c>
    </row>
    <row r="5191" spans="2:13" x14ac:dyDescent="0.2">
      <c r="B5191">
        <v>0</v>
      </c>
      <c r="C5191">
        <v>0</v>
      </c>
      <c r="D5191">
        <v>0</v>
      </c>
      <c r="E5191">
        <v>0</v>
      </c>
      <c r="F5191">
        <v>0</v>
      </c>
      <c r="G5191">
        <v>44444444</v>
      </c>
      <c r="H5191">
        <v>0</v>
      </c>
      <c r="I5191">
        <v>0</v>
      </c>
      <c r="J5191">
        <v>0</v>
      </c>
      <c r="K5191">
        <v>0</v>
      </c>
      <c r="L5191">
        <v>0</v>
      </c>
      <c r="M5191">
        <v>0</v>
      </c>
    </row>
    <row r="5192" spans="2:13" x14ac:dyDescent="0.2">
      <c r="B5192">
        <v>0</v>
      </c>
      <c r="C5192">
        <v>0</v>
      </c>
      <c r="D5192">
        <v>0</v>
      </c>
      <c r="E5192">
        <v>0</v>
      </c>
      <c r="F5192">
        <v>0</v>
      </c>
      <c r="G5192">
        <v>44444444</v>
      </c>
      <c r="H5192">
        <v>0</v>
      </c>
      <c r="I5192">
        <v>0</v>
      </c>
      <c r="J5192">
        <v>0</v>
      </c>
      <c r="K5192">
        <v>0</v>
      </c>
      <c r="L5192">
        <v>0</v>
      </c>
      <c r="M5192">
        <v>0</v>
      </c>
    </row>
    <row r="5193" spans="2:13" x14ac:dyDescent="0.2">
      <c r="B5193">
        <v>0</v>
      </c>
      <c r="C5193">
        <v>0</v>
      </c>
      <c r="D5193">
        <v>0</v>
      </c>
      <c r="E5193">
        <v>0</v>
      </c>
      <c r="F5193">
        <v>0</v>
      </c>
      <c r="G5193">
        <v>44444444</v>
      </c>
      <c r="H5193">
        <v>0</v>
      </c>
      <c r="I5193">
        <v>0</v>
      </c>
      <c r="J5193">
        <v>0</v>
      </c>
      <c r="K5193">
        <v>0</v>
      </c>
      <c r="L5193">
        <v>0</v>
      </c>
      <c r="M5193">
        <v>0</v>
      </c>
    </row>
    <row r="5194" spans="2:13" x14ac:dyDescent="0.2">
      <c r="B5194">
        <v>0</v>
      </c>
      <c r="C5194">
        <v>0</v>
      </c>
      <c r="D5194">
        <v>0</v>
      </c>
      <c r="E5194">
        <v>0</v>
      </c>
      <c r="F5194">
        <v>0</v>
      </c>
      <c r="G5194">
        <v>44444444</v>
      </c>
      <c r="H5194">
        <v>0</v>
      </c>
      <c r="I5194">
        <v>0</v>
      </c>
      <c r="J5194">
        <v>0</v>
      </c>
      <c r="K5194">
        <v>0</v>
      </c>
      <c r="L5194">
        <v>0</v>
      </c>
      <c r="M5194">
        <v>0</v>
      </c>
    </row>
    <row r="5195" spans="2:13" x14ac:dyDescent="0.2">
      <c r="B5195">
        <v>0</v>
      </c>
      <c r="C5195">
        <v>0</v>
      </c>
      <c r="D5195">
        <v>0</v>
      </c>
      <c r="E5195">
        <v>0</v>
      </c>
      <c r="F5195">
        <v>0</v>
      </c>
      <c r="G5195">
        <v>44444444</v>
      </c>
      <c r="H5195">
        <v>0</v>
      </c>
      <c r="I5195">
        <v>0</v>
      </c>
      <c r="J5195">
        <v>0</v>
      </c>
      <c r="K5195">
        <v>0</v>
      </c>
      <c r="L5195">
        <v>0</v>
      </c>
      <c r="M5195">
        <v>0</v>
      </c>
    </row>
    <row r="5196" spans="2:13" x14ac:dyDescent="0.2">
      <c r="B5196">
        <v>0</v>
      </c>
      <c r="C5196">
        <v>0</v>
      </c>
      <c r="D5196">
        <v>0</v>
      </c>
      <c r="E5196">
        <v>0</v>
      </c>
      <c r="F5196">
        <v>0</v>
      </c>
      <c r="G5196">
        <v>44444444</v>
      </c>
      <c r="H5196">
        <v>0</v>
      </c>
      <c r="I5196">
        <v>0</v>
      </c>
      <c r="J5196">
        <v>0</v>
      </c>
      <c r="K5196">
        <v>0</v>
      </c>
      <c r="L5196">
        <v>0</v>
      </c>
      <c r="M5196">
        <v>0</v>
      </c>
    </row>
    <row r="5197" spans="2:13" x14ac:dyDescent="0.2">
      <c r="B5197">
        <v>0</v>
      </c>
      <c r="C5197">
        <v>0</v>
      </c>
      <c r="D5197">
        <v>0</v>
      </c>
      <c r="E5197">
        <v>0</v>
      </c>
      <c r="F5197">
        <v>0</v>
      </c>
      <c r="G5197">
        <v>44444444</v>
      </c>
      <c r="H5197">
        <v>0</v>
      </c>
      <c r="I5197">
        <v>0</v>
      </c>
      <c r="J5197">
        <v>0</v>
      </c>
      <c r="K5197">
        <v>0</v>
      </c>
      <c r="L5197">
        <v>0</v>
      </c>
      <c r="M5197">
        <v>0</v>
      </c>
    </row>
    <row r="5198" spans="2:13" x14ac:dyDescent="0.2">
      <c r="B5198">
        <v>0</v>
      </c>
      <c r="C5198">
        <v>0</v>
      </c>
      <c r="D5198">
        <v>0</v>
      </c>
      <c r="E5198">
        <v>0</v>
      </c>
      <c r="F5198">
        <v>0</v>
      </c>
      <c r="G5198">
        <v>44444444</v>
      </c>
      <c r="H5198">
        <v>0</v>
      </c>
      <c r="I5198">
        <v>0</v>
      </c>
      <c r="J5198">
        <v>0</v>
      </c>
      <c r="K5198">
        <v>0</v>
      </c>
      <c r="L5198">
        <v>0</v>
      </c>
      <c r="M5198">
        <v>0</v>
      </c>
    </row>
    <row r="5199" spans="2:13" x14ac:dyDescent="0.2">
      <c r="B5199">
        <v>0</v>
      </c>
      <c r="C5199">
        <v>0</v>
      </c>
      <c r="D5199">
        <v>0</v>
      </c>
      <c r="E5199">
        <v>0</v>
      </c>
      <c r="F5199">
        <v>0</v>
      </c>
      <c r="G5199">
        <v>44444444</v>
      </c>
      <c r="H5199">
        <v>0</v>
      </c>
      <c r="I5199">
        <v>0</v>
      </c>
      <c r="J5199">
        <v>0</v>
      </c>
      <c r="K5199">
        <v>0</v>
      </c>
      <c r="L5199">
        <v>0</v>
      </c>
      <c r="M5199">
        <v>0</v>
      </c>
    </row>
    <row r="5200" spans="2:13" x14ac:dyDescent="0.2">
      <c r="B5200">
        <v>0</v>
      </c>
      <c r="C5200">
        <v>0</v>
      </c>
      <c r="D5200">
        <v>0</v>
      </c>
      <c r="E5200">
        <v>0</v>
      </c>
      <c r="F5200">
        <v>0</v>
      </c>
      <c r="G5200">
        <v>44444444</v>
      </c>
      <c r="H5200">
        <v>0</v>
      </c>
      <c r="I5200">
        <v>0</v>
      </c>
      <c r="J5200">
        <v>0</v>
      </c>
      <c r="K5200">
        <v>0</v>
      </c>
      <c r="L5200">
        <v>0</v>
      </c>
      <c r="M5200">
        <v>0</v>
      </c>
    </row>
    <row r="5201" spans="2:13" x14ac:dyDescent="0.2">
      <c r="B5201">
        <v>0</v>
      </c>
      <c r="C5201">
        <v>0</v>
      </c>
      <c r="D5201">
        <v>0</v>
      </c>
      <c r="E5201">
        <v>0</v>
      </c>
      <c r="F5201">
        <v>0</v>
      </c>
      <c r="G5201">
        <v>44444444</v>
      </c>
      <c r="H5201">
        <v>0</v>
      </c>
      <c r="I5201">
        <v>0</v>
      </c>
      <c r="J5201">
        <v>0</v>
      </c>
      <c r="K5201">
        <v>0</v>
      </c>
      <c r="L5201">
        <v>0</v>
      </c>
      <c r="M5201">
        <v>0</v>
      </c>
    </row>
    <row r="5202" spans="2:13" x14ac:dyDescent="0.2">
      <c r="B5202">
        <v>0</v>
      </c>
      <c r="C5202">
        <v>0</v>
      </c>
      <c r="D5202">
        <v>0</v>
      </c>
      <c r="E5202">
        <v>0</v>
      </c>
      <c r="F5202">
        <v>0</v>
      </c>
      <c r="G5202">
        <v>44444444</v>
      </c>
      <c r="H5202">
        <v>0</v>
      </c>
      <c r="I5202">
        <v>0</v>
      </c>
      <c r="J5202">
        <v>0</v>
      </c>
      <c r="K5202">
        <v>0</v>
      </c>
      <c r="L5202">
        <v>0</v>
      </c>
      <c r="M5202">
        <v>0</v>
      </c>
    </row>
    <row r="5203" spans="2:13" x14ac:dyDescent="0.2">
      <c r="B5203">
        <v>0</v>
      </c>
      <c r="C5203">
        <v>0</v>
      </c>
      <c r="D5203">
        <v>0</v>
      </c>
      <c r="E5203">
        <v>0</v>
      </c>
      <c r="F5203">
        <v>0</v>
      </c>
      <c r="G5203">
        <v>44444444</v>
      </c>
      <c r="H5203">
        <v>0</v>
      </c>
      <c r="I5203">
        <v>0</v>
      </c>
      <c r="J5203">
        <v>0</v>
      </c>
      <c r="K5203">
        <v>0</v>
      </c>
      <c r="L5203">
        <v>0</v>
      </c>
      <c r="M5203">
        <v>0</v>
      </c>
    </row>
    <row r="5204" spans="2:13" x14ac:dyDescent="0.2">
      <c r="B5204">
        <v>0</v>
      </c>
      <c r="C5204">
        <v>0</v>
      </c>
      <c r="D5204">
        <v>0</v>
      </c>
      <c r="E5204">
        <v>0</v>
      </c>
      <c r="F5204">
        <v>0</v>
      </c>
      <c r="G5204">
        <v>44444444</v>
      </c>
      <c r="H5204">
        <v>0</v>
      </c>
      <c r="I5204">
        <v>0</v>
      </c>
      <c r="J5204">
        <v>0</v>
      </c>
      <c r="K5204">
        <v>0</v>
      </c>
      <c r="L5204">
        <v>0</v>
      </c>
      <c r="M5204">
        <v>0</v>
      </c>
    </row>
    <row r="5205" spans="2:13" x14ac:dyDescent="0.2">
      <c r="B5205">
        <v>0</v>
      </c>
      <c r="C5205">
        <v>0</v>
      </c>
      <c r="D5205">
        <v>0</v>
      </c>
      <c r="E5205">
        <v>0</v>
      </c>
      <c r="F5205">
        <v>0</v>
      </c>
      <c r="G5205">
        <v>44444444</v>
      </c>
      <c r="H5205">
        <v>0</v>
      </c>
      <c r="I5205">
        <v>0</v>
      </c>
      <c r="J5205">
        <v>0</v>
      </c>
      <c r="K5205">
        <v>0</v>
      </c>
      <c r="L5205">
        <v>0</v>
      </c>
      <c r="M5205">
        <v>0</v>
      </c>
    </row>
    <row r="5206" spans="2:13" x14ac:dyDescent="0.2">
      <c r="B5206">
        <v>0</v>
      </c>
      <c r="C5206">
        <v>0</v>
      </c>
      <c r="D5206">
        <v>0</v>
      </c>
      <c r="E5206">
        <v>0</v>
      </c>
      <c r="F5206">
        <v>0</v>
      </c>
      <c r="G5206">
        <v>44444444</v>
      </c>
      <c r="H5206">
        <v>0</v>
      </c>
      <c r="I5206">
        <v>0</v>
      </c>
      <c r="J5206">
        <v>0</v>
      </c>
      <c r="K5206">
        <v>0</v>
      </c>
      <c r="L5206">
        <v>0</v>
      </c>
      <c r="M5206">
        <v>0</v>
      </c>
    </row>
    <row r="5207" spans="2:13" x14ac:dyDescent="0.2">
      <c r="B5207">
        <v>0</v>
      </c>
      <c r="C5207">
        <v>0</v>
      </c>
      <c r="D5207">
        <v>0</v>
      </c>
      <c r="E5207">
        <v>0</v>
      </c>
      <c r="F5207">
        <v>0</v>
      </c>
      <c r="G5207">
        <v>44444444</v>
      </c>
      <c r="H5207">
        <v>0</v>
      </c>
      <c r="I5207">
        <v>0</v>
      </c>
      <c r="J5207">
        <v>0</v>
      </c>
      <c r="K5207">
        <v>0</v>
      </c>
      <c r="L5207">
        <v>0</v>
      </c>
      <c r="M5207">
        <v>0</v>
      </c>
    </row>
    <row r="5208" spans="2:13" x14ac:dyDescent="0.2">
      <c r="B5208">
        <v>0</v>
      </c>
      <c r="C5208">
        <v>0</v>
      </c>
      <c r="D5208">
        <v>0</v>
      </c>
      <c r="E5208">
        <v>0</v>
      </c>
      <c r="F5208">
        <v>0</v>
      </c>
      <c r="G5208">
        <v>44444444</v>
      </c>
      <c r="H5208">
        <v>0</v>
      </c>
      <c r="I5208">
        <v>0</v>
      </c>
      <c r="J5208">
        <v>0</v>
      </c>
      <c r="K5208">
        <v>0</v>
      </c>
      <c r="L5208">
        <v>0</v>
      </c>
      <c r="M5208">
        <v>0</v>
      </c>
    </row>
    <row r="5209" spans="2:13" x14ac:dyDescent="0.2">
      <c r="B5209">
        <v>0</v>
      </c>
      <c r="C5209">
        <v>0</v>
      </c>
      <c r="D5209">
        <v>0</v>
      </c>
      <c r="E5209">
        <v>0</v>
      </c>
      <c r="F5209">
        <v>0</v>
      </c>
      <c r="G5209">
        <v>44444444</v>
      </c>
      <c r="H5209">
        <v>0</v>
      </c>
      <c r="I5209">
        <v>0</v>
      </c>
      <c r="J5209">
        <v>0</v>
      </c>
      <c r="K5209">
        <v>0</v>
      </c>
      <c r="L5209">
        <v>0</v>
      </c>
      <c r="M5209">
        <v>0</v>
      </c>
    </row>
    <row r="5210" spans="2:13" x14ac:dyDescent="0.2">
      <c r="B5210">
        <v>0</v>
      </c>
      <c r="C5210">
        <v>0</v>
      </c>
      <c r="D5210">
        <v>0</v>
      </c>
      <c r="E5210">
        <v>0</v>
      </c>
      <c r="F5210">
        <v>0</v>
      </c>
      <c r="G5210">
        <v>44444444</v>
      </c>
      <c r="H5210">
        <v>0</v>
      </c>
      <c r="I5210">
        <v>0</v>
      </c>
      <c r="J5210">
        <v>0</v>
      </c>
      <c r="K5210">
        <v>0</v>
      </c>
      <c r="L5210">
        <v>0</v>
      </c>
      <c r="M5210">
        <v>0</v>
      </c>
    </row>
    <row r="5211" spans="2:13" x14ac:dyDescent="0.2">
      <c r="B5211">
        <v>0</v>
      </c>
      <c r="C5211">
        <v>0</v>
      </c>
      <c r="D5211">
        <v>0</v>
      </c>
      <c r="E5211">
        <v>0</v>
      </c>
      <c r="F5211">
        <v>0</v>
      </c>
      <c r="G5211">
        <v>44444444</v>
      </c>
      <c r="H5211">
        <v>0</v>
      </c>
      <c r="I5211">
        <v>0</v>
      </c>
      <c r="J5211">
        <v>0</v>
      </c>
      <c r="K5211">
        <v>0</v>
      </c>
      <c r="L5211">
        <v>0</v>
      </c>
      <c r="M5211">
        <v>0</v>
      </c>
    </row>
    <row r="5212" spans="2:13" x14ac:dyDescent="0.2">
      <c r="B5212">
        <v>0</v>
      </c>
      <c r="C5212">
        <v>0</v>
      </c>
      <c r="D5212">
        <v>0</v>
      </c>
      <c r="E5212">
        <v>0</v>
      </c>
      <c r="F5212">
        <v>0</v>
      </c>
      <c r="G5212">
        <v>44444444</v>
      </c>
      <c r="H5212">
        <v>0</v>
      </c>
      <c r="I5212">
        <v>0</v>
      </c>
      <c r="J5212">
        <v>0</v>
      </c>
      <c r="K5212">
        <v>0</v>
      </c>
      <c r="L5212">
        <v>0</v>
      </c>
      <c r="M5212">
        <v>0</v>
      </c>
    </row>
    <row r="5213" spans="2:13" x14ac:dyDescent="0.2">
      <c r="B5213">
        <v>0</v>
      </c>
      <c r="C5213">
        <v>0</v>
      </c>
      <c r="D5213">
        <v>0</v>
      </c>
      <c r="E5213">
        <v>0</v>
      </c>
      <c r="F5213">
        <v>0</v>
      </c>
      <c r="G5213">
        <v>44444444</v>
      </c>
      <c r="H5213">
        <v>0</v>
      </c>
      <c r="I5213">
        <v>0</v>
      </c>
      <c r="J5213">
        <v>0</v>
      </c>
      <c r="K5213">
        <v>0</v>
      </c>
      <c r="L5213">
        <v>0</v>
      </c>
      <c r="M5213">
        <v>0</v>
      </c>
    </row>
    <row r="5214" spans="2:13" x14ac:dyDescent="0.2">
      <c r="B5214">
        <v>0</v>
      </c>
      <c r="C5214">
        <v>0</v>
      </c>
      <c r="D5214">
        <v>0</v>
      </c>
      <c r="E5214">
        <v>0</v>
      </c>
      <c r="F5214">
        <v>0</v>
      </c>
      <c r="G5214">
        <v>44444444</v>
      </c>
      <c r="H5214">
        <v>0</v>
      </c>
      <c r="I5214">
        <v>0</v>
      </c>
      <c r="J5214">
        <v>0</v>
      </c>
      <c r="K5214">
        <v>0</v>
      </c>
      <c r="L5214">
        <v>0</v>
      </c>
      <c r="M5214">
        <v>0</v>
      </c>
    </row>
    <row r="5215" spans="2:13" x14ac:dyDescent="0.2">
      <c r="B5215">
        <v>0</v>
      </c>
      <c r="C5215">
        <v>0</v>
      </c>
      <c r="D5215">
        <v>0</v>
      </c>
      <c r="E5215">
        <v>0</v>
      </c>
      <c r="F5215">
        <v>0</v>
      </c>
      <c r="G5215">
        <v>44444444</v>
      </c>
      <c r="H5215">
        <v>0</v>
      </c>
      <c r="I5215">
        <v>0</v>
      </c>
      <c r="J5215">
        <v>0</v>
      </c>
      <c r="K5215">
        <v>0</v>
      </c>
      <c r="L5215">
        <v>0</v>
      </c>
      <c r="M5215">
        <v>0</v>
      </c>
    </row>
    <row r="5216" spans="2:13" x14ac:dyDescent="0.2">
      <c r="B5216">
        <v>0</v>
      </c>
      <c r="C5216">
        <v>0</v>
      </c>
      <c r="D5216">
        <v>0</v>
      </c>
      <c r="E5216">
        <v>0</v>
      </c>
      <c r="F5216">
        <v>0</v>
      </c>
      <c r="G5216">
        <v>44444444</v>
      </c>
      <c r="H5216">
        <v>0</v>
      </c>
      <c r="I5216">
        <v>0</v>
      </c>
      <c r="J5216">
        <v>0</v>
      </c>
      <c r="K5216">
        <v>0</v>
      </c>
      <c r="L5216">
        <v>0</v>
      </c>
      <c r="M5216">
        <v>0</v>
      </c>
    </row>
    <row r="5217" spans="2:13" x14ac:dyDescent="0.2">
      <c r="B5217">
        <v>0</v>
      </c>
      <c r="C5217">
        <v>0</v>
      </c>
      <c r="D5217">
        <v>0</v>
      </c>
      <c r="E5217">
        <v>0</v>
      </c>
      <c r="F5217">
        <v>0</v>
      </c>
      <c r="G5217">
        <v>44444444</v>
      </c>
      <c r="H5217">
        <v>0</v>
      </c>
      <c r="I5217">
        <v>0</v>
      </c>
      <c r="J5217">
        <v>0</v>
      </c>
      <c r="K5217">
        <v>0</v>
      </c>
      <c r="L5217">
        <v>0</v>
      </c>
      <c r="M5217">
        <v>0</v>
      </c>
    </row>
    <row r="5218" spans="2:13" x14ac:dyDescent="0.2">
      <c r="B5218">
        <v>0</v>
      </c>
      <c r="C5218">
        <v>0</v>
      </c>
      <c r="D5218">
        <v>0</v>
      </c>
      <c r="E5218">
        <v>0</v>
      </c>
      <c r="F5218">
        <v>0</v>
      </c>
      <c r="G5218">
        <v>44444444</v>
      </c>
      <c r="H5218">
        <v>0</v>
      </c>
      <c r="I5218">
        <v>0</v>
      </c>
      <c r="J5218">
        <v>0</v>
      </c>
      <c r="K5218">
        <v>0</v>
      </c>
      <c r="L5218">
        <v>0</v>
      </c>
      <c r="M5218">
        <v>0</v>
      </c>
    </row>
    <row r="5219" spans="2:13" x14ac:dyDescent="0.2">
      <c r="B5219">
        <v>0</v>
      </c>
      <c r="C5219">
        <v>0</v>
      </c>
      <c r="D5219">
        <v>0</v>
      </c>
      <c r="E5219">
        <v>0</v>
      </c>
      <c r="F5219">
        <v>0</v>
      </c>
      <c r="G5219">
        <v>44444444</v>
      </c>
      <c r="H5219">
        <v>0</v>
      </c>
      <c r="I5219">
        <v>0</v>
      </c>
      <c r="J5219">
        <v>0</v>
      </c>
      <c r="K5219">
        <v>0</v>
      </c>
      <c r="L5219">
        <v>0</v>
      </c>
      <c r="M5219">
        <v>0</v>
      </c>
    </row>
    <row r="5220" spans="2:13" x14ac:dyDescent="0.2">
      <c r="B5220">
        <v>0</v>
      </c>
      <c r="C5220">
        <v>0</v>
      </c>
      <c r="D5220">
        <v>0</v>
      </c>
      <c r="E5220">
        <v>0</v>
      </c>
      <c r="F5220">
        <v>0</v>
      </c>
      <c r="G5220">
        <v>44444444</v>
      </c>
      <c r="H5220">
        <v>0</v>
      </c>
      <c r="I5220">
        <v>0</v>
      </c>
      <c r="J5220">
        <v>0</v>
      </c>
      <c r="K5220">
        <v>0</v>
      </c>
      <c r="L5220">
        <v>0</v>
      </c>
      <c r="M5220">
        <v>0</v>
      </c>
    </row>
    <row r="5221" spans="2:13" x14ac:dyDescent="0.2">
      <c r="B5221">
        <v>0</v>
      </c>
      <c r="C5221">
        <v>0</v>
      </c>
      <c r="D5221">
        <v>0</v>
      </c>
      <c r="E5221">
        <v>0</v>
      </c>
      <c r="F5221">
        <v>0</v>
      </c>
      <c r="G5221">
        <v>44444444</v>
      </c>
      <c r="H5221">
        <v>0</v>
      </c>
      <c r="I5221">
        <v>0</v>
      </c>
      <c r="J5221">
        <v>0</v>
      </c>
      <c r="K5221">
        <v>0</v>
      </c>
      <c r="L5221">
        <v>0</v>
      </c>
      <c r="M5221">
        <v>0</v>
      </c>
    </row>
    <row r="5222" spans="2:13" x14ac:dyDescent="0.2">
      <c r="B5222">
        <v>0</v>
      </c>
      <c r="C5222">
        <v>0</v>
      </c>
      <c r="D5222">
        <v>0</v>
      </c>
      <c r="E5222">
        <v>0</v>
      </c>
      <c r="F5222">
        <v>0</v>
      </c>
      <c r="G5222">
        <v>44444444</v>
      </c>
      <c r="H5222">
        <v>0</v>
      </c>
      <c r="I5222">
        <v>0</v>
      </c>
      <c r="J5222">
        <v>0</v>
      </c>
      <c r="K5222">
        <v>0</v>
      </c>
      <c r="L5222">
        <v>0</v>
      </c>
      <c r="M5222">
        <v>0</v>
      </c>
    </row>
    <row r="5223" spans="2:13" x14ac:dyDescent="0.2">
      <c r="B5223">
        <v>0</v>
      </c>
      <c r="C5223">
        <v>0</v>
      </c>
      <c r="D5223">
        <v>0</v>
      </c>
      <c r="E5223">
        <v>0</v>
      </c>
      <c r="F5223">
        <v>0</v>
      </c>
      <c r="G5223">
        <v>44444444</v>
      </c>
      <c r="H5223">
        <v>0</v>
      </c>
      <c r="I5223">
        <v>0</v>
      </c>
      <c r="J5223">
        <v>0</v>
      </c>
      <c r="K5223">
        <v>0</v>
      </c>
      <c r="L5223">
        <v>0</v>
      </c>
      <c r="M5223">
        <v>0</v>
      </c>
    </row>
    <row r="5224" spans="2:13" x14ac:dyDescent="0.2">
      <c r="B5224">
        <v>0</v>
      </c>
      <c r="C5224">
        <v>0</v>
      </c>
      <c r="D5224">
        <v>0</v>
      </c>
      <c r="E5224">
        <v>0</v>
      </c>
      <c r="F5224">
        <v>0</v>
      </c>
      <c r="G5224">
        <v>44444444</v>
      </c>
      <c r="H5224">
        <v>0</v>
      </c>
      <c r="I5224">
        <v>0</v>
      </c>
      <c r="J5224">
        <v>0</v>
      </c>
      <c r="K5224">
        <v>0</v>
      </c>
      <c r="L5224">
        <v>0</v>
      </c>
      <c r="M5224">
        <v>0</v>
      </c>
    </row>
    <row r="5225" spans="2:13" x14ac:dyDescent="0.2">
      <c r="B5225">
        <v>0</v>
      </c>
      <c r="C5225">
        <v>0</v>
      </c>
      <c r="D5225">
        <v>0</v>
      </c>
      <c r="E5225">
        <v>0</v>
      </c>
      <c r="F5225">
        <v>0</v>
      </c>
      <c r="G5225">
        <v>44444444</v>
      </c>
      <c r="H5225">
        <v>0</v>
      </c>
      <c r="I5225">
        <v>0</v>
      </c>
      <c r="J5225">
        <v>0</v>
      </c>
      <c r="K5225">
        <v>0</v>
      </c>
      <c r="L5225">
        <v>0</v>
      </c>
      <c r="M5225">
        <v>0</v>
      </c>
    </row>
    <row r="5226" spans="2:13" x14ac:dyDescent="0.2">
      <c r="B5226">
        <v>0</v>
      </c>
      <c r="C5226">
        <v>0</v>
      </c>
      <c r="D5226">
        <v>0</v>
      </c>
      <c r="E5226">
        <v>0</v>
      </c>
      <c r="F5226">
        <v>0</v>
      </c>
      <c r="G5226">
        <v>44444444</v>
      </c>
      <c r="H5226">
        <v>0</v>
      </c>
      <c r="I5226">
        <v>0</v>
      </c>
      <c r="J5226">
        <v>0</v>
      </c>
      <c r="K5226">
        <v>0</v>
      </c>
      <c r="L5226">
        <v>0</v>
      </c>
      <c r="M5226">
        <v>0</v>
      </c>
    </row>
    <row r="5227" spans="2:13" x14ac:dyDescent="0.2">
      <c r="B5227">
        <v>0</v>
      </c>
      <c r="C5227">
        <v>0</v>
      </c>
      <c r="D5227">
        <v>0</v>
      </c>
      <c r="E5227">
        <v>0</v>
      </c>
      <c r="F5227">
        <v>0</v>
      </c>
      <c r="G5227">
        <v>44444444</v>
      </c>
      <c r="H5227">
        <v>0</v>
      </c>
      <c r="I5227">
        <v>0</v>
      </c>
      <c r="J5227">
        <v>0</v>
      </c>
      <c r="K5227">
        <v>0</v>
      </c>
      <c r="L5227">
        <v>0</v>
      </c>
      <c r="M5227">
        <v>0</v>
      </c>
    </row>
    <row r="5228" spans="2:13" x14ac:dyDescent="0.2">
      <c r="B5228">
        <v>0</v>
      </c>
      <c r="C5228">
        <v>0</v>
      </c>
      <c r="D5228">
        <v>0</v>
      </c>
      <c r="E5228">
        <v>0</v>
      </c>
      <c r="F5228">
        <v>0</v>
      </c>
      <c r="G5228">
        <v>44444444</v>
      </c>
      <c r="H5228">
        <v>0</v>
      </c>
      <c r="I5228">
        <v>0</v>
      </c>
      <c r="J5228">
        <v>0</v>
      </c>
      <c r="K5228">
        <v>0</v>
      </c>
      <c r="L5228">
        <v>0</v>
      </c>
      <c r="M5228">
        <v>0</v>
      </c>
    </row>
    <row r="5229" spans="2:13" x14ac:dyDescent="0.2">
      <c r="B5229">
        <v>0</v>
      </c>
      <c r="C5229">
        <v>0</v>
      </c>
      <c r="D5229">
        <v>0</v>
      </c>
      <c r="E5229">
        <v>0</v>
      </c>
      <c r="F5229">
        <v>0</v>
      </c>
      <c r="G5229">
        <v>44444444</v>
      </c>
      <c r="H5229">
        <v>0</v>
      </c>
      <c r="I5229">
        <v>0</v>
      </c>
      <c r="J5229">
        <v>0</v>
      </c>
      <c r="K5229">
        <v>0</v>
      </c>
      <c r="L5229">
        <v>0</v>
      </c>
      <c r="M5229">
        <v>0</v>
      </c>
    </row>
    <row r="5230" spans="2:13" x14ac:dyDescent="0.2">
      <c r="B5230">
        <v>0</v>
      </c>
      <c r="C5230">
        <v>0</v>
      </c>
      <c r="D5230">
        <v>0</v>
      </c>
      <c r="E5230">
        <v>0</v>
      </c>
      <c r="F5230">
        <v>0</v>
      </c>
      <c r="G5230">
        <v>44444444</v>
      </c>
      <c r="H5230">
        <v>0</v>
      </c>
      <c r="I5230">
        <v>0</v>
      </c>
      <c r="J5230">
        <v>0</v>
      </c>
      <c r="K5230">
        <v>0</v>
      </c>
      <c r="L5230">
        <v>0</v>
      </c>
      <c r="M5230">
        <v>0</v>
      </c>
    </row>
    <row r="5231" spans="2:13" x14ac:dyDescent="0.2">
      <c r="B5231">
        <v>0</v>
      </c>
      <c r="C5231">
        <v>0</v>
      </c>
      <c r="D5231">
        <v>0</v>
      </c>
      <c r="E5231">
        <v>0</v>
      </c>
      <c r="F5231">
        <v>0</v>
      </c>
      <c r="G5231">
        <v>44444444</v>
      </c>
      <c r="H5231">
        <v>0</v>
      </c>
      <c r="I5231">
        <v>0</v>
      </c>
      <c r="J5231">
        <v>0</v>
      </c>
      <c r="K5231">
        <v>0</v>
      </c>
      <c r="L5231">
        <v>0</v>
      </c>
      <c r="M5231">
        <v>0</v>
      </c>
    </row>
    <row r="5232" spans="2:13" x14ac:dyDescent="0.2">
      <c r="B5232">
        <v>0</v>
      </c>
      <c r="C5232">
        <v>0</v>
      </c>
      <c r="D5232">
        <v>0</v>
      </c>
      <c r="E5232">
        <v>0</v>
      </c>
      <c r="F5232">
        <v>0</v>
      </c>
      <c r="G5232">
        <v>44444444</v>
      </c>
      <c r="H5232">
        <v>0</v>
      </c>
      <c r="I5232">
        <v>0</v>
      </c>
      <c r="J5232">
        <v>0</v>
      </c>
      <c r="K5232">
        <v>0</v>
      </c>
      <c r="L5232">
        <v>0</v>
      </c>
      <c r="M5232">
        <v>0</v>
      </c>
    </row>
    <row r="5233" spans="2:13" x14ac:dyDescent="0.2">
      <c r="B5233">
        <v>0</v>
      </c>
      <c r="C5233">
        <v>0</v>
      </c>
      <c r="D5233">
        <v>0</v>
      </c>
      <c r="E5233">
        <v>0</v>
      </c>
      <c r="F5233">
        <v>0</v>
      </c>
      <c r="G5233">
        <v>44444444</v>
      </c>
      <c r="H5233">
        <v>0</v>
      </c>
      <c r="I5233">
        <v>0</v>
      </c>
      <c r="J5233">
        <v>0</v>
      </c>
      <c r="K5233">
        <v>0</v>
      </c>
      <c r="L5233">
        <v>0</v>
      </c>
      <c r="M5233">
        <v>0</v>
      </c>
    </row>
    <row r="5234" spans="2:13" x14ac:dyDescent="0.2">
      <c r="B5234">
        <v>0</v>
      </c>
      <c r="C5234">
        <v>0</v>
      </c>
      <c r="D5234">
        <v>0</v>
      </c>
      <c r="E5234">
        <v>0</v>
      </c>
      <c r="F5234">
        <v>0</v>
      </c>
      <c r="G5234">
        <v>44444444</v>
      </c>
      <c r="H5234">
        <v>0</v>
      </c>
      <c r="I5234">
        <v>0</v>
      </c>
      <c r="J5234">
        <v>0</v>
      </c>
      <c r="K5234">
        <v>0</v>
      </c>
      <c r="L5234">
        <v>0</v>
      </c>
      <c r="M5234">
        <v>0</v>
      </c>
    </row>
    <row r="5235" spans="2:13" x14ac:dyDescent="0.2">
      <c r="B5235">
        <v>0</v>
      </c>
      <c r="C5235">
        <v>0</v>
      </c>
      <c r="D5235">
        <v>0</v>
      </c>
      <c r="E5235">
        <v>0</v>
      </c>
      <c r="F5235">
        <v>0</v>
      </c>
      <c r="G5235">
        <v>44444444</v>
      </c>
      <c r="H5235">
        <v>0</v>
      </c>
      <c r="I5235">
        <v>0</v>
      </c>
      <c r="J5235">
        <v>0</v>
      </c>
      <c r="K5235">
        <v>0</v>
      </c>
      <c r="L5235">
        <v>0</v>
      </c>
      <c r="M5235">
        <v>0</v>
      </c>
    </row>
    <row r="5236" spans="2:13" x14ac:dyDescent="0.2">
      <c r="B5236">
        <v>0</v>
      </c>
      <c r="C5236">
        <v>0</v>
      </c>
      <c r="D5236">
        <v>0</v>
      </c>
      <c r="E5236">
        <v>0</v>
      </c>
      <c r="F5236">
        <v>0</v>
      </c>
      <c r="G5236">
        <v>44444444</v>
      </c>
      <c r="H5236">
        <v>0</v>
      </c>
      <c r="I5236">
        <v>0</v>
      </c>
      <c r="J5236">
        <v>0</v>
      </c>
      <c r="K5236">
        <v>0</v>
      </c>
      <c r="L5236">
        <v>0</v>
      </c>
      <c r="M5236">
        <v>0</v>
      </c>
    </row>
    <row r="5237" spans="2:13" x14ac:dyDescent="0.2">
      <c r="B5237">
        <v>0</v>
      </c>
      <c r="C5237">
        <v>0</v>
      </c>
      <c r="D5237">
        <v>0</v>
      </c>
      <c r="E5237">
        <v>0</v>
      </c>
      <c r="F5237">
        <v>0</v>
      </c>
      <c r="G5237">
        <v>44444444</v>
      </c>
      <c r="H5237">
        <v>0</v>
      </c>
      <c r="I5237">
        <v>0</v>
      </c>
      <c r="J5237">
        <v>0</v>
      </c>
      <c r="K5237">
        <v>0</v>
      </c>
      <c r="L5237">
        <v>0</v>
      </c>
      <c r="M5237">
        <v>0</v>
      </c>
    </row>
    <row r="5238" spans="2:13" x14ac:dyDescent="0.2">
      <c r="B5238">
        <v>0</v>
      </c>
      <c r="C5238">
        <v>0</v>
      </c>
      <c r="D5238">
        <v>0</v>
      </c>
      <c r="E5238">
        <v>0</v>
      </c>
      <c r="F5238">
        <v>0</v>
      </c>
      <c r="G5238">
        <v>44444444</v>
      </c>
      <c r="H5238">
        <v>0</v>
      </c>
      <c r="I5238">
        <v>0</v>
      </c>
      <c r="J5238">
        <v>0</v>
      </c>
      <c r="K5238">
        <v>0</v>
      </c>
      <c r="L5238">
        <v>0</v>
      </c>
      <c r="M5238">
        <v>0</v>
      </c>
    </row>
    <row r="5239" spans="2:13" x14ac:dyDescent="0.2">
      <c r="B5239">
        <v>0</v>
      </c>
      <c r="C5239">
        <v>0</v>
      </c>
      <c r="D5239">
        <v>0</v>
      </c>
      <c r="E5239">
        <v>0</v>
      </c>
      <c r="F5239">
        <v>0</v>
      </c>
      <c r="G5239">
        <v>44444444</v>
      </c>
      <c r="H5239">
        <v>0</v>
      </c>
      <c r="I5239">
        <v>0</v>
      </c>
      <c r="J5239">
        <v>0</v>
      </c>
      <c r="K5239">
        <v>0</v>
      </c>
      <c r="L5239">
        <v>0</v>
      </c>
      <c r="M5239">
        <v>0</v>
      </c>
    </row>
    <row r="5240" spans="2:13" x14ac:dyDescent="0.2">
      <c r="B5240">
        <v>0</v>
      </c>
      <c r="C5240">
        <v>0</v>
      </c>
      <c r="D5240">
        <v>0</v>
      </c>
      <c r="E5240">
        <v>0</v>
      </c>
      <c r="F5240">
        <v>0</v>
      </c>
      <c r="G5240">
        <v>44444444</v>
      </c>
      <c r="H5240">
        <v>0</v>
      </c>
      <c r="I5240">
        <v>0</v>
      </c>
      <c r="J5240">
        <v>0</v>
      </c>
      <c r="K5240">
        <v>0</v>
      </c>
      <c r="L5240">
        <v>0</v>
      </c>
      <c r="M5240">
        <v>0</v>
      </c>
    </row>
    <row r="5241" spans="2:13" x14ac:dyDescent="0.2">
      <c r="B5241">
        <v>0</v>
      </c>
      <c r="C5241">
        <v>0</v>
      </c>
      <c r="D5241">
        <v>0</v>
      </c>
      <c r="E5241">
        <v>0</v>
      </c>
      <c r="F5241">
        <v>0</v>
      </c>
      <c r="G5241">
        <v>44444444</v>
      </c>
      <c r="H5241">
        <v>0</v>
      </c>
      <c r="I5241">
        <v>0</v>
      </c>
      <c r="J5241">
        <v>0</v>
      </c>
      <c r="K5241">
        <v>0</v>
      </c>
      <c r="L5241">
        <v>0</v>
      </c>
      <c r="M5241">
        <v>0</v>
      </c>
    </row>
    <row r="5242" spans="2:13" x14ac:dyDescent="0.2">
      <c r="B5242">
        <v>0</v>
      </c>
      <c r="C5242">
        <v>0</v>
      </c>
      <c r="D5242">
        <v>0</v>
      </c>
      <c r="E5242">
        <v>0</v>
      </c>
      <c r="F5242">
        <v>0</v>
      </c>
      <c r="G5242">
        <v>44444444</v>
      </c>
      <c r="H5242">
        <v>0</v>
      </c>
      <c r="I5242">
        <v>0</v>
      </c>
      <c r="J5242">
        <v>0</v>
      </c>
      <c r="K5242">
        <v>0</v>
      </c>
      <c r="L5242">
        <v>0</v>
      </c>
      <c r="M5242">
        <v>0</v>
      </c>
    </row>
    <row r="5243" spans="2:13" x14ac:dyDescent="0.2">
      <c r="B5243">
        <v>0</v>
      </c>
      <c r="C5243">
        <v>0</v>
      </c>
      <c r="D5243">
        <v>0</v>
      </c>
      <c r="E5243">
        <v>0</v>
      </c>
      <c r="F5243">
        <v>0</v>
      </c>
      <c r="G5243">
        <v>44444444</v>
      </c>
      <c r="H5243">
        <v>0</v>
      </c>
      <c r="I5243">
        <v>0</v>
      </c>
      <c r="J5243">
        <v>0</v>
      </c>
      <c r="K5243">
        <v>0</v>
      </c>
      <c r="L5243">
        <v>0</v>
      </c>
      <c r="M5243">
        <v>0</v>
      </c>
    </row>
    <row r="5244" spans="2:13" x14ac:dyDescent="0.2">
      <c r="B5244">
        <v>0</v>
      </c>
      <c r="C5244">
        <v>0</v>
      </c>
      <c r="D5244">
        <v>0</v>
      </c>
      <c r="E5244">
        <v>0</v>
      </c>
      <c r="F5244">
        <v>0</v>
      </c>
      <c r="G5244">
        <v>44444444</v>
      </c>
      <c r="H5244">
        <v>0</v>
      </c>
      <c r="I5244">
        <v>0</v>
      </c>
      <c r="J5244">
        <v>0</v>
      </c>
      <c r="K5244">
        <v>0</v>
      </c>
      <c r="L5244">
        <v>0</v>
      </c>
      <c r="M5244">
        <v>0</v>
      </c>
    </row>
    <row r="5245" spans="2:13" x14ac:dyDescent="0.2">
      <c r="B5245">
        <v>0</v>
      </c>
      <c r="C5245">
        <v>0</v>
      </c>
      <c r="D5245">
        <v>0</v>
      </c>
      <c r="E5245">
        <v>0</v>
      </c>
      <c r="F5245">
        <v>0</v>
      </c>
      <c r="G5245">
        <v>44444444</v>
      </c>
      <c r="H5245">
        <v>0</v>
      </c>
      <c r="I5245">
        <v>0</v>
      </c>
      <c r="J5245">
        <v>0</v>
      </c>
      <c r="K5245">
        <v>0</v>
      </c>
      <c r="L5245">
        <v>0</v>
      </c>
      <c r="M5245">
        <v>0</v>
      </c>
    </row>
    <row r="5246" spans="2:13" x14ac:dyDescent="0.2">
      <c r="B5246">
        <v>0</v>
      </c>
      <c r="C5246">
        <v>0</v>
      </c>
      <c r="D5246">
        <v>0</v>
      </c>
      <c r="E5246">
        <v>0</v>
      </c>
      <c r="F5246">
        <v>0</v>
      </c>
      <c r="G5246">
        <v>44444444</v>
      </c>
      <c r="H5246">
        <v>0</v>
      </c>
      <c r="I5246">
        <v>0</v>
      </c>
      <c r="J5246">
        <v>0</v>
      </c>
      <c r="K5246">
        <v>0</v>
      </c>
      <c r="L5246">
        <v>0</v>
      </c>
      <c r="M5246">
        <v>0</v>
      </c>
    </row>
    <row r="5247" spans="2:13" x14ac:dyDescent="0.2">
      <c r="B5247">
        <v>0</v>
      </c>
      <c r="C5247">
        <v>0</v>
      </c>
      <c r="D5247">
        <v>0</v>
      </c>
      <c r="E5247">
        <v>0</v>
      </c>
      <c r="F5247">
        <v>0</v>
      </c>
      <c r="G5247">
        <v>44444444</v>
      </c>
      <c r="H5247">
        <v>0</v>
      </c>
      <c r="I5247">
        <v>0</v>
      </c>
      <c r="J5247">
        <v>0</v>
      </c>
      <c r="K5247">
        <v>0</v>
      </c>
      <c r="L5247">
        <v>0</v>
      </c>
      <c r="M5247">
        <v>0</v>
      </c>
    </row>
    <row r="5248" spans="2:13" x14ac:dyDescent="0.2">
      <c r="B5248">
        <v>0</v>
      </c>
      <c r="C5248">
        <v>0</v>
      </c>
      <c r="D5248">
        <v>0</v>
      </c>
      <c r="E5248">
        <v>0</v>
      </c>
      <c r="F5248">
        <v>0</v>
      </c>
      <c r="G5248">
        <v>44444444</v>
      </c>
      <c r="H5248">
        <v>0</v>
      </c>
      <c r="I5248">
        <v>0</v>
      </c>
      <c r="J5248">
        <v>0</v>
      </c>
      <c r="K5248">
        <v>0</v>
      </c>
      <c r="L5248">
        <v>0</v>
      </c>
      <c r="M5248">
        <v>0</v>
      </c>
    </row>
    <row r="5249" spans="2:13" x14ac:dyDescent="0.2">
      <c r="B5249">
        <v>0</v>
      </c>
      <c r="C5249">
        <v>0</v>
      </c>
      <c r="D5249">
        <v>0</v>
      </c>
      <c r="E5249">
        <v>0</v>
      </c>
      <c r="F5249">
        <v>0</v>
      </c>
      <c r="G5249">
        <v>44444444</v>
      </c>
      <c r="H5249">
        <v>0</v>
      </c>
      <c r="I5249">
        <v>0</v>
      </c>
      <c r="J5249">
        <v>0</v>
      </c>
      <c r="K5249">
        <v>0</v>
      </c>
      <c r="L5249">
        <v>0</v>
      </c>
      <c r="M5249">
        <v>0</v>
      </c>
    </row>
    <row r="5250" spans="2:13" x14ac:dyDescent="0.2">
      <c r="B5250">
        <v>0</v>
      </c>
      <c r="C5250">
        <v>0</v>
      </c>
      <c r="D5250">
        <v>0</v>
      </c>
      <c r="E5250">
        <v>0</v>
      </c>
      <c r="F5250">
        <v>0</v>
      </c>
      <c r="G5250">
        <v>44444444</v>
      </c>
      <c r="H5250">
        <v>0</v>
      </c>
      <c r="I5250">
        <v>0</v>
      </c>
      <c r="J5250">
        <v>0</v>
      </c>
      <c r="K5250">
        <v>0</v>
      </c>
      <c r="L5250">
        <v>0</v>
      </c>
      <c r="M5250">
        <v>0</v>
      </c>
    </row>
    <row r="5251" spans="2:13" x14ac:dyDescent="0.2">
      <c r="B5251">
        <v>0</v>
      </c>
      <c r="C5251">
        <v>0</v>
      </c>
      <c r="D5251">
        <v>0</v>
      </c>
      <c r="E5251">
        <v>0</v>
      </c>
      <c r="F5251">
        <v>0</v>
      </c>
      <c r="G5251">
        <v>44444444</v>
      </c>
      <c r="H5251">
        <v>0</v>
      </c>
      <c r="I5251">
        <v>0</v>
      </c>
      <c r="J5251">
        <v>0</v>
      </c>
      <c r="K5251">
        <v>0</v>
      </c>
      <c r="L5251">
        <v>0</v>
      </c>
      <c r="M5251">
        <v>0</v>
      </c>
    </row>
    <row r="5252" spans="2:13" x14ac:dyDescent="0.2">
      <c r="B5252">
        <v>0</v>
      </c>
      <c r="C5252">
        <v>0</v>
      </c>
      <c r="D5252">
        <v>0</v>
      </c>
      <c r="E5252">
        <v>0</v>
      </c>
      <c r="F5252">
        <v>0</v>
      </c>
      <c r="G5252">
        <v>44444444</v>
      </c>
      <c r="H5252">
        <v>0</v>
      </c>
      <c r="I5252">
        <v>0</v>
      </c>
      <c r="J5252">
        <v>0</v>
      </c>
      <c r="K5252">
        <v>0</v>
      </c>
      <c r="L5252">
        <v>0</v>
      </c>
      <c r="M5252">
        <v>0</v>
      </c>
    </row>
    <row r="5253" spans="2:13" x14ac:dyDescent="0.2">
      <c r="B5253">
        <v>0</v>
      </c>
      <c r="C5253">
        <v>0</v>
      </c>
      <c r="D5253">
        <v>0</v>
      </c>
      <c r="E5253">
        <v>0</v>
      </c>
      <c r="F5253">
        <v>0</v>
      </c>
      <c r="G5253">
        <v>44444444</v>
      </c>
      <c r="H5253">
        <v>0</v>
      </c>
      <c r="I5253">
        <v>0</v>
      </c>
      <c r="J5253">
        <v>0</v>
      </c>
      <c r="K5253">
        <v>0</v>
      </c>
      <c r="L5253">
        <v>0</v>
      </c>
      <c r="M5253">
        <v>0</v>
      </c>
    </row>
    <row r="5254" spans="2:13" x14ac:dyDescent="0.2">
      <c r="B5254">
        <v>0</v>
      </c>
      <c r="C5254">
        <v>0</v>
      </c>
      <c r="D5254">
        <v>0</v>
      </c>
      <c r="E5254">
        <v>0</v>
      </c>
      <c r="F5254">
        <v>0</v>
      </c>
      <c r="G5254">
        <v>44444444</v>
      </c>
      <c r="H5254">
        <v>0</v>
      </c>
      <c r="I5254">
        <v>0</v>
      </c>
      <c r="J5254">
        <v>0</v>
      </c>
      <c r="K5254">
        <v>0</v>
      </c>
      <c r="L5254">
        <v>0</v>
      </c>
      <c r="M5254">
        <v>0</v>
      </c>
    </row>
    <row r="5255" spans="2:13" x14ac:dyDescent="0.2">
      <c r="B5255">
        <v>0</v>
      </c>
      <c r="C5255">
        <v>0</v>
      </c>
      <c r="D5255">
        <v>0</v>
      </c>
      <c r="E5255">
        <v>0</v>
      </c>
      <c r="F5255">
        <v>0</v>
      </c>
      <c r="G5255">
        <v>44444444</v>
      </c>
      <c r="H5255">
        <v>0</v>
      </c>
      <c r="I5255">
        <v>0</v>
      </c>
      <c r="J5255">
        <v>0</v>
      </c>
      <c r="K5255">
        <v>0</v>
      </c>
      <c r="L5255">
        <v>0</v>
      </c>
      <c r="M5255">
        <v>0</v>
      </c>
    </row>
    <row r="5256" spans="2:13" x14ac:dyDescent="0.2">
      <c r="B5256">
        <v>0</v>
      </c>
      <c r="C5256">
        <v>0</v>
      </c>
      <c r="D5256">
        <v>0</v>
      </c>
      <c r="E5256">
        <v>0</v>
      </c>
      <c r="F5256">
        <v>0</v>
      </c>
      <c r="G5256">
        <v>44444444</v>
      </c>
      <c r="H5256">
        <v>0</v>
      </c>
      <c r="I5256">
        <v>0</v>
      </c>
      <c r="J5256">
        <v>0</v>
      </c>
      <c r="K5256">
        <v>0</v>
      </c>
      <c r="L5256">
        <v>0</v>
      </c>
      <c r="M5256">
        <v>0</v>
      </c>
    </row>
    <row r="5257" spans="2:13" x14ac:dyDescent="0.2">
      <c r="B5257">
        <v>0</v>
      </c>
      <c r="C5257">
        <v>0</v>
      </c>
      <c r="D5257">
        <v>0</v>
      </c>
      <c r="E5257">
        <v>0</v>
      </c>
      <c r="F5257">
        <v>0</v>
      </c>
      <c r="G5257">
        <v>44444444</v>
      </c>
      <c r="H5257">
        <v>0</v>
      </c>
      <c r="I5257">
        <v>0</v>
      </c>
      <c r="J5257">
        <v>0</v>
      </c>
      <c r="K5257">
        <v>0</v>
      </c>
      <c r="L5257">
        <v>0</v>
      </c>
      <c r="M5257">
        <v>0</v>
      </c>
    </row>
    <row r="5258" spans="2:13" x14ac:dyDescent="0.2">
      <c r="B5258">
        <v>0</v>
      </c>
      <c r="C5258">
        <v>0</v>
      </c>
      <c r="D5258">
        <v>0</v>
      </c>
      <c r="E5258">
        <v>0</v>
      </c>
      <c r="F5258">
        <v>0</v>
      </c>
      <c r="G5258">
        <v>44444444</v>
      </c>
      <c r="H5258">
        <v>0</v>
      </c>
      <c r="I5258">
        <v>0</v>
      </c>
      <c r="J5258">
        <v>0</v>
      </c>
      <c r="K5258">
        <v>0</v>
      </c>
      <c r="L5258">
        <v>0</v>
      </c>
      <c r="M5258">
        <v>0</v>
      </c>
    </row>
    <row r="5259" spans="2:13" x14ac:dyDescent="0.2">
      <c r="B5259">
        <v>0</v>
      </c>
      <c r="C5259">
        <v>0</v>
      </c>
      <c r="D5259">
        <v>0</v>
      </c>
      <c r="E5259">
        <v>0</v>
      </c>
      <c r="F5259">
        <v>0</v>
      </c>
      <c r="G5259">
        <v>44444444</v>
      </c>
      <c r="H5259">
        <v>0</v>
      </c>
      <c r="I5259">
        <v>0</v>
      </c>
      <c r="J5259">
        <v>0</v>
      </c>
      <c r="K5259">
        <v>0</v>
      </c>
      <c r="L5259">
        <v>0</v>
      </c>
      <c r="M5259">
        <v>0</v>
      </c>
    </row>
    <row r="5260" spans="2:13" x14ac:dyDescent="0.2">
      <c r="B5260">
        <v>0</v>
      </c>
      <c r="C5260">
        <v>0</v>
      </c>
      <c r="D5260">
        <v>0</v>
      </c>
      <c r="E5260">
        <v>0</v>
      </c>
      <c r="F5260">
        <v>0</v>
      </c>
      <c r="G5260">
        <v>44444444</v>
      </c>
      <c r="H5260">
        <v>0</v>
      </c>
      <c r="I5260">
        <v>0</v>
      </c>
      <c r="J5260">
        <v>0</v>
      </c>
      <c r="K5260">
        <v>0</v>
      </c>
      <c r="L5260">
        <v>0</v>
      </c>
      <c r="M5260">
        <v>0</v>
      </c>
    </row>
    <row r="5261" spans="2:13" x14ac:dyDescent="0.2">
      <c r="B5261">
        <v>0</v>
      </c>
      <c r="C5261">
        <v>0</v>
      </c>
      <c r="D5261">
        <v>0</v>
      </c>
      <c r="E5261">
        <v>0</v>
      </c>
      <c r="F5261">
        <v>0</v>
      </c>
      <c r="G5261">
        <v>44444444</v>
      </c>
      <c r="H5261">
        <v>0</v>
      </c>
      <c r="I5261">
        <v>0</v>
      </c>
      <c r="J5261">
        <v>0</v>
      </c>
      <c r="K5261">
        <v>0</v>
      </c>
      <c r="L5261">
        <v>0</v>
      </c>
      <c r="M5261">
        <v>0</v>
      </c>
    </row>
    <row r="5262" spans="2:13" x14ac:dyDescent="0.2">
      <c r="B5262">
        <v>0</v>
      </c>
      <c r="C5262">
        <v>0</v>
      </c>
      <c r="D5262">
        <v>0</v>
      </c>
      <c r="E5262">
        <v>0</v>
      </c>
      <c r="F5262">
        <v>0</v>
      </c>
      <c r="G5262">
        <v>44444444</v>
      </c>
      <c r="H5262">
        <v>0</v>
      </c>
      <c r="I5262">
        <v>0</v>
      </c>
      <c r="J5262">
        <v>0</v>
      </c>
      <c r="K5262">
        <v>0</v>
      </c>
      <c r="L5262">
        <v>0</v>
      </c>
      <c r="M5262">
        <v>0</v>
      </c>
    </row>
    <row r="5263" spans="2:13" x14ac:dyDescent="0.2">
      <c r="B5263">
        <v>0</v>
      </c>
      <c r="C5263">
        <v>0</v>
      </c>
      <c r="D5263">
        <v>0</v>
      </c>
      <c r="E5263">
        <v>0</v>
      </c>
      <c r="F5263">
        <v>0</v>
      </c>
      <c r="G5263">
        <v>44444444</v>
      </c>
      <c r="H5263">
        <v>0</v>
      </c>
      <c r="I5263">
        <v>0</v>
      </c>
      <c r="J5263">
        <v>0</v>
      </c>
      <c r="K5263">
        <v>0</v>
      </c>
      <c r="L5263">
        <v>0</v>
      </c>
      <c r="M5263">
        <v>0</v>
      </c>
    </row>
    <row r="5264" spans="2:13" x14ac:dyDescent="0.2">
      <c r="B5264">
        <v>0</v>
      </c>
      <c r="C5264">
        <v>0</v>
      </c>
      <c r="D5264">
        <v>0</v>
      </c>
      <c r="E5264">
        <v>0</v>
      </c>
      <c r="F5264">
        <v>0</v>
      </c>
      <c r="G5264">
        <v>44444444</v>
      </c>
      <c r="H5264">
        <v>0</v>
      </c>
      <c r="I5264">
        <v>0</v>
      </c>
      <c r="J5264">
        <v>0</v>
      </c>
      <c r="K5264">
        <v>0</v>
      </c>
      <c r="L5264">
        <v>0</v>
      </c>
      <c r="M5264">
        <v>0</v>
      </c>
    </row>
    <row r="5265" spans="2:13" x14ac:dyDescent="0.2">
      <c r="B5265">
        <v>0</v>
      </c>
      <c r="C5265">
        <v>0</v>
      </c>
      <c r="D5265">
        <v>0</v>
      </c>
      <c r="E5265">
        <v>0</v>
      </c>
      <c r="F5265">
        <v>0</v>
      </c>
      <c r="G5265">
        <v>44444444</v>
      </c>
      <c r="H5265">
        <v>0</v>
      </c>
      <c r="I5265">
        <v>0</v>
      </c>
      <c r="J5265">
        <v>0</v>
      </c>
      <c r="K5265">
        <v>0</v>
      </c>
      <c r="L5265">
        <v>0</v>
      </c>
      <c r="M5265">
        <v>0</v>
      </c>
    </row>
    <row r="5266" spans="2:13" x14ac:dyDescent="0.2">
      <c r="B5266">
        <v>0</v>
      </c>
      <c r="C5266">
        <v>0</v>
      </c>
      <c r="D5266">
        <v>0</v>
      </c>
      <c r="E5266">
        <v>0</v>
      </c>
      <c r="F5266">
        <v>0</v>
      </c>
      <c r="G5266">
        <v>44444444</v>
      </c>
      <c r="H5266">
        <v>0</v>
      </c>
      <c r="I5266">
        <v>0</v>
      </c>
      <c r="J5266">
        <v>0</v>
      </c>
      <c r="K5266">
        <v>0</v>
      </c>
      <c r="L5266">
        <v>0</v>
      </c>
      <c r="M5266">
        <v>0</v>
      </c>
    </row>
    <row r="5267" spans="2:13" x14ac:dyDescent="0.2">
      <c r="B5267">
        <v>0</v>
      </c>
      <c r="C5267">
        <v>0</v>
      </c>
      <c r="D5267">
        <v>0</v>
      </c>
      <c r="E5267">
        <v>0</v>
      </c>
      <c r="F5267">
        <v>0</v>
      </c>
      <c r="G5267">
        <v>44444444</v>
      </c>
      <c r="H5267">
        <v>0</v>
      </c>
      <c r="I5267">
        <v>0</v>
      </c>
      <c r="J5267">
        <v>0</v>
      </c>
      <c r="K5267">
        <v>0</v>
      </c>
      <c r="L5267">
        <v>0</v>
      </c>
      <c r="M5267">
        <v>0</v>
      </c>
    </row>
    <row r="5268" spans="2:13" x14ac:dyDescent="0.2">
      <c r="B5268">
        <v>0</v>
      </c>
      <c r="C5268">
        <v>0</v>
      </c>
      <c r="D5268">
        <v>0</v>
      </c>
      <c r="E5268">
        <v>0</v>
      </c>
      <c r="F5268">
        <v>0</v>
      </c>
      <c r="G5268">
        <v>44444444</v>
      </c>
      <c r="H5268">
        <v>0</v>
      </c>
      <c r="I5268">
        <v>0</v>
      </c>
      <c r="J5268">
        <v>0</v>
      </c>
      <c r="K5268">
        <v>0</v>
      </c>
      <c r="L5268">
        <v>0</v>
      </c>
      <c r="M5268">
        <v>0</v>
      </c>
    </row>
    <row r="5269" spans="2:13" x14ac:dyDescent="0.2">
      <c r="B5269">
        <v>0</v>
      </c>
      <c r="C5269">
        <v>0</v>
      </c>
      <c r="D5269">
        <v>0</v>
      </c>
      <c r="E5269">
        <v>0</v>
      </c>
      <c r="F5269">
        <v>0</v>
      </c>
      <c r="G5269">
        <v>44444444</v>
      </c>
      <c r="H5269">
        <v>0</v>
      </c>
      <c r="I5269">
        <v>0</v>
      </c>
      <c r="J5269">
        <v>0</v>
      </c>
      <c r="K5269">
        <v>0</v>
      </c>
      <c r="L5269">
        <v>0</v>
      </c>
      <c r="M5269">
        <v>0</v>
      </c>
    </row>
    <row r="5270" spans="2:13" x14ac:dyDescent="0.2">
      <c r="B5270">
        <v>0</v>
      </c>
      <c r="C5270">
        <v>0</v>
      </c>
      <c r="D5270">
        <v>0</v>
      </c>
      <c r="E5270">
        <v>0</v>
      </c>
      <c r="F5270">
        <v>0</v>
      </c>
      <c r="G5270">
        <v>44444444</v>
      </c>
      <c r="H5270">
        <v>0</v>
      </c>
      <c r="I5270">
        <v>0</v>
      </c>
      <c r="J5270">
        <v>0</v>
      </c>
      <c r="K5270">
        <v>0</v>
      </c>
      <c r="L5270">
        <v>0</v>
      </c>
      <c r="M5270">
        <v>0</v>
      </c>
    </row>
    <row r="5271" spans="2:13" x14ac:dyDescent="0.2">
      <c r="B5271">
        <v>0</v>
      </c>
      <c r="C5271">
        <v>0</v>
      </c>
      <c r="D5271">
        <v>0</v>
      </c>
      <c r="E5271">
        <v>0</v>
      </c>
      <c r="F5271">
        <v>0</v>
      </c>
      <c r="G5271">
        <v>44444444</v>
      </c>
      <c r="H5271">
        <v>0</v>
      </c>
      <c r="I5271">
        <v>0</v>
      </c>
      <c r="J5271">
        <v>0</v>
      </c>
      <c r="K5271">
        <v>0</v>
      </c>
      <c r="L5271">
        <v>0</v>
      </c>
      <c r="M5271">
        <v>0</v>
      </c>
    </row>
    <row r="5272" spans="2:13" x14ac:dyDescent="0.2">
      <c r="B5272">
        <v>0</v>
      </c>
      <c r="C5272">
        <v>0</v>
      </c>
      <c r="D5272">
        <v>0</v>
      </c>
      <c r="E5272">
        <v>0</v>
      </c>
      <c r="F5272">
        <v>0</v>
      </c>
      <c r="G5272">
        <v>44444444</v>
      </c>
      <c r="H5272">
        <v>0</v>
      </c>
      <c r="I5272">
        <v>0</v>
      </c>
      <c r="J5272">
        <v>0</v>
      </c>
      <c r="K5272">
        <v>0</v>
      </c>
      <c r="L5272">
        <v>0</v>
      </c>
      <c r="M5272">
        <v>0</v>
      </c>
    </row>
    <row r="5273" spans="2:13" x14ac:dyDescent="0.2">
      <c r="B5273">
        <v>0</v>
      </c>
      <c r="C5273">
        <v>0</v>
      </c>
      <c r="D5273">
        <v>0</v>
      </c>
      <c r="E5273">
        <v>0</v>
      </c>
      <c r="F5273">
        <v>0</v>
      </c>
      <c r="G5273">
        <v>44444444</v>
      </c>
      <c r="H5273">
        <v>0</v>
      </c>
      <c r="I5273">
        <v>0</v>
      </c>
      <c r="J5273">
        <v>0</v>
      </c>
      <c r="K5273">
        <v>0</v>
      </c>
      <c r="L5273">
        <v>0</v>
      </c>
      <c r="M5273">
        <v>0</v>
      </c>
    </row>
    <row r="5274" spans="2:13" x14ac:dyDescent="0.2">
      <c r="B5274">
        <v>0</v>
      </c>
      <c r="C5274">
        <v>0</v>
      </c>
      <c r="D5274">
        <v>0</v>
      </c>
      <c r="E5274">
        <v>0</v>
      </c>
      <c r="F5274">
        <v>0</v>
      </c>
      <c r="G5274">
        <v>44444444</v>
      </c>
      <c r="H5274">
        <v>0</v>
      </c>
      <c r="I5274">
        <v>0</v>
      </c>
      <c r="J5274">
        <v>0</v>
      </c>
      <c r="K5274">
        <v>0</v>
      </c>
      <c r="L5274">
        <v>0</v>
      </c>
      <c r="M5274">
        <v>0</v>
      </c>
    </row>
    <row r="5275" spans="2:13" x14ac:dyDescent="0.2">
      <c r="B5275">
        <v>0</v>
      </c>
      <c r="C5275">
        <v>0</v>
      </c>
      <c r="D5275">
        <v>0</v>
      </c>
      <c r="E5275">
        <v>0</v>
      </c>
      <c r="F5275">
        <v>0</v>
      </c>
      <c r="G5275">
        <v>44444444</v>
      </c>
      <c r="H5275">
        <v>0</v>
      </c>
      <c r="I5275">
        <v>0</v>
      </c>
      <c r="J5275">
        <v>0</v>
      </c>
      <c r="K5275">
        <v>0</v>
      </c>
      <c r="L5275">
        <v>0</v>
      </c>
      <c r="M5275">
        <v>0</v>
      </c>
    </row>
    <row r="5276" spans="2:13" x14ac:dyDescent="0.2">
      <c r="B5276">
        <v>0</v>
      </c>
      <c r="C5276">
        <v>0</v>
      </c>
      <c r="D5276">
        <v>0</v>
      </c>
      <c r="E5276">
        <v>0</v>
      </c>
      <c r="F5276">
        <v>0</v>
      </c>
      <c r="G5276">
        <v>44444444</v>
      </c>
      <c r="H5276">
        <v>0</v>
      </c>
      <c r="I5276">
        <v>0</v>
      </c>
      <c r="J5276">
        <v>0</v>
      </c>
      <c r="K5276">
        <v>0</v>
      </c>
      <c r="L5276">
        <v>0</v>
      </c>
      <c r="M5276">
        <v>0</v>
      </c>
    </row>
    <row r="5277" spans="2:13" x14ac:dyDescent="0.2">
      <c r="B5277">
        <v>0</v>
      </c>
      <c r="C5277">
        <v>0</v>
      </c>
      <c r="D5277">
        <v>0</v>
      </c>
      <c r="E5277">
        <v>0</v>
      </c>
      <c r="F5277">
        <v>0</v>
      </c>
      <c r="G5277">
        <v>44444444</v>
      </c>
      <c r="H5277">
        <v>0</v>
      </c>
      <c r="I5277">
        <v>0</v>
      </c>
      <c r="J5277">
        <v>0</v>
      </c>
      <c r="K5277">
        <v>0</v>
      </c>
      <c r="L5277">
        <v>0</v>
      </c>
      <c r="M5277">
        <v>0</v>
      </c>
    </row>
    <row r="5278" spans="2:13" x14ac:dyDescent="0.2">
      <c r="B5278">
        <v>0</v>
      </c>
      <c r="C5278">
        <v>0</v>
      </c>
      <c r="D5278">
        <v>0</v>
      </c>
      <c r="E5278">
        <v>0</v>
      </c>
      <c r="F5278">
        <v>0</v>
      </c>
      <c r="G5278">
        <v>44444444</v>
      </c>
      <c r="H5278">
        <v>0</v>
      </c>
      <c r="I5278">
        <v>0</v>
      </c>
      <c r="J5278">
        <v>0</v>
      </c>
      <c r="K5278">
        <v>0</v>
      </c>
      <c r="L5278">
        <v>0</v>
      </c>
      <c r="M5278">
        <v>0</v>
      </c>
    </row>
    <row r="5279" spans="2:13" x14ac:dyDescent="0.2">
      <c r="B5279">
        <v>0</v>
      </c>
      <c r="C5279">
        <v>0</v>
      </c>
      <c r="D5279">
        <v>0</v>
      </c>
      <c r="E5279">
        <v>0</v>
      </c>
      <c r="F5279">
        <v>0</v>
      </c>
      <c r="G5279">
        <v>44444444</v>
      </c>
      <c r="H5279">
        <v>0</v>
      </c>
      <c r="I5279">
        <v>0</v>
      </c>
      <c r="J5279">
        <v>0</v>
      </c>
      <c r="K5279">
        <v>0</v>
      </c>
      <c r="L5279">
        <v>0</v>
      </c>
      <c r="M5279">
        <v>0</v>
      </c>
    </row>
    <row r="5280" spans="2:13" x14ac:dyDescent="0.2">
      <c r="B5280">
        <v>0</v>
      </c>
      <c r="C5280">
        <v>0</v>
      </c>
      <c r="D5280">
        <v>0</v>
      </c>
      <c r="E5280">
        <v>0</v>
      </c>
      <c r="F5280">
        <v>0</v>
      </c>
      <c r="G5280">
        <v>44444444</v>
      </c>
      <c r="H5280">
        <v>0</v>
      </c>
      <c r="I5280">
        <v>0</v>
      </c>
      <c r="J5280">
        <v>0</v>
      </c>
      <c r="K5280">
        <v>0</v>
      </c>
      <c r="L5280">
        <v>0</v>
      </c>
      <c r="M5280">
        <v>0</v>
      </c>
    </row>
    <row r="5281" spans="2:13" x14ac:dyDescent="0.2">
      <c r="B5281">
        <v>0</v>
      </c>
      <c r="C5281">
        <v>0</v>
      </c>
      <c r="D5281">
        <v>0</v>
      </c>
      <c r="E5281">
        <v>0</v>
      </c>
      <c r="F5281">
        <v>0</v>
      </c>
      <c r="G5281">
        <v>44444444</v>
      </c>
      <c r="H5281">
        <v>0</v>
      </c>
      <c r="I5281">
        <v>0</v>
      </c>
      <c r="J5281">
        <v>0</v>
      </c>
      <c r="K5281">
        <v>0</v>
      </c>
      <c r="L5281">
        <v>0</v>
      </c>
      <c r="M5281">
        <v>0</v>
      </c>
    </row>
    <row r="5282" spans="2:13" x14ac:dyDescent="0.2">
      <c r="B5282">
        <v>0</v>
      </c>
      <c r="C5282">
        <v>0</v>
      </c>
      <c r="D5282">
        <v>0</v>
      </c>
      <c r="E5282">
        <v>0</v>
      </c>
      <c r="F5282">
        <v>0</v>
      </c>
      <c r="G5282">
        <v>44444444</v>
      </c>
      <c r="H5282">
        <v>0</v>
      </c>
      <c r="I5282">
        <v>0</v>
      </c>
      <c r="J5282">
        <v>0</v>
      </c>
      <c r="K5282">
        <v>0</v>
      </c>
      <c r="L5282">
        <v>0</v>
      </c>
      <c r="M5282">
        <v>0</v>
      </c>
    </row>
    <row r="5283" spans="2:13" x14ac:dyDescent="0.2">
      <c r="B5283">
        <v>0</v>
      </c>
      <c r="C5283">
        <v>0</v>
      </c>
      <c r="D5283">
        <v>0</v>
      </c>
      <c r="E5283">
        <v>0</v>
      </c>
      <c r="F5283">
        <v>0</v>
      </c>
      <c r="G5283">
        <v>44444444</v>
      </c>
      <c r="H5283">
        <v>0</v>
      </c>
      <c r="I5283">
        <v>0</v>
      </c>
      <c r="J5283">
        <v>0</v>
      </c>
      <c r="K5283">
        <v>0</v>
      </c>
      <c r="L5283">
        <v>0</v>
      </c>
      <c r="M5283">
        <v>0</v>
      </c>
    </row>
    <row r="5284" spans="2:13" x14ac:dyDescent="0.2">
      <c r="B5284">
        <v>0</v>
      </c>
      <c r="C5284">
        <v>0</v>
      </c>
      <c r="D5284">
        <v>0</v>
      </c>
      <c r="E5284">
        <v>0</v>
      </c>
      <c r="F5284">
        <v>0</v>
      </c>
      <c r="G5284">
        <v>44444444</v>
      </c>
      <c r="H5284">
        <v>0</v>
      </c>
      <c r="I5284">
        <v>0</v>
      </c>
      <c r="J5284">
        <v>0</v>
      </c>
      <c r="K5284">
        <v>0</v>
      </c>
      <c r="L5284">
        <v>0</v>
      </c>
      <c r="M5284">
        <v>0</v>
      </c>
    </row>
    <row r="5285" spans="2:13" x14ac:dyDescent="0.2">
      <c r="B5285">
        <v>0</v>
      </c>
      <c r="C5285">
        <v>0</v>
      </c>
      <c r="D5285">
        <v>0</v>
      </c>
      <c r="E5285">
        <v>0</v>
      </c>
      <c r="F5285">
        <v>0</v>
      </c>
      <c r="G5285">
        <v>44444444</v>
      </c>
      <c r="H5285">
        <v>0</v>
      </c>
      <c r="I5285">
        <v>0</v>
      </c>
      <c r="J5285">
        <v>0</v>
      </c>
      <c r="K5285">
        <v>0</v>
      </c>
      <c r="L5285">
        <v>0</v>
      </c>
      <c r="M5285">
        <v>0</v>
      </c>
    </row>
    <row r="5286" spans="2:13" x14ac:dyDescent="0.2">
      <c r="B5286">
        <v>0</v>
      </c>
      <c r="C5286">
        <v>0</v>
      </c>
      <c r="D5286">
        <v>0</v>
      </c>
      <c r="E5286">
        <v>0</v>
      </c>
      <c r="F5286">
        <v>0</v>
      </c>
      <c r="G5286">
        <v>44444444</v>
      </c>
      <c r="H5286">
        <v>0</v>
      </c>
      <c r="I5286">
        <v>0</v>
      </c>
      <c r="J5286">
        <v>0</v>
      </c>
      <c r="K5286">
        <v>0</v>
      </c>
      <c r="L5286">
        <v>0</v>
      </c>
      <c r="M5286">
        <v>0</v>
      </c>
    </row>
    <row r="5287" spans="2:13" x14ac:dyDescent="0.2">
      <c r="B5287">
        <v>0</v>
      </c>
      <c r="C5287">
        <v>0</v>
      </c>
      <c r="D5287">
        <v>0</v>
      </c>
      <c r="E5287">
        <v>0</v>
      </c>
      <c r="F5287">
        <v>0</v>
      </c>
      <c r="G5287">
        <v>44444444</v>
      </c>
      <c r="H5287">
        <v>0</v>
      </c>
      <c r="I5287">
        <v>0</v>
      </c>
      <c r="J5287">
        <v>0</v>
      </c>
      <c r="K5287">
        <v>0</v>
      </c>
      <c r="L5287">
        <v>0</v>
      </c>
      <c r="M5287">
        <v>0</v>
      </c>
    </row>
    <row r="5288" spans="2:13" x14ac:dyDescent="0.2">
      <c r="B5288">
        <v>0</v>
      </c>
      <c r="C5288">
        <v>0</v>
      </c>
      <c r="D5288">
        <v>0</v>
      </c>
      <c r="E5288">
        <v>0</v>
      </c>
      <c r="F5288">
        <v>0</v>
      </c>
      <c r="G5288">
        <v>44444444</v>
      </c>
      <c r="H5288">
        <v>0</v>
      </c>
      <c r="I5288">
        <v>0</v>
      </c>
      <c r="J5288">
        <v>0</v>
      </c>
      <c r="K5288">
        <v>0</v>
      </c>
      <c r="L5288">
        <v>0</v>
      </c>
      <c r="M5288">
        <v>0</v>
      </c>
    </row>
    <row r="5289" spans="2:13" x14ac:dyDescent="0.2">
      <c r="B5289">
        <v>0</v>
      </c>
      <c r="C5289">
        <v>0</v>
      </c>
      <c r="D5289">
        <v>0</v>
      </c>
      <c r="E5289">
        <v>0</v>
      </c>
      <c r="F5289">
        <v>0</v>
      </c>
      <c r="G5289">
        <v>44444444</v>
      </c>
      <c r="H5289">
        <v>0</v>
      </c>
      <c r="I5289">
        <v>0</v>
      </c>
      <c r="J5289">
        <v>0</v>
      </c>
      <c r="K5289">
        <v>0</v>
      </c>
      <c r="L5289">
        <v>0</v>
      </c>
      <c r="M5289">
        <v>0</v>
      </c>
    </row>
    <row r="5290" spans="2:13" x14ac:dyDescent="0.2">
      <c r="B5290">
        <v>0</v>
      </c>
      <c r="C5290">
        <v>0</v>
      </c>
      <c r="D5290">
        <v>0</v>
      </c>
      <c r="E5290">
        <v>0</v>
      </c>
      <c r="F5290">
        <v>0</v>
      </c>
      <c r="G5290">
        <v>44444444</v>
      </c>
      <c r="H5290">
        <v>0</v>
      </c>
      <c r="I5290">
        <v>0</v>
      </c>
      <c r="J5290">
        <v>0</v>
      </c>
      <c r="K5290">
        <v>0</v>
      </c>
      <c r="L5290">
        <v>0</v>
      </c>
      <c r="M5290">
        <v>0</v>
      </c>
    </row>
    <row r="5291" spans="2:13" x14ac:dyDescent="0.2">
      <c r="B5291">
        <v>0</v>
      </c>
      <c r="C5291">
        <v>0</v>
      </c>
      <c r="D5291">
        <v>0</v>
      </c>
      <c r="E5291">
        <v>0</v>
      </c>
      <c r="F5291">
        <v>0</v>
      </c>
      <c r="G5291">
        <v>44444444</v>
      </c>
      <c r="H5291">
        <v>0</v>
      </c>
      <c r="I5291">
        <v>0</v>
      </c>
      <c r="J5291">
        <v>0</v>
      </c>
      <c r="K5291">
        <v>0</v>
      </c>
      <c r="L5291">
        <v>0</v>
      </c>
      <c r="M5291">
        <v>0</v>
      </c>
    </row>
    <row r="5292" spans="2:13" x14ac:dyDescent="0.2">
      <c r="B5292">
        <v>0</v>
      </c>
      <c r="C5292">
        <v>0</v>
      </c>
      <c r="D5292">
        <v>0</v>
      </c>
      <c r="E5292">
        <v>0</v>
      </c>
      <c r="F5292">
        <v>0</v>
      </c>
      <c r="G5292">
        <v>44444444</v>
      </c>
      <c r="H5292">
        <v>0</v>
      </c>
      <c r="I5292">
        <v>0</v>
      </c>
      <c r="J5292">
        <v>0</v>
      </c>
      <c r="K5292">
        <v>0</v>
      </c>
      <c r="L5292">
        <v>0</v>
      </c>
      <c r="M5292">
        <v>0</v>
      </c>
    </row>
    <row r="5293" spans="2:13" x14ac:dyDescent="0.2">
      <c r="B5293">
        <v>0</v>
      </c>
      <c r="C5293">
        <v>0</v>
      </c>
      <c r="D5293">
        <v>0</v>
      </c>
      <c r="E5293">
        <v>0</v>
      </c>
      <c r="F5293">
        <v>0</v>
      </c>
      <c r="G5293">
        <v>44444444</v>
      </c>
      <c r="H5293">
        <v>0</v>
      </c>
      <c r="I5293">
        <v>0</v>
      </c>
      <c r="J5293">
        <v>0</v>
      </c>
      <c r="K5293">
        <v>0</v>
      </c>
      <c r="L5293">
        <v>0</v>
      </c>
      <c r="M5293">
        <v>0</v>
      </c>
    </row>
    <row r="5294" spans="2:13" x14ac:dyDescent="0.2">
      <c r="B5294">
        <v>0</v>
      </c>
      <c r="C5294">
        <v>0</v>
      </c>
      <c r="D5294">
        <v>0</v>
      </c>
      <c r="E5294">
        <v>0</v>
      </c>
      <c r="F5294">
        <v>0</v>
      </c>
      <c r="G5294">
        <v>44444444</v>
      </c>
      <c r="H5294">
        <v>0</v>
      </c>
      <c r="I5294">
        <v>0</v>
      </c>
      <c r="J5294">
        <v>0</v>
      </c>
      <c r="K5294">
        <v>0</v>
      </c>
      <c r="L5294">
        <v>0</v>
      </c>
      <c r="M5294">
        <v>0</v>
      </c>
    </row>
    <row r="5295" spans="2:13" x14ac:dyDescent="0.2">
      <c r="B5295">
        <v>0</v>
      </c>
      <c r="C5295">
        <v>0</v>
      </c>
      <c r="D5295">
        <v>0</v>
      </c>
      <c r="E5295">
        <v>0</v>
      </c>
      <c r="F5295">
        <v>0</v>
      </c>
      <c r="G5295">
        <v>44444444</v>
      </c>
      <c r="H5295">
        <v>0</v>
      </c>
      <c r="I5295">
        <v>0</v>
      </c>
      <c r="J5295">
        <v>0</v>
      </c>
      <c r="K5295">
        <v>0</v>
      </c>
      <c r="L5295">
        <v>0</v>
      </c>
      <c r="M5295">
        <v>0</v>
      </c>
    </row>
    <row r="5296" spans="2:13" x14ac:dyDescent="0.2">
      <c r="B5296">
        <v>0</v>
      </c>
      <c r="C5296">
        <v>0</v>
      </c>
      <c r="D5296">
        <v>0</v>
      </c>
      <c r="E5296">
        <v>0</v>
      </c>
      <c r="F5296">
        <v>0</v>
      </c>
      <c r="G5296">
        <v>44444444</v>
      </c>
      <c r="H5296">
        <v>0</v>
      </c>
      <c r="I5296">
        <v>0</v>
      </c>
      <c r="J5296">
        <v>0</v>
      </c>
      <c r="K5296">
        <v>0</v>
      </c>
      <c r="L5296">
        <v>0</v>
      </c>
      <c r="M5296">
        <v>0</v>
      </c>
    </row>
    <row r="5297" spans="2:13" x14ac:dyDescent="0.2">
      <c r="B5297">
        <v>0</v>
      </c>
      <c r="C5297">
        <v>0</v>
      </c>
      <c r="D5297">
        <v>0</v>
      </c>
      <c r="E5297">
        <v>0</v>
      </c>
      <c r="F5297">
        <v>0</v>
      </c>
      <c r="G5297">
        <v>44444444</v>
      </c>
      <c r="H5297">
        <v>0</v>
      </c>
      <c r="I5297">
        <v>0</v>
      </c>
      <c r="J5297">
        <v>0</v>
      </c>
      <c r="K5297">
        <v>0</v>
      </c>
      <c r="L5297">
        <v>0</v>
      </c>
      <c r="M5297">
        <v>0</v>
      </c>
    </row>
    <row r="5298" spans="2:13" x14ac:dyDescent="0.2">
      <c r="B5298">
        <v>0</v>
      </c>
      <c r="C5298">
        <v>0</v>
      </c>
      <c r="D5298">
        <v>0</v>
      </c>
      <c r="E5298">
        <v>0</v>
      </c>
      <c r="F5298">
        <v>0</v>
      </c>
      <c r="G5298">
        <v>44444444</v>
      </c>
      <c r="H5298">
        <v>0</v>
      </c>
      <c r="I5298">
        <v>0</v>
      </c>
      <c r="J5298">
        <v>0</v>
      </c>
      <c r="K5298">
        <v>0</v>
      </c>
      <c r="L5298">
        <v>0</v>
      </c>
      <c r="M5298">
        <v>0</v>
      </c>
    </row>
    <row r="5299" spans="2:13" x14ac:dyDescent="0.2">
      <c r="B5299">
        <v>0</v>
      </c>
      <c r="C5299">
        <v>0</v>
      </c>
      <c r="D5299">
        <v>0</v>
      </c>
      <c r="E5299">
        <v>0</v>
      </c>
      <c r="F5299">
        <v>0</v>
      </c>
      <c r="G5299">
        <v>44444444</v>
      </c>
      <c r="H5299">
        <v>0</v>
      </c>
      <c r="I5299">
        <v>0</v>
      </c>
      <c r="J5299">
        <v>0</v>
      </c>
      <c r="K5299">
        <v>0</v>
      </c>
      <c r="L5299">
        <v>0</v>
      </c>
      <c r="M5299">
        <v>0</v>
      </c>
    </row>
    <row r="5300" spans="2:13" x14ac:dyDescent="0.2">
      <c r="B5300">
        <v>0</v>
      </c>
      <c r="C5300">
        <v>0</v>
      </c>
      <c r="D5300">
        <v>0</v>
      </c>
      <c r="E5300">
        <v>0</v>
      </c>
      <c r="F5300">
        <v>0</v>
      </c>
      <c r="G5300">
        <v>44444444</v>
      </c>
      <c r="H5300">
        <v>0</v>
      </c>
      <c r="I5300">
        <v>0</v>
      </c>
      <c r="J5300">
        <v>0</v>
      </c>
      <c r="K5300">
        <v>0</v>
      </c>
      <c r="L5300">
        <v>0</v>
      </c>
      <c r="M5300">
        <v>0</v>
      </c>
    </row>
    <row r="5301" spans="2:13" x14ac:dyDescent="0.2">
      <c r="B5301">
        <v>0</v>
      </c>
      <c r="C5301">
        <v>0</v>
      </c>
      <c r="D5301">
        <v>0</v>
      </c>
      <c r="E5301">
        <v>0</v>
      </c>
      <c r="F5301">
        <v>0</v>
      </c>
      <c r="G5301">
        <v>44444444</v>
      </c>
      <c r="H5301">
        <v>0</v>
      </c>
      <c r="I5301">
        <v>0</v>
      </c>
      <c r="J5301">
        <v>0</v>
      </c>
      <c r="K5301">
        <v>0</v>
      </c>
      <c r="L5301">
        <v>0</v>
      </c>
      <c r="M5301">
        <v>0</v>
      </c>
    </row>
    <row r="5302" spans="2:13" x14ac:dyDescent="0.2">
      <c r="B5302">
        <v>0</v>
      </c>
      <c r="C5302">
        <v>0</v>
      </c>
      <c r="D5302">
        <v>0</v>
      </c>
      <c r="E5302">
        <v>0</v>
      </c>
      <c r="F5302">
        <v>0</v>
      </c>
      <c r="G5302">
        <v>44444444</v>
      </c>
      <c r="H5302">
        <v>0</v>
      </c>
      <c r="I5302">
        <v>0</v>
      </c>
      <c r="J5302">
        <v>0</v>
      </c>
      <c r="K5302">
        <v>0</v>
      </c>
      <c r="L5302">
        <v>0</v>
      </c>
      <c r="M5302">
        <v>0</v>
      </c>
    </row>
    <row r="5303" spans="2:13" x14ac:dyDescent="0.2">
      <c r="B5303">
        <v>0</v>
      </c>
      <c r="C5303">
        <v>0</v>
      </c>
      <c r="D5303">
        <v>0</v>
      </c>
      <c r="E5303">
        <v>0</v>
      </c>
      <c r="F5303">
        <v>0</v>
      </c>
      <c r="G5303">
        <v>44444444</v>
      </c>
      <c r="H5303">
        <v>0</v>
      </c>
      <c r="I5303">
        <v>0</v>
      </c>
      <c r="J5303">
        <v>0</v>
      </c>
      <c r="K5303">
        <v>0</v>
      </c>
      <c r="L5303">
        <v>0</v>
      </c>
      <c r="M5303">
        <v>0</v>
      </c>
    </row>
    <row r="5304" spans="2:13" x14ac:dyDescent="0.2">
      <c r="B5304">
        <v>0</v>
      </c>
      <c r="C5304">
        <v>0</v>
      </c>
      <c r="D5304">
        <v>0</v>
      </c>
      <c r="E5304">
        <v>0</v>
      </c>
      <c r="F5304">
        <v>0</v>
      </c>
      <c r="G5304">
        <v>44444444</v>
      </c>
      <c r="H5304">
        <v>0</v>
      </c>
      <c r="I5304">
        <v>0</v>
      </c>
      <c r="J5304">
        <v>0</v>
      </c>
      <c r="K5304">
        <v>0</v>
      </c>
      <c r="L5304">
        <v>0</v>
      </c>
      <c r="M5304">
        <v>0</v>
      </c>
    </row>
    <row r="5305" spans="2:13" x14ac:dyDescent="0.2">
      <c r="B5305">
        <v>0</v>
      </c>
      <c r="C5305">
        <v>0</v>
      </c>
      <c r="D5305">
        <v>0</v>
      </c>
      <c r="E5305">
        <v>0</v>
      </c>
      <c r="F5305">
        <v>0</v>
      </c>
      <c r="G5305">
        <v>44444444</v>
      </c>
      <c r="H5305">
        <v>0</v>
      </c>
      <c r="I5305">
        <v>0</v>
      </c>
      <c r="J5305">
        <v>0</v>
      </c>
      <c r="K5305">
        <v>0</v>
      </c>
      <c r="L5305">
        <v>0</v>
      </c>
      <c r="M5305">
        <v>0</v>
      </c>
    </row>
    <row r="5306" spans="2:13" x14ac:dyDescent="0.2">
      <c r="B5306">
        <v>0</v>
      </c>
      <c r="C5306">
        <v>0</v>
      </c>
      <c r="D5306">
        <v>0</v>
      </c>
      <c r="E5306">
        <v>0</v>
      </c>
      <c r="F5306">
        <v>0</v>
      </c>
      <c r="G5306">
        <v>44444444</v>
      </c>
      <c r="H5306">
        <v>0</v>
      </c>
      <c r="I5306">
        <v>0</v>
      </c>
      <c r="J5306">
        <v>0</v>
      </c>
      <c r="K5306">
        <v>0</v>
      </c>
      <c r="L5306">
        <v>0</v>
      </c>
      <c r="M5306">
        <v>0</v>
      </c>
    </row>
    <row r="5307" spans="2:13" x14ac:dyDescent="0.2">
      <c r="B5307">
        <v>0</v>
      </c>
      <c r="C5307">
        <v>0</v>
      </c>
      <c r="D5307">
        <v>0</v>
      </c>
      <c r="E5307">
        <v>0</v>
      </c>
      <c r="F5307">
        <v>0</v>
      </c>
      <c r="G5307">
        <v>44444444</v>
      </c>
      <c r="H5307">
        <v>0</v>
      </c>
      <c r="I5307">
        <v>0</v>
      </c>
      <c r="J5307">
        <v>0</v>
      </c>
      <c r="K5307">
        <v>0</v>
      </c>
      <c r="L5307">
        <v>0</v>
      </c>
      <c r="M5307">
        <v>0</v>
      </c>
    </row>
    <row r="5308" spans="2:13" x14ac:dyDescent="0.2">
      <c r="B5308">
        <v>0</v>
      </c>
      <c r="C5308">
        <v>0</v>
      </c>
      <c r="D5308">
        <v>0</v>
      </c>
      <c r="E5308">
        <v>0</v>
      </c>
      <c r="F5308">
        <v>0</v>
      </c>
      <c r="G5308">
        <v>44444444</v>
      </c>
      <c r="H5308">
        <v>0</v>
      </c>
      <c r="I5308">
        <v>0</v>
      </c>
      <c r="J5308">
        <v>0</v>
      </c>
      <c r="K5308">
        <v>0</v>
      </c>
      <c r="L5308">
        <v>0</v>
      </c>
      <c r="M5308">
        <v>0</v>
      </c>
    </row>
    <row r="5309" spans="2:13" x14ac:dyDescent="0.2">
      <c r="B5309">
        <v>0</v>
      </c>
      <c r="C5309">
        <v>0</v>
      </c>
      <c r="D5309">
        <v>0</v>
      </c>
      <c r="E5309">
        <v>0</v>
      </c>
      <c r="F5309">
        <v>0</v>
      </c>
      <c r="G5309">
        <v>44444444</v>
      </c>
      <c r="H5309">
        <v>0</v>
      </c>
      <c r="I5309">
        <v>0</v>
      </c>
      <c r="J5309">
        <v>0</v>
      </c>
      <c r="K5309">
        <v>0</v>
      </c>
      <c r="L5309">
        <v>0</v>
      </c>
      <c r="M5309">
        <v>0</v>
      </c>
    </row>
    <row r="5310" spans="2:13" x14ac:dyDescent="0.2">
      <c r="B5310">
        <v>0</v>
      </c>
      <c r="C5310">
        <v>0</v>
      </c>
      <c r="D5310">
        <v>0</v>
      </c>
      <c r="E5310">
        <v>0</v>
      </c>
      <c r="F5310">
        <v>0</v>
      </c>
      <c r="G5310">
        <v>44444444</v>
      </c>
      <c r="H5310">
        <v>0</v>
      </c>
      <c r="I5310">
        <v>0</v>
      </c>
      <c r="J5310">
        <v>0</v>
      </c>
      <c r="K5310">
        <v>0</v>
      </c>
      <c r="L5310">
        <v>0</v>
      </c>
      <c r="M5310">
        <v>0</v>
      </c>
    </row>
    <row r="5311" spans="2:13" x14ac:dyDescent="0.2">
      <c r="B5311">
        <v>0</v>
      </c>
      <c r="C5311">
        <v>0</v>
      </c>
      <c r="D5311">
        <v>0</v>
      </c>
      <c r="E5311">
        <v>0</v>
      </c>
      <c r="F5311">
        <v>0</v>
      </c>
      <c r="G5311">
        <v>44444444</v>
      </c>
      <c r="H5311">
        <v>0</v>
      </c>
      <c r="I5311">
        <v>0</v>
      </c>
      <c r="J5311">
        <v>0</v>
      </c>
      <c r="K5311">
        <v>0</v>
      </c>
      <c r="L5311">
        <v>0</v>
      </c>
      <c r="M5311">
        <v>0</v>
      </c>
    </row>
    <row r="5312" spans="2:13" x14ac:dyDescent="0.2">
      <c r="B5312">
        <v>0</v>
      </c>
      <c r="C5312">
        <v>0</v>
      </c>
      <c r="D5312">
        <v>0</v>
      </c>
      <c r="E5312">
        <v>0</v>
      </c>
      <c r="F5312">
        <v>0</v>
      </c>
      <c r="G5312">
        <v>44444444</v>
      </c>
      <c r="H5312">
        <v>0</v>
      </c>
      <c r="I5312">
        <v>0</v>
      </c>
      <c r="J5312">
        <v>0</v>
      </c>
      <c r="K5312">
        <v>0</v>
      </c>
      <c r="L5312">
        <v>0</v>
      </c>
      <c r="M5312">
        <v>0</v>
      </c>
    </row>
    <row r="5313" spans="2:13" x14ac:dyDescent="0.2">
      <c r="B5313">
        <v>0</v>
      </c>
      <c r="C5313">
        <v>0</v>
      </c>
      <c r="D5313">
        <v>0</v>
      </c>
      <c r="E5313">
        <v>0</v>
      </c>
      <c r="F5313">
        <v>0</v>
      </c>
      <c r="G5313">
        <v>44444444</v>
      </c>
      <c r="H5313">
        <v>0</v>
      </c>
      <c r="I5313">
        <v>0</v>
      </c>
      <c r="J5313">
        <v>0</v>
      </c>
      <c r="K5313">
        <v>0</v>
      </c>
      <c r="L5313">
        <v>0</v>
      </c>
      <c r="M5313">
        <v>0</v>
      </c>
    </row>
    <row r="5314" spans="2:13" x14ac:dyDescent="0.2">
      <c r="B5314">
        <v>0</v>
      </c>
      <c r="C5314">
        <v>0</v>
      </c>
      <c r="D5314">
        <v>0</v>
      </c>
      <c r="E5314">
        <v>0</v>
      </c>
      <c r="F5314">
        <v>0</v>
      </c>
      <c r="G5314">
        <v>44444444</v>
      </c>
      <c r="H5314">
        <v>0</v>
      </c>
      <c r="I5314">
        <v>0</v>
      </c>
      <c r="J5314">
        <v>0</v>
      </c>
      <c r="K5314">
        <v>0</v>
      </c>
      <c r="L5314">
        <v>0</v>
      </c>
      <c r="M5314">
        <v>0</v>
      </c>
    </row>
    <row r="5315" spans="2:13" x14ac:dyDescent="0.2">
      <c r="B5315">
        <v>0</v>
      </c>
      <c r="C5315">
        <v>0</v>
      </c>
      <c r="D5315">
        <v>0</v>
      </c>
      <c r="E5315">
        <v>0</v>
      </c>
      <c r="F5315">
        <v>0</v>
      </c>
      <c r="G5315">
        <v>44444444</v>
      </c>
      <c r="H5315">
        <v>0</v>
      </c>
      <c r="I5315">
        <v>0</v>
      </c>
      <c r="J5315">
        <v>0</v>
      </c>
      <c r="K5315">
        <v>0</v>
      </c>
      <c r="L5315">
        <v>0</v>
      </c>
      <c r="M5315">
        <v>0</v>
      </c>
    </row>
    <row r="5316" spans="2:13" x14ac:dyDescent="0.2">
      <c r="B5316">
        <v>0</v>
      </c>
      <c r="C5316">
        <v>0</v>
      </c>
      <c r="D5316">
        <v>0</v>
      </c>
      <c r="E5316">
        <v>0</v>
      </c>
      <c r="F5316">
        <v>0</v>
      </c>
      <c r="G5316">
        <v>44444444</v>
      </c>
      <c r="H5316">
        <v>0</v>
      </c>
      <c r="I5316">
        <v>0</v>
      </c>
      <c r="J5316">
        <v>0</v>
      </c>
      <c r="K5316">
        <v>0</v>
      </c>
      <c r="L5316">
        <v>0</v>
      </c>
      <c r="M5316">
        <v>0</v>
      </c>
    </row>
    <row r="5317" spans="2:13" x14ac:dyDescent="0.2">
      <c r="B5317">
        <v>0</v>
      </c>
      <c r="C5317">
        <v>0</v>
      </c>
      <c r="D5317">
        <v>0</v>
      </c>
      <c r="E5317">
        <v>0</v>
      </c>
      <c r="F5317">
        <v>0</v>
      </c>
      <c r="G5317">
        <v>44444444</v>
      </c>
      <c r="H5317">
        <v>0</v>
      </c>
      <c r="I5317">
        <v>0</v>
      </c>
      <c r="J5317">
        <v>0</v>
      </c>
      <c r="K5317">
        <v>0</v>
      </c>
      <c r="L5317">
        <v>0</v>
      </c>
      <c r="M5317">
        <v>0</v>
      </c>
    </row>
    <row r="5318" spans="2:13" x14ac:dyDescent="0.2">
      <c r="B5318">
        <v>0</v>
      </c>
      <c r="C5318">
        <v>0</v>
      </c>
      <c r="D5318">
        <v>0</v>
      </c>
      <c r="E5318">
        <v>0</v>
      </c>
      <c r="F5318">
        <v>0</v>
      </c>
      <c r="G5318">
        <v>44444444</v>
      </c>
      <c r="H5318">
        <v>0</v>
      </c>
      <c r="I5318">
        <v>0</v>
      </c>
      <c r="J5318">
        <v>0</v>
      </c>
      <c r="K5318">
        <v>0</v>
      </c>
      <c r="L5318">
        <v>0</v>
      </c>
      <c r="M5318">
        <v>0</v>
      </c>
    </row>
    <row r="5319" spans="2:13" x14ac:dyDescent="0.2">
      <c r="B5319">
        <v>0</v>
      </c>
      <c r="C5319">
        <v>0</v>
      </c>
      <c r="D5319">
        <v>0</v>
      </c>
      <c r="E5319">
        <v>0</v>
      </c>
      <c r="F5319">
        <v>0</v>
      </c>
      <c r="G5319">
        <v>44444444</v>
      </c>
      <c r="H5319">
        <v>0</v>
      </c>
      <c r="I5319">
        <v>0</v>
      </c>
      <c r="J5319">
        <v>0</v>
      </c>
      <c r="K5319">
        <v>0</v>
      </c>
      <c r="L5319">
        <v>0</v>
      </c>
      <c r="M5319">
        <v>0</v>
      </c>
    </row>
    <row r="5320" spans="2:13" x14ac:dyDescent="0.2">
      <c r="B5320">
        <v>0</v>
      </c>
      <c r="C5320">
        <v>0</v>
      </c>
      <c r="D5320">
        <v>0</v>
      </c>
      <c r="E5320">
        <v>0</v>
      </c>
      <c r="F5320">
        <v>0</v>
      </c>
      <c r="G5320">
        <v>44444444</v>
      </c>
      <c r="H5320">
        <v>0</v>
      </c>
      <c r="I5320">
        <v>0</v>
      </c>
      <c r="J5320">
        <v>0</v>
      </c>
      <c r="K5320">
        <v>0</v>
      </c>
      <c r="L5320">
        <v>0</v>
      </c>
      <c r="M5320">
        <v>0</v>
      </c>
    </row>
    <row r="5321" spans="2:13" x14ac:dyDescent="0.2">
      <c r="B5321">
        <v>0</v>
      </c>
      <c r="C5321">
        <v>0</v>
      </c>
      <c r="D5321">
        <v>0</v>
      </c>
      <c r="E5321">
        <v>0</v>
      </c>
      <c r="F5321">
        <v>0</v>
      </c>
      <c r="G5321">
        <v>44444444</v>
      </c>
      <c r="H5321">
        <v>0</v>
      </c>
      <c r="I5321">
        <v>0</v>
      </c>
      <c r="J5321">
        <v>0</v>
      </c>
      <c r="K5321">
        <v>0</v>
      </c>
      <c r="L5321">
        <v>0</v>
      </c>
      <c r="M5321">
        <v>0</v>
      </c>
    </row>
    <row r="5322" spans="2:13" x14ac:dyDescent="0.2">
      <c r="B5322">
        <v>0</v>
      </c>
      <c r="C5322">
        <v>0</v>
      </c>
      <c r="D5322">
        <v>0</v>
      </c>
      <c r="E5322">
        <v>0</v>
      </c>
      <c r="F5322">
        <v>0</v>
      </c>
      <c r="G5322">
        <v>44444444</v>
      </c>
      <c r="H5322">
        <v>0</v>
      </c>
      <c r="I5322">
        <v>0</v>
      </c>
      <c r="J5322">
        <v>0</v>
      </c>
      <c r="K5322">
        <v>0</v>
      </c>
      <c r="L5322">
        <v>0</v>
      </c>
      <c r="M5322">
        <v>0</v>
      </c>
    </row>
    <row r="5323" spans="2:13" x14ac:dyDescent="0.2">
      <c r="B5323">
        <v>0</v>
      </c>
      <c r="C5323">
        <v>0</v>
      </c>
      <c r="D5323">
        <v>0</v>
      </c>
      <c r="E5323">
        <v>0</v>
      </c>
      <c r="F5323">
        <v>0</v>
      </c>
      <c r="G5323">
        <v>44444444</v>
      </c>
      <c r="H5323">
        <v>0</v>
      </c>
      <c r="I5323">
        <v>0</v>
      </c>
      <c r="J5323">
        <v>0</v>
      </c>
      <c r="K5323">
        <v>0</v>
      </c>
      <c r="L5323">
        <v>0</v>
      </c>
      <c r="M5323">
        <v>0</v>
      </c>
    </row>
    <row r="5324" spans="2:13" x14ac:dyDescent="0.2">
      <c r="B5324">
        <v>0</v>
      </c>
      <c r="C5324">
        <v>0</v>
      </c>
      <c r="D5324">
        <v>0</v>
      </c>
      <c r="E5324">
        <v>0</v>
      </c>
      <c r="F5324">
        <v>0</v>
      </c>
      <c r="G5324">
        <v>44444444</v>
      </c>
      <c r="H5324">
        <v>0</v>
      </c>
      <c r="I5324">
        <v>0</v>
      </c>
      <c r="J5324">
        <v>0</v>
      </c>
      <c r="K5324">
        <v>0</v>
      </c>
      <c r="L5324">
        <v>0</v>
      </c>
      <c r="M5324">
        <v>0</v>
      </c>
    </row>
    <row r="5325" spans="2:13" x14ac:dyDescent="0.2">
      <c r="B5325">
        <v>0</v>
      </c>
      <c r="C5325">
        <v>0</v>
      </c>
      <c r="D5325">
        <v>0</v>
      </c>
      <c r="E5325">
        <v>0</v>
      </c>
      <c r="F5325">
        <v>0</v>
      </c>
      <c r="G5325">
        <v>44444444</v>
      </c>
      <c r="H5325">
        <v>0</v>
      </c>
      <c r="I5325">
        <v>0</v>
      </c>
      <c r="J5325">
        <v>0</v>
      </c>
      <c r="K5325">
        <v>0</v>
      </c>
      <c r="L5325">
        <v>0</v>
      </c>
      <c r="M5325">
        <v>0</v>
      </c>
    </row>
    <row r="5326" spans="2:13" x14ac:dyDescent="0.2">
      <c r="B5326">
        <v>0</v>
      </c>
      <c r="C5326">
        <v>0</v>
      </c>
      <c r="D5326">
        <v>0</v>
      </c>
      <c r="E5326">
        <v>0</v>
      </c>
      <c r="F5326">
        <v>0</v>
      </c>
      <c r="G5326">
        <v>44444444</v>
      </c>
      <c r="H5326">
        <v>0</v>
      </c>
      <c r="I5326">
        <v>0</v>
      </c>
      <c r="J5326">
        <v>0</v>
      </c>
      <c r="K5326">
        <v>0</v>
      </c>
      <c r="L5326">
        <v>0</v>
      </c>
      <c r="M5326">
        <v>0</v>
      </c>
    </row>
    <row r="5327" spans="2:13" x14ac:dyDescent="0.2">
      <c r="B5327">
        <v>0</v>
      </c>
      <c r="C5327">
        <v>0</v>
      </c>
      <c r="D5327">
        <v>0</v>
      </c>
      <c r="E5327">
        <v>0</v>
      </c>
      <c r="F5327">
        <v>0</v>
      </c>
      <c r="G5327">
        <v>44444444</v>
      </c>
      <c r="H5327">
        <v>0</v>
      </c>
      <c r="I5327">
        <v>0</v>
      </c>
      <c r="J5327">
        <v>0</v>
      </c>
      <c r="K5327">
        <v>0</v>
      </c>
      <c r="L5327">
        <v>0</v>
      </c>
      <c r="M5327">
        <v>0</v>
      </c>
    </row>
    <row r="5328" spans="2:13" x14ac:dyDescent="0.2">
      <c r="B5328">
        <v>0</v>
      </c>
      <c r="C5328">
        <v>0</v>
      </c>
      <c r="D5328">
        <v>0</v>
      </c>
      <c r="E5328">
        <v>0</v>
      </c>
      <c r="F5328">
        <v>0</v>
      </c>
      <c r="G5328">
        <v>44444444</v>
      </c>
      <c r="H5328">
        <v>0</v>
      </c>
      <c r="I5328">
        <v>0</v>
      </c>
      <c r="J5328">
        <v>0</v>
      </c>
      <c r="K5328">
        <v>0</v>
      </c>
      <c r="L5328">
        <v>0</v>
      </c>
      <c r="M5328">
        <v>0</v>
      </c>
    </row>
    <row r="5329" spans="2:13" x14ac:dyDescent="0.2">
      <c r="B5329">
        <v>0</v>
      </c>
      <c r="C5329">
        <v>0</v>
      </c>
      <c r="D5329">
        <v>0</v>
      </c>
      <c r="E5329">
        <v>0</v>
      </c>
      <c r="F5329">
        <v>0</v>
      </c>
      <c r="G5329">
        <v>44444444</v>
      </c>
      <c r="H5329">
        <v>0</v>
      </c>
      <c r="I5329">
        <v>0</v>
      </c>
      <c r="J5329">
        <v>0</v>
      </c>
      <c r="K5329">
        <v>0</v>
      </c>
      <c r="L5329">
        <v>0</v>
      </c>
      <c r="M5329">
        <v>0</v>
      </c>
    </row>
    <row r="5330" spans="2:13" x14ac:dyDescent="0.2">
      <c r="B5330">
        <v>0</v>
      </c>
      <c r="C5330">
        <v>0</v>
      </c>
      <c r="D5330">
        <v>0</v>
      </c>
      <c r="E5330">
        <v>0</v>
      </c>
      <c r="F5330">
        <v>0</v>
      </c>
      <c r="G5330">
        <v>44444444</v>
      </c>
      <c r="H5330">
        <v>0</v>
      </c>
      <c r="I5330">
        <v>0</v>
      </c>
      <c r="J5330">
        <v>0</v>
      </c>
      <c r="K5330">
        <v>0</v>
      </c>
      <c r="L5330">
        <v>0</v>
      </c>
      <c r="M5330">
        <v>0</v>
      </c>
    </row>
    <row r="5331" spans="2:13" x14ac:dyDescent="0.2">
      <c r="B5331">
        <v>0</v>
      </c>
      <c r="C5331">
        <v>0</v>
      </c>
      <c r="D5331">
        <v>0</v>
      </c>
      <c r="E5331">
        <v>0</v>
      </c>
      <c r="F5331">
        <v>0</v>
      </c>
      <c r="G5331">
        <v>44444444</v>
      </c>
      <c r="H5331">
        <v>0</v>
      </c>
      <c r="I5331">
        <v>0</v>
      </c>
      <c r="J5331">
        <v>0</v>
      </c>
      <c r="K5331">
        <v>0</v>
      </c>
      <c r="L5331">
        <v>0</v>
      </c>
      <c r="M5331">
        <v>0</v>
      </c>
    </row>
    <row r="5332" spans="2:13" x14ac:dyDescent="0.2">
      <c r="B5332">
        <v>0</v>
      </c>
      <c r="C5332">
        <v>0</v>
      </c>
      <c r="D5332">
        <v>0</v>
      </c>
      <c r="E5332">
        <v>0</v>
      </c>
      <c r="F5332">
        <v>0</v>
      </c>
      <c r="G5332">
        <v>44444444</v>
      </c>
      <c r="H5332">
        <v>0</v>
      </c>
      <c r="I5332">
        <v>0</v>
      </c>
      <c r="J5332">
        <v>0</v>
      </c>
      <c r="K5332">
        <v>0</v>
      </c>
      <c r="L5332">
        <v>0</v>
      </c>
      <c r="M5332">
        <v>0</v>
      </c>
    </row>
    <row r="5333" spans="2:13" x14ac:dyDescent="0.2">
      <c r="B5333">
        <v>0</v>
      </c>
      <c r="C5333">
        <v>0</v>
      </c>
      <c r="D5333">
        <v>0</v>
      </c>
      <c r="E5333">
        <v>0</v>
      </c>
      <c r="F5333">
        <v>0</v>
      </c>
      <c r="G5333">
        <v>44444444</v>
      </c>
      <c r="H5333">
        <v>0</v>
      </c>
      <c r="I5333">
        <v>0</v>
      </c>
      <c r="J5333">
        <v>0</v>
      </c>
      <c r="K5333">
        <v>0</v>
      </c>
      <c r="L5333">
        <v>0</v>
      </c>
      <c r="M5333">
        <v>0</v>
      </c>
    </row>
    <row r="5334" spans="2:13" x14ac:dyDescent="0.2">
      <c r="B5334">
        <v>0</v>
      </c>
      <c r="C5334">
        <v>0</v>
      </c>
      <c r="D5334">
        <v>0</v>
      </c>
      <c r="E5334">
        <v>0</v>
      </c>
      <c r="F5334">
        <v>0</v>
      </c>
      <c r="G5334">
        <v>44444444</v>
      </c>
      <c r="H5334">
        <v>0</v>
      </c>
      <c r="I5334">
        <v>0</v>
      </c>
      <c r="J5334">
        <v>0</v>
      </c>
      <c r="K5334">
        <v>0</v>
      </c>
      <c r="L5334">
        <v>0</v>
      </c>
      <c r="M5334">
        <v>0</v>
      </c>
    </row>
    <row r="5335" spans="2:13" x14ac:dyDescent="0.2">
      <c r="B5335">
        <v>0</v>
      </c>
      <c r="C5335">
        <v>0</v>
      </c>
      <c r="D5335">
        <v>0</v>
      </c>
      <c r="E5335">
        <v>0</v>
      </c>
      <c r="F5335">
        <v>0</v>
      </c>
      <c r="G5335">
        <v>44444444</v>
      </c>
      <c r="H5335">
        <v>0</v>
      </c>
      <c r="I5335">
        <v>0</v>
      </c>
      <c r="J5335">
        <v>0</v>
      </c>
      <c r="K5335">
        <v>0</v>
      </c>
      <c r="L5335">
        <v>0</v>
      </c>
      <c r="M5335">
        <v>0</v>
      </c>
    </row>
    <row r="5336" spans="2:13" x14ac:dyDescent="0.2">
      <c r="B5336">
        <v>0</v>
      </c>
      <c r="C5336">
        <v>0</v>
      </c>
      <c r="D5336">
        <v>0</v>
      </c>
      <c r="E5336">
        <v>0</v>
      </c>
      <c r="F5336">
        <v>0</v>
      </c>
      <c r="G5336">
        <v>44444444</v>
      </c>
      <c r="H5336">
        <v>0</v>
      </c>
      <c r="I5336">
        <v>0</v>
      </c>
      <c r="J5336">
        <v>0</v>
      </c>
      <c r="K5336">
        <v>0</v>
      </c>
      <c r="L5336">
        <v>0</v>
      </c>
      <c r="M5336">
        <v>0</v>
      </c>
    </row>
    <row r="5337" spans="2:13" x14ac:dyDescent="0.2">
      <c r="B5337">
        <v>0</v>
      </c>
      <c r="C5337">
        <v>0</v>
      </c>
      <c r="D5337">
        <v>0</v>
      </c>
      <c r="E5337">
        <v>0</v>
      </c>
      <c r="F5337">
        <v>0</v>
      </c>
      <c r="G5337">
        <v>44444444</v>
      </c>
      <c r="H5337">
        <v>0</v>
      </c>
      <c r="I5337">
        <v>0</v>
      </c>
      <c r="J5337">
        <v>0</v>
      </c>
      <c r="K5337">
        <v>0</v>
      </c>
      <c r="L5337">
        <v>0</v>
      </c>
      <c r="M5337">
        <v>0</v>
      </c>
    </row>
    <row r="5338" spans="2:13" x14ac:dyDescent="0.2">
      <c r="B5338">
        <v>0</v>
      </c>
      <c r="C5338">
        <v>0</v>
      </c>
      <c r="D5338">
        <v>0</v>
      </c>
      <c r="E5338">
        <v>0</v>
      </c>
      <c r="F5338">
        <v>0</v>
      </c>
      <c r="G5338">
        <v>44444444</v>
      </c>
      <c r="H5338">
        <v>0</v>
      </c>
      <c r="I5338">
        <v>0</v>
      </c>
      <c r="J5338">
        <v>0</v>
      </c>
      <c r="K5338">
        <v>0</v>
      </c>
      <c r="L5338">
        <v>0</v>
      </c>
      <c r="M5338">
        <v>0</v>
      </c>
    </row>
    <row r="5339" spans="2:13" x14ac:dyDescent="0.2">
      <c r="B5339">
        <v>0</v>
      </c>
      <c r="C5339">
        <v>0</v>
      </c>
      <c r="D5339">
        <v>0</v>
      </c>
      <c r="E5339">
        <v>0</v>
      </c>
      <c r="F5339">
        <v>0</v>
      </c>
      <c r="G5339">
        <v>44444444</v>
      </c>
      <c r="H5339">
        <v>0</v>
      </c>
      <c r="I5339">
        <v>0</v>
      </c>
      <c r="J5339">
        <v>0</v>
      </c>
      <c r="K5339">
        <v>0</v>
      </c>
      <c r="L5339">
        <v>0</v>
      </c>
      <c r="M5339">
        <v>0</v>
      </c>
    </row>
    <row r="5340" spans="2:13" x14ac:dyDescent="0.2">
      <c r="B5340">
        <v>0</v>
      </c>
      <c r="C5340">
        <v>0</v>
      </c>
      <c r="D5340">
        <v>0</v>
      </c>
      <c r="E5340">
        <v>0</v>
      </c>
      <c r="F5340">
        <v>0</v>
      </c>
      <c r="G5340">
        <v>44444444</v>
      </c>
      <c r="H5340">
        <v>0</v>
      </c>
      <c r="I5340">
        <v>0</v>
      </c>
      <c r="J5340">
        <v>0</v>
      </c>
      <c r="K5340">
        <v>0</v>
      </c>
      <c r="L5340">
        <v>0</v>
      </c>
      <c r="M5340">
        <v>0</v>
      </c>
    </row>
    <row r="5341" spans="2:13" x14ac:dyDescent="0.2">
      <c r="B5341">
        <v>0</v>
      </c>
      <c r="C5341">
        <v>0</v>
      </c>
      <c r="D5341">
        <v>0</v>
      </c>
      <c r="E5341">
        <v>0</v>
      </c>
      <c r="F5341">
        <v>0</v>
      </c>
      <c r="G5341">
        <v>44444444</v>
      </c>
      <c r="H5341">
        <v>0</v>
      </c>
      <c r="I5341">
        <v>0</v>
      </c>
      <c r="J5341">
        <v>0</v>
      </c>
      <c r="K5341">
        <v>0</v>
      </c>
      <c r="L5341">
        <v>0</v>
      </c>
      <c r="M5341">
        <v>0</v>
      </c>
    </row>
    <row r="5342" spans="2:13" x14ac:dyDescent="0.2">
      <c r="B5342">
        <v>0</v>
      </c>
      <c r="C5342">
        <v>0</v>
      </c>
      <c r="D5342">
        <v>0</v>
      </c>
      <c r="E5342">
        <v>0</v>
      </c>
      <c r="F5342">
        <v>0</v>
      </c>
      <c r="G5342">
        <v>44444444</v>
      </c>
      <c r="H5342">
        <v>0</v>
      </c>
      <c r="I5342">
        <v>0</v>
      </c>
      <c r="J5342">
        <v>0</v>
      </c>
      <c r="K5342">
        <v>0</v>
      </c>
      <c r="L5342">
        <v>0</v>
      </c>
      <c r="M5342">
        <v>0</v>
      </c>
    </row>
    <row r="5343" spans="2:13" x14ac:dyDescent="0.2">
      <c r="B5343">
        <v>0</v>
      </c>
      <c r="C5343">
        <v>0</v>
      </c>
      <c r="D5343">
        <v>0</v>
      </c>
      <c r="E5343">
        <v>0</v>
      </c>
      <c r="F5343">
        <v>0</v>
      </c>
      <c r="G5343">
        <v>44444444</v>
      </c>
      <c r="H5343">
        <v>0</v>
      </c>
      <c r="I5343">
        <v>0</v>
      </c>
      <c r="J5343">
        <v>0</v>
      </c>
      <c r="K5343">
        <v>0</v>
      </c>
      <c r="L5343">
        <v>0</v>
      </c>
      <c r="M5343">
        <v>0</v>
      </c>
    </row>
    <row r="5344" spans="2:13" x14ac:dyDescent="0.2">
      <c r="B5344">
        <v>0</v>
      </c>
      <c r="C5344">
        <v>0</v>
      </c>
      <c r="D5344">
        <v>0</v>
      </c>
      <c r="E5344">
        <v>0</v>
      </c>
      <c r="F5344">
        <v>0</v>
      </c>
      <c r="G5344">
        <v>44444444</v>
      </c>
      <c r="H5344">
        <v>0</v>
      </c>
      <c r="I5344">
        <v>0</v>
      </c>
      <c r="J5344">
        <v>0</v>
      </c>
      <c r="K5344">
        <v>0</v>
      </c>
      <c r="L5344">
        <v>0</v>
      </c>
      <c r="M5344">
        <v>0</v>
      </c>
    </row>
    <row r="5345" spans="2:13" x14ac:dyDescent="0.2">
      <c r="B5345">
        <v>0</v>
      </c>
      <c r="C5345">
        <v>0</v>
      </c>
      <c r="D5345">
        <v>0</v>
      </c>
      <c r="E5345">
        <v>0</v>
      </c>
      <c r="F5345">
        <v>0</v>
      </c>
      <c r="G5345">
        <v>44444444</v>
      </c>
      <c r="H5345">
        <v>0</v>
      </c>
      <c r="I5345">
        <v>0</v>
      </c>
      <c r="J5345">
        <v>0</v>
      </c>
      <c r="K5345">
        <v>0</v>
      </c>
      <c r="L5345">
        <v>0</v>
      </c>
      <c r="M5345">
        <v>0</v>
      </c>
    </row>
    <row r="5346" spans="2:13" x14ac:dyDescent="0.2">
      <c r="B5346">
        <v>0</v>
      </c>
      <c r="C5346">
        <v>0</v>
      </c>
      <c r="D5346">
        <v>0</v>
      </c>
      <c r="E5346">
        <v>0</v>
      </c>
      <c r="F5346">
        <v>0</v>
      </c>
      <c r="G5346">
        <v>44444444</v>
      </c>
      <c r="H5346">
        <v>0</v>
      </c>
      <c r="I5346">
        <v>0</v>
      </c>
      <c r="J5346">
        <v>0</v>
      </c>
      <c r="K5346">
        <v>0</v>
      </c>
      <c r="L5346">
        <v>0</v>
      </c>
      <c r="M5346">
        <v>0</v>
      </c>
    </row>
    <row r="5347" spans="2:13" x14ac:dyDescent="0.2">
      <c r="B5347">
        <v>0</v>
      </c>
      <c r="C5347">
        <v>0</v>
      </c>
      <c r="D5347">
        <v>0</v>
      </c>
      <c r="E5347">
        <v>0</v>
      </c>
      <c r="F5347">
        <v>0</v>
      </c>
      <c r="G5347">
        <v>44444444</v>
      </c>
      <c r="H5347">
        <v>0</v>
      </c>
      <c r="I5347">
        <v>0</v>
      </c>
      <c r="J5347">
        <v>0</v>
      </c>
      <c r="K5347">
        <v>0</v>
      </c>
      <c r="L5347">
        <v>0</v>
      </c>
      <c r="M5347">
        <v>0</v>
      </c>
    </row>
    <row r="5348" spans="2:13" x14ac:dyDescent="0.2">
      <c r="B5348">
        <v>0</v>
      </c>
      <c r="C5348">
        <v>0</v>
      </c>
      <c r="D5348">
        <v>0</v>
      </c>
      <c r="E5348">
        <v>0</v>
      </c>
      <c r="F5348">
        <v>0</v>
      </c>
      <c r="G5348">
        <v>44444444</v>
      </c>
      <c r="H5348">
        <v>0</v>
      </c>
      <c r="I5348">
        <v>0</v>
      </c>
      <c r="J5348">
        <v>0</v>
      </c>
      <c r="K5348">
        <v>0</v>
      </c>
      <c r="L5348">
        <v>0</v>
      </c>
      <c r="M5348">
        <v>0</v>
      </c>
    </row>
    <row r="5349" spans="2:13" x14ac:dyDescent="0.2">
      <c r="B5349">
        <v>0</v>
      </c>
      <c r="C5349">
        <v>0</v>
      </c>
      <c r="D5349">
        <v>0</v>
      </c>
      <c r="E5349">
        <v>0</v>
      </c>
      <c r="F5349">
        <v>0</v>
      </c>
      <c r="G5349">
        <v>44444444</v>
      </c>
      <c r="H5349">
        <v>0</v>
      </c>
      <c r="I5349">
        <v>0</v>
      </c>
      <c r="J5349">
        <v>0</v>
      </c>
      <c r="K5349">
        <v>0</v>
      </c>
      <c r="L5349">
        <v>0</v>
      </c>
      <c r="M5349">
        <v>0</v>
      </c>
    </row>
    <row r="5350" spans="2:13" x14ac:dyDescent="0.2">
      <c r="B5350">
        <v>0</v>
      </c>
      <c r="C5350">
        <v>0</v>
      </c>
      <c r="D5350">
        <v>0</v>
      </c>
      <c r="E5350">
        <v>0</v>
      </c>
      <c r="F5350">
        <v>0</v>
      </c>
      <c r="G5350">
        <v>44444444</v>
      </c>
      <c r="H5350">
        <v>0</v>
      </c>
      <c r="I5350">
        <v>0</v>
      </c>
      <c r="J5350">
        <v>0</v>
      </c>
      <c r="K5350">
        <v>0</v>
      </c>
      <c r="L5350">
        <v>0</v>
      </c>
      <c r="M5350">
        <v>0</v>
      </c>
    </row>
    <row r="5351" spans="2:13" x14ac:dyDescent="0.2">
      <c r="B5351">
        <v>0</v>
      </c>
      <c r="C5351">
        <v>0</v>
      </c>
      <c r="D5351">
        <v>0</v>
      </c>
      <c r="E5351">
        <v>0</v>
      </c>
      <c r="F5351">
        <v>0</v>
      </c>
      <c r="G5351">
        <v>44444444</v>
      </c>
      <c r="H5351">
        <v>0</v>
      </c>
      <c r="I5351">
        <v>0</v>
      </c>
      <c r="J5351">
        <v>0</v>
      </c>
      <c r="K5351">
        <v>0</v>
      </c>
      <c r="L5351">
        <v>0</v>
      </c>
      <c r="M5351">
        <v>0</v>
      </c>
    </row>
    <row r="5352" spans="2:13" x14ac:dyDescent="0.2">
      <c r="B5352">
        <v>0</v>
      </c>
      <c r="C5352">
        <v>0</v>
      </c>
      <c r="D5352">
        <v>0</v>
      </c>
      <c r="E5352">
        <v>0</v>
      </c>
      <c r="F5352">
        <v>0</v>
      </c>
      <c r="G5352">
        <v>44444444</v>
      </c>
      <c r="H5352">
        <v>0</v>
      </c>
      <c r="I5352">
        <v>0</v>
      </c>
      <c r="J5352">
        <v>0</v>
      </c>
      <c r="K5352">
        <v>0</v>
      </c>
      <c r="L5352">
        <v>0</v>
      </c>
      <c r="M5352">
        <v>0</v>
      </c>
    </row>
    <row r="5353" spans="2:13" x14ac:dyDescent="0.2">
      <c r="B5353">
        <v>0</v>
      </c>
      <c r="C5353">
        <v>0</v>
      </c>
      <c r="D5353">
        <v>0</v>
      </c>
      <c r="E5353">
        <v>0</v>
      </c>
      <c r="F5353">
        <v>0</v>
      </c>
      <c r="G5353">
        <v>44444444</v>
      </c>
      <c r="H5353">
        <v>0</v>
      </c>
      <c r="I5353">
        <v>0</v>
      </c>
      <c r="J5353">
        <v>0</v>
      </c>
      <c r="K5353">
        <v>0</v>
      </c>
      <c r="L5353">
        <v>0</v>
      </c>
      <c r="M5353">
        <v>0</v>
      </c>
    </row>
    <row r="5354" spans="2:13" x14ac:dyDescent="0.2">
      <c r="B5354">
        <v>0</v>
      </c>
      <c r="C5354">
        <v>0</v>
      </c>
      <c r="D5354">
        <v>0</v>
      </c>
      <c r="E5354">
        <v>0</v>
      </c>
      <c r="F5354">
        <v>0</v>
      </c>
      <c r="G5354">
        <v>44444444</v>
      </c>
      <c r="H5354">
        <v>0</v>
      </c>
      <c r="I5354">
        <v>0</v>
      </c>
      <c r="J5354">
        <v>0</v>
      </c>
      <c r="K5354">
        <v>0</v>
      </c>
      <c r="L5354">
        <v>0</v>
      </c>
      <c r="M5354">
        <v>0</v>
      </c>
    </row>
    <row r="5355" spans="2:13" x14ac:dyDescent="0.2">
      <c r="B5355">
        <v>0</v>
      </c>
      <c r="C5355">
        <v>0</v>
      </c>
      <c r="D5355">
        <v>0</v>
      </c>
      <c r="E5355">
        <v>0</v>
      </c>
      <c r="F5355">
        <v>0</v>
      </c>
      <c r="G5355">
        <v>44444444</v>
      </c>
      <c r="H5355">
        <v>0</v>
      </c>
      <c r="I5355">
        <v>0</v>
      </c>
      <c r="J5355">
        <v>0</v>
      </c>
      <c r="K5355">
        <v>0</v>
      </c>
      <c r="L5355">
        <v>0</v>
      </c>
      <c r="M5355">
        <v>0</v>
      </c>
    </row>
    <row r="5356" spans="2:13" x14ac:dyDescent="0.2">
      <c r="B5356">
        <v>0</v>
      </c>
      <c r="C5356">
        <v>0</v>
      </c>
      <c r="D5356">
        <v>0</v>
      </c>
      <c r="E5356">
        <v>0</v>
      </c>
      <c r="F5356">
        <v>0</v>
      </c>
      <c r="G5356">
        <v>44444444</v>
      </c>
      <c r="H5356">
        <v>0</v>
      </c>
      <c r="I5356">
        <v>0</v>
      </c>
      <c r="J5356">
        <v>0</v>
      </c>
      <c r="K5356">
        <v>0</v>
      </c>
      <c r="L5356">
        <v>0</v>
      </c>
      <c r="M5356">
        <v>0</v>
      </c>
    </row>
    <row r="5357" spans="2:13" x14ac:dyDescent="0.2">
      <c r="B5357">
        <v>0</v>
      </c>
      <c r="C5357">
        <v>0</v>
      </c>
      <c r="D5357">
        <v>0</v>
      </c>
      <c r="E5357">
        <v>0</v>
      </c>
      <c r="F5357">
        <v>0</v>
      </c>
      <c r="G5357">
        <v>44444444</v>
      </c>
      <c r="H5357">
        <v>0</v>
      </c>
      <c r="I5357">
        <v>0</v>
      </c>
      <c r="J5357">
        <v>0</v>
      </c>
      <c r="K5357">
        <v>0</v>
      </c>
      <c r="L5357">
        <v>0</v>
      </c>
      <c r="M5357">
        <v>0</v>
      </c>
    </row>
    <row r="5358" spans="2:13" x14ac:dyDescent="0.2">
      <c r="B5358">
        <v>0</v>
      </c>
      <c r="C5358">
        <v>0</v>
      </c>
      <c r="D5358">
        <v>0</v>
      </c>
      <c r="E5358">
        <v>0</v>
      </c>
      <c r="F5358">
        <v>0</v>
      </c>
      <c r="G5358">
        <v>44444444</v>
      </c>
      <c r="H5358">
        <v>0</v>
      </c>
      <c r="I5358">
        <v>0</v>
      </c>
      <c r="J5358">
        <v>0</v>
      </c>
      <c r="K5358">
        <v>0</v>
      </c>
      <c r="L5358">
        <v>0</v>
      </c>
      <c r="M5358">
        <v>0</v>
      </c>
    </row>
    <row r="5359" spans="2:13" x14ac:dyDescent="0.2">
      <c r="B5359">
        <v>0</v>
      </c>
      <c r="C5359">
        <v>0</v>
      </c>
      <c r="D5359">
        <v>0</v>
      </c>
      <c r="E5359">
        <v>0</v>
      </c>
      <c r="F5359">
        <v>0</v>
      </c>
      <c r="G5359">
        <v>44444444</v>
      </c>
      <c r="H5359">
        <v>0</v>
      </c>
      <c r="I5359">
        <v>0</v>
      </c>
      <c r="J5359">
        <v>0</v>
      </c>
      <c r="K5359">
        <v>0</v>
      </c>
      <c r="L5359">
        <v>0</v>
      </c>
      <c r="M5359">
        <v>0</v>
      </c>
    </row>
    <row r="5360" spans="2:13" x14ac:dyDescent="0.2">
      <c r="B5360">
        <v>0</v>
      </c>
      <c r="C5360">
        <v>0</v>
      </c>
      <c r="D5360">
        <v>0</v>
      </c>
      <c r="E5360">
        <v>0</v>
      </c>
      <c r="F5360">
        <v>0</v>
      </c>
      <c r="G5360">
        <v>44444444</v>
      </c>
      <c r="H5360">
        <v>0</v>
      </c>
      <c r="I5360">
        <v>0</v>
      </c>
      <c r="J5360">
        <v>0</v>
      </c>
      <c r="K5360">
        <v>0</v>
      </c>
      <c r="L5360">
        <v>0</v>
      </c>
      <c r="M5360">
        <v>0</v>
      </c>
    </row>
    <row r="5361" spans="2:13" x14ac:dyDescent="0.2">
      <c r="B5361">
        <v>0</v>
      </c>
      <c r="C5361">
        <v>0</v>
      </c>
      <c r="D5361">
        <v>0</v>
      </c>
      <c r="E5361">
        <v>0</v>
      </c>
      <c r="F5361">
        <v>0</v>
      </c>
      <c r="G5361">
        <v>44444444</v>
      </c>
      <c r="H5361">
        <v>0</v>
      </c>
      <c r="I5361">
        <v>0</v>
      </c>
      <c r="J5361">
        <v>0</v>
      </c>
      <c r="K5361">
        <v>0</v>
      </c>
      <c r="L5361">
        <v>0</v>
      </c>
      <c r="M5361">
        <v>0</v>
      </c>
    </row>
    <row r="5362" spans="2:13" x14ac:dyDescent="0.2">
      <c r="B5362">
        <v>0</v>
      </c>
      <c r="C5362">
        <v>0</v>
      </c>
      <c r="D5362">
        <v>0</v>
      </c>
      <c r="E5362">
        <v>0</v>
      </c>
      <c r="F5362">
        <v>0</v>
      </c>
      <c r="G5362">
        <v>44444444</v>
      </c>
      <c r="H5362">
        <v>0</v>
      </c>
      <c r="I5362">
        <v>0</v>
      </c>
      <c r="J5362">
        <v>0</v>
      </c>
      <c r="K5362">
        <v>0</v>
      </c>
      <c r="L5362">
        <v>0</v>
      </c>
      <c r="M5362">
        <v>0</v>
      </c>
    </row>
    <row r="5363" spans="2:13" x14ac:dyDescent="0.2">
      <c r="B5363">
        <v>0</v>
      </c>
      <c r="C5363">
        <v>0</v>
      </c>
      <c r="D5363">
        <v>0</v>
      </c>
      <c r="E5363">
        <v>0</v>
      </c>
      <c r="F5363">
        <v>0</v>
      </c>
      <c r="G5363">
        <v>44444444</v>
      </c>
      <c r="H5363">
        <v>0</v>
      </c>
      <c r="I5363">
        <v>0</v>
      </c>
      <c r="J5363">
        <v>0</v>
      </c>
      <c r="K5363">
        <v>0</v>
      </c>
      <c r="L5363">
        <v>0</v>
      </c>
      <c r="M5363">
        <v>0</v>
      </c>
    </row>
    <row r="5364" spans="2:13" x14ac:dyDescent="0.2">
      <c r="B5364">
        <v>0</v>
      </c>
      <c r="C5364">
        <v>0</v>
      </c>
      <c r="D5364">
        <v>0</v>
      </c>
      <c r="E5364">
        <v>0</v>
      </c>
      <c r="F5364">
        <v>0</v>
      </c>
      <c r="G5364">
        <v>44444444</v>
      </c>
      <c r="H5364">
        <v>0</v>
      </c>
      <c r="I5364">
        <v>0</v>
      </c>
      <c r="J5364">
        <v>0</v>
      </c>
      <c r="K5364">
        <v>0</v>
      </c>
      <c r="L5364">
        <v>0</v>
      </c>
      <c r="M5364">
        <v>0</v>
      </c>
    </row>
    <row r="5365" spans="2:13" x14ac:dyDescent="0.2">
      <c r="B5365">
        <v>0</v>
      </c>
      <c r="C5365">
        <v>0</v>
      </c>
      <c r="D5365">
        <v>0</v>
      </c>
      <c r="E5365">
        <v>0</v>
      </c>
      <c r="F5365">
        <v>0</v>
      </c>
      <c r="G5365">
        <v>44444444</v>
      </c>
      <c r="H5365">
        <v>0</v>
      </c>
      <c r="I5365">
        <v>0</v>
      </c>
      <c r="J5365">
        <v>0</v>
      </c>
      <c r="K5365">
        <v>0</v>
      </c>
      <c r="L5365">
        <v>0</v>
      </c>
      <c r="M5365">
        <v>0</v>
      </c>
    </row>
    <row r="5366" spans="2:13" x14ac:dyDescent="0.2">
      <c r="B5366">
        <v>0</v>
      </c>
      <c r="C5366">
        <v>0</v>
      </c>
      <c r="D5366">
        <v>0</v>
      </c>
      <c r="E5366">
        <v>0</v>
      </c>
      <c r="F5366">
        <v>0</v>
      </c>
      <c r="G5366">
        <v>44444444</v>
      </c>
      <c r="H5366">
        <v>0</v>
      </c>
      <c r="I5366">
        <v>0</v>
      </c>
      <c r="J5366">
        <v>0</v>
      </c>
      <c r="K5366">
        <v>0</v>
      </c>
      <c r="L5366">
        <v>0</v>
      </c>
      <c r="M5366">
        <v>0</v>
      </c>
    </row>
    <row r="5367" spans="2:13" x14ac:dyDescent="0.2">
      <c r="B5367">
        <v>0</v>
      </c>
      <c r="C5367">
        <v>0</v>
      </c>
      <c r="D5367">
        <v>0</v>
      </c>
      <c r="E5367">
        <v>0</v>
      </c>
      <c r="F5367">
        <v>0</v>
      </c>
      <c r="G5367">
        <v>44444444</v>
      </c>
      <c r="H5367">
        <v>0</v>
      </c>
      <c r="I5367">
        <v>0</v>
      </c>
      <c r="J5367">
        <v>0</v>
      </c>
      <c r="K5367">
        <v>0</v>
      </c>
      <c r="L5367">
        <v>0</v>
      </c>
      <c r="M5367">
        <v>0</v>
      </c>
    </row>
    <row r="5368" spans="2:13" x14ac:dyDescent="0.2">
      <c r="B5368">
        <v>0</v>
      </c>
      <c r="C5368">
        <v>0</v>
      </c>
      <c r="D5368">
        <v>0</v>
      </c>
      <c r="E5368">
        <v>0</v>
      </c>
      <c r="F5368">
        <v>0</v>
      </c>
      <c r="G5368">
        <v>44444444</v>
      </c>
      <c r="H5368">
        <v>0</v>
      </c>
      <c r="I5368">
        <v>0</v>
      </c>
      <c r="J5368">
        <v>0</v>
      </c>
      <c r="K5368">
        <v>0</v>
      </c>
      <c r="L5368">
        <v>0</v>
      </c>
      <c r="M5368">
        <v>0</v>
      </c>
    </row>
    <row r="5369" spans="2:13" x14ac:dyDescent="0.2">
      <c r="B5369">
        <v>0</v>
      </c>
      <c r="C5369">
        <v>0</v>
      </c>
      <c r="D5369">
        <v>0</v>
      </c>
      <c r="E5369">
        <v>0</v>
      </c>
      <c r="F5369">
        <v>0</v>
      </c>
      <c r="G5369">
        <v>44444444</v>
      </c>
      <c r="H5369">
        <v>0</v>
      </c>
      <c r="I5369">
        <v>0</v>
      </c>
      <c r="J5369">
        <v>0</v>
      </c>
      <c r="K5369">
        <v>0</v>
      </c>
      <c r="L5369">
        <v>0</v>
      </c>
      <c r="M5369">
        <v>0</v>
      </c>
    </row>
    <row r="5370" spans="2:13" x14ac:dyDescent="0.2">
      <c r="B5370">
        <v>0</v>
      </c>
      <c r="C5370">
        <v>0</v>
      </c>
      <c r="D5370">
        <v>0</v>
      </c>
      <c r="E5370">
        <v>0</v>
      </c>
      <c r="F5370">
        <v>0</v>
      </c>
      <c r="G5370">
        <v>44444444</v>
      </c>
      <c r="H5370">
        <v>0</v>
      </c>
      <c r="I5370">
        <v>0</v>
      </c>
      <c r="J5370">
        <v>0</v>
      </c>
      <c r="K5370">
        <v>0</v>
      </c>
      <c r="L5370">
        <v>0</v>
      </c>
      <c r="M5370">
        <v>0</v>
      </c>
    </row>
    <row r="5371" spans="2:13" x14ac:dyDescent="0.2">
      <c r="B5371">
        <v>0</v>
      </c>
      <c r="C5371">
        <v>0</v>
      </c>
      <c r="D5371">
        <v>0</v>
      </c>
      <c r="E5371">
        <v>0</v>
      </c>
      <c r="F5371">
        <v>0</v>
      </c>
      <c r="G5371">
        <v>44444444</v>
      </c>
      <c r="H5371">
        <v>0</v>
      </c>
      <c r="I5371">
        <v>0</v>
      </c>
      <c r="J5371">
        <v>0</v>
      </c>
      <c r="K5371">
        <v>0</v>
      </c>
      <c r="L5371">
        <v>0</v>
      </c>
      <c r="M5371">
        <v>0</v>
      </c>
    </row>
    <row r="5372" spans="2:13" x14ac:dyDescent="0.2">
      <c r="B5372">
        <v>0</v>
      </c>
      <c r="C5372">
        <v>0</v>
      </c>
      <c r="D5372">
        <v>0</v>
      </c>
      <c r="E5372">
        <v>0</v>
      </c>
      <c r="F5372">
        <v>0</v>
      </c>
      <c r="G5372">
        <v>44444444</v>
      </c>
      <c r="H5372">
        <v>0</v>
      </c>
      <c r="I5372">
        <v>0</v>
      </c>
      <c r="J5372">
        <v>0</v>
      </c>
      <c r="K5372">
        <v>0</v>
      </c>
      <c r="L5372">
        <v>0</v>
      </c>
      <c r="M5372">
        <v>0</v>
      </c>
    </row>
    <row r="5373" spans="2:13" x14ac:dyDescent="0.2">
      <c r="B5373">
        <v>0</v>
      </c>
      <c r="C5373">
        <v>0</v>
      </c>
      <c r="D5373">
        <v>0</v>
      </c>
      <c r="E5373">
        <v>0</v>
      </c>
      <c r="F5373">
        <v>0</v>
      </c>
      <c r="G5373">
        <v>44444444</v>
      </c>
      <c r="H5373">
        <v>0</v>
      </c>
      <c r="I5373">
        <v>0</v>
      </c>
      <c r="J5373">
        <v>0</v>
      </c>
      <c r="K5373">
        <v>0</v>
      </c>
      <c r="L5373">
        <v>0</v>
      </c>
      <c r="M5373">
        <v>0</v>
      </c>
    </row>
    <row r="5374" spans="2:13" x14ac:dyDescent="0.2">
      <c r="B5374">
        <v>0</v>
      </c>
      <c r="C5374">
        <v>0</v>
      </c>
      <c r="D5374">
        <v>0</v>
      </c>
      <c r="E5374">
        <v>0</v>
      </c>
      <c r="F5374">
        <v>0</v>
      </c>
      <c r="G5374">
        <v>44444444</v>
      </c>
      <c r="H5374">
        <v>0</v>
      </c>
      <c r="I5374">
        <v>0</v>
      </c>
      <c r="J5374">
        <v>0</v>
      </c>
      <c r="K5374">
        <v>0</v>
      </c>
      <c r="L5374">
        <v>0</v>
      </c>
      <c r="M5374">
        <v>0</v>
      </c>
    </row>
    <row r="5375" spans="2:13" x14ac:dyDescent="0.2">
      <c r="B5375">
        <v>0</v>
      </c>
      <c r="C5375">
        <v>0</v>
      </c>
      <c r="D5375">
        <v>0</v>
      </c>
      <c r="E5375">
        <v>0</v>
      </c>
      <c r="F5375">
        <v>0</v>
      </c>
      <c r="G5375">
        <v>44444444</v>
      </c>
      <c r="H5375">
        <v>0</v>
      </c>
      <c r="I5375">
        <v>0</v>
      </c>
      <c r="J5375">
        <v>0</v>
      </c>
      <c r="K5375">
        <v>0</v>
      </c>
      <c r="L5375">
        <v>0</v>
      </c>
      <c r="M5375">
        <v>0</v>
      </c>
    </row>
    <row r="5376" spans="2:13" x14ac:dyDescent="0.2">
      <c r="B5376">
        <v>0</v>
      </c>
      <c r="C5376">
        <v>0</v>
      </c>
      <c r="D5376">
        <v>0</v>
      </c>
      <c r="E5376">
        <v>0</v>
      </c>
      <c r="F5376">
        <v>0</v>
      </c>
      <c r="G5376">
        <v>44444444</v>
      </c>
      <c r="H5376">
        <v>0</v>
      </c>
      <c r="I5376">
        <v>0</v>
      </c>
      <c r="J5376">
        <v>0</v>
      </c>
      <c r="K5376">
        <v>0</v>
      </c>
      <c r="L5376">
        <v>0</v>
      </c>
      <c r="M5376">
        <v>0</v>
      </c>
    </row>
    <row r="5377" spans="2:13" x14ac:dyDescent="0.2">
      <c r="B5377">
        <v>0</v>
      </c>
      <c r="C5377">
        <v>0</v>
      </c>
      <c r="D5377">
        <v>0</v>
      </c>
      <c r="E5377">
        <v>0</v>
      </c>
      <c r="F5377">
        <v>0</v>
      </c>
      <c r="G5377">
        <v>44444444</v>
      </c>
      <c r="H5377">
        <v>0</v>
      </c>
      <c r="I5377">
        <v>0</v>
      </c>
      <c r="J5377">
        <v>0</v>
      </c>
      <c r="K5377">
        <v>0</v>
      </c>
      <c r="L5377">
        <v>0</v>
      </c>
      <c r="M5377">
        <v>0</v>
      </c>
    </row>
    <row r="5378" spans="2:13" x14ac:dyDescent="0.2">
      <c r="B5378">
        <v>0</v>
      </c>
      <c r="C5378">
        <v>0</v>
      </c>
      <c r="D5378">
        <v>0</v>
      </c>
      <c r="E5378">
        <v>0</v>
      </c>
      <c r="F5378">
        <v>0</v>
      </c>
      <c r="G5378">
        <v>44444444</v>
      </c>
      <c r="H5378">
        <v>0</v>
      </c>
      <c r="I5378">
        <v>0</v>
      </c>
      <c r="J5378">
        <v>0</v>
      </c>
      <c r="K5378">
        <v>0</v>
      </c>
      <c r="L5378">
        <v>0</v>
      </c>
      <c r="M5378">
        <v>0</v>
      </c>
    </row>
    <row r="5379" spans="2:13" x14ac:dyDescent="0.2">
      <c r="B5379">
        <v>0</v>
      </c>
      <c r="C5379">
        <v>0</v>
      </c>
      <c r="D5379">
        <v>0</v>
      </c>
      <c r="E5379">
        <v>0</v>
      </c>
      <c r="F5379">
        <v>0</v>
      </c>
      <c r="G5379">
        <v>44444444</v>
      </c>
      <c r="H5379">
        <v>0</v>
      </c>
      <c r="I5379">
        <v>0</v>
      </c>
      <c r="J5379">
        <v>0</v>
      </c>
      <c r="K5379">
        <v>0</v>
      </c>
      <c r="L5379">
        <v>0</v>
      </c>
      <c r="M5379">
        <v>0</v>
      </c>
    </row>
    <row r="5380" spans="2:13" x14ac:dyDescent="0.2">
      <c r="B5380">
        <v>0</v>
      </c>
      <c r="C5380">
        <v>0</v>
      </c>
      <c r="D5380">
        <v>0</v>
      </c>
      <c r="E5380">
        <v>0</v>
      </c>
      <c r="F5380">
        <v>0</v>
      </c>
      <c r="G5380">
        <v>44444444</v>
      </c>
      <c r="H5380">
        <v>0</v>
      </c>
      <c r="I5380">
        <v>0</v>
      </c>
      <c r="J5380">
        <v>0</v>
      </c>
      <c r="K5380">
        <v>0</v>
      </c>
      <c r="L5380">
        <v>0</v>
      </c>
      <c r="M5380">
        <v>0</v>
      </c>
    </row>
    <row r="5381" spans="2:13" x14ac:dyDescent="0.2">
      <c r="B5381">
        <v>0</v>
      </c>
      <c r="C5381">
        <v>0</v>
      </c>
      <c r="D5381">
        <v>0</v>
      </c>
      <c r="E5381">
        <v>0</v>
      </c>
      <c r="F5381">
        <v>0</v>
      </c>
      <c r="G5381">
        <v>44444444</v>
      </c>
      <c r="H5381">
        <v>0</v>
      </c>
      <c r="I5381">
        <v>0</v>
      </c>
      <c r="J5381">
        <v>0</v>
      </c>
      <c r="K5381">
        <v>0</v>
      </c>
      <c r="L5381">
        <v>0</v>
      </c>
      <c r="M5381">
        <v>0</v>
      </c>
    </row>
    <row r="5382" spans="2:13" x14ac:dyDescent="0.2">
      <c r="B5382">
        <v>0</v>
      </c>
      <c r="C5382">
        <v>0</v>
      </c>
      <c r="D5382">
        <v>0</v>
      </c>
      <c r="E5382">
        <v>0</v>
      </c>
      <c r="F5382">
        <v>0</v>
      </c>
      <c r="G5382">
        <v>44444444</v>
      </c>
      <c r="H5382">
        <v>0</v>
      </c>
      <c r="I5382">
        <v>0</v>
      </c>
      <c r="J5382">
        <v>0</v>
      </c>
      <c r="K5382">
        <v>0</v>
      </c>
      <c r="L5382">
        <v>0</v>
      </c>
      <c r="M5382">
        <v>0</v>
      </c>
    </row>
    <row r="5383" spans="2:13" x14ac:dyDescent="0.2">
      <c r="B5383">
        <v>0</v>
      </c>
      <c r="C5383">
        <v>0</v>
      </c>
      <c r="D5383">
        <v>0</v>
      </c>
      <c r="E5383">
        <v>0</v>
      </c>
      <c r="F5383">
        <v>0</v>
      </c>
      <c r="G5383">
        <v>44444444</v>
      </c>
      <c r="H5383">
        <v>0</v>
      </c>
      <c r="I5383">
        <v>0</v>
      </c>
      <c r="J5383">
        <v>0</v>
      </c>
      <c r="K5383">
        <v>0</v>
      </c>
      <c r="L5383">
        <v>0</v>
      </c>
      <c r="M5383">
        <v>0</v>
      </c>
    </row>
    <row r="5384" spans="2:13" x14ac:dyDescent="0.2">
      <c r="B5384">
        <v>0</v>
      </c>
      <c r="C5384">
        <v>0</v>
      </c>
      <c r="D5384">
        <v>0</v>
      </c>
      <c r="E5384">
        <v>0</v>
      </c>
      <c r="F5384">
        <v>0</v>
      </c>
      <c r="G5384">
        <v>44444444</v>
      </c>
      <c r="H5384">
        <v>0</v>
      </c>
      <c r="I5384">
        <v>0</v>
      </c>
      <c r="J5384">
        <v>0</v>
      </c>
      <c r="K5384">
        <v>0</v>
      </c>
      <c r="L5384">
        <v>0</v>
      </c>
      <c r="M5384">
        <v>0</v>
      </c>
    </row>
    <row r="5385" spans="2:13" x14ac:dyDescent="0.2">
      <c r="B5385">
        <v>0</v>
      </c>
      <c r="C5385">
        <v>0</v>
      </c>
      <c r="D5385">
        <v>0</v>
      </c>
      <c r="E5385">
        <v>0</v>
      </c>
      <c r="F5385">
        <v>0</v>
      </c>
      <c r="G5385">
        <v>44444444</v>
      </c>
      <c r="H5385">
        <v>0</v>
      </c>
      <c r="I5385">
        <v>0</v>
      </c>
      <c r="J5385">
        <v>0</v>
      </c>
      <c r="K5385">
        <v>0</v>
      </c>
      <c r="L5385">
        <v>0</v>
      </c>
      <c r="M5385">
        <v>0</v>
      </c>
    </row>
    <row r="5386" spans="2:13" x14ac:dyDescent="0.2">
      <c r="B5386">
        <v>0</v>
      </c>
      <c r="C5386">
        <v>0</v>
      </c>
      <c r="D5386">
        <v>0</v>
      </c>
      <c r="E5386">
        <v>0</v>
      </c>
      <c r="F5386">
        <v>0</v>
      </c>
      <c r="G5386">
        <v>44444444</v>
      </c>
      <c r="H5386">
        <v>0</v>
      </c>
      <c r="I5386">
        <v>0</v>
      </c>
      <c r="J5386">
        <v>0</v>
      </c>
      <c r="K5386">
        <v>0</v>
      </c>
      <c r="L5386">
        <v>0</v>
      </c>
      <c r="M5386">
        <v>0</v>
      </c>
    </row>
    <row r="5387" spans="2:13" x14ac:dyDescent="0.2">
      <c r="B5387">
        <v>0</v>
      </c>
      <c r="C5387">
        <v>0</v>
      </c>
      <c r="D5387">
        <v>0</v>
      </c>
      <c r="E5387">
        <v>0</v>
      </c>
      <c r="F5387">
        <v>0</v>
      </c>
      <c r="G5387">
        <v>44444444</v>
      </c>
      <c r="H5387">
        <v>0</v>
      </c>
      <c r="I5387">
        <v>0</v>
      </c>
      <c r="J5387">
        <v>0</v>
      </c>
      <c r="K5387">
        <v>0</v>
      </c>
      <c r="L5387">
        <v>0</v>
      </c>
      <c r="M5387">
        <v>0</v>
      </c>
    </row>
    <row r="5388" spans="2:13" x14ac:dyDescent="0.2">
      <c r="B5388">
        <v>0</v>
      </c>
      <c r="C5388">
        <v>0</v>
      </c>
      <c r="D5388">
        <v>0</v>
      </c>
      <c r="E5388">
        <v>0</v>
      </c>
      <c r="F5388">
        <v>0</v>
      </c>
      <c r="G5388">
        <v>44444444</v>
      </c>
      <c r="H5388">
        <v>0</v>
      </c>
      <c r="I5388">
        <v>0</v>
      </c>
      <c r="J5388">
        <v>0</v>
      </c>
      <c r="K5388">
        <v>0</v>
      </c>
      <c r="L5388">
        <v>0</v>
      </c>
      <c r="M5388">
        <v>0</v>
      </c>
    </row>
    <row r="5389" spans="2:13" x14ac:dyDescent="0.2">
      <c r="B5389">
        <v>0</v>
      </c>
      <c r="C5389">
        <v>0</v>
      </c>
      <c r="D5389">
        <v>0</v>
      </c>
      <c r="E5389">
        <v>0</v>
      </c>
      <c r="F5389">
        <v>0</v>
      </c>
      <c r="G5389">
        <v>44444444</v>
      </c>
      <c r="H5389">
        <v>0</v>
      </c>
      <c r="I5389">
        <v>0</v>
      </c>
      <c r="J5389">
        <v>0</v>
      </c>
      <c r="K5389">
        <v>0</v>
      </c>
      <c r="L5389">
        <v>0</v>
      </c>
      <c r="M5389">
        <v>0</v>
      </c>
    </row>
    <row r="5390" spans="2:13" x14ac:dyDescent="0.2">
      <c r="B5390">
        <v>0</v>
      </c>
      <c r="C5390">
        <v>0</v>
      </c>
      <c r="D5390">
        <v>0</v>
      </c>
      <c r="E5390">
        <v>0</v>
      </c>
      <c r="F5390">
        <v>0</v>
      </c>
      <c r="G5390">
        <v>44444444</v>
      </c>
      <c r="H5390">
        <v>0</v>
      </c>
      <c r="I5390">
        <v>0</v>
      </c>
      <c r="J5390">
        <v>0</v>
      </c>
      <c r="K5390">
        <v>0</v>
      </c>
      <c r="L5390">
        <v>0</v>
      </c>
      <c r="M5390">
        <v>0</v>
      </c>
    </row>
    <row r="5391" spans="2:13" x14ac:dyDescent="0.2">
      <c r="B5391">
        <v>0</v>
      </c>
      <c r="C5391">
        <v>0</v>
      </c>
      <c r="D5391">
        <v>0</v>
      </c>
      <c r="E5391">
        <v>0</v>
      </c>
      <c r="F5391">
        <v>0</v>
      </c>
      <c r="G5391">
        <v>44444444</v>
      </c>
      <c r="H5391">
        <v>0</v>
      </c>
      <c r="I5391">
        <v>0</v>
      </c>
      <c r="J5391">
        <v>0</v>
      </c>
      <c r="K5391">
        <v>0</v>
      </c>
      <c r="L5391">
        <v>0</v>
      </c>
      <c r="M5391">
        <v>0</v>
      </c>
    </row>
    <row r="5392" spans="2:13" x14ac:dyDescent="0.2">
      <c r="B5392">
        <v>0</v>
      </c>
      <c r="C5392">
        <v>0</v>
      </c>
      <c r="D5392">
        <v>0</v>
      </c>
      <c r="E5392">
        <v>0</v>
      </c>
      <c r="F5392">
        <v>0</v>
      </c>
      <c r="G5392">
        <v>44444444</v>
      </c>
      <c r="H5392">
        <v>0</v>
      </c>
      <c r="I5392">
        <v>0</v>
      </c>
      <c r="J5392">
        <v>0</v>
      </c>
      <c r="K5392">
        <v>0</v>
      </c>
      <c r="L5392">
        <v>0</v>
      </c>
      <c r="M5392">
        <v>0</v>
      </c>
    </row>
    <row r="5393" spans="2:13" x14ac:dyDescent="0.2">
      <c r="B5393">
        <v>0</v>
      </c>
      <c r="C5393">
        <v>0</v>
      </c>
      <c r="D5393">
        <v>0</v>
      </c>
      <c r="E5393">
        <v>0</v>
      </c>
      <c r="F5393">
        <v>0</v>
      </c>
      <c r="G5393">
        <v>44444444</v>
      </c>
      <c r="H5393">
        <v>0</v>
      </c>
      <c r="I5393">
        <v>0</v>
      </c>
      <c r="J5393">
        <v>0</v>
      </c>
      <c r="K5393">
        <v>0</v>
      </c>
      <c r="L5393">
        <v>0</v>
      </c>
      <c r="M5393">
        <v>0</v>
      </c>
    </row>
    <row r="5394" spans="2:13" x14ac:dyDescent="0.2">
      <c r="B5394">
        <v>0</v>
      </c>
      <c r="C5394">
        <v>0</v>
      </c>
      <c r="D5394">
        <v>0</v>
      </c>
      <c r="E5394">
        <v>0</v>
      </c>
      <c r="F5394">
        <v>0</v>
      </c>
      <c r="G5394">
        <v>44444444</v>
      </c>
      <c r="H5394">
        <v>0</v>
      </c>
      <c r="I5394">
        <v>0</v>
      </c>
      <c r="J5394">
        <v>0</v>
      </c>
      <c r="K5394">
        <v>0</v>
      </c>
      <c r="L5394">
        <v>0</v>
      </c>
      <c r="M5394">
        <v>0</v>
      </c>
    </row>
    <row r="5395" spans="2:13" x14ac:dyDescent="0.2">
      <c r="B5395">
        <v>0</v>
      </c>
      <c r="C5395">
        <v>0</v>
      </c>
      <c r="D5395">
        <v>0</v>
      </c>
      <c r="E5395">
        <v>0</v>
      </c>
      <c r="F5395">
        <v>0</v>
      </c>
      <c r="G5395">
        <v>44444444</v>
      </c>
      <c r="H5395">
        <v>0</v>
      </c>
      <c r="I5395">
        <v>0</v>
      </c>
      <c r="J5395">
        <v>0</v>
      </c>
      <c r="K5395">
        <v>0</v>
      </c>
      <c r="L5395">
        <v>0</v>
      </c>
      <c r="M5395">
        <v>0</v>
      </c>
    </row>
    <row r="5396" spans="2:13" x14ac:dyDescent="0.2">
      <c r="B5396">
        <v>0</v>
      </c>
      <c r="C5396">
        <v>0</v>
      </c>
      <c r="D5396">
        <v>0</v>
      </c>
      <c r="E5396">
        <v>0</v>
      </c>
      <c r="F5396">
        <v>0</v>
      </c>
      <c r="G5396">
        <v>44444444</v>
      </c>
      <c r="H5396">
        <v>0</v>
      </c>
      <c r="I5396">
        <v>0</v>
      </c>
      <c r="J5396">
        <v>0</v>
      </c>
      <c r="K5396">
        <v>0</v>
      </c>
      <c r="L5396">
        <v>0</v>
      </c>
      <c r="M5396">
        <v>0</v>
      </c>
    </row>
    <row r="5397" spans="2:13" x14ac:dyDescent="0.2">
      <c r="B5397">
        <v>0</v>
      </c>
      <c r="C5397">
        <v>0</v>
      </c>
      <c r="D5397">
        <v>0</v>
      </c>
      <c r="E5397">
        <v>0</v>
      </c>
      <c r="F5397">
        <v>0</v>
      </c>
      <c r="G5397">
        <v>44444444</v>
      </c>
      <c r="H5397">
        <v>0</v>
      </c>
      <c r="I5397">
        <v>0</v>
      </c>
      <c r="J5397">
        <v>0</v>
      </c>
      <c r="K5397">
        <v>0</v>
      </c>
      <c r="L5397">
        <v>0</v>
      </c>
      <c r="M5397">
        <v>0</v>
      </c>
    </row>
    <row r="5398" spans="2:13" x14ac:dyDescent="0.2">
      <c r="B5398">
        <v>0</v>
      </c>
      <c r="C5398">
        <v>0</v>
      </c>
      <c r="D5398">
        <v>0</v>
      </c>
      <c r="E5398">
        <v>0</v>
      </c>
      <c r="F5398">
        <v>0</v>
      </c>
      <c r="G5398">
        <v>44444444</v>
      </c>
      <c r="H5398">
        <v>0</v>
      </c>
      <c r="I5398">
        <v>0</v>
      </c>
      <c r="J5398">
        <v>0</v>
      </c>
      <c r="K5398">
        <v>0</v>
      </c>
      <c r="L5398">
        <v>0</v>
      </c>
      <c r="M5398">
        <v>0</v>
      </c>
    </row>
    <row r="5399" spans="2:13" x14ac:dyDescent="0.2">
      <c r="B5399">
        <v>0</v>
      </c>
      <c r="C5399">
        <v>0</v>
      </c>
      <c r="D5399">
        <v>0</v>
      </c>
      <c r="E5399">
        <v>0</v>
      </c>
      <c r="F5399">
        <v>0</v>
      </c>
      <c r="G5399">
        <v>44444444</v>
      </c>
      <c r="H5399">
        <v>0</v>
      </c>
      <c r="I5399">
        <v>0</v>
      </c>
      <c r="J5399">
        <v>0</v>
      </c>
      <c r="K5399">
        <v>0</v>
      </c>
      <c r="L5399">
        <v>0</v>
      </c>
      <c r="M5399">
        <v>0</v>
      </c>
    </row>
    <row r="5400" spans="2:13" x14ac:dyDescent="0.2">
      <c r="B5400">
        <v>0</v>
      </c>
      <c r="C5400">
        <v>0</v>
      </c>
      <c r="D5400">
        <v>0</v>
      </c>
      <c r="E5400">
        <v>0</v>
      </c>
      <c r="F5400">
        <v>0</v>
      </c>
      <c r="G5400">
        <v>44444444</v>
      </c>
      <c r="H5400">
        <v>0</v>
      </c>
      <c r="I5400">
        <v>0</v>
      </c>
      <c r="J5400">
        <v>0</v>
      </c>
      <c r="K5400">
        <v>0</v>
      </c>
      <c r="L5400">
        <v>0</v>
      </c>
      <c r="M5400">
        <v>0</v>
      </c>
    </row>
    <row r="5401" spans="2:13" x14ac:dyDescent="0.2">
      <c r="B5401">
        <v>0</v>
      </c>
      <c r="C5401">
        <v>0</v>
      </c>
      <c r="D5401">
        <v>0</v>
      </c>
      <c r="E5401">
        <v>0</v>
      </c>
      <c r="F5401">
        <v>0</v>
      </c>
      <c r="G5401">
        <v>44444444</v>
      </c>
      <c r="H5401">
        <v>0</v>
      </c>
      <c r="I5401">
        <v>0</v>
      </c>
      <c r="J5401">
        <v>0</v>
      </c>
      <c r="K5401">
        <v>0</v>
      </c>
      <c r="L5401">
        <v>0</v>
      </c>
      <c r="M5401">
        <v>0</v>
      </c>
    </row>
    <row r="5402" spans="2:13" x14ac:dyDescent="0.2">
      <c r="B5402">
        <v>0</v>
      </c>
      <c r="C5402">
        <v>0</v>
      </c>
      <c r="D5402">
        <v>0</v>
      </c>
      <c r="E5402">
        <v>0</v>
      </c>
      <c r="F5402">
        <v>0</v>
      </c>
      <c r="G5402">
        <v>44444444</v>
      </c>
      <c r="H5402">
        <v>0</v>
      </c>
      <c r="I5402">
        <v>0</v>
      </c>
      <c r="J5402">
        <v>0</v>
      </c>
      <c r="K5402">
        <v>0</v>
      </c>
      <c r="L5402">
        <v>0</v>
      </c>
      <c r="M5402">
        <v>0</v>
      </c>
    </row>
    <row r="5403" spans="2:13" x14ac:dyDescent="0.2">
      <c r="B5403">
        <v>0</v>
      </c>
      <c r="C5403">
        <v>0</v>
      </c>
      <c r="D5403">
        <v>0</v>
      </c>
      <c r="E5403">
        <v>0</v>
      </c>
      <c r="F5403">
        <v>0</v>
      </c>
      <c r="G5403">
        <v>44444444</v>
      </c>
      <c r="H5403">
        <v>0</v>
      </c>
      <c r="I5403">
        <v>0</v>
      </c>
      <c r="J5403">
        <v>0</v>
      </c>
      <c r="K5403">
        <v>0</v>
      </c>
      <c r="L5403">
        <v>0</v>
      </c>
      <c r="M5403">
        <v>0</v>
      </c>
    </row>
    <row r="5404" spans="2:13" x14ac:dyDescent="0.2">
      <c r="B5404">
        <v>0</v>
      </c>
      <c r="C5404">
        <v>0</v>
      </c>
      <c r="D5404">
        <v>0</v>
      </c>
      <c r="E5404">
        <v>0</v>
      </c>
      <c r="F5404">
        <v>0</v>
      </c>
      <c r="G5404">
        <v>44444444</v>
      </c>
      <c r="H5404">
        <v>0</v>
      </c>
      <c r="I5404">
        <v>0</v>
      </c>
      <c r="J5404">
        <v>0</v>
      </c>
      <c r="K5404">
        <v>0</v>
      </c>
      <c r="L5404">
        <v>0</v>
      </c>
      <c r="M5404">
        <v>0</v>
      </c>
    </row>
    <row r="5405" spans="2:13" x14ac:dyDescent="0.2">
      <c r="B5405">
        <v>0</v>
      </c>
      <c r="C5405">
        <v>0</v>
      </c>
      <c r="D5405">
        <v>0</v>
      </c>
      <c r="E5405">
        <v>0</v>
      </c>
      <c r="F5405">
        <v>0</v>
      </c>
      <c r="G5405">
        <v>44444444</v>
      </c>
      <c r="H5405">
        <v>0</v>
      </c>
      <c r="I5405">
        <v>0</v>
      </c>
      <c r="J5405">
        <v>0</v>
      </c>
      <c r="K5405">
        <v>0</v>
      </c>
      <c r="L5405">
        <v>0</v>
      </c>
      <c r="M5405">
        <v>0</v>
      </c>
    </row>
    <row r="5406" spans="2:13" x14ac:dyDescent="0.2">
      <c r="B5406">
        <v>0</v>
      </c>
      <c r="C5406">
        <v>0</v>
      </c>
      <c r="D5406">
        <v>0</v>
      </c>
      <c r="E5406">
        <v>0</v>
      </c>
      <c r="F5406">
        <v>0</v>
      </c>
      <c r="G5406">
        <v>44444444</v>
      </c>
      <c r="H5406">
        <v>0</v>
      </c>
      <c r="I5406">
        <v>0</v>
      </c>
      <c r="J5406">
        <v>0</v>
      </c>
      <c r="K5406">
        <v>0</v>
      </c>
      <c r="L5406">
        <v>0</v>
      </c>
      <c r="M5406">
        <v>0</v>
      </c>
    </row>
    <row r="5407" spans="2:13" x14ac:dyDescent="0.2">
      <c r="B5407">
        <v>0</v>
      </c>
      <c r="C5407">
        <v>0</v>
      </c>
      <c r="D5407">
        <v>0</v>
      </c>
      <c r="E5407">
        <v>0</v>
      </c>
      <c r="F5407">
        <v>0</v>
      </c>
      <c r="G5407">
        <v>44444444</v>
      </c>
      <c r="H5407">
        <v>0</v>
      </c>
      <c r="I5407">
        <v>0</v>
      </c>
      <c r="J5407">
        <v>0</v>
      </c>
      <c r="K5407">
        <v>0</v>
      </c>
      <c r="L5407">
        <v>0</v>
      </c>
      <c r="M5407">
        <v>0</v>
      </c>
    </row>
    <row r="5408" spans="2:13" x14ac:dyDescent="0.2">
      <c r="B5408">
        <v>0</v>
      </c>
      <c r="C5408">
        <v>0</v>
      </c>
      <c r="D5408">
        <v>0</v>
      </c>
      <c r="E5408">
        <v>0</v>
      </c>
      <c r="F5408">
        <v>0</v>
      </c>
      <c r="G5408">
        <v>44444444</v>
      </c>
      <c r="H5408">
        <v>0</v>
      </c>
      <c r="I5408">
        <v>0</v>
      </c>
      <c r="J5408">
        <v>0</v>
      </c>
      <c r="K5408">
        <v>0</v>
      </c>
      <c r="L5408">
        <v>0</v>
      </c>
      <c r="M5408">
        <v>0</v>
      </c>
    </row>
    <row r="5409" spans="2:13" x14ac:dyDescent="0.2">
      <c r="B5409">
        <v>0</v>
      </c>
      <c r="C5409">
        <v>0</v>
      </c>
      <c r="D5409">
        <v>0</v>
      </c>
      <c r="E5409">
        <v>0</v>
      </c>
      <c r="F5409">
        <v>0</v>
      </c>
      <c r="G5409">
        <v>44444444</v>
      </c>
      <c r="H5409">
        <v>0</v>
      </c>
      <c r="I5409">
        <v>0</v>
      </c>
      <c r="J5409">
        <v>0</v>
      </c>
      <c r="K5409">
        <v>0</v>
      </c>
      <c r="L5409">
        <v>0</v>
      </c>
      <c r="M5409">
        <v>0</v>
      </c>
    </row>
    <row r="5410" spans="2:13" x14ac:dyDescent="0.2">
      <c r="B5410">
        <v>0</v>
      </c>
      <c r="C5410">
        <v>0</v>
      </c>
      <c r="D5410">
        <v>0</v>
      </c>
      <c r="E5410">
        <v>0</v>
      </c>
      <c r="F5410">
        <v>0</v>
      </c>
      <c r="G5410">
        <v>44444444</v>
      </c>
      <c r="H5410">
        <v>0</v>
      </c>
      <c r="I5410">
        <v>0</v>
      </c>
      <c r="J5410">
        <v>0</v>
      </c>
      <c r="K5410">
        <v>0</v>
      </c>
      <c r="L5410">
        <v>0</v>
      </c>
      <c r="M5410">
        <v>0</v>
      </c>
    </row>
    <row r="5411" spans="2:13" x14ac:dyDescent="0.2">
      <c r="B5411">
        <v>0</v>
      </c>
      <c r="C5411">
        <v>0</v>
      </c>
      <c r="D5411">
        <v>0</v>
      </c>
      <c r="E5411">
        <v>0</v>
      </c>
      <c r="F5411">
        <v>0</v>
      </c>
      <c r="G5411">
        <v>44444444</v>
      </c>
      <c r="H5411">
        <v>0</v>
      </c>
      <c r="I5411">
        <v>0</v>
      </c>
      <c r="J5411">
        <v>0</v>
      </c>
      <c r="K5411">
        <v>0</v>
      </c>
      <c r="L5411">
        <v>0</v>
      </c>
      <c r="M5411">
        <v>0</v>
      </c>
    </row>
    <row r="5412" spans="2:13" x14ac:dyDescent="0.2">
      <c r="B5412">
        <v>0</v>
      </c>
      <c r="C5412">
        <v>0</v>
      </c>
      <c r="D5412">
        <v>0</v>
      </c>
      <c r="E5412">
        <v>0</v>
      </c>
      <c r="F5412">
        <v>0</v>
      </c>
      <c r="G5412">
        <v>44444444</v>
      </c>
      <c r="H5412">
        <v>0</v>
      </c>
      <c r="I5412">
        <v>0</v>
      </c>
      <c r="J5412">
        <v>0</v>
      </c>
      <c r="K5412">
        <v>0</v>
      </c>
      <c r="L5412">
        <v>0</v>
      </c>
      <c r="M5412">
        <v>0</v>
      </c>
    </row>
    <row r="5413" spans="2:13" x14ac:dyDescent="0.2">
      <c r="B5413">
        <v>0</v>
      </c>
      <c r="C5413">
        <v>0</v>
      </c>
      <c r="D5413">
        <v>0</v>
      </c>
      <c r="E5413">
        <v>0</v>
      </c>
      <c r="F5413">
        <v>0</v>
      </c>
      <c r="G5413">
        <v>44444444</v>
      </c>
      <c r="H5413">
        <v>0</v>
      </c>
      <c r="I5413">
        <v>0</v>
      </c>
      <c r="J5413">
        <v>0</v>
      </c>
      <c r="K5413">
        <v>0</v>
      </c>
      <c r="L5413">
        <v>0</v>
      </c>
      <c r="M5413">
        <v>0</v>
      </c>
    </row>
    <row r="5414" spans="2:13" x14ac:dyDescent="0.2">
      <c r="B5414">
        <v>0</v>
      </c>
      <c r="C5414">
        <v>0</v>
      </c>
      <c r="D5414">
        <v>0</v>
      </c>
      <c r="E5414">
        <v>0</v>
      </c>
      <c r="F5414">
        <v>0</v>
      </c>
      <c r="G5414">
        <v>44444444</v>
      </c>
      <c r="H5414">
        <v>0</v>
      </c>
      <c r="I5414">
        <v>0</v>
      </c>
      <c r="J5414">
        <v>0</v>
      </c>
      <c r="K5414">
        <v>0</v>
      </c>
      <c r="L5414">
        <v>0</v>
      </c>
      <c r="M5414">
        <v>0</v>
      </c>
    </row>
    <row r="5415" spans="2:13" x14ac:dyDescent="0.2">
      <c r="B5415">
        <v>0</v>
      </c>
      <c r="C5415">
        <v>0</v>
      </c>
      <c r="D5415">
        <v>0</v>
      </c>
      <c r="E5415">
        <v>0</v>
      </c>
      <c r="F5415">
        <v>0</v>
      </c>
      <c r="G5415">
        <v>44444444</v>
      </c>
      <c r="H5415">
        <v>0</v>
      </c>
      <c r="I5415">
        <v>0</v>
      </c>
      <c r="J5415">
        <v>0</v>
      </c>
      <c r="K5415">
        <v>0</v>
      </c>
      <c r="L5415">
        <v>0</v>
      </c>
      <c r="M5415">
        <v>0</v>
      </c>
    </row>
    <row r="5416" spans="2:13" x14ac:dyDescent="0.2">
      <c r="B5416">
        <v>0</v>
      </c>
      <c r="C5416">
        <v>0</v>
      </c>
      <c r="D5416">
        <v>0</v>
      </c>
      <c r="E5416">
        <v>0</v>
      </c>
      <c r="F5416">
        <v>0</v>
      </c>
      <c r="G5416">
        <v>44444444</v>
      </c>
      <c r="H5416">
        <v>0</v>
      </c>
      <c r="I5416">
        <v>0</v>
      </c>
      <c r="J5416">
        <v>0</v>
      </c>
      <c r="K5416">
        <v>0</v>
      </c>
      <c r="L5416">
        <v>0</v>
      </c>
      <c r="M5416">
        <v>0</v>
      </c>
    </row>
    <row r="5417" spans="2:13" x14ac:dyDescent="0.2">
      <c r="B5417">
        <v>0</v>
      </c>
      <c r="C5417">
        <v>0</v>
      </c>
      <c r="D5417">
        <v>0</v>
      </c>
      <c r="E5417">
        <v>0</v>
      </c>
      <c r="F5417">
        <v>0</v>
      </c>
      <c r="G5417">
        <v>44444444</v>
      </c>
      <c r="H5417">
        <v>0</v>
      </c>
      <c r="I5417">
        <v>0</v>
      </c>
      <c r="J5417">
        <v>0</v>
      </c>
      <c r="K5417">
        <v>0</v>
      </c>
      <c r="L5417">
        <v>0</v>
      </c>
      <c r="M5417">
        <v>0</v>
      </c>
    </row>
    <row r="5418" spans="2:13" x14ac:dyDescent="0.2">
      <c r="B5418">
        <v>0</v>
      </c>
      <c r="C5418">
        <v>0</v>
      </c>
      <c r="D5418">
        <v>0</v>
      </c>
      <c r="E5418">
        <v>0</v>
      </c>
      <c r="F5418">
        <v>0</v>
      </c>
      <c r="G5418">
        <v>44444444</v>
      </c>
      <c r="H5418">
        <v>0</v>
      </c>
      <c r="I5418">
        <v>0</v>
      </c>
      <c r="J5418">
        <v>0</v>
      </c>
      <c r="K5418">
        <v>0</v>
      </c>
      <c r="L5418">
        <v>0</v>
      </c>
      <c r="M5418">
        <v>0</v>
      </c>
    </row>
    <row r="5419" spans="2:13" x14ac:dyDescent="0.2">
      <c r="B5419">
        <v>0</v>
      </c>
      <c r="C5419">
        <v>0</v>
      </c>
      <c r="D5419">
        <v>0</v>
      </c>
      <c r="E5419">
        <v>0</v>
      </c>
      <c r="F5419">
        <v>0</v>
      </c>
      <c r="G5419">
        <v>44444444</v>
      </c>
      <c r="H5419">
        <v>0</v>
      </c>
      <c r="I5419">
        <v>0</v>
      </c>
      <c r="J5419">
        <v>0</v>
      </c>
      <c r="K5419">
        <v>0</v>
      </c>
      <c r="L5419">
        <v>0</v>
      </c>
      <c r="M5419">
        <v>0</v>
      </c>
    </row>
    <row r="5420" spans="2:13" x14ac:dyDescent="0.2">
      <c r="B5420">
        <v>0</v>
      </c>
      <c r="C5420">
        <v>0</v>
      </c>
      <c r="D5420">
        <v>0</v>
      </c>
      <c r="E5420">
        <v>0</v>
      </c>
      <c r="F5420">
        <v>0</v>
      </c>
      <c r="G5420">
        <v>44444444</v>
      </c>
      <c r="H5420">
        <v>0</v>
      </c>
      <c r="I5420">
        <v>0</v>
      </c>
      <c r="J5420">
        <v>0</v>
      </c>
      <c r="K5420">
        <v>0</v>
      </c>
      <c r="L5420">
        <v>0</v>
      </c>
      <c r="M5420">
        <v>0</v>
      </c>
    </row>
    <row r="5421" spans="2:13" x14ac:dyDescent="0.2">
      <c r="B5421">
        <v>0</v>
      </c>
      <c r="C5421">
        <v>0</v>
      </c>
      <c r="D5421">
        <v>0</v>
      </c>
      <c r="E5421">
        <v>0</v>
      </c>
      <c r="F5421">
        <v>0</v>
      </c>
      <c r="G5421">
        <v>44444444</v>
      </c>
      <c r="H5421">
        <v>0</v>
      </c>
      <c r="I5421">
        <v>0</v>
      </c>
      <c r="J5421">
        <v>0</v>
      </c>
      <c r="K5421">
        <v>0</v>
      </c>
      <c r="L5421">
        <v>0</v>
      </c>
      <c r="M5421">
        <v>0</v>
      </c>
    </row>
    <row r="5422" spans="2:13" x14ac:dyDescent="0.2">
      <c r="B5422">
        <v>0</v>
      </c>
      <c r="C5422">
        <v>0</v>
      </c>
      <c r="D5422">
        <v>0</v>
      </c>
      <c r="E5422">
        <v>0</v>
      </c>
      <c r="F5422">
        <v>0</v>
      </c>
      <c r="G5422">
        <v>44444444</v>
      </c>
      <c r="H5422">
        <v>0</v>
      </c>
      <c r="I5422">
        <v>0</v>
      </c>
      <c r="J5422">
        <v>0</v>
      </c>
      <c r="K5422">
        <v>0</v>
      </c>
      <c r="L5422">
        <v>0</v>
      </c>
      <c r="M5422">
        <v>0</v>
      </c>
    </row>
    <row r="5423" spans="2:13" x14ac:dyDescent="0.2">
      <c r="B5423">
        <v>0</v>
      </c>
      <c r="C5423">
        <v>0</v>
      </c>
      <c r="D5423">
        <v>0</v>
      </c>
      <c r="E5423">
        <v>0</v>
      </c>
      <c r="F5423">
        <v>0</v>
      </c>
      <c r="G5423">
        <v>44444444</v>
      </c>
      <c r="H5423">
        <v>0</v>
      </c>
      <c r="I5423">
        <v>0</v>
      </c>
      <c r="J5423">
        <v>0</v>
      </c>
      <c r="K5423">
        <v>0</v>
      </c>
      <c r="L5423">
        <v>0</v>
      </c>
      <c r="M5423">
        <v>0</v>
      </c>
    </row>
    <row r="5424" spans="2:13" x14ac:dyDescent="0.2">
      <c r="B5424">
        <v>0</v>
      </c>
      <c r="C5424">
        <v>0</v>
      </c>
      <c r="D5424">
        <v>0</v>
      </c>
      <c r="E5424">
        <v>0</v>
      </c>
      <c r="F5424">
        <v>0</v>
      </c>
      <c r="G5424">
        <v>44444444</v>
      </c>
      <c r="H5424">
        <v>0</v>
      </c>
      <c r="I5424">
        <v>0</v>
      </c>
      <c r="J5424">
        <v>0</v>
      </c>
      <c r="K5424">
        <v>0</v>
      </c>
      <c r="L5424">
        <v>0</v>
      </c>
      <c r="M5424">
        <v>0</v>
      </c>
    </row>
    <row r="5425" spans="2:13" x14ac:dyDescent="0.2">
      <c r="B5425">
        <v>0</v>
      </c>
      <c r="C5425">
        <v>0</v>
      </c>
      <c r="D5425">
        <v>0</v>
      </c>
      <c r="E5425">
        <v>0</v>
      </c>
      <c r="F5425">
        <v>0</v>
      </c>
      <c r="G5425">
        <v>44444444</v>
      </c>
      <c r="H5425">
        <v>0</v>
      </c>
      <c r="I5425">
        <v>0</v>
      </c>
      <c r="J5425">
        <v>0</v>
      </c>
      <c r="K5425">
        <v>0</v>
      </c>
      <c r="L5425">
        <v>0</v>
      </c>
      <c r="M5425">
        <v>0</v>
      </c>
    </row>
    <row r="5426" spans="2:13" x14ac:dyDescent="0.2">
      <c r="B5426">
        <v>0</v>
      </c>
      <c r="C5426">
        <v>0</v>
      </c>
      <c r="D5426">
        <v>0</v>
      </c>
      <c r="E5426">
        <v>0</v>
      </c>
      <c r="F5426">
        <v>0</v>
      </c>
      <c r="G5426">
        <v>44444444</v>
      </c>
      <c r="H5426">
        <v>0</v>
      </c>
      <c r="I5426">
        <v>0</v>
      </c>
      <c r="J5426">
        <v>0</v>
      </c>
      <c r="K5426">
        <v>0</v>
      </c>
      <c r="L5426">
        <v>0</v>
      </c>
      <c r="M5426">
        <v>0</v>
      </c>
    </row>
    <row r="5427" spans="2:13" x14ac:dyDescent="0.2">
      <c r="B5427">
        <v>0</v>
      </c>
      <c r="C5427">
        <v>0</v>
      </c>
      <c r="D5427">
        <v>0</v>
      </c>
      <c r="E5427">
        <v>0</v>
      </c>
      <c r="F5427">
        <v>0</v>
      </c>
      <c r="G5427">
        <v>44444444</v>
      </c>
      <c r="H5427">
        <v>0</v>
      </c>
      <c r="I5427">
        <v>0</v>
      </c>
      <c r="J5427">
        <v>0</v>
      </c>
      <c r="K5427">
        <v>0</v>
      </c>
      <c r="L5427">
        <v>0</v>
      </c>
      <c r="M5427">
        <v>0</v>
      </c>
    </row>
    <row r="5428" spans="2:13" x14ac:dyDescent="0.2">
      <c r="B5428">
        <v>0</v>
      </c>
      <c r="C5428">
        <v>0</v>
      </c>
      <c r="D5428">
        <v>0</v>
      </c>
      <c r="E5428">
        <v>0</v>
      </c>
      <c r="F5428">
        <v>0</v>
      </c>
      <c r="G5428">
        <v>44444444</v>
      </c>
      <c r="H5428">
        <v>0</v>
      </c>
      <c r="I5428">
        <v>0</v>
      </c>
      <c r="J5428">
        <v>0</v>
      </c>
      <c r="K5428">
        <v>0</v>
      </c>
      <c r="L5428">
        <v>0</v>
      </c>
      <c r="M5428">
        <v>0</v>
      </c>
    </row>
    <row r="5429" spans="2:13" x14ac:dyDescent="0.2">
      <c r="B5429">
        <v>0</v>
      </c>
      <c r="C5429">
        <v>0</v>
      </c>
      <c r="D5429">
        <v>0</v>
      </c>
      <c r="E5429">
        <v>0</v>
      </c>
      <c r="F5429">
        <v>0</v>
      </c>
      <c r="G5429">
        <v>44444444</v>
      </c>
      <c r="H5429">
        <v>0</v>
      </c>
      <c r="I5429">
        <v>0</v>
      </c>
      <c r="J5429">
        <v>0</v>
      </c>
      <c r="K5429">
        <v>0</v>
      </c>
      <c r="L5429">
        <v>0</v>
      </c>
      <c r="M5429">
        <v>0</v>
      </c>
    </row>
    <row r="5430" spans="2:13" x14ac:dyDescent="0.2">
      <c r="B5430">
        <v>0</v>
      </c>
      <c r="C5430">
        <v>0</v>
      </c>
      <c r="D5430">
        <v>0</v>
      </c>
      <c r="E5430">
        <v>0</v>
      </c>
      <c r="F5430">
        <v>0</v>
      </c>
      <c r="G5430">
        <v>44444444</v>
      </c>
      <c r="H5430">
        <v>0</v>
      </c>
      <c r="I5430">
        <v>0</v>
      </c>
      <c r="J5430">
        <v>0</v>
      </c>
      <c r="K5430">
        <v>0</v>
      </c>
      <c r="L5430">
        <v>0</v>
      </c>
      <c r="M5430">
        <v>0</v>
      </c>
    </row>
    <row r="5431" spans="2:13" x14ac:dyDescent="0.2">
      <c r="B5431">
        <v>0</v>
      </c>
      <c r="C5431">
        <v>0</v>
      </c>
      <c r="D5431">
        <v>0</v>
      </c>
      <c r="E5431">
        <v>0</v>
      </c>
      <c r="F5431">
        <v>0</v>
      </c>
      <c r="G5431">
        <v>44444444</v>
      </c>
      <c r="H5431">
        <v>0</v>
      </c>
      <c r="I5431">
        <v>0</v>
      </c>
      <c r="J5431">
        <v>0</v>
      </c>
      <c r="K5431">
        <v>0</v>
      </c>
      <c r="L5431">
        <v>0</v>
      </c>
      <c r="M5431">
        <v>0</v>
      </c>
    </row>
    <row r="5432" spans="2:13" x14ac:dyDescent="0.2">
      <c r="B5432">
        <v>0</v>
      </c>
      <c r="C5432">
        <v>0</v>
      </c>
      <c r="D5432">
        <v>0</v>
      </c>
      <c r="E5432">
        <v>0</v>
      </c>
      <c r="F5432">
        <v>0</v>
      </c>
      <c r="G5432">
        <v>44444444</v>
      </c>
      <c r="H5432">
        <v>0</v>
      </c>
      <c r="I5432">
        <v>0</v>
      </c>
      <c r="J5432">
        <v>0</v>
      </c>
      <c r="K5432">
        <v>0</v>
      </c>
      <c r="L5432">
        <v>0</v>
      </c>
      <c r="M5432">
        <v>0</v>
      </c>
    </row>
    <row r="5433" spans="2:13" x14ac:dyDescent="0.2">
      <c r="B5433">
        <v>0</v>
      </c>
      <c r="C5433">
        <v>0</v>
      </c>
      <c r="D5433">
        <v>0</v>
      </c>
      <c r="E5433">
        <v>0</v>
      </c>
      <c r="F5433">
        <v>0</v>
      </c>
      <c r="G5433">
        <v>44444444</v>
      </c>
      <c r="H5433">
        <v>0</v>
      </c>
      <c r="I5433">
        <v>0</v>
      </c>
      <c r="J5433">
        <v>0</v>
      </c>
      <c r="K5433">
        <v>0</v>
      </c>
      <c r="L5433">
        <v>0</v>
      </c>
      <c r="M5433">
        <v>0</v>
      </c>
    </row>
    <row r="5434" spans="2:13" x14ac:dyDescent="0.2">
      <c r="B5434">
        <v>0</v>
      </c>
      <c r="C5434">
        <v>0</v>
      </c>
      <c r="D5434">
        <v>0</v>
      </c>
      <c r="E5434">
        <v>0</v>
      </c>
      <c r="F5434">
        <v>0</v>
      </c>
      <c r="G5434">
        <v>44444444</v>
      </c>
      <c r="H5434">
        <v>0</v>
      </c>
      <c r="I5434">
        <v>0</v>
      </c>
      <c r="J5434">
        <v>0</v>
      </c>
      <c r="K5434">
        <v>0</v>
      </c>
      <c r="L5434">
        <v>0</v>
      </c>
      <c r="M5434">
        <v>0</v>
      </c>
    </row>
    <row r="5435" spans="2:13" x14ac:dyDescent="0.2">
      <c r="B5435">
        <v>0</v>
      </c>
      <c r="C5435">
        <v>0</v>
      </c>
      <c r="D5435">
        <v>0</v>
      </c>
      <c r="E5435">
        <v>0</v>
      </c>
      <c r="F5435">
        <v>0</v>
      </c>
      <c r="G5435">
        <v>44444444</v>
      </c>
      <c r="H5435">
        <v>0</v>
      </c>
      <c r="I5435">
        <v>0</v>
      </c>
      <c r="J5435">
        <v>0</v>
      </c>
      <c r="K5435">
        <v>0</v>
      </c>
      <c r="L5435">
        <v>0</v>
      </c>
      <c r="M5435">
        <v>0</v>
      </c>
    </row>
    <row r="5436" spans="2:13" x14ac:dyDescent="0.2">
      <c r="B5436">
        <v>0</v>
      </c>
      <c r="C5436">
        <v>0</v>
      </c>
      <c r="D5436">
        <v>0</v>
      </c>
      <c r="E5436">
        <v>0</v>
      </c>
      <c r="F5436">
        <v>0</v>
      </c>
      <c r="G5436">
        <v>44444444</v>
      </c>
      <c r="H5436">
        <v>0</v>
      </c>
      <c r="I5436">
        <v>0</v>
      </c>
      <c r="J5436">
        <v>0</v>
      </c>
      <c r="K5436">
        <v>0</v>
      </c>
      <c r="L5436">
        <v>0</v>
      </c>
      <c r="M5436">
        <v>0</v>
      </c>
    </row>
    <row r="5437" spans="2:13" x14ac:dyDescent="0.2">
      <c r="B5437">
        <v>0</v>
      </c>
      <c r="C5437">
        <v>0</v>
      </c>
      <c r="D5437">
        <v>0</v>
      </c>
      <c r="E5437">
        <v>0</v>
      </c>
      <c r="F5437">
        <v>0</v>
      </c>
      <c r="G5437">
        <v>44444444</v>
      </c>
      <c r="H5437">
        <v>0</v>
      </c>
      <c r="I5437">
        <v>0</v>
      </c>
      <c r="J5437">
        <v>0</v>
      </c>
      <c r="K5437">
        <v>0</v>
      </c>
      <c r="L5437">
        <v>0</v>
      </c>
      <c r="M5437">
        <v>0</v>
      </c>
    </row>
    <row r="5438" spans="2:13" x14ac:dyDescent="0.2">
      <c r="B5438">
        <v>0</v>
      </c>
      <c r="C5438">
        <v>0</v>
      </c>
      <c r="D5438">
        <v>0</v>
      </c>
      <c r="E5438">
        <v>0</v>
      </c>
      <c r="F5438">
        <v>0</v>
      </c>
      <c r="G5438">
        <v>44444444</v>
      </c>
      <c r="H5438">
        <v>0</v>
      </c>
      <c r="I5438">
        <v>0</v>
      </c>
      <c r="J5438">
        <v>0</v>
      </c>
      <c r="K5438">
        <v>0</v>
      </c>
      <c r="L5438">
        <v>0</v>
      </c>
      <c r="M5438">
        <v>0</v>
      </c>
    </row>
    <row r="5439" spans="2:13" x14ac:dyDescent="0.2">
      <c r="B5439">
        <v>0</v>
      </c>
      <c r="C5439">
        <v>0</v>
      </c>
      <c r="D5439">
        <v>0</v>
      </c>
      <c r="E5439">
        <v>0</v>
      </c>
      <c r="F5439">
        <v>0</v>
      </c>
      <c r="G5439">
        <v>44444444</v>
      </c>
      <c r="H5439">
        <v>0</v>
      </c>
      <c r="I5439">
        <v>0</v>
      </c>
      <c r="J5439">
        <v>0</v>
      </c>
      <c r="K5439">
        <v>0</v>
      </c>
      <c r="L5439">
        <v>0</v>
      </c>
      <c r="M5439">
        <v>0</v>
      </c>
    </row>
    <row r="5440" spans="2:13" x14ac:dyDescent="0.2">
      <c r="B5440">
        <v>0</v>
      </c>
      <c r="C5440">
        <v>0</v>
      </c>
      <c r="D5440">
        <v>0</v>
      </c>
      <c r="E5440">
        <v>0</v>
      </c>
      <c r="F5440">
        <v>0</v>
      </c>
      <c r="G5440">
        <v>44444444</v>
      </c>
      <c r="H5440">
        <v>0</v>
      </c>
      <c r="I5440">
        <v>0</v>
      </c>
      <c r="J5440">
        <v>0</v>
      </c>
      <c r="K5440">
        <v>0</v>
      </c>
      <c r="L5440">
        <v>0</v>
      </c>
      <c r="M5440">
        <v>0</v>
      </c>
    </row>
    <row r="5441" spans="2:13" x14ac:dyDescent="0.2">
      <c r="B5441">
        <v>0</v>
      </c>
      <c r="C5441">
        <v>0</v>
      </c>
      <c r="D5441">
        <v>0</v>
      </c>
      <c r="E5441">
        <v>0</v>
      </c>
      <c r="F5441">
        <v>0</v>
      </c>
      <c r="G5441">
        <v>44444444</v>
      </c>
      <c r="H5441">
        <v>0</v>
      </c>
      <c r="I5441">
        <v>0</v>
      </c>
      <c r="J5441">
        <v>0</v>
      </c>
      <c r="K5441">
        <v>0</v>
      </c>
      <c r="L5441">
        <v>0</v>
      </c>
      <c r="M5441">
        <v>0</v>
      </c>
    </row>
    <row r="5442" spans="2:13" x14ac:dyDescent="0.2">
      <c r="B5442">
        <v>0</v>
      </c>
      <c r="C5442">
        <v>0</v>
      </c>
      <c r="D5442">
        <v>0</v>
      </c>
      <c r="E5442">
        <v>0</v>
      </c>
      <c r="F5442">
        <v>0</v>
      </c>
      <c r="G5442">
        <v>44444444</v>
      </c>
      <c r="H5442">
        <v>0</v>
      </c>
      <c r="I5442">
        <v>0</v>
      </c>
      <c r="J5442">
        <v>0</v>
      </c>
      <c r="K5442">
        <v>0</v>
      </c>
      <c r="L5442">
        <v>0</v>
      </c>
      <c r="M5442">
        <v>0</v>
      </c>
    </row>
    <row r="5443" spans="2:13" x14ac:dyDescent="0.2">
      <c r="B5443">
        <v>0</v>
      </c>
      <c r="C5443">
        <v>0</v>
      </c>
      <c r="D5443">
        <v>0</v>
      </c>
      <c r="E5443">
        <v>0</v>
      </c>
      <c r="F5443">
        <v>0</v>
      </c>
      <c r="G5443">
        <v>44444444</v>
      </c>
      <c r="H5443">
        <v>0</v>
      </c>
      <c r="I5443">
        <v>0</v>
      </c>
      <c r="J5443">
        <v>0</v>
      </c>
      <c r="K5443">
        <v>0</v>
      </c>
      <c r="L5443">
        <v>0</v>
      </c>
      <c r="M5443">
        <v>0</v>
      </c>
    </row>
    <row r="5444" spans="2:13" x14ac:dyDescent="0.2">
      <c r="B5444">
        <v>0</v>
      </c>
      <c r="C5444">
        <v>0</v>
      </c>
      <c r="D5444">
        <v>0</v>
      </c>
      <c r="E5444">
        <v>0</v>
      </c>
      <c r="F5444">
        <v>0</v>
      </c>
      <c r="G5444">
        <v>44444444</v>
      </c>
      <c r="H5444">
        <v>0</v>
      </c>
      <c r="I5444">
        <v>0</v>
      </c>
      <c r="J5444">
        <v>0</v>
      </c>
      <c r="K5444">
        <v>0</v>
      </c>
      <c r="L5444">
        <v>0</v>
      </c>
      <c r="M5444">
        <v>0</v>
      </c>
    </row>
    <row r="5445" spans="2:13" x14ac:dyDescent="0.2">
      <c r="B5445">
        <v>0</v>
      </c>
      <c r="C5445">
        <v>0</v>
      </c>
      <c r="D5445">
        <v>0</v>
      </c>
      <c r="E5445">
        <v>0</v>
      </c>
      <c r="F5445">
        <v>0</v>
      </c>
      <c r="G5445">
        <v>44444444</v>
      </c>
      <c r="H5445">
        <v>0</v>
      </c>
      <c r="I5445">
        <v>0</v>
      </c>
      <c r="J5445">
        <v>0</v>
      </c>
      <c r="K5445">
        <v>0</v>
      </c>
      <c r="L5445">
        <v>0</v>
      </c>
      <c r="M5445">
        <v>0</v>
      </c>
    </row>
    <row r="5446" spans="2:13" x14ac:dyDescent="0.2">
      <c r="B5446">
        <v>0</v>
      </c>
      <c r="C5446">
        <v>0</v>
      </c>
      <c r="D5446">
        <v>0</v>
      </c>
      <c r="E5446">
        <v>0</v>
      </c>
      <c r="F5446">
        <v>0</v>
      </c>
      <c r="G5446">
        <v>44444444</v>
      </c>
      <c r="H5446">
        <v>0</v>
      </c>
      <c r="I5446">
        <v>0</v>
      </c>
      <c r="J5446">
        <v>0</v>
      </c>
      <c r="K5446">
        <v>0</v>
      </c>
      <c r="L5446">
        <v>0</v>
      </c>
      <c r="M5446">
        <v>0</v>
      </c>
    </row>
    <row r="5447" spans="2:13" x14ac:dyDescent="0.2">
      <c r="B5447">
        <v>0</v>
      </c>
      <c r="C5447">
        <v>0</v>
      </c>
      <c r="D5447">
        <v>0</v>
      </c>
      <c r="E5447">
        <v>0</v>
      </c>
      <c r="F5447">
        <v>0</v>
      </c>
      <c r="G5447">
        <v>44444444</v>
      </c>
      <c r="H5447">
        <v>0</v>
      </c>
      <c r="I5447">
        <v>0</v>
      </c>
      <c r="J5447">
        <v>0</v>
      </c>
      <c r="K5447">
        <v>0</v>
      </c>
      <c r="L5447">
        <v>0</v>
      </c>
      <c r="M5447">
        <v>0</v>
      </c>
    </row>
    <row r="5448" spans="2:13" x14ac:dyDescent="0.2">
      <c r="B5448">
        <v>0</v>
      </c>
      <c r="C5448">
        <v>0</v>
      </c>
      <c r="D5448">
        <v>0</v>
      </c>
      <c r="E5448">
        <v>0</v>
      </c>
      <c r="F5448">
        <v>0</v>
      </c>
      <c r="G5448">
        <v>44444444</v>
      </c>
      <c r="H5448">
        <v>0</v>
      </c>
      <c r="I5448">
        <v>0</v>
      </c>
      <c r="J5448">
        <v>0</v>
      </c>
      <c r="K5448">
        <v>0</v>
      </c>
      <c r="L5448">
        <v>0</v>
      </c>
      <c r="M5448">
        <v>0</v>
      </c>
    </row>
    <row r="5449" spans="2:13" x14ac:dyDescent="0.2">
      <c r="B5449">
        <v>0</v>
      </c>
      <c r="C5449">
        <v>0</v>
      </c>
      <c r="D5449">
        <v>0</v>
      </c>
      <c r="E5449">
        <v>0</v>
      </c>
      <c r="F5449">
        <v>0</v>
      </c>
      <c r="G5449">
        <v>44444444</v>
      </c>
      <c r="H5449">
        <v>0</v>
      </c>
      <c r="I5449">
        <v>0</v>
      </c>
      <c r="J5449">
        <v>0</v>
      </c>
      <c r="K5449">
        <v>0</v>
      </c>
      <c r="L5449">
        <v>0</v>
      </c>
      <c r="M5449">
        <v>0</v>
      </c>
    </row>
    <row r="5450" spans="2:13" x14ac:dyDescent="0.2">
      <c r="B5450">
        <v>0</v>
      </c>
      <c r="C5450">
        <v>0</v>
      </c>
      <c r="D5450">
        <v>0</v>
      </c>
      <c r="E5450">
        <v>0</v>
      </c>
      <c r="F5450">
        <v>0</v>
      </c>
      <c r="G5450">
        <v>44444444</v>
      </c>
      <c r="H5450">
        <v>0</v>
      </c>
      <c r="I5450">
        <v>0</v>
      </c>
      <c r="J5450">
        <v>0</v>
      </c>
      <c r="K5450">
        <v>0</v>
      </c>
      <c r="L5450">
        <v>0</v>
      </c>
      <c r="M5450">
        <v>0</v>
      </c>
    </row>
    <row r="5451" spans="2:13" x14ac:dyDescent="0.2">
      <c r="B5451">
        <v>0</v>
      </c>
      <c r="C5451">
        <v>0</v>
      </c>
      <c r="D5451">
        <v>0</v>
      </c>
      <c r="E5451">
        <v>0</v>
      </c>
      <c r="F5451">
        <v>0</v>
      </c>
      <c r="G5451">
        <v>44444444</v>
      </c>
      <c r="H5451">
        <v>0</v>
      </c>
      <c r="I5451">
        <v>0</v>
      </c>
      <c r="J5451">
        <v>0</v>
      </c>
      <c r="K5451">
        <v>0</v>
      </c>
      <c r="L5451">
        <v>0</v>
      </c>
      <c r="M5451">
        <v>0</v>
      </c>
    </row>
    <row r="5452" spans="2:13" x14ac:dyDescent="0.2">
      <c r="B5452">
        <v>0</v>
      </c>
      <c r="C5452">
        <v>0</v>
      </c>
      <c r="D5452">
        <v>0</v>
      </c>
      <c r="E5452">
        <v>0</v>
      </c>
      <c r="F5452">
        <v>0</v>
      </c>
      <c r="G5452">
        <v>44444444</v>
      </c>
      <c r="H5452">
        <v>0</v>
      </c>
      <c r="I5452">
        <v>0</v>
      </c>
      <c r="J5452">
        <v>0</v>
      </c>
      <c r="K5452">
        <v>0</v>
      </c>
      <c r="L5452">
        <v>0</v>
      </c>
      <c r="M5452">
        <v>0</v>
      </c>
    </row>
    <row r="5453" spans="2:13" x14ac:dyDescent="0.2">
      <c r="B5453">
        <v>0</v>
      </c>
      <c r="C5453">
        <v>0</v>
      </c>
      <c r="D5453">
        <v>0</v>
      </c>
      <c r="E5453">
        <v>0</v>
      </c>
      <c r="F5453">
        <v>0</v>
      </c>
      <c r="G5453">
        <v>44444444</v>
      </c>
      <c r="H5453">
        <v>0</v>
      </c>
      <c r="I5453">
        <v>0</v>
      </c>
      <c r="J5453">
        <v>0</v>
      </c>
      <c r="K5453">
        <v>0</v>
      </c>
      <c r="L5453">
        <v>0</v>
      </c>
      <c r="M5453">
        <v>0</v>
      </c>
    </row>
    <row r="5454" spans="2:13" x14ac:dyDescent="0.2">
      <c r="B5454">
        <v>0</v>
      </c>
      <c r="C5454">
        <v>0</v>
      </c>
      <c r="D5454">
        <v>0</v>
      </c>
      <c r="E5454">
        <v>0</v>
      </c>
      <c r="F5454">
        <v>0</v>
      </c>
      <c r="G5454">
        <v>44444444</v>
      </c>
      <c r="H5454">
        <v>0</v>
      </c>
      <c r="I5454">
        <v>0</v>
      </c>
      <c r="J5454">
        <v>0</v>
      </c>
      <c r="K5454">
        <v>0</v>
      </c>
      <c r="L5454">
        <v>0</v>
      </c>
      <c r="M5454">
        <v>0</v>
      </c>
    </row>
    <row r="5455" spans="2:13" x14ac:dyDescent="0.2">
      <c r="B5455">
        <v>0</v>
      </c>
      <c r="C5455">
        <v>0</v>
      </c>
      <c r="D5455">
        <v>0</v>
      </c>
      <c r="E5455">
        <v>0</v>
      </c>
      <c r="F5455">
        <v>0</v>
      </c>
      <c r="G5455">
        <v>44444444</v>
      </c>
      <c r="H5455">
        <v>0</v>
      </c>
      <c r="I5455">
        <v>0</v>
      </c>
      <c r="J5455">
        <v>0</v>
      </c>
      <c r="K5455">
        <v>0</v>
      </c>
      <c r="L5455">
        <v>0</v>
      </c>
      <c r="M5455">
        <v>0</v>
      </c>
    </row>
    <row r="5456" spans="2:13" x14ac:dyDescent="0.2">
      <c r="B5456">
        <v>0</v>
      </c>
      <c r="C5456">
        <v>0</v>
      </c>
      <c r="D5456">
        <v>0</v>
      </c>
      <c r="E5456">
        <v>0</v>
      </c>
      <c r="F5456">
        <v>0</v>
      </c>
      <c r="G5456">
        <v>44444444</v>
      </c>
      <c r="H5456">
        <v>0</v>
      </c>
      <c r="I5456">
        <v>0</v>
      </c>
      <c r="J5456">
        <v>0</v>
      </c>
      <c r="K5456">
        <v>0</v>
      </c>
      <c r="L5456">
        <v>0</v>
      </c>
      <c r="M5456">
        <v>0</v>
      </c>
    </row>
    <row r="5457" spans="2:13" x14ac:dyDescent="0.2">
      <c r="B5457">
        <v>0</v>
      </c>
      <c r="C5457">
        <v>0</v>
      </c>
      <c r="D5457">
        <v>0</v>
      </c>
      <c r="E5457">
        <v>0</v>
      </c>
      <c r="F5457">
        <v>0</v>
      </c>
      <c r="G5457">
        <v>44444444</v>
      </c>
      <c r="H5457">
        <v>0</v>
      </c>
      <c r="I5457">
        <v>0</v>
      </c>
      <c r="J5457">
        <v>0</v>
      </c>
      <c r="K5457">
        <v>0</v>
      </c>
      <c r="L5457">
        <v>0</v>
      </c>
      <c r="M5457">
        <v>0</v>
      </c>
    </row>
    <row r="5458" spans="2:13" x14ac:dyDescent="0.2">
      <c r="B5458">
        <v>0</v>
      </c>
      <c r="C5458">
        <v>0</v>
      </c>
      <c r="D5458">
        <v>0</v>
      </c>
      <c r="E5458">
        <v>0</v>
      </c>
      <c r="F5458">
        <v>0</v>
      </c>
      <c r="G5458">
        <v>44444444</v>
      </c>
      <c r="H5458">
        <v>0</v>
      </c>
      <c r="I5458">
        <v>0</v>
      </c>
      <c r="J5458">
        <v>0</v>
      </c>
      <c r="K5458">
        <v>0</v>
      </c>
      <c r="L5458">
        <v>0</v>
      </c>
      <c r="M5458">
        <v>0</v>
      </c>
    </row>
    <row r="5459" spans="2:13" x14ac:dyDescent="0.2">
      <c r="B5459">
        <v>0</v>
      </c>
      <c r="C5459">
        <v>0</v>
      </c>
      <c r="D5459">
        <v>0</v>
      </c>
      <c r="E5459">
        <v>0</v>
      </c>
      <c r="F5459">
        <v>0</v>
      </c>
      <c r="G5459">
        <v>44444444</v>
      </c>
      <c r="H5459">
        <v>0</v>
      </c>
      <c r="I5459">
        <v>0</v>
      </c>
      <c r="J5459">
        <v>0</v>
      </c>
      <c r="K5459">
        <v>0</v>
      </c>
      <c r="L5459">
        <v>0</v>
      </c>
      <c r="M5459">
        <v>0</v>
      </c>
    </row>
    <row r="5460" spans="2:13" x14ac:dyDescent="0.2">
      <c r="B5460">
        <v>0</v>
      </c>
      <c r="C5460">
        <v>0</v>
      </c>
      <c r="D5460">
        <v>0</v>
      </c>
      <c r="E5460">
        <v>0</v>
      </c>
      <c r="F5460">
        <v>0</v>
      </c>
      <c r="G5460">
        <v>44444444</v>
      </c>
      <c r="H5460">
        <v>0</v>
      </c>
      <c r="I5460">
        <v>0</v>
      </c>
      <c r="J5460">
        <v>0</v>
      </c>
      <c r="K5460">
        <v>0</v>
      </c>
      <c r="L5460">
        <v>0</v>
      </c>
      <c r="M5460">
        <v>0</v>
      </c>
    </row>
    <row r="5461" spans="2:13" x14ac:dyDescent="0.2">
      <c r="B5461">
        <v>0</v>
      </c>
      <c r="C5461">
        <v>0</v>
      </c>
      <c r="D5461">
        <v>0</v>
      </c>
      <c r="E5461">
        <v>0</v>
      </c>
      <c r="F5461">
        <v>0</v>
      </c>
      <c r="G5461">
        <v>44444444</v>
      </c>
      <c r="H5461">
        <v>0</v>
      </c>
      <c r="I5461">
        <v>0</v>
      </c>
      <c r="J5461">
        <v>0</v>
      </c>
      <c r="K5461">
        <v>0</v>
      </c>
      <c r="L5461">
        <v>0</v>
      </c>
      <c r="M5461">
        <v>0</v>
      </c>
    </row>
    <row r="5462" spans="2:13" x14ac:dyDescent="0.2">
      <c r="B5462">
        <v>0</v>
      </c>
      <c r="C5462">
        <v>0</v>
      </c>
      <c r="D5462">
        <v>0</v>
      </c>
      <c r="E5462">
        <v>0</v>
      </c>
      <c r="F5462">
        <v>0</v>
      </c>
      <c r="G5462">
        <v>44444444</v>
      </c>
      <c r="H5462">
        <v>0</v>
      </c>
      <c r="I5462">
        <v>0</v>
      </c>
      <c r="J5462">
        <v>0</v>
      </c>
      <c r="K5462">
        <v>0</v>
      </c>
      <c r="L5462">
        <v>0</v>
      </c>
      <c r="M5462">
        <v>0</v>
      </c>
    </row>
    <row r="5463" spans="2:13" x14ac:dyDescent="0.2">
      <c r="B5463">
        <v>0</v>
      </c>
      <c r="C5463">
        <v>0</v>
      </c>
      <c r="D5463">
        <v>0</v>
      </c>
      <c r="E5463">
        <v>0</v>
      </c>
      <c r="F5463">
        <v>0</v>
      </c>
      <c r="G5463">
        <v>44444444</v>
      </c>
      <c r="H5463">
        <v>0</v>
      </c>
      <c r="I5463">
        <v>0</v>
      </c>
      <c r="J5463">
        <v>0</v>
      </c>
      <c r="K5463">
        <v>0</v>
      </c>
      <c r="L5463">
        <v>0</v>
      </c>
      <c r="M5463">
        <v>0</v>
      </c>
    </row>
    <row r="5464" spans="2:13" x14ac:dyDescent="0.2">
      <c r="B5464">
        <v>0</v>
      </c>
      <c r="C5464">
        <v>0</v>
      </c>
      <c r="D5464">
        <v>0</v>
      </c>
      <c r="E5464">
        <v>0</v>
      </c>
      <c r="F5464">
        <v>0</v>
      </c>
      <c r="G5464">
        <v>44444444</v>
      </c>
      <c r="H5464">
        <v>0</v>
      </c>
      <c r="I5464">
        <v>0</v>
      </c>
      <c r="J5464">
        <v>0</v>
      </c>
      <c r="K5464">
        <v>0</v>
      </c>
      <c r="L5464">
        <v>0</v>
      </c>
      <c r="M5464">
        <v>0</v>
      </c>
    </row>
    <row r="5465" spans="2:13" x14ac:dyDescent="0.2">
      <c r="B5465">
        <v>0</v>
      </c>
      <c r="C5465">
        <v>0</v>
      </c>
      <c r="D5465">
        <v>0</v>
      </c>
      <c r="E5465">
        <v>0</v>
      </c>
      <c r="F5465">
        <v>0</v>
      </c>
      <c r="G5465">
        <v>44444444</v>
      </c>
      <c r="H5465">
        <v>0</v>
      </c>
      <c r="I5465">
        <v>0</v>
      </c>
      <c r="J5465">
        <v>0</v>
      </c>
      <c r="K5465">
        <v>0</v>
      </c>
      <c r="L5465">
        <v>0</v>
      </c>
      <c r="M5465">
        <v>0</v>
      </c>
    </row>
    <row r="5466" spans="2:13" x14ac:dyDescent="0.2">
      <c r="B5466">
        <v>0</v>
      </c>
      <c r="C5466">
        <v>0</v>
      </c>
      <c r="D5466">
        <v>0</v>
      </c>
      <c r="E5466">
        <v>0</v>
      </c>
      <c r="F5466">
        <v>0</v>
      </c>
      <c r="G5466">
        <v>44444444</v>
      </c>
      <c r="H5466">
        <v>0</v>
      </c>
      <c r="I5466">
        <v>0</v>
      </c>
      <c r="J5466">
        <v>0</v>
      </c>
      <c r="K5466">
        <v>0</v>
      </c>
      <c r="L5466">
        <v>0</v>
      </c>
      <c r="M5466">
        <v>0</v>
      </c>
    </row>
    <row r="5467" spans="2:13" x14ac:dyDescent="0.2">
      <c r="B5467">
        <v>0</v>
      </c>
      <c r="C5467">
        <v>0</v>
      </c>
      <c r="D5467">
        <v>0</v>
      </c>
      <c r="E5467">
        <v>0</v>
      </c>
      <c r="F5467">
        <v>0</v>
      </c>
      <c r="G5467">
        <v>44444444</v>
      </c>
      <c r="H5467">
        <v>0</v>
      </c>
      <c r="I5467">
        <v>0</v>
      </c>
      <c r="J5467">
        <v>0</v>
      </c>
      <c r="K5467">
        <v>0</v>
      </c>
      <c r="L5467">
        <v>0</v>
      </c>
      <c r="M5467">
        <v>0</v>
      </c>
    </row>
    <row r="5468" spans="2:13" x14ac:dyDescent="0.2">
      <c r="B5468">
        <v>0</v>
      </c>
      <c r="C5468">
        <v>0</v>
      </c>
      <c r="D5468">
        <v>0</v>
      </c>
      <c r="E5468">
        <v>0</v>
      </c>
      <c r="F5468">
        <v>0</v>
      </c>
      <c r="G5468">
        <v>44444444</v>
      </c>
      <c r="H5468">
        <v>0</v>
      </c>
      <c r="I5468">
        <v>0</v>
      </c>
      <c r="J5468">
        <v>0</v>
      </c>
      <c r="K5468">
        <v>0</v>
      </c>
      <c r="L5468">
        <v>0</v>
      </c>
      <c r="M5468">
        <v>0</v>
      </c>
    </row>
    <row r="5469" spans="2:13" x14ac:dyDescent="0.2">
      <c r="B5469">
        <v>0</v>
      </c>
      <c r="C5469">
        <v>0</v>
      </c>
      <c r="D5469">
        <v>0</v>
      </c>
      <c r="E5469">
        <v>0</v>
      </c>
      <c r="F5469">
        <v>0</v>
      </c>
      <c r="G5469">
        <v>44444444</v>
      </c>
      <c r="H5469">
        <v>0</v>
      </c>
      <c r="I5469">
        <v>0</v>
      </c>
      <c r="J5469">
        <v>0</v>
      </c>
      <c r="K5469">
        <v>0</v>
      </c>
      <c r="L5469">
        <v>0</v>
      </c>
      <c r="M5469">
        <v>0</v>
      </c>
    </row>
    <row r="5470" spans="2:13" x14ac:dyDescent="0.2">
      <c r="B5470">
        <v>0</v>
      </c>
      <c r="C5470">
        <v>0</v>
      </c>
      <c r="D5470">
        <v>0</v>
      </c>
      <c r="E5470">
        <v>0</v>
      </c>
      <c r="F5470">
        <v>0</v>
      </c>
      <c r="G5470">
        <v>44444444</v>
      </c>
      <c r="H5470">
        <v>0</v>
      </c>
      <c r="I5470">
        <v>0</v>
      </c>
      <c r="J5470">
        <v>0</v>
      </c>
      <c r="K5470">
        <v>0</v>
      </c>
      <c r="L5470">
        <v>0</v>
      </c>
      <c r="M5470">
        <v>0</v>
      </c>
    </row>
    <row r="5471" spans="2:13" x14ac:dyDescent="0.2">
      <c r="B5471">
        <v>0</v>
      </c>
      <c r="C5471">
        <v>0</v>
      </c>
      <c r="D5471">
        <v>0</v>
      </c>
      <c r="E5471">
        <v>0</v>
      </c>
      <c r="F5471">
        <v>0</v>
      </c>
      <c r="G5471">
        <v>44444444</v>
      </c>
      <c r="H5471">
        <v>0</v>
      </c>
      <c r="I5471">
        <v>0</v>
      </c>
      <c r="J5471">
        <v>0</v>
      </c>
      <c r="K5471">
        <v>0</v>
      </c>
      <c r="L5471">
        <v>0</v>
      </c>
      <c r="M5471">
        <v>0</v>
      </c>
    </row>
    <row r="5472" spans="2:13" x14ac:dyDescent="0.2">
      <c r="B5472">
        <v>0</v>
      </c>
      <c r="C5472">
        <v>0</v>
      </c>
      <c r="D5472">
        <v>0</v>
      </c>
      <c r="E5472">
        <v>0</v>
      </c>
      <c r="F5472">
        <v>0</v>
      </c>
      <c r="G5472">
        <v>44444444</v>
      </c>
      <c r="H5472">
        <v>0</v>
      </c>
      <c r="I5472">
        <v>0</v>
      </c>
      <c r="J5472">
        <v>0</v>
      </c>
      <c r="K5472">
        <v>0</v>
      </c>
      <c r="L5472">
        <v>0</v>
      </c>
      <c r="M5472">
        <v>0</v>
      </c>
    </row>
    <row r="5473" spans="2:13" x14ac:dyDescent="0.2">
      <c r="B5473">
        <v>0</v>
      </c>
      <c r="C5473">
        <v>0</v>
      </c>
      <c r="D5473">
        <v>0</v>
      </c>
      <c r="E5473">
        <v>0</v>
      </c>
      <c r="F5473">
        <v>0</v>
      </c>
      <c r="G5473">
        <v>44444444</v>
      </c>
      <c r="H5473">
        <v>0</v>
      </c>
      <c r="I5473">
        <v>0</v>
      </c>
      <c r="J5473">
        <v>0</v>
      </c>
      <c r="K5473">
        <v>0</v>
      </c>
      <c r="L5473">
        <v>0</v>
      </c>
      <c r="M5473">
        <v>0</v>
      </c>
    </row>
    <row r="5474" spans="2:13" x14ac:dyDescent="0.2">
      <c r="B5474">
        <v>0</v>
      </c>
      <c r="C5474">
        <v>0</v>
      </c>
      <c r="D5474">
        <v>0</v>
      </c>
      <c r="E5474">
        <v>0</v>
      </c>
      <c r="F5474">
        <v>0</v>
      </c>
      <c r="G5474">
        <v>44444444</v>
      </c>
      <c r="H5474">
        <v>0</v>
      </c>
      <c r="I5474">
        <v>0</v>
      </c>
      <c r="J5474">
        <v>0</v>
      </c>
      <c r="K5474">
        <v>0</v>
      </c>
      <c r="L5474">
        <v>0</v>
      </c>
      <c r="M5474">
        <v>0</v>
      </c>
    </row>
    <row r="5475" spans="2:13" x14ac:dyDescent="0.2">
      <c r="B5475">
        <v>0</v>
      </c>
      <c r="C5475">
        <v>0</v>
      </c>
      <c r="D5475">
        <v>0</v>
      </c>
      <c r="E5475">
        <v>0</v>
      </c>
      <c r="F5475">
        <v>0</v>
      </c>
      <c r="G5475">
        <v>44444444</v>
      </c>
      <c r="H5475">
        <v>0</v>
      </c>
      <c r="I5475">
        <v>0</v>
      </c>
      <c r="J5475">
        <v>0</v>
      </c>
      <c r="K5475">
        <v>0</v>
      </c>
      <c r="L5475">
        <v>0</v>
      </c>
      <c r="M5475">
        <v>0</v>
      </c>
    </row>
    <row r="5476" spans="2:13" x14ac:dyDescent="0.2">
      <c r="B5476">
        <v>0</v>
      </c>
      <c r="C5476">
        <v>0</v>
      </c>
      <c r="D5476">
        <v>0</v>
      </c>
      <c r="E5476">
        <v>0</v>
      </c>
      <c r="F5476">
        <v>0</v>
      </c>
      <c r="G5476">
        <v>44444444</v>
      </c>
      <c r="H5476">
        <v>0</v>
      </c>
      <c r="I5476">
        <v>0</v>
      </c>
      <c r="J5476">
        <v>0</v>
      </c>
      <c r="K5476">
        <v>0</v>
      </c>
      <c r="L5476">
        <v>0</v>
      </c>
      <c r="M5476">
        <v>0</v>
      </c>
    </row>
    <row r="5477" spans="2:13" x14ac:dyDescent="0.2">
      <c r="B5477">
        <v>0</v>
      </c>
      <c r="C5477">
        <v>0</v>
      </c>
      <c r="D5477">
        <v>0</v>
      </c>
      <c r="E5477">
        <v>0</v>
      </c>
      <c r="F5477">
        <v>0</v>
      </c>
      <c r="G5477">
        <v>44444444</v>
      </c>
      <c r="H5477">
        <v>0</v>
      </c>
      <c r="I5477">
        <v>0</v>
      </c>
      <c r="J5477">
        <v>0</v>
      </c>
      <c r="K5477">
        <v>0</v>
      </c>
      <c r="L5477">
        <v>0</v>
      </c>
      <c r="M5477">
        <v>0</v>
      </c>
    </row>
    <row r="5478" spans="2:13" x14ac:dyDescent="0.2">
      <c r="B5478">
        <v>0</v>
      </c>
      <c r="C5478">
        <v>0</v>
      </c>
      <c r="D5478">
        <v>0</v>
      </c>
      <c r="E5478">
        <v>0</v>
      </c>
      <c r="F5478">
        <v>0</v>
      </c>
      <c r="G5478">
        <v>44444444</v>
      </c>
      <c r="H5478">
        <v>0</v>
      </c>
      <c r="I5478">
        <v>0</v>
      </c>
      <c r="J5478">
        <v>0</v>
      </c>
      <c r="K5478">
        <v>0</v>
      </c>
      <c r="L5478">
        <v>0</v>
      </c>
      <c r="M5478">
        <v>0</v>
      </c>
    </row>
    <row r="5479" spans="2:13" x14ac:dyDescent="0.2">
      <c r="B5479">
        <v>0</v>
      </c>
      <c r="C5479">
        <v>0</v>
      </c>
      <c r="D5479">
        <v>0</v>
      </c>
      <c r="E5479">
        <v>0</v>
      </c>
      <c r="F5479">
        <v>0</v>
      </c>
      <c r="G5479">
        <v>44444444</v>
      </c>
      <c r="H5479">
        <v>0</v>
      </c>
      <c r="I5479">
        <v>0</v>
      </c>
      <c r="J5479">
        <v>0</v>
      </c>
      <c r="K5479">
        <v>0</v>
      </c>
      <c r="L5479">
        <v>0</v>
      </c>
      <c r="M5479">
        <v>0</v>
      </c>
    </row>
    <row r="5480" spans="2:13" x14ac:dyDescent="0.2">
      <c r="B5480">
        <v>0</v>
      </c>
      <c r="C5480">
        <v>0</v>
      </c>
      <c r="D5480">
        <v>0</v>
      </c>
      <c r="E5480">
        <v>0</v>
      </c>
      <c r="F5480">
        <v>0</v>
      </c>
      <c r="G5480">
        <v>44444444</v>
      </c>
      <c r="H5480">
        <v>0</v>
      </c>
      <c r="I5480">
        <v>0</v>
      </c>
      <c r="J5480">
        <v>0</v>
      </c>
      <c r="K5480">
        <v>0</v>
      </c>
      <c r="L5480">
        <v>0</v>
      </c>
      <c r="M5480">
        <v>0</v>
      </c>
    </row>
    <row r="5481" spans="2:13" x14ac:dyDescent="0.2">
      <c r="B5481">
        <v>0</v>
      </c>
      <c r="C5481">
        <v>0</v>
      </c>
      <c r="D5481">
        <v>0</v>
      </c>
      <c r="E5481">
        <v>0</v>
      </c>
      <c r="F5481">
        <v>0</v>
      </c>
      <c r="G5481">
        <v>44444444</v>
      </c>
      <c r="H5481">
        <v>0</v>
      </c>
      <c r="I5481">
        <v>0</v>
      </c>
      <c r="J5481">
        <v>0</v>
      </c>
      <c r="K5481">
        <v>0</v>
      </c>
      <c r="L5481">
        <v>0</v>
      </c>
      <c r="M5481">
        <v>0</v>
      </c>
    </row>
    <row r="5482" spans="2:13" x14ac:dyDescent="0.2">
      <c r="B5482">
        <v>0</v>
      </c>
      <c r="C5482">
        <v>0</v>
      </c>
      <c r="D5482">
        <v>0</v>
      </c>
      <c r="E5482">
        <v>0</v>
      </c>
      <c r="F5482">
        <v>0</v>
      </c>
      <c r="G5482">
        <v>44444444</v>
      </c>
      <c r="H5482">
        <v>0</v>
      </c>
      <c r="I5482">
        <v>0</v>
      </c>
      <c r="J5482">
        <v>0</v>
      </c>
      <c r="K5482">
        <v>0</v>
      </c>
      <c r="L5482">
        <v>0</v>
      </c>
      <c r="M5482">
        <v>0</v>
      </c>
    </row>
    <row r="5483" spans="2:13" x14ac:dyDescent="0.2">
      <c r="B5483">
        <v>0</v>
      </c>
      <c r="C5483">
        <v>0</v>
      </c>
      <c r="D5483">
        <v>0</v>
      </c>
      <c r="E5483">
        <v>0</v>
      </c>
      <c r="F5483">
        <v>0</v>
      </c>
      <c r="G5483">
        <v>44444444</v>
      </c>
      <c r="H5483">
        <v>0</v>
      </c>
      <c r="I5483">
        <v>0</v>
      </c>
      <c r="J5483">
        <v>0</v>
      </c>
      <c r="K5483">
        <v>0</v>
      </c>
      <c r="L5483">
        <v>0</v>
      </c>
      <c r="M5483">
        <v>0</v>
      </c>
    </row>
    <row r="5484" spans="2:13" x14ac:dyDescent="0.2">
      <c r="B5484">
        <v>0</v>
      </c>
      <c r="C5484">
        <v>0</v>
      </c>
      <c r="D5484">
        <v>0</v>
      </c>
      <c r="E5484">
        <v>0</v>
      </c>
      <c r="F5484">
        <v>0</v>
      </c>
      <c r="G5484">
        <v>44444444</v>
      </c>
      <c r="H5484">
        <v>0</v>
      </c>
      <c r="I5484">
        <v>0</v>
      </c>
      <c r="J5484">
        <v>0</v>
      </c>
      <c r="K5484">
        <v>0</v>
      </c>
      <c r="L5484">
        <v>0</v>
      </c>
      <c r="M5484">
        <v>0</v>
      </c>
    </row>
    <row r="5485" spans="2:13" x14ac:dyDescent="0.2">
      <c r="B5485">
        <v>0</v>
      </c>
      <c r="C5485">
        <v>0</v>
      </c>
      <c r="D5485">
        <v>0</v>
      </c>
      <c r="E5485">
        <v>0</v>
      </c>
      <c r="F5485">
        <v>0</v>
      </c>
      <c r="G5485">
        <v>44444444</v>
      </c>
      <c r="H5485">
        <v>0</v>
      </c>
      <c r="I5485">
        <v>0</v>
      </c>
      <c r="J5485">
        <v>0</v>
      </c>
      <c r="K5485">
        <v>0</v>
      </c>
      <c r="L5485">
        <v>0</v>
      </c>
      <c r="M5485">
        <v>0</v>
      </c>
    </row>
    <row r="5486" spans="2:13" x14ac:dyDescent="0.2">
      <c r="B5486">
        <v>0</v>
      </c>
      <c r="C5486">
        <v>0</v>
      </c>
      <c r="D5486">
        <v>0</v>
      </c>
      <c r="E5486">
        <v>0</v>
      </c>
      <c r="F5486">
        <v>0</v>
      </c>
      <c r="G5486">
        <v>44444444</v>
      </c>
      <c r="H5486">
        <v>0</v>
      </c>
      <c r="I5486">
        <v>0</v>
      </c>
      <c r="J5486">
        <v>0</v>
      </c>
      <c r="K5486">
        <v>0</v>
      </c>
      <c r="L5486">
        <v>0</v>
      </c>
      <c r="M5486">
        <v>0</v>
      </c>
    </row>
    <row r="5487" spans="2:13" x14ac:dyDescent="0.2">
      <c r="B5487">
        <v>0</v>
      </c>
      <c r="C5487">
        <v>0</v>
      </c>
      <c r="D5487">
        <v>0</v>
      </c>
      <c r="E5487">
        <v>0</v>
      </c>
      <c r="F5487">
        <v>0</v>
      </c>
      <c r="G5487">
        <v>44444444</v>
      </c>
      <c r="H5487">
        <v>0</v>
      </c>
      <c r="I5487">
        <v>0</v>
      </c>
      <c r="J5487">
        <v>0</v>
      </c>
      <c r="K5487">
        <v>0</v>
      </c>
      <c r="L5487">
        <v>0</v>
      </c>
      <c r="M5487">
        <v>0</v>
      </c>
    </row>
    <row r="5488" spans="2:13" x14ac:dyDescent="0.2">
      <c r="B5488">
        <v>0</v>
      </c>
      <c r="C5488">
        <v>0</v>
      </c>
      <c r="D5488">
        <v>0</v>
      </c>
      <c r="E5488">
        <v>0</v>
      </c>
      <c r="F5488">
        <v>0</v>
      </c>
      <c r="G5488">
        <v>44444444</v>
      </c>
      <c r="H5488">
        <v>0</v>
      </c>
      <c r="I5488">
        <v>0</v>
      </c>
      <c r="J5488">
        <v>0</v>
      </c>
      <c r="K5488">
        <v>0</v>
      </c>
      <c r="L5488">
        <v>0</v>
      </c>
      <c r="M5488">
        <v>0</v>
      </c>
    </row>
    <row r="5489" spans="2:13" x14ac:dyDescent="0.2">
      <c r="B5489">
        <v>0</v>
      </c>
      <c r="C5489">
        <v>0</v>
      </c>
      <c r="D5489">
        <v>0</v>
      </c>
      <c r="E5489">
        <v>0</v>
      </c>
      <c r="F5489">
        <v>0</v>
      </c>
      <c r="G5489">
        <v>44444444</v>
      </c>
      <c r="H5489">
        <v>0</v>
      </c>
      <c r="I5489">
        <v>0</v>
      </c>
      <c r="J5489">
        <v>0</v>
      </c>
      <c r="K5489">
        <v>0</v>
      </c>
      <c r="L5489">
        <v>0</v>
      </c>
      <c r="M5489">
        <v>0</v>
      </c>
    </row>
    <row r="5490" spans="2:13" x14ac:dyDescent="0.2">
      <c r="B5490">
        <v>0</v>
      </c>
      <c r="C5490">
        <v>0</v>
      </c>
      <c r="D5490">
        <v>0</v>
      </c>
      <c r="E5490">
        <v>0</v>
      </c>
      <c r="F5490">
        <v>0</v>
      </c>
      <c r="G5490">
        <v>44444444</v>
      </c>
      <c r="H5490">
        <v>0</v>
      </c>
      <c r="I5490">
        <v>0</v>
      </c>
      <c r="J5490">
        <v>0</v>
      </c>
      <c r="K5490">
        <v>0</v>
      </c>
      <c r="L5490">
        <v>0</v>
      </c>
      <c r="M5490">
        <v>0</v>
      </c>
    </row>
    <row r="5491" spans="2:13" x14ac:dyDescent="0.2">
      <c r="B5491">
        <v>0</v>
      </c>
      <c r="C5491">
        <v>0</v>
      </c>
      <c r="D5491">
        <v>0</v>
      </c>
      <c r="E5491">
        <v>0</v>
      </c>
      <c r="F5491">
        <v>0</v>
      </c>
      <c r="G5491">
        <v>44444444</v>
      </c>
      <c r="H5491">
        <v>0</v>
      </c>
      <c r="I5491">
        <v>0</v>
      </c>
      <c r="J5491">
        <v>0</v>
      </c>
      <c r="K5491">
        <v>0</v>
      </c>
      <c r="L5491">
        <v>0</v>
      </c>
      <c r="M5491">
        <v>0</v>
      </c>
    </row>
    <row r="5492" spans="2:13" x14ac:dyDescent="0.2">
      <c r="B5492">
        <v>0</v>
      </c>
      <c r="C5492">
        <v>0</v>
      </c>
      <c r="D5492">
        <v>0</v>
      </c>
      <c r="E5492">
        <v>0</v>
      </c>
      <c r="F5492">
        <v>0</v>
      </c>
      <c r="G5492">
        <v>44444444</v>
      </c>
      <c r="H5492">
        <v>0</v>
      </c>
      <c r="I5492">
        <v>0</v>
      </c>
      <c r="J5492">
        <v>0</v>
      </c>
      <c r="K5492">
        <v>0</v>
      </c>
      <c r="L5492">
        <v>0</v>
      </c>
      <c r="M5492">
        <v>0</v>
      </c>
    </row>
    <row r="5493" spans="2:13" x14ac:dyDescent="0.2">
      <c r="B5493">
        <v>0</v>
      </c>
      <c r="C5493">
        <v>0</v>
      </c>
      <c r="D5493">
        <v>0</v>
      </c>
      <c r="E5493">
        <v>0</v>
      </c>
      <c r="F5493">
        <v>0</v>
      </c>
      <c r="G5493">
        <v>44444444</v>
      </c>
      <c r="H5493">
        <v>0</v>
      </c>
      <c r="I5493">
        <v>0</v>
      </c>
      <c r="J5493">
        <v>0</v>
      </c>
      <c r="K5493">
        <v>0</v>
      </c>
      <c r="L5493">
        <v>0</v>
      </c>
      <c r="M5493">
        <v>0</v>
      </c>
    </row>
    <row r="5494" spans="2:13" x14ac:dyDescent="0.2">
      <c r="B5494">
        <v>0</v>
      </c>
      <c r="C5494">
        <v>0</v>
      </c>
      <c r="D5494">
        <v>0</v>
      </c>
      <c r="E5494">
        <v>0</v>
      </c>
      <c r="F5494">
        <v>0</v>
      </c>
      <c r="G5494">
        <v>44444444</v>
      </c>
      <c r="H5494">
        <v>0</v>
      </c>
      <c r="I5494">
        <v>0</v>
      </c>
      <c r="J5494">
        <v>0</v>
      </c>
      <c r="K5494">
        <v>0</v>
      </c>
      <c r="L5494">
        <v>0</v>
      </c>
      <c r="M5494">
        <v>0</v>
      </c>
    </row>
    <row r="5495" spans="2:13" x14ac:dyDescent="0.2">
      <c r="B5495">
        <v>0</v>
      </c>
      <c r="C5495">
        <v>0</v>
      </c>
      <c r="D5495">
        <v>0</v>
      </c>
      <c r="E5495">
        <v>0</v>
      </c>
      <c r="F5495">
        <v>0</v>
      </c>
      <c r="G5495">
        <v>44444444</v>
      </c>
      <c r="H5495">
        <v>0</v>
      </c>
      <c r="I5495">
        <v>0</v>
      </c>
      <c r="J5495">
        <v>0</v>
      </c>
      <c r="K5495">
        <v>0</v>
      </c>
      <c r="L5495">
        <v>0</v>
      </c>
      <c r="M5495">
        <v>0</v>
      </c>
    </row>
    <row r="5496" spans="2:13" x14ac:dyDescent="0.2">
      <c r="B5496">
        <v>0</v>
      </c>
      <c r="C5496">
        <v>0</v>
      </c>
      <c r="D5496">
        <v>0</v>
      </c>
      <c r="E5496">
        <v>0</v>
      </c>
      <c r="F5496">
        <v>0</v>
      </c>
      <c r="G5496">
        <v>44444444</v>
      </c>
      <c r="H5496">
        <v>0</v>
      </c>
      <c r="I5496">
        <v>0</v>
      </c>
      <c r="J5496">
        <v>0</v>
      </c>
      <c r="K5496">
        <v>0</v>
      </c>
      <c r="L5496">
        <v>0</v>
      </c>
      <c r="M5496">
        <v>0</v>
      </c>
    </row>
    <row r="5497" spans="2:13" x14ac:dyDescent="0.2">
      <c r="B5497">
        <v>0</v>
      </c>
      <c r="C5497">
        <v>0</v>
      </c>
      <c r="D5497">
        <v>0</v>
      </c>
      <c r="E5497">
        <v>0</v>
      </c>
      <c r="F5497">
        <v>0</v>
      </c>
      <c r="G5497">
        <v>44444444</v>
      </c>
      <c r="H5497">
        <v>0</v>
      </c>
      <c r="I5497">
        <v>0</v>
      </c>
      <c r="J5497">
        <v>0</v>
      </c>
      <c r="K5497">
        <v>0</v>
      </c>
      <c r="L5497">
        <v>0</v>
      </c>
      <c r="M5497">
        <v>0</v>
      </c>
    </row>
    <row r="5498" spans="2:13" x14ac:dyDescent="0.2">
      <c r="B5498">
        <v>0</v>
      </c>
      <c r="C5498">
        <v>0</v>
      </c>
      <c r="D5498">
        <v>0</v>
      </c>
      <c r="E5498">
        <v>0</v>
      </c>
      <c r="F5498">
        <v>0</v>
      </c>
      <c r="G5498">
        <v>44444444</v>
      </c>
      <c r="H5498">
        <v>0</v>
      </c>
      <c r="I5498">
        <v>0</v>
      </c>
      <c r="J5498">
        <v>0</v>
      </c>
      <c r="K5498">
        <v>0</v>
      </c>
      <c r="L5498">
        <v>0</v>
      </c>
      <c r="M5498">
        <v>0</v>
      </c>
    </row>
    <row r="5499" spans="2:13" x14ac:dyDescent="0.2">
      <c r="B5499">
        <v>0</v>
      </c>
      <c r="C5499">
        <v>0</v>
      </c>
      <c r="D5499">
        <v>0</v>
      </c>
      <c r="E5499">
        <v>0</v>
      </c>
      <c r="F5499">
        <v>0</v>
      </c>
      <c r="G5499">
        <v>44444444</v>
      </c>
      <c r="H5499">
        <v>0</v>
      </c>
      <c r="I5499">
        <v>0</v>
      </c>
      <c r="J5499">
        <v>0</v>
      </c>
      <c r="K5499">
        <v>0</v>
      </c>
      <c r="L5499">
        <v>0</v>
      </c>
      <c r="M5499">
        <v>0</v>
      </c>
    </row>
    <row r="5500" spans="2:13" x14ac:dyDescent="0.2">
      <c r="B5500">
        <v>0</v>
      </c>
      <c r="C5500">
        <v>0</v>
      </c>
      <c r="D5500">
        <v>0</v>
      </c>
      <c r="E5500">
        <v>0</v>
      </c>
      <c r="F5500">
        <v>0</v>
      </c>
      <c r="G5500">
        <v>44444444</v>
      </c>
      <c r="H5500">
        <v>0</v>
      </c>
      <c r="I5500">
        <v>0</v>
      </c>
      <c r="J5500">
        <v>0</v>
      </c>
      <c r="K5500">
        <v>0</v>
      </c>
      <c r="L5500">
        <v>0</v>
      </c>
      <c r="M5500">
        <v>0</v>
      </c>
    </row>
    <row r="5501" spans="2:13" x14ac:dyDescent="0.2">
      <c r="B5501">
        <v>0</v>
      </c>
      <c r="C5501">
        <v>0</v>
      </c>
      <c r="D5501">
        <v>0</v>
      </c>
      <c r="E5501">
        <v>0</v>
      </c>
      <c r="F5501">
        <v>0</v>
      </c>
      <c r="G5501">
        <v>44444444</v>
      </c>
      <c r="H5501">
        <v>0</v>
      </c>
      <c r="I5501">
        <v>0</v>
      </c>
      <c r="J5501">
        <v>0</v>
      </c>
      <c r="K5501">
        <v>0</v>
      </c>
      <c r="L5501">
        <v>0</v>
      </c>
      <c r="M5501">
        <v>0</v>
      </c>
    </row>
    <row r="5502" spans="2:13" x14ac:dyDescent="0.2">
      <c r="B5502">
        <v>0</v>
      </c>
      <c r="C5502">
        <v>0</v>
      </c>
      <c r="D5502">
        <v>0</v>
      </c>
      <c r="E5502">
        <v>0</v>
      </c>
      <c r="F5502">
        <v>0</v>
      </c>
      <c r="G5502">
        <v>44444444</v>
      </c>
      <c r="H5502">
        <v>0</v>
      </c>
      <c r="I5502">
        <v>0</v>
      </c>
      <c r="J5502">
        <v>0</v>
      </c>
      <c r="K5502">
        <v>0</v>
      </c>
      <c r="L5502">
        <v>0</v>
      </c>
      <c r="M5502">
        <v>0</v>
      </c>
    </row>
    <row r="5503" spans="2:13" x14ac:dyDescent="0.2">
      <c r="B5503">
        <v>0</v>
      </c>
      <c r="C5503">
        <v>0</v>
      </c>
      <c r="D5503">
        <v>0</v>
      </c>
      <c r="E5503">
        <v>0</v>
      </c>
      <c r="F5503">
        <v>0</v>
      </c>
      <c r="G5503">
        <v>44444444</v>
      </c>
      <c r="H5503">
        <v>0</v>
      </c>
      <c r="I5503">
        <v>0</v>
      </c>
      <c r="J5503">
        <v>0</v>
      </c>
      <c r="K5503">
        <v>0</v>
      </c>
      <c r="L5503">
        <v>0</v>
      </c>
      <c r="M5503">
        <v>0</v>
      </c>
    </row>
    <row r="5504" spans="2:13" x14ac:dyDescent="0.2">
      <c r="B5504">
        <v>0</v>
      </c>
      <c r="C5504">
        <v>0</v>
      </c>
      <c r="D5504">
        <v>0</v>
      </c>
      <c r="E5504">
        <v>0</v>
      </c>
      <c r="F5504">
        <v>0</v>
      </c>
      <c r="G5504">
        <v>44444444</v>
      </c>
      <c r="H5504">
        <v>0</v>
      </c>
      <c r="I5504">
        <v>0</v>
      </c>
      <c r="J5504">
        <v>0</v>
      </c>
      <c r="K5504">
        <v>0</v>
      </c>
      <c r="L5504">
        <v>0</v>
      </c>
      <c r="M5504">
        <v>0</v>
      </c>
    </row>
    <row r="5505" spans="2:13" x14ac:dyDescent="0.2">
      <c r="B5505">
        <v>0</v>
      </c>
      <c r="C5505">
        <v>0</v>
      </c>
      <c r="D5505">
        <v>0</v>
      </c>
      <c r="E5505">
        <v>0</v>
      </c>
      <c r="F5505">
        <v>0</v>
      </c>
      <c r="G5505">
        <v>44444444</v>
      </c>
      <c r="H5505">
        <v>0</v>
      </c>
      <c r="I5505">
        <v>0</v>
      </c>
      <c r="J5505">
        <v>0</v>
      </c>
      <c r="K5505">
        <v>0</v>
      </c>
      <c r="L5505">
        <v>0</v>
      </c>
      <c r="M5505">
        <v>0</v>
      </c>
    </row>
    <row r="5506" spans="2:13" x14ac:dyDescent="0.2">
      <c r="B5506">
        <v>0</v>
      </c>
      <c r="C5506">
        <v>0</v>
      </c>
      <c r="D5506">
        <v>0</v>
      </c>
      <c r="E5506">
        <v>0</v>
      </c>
      <c r="F5506">
        <v>0</v>
      </c>
      <c r="G5506">
        <v>44444444</v>
      </c>
      <c r="H5506">
        <v>0</v>
      </c>
      <c r="I5506">
        <v>0</v>
      </c>
      <c r="J5506">
        <v>0</v>
      </c>
      <c r="K5506">
        <v>0</v>
      </c>
      <c r="L5506">
        <v>0</v>
      </c>
      <c r="M5506">
        <v>0</v>
      </c>
    </row>
    <row r="5507" spans="2:13" x14ac:dyDescent="0.2">
      <c r="B5507">
        <v>0</v>
      </c>
      <c r="C5507">
        <v>0</v>
      </c>
      <c r="D5507">
        <v>0</v>
      </c>
      <c r="E5507">
        <v>0</v>
      </c>
      <c r="F5507">
        <v>0</v>
      </c>
      <c r="G5507">
        <v>44444444</v>
      </c>
      <c r="H5507">
        <v>0</v>
      </c>
      <c r="I5507">
        <v>0</v>
      </c>
      <c r="J5507">
        <v>0</v>
      </c>
      <c r="K5507">
        <v>0</v>
      </c>
      <c r="L5507">
        <v>0</v>
      </c>
      <c r="M5507">
        <v>0</v>
      </c>
    </row>
    <row r="5508" spans="2:13" x14ac:dyDescent="0.2">
      <c r="B5508">
        <v>0</v>
      </c>
      <c r="C5508">
        <v>0</v>
      </c>
      <c r="D5508">
        <v>0</v>
      </c>
      <c r="E5508">
        <v>0</v>
      </c>
      <c r="F5508">
        <v>0</v>
      </c>
      <c r="G5508">
        <v>44444444</v>
      </c>
      <c r="H5508">
        <v>0</v>
      </c>
      <c r="I5508">
        <v>0</v>
      </c>
      <c r="J5508">
        <v>0</v>
      </c>
      <c r="K5508">
        <v>0</v>
      </c>
      <c r="L5508">
        <v>0</v>
      </c>
      <c r="M5508">
        <v>0</v>
      </c>
    </row>
    <row r="5509" spans="2:13" x14ac:dyDescent="0.2">
      <c r="B5509">
        <v>0</v>
      </c>
      <c r="C5509">
        <v>0</v>
      </c>
      <c r="D5509">
        <v>0</v>
      </c>
      <c r="E5509">
        <v>0</v>
      </c>
      <c r="F5509">
        <v>0</v>
      </c>
      <c r="G5509">
        <v>44444444</v>
      </c>
      <c r="H5509">
        <v>0</v>
      </c>
      <c r="I5509">
        <v>0</v>
      </c>
      <c r="J5509">
        <v>0</v>
      </c>
      <c r="K5509">
        <v>0</v>
      </c>
      <c r="L5509">
        <v>0</v>
      </c>
      <c r="M5509">
        <v>0</v>
      </c>
    </row>
    <row r="5510" spans="2:13" x14ac:dyDescent="0.2">
      <c r="B5510">
        <v>0</v>
      </c>
      <c r="C5510">
        <v>0</v>
      </c>
      <c r="D5510">
        <v>0</v>
      </c>
      <c r="E5510">
        <v>0</v>
      </c>
      <c r="F5510">
        <v>0</v>
      </c>
      <c r="G5510">
        <v>44444444</v>
      </c>
      <c r="H5510">
        <v>0</v>
      </c>
      <c r="I5510">
        <v>0</v>
      </c>
      <c r="J5510">
        <v>0</v>
      </c>
      <c r="K5510">
        <v>0</v>
      </c>
      <c r="L5510">
        <v>0</v>
      </c>
      <c r="M5510">
        <v>0</v>
      </c>
    </row>
    <row r="5511" spans="2:13" x14ac:dyDescent="0.2">
      <c r="B5511">
        <v>0</v>
      </c>
      <c r="C5511">
        <v>0</v>
      </c>
      <c r="D5511">
        <v>0</v>
      </c>
      <c r="E5511">
        <v>0</v>
      </c>
      <c r="F5511">
        <v>0</v>
      </c>
      <c r="G5511">
        <v>44444444</v>
      </c>
      <c r="H5511">
        <v>0</v>
      </c>
      <c r="I5511">
        <v>0</v>
      </c>
      <c r="J5511">
        <v>0</v>
      </c>
      <c r="K5511">
        <v>0</v>
      </c>
      <c r="L5511">
        <v>0</v>
      </c>
      <c r="M5511">
        <v>0</v>
      </c>
    </row>
    <row r="5512" spans="2:13" x14ac:dyDescent="0.2">
      <c r="B5512">
        <v>0</v>
      </c>
      <c r="C5512">
        <v>0</v>
      </c>
      <c r="D5512">
        <v>0</v>
      </c>
      <c r="E5512">
        <v>0</v>
      </c>
      <c r="F5512">
        <v>0</v>
      </c>
      <c r="G5512">
        <v>44444444</v>
      </c>
      <c r="H5512">
        <v>0</v>
      </c>
      <c r="I5512">
        <v>0</v>
      </c>
      <c r="J5512">
        <v>0</v>
      </c>
      <c r="K5512">
        <v>0</v>
      </c>
      <c r="L5512">
        <v>0</v>
      </c>
      <c r="M5512">
        <v>0</v>
      </c>
    </row>
    <row r="5513" spans="2:13" x14ac:dyDescent="0.2">
      <c r="B5513">
        <v>0</v>
      </c>
      <c r="C5513">
        <v>0</v>
      </c>
      <c r="D5513">
        <v>0</v>
      </c>
      <c r="E5513">
        <v>0</v>
      </c>
      <c r="F5513">
        <v>0</v>
      </c>
      <c r="G5513">
        <v>44444444</v>
      </c>
      <c r="H5513">
        <v>0</v>
      </c>
      <c r="I5513">
        <v>0</v>
      </c>
      <c r="J5513">
        <v>0</v>
      </c>
      <c r="K5513">
        <v>0</v>
      </c>
      <c r="L5513">
        <v>0</v>
      </c>
      <c r="M5513">
        <v>0</v>
      </c>
    </row>
    <row r="5514" spans="2:13" x14ac:dyDescent="0.2">
      <c r="B5514">
        <v>0</v>
      </c>
      <c r="C5514">
        <v>0</v>
      </c>
      <c r="D5514">
        <v>0</v>
      </c>
      <c r="E5514">
        <v>0</v>
      </c>
      <c r="F5514">
        <v>0</v>
      </c>
      <c r="G5514">
        <v>44444444</v>
      </c>
      <c r="H5514">
        <v>0</v>
      </c>
      <c r="I5514">
        <v>0</v>
      </c>
      <c r="J5514">
        <v>0</v>
      </c>
      <c r="K5514">
        <v>0</v>
      </c>
      <c r="L5514">
        <v>0</v>
      </c>
      <c r="M5514">
        <v>0</v>
      </c>
    </row>
    <row r="5515" spans="2:13" x14ac:dyDescent="0.2">
      <c r="B5515">
        <v>0</v>
      </c>
      <c r="C5515">
        <v>0</v>
      </c>
      <c r="D5515">
        <v>0</v>
      </c>
      <c r="E5515">
        <v>0</v>
      </c>
      <c r="F5515">
        <v>0</v>
      </c>
      <c r="G5515">
        <v>44444444</v>
      </c>
      <c r="H5515">
        <v>0</v>
      </c>
      <c r="I5515">
        <v>0</v>
      </c>
      <c r="J5515">
        <v>0</v>
      </c>
      <c r="K5515">
        <v>0</v>
      </c>
      <c r="L5515">
        <v>0</v>
      </c>
      <c r="M5515">
        <v>0</v>
      </c>
    </row>
    <row r="5516" spans="2:13" x14ac:dyDescent="0.2">
      <c r="B5516">
        <v>0</v>
      </c>
      <c r="C5516">
        <v>0</v>
      </c>
      <c r="D5516">
        <v>0</v>
      </c>
      <c r="E5516">
        <v>0</v>
      </c>
      <c r="F5516">
        <v>0</v>
      </c>
      <c r="G5516">
        <v>44444444</v>
      </c>
      <c r="H5516">
        <v>0</v>
      </c>
      <c r="I5516">
        <v>0</v>
      </c>
      <c r="J5516">
        <v>0</v>
      </c>
      <c r="K5516">
        <v>0</v>
      </c>
      <c r="L5516">
        <v>0</v>
      </c>
      <c r="M5516">
        <v>0</v>
      </c>
    </row>
    <row r="5517" spans="2:13" x14ac:dyDescent="0.2">
      <c r="B5517">
        <v>0</v>
      </c>
      <c r="C5517">
        <v>0</v>
      </c>
      <c r="D5517">
        <v>0</v>
      </c>
      <c r="E5517">
        <v>0</v>
      </c>
      <c r="F5517">
        <v>0</v>
      </c>
      <c r="G5517">
        <v>44444444</v>
      </c>
      <c r="H5517">
        <v>0</v>
      </c>
      <c r="I5517">
        <v>0</v>
      </c>
      <c r="J5517">
        <v>0</v>
      </c>
      <c r="K5517">
        <v>0</v>
      </c>
      <c r="L5517">
        <v>0</v>
      </c>
      <c r="M5517">
        <v>0</v>
      </c>
    </row>
    <row r="5518" spans="2:13" x14ac:dyDescent="0.2">
      <c r="B5518">
        <v>0</v>
      </c>
      <c r="C5518">
        <v>0</v>
      </c>
      <c r="D5518">
        <v>0</v>
      </c>
      <c r="E5518">
        <v>0</v>
      </c>
      <c r="F5518">
        <v>0</v>
      </c>
      <c r="G5518">
        <v>44444444</v>
      </c>
      <c r="H5518">
        <v>0</v>
      </c>
      <c r="I5518">
        <v>0</v>
      </c>
      <c r="J5518">
        <v>0</v>
      </c>
      <c r="K5518">
        <v>0</v>
      </c>
      <c r="L5518">
        <v>0</v>
      </c>
      <c r="M5518">
        <v>0</v>
      </c>
    </row>
    <row r="5519" spans="2:13" x14ac:dyDescent="0.2">
      <c r="B5519">
        <v>0</v>
      </c>
      <c r="C5519">
        <v>0</v>
      </c>
      <c r="D5519">
        <v>0</v>
      </c>
      <c r="E5519">
        <v>0</v>
      </c>
      <c r="F5519">
        <v>0</v>
      </c>
      <c r="G5519">
        <v>44444444</v>
      </c>
      <c r="H5519">
        <v>0</v>
      </c>
      <c r="I5519">
        <v>0</v>
      </c>
      <c r="J5519">
        <v>0</v>
      </c>
      <c r="K5519">
        <v>0</v>
      </c>
      <c r="L5519">
        <v>0</v>
      </c>
      <c r="M5519">
        <v>0</v>
      </c>
    </row>
    <row r="5520" spans="2:13" x14ac:dyDescent="0.2">
      <c r="B5520">
        <v>0</v>
      </c>
      <c r="C5520">
        <v>0</v>
      </c>
      <c r="D5520">
        <v>0</v>
      </c>
      <c r="E5520">
        <v>0</v>
      </c>
      <c r="F5520">
        <v>0</v>
      </c>
      <c r="G5520">
        <v>44444444</v>
      </c>
      <c r="H5520">
        <v>0</v>
      </c>
      <c r="I5520">
        <v>0</v>
      </c>
      <c r="J5520">
        <v>0</v>
      </c>
      <c r="K5520">
        <v>0</v>
      </c>
      <c r="L5520">
        <v>0</v>
      </c>
      <c r="M5520">
        <v>0</v>
      </c>
    </row>
    <row r="5521" spans="2:13" x14ac:dyDescent="0.2">
      <c r="B5521">
        <v>0</v>
      </c>
      <c r="C5521">
        <v>0</v>
      </c>
      <c r="D5521">
        <v>0</v>
      </c>
      <c r="E5521">
        <v>0</v>
      </c>
      <c r="F5521">
        <v>0</v>
      </c>
      <c r="G5521">
        <v>44444444</v>
      </c>
      <c r="H5521">
        <v>0</v>
      </c>
      <c r="I5521">
        <v>0</v>
      </c>
      <c r="J5521">
        <v>0</v>
      </c>
      <c r="K5521">
        <v>0</v>
      </c>
      <c r="L5521">
        <v>0</v>
      </c>
      <c r="M5521">
        <v>0</v>
      </c>
    </row>
    <row r="5522" spans="2:13" x14ac:dyDescent="0.2">
      <c r="B5522">
        <v>0</v>
      </c>
      <c r="C5522">
        <v>0</v>
      </c>
      <c r="D5522">
        <v>0</v>
      </c>
      <c r="E5522">
        <v>0</v>
      </c>
      <c r="F5522">
        <v>0</v>
      </c>
      <c r="G5522">
        <v>44444444</v>
      </c>
      <c r="H5522">
        <v>0</v>
      </c>
      <c r="I5522">
        <v>0</v>
      </c>
      <c r="J5522">
        <v>0</v>
      </c>
      <c r="K5522">
        <v>0</v>
      </c>
      <c r="L5522">
        <v>0</v>
      </c>
      <c r="M5522">
        <v>0</v>
      </c>
    </row>
    <row r="5523" spans="2:13" x14ac:dyDescent="0.2">
      <c r="B5523">
        <v>0</v>
      </c>
      <c r="C5523">
        <v>0</v>
      </c>
      <c r="D5523">
        <v>0</v>
      </c>
      <c r="E5523">
        <v>0</v>
      </c>
      <c r="F5523">
        <v>0</v>
      </c>
      <c r="G5523">
        <v>44444444</v>
      </c>
      <c r="H5523">
        <v>0</v>
      </c>
      <c r="I5523">
        <v>0</v>
      </c>
      <c r="J5523">
        <v>0</v>
      </c>
      <c r="K5523">
        <v>0</v>
      </c>
      <c r="L5523">
        <v>0</v>
      </c>
      <c r="M5523">
        <v>0</v>
      </c>
    </row>
    <row r="5524" spans="2:13" x14ac:dyDescent="0.2">
      <c r="B5524">
        <v>0</v>
      </c>
      <c r="C5524">
        <v>0</v>
      </c>
      <c r="D5524">
        <v>0</v>
      </c>
      <c r="E5524">
        <v>0</v>
      </c>
      <c r="F5524">
        <v>0</v>
      </c>
      <c r="G5524">
        <v>44444444</v>
      </c>
      <c r="H5524">
        <v>0</v>
      </c>
      <c r="I5524">
        <v>0</v>
      </c>
      <c r="J5524">
        <v>0</v>
      </c>
      <c r="K5524">
        <v>0</v>
      </c>
      <c r="L5524">
        <v>0</v>
      </c>
      <c r="M5524">
        <v>0</v>
      </c>
    </row>
    <row r="5525" spans="2:13" x14ac:dyDescent="0.2">
      <c r="B5525">
        <v>0</v>
      </c>
      <c r="C5525">
        <v>0</v>
      </c>
      <c r="D5525">
        <v>0</v>
      </c>
      <c r="E5525">
        <v>0</v>
      </c>
      <c r="F5525">
        <v>0</v>
      </c>
      <c r="G5525">
        <v>44444444</v>
      </c>
      <c r="H5525">
        <v>0</v>
      </c>
      <c r="I5525">
        <v>0</v>
      </c>
      <c r="J5525">
        <v>0</v>
      </c>
      <c r="K5525">
        <v>0</v>
      </c>
      <c r="L5525">
        <v>0</v>
      </c>
      <c r="M5525">
        <v>0</v>
      </c>
    </row>
    <row r="5526" spans="2:13" x14ac:dyDescent="0.2">
      <c r="B5526">
        <v>0</v>
      </c>
      <c r="C5526">
        <v>0</v>
      </c>
      <c r="D5526">
        <v>0</v>
      </c>
      <c r="E5526">
        <v>0</v>
      </c>
      <c r="F5526">
        <v>0</v>
      </c>
      <c r="G5526">
        <v>44444444</v>
      </c>
      <c r="H5526">
        <v>0</v>
      </c>
      <c r="I5526">
        <v>0</v>
      </c>
      <c r="J5526">
        <v>0</v>
      </c>
      <c r="K5526">
        <v>0</v>
      </c>
      <c r="L5526">
        <v>0</v>
      </c>
      <c r="M5526">
        <v>0</v>
      </c>
    </row>
    <row r="5527" spans="2:13" x14ac:dyDescent="0.2">
      <c r="B5527">
        <v>0</v>
      </c>
      <c r="C5527">
        <v>0</v>
      </c>
      <c r="D5527">
        <v>0</v>
      </c>
      <c r="E5527">
        <v>0</v>
      </c>
      <c r="F5527">
        <v>0</v>
      </c>
      <c r="G5527">
        <v>44444444</v>
      </c>
      <c r="H5527">
        <v>0</v>
      </c>
      <c r="I5527">
        <v>0</v>
      </c>
      <c r="J5527">
        <v>0</v>
      </c>
      <c r="K5527">
        <v>0</v>
      </c>
      <c r="L5527">
        <v>0</v>
      </c>
      <c r="M5527">
        <v>0</v>
      </c>
    </row>
    <row r="5528" spans="2:13" x14ac:dyDescent="0.2">
      <c r="B5528">
        <v>0</v>
      </c>
      <c r="C5528">
        <v>0</v>
      </c>
      <c r="D5528">
        <v>0</v>
      </c>
      <c r="E5528">
        <v>0</v>
      </c>
      <c r="F5528">
        <v>0</v>
      </c>
      <c r="G5528">
        <v>44444444</v>
      </c>
      <c r="H5528">
        <v>0</v>
      </c>
      <c r="I5528">
        <v>0</v>
      </c>
      <c r="J5528">
        <v>0</v>
      </c>
      <c r="K5528">
        <v>0</v>
      </c>
      <c r="L5528">
        <v>0</v>
      </c>
      <c r="M5528">
        <v>0</v>
      </c>
    </row>
    <row r="5529" spans="2:13" x14ac:dyDescent="0.2">
      <c r="B5529">
        <v>0</v>
      </c>
      <c r="C5529">
        <v>0</v>
      </c>
      <c r="D5529">
        <v>0</v>
      </c>
      <c r="E5529">
        <v>0</v>
      </c>
      <c r="F5529">
        <v>0</v>
      </c>
      <c r="G5529">
        <v>44444444</v>
      </c>
      <c r="H5529">
        <v>0</v>
      </c>
      <c r="I5529">
        <v>0</v>
      </c>
      <c r="J5529">
        <v>0</v>
      </c>
      <c r="K5529">
        <v>0</v>
      </c>
      <c r="L5529">
        <v>0</v>
      </c>
      <c r="M5529">
        <v>0</v>
      </c>
    </row>
    <row r="5530" spans="2:13" x14ac:dyDescent="0.2">
      <c r="B5530">
        <v>0</v>
      </c>
      <c r="C5530">
        <v>0</v>
      </c>
      <c r="D5530">
        <v>0</v>
      </c>
      <c r="E5530">
        <v>0</v>
      </c>
      <c r="F5530">
        <v>0</v>
      </c>
      <c r="G5530">
        <v>44444444</v>
      </c>
      <c r="H5530">
        <v>0</v>
      </c>
      <c r="I5530">
        <v>0</v>
      </c>
      <c r="J5530">
        <v>0</v>
      </c>
      <c r="K5530">
        <v>0</v>
      </c>
      <c r="L5530">
        <v>0</v>
      </c>
      <c r="M5530">
        <v>0</v>
      </c>
    </row>
    <row r="5531" spans="2:13" x14ac:dyDescent="0.2">
      <c r="B5531">
        <v>0</v>
      </c>
      <c r="C5531">
        <v>0</v>
      </c>
      <c r="D5531">
        <v>0</v>
      </c>
      <c r="E5531">
        <v>0</v>
      </c>
      <c r="F5531">
        <v>0</v>
      </c>
      <c r="G5531">
        <v>44444444</v>
      </c>
      <c r="H5531">
        <v>0</v>
      </c>
      <c r="I5531">
        <v>0</v>
      </c>
      <c r="J5531">
        <v>0</v>
      </c>
      <c r="K5531">
        <v>0</v>
      </c>
      <c r="L5531">
        <v>0</v>
      </c>
      <c r="M5531">
        <v>0</v>
      </c>
    </row>
    <row r="5532" spans="2:13" x14ac:dyDescent="0.2">
      <c r="B5532">
        <v>0</v>
      </c>
      <c r="C5532">
        <v>0</v>
      </c>
      <c r="D5532">
        <v>0</v>
      </c>
      <c r="E5532">
        <v>0</v>
      </c>
      <c r="F5532">
        <v>0</v>
      </c>
      <c r="G5532">
        <v>44444444</v>
      </c>
      <c r="H5532">
        <v>0</v>
      </c>
      <c r="I5532">
        <v>0</v>
      </c>
      <c r="J5532">
        <v>0</v>
      </c>
      <c r="K5532">
        <v>0</v>
      </c>
      <c r="L5532">
        <v>0</v>
      </c>
      <c r="M5532">
        <v>0</v>
      </c>
    </row>
    <row r="5533" spans="2:13" x14ac:dyDescent="0.2">
      <c r="B5533">
        <v>0</v>
      </c>
      <c r="C5533">
        <v>0</v>
      </c>
      <c r="D5533">
        <v>0</v>
      </c>
      <c r="E5533">
        <v>0</v>
      </c>
      <c r="F5533">
        <v>0</v>
      </c>
      <c r="G5533">
        <v>44444444</v>
      </c>
      <c r="H5533">
        <v>0</v>
      </c>
      <c r="I5533">
        <v>0</v>
      </c>
      <c r="J5533">
        <v>0</v>
      </c>
      <c r="K5533">
        <v>0</v>
      </c>
      <c r="L5533">
        <v>0</v>
      </c>
      <c r="M5533">
        <v>0</v>
      </c>
    </row>
    <row r="5534" spans="2:13" x14ac:dyDescent="0.2">
      <c r="B5534">
        <v>0</v>
      </c>
      <c r="C5534">
        <v>0</v>
      </c>
      <c r="D5534">
        <v>0</v>
      </c>
      <c r="E5534">
        <v>0</v>
      </c>
      <c r="F5534">
        <v>0</v>
      </c>
      <c r="G5534">
        <v>44444444</v>
      </c>
      <c r="H5534">
        <v>0</v>
      </c>
      <c r="I5534">
        <v>0</v>
      </c>
      <c r="J5534">
        <v>0</v>
      </c>
      <c r="K5534">
        <v>0</v>
      </c>
      <c r="L5534">
        <v>0</v>
      </c>
      <c r="M5534">
        <v>0</v>
      </c>
    </row>
    <row r="5535" spans="2:13" x14ac:dyDescent="0.2">
      <c r="B5535">
        <v>0</v>
      </c>
      <c r="C5535">
        <v>0</v>
      </c>
      <c r="D5535">
        <v>0</v>
      </c>
      <c r="E5535">
        <v>0</v>
      </c>
      <c r="F5535">
        <v>0</v>
      </c>
      <c r="G5535">
        <v>44444444</v>
      </c>
      <c r="H5535">
        <v>0</v>
      </c>
      <c r="I5535">
        <v>0</v>
      </c>
      <c r="J5535">
        <v>0</v>
      </c>
      <c r="K5535">
        <v>0</v>
      </c>
      <c r="L5535">
        <v>0</v>
      </c>
      <c r="M5535">
        <v>0</v>
      </c>
    </row>
    <row r="5536" spans="2:13" x14ac:dyDescent="0.2">
      <c r="B5536">
        <v>0</v>
      </c>
      <c r="C5536">
        <v>0</v>
      </c>
      <c r="D5536">
        <v>0</v>
      </c>
      <c r="E5536">
        <v>0</v>
      </c>
      <c r="F5536">
        <v>0</v>
      </c>
      <c r="G5536">
        <v>44444444</v>
      </c>
      <c r="H5536">
        <v>0</v>
      </c>
      <c r="I5536">
        <v>0</v>
      </c>
      <c r="J5536">
        <v>0</v>
      </c>
      <c r="K5536">
        <v>0</v>
      </c>
      <c r="L5536">
        <v>0</v>
      </c>
      <c r="M5536">
        <v>0</v>
      </c>
    </row>
    <row r="5537" spans="2:13" x14ac:dyDescent="0.2">
      <c r="B5537">
        <v>0</v>
      </c>
      <c r="C5537">
        <v>0</v>
      </c>
      <c r="D5537">
        <v>0</v>
      </c>
      <c r="E5537">
        <v>0</v>
      </c>
      <c r="F5537">
        <v>0</v>
      </c>
      <c r="G5537">
        <v>44444444</v>
      </c>
      <c r="H5537">
        <v>0</v>
      </c>
      <c r="I5537">
        <v>0</v>
      </c>
      <c r="J5537">
        <v>0</v>
      </c>
      <c r="K5537">
        <v>0</v>
      </c>
      <c r="L5537">
        <v>0</v>
      </c>
      <c r="M5537">
        <v>0</v>
      </c>
    </row>
    <row r="5538" spans="2:13" x14ac:dyDescent="0.2">
      <c r="B5538">
        <v>0</v>
      </c>
      <c r="C5538">
        <v>0</v>
      </c>
      <c r="D5538">
        <v>0</v>
      </c>
      <c r="E5538">
        <v>0</v>
      </c>
      <c r="F5538">
        <v>0</v>
      </c>
      <c r="G5538">
        <v>44444444</v>
      </c>
      <c r="H5538">
        <v>0</v>
      </c>
      <c r="I5538">
        <v>0</v>
      </c>
      <c r="J5538">
        <v>0</v>
      </c>
      <c r="K5538">
        <v>0</v>
      </c>
      <c r="L5538">
        <v>0</v>
      </c>
      <c r="M5538">
        <v>0</v>
      </c>
    </row>
    <row r="5539" spans="2:13" x14ac:dyDescent="0.2">
      <c r="B5539">
        <v>0</v>
      </c>
      <c r="C5539">
        <v>0</v>
      </c>
      <c r="D5539">
        <v>0</v>
      </c>
      <c r="E5539">
        <v>0</v>
      </c>
      <c r="F5539">
        <v>0</v>
      </c>
      <c r="G5539">
        <v>44444444</v>
      </c>
      <c r="H5539">
        <v>0</v>
      </c>
      <c r="I5539">
        <v>0</v>
      </c>
      <c r="J5539">
        <v>0</v>
      </c>
      <c r="K5539">
        <v>0</v>
      </c>
      <c r="L5539">
        <v>0</v>
      </c>
      <c r="M5539">
        <v>0</v>
      </c>
    </row>
    <row r="5540" spans="2:13" x14ac:dyDescent="0.2">
      <c r="B5540">
        <v>0</v>
      </c>
      <c r="C5540">
        <v>0</v>
      </c>
      <c r="D5540">
        <v>0</v>
      </c>
      <c r="E5540">
        <v>0</v>
      </c>
      <c r="F5540">
        <v>0</v>
      </c>
      <c r="G5540">
        <v>44444444</v>
      </c>
      <c r="H5540">
        <v>0</v>
      </c>
      <c r="I5540">
        <v>0</v>
      </c>
      <c r="J5540">
        <v>0</v>
      </c>
      <c r="K5540">
        <v>0</v>
      </c>
      <c r="L5540">
        <v>0</v>
      </c>
      <c r="M5540">
        <v>0</v>
      </c>
    </row>
    <row r="5541" spans="2:13" x14ac:dyDescent="0.2">
      <c r="B5541">
        <v>0</v>
      </c>
      <c r="C5541">
        <v>0</v>
      </c>
      <c r="D5541">
        <v>0</v>
      </c>
      <c r="E5541">
        <v>0</v>
      </c>
      <c r="F5541">
        <v>0</v>
      </c>
      <c r="G5541">
        <v>44444444</v>
      </c>
      <c r="H5541">
        <v>0</v>
      </c>
      <c r="I5541">
        <v>0</v>
      </c>
      <c r="J5541">
        <v>0</v>
      </c>
      <c r="K5541">
        <v>0</v>
      </c>
      <c r="L5541">
        <v>0</v>
      </c>
      <c r="M5541">
        <v>0</v>
      </c>
    </row>
    <row r="5542" spans="2:13" x14ac:dyDescent="0.2">
      <c r="B5542">
        <v>0</v>
      </c>
      <c r="C5542">
        <v>0</v>
      </c>
      <c r="D5542">
        <v>0</v>
      </c>
      <c r="E5542">
        <v>0</v>
      </c>
      <c r="F5542">
        <v>0</v>
      </c>
      <c r="G5542">
        <v>44444444</v>
      </c>
      <c r="H5542">
        <v>0</v>
      </c>
      <c r="I5542">
        <v>0</v>
      </c>
      <c r="J5542">
        <v>0</v>
      </c>
      <c r="K5542">
        <v>0</v>
      </c>
      <c r="L5542">
        <v>0</v>
      </c>
      <c r="M5542">
        <v>0</v>
      </c>
    </row>
    <row r="5543" spans="2:13" x14ac:dyDescent="0.2">
      <c r="B5543">
        <v>0</v>
      </c>
      <c r="C5543">
        <v>0</v>
      </c>
      <c r="D5543">
        <v>0</v>
      </c>
      <c r="E5543">
        <v>0</v>
      </c>
      <c r="F5543">
        <v>0</v>
      </c>
      <c r="G5543">
        <v>44444444</v>
      </c>
      <c r="H5543">
        <v>0</v>
      </c>
      <c r="I5543">
        <v>0</v>
      </c>
      <c r="J5543">
        <v>0</v>
      </c>
      <c r="K5543">
        <v>0</v>
      </c>
      <c r="L5543">
        <v>0</v>
      </c>
      <c r="M5543">
        <v>0</v>
      </c>
    </row>
    <row r="5544" spans="2:13" x14ac:dyDescent="0.2">
      <c r="B5544">
        <v>0</v>
      </c>
      <c r="C5544">
        <v>0</v>
      </c>
      <c r="D5544">
        <v>0</v>
      </c>
      <c r="E5544">
        <v>0</v>
      </c>
      <c r="F5544">
        <v>0</v>
      </c>
      <c r="G5544">
        <v>44444444</v>
      </c>
      <c r="H5544">
        <v>0</v>
      </c>
      <c r="I5544">
        <v>0</v>
      </c>
      <c r="J5544">
        <v>0</v>
      </c>
      <c r="K5544">
        <v>0</v>
      </c>
      <c r="L5544">
        <v>0</v>
      </c>
      <c r="M5544">
        <v>0</v>
      </c>
    </row>
    <row r="5545" spans="2:13" x14ac:dyDescent="0.2">
      <c r="B5545">
        <v>0</v>
      </c>
      <c r="C5545">
        <v>0</v>
      </c>
      <c r="D5545">
        <v>0</v>
      </c>
      <c r="E5545">
        <v>0</v>
      </c>
      <c r="F5545">
        <v>0</v>
      </c>
      <c r="G5545">
        <v>44444444</v>
      </c>
      <c r="H5545">
        <v>0</v>
      </c>
      <c r="I5545">
        <v>0</v>
      </c>
      <c r="J5545">
        <v>0</v>
      </c>
      <c r="K5545">
        <v>0</v>
      </c>
      <c r="L5545">
        <v>0</v>
      </c>
      <c r="M5545">
        <v>0</v>
      </c>
    </row>
    <row r="5546" spans="2:13" x14ac:dyDescent="0.2">
      <c r="B5546">
        <v>0</v>
      </c>
      <c r="C5546">
        <v>0</v>
      </c>
      <c r="D5546">
        <v>0</v>
      </c>
      <c r="E5546">
        <v>0</v>
      </c>
      <c r="F5546">
        <v>0</v>
      </c>
      <c r="G5546">
        <v>44444444</v>
      </c>
      <c r="H5546">
        <v>0</v>
      </c>
      <c r="I5546">
        <v>0</v>
      </c>
      <c r="J5546">
        <v>0</v>
      </c>
      <c r="K5546">
        <v>0</v>
      </c>
      <c r="L5546">
        <v>0</v>
      </c>
      <c r="M5546">
        <v>0</v>
      </c>
    </row>
    <row r="5547" spans="2:13" x14ac:dyDescent="0.2">
      <c r="B5547">
        <v>0</v>
      </c>
      <c r="C5547">
        <v>0</v>
      </c>
      <c r="D5547">
        <v>0</v>
      </c>
      <c r="E5547">
        <v>0</v>
      </c>
      <c r="F5547">
        <v>0</v>
      </c>
      <c r="G5547">
        <v>44444444</v>
      </c>
      <c r="H5547">
        <v>0</v>
      </c>
      <c r="I5547">
        <v>0</v>
      </c>
      <c r="J5547">
        <v>0</v>
      </c>
      <c r="K5547">
        <v>0</v>
      </c>
      <c r="L5547">
        <v>0</v>
      </c>
      <c r="M5547">
        <v>0</v>
      </c>
    </row>
    <row r="5548" spans="2:13" x14ac:dyDescent="0.2">
      <c r="B5548">
        <v>0</v>
      </c>
      <c r="C5548">
        <v>0</v>
      </c>
      <c r="D5548">
        <v>0</v>
      </c>
      <c r="E5548">
        <v>0</v>
      </c>
      <c r="F5548">
        <v>0</v>
      </c>
      <c r="G5548">
        <v>44444444</v>
      </c>
      <c r="H5548">
        <v>0</v>
      </c>
      <c r="I5548">
        <v>0</v>
      </c>
      <c r="J5548">
        <v>0</v>
      </c>
      <c r="K5548">
        <v>0</v>
      </c>
      <c r="L5548">
        <v>0</v>
      </c>
      <c r="M5548">
        <v>0</v>
      </c>
    </row>
    <row r="5549" spans="2:13" x14ac:dyDescent="0.2">
      <c r="B5549">
        <v>0</v>
      </c>
      <c r="C5549">
        <v>0</v>
      </c>
      <c r="D5549">
        <v>0</v>
      </c>
      <c r="E5549">
        <v>0</v>
      </c>
      <c r="F5549">
        <v>0</v>
      </c>
      <c r="G5549">
        <v>44444444</v>
      </c>
      <c r="H5549">
        <v>0</v>
      </c>
      <c r="I5549">
        <v>0</v>
      </c>
      <c r="J5549">
        <v>0</v>
      </c>
      <c r="K5549">
        <v>0</v>
      </c>
      <c r="L5549">
        <v>0</v>
      </c>
      <c r="M5549">
        <v>0</v>
      </c>
    </row>
    <row r="5550" spans="2:13" x14ac:dyDescent="0.2">
      <c r="B5550">
        <v>0</v>
      </c>
      <c r="C5550">
        <v>0</v>
      </c>
      <c r="D5550">
        <v>0</v>
      </c>
      <c r="E5550">
        <v>0</v>
      </c>
      <c r="F5550">
        <v>0</v>
      </c>
      <c r="G5550">
        <v>44444444</v>
      </c>
      <c r="H5550">
        <v>0</v>
      </c>
      <c r="I5550">
        <v>0</v>
      </c>
      <c r="J5550">
        <v>0</v>
      </c>
      <c r="K5550">
        <v>0</v>
      </c>
      <c r="L5550">
        <v>0</v>
      </c>
      <c r="M5550">
        <v>0</v>
      </c>
    </row>
    <row r="5551" spans="2:13" x14ac:dyDescent="0.2">
      <c r="B5551">
        <v>0</v>
      </c>
      <c r="C5551">
        <v>0</v>
      </c>
      <c r="D5551">
        <v>0</v>
      </c>
      <c r="E5551">
        <v>0</v>
      </c>
      <c r="F5551">
        <v>0</v>
      </c>
      <c r="G5551">
        <v>44444444</v>
      </c>
      <c r="H5551">
        <v>0</v>
      </c>
      <c r="I5551">
        <v>0</v>
      </c>
      <c r="J5551">
        <v>0</v>
      </c>
      <c r="K5551">
        <v>0</v>
      </c>
      <c r="L5551">
        <v>0</v>
      </c>
      <c r="M5551">
        <v>0</v>
      </c>
    </row>
    <row r="5552" spans="2:13" x14ac:dyDescent="0.2">
      <c r="B5552">
        <v>0</v>
      </c>
      <c r="C5552">
        <v>0</v>
      </c>
      <c r="D5552">
        <v>0</v>
      </c>
      <c r="E5552">
        <v>0</v>
      </c>
      <c r="F5552">
        <v>0</v>
      </c>
      <c r="G5552">
        <v>44444444</v>
      </c>
      <c r="H5552">
        <v>0</v>
      </c>
      <c r="I5552">
        <v>0</v>
      </c>
      <c r="J5552">
        <v>0</v>
      </c>
      <c r="K5552">
        <v>0</v>
      </c>
      <c r="L5552">
        <v>0</v>
      </c>
      <c r="M5552">
        <v>0</v>
      </c>
    </row>
    <row r="5553" spans="2:13" x14ac:dyDescent="0.2">
      <c r="B5553">
        <v>0</v>
      </c>
      <c r="C5553">
        <v>0</v>
      </c>
      <c r="D5553">
        <v>0</v>
      </c>
      <c r="E5553">
        <v>0</v>
      </c>
      <c r="F5553">
        <v>0</v>
      </c>
      <c r="G5553">
        <v>44444444</v>
      </c>
      <c r="H5553">
        <v>0</v>
      </c>
      <c r="I5553">
        <v>0</v>
      </c>
      <c r="J5553">
        <v>0</v>
      </c>
      <c r="K5553">
        <v>0</v>
      </c>
      <c r="L5553">
        <v>0</v>
      </c>
      <c r="M5553">
        <v>0</v>
      </c>
    </row>
    <row r="5554" spans="2:13" x14ac:dyDescent="0.2">
      <c r="B5554">
        <v>0</v>
      </c>
      <c r="C5554">
        <v>0</v>
      </c>
      <c r="D5554">
        <v>0</v>
      </c>
      <c r="E5554">
        <v>0</v>
      </c>
      <c r="F5554">
        <v>0</v>
      </c>
      <c r="G5554">
        <v>44444444</v>
      </c>
      <c r="H5554">
        <v>0</v>
      </c>
      <c r="I5554">
        <v>0</v>
      </c>
      <c r="J5554">
        <v>0</v>
      </c>
      <c r="K5554">
        <v>0</v>
      </c>
      <c r="L5554">
        <v>0</v>
      </c>
      <c r="M5554">
        <v>0</v>
      </c>
    </row>
    <row r="5555" spans="2:13" x14ac:dyDescent="0.2">
      <c r="B5555">
        <v>0</v>
      </c>
      <c r="C5555">
        <v>0</v>
      </c>
      <c r="D5555">
        <v>0</v>
      </c>
      <c r="E5555">
        <v>0</v>
      </c>
      <c r="F5555">
        <v>0</v>
      </c>
      <c r="G5555">
        <v>44444444</v>
      </c>
      <c r="H5555">
        <v>0</v>
      </c>
      <c r="I5555">
        <v>0</v>
      </c>
      <c r="J5555">
        <v>0</v>
      </c>
      <c r="K5555">
        <v>0</v>
      </c>
      <c r="L5555">
        <v>0</v>
      </c>
      <c r="M5555">
        <v>0</v>
      </c>
    </row>
    <row r="5556" spans="2:13" x14ac:dyDescent="0.2">
      <c r="B5556">
        <v>0</v>
      </c>
      <c r="C5556">
        <v>0</v>
      </c>
      <c r="D5556">
        <v>0</v>
      </c>
      <c r="E5556">
        <v>0</v>
      </c>
      <c r="F5556">
        <v>0</v>
      </c>
      <c r="G5556">
        <v>44444444</v>
      </c>
      <c r="H5556">
        <v>0</v>
      </c>
      <c r="I5556">
        <v>0</v>
      </c>
      <c r="J5556">
        <v>0</v>
      </c>
      <c r="K5556">
        <v>0</v>
      </c>
      <c r="L5556">
        <v>0</v>
      </c>
      <c r="M5556">
        <v>0</v>
      </c>
    </row>
    <row r="5557" spans="2:13" x14ac:dyDescent="0.2">
      <c r="B5557">
        <v>0</v>
      </c>
      <c r="C5557">
        <v>0</v>
      </c>
      <c r="D5557">
        <v>0</v>
      </c>
      <c r="E5557">
        <v>0</v>
      </c>
      <c r="F5557">
        <v>0</v>
      </c>
      <c r="G5557">
        <v>44444444</v>
      </c>
      <c r="H5557">
        <v>0</v>
      </c>
      <c r="I5557">
        <v>0</v>
      </c>
      <c r="J5557">
        <v>0</v>
      </c>
      <c r="K5557">
        <v>0</v>
      </c>
      <c r="L5557">
        <v>0</v>
      </c>
      <c r="M5557">
        <v>0</v>
      </c>
    </row>
    <row r="5558" spans="2:13" x14ac:dyDescent="0.2">
      <c r="B5558">
        <v>0</v>
      </c>
      <c r="C5558">
        <v>0</v>
      </c>
      <c r="D5558">
        <v>0</v>
      </c>
      <c r="E5558">
        <v>0</v>
      </c>
      <c r="F5558">
        <v>0</v>
      </c>
      <c r="G5558">
        <v>44444444</v>
      </c>
      <c r="H5558">
        <v>0</v>
      </c>
      <c r="I5558">
        <v>0</v>
      </c>
      <c r="J5558">
        <v>0</v>
      </c>
      <c r="K5558">
        <v>0</v>
      </c>
      <c r="L5558">
        <v>0</v>
      </c>
      <c r="M5558">
        <v>0</v>
      </c>
    </row>
    <row r="5559" spans="2:13" x14ac:dyDescent="0.2">
      <c r="B5559">
        <v>0</v>
      </c>
      <c r="C5559">
        <v>0</v>
      </c>
      <c r="D5559">
        <v>0</v>
      </c>
      <c r="E5559">
        <v>0</v>
      </c>
      <c r="F5559">
        <v>0</v>
      </c>
      <c r="G5559">
        <v>44444444</v>
      </c>
      <c r="H5559">
        <v>0</v>
      </c>
      <c r="I5559">
        <v>0</v>
      </c>
      <c r="J5559">
        <v>0</v>
      </c>
      <c r="K5559">
        <v>0</v>
      </c>
      <c r="L5559">
        <v>0</v>
      </c>
      <c r="M5559">
        <v>0</v>
      </c>
    </row>
    <row r="5560" spans="2:13" x14ac:dyDescent="0.2">
      <c r="B5560">
        <v>0</v>
      </c>
      <c r="C5560">
        <v>0</v>
      </c>
      <c r="D5560">
        <v>0</v>
      </c>
      <c r="E5560">
        <v>0</v>
      </c>
      <c r="F5560">
        <v>0</v>
      </c>
      <c r="G5560">
        <v>44444444</v>
      </c>
      <c r="H5560">
        <v>0</v>
      </c>
      <c r="I5560">
        <v>0</v>
      </c>
      <c r="J5560">
        <v>0</v>
      </c>
      <c r="K5560">
        <v>0</v>
      </c>
      <c r="L5560">
        <v>0</v>
      </c>
      <c r="M5560">
        <v>0</v>
      </c>
    </row>
    <row r="5561" spans="2:13" x14ac:dyDescent="0.2">
      <c r="B5561">
        <v>0</v>
      </c>
      <c r="C5561">
        <v>0</v>
      </c>
      <c r="D5561">
        <v>0</v>
      </c>
      <c r="E5561">
        <v>0</v>
      </c>
      <c r="F5561">
        <v>0</v>
      </c>
      <c r="G5561">
        <v>44444444</v>
      </c>
      <c r="H5561">
        <v>0</v>
      </c>
      <c r="I5561">
        <v>0</v>
      </c>
      <c r="J5561">
        <v>0</v>
      </c>
      <c r="K5561">
        <v>0</v>
      </c>
      <c r="L5561">
        <v>0</v>
      </c>
      <c r="M5561">
        <v>0</v>
      </c>
    </row>
    <row r="5562" spans="2:13" x14ac:dyDescent="0.2">
      <c r="B5562">
        <v>0</v>
      </c>
      <c r="C5562">
        <v>0</v>
      </c>
      <c r="D5562">
        <v>0</v>
      </c>
      <c r="E5562">
        <v>0</v>
      </c>
      <c r="F5562">
        <v>0</v>
      </c>
      <c r="G5562">
        <v>44444444</v>
      </c>
      <c r="H5562">
        <v>0</v>
      </c>
      <c r="I5562">
        <v>0</v>
      </c>
      <c r="J5562">
        <v>0</v>
      </c>
      <c r="K5562">
        <v>0</v>
      </c>
      <c r="L5562">
        <v>0</v>
      </c>
      <c r="M5562">
        <v>0</v>
      </c>
    </row>
    <row r="5563" spans="2:13" x14ac:dyDescent="0.2">
      <c r="B5563">
        <v>0</v>
      </c>
      <c r="C5563">
        <v>0</v>
      </c>
      <c r="D5563">
        <v>0</v>
      </c>
      <c r="E5563">
        <v>0</v>
      </c>
      <c r="F5563">
        <v>0</v>
      </c>
      <c r="G5563">
        <v>44444444</v>
      </c>
      <c r="H5563">
        <v>0</v>
      </c>
      <c r="I5563">
        <v>0</v>
      </c>
      <c r="J5563">
        <v>0</v>
      </c>
      <c r="K5563">
        <v>0</v>
      </c>
      <c r="L5563">
        <v>0</v>
      </c>
      <c r="M5563">
        <v>0</v>
      </c>
    </row>
    <row r="5564" spans="2:13" x14ac:dyDescent="0.2">
      <c r="B5564">
        <v>0</v>
      </c>
      <c r="C5564">
        <v>0</v>
      </c>
      <c r="D5564">
        <v>0</v>
      </c>
      <c r="E5564">
        <v>0</v>
      </c>
      <c r="F5564">
        <v>0</v>
      </c>
      <c r="G5564">
        <v>44444444</v>
      </c>
      <c r="H5564">
        <v>0</v>
      </c>
      <c r="I5564">
        <v>0</v>
      </c>
      <c r="J5564">
        <v>0</v>
      </c>
      <c r="K5564">
        <v>0</v>
      </c>
      <c r="L5564">
        <v>0</v>
      </c>
      <c r="M5564">
        <v>0</v>
      </c>
    </row>
    <row r="5565" spans="2:13" x14ac:dyDescent="0.2">
      <c r="B5565">
        <v>0</v>
      </c>
      <c r="C5565">
        <v>0</v>
      </c>
      <c r="D5565">
        <v>0</v>
      </c>
      <c r="E5565">
        <v>0</v>
      </c>
      <c r="F5565">
        <v>0</v>
      </c>
      <c r="G5565">
        <v>44444444</v>
      </c>
      <c r="H5565">
        <v>0</v>
      </c>
      <c r="I5565">
        <v>0</v>
      </c>
      <c r="J5565">
        <v>0</v>
      </c>
      <c r="K5565">
        <v>0</v>
      </c>
      <c r="L5565">
        <v>0</v>
      </c>
      <c r="M5565">
        <v>0</v>
      </c>
    </row>
    <row r="5566" spans="2:13" x14ac:dyDescent="0.2">
      <c r="B5566">
        <v>0</v>
      </c>
      <c r="C5566">
        <v>0</v>
      </c>
      <c r="D5566">
        <v>0</v>
      </c>
      <c r="E5566">
        <v>0</v>
      </c>
      <c r="F5566">
        <v>0</v>
      </c>
      <c r="G5566">
        <v>44444444</v>
      </c>
      <c r="H5566">
        <v>0</v>
      </c>
      <c r="I5566">
        <v>0</v>
      </c>
      <c r="J5566">
        <v>0</v>
      </c>
      <c r="K5566">
        <v>0</v>
      </c>
      <c r="L5566">
        <v>0</v>
      </c>
      <c r="M5566">
        <v>0</v>
      </c>
    </row>
    <row r="5567" spans="2:13" x14ac:dyDescent="0.2">
      <c r="B5567">
        <v>0</v>
      </c>
      <c r="C5567">
        <v>0</v>
      </c>
      <c r="D5567">
        <v>0</v>
      </c>
      <c r="E5567">
        <v>0</v>
      </c>
      <c r="F5567">
        <v>0</v>
      </c>
      <c r="G5567">
        <v>44444444</v>
      </c>
      <c r="H5567">
        <v>0</v>
      </c>
      <c r="I5567">
        <v>0</v>
      </c>
      <c r="J5567">
        <v>0</v>
      </c>
      <c r="K5567">
        <v>0</v>
      </c>
      <c r="L5567">
        <v>0</v>
      </c>
      <c r="M5567">
        <v>0</v>
      </c>
    </row>
    <row r="5568" spans="2:13" x14ac:dyDescent="0.2">
      <c r="B5568">
        <v>0</v>
      </c>
      <c r="C5568">
        <v>0</v>
      </c>
      <c r="D5568">
        <v>0</v>
      </c>
      <c r="E5568">
        <v>0</v>
      </c>
      <c r="F5568">
        <v>0</v>
      </c>
      <c r="G5568">
        <v>44444444</v>
      </c>
      <c r="H5568">
        <v>0</v>
      </c>
      <c r="I5568">
        <v>0</v>
      </c>
      <c r="J5568">
        <v>0</v>
      </c>
      <c r="K5568">
        <v>0</v>
      </c>
      <c r="L5568">
        <v>0</v>
      </c>
      <c r="M5568">
        <v>0</v>
      </c>
    </row>
    <row r="5569" spans="2:13" x14ac:dyDescent="0.2">
      <c r="B5569">
        <v>0</v>
      </c>
      <c r="C5569">
        <v>0</v>
      </c>
      <c r="D5569">
        <v>0</v>
      </c>
      <c r="E5569">
        <v>0</v>
      </c>
      <c r="F5569">
        <v>0</v>
      </c>
      <c r="G5569">
        <v>44444444</v>
      </c>
      <c r="H5569">
        <v>0</v>
      </c>
      <c r="I5569">
        <v>0</v>
      </c>
      <c r="J5569">
        <v>0</v>
      </c>
      <c r="K5569">
        <v>0</v>
      </c>
      <c r="L5569">
        <v>0</v>
      </c>
      <c r="M5569">
        <v>0</v>
      </c>
    </row>
    <row r="5570" spans="2:13" x14ac:dyDescent="0.2">
      <c r="B5570">
        <v>0</v>
      </c>
      <c r="C5570">
        <v>0</v>
      </c>
      <c r="D5570">
        <v>0</v>
      </c>
      <c r="E5570">
        <v>0</v>
      </c>
      <c r="F5570">
        <v>0</v>
      </c>
      <c r="G5570">
        <v>44444444</v>
      </c>
      <c r="H5570">
        <v>0</v>
      </c>
      <c r="I5570">
        <v>0</v>
      </c>
      <c r="J5570">
        <v>0</v>
      </c>
      <c r="K5570">
        <v>0</v>
      </c>
      <c r="L5570">
        <v>0</v>
      </c>
      <c r="M5570">
        <v>0</v>
      </c>
    </row>
    <row r="5571" spans="2:13" x14ac:dyDescent="0.2">
      <c r="B5571">
        <v>0</v>
      </c>
      <c r="C5571">
        <v>0</v>
      </c>
      <c r="D5571">
        <v>0</v>
      </c>
      <c r="E5571">
        <v>0</v>
      </c>
      <c r="F5571">
        <v>0</v>
      </c>
      <c r="G5571">
        <v>44444444</v>
      </c>
      <c r="H5571">
        <v>0</v>
      </c>
      <c r="I5571">
        <v>0</v>
      </c>
      <c r="J5571">
        <v>0</v>
      </c>
      <c r="K5571">
        <v>0</v>
      </c>
      <c r="L5571">
        <v>0</v>
      </c>
      <c r="M5571">
        <v>0</v>
      </c>
    </row>
    <row r="5572" spans="2:13" x14ac:dyDescent="0.2">
      <c r="B5572">
        <v>0</v>
      </c>
      <c r="C5572">
        <v>0</v>
      </c>
      <c r="D5572">
        <v>0</v>
      </c>
      <c r="E5572">
        <v>0</v>
      </c>
      <c r="F5572">
        <v>0</v>
      </c>
      <c r="G5572">
        <v>44444444</v>
      </c>
      <c r="H5572">
        <v>0</v>
      </c>
      <c r="I5572">
        <v>0</v>
      </c>
      <c r="J5572">
        <v>0</v>
      </c>
      <c r="K5572">
        <v>0</v>
      </c>
      <c r="L5572">
        <v>0</v>
      </c>
      <c r="M5572">
        <v>0</v>
      </c>
    </row>
    <row r="5573" spans="2:13" x14ac:dyDescent="0.2">
      <c r="B5573">
        <v>0</v>
      </c>
      <c r="C5573">
        <v>0</v>
      </c>
      <c r="D5573">
        <v>0</v>
      </c>
      <c r="E5573">
        <v>0</v>
      </c>
      <c r="F5573">
        <v>0</v>
      </c>
      <c r="G5573">
        <v>44444444</v>
      </c>
      <c r="H5573">
        <v>0</v>
      </c>
      <c r="I5573">
        <v>0</v>
      </c>
      <c r="J5573">
        <v>0</v>
      </c>
      <c r="K5573">
        <v>0</v>
      </c>
      <c r="L5573">
        <v>0</v>
      </c>
      <c r="M5573">
        <v>0</v>
      </c>
    </row>
    <row r="5574" spans="2:13" x14ac:dyDescent="0.2">
      <c r="B5574">
        <v>0</v>
      </c>
      <c r="C5574">
        <v>0</v>
      </c>
      <c r="D5574">
        <v>0</v>
      </c>
      <c r="E5574">
        <v>0</v>
      </c>
      <c r="F5574">
        <v>0</v>
      </c>
      <c r="G5574">
        <v>44444444</v>
      </c>
      <c r="H5574">
        <v>0</v>
      </c>
      <c r="I5574">
        <v>0</v>
      </c>
      <c r="J5574">
        <v>0</v>
      </c>
      <c r="K5574">
        <v>0</v>
      </c>
      <c r="L5574">
        <v>0</v>
      </c>
      <c r="M5574">
        <v>0</v>
      </c>
    </row>
    <row r="5575" spans="2:13" x14ac:dyDescent="0.2">
      <c r="B5575">
        <v>0</v>
      </c>
      <c r="C5575">
        <v>0</v>
      </c>
      <c r="D5575">
        <v>0</v>
      </c>
      <c r="E5575">
        <v>0</v>
      </c>
      <c r="F5575">
        <v>0</v>
      </c>
      <c r="G5575">
        <v>44444444</v>
      </c>
      <c r="H5575">
        <v>0</v>
      </c>
      <c r="I5575">
        <v>0</v>
      </c>
      <c r="J5575">
        <v>0</v>
      </c>
      <c r="K5575">
        <v>0</v>
      </c>
      <c r="L5575">
        <v>0</v>
      </c>
      <c r="M5575">
        <v>0</v>
      </c>
    </row>
    <row r="5576" spans="2:13" x14ac:dyDescent="0.2">
      <c r="B5576">
        <v>0</v>
      </c>
      <c r="C5576">
        <v>0</v>
      </c>
      <c r="D5576">
        <v>0</v>
      </c>
      <c r="E5576">
        <v>0</v>
      </c>
      <c r="F5576">
        <v>0</v>
      </c>
      <c r="G5576">
        <v>44444444</v>
      </c>
      <c r="H5576">
        <v>0</v>
      </c>
      <c r="I5576">
        <v>0</v>
      </c>
      <c r="J5576">
        <v>0</v>
      </c>
      <c r="K5576">
        <v>0</v>
      </c>
      <c r="L5576">
        <v>0</v>
      </c>
      <c r="M5576">
        <v>0</v>
      </c>
    </row>
    <row r="5577" spans="2:13" x14ac:dyDescent="0.2">
      <c r="B5577">
        <v>0</v>
      </c>
      <c r="C5577">
        <v>0</v>
      </c>
      <c r="D5577">
        <v>0</v>
      </c>
      <c r="E5577">
        <v>0</v>
      </c>
      <c r="F5577">
        <v>0</v>
      </c>
      <c r="G5577">
        <v>44444444</v>
      </c>
      <c r="H5577">
        <v>0</v>
      </c>
      <c r="I5577">
        <v>0</v>
      </c>
      <c r="J5577">
        <v>0</v>
      </c>
      <c r="K5577">
        <v>0</v>
      </c>
      <c r="L5577">
        <v>0</v>
      </c>
      <c r="M5577">
        <v>0</v>
      </c>
    </row>
    <row r="5578" spans="2:13" x14ac:dyDescent="0.2">
      <c r="B5578">
        <v>0</v>
      </c>
      <c r="C5578">
        <v>0</v>
      </c>
      <c r="D5578">
        <v>0</v>
      </c>
      <c r="E5578">
        <v>0</v>
      </c>
      <c r="F5578">
        <v>0</v>
      </c>
      <c r="G5578">
        <v>44444444</v>
      </c>
      <c r="H5578">
        <v>0</v>
      </c>
      <c r="I5578">
        <v>0</v>
      </c>
      <c r="J5578">
        <v>0</v>
      </c>
      <c r="K5578">
        <v>0</v>
      </c>
      <c r="L5578">
        <v>0</v>
      </c>
      <c r="M5578">
        <v>0</v>
      </c>
    </row>
    <row r="5579" spans="2:13" x14ac:dyDescent="0.2">
      <c r="B5579">
        <v>0</v>
      </c>
      <c r="C5579">
        <v>0</v>
      </c>
      <c r="D5579">
        <v>0</v>
      </c>
      <c r="E5579">
        <v>0</v>
      </c>
      <c r="F5579">
        <v>0</v>
      </c>
      <c r="G5579">
        <v>44444444</v>
      </c>
      <c r="H5579">
        <v>0</v>
      </c>
      <c r="I5579">
        <v>0</v>
      </c>
      <c r="J5579">
        <v>0</v>
      </c>
      <c r="K5579">
        <v>0</v>
      </c>
      <c r="L5579">
        <v>0</v>
      </c>
      <c r="M5579">
        <v>0</v>
      </c>
    </row>
    <row r="5580" spans="2:13" x14ac:dyDescent="0.2">
      <c r="B5580">
        <v>0</v>
      </c>
      <c r="C5580">
        <v>0</v>
      </c>
      <c r="D5580">
        <v>0</v>
      </c>
      <c r="E5580">
        <v>0</v>
      </c>
      <c r="F5580">
        <v>0</v>
      </c>
      <c r="G5580">
        <v>44444444</v>
      </c>
      <c r="H5580">
        <v>0</v>
      </c>
      <c r="I5580">
        <v>0</v>
      </c>
      <c r="J5580">
        <v>0</v>
      </c>
      <c r="K5580">
        <v>0</v>
      </c>
      <c r="L5580">
        <v>0</v>
      </c>
      <c r="M5580">
        <v>0</v>
      </c>
    </row>
    <row r="5581" spans="2:13" x14ac:dyDescent="0.2">
      <c r="B5581">
        <v>0</v>
      </c>
      <c r="C5581">
        <v>0</v>
      </c>
      <c r="D5581">
        <v>0</v>
      </c>
      <c r="E5581">
        <v>0</v>
      </c>
      <c r="F5581">
        <v>0</v>
      </c>
      <c r="G5581">
        <v>44444444</v>
      </c>
      <c r="H5581">
        <v>0</v>
      </c>
      <c r="I5581">
        <v>0</v>
      </c>
      <c r="J5581">
        <v>0</v>
      </c>
      <c r="K5581">
        <v>0</v>
      </c>
      <c r="L5581">
        <v>0</v>
      </c>
      <c r="M5581">
        <v>0</v>
      </c>
    </row>
    <row r="5582" spans="2:13" x14ac:dyDescent="0.2">
      <c r="B5582">
        <v>0</v>
      </c>
      <c r="C5582">
        <v>0</v>
      </c>
      <c r="D5582">
        <v>0</v>
      </c>
      <c r="E5582">
        <v>0</v>
      </c>
      <c r="F5582">
        <v>0</v>
      </c>
      <c r="G5582">
        <v>44444444</v>
      </c>
      <c r="H5582">
        <v>0</v>
      </c>
      <c r="I5582">
        <v>0</v>
      </c>
      <c r="J5582">
        <v>0</v>
      </c>
      <c r="K5582">
        <v>0</v>
      </c>
      <c r="L5582">
        <v>0</v>
      </c>
      <c r="M5582">
        <v>0</v>
      </c>
    </row>
    <row r="5583" spans="2:13" x14ac:dyDescent="0.2">
      <c r="B5583">
        <v>0</v>
      </c>
      <c r="C5583">
        <v>0</v>
      </c>
      <c r="D5583">
        <v>0</v>
      </c>
      <c r="E5583">
        <v>0</v>
      </c>
      <c r="F5583">
        <v>0</v>
      </c>
      <c r="G5583">
        <v>44444444</v>
      </c>
      <c r="H5583">
        <v>0</v>
      </c>
      <c r="I5583">
        <v>0</v>
      </c>
      <c r="J5583">
        <v>0</v>
      </c>
      <c r="K5583">
        <v>0</v>
      </c>
      <c r="L5583">
        <v>0</v>
      </c>
      <c r="M5583">
        <v>0</v>
      </c>
    </row>
    <row r="5584" spans="2:13" x14ac:dyDescent="0.2">
      <c r="B5584">
        <v>0</v>
      </c>
      <c r="C5584">
        <v>0</v>
      </c>
      <c r="D5584">
        <v>0</v>
      </c>
      <c r="E5584">
        <v>0</v>
      </c>
      <c r="F5584">
        <v>0</v>
      </c>
      <c r="G5584">
        <v>44444444</v>
      </c>
      <c r="H5584">
        <v>0</v>
      </c>
      <c r="I5584">
        <v>0</v>
      </c>
      <c r="J5584">
        <v>0</v>
      </c>
      <c r="K5584">
        <v>0</v>
      </c>
      <c r="L5584">
        <v>0</v>
      </c>
      <c r="M5584">
        <v>0</v>
      </c>
    </row>
    <row r="5585" spans="2:13" x14ac:dyDescent="0.2">
      <c r="B5585">
        <v>0</v>
      </c>
      <c r="C5585">
        <v>0</v>
      </c>
      <c r="D5585">
        <v>0</v>
      </c>
      <c r="E5585">
        <v>0</v>
      </c>
      <c r="F5585">
        <v>0</v>
      </c>
      <c r="G5585">
        <v>44444444</v>
      </c>
      <c r="H5585">
        <v>0</v>
      </c>
      <c r="I5585">
        <v>0</v>
      </c>
      <c r="J5585">
        <v>0</v>
      </c>
      <c r="K5585">
        <v>0</v>
      </c>
      <c r="L5585">
        <v>0</v>
      </c>
      <c r="M5585">
        <v>0</v>
      </c>
    </row>
    <row r="5586" spans="2:13" x14ac:dyDescent="0.2">
      <c r="B5586">
        <v>0</v>
      </c>
      <c r="C5586">
        <v>0</v>
      </c>
      <c r="D5586">
        <v>0</v>
      </c>
      <c r="E5586">
        <v>0</v>
      </c>
      <c r="F5586">
        <v>0</v>
      </c>
      <c r="G5586">
        <v>44444444</v>
      </c>
      <c r="H5586">
        <v>0</v>
      </c>
      <c r="I5586">
        <v>0</v>
      </c>
      <c r="J5586">
        <v>0</v>
      </c>
      <c r="K5586">
        <v>0</v>
      </c>
      <c r="L5586">
        <v>0</v>
      </c>
      <c r="M5586">
        <v>0</v>
      </c>
    </row>
    <row r="5587" spans="2:13" x14ac:dyDescent="0.2">
      <c r="B5587">
        <v>0</v>
      </c>
      <c r="C5587">
        <v>0</v>
      </c>
      <c r="D5587">
        <v>0</v>
      </c>
      <c r="E5587">
        <v>0</v>
      </c>
      <c r="F5587">
        <v>0</v>
      </c>
      <c r="G5587">
        <v>44444444</v>
      </c>
      <c r="H5587">
        <v>0</v>
      </c>
      <c r="I5587">
        <v>0</v>
      </c>
      <c r="J5587">
        <v>0</v>
      </c>
      <c r="K5587">
        <v>0</v>
      </c>
      <c r="L5587">
        <v>0</v>
      </c>
      <c r="M5587">
        <v>0</v>
      </c>
    </row>
    <row r="5588" spans="2:13" x14ac:dyDescent="0.2">
      <c r="B5588">
        <v>0</v>
      </c>
      <c r="C5588">
        <v>0</v>
      </c>
      <c r="D5588">
        <v>0</v>
      </c>
      <c r="E5588">
        <v>0</v>
      </c>
      <c r="F5588">
        <v>0</v>
      </c>
      <c r="G5588">
        <v>44444444</v>
      </c>
      <c r="H5588">
        <v>0</v>
      </c>
      <c r="I5588">
        <v>0</v>
      </c>
      <c r="J5588">
        <v>0</v>
      </c>
      <c r="K5588">
        <v>0</v>
      </c>
      <c r="L5588">
        <v>0</v>
      </c>
      <c r="M5588">
        <v>0</v>
      </c>
    </row>
    <row r="5589" spans="2:13" x14ac:dyDescent="0.2">
      <c r="B5589">
        <v>0</v>
      </c>
      <c r="C5589">
        <v>0</v>
      </c>
      <c r="D5589">
        <v>0</v>
      </c>
      <c r="E5589">
        <v>0</v>
      </c>
      <c r="F5589">
        <v>0</v>
      </c>
      <c r="G5589">
        <v>44444444</v>
      </c>
      <c r="H5589">
        <v>0</v>
      </c>
      <c r="I5589">
        <v>0</v>
      </c>
      <c r="J5589">
        <v>0</v>
      </c>
      <c r="K5589">
        <v>0</v>
      </c>
      <c r="L5589">
        <v>0</v>
      </c>
      <c r="M5589">
        <v>0</v>
      </c>
    </row>
    <row r="5590" spans="2:13" x14ac:dyDescent="0.2">
      <c r="B5590">
        <v>0</v>
      </c>
      <c r="C5590">
        <v>0</v>
      </c>
      <c r="D5590">
        <v>0</v>
      </c>
      <c r="E5590">
        <v>0</v>
      </c>
      <c r="F5590">
        <v>0</v>
      </c>
      <c r="G5590">
        <v>44444444</v>
      </c>
      <c r="H5590">
        <v>0</v>
      </c>
      <c r="I5590">
        <v>0</v>
      </c>
      <c r="J5590">
        <v>0</v>
      </c>
      <c r="K5590">
        <v>0</v>
      </c>
      <c r="L5590">
        <v>0</v>
      </c>
      <c r="M5590">
        <v>0</v>
      </c>
    </row>
    <row r="5591" spans="2:13" x14ac:dyDescent="0.2">
      <c r="B5591">
        <v>0</v>
      </c>
      <c r="C5591">
        <v>0</v>
      </c>
      <c r="D5591">
        <v>0</v>
      </c>
      <c r="E5591">
        <v>0</v>
      </c>
      <c r="F5591">
        <v>0</v>
      </c>
      <c r="G5591">
        <v>44444444</v>
      </c>
      <c r="H5591">
        <v>0</v>
      </c>
      <c r="I5591">
        <v>0</v>
      </c>
      <c r="J5591">
        <v>0</v>
      </c>
      <c r="K5591">
        <v>0</v>
      </c>
      <c r="L5591">
        <v>0</v>
      </c>
      <c r="M5591">
        <v>0</v>
      </c>
    </row>
    <row r="5592" spans="2:13" x14ac:dyDescent="0.2">
      <c r="B5592">
        <v>0</v>
      </c>
      <c r="C5592">
        <v>0</v>
      </c>
      <c r="D5592">
        <v>0</v>
      </c>
      <c r="E5592">
        <v>0</v>
      </c>
      <c r="F5592">
        <v>0</v>
      </c>
      <c r="G5592">
        <v>44444444</v>
      </c>
      <c r="H5592">
        <v>0</v>
      </c>
      <c r="I5592">
        <v>0</v>
      </c>
      <c r="J5592">
        <v>0</v>
      </c>
      <c r="K5592">
        <v>0</v>
      </c>
      <c r="L5592">
        <v>0</v>
      </c>
      <c r="M5592">
        <v>0</v>
      </c>
    </row>
    <row r="5593" spans="2:13" x14ac:dyDescent="0.2">
      <c r="B5593">
        <v>0</v>
      </c>
      <c r="C5593">
        <v>0</v>
      </c>
      <c r="D5593">
        <v>0</v>
      </c>
      <c r="E5593">
        <v>0</v>
      </c>
      <c r="F5593">
        <v>0</v>
      </c>
      <c r="G5593">
        <v>44444444</v>
      </c>
      <c r="H5593">
        <v>0</v>
      </c>
      <c r="I5593">
        <v>0</v>
      </c>
      <c r="J5593">
        <v>0</v>
      </c>
      <c r="K5593">
        <v>0</v>
      </c>
      <c r="L5593">
        <v>0</v>
      </c>
      <c r="M5593">
        <v>0</v>
      </c>
    </row>
    <row r="5594" spans="2:13" x14ac:dyDescent="0.2">
      <c r="B5594">
        <v>0</v>
      </c>
      <c r="C5594">
        <v>0</v>
      </c>
      <c r="D5594">
        <v>0</v>
      </c>
      <c r="E5594">
        <v>0</v>
      </c>
      <c r="F5594">
        <v>0</v>
      </c>
      <c r="G5594">
        <v>44444444</v>
      </c>
      <c r="H5594">
        <v>0</v>
      </c>
      <c r="I5594">
        <v>0</v>
      </c>
      <c r="J5594">
        <v>0</v>
      </c>
      <c r="K5594">
        <v>0</v>
      </c>
      <c r="L5594">
        <v>0</v>
      </c>
      <c r="M5594">
        <v>0</v>
      </c>
    </row>
    <row r="5595" spans="2:13" x14ac:dyDescent="0.2">
      <c r="B5595">
        <v>0</v>
      </c>
      <c r="C5595">
        <v>0</v>
      </c>
      <c r="D5595">
        <v>0</v>
      </c>
      <c r="E5595">
        <v>0</v>
      </c>
      <c r="F5595">
        <v>0</v>
      </c>
      <c r="G5595">
        <v>44444444</v>
      </c>
      <c r="H5595">
        <v>0</v>
      </c>
      <c r="I5595">
        <v>0</v>
      </c>
      <c r="J5595">
        <v>0</v>
      </c>
      <c r="K5595">
        <v>0</v>
      </c>
      <c r="L5595">
        <v>0</v>
      </c>
      <c r="M5595">
        <v>0</v>
      </c>
    </row>
    <row r="5596" spans="2:13" x14ac:dyDescent="0.2">
      <c r="B5596">
        <v>0</v>
      </c>
      <c r="C5596">
        <v>0</v>
      </c>
      <c r="D5596">
        <v>0</v>
      </c>
      <c r="E5596">
        <v>0</v>
      </c>
      <c r="F5596">
        <v>0</v>
      </c>
      <c r="G5596">
        <v>44444444</v>
      </c>
      <c r="H5596">
        <v>0</v>
      </c>
      <c r="I5596">
        <v>0</v>
      </c>
      <c r="J5596">
        <v>0</v>
      </c>
      <c r="K5596">
        <v>0</v>
      </c>
      <c r="L5596">
        <v>0</v>
      </c>
      <c r="M5596">
        <v>0</v>
      </c>
    </row>
    <row r="5597" spans="2:13" x14ac:dyDescent="0.2">
      <c r="B5597">
        <v>0</v>
      </c>
      <c r="C5597">
        <v>0</v>
      </c>
      <c r="D5597">
        <v>0</v>
      </c>
      <c r="E5597">
        <v>0</v>
      </c>
      <c r="F5597">
        <v>0</v>
      </c>
      <c r="G5597">
        <v>44444444</v>
      </c>
      <c r="H5597">
        <v>0</v>
      </c>
      <c r="I5597">
        <v>0</v>
      </c>
      <c r="J5597">
        <v>0</v>
      </c>
      <c r="K5597">
        <v>0</v>
      </c>
      <c r="L5597">
        <v>0</v>
      </c>
      <c r="M5597">
        <v>0</v>
      </c>
    </row>
    <row r="5598" spans="2:13" x14ac:dyDescent="0.2">
      <c r="B5598">
        <v>0</v>
      </c>
      <c r="C5598">
        <v>0</v>
      </c>
      <c r="D5598">
        <v>0</v>
      </c>
      <c r="E5598">
        <v>0</v>
      </c>
      <c r="F5598">
        <v>0</v>
      </c>
      <c r="G5598">
        <v>44444444</v>
      </c>
      <c r="H5598">
        <v>0</v>
      </c>
      <c r="I5598">
        <v>0</v>
      </c>
      <c r="J5598">
        <v>0</v>
      </c>
      <c r="K5598">
        <v>0</v>
      </c>
      <c r="L5598">
        <v>0</v>
      </c>
      <c r="M5598">
        <v>0</v>
      </c>
    </row>
    <row r="5599" spans="2:13" x14ac:dyDescent="0.2">
      <c r="B5599">
        <v>0</v>
      </c>
      <c r="C5599">
        <v>0</v>
      </c>
      <c r="D5599">
        <v>0</v>
      </c>
      <c r="E5599">
        <v>0</v>
      </c>
      <c r="F5599">
        <v>0</v>
      </c>
      <c r="G5599">
        <v>44444444</v>
      </c>
      <c r="H5599">
        <v>0</v>
      </c>
      <c r="I5599">
        <v>0</v>
      </c>
      <c r="J5599">
        <v>0</v>
      </c>
      <c r="K5599">
        <v>0</v>
      </c>
      <c r="L5599">
        <v>0</v>
      </c>
      <c r="M5599">
        <v>0</v>
      </c>
    </row>
    <row r="5600" spans="2:13" x14ac:dyDescent="0.2">
      <c r="B5600">
        <v>0</v>
      </c>
      <c r="C5600">
        <v>0</v>
      </c>
      <c r="D5600">
        <v>0</v>
      </c>
      <c r="E5600">
        <v>0</v>
      </c>
      <c r="F5600">
        <v>0</v>
      </c>
      <c r="G5600">
        <v>44444444</v>
      </c>
      <c r="H5600">
        <v>0</v>
      </c>
      <c r="I5600">
        <v>0</v>
      </c>
      <c r="J5600">
        <v>0</v>
      </c>
      <c r="K5600">
        <v>0</v>
      </c>
      <c r="L5600">
        <v>0</v>
      </c>
      <c r="M5600">
        <v>0</v>
      </c>
    </row>
    <row r="5601" spans="2:13" x14ac:dyDescent="0.2">
      <c r="B5601">
        <v>0</v>
      </c>
      <c r="C5601">
        <v>0</v>
      </c>
      <c r="D5601">
        <v>0</v>
      </c>
      <c r="E5601">
        <v>0</v>
      </c>
      <c r="F5601">
        <v>0</v>
      </c>
      <c r="G5601">
        <v>44444444</v>
      </c>
      <c r="H5601">
        <v>0</v>
      </c>
      <c r="I5601">
        <v>0</v>
      </c>
      <c r="J5601">
        <v>0</v>
      </c>
      <c r="K5601">
        <v>0</v>
      </c>
      <c r="L5601">
        <v>0</v>
      </c>
      <c r="M5601">
        <v>0</v>
      </c>
    </row>
    <row r="5602" spans="2:13" x14ac:dyDescent="0.2">
      <c r="B5602">
        <v>0</v>
      </c>
      <c r="C5602">
        <v>0</v>
      </c>
      <c r="D5602">
        <v>0</v>
      </c>
      <c r="E5602">
        <v>0</v>
      </c>
      <c r="F5602">
        <v>0</v>
      </c>
      <c r="G5602">
        <v>44444444</v>
      </c>
      <c r="H5602">
        <v>0</v>
      </c>
      <c r="I5602">
        <v>0</v>
      </c>
      <c r="J5602">
        <v>0</v>
      </c>
      <c r="K5602">
        <v>0</v>
      </c>
      <c r="L5602">
        <v>0</v>
      </c>
      <c r="M5602">
        <v>0</v>
      </c>
    </row>
    <row r="5603" spans="2:13" x14ac:dyDescent="0.2">
      <c r="B5603">
        <v>0</v>
      </c>
      <c r="C5603">
        <v>0</v>
      </c>
      <c r="D5603">
        <v>0</v>
      </c>
      <c r="E5603">
        <v>0</v>
      </c>
      <c r="F5603">
        <v>0</v>
      </c>
      <c r="G5603">
        <v>44444444</v>
      </c>
      <c r="H5603">
        <v>0</v>
      </c>
      <c r="I5603">
        <v>0</v>
      </c>
      <c r="J5603">
        <v>0</v>
      </c>
      <c r="K5603">
        <v>0</v>
      </c>
      <c r="L5603">
        <v>0</v>
      </c>
      <c r="M5603">
        <v>0</v>
      </c>
    </row>
    <row r="5604" spans="2:13" x14ac:dyDescent="0.2">
      <c r="B5604">
        <v>0</v>
      </c>
      <c r="C5604">
        <v>0</v>
      </c>
      <c r="D5604">
        <v>0</v>
      </c>
      <c r="E5604">
        <v>0</v>
      </c>
      <c r="F5604">
        <v>0</v>
      </c>
      <c r="G5604">
        <v>44444444</v>
      </c>
      <c r="H5604">
        <v>0</v>
      </c>
      <c r="I5604">
        <v>0</v>
      </c>
      <c r="J5604">
        <v>0</v>
      </c>
      <c r="K5604">
        <v>0</v>
      </c>
      <c r="L5604">
        <v>0</v>
      </c>
      <c r="M5604">
        <v>0</v>
      </c>
    </row>
    <row r="5605" spans="2:13" x14ac:dyDescent="0.2">
      <c r="B5605">
        <v>0</v>
      </c>
      <c r="C5605">
        <v>0</v>
      </c>
      <c r="D5605">
        <v>0</v>
      </c>
      <c r="E5605">
        <v>0</v>
      </c>
      <c r="F5605">
        <v>0</v>
      </c>
      <c r="G5605">
        <v>44444444</v>
      </c>
      <c r="H5605">
        <v>0</v>
      </c>
      <c r="I5605">
        <v>0</v>
      </c>
      <c r="J5605">
        <v>0</v>
      </c>
      <c r="K5605">
        <v>0</v>
      </c>
      <c r="L5605">
        <v>0</v>
      </c>
      <c r="M5605">
        <v>0</v>
      </c>
    </row>
    <row r="5606" spans="2:13" x14ac:dyDescent="0.2">
      <c r="B5606">
        <v>0</v>
      </c>
      <c r="C5606">
        <v>0</v>
      </c>
      <c r="D5606">
        <v>0</v>
      </c>
      <c r="E5606">
        <v>0</v>
      </c>
      <c r="F5606">
        <v>0</v>
      </c>
      <c r="G5606">
        <v>44444444</v>
      </c>
      <c r="H5606">
        <v>0</v>
      </c>
      <c r="I5606">
        <v>0</v>
      </c>
      <c r="J5606">
        <v>0</v>
      </c>
      <c r="K5606">
        <v>0</v>
      </c>
      <c r="L5606">
        <v>0</v>
      </c>
      <c r="M5606">
        <v>0</v>
      </c>
    </row>
    <row r="5607" spans="2:13" x14ac:dyDescent="0.2">
      <c r="B5607">
        <v>0</v>
      </c>
      <c r="C5607">
        <v>0</v>
      </c>
      <c r="D5607">
        <v>0</v>
      </c>
      <c r="E5607">
        <v>0</v>
      </c>
      <c r="F5607">
        <v>0</v>
      </c>
      <c r="G5607">
        <v>44444444</v>
      </c>
      <c r="H5607">
        <v>0</v>
      </c>
      <c r="I5607">
        <v>0</v>
      </c>
      <c r="J5607">
        <v>0</v>
      </c>
      <c r="K5607">
        <v>0</v>
      </c>
      <c r="L5607">
        <v>0</v>
      </c>
      <c r="M5607">
        <v>0</v>
      </c>
    </row>
    <row r="5608" spans="2:13" x14ac:dyDescent="0.2">
      <c r="B5608">
        <v>0</v>
      </c>
      <c r="C5608">
        <v>0</v>
      </c>
      <c r="D5608">
        <v>0</v>
      </c>
      <c r="E5608">
        <v>0</v>
      </c>
      <c r="F5608">
        <v>0</v>
      </c>
      <c r="G5608">
        <v>44444444</v>
      </c>
      <c r="H5608">
        <v>0</v>
      </c>
      <c r="I5608">
        <v>0</v>
      </c>
      <c r="J5608">
        <v>0</v>
      </c>
      <c r="K5608">
        <v>0</v>
      </c>
      <c r="L5608">
        <v>0</v>
      </c>
      <c r="M5608">
        <v>0</v>
      </c>
    </row>
    <row r="5609" spans="2:13" x14ac:dyDescent="0.2">
      <c r="B5609">
        <v>0</v>
      </c>
      <c r="C5609">
        <v>0</v>
      </c>
      <c r="D5609">
        <v>0</v>
      </c>
      <c r="E5609">
        <v>0</v>
      </c>
      <c r="F5609">
        <v>0</v>
      </c>
      <c r="G5609">
        <v>44444444</v>
      </c>
      <c r="H5609">
        <v>0</v>
      </c>
      <c r="I5609">
        <v>0</v>
      </c>
      <c r="J5609">
        <v>0</v>
      </c>
      <c r="K5609">
        <v>0</v>
      </c>
      <c r="L5609">
        <v>0</v>
      </c>
      <c r="M5609">
        <v>0</v>
      </c>
    </row>
    <row r="5610" spans="2:13" x14ac:dyDescent="0.2">
      <c r="B5610">
        <v>0</v>
      </c>
      <c r="C5610">
        <v>0</v>
      </c>
      <c r="D5610">
        <v>0</v>
      </c>
      <c r="E5610">
        <v>0</v>
      </c>
      <c r="F5610">
        <v>0</v>
      </c>
      <c r="G5610">
        <v>44444444</v>
      </c>
      <c r="H5610">
        <v>0</v>
      </c>
      <c r="I5610">
        <v>0</v>
      </c>
      <c r="J5610">
        <v>0</v>
      </c>
      <c r="K5610">
        <v>0</v>
      </c>
      <c r="L5610">
        <v>0</v>
      </c>
      <c r="M5610">
        <v>0</v>
      </c>
    </row>
    <row r="5611" spans="2:13" x14ac:dyDescent="0.2">
      <c r="B5611">
        <v>0</v>
      </c>
      <c r="C5611">
        <v>0</v>
      </c>
      <c r="D5611">
        <v>0</v>
      </c>
      <c r="E5611">
        <v>0</v>
      </c>
      <c r="F5611">
        <v>0</v>
      </c>
      <c r="G5611">
        <v>44444444</v>
      </c>
      <c r="H5611">
        <v>0</v>
      </c>
      <c r="I5611">
        <v>0</v>
      </c>
      <c r="J5611">
        <v>0</v>
      </c>
      <c r="K5611">
        <v>0</v>
      </c>
      <c r="L5611">
        <v>0</v>
      </c>
      <c r="M5611">
        <v>0</v>
      </c>
    </row>
    <row r="5612" spans="2:13" x14ac:dyDescent="0.2">
      <c r="B5612">
        <v>0</v>
      </c>
      <c r="C5612">
        <v>0</v>
      </c>
      <c r="D5612">
        <v>0</v>
      </c>
      <c r="E5612">
        <v>0</v>
      </c>
      <c r="F5612">
        <v>0</v>
      </c>
      <c r="G5612">
        <v>44444444</v>
      </c>
      <c r="H5612">
        <v>0</v>
      </c>
      <c r="I5612">
        <v>0</v>
      </c>
      <c r="J5612">
        <v>0</v>
      </c>
      <c r="K5612">
        <v>0</v>
      </c>
      <c r="L5612">
        <v>0</v>
      </c>
      <c r="M5612">
        <v>0</v>
      </c>
    </row>
    <row r="5613" spans="2:13" x14ac:dyDescent="0.2">
      <c r="B5613">
        <v>0</v>
      </c>
      <c r="C5613">
        <v>0</v>
      </c>
      <c r="D5613">
        <v>0</v>
      </c>
      <c r="E5613">
        <v>0</v>
      </c>
      <c r="F5613">
        <v>0</v>
      </c>
      <c r="G5613">
        <v>44444444</v>
      </c>
      <c r="H5613">
        <v>0</v>
      </c>
      <c r="I5613">
        <v>0</v>
      </c>
      <c r="J5613">
        <v>0</v>
      </c>
      <c r="K5613">
        <v>0</v>
      </c>
      <c r="L5613">
        <v>0</v>
      </c>
      <c r="M5613">
        <v>0</v>
      </c>
    </row>
    <row r="5614" spans="2:13" x14ac:dyDescent="0.2">
      <c r="B5614">
        <v>0</v>
      </c>
      <c r="C5614">
        <v>0</v>
      </c>
      <c r="D5614">
        <v>0</v>
      </c>
      <c r="E5614">
        <v>0</v>
      </c>
      <c r="F5614">
        <v>0</v>
      </c>
      <c r="G5614">
        <v>44444444</v>
      </c>
      <c r="H5614">
        <v>0</v>
      </c>
      <c r="I5614">
        <v>0</v>
      </c>
      <c r="J5614">
        <v>0</v>
      </c>
      <c r="K5614">
        <v>0</v>
      </c>
      <c r="L5614">
        <v>0</v>
      </c>
      <c r="M5614">
        <v>0</v>
      </c>
    </row>
    <row r="5615" spans="2:13" x14ac:dyDescent="0.2">
      <c r="B5615">
        <v>0</v>
      </c>
      <c r="C5615">
        <v>0</v>
      </c>
      <c r="D5615">
        <v>0</v>
      </c>
      <c r="E5615">
        <v>0</v>
      </c>
      <c r="F5615">
        <v>0</v>
      </c>
      <c r="G5615">
        <v>44444444</v>
      </c>
      <c r="H5615">
        <v>0</v>
      </c>
      <c r="I5615">
        <v>0</v>
      </c>
      <c r="J5615">
        <v>0</v>
      </c>
      <c r="K5615">
        <v>0</v>
      </c>
      <c r="L5615">
        <v>0</v>
      </c>
      <c r="M5615">
        <v>0</v>
      </c>
    </row>
    <row r="5616" spans="2:13" x14ac:dyDescent="0.2">
      <c r="B5616">
        <v>0</v>
      </c>
      <c r="C5616">
        <v>0</v>
      </c>
      <c r="D5616">
        <v>0</v>
      </c>
      <c r="E5616">
        <v>0</v>
      </c>
      <c r="F5616">
        <v>0</v>
      </c>
      <c r="G5616">
        <v>44444444</v>
      </c>
      <c r="H5616">
        <v>0</v>
      </c>
      <c r="I5616">
        <v>0</v>
      </c>
      <c r="J5616">
        <v>0</v>
      </c>
      <c r="K5616">
        <v>0</v>
      </c>
      <c r="L5616">
        <v>0</v>
      </c>
      <c r="M5616">
        <v>0</v>
      </c>
    </row>
    <row r="5617" spans="2:13" x14ac:dyDescent="0.2">
      <c r="B5617">
        <v>0</v>
      </c>
      <c r="C5617">
        <v>0</v>
      </c>
      <c r="D5617">
        <v>0</v>
      </c>
      <c r="E5617">
        <v>0</v>
      </c>
      <c r="F5617">
        <v>0</v>
      </c>
      <c r="G5617">
        <v>44444444</v>
      </c>
      <c r="H5617">
        <v>0</v>
      </c>
      <c r="I5617">
        <v>0</v>
      </c>
      <c r="J5617">
        <v>0</v>
      </c>
      <c r="K5617">
        <v>0</v>
      </c>
      <c r="L5617">
        <v>0</v>
      </c>
      <c r="M5617">
        <v>0</v>
      </c>
    </row>
    <row r="5618" spans="2:13" x14ac:dyDescent="0.2">
      <c r="B5618">
        <v>0</v>
      </c>
      <c r="C5618">
        <v>0</v>
      </c>
      <c r="D5618">
        <v>0</v>
      </c>
      <c r="E5618">
        <v>0</v>
      </c>
      <c r="F5618">
        <v>0</v>
      </c>
      <c r="G5618">
        <v>44444444</v>
      </c>
      <c r="H5618">
        <v>0</v>
      </c>
      <c r="I5618">
        <v>0</v>
      </c>
      <c r="J5618">
        <v>0</v>
      </c>
      <c r="K5618">
        <v>0</v>
      </c>
      <c r="L5618">
        <v>0</v>
      </c>
      <c r="M5618">
        <v>0</v>
      </c>
    </row>
    <row r="5619" spans="2:13" x14ac:dyDescent="0.2">
      <c r="B5619">
        <v>0</v>
      </c>
      <c r="C5619">
        <v>0</v>
      </c>
      <c r="D5619">
        <v>0</v>
      </c>
      <c r="E5619">
        <v>0</v>
      </c>
      <c r="F5619">
        <v>0</v>
      </c>
      <c r="G5619">
        <v>44444444</v>
      </c>
      <c r="H5619">
        <v>0</v>
      </c>
      <c r="I5619">
        <v>0</v>
      </c>
      <c r="J5619">
        <v>0</v>
      </c>
      <c r="K5619">
        <v>0</v>
      </c>
      <c r="L5619">
        <v>0</v>
      </c>
      <c r="M5619">
        <v>0</v>
      </c>
    </row>
    <row r="5620" spans="2:13" x14ac:dyDescent="0.2">
      <c r="B5620">
        <v>0</v>
      </c>
      <c r="C5620">
        <v>0</v>
      </c>
      <c r="D5620">
        <v>0</v>
      </c>
      <c r="E5620">
        <v>0</v>
      </c>
      <c r="F5620">
        <v>0</v>
      </c>
      <c r="G5620">
        <v>44444444</v>
      </c>
      <c r="H5620">
        <v>0</v>
      </c>
      <c r="I5620">
        <v>0</v>
      </c>
      <c r="J5620">
        <v>0</v>
      </c>
      <c r="K5620">
        <v>0</v>
      </c>
      <c r="L5620">
        <v>0</v>
      </c>
      <c r="M5620">
        <v>0</v>
      </c>
    </row>
    <row r="5621" spans="2:13" x14ac:dyDescent="0.2">
      <c r="B5621">
        <v>0</v>
      </c>
      <c r="C5621">
        <v>0</v>
      </c>
      <c r="D5621">
        <v>0</v>
      </c>
      <c r="E5621">
        <v>0</v>
      </c>
      <c r="F5621">
        <v>0</v>
      </c>
      <c r="G5621">
        <v>44444444</v>
      </c>
      <c r="H5621">
        <v>0</v>
      </c>
      <c r="I5621">
        <v>0</v>
      </c>
      <c r="J5621">
        <v>0</v>
      </c>
      <c r="K5621">
        <v>0</v>
      </c>
      <c r="L5621">
        <v>0</v>
      </c>
      <c r="M5621">
        <v>0</v>
      </c>
    </row>
    <row r="5622" spans="2:13" x14ac:dyDescent="0.2">
      <c r="B5622">
        <v>0</v>
      </c>
      <c r="C5622">
        <v>0</v>
      </c>
      <c r="D5622">
        <v>0</v>
      </c>
      <c r="E5622">
        <v>0</v>
      </c>
      <c r="F5622">
        <v>0</v>
      </c>
      <c r="G5622">
        <v>44444444</v>
      </c>
      <c r="H5622">
        <v>0</v>
      </c>
      <c r="I5622">
        <v>0</v>
      </c>
      <c r="J5622">
        <v>0</v>
      </c>
      <c r="K5622">
        <v>0</v>
      </c>
      <c r="L5622">
        <v>0</v>
      </c>
      <c r="M5622">
        <v>0</v>
      </c>
    </row>
    <row r="5623" spans="2:13" x14ac:dyDescent="0.2">
      <c r="B5623">
        <v>0</v>
      </c>
      <c r="C5623">
        <v>0</v>
      </c>
      <c r="D5623">
        <v>0</v>
      </c>
      <c r="E5623">
        <v>0</v>
      </c>
      <c r="F5623">
        <v>0</v>
      </c>
      <c r="G5623">
        <v>44444444</v>
      </c>
      <c r="H5623">
        <v>0</v>
      </c>
      <c r="I5623">
        <v>0</v>
      </c>
      <c r="J5623">
        <v>0</v>
      </c>
      <c r="K5623">
        <v>0</v>
      </c>
      <c r="L5623">
        <v>0</v>
      </c>
      <c r="M5623">
        <v>0</v>
      </c>
    </row>
    <row r="5624" spans="2:13" x14ac:dyDescent="0.2">
      <c r="B5624">
        <v>0</v>
      </c>
      <c r="C5624">
        <v>0</v>
      </c>
      <c r="D5624">
        <v>0</v>
      </c>
      <c r="E5624">
        <v>0</v>
      </c>
      <c r="F5624">
        <v>0</v>
      </c>
      <c r="G5624">
        <v>44444444</v>
      </c>
      <c r="H5624">
        <v>0</v>
      </c>
      <c r="I5624">
        <v>0</v>
      </c>
      <c r="J5624">
        <v>0</v>
      </c>
      <c r="K5624">
        <v>0</v>
      </c>
      <c r="L5624">
        <v>0</v>
      </c>
      <c r="M5624">
        <v>0</v>
      </c>
    </row>
    <row r="5625" spans="2:13" x14ac:dyDescent="0.2">
      <c r="B5625">
        <v>0</v>
      </c>
      <c r="C5625">
        <v>0</v>
      </c>
      <c r="D5625">
        <v>0</v>
      </c>
      <c r="E5625">
        <v>0</v>
      </c>
      <c r="F5625">
        <v>0</v>
      </c>
      <c r="G5625">
        <v>44444444</v>
      </c>
      <c r="H5625">
        <v>0</v>
      </c>
      <c r="I5625">
        <v>0</v>
      </c>
      <c r="J5625">
        <v>0</v>
      </c>
      <c r="K5625">
        <v>0</v>
      </c>
      <c r="L5625">
        <v>0</v>
      </c>
      <c r="M5625">
        <v>0</v>
      </c>
    </row>
    <row r="5626" spans="2:13" x14ac:dyDescent="0.2">
      <c r="B5626">
        <v>0</v>
      </c>
      <c r="C5626">
        <v>0</v>
      </c>
      <c r="D5626">
        <v>0</v>
      </c>
      <c r="E5626">
        <v>0</v>
      </c>
      <c r="F5626">
        <v>0</v>
      </c>
      <c r="G5626">
        <v>44444444</v>
      </c>
      <c r="H5626">
        <v>0</v>
      </c>
      <c r="I5626">
        <v>0</v>
      </c>
      <c r="J5626">
        <v>0</v>
      </c>
      <c r="K5626">
        <v>0</v>
      </c>
      <c r="L5626">
        <v>0</v>
      </c>
      <c r="M5626">
        <v>0</v>
      </c>
    </row>
    <row r="5627" spans="2:13" x14ac:dyDescent="0.2">
      <c r="B5627">
        <v>0</v>
      </c>
      <c r="C5627">
        <v>0</v>
      </c>
      <c r="D5627">
        <v>0</v>
      </c>
      <c r="E5627">
        <v>0</v>
      </c>
      <c r="F5627">
        <v>0</v>
      </c>
      <c r="G5627">
        <v>44444444</v>
      </c>
      <c r="H5627">
        <v>0</v>
      </c>
      <c r="I5627">
        <v>0</v>
      </c>
      <c r="J5627">
        <v>0</v>
      </c>
      <c r="K5627">
        <v>0</v>
      </c>
      <c r="L5627">
        <v>0</v>
      </c>
      <c r="M5627">
        <v>0</v>
      </c>
    </row>
    <row r="5628" spans="2:13" x14ac:dyDescent="0.2">
      <c r="B5628">
        <v>0</v>
      </c>
      <c r="C5628">
        <v>0</v>
      </c>
      <c r="D5628">
        <v>0</v>
      </c>
      <c r="E5628">
        <v>0</v>
      </c>
      <c r="F5628">
        <v>0</v>
      </c>
      <c r="G5628">
        <v>44444444</v>
      </c>
      <c r="H5628">
        <v>0</v>
      </c>
      <c r="I5628">
        <v>0</v>
      </c>
      <c r="J5628">
        <v>0</v>
      </c>
      <c r="K5628">
        <v>0</v>
      </c>
      <c r="L5628">
        <v>0</v>
      </c>
      <c r="M5628">
        <v>0</v>
      </c>
    </row>
    <row r="5629" spans="2:13" x14ac:dyDescent="0.2">
      <c r="B5629">
        <v>0</v>
      </c>
      <c r="C5629">
        <v>0</v>
      </c>
      <c r="D5629">
        <v>0</v>
      </c>
      <c r="E5629">
        <v>0</v>
      </c>
      <c r="F5629">
        <v>0</v>
      </c>
      <c r="G5629">
        <v>44444444</v>
      </c>
      <c r="H5629">
        <v>0</v>
      </c>
      <c r="I5629">
        <v>0</v>
      </c>
      <c r="J5629">
        <v>0</v>
      </c>
      <c r="K5629">
        <v>0</v>
      </c>
      <c r="L5629">
        <v>0</v>
      </c>
      <c r="M5629">
        <v>0</v>
      </c>
    </row>
    <row r="5630" spans="2:13" x14ac:dyDescent="0.2">
      <c r="B5630">
        <v>0</v>
      </c>
      <c r="C5630">
        <v>0</v>
      </c>
      <c r="D5630">
        <v>0</v>
      </c>
      <c r="E5630">
        <v>0</v>
      </c>
      <c r="F5630">
        <v>0</v>
      </c>
      <c r="G5630">
        <v>44444444</v>
      </c>
      <c r="H5630">
        <v>0</v>
      </c>
      <c r="I5630">
        <v>0</v>
      </c>
      <c r="J5630">
        <v>0</v>
      </c>
      <c r="K5630">
        <v>0</v>
      </c>
      <c r="L5630">
        <v>0</v>
      </c>
      <c r="M5630">
        <v>0</v>
      </c>
    </row>
    <row r="5631" spans="2:13" x14ac:dyDescent="0.2">
      <c r="B5631">
        <v>0</v>
      </c>
      <c r="C5631">
        <v>0</v>
      </c>
      <c r="D5631">
        <v>0</v>
      </c>
      <c r="E5631">
        <v>0</v>
      </c>
      <c r="F5631">
        <v>0</v>
      </c>
      <c r="G5631">
        <v>44444444</v>
      </c>
      <c r="H5631">
        <v>0</v>
      </c>
      <c r="I5631">
        <v>0</v>
      </c>
      <c r="J5631">
        <v>0</v>
      </c>
      <c r="K5631">
        <v>0</v>
      </c>
      <c r="L5631">
        <v>0</v>
      </c>
      <c r="M5631">
        <v>0</v>
      </c>
    </row>
    <row r="5632" spans="2:13" x14ac:dyDescent="0.2">
      <c r="B5632">
        <v>0</v>
      </c>
      <c r="C5632">
        <v>0</v>
      </c>
      <c r="D5632">
        <v>0</v>
      </c>
      <c r="E5632">
        <v>0</v>
      </c>
      <c r="F5632">
        <v>0</v>
      </c>
      <c r="G5632">
        <v>44444444</v>
      </c>
      <c r="H5632">
        <v>0</v>
      </c>
      <c r="I5632">
        <v>0</v>
      </c>
      <c r="J5632">
        <v>0</v>
      </c>
      <c r="K5632">
        <v>0</v>
      </c>
      <c r="L5632">
        <v>0</v>
      </c>
      <c r="M5632">
        <v>0</v>
      </c>
    </row>
    <row r="5633" spans="2:13" x14ac:dyDescent="0.2">
      <c r="B5633">
        <v>0</v>
      </c>
      <c r="C5633">
        <v>0</v>
      </c>
      <c r="D5633">
        <v>0</v>
      </c>
      <c r="E5633">
        <v>0</v>
      </c>
      <c r="F5633">
        <v>0</v>
      </c>
      <c r="G5633">
        <v>44444444</v>
      </c>
      <c r="H5633">
        <v>0</v>
      </c>
      <c r="I5633">
        <v>0</v>
      </c>
      <c r="J5633">
        <v>0</v>
      </c>
      <c r="K5633">
        <v>0</v>
      </c>
      <c r="L5633">
        <v>0</v>
      </c>
      <c r="M5633">
        <v>0</v>
      </c>
    </row>
    <row r="5634" spans="2:13" x14ac:dyDescent="0.2">
      <c r="B5634">
        <v>0</v>
      </c>
      <c r="C5634">
        <v>0</v>
      </c>
      <c r="D5634">
        <v>0</v>
      </c>
      <c r="E5634">
        <v>0</v>
      </c>
      <c r="F5634">
        <v>0</v>
      </c>
      <c r="G5634">
        <v>44444444</v>
      </c>
      <c r="H5634">
        <v>0</v>
      </c>
      <c r="I5634">
        <v>0</v>
      </c>
      <c r="J5634">
        <v>0</v>
      </c>
      <c r="K5634">
        <v>0</v>
      </c>
      <c r="L5634">
        <v>0</v>
      </c>
      <c r="M5634">
        <v>0</v>
      </c>
    </row>
    <row r="5635" spans="2:13" x14ac:dyDescent="0.2">
      <c r="B5635">
        <v>0</v>
      </c>
      <c r="C5635">
        <v>0</v>
      </c>
      <c r="D5635">
        <v>0</v>
      </c>
      <c r="E5635">
        <v>0</v>
      </c>
      <c r="F5635">
        <v>0</v>
      </c>
      <c r="G5635">
        <v>44444444</v>
      </c>
      <c r="H5635">
        <v>0</v>
      </c>
      <c r="I5635">
        <v>0</v>
      </c>
      <c r="J5635">
        <v>0</v>
      </c>
      <c r="K5635">
        <v>0</v>
      </c>
      <c r="L5635">
        <v>0</v>
      </c>
      <c r="M5635">
        <v>0</v>
      </c>
    </row>
    <row r="5636" spans="2:13" x14ac:dyDescent="0.2">
      <c r="B5636">
        <v>0</v>
      </c>
      <c r="C5636">
        <v>0</v>
      </c>
      <c r="D5636">
        <v>0</v>
      </c>
      <c r="E5636">
        <v>0</v>
      </c>
      <c r="F5636">
        <v>0</v>
      </c>
      <c r="G5636">
        <v>44444444</v>
      </c>
      <c r="H5636">
        <v>0</v>
      </c>
      <c r="I5636">
        <v>0</v>
      </c>
      <c r="J5636">
        <v>0</v>
      </c>
      <c r="K5636">
        <v>0</v>
      </c>
      <c r="L5636">
        <v>0</v>
      </c>
      <c r="M5636">
        <v>0</v>
      </c>
    </row>
    <row r="5637" spans="2:13" x14ac:dyDescent="0.2">
      <c r="B5637">
        <v>0</v>
      </c>
      <c r="C5637">
        <v>0</v>
      </c>
      <c r="D5637">
        <v>0</v>
      </c>
      <c r="E5637">
        <v>0</v>
      </c>
      <c r="F5637">
        <v>0</v>
      </c>
      <c r="G5637">
        <v>44444444</v>
      </c>
      <c r="H5637">
        <v>0</v>
      </c>
      <c r="I5637">
        <v>0</v>
      </c>
      <c r="J5637">
        <v>0</v>
      </c>
      <c r="K5637">
        <v>0</v>
      </c>
      <c r="L5637">
        <v>0</v>
      </c>
      <c r="M5637">
        <v>0</v>
      </c>
    </row>
    <row r="5638" spans="2:13" x14ac:dyDescent="0.2">
      <c r="B5638">
        <v>0</v>
      </c>
      <c r="C5638">
        <v>0</v>
      </c>
      <c r="D5638">
        <v>0</v>
      </c>
      <c r="E5638">
        <v>0</v>
      </c>
      <c r="F5638">
        <v>0</v>
      </c>
      <c r="G5638">
        <v>44444444</v>
      </c>
      <c r="H5638">
        <v>0</v>
      </c>
      <c r="I5638">
        <v>0</v>
      </c>
      <c r="J5638">
        <v>0</v>
      </c>
      <c r="K5638">
        <v>0</v>
      </c>
      <c r="L5638">
        <v>0</v>
      </c>
      <c r="M5638">
        <v>0</v>
      </c>
    </row>
    <row r="5639" spans="2:13" x14ac:dyDescent="0.2">
      <c r="B5639">
        <v>0</v>
      </c>
      <c r="C5639">
        <v>0</v>
      </c>
      <c r="D5639">
        <v>0</v>
      </c>
      <c r="E5639">
        <v>0</v>
      </c>
      <c r="F5639">
        <v>0</v>
      </c>
      <c r="G5639">
        <v>44444444</v>
      </c>
      <c r="H5639">
        <v>0</v>
      </c>
      <c r="I5639">
        <v>0</v>
      </c>
      <c r="J5639">
        <v>0</v>
      </c>
      <c r="K5639">
        <v>0</v>
      </c>
      <c r="L5639">
        <v>0</v>
      </c>
      <c r="M5639">
        <v>0</v>
      </c>
    </row>
    <row r="5640" spans="2:13" x14ac:dyDescent="0.2">
      <c r="B5640">
        <v>0</v>
      </c>
      <c r="C5640">
        <v>0</v>
      </c>
      <c r="D5640">
        <v>0</v>
      </c>
      <c r="E5640">
        <v>0</v>
      </c>
      <c r="F5640">
        <v>0</v>
      </c>
      <c r="G5640">
        <v>44444444</v>
      </c>
      <c r="H5640">
        <v>0</v>
      </c>
      <c r="I5640">
        <v>0</v>
      </c>
      <c r="J5640">
        <v>0</v>
      </c>
      <c r="K5640">
        <v>0</v>
      </c>
      <c r="L5640">
        <v>0</v>
      </c>
      <c r="M5640">
        <v>0</v>
      </c>
    </row>
    <row r="5641" spans="2:13" x14ac:dyDescent="0.2">
      <c r="B5641">
        <v>0</v>
      </c>
      <c r="C5641">
        <v>0</v>
      </c>
      <c r="D5641">
        <v>0</v>
      </c>
      <c r="E5641">
        <v>0</v>
      </c>
      <c r="F5641">
        <v>0</v>
      </c>
      <c r="G5641">
        <v>44444444</v>
      </c>
      <c r="H5641">
        <v>0</v>
      </c>
      <c r="I5641">
        <v>0</v>
      </c>
      <c r="J5641">
        <v>0</v>
      </c>
      <c r="K5641">
        <v>0</v>
      </c>
      <c r="L5641">
        <v>0</v>
      </c>
      <c r="M5641">
        <v>0</v>
      </c>
    </row>
    <row r="5642" spans="2:13" x14ac:dyDescent="0.2">
      <c r="B5642">
        <v>0</v>
      </c>
      <c r="C5642">
        <v>0</v>
      </c>
      <c r="D5642">
        <v>0</v>
      </c>
      <c r="E5642">
        <v>0</v>
      </c>
      <c r="F5642">
        <v>0</v>
      </c>
      <c r="G5642">
        <v>44444444</v>
      </c>
      <c r="H5642">
        <v>0</v>
      </c>
      <c r="I5642">
        <v>0</v>
      </c>
      <c r="J5642">
        <v>0</v>
      </c>
      <c r="K5642">
        <v>0</v>
      </c>
      <c r="L5642">
        <v>0</v>
      </c>
      <c r="M5642">
        <v>0</v>
      </c>
    </row>
    <row r="5643" spans="2:13" x14ac:dyDescent="0.2">
      <c r="B5643">
        <v>0</v>
      </c>
      <c r="C5643">
        <v>0</v>
      </c>
      <c r="D5643">
        <v>0</v>
      </c>
      <c r="E5643">
        <v>0</v>
      </c>
      <c r="F5643">
        <v>0</v>
      </c>
      <c r="G5643">
        <v>44444444</v>
      </c>
      <c r="H5643">
        <v>0</v>
      </c>
      <c r="I5643">
        <v>0</v>
      </c>
      <c r="J5643">
        <v>0</v>
      </c>
      <c r="K5643">
        <v>0</v>
      </c>
      <c r="L5643">
        <v>0</v>
      </c>
      <c r="M5643">
        <v>0</v>
      </c>
    </row>
    <row r="5644" spans="2:13" x14ac:dyDescent="0.2">
      <c r="B5644">
        <v>0</v>
      </c>
      <c r="C5644">
        <v>0</v>
      </c>
      <c r="D5644">
        <v>0</v>
      </c>
      <c r="E5644">
        <v>0</v>
      </c>
      <c r="F5644">
        <v>0</v>
      </c>
      <c r="G5644">
        <v>44444444</v>
      </c>
      <c r="H5644">
        <v>0</v>
      </c>
      <c r="I5644">
        <v>0</v>
      </c>
      <c r="J5644">
        <v>0</v>
      </c>
      <c r="K5644">
        <v>0</v>
      </c>
      <c r="L5644">
        <v>0</v>
      </c>
      <c r="M5644">
        <v>0</v>
      </c>
    </row>
    <row r="5645" spans="2:13" x14ac:dyDescent="0.2">
      <c r="B5645">
        <v>0</v>
      </c>
      <c r="C5645">
        <v>0</v>
      </c>
      <c r="D5645">
        <v>0</v>
      </c>
      <c r="E5645">
        <v>0</v>
      </c>
      <c r="F5645">
        <v>0</v>
      </c>
      <c r="G5645">
        <v>44444444</v>
      </c>
      <c r="H5645">
        <v>0</v>
      </c>
      <c r="I5645">
        <v>0</v>
      </c>
      <c r="J5645">
        <v>0</v>
      </c>
      <c r="K5645">
        <v>0</v>
      </c>
      <c r="L5645">
        <v>0</v>
      </c>
      <c r="M5645">
        <v>0</v>
      </c>
    </row>
    <row r="5646" spans="2:13" x14ac:dyDescent="0.2">
      <c r="B5646">
        <v>0</v>
      </c>
      <c r="C5646">
        <v>0</v>
      </c>
      <c r="D5646">
        <v>0</v>
      </c>
      <c r="E5646">
        <v>0</v>
      </c>
      <c r="F5646">
        <v>0</v>
      </c>
      <c r="G5646">
        <v>44444444</v>
      </c>
      <c r="H5646">
        <v>0</v>
      </c>
      <c r="I5646">
        <v>0</v>
      </c>
      <c r="J5646">
        <v>0</v>
      </c>
      <c r="K5646">
        <v>0</v>
      </c>
      <c r="L5646">
        <v>0</v>
      </c>
      <c r="M5646">
        <v>0</v>
      </c>
    </row>
    <row r="5647" spans="2:13" x14ac:dyDescent="0.2">
      <c r="B5647">
        <v>0</v>
      </c>
      <c r="C5647">
        <v>0</v>
      </c>
      <c r="D5647">
        <v>0</v>
      </c>
      <c r="E5647">
        <v>0</v>
      </c>
      <c r="F5647">
        <v>0</v>
      </c>
      <c r="G5647">
        <v>44444444</v>
      </c>
      <c r="H5647">
        <v>0</v>
      </c>
      <c r="I5647">
        <v>0</v>
      </c>
      <c r="J5647">
        <v>0</v>
      </c>
      <c r="K5647">
        <v>0</v>
      </c>
      <c r="L5647">
        <v>0</v>
      </c>
      <c r="M5647">
        <v>0</v>
      </c>
    </row>
    <row r="5648" spans="2:13" x14ac:dyDescent="0.2">
      <c r="B5648">
        <v>0</v>
      </c>
      <c r="C5648">
        <v>0</v>
      </c>
      <c r="D5648">
        <v>0</v>
      </c>
      <c r="E5648">
        <v>0</v>
      </c>
      <c r="F5648">
        <v>0</v>
      </c>
      <c r="G5648">
        <v>44444444</v>
      </c>
      <c r="H5648">
        <v>0</v>
      </c>
      <c r="I5648">
        <v>0</v>
      </c>
      <c r="J5648">
        <v>0</v>
      </c>
      <c r="K5648">
        <v>0</v>
      </c>
      <c r="L5648">
        <v>0</v>
      </c>
      <c r="M5648">
        <v>0</v>
      </c>
    </row>
    <row r="5649" spans="2:13" x14ac:dyDescent="0.2">
      <c r="B5649">
        <v>0</v>
      </c>
      <c r="C5649">
        <v>0</v>
      </c>
      <c r="D5649">
        <v>0</v>
      </c>
      <c r="E5649">
        <v>0</v>
      </c>
      <c r="F5649">
        <v>0</v>
      </c>
      <c r="G5649">
        <v>44444444</v>
      </c>
      <c r="H5649">
        <v>0</v>
      </c>
      <c r="I5649">
        <v>0</v>
      </c>
      <c r="J5649">
        <v>0</v>
      </c>
      <c r="K5649">
        <v>0</v>
      </c>
      <c r="L5649">
        <v>0</v>
      </c>
      <c r="M5649">
        <v>0</v>
      </c>
    </row>
    <row r="5650" spans="2:13" x14ac:dyDescent="0.2">
      <c r="B5650">
        <v>0</v>
      </c>
      <c r="C5650">
        <v>0</v>
      </c>
      <c r="D5650">
        <v>0</v>
      </c>
      <c r="E5650">
        <v>0</v>
      </c>
      <c r="F5650">
        <v>0</v>
      </c>
      <c r="G5650">
        <v>44444444</v>
      </c>
      <c r="H5650">
        <v>0</v>
      </c>
      <c r="I5650">
        <v>0</v>
      </c>
      <c r="J5650">
        <v>0</v>
      </c>
      <c r="K5650">
        <v>0</v>
      </c>
      <c r="L5650">
        <v>0</v>
      </c>
      <c r="M5650">
        <v>0</v>
      </c>
    </row>
    <row r="5651" spans="2:13" x14ac:dyDescent="0.2">
      <c r="B5651">
        <v>0</v>
      </c>
      <c r="C5651">
        <v>0</v>
      </c>
      <c r="D5651">
        <v>0</v>
      </c>
      <c r="E5651">
        <v>0</v>
      </c>
      <c r="F5651">
        <v>0</v>
      </c>
      <c r="G5651">
        <v>44444444</v>
      </c>
      <c r="H5651">
        <v>0</v>
      </c>
      <c r="I5651">
        <v>0</v>
      </c>
      <c r="J5651">
        <v>0</v>
      </c>
      <c r="K5651">
        <v>0</v>
      </c>
      <c r="L5651">
        <v>0</v>
      </c>
      <c r="M5651">
        <v>0</v>
      </c>
    </row>
    <row r="5652" spans="2:13" x14ac:dyDescent="0.2">
      <c r="B5652">
        <v>0</v>
      </c>
      <c r="C5652">
        <v>0</v>
      </c>
      <c r="D5652">
        <v>0</v>
      </c>
      <c r="E5652">
        <v>0</v>
      </c>
      <c r="F5652">
        <v>0</v>
      </c>
      <c r="G5652">
        <v>44444444</v>
      </c>
      <c r="H5652">
        <v>0</v>
      </c>
      <c r="I5652">
        <v>0</v>
      </c>
      <c r="J5652">
        <v>0</v>
      </c>
      <c r="K5652">
        <v>0</v>
      </c>
      <c r="L5652">
        <v>0</v>
      </c>
      <c r="M5652">
        <v>0</v>
      </c>
    </row>
    <row r="5653" spans="2:13" x14ac:dyDescent="0.2">
      <c r="B5653">
        <v>0</v>
      </c>
      <c r="C5653">
        <v>0</v>
      </c>
      <c r="D5653">
        <v>0</v>
      </c>
      <c r="E5653">
        <v>0</v>
      </c>
      <c r="F5653">
        <v>0</v>
      </c>
      <c r="G5653">
        <v>44444444</v>
      </c>
      <c r="H5653">
        <v>0</v>
      </c>
      <c r="I5653">
        <v>0</v>
      </c>
      <c r="J5653">
        <v>0</v>
      </c>
      <c r="K5653">
        <v>0</v>
      </c>
      <c r="L5653">
        <v>0</v>
      </c>
      <c r="M5653">
        <v>0</v>
      </c>
    </row>
    <row r="5654" spans="2:13" x14ac:dyDescent="0.2">
      <c r="B5654">
        <v>0</v>
      </c>
      <c r="C5654">
        <v>0</v>
      </c>
      <c r="D5654">
        <v>0</v>
      </c>
      <c r="E5654">
        <v>0</v>
      </c>
      <c r="F5654">
        <v>0</v>
      </c>
      <c r="G5654">
        <v>44444444</v>
      </c>
      <c r="H5654">
        <v>0</v>
      </c>
      <c r="I5654">
        <v>0</v>
      </c>
      <c r="J5654">
        <v>0</v>
      </c>
      <c r="K5654">
        <v>0</v>
      </c>
      <c r="L5654">
        <v>0</v>
      </c>
      <c r="M5654">
        <v>0</v>
      </c>
    </row>
    <row r="5655" spans="2:13" x14ac:dyDescent="0.2">
      <c r="B5655">
        <v>0</v>
      </c>
      <c r="C5655">
        <v>0</v>
      </c>
      <c r="D5655">
        <v>0</v>
      </c>
      <c r="E5655">
        <v>0</v>
      </c>
      <c r="F5655">
        <v>0</v>
      </c>
      <c r="G5655">
        <v>44444444</v>
      </c>
      <c r="H5655">
        <v>0</v>
      </c>
      <c r="I5655">
        <v>0</v>
      </c>
      <c r="J5655">
        <v>0</v>
      </c>
      <c r="K5655">
        <v>0</v>
      </c>
      <c r="L5655">
        <v>0</v>
      </c>
      <c r="M5655">
        <v>0</v>
      </c>
    </row>
    <row r="5656" spans="2:13" x14ac:dyDescent="0.2">
      <c r="B5656">
        <v>0</v>
      </c>
      <c r="C5656">
        <v>0</v>
      </c>
      <c r="D5656">
        <v>0</v>
      </c>
      <c r="E5656">
        <v>0</v>
      </c>
      <c r="F5656">
        <v>0</v>
      </c>
      <c r="G5656">
        <v>44444444</v>
      </c>
      <c r="H5656">
        <v>0</v>
      </c>
      <c r="I5656">
        <v>0</v>
      </c>
      <c r="J5656">
        <v>0</v>
      </c>
      <c r="K5656">
        <v>0</v>
      </c>
      <c r="L5656">
        <v>0</v>
      </c>
      <c r="M5656">
        <v>0</v>
      </c>
    </row>
    <row r="5657" spans="2:13" x14ac:dyDescent="0.2">
      <c r="B5657">
        <v>0</v>
      </c>
      <c r="C5657">
        <v>0</v>
      </c>
      <c r="D5657">
        <v>0</v>
      </c>
      <c r="E5657">
        <v>0</v>
      </c>
      <c r="F5657">
        <v>0</v>
      </c>
      <c r="G5657">
        <v>44444444</v>
      </c>
      <c r="H5657">
        <v>0</v>
      </c>
      <c r="I5657">
        <v>0</v>
      </c>
      <c r="J5657">
        <v>0</v>
      </c>
      <c r="K5657">
        <v>0</v>
      </c>
      <c r="L5657">
        <v>0</v>
      </c>
      <c r="M5657">
        <v>0</v>
      </c>
    </row>
    <row r="5658" spans="2:13" x14ac:dyDescent="0.2">
      <c r="B5658">
        <v>0</v>
      </c>
      <c r="C5658">
        <v>0</v>
      </c>
      <c r="D5658">
        <v>0</v>
      </c>
      <c r="E5658">
        <v>0</v>
      </c>
      <c r="F5658">
        <v>0</v>
      </c>
      <c r="G5658">
        <v>44444444</v>
      </c>
      <c r="H5658">
        <v>0</v>
      </c>
      <c r="I5658">
        <v>0</v>
      </c>
      <c r="J5658">
        <v>0</v>
      </c>
      <c r="K5658">
        <v>0</v>
      </c>
      <c r="L5658">
        <v>0</v>
      </c>
      <c r="M5658">
        <v>0</v>
      </c>
    </row>
    <row r="5659" spans="2:13" x14ac:dyDescent="0.2">
      <c r="B5659">
        <v>0</v>
      </c>
      <c r="C5659">
        <v>0</v>
      </c>
      <c r="D5659">
        <v>0</v>
      </c>
      <c r="E5659">
        <v>0</v>
      </c>
      <c r="F5659">
        <v>0</v>
      </c>
      <c r="G5659">
        <v>44444444</v>
      </c>
      <c r="H5659">
        <v>0</v>
      </c>
      <c r="I5659">
        <v>0</v>
      </c>
      <c r="J5659">
        <v>0</v>
      </c>
      <c r="K5659">
        <v>0</v>
      </c>
      <c r="L5659">
        <v>0</v>
      </c>
      <c r="M5659">
        <v>0</v>
      </c>
    </row>
    <row r="5660" spans="2:13" x14ac:dyDescent="0.2">
      <c r="B5660">
        <v>0</v>
      </c>
      <c r="C5660">
        <v>0</v>
      </c>
      <c r="D5660">
        <v>0</v>
      </c>
      <c r="E5660">
        <v>0</v>
      </c>
      <c r="F5660">
        <v>0</v>
      </c>
      <c r="G5660">
        <v>44444444</v>
      </c>
      <c r="H5660">
        <v>0</v>
      </c>
      <c r="I5660">
        <v>0</v>
      </c>
      <c r="J5660">
        <v>0</v>
      </c>
      <c r="K5660">
        <v>0</v>
      </c>
      <c r="L5660">
        <v>0</v>
      </c>
      <c r="M5660">
        <v>0</v>
      </c>
    </row>
    <row r="5661" spans="2:13" x14ac:dyDescent="0.2">
      <c r="B5661">
        <v>0</v>
      </c>
      <c r="C5661">
        <v>0</v>
      </c>
      <c r="D5661">
        <v>0</v>
      </c>
      <c r="E5661">
        <v>0</v>
      </c>
      <c r="F5661">
        <v>0</v>
      </c>
      <c r="G5661">
        <v>44444444</v>
      </c>
      <c r="H5661">
        <v>0</v>
      </c>
      <c r="I5661">
        <v>0</v>
      </c>
      <c r="J5661">
        <v>0</v>
      </c>
      <c r="K5661">
        <v>0</v>
      </c>
      <c r="L5661">
        <v>0</v>
      </c>
      <c r="M5661">
        <v>0</v>
      </c>
    </row>
    <row r="5662" spans="2:13" x14ac:dyDescent="0.2">
      <c r="B5662">
        <v>0</v>
      </c>
      <c r="C5662">
        <v>0</v>
      </c>
      <c r="D5662">
        <v>0</v>
      </c>
      <c r="E5662">
        <v>0</v>
      </c>
      <c r="F5662">
        <v>0</v>
      </c>
      <c r="G5662">
        <v>44444444</v>
      </c>
      <c r="H5662">
        <v>0</v>
      </c>
      <c r="I5662">
        <v>0</v>
      </c>
      <c r="J5662">
        <v>0</v>
      </c>
      <c r="K5662">
        <v>0</v>
      </c>
      <c r="L5662">
        <v>0</v>
      </c>
      <c r="M5662">
        <v>0</v>
      </c>
    </row>
    <row r="5663" spans="2:13" x14ac:dyDescent="0.2">
      <c r="B5663">
        <v>0</v>
      </c>
      <c r="C5663">
        <v>0</v>
      </c>
      <c r="D5663">
        <v>0</v>
      </c>
      <c r="E5663">
        <v>0</v>
      </c>
      <c r="F5663">
        <v>0</v>
      </c>
      <c r="G5663">
        <v>44444444</v>
      </c>
      <c r="H5663">
        <v>0</v>
      </c>
      <c r="I5663">
        <v>0</v>
      </c>
      <c r="J5663">
        <v>0</v>
      </c>
      <c r="K5663">
        <v>0</v>
      </c>
      <c r="L5663">
        <v>0</v>
      </c>
      <c r="M5663">
        <v>0</v>
      </c>
    </row>
    <row r="5664" spans="2:13" x14ac:dyDescent="0.2">
      <c r="B5664">
        <v>0</v>
      </c>
      <c r="C5664">
        <v>0</v>
      </c>
      <c r="D5664">
        <v>0</v>
      </c>
      <c r="E5664">
        <v>0</v>
      </c>
      <c r="F5664">
        <v>0</v>
      </c>
      <c r="G5664">
        <v>44444444</v>
      </c>
      <c r="H5664">
        <v>0</v>
      </c>
      <c r="I5664">
        <v>0</v>
      </c>
      <c r="J5664">
        <v>0</v>
      </c>
      <c r="K5664">
        <v>0</v>
      </c>
      <c r="L5664">
        <v>0</v>
      </c>
      <c r="M5664">
        <v>0</v>
      </c>
    </row>
    <row r="5665" spans="2:13" x14ac:dyDescent="0.2">
      <c r="B5665">
        <v>0</v>
      </c>
      <c r="C5665">
        <v>0</v>
      </c>
      <c r="D5665">
        <v>0</v>
      </c>
      <c r="E5665">
        <v>0</v>
      </c>
      <c r="F5665">
        <v>0</v>
      </c>
      <c r="G5665">
        <v>44444444</v>
      </c>
      <c r="H5665">
        <v>0</v>
      </c>
      <c r="I5665">
        <v>0</v>
      </c>
      <c r="J5665">
        <v>0</v>
      </c>
      <c r="K5665">
        <v>0</v>
      </c>
      <c r="L5665">
        <v>0</v>
      </c>
      <c r="M5665">
        <v>0</v>
      </c>
    </row>
    <row r="5666" spans="2:13" x14ac:dyDescent="0.2">
      <c r="B5666">
        <v>0</v>
      </c>
      <c r="C5666">
        <v>0</v>
      </c>
      <c r="D5666">
        <v>0</v>
      </c>
      <c r="E5666">
        <v>0</v>
      </c>
      <c r="F5666">
        <v>0</v>
      </c>
      <c r="G5666">
        <v>44444444</v>
      </c>
      <c r="H5666">
        <v>0</v>
      </c>
      <c r="I5666">
        <v>0</v>
      </c>
      <c r="J5666">
        <v>0</v>
      </c>
      <c r="K5666">
        <v>0</v>
      </c>
      <c r="L5666">
        <v>0</v>
      </c>
      <c r="M5666">
        <v>0</v>
      </c>
    </row>
    <row r="5667" spans="2:13" x14ac:dyDescent="0.2">
      <c r="B5667">
        <v>0</v>
      </c>
      <c r="C5667">
        <v>0</v>
      </c>
      <c r="D5667">
        <v>0</v>
      </c>
      <c r="E5667">
        <v>0</v>
      </c>
      <c r="F5667">
        <v>0</v>
      </c>
      <c r="G5667">
        <v>44444444</v>
      </c>
      <c r="H5667">
        <v>0</v>
      </c>
      <c r="I5667">
        <v>0</v>
      </c>
      <c r="J5667">
        <v>0</v>
      </c>
      <c r="K5667">
        <v>0</v>
      </c>
      <c r="L5667">
        <v>0</v>
      </c>
      <c r="M5667">
        <v>0</v>
      </c>
    </row>
    <row r="5668" spans="2:13" x14ac:dyDescent="0.2">
      <c r="B5668">
        <v>0</v>
      </c>
      <c r="C5668">
        <v>0</v>
      </c>
      <c r="D5668">
        <v>0</v>
      </c>
      <c r="E5668">
        <v>0</v>
      </c>
      <c r="F5668">
        <v>0</v>
      </c>
      <c r="G5668">
        <v>44444444</v>
      </c>
      <c r="H5668">
        <v>0</v>
      </c>
      <c r="I5668">
        <v>0</v>
      </c>
      <c r="J5668">
        <v>0</v>
      </c>
      <c r="K5668">
        <v>0</v>
      </c>
      <c r="L5668">
        <v>0</v>
      </c>
      <c r="M5668">
        <v>0</v>
      </c>
    </row>
    <row r="5669" spans="2:13" x14ac:dyDescent="0.2">
      <c r="B5669">
        <v>0</v>
      </c>
      <c r="C5669">
        <v>0</v>
      </c>
      <c r="D5669">
        <v>0</v>
      </c>
      <c r="E5669">
        <v>0</v>
      </c>
      <c r="F5669">
        <v>0</v>
      </c>
      <c r="G5669">
        <v>44444444</v>
      </c>
      <c r="H5669">
        <v>0</v>
      </c>
      <c r="I5669">
        <v>0</v>
      </c>
      <c r="J5669">
        <v>0</v>
      </c>
      <c r="K5669">
        <v>0</v>
      </c>
      <c r="L5669">
        <v>0</v>
      </c>
      <c r="M5669">
        <v>0</v>
      </c>
    </row>
    <row r="5670" spans="2:13" x14ac:dyDescent="0.2">
      <c r="B5670">
        <v>0</v>
      </c>
      <c r="C5670">
        <v>0</v>
      </c>
      <c r="D5670">
        <v>0</v>
      </c>
      <c r="E5670">
        <v>0</v>
      </c>
      <c r="F5670">
        <v>0</v>
      </c>
      <c r="G5670">
        <v>44444444</v>
      </c>
      <c r="H5670">
        <v>0</v>
      </c>
      <c r="I5670">
        <v>0</v>
      </c>
      <c r="J5670">
        <v>0</v>
      </c>
      <c r="K5670">
        <v>0</v>
      </c>
      <c r="L5670">
        <v>0</v>
      </c>
      <c r="M5670">
        <v>0</v>
      </c>
    </row>
    <row r="5671" spans="2:13" x14ac:dyDescent="0.2">
      <c r="B5671">
        <v>0</v>
      </c>
      <c r="C5671">
        <v>0</v>
      </c>
      <c r="D5671">
        <v>0</v>
      </c>
      <c r="E5671">
        <v>0</v>
      </c>
      <c r="F5671">
        <v>0</v>
      </c>
      <c r="G5671">
        <v>44444444</v>
      </c>
      <c r="H5671">
        <v>0</v>
      </c>
      <c r="I5671">
        <v>0</v>
      </c>
      <c r="J5671">
        <v>0</v>
      </c>
      <c r="K5671">
        <v>0</v>
      </c>
      <c r="L5671">
        <v>0</v>
      </c>
      <c r="M5671">
        <v>0</v>
      </c>
    </row>
    <row r="5672" spans="2:13" x14ac:dyDescent="0.2">
      <c r="B5672">
        <v>0</v>
      </c>
      <c r="C5672">
        <v>0</v>
      </c>
      <c r="D5672">
        <v>0</v>
      </c>
      <c r="E5672">
        <v>0</v>
      </c>
      <c r="F5672">
        <v>0</v>
      </c>
      <c r="G5672">
        <v>44444444</v>
      </c>
      <c r="H5672">
        <v>0</v>
      </c>
      <c r="I5672">
        <v>0</v>
      </c>
      <c r="J5672">
        <v>0</v>
      </c>
      <c r="K5672">
        <v>0</v>
      </c>
      <c r="L5672">
        <v>0</v>
      </c>
      <c r="M5672">
        <v>0</v>
      </c>
    </row>
    <row r="5673" spans="2:13" x14ac:dyDescent="0.2">
      <c r="B5673">
        <v>0</v>
      </c>
      <c r="C5673">
        <v>0</v>
      </c>
      <c r="D5673">
        <v>0</v>
      </c>
      <c r="E5673">
        <v>0</v>
      </c>
      <c r="F5673">
        <v>0</v>
      </c>
      <c r="G5673">
        <v>44444444</v>
      </c>
      <c r="H5673">
        <v>0</v>
      </c>
      <c r="I5673">
        <v>0</v>
      </c>
      <c r="J5673">
        <v>0</v>
      </c>
      <c r="K5673">
        <v>0</v>
      </c>
      <c r="L5673">
        <v>0</v>
      </c>
      <c r="M5673">
        <v>0</v>
      </c>
    </row>
    <row r="5674" spans="2:13" x14ac:dyDescent="0.2">
      <c r="B5674">
        <v>0</v>
      </c>
      <c r="C5674">
        <v>0</v>
      </c>
      <c r="D5674">
        <v>0</v>
      </c>
      <c r="E5674">
        <v>0</v>
      </c>
      <c r="F5674">
        <v>0</v>
      </c>
      <c r="G5674">
        <v>44444444</v>
      </c>
      <c r="H5674">
        <v>0</v>
      </c>
      <c r="I5674">
        <v>0</v>
      </c>
      <c r="J5674">
        <v>0</v>
      </c>
      <c r="K5674">
        <v>0</v>
      </c>
      <c r="L5674">
        <v>0</v>
      </c>
      <c r="M5674">
        <v>0</v>
      </c>
    </row>
    <row r="5675" spans="2:13" x14ac:dyDescent="0.2">
      <c r="B5675">
        <v>0</v>
      </c>
      <c r="C5675">
        <v>0</v>
      </c>
      <c r="D5675">
        <v>0</v>
      </c>
      <c r="E5675">
        <v>0</v>
      </c>
      <c r="F5675">
        <v>0</v>
      </c>
      <c r="G5675">
        <v>44444444</v>
      </c>
      <c r="H5675">
        <v>0</v>
      </c>
      <c r="I5675">
        <v>0</v>
      </c>
      <c r="J5675">
        <v>0</v>
      </c>
      <c r="K5675">
        <v>0</v>
      </c>
      <c r="L5675">
        <v>0</v>
      </c>
      <c r="M5675">
        <v>0</v>
      </c>
    </row>
    <row r="5676" spans="2:13" x14ac:dyDescent="0.2">
      <c r="B5676">
        <v>0</v>
      </c>
      <c r="C5676">
        <v>0</v>
      </c>
      <c r="D5676">
        <v>0</v>
      </c>
      <c r="E5676">
        <v>0</v>
      </c>
      <c r="F5676">
        <v>0</v>
      </c>
      <c r="G5676">
        <v>44444444</v>
      </c>
      <c r="H5676">
        <v>0</v>
      </c>
      <c r="I5676">
        <v>0</v>
      </c>
      <c r="J5676">
        <v>0</v>
      </c>
      <c r="K5676">
        <v>0</v>
      </c>
      <c r="L5676">
        <v>0</v>
      </c>
      <c r="M5676">
        <v>0</v>
      </c>
    </row>
    <row r="5677" spans="2:13" x14ac:dyDescent="0.2">
      <c r="B5677">
        <v>0</v>
      </c>
      <c r="C5677">
        <v>0</v>
      </c>
      <c r="D5677">
        <v>0</v>
      </c>
      <c r="E5677">
        <v>0</v>
      </c>
      <c r="F5677">
        <v>0</v>
      </c>
      <c r="G5677">
        <v>44444444</v>
      </c>
      <c r="H5677">
        <v>0</v>
      </c>
      <c r="I5677">
        <v>0</v>
      </c>
      <c r="J5677">
        <v>0</v>
      </c>
      <c r="K5677">
        <v>0</v>
      </c>
      <c r="L5677">
        <v>0</v>
      </c>
      <c r="M5677">
        <v>0</v>
      </c>
    </row>
    <row r="5678" spans="2:13" x14ac:dyDescent="0.2">
      <c r="B5678">
        <v>0</v>
      </c>
      <c r="C5678">
        <v>0</v>
      </c>
      <c r="D5678">
        <v>0</v>
      </c>
      <c r="E5678">
        <v>0</v>
      </c>
      <c r="F5678">
        <v>0</v>
      </c>
      <c r="G5678">
        <v>44444444</v>
      </c>
      <c r="H5678">
        <v>0</v>
      </c>
      <c r="I5678">
        <v>0</v>
      </c>
      <c r="J5678">
        <v>0</v>
      </c>
      <c r="K5678">
        <v>0</v>
      </c>
      <c r="L5678">
        <v>0</v>
      </c>
      <c r="M5678">
        <v>0</v>
      </c>
    </row>
    <row r="5679" spans="2:13" x14ac:dyDescent="0.2">
      <c r="B5679">
        <v>0</v>
      </c>
      <c r="C5679">
        <v>0</v>
      </c>
      <c r="D5679">
        <v>0</v>
      </c>
      <c r="E5679">
        <v>0</v>
      </c>
      <c r="F5679">
        <v>0</v>
      </c>
      <c r="G5679">
        <v>44444444</v>
      </c>
      <c r="H5679">
        <v>0</v>
      </c>
      <c r="I5679">
        <v>0</v>
      </c>
      <c r="J5679">
        <v>0</v>
      </c>
      <c r="K5679">
        <v>0</v>
      </c>
      <c r="L5679">
        <v>0</v>
      </c>
      <c r="M5679">
        <v>0</v>
      </c>
    </row>
    <row r="5680" spans="2:13" x14ac:dyDescent="0.2">
      <c r="B5680">
        <v>0</v>
      </c>
      <c r="C5680">
        <v>0</v>
      </c>
      <c r="D5680">
        <v>0</v>
      </c>
      <c r="E5680">
        <v>0</v>
      </c>
      <c r="F5680">
        <v>0</v>
      </c>
      <c r="G5680">
        <v>44444444</v>
      </c>
      <c r="H5680">
        <v>0</v>
      </c>
      <c r="I5680">
        <v>0</v>
      </c>
      <c r="J5680">
        <v>0</v>
      </c>
      <c r="K5680">
        <v>0</v>
      </c>
      <c r="L5680">
        <v>0</v>
      </c>
      <c r="M5680">
        <v>0</v>
      </c>
    </row>
    <row r="5681" spans="2:13" x14ac:dyDescent="0.2">
      <c r="B5681">
        <v>0</v>
      </c>
      <c r="C5681">
        <v>0</v>
      </c>
      <c r="D5681">
        <v>0</v>
      </c>
      <c r="E5681">
        <v>0</v>
      </c>
      <c r="F5681">
        <v>0</v>
      </c>
      <c r="G5681">
        <v>44444444</v>
      </c>
      <c r="H5681">
        <v>0</v>
      </c>
      <c r="I5681">
        <v>0</v>
      </c>
      <c r="J5681">
        <v>0</v>
      </c>
      <c r="K5681">
        <v>0</v>
      </c>
      <c r="L5681">
        <v>0</v>
      </c>
      <c r="M5681">
        <v>0</v>
      </c>
    </row>
    <row r="5682" spans="2:13" x14ac:dyDescent="0.2">
      <c r="B5682">
        <v>0</v>
      </c>
      <c r="C5682">
        <v>0</v>
      </c>
      <c r="D5682">
        <v>0</v>
      </c>
      <c r="E5682">
        <v>0</v>
      </c>
      <c r="F5682">
        <v>0</v>
      </c>
      <c r="G5682">
        <v>44444444</v>
      </c>
      <c r="H5682">
        <v>0</v>
      </c>
      <c r="I5682">
        <v>0</v>
      </c>
      <c r="J5682">
        <v>0</v>
      </c>
      <c r="K5682">
        <v>0</v>
      </c>
      <c r="L5682">
        <v>0</v>
      </c>
      <c r="M5682">
        <v>0</v>
      </c>
    </row>
    <row r="5683" spans="2:13" x14ac:dyDescent="0.2">
      <c r="B5683">
        <v>0</v>
      </c>
      <c r="C5683">
        <v>0</v>
      </c>
      <c r="D5683">
        <v>0</v>
      </c>
      <c r="E5683">
        <v>0</v>
      </c>
      <c r="F5683">
        <v>0</v>
      </c>
      <c r="G5683">
        <v>44444444</v>
      </c>
      <c r="H5683">
        <v>0</v>
      </c>
      <c r="I5683">
        <v>0</v>
      </c>
      <c r="J5683">
        <v>0</v>
      </c>
      <c r="K5683">
        <v>0</v>
      </c>
      <c r="L5683">
        <v>0</v>
      </c>
      <c r="M5683">
        <v>0</v>
      </c>
    </row>
    <row r="5684" spans="2:13" x14ac:dyDescent="0.2">
      <c r="B5684">
        <v>0</v>
      </c>
      <c r="C5684">
        <v>0</v>
      </c>
      <c r="D5684">
        <v>0</v>
      </c>
      <c r="E5684">
        <v>0</v>
      </c>
      <c r="F5684">
        <v>0</v>
      </c>
      <c r="G5684">
        <v>44444444</v>
      </c>
      <c r="H5684">
        <v>0</v>
      </c>
      <c r="I5684">
        <v>0</v>
      </c>
      <c r="J5684">
        <v>0</v>
      </c>
      <c r="K5684">
        <v>0</v>
      </c>
      <c r="L5684">
        <v>0</v>
      </c>
      <c r="M5684">
        <v>0</v>
      </c>
    </row>
    <row r="5685" spans="2:13" x14ac:dyDescent="0.2">
      <c r="B5685">
        <v>0</v>
      </c>
      <c r="C5685">
        <v>0</v>
      </c>
      <c r="D5685">
        <v>0</v>
      </c>
      <c r="E5685">
        <v>0</v>
      </c>
      <c r="F5685">
        <v>0</v>
      </c>
      <c r="G5685">
        <v>44444444</v>
      </c>
      <c r="H5685">
        <v>0</v>
      </c>
      <c r="I5685">
        <v>0</v>
      </c>
      <c r="J5685">
        <v>0</v>
      </c>
      <c r="K5685">
        <v>0</v>
      </c>
      <c r="L5685">
        <v>0</v>
      </c>
      <c r="M5685">
        <v>0</v>
      </c>
    </row>
    <row r="5686" spans="2:13" x14ac:dyDescent="0.2">
      <c r="B5686">
        <v>0</v>
      </c>
      <c r="C5686">
        <v>0</v>
      </c>
      <c r="D5686">
        <v>0</v>
      </c>
      <c r="E5686">
        <v>0</v>
      </c>
      <c r="F5686">
        <v>0</v>
      </c>
      <c r="G5686">
        <v>44444444</v>
      </c>
      <c r="H5686">
        <v>0</v>
      </c>
      <c r="I5686">
        <v>0</v>
      </c>
      <c r="J5686">
        <v>0</v>
      </c>
      <c r="K5686">
        <v>0</v>
      </c>
      <c r="L5686">
        <v>0</v>
      </c>
      <c r="M5686">
        <v>0</v>
      </c>
    </row>
    <row r="5687" spans="2:13" x14ac:dyDescent="0.2">
      <c r="B5687">
        <v>0</v>
      </c>
      <c r="C5687">
        <v>0</v>
      </c>
      <c r="D5687">
        <v>0</v>
      </c>
      <c r="E5687">
        <v>0</v>
      </c>
      <c r="F5687">
        <v>0</v>
      </c>
      <c r="G5687">
        <v>44444444</v>
      </c>
      <c r="H5687">
        <v>0</v>
      </c>
      <c r="I5687">
        <v>0</v>
      </c>
      <c r="J5687">
        <v>0</v>
      </c>
      <c r="K5687">
        <v>0</v>
      </c>
      <c r="L5687">
        <v>0</v>
      </c>
      <c r="M5687">
        <v>0</v>
      </c>
    </row>
    <row r="5688" spans="2:13" x14ac:dyDescent="0.2">
      <c r="B5688">
        <v>0</v>
      </c>
      <c r="C5688">
        <v>0</v>
      </c>
      <c r="D5688">
        <v>0</v>
      </c>
      <c r="E5688">
        <v>0</v>
      </c>
      <c r="F5688">
        <v>0</v>
      </c>
      <c r="G5688">
        <v>44444444</v>
      </c>
      <c r="H5688">
        <v>0</v>
      </c>
      <c r="I5688">
        <v>0</v>
      </c>
      <c r="J5688">
        <v>0</v>
      </c>
      <c r="K5688">
        <v>0</v>
      </c>
      <c r="L5688">
        <v>0</v>
      </c>
      <c r="M5688">
        <v>0</v>
      </c>
    </row>
    <row r="5689" spans="2:13" x14ac:dyDescent="0.2">
      <c r="B5689">
        <v>0</v>
      </c>
      <c r="C5689">
        <v>0</v>
      </c>
      <c r="D5689">
        <v>0</v>
      </c>
      <c r="E5689">
        <v>0</v>
      </c>
      <c r="F5689">
        <v>0</v>
      </c>
      <c r="G5689">
        <v>44444444</v>
      </c>
      <c r="H5689">
        <v>0</v>
      </c>
      <c r="I5689">
        <v>0</v>
      </c>
      <c r="J5689">
        <v>0</v>
      </c>
      <c r="K5689">
        <v>0</v>
      </c>
      <c r="L5689">
        <v>0</v>
      </c>
      <c r="M5689">
        <v>0</v>
      </c>
    </row>
    <row r="5690" spans="2:13" x14ac:dyDescent="0.2">
      <c r="B5690">
        <v>0</v>
      </c>
      <c r="C5690">
        <v>0</v>
      </c>
      <c r="D5690">
        <v>0</v>
      </c>
      <c r="E5690">
        <v>0</v>
      </c>
      <c r="F5690">
        <v>0</v>
      </c>
      <c r="G5690">
        <v>44444444</v>
      </c>
      <c r="H5690">
        <v>0</v>
      </c>
      <c r="I5690">
        <v>0</v>
      </c>
      <c r="J5690">
        <v>0</v>
      </c>
      <c r="K5690">
        <v>0</v>
      </c>
      <c r="L5690">
        <v>0</v>
      </c>
      <c r="M5690">
        <v>0</v>
      </c>
    </row>
    <row r="5691" spans="2:13" x14ac:dyDescent="0.2">
      <c r="B5691">
        <v>0</v>
      </c>
      <c r="C5691">
        <v>0</v>
      </c>
      <c r="D5691">
        <v>0</v>
      </c>
      <c r="E5691">
        <v>0</v>
      </c>
      <c r="F5691">
        <v>0</v>
      </c>
      <c r="G5691">
        <v>44444444</v>
      </c>
      <c r="H5691">
        <v>0</v>
      </c>
      <c r="I5691">
        <v>0</v>
      </c>
      <c r="J5691">
        <v>0</v>
      </c>
      <c r="K5691">
        <v>0</v>
      </c>
      <c r="L5691">
        <v>0</v>
      </c>
      <c r="M5691">
        <v>0</v>
      </c>
    </row>
    <row r="5692" spans="2:13" x14ac:dyDescent="0.2">
      <c r="B5692">
        <v>0</v>
      </c>
      <c r="C5692">
        <v>0</v>
      </c>
      <c r="D5692">
        <v>0</v>
      </c>
      <c r="E5692">
        <v>0</v>
      </c>
      <c r="F5692">
        <v>0</v>
      </c>
      <c r="G5692">
        <v>44444444</v>
      </c>
      <c r="H5692">
        <v>0</v>
      </c>
      <c r="I5692">
        <v>0</v>
      </c>
      <c r="J5692">
        <v>0</v>
      </c>
      <c r="K5692">
        <v>0</v>
      </c>
      <c r="L5692">
        <v>0</v>
      </c>
      <c r="M5692">
        <v>0</v>
      </c>
    </row>
    <row r="5693" spans="2:13" x14ac:dyDescent="0.2">
      <c r="B5693">
        <v>0</v>
      </c>
      <c r="C5693">
        <v>0</v>
      </c>
      <c r="D5693">
        <v>0</v>
      </c>
      <c r="E5693">
        <v>0</v>
      </c>
      <c r="F5693">
        <v>0</v>
      </c>
      <c r="G5693">
        <v>44444444</v>
      </c>
      <c r="H5693">
        <v>0</v>
      </c>
      <c r="I5693">
        <v>0</v>
      </c>
      <c r="J5693">
        <v>0</v>
      </c>
      <c r="K5693">
        <v>0</v>
      </c>
      <c r="L5693">
        <v>0</v>
      </c>
      <c r="M5693">
        <v>0</v>
      </c>
    </row>
    <row r="5694" spans="2:13" x14ac:dyDescent="0.2">
      <c r="B5694">
        <v>0</v>
      </c>
      <c r="C5694">
        <v>0</v>
      </c>
      <c r="D5694">
        <v>0</v>
      </c>
      <c r="E5694">
        <v>0</v>
      </c>
      <c r="F5694">
        <v>0</v>
      </c>
      <c r="G5694">
        <v>44444444</v>
      </c>
      <c r="H5694">
        <v>0</v>
      </c>
      <c r="I5694">
        <v>0</v>
      </c>
      <c r="J5694">
        <v>0</v>
      </c>
      <c r="K5694">
        <v>0</v>
      </c>
      <c r="L5694">
        <v>0</v>
      </c>
      <c r="M5694">
        <v>0</v>
      </c>
    </row>
    <row r="5695" spans="2:13" x14ac:dyDescent="0.2">
      <c r="B5695">
        <v>0</v>
      </c>
      <c r="C5695">
        <v>0</v>
      </c>
      <c r="D5695">
        <v>0</v>
      </c>
      <c r="E5695">
        <v>0</v>
      </c>
      <c r="F5695">
        <v>0</v>
      </c>
      <c r="G5695">
        <v>44444444</v>
      </c>
      <c r="H5695">
        <v>0</v>
      </c>
      <c r="I5695">
        <v>0</v>
      </c>
      <c r="J5695">
        <v>0</v>
      </c>
      <c r="K5695">
        <v>0</v>
      </c>
      <c r="L5695">
        <v>0</v>
      </c>
      <c r="M5695">
        <v>0</v>
      </c>
    </row>
    <row r="5696" spans="2:13" x14ac:dyDescent="0.2">
      <c r="B5696">
        <v>0</v>
      </c>
      <c r="C5696">
        <v>0</v>
      </c>
      <c r="D5696">
        <v>0</v>
      </c>
      <c r="E5696">
        <v>0</v>
      </c>
      <c r="F5696">
        <v>0</v>
      </c>
      <c r="G5696">
        <v>44444444</v>
      </c>
      <c r="H5696">
        <v>0</v>
      </c>
      <c r="I5696">
        <v>0</v>
      </c>
      <c r="J5696">
        <v>0</v>
      </c>
      <c r="K5696">
        <v>0</v>
      </c>
      <c r="L5696">
        <v>0</v>
      </c>
      <c r="M5696">
        <v>0</v>
      </c>
    </row>
    <row r="5697" spans="2:13" x14ac:dyDescent="0.2">
      <c r="B5697">
        <v>0</v>
      </c>
      <c r="C5697">
        <v>0</v>
      </c>
      <c r="D5697">
        <v>0</v>
      </c>
      <c r="E5697">
        <v>0</v>
      </c>
      <c r="F5697">
        <v>0</v>
      </c>
      <c r="G5697">
        <v>44444444</v>
      </c>
      <c r="H5697">
        <v>0</v>
      </c>
      <c r="I5697">
        <v>0</v>
      </c>
      <c r="J5697">
        <v>0</v>
      </c>
      <c r="K5697">
        <v>0</v>
      </c>
      <c r="L5697">
        <v>0</v>
      </c>
      <c r="M5697">
        <v>0</v>
      </c>
    </row>
    <row r="5698" spans="2:13" x14ac:dyDescent="0.2">
      <c r="B5698">
        <v>0</v>
      </c>
      <c r="C5698">
        <v>0</v>
      </c>
      <c r="D5698">
        <v>0</v>
      </c>
      <c r="E5698">
        <v>0</v>
      </c>
      <c r="F5698">
        <v>0</v>
      </c>
      <c r="G5698">
        <v>44444444</v>
      </c>
      <c r="H5698">
        <v>0</v>
      </c>
      <c r="I5698">
        <v>0</v>
      </c>
      <c r="J5698">
        <v>0</v>
      </c>
      <c r="K5698">
        <v>0</v>
      </c>
      <c r="L5698">
        <v>0</v>
      </c>
      <c r="M5698">
        <v>0</v>
      </c>
    </row>
    <row r="5699" spans="2:13" x14ac:dyDescent="0.2">
      <c r="B5699">
        <v>0</v>
      </c>
      <c r="C5699">
        <v>0</v>
      </c>
      <c r="D5699">
        <v>0</v>
      </c>
      <c r="E5699">
        <v>0</v>
      </c>
      <c r="F5699">
        <v>0</v>
      </c>
      <c r="G5699">
        <v>44444444</v>
      </c>
      <c r="H5699">
        <v>0</v>
      </c>
      <c r="I5699">
        <v>0</v>
      </c>
      <c r="J5699">
        <v>0</v>
      </c>
      <c r="K5699">
        <v>0</v>
      </c>
      <c r="L5699">
        <v>0</v>
      </c>
      <c r="M5699">
        <v>0</v>
      </c>
    </row>
    <row r="5700" spans="2:13" x14ac:dyDescent="0.2">
      <c r="B5700">
        <v>0</v>
      </c>
      <c r="C5700">
        <v>0</v>
      </c>
      <c r="D5700">
        <v>0</v>
      </c>
      <c r="E5700">
        <v>0</v>
      </c>
      <c r="F5700">
        <v>0</v>
      </c>
      <c r="G5700">
        <v>44444444</v>
      </c>
      <c r="H5700">
        <v>0</v>
      </c>
      <c r="I5700">
        <v>0</v>
      </c>
      <c r="J5700">
        <v>0</v>
      </c>
      <c r="K5700">
        <v>0</v>
      </c>
      <c r="L5700">
        <v>0</v>
      </c>
      <c r="M5700">
        <v>0</v>
      </c>
    </row>
    <row r="5701" spans="2:13" x14ac:dyDescent="0.2">
      <c r="B5701">
        <v>0</v>
      </c>
      <c r="C5701">
        <v>0</v>
      </c>
      <c r="D5701">
        <v>0</v>
      </c>
      <c r="E5701">
        <v>0</v>
      </c>
      <c r="F5701">
        <v>0</v>
      </c>
      <c r="G5701">
        <v>44444444</v>
      </c>
      <c r="H5701">
        <v>0</v>
      </c>
      <c r="I5701">
        <v>0</v>
      </c>
      <c r="J5701">
        <v>0</v>
      </c>
      <c r="K5701">
        <v>0</v>
      </c>
      <c r="L5701">
        <v>0</v>
      </c>
      <c r="M5701">
        <v>0</v>
      </c>
    </row>
    <row r="5702" spans="2:13" x14ac:dyDescent="0.2">
      <c r="B5702">
        <v>0</v>
      </c>
      <c r="C5702">
        <v>0</v>
      </c>
      <c r="D5702">
        <v>0</v>
      </c>
      <c r="E5702">
        <v>0</v>
      </c>
      <c r="F5702">
        <v>0</v>
      </c>
      <c r="G5702">
        <v>44444444</v>
      </c>
      <c r="H5702">
        <v>0</v>
      </c>
      <c r="I5702">
        <v>0</v>
      </c>
      <c r="J5702">
        <v>0</v>
      </c>
      <c r="K5702">
        <v>0</v>
      </c>
      <c r="L5702">
        <v>0</v>
      </c>
      <c r="M5702">
        <v>0</v>
      </c>
    </row>
    <row r="5703" spans="2:13" x14ac:dyDescent="0.2">
      <c r="B5703">
        <v>0</v>
      </c>
      <c r="C5703">
        <v>0</v>
      </c>
      <c r="D5703">
        <v>0</v>
      </c>
      <c r="E5703">
        <v>0</v>
      </c>
      <c r="F5703">
        <v>0</v>
      </c>
      <c r="G5703">
        <v>44444444</v>
      </c>
      <c r="H5703">
        <v>0</v>
      </c>
      <c r="I5703">
        <v>0</v>
      </c>
      <c r="J5703">
        <v>0</v>
      </c>
      <c r="K5703">
        <v>0</v>
      </c>
      <c r="L5703">
        <v>0</v>
      </c>
      <c r="M5703">
        <v>0</v>
      </c>
    </row>
    <row r="5704" spans="2:13" x14ac:dyDescent="0.2">
      <c r="B5704">
        <v>0</v>
      </c>
      <c r="C5704">
        <v>0</v>
      </c>
      <c r="D5704">
        <v>0</v>
      </c>
      <c r="E5704">
        <v>0</v>
      </c>
      <c r="F5704">
        <v>0</v>
      </c>
      <c r="G5704">
        <v>44444444</v>
      </c>
      <c r="H5704">
        <v>0</v>
      </c>
      <c r="I5704">
        <v>0</v>
      </c>
      <c r="J5704">
        <v>0</v>
      </c>
      <c r="K5704">
        <v>0</v>
      </c>
      <c r="L5704">
        <v>0</v>
      </c>
      <c r="M5704">
        <v>0</v>
      </c>
    </row>
    <row r="5705" spans="2:13" x14ac:dyDescent="0.2">
      <c r="B5705">
        <v>0</v>
      </c>
      <c r="C5705">
        <v>0</v>
      </c>
      <c r="D5705">
        <v>0</v>
      </c>
      <c r="E5705">
        <v>0</v>
      </c>
      <c r="F5705">
        <v>0</v>
      </c>
      <c r="G5705">
        <v>44444444</v>
      </c>
      <c r="H5705">
        <v>0</v>
      </c>
      <c r="I5705">
        <v>0</v>
      </c>
      <c r="J5705">
        <v>0</v>
      </c>
      <c r="K5705">
        <v>0</v>
      </c>
      <c r="L5705">
        <v>0</v>
      </c>
      <c r="M5705">
        <v>0</v>
      </c>
    </row>
    <row r="5706" spans="2:13" x14ac:dyDescent="0.2">
      <c r="B5706">
        <v>0</v>
      </c>
      <c r="C5706">
        <v>0</v>
      </c>
      <c r="D5706">
        <v>0</v>
      </c>
      <c r="E5706">
        <v>0</v>
      </c>
      <c r="F5706">
        <v>0</v>
      </c>
      <c r="G5706">
        <v>44444444</v>
      </c>
      <c r="H5706">
        <v>0</v>
      </c>
      <c r="I5706">
        <v>0</v>
      </c>
      <c r="J5706">
        <v>0</v>
      </c>
      <c r="K5706">
        <v>0</v>
      </c>
      <c r="L5706">
        <v>0</v>
      </c>
      <c r="M5706">
        <v>0</v>
      </c>
    </row>
    <row r="5707" spans="2:13" x14ac:dyDescent="0.2">
      <c r="B5707">
        <v>0</v>
      </c>
      <c r="C5707">
        <v>0</v>
      </c>
      <c r="D5707">
        <v>0</v>
      </c>
      <c r="E5707">
        <v>0</v>
      </c>
      <c r="F5707">
        <v>0</v>
      </c>
      <c r="G5707">
        <v>44444444</v>
      </c>
      <c r="H5707">
        <v>0</v>
      </c>
      <c r="I5707">
        <v>0</v>
      </c>
      <c r="J5707">
        <v>0</v>
      </c>
      <c r="K5707">
        <v>0</v>
      </c>
      <c r="L5707">
        <v>0</v>
      </c>
      <c r="M5707">
        <v>0</v>
      </c>
    </row>
    <row r="5708" spans="2:13" x14ac:dyDescent="0.2">
      <c r="B5708">
        <v>0</v>
      </c>
      <c r="C5708">
        <v>0</v>
      </c>
      <c r="D5708">
        <v>0</v>
      </c>
      <c r="E5708">
        <v>0</v>
      </c>
      <c r="F5708">
        <v>0</v>
      </c>
      <c r="G5708">
        <v>44444444</v>
      </c>
      <c r="H5708">
        <v>0</v>
      </c>
      <c r="I5708">
        <v>0</v>
      </c>
      <c r="J5708">
        <v>0</v>
      </c>
      <c r="K5708">
        <v>0</v>
      </c>
      <c r="L5708">
        <v>0</v>
      </c>
      <c r="M5708">
        <v>0</v>
      </c>
    </row>
    <row r="5709" spans="2:13" x14ac:dyDescent="0.2">
      <c r="B5709">
        <v>0</v>
      </c>
      <c r="C5709">
        <v>0</v>
      </c>
      <c r="D5709">
        <v>0</v>
      </c>
      <c r="E5709">
        <v>0</v>
      </c>
      <c r="F5709">
        <v>0</v>
      </c>
      <c r="G5709">
        <v>44444444</v>
      </c>
      <c r="H5709">
        <v>0</v>
      </c>
      <c r="I5709">
        <v>0</v>
      </c>
      <c r="J5709">
        <v>0</v>
      </c>
      <c r="K5709">
        <v>0</v>
      </c>
      <c r="L5709">
        <v>0</v>
      </c>
      <c r="M5709">
        <v>0</v>
      </c>
    </row>
    <row r="5710" spans="2:13" x14ac:dyDescent="0.2">
      <c r="B5710">
        <v>0</v>
      </c>
      <c r="C5710">
        <v>0</v>
      </c>
      <c r="D5710">
        <v>0</v>
      </c>
      <c r="E5710">
        <v>0</v>
      </c>
      <c r="F5710">
        <v>0</v>
      </c>
      <c r="G5710">
        <v>44444444</v>
      </c>
      <c r="H5710">
        <v>0</v>
      </c>
      <c r="I5710">
        <v>0</v>
      </c>
      <c r="J5710">
        <v>0</v>
      </c>
      <c r="K5710">
        <v>0</v>
      </c>
      <c r="L5710">
        <v>0</v>
      </c>
      <c r="M5710">
        <v>0</v>
      </c>
    </row>
    <row r="5711" spans="2:13" x14ac:dyDescent="0.2">
      <c r="B5711">
        <v>0</v>
      </c>
      <c r="C5711">
        <v>0</v>
      </c>
      <c r="D5711">
        <v>0</v>
      </c>
      <c r="E5711">
        <v>0</v>
      </c>
      <c r="F5711">
        <v>0</v>
      </c>
      <c r="G5711">
        <v>44444444</v>
      </c>
      <c r="H5711">
        <v>0</v>
      </c>
      <c r="I5711">
        <v>0</v>
      </c>
      <c r="J5711">
        <v>0</v>
      </c>
      <c r="K5711">
        <v>0</v>
      </c>
      <c r="L5711">
        <v>0</v>
      </c>
      <c r="M5711">
        <v>0</v>
      </c>
    </row>
    <row r="5712" spans="2:13" x14ac:dyDescent="0.2">
      <c r="B5712">
        <v>0</v>
      </c>
      <c r="C5712">
        <v>0</v>
      </c>
      <c r="D5712">
        <v>0</v>
      </c>
      <c r="E5712">
        <v>0</v>
      </c>
      <c r="F5712">
        <v>0</v>
      </c>
      <c r="G5712">
        <v>44444444</v>
      </c>
      <c r="H5712">
        <v>0</v>
      </c>
      <c r="I5712">
        <v>0</v>
      </c>
      <c r="J5712">
        <v>0</v>
      </c>
      <c r="K5712">
        <v>0</v>
      </c>
      <c r="L5712">
        <v>0</v>
      </c>
      <c r="M5712">
        <v>0</v>
      </c>
    </row>
    <row r="5713" spans="2:13" x14ac:dyDescent="0.2">
      <c r="B5713">
        <v>0</v>
      </c>
      <c r="C5713">
        <v>0</v>
      </c>
      <c r="D5713">
        <v>0</v>
      </c>
      <c r="E5713">
        <v>0</v>
      </c>
      <c r="F5713">
        <v>0</v>
      </c>
      <c r="G5713">
        <v>44444444</v>
      </c>
      <c r="H5713">
        <v>0</v>
      </c>
      <c r="I5713">
        <v>0</v>
      </c>
      <c r="J5713">
        <v>0</v>
      </c>
      <c r="K5713">
        <v>0</v>
      </c>
      <c r="L5713">
        <v>0</v>
      </c>
      <c r="M5713">
        <v>0</v>
      </c>
    </row>
    <row r="5714" spans="2:13" x14ac:dyDescent="0.2">
      <c r="B5714">
        <v>0</v>
      </c>
      <c r="C5714">
        <v>0</v>
      </c>
      <c r="D5714">
        <v>0</v>
      </c>
      <c r="E5714">
        <v>0</v>
      </c>
      <c r="F5714">
        <v>0</v>
      </c>
      <c r="G5714">
        <v>44444444</v>
      </c>
      <c r="H5714">
        <v>0</v>
      </c>
      <c r="I5714">
        <v>0</v>
      </c>
      <c r="J5714">
        <v>0</v>
      </c>
      <c r="K5714">
        <v>0</v>
      </c>
      <c r="L5714">
        <v>0</v>
      </c>
      <c r="M5714">
        <v>0</v>
      </c>
    </row>
    <row r="5715" spans="2:13" x14ac:dyDescent="0.2">
      <c r="B5715">
        <v>0</v>
      </c>
      <c r="C5715">
        <v>0</v>
      </c>
      <c r="D5715">
        <v>0</v>
      </c>
      <c r="E5715">
        <v>0</v>
      </c>
      <c r="F5715">
        <v>0</v>
      </c>
      <c r="G5715">
        <v>44444444</v>
      </c>
      <c r="H5715">
        <v>0</v>
      </c>
      <c r="I5715">
        <v>0</v>
      </c>
      <c r="J5715">
        <v>0</v>
      </c>
      <c r="K5715">
        <v>0</v>
      </c>
      <c r="L5715">
        <v>0</v>
      </c>
      <c r="M5715">
        <v>0</v>
      </c>
    </row>
    <row r="5716" spans="2:13" x14ac:dyDescent="0.2">
      <c r="B5716">
        <v>0</v>
      </c>
      <c r="C5716">
        <v>0</v>
      </c>
      <c r="D5716">
        <v>0</v>
      </c>
      <c r="E5716">
        <v>0</v>
      </c>
      <c r="F5716">
        <v>0</v>
      </c>
      <c r="G5716">
        <v>44444444</v>
      </c>
      <c r="H5716">
        <v>0</v>
      </c>
      <c r="I5716">
        <v>0</v>
      </c>
      <c r="J5716">
        <v>0</v>
      </c>
      <c r="K5716">
        <v>0</v>
      </c>
      <c r="L5716">
        <v>0</v>
      </c>
      <c r="M5716">
        <v>0</v>
      </c>
    </row>
    <row r="5717" spans="2:13" x14ac:dyDescent="0.2">
      <c r="B5717">
        <v>0</v>
      </c>
      <c r="C5717">
        <v>0</v>
      </c>
      <c r="D5717">
        <v>0</v>
      </c>
      <c r="E5717">
        <v>0</v>
      </c>
      <c r="F5717">
        <v>0</v>
      </c>
      <c r="G5717">
        <v>44444444</v>
      </c>
      <c r="H5717">
        <v>0</v>
      </c>
      <c r="I5717">
        <v>0</v>
      </c>
      <c r="J5717">
        <v>0</v>
      </c>
      <c r="K5717">
        <v>0</v>
      </c>
      <c r="L5717">
        <v>0</v>
      </c>
      <c r="M5717">
        <v>0</v>
      </c>
    </row>
    <row r="5718" spans="2:13" x14ac:dyDescent="0.2">
      <c r="B5718">
        <v>0</v>
      </c>
      <c r="C5718">
        <v>0</v>
      </c>
      <c r="D5718">
        <v>0</v>
      </c>
      <c r="E5718">
        <v>0</v>
      </c>
      <c r="F5718">
        <v>0</v>
      </c>
      <c r="G5718">
        <v>44444444</v>
      </c>
      <c r="H5718">
        <v>0</v>
      </c>
      <c r="I5718">
        <v>0</v>
      </c>
      <c r="J5718">
        <v>0</v>
      </c>
      <c r="K5718">
        <v>0</v>
      </c>
      <c r="L5718">
        <v>0</v>
      </c>
      <c r="M5718">
        <v>0</v>
      </c>
    </row>
    <row r="5719" spans="2:13" x14ac:dyDescent="0.2">
      <c r="B5719">
        <v>0</v>
      </c>
      <c r="C5719">
        <v>0</v>
      </c>
      <c r="D5719">
        <v>0</v>
      </c>
      <c r="E5719">
        <v>0</v>
      </c>
      <c r="F5719">
        <v>0</v>
      </c>
      <c r="G5719">
        <v>44444444</v>
      </c>
      <c r="H5719">
        <v>0</v>
      </c>
      <c r="I5719">
        <v>0</v>
      </c>
      <c r="J5719">
        <v>0</v>
      </c>
      <c r="K5719">
        <v>0</v>
      </c>
      <c r="L5719">
        <v>0</v>
      </c>
      <c r="M5719">
        <v>0</v>
      </c>
    </row>
    <row r="5720" spans="2:13" x14ac:dyDescent="0.2">
      <c r="B5720">
        <v>0</v>
      </c>
      <c r="C5720">
        <v>0</v>
      </c>
      <c r="D5720">
        <v>0</v>
      </c>
      <c r="E5720">
        <v>0</v>
      </c>
      <c r="F5720">
        <v>0</v>
      </c>
      <c r="G5720">
        <v>44444444</v>
      </c>
      <c r="H5720">
        <v>0</v>
      </c>
      <c r="I5720">
        <v>0</v>
      </c>
      <c r="J5720">
        <v>0</v>
      </c>
      <c r="K5720">
        <v>0</v>
      </c>
      <c r="L5720">
        <v>0</v>
      </c>
      <c r="M5720">
        <v>0</v>
      </c>
    </row>
    <row r="5721" spans="2:13" x14ac:dyDescent="0.2">
      <c r="B5721">
        <v>0</v>
      </c>
      <c r="C5721">
        <v>0</v>
      </c>
      <c r="D5721">
        <v>0</v>
      </c>
      <c r="E5721">
        <v>0</v>
      </c>
      <c r="F5721">
        <v>0</v>
      </c>
      <c r="G5721">
        <v>44444444</v>
      </c>
      <c r="H5721">
        <v>0</v>
      </c>
      <c r="I5721">
        <v>0</v>
      </c>
      <c r="J5721">
        <v>0</v>
      </c>
      <c r="K5721">
        <v>0</v>
      </c>
      <c r="L5721">
        <v>0</v>
      </c>
      <c r="M5721">
        <v>0</v>
      </c>
    </row>
    <row r="5722" spans="2:13" x14ac:dyDescent="0.2">
      <c r="B5722">
        <v>0</v>
      </c>
      <c r="C5722">
        <v>0</v>
      </c>
      <c r="D5722">
        <v>0</v>
      </c>
      <c r="E5722">
        <v>0</v>
      </c>
      <c r="F5722">
        <v>0</v>
      </c>
      <c r="G5722">
        <v>44444444</v>
      </c>
      <c r="H5722">
        <v>0</v>
      </c>
      <c r="I5722">
        <v>0</v>
      </c>
      <c r="J5722">
        <v>0</v>
      </c>
      <c r="K5722">
        <v>0</v>
      </c>
      <c r="L5722">
        <v>0</v>
      </c>
      <c r="M5722">
        <v>0</v>
      </c>
    </row>
    <row r="5723" spans="2:13" x14ac:dyDescent="0.2">
      <c r="B5723">
        <v>0</v>
      </c>
      <c r="C5723">
        <v>0</v>
      </c>
      <c r="D5723">
        <v>0</v>
      </c>
      <c r="E5723">
        <v>0</v>
      </c>
      <c r="F5723">
        <v>0</v>
      </c>
      <c r="G5723">
        <v>44444444</v>
      </c>
      <c r="H5723">
        <v>0</v>
      </c>
      <c r="I5723">
        <v>0</v>
      </c>
      <c r="J5723">
        <v>0</v>
      </c>
      <c r="K5723">
        <v>0</v>
      </c>
      <c r="L5723">
        <v>0</v>
      </c>
      <c r="M5723">
        <v>0</v>
      </c>
    </row>
    <row r="5724" spans="2:13" x14ac:dyDescent="0.2">
      <c r="B5724">
        <v>0</v>
      </c>
      <c r="C5724">
        <v>0</v>
      </c>
      <c r="D5724">
        <v>0</v>
      </c>
      <c r="E5724">
        <v>0</v>
      </c>
      <c r="F5724">
        <v>0</v>
      </c>
      <c r="G5724">
        <v>44444444</v>
      </c>
      <c r="H5724">
        <v>0</v>
      </c>
      <c r="I5724">
        <v>0</v>
      </c>
      <c r="J5724">
        <v>0</v>
      </c>
      <c r="K5724">
        <v>0</v>
      </c>
      <c r="L5724">
        <v>0</v>
      </c>
      <c r="M5724">
        <v>0</v>
      </c>
    </row>
    <row r="5725" spans="2:13" x14ac:dyDescent="0.2">
      <c r="B5725">
        <v>0</v>
      </c>
      <c r="C5725">
        <v>0</v>
      </c>
      <c r="D5725">
        <v>0</v>
      </c>
      <c r="E5725">
        <v>0</v>
      </c>
      <c r="F5725">
        <v>0</v>
      </c>
      <c r="G5725">
        <v>44444444</v>
      </c>
      <c r="H5725">
        <v>0</v>
      </c>
      <c r="I5725">
        <v>0</v>
      </c>
      <c r="J5725">
        <v>0</v>
      </c>
      <c r="K5725">
        <v>0</v>
      </c>
      <c r="L5725">
        <v>0</v>
      </c>
      <c r="M5725">
        <v>0</v>
      </c>
    </row>
    <row r="5726" spans="2:13" x14ac:dyDescent="0.2">
      <c r="B5726">
        <v>0</v>
      </c>
      <c r="C5726">
        <v>0</v>
      </c>
      <c r="D5726">
        <v>0</v>
      </c>
      <c r="E5726">
        <v>0</v>
      </c>
      <c r="F5726">
        <v>0</v>
      </c>
      <c r="G5726">
        <v>44444444</v>
      </c>
      <c r="H5726">
        <v>0</v>
      </c>
      <c r="I5726">
        <v>0</v>
      </c>
      <c r="J5726">
        <v>0</v>
      </c>
      <c r="K5726">
        <v>0</v>
      </c>
      <c r="L5726">
        <v>0</v>
      </c>
      <c r="M5726">
        <v>0</v>
      </c>
    </row>
    <row r="5727" spans="2:13" x14ac:dyDescent="0.2">
      <c r="B5727">
        <v>0</v>
      </c>
      <c r="C5727">
        <v>0</v>
      </c>
      <c r="D5727">
        <v>0</v>
      </c>
      <c r="E5727">
        <v>0</v>
      </c>
      <c r="F5727">
        <v>0</v>
      </c>
      <c r="G5727">
        <v>44444444</v>
      </c>
      <c r="H5727">
        <v>0</v>
      </c>
      <c r="I5727">
        <v>0</v>
      </c>
      <c r="J5727">
        <v>0</v>
      </c>
      <c r="K5727">
        <v>0</v>
      </c>
      <c r="L5727">
        <v>0</v>
      </c>
      <c r="M5727">
        <v>0</v>
      </c>
    </row>
    <row r="5728" spans="2:13" x14ac:dyDescent="0.2">
      <c r="B5728">
        <v>0</v>
      </c>
      <c r="C5728">
        <v>0</v>
      </c>
      <c r="D5728">
        <v>0</v>
      </c>
      <c r="E5728">
        <v>0</v>
      </c>
      <c r="F5728">
        <v>0</v>
      </c>
      <c r="G5728">
        <v>44444444</v>
      </c>
      <c r="H5728">
        <v>0</v>
      </c>
      <c r="I5728">
        <v>0</v>
      </c>
      <c r="J5728">
        <v>0</v>
      </c>
      <c r="K5728">
        <v>0</v>
      </c>
      <c r="L5728">
        <v>0</v>
      </c>
      <c r="M5728">
        <v>0</v>
      </c>
    </row>
    <row r="5729" spans="2:13" x14ac:dyDescent="0.2">
      <c r="B5729">
        <v>0</v>
      </c>
      <c r="C5729">
        <v>0</v>
      </c>
      <c r="D5729">
        <v>0</v>
      </c>
      <c r="E5729">
        <v>0</v>
      </c>
      <c r="F5729">
        <v>0</v>
      </c>
      <c r="G5729">
        <v>44444444</v>
      </c>
      <c r="H5729">
        <v>0</v>
      </c>
      <c r="I5729">
        <v>0</v>
      </c>
      <c r="J5729">
        <v>0</v>
      </c>
      <c r="K5729">
        <v>0</v>
      </c>
      <c r="L5729">
        <v>0</v>
      </c>
      <c r="M5729">
        <v>0</v>
      </c>
    </row>
    <row r="5730" spans="2:13" x14ac:dyDescent="0.2">
      <c r="B5730">
        <v>0</v>
      </c>
      <c r="C5730">
        <v>0</v>
      </c>
      <c r="D5730">
        <v>0</v>
      </c>
      <c r="E5730">
        <v>0</v>
      </c>
      <c r="F5730">
        <v>0</v>
      </c>
      <c r="G5730">
        <v>44444444</v>
      </c>
      <c r="H5730">
        <v>0</v>
      </c>
      <c r="I5730">
        <v>0</v>
      </c>
      <c r="J5730">
        <v>0</v>
      </c>
      <c r="K5730">
        <v>0</v>
      </c>
      <c r="L5730">
        <v>0</v>
      </c>
      <c r="M5730">
        <v>0</v>
      </c>
    </row>
    <row r="5731" spans="2:13" x14ac:dyDescent="0.2">
      <c r="B5731">
        <v>0</v>
      </c>
      <c r="C5731">
        <v>0</v>
      </c>
      <c r="D5731">
        <v>0</v>
      </c>
      <c r="E5731">
        <v>0</v>
      </c>
      <c r="F5731">
        <v>0</v>
      </c>
      <c r="G5731">
        <v>44444444</v>
      </c>
      <c r="H5731">
        <v>0</v>
      </c>
      <c r="I5731">
        <v>0</v>
      </c>
      <c r="J5731">
        <v>0</v>
      </c>
      <c r="K5731">
        <v>0</v>
      </c>
      <c r="L5731">
        <v>0</v>
      </c>
      <c r="M5731">
        <v>0</v>
      </c>
    </row>
    <row r="5732" spans="2:13" x14ac:dyDescent="0.2">
      <c r="B5732">
        <v>0</v>
      </c>
      <c r="C5732">
        <v>0</v>
      </c>
      <c r="D5732">
        <v>0</v>
      </c>
      <c r="E5732">
        <v>0</v>
      </c>
      <c r="F5732">
        <v>0</v>
      </c>
      <c r="G5732">
        <v>44444444</v>
      </c>
      <c r="H5732">
        <v>0</v>
      </c>
      <c r="I5732">
        <v>0</v>
      </c>
      <c r="J5732">
        <v>0</v>
      </c>
      <c r="K5732">
        <v>0</v>
      </c>
      <c r="L5732">
        <v>0</v>
      </c>
      <c r="M5732">
        <v>0</v>
      </c>
    </row>
    <row r="5733" spans="2:13" x14ac:dyDescent="0.2">
      <c r="B5733">
        <v>0</v>
      </c>
      <c r="C5733">
        <v>0</v>
      </c>
      <c r="D5733">
        <v>0</v>
      </c>
      <c r="E5733">
        <v>0</v>
      </c>
      <c r="F5733">
        <v>0</v>
      </c>
      <c r="G5733">
        <v>44444444</v>
      </c>
      <c r="H5733">
        <v>0</v>
      </c>
      <c r="I5733">
        <v>0</v>
      </c>
      <c r="J5733">
        <v>0</v>
      </c>
      <c r="K5733">
        <v>0</v>
      </c>
      <c r="L5733">
        <v>0</v>
      </c>
      <c r="M5733">
        <v>0</v>
      </c>
    </row>
    <row r="5734" spans="2:13" x14ac:dyDescent="0.2">
      <c r="B5734">
        <v>0</v>
      </c>
      <c r="C5734">
        <v>0</v>
      </c>
      <c r="D5734">
        <v>0</v>
      </c>
      <c r="E5734">
        <v>0</v>
      </c>
      <c r="F5734">
        <v>0</v>
      </c>
      <c r="G5734">
        <v>44444444</v>
      </c>
      <c r="H5734">
        <v>0</v>
      </c>
      <c r="I5734">
        <v>0</v>
      </c>
      <c r="J5734">
        <v>0</v>
      </c>
      <c r="K5734">
        <v>0</v>
      </c>
      <c r="L5734">
        <v>0</v>
      </c>
      <c r="M5734">
        <v>0</v>
      </c>
    </row>
    <row r="5735" spans="2:13" x14ac:dyDescent="0.2">
      <c r="B5735">
        <v>0</v>
      </c>
      <c r="C5735">
        <v>0</v>
      </c>
      <c r="D5735">
        <v>0</v>
      </c>
      <c r="E5735">
        <v>0</v>
      </c>
      <c r="F5735">
        <v>0</v>
      </c>
      <c r="G5735">
        <v>44444444</v>
      </c>
      <c r="H5735">
        <v>0</v>
      </c>
      <c r="I5735">
        <v>0</v>
      </c>
      <c r="J5735">
        <v>0</v>
      </c>
      <c r="K5735">
        <v>0</v>
      </c>
      <c r="L5735">
        <v>0</v>
      </c>
      <c r="M5735">
        <v>0</v>
      </c>
    </row>
    <row r="5736" spans="2:13" x14ac:dyDescent="0.2">
      <c r="B5736">
        <v>0</v>
      </c>
      <c r="C5736">
        <v>0</v>
      </c>
      <c r="D5736">
        <v>0</v>
      </c>
      <c r="E5736">
        <v>0</v>
      </c>
      <c r="F5736">
        <v>0</v>
      </c>
      <c r="G5736">
        <v>44444444</v>
      </c>
      <c r="H5736">
        <v>0</v>
      </c>
      <c r="I5736">
        <v>0</v>
      </c>
      <c r="J5736">
        <v>0</v>
      </c>
      <c r="K5736">
        <v>0</v>
      </c>
      <c r="L5736">
        <v>0</v>
      </c>
      <c r="M5736">
        <v>0</v>
      </c>
    </row>
    <row r="5737" spans="2:13" x14ac:dyDescent="0.2">
      <c r="B5737">
        <v>0</v>
      </c>
      <c r="C5737">
        <v>0</v>
      </c>
      <c r="D5737">
        <v>0</v>
      </c>
      <c r="E5737">
        <v>0</v>
      </c>
      <c r="F5737">
        <v>0</v>
      </c>
      <c r="G5737">
        <v>44444444</v>
      </c>
      <c r="H5737">
        <v>0</v>
      </c>
      <c r="I5737">
        <v>0</v>
      </c>
      <c r="J5737">
        <v>0</v>
      </c>
      <c r="K5737">
        <v>0</v>
      </c>
      <c r="L5737">
        <v>0</v>
      </c>
      <c r="M5737">
        <v>0</v>
      </c>
    </row>
    <row r="5738" spans="2:13" x14ac:dyDescent="0.2">
      <c r="B5738">
        <v>0</v>
      </c>
      <c r="C5738">
        <v>0</v>
      </c>
      <c r="D5738">
        <v>0</v>
      </c>
      <c r="E5738">
        <v>0</v>
      </c>
      <c r="F5738">
        <v>0</v>
      </c>
      <c r="G5738">
        <v>44444444</v>
      </c>
      <c r="H5738">
        <v>0</v>
      </c>
      <c r="I5738">
        <v>0</v>
      </c>
      <c r="J5738">
        <v>0</v>
      </c>
      <c r="K5738">
        <v>0</v>
      </c>
      <c r="L5738">
        <v>0</v>
      </c>
      <c r="M5738">
        <v>0</v>
      </c>
    </row>
    <row r="5739" spans="2:13" x14ac:dyDescent="0.2">
      <c r="B5739">
        <v>0</v>
      </c>
      <c r="C5739">
        <v>0</v>
      </c>
      <c r="D5739">
        <v>0</v>
      </c>
      <c r="E5739">
        <v>0</v>
      </c>
      <c r="F5739">
        <v>0</v>
      </c>
      <c r="G5739">
        <v>44444444</v>
      </c>
      <c r="H5739">
        <v>0</v>
      </c>
      <c r="I5739">
        <v>0</v>
      </c>
      <c r="J5739">
        <v>0</v>
      </c>
      <c r="K5739">
        <v>0</v>
      </c>
      <c r="L5739">
        <v>0</v>
      </c>
      <c r="M5739">
        <v>0</v>
      </c>
    </row>
    <row r="5740" spans="2:13" x14ac:dyDescent="0.2">
      <c r="B5740">
        <v>0</v>
      </c>
      <c r="C5740">
        <v>0</v>
      </c>
      <c r="D5740">
        <v>0</v>
      </c>
      <c r="E5740">
        <v>0</v>
      </c>
      <c r="F5740">
        <v>0</v>
      </c>
      <c r="G5740">
        <v>44444444</v>
      </c>
      <c r="H5740">
        <v>0</v>
      </c>
      <c r="I5740">
        <v>0</v>
      </c>
      <c r="J5740">
        <v>0</v>
      </c>
      <c r="K5740">
        <v>0</v>
      </c>
      <c r="L5740">
        <v>0</v>
      </c>
      <c r="M5740">
        <v>0</v>
      </c>
    </row>
    <row r="5741" spans="2:13" x14ac:dyDescent="0.2">
      <c r="B5741">
        <v>0</v>
      </c>
      <c r="C5741">
        <v>0</v>
      </c>
      <c r="D5741">
        <v>0</v>
      </c>
      <c r="E5741">
        <v>0</v>
      </c>
      <c r="F5741">
        <v>0</v>
      </c>
      <c r="G5741">
        <v>44444444</v>
      </c>
      <c r="H5741">
        <v>0</v>
      </c>
      <c r="I5741">
        <v>0</v>
      </c>
      <c r="J5741">
        <v>0</v>
      </c>
      <c r="K5741">
        <v>0</v>
      </c>
      <c r="L5741">
        <v>0</v>
      </c>
      <c r="M5741">
        <v>0</v>
      </c>
    </row>
    <row r="5742" spans="2:13" x14ac:dyDescent="0.2">
      <c r="B5742">
        <v>0</v>
      </c>
      <c r="C5742">
        <v>0</v>
      </c>
      <c r="D5742">
        <v>0</v>
      </c>
      <c r="E5742">
        <v>0</v>
      </c>
      <c r="F5742">
        <v>0</v>
      </c>
      <c r="G5742">
        <v>44444444</v>
      </c>
      <c r="H5742">
        <v>0</v>
      </c>
      <c r="I5742">
        <v>0</v>
      </c>
      <c r="J5742">
        <v>0</v>
      </c>
      <c r="K5742">
        <v>0</v>
      </c>
      <c r="L5742">
        <v>0</v>
      </c>
      <c r="M5742">
        <v>0</v>
      </c>
    </row>
    <row r="5743" spans="2:13" x14ac:dyDescent="0.2">
      <c r="B5743">
        <v>0</v>
      </c>
      <c r="C5743">
        <v>0</v>
      </c>
      <c r="D5743">
        <v>0</v>
      </c>
      <c r="E5743">
        <v>0</v>
      </c>
      <c r="F5743">
        <v>0</v>
      </c>
      <c r="G5743">
        <v>44444444</v>
      </c>
      <c r="H5743">
        <v>0</v>
      </c>
      <c r="I5743">
        <v>0</v>
      </c>
      <c r="J5743">
        <v>0</v>
      </c>
      <c r="K5743">
        <v>0</v>
      </c>
      <c r="L5743">
        <v>0</v>
      </c>
      <c r="M5743">
        <v>0</v>
      </c>
    </row>
    <row r="5744" spans="2:13" x14ac:dyDescent="0.2">
      <c r="B5744">
        <v>0</v>
      </c>
      <c r="C5744">
        <v>0</v>
      </c>
      <c r="D5744">
        <v>0</v>
      </c>
      <c r="E5744">
        <v>0</v>
      </c>
      <c r="F5744">
        <v>0</v>
      </c>
      <c r="G5744">
        <v>44444444</v>
      </c>
      <c r="H5744">
        <v>0</v>
      </c>
      <c r="I5744">
        <v>0</v>
      </c>
      <c r="J5744">
        <v>0</v>
      </c>
      <c r="K5744">
        <v>0</v>
      </c>
      <c r="L5744">
        <v>0</v>
      </c>
      <c r="M5744">
        <v>0</v>
      </c>
    </row>
    <row r="5745" spans="2:13" x14ac:dyDescent="0.2">
      <c r="B5745">
        <v>0</v>
      </c>
      <c r="C5745">
        <v>0</v>
      </c>
      <c r="D5745">
        <v>0</v>
      </c>
      <c r="E5745">
        <v>0</v>
      </c>
      <c r="F5745">
        <v>0</v>
      </c>
      <c r="G5745">
        <v>44444444</v>
      </c>
      <c r="H5745">
        <v>0</v>
      </c>
      <c r="I5745">
        <v>0</v>
      </c>
      <c r="J5745">
        <v>0</v>
      </c>
      <c r="K5745">
        <v>0</v>
      </c>
      <c r="L5745">
        <v>0</v>
      </c>
      <c r="M5745">
        <v>0</v>
      </c>
    </row>
    <row r="5746" spans="2:13" x14ac:dyDescent="0.2">
      <c r="B5746">
        <v>0</v>
      </c>
      <c r="C5746">
        <v>0</v>
      </c>
      <c r="D5746">
        <v>0</v>
      </c>
      <c r="E5746">
        <v>0</v>
      </c>
      <c r="F5746">
        <v>0</v>
      </c>
      <c r="G5746">
        <v>44444444</v>
      </c>
      <c r="H5746">
        <v>0</v>
      </c>
      <c r="I5746">
        <v>0</v>
      </c>
      <c r="J5746">
        <v>0</v>
      </c>
      <c r="K5746">
        <v>0</v>
      </c>
      <c r="L5746">
        <v>0</v>
      </c>
      <c r="M5746">
        <v>0</v>
      </c>
    </row>
    <row r="5747" spans="2:13" x14ac:dyDescent="0.2">
      <c r="B5747">
        <v>0</v>
      </c>
      <c r="C5747">
        <v>0</v>
      </c>
      <c r="D5747">
        <v>0</v>
      </c>
      <c r="E5747">
        <v>0</v>
      </c>
      <c r="F5747">
        <v>0</v>
      </c>
      <c r="G5747">
        <v>44444444</v>
      </c>
      <c r="H5747">
        <v>0</v>
      </c>
      <c r="I5747">
        <v>0</v>
      </c>
      <c r="J5747">
        <v>0</v>
      </c>
      <c r="K5747">
        <v>0</v>
      </c>
      <c r="L5747">
        <v>0</v>
      </c>
      <c r="M5747">
        <v>0</v>
      </c>
    </row>
    <row r="5748" spans="2:13" x14ac:dyDescent="0.2">
      <c r="B5748">
        <v>0</v>
      </c>
      <c r="C5748">
        <v>0</v>
      </c>
      <c r="D5748">
        <v>0</v>
      </c>
      <c r="E5748">
        <v>0</v>
      </c>
      <c r="F5748">
        <v>0</v>
      </c>
      <c r="G5748">
        <v>44444444</v>
      </c>
      <c r="H5748">
        <v>0</v>
      </c>
      <c r="I5748">
        <v>0</v>
      </c>
      <c r="J5748">
        <v>0</v>
      </c>
      <c r="K5748">
        <v>0</v>
      </c>
      <c r="L5748">
        <v>0</v>
      </c>
      <c r="M5748">
        <v>0</v>
      </c>
    </row>
    <row r="5749" spans="2:13" x14ac:dyDescent="0.2">
      <c r="B5749">
        <v>0</v>
      </c>
      <c r="C5749">
        <v>0</v>
      </c>
      <c r="D5749">
        <v>0</v>
      </c>
      <c r="E5749">
        <v>0</v>
      </c>
      <c r="F5749">
        <v>0</v>
      </c>
      <c r="G5749">
        <v>44444444</v>
      </c>
      <c r="H5749">
        <v>0</v>
      </c>
      <c r="I5749">
        <v>0</v>
      </c>
      <c r="J5749">
        <v>0</v>
      </c>
      <c r="K5749">
        <v>0</v>
      </c>
      <c r="L5749">
        <v>0</v>
      </c>
      <c r="M5749">
        <v>0</v>
      </c>
    </row>
    <row r="5750" spans="2:13" x14ac:dyDescent="0.2">
      <c r="B5750">
        <v>0</v>
      </c>
      <c r="C5750">
        <v>0</v>
      </c>
      <c r="D5750">
        <v>0</v>
      </c>
      <c r="E5750">
        <v>0</v>
      </c>
      <c r="F5750">
        <v>0</v>
      </c>
      <c r="G5750">
        <v>44444444</v>
      </c>
      <c r="H5750">
        <v>0</v>
      </c>
      <c r="I5750">
        <v>0</v>
      </c>
      <c r="J5750">
        <v>0</v>
      </c>
      <c r="K5750">
        <v>0</v>
      </c>
      <c r="L5750">
        <v>0</v>
      </c>
      <c r="M5750">
        <v>0</v>
      </c>
    </row>
    <row r="5751" spans="2:13" x14ac:dyDescent="0.2">
      <c r="B5751">
        <v>0</v>
      </c>
      <c r="C5751">
        <v>0</v>
      </c>
      <c r="D5751">
        <v>0</v>
      </c>
      <c r="E5751">
        <v>0</v>
      </c>
      <c r="F5751">
        <v>0</v>
      </c>
      <c r="G5751">
        <v>44444444</v>
      </c>
      <c r="H5751">
        <v>0</v>
      </c>
      <c r="I5751">
        <v>0</v>
      </c>
      <c r="J5751">
        <v>0</v>
      </c>
      <c r="K5751">
        <v>0</v>
      </c>
      <c r="L5751">
        <v>0</v>
      </c>
      <c r="M5751">
        <v>0</v>
      </c>
    </row>
    <row r="5752" spans="2:13" x14ac:dyDescent="0.2">
      <c r="B5752">
        <v>0</v>
      </c>
      <c r="C5752">
        <v>0</v>
      </c>
      <c r="D5752">
        <v>0</v>
      </c>
      <c r="E5752">
        <v>0</v>
      </c>
      <c r="F5752">
        <v>0</v>
      </c>
      <c r="G5752">
        <v>44444444</v>
      </c>
      <c r="H5752">
        <v>0</v>
      </c>
      <c r="I5752">
        <v>0</v>
      </c>
      <c r="J5752">
        <v>0</v>
      </c>
      <c r="K5752">
        <v>0</v>
      </c>
      <c r="L5752">
        <v>0</v>
      </c>
      <c r="M5752">
        <v>0</v>
      </c>
    </row>
    <row r="5753" spans="2:13" x14ac:dyDescent="0.2">
      <c r="B5753">
        <v>0</v>
      </c>
      <c r="C5753">
        <v>0</v>
      </c>
      <c r="D5753">
        <v>0</v>
      </c>
      <c r="E5753">
        <v>0</v>
      </c>
      <c r="F5753">
        <v>0</v>
      </c>
      <c r="G5753">
        <v>44444444</v>
      </c>
      <c r="H5753">
        <v>0</v>
      </c>
      <c r="I5753">
        <v>0</v>
      </c>
      <c r="J5753">
        <v>0</v>
      </c>
      <c r="K5753">
        <v>0</v>
      </c>
      <c r="L5753">
        <v>0</v>
      </c>
      <c r="M5753">
        <v>0</v>
      </c>
    </row>
    <row r="5754" spans="2:13" x14ac:dyDescent="0.2">
      <c r="B5754">
        <v>0</v>
      </c>
      <c r="C5754">
        <v>0</v>
      </c>
      <c r="D5754">
        <v>0</v>
      </c>
      <c r="E5754">
        <v>0</v>
      </c>
      <c r="F5754">
        <v>0</v>
      </c>
      <c r="G5754">
        <v>44444444</v>
      </c>
      <c r="H5754">
        <v>0</v>
      </c>
      <c r="I5754">
        <v>0</v>
      </c>
      <c r="J5754">
        <v>0</v>
      </c>
      <c r="K5754">
        <v>0</v>
      </c>
      <c r="L5754">
        <v>0</v>
      </c>
      <c r="M5754">
        <v>0</v>
      </c>
    </row>
    <row r="5755" spans="2:13" x14ac:dyDescent="0.2">
      <c r="B5755">
        <v>0</v>
      </c>
      <c r="C5755">
        <v>0</v>
      </c>
      <c r="D5755">
        <v>0</v>
      </c>
      <c r="E5755">
        <v>0</v>
      </c>
      <c r="F5755">
        <v>0</v>
      </c>
      <c r="G5755">
        <v>44444444</v>
      </c>
      <c r="H5755">
        <v>0</v>
      </c>
      <c r="I5755">
        <v>0</v>
      </c>
      <c r="J5755">
        <v>0</v>
      </c>
      <c r="K5755">
        <v>0</v>
      </c>
      <c r="L5755">
        <v>0</v>
      </c>
      <c r="M5755">
        <v>0</v>
      </c>
    </row>
    <row r="5756" spans="2:13" x14ac:dyDescent="0.2">
      <c r="B5756">
        <v>0</v>
      </c>
      <c r="C5756">
        <v>0</v>
      </c>
      <c r="D5756">
        <v>0</v>
      </c>
      <c r="E5756">
        <v>0</v>
      </c>
      <c r="F5756">
        <v>0</v>
      </c>
      <c r="G5756">
        <v>44444444</v>
      </c>
      <c r="H5756">
        <v>0</v>
      </c>
      <c r="I5756">
        <v>0</v>
      </c>
      <c r="J5756">
        <v>0</v>
      </c>
      <c r="K5756">
        <v>0</v>
      </c>
      <c r="L5756">
        <v>0</v>
      </c>
      <c r="M5756">
        <v>0</v>
      </c>
    </row>
    <row r="5757" spans="2:13" x14ac:dyDescent="0.2">
      <c r="B5757">
        <v>0</v>
      </c>
      <c r="C5757">
        <v>0</v>
      </c>
      <c r="D5757">
        <v>0</v>
      </c>
      <c r="E5757">
        <v>0</v>
      </c>
      <c r="F5757">
        <v>0</v>
      </c>
      <c r="G5757">
        <v>44444444</v>
      </c>
      <c r="H5757">
        <v>0</v>
      </c>
      <c r="I5757">
        <v>0</v>
      </c>
      <c r="J5757">
        <v>0</v>
      </c>
      <c r="K5757">
        <v>0</v>
      </c>
      <c r="L5757">
        <v>0</v>
      </c>
      <c r="M5757">
        <v>0</v>
      </c>
    </row>
    <row r="5758" spans="2:13" x14ac:dyDescent="0.2">
      <c r="B5758">
        <v>0</v>
      </c>
      <c r="C5758">
        <v>0</v>
      </c>
      <c r="D5758">
        <v>0</v>
      </c>
      <c r="E5758">
        <v>0</v>
      </c>
      <c r="F5758">
        <v>0</v>
      </c>
      <c r="G5758">
        <v>44444444</v>
      </c>
      <c r="H5758">
        <v>0</v>
      </c>
      <c r="I5758">
        <v>0</v>
      </c>
      <c r="J5758">
        <v>0</v>
      </c>
      <c r="K5758">
        <v>0</v>
      </c>
      <c r="L5758">
        <v>0</v>
      </c>
      <c r="M5758">
        <v>0</v>
      </c>
    </row>
    <row r="5759" spans="2:13" x14ac:dyDescent="0.2">
      <c r="B5759">
        <v>0</v>
      </c>
      <c r="C5759">
        <v>0</v>
      </c>
      <c r="D5759">
        <v>0</v>
      </c>
      <c r="E5759">
        <v>0</v>
      </c>
      <c r="F5759">
        <v>0</v>
      </c>
      <c r="G5759">
        <v>44444444</v>
      </c>
      <c r="H5759">
        <v>0</v>
      </c>
      <c r="I5759">
        <v>0</v>
      </c>
      <c r="J5759">
        <v>0</v>
      </c>
      <c r="K5759">
        <v>0</v>
      </c>
      <c r="L5759">
        <v>0</v>
      </c>
      <c r="M5759">
        <v>0</v>
      </c>
    </row>
    <row r="5760" spans="2:13" x14ac:dyDescent="0.2">
      <c r="B5760">
        <v>0</v>
      </c>
      <c r="C5760">
        <v>0</v>
      </c>
      <c r="D5760">
        <v>0</v>
      </c>
      <c r="E5760">
        <v>0</v>
      </c>
      <c r="F5760">
        <v>0</v>
      </c>
      <c r="G5760">
        <v>44444444</v>
      </c>
      <c r="H5760">
        <v>0</v>
      </c>
      <c r="I5760">
        <v>0</v>
      </c>
      <c r="J5760">
        <v>0</v>
      </c>
      <c r="K5760">
        <v>0</v>
      </c>
      <c r="L5760">
        <v>0</v>
      </c>
      <c r="M5760">
        <v>0</v>
      </c>
    </row>
    <row r="5761" spans="2:13" x14ac:dyDescent="0.2">
      <c r="B5761">
        <v>0</v>
      </c>
      <c r="C5761">
        <v>0</v>
      </c>
      <c r="D5761">
        <v>0</v>
      </c>
      <c r="E5761">
        <v>0</v>
      </c>
      <c r="F5761">
        <v>0</v>
      </c>
      <c r="G5761">
        <v>44444444</v>
      </c>
      <c r="H5761">
        <v>0</v>
      </c>
      <c r="I5761">
        <v>0</v>
      </c>
      <c r="J5761">
        <v>0</v>
      </c>
      <c r="K5761">
        <v>0</v>
      </c>
      <c r="L5761">
        <v>0</v>
      </c>
      <c r="M5761">
        <v>0</v>
      </c>
    </row>
    <row r="5762" spans="2:13" x14ac:dyDescent="0.2">
      <c r="B5762">
        <v>0</v>
      </c>
      <c r="C5762">
        <v>0</v>
      </c>
      <c r="D5762">
        <v>0</v>
      </c>
      <c r="E5762">
        <v>0</v>
      </c>
      <c r="F5762">
        <v>0</v>
      </c>
      <c r="G5762">
        <v>44444444</v>
      </c>
      <c r="H5762">
        <v>0</v>
      </c>
      <c r="I5762">
        <v>0</v>
      </c>
      <c r="J5762">
        <v>0</v>
      </c>
      <c r="K5762">
        <v>0</v>
      </c>
      <c r="L5762">
        <v>0</v>
      </c>
      <c r="M5762">
        <v>0</v>
      </c>
    </row>
    <row r="5763" spans="2:13" x14ac:dyDescent="0.2">
      <c r="B5763">
        <v>0</v>
      </c>
      <c r="C5763">
        <v>0</v>
      </c>
      <c r="D5763">
        <v>0</v>
      </c>
      <c r="E5763">
        <v>0</v>
      </c>
      <c r="F5763">
        <v>0</v>
      </c>
      <c r="G5763">
        <v>44444444</v>
      </c>
      <c r="H5763">
        <v>0</v>
      </c>
      <c r="I5763">
        <v>0</v>
      </c>
      <c r="J5763">
        <v>0</v>
      </c>
      <c r="K5763">
        <v>0</v>
      </c>
      <c r="L5763">
        <v>0</v>
      </c>
      <c r="M5763">
        <v>0</v>
      </c>
    </row>
    <row r="5764" spans="2:13" x14ac:dyDescent="0.2">
      <c r="B5764">
        <v>0</v>
      </c>
      <c r="C5764">
        <v>0</v>
      </c>
      <c r="D5764">
        <v>0</v>
      </c>
      <c r="E5764">
        <v>0</v>
      </c>
      <c r="F5764">
        <v>0</v>
      </c>
      <c r="G5764">
        <v>44444444</v>
      </c>
      <c r="H5764">
        <v>0</v>
      </c>
      <c r="I5764">
        <v>0</v>
      </c>
      <c r="J5764">
        <v>0</v>
      </c>
      <c r="K5764">
        <v>0</v>
      </c>
      <c r="L5764">
        <v>0</v>
      </c>
      <c r="M5764">
        <v>0</v>
      </c>
    </row>
    <row r="5765" spans="2:13" x14ac:dyDescent="0.2">
      <c r="B5765">
        <v>0</v>
      </c>
      <c r="C5765">
        <v>0</v>
      </c>
      <c r="D5765">
        <v>0</v>
      </c>
      <c r="E5765">
        <v>0</v>
      </c>
      <c r="F5765">
        <v>0</v>
      </c>
      <c r="G5765">
        <v>44444444</v>
      </c>
      <c r="H5765">
        <v>0</v>
      </c>
      <c r="I5765">
        <v>0</v>
      </c>
      <c r="J5765">
        <v>0</v>
      </c>
      <c r="K5765">
        <v>0</v>
      </c>
      <c r="L5765">
        <v>0</v>
      </c>
      <c r="M5765">
        <v>0</v>
      </c>
    </row>
    <row r="5766" spans="2:13" x14ac:dyDescent="0.2">
      <c r="B5766">
        <v>0</v>
      </c>
      <c r="C5766">
        <v>0</v>
      </c>
      <c r="D5766">
        <v>0</v>
      </c>
      <c r="E5766">
        <v>0</v>
      </c>
      <c r="F5766">
        <v>0</v>
      </c>
      <c r="G5766">
        <v>44444444</v>
      </c>
      <c r="H5766">
        <v>0</v>
      </c>
      <c r="I5766">
        <v>0</v>
      </c>
      <c r="J5766">
        <v>0</v>
      </c>
      <c r="K5766">
        <v>0</v>
      </c>
      <c r="L5766">
        <v>0</v>
      </c>
      <c r="M5766">
        <v>0</v>
      </c>
    </row>
    <row r="5767" spans="2:13" x14ac:dyDescent="0.2">
      <c r="B5767">
        <v>0</v>
      </c>
      <c r="C5767">
        <v>0</v>
      </c>
      <c r="D5767">
        <v>0</v>
      </c>
      <c r="E5767">
        <v>0</v>
      </c>
      <c r="F5767">
        <v>0</v>
      </c>
      <c r="G5767">
        <v>44444444</v>
      </c>
      <c r="H5767">
        <v>0</v>
      </c>
      <c r="I5767">
        <v>0</v>
      </c>
      <c r="J5767">
        <v>0</v>
      </c>
      <c r="K5767">
        <v>0</v>
      </c>
      <c r="L5767">
        <v>0</v>
      </c>
      <c r="M5767">
        <v>0</v>
      </c>
    </row>
    <row r="5768" spans="2:13" x14ac:dyDescent="0.2">
      <c r="B5768">
        <v>0</v>
      </c>
      <c r="C5768">
        <v>0</v>
      </c>
      <c r="D5768">
        <v>0</v>
      </c>
      <c r="E5768">
        <v>0</v>
      </c>
      <c r="F5768">
        <v>0</v>
      </c>
      <c r="G5768">
        <v>44444444</v>
      </c>
      <c r="H5768">
        <v>0</v>
      </c>
      <c r="I5768">
        <v>0</v>
      </c>
      <c r="J5768">
        <v>0</v>
      </c>
      <c r="K5768">
        <v>0</v>
      </c>
      <c r="L5768">
        <v>0</v>
      </c>
      <c r="M5768">
        <v>0</v>
      </c>
    </row>
    <row r="5769" spans="2:13" x14ac:dyDescent="0.2">
      <c r="B5769">
        <v>0</v>
      </c>
      <c r="C5769">
        <v>0</v>
      </c>
      <c r="D5769">
        <v>0</v>
      </c>
      <c r="E5769">
        <v>0</v>
      </c>
      <c r="F5769">
        <v>0</v>
      </c>
      <c r="G5769">
        <v>44444444</v>
      </c>
      <c r="H5769">
        <v>0</v>
      </c>
      <c r="I5769">
        <v>0</v>
      </c>
      <c r="J5769">
        <v>0</v>
      </c>
      <c r="K5769">
        <v>0</v>
      </c>
      <c r="L5769">
        <v>0</v>
      </c>
      <c r="M5769">
        <v>0</v>
      </c>
    </row>
    <row r="5770" spans="2:13" x14ac:dyDescent="0.2">
      <c r="B5770">
        <v>0</v>
      </c>
      <c r="C5770">
        <v>0</v>
      </c>
      <c r="D5770">
        <v>0</v>
      </c>
      <c r="E5770">
        <v>0</v>
      </c>
      <c r="F5770">
        <v>0</v>
      </c>
      <c r="G5770">
        <v>44444444</v>
      </c>
      <c r="H5770">
        <v>0</v>
      </c>
      <c r="I5770">
        <v>0</v>
      </c>
      <c r="J5770">
        <v>0</v>
      </c>
      <c r="K5770">
        <v>0</v>
      </c>
      <c r="L5770">
        <v>0</v>
      </c>
      <c r="M5770">
        <v>0</v>
      </c>
    </row>
    <row r="5771" spans="2:13" x14ac:dyDescent="0.2">
      <c r="B5771">
        <v>0</v>
      </c>
      <c r="C5771">
        <v>0</v>
      </c>
      <c r="D5771">
        <v>0</v>
      </c>
      <c r="E5771">
        <v>0</v>
      </c>
      <c r="F5771">
        <v>0</v>
      </c>
      <c r="G5771">
        <v>44444444</v>
      </c>
      <c r="H5771">
        <v>0</v>
      </c>
      <c r="I5771">
        <v>0</v>
      </c>
      <c r="J5771">
        <v>0</v>
      </c>
      <c r="K5771">
        <v>0</v>
      </c>
      <c r="L5771">
        <v>0</v>
      </c>
      <c r="M5771">
        <v>0</v>
      </c>
    </row>
    <row r="5772" spans="2:13" x14ac:dyDescent="0.2">
      <c r="B5772">
        <v>0</v>
      </c>
      <c r="C5772">
        <v>0</v>
      </c>
      <c r="D5772">
        <v>0</v>
      </c>
      <c r="E5772">
        <v>0</v>
      </c>
      <c r="F5772">
        <v>0</v>
      </c>
      <c r="G5772">
        <v>44444444</v>
      </c>
      <c r="H5772">
        <v>0</v>
      </c>
      <c r="I5772">
        <v>0</v>
      </c>
      <c r="J5772">
        <v>0</v>
      </c>
      <c r="K5772">
        <v>0</v>
      </c>
      <c r="L5772">
        <v>0</v>
      </c>
      <c r="M5772">
        <v>0</v>
      </c>
    </row>
    <row r="5773" spans="2:13" x14ac:dyDescent="0.2">
      <c r="B5773">
        <v>0</v>
      </c>
      <c r="C5773">
        <v>0</v>
      </c>
      <c r="D5773">
        <v>0</v>
      </c>
      <c r="E5773">
        <v>0</v>
      </c>
      <c r="F5773">
        <v>0</v>
      </c>
      <c r="G5773">
        <v>44444444</v>
      </c>
      <c r="H5773">
        <v>0</v>
      </c>
      <c r="I5773">
        <v>0</v>
      </c>
      <c r="J5773">
        <v>0</v>
      </c>
      <c r="K5773">
        <v>0</v>
      </c>
      <c r="L5773">
        <v>0</v>
      </c>
      <c r="M5773">
        <v>0</v>
      </c>
    </row>
    <row r="5774" spans="2:13" x14ac:dyDescent="0.2">
      <c r="B5774">
        <v>0</v>
      </c>
      <c r="C5774">
        <v>0</v>
      </c>
      <c r="D5774">
        <v>0</v>
      </c>
      <c r="E5774">
        <v>0</v>
      </c>
      <c r="F5774">
        <v>0</v>
      </c>
      <c r="G5774">
        <v>44444444</v>
      </c>
      <c r="H5774">
        <v>0</v>
      </c>
      <c r="I5774">
        <v>0</v>
      </c>
      <c r="J5774">
        <v>0</v>
      </c>
      <c r="K5774">
        <v>0</v>
      </c>
      <c r="L5774">
        <v>0</v>
      </c>
      <c r="M5774">
        <v>0</v>
      </c>
    </row>
    <row r="5775" spans="2:13" x14ac:dyDescent="0.2">
      <c r="B5775">
        <v>0</v>
      </c>
      <c r="C5775">
        <v>0</v>
      </c>
      <c r="D5775">
        <v>0</v>
      </c>
      <c r="E5775">
        <v>0</v>
      </c>
      <c r="F5775">
        <v>0</v>
      </c>
      <c r="G5775">
        <v>44444444</v>
      </c>
      <c r="H5775">
        <v>0</v>
      </c>
      <c r="I5775">
        <v>0</v>
      </c>
      <c r="J5775">
        <v>0</v>
      </c>
      <c r="K5775">
        <v>0</v>
      </c>
      <c r="L5775">
        <v>0</v>
      </c>
      <c r="M5775">
        <v>0</v>
      </c>
    </row>
    <row r="5776" spans="2:13" x14ac:dyDescent="0.2">
      <c r="B5776">
        <v>0</v>
      </c>
      <c r="C5776">
        <v>0</v>
      </c>
      <c r="D5776">
        <v>0</v>
      </c>
      <c r="E5776">
        <v>0</v>
      </c>
      <c r="F5776">
        <v>0</v>
      </c>
      <c r="G5776">
        <v>44444444</v>
      </c>
      <c r="H5776">
        <v>0</v>
      </c>
      <c r="I5776">
        <v>0</v>
      </c>
      <c r="J5776">
        <v>0</v>
      </c>
      <c r="K5776">
        <v>0</v>
      </c>
      <c r="L5776">
        <v>0</v>
      </c>
      <c r="M5776">
        <v>0</v>
      </c>
    </row>
    <row r="5777" spans="2:13" x14ac:dyDescent="0.2">
      <c r="B5777">
        <v>0</v>
      </c>
      <c r="C5777">
        <v>0</v>
      </c>
      <c r="D5777">
        <v>0</v>
      </c>
      <c r="E5777">
        <v>0</v>
      </c>
      <c r="F5777">
        <v>0</v>
      </c>
      <c r="G5777">
        <v>44444444</v>
      </c>
      <c r="H5777">
        <v>0</v>
      </c>
      <c r="I5777">
        <v>0</v>
      </c>
      <c r="J5777">
        <v>0</v>
      </c>
      <c r="K5777">
        <v>0</v>
      </c>
      <c r="L5777">
        <v>0</v>
      </c>
      <c r="M5777">
        <v>0</v>
      </c>
    </row>
    <row r="5778" spans="2:13" x14ac:dyDescent="0.2">
      <c r="B5778">
        <v>0</v>
      </c>
      <c r="C5778">
        <v>0</v>
      </c>
      <c r="D5778">
        <v>0</v>
      </c>
      <c r="E5778">
        <v>0</v>
      </c>
      <c r="F5778">
        <v>0</v>
      </c>
      <c r="G5778">
        <v>44444444</v>
      </c>
      <c r="H5778">
        <v>0</v>
      </c>
      <c r="I5778">
        <v>0</v>
      </c>
      <c r="J5778">
        <v>0</v>
      </c>
      <c r="K5778">
        <v>0</v>
      </c>
      <c r="L5778">
        <v>0</v>
      </c>
      <c r="M5778">
        <v>0</v>
      </c>
    </row>
    <row r="5779" spans="2:13" x14ac:dyDescent="0.2">
      <c r="B5779">
        <v>0</v>
      </c>
      <c r="C5779">
        <v>0</v>
      </c>
      <c r="D5779">
        <v>0</v>
      </c>
      <c r="E5779">
        <v>0</v>
      </c>
      <c r="F5779">
        <v>0</v>
      </c>
      <c r="G5779">
        <v>44444444</v>
      </c>
      <c r="H5779">
        <v>0</v>
      </c>
      <c r="I5779">
        <v>0</v>
      </c>
      <c r="J5779">
        <v>0</v>
      </c>
      <c r="K5779">
        <v>0</v>
      </c>
      <c r="L5779">
        <v>0</v>
      </c>
      <c r="M5779">
        <v>0</v>
      </c>
    </row>
    <row r="5780" spans="2:13" x14ac:dyDescent="0.2">
      <c r="B5780">
        <v>0</v>
      </c>
      <c r="C5780">
        <v>0</v>
      </c>
      <c r="D5780">
        <v>0</v>
      </c>
      <c r="E5780">
        <v>0</v>
      </c>
      <c r="F5780">
        <v>0</v>
      </c>
      <c r="G5780">
        <v>44444444</v>
      </c>
      <c r="H5780">
        <v>0</v>
      </c>
      <c r="I5780">
        <v>0</v>
      </c>
      <c r="J5780">
        <v>0</v>
      </c>
      <c r="K5780">
        <v>0</v>
      </c>
      <c r="L5780">
        <v>0</v>
      </c>
      <c r="M5780">
        <v>0</v>
      </c>
    </row>
    <row r="5781" spans="2:13" x14ac:dyDescent="0.2">
      <c r="B5781">
        <v>0</v>
      </c>
      <c r="C5781">
        <v>0</v>
      </c>
      <c r="D5781">
        <v>0</v>
      </c>
      <c r="E5781">
        <v>0</v>
      </c>
      <c r="F5781">
        <v>0</v>
      </c>
      <c r="G5781">
        <v>44444444</v>
      </c>
      <c r="H5781">
        <v>0</v>
      </c>
      <c r="I5781">
        <v>0</v>
      </c>
      <c r="J5781">
        <v>0</v>
      </c>
      <c r="K5781">
        <v>0</v>
      </c>
      <c r="L5781">
        <v>0</v>
      </c>
      <c r="M5781">
        <v>0</v>
      </c>
    </row>
    <row r="5782" spans="2:13" x14ac:dyDescent="0.2">
      <c r="B5782">
        <v>0</v>
      </c>
      <c r="C5782">
        <v>0</v>
      </c>
      <c r="D5782">
        <v>0</v>
      </c>
      <c r="E5782">
        <v>0</v>
      </c>
      <c r="F5782">
        <v>0</v>
      </c>
      <c r="G5782">
        <v>44444444</v>
      </c>
      <c r="H5782">
        <v>0</v>
      </c>
      <c r="I5782">
        <v>0</v>
      </c>
      <c r="J5782">
        <v>0</v>
      </c>
      <c r="K5782">
        <v>0</v>
      </c>
      <c r="L5782">
        <v>0</v>
      </c>
      <c r="M5782">
        <v>0</v>
      </c>
    </row>
    <row r="5783" spans="2:13" x14ac:dyDescent="0.2">
      <c r="B5783">
        <v>0</v>
      </c>
      <c r="C5783">
        <v>0</v>
      </c>
      <c r="D5783">
        <v>0</v>
      </c>
      <c r="E5783">
        <v>0</v>
      </c>
      <c r="F5783">
        <v>0</v>
      </c>
      <c r="G5783">
        <v>44444444</v>
      </c>
      <c r="H5783">
        <v>0</v>
      </c>
      <c r="I5783">
        <v>0</v>
      </c>
      <c r="J5783">
        <v>0</v>
      </c>
      <c r="K5783">
        <v>0</v>
      </c>
      <c r="L5783">
        <v>0</v>
      </c>
      <c r="M5783">
        <v>0</v>
      </c>
    </row>
    <row r="5784" spans="2:13" x14ac:dyDescent="0.2">
      <c r="B5784">
        <v>0</v>
      </c>
      <c r="C5784">
        <v>0</v>
      </c>
      <c r="D5784">
        <v>0</v>
      </c>
      <c r="E5784">
        <v>0</v>
      </c>
      <c r="F5784">
        <v>0</v>
      </c>
      <c r="G5784">
        <v>44444444</v>
      </c>
      <c r="H5784">
        <v>0</v>
      </c>
      <c r="I5784">
        <v>0</v>
      </c>
      <c r="J5784">
        <v>0</v>
      </c>
      <c r="K5784">
        <v>0</v>
      </c>
      <c r="L5784">
        <v>0</v>
      </c>
      <c r="M5784">
        <v>0</v>
      </c>
    </row>
    <row r="5785" spans="2:13" x14ac:dyDescent="0.2">
      <c r="B5785">
        <v>0</v>
      </c>
      <c r="C5785">
        <v>0</v>
      </c>
      <c r="D5785">
        <v>0</v>
      </c>
      <c r="E5785">
        <v>0</v>
      </c>
      <c r="F5785">
        <v>0</v>
      </c>
      <c r="G5785">
        <v>44444444</v>
      </c>
      <c r="H5785">
        <v>0</v>
      </c>
      <c r="I5785">
        <v>0</v>
      </c>
      <c r="J5785">
        <v>0</v>
      </c>
      <c r="K5785">
        <v>0</v>
      </c>
      <c r="L5785">
        <v>0</v>
      </c>
      <c r="M5785">
        <v>0</v>
      </c>
    </row>
    <row r="5786" spans="2:13" x14ac:dyDescent="0.2">
      <c r="B5786">
        <v>0</v>
      </c>
      <c r="C5786">
        <v>0</v>
      </c>
      <c r="D5786">
        <v>0</v>
      </c>
      <c r="E5786">
        <v>0</v>
      </c>
      <c r="F5786">
        <v>0</v>
      </c>
      <c r="G5786">
        <v>44444444</v>
      </c>
      <c r="H5786">
        <v>0</v>
      </c>
      <c r="I5786">
        <v>0</v>
      </c>
      <c r="J5786">
        <v>0</v>
      </c>
      <c r="K5786">
        <v>0</v>
      </c>
      <c r="L5786">
        <v>0</v>
      </c>
      <c r="M5786">
        <v>0</v>
      </c>
    </row>
    <row r="5787" spans="2:13" x14ac:dyDescent="0.2">
      <c r="B5787">
        <v>0</v>
      </c>
      <c r="C5787">
        <v>0</v>
      </c>
      <c r="D5787">
        <v>0</v>
      </c>
      <c r="E5787">
        <v>0</v>
      </c>
      <c r="F5787">
        <v>0</v>
      </c>
      <c r="G5787">
        <v>44444444</v>
      </c>
      <c r="H5787">
        <v>0</v>
      </c>
      <c r="I5787">
        <v>0</v>
      </c>
      <c r="J5787">
        <v>0</v>
      </c>
      <c r="K5787">
        <v>0</v>
      </c>
      <c r="L5787">
        <v>0</v>
      </c>
      <c r="M5787">
        <v>0</v>
      </c>
    </row>
    <row r="5788" spans="2:13" x14ac:dyDescent="0.2">
      <c r="B5788">
        <v>0</v>
      </c>
      <c r="C5788">
        <v>0</v>
      </c>
      <c r="D5788">
        <v>0</v>
      </c>
      <c r="E5788">
        <v>0</v>
      </c>
      <c r="F5788">
        <v>0</v>
      </c>
      <c r="G5788">
        <v>44444444</v>
      </c>
      <c r="H5788">
        <v>0</v>
      </c>
      <c r="I5788">
        <v>0</v>
      </c>
      <c r="J5788">
        <v>0</v>
      </c>
      <c r="K5788">
        <v>0</v>
      </c>
      <c r="L5788">
        <v>0</v>
      </c>
      <c r="M5788">
        <v>0</v>
      </c>
    </row>
    <row r="5789" spans="2:13" x14ac:dyDescent="0.2">
      <c r="B5789">
        <v>0</v>
      </c>
      <c r="C5789">
        <v>0</v>
      </c>
      <c r="D5789">
        <v>0</v>
      </c>
      <c r="E5789">
        <v>0</v>
      </c>
      <c r="F5789">
        <v>0</v>
      </c>
      <c r="G5789">
        <v>44444444</v>
      </c>
      <c r="H5789">
        <v>0</v>
      </c>
      <c r="I5789">
        <v>0</v>
      </c>
      <c r="J5789">
        <v>0</v>
      </c>
      <c r="K5789">
        <v>0</v>
      </c>
      <c r="L5789">
        <v>0</v>
      </c>
      <c r="M5789">
        <v>0</v>
      </c>
    </row>
    <row r="5790" spans="2:13" x14ac:dyDescent="0.2">
      <c r="B5790">
        <v>0</v>
      </c>
      <c r="C5790">
        <v>0</v>
      </c>
      <c r="D5790">
        <v>0</v>
      </c>
      <c r="E5790">
        <v>0</v>
      </c>
      <c r="F5790">
        <v>0</v>
      </c>
      <c r="G5790">
        <v>44444444</v>
      </c>
      <c r="H5790">
        <v>0</v>
      </c>
      <c r="I5790">
        <v>0</v>
      </c>
      <c r="J5790">
        <v>0</v>
      </c>
      <c r="K5790">
        <v>0</v>
      </c>
      <c r="L5790">
        <v>0</v>
      </c>
      <c r="M5790">
        <v>0</v>
      </c>
    </row>
    <row r="5791" spans="2:13" x14ac:dyDescent="0.2">
      <c r="B5791">
        <v>0</v>
      </c>
      <c r="C5791">
        <v>0</v>
      </c>
      <c r="D5791">
        <v>0</v>
      </c>
      <c r="E5791">
        <v>0</v>
      </c>
      <c r="F5791">
        <v>0</v>
      </c>
      <c r="G5791">
        <v>44444444</v>
      </c>
      <c r="H5791">
        <v>0</v>
      </c>
      <c r="I5791">
        <v>0</v>
      </c>
      <c r="J5791">
        <v>0</v>
      </c>
      <c r="K5791">
        <v>0</v>
      </c>
      <c r="L5791">
        <v>0</v>
      </c>
      <c r="M5791">
        <v>0</v>
      </c>
    </row>
    <row r="5792" spans="2:13" x14ac:dyDescent="0.2">
      <c r="B5792">
        <v>0</v>
      </c>
      <c r="C5792">
        <v>0</v>
      </c>
      <c r="D5792">
        <v>0</v>
      </c>
      <c r="E5792">
        <v>0</v>
      </c>
      <c r="F5792">
        <v>0</v>
      </c>
      <c r="G5792">
        <v>44444444</v>
      </c>
      <c r="H5792">
        <v>0</v>
      </c>
      <c r="I5792">
        <v>0</v>
      </c>
      <c r="J5792">
        <v>0</v>
      </c>
      <c r="K5792">
        <v>0</v>
      </c>
      <c r="L5792">
        <v>0</v>
      </c>
      <c r="M5792">
        <v>0</v>
      </c>
    </row>
    <row r="5793" spans="2:13" x14ac:dyDescent="0.2">
      <c r="B5793">
        <v>0</v>
      </c>
      <c r="C5793">
        <v>0</v>
      </c>
      <c r="D5793">
        <v>0</v>
      </c>
      <c r="E5793">
        <v>0</v>
      </c>
      <c r="F5793">
        <v>0</v>
      </c>
      <c r="G5793">
        <v>44444444</v>
      </c>
      <c r="H5793">
        <v>0</v>
      </c>
      <c r="I5793">
        <v>0</v>
      </c>
      <c r="J5793">
        <v>0</v>
      </c>
      <c r="K5793">
        <v>0</v>
      </c>
      <c r="L5793">
        <v>0</v>
      </c>
      <c r="M5793">
        <v>0</v>
      </c>
    </row>
    <row r="5794" spans="2:13" x14ac:dyDescent="0.2">
      <c r="B5794">
        <v>0</v>
      </c>
      <c r="C5794">
        <v>0</v>
      </c>
      <c r="D5794">
        <v>0</v>
      </c>
      <c r="E5794">
        <v>0</v>
      </c>
      <c r="F5794">
        <v>0</v>
      </c>
      <c r="G5794">
        <v>44444444</v>
      </c>
      <c r="H5794">
        <v>0</v>
      </c>
      <c r="I5794">
        <v>0</v>
      </c>
      <c r="J5794">
        <v>0</v>
      </c>
      <c r="K5794">
        <v>0</v>
      </c>
      <c r="L5794">
        <v>0</v>
      </c>
      <c r="M5794">
        <v>0</v>
      </c>
    </row>
    <row r="5795" spans="2:13" x14ac:dyDescent="0.2">
      <c r="B5795">
        <v>0</v>
      </c>
      <c r="C5795">
        <v>0</v>
      </c>
      <c r="D5795">
        <v>0</v>
      </c>
      <c r="E5795">
        <v>0</v>
      </c>
      <c r="F5795">
        <v>0</v>
      </c>
      <c r="G5795">
        <v>44444444</v>
      </c>
      <c r="H5795">
        <v>0</v>
      </c>
      <c r="I5795">
        <v>0</v>
      </c>
      <c r="J5795">
        <v>0</v>
      </c>
      <c r="K5795">
        <v>0</v>
      </c>
      <c r="L5795">
        <v>0</v>
      </c>
      <c r="M5795">
        <v>0</v>
      </c>
    </row>
    <row r="5796" spans="2:13" x14ac:dyDescent="0.2">
      <c r="B5796">
        <v>0</v>
      </c>
      <c r="C5796">
        <v>0</v>
      </c>
      <c r="D5796">
        <v>0</v>
      </c>
      <c r="E5796">
        <v>0</v>
      </c>
      <c r="F5796">
        <v>0</v>
      </c>
      <c r="G5796">
        <v>44444444</v>
      </c>
      <c r="H5796">
        <v>0</v>
      </c>
      <c r="I5796">
        <v>0</v>
      </c>
      <c r="J5796">
        <v>0</v>
      </c>
      <c r="K5796">
        <v>0</v>
      </c>
      <c r="L5796">
        <v>0</v>
      </c>
      <c r="M5796">
        <v>0</v>
      </c>
    </row>
    <row r="5797" spans="2:13" x14ac:dyDescent="0.2">
      <c r="B5797">
        <v>0</v>
      </c>
      <c r="C5797">
        <v>0</v>
      </c>
      <c r="D5797">
        <v>0</v>
      </c>
      <c r="E5797">
        <v>0</v>
      </c>
      <c r="F5797">
        <v>0</v>
      </c>
      <c r="G5797">
        <v>44444444</v>
      </c>
      <c r="H5797">
        <v>0</v>
      </c>
      <c r="I5797">
        <v>0</v>
      </c>
      <c r="J5797">
        <v>0</v>
      </c>
      <c r="K5797">
        <v>0</v>
      </c>
      <c r="L5797">
        <v>0</v>
      </c>
      <c r="M5797">
        <v>0</v>
      </c>
    </row>
    <row r="5798" spans="2:13" x14ac:dyDescent="0.2">
      <c r="B5798">
        <v>0</v>
      </c>
      <c r="C5798">
        <v>0</v>
      </c>
      <c r="D5798">
        <v>0</v>
      </c>
      <c r="E5798">
        <v>0</v>
      </c>
      <c r="F5798">
        <v>0</v>
      </c>
      <c r="G5798">
        <v>44444444</v>
      </c>
      <c r="H5798">
        <v>0</v>
      </c>
      <c r="I5798">
        <v>0</v>
      </c>
      <c r="J5798">
        <v>0</v>
      </c>
      <c r="K5798">
        <v>0</v>
      </c>
      <c r="L5798">
        <v>0</v>
      </c>
      <c r="M5798">
        <v>0</v>
      </c>
    </row>
    <row r="5799" spans="2:13" x14ac:dyDescent="0.2">
      <c r="B5799">
        <v>0</v>
      </c>
      <c r="C5799">
        <v>0</v>
      </c>
      <c r="D5799">
        <v>0</v>
      </c>
      <c r="E5799">
        <v>0</v>
      </c>
      <c r="F5799">
        <v>0</v>
      </c>
      <c r="G5799">
        <v>44444444</v>
      </c>
      <c r="H5799">
        <v>0</v>
      </c>
      <c r="I5799">
        <v>0</v>
      </c>
      <c r="J5799">
        <v>0</v>
      </c>
      <c r="K5799">
        <v>0</v>
      </c>
      <c r="L5799">
        <v>0</v>
      </c>
      <c r="M5799">
        <v>0</v>
      </c>
    </row>
    <row r="5800" spans="2:13" x14ac:dyDescent="0.2">
      <c r="B5800">
        <v>0</v>
      </c>
      <c r="C5800">
        <v>0</v>
      </c>
      <c r="D5800">
        <v>0</v>
      </c>
      <c r="E5800">
        <v>0</v>
      </c>
      <c r="F5800">
        <v>0</v>
      </c>
      <c r="G5800">
        <v>44444444</v>
      </c>
      <c r="H5800">
        <v>0</v>
      </c>
      <c r="I5800">
        <v>0</v>
      </c>
      <c r="J5800">
        <v>0</v>
      </c>
      <c r="K5800">
        <v>0</v>
      </c>
      <c r="L5800">
        <v>0</v>
      </c>
      <c r="M5800">
        <v>0</v>
      </c>
    </row>
    <row r="5801" spans="2:13" x14ac:dyDescent="0.2">
      <c r="B5801">
        <v>0</v>
      </c>
      <c r="C5801">
        <v>0</v>
      </c>
      <c r="D5801">
        <v>0</v>
      </c>
      <c r="E5801">
        <v>0</v>
      </c>
      <c r="F5801">
        <v>0</v>
      </c>
      <c r="G5801">
        <v>44444444</v>
      </c>
      <c r="H5801">
        <v>0</v>
      </c>
      <c r="I5801">
        <v>0</v>
      </c>
      <c r="J5801">
        <v>0</v>
      </c>
      <c r="K5801">
        <v>0</v>
      </c>
      <c r="L5801">
        <v>0</v>
      </c>
      <c r="M5801">
        <v>0</v>
      </c>
    </row>
    <row r="5802" spans="2:13" x14ac:dyDescent="0.2">
      <c r="B5802">
        <v>0</v>
      </c>
      <c r="C5802">
        <v>0</v>
      </c>
      <c r="D5802">
        <v>0</v>
      </c>
      <c r="E5802">
        <v>0</v>
      </c>
      <c r="F5802">
        <v>0</v>
      </c>
      <c r="G5802">
        <v>44444444</v>
      </c>
      <c r="H5802">
        <v>0</v>
      </c>
      <c r="I5802">
        <v>0</v>
      </c>
      <c r="J5802">
        <v>0</v>
      </c>
      <c r="K5802">
        <v>0</v>
      </c>
      <c r="L5802">
        <v>0</v>
      </c>
      <c r="M5802">
        <v>0</v>
      </c>
    </row>
    <row r="5803" spans="2:13" x14ac:dyDescent="0.2">
      <c r="B5803">
        <v>0</v>
      </c>
      <c r="C5803">
        <v>0</v>
      </c>
      <c r="D5803">
        <v>0</v>
      </c>
      <c r="E5803">
        <v>0</v>
      </c>
      <c r="F5803">
        <v>0</v>
      </c>
      <c r="G5803">
        <v>44444444</v>
      </c>
      <c r="H5803">
        <v>0</v>
      </c>
      <c r="I5803">
        <v>0</v>
      </c>
      <c r="J5803">
        <v>0</v>
      </c>
      <c r="K5803">
        <v>0</v>
      </c>
      <c r="L5803">
        <v>0</v>
      </c>
      <c r="M5803">
        <v>0</v>
      </c>
    </row>
    <row r="5804" spans="2:13" x14ac:dyDescent="0.2">
      <c r="B5804">
        <v>0</v>
      </c>
      <c r="C5804">
        <v>0</v>
      </c>
      <c r="D5804">
        <v>0</v>
      </c>
      <c r="E5804">
        <v>0</v>
      </c>
      <c r="F5804">
        <v>0</v>
      </c>
      <c r="G5804">
        <v>44444444</v>
      </c>
      <c r="H5804">
        <v>0</v>
      </c>
      <c r="I5804">
        <v>0</v>
      </c>
      <c r="J5804">
        <v>0</v>
      </c>
      <c r="K5804">
        <v>0</v>
      </c>
      <c r="L5804">
        <v>0</v>
      </c>
      <c r="M5804">
        <v>0</v>
      </c>
    </row>
    <row r="5805" spans="2:13" x14ac:dyDescent="0.2">
      <c r="B5805">
        <v>0</v>
      </c>
      <c r="C5805">
        <v>0</v>
      </c>
      <c r="D5805">
        <v>0</v>
      </c>
      <c r="E5805">
        <v>0</v>
      </c>
      <c r="F5805">
        <v>0</v>
      </c>
      <c r="G5805">
        <v>44444444</v>
      </c>
      <c r="H5805">
        <v>0</v>
      </c>
      <c r="I5805">
        <v>0</v>
      </c>
      <c r="J5805">
        <v>0</v>
      </c>
      <c r="K5805">
        <v>0</v>
      </c>
      <c r="L5805">
        <v>0</v>
      </c>
      <c r="M5805">
        <v>0</v>
      </c>
    </row>
    <row r="5806" spans="2:13" x14ac:dyDescent="0.2">
      <c r="B5806">
        <v>0</v>
      </c>
      <c r="C5806">
        <v>0</v>
      </c>
      <c r="D5806">
        <v>0</v>
      </c>
      <c r="E5806">
        <v>0</v>
      </c>
      <c r="F5806">
        <v>0</v>
      </c>
      <c r="G5806">
        <v>44444444</v>
      </c>
      <c r="H5806">
        <v>0</v>
      </c>
      <c r="I5806">
        <v>0</v>
      </c>
      <c r="J5806">
        <v>0</v>
      </c>
      <c r="K5806">
        <v>0</v>
      </c>
      <c r="L5806">
        <v>0</v>
      </c>
      <c r="M5806">
        <v>0</v>
      </c>
    </row>
    <row r="5807" spans="2:13" x14ac:dyDescent="0.2">
      <c r="B5807">
        <v>0</v>
      </c>
      <c r="C5807">
        <v>0</v>
      </c>
      <c r="D5807">
        <v>0</v>
      </c>
      <c r="E5807">
        <v>0</v>
      </c>
      <c r="F5807">
        <v>0</v>
      </c>
      <c r="G5807">
        <v>44444444</v>
      </c>
      <c r="H5807">
        <v>0</v>
      </c>
      <c r="I5807">
        <v>0</v>
      </c>
      <c r="J5807">
        <v>0</v>
      </c>
      <c r="K5807">
        <v>0</v>
      </c>
      <c r="L5807">
        <v>0</v>
      </c>
      <c r="M5807">
        <v>0</v>
      </c>
    </row>
    <row r="5808" spans="2:13" x14ac:dyDescent="0.2">
      <c r="B5808">
        <v>0</v>
      </c>
      <c r="C5808">
        <v>0</v>
      </c>
      <c r="D5808">
        <v>0</v>
      </c>
      <c r="E5808">
        <v>0</v>
      </c>
      <c r="F5808">
        <v>0</v>
      </c>
      <c r="G5808">
        <v>44444444</v>
      </c>
      <c r="H5808">
        <v>0</v>
      </c>
      <c r="I5808">
        <v>0</v>
      </c>
      <c r="J5808">
        <v>0</v>
      </c>
      <c r="K5808">
        <v>0</v>
      </c>
      <c r="L5808">
        <v>0</v>
      </c>
      <c r="M5808">
        <v>0</v>
      </c>
    </row>
    <row r="5809" spans="2:13" x14ac:dyDescent="0.2">
      <c r="B5809">
        <v>0</v>
      </c>
      <c r="C5809">
        <v>0</v>
      </c>
      <c r="D5809">
        <v>0</v>
      </c>
      <c r="E5809">
        <v>0</v>
      </c>
      <c r="F5809">
        <v>0</v>
      </c>
      <c r="G5809">
        <v>44444444</v>
      </c>
      <c r="H5809">
        <v>0</v>
      </c>
      <c r="I5809">
        <v>0</v>
      </c>
      <c r="J5809">
        <v>0</v>
      </c>
      <c r="K5809">
        <v>0</v>
      </c>
      <c r="L5809">
        <v>0</v>
      </c>
      <c r="M5809">
        <v>0</v>
      </c>
    </row>
    <row r="5810" spans="2:13" x14ac:dyDescent="0.2">
      <c r="B5810">
        <v>0</v>
      </c>
      <c r="C5810">
        <v>0</v>
      </c>
      <c r="D5810">
        <v>0</v>
      </c>
      <c r="E5810">
        <v>0</v>
      </c>
      <c r="F5810">
        <v>0</v>
      </c>
      <c r="G5810">
        <v>44444444</v>
      </c>
      <c r="H5810">
        <v>0</v>
      </c>
      <c r="I5810">
        <v>0</v>
      </c>
      <c r="J5810">
        <v>0</v>
      </c>
      <c r="K5810">
        <v>0</v>
      </c>
      <c r="L5810">
        <v>0</v>
      </c>
      <c r="M5810">
        <v>0</v>
      </c>
    </row>
    <row r="5811" spans="2:13" x14ac:dyDescent="0.2">
      <c r="B5811">
        <v>0</v>
      </c>
      <c r="C5811">
        <v>0</v>
      </c>
      <c r="D5811">
        <v>0</v>
      </c>
      <c r="E5811">
        <v>0</v>
      </c>
      <c r="F5811">
        <v>0</v>
      </c>
      <c r="G5811">
        <v>44444444</v>
      </c>
      <c r="H5811">
        <v>0</v>
      </c>
      <c r="I5811">
        <v>0</v>
      </c>
      <c r="J5811">
        <v>0</v>
      </c>
      <c r="K5811">
        <v>0</v>
      </c>
      <c r="L5811">
        <v>0</v>
      </c>
      <c r="M5811">
        <v>0</v>
      </c>
    </row>
    <row r="5812" spans="2:13" x14ac:dyDescent="0.2">
      <c r="B5812">
        <v>0</v>
      </c>
      <c r="C5812">
        <v>0</v>
      </c>
      <c r="D5812">
        <v>0</v>
      </c>
      <c r="E5812">
        <v>0</v>
      </c>
      <c r="F5812">
        <v>0</v>
      </c>
      <c r="G5812">
        <v>44444444</v>
      </c>
      <c r="H5812">
        <v>0</v>
      </c>
      <c r="I5812">
        <v>0</v>
      </c>
      <c r="J5812">
        <v>0</v>
      </c>
      <c r="K5812">
        <v>0</v>
      </c>
      <c r="L5812">
        <v>0</v>
      </c>
      <c r="M5812">
        <v>0</v>
      </c>
    </row>
    <row r="5813" spans="2:13" x14ac:dyDescent="0.2">
      <c r="B5813">
        <v>0</v>
      </c>
      <c r="C5813">
        <v>0</v>
      </c>
      <c r="D5813">
        <v>0</v>
      </c>
      <c r="E5813">
        <v>0</v>
      </c>
      <c r="F5813">
        <v>0</v>
      </c>
      <c r="G5813">
        <v>44444444</v>
      </c>
      <c r="H5813">
        <v>0</v>
      </c>
      <c r="I5813">
        <v>0</v>
      </c>
      <c r="J5813">
        <v>0</v>
      </c>
      <c r="K5813">
        <v>0</v>
      </c>
      <c r="L5813">
        <v>0</v>
      </c>
      <c r="M5813">
        <v>0</v>
      </c>
    </row>
    <row r="5814" spans="2:13" x14ac:dyDescent="0.2">
      <c r="B5814">
        <v>0</v>
      </c>
      <c r="C5814">
        <v>0</v>
      </c>
      <c r="D5814">
        <v>0</v>
      </c>
      <c r="E5814">
        <v>0</v>
      </c>
      <c r="F5814">
        <v>0</v>
      </c>
      <c r="G5814">
        <v>44444444</v>
      </c>
      <c r="H5814">
        <v>0</v>
      </c>
      <c r="I5814">
        <v>0</v>
      </c>
      <c r="J5814">
        <v>0</v>
      </c>
      <c r="K5814">
        <v>0</v>
      </c>
      <c r="L5814">
        <v>0</v>
      </c>
      <c r="M5814">
        <v>0</v>
      </c>
    </row>
    <row r="5815" spans="2:13" x14ac:dyDescent="0.2">
      <c r="B5815">
        <v>0</v>
      </c>
      <c r="C5815">
        <v>0</v>
      </c>
      <c r="D5815">
        <v>0</v>
      </c>
      <c r="E5815">
        <v>0</v>
      </c>
      <c r="F5815">
        <v>0</v>
      </c>
      <c r="G5815">
        <v>44444444</v>
      </c>
      <c r="H5815">
        <v>0</v>
      </c>
      <c r="I5815">
        <v>0</v>
      </c>
      <c r="J5815">
        <v>0</v>
      </c>
      <c r="K5815">
        <v>0</v>
      </c>
      <c r="L5815">
        <v>0</v>
      </c>
      <c r="M5815">
        <v>0</v>
      </c>
    </row>
    <row r="5816" spans="2:13" x14ac:dyDescent="0.2">
      <c r="B5816">
        <v>0</v>
      </c>
      <c r="C5816">
        <v>0</v>
      </c>
      <c r="D5816">
        <v>0</v>
      </c>
      <c r="E5816">
        <v>0</v>
      </c>
      <c r="F5816">
        <v>0</v>
      </c>
      <c r="G5816">
        <v>44444444</v>
      </c>
      <c r="H5816">
        <v>0</v>
      </c>
      <c r="I5816">
        <v>0</v>
      </c>
      <c r="J5816">
        <v>0</v>
      </c>
      <c r="K5816">
        <v>0</v>
      </c>
      <c r="L5816">
        <v>0</v>
      </c>
      <c r="M5816">
        <v>0</v>
      </c>
    </row>
    <row r="5817" spans="2:13" x14ac:dyDescent="0.2">
      <c r="B5817">
        <v>0</v>
      </c>
      <c r="C5817">
        <v>0</v>
      </c>
      <c r="D5817">
        <v>0</v>
      </c>
      <c r="E5817">
        <v>0</v>
      </c>
      <c r="F5817">
        <v>0</v>
      </c>
      <c r="G5817">
        <v>44444444</v>
      </c>
      <c r="H5817">
        <v>0</v>
      </c>
      <c r="I5817">
        <v>0</v>
      </c>
      <c r="J5817">
        <v>0</v>
      </c>
      <c r="K5817">
        <v>0</v>
      </c>
      <c r="L5817">
        <v>0</v>
      </c>
      <c r="M5817">
        <v>0</v>
      </c>
    </row>
    <row r="5818" spans="2:13" x14ac:dyDescent="0.2">
      <c r="B5818">
        <v>0</v>
      </c>
      <c r="C5818">
        <v>0</v>
      </c>
      <c r="D5818">
        <v>0</v>
      </c>
      <c r="E5818">
        <v>0</v>
      </c>
      <c r="F5818">
        <v>0</v>
      </c>
      <c r="G5818">
        <v>44444444</v>
      </c>
      <c r="H5818">
        <v>0</v>
      </c>
      <c r="I5818">
        <v>0</v>
      </c>
      <c r="J5818">
        <v>0</v>
      </c>
      <c r="K5818">
        <v>0</v>
      </c>
      <c r="L5818">
        <v>0</v>
      </c>
      <c r="M5818">
        <v>0</v>
      </c>
    </row>
    <row r="5819" spans="2:13" x14ac:dyDescent="0.2">
      <c r="B5819">
        <v>0</v>
      </c>
      <c r="C5819">
        <v>0</v>
      </c>
      <c r="D5819">
        <v>0</v>
      </c>
      <c r="E5819">
        <v>0</v>
      </c>
      <c r="F5819">
        <v>0</v>
      </c>
      <c r="G5819">
        <v>44444444</v>
      </c>
      <c r="H5819">
        <v>0</v>
      </c>
      <c r="I5819">
        <v>0</v>
      </c>
      <c r="J5819">
        <v>0</v>
      </c>
      <c r="K5819">
        <v>0</v>
      </c>
      <c r="L5819">
        <v>0</v>
      </c>
      <c r="M5819">
        <v>0</v>
      </c>
    </row>
    <row r="5820" spans="2:13" x14ac:dyDescent="0.2">
      <c r="B5820">
        <v>0</v>
      </c>
      <c r="C5820">
        <v>0</v>
      </c>
      <c r="D5820">
        <v>0</v>
      </c>
      <c r="E5820">
        <v>0</v>
      </c>
      <c r="F5820">
        <v>0</v>
      </c>
      <c r="G5820">
        <v>44444444</v>
      </c>
      <c r="H5820">
        <v>0</v>
      </c>
      <c r="I5820">
        <v>0</v>
      </c>
      <c r="J5820">
        <v>0</v>
      </c>
      <c r="K5820">
        <v>0</v>
      </c>
      <c r="L5820">
        <v>0</v>
      </c>
      <c r="M5820">
        <v>0</v>
      </c>
    </row>
    <row r="5821" spans="2:13" x14ac:dyDescent="0.2">
      <c r="B5821">
        <v>0</v>
      </c>
      <c r="C5821">
        <v>0</v>
      </c>
      <c r="D5821">
        <v>0</v>
      </c>
      <c r="E5821">
        <v>0</v>
      </c>
      <c r="F5821">
        <v>0</v>
      </c>
      <c r="G5821">
        <v>44444444</v>
      </c>
      <c r="H5821">
        <v>0</v>
      </c>
      <c r="I5821">
        <v>0</v>
      </c>
      <c r="J5821">
        <v>0</v>
      </c>
      <c r="K5821">
        <v>0</v>
      </c>
      <c r="L5821">
        <v>0</v>
      </c>
      <c r="M5821">
        <v>0</v>
      </c>
    </row>
    <row r="5822" spans="2:13" x14ac:dyDescent="0.2">
      <c r="B5822">
        <v>0</v>
      </c>
      <c r="C5822">
        <v>0</v>
      </c>
      <c r="D5822">
        <v>0</v>
      </c>
      <c r="E5822">
        <v>0</v>
      </c>
      <c r="F5822">
        <v>0</v>
      </c>
      <c r="G5822">
        <v>44444444</v>
      </c>
      <c r="H5822">
        <v>0</v>
      </c>
      <c r="I5822">
        <v>0</v>
      </c>
      <c r="J5822">
        <v>0</v>
      </c>
      <c r="K5822">
        <v>0</v>
      </c>
      <c r="L5822">
        <v>0</v>
      </c>
      <c r="M5822">
        <v>0</v>
      </c>
    </row>
    <row r="5823" spans="2:13" x14ac:dyDescent="0.2">
      <c r="B5823">
        <v>0</v>
      </c>
      <c r="C5823">
        <v>0</v>
      </c>
      <c r="D5823">
        <v>0</v>
      </c>
      <c r="E5823">
        <v>0</v>
      </c>
      <c r="F5823">
        <v>0</v>
      </c>
      <c r="G5823">
        <v>44444444</v>
      </c>
      <c r="H5823">
        <v>0</v>
      </c>
      <c r="I5823">
        <v>0</v>
      </c>
      <c r="J5823">
        <v>0</v>
      </c>
      <c r="K5823">
        <v>0</v>
      </c>
      <c r="L5823">
        <v>0</v>
      </c>
      <c r="M5823">
        <v>0</v>
      </c>
    </row>
    <row r="5824" spans="2:13" x14ac:dyDescent="0.2">
      <c r="B5824">
        <v>0</v>
      </c>
      <c r="C5824">
        <v>0</v>
      </c>
      <c r="D5824">
        <v>0</v>
      </c>
      <c r="E5824">
        <v>0</v>
      </c>
      <c r="F5824">
        <v>0</v>
      </c>
      <c r="G5824">
        <v>44444444</v>
      </c>
      <c r="H5824">
        <v>0</v>
      </c>
      <c r="I5824">
        <v>0</v>
      </c>
      <c r="J5824">
        <v>0</v>
      </c>
      <c r="K5824">
        <v>0</v>
      </c>
      <c r="L5824">
        <v>0</v>
      </c>
      <c r="M5824">
        <v>0</v>
      </c>
    </row>
    <row r="5825" spans="2:13" x14ac:dyDescent="0.2">
      <c r="B5825">
        <v>0</v>
      </c>
      <c r="C5825">
        <v>0</v>
      </c>
      <c r="D5825">
        <v>0</v>
      </c>
      <c r="E5825">
        <v>0</v>
      </c>
      <c r="F5825">
        <v>0</v>
      </c>
      <c r="G5825">
        <v>44444444</v>
      </c>
      <c r="H5825">
        <v>0</v>
      </c>
      <c r="I5825">
        <v>0</v>
      </c>
      <c r="J5825">
        <v>0</v>
      </c>
      <c r="K5825">
        <v>0</v>
      </c>
      <c r="L5825">
        <v>0</v>
      </c>
      <c r="M5825">
        <v>0</v>
      </c>
    </row>
    <row r="5826" spans="2:13" x14ac:dyDescent="0.2">
      <c r="B5826">
        <v>0</v>
      </c>
      <c r="C5826">
        <v>0</v>
      </c>
      <c r="D5826">
        <v>0</v>
      </c>
      <c r="E5826">
        <v>0</v>
      </c>
      <c r="F5826">
        <v>0</v>
      </c>
      <c r="G5826">
        <v>44444444</v>
      </c>
      <c r="H5826">
        <v>0</v>
      </c>
      <c r="I5826">
        <v>0</v>
      </c>
      <c r="J5826">
        <v>0</v>
      </c>
      <c r="K5826">
        <v>0</v>
      </c>
      <c r="L5826">
        <v>0</v>
      </c>
      <c r="M5826">
        <v>0</v>
      </c>
    </row>
    <row r="5827" spans="2:13" x14ac:dyDescent="0.2">
      <c r="B5827">
        <v>0</v>
      </c>
      <c r="C5827">
        <v>0</v>
      </c>
      <c r="D5827">
        <v>0</v>
      </c>
      <c r="E5827">
        <v>0</v>
      </c>
      <c r="F5827">
        <v>0</v>
      </c>
      <c r="G5827">
        <v>44444444</v>
      </c>
      <c r="H5827">
        <v>0</v>
      </c>
      <c r="I5827">
        <v>0</v>
      </c>
      <c r="J5827">
        <v>0</v>
      </c>
      <c r="K5827">
        <v>0</v>
      </c>
      <c r="L5827">
        <v>0</v>
      </c>
      <c r="M5827">
        <v>0</v>
      </c>
    </row>
    <row r="5828" spans="2:13" x14ac:dyDescent="0.2">
      <c r="B5828">
        <v>0</v>
      </c>
      <c r="C5828">
        <v>0</v>
      </c>
      <c r="D5828">
        <v>0</v>
      </c>
      <c r="E5828">
        <v>0</v>
      </c>
      <c r="F5828">
        <v>0</v>
      </c>
      <c r="G5828">
        <v>44444444</v>
      </c>
      <c r="H5828">
        <v>0</v>
      </c>
      <c r="I5828">
        <v>0</v>
      </c>
      <c r="J5828">
        <v>0</v>
      </c>
      <c r="K5828">
        <v>0</v>
      </c>
      <c r="L5828">
        <v>0</v>
      </c>
      <c r="M5828">
        <v>0</v>
      </c>
    </row>
    <row r="5829" spans="2:13" x14ac:dyDescent="0.2">
      <c r="B5829">
        <v>0</v>
      </c>
      <c r="C5829">
        <v>0</v>
      </c>
      <c r="D5829">
        <v>0</v>
      </c>
      <c r="E5829">
        <v>0</v>
      </c>
      <c r="F5829">
        <v>0</v>
      </c>
      <c r="G5829">
        <v>44444444</v>
      </c>
      <c r="H5829">
        <v>0</v>
      </c>
      <c r="I5829">
        <v>0</v>
      </c>
      <c r="J5829">
        <v>0</v>
      </c>
      <c r="K5829">
        <v>0</v>
      </c>
      <c r="L5829">
        <v>0</v>
      </c>
      <c r="M5829">
        <v>0</v>
      </c>
    </row>
    <row r="5830" spans="2:13" x14ac:dyDescent="0.2">
      <c r="B5830">
        <v>0</v>
      </c>
      <c r="C5830">
        <v>0</v>
      </c>
      <c r="D5830">
        <v>0</v>
      </c>
      <c r="E5830">
        <v>0</v>
      </c>
      <c r="F5830">
        <v>0</v>
      </c>
      <c r="G5830">
        <v>44444444</v>
      </c>
      <c r="H5830">
        <v>0</v>
      </c>
      <c r="I5830">
        <v>0</v>
      </c>
      <c r="J5830">
        <v>0</v>
      </c>
      <c r="K5830">
        <v>0</v>
      </c>
      <c r="L5830">
        <v>0</v>
      </c>
      <c r="M5830">
        <v>0</v>
      </c>
    </row>
    <row r="5831" spans="2:13" x14ac:dyDescent="0.2">
      <c r="B5831">
        <v>0</v>
      </c>
      <c r="C5831">
        <v>0</v>
      </c>
      <c r="D5831">
        <v>0</v>
      </c>
      <c r="E5831">
        <v>0</v>
      </c>
      <c r="F5831">
        <v>0</v>
      </c>
      <c r="G5831">
        <v>44444444</v>
      </c>
      <c r="H5831">
        <v>0</v>
      </c>
      <c r="I5831">
        <v>0</v>
      </c>
      <c r="J5831">
        <v>0</v>
      </c>
      <c r="K5831">
        <v>0</v>
      </c>
      <c r="L5831">
        <v>0</v>
      </c>
      <c r="M5831">
        <v>0</v>
      </c>
    </row>
    <row r="5832" spans="2:13" x14ac:dyDescent="0.2">
      <c r="B5832">
        <v>0</v>
      </c>
      <c r="C5832">
        <v>0</v>
      </c>
      <c r="D5832">
        <v>0</v>
      </c>
      <c r="E5832">
        <v>0</v>
      </c>
      <c r="F5832">
        <v>0</v>
      </c>
      <c r="G5832">
        <v>44444444</v>
      </c>
      <c r="H5832">
        <v>0</v>
      </c>
      <c r="I5832">
        <v>0</v>
      </c>
      <c r="J5832">
        <v>0</v>
      </c>
      <c r="K5832">
        <v>0</v>
      </c>
      <c r="L5832">
        <v>0</v>
      </c>
      <c r="M5832">
        <v>0</v>
      </c>
    </row>
    <row r="5833" spans="2:13" x14ac:dyDescent="0.2">
      <c r="B5833">
        <v>0</v>
      </c>
      <c r="C5833">
        <v>0</v>
      </c>
      <c r="D5833">
        <v>0</v>
      </c>
      <c r="E5833">
        <v>0</v>
      </c>
      <c r="F5833">
        <v>0</v>
      </c>
      <c r="G5833">
        <v>44444444</v>
      </c>
      <c r="H5833">
        <v>0</v>
      </c>
      <c r="I5833">
        <v>0</v>
      </c>
      <c r="J5833">
        <v>0</v>
      </c>
      <c r="K5833">
        <v>0</v>
      </c>
      <c r="L5833">
        <v>0</v>
      </c>
      <c r="M5833">
        <v>0</v>
      </c>
    </row>
    <row r="5834" spans="2:13" x14ac:dyDescent="0.2">
      <c r="B5834">
        <v>0</v>
      </c>
      <c r="C5834">
        <v>0</v>
      </c>
      <c r="D5834">
        <v>0</v>
      </c>
      <c r="E5834">
        <v>0</v>
      </c>
      <c r="F5834">
        <v>0</v>
      </c>
      <c r="G5834">
        <v>44444444</v>
      </c>
      <c r="H5834">
        <v>0</v>
      </c>
      <c r="I5834">
        <v>0</v>
      </c>
      <c r="J5834">
        <v>0</v>
      </c>
      <c r="K5834">
        <v>0</v>
      </c>
      <c r="L5834">
        <v>0</v>
      </c>
      <c r="M5834">
        <v>0</v>
      </c>
    </row>
    <row r="5835" spans="2:13" x14ac:dyDescent="0.2">
      <c r="B5835">
        <v>0</v>
      </c>
      <c r="C5835">
        <v>0</v>
      </c>
      <c r="D5835">
        <v>0</v>
      </c>
      <c r="E5835">
        <v>0</v>
      </c>
      <c r="F5835">
        <v>0</v>
      </c>
      <c r="G5835">
        <v>44444444</v>
      </c>
      <c r="H5835">
        <v>0</v>
      </c>
      <c r="I5835">
        <v>0</v>
      </c>
      <c r="J5835">
        <v>0</v>
      </c>
      <c r="K5835">
        <v>0</v>
      </c>
      <c r="L5835">
        <v>0</v>
      </c>
      <c r="M5835">
        <v>0</v>
      </c>
    </row>
    <row r="5836" spans="2:13" x14ac:dyDescent="0.2">
      <c r="B5836">
        <v>0</v>
      </c>
      <c r="C5836">
        <v>0</v>
      </c>
      <c r="D5836">
        <v>0</v>
      </c>
      <c r="E5836">
        <v>0</v>
      </c>
      <c r="F5836">
        <v>0</v>
      </c>
      <c r="G5836">
        <v>44444444</v>
      </c>
      <c r="H5836">
        <v>0</v>
      </c>
      <c r="I5836">
        <v>0</v>
      </c>
      <c r="J5836">
        <v>0</v>
      </c>
      <c r="K5836">
        <v>0</v>
      </c>
      <c r="L5836">
        <v>0</v>
      </c>
      <c r="M5836">
        <v>0</v>
      </c>
    </row>
    <row r="5837" spans="2:13" x14ac:dyDescent="0.2">
      <c r="B5837">
        <v>0</v>
      </c>
      <c r="C5837">
        <v>0</v>
      </c>
      <c r="D5837">
        <v>0</v>
      </c>
      <c r="E5837">
        <v>0</v>
      </c>
      <c r="F5837">
        <v>0</v>
      </c>
      <c r="G5837">
        <v>44444444</v>
      </c>
      <c r="H5837">
        <v>0</v>
      </c>
      <c r="I5837">
        <v>0</v>
      </c>
      <c r="J5837">
        <v>0</v>
      </c>
      <c r="K5837">
        <v>0</v>
      </c>
      <c r="L5837">
        <v>0</v>
      </c>
      <c r="M5837">
        <v>0</v>
      </c>
    </row>
    <row r="5838" spans="2:13" x14ac:dyDescent="0.2">
      <c r="B5838">
        <v>0</v>
      </c>
      <c r="C5838">
        <v>0</v>
      </c>
      <c r="D5838">
        <v>0</v>
      </c>
      <c r="E5838">
        <v>0</v>
      </c>
      <c r="F5838">
        <v>0</v>
      </c>
      <c r="G5838">
        <v>44444444</v>
      </c>
      <c r="H5838">
        <v>0</v>
      </c>
      <c r="I5838">
        <v>0</v>
      </c>
      <c r="J5838">
        <v>0</v>
      </c>
      <c r="K5838">
        <v>0</v>
      </c>
      <c r="L5838">
        <v>0</v>
      </c>
      <c r="M5838">
        <v>0</v>
      </c>
    </row>
    <row r="5839" spans="2:13" x14ac:dyDescent="0.2">
      <c r="B5839">
        <v>0</v>
      </c>
      <c r="C5839">
        <v>0</v>
      </c>
      <c r="D5839">
        <v>0</v>
      </c>
      <c r="E5839">
        <v>0</v>
      </c>
      <c r="F5839">
        <v>0</v>
      </c>
      <c r="G5839">
        <v>44444444</v>
      </c>
      <c r="H5839">
        <v>0</v>
      </c>
      <c r="I5839">
        <v>0</v>
      </c>
      <c r="J5839">
        <v>0</v>
      </c>
      <c r="K5839">
        <v>0</v>
      </c>
      <c r="L5839">
        <v>0</v>
      </c>
      <c r="M5839">
        <v>0</v>
      </c>
    </row>
    <row r="5840" spans="2:13" x14ac:dyDescent="0.2">
      <c r="B5840">
        <v>0</v>
      </c>
      <c r="C5840">
        <v>0</v>
      </c>
      <c r="D5840">
        <v>0</v>
      </c>
      <c r="E5840">
        <v>0</v>
      </c>
      <c r="F5840">
        <v>0</v>
      </c>
      <c r="G5840">
        <v>44444444</v>
      </c>
      <c r="H5840">
        <v>0</v>
      </c>
      <c r="I5840">
        <v>0</v>
      </c>
      <c r="J5840">
        <v>0</v>
      </c>
      <c r="K5840">
        <v>0</v>
      </c>
      <c r="L5840">
        <v>0</v>
      </c>
      <c r="M5840">
        <v>0</v>
      </c>
    </row>
    <row r="5841" spans="2:13" x14ac:dyDescent="0.2">
      <c r="B5841">
        <v>0</v>
      </c>
      <c r="C5841">
        <v>0</v>
      </c>
      <c r="D5841">
        <v>0</v>
      </c>
      <c r="E5841">
        <v>0</v>
      </c>
      <c r="F5841">
        <v>0</v>
      </c>
      <c r="G5841">
        <v>44444444</v>
      </c>
      <c r="H5841">
        <v>0</v>
      </c>
      <c r="I5841">
        <v>0</v>
      </c>
      <c r="J5841">
        <v>0</v>
      </c>
      <c r="K5841">
        <v>0</v>
      </c>
      <c r="L5841">
        <v>0</v>
      </c>
      <c r="M5841">
        <v>0</v>
      </c>
    </row>
    <row r="5842" spans="2:13" x14ac:dyDescent="0.2">
      <c r="B5842">
        <v>0</v>
      </c>
      <c r="C5842">
        <v>0</v>
      </c>
      <c r="D5842">
        <v>0</v>
      </c>
      <c r="E5842">
        <v>0</v>
      </c>
      <c r="F5842">
        <v>0</v>
      </c>
      <c r="G5842">
        <v>44444444</v>
      </c>
      <c r="H5842">
        <v>0</v>
      </c>
      <c r="I5842">
        <v>0</v>
      </c>
      <c r="J5842">
        <v>0</v>
      </c>
      <c r="K5842">
        <v>0</v>
      </c>
      <c r="L5842">
        <v>0</v>
      </c>
      <c r="M5842">
        <v>0</v>
      </c>
    </row>
    <row r="5843" spans="2:13" x14ac:dyDescent="0.2">
      <c r="B5843">
        <v>0</v>
      </c>
      <c r="C5843">
        <v>0</v>
      </c>
      <c r="D5843">
        <v>0</v>
      </c>
      <c r="E5843">
        <v>0</v>
      </c>
      <c r="F5843">
        <v>0</v>
      </c>
      <c r="G5843">
        <v>44444444</v>
      </c>
      <c r="H5843">
        <v>0</v>
      </c>
      <c r="I5843">
        <v>0</v>
      </c>
      <c r="J5843">
        <v>0</v>
      </c>
      <c r="K5843">
        <v>0</v>
      </c>
      <c r="L5843">
        <v>0</v>
      </c>
      <c r="M5843">
        <v>0</v>
      </c>
    </row>
    <row r="5844" spans="2:13" x14ac:dyDescent="0.2">
      <c r="B5844">
        <v>0</v>
      </c>
      <c r="C5844">
        <v>0</v>
      </c>
      <c r="D5844">
        <v>0</v>
      </c>
      <c r="E5844">
        <v>0</v>
      </c>
      <c r="F5844">
        <v>0</v>
      </c>
      <c r="G5844">
        <v>44444444</v>
      </c>
      <c r="H5844">
        <v>0</v>
      </c>
      <c r="I5844">
        <v>0</v>
      </c>
      <c r="J5844">
        <v>0</v>
      </c>
      <c r="K5844">
        <v>0</v>
      </c>
      <c r="L5844">
        <v>0</v>
      </c>
      <c r="M5844">
        <v>0</v>
      </c>
    </row>
    <row r="5845" spans="2:13" x14ac:dyDescent="0.2">
      <c r="B5845">
        <v>0</v>
      </c>
      <c r="C5845">
        <v>0</v>
      </c>
      <c r="D5845">
        <v>0</v>
      </c>
      <c r="E5845">
        <v>0</v>
      </c>
      <c r="F5845">
        <v>0</v>
      </c>
      <c r="G5845">
        <v>44444444</v>
      </c>
      <c r="H5845">
        <v>0</v>
      </c>
      <c r="I5845">
        <v>0</v>
      </c>
      <c r="J5845">
        <v>0</v>
      </c>
      <c r="K5845">
        <v>0</v>
      </c>
      <c r="L5845">
        <v>0</v>
      </c>
      <c r="M5845">
        <v>0</v>
      </c>
    </row>
    <row r="5846" spans="2:13" x14ac:dyDescent="0.2">
      <c r="B5846">
        <v>0</v>
      </c>
      <c r="C5846">
        <v>0</v>
      </c>
      <c r="D5846">
        <v>0</v>
      </c>
      <c r="E5846">
        <v>0</v>
      </c>
      <c r="F5846">
        <v>0</v>
      </c>
      <c r="G5846">
        <v>44444444</v>
      </c>
      <c r="H5846">
        <v>0</v>
      </c>
      <c r="I5846">
        <v>0</v>
      </c>
      <c r="J5846">
        <v>0</v>
      </c>
      <c r="K5846">
        <v>0</v>
      </c>
      <c r="L5846">
        <v>0</v>
      </c>
      <c r="M5846">
        <v>0</v>
      </c>
    </row>
    <row r="5847" spans="2:13" x14ac:dyDescent="0.2">
      <c r="B5847">
        <v>0</v>
      </c>
      <c r="C5847">
        <v>0</v>
      </c>
      <c r="D5847">
        <v>0</v>
      </c>
      <c r="E5847">
        <v>0</v>
      </c>
      <c r="F5847">
        <v>0</v>
      </c>
      <c r="G5847">
        <v>44444444</v>
      </c>
      <c r="H5847">
        <v>0</v>
      </c>
      <c r="I5847">
        <v>0</v>
      </c>
      <c r="J5847">
        <v>0</v>
      </c>
      <c r="K5847">
        <v>0</v>
      </c>
      <c r="L5847">
        <v>0</v>
      </c>
      <c r="M5847">
        <v>0</v>
      </c>
    </row>
    <row r="5848" spans="2:13" x14ac:dyDescent="0.2">
      <c r="B5848">
        <v>0</v>
      </c>
      <c r="C5848">
        <v>0</v>
      </c>
      <c r="D5848">
        <v>0</v>
      </c>
      <c r="E5848">
        <v>0</v>
      </c>
      <c r="F5848">
        <v>0</v>
      </c>
      <c r="G5848">
        <v>44444444</v>
      </c>
      <c r="H5848">
        <v>0</v>
      </c>
      <c r="I5848">
        <v>0</v>
      </c>
      <c r="J5848">
        <v>0</v>
      </c>
      <c r="K5848">
        <v>0</v>
      </c>
      <c r="L5848">
        <v>0</v>
      </c>
      <c r="M5848">
        <v>0</v>
      </c>
    </row>
    <row r="5849" spans="2:13" x14ac:dyDescent="0.2">
      <c r="B5849">
        <v>0</v>
      </c>
      <c r="C5849">
        <v>0</v>
      </c>
      <c r="D5849">
        <v>0</v>
      </c>
      <c r="E5849">
        <v>0</v>
      </c>
      <c r="F5849">
        <v>0</v>
      </c>
      <c r="G5849">
        <v>44444444</v>
      </c>
      <c r="H5849">
        <v>0</v>
      </c>
      <c r="I5849">
        <v>0</v>
      </c>
      <c r="J5849">
        <v>0</v>
      </c>
      <c r="K5849">
        <v>0</v>
      </c>
      <c r="L5849">
        <v>0</v>
      </c>
      <c r="M5849">
        <v>0</v>
      </c>
    </row>
    <row r="5850" spans="2:13" x14ac:dyDescent="0.2">
      <c r="B5850">
        <v>0</v>
      </c>
      <c r="C5850">
        <v>0</v>
      </c>
      <c r="D5850">
        <v>0</v>
      </c>
      <c r="E5850">
        <v>0</v>
      </c>
      <c r="F5850">
        <v>0</v>
      </c>
      <c r="G5850">
        <v>44444444</v>
      </c>
      <c r="H5850">
        <v>0</v>
      </c>
      <c r="I5850">
        <v>0</v>
      </c>
      <c r="J5850">
        <v>0</v>
      </c>
      <c r="K5850">
        <v>0</v>
      </c>
      <c r="L5850">
        <v>0</v>
      </c>
      <c r="M5850">
        <v>0</v>
      </c>
    </row>
    <row r="5851" spans="2:13" x14ac:dyDescent="0.2">
      <c r="B5851">
        <v>0</v>
      </c>
      <c r="C5851">
        <v>0</v>
      </c>
      <c r="D5851">
        <v>0</v>
      </c>
      <c r="E5851">
        <v>0</v>
      </c>
      <c r="F5851">
        <v>0</v>
      </c>
      <c r="G5851">
        <v>44444444</v>
      </c>
      <c r="H5851">
        <v>0</v>
      </c>
      <c r="I5851">
        <v>0</v>
      </c>
      <c r="J5851">
        <v>0</v>
      </c>
      <c r="K5851">
        <v>0</v>
      </c>
      <c r="L5851">
        <v>0</v>
      </c>
      <c r="M5851">
        <v>0</v>
      </c>
    </row>
    <row r="5852" spans="2:13" x14ac:dyDescent="0.2">
      <c r="B5852">
        <v>0</v>
      </c>
      <c r="C5852">
        <v>0</v>
      </c>
      <c r="D5852">
        <v>0</v>
      </c>
      <c r="E5852">
        <v>0</v>
      </c>
      <c r="F5852">
        <v>0</v>
      </c>
      <c r="G5852">
        <v>44444444</v>
      </c>
      <c r="H5852">
        <v>0</v>
      </c>
      <c r="I5852">
        <v>0</v>
      </c>
      <c r="J5852">
        <v>0</v>
      </c>
      <c r="K5852">
        <v>0</v>
      </c>
      <c r="L5852">
        <v>0</v>
      </c>
      <c r="M5852">
        <v>0</v>
      </c>
    </row>
    <row r="5853" spans="2:13" x14ac:dyDescent="0.2">
      <c r="B5853">
        <v>0</v>
      </c>
      <c r="C5853">
        <v>0</v>
      </c>
      <c r="D5853">
        <v>0</v>
      </c>
      <c r="E5853">
        <v>0</v>
      </c>
      <c r="F5853">
        <v>0</v>
      </c>
      <c r="G5853">
        <v>44444444</v>
      </c>
      <c r="H5853">
        <v>0</v>
      </c>
      <c r="I5853">
        <v>0</v>
      </c>
      <c r="J5853">
        <v>0</v>
      </c>
      <c r="K5853">
        <v>0</v>
      </c>
      <c r="L5853">
        <v>0</v>
      </c>
      <c r="M5853">
        <v>0</v>
      </c>
    </row>
    <row r="5854" spans="2:13" x14ac:dyDescent="0.2">
      <c r="B5854">
        <v>0</v>
      </c>
      <c r="C5854">
        <v>0</v>
      </c>
      <c r="D5854">
        <v>0</v>
      </c>
      <c r="E5854">
        <v>0</v>
      </c>
      <c r="F5854">
        <v>0</v>
      </c>
      <c r="G5854">
        <v>44444444</v>
      </c>
      <c r="H5854">
        <v>0</v>
      </c>
      <c r="I5854">
        <v>0</v>
      </c>
      <c r="J5854">
        <v>0</v>
      </c>
      <c r="K5854">
        <v>0</v>
      </c>
      <c r="L5854">
        <v>0</v>
      </c>
      <c r="M5854">
        <v>0</v>
      </c>
    </row>
    <row r="5855" spans="2:13" x14ac:dyDescent="0.2">
      <c r="B5855">
        <v>0</v>
      </c>
      <c r="C5855">
        <v>0</v>
      </c>
      <c r="D5855">
        <v>0</v>
      </c>
      <c r="E5855">
        <v>0</v>
      </c>
      <c r="F5855">
        <v>0</v>
      </c>
      <c r="G5855">
        <v>44444444</v>
      </c>
      <c r="H5855">
        <v>0</v>
      </c>
      <c r="I5855">
        <v>0</v>
      </c>
      <c r="J5855">
        <v>0</v>
      </c>
      <c r="K5855">
        <v>0</v>
      </c>
      <c r="L5855">
        <v>0</v>
      </c>
      <c r="M5855">
        <v>0</v>
      </c>
    </row>
    <row r="5856" spans="2:13" x14ac:dyDescent="0.2">
      <c r="B5856">
        <v>0</v>
      </c>
      <c r="C5856">
        <v>0</v>
      </c>
      <c r="D5856">
        <v>0</v>
      </c>
      <c r="E5856">
        <v>0</v>
      </c>
      <c r="F5856">
        <v>0</v>
      </c>
      <c r="G5856">
        <v>44444444</v>
      </c>
      <c r="H5856">
        <v>0</v>
      </c>
      <c r="I5856">
        <v>0</v>
      </c>
      <c r="J5856">
        <v>0</v>
      </c>
      <c r="K5856">
        <v>0</v>
      </c>
      <c r="L5856">
        <v>0</v>
      </c>
      <c r="M5856">
        <v>0</v>
      </c>
    </row>
    <row r="5857" spans="2:13" x14ac:dyDescent="0.2">
      <c r="B5857">
        <v>0</v>
      </c>
      <c r="C5857">
        <v>0</v>
      </c>
      <c r="D5857">
        <v>0</v>
      </c>
      <c r="E5857">
        <v>0</v>
      </c>
      <c r="F5857">
        <v>0</v>
      </c>
      <c r="G5857">
        <v>44444444</v>
      </c>
      <c r="H5857">
        <v>0</v>
      </c>
      <c r="I5857">
        <v>0</v>
      </c>
      <c r="J5857">
        <v>0</v>
      </c>
      <c r="K5857">
        <v>0</v>
      </c>
      <c r="L5857">
        <v>0</v>
      </c>
      <c r="M5857">
        <v>0</v>
      </c>
    </row>
    <row r="5858" spans="2:13" x14ac:dyDescent="0.2">
      <c r="B5858">
        <v>0</v>
      </c>
      <c r="C5858">
        <v>0</v>
      </c>
      <c r="D5858">
        <v>0</v>
      </c>
      <c r="E5858">
        <v>0</v>
      </c>
      <c r="F5858">
        <v>0</v>
      </c>
      <c r="G5858">
        <v>44444444</v>
      </c>
      <c r="H5858">
        <v>0</v>
      </c>
      <c r="I5858">
        <v>0</v>
      </c>
      <c r="J5858">
        <v>0</v>
      </c>
      <c r="K5858">
        <v>0</v>
      </c>
      <c r="L5858">
        <v>0</v>
      </c>
      <c r="M5858">
        <v>0</v>
      </c>
    </row>
    <row r="5859" spans="2:13" x14ac:dyDescent="0.2">
      <c r="B5859">
        <v>0</v>
      </c>
      <c r="C5859">
        <v>0</v>
      </c>
      <c r="D5859">
        <v>0</v>
      </c>
      <c r="E5859">
        <v>0</v>
      </c>
      <c r="F5859">
        <v>0</v>
      </c>
      <c r="G5859">
        <v>44444444</v>
      </c>
      <c r="H5859">
        <v>0</v>
      </c>
      <c r="I5859">
        <v>0</v>
      </c>
      <c r="J5859">
        <v>0</v>
      </c>
      <c r="K5859">
        <v>0</v>
      </c>
      <c r="L5859">
        <v>0</v>
      </c>
      <c r="M5859">
        <v>0</v>
      </c>
    </row>
    <row r="5860" spans="2:13" x14ac:dyDescent="0.2">
      <c r="B5860">
        <v>0</v>
      </c>
      <c r="C5860">
        <v>0</v>
      </c>
      <c r="D5860">
        <v>0</v>
      </c>
      <c r="E5860">
        <v>0</v>
      </c>
      <c r="F5860">
        <v>0</v>
      </c>
      <c r="G5860">
        <v>44444444</v>
      </c>
      <c r="H5860">
        <v>0</v>
      </c>
      <c r="I5860">
        <v>0</v>
      </c>
      <c r="J5860">
        <v>0</v>
      </c>
      <c r="K5860">
        <v>0</v>
      </c>
      <c r="L5860">
        <v>0</v>
      </c>
      <c r="M5860">
        <v>0</v>
      </c>
    </row>
    <row r="5861" spans="2:13" x14ac:dyDescent="0.2">
      <c r="B5861">
        <v>0</v>
      </c>
      <c r="C5861">
        <v>0</v>
      </c>
      <c r="D5861">
        <v>0</v>
      </c>
      <c r="E5861">
        <v>0</v>
      </c>
      <c r="F5861">
        <v>0</v>
      </c>
      <c r="G5861">
        <v>44444444</v>
      </c>
      <c r="H5861">
        <v>0</v>
      </c>
      <c r="I5861">
        <v>0</v>
      </c>
      <c r="J5861">
        <v>0</v>
      </c>
      <c r="K5861">
        <v>0</v>
      </c>
      <c r="L5861">
        <v>0</v>
      </c>
      <c r="M5861">
        <v>0</v>
      </c>
    </row>
    <row r="5862" spans="2:13" x14ac:dyDescent="0.2">
      <c r="B5862">
        <v>0</v>
      </c>
      <c r="C5862">
        <v>0</v>
      </c>
      <c r="D5862">
        <v>0</v>
      </c>
      <c r="E5862">
        <v>0</v>
      </c>
      <c r="F5862">
        <v>0</v>
      </c>
      <c r="G5862">
        <v>44444444</v>
      </c>
      <c r="H5862">
        <v>0</v>
      </c>
      <c r="I5862">
        <v>0</v>
      </c>
      <c r="J5862">
        <v>0</v>
      </c>
      <c r="K5862">
        <v>0</v>
      </c>
      <c r="L5862">
        <v>0</v>
      </c>
      <c r="M5862">
        <v>0</v>
      </c>
    </row>
    <row r="5863" spans="2:13" x14ac:dyDescent="0.2">
      <c r="B5863">
        <v>0</v>
      </c>
      <c r="C5863">
        <v>0</v>
      </c>
      <c r="D5863">
        <v>0</v>
      </c>
      <c r="E5863">
        <v>0</v>
      </c>
      <c r="F5863">
        <v>0</v>
      </c>
      <c r="G5863">
        <v>44444444</v>
      </c>
      <c r="H5863">
        <v>0</v>
      </c>
      <c r="I5863">
        <v>0</v>
      </c>
      <c r="J5863">
        <v>0</v>
      </c>
      <c r="K5863">
        <v>0</v>
      </c>
      <c r="L5863">
        <v>0</v>
      </c>
      <c r="M5863">
        <v>0</v>
      </c>
    </row>
    <row r="5864" spans="2:13" x14ac:dyDescent="0.2">
      <c r="B5864">
        <v>0</v>
      </c>
      <c r="C5864">
        <v>0</v>
      </c>
      <c r="D5864">
        <v>0</v>
      </c>
      <c r="E5864">
        <v>0</v>
      </c>
      <c r="F5864">
        <v>0</v>
      </c>
      <c r="G5864">
        <v>44444444</v>
      </c>
      <c r="H5864">
        <v>0</v>
      </c>
      <c r="I5864">
        <v>0</v>
      </c>
      <c r="J5864">
        <v>0</v>
      </c>
      <c r="K5864">
        <v>0</v>
      </c>
      <c r="L5864">
        <v>0</v>
      </c>
      <c r="M5864">
        <v>0</v>
      </c>
    </row>
    <row r="5865" spans="2:13" x14ac:dyDescent="0.2">
      <c r="B5865">
        <v>0</v>
      </c>
      <c r="C5865">
        <v>0</v>
      </c>
      <c r="D5865">
        <v>0</v>
      </c>
      <c r="E5865">
        <v>0</v>
      </c>
      <c r="F5865">
        <v>0</v>
      </c>
      <c r="G5865">
        <v>44444444</v>
      </c>
      <c r="H5865">
        <v>0</v>
      </c>
      <c r="I5865">
        <v>0</v>
      </c>
      <c r="J5865">
        <v>0</v>
      </c>
      <c r="K5865">
        <v>0</v>
      </c>
      <c r="L5865">
        <v>0</v>
      </c>
      <c r="M5865">
        <v>0</v>
      </c>
    </row>
    <row r="5866" spans="2:13" x14ac:dyDescent="0.2">
      <c r="B5866">
        <v>0</v>
      </c>
      <c r="C5866">
        <v>0</v>
      </c>
      <c r="D5866">
        <v>0</v>
      </c>
      <c r="E5866">
        <v>0</v>
      </c>
      <c r="F5866">
        <v>0</v>
      </c>
      <c r="G5866">
        <v>44444444</v>
      </c>
      <c r="H5866">
        <v>0</v>
      </c>
      <c r="I5866">
        <v>0</v>
      </c>
      <c r="J5866">
        <v>0</v>
      </c>
      <c r="K5866">
        <v>0</v>
      </c>
      <c r="L5866">
        <v>0</v>
      </c>
      <c r="M5866">
        <v>0</v>
      </c>
    </row>
    <row r="5867" spans="2:13" x14ac:dyDescent="0.2">
      <c r="B5867">
        <v>0</v>
      </c>
      <c r="C5867">
        <v>0</v>
      </c>
      <c r="D5867">
        <v>0</v>
      </c>
      <c r="E5867">
        <v>0</v>
      </c>
      <c r="F5867">
        <v>0</v>
      </c>
      <c r="G5867">
        <v>44444444</v>
      </c>
      <c r="H5867">
        <v>0</v>
      </c>
      <c r="I5867">
        <v>0</v>
      </c>
      <c r="J5867">
        <v>0</v>
      </c>
      <c r="K5867">
        <v>0</v>
      </c>
      <c r="L5867">
        <v>0</v>
      </c>
      <c r="M5867">
        <v>0</v>
      </c>
    </row>
    <row r="5868" spans="2:13" x14ac:dyDescent="0.2">
      <c r="B5868">
        <v>0</v>
      </c>
      <c r="C5868">
        <v>0</v>
      </c>
      <c r="D5868">
        <v>0</v>
      </c>
      <c r="E5868">
        <v>0</v>
      </c>
      <c r="F5868">
        <v>0</v>
      </c>
      <c r="G5868">
        <v>44444444</v>
      </c>
      <c r="H5868">
        <v>0</v>
      </c>
      <c r="I5868">
        <v>0</v>
      </c>
      <c r="J5868">
        <v>0</v>
      </c>
      <c r="K5868">
        <v>0</v>
      </c>
      <c r="L5868">
        <v>0</v>
      </c>
      <c r="M5868">
        <v>0</v>
      </c>
    </row>
    <row r="5869" spans="2:13" x14ac:dyDescent="0.2">
      <c r="B5869">
        <v>0</v>
      </c>
      <c r="C5869">
        <v>0</v>
      </c>
      <c r="D5869">
        <v>0</v>
      </c>
      <c r="E5869">
        <v>0</v>
      </c>
      <c r="F5869">
        <v>0</v>
      </c>
      <c r="G5869">
        <v>44444444</v>
      </c>
      <c r="H5869">
        <v>0</v>
      </c>
      <c r="I5869">
        <v>0</v>
      </c>
      <c r="J5869">
        <v>0</v>
      </c>
      <c r="K5869">
        <v>0</v>
      </c>
      <c r="L5869">
        <v>0</v>
      </c>
      <c r="M5869">
        <v>0</v>
      </c>
    </row>
    <row r="5870" spans="2:13" x14ac:dyDescent="0.2">
      <c r="B5870">
        <v>0</v>
      </c>
      <c r="C5870">
        <v>0</v>
      </c>
      <c r="D5870">
        <v>0</v>
      </c>
      <c r="E5870">
        <v>0</v>
      </c>
      <c r="F5870">
        <v>0</v>
      </c>
      <c r="G5870">
        <v>44444444</v>
      </c>
      <c r="H5870">
        <v>0</v>
      </c>
      <c r="I5870">
        <v>0</v>
      </c>
      <c r="J5870">
        <v>0</v>
      </c>
      <c r="K5870">
        <v>0</v>
      </c>
      <c r="L5870">
        <v>0</v>
      </c>
      <c r="M5870">
        <v>0</v>
      </c>
    </row>
    <row r="5871" spans="2:13" x14ac:dyDescent="0.2">
      <c r="B5871">
        <v>0</v>
      </c>
      <c r="C5871">
        <v>0</v>
      </c>
      <c r="D5871">
        <v>0</v>
      </c>
      <c r="E5871">
        <v>0</v>
      </c>
      <c r="F5871">
        <v>0</v>
      </c>
      <c r="G5871">
        <v>44444444</v>
      </c>
      <c r="H5871">
        <v>0</v>
      </c>
      <c r="I5871">
        <v>0</v>
      </c>
      <c r="J5871">
        <v>0</v>
      </c>
      <c r="K5871">
        <v>0</v>
      </c>
      <c r="L5871">
        <v>0</v>
      </c>
      <c r="M5871">
        <v>0</v>
      </c>
    </row>
    <row r="5872" spans="2:13" x14ac:dyDescent="0.2">
      <c r="B5872">
        <v>0</v>
      </c>
      <c r="C5872">
        <v>0</v>
      </c>
      <c r="D5872">
        <v>0</v>
      </c>
      <c r="E5872">
        <v>0</v>
      </c>
      <c r="F5872">
        <v>0</v>
      </c>
      <c r="G5872">
        <v>44444444</v>
      </c>
      <c r="H5872">
        <v>0</v>
      </c>
      <c r="I5872">
        <v>0</v>
      </c>
      <c r="J5872">
        <v>0</v>
      </c>
      <c r="K5872">
        <v>0</v>
      </c>
      <c r="L5872">
        <v>0</v>
      </c>
      <c r="M5872">
        <v>0</v>
      </c>
    </row>
    <row r="5873" spans="2:13" x14ac:dyDescent="0.2">
      <c r="B5873">
        <v>0</v>
      </c>
      <c r="C5873">
        <v>0</v>
      </c>
      <c r="D5873">
        <v>0</v>
      </c>
      <c r="E5873">
        <v>0</v>
      </c>
      <c r="F5873">
        <v>0</v>
      </c>
      <c r="G5873">
        <v>44444444</v>
      </c>
      <c r="H5873">
        <v>0</v>
      </c>
      <c r="I5873">
        <v>0</v>
      </c>
      <c r="J5873">
        <v>0</v>
      </c>
      <c r="K5873">
        <v>0</v>
      </c>
      <c r="L5873">
        <v>0</v>
      </c>
      <c r="M5873">
        <v>0</v>
      </c>
    </row>
    <row r="5874" spans="2:13" x14ac:dyDescent="0.2">
      <c r="B5874">
        <v>0</v>
      </c>
      <c r="C5874">
        <v>0</v>
      </c>
      <c r="D5874">
        <v>0</v>
      </c>
      <c r="E5874">
        <v>0</v>
      </c>
      <c r="F5874">
        <v>0</v>
      </c>
      <c r="G5874">
        <v>44444444</v>
      </c>
      <c r="H5874">
        <v>0</v>
      </c>
      <c r="I5874">
        <v>0</v>
      </c>
      <c r="J5874">
        <v>0</v>
      </c>
      <c r="K5874">
        <v>0</v>
      </c>
      <c r="L5874">
        <v>0</v>
      </c>
      <c r="M5874">
        <v>0</v>
      </c>
    </row>
    <row r="5875" spans="2:13" x14ac:dyDescent="0.2">
      <c r="B5875">
        <v>0</v>
      </c>
      <c r="C5875">
        <v>0</v>
      </c>
      <c r="D5875">
        <v>0</v>
      </c>
      <c r="E5875">
        <v>0</v>
      </c>
      <c r="F5875">
        <v>0</v>
      </c>
      <c r="G5875">
        <v>44444444</v>
      </c>
      <c r="H5875">
        <v>0</v>
      </c>
      <c r="I5875">
        <v>0</v>
      </c>
      <c r="J5875">
        <v>0</v>
      </c>
      <c r="K5875">
        <v>0</v>
      </c>
      <c r="L5875">
        <v>0</v>
      </c>
      <c r="M5875">
        <v>0</v>
      </c>
    </row>
    <row r="5876" spans="2:13" x14ac:dyDescent="0.2">
      <c r="B5876">
        <v>0</v>
      </c>
      <c r="C5876">
        <v>0</v>
      </c>
      <c r="D5876">
        <v>0</v>
      </c>
      <c r="E5876">
        <v>0</v>
      </c>
      <c r="F5876">
        <v>0</v>
      </c>
      <c r="G5876">
        <v>44444444</v>
      </c>
      <c r="H5876">
        <v>0</v>
      </c>
      <c r="I5876">
        <v>0</v>
      </c>
      <c r="J5876">
        <v>0</v>
      </c>
      <c r="K5876">
        <v>0</v>
      </c>
      <c r="L5876">
        <v>0</v>
      </c>
      <c r="M5876">
        <v>0</v>
      </c>
    </row>
    <row r="5877" spans="2:13" x14ac:dyDescent="0.2">
      <c r="B5877">
        <v>0</v>
      </c>
      <c r="C5877">
        <v>0</v>
      </c>
      <c r="D5877">
        <v>0</v>
      </c>
      <c r="E5877">
        <v>0</v>
      </c>
      <c r="F5877">
        <v>0</v>
      </c>
      <c r="G5877">
        <v>44444444</v>
      </c>
      <c r="H5877">
        <v>0</v>
      </c>
      <c r="I5877">
        <v>0</v>
      </c>
      <c r="J5877">
        <v>0</v>
      </c>
      <c r="K5877">
        <v>0</v>
      </c>
      <c r="L5877">
        <v>0</v>
      </c>
      <c r="M5877">
        <v>0</v>
      </c>
    </row>
    <row r="5878" spans="2:13" x14ac:dyDescent="0.2">
      <c r="B5878">
        <v>0</v>
      </c>
      <c r="C5878">
        <v>0</v>
      </c>
      <c r="D5878">
        <v>0</v>
      </c>
      <c r="E5878">
        <v>0</v>
      </c>
      <c r="F5878">
        <v>0</v>
      </c>
      <c r="G5878">
        <v>44444444</v>
      </c>
      <c r="H5878">
        <v>0</v>
      </c>
      <c r="I5878">
        <v>0</v>
      </c>
      <c r="J5878">
        <v>0</v>
      </c>
      <c r="K5878">
        <v>0</v>
      </c>
      <c r="L5878">
        <v>0</v>
      </c>
      <c r="M5878">
        <v>0</v>
      </c>
    </row>
    <row r="5879" spans="2:13" x14ac:dyDescent="0.2">
      <c r="B5879">
        <v>0</v>
      </c>
      <c r="C5879">
        <v>0</v>
      </c>
      <c r="D5879">
        <v>0</v>
      </c>
      <c r="E5879">
        <v>0</v>
      </c>
      <c r="F5879">
        <v>0</v>
      </c>
      <c r="G5879">
        <v>44444444</v>
      </c>
      <c r="H5879">
        <v>0</v>
      </c>
      <c r="I5879">
        <v>0</v>
      </c>
      <c r="J5879">
        <v>0</v>
      </c>
      <c r="K5879">
        <v>0</v>
      </c>
      <c r="L5879">
        <v>0</v>
      </c>
      <c r="M5879">
        <v>0</v>
      </c>
    </row>
    <row r="5880" spans="2:13" x14ac:dyDescent="0.2">
      <c r="B5880">
        <v>0</v>
      </c>
      <c r="C5880">
        <v>0</v>
      </c>
      <c r="D5880">
        <v>0</v>
      </c>
      <c r="E5880">
        <v>0</v>
      </c>
      <c r="F5880">
        <v>0</v>
      </c>
      <c r="G5880">
        <v>44444444</v>
      </c>
      <c r="H5880">
        <v>0</v>
      </c>
      <c r="I5880">
        <v>0</v>
      </c>
      <c r="J5880">
        <v>0</v>
      </c>
      <c r="K5880">
        <v>0</v>
      </c>
      <c r="L5880">
        <v>0</v>
      </c>
      <c r="M5880">
        <v>0</v>
      </c>
    </row>
    <row r="5881" spans="2:13" x14ac:dyDescent="0.2">
      <c r="B5881">
        <v>0</v>
      </c>
      <c r="C5881">
        <v>0</v>
      </c>
      <c r="D5881">
        <v>0</v>
      </c>
      <c r="E5881">
        <v>0</v>
      </c>
      <c r="F5881">
        <v>0</v>
      </c>
      <c r="G5881">
        <v>44444444</v>
      </c>
      <c r="H5881">
        <v>0</v>
      </c>
      <c r="I5881">
        <v>0</v>
      </c>
      <c r="J5881">
        <v>0</v>
      </c>
      <c r="K5881">
        <v>0</v>
      </c>
      <c r="L5881">
        <v>0</v>
      </c>
      <c r="M5881">
        <v>0</v>
      </c>
    </row>
    <row r="5882" spans="2:13" x14ac:dyDescent="0.2">
      <c r="B5882">
        <v>0</v>
      </c>
      <c r="C5882">
        <v>0</v>
      </c>
      <c r="D5882">
        <v>0</v>
      </c>
      <c r="E5882">
        <v>0</v>
      </c>
      <c r="F5882">
        <v>0</v>
      </c>
      <c r="G5882">
        <v>44444444</v>
      </c>
      <c r="H5882">
        <v>0</v>
      </c>
      <c r="I5882">
        <v>0</v>
      </c>
      <c r="J5882">
        <v>0</v>
      </c>
      <c r="K5882">
        <v>0</v>
      </c>
      <c r="L5882">
        <v>0</v>
      </c>
      <c r="M5882">
        <v>0</v>
      </c>
    </row>
    <row r="5883" spans="2:13" x14ac:dyDescent="0.2">
      <c r="B5883">
        <v>0</v>
      </c>
      <c r="C5883">
        <v>0</v>
      </c>
      <c r="D5883">
        <v>0</v>
      </c>
      <c r="E5883">
        <v>0</v>
      </c>
      <c r="F5883">
        <v>0</v>
      </c>
      <c r="G5883">
        <v>44444444</v>
      </c>
      <c r="H5883">
        <v>0</v>
      </c>
      <c r="I5883">
        <v>0</v>
      </c>
      <c r="J5883">
        <v>0</v>
      </c>
      <c r="K5883">
        <v>0</v>
      </c>
      <c r="L5883">
        <v>0</v>
      </c>
      <c r="M5883">
        <v>0</v>
      </c>
    </row>
    <row r="5884" spans="2:13" x14ac:dyDescent="0.2">
      <c r="B5884">
        <v>0</v>
      </c>
      <c r="C5884">
        <v>0</v>
      </c>
      <c r="D5884">
        <v>0</v>
      </c>
      <c r="E5884">
        <v>0</v>
      </c>
      <c r="F5884">
        <v>0</v>
      </c>
      <c r="G5884">
        <v>44444444</v>
      </c>
      <c r="H5884">
        <v>0</v>
      </c>
      <c r="I5884">
        <v>0</v>
      </c>
      <c r="J5884">
        <v>0</v>
      </c>
      <c r="K5884">
        <v>0</v>
      </c>
      <c r="L5884">
        <v>0</v>
      </c>
      <c r="M5884">
        <v>0</v>
      </c>
    </row>
    <row r="5885" spans="2:13" x14ac:dyDescent="0.2">
      <c r="B5885">
        <v>0</v>
      </c>
      <c r="C5885">
        <v>0</v>
      </c>
      <c r="D5885">
        <v>0</v>
      </c>
      <c r="E5885">
        <v>0</v>
      </c>
      <c r="F5885">
        <v>0</v>
      </c>
      <c r="G5885">
        <v>44444444</v>
      </c>
      <c r="H5885">
        <v>0</v>
      </c>
      <c r="I5885">
        <v>0</v>
      </c>
      <c r="J5885">
        <v>0</v>
      </c>
      <c r="K5885">
        <v>0</v>
      </c>
      <c r="L5885">
        <v>0</v>
      </c>
      <c r="M5885">
        <v>0</v>
      </c>
    </row>
    <row r="5886" spans="2:13" x14ac:dyDescent="0.2">
      <c r="B5886">
        <v>0</v>
      </c>
      <c r="C5886">
        <v>0</v>
      </c>
      <c r="D5886">
        <v>0</v>
      </c>
      <c r="E5886">
        <v>0</v>
      </c>
      <c r="F5886">
        <v>0</v>
      </c>
      <c r="G5886">
        <v>44444444</v>
      </c>
      <c r="H5886">
        <v>0</v>
      </c>
      <c r="I5886">
        <v>0</v>
      </c>
      <c r="J5886">
        <v>0</v>
      </c>
      <c r="K5886">
        <v>0</v>
      </c>
      <c r="L5886">
        <v>0</v>
      </c>
      <c r="M5886">
        <v>0</v>
      </c>
    </row>
    <row r="5887" spans="2:13" x14ac:dyDescent="0.2">
      <c r="B5887">
        <v>0</v>
      </c>
      <c r="C5887">
        <v>0</v>
      </c>
      <c r="D5887">
        <v>0</v>
      </c>
      <c r="E5887">
        <v>0</v>
      </c>
      <c r="F5887">
        <v>0</v>
      </c>
      <c r="G5887">
        <v>44444444</v>
      </c>
      <c r="H5887">
        <v>0</v>
      </c>
      <c r="I5887">
        <v>0</v>
      </c>
      <c r="J5887">
        <v>0</v>
      </c>
      <c r="K5887">
        <v>0</v>
      </c>
      <c r="L5887">
        <v>0</v>
      </c>
      <c r="M5887">
        <v>0</v>
      </c>
    </row>
    <row r="5888" spans="2:13" x14ac:dyDescent="0.2">
      <c r="B5888">
        <v>0</v>
      </c>
      <c r="C5888">
        <v>0</v>
      </c>
      <c r="D5888">
        <v>0</v>
      </c>
      <c r="E5888">
        <v>0</v>
      </c>
      <c r="F5888">
        <v>0</v>
      </c>
      <c r="G5888">
        <v>44444444</v>
      </c>
      <c r="H5888">
        <v>0</v>
      </c>
      <c r="I5888">
        <v>0</v>
      </c>
      <c r="J5888">
        <v>0</v>
      </c>
      <c r="K5888">
        <v>0</v>
      </c>
      <c r="L5888">
        <v>0</v>
      </c>
      <c r="M5888">
        <v>0</v>
      </c>
    </row>
    <row r="5889" spans="2:13" x14ac:dyDescent="0.2">
      <c r="B5889">
        <v>0</v>
      </c>
      <c r="C5889">
        <v>0</v>
      </c>
      <c r="D5889">
        <v>0</v>
      </c>
      <c r="E5889">
        <v>0</v>
      </c>
      <c r="F5889">
        <v>0</v>
      </c>
      <c r="G5889">
        <v>44444444</v>
      </c>
      <c r="H5889">
        <v>0</v>
      </c>
      <c r="I5889">
        <v>0</v>
      </c>
      <c r="J5889">
        <v>0</v>
      </c>
      <c r="K5889">
        <v>0</v>
      </c>
      <c r="L5889">
        <v>0</v>
      </c>
      <c r="M5889">
        <v>0</v>
      </c>
    </row>
    <row r="5890" spans="2:13" x14ac:dyDescent="0.2">
      <c r="B5890">
        <v>0</v>
      </c>
      <c r="C5890">
        <v>0</v>
      </c>
      <c r="D5890">
        <v>0</v>
      </c>
      <c r="E5890">
        <v>0</v>
      </c>
      <c r="F5890">
        <v>0</v>
      </c>
      <c r="G5890">
        <v>44444444</v>
      </c>
      <c r="H5890">
        <v>0</v>
      </c>
      <c r="I5890">
        <v>0</v>
      </c>
      <c r="J5890">
        <v>0</v>
      </c>
      <c r="K5890">
        <v>0</v>
      </c>
      <c r="L5890">
        <v>0</v>
      </c>
      <c r="M5890">
        <v>0</v>
      </c>
    </row>
    <row r="5891" spans="2:13" x14ac:dyDescent="0.2">
      <c r="B5891">
        <v>0</v>
      </c>
      <c r="C5891">
        <v>0</v>
      </c>
      <c r="D5891">
        <v>0</v>
      </c>
      <c r="E5891">
        <v>0</v>
      </c>
      <c r="F5891">
        <v>0</v>
      </c>
      <c r="G5891">
        <v>44444444</v>
      </c>
      <c r="H5891">
        <v>0</v>
      </c>
      <c r="I5891">
        <v>0</v>
      </c>
      <c r="J5891">
        <v>0</v>
      </c>
      <c r="K5891">
        <v>0</v>
      </c>
      <c r="L5891">
        <v>0</v>
      </c>
      <c r="M5891">
        <v>0</v>
      </c>
    </row>
    <row r="5892" spans="2:13" x14ac:dyDescent="0.2">
      <c r="B5892">
        <v>0</v>
      </c>
      <c r="C5892">
        <v>0</v>
      </c>
      <c r="D5892">
        <v>0</v>
      </c>
      <c r="E5892">
        <v>0</v>
      </c>
      <c r="F5892">
        <v>0</v>
      </c>
      <c r="G5892">
        <v>44444444</v>
      </c>
      <c r="H5892">
        <v>0</v>
      </c>
      <c r="I5892">
        <v>0</v>
      </c>
      <c r="J5892">
        <v>0</v>
      </c>
      <c r="K5892">
        <v>0</v>
      </c>
      <c r="L5892">
        <v>0</v>
      </c>
      <c r="M5892">
        <v>0</v>
      </c>
    </row>
    <row r="5893" spans="2:13" x14ac:dyDescent="0.2">
      <c r="B5893">
        <v>0</v>
      </c>
      <c r="C5893">
        <v>0</v>
      </c>
      <c r="D5893">
        <v>0</v>
      </c>
      <c r="E5893">
        <v>0</v>
      </c>
      <c r="F5893">
        <v>0</v>
      </c>
      <c r="G5893">
        <v>44444444</v>
      </c>
      <c r="H5893">
        <v>0</v>
      </c>
      <c r="I5893">
        <v>0</v>
      </c>
      <c r="J5893">
        <v>0</v>
      </c>
      <c r="K5893">
        <v>0</v>
      </c>
      <c r="L5893">
        <v>0</v>
      </c>
      <c r="M5893">
        <v>0</v>
      </c>
    </row>
    <row r="5894" spans="2:13" x14ac:dyDescent="0.2">
      <c r="B5894">
        <v>0</v>
      </c>
      <c r="C5894">
        <v>0</v>
      </c>
      <c r="D5894">
        <v>0</v>
      </c>
      <c r="E5894">
        <v>0</v>
      </c>
      <c r="F5894">
        <v>0</v>
      </c>
      <c r="G5894">
        <v>44444444</v>
      </c>
      <c r="H5894">
        <v>0</v>
      </c>
      <c r="I5894">
        <v>0</v>
      </c>
      <c r="J5894">
        <v>0</v>
      </c>
      <c r="K5894">
        <v>0</v>
      </c>
      <c r="L5894">
        <v>0</v>
      </c>
      <c r="M5894">
        <v>0</v>
      </c>
    </row>
    <row r="5895" spans="2:13" x14ac:dyDescent="0.2">
      <c r="B5895">
        <v>0</v>
      </c>
      <c r="C5895">
        <v>0</v>
      </c>
      <c r="D5895">
        <v>0</v>
      </c>
      <c r="E5895">
        <v>0</v>
      </c>
      <c r="F5895">
        <v>0</v>
      </c>
      <c r="G5895">
        <v>44444444</v>
      </c>
      <c r="H5895">
        <v>0</v>
      </c>
      <c r="I5895">
        <v>0</v>
      </c>
      <c r="J5895">
        <v>0</v>
      </c>
      <c r="K5895">
        <v>0</v>
      </c>
      <c r="L5895">
        <v>0</v>
      </c>
      <c r="M5895">
        <v>0</v>
      </c>
    </row>
    <row r="5896" spans="2:13" x14ac:dyDescent="0.2">
      <c r="B5896">
        <v>0</v>
      </c>
      <c r="C5896">
        <v>0</v>
      </c>
      <c r="D5896">
        <v>0</v>
      </c>
      <c r="E5896">
        <v>0</v>
      </c>
      <c r="F5896">
        <v>0</v>
      </c>
      <c r="G5896">
        <v>44444444</v>
      </c>
      <c r="H5896">
        <v>0</v>
      </c>
      <c r="I5896">
        <v>0</v>
      </c>
      <c r="J5896">
        <v>0</v>
      </c>
      <c r="K5896">
        <v>0</v>
      </c>
      <c r="L5896">
        <v>0</v>
      </c>
      <c r="M5896">
        <v>0</v>
      </c>
    </row>
    <row r="5897" spans="2:13" x14ac:dyDescent="0.2">
      <c r="B5897">
        <v>0</v>
      </c>
      <c r="C5897">
        <v>0</v>
      </c>
      <c r="D5897">
        <v>0</v>
      </c>
      <c r="E5897">
        <v>0</v>
      </c>
      <c r="F5897">
        <v>0</v>
      </c>
      <c r="G5897">
        <v>44444444</v>
      </c>
      <c r="H5897">
        <v>0</v>
      </c>
      <c r="I5897">
        <v>0</v>
      </c>
      <c r="J5897">
        <v>0</v>
      </c>
      <c r="K5897">
        <v>0</v>
      </c>
      <c r="L5897">
        <v>0</v>
      </c>
      <c r="M5897">
        <v>0</v>
      </c>
    </row>
    <row r="5898" spans="2:13" x14ac:dyDescent="0.2">
      <c r="B5898">
        <v>0</v>
      </c>
      <c r="C5898">
        <v>0</v>
      </c>
      <c r="D5898">
        <v>0</v>
      </c>
      <c r="E5898">
        <v>0</v>
      </c>
      <c r="F5898">
        <v>0</v>
      </c>
      <c r="G5898">
        <v>44444444</v>
      </c>
      <c r="H5898">
        <v>0</v>
      </c>
      <c r="I5898">
        <v>0</v>
      </c>
      <c r="J5898">
        <v>0</v>
      </c>
      <c r="K5898">
        <v>0</v>
      </c>
      <c r="L5898">
        <v>0</v>
      </c>
      <c r="M5898">
        <v>0</v>
      </c>
    </row>
    <row r="5899" spans="2:13" x14ac:dyDescent="0.2">
      <c r="B5899">
        <v>0</v>
      </c>
      <c r="C5899">
        <v>0</v>
      </c>
      <c r="D5899">
        <v>0</v>
      </c>
      <c r="E5899">
        <v>0</v>
      </c>
      <c r="F5899">
        <v>0</v>
      </c>
      <c r="G5899">
        <v>44444444</v>
      </c>
      <c r="H5899">
        <v>0</v>
      </c>
      <c r="I5899">
        <v>0</v>
      </c>
      <c r="J5899">
        <v>0</v>
      </c>
      <c r="K5899">
        <v>0</v>
      </c>
      <c r="L5899">
        <v>0</v>
      </c>
      <c r="M5899">
        <v>0</v>
      </c>
    </row>
    <row r="5900" spans="2:13" x14ac:dyDescent="0.2">
      <c r="B5900">
        <v>0</v>
      </c>
      <c r="C5900">
        <v>0</v>
      </c>
      <c r="D5900">
        <v>0</v>
      </c>
      <c r="E5900">
        <v>0</v>
      </c>
      <c r="F5900">
        <v>0</v>
      </c>
      <c r="G5900">
        <v>44444444</v>
      </c>
      <c r="H5900">
        <v>0</v>
      </c>
      <c r="I5900">
        <v>0</v>
      </c>
      <c r="J5900">
        <v>0</v>
      </c>
      <c r="K5900">
        <v>0</v>
      </c>
      <c r="L5900">
        <v>0</v>
      </c>
      <c r="M5900">
        <v>0</v>
      </c>
    </row>
    <row r="5901" spans="2:13" x14ac:dyDescent="0.2">
      <c r="B5901">
        <v>0</v>
      </c>
      <c r="C5901">
        <v>0</v>
      </c>
      <c r="D5901">
        <v>0</v>
      </c>
      <c r="E5901">
        <v>0</v>
      </c>
      <c r="F5901">
        <v>0</v>
      </c>
      <c r="G5901">
        <v>44444444</v>
      </c>
      <c r="H5901">
        <v>0</v>
      </c>
      <c r="I5901">
        <v>0</v>
      </c>
      <c r="J5901">
        <v>0</v>
      </c>
      <c r="K5901">
        <v>0</v>
      </c>
      <c r="L5901">
        <v>0</v>
      </c>
      <c r="M5901">
        <v>0</v>
      </c>
    </row>
    <row r="5902" spans="2:13" x14ac:dyDescent="0.2">
      <c r="B5902">
        <v>0</v>
      </c>
      <c r="C5902">
        <v>0</v>
      </c>
      <c r="D5902">
        <v>0</v>
      </c>
      <c r="E5902">
        <v>0</v>
      </c>
      <c r="F5902">
        <v>0</v>
      </c>
      <c r="G5902">
        <v>44444444</v>
      </c>
      <c r="H5902">
        <v>0</v>
      </c>
      <c r="I5902">
        <v>0</v>
      </c>
      <c r="J5902">
        <v>0</v>
      </c>
      <c r="K5902">
        <v>0</v>
      </c>
      <c r="L5902">
        <v>0</v>
      </c>
      <c r="M5902">
        <v>0</v>
      </c>
    </row>
    <row r="5903" spans="2:13" x14ac:dyDescent="0.2">
      <c r="B5903">
        <v>0</v>
      </c>
      <c r="C5903">
        <v>0</v>
      </c>
      <c r="D5903">
        <v>0</v>
      </c>
      <c r="E5903">
        <v>0</v>
      </c>
      <c r="F5903">
        <v>0</v>
      </c>
      <c r="G5903">
        <v>44444444</v>
      </c>
      <c r="H5903">
        <v>0</v>
      </c>
      <c r="I5903">
        <v>0</v>
      </c>
      <c r="J5903">
        <v>0</v>
      </c>
      <c r="K5903">
        <v>0</v>
      </c>
      <c r="L5903">
        <v>0</v>
      </c>
      <c r="M5903">
        <v>0</v>
      </c>
    </row>
    <row r="5904" spans="2:13" x14ac:dyDescent="0.2">
      <c r="B5904">
        <v>0</v>
      </c>
      <c r="C5904">
        <v>0</v>
      </c>
      <c r="D5904">
        <v>0</v>
      </c>
      <c r="E5904">
        <v>0</v>
      </c>
      <c r="F5904">
        <v>0</v>
      </c>
      <c r="G5904">
        <v>44444444</v>
      </c>
      <c r="H5904">
        <v>0</v>
      </c>
      <c r="I5904">
        <v>0</v>
      </c>
      <c r="J5904">
        <v>0</v>
      </c>
      <c r="K5904">
        <v>0</v>
      </c>
      <c r="L5904">
        <v>0</v>
      </c>
      <c r="M5904">
        <v>0</v>
      </c>
    </row>
    <row r="5905" spans="2:13" x14ac:dyDescent="0.2">
      <c r="B5905">
        <v>0</v>
      </c>
      <c r="C5905">
        <v>0</v>
      </c>
      <c r="D5905">
        <v>0</v>
      </c>
      <c r="E5905">
        <v>0</v>
      </c>
      <c r="F5905">
        <v>0</v>
      </c>
      <c r="G5905">
        <v>44444444</v>
      </c>
      <c r="H5905">
        <v>0</v>
      </c>
      <c r="I5905">
        <v>0</v>
      </c>
      <c r="J5905">
        <v>0</v>
      </c>
      <c r="K5905">
        <v>0</v>
      </c>
      <c r="L5905">
        <v>0</v>
      </c>
      <c r="M5905">
        <v>0</v>
      </c>
    </row>
    <row r="5906" spans="2:13" x14ac:dyDescent="0.2">
      <c r="B5906">
        <v>0</v>
      </c>
      <c r="C5906">
        <v>0</v>
      </c>
      <c r="D5906">
        <v>0</v>
      </c>
      <c r="E5906">
        <v>0</v>
      </c>
      <c r="F5906">
        <v>0</v>
      </c>
      <c r="G5906">
        <v>44444444</v>
      </c>
      <c r="H5906">
        <v>0</v>
      </c>
      <c r="I5906">
        <v>0</v>
      </c>
      <c r="J5906">
        <v>0</v>
      </c>
      <c r="K5906">
        <v>0</v>
      </c>
      <c r="L5906">
        <v>0</v>
      </c>
      <c r="M5906">
        <v>0</v>
      </c>
    </row>
    <row r="5907" spans="2:13" x14ac:dyDescent="0.2">
      <c r="B5907">
        <v>0</v>
      </c>
      <c r="C5907">
        <v>0</v>
      </c>
      <c r="D5907">
        <v>0</v>
      </c>
      <c r="E5907">
        <v>0</v>
      </c>
      <c r="F5907">
        <v>0</v>
      </c>
      <c r="G5907">
        <v>44444444</v>
      </c>
      <c r="H5907">
        <v>0</v>
      </c>
      <c r="I5907">
        <v>0</v>
      </c>
      <c r="J5907">
        <v>0</v>
      </c>
      <c r="K5907">
        <v>0</v>
      </c>
      <c r="L5907">
        <v>0</v>
      </c>
      <c r="M5907">
        <v>0</v>
      </c>
    </row>
    <row r="5908" spans="2:13" x14ac:dyDescent="0.2">
      <c r="B5908">
        <v>0</v>
      </c>
      <c r="C5908">
        <v>0</v>
      </c>
      <c r="D5908">
        <v>0</v>
      </c>
      <c r="E5908">
        <v>0</v>
      </c>
      <c r="F5908">
        <v>0</v>
      </c>
      <c r="G5908">
        <v>44444444</v>
      </c>
      <c r="H5908">
        <v>0</v>
      </c>
      <c r="I5908">
        <v>0</v>
      </c>
      <c r="J5908">
        <v>0</v>
      </c>
      <c r="K5908">
        <v>0</v>
      </c>
      <c r="L5908">
        <v>0</v>
      </c>
      <c r="M5908">
        <v>0</v>
      </c>
    </row>
    <row r="5909" spans="2:13" x14ac:dyDescent="0.2">
      <c r="B5909">
        <v>0</v>
      </c>
      <c r="C5909">
        <v>0</v>
      </c>
      <c r="D5909">
        <v>0</v>
      </c>
      <c r="E5909">
        <v>0</v>
      </c>
      <c r="F5909">
        <v>0</v>
      </c>
      <c r="G5909">
        <v>44444444</v>
      </c>
      <c r="H5909">
        <v>0</v>
      </c>
      <c r="I5909">
        <v>0</v>
      </c>
      <c r="J5909">
        <v>0</v>
      </c>
      <c r="K5909">
        <v>0</v>
      </c>
      <c r="L5909">
        <v>0</v>
      </c>
      <c r="M5909">
        <v>0</v>
      </c>
    </row>
    <row r="5910" spans="2:13" x14ac:dyDescent="0.2">
      <c r="B5910">
        <v>0</v>
      </c>
      <c r="C5910">
        <v>0</v>
      </c>
      <c r="D5910">
        <v>0</v>
      </c>
      <c r="E5910">
        <v>0</v>
      </c>
      <c r="F5910">
        <v>0</v>
      </c>
      <c r="G5910">
        <v>44444444</v>
      </c>
      <c r="H5910">
        <v>0</v>
      </c>
      <c r="I5910">
        <v>0</v>
      </c>
      <c r="J5910">
        <v>0</v>
      </c>
      <c r="K5910">
        <v>0</v>
      </c>
      <c r="L5910">
        <v>0</v>
      </c>
      <c r="M5910">
        <v>0</v>
      </c>
    </row>
    <row r="5911" spans="2:13" x14ac:dyDescent="0.2">
      <c r="B5911">
        <v>0</v>
      </c>
      <c r="C5911">
        <v>0</v>
      </c>
      <c r="D5911">
        <v>0</v>
      </c>
      <c r="E5911">
        <v>0</v>
      </c>
      <c r="F5911">
        <v>0</v>
      </c>
      <c r="G5911">
        <v>44444444</v>
      </c>
      <c r="H5911">
        <v>0</v>
      </c>
      <c r="I5911">
        <v>0</v>
      </c>
      <c r="J5911">
        <v>0</v>
      </c>
      <c r="K5911">
        <v>0</v>
      </c>
      <c r="L5911">
        <v>0</v>
      </c>
      <c r="M5911">
        <v>0</v>
      </c>
    </row>
    <row r="5912" spans="2:13" x14ac:dyDescent="0.2">
      <c r="B5912">
        <v>0</v>
      </c>
      <c r="C5912">
        <v>0</v>
      </c>
      <c r="D5912">
        <v>0</v>
      </c>
      <c r="E5912">
        <v>0</v>
      </c>
      <c r="F5912">
        <v>0</v>
      </c>
      <c r="G5912">
        <v>44444444</v>
      </c>
      <c r="H5912">
        <v>0</v>
      </c>
      <c r="I5912">
        <v>0</v>
      </c>
      <c r="J5912">
        <v>0</v>
      </c>
      <c r="K5912">
        <v>0</v>
      </c>
      <c r="L5912">
        <v>0</v>
      </c>
      <c r="M5912">
        <v>0</v>
      </c>
    </row>
    <row r="5913" spans="2:13" x14ac:dyDescent="0.2">
      <c r="B5913">
        <v>0</v>
      </c>
      <c r="C5913">
        <v>0</v>
      </c>
      <c r="D5913">
        <v>0</v>
      </c>
      <c r="E5913">
        <v>0</v>
      </c>
      <c r="F5913">
        <v>0</v>
      </c>
      <c r="G5913">
        <v>44444444</v>
      </c>
      <c r="H5913">
        <v>0</v>
      </c>
      <c r="I5913">
        <v>0</v>
      </c>
      <c r="J5913">
        <v>0</v>
      </c>
      <c r="K5913">
        <v>0</v>
      </c>
      <c r="L5913">
        <v>0</v>
      </c>
      <c r="M5913">
        <v>0</v>
      </c>
    </row>
    <row r="5914" spans="2:13" x14ac:dyDescent="0.2">
      <c r="B5914">
        <v>0</v>
      </c>
      <c r="C5914">
        <v>0</v>
      </c>
      <c r="D5914">
        <v>0</v>
      </c>
      <c r="E5914">
        <v>0</v>
      </c>
      <c r="F5914">
        <v>0</v>
      </c>
      <c r="G5914">
        <v>44444444</v>
      </c>
      <c r="H5914">
        <v>0</v>
      </c>
      <c r="I5914">
        <v>0</v>
      </c>
      <c r="J5914">
        <v>0</v>
      </c>
      <c r="K5914">
        <v>0</v>
      </c>
      <c r="L5914">
        <v>0</v>
      </c>
      <c r="M5914">
        <v>0</v>
      </c>
    </row>
    <row r="5915" spans="2:13" x14ac:dyDescent="0.2">
      <c r="B5915">
        <v>0</v>
      </c>
      <c r="C5915">
        <v>0</v>
      </c>
      <c r="D5915">
        <v>0</v>
      </c>
      <c r="E5915">
        <v>0</v>
      </c>
      <c r="F5915">
        <v>0</v>
      </c>
      <c r="G5915">
        <v>44444444</v>
      </c>
      <c r="H5915">
        <v>0</v>
      </c>
      <c r="I5915">
        <v>0</v>
      </c>
      <c r="J5915">
        <v>0</v>
      </c>
      <c r="K5915">
        <v>0</v>
      </c>
      <c r="L5915">
        <v>0</v>
      </c>
      <c r="M5915">
        <v>0</v>
      </c>
    </row>
    <row r="5916" spans="2:13" x14ac:dyDescent="0.2">
      <c r="B5916">
        <v>0</v>
      </c>
      <c r="C5916">
        <v>0</v>
      </c>
      <c r="D5916">
        <v>0</v>
      </c>
      <c r="E5916">
        <v>0</v>
      </c>
      <c r="F5916">
        <v>0</v>
      </c>
      <c r="G5916">
        <v>44444444</v>
      </c>
      <c r="H5916">
        <v>0</v>
      </c>
      <c r="I5916">
        <v>0</v>
      </c>
      <c r="J5916">
        <v>0</v>
      </c>
      <c r="K5916">
        <v>0</v>
      </c>
      <c r="L5916">
        <v>0</v>
      </c>
      <c r="M5916">
        <v>0</v>
      </c>
    </row>
    <row r="5917" spans="2:13" x14ac:dyDescent="0.2">
      <c r="B5917">
        <v>0</v>
      </c>
      <c r="C5917">
        <v>0</v>
      </c>
      <c r="D5917">
        <v>0</v>
      </c>
      <c r="E5917">
        <v>0</v>
      </c>
      <c r="F5917">
        <v>0</v>
      </c>
      <c r="G5917">
        <v>44444444</v>
      </c>
      <c r="H5917">
        <v>0</v>
      </c>
      <c r="I5917">
        <v>0</v>
      </c>
      <c r="J5917">
        <v>0</v>
      </c>
      <c r="K5917">
        <v>0</v>
      </c>
      <c r="L5917">
        <v>0</v>
      </c>
      <c r="M5917">
        <v>0</v>
      </c>
    </row>
    <row r="5918" spans="2:13" x14ac:dyDescent="0.2">
      <c r="B5918">
        <v>0</v>
      </c>
      <c r="C5918">
        <v>0</v>
      </c>
      <c r="D5918">
        <v>0</v>
      </c>
      <c r="E5918">
        <v>0</v>
      </c>
      <c r="F5918">
        <v>0</v>
      </c>
      <c r="G5918">
        <v>44444444</v>
      </c>
      <c r="H5918">
        <v>0</v>
      </c>
      <c r="I5918">
        <v>0</v>
      </c>
      <c r="J5918">
        <v>0</v>
      </c>
      <c r="K5918">
        <v>0</v>
      </c>
      <c r="L5918">
        <v>0</v>
      </c>
      <c r="M5918">
        <v>0</v>
      </c>
    </row>
    <row r="5919" spans="2:13" x14ac:dyDescent="0.2">
      <c r="B5919">
        <v>0</v>
      </c>
      <c r="C5919">
        <v>0</v>
      </c>
      <c r="D5919">
        <v>0</v>
      </c>
      <c r="E5919">
        <v>0</v>
      </c>
      <c r="F5919">
        <v>0</v>
      </c>
      <c r="G5919">
        <v>44444444</v>
      </c>
      <c r="H5919">
        <v>0</v>
      </c>
      <c r="I5919">
        <v>0</v>
      </c>
      <c r="J5919">
        <v>0</v>
      </c>
      <c r="K5919">
        <v>0</v>
      </c>
      <c r="L5919">
        <v>0</v>
      </c>
      <c r="M5919">
        <v>0</v>
      </c>
    </row>
    <row r="5920" spans="2:13" x14ac:dyDescent="0.2">
      <c r="B5920">
        <v>0</v>
      </c>
      <c r="C5920">
        <v>0</v>
      </c>
      <c r="D5920">
        <v>0</v>
      </c>
      <c r="E5920">
        <v>0</v>
      </c>
      <c r="F5920">
        <v>0</v>
      </c>
      <c r="G5920">
        <v>44444444</v>
      </c>
      <c r="H5920">
        <v>0</v>
      </c>
      <c r="I5920">
        <v>0</v>
      </c>
      <c r="J5920">
        <v>0</v>
      </c>
      <c r="K5920">
        <v>0</v>
      </c>
      <c r="L5920">
        <v>0</v>
      </c>
      <c r="M5920">
        <v>0</v>
      </c>
    </row>
    <row r="5921" spans="2:13" x14ac:dyDescent="0.2">
      <c r="B5921">
        <v>0</v>
      </c>
      <c r="C5921">
        <v>0</v>
      </c>
      <c r="D5921">
        <v>0</v>
      </c>
      <c r="E5921">
        <v>0</v>
      </c>
      <c r="F5921">
        <v>0</v>
      </c>
      <c r="G5921">
        <v>44444444</v>
      </c>
      <c r="H5921">
        <v>0</v>
      </c>
      <c r="I5921">
        <v>0</v>
      </c>
      <c r="J5921">
        <v>0</v>
      </c>
      <c r="K5921">
        <v>0</v>
      </c>
      <c r="L5921">
        <v>0</v>
      </c>
      <c r="M5921">
        <v>0</v>
      </c>
    </row>
    <row r="5922" spans="2:13" x14ac:dyDescent="0.2">
      <c r="B5922">
        <v>0</v>
      </c>
      <c r="C5922">
        <v>0</v>
      </c>
      <c r="D5922">
        <v>0</v>
      </c>
      <c r="E5922">
        <v>0</v>
      </c>
      <c r="F5922">
        <v>0</v>
      </c>
      <c r="G5922">
        <v>44444444</v>
      </c>
      <c r="H5922">
        <v>0</v>
      </c>
      <c r="I5922">
        <v>0</v>
      </c>
      <c r="J5922">
        <v>0</v>
      </c>
      <c r="K5922">
        <v>0</v>
      </c>
      <c r="L5922">
        <v>0</v>
      </c>
      <c r="M5922">
        <v>0</v>
      </c>
    </row>
    <row r="5923" spans="2:13" x14ac:dyDescent="0.2">
      <c r="B5923">
        <v>0</v>
      </c>
      <c r="C5923">
        <v>0</v>
      </c>
      <c r="D5923">
        <v>0</v>
      </c>
      <c r="E5923">
        <v>0</v>
      </c>
      <c r="F5923">
        <v>0</v>
      </c>
      <c r="G5923">
        <v>44444444</v>
      </c>
      <c r="H5923">
        <v>0</v>
      </c>
      <c r="I5923">
        <v>0</v>
      </c>
      <c r="J5923">
        <v>0</v>
      </c>
      <c r="K5923">
        <v>0</v>
      </c>
      <c r="L5923">
        <v>0</v>
      </c>
      <c r="M5923">
        <v>0</v>
      </c>
    </row>
    <row r="5924" spans="2:13" x14ac:dyDescent="0.2">
      <c r="B5924">
        <v>0</v>
      </c>
      <c r="C5924">
        <v>0</v>
      </c>
      <c r="D5924">
        <v>0</v>
      </c>
      <c r="E5924">
        <v>0</v>
      </c>
      <c r="F5924">
        <v>0</v>
      </c>
      <c r="G5924">
        <v>44444444</v>
      </c>
      <c r="H5924">
        <v>0</v>
      </c>
      <c r="I5924">
        <v>0</v>
      </c>
      <c r="J5924">
        <v>0</v>
      </c>
      <c r="K5924">
        <v>0</v>
      </c>
      <c r="L5924">
        <v>0</v>
      </c>
      <c r="M5924">
        <v>0</v>
      </c>
    </row>
    <row r="5925" spans="2:13" x14ac:dyDescent="0.2">
      <c r="B5925">
        <v>0</v>
      </c>
      <c r="C5925">
        <v>0</v>
      </c>
      <c r="D5925">
        <v>0</v>
      </c>
      <c r="E5925">
        <v>0</v>
      </c>
      <c r="F5925">
        <v>0</v>
      </c>
      <c r="G5925">
        <v>44444444</v>
      </c>
      <c r="H5925">
        <v>0</v>
      </c>
      <c r="I5925">
        <v>0</v>
      </c>
      <c r="J5925">
        <v>0</v>
      </c>
      <c r="K5925">
        <v>0</v>
      </c>
      <c r="L5925">
        <v>0</v>
      </c>
      <c r="M5925">
        <v>0</v>
      </c>
    </row>
    <row r="5926" spans="2:13" x14ac:dyDescent="0.2">
      <c r="B5926">
        <v>0</v>
      </c>
      <c r="C5926">
        <v>0</v>
      </c>
      <c r="D5926">
        <v>0</v>
      </c>
      <c r="E5926">
        <v>0</v>
      </c>
      <c r="F5926">
        <v>0</v>
      </c>
      <c r="G5926">
        <v>44444444</v>
      </c>
      <c r="H5926">
        <v>0</v>
      </c>
      <c r="I5926">
        <v>0</v>
      </c>
      <c r="J5926">
        <v>0</v>
      </c>
      <c r="K5926">
        <v>0</v>
      </c>
      <c r="L5926">
        <v>0</v>
      </c>
      <c r="M5926">
        <v>0</v>
      </c>
    </row>
    <row r="5927" spans="2:13" x14ac:dyDescent="0.2">
      <c r="B5927">
        <v>0</v>
      </c>
      <c r="C5927">
        <v>0</v>
      </c>
      <c r="D5927">
        <v>0</v>
      </c>
      <c r="E5927">
        <v>0</v>
      </c>
      <c r="F5927">
        <v>0</v>
      </c>
      <c r="G5927">
        <v>44444444</v>
      </c>
      <c r="H5927">
        <v>0</v>
      </c>
      <c r="I5927">
        <v>0</v>
      </c>
      <c r="J5927">
        <v>0</v>
      </c>
      <c r="K5927">
        <v>0</v>
      </c>
      <c r="L5927">
        <v>0</v>
      </c>
      <c r="M5927">
        <v>0</v>
      </c>
    </row>
    <row r="5928" spans="2:13" x14ac:dyDescent="0.2">
      <c r="B5928">
        <v>0</v>
      </c>
      <c r="C5928">
        <v>0</v>
      </c>
      <c r="D5928">
        <v>0</v>
      </c>
      <c r="E5928">
        <v>0</v>
      </c>
      <c r="F5928">
        <v>0</v>
      </c>
      <c r="G5928">
        <v>44444444</v>
      </c>
      <c r="H5928">
        <v>0</v>
      </c>
      <c r="I5928">
        <v>0</v>
      </c>
      <c r="J5928">
        <v>0</v>
      </c>
      <c r="K5928">
        <v>0</v>
      </c>
      <c r="L5928">
        <v>0</v>
      </c>
      <c r="M5928">
        <v>0</v>
      </c>
    </row>
    <row r="5929" spans="2:13" x14ac:dyDescent="0.2">
      <c r="B5929">
        <v>0</v>
      </c>
      <c r="C5929">
        <v>0</v>
      </c>
      <c r="D5929">
        <v>0</v>
      </c>
      <c r="E5929">
        <v>0</v>
      </c>
      <c r="F5929">
        <v>0</v>
      </c>
      <c r="G5929">
        <v>44444444</v>
      </c>
      <c r="H5929">
        <v>0</v>
      </c>
      <c r="I5929">
        <v>0</v>
      </c>
      <c r="J5929">
        <v>0</v>
      </c>
      <c r="K5929">
        <v>0</v>
      </c>
      <c r="L5929">
        <v>0</v>
      </c>
      <c r="M5929">
        <v>0</v>
      </c>
    </row>
    <row r="5930" spans="2:13" x14ac:dyDescent="0.2">
      <c r="B5930">
        <v>0</v>
      </c>
      <c r="C5930">
        <v>0</v>
      </c>
      <c r="D5930">
        <v>0</v>
      </c>
      <c r="E5930">
        <v>0</v>
      </c>
      <c r="F5930">
        <v>0</v>
      </c>
      <c r="G5930">
        <v>44444444</v>
      </c>
      <c r="H5930">
        <v>0</v>
      </c>
      <c r="I5930">
        <v>0</v>
      </c>
      <c r="J5930">
        <v>0</v>
      </c>
      <c r="K5930">
        <v>0</v>
      </c>
      <c r="L5930">
        <v>0</v>
      </c>
      <c r="M5930">
        <v>0</v>
      </c>
    </row>
    <row r="5931" spans="2:13" x14ac:dyDescent="0.2">
      <c r="B5931">
        <v>0</v>
      </c>
      <c r="C5931">
        <v>0</v>
      </c>
      <c r="D5931">
        <v>0</v>
      </c>
      <c r="E5931">
        <v>0</v>
      </c>
      <c r="F5931">
        <v>0</v>
      </c>
      <c r="G5931">
        <v>44444444</v>
      </c>
      <c r="H5931">
        <v>0</v>
      </c>
      <c r="I5931">
        <v>0</v>
      </c>
      <c r="J5931">
        <v>0</v>
      </c>
      <c r="K5931">
        <v>0</v>
      </c>
      <c r="L5931">
        <v>0</v>
      </c>
      <c r="M5931">
        <v>0</v>
      </c>
    </row>
    <row r="5932" spans="2:13" x14ac:dyDescent="0.2">
      <c r="B5932">
        <v>0</v>
      </c>
      <c r="C5932">
        <v>0</v>
      </c>
      <c r="D5932">
        <v>0</v>
      </c>
      <c r="E5932">
        <v>0</v>
      </c>
      <c r="F5932">
        <v>0</v>
      </c>
      <c r="G5932">
        <v>44444444</v>
      </c>
      <c r="H5932">
        <v>0</v>
      </c>
      <c r="I5932">
        <v>0</v>
      </c>
      <c r="J5932">
        <v>0</v>
      </c>
      <c r="K5932">
        <v>0</v>
      </c>
      <c r="L5932">
        <v>0</v>
      </c>
      <c r="M5932">
        <v>0</v>
      </c>
    </row>
    <row r="5933" spans="2:13" x14ac:dyDescent="0.2">
      <c r="B5933">
        <v>0</v>
      </c>
      <c r="C5933">
        <v>0</v>
      </c>
      <c r="D5933">
        <v>0</v>
      </c>
      <c r="E5933">
        <v>0</v>
      </c>
      <c r="F5933">
        <v>0</v>
      </c>
      <c r="G5933">
        <v>44444444</v>
      </c>
      <c r="H5933">
        <v>0</v>
      </c>
      <c r="I5933">
        <v>0</v>
      </c>
      <c r="J5933">
        <v>0</v>
      </c>
      <c r="K5933">
        <v>0</v>
      </c>
      <c r="L5933">
        <v>0</v>
      </c>
      <c r="M5933">
        <v>0</v>
      </c>
    </row>
    <row r="5934" spans="2:13" x14ac:dyDescent="0.2">
      <c r="B5934">
        <v>0</v>
      </c>
      <c r="C5934">
        <v>0</v>
      </c>
      <c r="D5934">
        <v>0</v>
      </c>
      <c r="E5934">
        <v>0</v>
      </c>
      <c r="F5934">
        <v>0</v>
      </c>
      <c r="G5934">
        <v>44444444</v>
      </c>
      <c r="H5934">
        <v>0</v>
      </c>
      <c r="I5934">
        <v>0</v>
      </c>
      <c r="J5934">
        <v>0</v>
      </c>
      <c r="K5934">
        <v>0</v>
      </c>
      <c r="L5934">
        <v>0</v>
      </c>
      <c r="M5934">
        <v>0</v>
      </c>
    </row>
    <row r="5935" spans="2:13" x14ac:dyDescent="0.2">
      <c r="B5935">
        <v>0</v>
      </c>
      <c r="C5935">
        <v>0</v>
      </c>
      <c r="D5935">
        <v>0</v>
      </c>
      <c r="E5935">
        <v>0</v>
      </c>
      <c r="F5935">
        <v>0</v>
      </c>
      <c r="G5935">
        <v>44444444</v>
      </c>
      <c r="H5935">
        <v>0</v>
      </c>
      <c r="I5935">
        <v>0</v>
      </c>
      <c r="J5935">
        <v>0</v>
      </c>
      <c r="K5935">
        <v>0</v>
      </c>
      <c r="L5935">
        <v>0</v>
      </c>
      <c r="M5935">
        <v>0</v>
      </c>
    </row>
    <row r="5936" spans="2:13" x14ac:dyDescent="0.2">
      <c r="B5936">
        <v>0</v>
      </c>
      <c r="C5936">
        <v>0</v>
      </c>
      <c r="D5936">
        <v>0</v>
      </c>
      <c r="E5936">
        <v>0</v>
      </c>
      <c r="F5936">
        <v>0</v>
      </c>
      <c r="G5936">
        <v>44444444</v>
      </c>
      <c r="H5936">
        <v>0</v>
      </c>
      <c r="I5936">
        <v>0</v>
      </c>
      <c r="J5936">
        <v>0</v>
      </c>
      <c r="K5936">
        <v>0</v>
      </c>
      <c r="L5936">
        <v>0</v>
      </c>
      <c r="M5936">
        <v>0</v>
      </c>
    </row>
    <row r="5937" spans="2:13" x14ac:dyDescent="0.2">
      <c r="B5937">
        <v>0</v>
      </c>
      <c r="C5937">
        <v>0</v>
      </c>
      <c r="D5937">
        <v>0</v>
      </c>
      <c r="E5937">
        <v>0</v>
      </c>
      <c r="F5937">
        <v>0</v>
      </c>
      <c r="G5937">
        <v>44444444</v>
      </c>
      <c r="H5937">
        <v>0</v>
      </c>
      <c r="I5937">
        <v>0</v>
      </c>
      <c r="J5937">
        <v>0</v>
      </c>
      <c r="K5937">
        <v>0</v>
      </c>
      <c r="L5937">
        <v>0</v>
      </c>
      <c r="M5937">
        <v>0</v>
      </c>
    </row>
    <row r="5938" spans="2:13" x14ac:dyDescent="0.2">
      <c r="B5938">
        <v>0</v>
      </c>
      <c r="C5938">
        <v>0</v>
      </c>
      <c r="D5938">
        <v>0</v>
      </c>
      <c r="E5938">
        <v>0</v>
      </c>
      <c r="F5938">
        <v>0</v>
      </c>
      <c r="G5938">
        <v>44444444</v>
      </c>
      <c r="H5938">
        <v>0</v>
      </c>
      <c r="I5938">
        <v>0</v>
      </c>
      <c r="J5938">
        <v>0</v>
      </c>
      <c r="K5938">
        <v>0</v>
      </c>
      <c r="L5938">
        <v>0</v>
      </c>
      <c r="M5938">
        <v>0</v>
      </c>
    </row>
    <row r="5939" spans="2:13" x14ac:dyDescent="0.2">
      <c r="B5939">
        <v>0</v>
      </c>
      <c r="C5939">
        <v>0</v>
      </c>
      <c r="D5939">
        <v>0</v>
      </c>
      <c r="E5939">
        <v>0</v>
      </c>
      <c r="F5939">
        <v>0</v>
      </c>
      <c r="G5939">
        <v>44444444</v>
      </c>
      <c r="H5939">
        <v>0</v>
      </c>
      <c r="I5939">
        <v>0</v>
      </c>
      <c r="J5939">
        <v>0</v>
      </c>
      <c r="K5939">
        <v>0</v>
      </c>
      <c r="L5939">
        <v>0</v>
      </c>
      <c r="M5939">
        <v>0</v>
      </c>
    </row>
    <row r="5940" spans="2:13" x14ac:dyDescent="0.2">
      <c r="B5940">
        <v>0</v>
      </c>
      <c r="C5940">
        <v>0</v>
      </c>
      <c r="D5940">
        <v>0</v>
      </c>
      <c r="E5940">
        <v>0</v>
      </c>
      <c r="F5940">
        <v>0</v>
      </c>
      <c r="G5940">
        <v>44444444</v>
      </c>
      <c r="H5940">
        <v>0</v>
      </c>
      <c r="I5940">
        <v>0</v>
      </c>
      <c r="J5940">
        <v>0</v>
      </c>
      <c r="K5940">
        <v>0</v>
      </c>
      <c r="L5940">
        <v>0</v>
      </c>
      <c r="M5940">
        <v>0</v>
      </c>
    </row>
    <row r="5941" spans="2:13" x14ac:dyDescent="0.2">
      <c r="B5941">
        <v>0</v>
      </c>
      <c r="C5941">
        <v>0</v>
      </c>
      <c r="D5941">
        <v>0</v>
      </c>
      <c r="E5941">
        <v>0</v>
      </c>
      <c r="F5941">
        <v>0</v>
      </c>
      <c r="G5941">
        <v>44444444</v>
      </c>
      <c r="H5941">
        <v>0</v>
      </c>
      <c r="I5941">
        <v>0</v>
      </c>
      <c r="J5941">
        <v>0</v>
      </c>
      <c r="K5941">
        <v>0</v>
      </c>
      <c r="L5941">
        <v>0</v>
      </c>
      <c r="M5941">
        <v>0</v>
      </c>
    </row>
    <row r="5942" spans="2:13" x14ac:dyDescent="0.2">
      <c r="B5942">
        <v>0</v>
      </c>
      <c r="C5942">
        <v>0</v>
      </c>
      <c r="D5942">
        <v>0</v>
      </c>
      <c r="E5942">
        <v>0</v>
      </c>
      <c r="F5942">
        <v>0</v>
      </c>
      <c r="G5942">
        <v>44444444</v>
      </c>
      <c r="H5942">
        <v>0</v>
      </c>
      <c r="I5942">
        <v>0</v>
      </c>
      <c r="J5942">
        <v>0</v>
      </c>
      <c r="K5942">
        <v>0</v>
      </c>
      <c r="L5942">
        <v>0</v>
      </c>
      <c r="M5942">
        <v>0</v>
      </c>
    </row>
    <row r="5943" spans="2:13" x14ac:dyDescent="0.2">
      <c r="B5943">
        <v>0</v>
      </c>
      <c r="C5943">
        <v>0</v>
      </c>
      <c r="D5943">
        <v>0</v>
      </c>
      <c r="E5943">
        <v>0</v>
      </c>
      <c r="F5943">
        <v>0</v>
      </c>
      <c r="G5943">
        <v>44444444</v>
      </c>
      <c r="H5943">
        <v>0</v>
      </c>
      <c r="I5943">
        <v>0</v>
      </c>
      <c r="J5943">
        <v>0</v>
      </c>
      <c r="K5943">
        <v>0</v>
      </c>
      <c r="L5943">
        <v>0</v>
      </c>
      <c r="M5943">
        <v>0</v>
      </c>
    </row>
    <row r="5944" spans="2:13" x14ac:dyDescent="0.2">
      <c r="B5944">
        <v>0</v>
      </c>
      <c r="C5944">
        <v>0</v>
      </c>
      <c r="D5944">
        <v>0</v>
      </c>
      <c r="E5944">
        <v>0</v>
      </c>
      <c r="F5944">
        <v>0</v>
      </c>
      <c r="G5944">
        <v>44444444</v>
      </c>
      <c r="H5944">
        <v>0</v>
      </c>
      <c r="I5944">
        <v>0</v>
      </c>
      <c r="J5944">
        <v>0</v>
      </c>
      <c r="K5944">
        <v>0</v>
      </c>
      <c r="L5944">
        <v>0</v>
      </c>
      <c r="M5944">
        <v>0</v>
      </c>
    </row>
    <row r="5945" spans="2:13" x14ac:dyDescent="0.2">
      <c r="B5945">
        <v>0</v>
      </c>
      <c r="C5945">
        <v>0</v>
      </c>
      <c r="D5945">
        <v>0</v>
      </c>
      <c r="E5945">
        <v>0</v>
      </c>
      <c r="F5945">
        <v>0</v>
      </c>
      <c r="G5945">
        <v>44444444</v>
      </c>
      <c r="H5945">
        <v>0</v>
      </c>
      <c r="I5945">
        <v>0</v>
      </c>
      <c r="J5945">
        <v>0</v>
      </c>
      <c r="K5945">
        <v>0</v>
      </c>
      <c r="L5945">
        <v>0</v>
      </c>
      <c r="M5945">
        <v>0</v>
      </c>
    </row>
    <row r="5946" spans="2:13" x14ac:dyDescent="0.2">
      <c r="B5946">
        <v>0</v>
      </c>
      <c r="C5946">
        <v>0</v>
      </c>
      <c r="D5946">
        <v>0</v>
      </c>
      <c r="E5946">
        <v>0</v>
      </c>
      <c r="F5946">
        <v>0</v>
      </c>
      <c r="G5946">
        <v>44444444</v>
      </c>
      <c r="H5946">
        <v>0</v>
      </c>
      <c r="I5946">
        <v>0</v>
      </c>
      <c r="J5946">
        <v>0</v>
      </c>
      <c r="K5946">
        <v>0</v>
      </c>
      <c r="L5946">
        <v>0</v>
      </c>
      <c r="M5946">
        <v>0</v>
      </c>
    </row>
    <row r="5947" spans="2:13" x14ac:dyDescent="0.2">
      <c r="B5947">
        <v>0</v>
      </c>
      <c r="C5947">
        <v>0</v>
      </c>
      <c r="D5947">
        <v>0</v>
      </c>
      <c r="E5947">
        <v>0</v>
      </c>
      <c r="F5947">
        <v>0</v>
      </c>
      <c r="G5947">
        <v>44444444</v>
      </c>
      <c r="H5947">
        <v>0</v>
      </c>
      <c r="I5947">
        <v>0</v>
      </c>
      <c r="J5947">
        <v>0</v>
      </c>
      <c r="K5947">
        <v>0</v>
      </c>
      <c r="L5947">
        <v>0</v>
      </c>
      <c r="M5947">
        <v>0</v>
      </c>
    </row>
    <row r="5948" spans="2:13" x14ac:dyDescent="0.2">
      <c r="B5948">
        <v>0</v>
      </c>
      <c r="C5948">
        <v>0</v>
      </c>
      <c r="D5948">
        <v>0</v>
      </c>
      <c r="E5948">
        <v>0</v>
      </c>
      <c r="F5948">
        <v>0</v>
      </c>
      <c r="G5948">
        <v>44444444</v>
      </c>
      <c r="H5948">
        <v>0</v>
      </c>
      <c r="I5948">
        <v>0</v>
      </c>
      <c r="J5948">
        <v>0</v>
      </c>
      <c r="K5948">
        <v>0</v>
      </c>
      <c r="L5948">
        <v>0</v>
      </c>
      <c r="M5948">
        <v>0</v>
      </c>
    </row>
    <row r="5949" spans="2:13" x14ac:dyDescent="0.2">
      <c r="B5949">
        <v>0</v>
      </c>
      <c r="C5949">
        <v>0</v>
      </c>
      <c r="D5949">
        <v>0</v>
      </c>
      <c r="E5949">
        <v>0</v>
      </c>
      <c r="F5949">
        <v>0</v>
      </c>
      <c r="G5949">
        <v>44444444</v>
      </c>
      <c r="H5949">
        <v>0</v>
      </c>
      <c r="I5949">
        <v>0</v>
      </c>
      <c r="J5949">
        <v>0</v>
      </c>
      <c r="K5949">
        <v>0</v>
      </c>
      <c r="L5949">
        <v>0</v>
      </c>
      <c r="M5949">
        <v>0</v>
      </c>
    </row>
    <row r="5950" spans="2:13" x14ac:dyDescent="0.2">
      <c r="B5950">
        <v>0</v>
      </c>
      <c r="C5950">
        <v>0</v>
      </c>
      <c r="D5950">
        <v>0</v>
      </c>
      <c r="E5950">
        <v>0</v>
      </c>
      <c r="F5950">
        <v>0</v>
      </c>
      <c r="G5950">
        <v>44444444</v>
      </c>
      <c r="H5950">
        <v>0</v>
      </c>
      <c r="I5950">
        <v>0</v>
      </c>
      <c r="J5950">
        <v>0</v>
      </c>
      <c r="K5950">
        <v>0</v>
      </c>
      <c r="L5950">
        <v>0</v>
      </c>
      <c r="M5950">
        <v>0</v>
      </c>
    </row>
    <row r="5951" spans="2:13" x14ac:dyDescent="0.2">
      <c r="B5951">
        <v>0</v>
      </c>
      <c r="C5951">
        <v>0</v>
      </c>
      <c r="D5951">
        <v>0</v>
      </c>
      <c r="E5951">
        <v>0</v>
      </c>
      <c r="F5951">
        <v>0</v>
      </c>
      <c r="G5951">
        <v>44444444</v>
      </c>
      <c r="H5951">
        <v>0</v>
      </c>
      <c r="I5951">
        <v>0</v>
      </c>
      <c r="J5951">
        <v>0</v>
      </c>
      <c r="K5951">
        <v>0</v>
      </c>
      <c r="L5951">
        <v>0</v>
      </c>
      <c r="M5951">
        <v>0</v>
      </c>
    </row>
    <row r="5952" spans="2:13" x14ac:dyDescent="0.2">
      <c r="B5952">
        <v>0</v>
      </c>
      <c r="C5952">
        <v>0</v>
      </c>
      <c r="D5952">
        <v>0</v>
      </c>
      <c r="E5952">
        <v>0</v>
      </c>
      <c r="F5952">
        <v>0</v>
      </c>
      <c r="G5952">
        <v>44444444</v>
      </c>
      <c r="H5952">
        <v>0</v>
      </c>
      <c r="I5952">
        <v>0</v>
      </c>
      <c r="J5952">
        <v>0</v>
      </c>
      <c r="K5952">
        <v>0</v>
      </c>
      <c r="L5952">
        <v>0</v>
      </c>
      <c r="M5952">
        <v>0</v>
      </c>
    </row>
    <row r="5953" spans="2:13" x14ac:dyDescent="0.2">
      <c r="B5953">
        <v>0</v>
      </c>
      <c r="C5953">
        <v>0</v>
      </c>
      <c r="D5953">
        <v>0</v>
      </c>
      <c r="E5953">
        <v>0</v>
      </c>
      <c r="F5953">
        <v>0</v>
      </c>
      <c r="G5953">
        <v>44444444</v>
      </c>
      <c r="H5953">
        <v>0</v>
      </c>
      <c r="I5953">
        <v>0</v>
      </c>
      <c r="J5953">
        <v>0</v>
      </c>
      <c r="K5953">
        <v>0</v>
      </c>
      <c r="L5953">
        <v>0</v>
      </c>
      <c r="M5953">
        <v>0</v>
      </c>
    </row>
    <row r="5954" spans="2:13" x14ac:dyDescent="0.2">
      <c r="B5954">
        <v>0</v>
      </c>
      <c r="C5954">
        <v>0</v>
      </c>
      <c r="D5954">
        <v>0</v>
      </c>
      <c r="E5954">
        <v>0</v>
      </c>
      <c r="F5954">
        <v>0</v>
      </c>
      <c r="G5954">
        <v>44444444</v>
      </c>
      <c r="H5954">
        <v>0</v>
      </c>
      <c r="I5954">
        <v>0</v>
      </c>
      <c r="J5954">
        <v>0</v>
      </c>
      <c r="K5954">
        <v>0</v>
      </c>
      <c r="L5954">
        <v>0</v>
      </c>
      <c r="M5954">
        <v>0</v>
      </c>
    </row>
    <row r="5955" spans="2:13" x14ac:dyDescent="0.2">
      <c r="B5955">
        <v>0</v>
      </c>
      <c r="C5955">
        <v>0</v>
      </c>
      <c r="D5955">
        <v>0</v>
      </c>
      <c r="E5955">
        <v>0</v>
      </c>
      <c r="F5955">
        <v>0</v>
      </c>
      <c r="G5955">
        <v>44444444</v>
      </c>
      <c r="H5955">
        <v>0</v>
      </c>
      <c r="I5955">
        <v>0</v>
      </c>
      <c r="J5955">
        <v>0</v>
      </c>
      <c r="K5955">
        <v>0</v>
      </c>
      <c r="L5955">
        <v>0</v>
      </c>
      <c r="M5955">
        <v>0</v>
      </c>
    </row>
    <row r="5956" spans="2:13" x14ac:dyDescent="0.2">
      <c r="B5956">
        <v>0</v>
      </c>
      <c r="C5956">
        <v>0</v>
      </c>
      <c r="D5956">
        <v>0</v>
      </c>
      <c r="E5956">
        <v>0</v>
      </c>
      <c r="F5956">
        <v>0</v>
      </c>
      <c r="G5956">
        <v>44444444</v>
      </c>
      <c r="H5956">
        <v>0</v>
      </c>
      <c r="I5956">
        <v>0</v>
      </c>
      <c r="J5956">
        <v>0</v>
      </c>
      <c r="K5956">
        <v>0</v>
      </c>
      <c r="L5956">
        <v>0</v>
      </c>
      <c r="M5956">
        <v>0</v>
      </c>
    </row>
    <row r="5957" spans="2:13" x14ac:dyDescent="0.2">
      <c r="B5957">
        <v>0</v>
      </c>
      <c r="C5957">
        <v>0</v>
      </c>
      <c r="D5957">
        <v>0</v>
      </c>
      <c r="E5957">
        <v>0</v>
      </c>
      <c r="F5957">
        <v>0</v>
      </c>
      <c r="G5957">
        <v>44444444</v>
      </c>
      <c r="H5957">
        <v>0</v>
      </c>
      <c r="I5957">
        <v>0</v>
      </c>
      <c r="J5957">
        <v>0</v>
      </c>
      <c r="K5957">
        <v>0</v>
      </c>
      <c r="L5957">
        <v>0</v>
      </c>
      <c r="M5957">
        <v>0</v>
      </c>
    </row>
    <row r="5958" spans="2:13" x14ac:dyDescent="0.2">
      <c r="B5958">
        <v>0</v>
      </c>
      <c r="C5958">
        <v>0</v>
      </c>
      <c r="D5958">
        <v>0</v>
      </c>
      <c r="E5958">
        <v>0</v>
      </c>
      <c r="F5958">
        <v>0</v>
      </c>
      <c r="G5958">
        <v>44444444</v>
      </c>
      <c r="H5958">
        <v>0</v>
      </c>
      <c r="I5958">
        <v>0</v>
      </c>
      <c r="J5958">
        <v>0</v>
      </c>
      <c r="K5958">
        <v>0</v>
      </c>
      <c r="L5958">
        <v>0</v>
      </c>
      <c r="M5958">
        <v>0</v>
      </c>
    </row>
    <row r="5959" spans="2:13" x14ac:dyDescent="0.2">
      <c r="B5959">
        <v>0</v>
      </c>
      <c r="C5959">
        <v>0</v>
      </c>
      <c r="D5959">
        <v>0</v>
      </c>
      <c r="E5959">
        <v>0</v>
      </c>
      <c r="F5959">
        <v>0</v>
      </c>
      <c r="G5959">
        <v>44444444</v>
      </c>
      <c r="H5959">
        <v>0</v>
      </c>
      <c r="I5959">
        <v>0</v>
      </c>
      <c r="J5959">
        <v>0</v>
      </c>
      <c r="K5959">
        <v>0</v>
      </c>
      <c r="L5959">
        <v>0</v>
      </c>
      <c r="M5959">
        <v>0</v>
      </c>
    </row>
    <row r="5960" spans="2:13" x14ac:dyDescent="0.2">
      <c r="B5960">
        <v>0</v>
      </c>
      <c r="C5960">
        <v>0</v>
      </c>
      <c r="D5960">
        <v>0</v>
      </c>
      <c r="E5960">
        <v>0</v>
      </c>
      <c r="F5960">
        <v>0</v>
      </c>
      <c r="G5960">
        <v>44444444</v>
      </c>
      <c r="H5960">
        <v>0</v>
      </c>
      <c r="I5960">
        <v>0</v>
      </c>
      <c r="J5960">
        <v>0</v>
      </c>
      <c r="K5960">
        <v>0</v>
      </c>
      <c r="L5960">
        <v>0</v>
      </c>
      <c r="M5960">
        <v>0</v>
      </c>
    </row>
    <row r="5961" spans="2:13" x14ac:dyDescent="0.2">
      <c r="B5961">
        <v>0</v>
      </c>
      <c r="C5961">
        <v>0</v>
      </c>
      <c r="D5961">
        <v>0</v>
      </c>
      <c r="E5961">
        <v>0</v>
      </c>
      <c r="F5961">
        <v>0</v>
      </c>
      <c r="G5961">
        <v>44444444</v>
      </c>
      <c r="H5961">
        <v>0</v>
      </c>
      <c r="I5961">
        <v>0</v>
      </c>
      <c r="J5961">
        <v>0</v>
      </c>
      <c r="K5961">
        <v>0</v>
      </c>
      <c r="L5961">
        <v>0</v>
      </c>
      <c r="M5961">
        <v>0</v>
      </c>
    </row>
    <row r="5962" spans="2:13" x14ac:dyDescent="0.2">
      <c r="B5962">
        <v>0</v>
      </c>
      <c r="C5962">
        <v>0</v>
      </c>
      <c r="D5962">
        <v>0</v>
      </c>
      <c r="E5962">
        <v>0</v>
      </c>
      <c r="F5962">
        <v>0</v>
      </c>
      <c r="G5962">
        <v>44444444</v>
      </c>
      <c r="H5962">
        <v>0</v>
      </c>
      <c r="I5962">
        <v>0</v>
      </c>
      <c r="J5962">
        <v>0</v>
      </c>
      <c r="K5962">
        <v>0</v>
      </c>
      <c r="L5962">
        <v>0</v>
      </c>
      <c r="M5962">
        <v>0</v>
      </c>
    </row>
    <row r="5963" spans="2:13" x14ac:dyDescent="0.2">
      <c r="B5963">
        <v>0</v>
      </c>
      <c r="C5963">
        <v>0</v>
      </c>
      <c r="D5963">
        <v>0</v>
      </c>
      <c r="E5963">
        <v>0</v>
      </c>
      <c r="F5963">
        <v>0</v>
      </c>
      <c r="G5963">
        <v>44444444</v>
      </c>
      <c r="H5963">
        <v>0</v>
      </c>
      <c r="I5963">
        <v>0</v>
      </c>
      <c r="J5963">
        <v>0</v>
      </c>
      <c r="K5963">
        <v>0</v>
      </c>
      <c r="L5963">
        <v>0</v>
      </c>
      <c r="M5963">
        <v>0</v>
      </c>
    </row>
    <row r="5964" spans="2:13" x14ac:dyDescent="0.2">
      <c r="B5964">
        <v>0</v>
      </c>
      <c r="C5964">
        <v>0</v>
      </c>
      <c r="D5964">
        <v>0</v>
      </c>
      <c r="E5964">
        <v>0</v>
      </c>
      <c r="F5964">
        <v>0</v>
      </c>
      <c r="G5964">
        <v>44444444</v>
      </c>
      <c r="H5964">
        <v>0</v>
      </c>
      <c r="I5964">
        <v>0</v>
      </c>
      <c r="J5964">
        <v>0</v>
      </c>
      <c r="K5964">
        <v>0</v>
      </c>
      <c r="L5964">
        <v>0</v>
      </c>
      <c r="M5964">
        <v>0</v>
      </c>
    </row>
    <row r="5965" spans="2:13" x14ac:dyDescent="0.2">
      <c r="B5965">
        <v>0</v>
      </c>
      <c r="C5965">
        <v>0</v>
      </c>
      <c r="D5965">
        <v>0</v>
      </c>
      <c r="E5965">
        <v>0</v>
      </c>
      <c r="F5965">
        <v>0</v>
      </c>
      <c r="G5965">
        <v>44444444</v>
      </c>
      <c r="H5965">
        <v>0</v>
      </c>
      <c r="I5965">
        <v>0</v>
      </c>
      <c r="J5965">
        <v>0</v>
      </c>
      <c r="K5965">
        <v>0</v>
      </c>
      <c r="L5965">
        <v>0</v>
      </c>
      <c r="M5965">
        <v>0</v>
      </c>
    </row>
    <row r="5966" spans="2:13" x14ac:dyDescent="0.2">
      <c r="B5966">
        <v>0</v>
      </c>
      <c r="C5966">
        <v>0</v>
      </c>
      <c r="D5966">
        <v>0</v>
      </c>
      <c r="E5966">
        <v>0</v>
      </c>
      <c r="F5966">
        <v>0</v>
      </c>
      <c r="G5966">
        <v>44444444</v>
      </c>
      <c r="H5966">
        <v>0</v>
      </c>
      <c r="I5966">
        <v>0</v>
      </c>
      <c r="J5966">
        <v>0</v>
      </c>
      <c r="K5966">
        <v>0</v>
      </c>
      <c r="L5966">
        <v>0</v>
      </c>
      <c r="M5966">
        <v>0</v>
      </c>
    </row>
    <row r="5967" spans="2:13" x14ac:dyDescent="0.2">
      <c r="B5967">
        <v>0</v>
      </c>
      <c r="C5967">
        <v>0</v>
      </c>
      <c r="D5967">
        <v>0</v>
      </c>
      <c r="E5967">
        <v>0</v>
      </c>
      <c r="F5967">
        <v>0</v>
      </c>
      <c r="G5967">
        <v>44444444</v>
      </c>
      <c r="H5967">
        <v>0</v>
      </c>
      <c r="I5967">
        <v>0</v>
      </c>
      <c r="J5967">
        <v>0</v>
      </c>
      <c r="K5967">
        <v>0</v>
      </c>
      <c r="L5967">
        <v>0</v>
      </c>
      <c r="M5967">
        <v>0</v>
      </c>
    </row>
    <row r="5968" spans="2:13" x14ac:dyDescent="0.2">
      <c r="B5968">
        <v>0</v>
      </c>
      <c r="C5968">
        <v>0</v>
      </c>
      <c r="D5968">
        <v>0</v>
      </c>
      <c r="E5968">
        <v>0</v>
      </c>
      <c r="F5968">
        <v>0</v>
      </c>
      <c r="G5968">
        <v>44444444</v>
      </c>
      <c r="H5968">
        <v>0</v>
      </c>
      <c r="I5968">
        <v>0</v>
      </c>
      <c r="J5968">
        <v>0</v>
      </c>
      <c r="K5968">
        <v>0</v>
      </c>
      <c r="L5968">
        <v>0</v>
      </c>
      <c r="M5968">
        <v>0</v>
      </c>
    </row>
    <row r="5969" spans="2:13" x14ac:dyDescent="0.2">
      <c r="B5969">
        <v>0</v>
      </c>
      <c r="C5969">
        <v>0</v>
      </c>
      <c r="D5969">
        <v>0</v>
      </c>
      <c r="E5969">
        <v>0</v>
      </c>
      <c r="F5969">
        <v>0</v>
      </c>
      <c r="G5969">
        <v>44444444</v>
      </c>
      <c r="H5969">
        <v>0</v>
      </c>
      <c r="I5969">
        <v>0</v>
      </c>
      <c r="J5969">
        <v>0</v>
      </c>
      <c r="K5969">
        <v>0</v>
      </c>
      <c r="L5969">
        <v>0</v>
      </c>
      <c r="M5969">
        <v>0</v>
      </c>
    </row>
    <row r="5970" spans="2:13" x14ac:dyDescent="0.2">
      <c r="B5970">
        <v>0</v>
      </c>
      <c r="C5970">
        <v>0</v>
      </c>
      <c r="D5970">
        <v>0</v>
      </c>
      <c r="E5970">
        <v>0</v>
      </c>
      <c r="F5970">
        <v>0</v>
      </c>
      <c r="G5970">
        <v>44444444</v>
      </c>
      <c r="H5970">
        <v>0</v>
      </c>
      <c r="I5970">
        <v>0</v>
      </c>
      <c r="J5970">
        <v>0</v>
      </c>
      <c r="K5970">
        <v>0</v>
      </c>
      <c r="L5970">
        <v>0</v>
      </c>
      <c r="M5970">
        <v>0</v>
      </c>
    </row>
    <row r="5971" spans="2:13" x14ac:dyDescent="0.2">
      <c r="B5971">
        <v>0</v>
      </c>
      <c r="C5971">
        <v>0</v>
      </c>
      <c r="D5971">
        <v>0</v>
      </c>
      <c r="E5971">
        <v>0</v>
      </c>
      <c r="F5971">
        <v>0</v>
      </c>
      <c r="G5971">
        <v>44444444</v>
      </c>
      <c r="H5971">
        <v>0</v>
      </c>
      <c r="I5971">
        <v>0</v>
      </c>
      <c r="J5971">
        <v>0</v>
      </c>
      <c r="K5971">
        <v>0</v>
      </c>
      <c r="L5971">
        <v>0</v>
      </c>
      <c r="M5971">
        <v>0</v>
      </c>
    </row>
    <row r="5972" spans="2:13" x14ac:dyDescent="0.2">
      <c r="B5972">
        <v>0</v>
      </c>
      <c r="C5972">
        <v>0</v>
      </c>
      <c r="D5972">
        <v>0</v>
      </c>
      <c r="E5972">
        <v>0</v>
      </c>
      <c r="F5972">
        <v>0</v>
      </c>
      <c r="G5972">
        <v>44444444</v>
      </c>
      <c r="H5972">
        <v>0</v>
      </c>
      <c r="I5972">
        <v>0</v>
      </c>
      <c r="J5972">
        <v>0</v>
      </c>
      <c r="K5972">
        <v>0</v>
      </c>
      <c r="L5972">
        <v>0</v>
      </c>
      <c r="M5972">
        <v>0</v>
      </c>
    </row>
    <row r="5973" spans="2:13" x14ac:dyDescent="0.2">
      <c r="B5973">
        <v>0</v>
      </c>
      <c r="C5973">
        <v>0</v>
      </c>
      <c r="D5973">
        <v>0</v>
      </c>
      <c r="E5973">
        <v>0</v>
      </c>
      <c r="F5973">
        <v>0</v>
      </c>
      <c r="G5973">
        <v>44444444</v>
      </c>
      <c r="H5973">
        <v>0</v>
      </c>
      <c r="I5973">
        <v>0</v>
      </c>
      <c r="J5973">
        <v>0</v>
      </c>
      <c r="K5973">
        <v>0</v>
      </c>
      <c r="L5973">
        <v>0</v>
      </c>
      <c r="M5973">
        <v>0</v>
      </c>
    </row>
    <row r="5974" spans="2:13" x14ac:dyDescent="0.2">
      <c r="B5974">
        <v>0</v>
      </c>
      <c r="C5974">
        <v>0</v>
      </c>
      <c r="D5974">
        <v>0</v>
      </c>
      <c r="E5974">
        <v>0</v>
      </c>
      <c r="F5974">
        <v>0</v>
      </c>
      <c r="G5974">
        <v>44444444</v>
      </c>
      <c r="H5974">
        <v>0</v>
      </c>
      <c r="I5974">
        <v>0</v>
      </c>
      <c r="J5974">
        <v>0</v>
      </c>
      <c r="K5974">
        <v>0</v>
      </c>
      <c r="L5974">
        <v>0</v>
      </c>
      <c r="M5974">
        <v>0</v>
      </c>
    </row>
    <row r="5975" spans="2:13" x14ac:dyDescent="0.2">
      <c r="B5975">
        <v>0</v>
      </c>
      <c r="C5975">
        <v>0</v>
      </c>
      <c r="D5975">
        <v>0</v>
      </c>
      <c r="E5975">
        <v>0</v>
      </c>
      <c r="F5975">
        <v>0</v>
      </c>
      <c r="G5975">
        <v>44444444</v>
      </c>
      <c r="H5975">
        <v>0</v>
      </c>
      <c r="I5975">
        <v>0</v>
      </c>
      <c r="J5975">
        <v>0</v>
      </c>
      <c r="K5975">
        <v>0</v>
      </c>
      <c r="L5975">
        <v>0</v>
      </c>
      <c r="M5975">
        <v>0</v>
      </c>
    </row>
    <row r="5976" spans="2:13" x14ac:dyDescent="0.2">
      <c r="B5976">
        <v>0</v>
      </c>
      <c r="C5976">
        <v>0</v>
      </c>
      <c r="D5976">
        <v>0</v>
      </c>
      <c r="E5976">
        <v>0</v>
      </c>
      <c r="F5976">
        <v>0</v>
      </c>
      <c r="G5976">
        <v>44444444</v>
      </c>
      <c r="H5976">
        <v>0</v>
      </c>
      <c r="I5976">
        <v>0</v>
      </c>
      <c r="J5976">
        <v>0</v>
      </c>
      <c r="K5976">
        <v>0</v>
      </c>
      <c r="L5976">
        <v>0</v>
      </c>
      <c r="M5976">
        <v>0</v>
      </c>
    </row>
    <row r="5977" spans="2:13" x14ac:dyDescent="0.2">
      <c r="B5977">
        <v>0</v>
      </c>
      <c r="C5977">
        <v>0</v>
      </c>
      <c r="D5977">
        <v>0</v>
      </c>
      <c r="E5977">
        <v>0</v>
      </c>
      <c r="F5977">
        <v>0</v>
      </c>
      <c r="G5977">
        <v>44444444</v>
      </c>
      <c r="H5977">
        <v>0</v>
      </c>
      <c r="I5977">
        <v>0</v>
      </c>
      <c r="J5977">
        <v>0</v>
      </c>
      <c r="K5977">
        <v>0</v>
      </c>
      <c r="L5977">
        <v>0</v>
      </c>
      <c r="M5977">
        <v>0</v>
      </c>
    </row>
    <row r="5978" spans="2:13" x14ac:dyDescent="0.2">
      <c r="B5978">
        <v>0</v>
      </c>
      <c r="C5978">
        <v>0</v>
      </c>
      <c r="D5978">
        <v>0</v>
      </c>
      <c r="E5978">
        <v>0</v>
      </c>
      <c r="F5978">
        <v>0</v>
      </c>
      <c r="G5978">
        <v>44444444</v>
      </c>
      <c r="H5978">
        <v>0</v>
      </c>
      <c r="I5978">
        <v>0</v>
      </c>
      <c r="J5978">
        <v>0</v>
      </c>
      <c r="K5978">
        <v>0</v>
      </c>
      <c r="L5978">
        <v>0</v>
      </c>
      <c r="M5978">
        <v>0</v>
      </c>
    </row>
    <row r="5979" spans="2:13" x14ac:dyDescent="0.2">
      <c r="B5979">
        <v>0</v>
      </c>
      <c r="C5979">
        <v>0</v>
      </c>
      <c r="D5979">
        <v>0</v>
      </c>
      <c r="E5979">
        <v>0</v>
      </c>
      <c r="F5979">
        <v>0</v>
      </c>
      <c r="G5979">
        <v>44444444</v>
      </c>
      <c r="H5979">
        <v>0</v>
      </c>
      <c r="I5979">
        <v>0</v>
      </c>
      <c r="J5979">
        <v>0</v>
      </c>
      <c r="K5979">
        <v>0</v>
      </c>
      <c r="L5979">
        <v>0</v>
      </c>
      <c r="M5979">
        <v>0</v>
      </c>
    </row>
    <row r="5980" spans="2:13" x14ac:dyDescent="0.2">
      <c r="B5980">
        <v>0</v>
      </c>
      <c r="C5980">
        <v>0</v>
      </c>
      <c r="D5980">
        <v>0</v>
      </c>
      <c r="E5980">
        <v>0</v>
      </c>
      <c r="F5980">
        <v>0</v>
      </c>
      <c r="G5980">
        <v>44444444</v>
      </c>
      <c r="H5980">
        <v>0</v>
      </c>
      <c r="I5980">
        <v>0</v>
      </c>
      <c r="J5980">
        <v>0</v>
      </c>
      <c r="K5980">
        <v>0</v>
      </c>
      <c r="L5980">
        <v>0</v>
      </c>
      <c r="M5980">
        <v>0</v>
      </c>
    </row>
    <row r="5981" spans="2:13" x14ac:dyDescent="0.2">
      <c r="B5981">
        <v>0</v>
      </c>
      <c r="C5981">
        <v>0</v>
      </c>
      <c r="D5981">
        <v>0</v>
      </c>
      <c r="E5981">
        <v>0</v>
      </c>
      <c r="F5981">
        <v>0</v>
      </c>
      <c r="G5981">
        <v>44444444</v>
      </c>
      <c r="H5981">
        <v>0</v>
      </c>
      <c r="I5981">
        <v>0</v>
      </c>
      <c r="J5981">
        <v>0</v>
      </c>
      <c r="K5981">
        <v>0</v>
      </c>
      <c r="L5981">
        <v>0</v>
      </c>
      <c r="M5981">
        <v>0</v>
      </c>
    </row>
    <row r="5982" spans="2:13" x14ac:dyDescent="0.2">
      <c r="B5982">
        <v>0</v>
      </c>
      <c r="C5982">
        <v>0</v>
      </c>
      <c r="D5982">
        <v>0</v>
      </c>
      <c r="E5982">
        <v>0</v>
      </c>
      <c r="F5982">
        <v>0</v>
      </c>
      <c r="G5982">
        <v>44444444</v>
      </c>
      <c r="H5982">
        <v>0</v>
      </c>
      <c r="I5982">
        <v>0</v>
      </c>
      <c r="J5982">
        <v>0</v>
      </c>
      <c r="K5982">
        <v>0</v>
      </c>
      <c r="L5982">
        <v>0</v>
      </c>
      <c r="M5982">
        <v>0</v>
      </c>
    </row>
    <row r="5983" spans="2:13" x14ac:dyDescent="0.2">
      <c r="B5983">
        <v>0</v>
      </c>
      <c r="C5983" t="str">
        <v>Opening Balance</v>
      </c>
      <c r="D5983">
        <v>0</v>
      </c>
      <c r="E5983">
        <v>0</v>
      </c>
      <c r="F5983">
        <v>0</v>
      </c>
      <c r="G5983">
        <v>0</v>
      </c>
      <c r="H5983">
        <v>0</v>
      </c>
      <c r="I5983">
        <v>0</v>
      </c>
      <c r="J5983">
        <v>0</v>
      </c>
      <c r="K5983">
        <v>0</v>
      </c>
      <c r="L5983">
        <v>0</v>
      </c>
      <c r="M5983">
        <v>0</v>
      </c>
    </row>
    <row r="5984" spans="2:13" x14ac:dyDescent="0.2">
      <c r="B5984">
        <v>0</v>
      </c>
      <c r="C5984" t="str">
        <v>Please ignore this</v>
      </c>
      <c r="D5984" t="str">
        <v>999 Uncategorized expenses</v>
      </c>
      <c r="E5984" t="str">
        <v>999 Uncategorized expenses</v>
      </c>
      <c r="F5984">
        <v>0</v>
      </c>
      <c r="G5984">
        <v>55555555</v>
      </c>
      <c r="H5984">
        <v>0</v>
      </c>
      <c r="I5984">
        <v>0</v>
      </c>
      <c r="J5984">
        <v>0</v>
      </c>
      <c r="K5984">
        <v>0</v>
      </c>
      <c r="L5984">
        <v>0</v>
      </c>
      <c r="M5984">
        <v>0</v>
      </c>
    </row>
    <row r="5985" spans="2:13" x14ac:dyDescent="0.2">
      <c r="B5985">
        <v>0</v>
      </c>
      <c r="C5985">
        <v>0</v>
      </c>
      <c r="D5985">
        <v>0</v>
      </c>
      <c r="E5985">
        <v>0</v>
      </c>
      <c r="F5985">
        <v>0</v>
      </c>
      <c r="G5985">
        <v>55555555</v>
      </c>
      <c r="H5985">
        <v>0</v>
      </c>
      <c r="I5985">
        <v>0</v>
      </c>
      <c r="J5985">
        <v>0</v>
      </c>
      <c r="K5985">
        <v>0</v>
      </c>
      <c r="L5985">
        <v>0</v>
      </c>
      <c r="M5985">
        <v>0</v>
      </c>
    </row>
    <row r="5986" spans="2:13" x14ac:dyDescent="0.2">
      <c r="B5986">
        <v>0</v>
      </c>
      <c r="C5986">
        <v>0</v>
      </c>
      <c r="D5986">
        <v>0</v>
      </c>
      <c r="E5986">
        <v>0</v>
      </c>
      <c r="F5986">
        <v>0</v>
      </c>
      <c r="G5986">
        <v>55555555</v>
      </c>
      <c r="H5986">
        <v>0</v>
      </c>
      <c r="I5986">
        <v>0</v>
      </c>
      <c r="J5986">
        <v>0</v>
      </c>
      <c r="K5986">
        <v>0</v>
      </c>
      <c r="L5986">
        <v>0</v>
      </c>
      <c r="M5986">
        <v>0</v>
      </c>
    </row>
    <row r="5987" spans="2:13" x14ac:dyDescent="0.2">
      <c r="B5987">
        <v>0</v>
      </c>
      <c r="C5987">
        <v>0</v>
      </c>
      <c r="D5987">
        <v>0</v>
      </c>
      <c r="E5987">
        <v>0</v>
      </c>
      <c r="F5987">
        <v>0</v>
      </c>
      <c r="G5987">
        <v>55555555</v>
      </c>
      <c r="H5987">
        <v>0</v>
      </c>
      <c r="I5987">
        <v>0</v>
      </c>
      <c r="J5987">
        <v>0</v>
      </c>
      <c r="K5987">
        <v>0</v>
      </c>
      <c r="L5987">
        <v>0</v>
      </c>
      <c r="M5987">
        <v>0</v>
      </c>
    </row>
    <row r="5988" spans="2:13" x14ac:dyDescent="0.2">
      <c r="B5988">
        <v>0</v>
      </c>
      <c r="C5988">
        <v>0</v>
      </c>
      <c r="D5988">
        <v>0</v>
      </c>
      <c r="E5988">
        <v>0</v>
      </c>
      <c r="F5988">
        <v>0</v>
      </c>
      <c r="G5988">
        <v>55555555</v>
      </c>
      <c r="H5988">
        <v>0</v>
      </c>
      <c r="I5988">
        <v>0</v>
      </c>
      <c r="J5988">
        <v>0</v>
      </c>
      <c r="K5988">
        <v>0</v>
      </c>
      <c r="L5988">
        <v>0</v>
      </c>
      <c r="M5988">
        <v>0</v>
      </c>
    </row>
    <row r="5989" spans="2:13" x14ac:dyDescent="0.2">
      <c r="B5989">
        <v>0</v>
      </c>
      <c r="C5989">
        <v>0</v>
      </c>
      <c r="D5989">
        <v>0</v>
      </c>
      <c r="E5989">
        <v>0</v>
      </c>
      <c r="F5989">
        <v>0</v>
      </c>
      <c r="G5989">
        <v>55555555</v>
      </c>
      <c r="H5989">
        <v>0</v>
      </c>
      <c r="I5989">
        <v>0</v>
      </c>
      <c r="J5989">
        <v>0</v>
      </c>
      <c r="K5989">
        <v>0</v>
      </c>
      <c r="L5989">
        <v>0</v>
      </c>
      <c r="M5989">
        <v>0</v>
      </c>
    </row>
    <row r="5990" spans="2:13" x14ac:dyDescent="0.2">
      <c r="B5990">
        <v>0</v>
      </c>
      <c r="C5990">
        <v>0</v>
      </c>
      <c r="D5990">
        <v>0</v>
      </c>
      <c r="E5990">
        <v>0</v>
      </c>
      <c r="F5990">
        <v>0</v>
      </c>
      <c r="G5990">
        <v>55555555</v>
      </c>
      <c r="H5990">
        <v>0</v>
      </c>
      <c r="I5990">
        <v>0</v>
      </c>
      <c r="J5990">
        <v>0</v>
      </c>
      <c r="K5990">
        <v>0</v>
      </c>
      <c r="L5990">
        <v>0</v>
      </c>
      <c r="M5990">
        <v>0</v>
      </c>
    </row>
    <row r="5991" spans="2:13" x14ac:dyDescent="0.2">
      <c r="B5991">
        <v>0</v>
      </c>
      <c r="C5991">
        <v>0</v>
      </c>
      <c r="D5991">
        <v>0</v>
      </c>
      <c r="E5991">
        <v>0</v>
      </c>
      <c r="F5991">
        <v>0</v>
      </c>
      <c r="G5991">
        <v>55555555</v>
      </c>
      <c r="H5991">
        <v>0</v>
      </c>
      <c r="I5991">
        <v>0</v>
      </c>
      <c r="J5991">
        <v>0</v>
      </c>
      <c r="K5991">
        <v>0</v>
      </c>
      <c r="L5991">
        <v>0</v>
      </c>
      <c r="M5991">
        <v>0</v>
      </c>
    </row>
    <row r="5992" spans="2:13" x14ac:dyDescent="0.2">
      <c r="B5992">
        <v>0</v>
      </c>
      <c r="C5992">
        <v>0</v>
      </c>
      <c r="D5992">
        <v>0</v>
      </c>
      <c r="E5992">
        <v>0</v>
      </c>
      <c r="F5992">
        <v>0</v>
      </c>
      <c r="G5992">
        <v>55555555</v>
      </c>
      <c r="H5992">
        <v>0</v>
      </c>
      <c r="I5992">
        <v>0</v>
      </c>
      <c r="J5992">
        <v>0</v>
      </c>
      <c r="K5992">
        <v>0</v>
      </c>
      <c r="L5992">
        <v>0</v>
      </c>
      <c r="M5992">
        <v>0</v>
      </c>
    </row>
    <row r="5993" spans="2:13" x14ac:dyDescent="0.2">
      <c r="B5993">
        <v>0</v>
      </c>
      <c r="C5993">
        <v>0</v>
      </c>
      <c r="D5993">
        <v>0</v>
      </c>
      <c r="E5993">
        <v>0</v>
      </c>
      <c r="F5993">
        <v>0</v>
      </c>
      <c r="G5993">
        <v>55555555</v>
      </c>
      <c r="H5993">
        <v>0</v>
      </c>
      <c r="I5993">
        <v>0</v>
      </c>
      <c r="J5993">
        <v>0</v>
      </c>
      <c r="K5993">
        <v>0</v>
      </c>
      <c r="L5993">
        <v>0</v>
      </c>
      <c r="M5993">
        <v>0</v>
      </c>
    </row>
    <row r="5994" spans="2:13" x14ac:dyDescent="0.2">
      <c r="B5994">
        <v>0</v>
      </c>
      <c r="C5994">
        <v>0</v>
      </c>
      <c r="D5994">
        <v>0</v>
      </c>
      <c r="E5994">
        <v>0</v>
      </c>
      <c r="F5994">
        <v>0</v>
      </c>
      <c r="G5994">
        <v>55555555</v>
      </c>
      <c r="H5994">
        <v>0</v>
      </c>
      <c r="I5994">
        <v>0</v>
      </c>
      <c r="J5994">
        <v>0</v>
      </c>
      <c r="K5994">
        <v>0</v>
      </c>
      <c r="L5994">
        <v>0</v>
      </c>
      <c r="M5994">
        <v>0</v>
      </c>
    </row>
    <row r="5995" spans="2:13" x14ac:dyDescent="0.2">
      <c r="B5995">
        <v>0</v>
      </c>
      <c r="C5995">
        <v>0</v>
      </c>
      <c r="D5995">
        <v>0</v>
      </c>
      <c r="E5995">
        <v>0</v>
      </c>
      <c r="F5995">
        <v>0</v>
      </c>
      <c r="G5995">
        <v>55555555</v>
      </c>
      <c r="H5995">
        <v>0</v>
      </c>
      <c r="I5995">
        <v>0</v>
      </c>
      <c r="J5995">
        <v>0</v>
      </c>
      <c r="K5995">
        <v>0</v>
      </c>
      <c r="L5995">
        <v>0</v>
      </c>
      <c r="M5995">
        <v>0</v>
      </c>
    </row>
    <row r="5996" spans="2:13" x14ac:dyDescent="0.2">
      <c r="B5996">
        <v>0</v>
      </c>
      <c r="C5996">
        <v>0</v>
      </c>
      <c r="D5996">
        <v>0</v>
      </c>
      <c r="E5996">
        <v>0</v>
      </c>
      <c r="F5996">
        <v>0</v>
      </c>
      <c r="G5996">
        <v>55555555</v>
      </c>
      <c r="H5996">
        <v>0</v>
      </c>
      <c r="I5996">
        <v>0</v>
      </c>
      <c r="J5996">
        <v>0</v>
      </c>
      <c r="K5996">
        <v>0</v>
      </c>
      <c r="L5996">
        <v>0</v>
      </c>
      <c r="M5996">
        <v>0</v>
      </c>
    </row>
    <row r="5997" spans="2:13" x14ac:dyDescent="0.2">
      <c r="B5997">
        <v>0</v>
      </c>
      <c r="C5997">
        <v>0</v>
      </c>
      <c r="D5997">
        <v>0</v>
      </c>
      <c r="E5997">
        <v>0</v>
      </c>
      <c r="F5997">
        <v>0</v>
      </c>
      <c r="G5997">
        <v>55555555</v>
      </c>
      <c r="H5997">
        <v>0</v>
      </c>
      <c r="I5997">
        <v>0</v>
      </c>
      <c r="J5997">
        <v>0</v>
      </c>
      <c r="K5997">
        <v>0</v>
      </c>
      <c r="L5997">
        <v>0</v>
      </c>
      <c r="M5997">
        <v>0</v>
      </c>
    </row>
    <row r="5998" spans="2:13" x14ac:dyDescent="0.2">
      <c r="B5998">
        <v>0</v>
      </c>
      <c r="C5998">
        <v>0</v>
      </c>
      <c r="D5998">
        <v>0</v>
      </c>
      <c r="E5998">
        <v>0</v>
      </c>
      <c r="F5998">
        <v>0</v>
      </c>
      <c r="G5998">
        <v>55555555</v>
      </c>
      <c r="H5998">
        <v>0</v>
      </c>
      <c r="I5998">
        <v>0</v>
      </c>
      <c r="J5998">
        <v>0</v>
      </c>
      <c r="K5998">
        <v>0</v>
      </c>
      <c r="L5998">
        <v>0</v>
      </c>
      <c r="M5998">
        <v>0</v>
      </c>
    </row>
    <row r="5999" spans="2:13" x14ac:dyDescent="0.2">
      <c r="B5999">
        <v>0</v>
      </c>
      <c r="C5999">
        <v>0</v>
      </c>
      <c r="D5999">
        <v>0</v>
      </c>
      <c r="E5999">
        <v>0</v>
      </c>
      <c r="F5999">
        <v>0</v>
      </c>
      <c r="G5999">
        <v>55555555</v>
      </c>
      <c r="H5999">
        <v>0</v>
      </c>
      <c r="I5999">
        <v>0</v>
      </c>
      <c r="J5999">
        <v>0</v>
      </c>
      <c r="K5999">
        <v>0</v>
      </c>
      <c r="L5999">
        <v>0</v>
      </c>
      <c r="M5999">
        <v>0</v>
      </c>
    </row>
    <row r="6000" spans="2:13" x14ac:dyDescent="0.2">
      <c r="B6000">
        <v>0</v>
      </c>
      <c r="C6000">
        <v>0</v>
      </c>
      <c r="D6000">
        <v>0</v>
      </c>
      <c r="E6000">
        <v>0</v>
      </c>
      <c r="F6000">
        <v>0</v>
      </c>
      <c r="G6000">
        <v>55555555</v>
      </c>
      <c r="H6000">
        <v>0</v>
      </c>
      <c r="I6000">
        <v>0</v>
      </c>
      <c r="J6000">
        <v>0</v>
      </c>
      <c r="K6000">
        <v>0</v>
      </c>
      <c r="L6000">
        <v>0</v>
      </c>
      <c r="M6000">
        <v>0</v>
      </c>
    </row>
    <row r="6001" spans="2:13" x14ac:dyDescent="0.2">
      <c r="B6001">
        <v>0</v>
      </c>
      <c r="C6001">
        <v>0</v>
      </c>
      <c r="D6001">
        <v>0</v>
      </c>
      <c r="E6001">
        <v>0</v>
      </c>
      <c r="F6001">
        <v>0</v>
      </c>
      <c r="G6001">
        <v>55555555</v>
      </c>
      <c r="H6001">
        <v>0</v>
      </c>
      <c r="I6001">
        <v>0</v>
      </c>
      <c r="J6001">
        <v>0</v>
      </c>
      <c r="K6001">
        <v>0</v>
      </c>
      <c r="L6001">
        <v>0</v>
      </c>
      <c r="M6001">
        <v>0</v>
      </c>
    </row>
    <row r="6002" spans="2:13" x14ac:dyDescent="0.2">
      <c r="B6002">
        <v>0</v>
      </c>
      <c r="C6002">
        <v>0</v>
      </c>
      <c r="D6002">
        <v>0</v>
      </c>
      <c r="E6002">
        <v>0</v>
      </c>
      <c r="F6002">
        <v>0</v>
      </c>
      <c r="G6002">
        <v>55555555</v>
      </c>
      <c r="H6002">
        <v>0</v>
      </c>
      <c r="I6002">
        <v>0</v>
      </c>
      <c r="J6002">
        <v>0</v>
      </c>
      <c r="K6002">
        <v>0</v>
      </c>
      <c r="L6002">
        <v>0</v>
      </c>
      <c r="M6002">
        <v>0</v>
      </c>
    </row>
    <row r="6003" spans="2:13" x14ac:dyDescent="0.2">
      <c r="B6003">
        <v>0</v>
      </c>
      <c r="C6003">
        <v>0</v>
      </c>
      <c r="D6003">
        <v>0</v>
      </c>
      <c r="E6003">
        <v>0</v>
      </c>
      <c r="F6003">
        <v>0</v>
      </c>
      <c r="G6003">
        <v>55555555</v>
      </c>
      <c r="H6003">
        <v>0</v>
      </c>
      <c r="I6003">
        <v>0</v>
      </c>
      <c r="J6003">
        <v>0</v>
      </c>
      <c r="K6003">
        <v>0</v>
      </c>
      <c r="L6003">
        <v>0</v>
      </c>
      <c r="M6003">
        <v>0</v>
      </c>
    </row>
    <row r="6004" spans="2:13" x14ac:dyDescent="0.2">
      <c r="B6004">
        <v>0</v>
      </c>
      <c r="C6004">
        <v>0</v>
      </c>
      <c r="D6004">
        <v>0</v>
      </c>
      <c r="E6004">
        <v>0</v>
      </c>
      <c r="F6004">
        <v>0</v>
      </c>
      <c r="G6004">
        <v>55555555</v>
      </c>
      <c r="H6004">
        <v>0</v>
      </c>
      <c r="I6004">
        <v>0</v>
      </c>
      <c r="J6004">
        <v>0</v>
      </c>
      <c r="K6004">
        <v>0</v>
      </c>
      <c r="L6004">
        <v>0</v>
      </c>
      <c r="M6004">
        <v>0</v>
      </c>
    </row>
    <row r="6005" spans="2:13" x14ac:dyDescent="0.2">
      <c r="B6005">
        <v>0</v>
      </c>
      <c r="C6005">
        <v>0</v>
      </c>
      <c r="D6005">
        <v>0</v>
      </c>
      <c r="E6005">
        <v>0</v>
      </c>
      <c r="F6005">
        <v>0</v>
      </c>
      <c r="G6005">
        <v>55555555</v>
      </c>
      <c r="H6005">
        <v>0</v>
      </c>
      <c r="I6005">
        <v>0</v>
      </c>
      <c r="J6005">
        <v>0</v>
      </c>
      <c r="K6005">
        <v>0</v>
      </c>
      <c r="L6005">
        <v>0</v>
      </c>
      <c r="M6005">
        <v>0</v>
      </c>
    </row>
    <row r="6006" spans="2:13" x14ac:dyDescent="0.2">
      <c r="B6006">
        <v>0</v>
      </c>
      <c r="C6006">
        <v>0</v>
      </c>
      <c r="D6006">
        <v>0</v>
      </c>
      <c r="E6006">
        <v>0</v>
      </c>
      <c r="F6006">
        <v>0</v>
      </c>
      <c r="G6006">
        <v>55555555</v>
      </c>
      <c r="H6006">
        <v>0</v>
      </c>
      <c r="I6006">
        <v>0</v>
      </c>
      <c r="J6006">
        <v>0</v>
      </c>
      <c r="K6006">
        <v>0</v>
      </c>
      <c r="L6006">
        <v>0</v>
      </c>
      <c r="M6006">
        <v>0</v>
      </c>
    </row>
    <row r="6007" spans="2:13" x14ac:dyDescent="0.2">
      <c r="B6007">
        <v>0</v>
      </c>
      <c r="C6007">
        <v>0</v>
      </c>
      <c r="D6007">
        <v>0</v>
      </c>
      <c r="E6007">
        <v>0</v>
      </c>
      <c r="F6007">
        <v>0</v>
      </c>
      <c r="G6007">
        <v>55555555</v>
      </c>
      <c r="H6007">
        <v>0</v>
      </c>
      <c r="I6007">
        <v>0</v>
      </c>
      <c r="J6007">
        <v>0</v>
      </c>
      <c r="K6007">
        <v>0</v>
      </c>
      <c r="L6007">
        <v>0</v>
      </c>
      <c r="M6007">
        <v>0</v>
      </c>
    </row>
    <row r="6008" spans="2:13" x14ac:dyDescent="0.2">
      <c r="B6008">
        <v>0</v>
      </c>
      <c r="C6008">
        <v>0</v>
      </c>
      <c r="D6008">
        <v>0</v>
      </c>
      <c r="E6008">
        <v>0</v>
      </c>
      <c r="F6008">
        <v>0</v>
      </c>
      <c r="G6008">
        <v>55555555</v>
      </c>
      <c r="H6008">
        <v>0</v>
      </c>
      <c r="I6008">
        <v>0</v>
      </c>
      <c r="J6008">
        <v>0</v>
      </c>
      <c r="K6008">
        <v>0</v>
      </c>
      <c r="L6008">
        <v>0</v>
      </c>
      <c r="M6008">
        <v>0</v>
      </c>
    </row>
    <row r="6009" spans="2:13" x14ac:dyDescent="0.2">
      <c r="B6009">
        <v>0</v>
      </c>
      <c r="C6009">
        <v>0</v>
      </c>
      <c r="D6009">
        <v>0</v>
      </c>
      <c r="E6009">
        <v>0</v>
      </c>
      <c r="F6009">
        <v>0</v>
      </c>
      <c r="G6009">
        <v>55555555</v>
      </c>
      <c r="H6009">
        <v>0</v>
      </c>
      <c r="I6009">
        <v>0</v>
      </c>
      <c r="J6009">
        <v>0</v>
      </c>
      <c r="K6009">
        <v>0</v>
      </c>
      <c r="L6009">
        <v>0</v>
      </c>
      <c r="M6009">
        <v>0</v>
      </c>
    </row>
    <row r="6010" spans="2:13" x14ac:dyDescent="0.2">
      <c r="B6010">
        <v>0</v>
      </c>
      <c r="C6010">
        <v>0</v>
      </c>
      <c r="D6010">
        <v>0</v>
      </c>
      <c r="E6010">
        <v>0</v>
      </c>
      <c r="F6010">
        <v>0</v>
      </c>
      <c r="G6010">
        <v>55555555</v>
      </c>
      <c r="H6010">
        <v>0</v>
      </c>
      <c r="I6010">
        <v>0</v>
      </c>
      <c r="J6010">
        <v>0</v>
      </c>
      <c r="K6010">
        <v>0</v>
      </c>
      <c r="L6010">
        <v>0</v>
      </c>
      <c r="M6010">
        <v>0</v>
      </c>
    </row>
    <row r="6011" spans="2:13" x14ac:dyDescent="0.2">
      <c r="B6011">
        <v>0</v>
      </c>
      <c r="C6011">
        <v>0</v>
      </c>
      <c r="D6011">
        <v>0</v>
      </c>
      <c r="E6011">
        <v>0</v>
      </c>
      <c r="F6011">
        <v>0</v>
      </c>
      <c r="G6011">
        <v>55555555</v>
      </c>
      <c r="H6011">
        <v>0</v>
      </c>
      <c r="I6011">
        <v>0</v>
      </c>
      <c r="J6011">
        <v>0</v>
      </c>
      <c r="K6011">
        <v>0</v>
      </c>
      <c r="L6011">
        <v>0</v>
      </c>
      <c r="M6011">
        <v>0</v>
      </c>
    </row>
    <row r="6012" spans="2:13" x14ac:dyDescent="0.2">
      <c r="B6012">
        <v>0</v>
      </c>
      <c r="C6012">
        <v>0</v>
      </c>
      <c r="D6012">
        <v>0</v>
      </c>
      <c r="E6012">
        <v>0</v>
      </c>
      <c r="F6012">
        <v>0</v>
      </c>
      <c r="G6012">
        <v>55555555</v>
      </c>
      <c r="H6012">
        <v>0</v>
      </c>
      <c r="I6012">
        <v>0</v>
      </c>
      <c r="J6012">
        <v>0</v>
      </c>
      <c r="K6012">
        <v>0</v>
      </c>
      <c r="L6012">
        <v>0</v>
      </c>
      <c r="M6012">
        <v>0</v>
      </c>
    </row>
    <row r="6013" spans="2:13" x14ac:dyDescent="0.2">
      <c r="B6013">
        <v>0</v>
      </c>
      <c r="C6013">
        <v>0</v>
      </c>
      <c r="D6013">
        <v>0</v>
      </c>
      <c r="E6013">
        <v>0</v>
      </c>
      <c r="F6013">
        <v>0</v>
      </c>
      <c r="G6013">
        <v>55555555</v>
      </c>
      <c r="H6013">
        <v>0</v>
      </c>
      <c r="I6013">
        <v>0</v>
      </c>
      <c r="J6013">
        <v>0</v>
      </c>
      <c r="K6013">
        <v>0</v>
      </c>
      <c r="L6013">
        <v>0</v>
      </c>
      <c r="M6013">
        <v>0</v>
      </c>
    </row>
    <row r="6014" spans="2:13" x14ac:dyDescent="0.2">
      <c r="B6014">
        <v>0</v>
      </c>
      <c r="C6014">
        <v>0</v>
      </c>
      <c r="D6014">
        <v>0</v>
      </c>
      <c r="E6014">
        <v>0</v>
      </c>
      <c r="F6014">
        <v>0</v>
      </c>
      <c r="G6014">
        <v>55555555</v>
      </c>
      <c r="H6014">
        <v>0</v>
      </c>
      <c r="I6014">
        <v>0</v>
      </c>
      <c r="J6014">
        <v>0</v>
      </c>
      <c r="K6014">
        <v>0</v>
      </c>
      <c r="L6014">
        <v>0</v>
      </c>
      <c r="M6014">
        <v>0</v>
      </c>
    </row>
    <row r="6015" spans="2:13" x14ac:dyDescent="0.2">
      <c r="B6015">
        <v>0</v>
      </c>
      <c r="C6015">
        <v>0</v>
      </c>
      <c r="D6015">
        <v>0</v>
      </c>
      <c r="E6015">
        <v>0</v>
      </c>
      <c r="F6015">
        <v>0</v>
      </c>
      <c r="G6015">
        <v>55555555</v>
      </c>
      <c r="H6015">
        <v>0</v>
      </c>
      <c r="I6015">
        <v>0</v>
      </c>
      <c r="J6015">
        <v>0</v>
      </c>
      <c r="K6015">
        <v>0</v>
      </c>
      <c r="L6015">
        <v>0</v>
      </c>
      <c r="M6015">
        <v>0</v>
      </c>
    </row>
    <row r="6016" spans="2:13" x14ac:dyDescent="0.2">
      <c r="B6016">
        <v>0</v>
      </c>
      <c r="C6016">
        <v>0</v>
      </c>
      <c r="D6016">
        <v>0</v>
      </c>
      <c r="E6016">
        <v>0</v>
      </c>
      <c r="F6016">
        <v>0</v>
      </c>
      <c r="G6016">
        <v>55555555</v>
      </c>
      <c r="H6016">
        <v>0</v>
      </c>
      <c r="I6016">
        <v>0</v>
      </c>
      <c r="J6016">
        <v>0</v>
      </c>
      <c r="K6016">
        <v>0</v>
      </c>
      <c r="L6016">
        <v>0</v>
      </c>
      <c r="M6016">
        <v>0</v>
      </c>
    </row>
    <row r="6017" spans="2:13" x14ac:dyDescent="0.2">
      <c r="B6017">
        <v>0</v>
      </c>
      <c r="C6017">
        <v>0</v>
      </c>
      <c r="D6017">
        <v>0</v>
      </c>
      <c r="E6017">
        <v>0</v>
      </c>
      <c r="F6017">
        <v>0</v>
      </c>
      <c r="G6017">
        <v>55555555</v>
      </c>
      <c r="H6017">
        <v>0</v>
      </c>
      <c r="I6017">
        <v>0</v>
      </c>
      <c r="J6017">
        <v>0</v>
      </c>
      <c r="K6017">
        <v>0</v>
      </c>
      <c r="L6017">
        <v>0</v>
      </c>
      <c r="M6017">
        <v>0</v>
      </c>
    </row>
    <row r="6018" spans="2:13" x14ac:dyDescent="0.2">
      <c r="B6018">
        <v>0</v>
      </c>
      <c r="C6018">
        <v>0</v>
      </c>
      <c r="D6018">
        <v>0</v>
      </c>
      <c r="E6018">
        <v>0</v>
      </c>
      <c r="F6018">
        <v>0</v>
      </c>
      <c r="G6018">
        <v>55555555</v>
      </c>
      <c r="H6018">
        <v>0</v>
      </c>
      <c r="I6018">
        <v>0</v>
      </c>
      <c r="J6018">
        <v>0</v>
      </c>
      <c r="K6018">
        <v>0</v>
      </c>
      <c r="L6018">
        <v>0</v>
      </c>
      <c r="M6018">
        <v>0</v>
      </c>
    </row>
    <row r="6019" spans="2:13" x14ac:dyDescent="0.2">
      <c r="B6019">
        <v>0</v>
      </c>
      <c r="C6019">
        <v>0</v>
      </c>
      <c r="D6019">
        <v>0</v>
      </c>
      <c r="E6019">
        <v>0</v>
      </c>
      <c r="F6019">
        <v>0</v>
      </c>
      <c r="G6019">
        <v>55555555</v>
      </c>
      <c r="H6019">
        <v>0</v>
      </c>
      <c r="I6019">
        <v>0</v>
      </c>
      <c r="J6019">
        <v>0</v>
      </c>
      <c r="K6019">
        <v>0</v>
      </c>
      <c r="L6019">
        <v>0</v>
      </c>
      <c r="M6019">
        <v>0</v>
      </c>
    </row>
    <row r="6020" spans="2:13" x14ac:dyDescent="0.2">
      <c r="B6020">
        <v>0</v>
      </c>
      <c r="C6020">
        <v>0</v>
      </c>
      <c r="D6020">
        <v>0</v>
      </c>
      <c r="E6020">
        <v>0</v>
      </c>
      <c r="F6020">
        <v>0</v>
      </c>
      <c r="G6020">
        <v>55555555</v>
      </c>
      <c r="H6020">
        <v>0</v>
      </c>
      <c r="I6020">
        <v>0</v>
      </c>
      <c r="J6020">
        <v>0</v>
      </c>
      <c r="K6020">
        <v>0</v>
      </c>
      <c r="L6020">
        <v>0</v>
      </c>
      <c r="M6020">
        <v>0</v>
      </c>
    </row>
    <row r="6021" spans="2:13" x14ac:dyDescent="0.2">
      <c r="B6021">
        <v>0</v>
      </c>
      <c r="C6021">
        <v>0</v>
      </c>
      <c r="D6021">
        <v>0</v>
      </c>
      <c r="E6021">
        <v>0</v>
      </c>
      <c r="F6021">
        <v>0</v>
      </c>
      <c r="G6021">
        <v>55555555</v>
      </c>
      <c r="H6021">
        <v>0</v>
      </c>
      <c r="I6021">
        <v>0</v>
      </c>
      <c r="J6021">
        <v>0</v>
      </c>
      <c r="K6021">
        <v>0</v>
      </c>
      <c r="L6021">
        <v>0</v>
      </c>
      <c r="M6021">
        <v>0</v>
      </c>
    </row>
    <row r="6022" spans="2:13" x14ac:dyDescent="0.2">
      <c r="B6022">
        <v>0</v>
      </c>
      <c r="C6022">
        <v>0</v>
      </c>
      <c r="D6022">
        <v>0</v>
      </c>
      <c r="E6022">
        <v>0</v>
      </c>
      <c r="F6022">
        <v>0</v>
      </c>
      <c r="G6022">
        <v>55555555</v>
      </c>
      <c r="H6022">
        <v>0</v>
      </c>
      <c r="I6022">
        <v>0</v>
      </c>
      <c r="J6022">
        <v>0</v>
      </c>
      <c r="K6022">
        <v>0</v>
      </c>
      <c r="L6022">
        <v>0</v>
      </c>
      <c r="M6022">
        <v>0</v>
      </c>
    </row>
    <row r="6023" spans="2:13" x14ac:dyDescent="0.2">
      <c r="B6023">
        <v>0</v>
      </c>
      <c r="C6023">
        <v>0</v>
      </c>
      <c r="D6023">
        <v>0</v>
      </c>
      <c r="E6023">
        <v>0</v>
      </c>
      <c r="F6023">
        <v>0</v>
      </c>
      <c r="G6023">
        <v>55555555</v>
      </c>
      <c r="H6023">
        <v>0</v>
      </c>
      <c r="I6023">
        <v>0</v>
      </c>
      <c r="J6023">
        <v>0</v>
      </c>
      <c r="K6023">
        <v>0</v>
      </c>
      <c r="L6023">
        <v>0</v>
      </c>
      <c r="M6023">
        <v>0</v>
      </c>
    </row>
    <row r="6024" spans="2:13" x14ac:dyDescent="0.2">
      <c r="B6024">
        <v>0</v>
      </c>
      <c r="C6024">
        <v>0</v>
      </c>
      <c r="D6024">
        <v>0</v>
      </c>
      <c r="E6024">
        <v>0</v>
      </c>
      <c r="F6024">
        <v>0</v>
      </c>
      <c r="G6024">
        <v>55555555</v>
      </c>
      <c r="H6024">
        <v>0</v>
      </c>
      <c r="I6024">
        <v>0</v>
      </c>
      <c r="J6024">
        <v>0</v>
      </c>
      <c r="K6024">
        <v>0</v>
      </c>
      <c r="L6024">
        <v>0</v>
      </c>
      <c r="M6024">
        <v>0</v>
      </c>
    </row>
    <row r="6025" spans="2:13" x14ac:dyDescent="0.2">
      <c r="B6025">
        <v>0</v>
      </c>
      <c r="C6025">
        <v>0</v>
      </c>
      <c r="D6025">
        <v>0</v>
      </c>
      <c r="E6025">
        <v>0</v>
      </c>
      <c r="F6025">
        <v>0</v>
      </c>
      <c r="G6025">
        <v>55555555</v>
      </c>
      <c r="H6025">
        <v>0</v>
      </c>
      <c r="I6025">
        <v>0</v>
      </c>
      <c r="J6025">
        <v>0</v>
      </c>
      <c r="K6025">
        <v>0</v>
      </c>
      <c r="L6025">
        <v>0</v>
      </c>
      <c r="M6025">
        <v>0</v>
      </c>
    </row>
    <row r="6026" spans="2:13" x14ac:dyDescent="0.2">
      <c r="B6026">
        <v>0</v>
      </c>
      <c r="C6026">
        <v>0</v>
      </c>
      <c r="D6026">
        <v>0</v>
      </c>
      <c r="E6026">
        <v>0</v>
      </c>
      <c r="F6026">
        <v>0</v>
      </c>
      <c r="G6026">
        <v>55555555</v>
      </c>
      <c r="H6026">
        <v>0</v>
      </c>
      <c r="I6026">
        <v>0</v>
      </c>
      <c r="J6026">
        <v>0</v>
      </c>
      <c r="K6026">
        <v>0</v>
      </c>
      <c r="L6026">
        <v>0</v>
      </c>
      <c r="M6026">
        <v>0</v>
      </c>
    </row>
    <row r="6027" spans="2:13" x14ac:dyDescent="0.2">
      <c r="B6027">
        <v>0</v>
      </c>
      <c r="C6027">
        <v>0</v>
      </c>
      <c r="D6027">
        <v>0</v>
      </c>
      <c r="E6027">
        <v>0</v>
      </c>
      <c r="F6027">
        <v>0</v>
      </c>
      <c r="G6027">
        <v>55555555</v>
      </c>
      <c r="H6027">
        <v>0</v>
      </c>
      <c r="I6027">
        <v>0</v>
      </c>
      <c r="J6027">
        <v>0</v>
      </c>
      <c r="K6027">
        <v>0</v>
      </c>
      <c r="L6027">
        <v>0</v>
      </c>
      <c r="M6027">
        <v>0</v>
      </c>
    </row>
    <row r="6028" spans="2:13" x14ac:dyDescent="0.2">
      <c r="B6028">
        <v>0</v>
      </c>
      <c r="C6028">
        <v>0</v>
      </c>
      <c r="D6028">
        <v>0</v>
      </c>
      <c r="E6028">
        <v>0</v>
      </c>
      <c r="F6028">
        <v>0</v>
      </c>
      <c r="G6028">
        <v>55555555</v>
      </c>
      <c r="H6028">
        <v>0</v>
      </c>
      <c r="I6028">
        <v>0</v>
      </c>
      <c r="J6028">
        <v>0</v>
      </c>
      <c r="K6028">
        <v>0</v>
      </c>
      <c r="L6028">
        <v>0</v>
      </c>
      <c r="M6028">
        <v>0</v>
      </c>
    </row>
    <row r="6029" spans="2:13" x14ac:dyDescent="0.2">
      <c r="B6029">
        <v>0</v>
      </c>
      <c r="C6029">
        <v>0</v>
      </c>
      <c r="D6029">
        <v>0</v>
      </c>
      <c r="E6029">
        <v>0</v>
      </c>
      <c r="F6029">
        <v>0</v>
      </c>
      <c r="G6029">
        <v>55555555</v>
      </c>
      <c r="H6029">
        <v>0</v>
      </c>
      <c r="I6029">
        <v>0</v>
      </c>
      <c r="J6029">
        <v>0</v>
      </c>
      <c r="K6029">
        <v>0</v>
      </c>
      <c r="L6029">
        <v>0</v>
      </c>
      <c r="M6029">
        <v>0</v>
      </c>
    </row>
    <row r="6030" spans="2:13" x14ac:dyDescent="0.2">
      <c r="B6030">
        <v>0</v>
      </c>
      <c r="C6030">
        <v>0</v>
      </c>
      <c r="D6030">
        <v>0</v>
      </c>
      <c r="E6030">
        <v>0</v>
      </c>
      <c r="F6030">
        <v>0</v>
      </c>
      <c r="G6030">
        <v>55555555</v>
      </c>
      <c r="H6030">
        <v>0</v>
      </c>
      <c r="I6030">
        <v>0</v>
      </c>
      <c r="J6030">
        <v>0</v>
      </c>
      <c r="K6030">
        <v>0</v>
      </c>
      <c r="L6030">
        <v>0</v>
      </c>
      <c r="M6030">
        <v>0</v>
      </c>
    </row>
    <row r="6031" spans="2:13" x14ac:dyDescent="0.2">
      <c r="B6031">
        <v>0</v>
      </c>
      <c r="C6031">
        <v>0</v>
      </c>
      <c r="D6031">
        <v>0</v>
      </c>
      <c r="E6031">
        <v>0</v>
      </c>
      <c r="F6031">
        <v>0</v>
      </c>
      <c r="G6031">
        <v>55555555</v>
      </c>
      <c r="H6031">
        <v>0</v>
      </c>
      <c r="I6031">
        <v>0</v>
      </c>
      <c r="J6031">
        <v>0</v>
      </c>
      <c r="K6031">
        <v>0</v>
      </c>
      <c r="L6031">
        <v>0</v>
      </c>
      <c r="M6031">
        <v>0</v>
      </c>
    </row>
    <row r="6032" spans="2:13" x14ac:dyDescent="0.2">
      <c r="B6032">
        <v>0</v>
      </c>
      <c r="C6032">
        <v>0</v>
      </c>
      <c r="D6032">
        <v>0</v>
      </c>
      <c r="E6032">
        <v>0</v>
      </c>
      <c r="F6032">
        <v>0</v>
      </c>
      <c r="G6032">
        <v>55555555</v>
      </c>
      <c r="H6032">
        <v>0</v>
      </c>
      <c r="I6032">
        <v>0</v>
      </c>
      <c r="J6032">
        <v>0</v>
      </c>
      <c r="K6032">
        <v>0</v>
      </c>
      <c r="L6032">
        <v>0</v>
      </c>
      <c r="M6032">
        <v>0</v>
      </c>
    </row>
    <row r="6033" spans="2:13" x14ac:dyDescent="0.2">
      <c r="B6033">
        <v>0</v>
      </c>
      <c r="C6033">
        <v>0</v>
      </c>
      <c r="D6033">
        <v>0</v>
      </c>
      <c r="E6033">
        <v>0</v>
      </c>
      <c r="F6033">
        <v>0</v>
      </c>
      <c r="G6033">
        <v>55555555</v>
      </c>
      <c r="H6033">
        <v>0</v>
      </c>
      <c r="I6033">
        <v>0</v>
      </c>
      <c r="J6033">
        <v>0</v>
      </c>
      <c r="K6033">
        <v>0</v>
      </c>
      <c r="L6033">
        <v>0</v>
      </c>
      <c r="M6033">
        <v>0</v>
      </c>
    </row>
    <row r="6034" spans="2:13" x14ac:dyDescent="0.2">
      <c r="B6034">
        <v>0</v>
      </c>
      <c r="C6034">
        <v>0</v>
      </c>
      <c r="D6034">
        <v>0</v>
      </c>
      <c r="E6034">
        <v>0</v>
      </c>
      <c r="F6034">
        <v>0</v>
      </c>
      <c r="G6034">
        <v>55555555</v>
      </c>
      <c r="H6034">
        <v>0</v>
      </c>
      <c r="I6034">
        <v>0</v>
      </c>
      <c r="J6034">
        <v>0</v>
      </c>
      <c r="K6034">
        <v>0</v>
      </c>
      <c r="L6034">
        <v>0</v>
      </c>
      <c r="M6034">
        <v>0</v>
      </c>
    </row>
    <row r="6035" spans="2:13" x14ac:dyDescent="0.2">
      <c r="B6035">
        <v>0</v>
      </c>
      <c r="C6035">
        <v>0</v>
      </c>
      <c r="D6035">
        <v>0</v>
      </c>
      <c r="E6035">
        <v>0</v>
      </c>
      <c r="F6035">
        <v>0</v>
      </c>
      <c r="G6035">
        <v>55555555</v>
      </c>
      <c r="H6035">
        <v>0</v>
      </c>
      <c r="I6035">
        <v>0</v>
      </c>
      <c r="J6035">
        <v>0</v>
      </c>
      <c r="K6035">
        <v>0</v>
      </c>
      <c r="L6035">
        <v>0</v>
      </c>
      <c r="M6035">
        <v>0</v>
      </c>
    </row>
    <row r="6036" spans="2:13" x14ac:dyDescent="0.2">
      <c r="B6036">
        <v>0</v>
      </c>
      <c r="C6036">
        <v>0</v>
      </c>
      <c r="D6036">
        <v>0</v>
      </c>
      <c r="E6036">
        <v>0</v>
      </c>
      <c r="F6036">
        <v>0</v>
      </c>
      <c r="G6036">
        <v>55555555</v>
      </c>
      <c r="H6036">
        <v>0</v>
      </c>
      <c r="I6036">
        <v>0</v>
      </c>
      <c r="J6036">
        <v>0</v>
      </c>
      <c r="K6036">
        <v>0</v>
      </c>
      <c r="L6036">
        <v>0</v>
      </c>
      <c r="M6036">
        <v>0</v>
      </c>
    </row>
    <row r="6037" spans="2:13" x14ac:dyDescent="0.2">
      <c r="B6037">
        <v>0</v>
      </c>
      <c r="C6037">
        <v>0</v>
      </c>
      <c r="D6037">
        <v>0</v>
      </c>
      <c r="E6037">
        <v>0</v>
      </c>
      <c r="F6037">
        <v>0</v>
      </c>
      <c r="G6037">
        <v>55555555</v>
      </c>
      <c r="H6037">
        <v>0</v>
      </c>
      <c r="I6037">
        <v>0</v>
      </c>
      <c r="J6037">
        <v>0</v>
      </c>
      <c r="K6037">
        <v>0</v>
      </c>
      <c r="L6037">
        <v>0</v>
      </c>
      <c r="M6037">
        <v>0</v>
      </c>
    </row>
    <row r="6038" spans="2:13" x14ac:dyDescent="0.2">
      <c r="B6038">
        <v>0</v>
      </c>
      <c r="C6038">
        <v>0</v>
      </c>
      <c r="D6038">
        <v>0</v>
      </c>
      <c r="E6038">
        <v>0</v>
      </c>
      <c r="F6038">
        <v>0</v>
      </c>
      <c r="G6038">
        <v>55555555</v>
      </c>
      <c r="H6038">
        <v>0</v>
      </c>
      <c r="I6038">
        <v>0</v>
      </c>
      <c r="J6038">
        <v>0</v>
      </c>
      <c r="K6038">
        <v>0</v>
      </c>
      <c r="L6038">
        <v>0</v>
      </c>
      <c r="M6038">
        <v>0</v>
      </c>
    </row>
    <row r="6039" spans="2:13" x14ac:dyDescent="0.2">
      <c r="B6039">
        <v>0</v>
      </c>
      <c r="C6039">
        <v>0</v>
      </c>
      <c r="D6039">
        <v>0</v>
      </c>
      <c r="E6039">
        <v>0</v>
      </c>
      <c r="F6039">
        <v>0</v>
      </c>
      <c r="G6039">
        <v>55555555</v>
      </c>
      <c r="H6039">
        <v>0</v>
      </c>
      <c r="I6039">
        <v>0</v>
      </c>
      <c r="J6039">
        <v>0</v>
      </c>
      <c r="K6039">
        <v>0</v>
      </c>
      <c r="L6039">
        <v>0</v>
      </c>
      <c r="M6039">
        <v>0</v>
      </c>
    </row>
    <row r="6040" spans="2:13" x14ac:dyDescent="0.2">
      <c r="B6040">
        <v>0</v>
      </c>
      <c r="C6040">
        <v>0</v>
      </c>
      <c r="D6040">
        <v>0</v>
      </c>
      <c r="E6040">
        <v>0</v>
      </c>
      <c r="F6040">
        <v>0</v>
      </c>
      <c r="G6040">
        <v>55555555</v>
      </c>
      <c r="H6040">
        <v>0</v>
      </c>
      <c r="I6040">
        <v>0</v>
      </c>
      <c r="J6040">
        <v>0</v>
      </c>
      <c r="K6040">
        <v>0</v>
      </c>
      <c r="L6040">
        <v>0</v>
      </c>
      <c r="M6040">
        <v>0</v>
      </c>
    </row>
    <row r="6041" spans="2:13" x14ac:dyDescent="0.2">
      <c r="B6041">
        <v>0</v>
      </c>
      <c r="C6041">
        <v>0</v>
      </c>
      <c r="D6041">
        <v>0</v>
      </c>
      <c r="E6041">
        <v>0</v>
      </c>
      <c r="F6041">
        <v>0</v>
      </c>
      <c r="G6041">
        <v>55555555</v>
      </c>
      <c r="H6041">
        <v>0</v>
      </c>
      <c r="I6041">
        <v>0</v>
      </c>
      <c r="J6041">
        <v>0</v>
      </c>
      <c r="K6041">
        <v>0</v>
      </c>
      <c r="L6041">
        <v>0</v>
      </c>
      <c r="M6041">
        <v>0</v>
      </c>
    </row>
    <row r="6042" spans="2:13" x14ac:dyDescent="0.2">
      <c r="B6042">
        <v>0</v>
      </c>
      <c r="C6042">
        <v>0</v>
      </c>
      <c r="D6042">
        <v>0</v>
      </c>
      <c r="E6042">
        <v>0</v>
      </c>
      <c r="F6042">
        <v>0</v>
      </c>
      <c r="G6042">
        <v>55555555</v>
      </c>
      <c r="H6042">
        <v>0</v>
      </c>
      <c r="I6042">
        <v>0</v>
      </c>
      <c r="J6042">
        <v>0</v>
      </c>
      <c r="K6042">
        <v>0</v>
      </c>
      <c r="L6042">
        <v>0</v>
      </c>
      <c r="M6042">
        <v>0</v>
      </c>
    </row>
    <row r="6043" spans="2:13" x14ac:dyDescent="0.2">
      <c r="B6043">
        <v>0</v>
      </c>
      <c r="C6043">
        <v>0</v>
      </c>
      <c r="D6043">
        <v>0</v>
      </c>
      <c r="E6043">
        <v>0</v>
      </c>
      <c r="F6043">
        <v>0</v>
      </c>
      <c r="G6043">
        <v>55555555</v>
      </c>
      <c r="H6043">
        <v>0</v>
      </c>
      <c r="I6043">
        <v>0</v>
      </c>
      <c r="J6043">
        <v>0</v>
      </c>
      <c r="K6043">
        <v>0</v>
      </c>
      <c r="L6043">
        <v>0</v>
      </c>
      <c r="M6043">
        <v>0</v>
      </c>
    </row>
    <row r="6044" spans="2:13" x14ac:dyDescent="0.2">
      <c r="B6044">
        <v>0</v>
      </c>
      <c r="C6044">
        <v>0</v>
      </c>
      <c r="D6044">
        <v>0</v>
      </c>
      <c r="E6044">
        <v>0</v>
      </c>
      <c r="F6044">
        <v>0</v>
      </c>
      <c r="G6044">
        <v>55555555</v>
      </c>
      <c r="H6044">
        <v>0</v>
      </c>
      <c r="I6044">
        <v>0</v>
      </c>
      <c r="J6044">
        <v>0</v>
      </c>
      <c r="K6044">
        <v>0</v>
      </c>
      <c r="L6044">
        <v>0</v>
      </c>
      <c r="M6044">
        <v>0</v>
      </c>
    </row>
    <row r="6045" spans="2:13" x14ac:dyDescent="0.2">
      <c r="B6045">
        <v>0</v>
      </c>
      <c r="C6045">
        <v>0</v>
      </c>
      <c r="D6045">
        <v>0</v>
      </c>
      <c r="E6045">
        <v>0</v>
      </c>
      <c r="F6045">
        <v>0</v>
      </c>
      <c r="G6045">
        <v>55555555</v>
      </c>
      <c r="H6045">
        <v>0</v>
      </c>
      <c r="I6045">
        <v>0</v>
      </c>
      <c r="J6045">
        <v>0</v>
      </c>
      <c r="K6045">
        <v>0</v>
      </c>
      <c r="L6045">
        <v>0</v>
      </c>
      <c r="M6045">
        <v>0</v>
      </c>
    </row>
    <row r="6046" spans="2:13" x14ac:dyDescent="0.2">
      <c r="B6046">
        <v>0</v>
      </c>
      <c r="C6046">
        <v>0</v>
      </c>
      <c r="D6046">
        <v>0</v>
      </c>
      <c r="E6046">
        <v>0</v>
      </c>
      <c r="F6046">
        <v>0</v>
      </c>
      <c r="G6046">
        <v>55555555</v>
      </c>
      <c r="H6046">
        <v>0</v>
      </c>
      <c r="I6046">
        <v>0</v>
      </c>
      <c r="J6046">
        <v>0</v>
      </c>
      <c r="K6046">
        <v>0</v>
      </c>
      <c r="L6046">
        <v>0</v>
      </c>
      <c r="M6046">
        <v>0</v>
      </c>
    </row>
    <row r="6047" spans="2:13" x14ac:dyDescent="0.2">
      <c r="B6047">
        <v>0</v>
      </c>
      <c r="C6047">
        <v>0</v>
      </c>
      <c r="D6047">
        <v>0</v>
      </c>
      <c r="E6047">
        <v>0</v>
      </c>
      <c r="F6047">
        <v>0</v>
      </c>
      <c r="G6047">
        <v>55555555</v>
      </c>
      <c r="H6047">
        <v>0</v>
      </c>
      <c r="I6047">
        <v>0</v>
      </c>
      <c r="J6047">
        <v>0</v>
      </c>
      <c r="K6047">
        <v>0</v>
      </c>
      <c r="L6047">
        <v>0</v>
      </c>
      <c r="M6047">
        <v>0</v>
      </c>
    </row>
    <row r="6048" spans="2:13" x14ac:dyDescent="0.2">
      <c r="B6048">
        <v>0</v>
      </c>
      <c r="C6048">
        <v>0</v>
      </c>
      <c r="D6048">
        <v>0</v>
      </c>
      <c r="E6048">
        <v>0</v>
      </c>
      <c r="F6048">
        <v>0</v>
      </c>
      <c r="G6048">
        <v>55555555</v>
      </c>
      <c r="H6048">
        <v>0</v>
      </c>
      <c r="I6048">
        <v>0</v>
      </c>
      <c r="J6048">
        <v>0</v>
      </c>
      <c r="K6048">
        <v>0</v>
      </c>
      <c r="L6048">
        <v>0</v>
      </c>
      <c r="M6048">
        <v>0</v>
      </c>
    </row>
    <row r="6049" spans="2:13" x14ac:dyDescent="0.2">
      <c r="B6049">
        <v>0</v>
      </c>
      <c r="C6049">
        <v>0</v>
      </c>
      <c r="D6049">
        <v>0</v>
      </c>
      <c r="E6049">
        <v>0</v>
      </c>
      <c r="F6049">
        <v>0</v>
      </c>
      <c r="G6049">
        <v>55555555</v>
      </c>
      <c r="H6049">
        <v>0</v>
      </c>
      <c r="I6049">
        <v>0</v>
      </c>
      <c r="J6049">
        <v>0</v>
      </c>
      <c r="K6049">
        <v>0</v>
      </c>
      <c r="L6049">
        <v>0</v>
      </c>
      <c r="M6049">
        <v>0</v>
      </c>
    </row>
    <row r="6050" spans="2:13" x14ac:dyDescent="0.2">
      <c r="B6050">
        <v>0</v>
      </c>
      <c r="C6050">
        <v>0</v>
      </c>
      <c r="D6050">
        <v>0</v>
      </c>
      <c r="E6050">
        <v>0</v>
      </c>
      <c r="F6050">
        <v>0</v>
      </c>
      <c r="G6050">
        <v>55555555</v>
      </c>
      <c r="H6050">
        <v>0</v>
      </c>
      <c r="I6050">
        <v>0</v>
      </c>
      <c r="J6050">
        <v>0</v>
      </c>
      <c r="K6050">
        <v>0</v>
      </c>
      <c r="L6050">
        <v>0</v>
      </c>
      <c r="M6050">
        <v>0</v>
      </c>
    </row>
    <row r="6051" spans="2:13" x14ac:dyDescent="0.2">
      <c r="B6051">
        <v>0</v>
      </c>
      <c r="C6051">
        <v>0</v>
      </c>
      <c r="D6051">
        <v>0</v>
      </c>
      <c r="E6051">
        <v>0</v>
      </c>
      <c r="F6051">
        <v>0</v>
      </c>
      <c r="G6051">
        <v>55555555</v>
      </c>
      <c r="H6051">
        <v>0</v>
      </c>
      <c r="I6051">
        <v>0</v>
      </c>
      <c r="J6051">
        <v>0</v>
      </c>
      <c r="K6051">
        <v>0</v>
      </c>
      <c r="L6051">
        <v>0</v>
      </c>
      <c r="M6051">
        <v>0</v>
      </c>
    </row>
    <row r="6052" spans="2:13" x14ac:dyDescent="0.2">
      <c r="B6052">
        <v>0</v>
      </c>
      <c r="C6052">
        <v>0</v>
      </c>
      <c r="D6052">
        <v>0</v>
      </c>
      <c r="E6052">
        <v>0</v>
      </c>
      <c r="F6052">
        <v>0</v>
      </c>
      <c r="G6052">
        <v>55555555</v>
      </c>
      <c r="H6052">
        <v>0</v>
      </c>
      <c r="I6052">
        <v>0</v>
      </c>
      <c r="J6052">
        <v>0</v>
      </c>
      <c r="K6052">
        <v>0</v>
      </c>
      <c r="L6052">
        <v>0</v>
      </c>
      <c r="M6052">
        <v>0</v>
      </c>
    </row>
    <row r="6053" spans="2:13" x14ac:dyDescent="0.2">
      <c r="B6053">
        <v>0</v>
      </c>
      <c r="C6053">
        <v>0</v>
      </c>
      <c r="D6053">
        <v>0</v>
      </c>
      <c r="E6053">
        <v>0</v>
      </c>
      <c r="F6053">
        <v>0</v>
      </c>
      <c r="G6053">
        <v>55555555</v>
      </c>
      <c r="H6053">
        <v>0</v>
      </c>
      <c r="I6053">
        <v>0</v>
      </c>
      <c r="J6053">
        <v>0</v>
      </c>
      <c r="K6053">
        <v>0</v>
      </c>
      <c r="L6053">
        <v>0</v>
      </c>
      <c r="M6053">
        <v>0</v>
      </c>
    </row>
    <row r="6054" spans="2:13" x14ac:dyDescent="0.2">
      <c r="B6054">
        <v>0</v>
      </c>
      <c r="C6054">
        <v>0</v>
      </c>
      <c r="D6054">
        <v>0</v>
      </c>
      <c r="E6054">
        <v>0</v>
      </c>
      <c r="F6054">
        <v>0</v>
      </c>
      <c r="G6054">
        <v>55555555</v>
      </c>
      <c r="H6054">
        <v>0</v>
      </c>
      <c r="I6054">
        <v>0</v>
      </c>
      <c r="J6054">
        <v>0</v>
      </c>
      <c r="K6054">
        <v>0</v>
      </c>
      <c r="L6054">
        <v>0</v>
      </c>
      <c r="M6054">
        <v>0</v>
      </c>
    </row>
    <row r="6055" spans="2:13" x14ac:dyDescent="0.2">
      <c r="B6055">
        <v>0</v>
      </c>
      <c r="C6055">
        <v>0</v>
      </c>
      <c r="D6055">
        <v>0</v>
      </c>
      <c r="E6055">
        <v>0</v>
      </c>
      <c r="F6055">
        <v>0</v>
      </c>
      <c r="G6055">
        <v>55555555</v>
      </c>
      <c r="H6055">
        <v>0</v>
      </c>
      <c r="I6055">
        <v>0</v>
      </c>
      <c r="J6055">
        <v>0</v>
      </c>
      <c r="K6055">
        <v>0</v>
      </c>
      <c r="L6055">
        <v>0</v>
      </c>
      <c r="M6055">
        <v>0</v>
      </c>
    </row>
    <row r="6056" spans="2:13" x14ac:dyDescent="0.2">
      <c r="B6056">
        <v>0</v>
      </c>
      <c r="C6056">
        <v>0</v>
      </c>
      <c r="D6056">
        <v>0</v>
      </c>
      <c r="E6056">
        <v>0</v>
      </c>
      <c r="F6056">
        <v>0</v>
      </c>
      <c r="G6056">
        <v>55555555</v>
      </c>
      <c r="H6056">
        <v>0</v>
      </c>
      <c r="I6056">
        <v>0</v>
      </c>
      <c r="J6056">
        <v>0</v>
      </c>
      <c r="K6056">
        <v>0</v>
      </c>
      <c r="L6056">
        <v>0</v>
      </c>
      <c r="M6056">
        <v>0</v>
      </c>
    </row>
    <row r="6057" spans="2:13" x14ac:dyDescent="0.2">
      <c r="B6057">
        <v>0</v>
      </c>
      <c r="C6057">
        <v>0</v>
      </c>
      <c r="D6057">
        <v>0</v>
      </c>
      <c r="E6057">
        <v>0</v>
      </c>
      <c r="F6057">
        <v>0</v>
      </c>
      <c r="G6057">
        <v>55555555</v>
      </c>
      <c r="H6057">
        <v>0</v>
      </c>
      <c r="I6057">
        <v>0</v>
      </c>
      <c r="J6057">
        <v>0</v>
      </c>
      <c r="K6057">
        <v>0</v>
      </c>
      <c r="L6057">
        <v>0</v>
      </c>
      <c r="M6057">
        <v>0</v>
      </c>
    </row>
    <row r="6058" spans="2:13" x14ac:dyDescent="0.2">
      <c r="B6058">
        <v>0</v>
      </c>
      <c r="C6058">
        <v>0</v>
      </c>
      <c r="D6058">
        <v>0</v>
      </c>
      <c r="E6058">
        <v>0</v>
      </c>
      <c r="F6058">
        <v>0</v>
      </c>
      <c r="G6058">
        <v>55555555</v>
      </c>
      <c r="H6058">
        <v>0</v>
      </c>
      <c r="I6058">
        <v>0</v>
      </c>
      <c r="J6058">
        <v>0</v>
      </c>
      <c r="K6058">
        <v>0</v>
      </c>
      <c r="L6058">
        <v>0</v>
      </c>
      <c r="M6058">
        <v>0</v>
      </c>
    </row>
    <row r="6059" spans="2:13" x14ac:dyDescent="0.2">
      <c r="B6059">
        <v>0</v>
      </c>
      <c r="C6059">
        <v>0</v>
      </c>
      <c r="D6059">
        <v>0</v>
      </c>
      <c r="E6059">
        <v>0</v>
      </c>
      <c r="F6059">
        <v>0</v>
      </c>
      <c r="G6059">
        <v>55555555</v>
      </c>
      <c r="H6059">
        <v>0</v>
      </c>
      <c r="I6059">
        <v>0</v>
      </c>
      <c r="J6059">
        <v>0</v>
      </c>
      <c r="K6059">
        <v>0</v>
      </c>
      <c r="L6059">
        <v>0</v>
      </c>
      <c r="M6059">
        <v>0</v>
      </c>
    </row>
    <row r="6060" spans="2:13" x14ac:dyDescent="0.2">
      <c r="B6060">
        <v>0</v>
      </c>
      <c r="C6060">
        <v>0</v>
      </c>
      <c r="D6060">
        <v>0</v>
      </c>
      <c r="E6060">
        <v>0</v>
      </c>
      <c r="F6060">
        <v>0</v>
      </c>
      <c r="G6060">
        <v>55555555</v>
      </c>
      <c r="H6060">
        <v>0</v>
      </c>
      <c r="I6060">
        <v>0</v>
      </c>
      <c r="J6060">
        <v>0</v>
      </c>
      <c r="K6060">
        <v>0</v>
      </c>
      <c r="L6060">
        <v>0</v>
      </c>
      <c r="M6060">
        <v>0</v>
      </c>
    </row>
    <row r="6061" spans="2:13" x14ac:dyDescent="0.2">
      <c r="B6061">
        <v>0</v>
      </c>
      <c r="C6061">
        <v>0</v>
      </c>
      <c r="D6061">
        <v>0</v>
      </c>
      <c r="E6061">
        <v>0</v>
      </c>
      <c r="F6061">
        <v>0</v>
      </c>
      <c r="G6061">
        <v>55555555</v>
      </c>
      <c r="H6061">
        <v>0</v>
      </c>
      <c r="I6061">
        <v>0</v>
      </c>
      <c r="J6061">
        <v>0</v>
      </c>
      <c r="K6061">
        <v>0</v>
      </c>
      <c r="L6061">
        <v>0</v>
      </c>
      <c r="M6061">
        <v>0</v>
      </c>
    </row>
    <row r="6062" spans="2:13" x14ac:dyDescent="0.2">
      <c r="B6062">
        <v>0</v>
      </c>
      <c r="C6062">
        <v>0</v>
      </c>
      <c r="D6062">
        <v>0</v>
      </c>
      <c r="E6062">
        <v>0</v>
      </c>
      <c r="F6062">
        <v>0</v>
      </c>
      <c r="G6062">
        <v>55555555</v>
      </c>
      <c r="H6062">
        <v>0</v>
      </c>
      <c r="I6062">
        <v>0</v>
      </c>
      <c r="J6062">
        <v>0</v>
      </c>
      <c r="K6062">
        <v>0</v>
      </c>
      <c r="L6062">
        <v>0</v>
      </c>
      <c r="M6062">
        <v>0</v>
      </c>
    </row>
    <row r="6063" spans="2:13" x14ac:dyDescent="0.2">
      <c r="B6063">
        <v>0</v>
      </c>
      <c r="C6063">
        <v>0</v>
      </c>
      <c r="D6063">
        <v>0</v>
      </c>
      <c r="E6063">
        <v>0</v>
      </c>
      <c r="F6063">
        <v>0</v>
      </c>
      <c r="G6063">
        <v>55555555</v>
      </c>
      <c r="H6063">
        <v>0</v>
      </c>
      <c r="I6063">
        <v>0</v>
      </c>
      <c r="J6063">
        <v>0</v>
      </c>
      <c r="K6063">
        <v>0</v>
      </c>
      <c r="L6063">
        <v>0</v>
      </c>
      <c r="M6063">
        <v>0</v>
      </c>
    </row>
    <row r="6064" spans="2:13" x14ac:dyDescent="0.2">
      <c r="B6064">
        <v>0</v>
      </c>
      <c r="C6064">
        <v>0</v>
      </c>
      <c r="D6064">
        <v>0</v>
      </c>
      <c r="E6064">
        <v>0</v>
      </c>
      <c r="F6064">
        <v>0</v>
      </c>
      <c r="G6064">
        <v>55555555</v>
      </c>
      <c r="H6064">
        <v>0</v>
      </c>
      <c r="I6064">
        <v>0</v>
      </c>
      <c r="J6064">
        <v>0</v>
      </c>
      <c r="K6064">
        <v>0</v>
      </c>
      <c r="L6064">
        <v>0</v>
      </c>
      <c r="M6064">
        <v>0</v>
      </c>
    </row>
    <row r="6065" spans="2:13" x14ac:dyDescent="0.2">
      <c r="B6065">
        <v>0</v>
      </c>
      <c r="C6065">
        <v>0</v>
      </c>
      <c r="D6065">
        <v>0</v>
      </c>
      <c r="E6065">
        <v>0</v>
      </c>
      <c r="F6065">
        <v>0</v>
      </c>
      <c r="G6065">
        <v>55555555</v>
      </c>
      <c r="H6065">
        <v>0</v>
      </c>
      <c r="I6065">
        <v>0</v>
      </c>
      <c r="J6065">
        <v>0</v>
      </c>
      <c r="K6065">
        <v>0</v>
      </c>
      <c r="L6065">
        <v>0</v>
      </c>
      <c r="M6065">
        <v>0</v>
      </c>
    </row>
    <row r="6066" spans="2:13" x14ac:dyDescent="0.2">
      <c r="B6066">
        <v>0</v>
      </c>
      <c r="C6066">
        <v>0</v>
      </c>
      <c r="D6066">
        <v>0</v>
      </c>
      <c r="E6066">
        <v>0</v>
      </c>
      <c r="F6066">
        <v>0</v>
      </c>
      <c r="G6066">
        <v>55555555</v>
      </c>
      <c r="H6066">
        <v>0</v>
      </c>
      <c r="I6066">
        <v>0</v>
      </c>
      <c r="J6066">
        <v>0</v>
      </c>
      <c r="K6066">
        <v>0</v>
      </c>
      <c r="L6066">
        <v>0</v>
      </c>
      <c r="M6066">
        <v>0</v>
      </c>
    </row>
    <row r="6067" spans="2:13" x14ac:dyDescent="0.2">
      <c r="B6067">
        <v>0</v>
      </c>
      <c r="C6067">
        <v>0</v>
      </c>
      <c r="D6067">
        <v>0</v>
      </c>
      <c r="E6067">
        <v>0</v>
      </c>
      <c r="F6067">
        <v>0</v>
      </c>
      <c r="G6067">
        <v>55555555</v>
      </c>
      <c r="H6067">
        <v>0</v>
      </c>
      <c r="I6067">
        <v>0</v>
      </c>
      <c r="J6067">
        <v>0</v>
      </c>
      <c r="K6067">
        <v>0</v>
      </c>
      <c r="L6067">
        <v>0</v>
      </c>
      <c r="M6067">
        <v>0</v>
      </c>
    </row>
    <row r="6068" spans="2:13" x14ac:dyDescent="0.2">
      <c r="B6068">
        <v>0</v>
      </c>
      <c r="C6068">
        <v>0</v>
      </c>
      <c r="D6068">
        <v>0</v>
      </c>
      <c r="E6068">
        <v>0</v>
      </c>
      <c r="F6068">
        <v>0</v>
      </c>
      <c r="G6068">
        <v>55555555</v>
      </c>
      <c r="H6068">
        <v>0</v>
      </c>
      <c r="I6068">
        <v>0</v>
      </c>
      <c r="J6068">
        <v>0</v>
      </c>
      <c r="K6068">
        <v>0</v>
      </c>
      <c r="L6068">
        <v>0</v>
      </c>
      <c r="M6068">
        <v>0</v>
      </c>
    </row>
    <row r="6069" spans="2:13" x14ac:dyDescent="0.2">
      <c r="B6069">
        <v>0</v>
      </c>
      <c r="C6069">
        <v>0</v>
      </c>
      <c r="D6069">
        <v>0</v>
      </c>
      <c r="E6069">
        <v>0</v>
      </c>
      <c r="F6069">
        <v>0</v>
      </c>
      <c r="G6069">
        <v>55555555</v>
      </c>
      <c r="H6069">
        <v>0</v>
      </c>
      <c r="I6069">
        <v>0</v>
      </c>
      <c r="J6069">
        <v>0</v>
      </c>
      <c r="K6069">
        <v>0</v>
      </c>
      <c r="L6069">
        <v>0</v>
      </c>
      <c r="M6069">
        <v>0</v>
      </c>
    </row>
    <row r="6070" spans="2:13" x14ac:dyDescent="0.2">
      <c r="B6070">
        <v>0</v>
      </c>
      <c r="C6070">
        <v>0</v>
      </c>
      <c r="D6070">
        <v>0</v>
      </c>
      <c r="E6070">
        <v>0</v>
      </c>
      <c r="F6070">
        <v>0</v>
      </c>
      <c r="G6070">
        <v>55555555</v>
      </c>
      <c r="H6070">
        <v>0</v>
      </c>
      <c r="I6070">
        <v>0</v>
      </c>
      <c r="J6070">
        <v>0</v>
      </c>
      <c r="K6070">
        <v>0</v>
      </c>
      <c r="L6070">
        <v>0</v>
      </c>
      <c r="M6070">
        <v>0</v>
      </c>
    </row>
    <row r="6071" spans="2:13" x14ac:dyDescent="0.2">
      <c r="B6071">
        <v>0</v>
      </c>
      <c r="C6071">
        <v>0</v>
      </c>
      <c r="D6071">
        <v>0</v>
      </c>
      <c r="E6071">
        <v>0</v>
      </c>
      <c r="F6071">
        <v>0</v>
      </c>
      <c r="G6071">
        <v>55555555</v>
      </c>
      <c r="H6071">
        <v>0</v>
      </c>
      <c r="I6071">
        <v>0</v>
      </c>
      <c r="J6071">
        <v>0</v>
      </c>
      <c r="K6071">
        <v>0</v>
      </c>
      <c r="L6071">
        <v>0</v>
      </c>
      <c r="M6071">
        <v>0</v>
      </c>
    </row>
    <row r="6072" spans="2:13" x14ac:dyDescent="0.2">
      <c r="B6072">
        <v>0</v>
      </c>
      <c r="C6072">
        <v>0</v>
      </c>
      <c r="D6072">
        <v>0</v>
      </c>
      <c r="E6072">
        <v>0</v>
      </c>
      <c r="F6072">
        <v>0</v>
      </c>
      <c r="G6072">
        <v>55555555</v>
      </c>
      <c r="H6072">
        <v>0</v>
      </c>
      <c r="I6072">
        <v>0</v>
      </c>
      <c r="J6072">
        <v>0</v>
      </c>
      <c r="K6072">
        <v>0</v>
      </c>
      <c r="L6072">
        <v>0</v>
      </c>
      <c r="M6072">
        <v>0</v>
      </c>
    </row>
    <row r="6073" spans="2:13" x14ac:dyDescent="0.2">
      <c r="B6073">
        <v>0</v>
      </c>
      <c r="C6073">
        <v>0</v>
      </c>
      <c r="D6073">
        <v>0</v>
      </c>
      <c r="E6073">
        <v>0</v>
      </c>
      <c r="F6073">
        <v>0</v>
      </c>
      <c r="G6073">
        <v>55555555</v>
      </c>
      <c r="H6073">
        <v>0</v>
      </c>
      <c r="I6073">
        <v>0</v>
      </c>
      <c r="J6073">
        <v>0</v>
      </c>
      <c r="K6073">
        <v>0</v>
      </c>
      <c r="L6073">
        <v>0</v>
      </c>
      <c r="M6073">
        <v>0</v>
      </c>
    </row>
    <row r="6074" spans="2:13" x14ac:dyDescent="0.2">
      <c r="B6074">
        <v>0</v>
      </c>
      <c r="C6074">
        <v>0</v>
      </c>
      <c r="D6074">
        <v>0</v>
      </c>
      <c r="E6074">
        <v>0</v>
      </c>
      <c r="F6074">
        <v>0</v>
      </c>
      <c r="G6074">
        <v>55555555</v>
      </c>
      <c r="H6074">
        <v>0</v>
      </c>
      <c r="I6074">
        <v>0</v>
      </c>
      <c r="J6074">
        <v>0</v>
      </c>
      <c r="K6074">
        <v>0</v>
      </c>
      <c r="L6074">
        <v>0</v>
      </c>
      <c r="M6074">
        <v>0</v>
      </c>
    </row>
    <row r="6075" spans="2:13" x14ac:dyDescent="0.2">
      <c r="B6075">
        <v>0</v>
      </c>
      <c r="C6075">
        <v>0</v>
      </c>
      <c r="D6075">
        <v>0</v>
      </c>
      <c r="E6075">
        <v>0</v>
      </c>
      <c r="F6075">
        <v>0</v>
      </c>
      <c r="G6075">
        <v>55555555</v>
      </c>
      <c r="H6075">
        <v>0</v>
      </c>
      <c r="I6075">
        <v>0</v>
      </c>
      <c r="J6075">
        <v>0</v>
      </c>
      <c r="K6075">
        <v>0</v>
      </c>
      <c r="L6075">
        <v>0</v>
      </c>
      <c r="M6075">
        <v>0</v>
      </c>
    </row>
    <row r="6076" spans="2:13" x14ac:dyDescent="0.2">
      <c r="B6076">
        <v>0</v>
      </c>
      <c r="C6076">
        <v>0</v>
      </c>
      <c r="D6076">
        <v>0</v>
      </c>
      <c r="E6076">
        <v>0</v>
      </c>
      <c r="F6076">
        <v>0</v>
      </c>
      <c r="G6076">
        <v>55555555</v>
      </c>
      <c r="H6076">
        <v>0</v>
      </c>
      <c r="I6076">
        <v>0</v>
      </c>
      <c r="J6076">
        <v>0</v>
      </c>
      <c r="K6076">
        <v>0</v>
      </c>
      <c r="L6076">
        <v>0</v>
      </c>
      <c r="M6076">
        <v>0</v>
      </c>
    </row>
    <row r="6077" spans="2:13" x14ac:dyDescent="0.2">
      <c r="B6077">
        <v>0</v>
      </c>
      <c r="C6077">
        <v>0</v>
      </c>
      <c r="D6077">
        <v>0</v>
      </c>
      <c r="E6077">
        <v>0</v>
      </c>
      <c r="F6077">
        <v>0</v>
      </c>
      <c r="G6077">
        <v>55555555</v>
      </c>
      <c r="H6077">
        <v>0</v>
      </c>
      <c r="I6077">
        <v>0</v>
      </c>
      <c r="J6077">
        <v>0</v>
      </c>
      <c r="K6077">
        <v>0</v>
      </c>
      <c r="L6077">
        <v>0</v>
      </c>
      <c r="M6077">
        <v>0</v>
      </c>
    </row>
    <row r="6078" spans="2:13" x14ac:dyDescent="0.2">
      <c r="B6078">
        <v>0</v>
      </c>
      <c r="C6078">
        <v>0</v>
      </c>
      <c r="D6078">
        <v>0</v>
      </c>
      <c r="E6078">
        <v>0</v>
      </c>
      <c r="F6078">
        <v>0</v>
      </c>
      <c r="G6078">
        <v>55555555</v>
      </c>
      <c r="H6078">
        <v>0</v>
      </c>
      <c r="I6078">
        <v>0</v>
      </c>
      <c r="J6078">
        <v>0</v>
      </c>
      <c r="K6078">
        <v>0</v>
      </c>
      <c r="L6078">
        <v>0</v>
      </c>
      <c r="M6078">
        <v>0</v>
      </c>
    </row>
    <row r="6079" spans="2:13" x14ac:dyDescent="0.2">
      <c r="B6079">
        <v>0</v>
      </c>
      <c r="C6079">
        <v>0</v>
      </c>
      <c r="D6079">
        <v>0</v>
      </c>
      <c r="E6079">
        <v>0</v>
      </c>
      <c r="F6079">
        <v>0</v>
      </c>
      <c r="G6079">
        <v>55555555</v>
      </c>
      <c r="H6079">
        <v>0</v>
      </c>
      <c r="I6079">
        <v>0</v>
      </c>
      <c r="J6079">
        <v>0</v>
      </c>
      <c r="K6079">
        <v>0</v>
      </c>
      <c r="L6079">
        <v>0</v>
      </c>
      <c r="M6079">
        <v>0</v>
      </c>
    </row>
    <row r="6080" spans="2:13" x14ac:dyDescent="0.2">
      <c r="B6080">
        <v>0</v>
      </c>
      <c r="C6080">
        <v>0</v>
      </c>
      <c r="D6080">
        <v>0</v>
      </c>
      <c r="E6080">
        <v>0</v>
      </c>
      <c r="F6080">
        <v>0</v>
      </c>
      <c r="G6080">
        <v>55555555</v>
      </c>
      <c r="H6080">
        <v>0</v>
      </c>
      <c r="I6080">
        <v>0</v>
      </c>
      <c r="J6080">
        <v>0</v>
      </c>
      <c r="K6080">
        <v>0</v>
      </c>
      <c r="L6080">
        <v>0</v>
      </c>
      <c r="M6080">
        <v>0</v>
      </c>
    </row>
    <row r="6081" spans="2:13" x14ac:dyDescent="0.2">
      <c r="B6081">
        <v>0</v>
      </c>
      <c r="C6081">
        <v>0</v>
      </c>
      <c r="D6081">
        <v>0</v>
      </c>
      <c r="E6081">
        <v>0</v>
      </c>
      <c r="F6081">
        <v>0</v>
      </c>
      <c r="G6081">
        <v>55555555</v>
      </c>
      <c r="H6081">
        <v>0</v>
      </c>
      <c r="I6081">
        <v>0</v>
      </c>
      <c r="J6081">
        <v>0</v>
      </c>
      <c r="K6081">
        <v>0</v>
      </c>
      <c r="L6081">
        <v>0</v>
      </c>
      <c r="M6081">
        <v>0</v>
      </c>
    </row>
    <row r="6082" spans="2:13" x14ac:dyDescent="0.2">
      <c r="B6082">
        <v>0</v>
      </c>
      <c r="C6082">
        <v>0</v>
      </c>
      <c r="D6082">
        <v>0</v>
      </c>
      <c r="E6082">
        <v>0</v>
      </c>
      <c r="F6082">
        <v>0</v>
      </c>
      <c r="G6082">
        <v>55555555</v>
      </c>
      <c r="H6082">
        <v>0</v>
      </c>
      <c r="I6082">
        <v>0</v>
      </c>
      <c r="J6082">
        <v>0</v>
      </c>
      <c r="K6082">
        <v>0</v>
      </c>
      <c r="L6082">
        <v>0</v>
      </c>
      <c r="M6082">
        <v>0</v>
      </c>
    </row>
    <row r="6083" spans="2:13" x14ac:dyDescent="0.2">
      <c r="B6083">
        <v>0</v>
      </c>
      <c r="C6083">
        <v>0</v>
      </c>
      <c r="D6083">
        <v>0</v>
      </c>
      <c r="E6083">
        <v>0</v>
      </c>
      <c r="F6083">
        <v>0</v>
      </c>
      <c r="G6083">
        <v>55555555</v>
      </c>
      <c r="H6083">
        <v>0</v>
      </c>
      <c r="I6083">
        <v>0</v>
      </c>
      <c r="J6083">
        <v>0</v>
      </c>
      <c r="K6083">
        <v>0</v>
      </c>
      <c r="L6083">
        <v>0</v>
      </c>
      <c r="M6083">
        <v>0</v>
      </c>
    </row>
    <row r="6084" spans="2:13" x14ac:dyDescent="0.2">
      <c r="B6084">
        <v>0</v>
      </c>
      <c r="C6084">
        <v>0</v>
      </c>
      <c r="D6084">
        <v>0</v>
      </c>
      <c r="E6084">
        <v>0</v>
      </c>
      <c r="F6084">
        <v>0</v>
      </c>
      <c r="G6084">
        <v>55555555</v>
      </c>
      <c r="H6084">
        <v>0</v>
      </c>
      <c r="I6084">
        <v>0</v>
      </c>
      <c r="J6084">
        <v>0</v>
      </c>
      <c r="K6084">
        <v>0</v>
      </c>
      <c r="L6084">
        <v>0</v>
      </c>
      <c r="M6084">
        <v>0</v>
      </c>
    </row>
    <row r="6085" spans="2:13" x14ac:dyDescent="0.2">
      <c r="B6085">
        <v>0</v>
      </c>
      <c r="C6085">
        <v>0</v>
      </c>
      <c r="D6085">
        <v>0</v>
      </c>
      <c r="E6085">
        <v>0</v>
      </c>
      <c r="F6085">
        <v>0</v>
      </c>
      <c r="G6085">
        <v>55555555</v>
      </c>
      <c r="H6085">
        <v>0</v>
      </c>
      <c r="I6085">
        <v>0</v>
      </c>
      <c r="J6085">
        <v>0</v>
      </c>
      <c r="K6085">
        <v>0</v>
      </c>
      <c r="L6085">
        <v>0</v>
      </c>
      <c r="M6085">
        <v>0</v>
      </c>
    </row>
    <row r="6086" spans="2:13" x14ac:dyDescent="0.2">
      <c r="B6086">
        <v>0</v>
      </c>
      <c r="C6086">
        <v>0</v>
      </c>
      <c r="D6086">
        <v>0</v>
      </c>
      <c r="E6086">
        <v>0</v>
      </c>
      <c r="F6086">
        <v>0</v>
      </c>
      <c r="G6086">
        <v>55555555</v>
      </c>
      <c r="H6086">
        <v>0</v>
      </c>
      <c r="I6086">
        <v>0</v>
      </c>
      <c r="J6086">
        <v>0</v>
      </c>
      <c r="K6086">
        <v>0</v>
      </c>
      <c r="L6086">
        <v>0</v>
      </c>
      <c r="M6086">
        <v>0</v>
      </c>
    </row>
    <row r="6087" spans="2:13" x14ac:dyDescent="0.2">
      <c r="B6087">
        <v>0</v>
      </c>
      <c r="C6087">
        <v>0</v>
      </c>
      <c r="D6087">
        <v>0</v>
      </c>
      <c r="E6087">
        <v>0</v>
      </c>
      <c r="F6087">
        <v>0</v>
      </c>
      <c r="G6087">
        <v>55555555</v>
      </c>
      <c r="H6087">
        <v>0</v>
      </c>
      <c r="I6087">
        <v>0</v>
      </c>
      <c r="J6087">
        <v>0</v>
      </c>
      <c r="K6087">
        <v>0</v>
      </c>
      <c r="L6087">
        <v>0</v>
      </c>
      <c r="M6087">
        <v>0</v>
      </c>
    </row>
    <row r="6088" spans="2:13" x14ac:dyDescent="0.2">
      <c r="B6088">
        <v>0</v>
      </c>
      <c r="C6088">
        <v>0</v>
      </c>
      <c r="D6088">
        <v>0</v>
      </c>
      <c r="E6088">
        <v>0</v>
      </c>
      <c r="F6088">
        <v>0</v>
      </c>
      <c r="G6088">
        <v>55555555</v>
      </c>
      <c r="H6088">
        <v>0</v>
      </c>
      <c r="I6088">
        <v>0</v>
      </c>
      <c r="J6088">
        <v>0</v>
      </c>
      <c r="K6088">
        <v>0</v>
      </c>
      <c r="L6088">
        <v>0</v>
      </c>
      <c r="M6088">
        <v>0</v>
      </c>
    </row>
    <row r="6089" spans="2:13" x14ac:dyDescent="0.2">
      <c r="B6089">
        <v>0</v>
      </c>
      <c r="C6089">
        <v>0</v>
      </c>
      <c r="D6089">
        <v>0</v>
      </c>
      <c r="E6089">
        <v>0</v>
      </c>
      <c r="F6089">
        <v>0</v>
      </c>
      <c r="G6089">
        <v>55555555</v>
      </c>
      <c r="H6089">
        <v>0</v>
      </c>
      <c r="I6089">
        <v>0</v>
      </c>
      <c r="J6089">
        <v>0</v>
      </c>
      <c r="K6089">
        <v>0</v>
      </c>
      <c r="L6089">
        <v>0</v>
      </c>
      <c r="M6089">
        <v>0</v>
      </c>
    </row>
    <row r="6090" spans="2:13" x14ac:dyDescent="0.2">
      <c r="B6090">
        <v>0</v>
      </c>
      <c r="C6090">
        <v>0</v>
      </c>
      <c r="D6090">
        <v>0</v>
      </c>
      <c r="E6090">
        <v>0</v>
      </c>
      <c r="F6090">
        <v>0</v>
      </c>
      <c r="G6090">
        <v>55555555</v>
      </c>
      <c r="H6090">
        <v>0</v>
      </c>
      <c r="I6090">
        <v>0</v>
      </c>
      <c r="J6090">
        <v>0</v>
      </c>
      <c r="K6090">
        <v>0</v>
      </c>
      <c r="L6090">
        <v>0</v>
      </c>
      <c r="M6090">
        <v>0</v>
      </c>
    </row>
    <row r="6091" spans="2:13" x14ac:dyDescent="0.2">
      <c r="B6091">
        <v>0</v>
      </c>
      <c r="C6091">
        <v>0</v>
      </c>
      <c r="D6091">
        <v>0</v>
      </c>
      <c r="E6091">
        <v>0</v>
      </c>
      <c r="F6091">
        <v>0</v>
      </c>
      <c r="G6091">
        <v>55555555</v>
      </c>
      <c r="H6091">
        <v>0</v>
      </c>
      <c r="I6091">
        <v>0</v>
      </c>
      <c r="J6091">
        <v>0</v>
      </c>
      <c r="K6091">
        <v>0</v>
      </c>
      <c r="L6091">
        <v>0</v>
      </c>
      <c r="M6091">
        <v>0</v>
      </c>
    </row>
    <row r="6092" spans="2:13" x14ac:dyDescent="0.2">
      <c r="B6092">
        <v>0</v>
      </c>
      <c r="C6092">
        <v>0</v>
      </c>
      <c r="D6092">
        <v>0</v>
      </c>
      <c r="E6092">
        <v>0</v>
      </c>
      <c r="F6092">
        <v>0</v>
      </c>
      <c r="G6092">
        <v>55555555</v>
      </c>
      <c r="H6092">
        <v>0</v>
      </c>
      <c r="I6092">
        <v>0</v>
      </c>
      <c r="J6092">
        <v>0</v>
      </c>
      <c r="K6092">
        <v>0</v>
      </c>
      <c r="L6092">
        <v>0</v>
      </c>
      <c r="M6092">
        <v>0</v>
      </c>
    </row>
    <row r="6093" spans="2:13" x14ac:dyDescent="0.2">
      <c r="B6093">
        <v>0</v>
      </c>
      <c r="C6093">
        <v>0</v>
      </c>
      <c r="D6093">
        <v>0</v>
      </c>
      <c r="E6093">
        <v>0</v>
      </c>
      <c r="F6093">
        <v>0</v>
      </c>
      <c r="G6093">
        <v>55555555</v>
      </c>
      <c r="H6093">
        <v>0</v>
      </c>
      <c r="I6093">
        <v>0</v>
      </c>
      <c r="J6093">
        <v>0</v>
      </c>
      <c r="K6093">
        <v>0</v>
      </c>
      <c r="L6093">
        <v>0</v>
      </c>
      <c r="M6093">
        <v>0</v>
      </c>
    </row>
    <row r="6094" spans="2:13" x14ac:dyDescent="0.2">
      <c r="B6094">
        <v>0</v>
      </c>
      <c r="C6094">
        <v>0</v>
      </c>
      <c r="D6094">
        <v>0</v>
      </c>
      <c r="E6094">
        <v>0</v>
      </c>
      <c r="F6094">
        <v>0</v>
      </c>
      <c r="G6094">
        <v>55555555</v>
      </c>
      <c r="H6094">
        <v>0</v>
      </c>
      <c r="I6094">
        <v>0</v>
      </c>
      <c r="J6094">
        <v>0</v>
      </c>
      <c r="K6094">
        <v>0</v>
      </c>
      <c r="L6094">
        <v>0</v>
      </c>
      <c r="M6094">
        <v>0</v>
      </c>
    </row>
    <row r="6095" spans="2:13" x14ac:dyDescent="0.2">
      <c r="B6095">
        <v>0</v>
      </c>
      <c r="C6095">
        <v>0</v>
      </c>
      <c r="D6095">
        <v>0</v>
      </c>
      <c r="E6095">
        <v>0</v>
      </c>
      <c r="F6095">
        <v>0</v>
      </c>
      <c r="G6095">
        <v>55555555</v>
      </c>
      <c r="H6095">
        <v>0</v>
      </c>
      <c r="I6095">
        <v>0</v>
      </c>
      <c r="J6095">
        <v>0</v>
      </c>
      <c r="K6095">
        <v>0</v>
      </c>
      <c r="L6095">
        <v>0</v>
      </c>
      <c r="M6095">
        <v>0</v>
      </c>
    </row>
    <row r="6096" spans="2:13" x14ac:dyDescent="0.2">
      <c r="B6096">
        <v>0</v>
      </c>
      <c r="C6096">
        <v>0</v>
      </c>
      <c r="D6096">
        <v>0</v>
      </c>
      <c r="E6096">
        <v>0</v>
      </c>
      <c r="F6096">
        <v>0</v>
      </c>
      <c r="G6096">
        <v>55555555</v>
      </c>
      <c r="H6096">
        <v>0</v>
      </c>
      <c r="I6096">
        <v>0</v>
      </c>
      <c r="J6096">
        <v>0</v>
      </c>
      <c r="K6096">
        <v>0</v>
      </c>
      <c r="L6096">
        <v>0</v>
      </c>
      <c r="M6096">
        <v>0</v>
      </c>
    </row>
    <row r="6097" spans="2:13" x14ac:dyDescent="0.2">
      <c r="B6097">
        <v>0</v>
      </c>
      <c r="C6097">
        <v>0</v>
      </c>
      <c r="D6097">
        <v>0</v>
      </c>
      <c r="E6097">
        <v>0</v>
      </c>
      <c r="F6097">
        <v>0</v>
      </c>
      <c r="G6097">
        <v>55555555</v>
      </c>
      <c r="H6097">
        <v>0</v>
      </c>
      <c r="I6097">
        <v>0</v>
      </c>
      <c r="J6097">
        <v>0</v>
      </c>
      <c r="K6097">
        <v>0</v>
      </c>
      <c r="L6097">
        <v>0</v>
      </c>
      <c r="M6097">
        <v>0</v>
      </c>
    </row>
    <row r="6098" spans="2:13" x14ac:dyDescent="0.2">
      <c r="B6098">
        <v>0</v>
      </c>
      <c r="C6098">
        <v>0</v>
      </c>
      <c r="D6098">
        <v>0</v>
      </c>
      <c r="E6098">
        <v>0</v>
      </c>
      <c r="F6098">
        <v>0</v>
      </c>
      <c r="G6098">
        <v>55555555</v>
      </c>
      <c r="H6098">
        <v>0</v>
      </c>
      <c r="I6098">
        <v>0</v>
      </c>
      <c r="J6098">
        <v>0</v>
      </c>
      <c r="K6098">
        <v>0</v>
      </c>
      <c r="L6098">
        <v>0</v>
      </c>
      <c r="M6098">
        <v>0</v>
      </c>
    </row>
    <row r="6099" spans="2:13" x14ac:dyDescent="0.2">
      <c r="B6099">
        <v>0</v>
      </c>
      <c r="C6099">
        <v>0</v>
      </c>
      <c r="D6099">
        <v>0</v>
      </c>
      <c r="E6099">
        <v>0</v>
      </c>
      <c r="F6099">
        <v>0</v>
      </c>
      <c r="G6099">
        <v>55555555</v>
      </c>
      <c r="H6099">
        <v>0</v>
      </c>
      <c r="I6099">
        <v>0</v>
      </c>
      <c r="J6099">
        <v>0</v>
      </c>
      <c r="K6099">
        <v>0</v>
      </c>
      <c r="L6099">
        <v>0</v>
      </c>
      <c r="M6099">
        <v>0</v>
      </c>
    </row>
    <row r="6100" spans="2:13" x14ac:dyDescent="0.2">
      <c r="B6100">
        <v>0</v>
      </c>
      <c r="C6100">
        <v>0</v>
      </c>
      <c r="D6100">
        <v>0</v>
      </c>
      <c r="E6100">
        <v>0</v>
      </c>
      <c r="F6100">
        <v>0</v>
      </c>
      <c r="G6100">
        <v>55555555</v>
      </c>
      <c r="H6100">
        <v>0</v>
      </c>
      <c r="I6100">
        <v>0</v>
      </c>
      <c r="J6100">
        <v>0</v>
      </c>
      <c r="K6100">
        <v>0</v>
      </c>
      <c r="L6100">
        <v>0</v>
      </c>
      <c r="M6100">
        <v>0</v>
      </c>
    </row>
    <row r="6101" spans="2:13" x14ac:dyDescent="0.2">
      <c r="B6101">
        <v>0</v>
      </c>
      <c r="C6101">
        <v>0</v>
      </c>
      <c r="D6101">
        <v>0</v>
      </c>
      <c r="E6101">
        <v>0</v>
      </c>
      <c r="F6101">
        <v>0</v>
      </c>
      <c r="G6101">
        <v>55555555</v>
      </c>
      <c r="H6101">
        <v>0</v>
      </c>
      <c r="I6101">
        <v>0</v>
      </c>
      <c r="J6101">
        <v>0</v>
      </c>
      <c r="K6101">
        <v>0</v>
      </c>
      <c r="L6101">
        <v>0</v>
      </c>
      <c r="M6101">
        <v>0</v>
      </c>
    </row>
    <row r="6102" spans="2:13" x14ac:dyDescent="0.2">
      <c r="B6102">
        <v>0</v>
      </c>
      <c r="C6102">
        <v>0</v>
      </c>
      <c r="D6102">
        <v>0</v>
      </c>
      <c r="E6102">
        <v>0</v>
      </c>
      <c r="F6102">
        <v>0</v>
      </c>
      <c r="G6102">
        <v>55555555</v>
      </c>
      <c r="H6102">
        <v>0</v>
      </c>
      <c r="I6102">
        <v>0</v>
      </c>
      <c r="J6102">
        <v>0</v>
      </c>
      <c r="K6102">
        <v>0</v>
      </c>
      <c r="L6102">
        <v>0</v>
      </c>
      <c r="M6102">
        <v>0</v>
      </c>
    </row>
    <row r="6103" spans="2:13" x14ac:dyDescent="0.2">
      <c r="B6103">
        <v>0</v>
      </c>
      <c r="C6103">
        <v>0</v>
      </c>
      <c r="D6103">
        <v>0</v>
      </c>
      <c r="E6103">
        <v>0</v>
      </c>
      <c r="F6103">
        <v>0</v>
      </c>
      <c r="G6103">
        <v>55555555</v>
      </c>
      <c r="H6103">
        <v>0</v>
      </c>
      <c r="I6103">
        <v>0</v>
      </c>
      <c r="J6103">
        <v>0</v>
      </c>
      <c r="K6103">
        <v>0</v>
      </c>
      <c r="L6103">
        <v>0</v>
      </c>
      <c r="M6103">
        <v>0</v>
      </c>
    </row>
    <row r="6104" spans="2:13" x14ac:dyDescent="0.2">
      <c r="B6104">
        <v>0</v>
      </c>
      <c r="C6104">
        <v>0</v>
      </c>
      <c r="D6104">
        <v>0</v>
      </c>
      <c r="E6104">
        <v>0</v>
      </c>
      <c r="F6104">
        <v>0</v>
      </c>
      <c r="G6104">
        <v>55555555</v>
      </c>
      <c r="H6104">
        <v>0</v>
      </c>
      <c r="I6104">
        <v>0</v>
      </c>
      <c r="J6104">
        <v>0</v>
      </c>
      <c r="K6104">
        <v>0</v>
      </c>
      <c r="L6104">
        <v>0</v>
      </c>
      <c r="M6104">
        <v>0</v>
      </c>
    </row>
    <row r="6105" spans="2:13" x14ac:dyDescent="0.2">
      <c r="B6105">
        <v>0</v>
      </c>
      <c r="C6105">
        <v>0</v>
      </c>
      <c r="D6105">
        <v>0</v>
      </c>
      <c r="E6105">
        <v>0</v>
      </c>
      <c r="F6105">
        <v>0</v>
      </c>
      <c r="G6105">
        <v>55555555</v>
      </c>
      <c r="H6105">
        <v>0</v>
      </c>
      <c r="I6105">
        <v>0</v>
      </c>
      <c r="J6105">
        <v>0</v>
      </c>
      <c r="K6105">
        <v>0</v>
      </c>
      <c r="L6105">
        <v>0</v>
      </c>
      <c r="M6105">
        <v>0</v>
      </c>
    </row>
    <row r="6106" spans="2:13" x14ac:dyDescent="0.2">
      <c r="B6106">
        <v>0</v>
      </c>
      <c r="C6106">
        <v>0</v>
      </c>
      <c r="D6106">
        <v>0</v>
      </c>
      <c r="E6106">
        <v>0</v>
      </c>
      <c r="F6106">
        <v>0</v>
      </c>
      <c r="G6106">
        <v>55555555</v>
      </c>
      <c r="H6106">
        <v>0</v>
      </c>
      <c r="I6106">
        <v>0</v>
      </c>
      <c r="J6106">
        <v>0</v>
      </c>
      <c r="K6106">
        <v>0</v>
      </c>
      <c r="L6106">
        <v>0</v>
      </c>
      <c r="M6106">
        <v>0</v>
      </c>
    </row>
    <row r="6107" spans="2:13" x14ac:dyDescent="0.2">
      <c r="B6107">
        <v>0</v>
      </c>
      <c r="C6107">
        <v>0</v>
      </c>
      <c r="D6107">
        <v>0</v>
      </c>
      <c r="E6107">
        <v>0</v>
      </c>
      <c r="F6107">
        <v>0</v>
      </c>
      <c r="G6107">
        <v>55555555</v>
      </c>
      <c r="H6107">
        <v>0</v>
      </c>
      <c r="I6107">
        <v>0</v>
      </c>
      <c r="J6107">
        <v>0</v>
      </c>
      <c r="K6107">
        <v>0</v>
      </c>
      <c r="L6107">
        <v>0</v>
      </c>
      <c r="M6107">
        <v>0</v>
      </c>
    </row>
    <row r="6108" spans="2:13" x14ac:dyDescent="0.2">
      <c r="B6108">
        <v>0</v>
      </c>
      <c r="C6108">
        <v>0</v>
      </c>
      <c r="D6108">
        <v>0</v>
      </c>
      <c r="E6108">
        <v>0</v>
      </c>
      <c r="F6108">
        <v>0</v>
      </c>
      <c r="G6108">
        <v>55555555</v>
      </c>
      <c r="H6108">
        <v>0</v>
      </c>
      <c r="I6108">
        <v>0</v>
      </c>
      <c r="J6108">
        <v>0</v>
      </c>
      <c r="K6108">
        <v>0</v>
      </c>
      <c r="L6108">
        <v>0</v>
      </c>
      <c r="M6108">
        <v>0</v>
      </c>
    </row>
    <row r="6109" spans="2:13" x14ac:dyDescent="0.2">
      <c r="B6109">
        <v>0</v>
      </c>
      <c r="C6109">
        <v>0</v>
      </c>
      <c r="D6109">
        <v>0</v>
      </c>
      <c r="E6109">
        <v>0</v>
      </c>
      <c r="F6109">
        <v>0</v>
      </c>
      <c r="G6109">
        <v>55555555</v>
      </c>
      <c r="H6109">
        <v>0</v>
      </c>
      <c r="I6109">
        <v>0</v>
      </c>
      <c r="J6109">
        <v>0</v>
      </c>
      <c r="K6109">
        <v>0</v>
      </c>
      <c r="L6109">
        <v>0</v>
      </c>
      <c r="M6109">
        <v>0</v>
      </c>
    </row>
    <row r="6110" spans="2:13" x14ac:dyDescent="0.2">
      <c r="B6110">
        <v>0</v>
      </c>
      <c r="C6110">
        <v>0</v>
      </c>
      <c r="D6110">
        <v>0</v>
      </c>
      <c r="E6110">
        <v>0</v>
      </c>
      <c r="F6110">
        <v>0</v>
      </c>
      <c r="G6110">
        <v>55555555</v>
      </c>
      <c r="H6110">
        <v>0</v>
      </c>
      <c r="I6110">
        <v>0</v>
      </c>
      <c r="J6110">
        <v>0</v>
      </c>
      <c r="K6110">
        <v>0</v>
      </c>
      <c r="L6110">
        <v>0</v>
      </c>
      <c r="M6110">
        <v>0</v>
      </c>
    </row>
    <row r="6111" spans="2:13" x14ac:dyDescent="0.2">
      <c r="B6111">
        <v>0</v>
      </c>
      <c r="C6111">
        <v>0</v>
      </c>
      <c r="D6111">
        <v>0</v>
      </c>
      <c r="E6111">
        <v>0</v>
      </c>
      <c r="F6111">
        <v>0</v>
      </c>
      <c r="G6111">
        <v>55555555</v>
      </c>
      <c r="H6111">
        <v>0</v>
      </c>
      <c r="I6111">
        <v>0</v>
      </c>
      <c r="J6111">
        <v>0</v>
      </c>
      <c r="K6111">
        <v>0</v>
      </c>
      <c r="L6111">
        <v>0</v>
      </c>
      <c r="M6111">
        <v>0</v>
      </c>
    </row>
    <row r="6112" spans="2:13" x14ac:dyDescent="0.2">
      <c r="B6112">
        <v>0</v>
      </c>
      <c r="C6112">
        <v>0</v>
      </c>
      <c r="D6112">
        <v>0</v>
      </c>
      <c r="E6112">
        <v>0</v>
      </c>
      <c r="F6112">
        <v>0</v>
      </c>
      <c r="G6112">
        <v>55555555</v>
      </c>
      <c r="H6112">
        <v>0</v>
      </c>
      <c r="I6112">
        <v>0</v>
      </c>
      <c r="J6112">
        <v>0</v>
      </c>
      <c r="K6112">
        <v>0</v>
      </c>
      <c r="L6112">
        <v>0</v>
      </c>
      <c r="M6112">
        <v>0</v>
      </c>
    </row>
    <row r="6113" spans="2:13" x14ac:dyDescent="0.2">
      <c r="B6113">
        <v>0</v>
      </c>
      <c r="C6113">
        <v>0</v>
      </c>
      <c r="D6113">
        <v>0</v>
      </c>
      <c r="E6113">
        <v>0</v>
      </c>
      <c r="F6113">
        <v>0</v>
      </c>
      <c r="G6113">
        <v>55555555</v>
      </c>
      <c r="H6113">
        <v>0</v>
      </c>
      <c r="I6113">
        <v>0</v>
      </c>
      <c r="J6113">
        <v>0</v>
      </c>
      <c r="K6113">
        <v>0</v>
      </c>
      <c r="L6113">
        <v>0</v>
      </c>
      <c r="M6113">
        <v>0</v>
      </c>
    </row>
    <row r="6114" spans="2:13" x14ac:dyDescent="0.2">
      <c r="B6114">
        <v>0</v>
      </c>
      <c r="C6114">
        <v>0</v>
      </c>
      <c r="D6114">
        <v>0</v>
      </c>
      <c r="E6114">
        <v>0</v>
      </c>
      <c r="F6114">
        <v>0</v>
      </c>
      <c r="G6114">
        <v>55555555</v>
      </c>
      <c r="H6114">
        <v>0</v>
      </c>
      <c r="I6114">
        <v>0</v>
      </c>
      <c r="J6114">
        <v>0</v>
      </c>
      <c r="K6114">
        <v>0</v>
      </c>
      <c r="L6114">
        <v>0</v>
      </c>
      <c r="M6114">
        <v>0</v>
      </c>
    </row>
    <row r="6115" spans="2:13" x14ac:dyDescent="0.2">
      <c r="B6115">
        <v>0</v>
      </c>
      <c r="C6115">
        <v>0</v>
      </c>
      <c r="D6115">
        <v>0</v>
      </c>
      <c r="E6115">
        <v>0</v>
      </c>
      <c r="F6115">
        <v>0</v>
      </c>
      <c r="G6115">
        <v>55555555</v>
      </c>
      <c r="H6115">
        <v>0</v>
      </c>
      <c r="I6115">
        <v>0</v>
      </c>
      <c r="J6115">
        <v>0</v>
      </c>
      <c r="K6115">
        <v>0</v>
      </c>
      <c r="L6115">
        <v>0</v>
      </c>
      <c r="M6115">
        <v>0</v>
      </c>
    </row>
    <row r="6116" spans="2:13" x14ac:dyDescent="0.2">
      <c r="B6116">
        <v>0</v>
      </c>
      <c r="C6116">
        <v>0</v>
      </c>
      <c r="D6116">
        <v>0</v>
      </c>
      <c r="E6116">
        <v>0</v>
      </c>
      <c r="F6116">
        <v>0</v>
      </c>
      <c r="G6116">
        <v>55555555</v>
      </c>
      <c r="H6116">
        <v>0</v>
      </c>
      <c r="I6116">
        <v>0</v>
      </c>
      <c r="J6116">
        <v>0</v>
      </c>
      <c r="K6116">
        <v>0</v>
      </c>
      <c r="L6116">
        <v>0</v>
      </c>
      <c r="M6116">
        <v>0</v>
      </c>
    </row>
    <row r="6117" spans="2:13" x14ac:dyDescent="0.2">
      <c r="B6117">
        <v>0</v>
      </c>
      <c r="C6117">
        <v>0</v>
      </c>
      <c r="D6117">
        <v>0</v>
      </c>
      <c r="E6117">
        <v>0</v>
      </c>
      <c r="F6117">
        <v>0</v>
      </c>
      <c r="G6117">
        <v>55555555</v>
      </c>
      <c r="H6117">
        <v>0</v>
      </c>
      <c r="I6117">
        <v>0</v>
      </c>
      <c r="J6117">
        <v>0</v>
      </c>
      <c r="K6117">
        <v>0</v>
      </c>
      <c r="L6117">
        <v>0</v>
      </c>
      <c r="M6117">
        <v>0</v>
      </c>
    </row>
    <row r="6118" spans="2:13" x14ac:dyDescent="0.2">
      <c r="B6118">
        <v>0</v>
      </c>
      <c r="C6118">
        <v>0</v>
      </c>
      <c r="D6118">
        <v>0</v>
      </c>
      <c r="E6118">
        <v>0</v>
      </c>
      <c r="F6118">
        <v>0</v>
      </c>
      <c r="G6118">
        <v>55555555</v>
      </c>
      <c r="H6118">
        <v>0</v>
      </c>
      <c r="I6118">
        <v>0</v>
      </c>
      <c r="J6118">
        <v>0</v>
      </c>
      <c r="K6118">
        <v>0</v>
      </c>
      <c r="L6118">
        <v>0</v>
      </c>
      <c r="M6118">
        <v>0</v>
      </c>
    </row>
    <row r="6119" spans="2:13" x14ac:dyDescent="0.2">
      <c r="B6119">
        <v>0</v>
      </c>
      <c r="C6119">
        <v>0</v>
      </c>
      <c r="D6119">
        <v>0</v>
      </c>
      <c r="E6119">
        <v>0</v>
      </c>
      <c r="F6119">
        <v>0</v>
      </c>
      <c r="G6119">
        <v>55555555</v>
      </c>
      <c r="H6119">
        <v>0</v>
      </c>
      <c r="I6119">
        <v>0</v>
      </c>
      <c r="J6119">
        <v>0</v>
      </c>
      <c r="K6119">
        <v>0</v>
      </c>
      <c r="L6119">
        <v>0</v>
      </c>
      <c r="M6119">
        <v>0</v>
      </c>
    </row>
    <row r="6120" spans="2:13" x14ac:dyDescent="0.2">
      <c r="B6120">
        <v>0</v>
      </c>
      <c r="C6120">
        <v>0</v>
      </c>
      <c r="D6120">
        <v>0</v>
      </c>
      <c r="E6120">
        <v>0</v>
      </c>
      <c r="F6120">
        <v>0</v>
      </c>
      <c r="G6120">
        <v>55555555</v>
      </c>
      <c r="H6120">
        <v>0</v>
      </c>
      <c r="I6120">
        <v>0</v>
      </c>
      <c r="J6120">
        <v>0</v>
      </c>
      <c r="K6120">
        <v>0</v>
      </c>
      <c r="L6120">
        <v>0</v>
      </c>
      <c r="M6120">
        <v>0</v>
      </c>
    </row>
    <row r="6121" spans="2:13" x14ac:dyDescent="0.2">
      <c r="B6121">
        <v>0</v>
      </c>
      <c r="C6121">
        <v>0</v>
      </c>
      <c r="D6121">
        <v>0</v>
      </c>
      <c r="E6121">
        <v>0</v>
      </c>
      <c r="F6121">
        <v>0</v>
      </c>
      <c r="G6121">
        <v>55555555</v>
      </c>
      <c r="H6121">
        <v>0</v>
      </c>
      <c r="I6121">
        <v>0</v>
      </c>
      <c r="J6121">
        <v>0</v>
      </c>
      <c r="K6121">
        <v>0</v>
      </c>
      <c r="L6121">
        <v>0</v>
      </c>
      <c r="M6121">
        <v>0</v>
      </c>
    </row>
    <row r="6122" spans="2:13" x14ac:dyDescent="0.2">
      <c r="B6122">
        <v>0</v>
      </c>
      <c r="C6122">
        <v>0</v>
      </c>
      <c r="D6122">
        <v>0</v>
      </c>
      <c r="E6122">
        <v>0</v>
      </c>
      <c r="F6122">
        <v>0</v>
      </c>
      <c r="G6122">
        <v>55555555</v>
      </c>
      <c r="H6122">
        <v>0</v>
      </c>
      <c r="I6122">
        <v>0</v>
      </c>
      <c r="J6122">
        <v>0</v>
      </c>
      <c r="K6122">
        <v>0</v>
      </c>
      <c r="L6122">
        <v>0</v>
      </c>
      <c r="M6122">
        <v>0</v>
      </c>
    </row>
    <row r="6123" spans="2:13" x14ac:dyDescent="0.2">
      <c r="B6123">
        <v>0</v>
      </c>
      <c r="C6123">
        <v>0</v>
      </c>
      <c r="D6123">
        <v>0</v>
      </c>
      <c r="E6123">
        <v>0</v>
      </c>
      <c r="F6123">
        <v>0</v>
      </c>
      <c r="G6123">
        <v>55555555</v>
      </c>
      <c r="H6123">
        <v>0</v>
      </c>
      <c r="I6123">
        <v>0</v>
      </c>
      <c r="J6123">
        <v>0</v>
      </c>
      <c r="K6123">
        <v>0</v>
      </c>
      <c r="L6123">
        <v>0</v>
      </c>
      <c r="M6123">
        <v>0</v>
      </c>
    </row>
    <row r="6124" spans="2:13" x14ac:dyDescent="0.2">
      <c r="B6124">
        <v>0</v>
      </c>
      <c r="C6124">
        <v>0</v>
      </c>
      <c r="D6124">
        <v>0</v>
      </c>
      <c r="E6124">
        <v>0</v>
      </c>
      <c r="F6124">
        <v>0</v>
      </c>
      <c r="G6124">
        <v>55555555</v>
      </c>
      <c r="H6124">
        <v>0</v>
      </c>
      <c r="I6124">
        <v>0</v>
      </c>
      <c r="J6124">
        <v>0</v>
      </c>
      <c r="K6124">
        <v>0</v>
      </c>
      <c r="L6124">
        <v>0</v>
      </c>
      <c r="M6124">
        <v>0</v>
      </c>
    </row>
    <row r="6125" spans="2:13" x14ac:dyDescent="0.2">
      <c r="B6125">
        <v>0</v>
      </c>
      <c r="C6125">
        <v>0</v>
      </c>
      <c r="D6125">
        <v>0</v>
      </c>
      <c r="E6125">
        <v>0</v>
      </c>
      <c r="F6125">
        <v>0</v>
      </c>
      <c r="G6125">
        <v>55555555</v>
      </c>
      <c r="H6125">
        <v>0</v>
      </c>
      <c r="I6125">
        <v>0</v>
      </c>
      <c r="J6125">
        <v>0</v>
      </c>
      <c r="K6125">
        <v>0</v>
      </c>
      <c r="L6125">
        <v>0</v>
      </c>
      <c r="M6125">
        <v>0</v>
      </c>
    </row>
    <row r="6126" spans="2:13" x14ac:dyDescent="0.2">
      <c r="B6126">
        <v>0</v>
      </c>
      <c r="C6126">
        <v>0</v>
      </c>
      <c r="D6126">
        <v>0</v>
      </c>
      <c r="E6126">
        <v>0</v>
      </c>
      <c r="F6126">
        <v>0</v>
      </c>
      <c r="G6126">
        <v>55555555</v>
      </c>
      <c r="H6126">
        <v>0</v>
      </c>
      <c r="I6126">
        <v>0</v>
      </c>
      <c r="J6126">
        <v>0</v>
      </c>
      <c r="K6126">
        <v>0</v>
      </c>
      <c r="L6126">
        <v>0</v>
      </c>
      <c r="M6126">
        <v>0</v>
      </c>
    </row>
    <row r="6127" spans="2:13" x14ac:dyDescent="0.2">
      <c r="B6127">
        <v>0</v>
      </c>
      <c r="C6127">
        <v>0</v>
      </c>
      <c r="D6127">
        <v>0</v>
      </c>
      <c r="E6127">
        <v>0</v>
      </c>
      <c r="F6127">
        <v>0</v>
      </c>
      <c r="G6127">
        <v>55555555</v>
      </c>
      <c r="H6127">
        <v>0</v>
      </c>
      <c r="I6127">
        <v>0</v>
      </c>
      <c r="J6127">
        <v>0</v>
      </c>
      <c r="K6127">
        <v>0</v>
      </c>
      <c r="L6127">
        <v>0</v>
      </c>
      <c r="M6127">
        <v>0</v>
      </c>
    </row>
    <row r="6128" spans="2:13" x14ac:dyDescent="0.2">
      <c r="B6128">
        <v>0</v>
      </c>
      <c r="C6128">
        <v>0</v>
      </c>
      <c r="D6128">
        <v>0</v>
      </c>
      <c r="E6128">
        <v>0</v>
      </c>
      <c r="F6128">
        <v>0</v>
      </c>
      <c r="G6128">
        <v>55555555</v>
      </c>
      <c r="H6128">
        <v>0</v>
      </c>
      <c r="I6128">
        <v>0</v>
      </c>
      <c r="J6128">
        <v>0</v>
      </c>
      <c r="K6128">
        <v>0</v>
      </c>
      <c r="L6128">
        <v>0</v>
      </c>
      <c r="M6128">
        <v>0</v>
      </c>
    </row>
    <row r="6129" spans="2:13" x14ac:dyDescent="0.2">
      <c r="B6129">
        <v>0</v>
      </c>
      <c r="C6129">
        <v>0</v>
      </c>
      <c r="D6129">
        <v>0</v>
      </c>
      <c r="E6129">
        <v>0</v>
      </c>
      <c r="F6129">
        <v>0</v>
      </c>
      <c r="G6129">
        <v>55555555</v>
      </c>
      <c r="H6129">
        <v>0</v>
      </c>
      <c r="I6129">
        <v>0</v>
      </c>
      <c r="J6129">
        <v>0</v>
      </c>
      <c r="K6129">
        <v>0</v>
      </c>
      <c r="L6129">
        <v>0</v>
      </c>
      <c r="M6129">
        <v>0</v>
      </c>
    </row>
    <row r="6130" spans="2:13" x14ac:dyDescent="0.2">
      <c r="B6130">
        <v>0</v>
      </c>
      <c r="C6130">
        <v>0</v>
      </c>
      <c r="D6130">
        <v>0</v>
      </c>
      <c r="E6130">
        <v>0</v>
      </c>
      <c r="F6130">
        <v>0</v>
      </c>
      <c r="G6130">
        <v>55555555</v>
      </c>
      <c r="H6130">
        <v>0</v>
      </c>
      <c r="I6130">
        <v>0</v>
      </c>
      <c r="J6130">
        <v>0</v>
      </c>
      <c r="K6130">
        <v>0</v>
      </c>
      <c r="L6130">
        <v>0</v>
      </c>
      <c r="M6130">
        <v>0</v>
      </c>
    </row>
    <row r="6131" spans="2:13" x14ac:dyDescent="0.2">
      <c r="B6131">
        <v>0</v>
      </c>
      <c r="C6131">
        <v>0</v>
      </c>
      <c r="D6131">
        <v>0</v>
      </c>
      <c r="E6131">
        <v>0</v>
      </c>
      <c r="F6131">
        <v>0</v>
      </c>
      <c r="G6131">
        <v>55555555</v>
      </c>
      <c r="H6131">
        <v>0</v>
      </c>
      <c r="I6131">
        <v>0</v>
      </c>
      <c r="J6131">
        <v>0</v>
      </c>
      <c r="K6131">
        <v>0</v>
      </c>
      <c r="L6131">
        <v>0</v>
      </c>
      <c r="M6131">
        <v>0</v>
      </c>
    </row>
    <row r="6132" spans="2:13" x14ac:dyDescent="0.2">
      <c r="B6132">
        <v>0</v>
      </c>
      <c r="C6132">
        <v>0</v>
      </c>
      <c r="D6132">
        <v>0</v>
      </c>
      <c r="E6132">
        <v>0</v>
      </c>
      <c r="F6132">
        <v>0</v>
      </c>
      <c r="G6132">
        <v>55555555</v>
      </c>
      <c r="H6132">
        <v>0</v>
      </c>
      <c r="I6132">
        <v>0</v>
      </c>
      <c r="J6132">
        <v>0</v>
      </c>
      <c r="K6132">
        <v>0</v>
      </c>
      <c r="L6132">
        <v>0</v>
      </c>
      <c r="M6132">
        <v>0</v>
      </c>
    </row>
    <row r="6133" spans="2:13" x14ac:dyDescent="0.2">
      <c r="B6133">
        <v>0</v>
      </c>
      <c r="C6133">
        <v>0</v>
      </c>
      <c r="D6133">
        <v>0</v>
      </c>
      <c r="E6133">
        <v>0</v>
      </c>
      <c r="F6133">
        <v>0</v>
      </c>
      <c r="G6133">
        <v>55555555</v>
      </c>
      <c r="H6133">
        <v>0</v>
      </c>
      <c r="I6133">
        <v>0</v>
      </c>
      <c r="J6133">
        <v>0</v>
      </c>
      <c r="K6133">
        <v>0</v>
      </c>
      <c r="L6133">
        <v>0</v>
      </c>
      <c r="M6133">
        <v>0</v>
      </c>
    </row>
    <row r="6134" spans="2:13" x14ac:dyDescent="0.2">
      <c r="B6134">
        <v>0</v>
      </c>
      <c r="C6134">
        <v>0</v>
      </c>
      <c r="D6134">
        <v>0</v>
      </c>
      <c r="E6134">
        <v>0</v>
      </c>
      <c r="F6134">
        <v>0</v>
      </c>
      <c r="G6134">
        <v>55555555</v>
      </c>
      <c r="H6134">
        <v>0</v>
      </c>
      <c r="I6134">
        <v>0</v>
      </c>
      <c r="J6134">
        <v>0</v>
      </c>
      <c r="K6134">
        <v>0</v>
      </c>
      <c r="L6134">
        <v>0</v>
      </c>
      <c r="M6134">
        <v>0</v>
      </c>
    </row>
    <row r="6135" spans="2:13" x14ac:dyDescent="0.2">
      <c r="B6135">
        <v>0</v>
      </c>
      <c r="C6135">
        <v>0</v>
      </c>
      <c r="D6135">
        <v>0</v>
      </c>
      <c r="E6135">
        <v>0</v>
      </c>
      <c r="F6135">
        <v>0</v>
      </c>
      <c r="G6135">
        <v>55555555</v>
      </c>
      <c r="H6135">
        <v>0</v>
      </c>
      <c r="I6135">
        <v>0</v>
      </c>
      <c r="J6135">
        <v>0</v>
      </c>
      <c r="K6135">
        <v>0</v>
      </c>
      <c r="L6135">
        <v>0</v>
      </c>
      <c r="M6135">
        <v>0</v>
      </c>
    </row>
    <row r="6136" spans="2:13" x14ac:dyDescent="0.2">
      <c r="B6136">
        <v>0</v>
      </c>
      <c r="C6136">
        <v>0</v>
      </c>
      <c r="D6136">
        <v>0</v>
      </c>
      <c r="E6136">
        <v>0</v>
      </c>
      <c r="F6136">
        <v>0</v>
      </c>
      <c r="G6136">
        <v>55555555</v>
      </c>
      <c r="H6136">
        <v>0</v>
      </c>
      <c r="I6136">
        <v>0</v>
      </c>
      <c r="J6136">
        <v>0</v>
      </c>
      <c r="K6136">
        <v>0</v>
      </c>
      <c r="L6136">
        <v>0</v>
      </c>
      <c r="M6136">
        <v>0</v>
      </c>
    </row>
    <row r="6137" spans="2:13" x14ac:dyDescent="0.2">
      <c r="B6137">
        <v>0</v>
      </c>
      <c r="C6137">
        <v>0</v>
      </c>
      <c r="D6137">
        <v>0</v>
      </c>
      <c r="E6137">
        <v>0</v>
      </c>
      <c r="F6137">
        <v>0</v>
      </c>
      <c r="G6137">
        <v>55555555</v>
      </c>
      <c r="H6137">
        <v>0</v>
      </c>
      <c r="I6137">
        <v>0</v>
      </c>
      <c r="J6137">
        <v>0</v>
      </c>
      <c r="K6137">
        <v>0</v>
      </c>
      <c r="L6137">
        <v>0</v>
      </c>
      <c r="M6137">
        <v>0</v>
      </c>
    </row>
    <row r="6138" spans="2:13" x14ac:dyDescent="0.2">
      <c r="B6138">
        <v>0</v>
      </c>
      <c r="C6138">
        <v>0</v>
      </c>
      <c r="D6138">
        <v>0</v>
      </c>
      <c r="E6138">
        <v>0</v>
      </c>
      <c r="F6138">
        <v>0</v>
      </c>
      <c r="G6138">
        <v>55555555</v>
      </c>
      <c r="H6138">
        <v>0</v>
      </c>
      <c r="I6138">
        <v>0</v>
      </c>
      <c r="J6138">
        <v>0</v>
      </c>
      <c r="K6138">
        <v>0</v>
      </c>
      <c r="L6138">
        <v>0</v>
      </c>
      <c r="M6138">
        <v>0</v>
      </c>
    </row>
    <row r="6139" spans="2:13" x14ac:dyDescent="0.2">
      <c r="B6139">
        <v>0</v>
      </c>
      <c r="C6139">
        <v>0</v>
      </c>
      <c r="D6139">
        <v>0</v>
      </c>
      <c r="E6139">
        <v>0</v>
      </c>
      <c r="F6139">
        <v>0</v>
      </c>
      <c r="G6139">
        <v>55555555</v>
      </c>
      <c r="H6139">
        <v>0</v>
      </c>
      <c r="I6139">
        <v>0</v>
      </c>
      <c r="J6139">
        <v>0</v>
      </c>
      <c r="K6139">
        <v>0</v>
      </c>
      <c r="L6139">
        <v>0</v>
      </c>
      <c r="M6139">
        <v>0</v>
      </c>
    </row>
    <row r="6140" spans="2:13" x14ac:dyDescent="0.2">
      <c r="B6140">
        <v>0</v>
      </c>
      <c r="C6140">
        <v>0</v>
      </c>
      <c r="D6140">
        <v>0</v>
      </c>
      <c r="E6140">
        <v>0</v>
      </c>
      <c r="F6140">
        <v>0</v>
      </c>
      <c r="G6140">
        <v>55555555</v>
      </c>
      <c r="H6140">
        <v>0</v>
      </c>
      <c r="I6140">
        <v>0</v>
      </c>
      <c r="J6140">
        <v>0</v>
      </c>
      <c r="K6140">
        <v>0</v>
      </c>
      <c r="L6140">
        <v>0</v>
      </c>
      <c r="M6140">
        <v>0</v>
      </c>
    </row>
    <row r="6141" spans="2:13" x14ac:dyDescent="0.2">
      <c r="B6141">
        <v>0</v>
      </c>
      <c r="C6141">
        <v>0</v>
      </c>
      <c r="D6141">
        <v>0</v>
      </c>
      <c r="E6141">
        <v>0</v>
      </c>
      <c r="F6141">
        <v>0</v>
      </c>
      <c r="G6141">
        <v>55555555</v>
      </c>
      <c r="H6141">
        <v>0</v>
      </c>
      <c r="I6141">
        <v>0</v>
      </c>
      <c r="J6141">
        <v>0</v>
      </c>
      <c r="K6141">
        <v>0</v>
      </c>
      <c r="L6141">
        <v>0</v>
      </c>
      <c r="M6141">
        <v>0</v>
      </c>
    </row>
    <row r="6142" spans="2:13" x14ac:dyDescent="0.2">
      <c r="B6142">
        <v>0</v>
      </c>
      <c r="C6142">
        <v>0</v>
      </c>
      <c r="D6142">
        <v>0</v>
      </c>
      <c r="E6142">
        <v>0</v>
      </c>
      <c r="F6142">
        <v>0</v>
      </c>
      <c r="G6142">
        <v>55555555</v>
      </c>
      <c r="H6142">
        <v>0</v>
      </c>
      <c r="I6142">
        <v>0</v>
      </c>
      <c r="J6142">
        <v>0</v>
      </c>
      <c r="K6142">
        <v>0</v>
      </c>
      <c r="L6142">
        <v>0</v>
      </c>
      <c r="M6142">
        <v>0</v>
      </c>
    </row>
    <row r="6143" spans="2:13" x14ac:dyDescent="0.2">
      <c r="B6143">
        <v>0</v>
      </c>
      <c r="C6143">
        <v>0</v>
      </c>
      <c r="D6143">
        <v>0</v>
      </c>
      <c r="E6143">
        <v>0</v>
      </c>
      <c r="F6143">
        <v>0</v>
      </c>
      <c r="G6143">
        <v>55555555</v>
      </c>
      <c r="H6143">
        <v>0</v>
      </c>
      <c r="I6143">
        <v>0</v>
      </c>
      <c r="J6143">
        <v>0</v>
      </c>
      <c r="K6143">
        <v>0</v>
      </c>
      <c r="L6143">
        <v>0</v>
      </c>
      <c r="M6143">
        <v>0</v>
      </c>
    </row>
    <row r="6144" spans="2:13" x14ac:dyDescent="0.2">
      <c r="B6144">
        <v>0</v>
      </c>
      <c r="C6144">
        <v>0</v>
      </c>
      <c r="D6144">
        <v>0</v>
      </c>
      <c r="E6144">
        <v>0</v>
      </c>
      <c r="F6144">
        <v>0</v>
      </c>
      <c r="G6144">
        <v>55555555</v>
      </c>
      <c r="H6144">
        <v>0</v>
      </c>
      <c r="I6144">
        <v>0</v>
      </c>
      <c r="J6144">
        <v>0</v>
      </c>
      <c r="K6144">
        <v>0</v>
      </c>
      <c r="L6144">
        <v>0</v>
      </c>
      <c r="M6144">
        <v>0</v>
      </c>
    </row>
    <row r="6145" spans="2:13" x14ac:dyDescent="0.2">
      <c r="B6145">
        <v>0</v>
      </c>
      <c r="C6145">
        <v>0</v>
      </c>
      <c r="D6145">
        <v>0</v>
      </c>
      <c r="E6145">
        <v>0</v>
      </c>
      <c r="F6145">
        <v>0</v>
      </c>
      <c r="G6145">
        <v>55555555</v>
      </c>
      <c r="H6145">
        <v>0</v>
      </c>
      <c r="I6145">
        <v>0</v>
      </c>
      <c r="J6145">
        <v>0</v>
      </c>
      <c r="K6145">
        <v>0</v>
      </c>
      <c r="L6145">
        <v>0</v>
      </c>
      <c r="M6145">
        <v>0</v>
      </c>
    </row>
    <row r="6146" spans="2:13" x14ac:dyDescent="0.2">
      <c r="B6146">
        <v>0</v>
      </c>
      <c r="C6146">
        <v>0</v>
      </c>
      <c r="D6146">
        <v>0</v>
      </c>
      <c r="E6146">
        <v>0</v>
      </c>
      <c r="F6146">
        <v>0</v>
      </c>
      <c r="G6146">
        <v>55555555</v>
      </c>
      <c r="H6146">
        <v>0</v>
      </c>
      <c r="I6146">
        <v>0</v>
      </c>
      <c r="J6146">
        <v>0</v>
      </c>
      <c r="K6146">
        <v>0</v>
      </c>
      <c r="L6146">
        <v>0</v>
      </c>
      <c r="M6146">
        <v>0</v>
      </c>
    </row>
    <row r="6147" spans="2:13" x14ac:dyDescent="0.2">
      <c r="B6147">
        <v>0</v>
      </c>
      <c r="C6147">
        <v>0</v>
      </c>
      <c r="D6147">
        <v>0</v>
      </c>
      <c r="E6147">
        <v>0</v>
      </c>
      <c r="F6147">
        <v>0</v>
      </c>
      <c r="G6147">
        <v>55555555</v>
      </c>
      <c r="H6147">
        <v>0</v>
      </c>
      <c r="I6147">
        <v>0</v>
      </c>
      <c r="J6147">
        <v>0</v>
      </c>
      <c r="K6147">
        <v>0</v>
      </c>
      <c r="L6147">
        <v>0</v>
      </c>
      <c r="M6147">
        <v>0</v>
      </c>
    </row>
    <row r="6148" spans="2:13" x14ac:dyDescent="0.2">
      <c r="B6148">
        <v>0</v>
      </c>
      <c r="C6148">
        <v>0</v>
      </c>
      <c r="D6148">
        <v>0</v>
      </c>
      <c r="E6148">
        <v>0</v>
      </c>
      <c r="F6148">
        <v>0</v>
      </c>
      <c r="G6148">
        <v>55555555</v>
      </c>
      <c r="H6148">
        <v>0</v>
      </c>
      <c r="I6148">
        <v>0</v>
      </c>
      <c r="J6148">
        <v>0</v>
      </c>
      <c r="K6148">
        <v>0</v>
      </c>
      <c r="L6148">
        <v>0</v>
      </c>
      <c r="M6148">
        <v>0</v>
      </c>
    </row>
    <row r="6149" spans="2:13" x14ac:dyDescent="0.2">
      <c r="B6149">
        <v>0</v>
      </c>
      <c r="C6149">
        <v>0</v>
      </c>
      <c r="D6149">
        <v>0</v>
      </c>
      <c r="E6149">
        <v>0</v>
      </c>
      <c r="F6149">
        <v>0</v>
      </c>
      <c r="G6149">
        <v>55555555</v>
      </c>
      <c r="H6149">
        <v>0</v>
      </c>
      <c r="I6149">
        <v>0</v>
      </c>
      <c r="J6149">
        <v>0</v>
      </c>
      <c r="K6149">
        <v>0</v>
      </c>
      <c r="L6149">
        <v>0</v>
      </c>
      <c r="M6149">
        <v>0</v>
      </c>
    </row>
    <row r="6150" spans="2:13" x14ac:dyDescent="0.2">
      <c r="B6150">
        <v>0</v>
      </c>
      <c r="C6150">
        <v>0</v>
      </c>
      <c r="D6150">
        <v>0</v>
      </c>
      <c r="E6150">
        <v>0</v>
      </c>
      <c r="F6150">
        <v>0</v>
      </c>
      <c r="G6150">
        <v>55555555</v>
      </c>
      <c r="H6150">
        <v>0</v>
      </c>
      <c r="I6150">
        <v>0</v>
      </c>
      <c r="J6150">
        <v>0</v>
      </c>
      <c r="K6150">
        <v>0</v>
      </c>
      <c r="L6150">
        <v>0</v>
      </c>
      <c r="M6150">
        <v>0</v>
      </c>
    </row>
    <row r="6151" spans="2:13" x14ac:dyDescent="0.2">
      <c r="B6151">
        <v>0</v>
      </c>
      <c r="C6151">
        <v>0</v>
      </c>
      <c r="D6151">
        <v>0</v>
      </c>
      <c r="E6151">
        <v>0</v>
      </c>
      <c r="F6151">
        <v>0</v>
      </c>
      <c r="G6151">
        <v>55555555</v>
      </c>
      <c r="H6151">
        <v>0</v>
      </c>
      <c r="I6151">
        <v>0</v>
      </c>
      <c r="J6151">
        <v>0</v>
      </c>
      <c r="K6151">
        <v>0</v>
      </c>
      <c r="L6151">
        <v>0</v>
      </c>
      <c r="M6151">
        <v>0</v>
      </c>
    </row>
    <row r="6152" spans="2:13" x14ac:dyDescent="0.2">
      <c r="B6152">
        <v>0</v>
      </c>
      <c r="C6152">
        <v>0</v>
      </c>
      <c r="D6152">
        <v>0</v>
      </c>
      <c r="E6152">
        <v>0</v>
      </c>
      <c r="F6152">
        <v>0</v>
      </c>
      <c r="G6152">
        <v>55555555</v>
      </c>
      <c r="H6152">
        <v>0</v>
      </c>
      <c r="I6152">
        <v>0</v>
      </c>
      <c r="J6152">
        <v>0</v>
      </c>
      <c r="K6152">
        <v>0</v>
      </c>
      <c r="L6152">
        <v>0</v>
      </c>
      <c r="M6152">
        <v>0</v>
      </c>
    </row>
    <row r="6153" spans="2:13" x14ac:dyDescent="0.2">
      <c r="B6153">
        <v>0</v>
      </c>
      <c r="C6153">
        <v>0</v>
      </c>
      <c r="D6153">
        <v>0</v>
      </c>
      <c r="E6153">
        <v>0</v>
      </c>
      <c r="F6153">
        <v>0</v>
      </c>
      <c r="G6153">
        <v>55555555</v>
      </c>
      <c r="H6153">
        <v>0</v>
      </c>
      <c r="I6153">
        <v>0</v>
      </c>
      <c r="J6153">
        <v>0</v>
      </c>
      <c r="K6153">
        <v>0</v>
      </c>
      <c r="L6153">
        <v>0</v>
      </c>
      <c r="M6153">
        <v>0</v>
      </c>
    </row>
    <row r="6154" spans="2:13" x14ac:dyDescent="0.2">
      <c r="B6154">
        <v>0</v>
      </c>
      <c r="C6154">
        <v>0</v>
      </c>
      <c r="D6154">
        <v>0</v>
      </c>
      <c r="E6154">
        <v>0</v>
      </c>
      <c r="F6154">
        <v>0</v>
      </c>
      <c r="G6154">
        <v>55555555</v>
      </c>
      <c r="H6154">
        <v>0</v>
      </c>
      <c r="I6154">
        <v>0</v>
      </c>
      <c r="J6154">
        <v>0</v>
      </c>
      <c r="K6154">
        <v>0</v>
      </c>
      <c r="L6154">
        <v>0</v>
      </c>
      <c r="M6154">
        <v>0</v>
      </c>
    </row>
    <row r="6155" spans="2:13" x14ac:dyDescent="0.2">
      <c r="B6155">
        <v>0</v>
      </c>
      <c r="C6155">
        <v>0</v>
      </c>
      <c r="D6155">
        <v>0</v>
      </c>
      <c r="E6155">
        <v>0</v>
      </c>
      <c r="F6155">
        <v>0</v>
      </c>
      <c r="G6155">
        <v>55555555</v>
      </c>
      <c r="H6155">
        <v>0</v>
      </c>
      <c r="I6155">
        <v>0</v>
      </c>
      <c r="J6155">
        <v>0</v>
      </c>
      <c r="K6155">
        <v>0</v>
      </c>
      <c r="L6155">
        <v>0</v>
      </c>
      <c r="M6155">
        <v>0</v>
      </c>
    </row>
    <row r="6156" spans="2:13" x14ac:dyDescent="0.2">
      <c r="B6156">
        <v>0</v>
      </c>
      <c r="C6156">
        <v>0</v>
      </c>
      <c r="D6156">
        <v>0</v>
      </c>
      <c r="E6156">
        <v>0</v>
      </c>
      <c r="F6156">
        <v>0</v>
      </c>
      <c r="G6156">
        <v>55555555</v>
      </c>
      <c r="H6156">
        <v>0</v>
      </c>
      <c r="I6156">
        <v>0</v>
      </c>
      <c r="J6156">
        <v>0</v>
      </c>
      <c r="K6156">
        <v>0</v>
      </c>
      <c r="L6156">
        <v>0</v>
      </c>
      <c r="M6156">
        <v>0</v>
      </c>
    </row>
    <row r="6157" spans="2:13" x14ac:dyDescent="0.2">
      <c r="B6157">
        <v>0</v>
      </c>
      <c r="C6157">
        <v>0</v>
      </c>
      <c r="D6157">
        <v>0</v>
      </c>
      <c r="E6157">
        <v>0</v>
      </c>
      <c r="F6157">
        <v>0</v>
      </c>
      <c r="G6157">
        <v>55555555</v>
      </c>
      <c r="H6157">
        <v>0</v>
      </c>
      <c r="I6157">
        <v>0</v>
      </c>
      <c r="J6157">
        <v>0</v>
      </c>
      <c r="K6157">
        <v>0</v>
      </c>
      <c r="L6157">
        <v>0</v>
      </c>
      <c r="M6157">
        <v>0</v>
      </c>
    </row>
    <row r="6158" spans="2:13" x14ac:dyDescent="0.2">
      <c r="B6158">
        <v>0</v>
      </c>
      <c r="C6158">
        <v>0</v>
      </c>
      <c r="D6158">
        <v>0</v>
      </c>
      <c r="E6158">
        <v>0</v>
      </c>
      <c r="F6158">
        <v>0</v>
      </c>
      <c r="G6158">
        <v>55555555</v>
      </c>
      <c r="H6158">
        <v>0</v>
      </c>
      <c r="I6158">
        <v>0</v>
      </c>
      <c r="J6158">
        <v>0</v>
      </c>
      <c r="K6158">
        <v>0</v>
      </c>
      <c r="L6158">
        <v>0</v>
      </c>
      <c r="M6158">
        <v>0</v>
      </c>
    </row>
    <row r="6159" spans="2:13" x14ac:dyDescent="0.2">
      <c r="B6159">
        <v>0</v>
      </c>
      <c r="C6159">
        <v>0</v>
      </c>
      <c r="D6159">
        <v>0</v>
      </c>
      <c r="E6159">
        <v>0</v>
      </c>
      <c r="F6159">
        <v>0</v>
      </c>
      <c r="G6159">
        <v>55555555</v>
      </c>
      <c r="H6159">
        <v>0</v>
      </c>
      <c r="I6159">
        <v>0</v>
      </c>
      <c r="J6159">
        <v>0</v>
      </c>
      <c r="K6159">
        <v>0</v>
      </c>
      <c r="L6159">
        <v>0</v>
      </c>
      <c r="M6159">
        <v>0</v>
      </c>
    </row>
    <row r="6160" spans="2:13" x14ac:dyDescent="0.2">
      <c r="B6160">
        <v>0</v>
      </c>
      <c r="C6160">
        <v>0</v>
      </c>
      <c r="D6160">
        <v>0</v>
      </c>
      <c r="E6160">
        <v>0</v>
      </c>
      <c r="F6160">
        <v>0</v>
      </c>
      <c r="G6160">
        <v>55555555</v>
      </c>
      <c r="H6160">
        <v>0</v>
      </c>
      <c r="I6160">
        <v>0</v>
      </c>
      <c r="J6160">
        <v>0</v>
      </c>
      <c r="K6160">
        <v>0</v>
      </c>
      <c r="L6160">
        <v>0</v>
      </c>
      <c r="M6160">
        <v>0</v>
      </c>
    </row>
    <row r="6161" spans="2:13" x14ac:dyDescent="0.2">
      <c r="B6161">
        <v>0</v>
      </c>
      <c r="C6161">
        <v>0</v>
      </c>
      <c r="D6161">
        <v>0</v>
      </c>
      <c r="E6161">
        <v>0</v>
      </c>
      <c r="F6161">
        <v>0</v>
      </c>
      <c r="G6161">
        <v>55555555</v>
      </c>
      <c r="H6161">
        <v>0</v>
      </c>
      <c r="I6161">
        <v>0</v>
      </c>
      <c r="J6161">
        <v>0</v>
      </c>
      <c r="K6161">
        <v>0</v>
      </c>
      <c r="L6161">
        <v>0</v>
      </c>
      <c r="M6161">
        <v>0</v>
      </c>
    </row>
    <row r="6162" spans="2:13" x14ac:dyDescent="0.2">
      <c r="B6162">
        <v>0</v>
      </c>
      <c r="C6162">
        <v>0</v>
      </c>
      <c r="D6162">
        <v>0</v>
      </c>
      <c r="E6162">
        <v>0</v>
      </c>
      <c r="F6162">
        <v>0</v>
      </c>
      <c r="G6162">
        <v>55555555</v>
      </c>
      <c r="H6162">
        <v>0</v>
      </c>
      <c r="I6162">
        <v>0</v>
      </c>
      <c r="J6162">
        <v>0</v>
      </c>
      <c r="K6162">
        <v>0</v>
      </c>
      <c r="L6162">
        <v>0</v>
      </c>
      <c r="M6162">
        <v>0</v>
      </c>
    </row>
    <row r="6163" spans="2:13" x14ac:dyDescent="0.2">
      <c r="B6163">
        <v>0</v>
      </c>
      <c r="C6163">
        <v>0</v>
      </c>
      <c r="D6163">
        <v>0</v>
      </c>
      <c r="E6163">
        <v>0</v>
      </c>
      <c r="F6163">
        <v>0</v>
      </c>
      <c r="G6163">
        <v>55555555</v>
      </c>
      <c r="H6163">
        <v>0</v>
      </c>
      <c r="I6163">
        <v>0</v>
      </c>
      <c r="J6163">
        <v>0</v>
      </c>
      <c r="K6163">
        <v>0</v>
      </c>
      <c r="L6163">
        <v>0</v>
      </c>
      <c r="M6163">
        <v>0</v>
      </c>
    </row>
    <row r="6164" spans="2:13" x14ac:dyDescent="0.2">
      <c r="B6164">
        <v>0</v>
      </c>
      <c r="C6164">
        <v>0</v>
      </c>
      <c r="D6164">
        <v>0</v>
      </c>
      <c r="E6164">
        <v>0</v>
      </c>
      <c r="F6164">
        <v>0</v>
      </c>
      <c r="G6164">
        <v>55555555</v>
      </c>
      <c r="H6164">
        <v>0</v>
      </c>
      <c r="I6164">
        <v>0</v>
      </c>
      <c r="J6164">
        <v>0</v>
      </c>
      <c r="K6164">
        <v>0</v>
      </c>
      <c r="L6164">
        <v>0</v>
      </c>
      <c r="M6164">
        <v>0</v>
      </c>
    </row>
    <row r="6165" spans="2:13" x14ac:dyDescent="0.2">
      <c r="B6165">
        <v>0</v>
      </c>
      <c r="C6165">
        <v>0</v>
      </c>
      <c r="D6165">
        <v>0</v>
      </c>
      <c r="E6165">
        <v>0</v>
      </c>
      <c r="F6165">
        <v>0</v>
      </c>
      <c r="G6165">
        <v>55555555</v>
      </c>
      <c r="H6165">
        <v>0</v>
      </c>
      <c r="I6165">
        <v>0</v>
      </c>
      <c r="J6165">
        <v>0</v>
      </c>
      <c r="K6165">
        <v>0</v>
      </c>
      <c r="L6165">
        <v>0</v>
      </c>
      <c r="M6165">
        <v>0</v>
      </c>
    </row>
    <row r="6166" spans="2:13" x14ac:dyDescent="0.2">
      <c r="B6166">
        <v>0</v>
      </c>
      <c r="C6166">
        <v>0</v>
      </c>
      <c r="D6166">
        <v>0</v>
      </c>
      <c r="E6166">
        <v>0</v>
      </c>
      <c r="F6166">
        <v>0</v>
      </c>
      <c r="G6166">
        <v>55555555</v>
      </c>
      <c r="H6166">
        <v>0</v>
      </c>
      <c r="I6166">
        <v>0</v>
      </c>
      <c r="J6166">
        <v>0</v>
      </c>
      <c r="K6166">
        <v>0</v>
      </c>
      <c r="L6166">
        <v>0</v>
      </c>
      <c r="M6166">
        <v>0</v>
      </c>
    </row>
    <row r="6167" spans="2:13" x14ac:dyDescent="0.2">
      <c r="B6167">
        <v>0</v>
      </c>
      <c r="C6167">
        <v>0</v>
      </c>
      <c r="D6167">
        <v>0</v>
      </c>
      <c r="E6167">
        <v>0</v>
      </c>
      <c r="F6167">
        <v>0</v>
      </c>
      <c r="G6167">
        <v>55555555</v>
      </c>
      <c r="H6167">
        <v>0</v>
      </c>
      <c r="I6167">
        <v>0</v>
      </c>
      <c r="J6167">
        <v>0</v>
      </c>
      <c r="K6167">
        <v>0</v>
      </c>
      <c r="L6167">
        <v>0</v>
      </c>
      <c r="M6167">
        <v>0</v>
      </c>
    </row>
    <row r="6168" spans="2:13" x14ac:dyDescent="0.2">
      <c r="B6168">
        <v>0</v>
      </c>
      <c r="C6168">
        <v>0</v>
      </c>
      <c r="D6168">
        <v>0</v>
      </c>
      <c r="E6168">
        <v>0</v>
      </c>
      <c r="F6168">
        <v>0</v>
      </c>
      <c r="G6168">
        <v>55555555</v>
      </c>
      <c r="H6168">
        <v>0</v>
      </c>
      <c r="I6168">
        <v>0</v>
      </c>
      <c r="J6168">
        <v>0</v>
      </c>
      <c r="K6168">
        <v>0</v>
      </c>
      <c r="L6168">
        <v>0</v>
      </c>
      <c r="M6168">
        <v>0</v>
      </c>
    </row>
    <row r="6169" spans="2:13" x14ac:dyDescent="0.2">
      <c r="B6169">
        <v>0</v>
      </c>
      <c r="C6169">
        <v>0</v>
      </c>
      <c r="D6169">
        <v>0</v>
      </c>
      <c r="E6169">
        <v>0</v>
      </c>
      <c r="F6169">
        <v>0</v>
      </c>
      <c r="G6169">
        <v>55555555</v>
      </c>
      <c r="H6169">
        <v>0</v>
      </c>
      <c r="I6169">
        <v>0</v>
      </c>
      <c r="J6169">
        <v>0</v>
      </c>
      <c r="K6169">
        <v>0</v>
      </c>
      <c r="L6169">
        <v>0</v>
      </c>
      <c r="M6169">
        <v>0</v>
      </c>
    </row>
    <row r="6170" spans="2:13" x14ac:dyDescent="0.2">
      <c r="B6170">
        <v>0</v>
      </c>
      <c r="C6170">
        <v>0</v>
      </c>
      <c r="D6170">
        <v>0</v>
      </c>
      <c r="E6170">
        <v>0</v>
      </c>
      <c r="F6170">
        <v>0</v>
      </c>
      <c r="G6170">
        <v>55555555</v>
      </c>
      <c r="H6170">
        <v>0</v>
      </c>
      <c r="I6170">
        <v>0</v>
      </c>
      <c r="J6170">
        <v>0</v>
      </c>
      <c r="K6170">
        <v>0</v>
      </c>
      <c r="L6170">
        <v>0</v>
      </c>
      <c r="M6170">
        <v>0</v>
      </c>
    </row>
    <row r="6171" spans="2:13" x14ac:dyDescent="0.2">
      <c r="B6171">
        <v>0</v>
      </c>
      <c r="C6171">
        <v>0</v>
      </c>
      <c r="D6171">
        <v>0</v>
      </c>
      <c r="E6171">
        <v>0</v>
      </c>
      <c r="F6171">
        <v>0</v>
      </c>
      <c r="G6171">
        <v>55555555</v>
      </c>
      <c r="H6171">
        <v>0</v>
      </c>
      <c r="I6171">
        <v>0</v>
      </c>
      <c r="J6171">
        <v>0</v>
      </c>
      <c r="K6171">
        <v>0</v>
      </c>
      <c r="L6171">
        <v>0</v>
      </c>
      <c r="M6171">
        <v>0</v>
      </c>
    </row>
    <row r="6172" spans="2:13" x14ac:dyDescent="0.2">
      <c r="B6172">
        <v>0</v>
      </c>
      <c r="C6172">
        <v>0</v>
      </c>
      <c r="D6172">
        <v>0</v>
      </c>
      <c r="E6172">
        <v>0</v>
      </c>
      <c r="F6172">
        <v>0</v>
      </c>
      <c r="G6172">
        <v>55555555</v>
      </c>
      <c r="H6172">
        <v>0</v>
      </c>
      <c r="I6172">
        <v>0</v>
      </c>
      <c r="J6172">
        <v>0</v>
      </c>
      <c r="K6172">
        <v>0</v>
      </c>
      <c r="L6172">
        <v>0</v>
      </c>
      <c r="M6172">
        <v>0</v>
      </c>
    </row>
    <row r="6173" spans="2:13" x14ac:dyDescent="0.2">
      <c r="B6173">
        <v>0</v>
      </c>
      <c r="C6173">
        <v>0</v>
      </c>
      <c r="D6173">
        <v>0</v>
      </c>
      <c r="E6173">
        <v>0</v>
      </c>
      <c r="F6173">
        <v>0</v>
      </c>
      <c r="G6173">
        <v>55555555</v>
      </c>
      <c r="H6173">
        <v>0</v>
      </c>
      <c r="I6173">
        <v>0</v>
      </c>
      <c r="J6173">
        <v>0</v>
      </c>
      <c r="K6173">
        <v>0</v>
      </c>
      <c r="L6173">
        <v>0</v>
      </c>
      <c r="M6173">
        <v>0</v>
      </c>
    </row>
    <row r="6174" spans="2:13" x14ac:dyDescent="0.2">
      <c r="B6174">
        <v>0</v>
      </c>
      <c r="C6174">
        <v>0</v>
      </c>
      <c r="D6174">
        <v>0</v>
      </c>
      <c r="E6174">
        <v>0</v>
      </c>
      <c r="F6174">
        <v>0</v>
      </c>
      <c r="G6174">
        <v>55555555</v>
      </c>
      <c r="H6174">
        <v>0</v>
      </c>
      <c r="I6174">
        <v>0</v>
      </c>
      <c r="J6174">
        <v>0</v>
      </c>
      <c r="K6174">
        <v>0</v>
      </c>
      <c r="L6174">
        <v>0</v>
      </c>
      <c r="M6174">
        <v>0</v>
      </c>
    </row>
    <row r="6175" spans="2:13" x14ac:dyDescent="0.2">
      <c r="B6175">
        <v>0</v>
      </c>
      <c r="C6175">
        <v>0</v>
      </c>
      <c r="D6175">
        <v>0</v>
      </c>
      <c r="E6175">
        <v>0</v>
      </c>
      <c r="F6175">
        <v>0</v>
      </c>
      <c r="G6175">
        <v>55555555</v>
      </c>
      <c r="H6175">
        <v>0</v>
      </c>
      <c r="I6175">
        <v>0</v>
      </c>
      <c r="J6175">
        <v>0</v>
      </c>
      <c r="K6175">
        <v>0</v>
      </c>
      <c r="L6175">
        <v>0</v>
      </c>
      <c r="M6175">
        <v>0</v>
      </c>
    </row>
    <row r="6176" spans="2:13" x14ac:dyDescent="0.2">
      <c r="B6176">
        <v>0</v>
      </c>
      <c r="C6176">
        <v>0</v>
      </c>
      <c r="D6176">
        <v>0</v>
      </c>
      <c r="E6176">
        <v>0</v>
      </c>
      <c r="F6176">
        <v>0</v>
      </c>
      <c r="G6176">
        <v>55555555</v>
      </c>
      <c r="H6176">
        <v>0</v>
      </c>
      <c r="I6176">
        <v>0</v>
      </c>
      <c r="J6176">
        <v>0</v>
      </c>
      <c r="K6176">
        <v>0</v>
      </c>
      <c r="L6176">
        <v>0</v>
      </c>
      <c r="M6176">
        <v>0</v>
      </c>
    </row>
    <row r="6177" spans="2:13" x14ac:dyDescent="0.2">
      <c r="B6177">
        <v>0</v>
      </c>
      <c r="C6177">
        <v>0</v>
      </c>
      <c r="D6177">
        <v>0</v>
      </c>
      <c r="E6177">
        <v>0</v>
      </c>
      <c r="F6177">
        <v>0</v>
      </c>
      <c r="G6177">
        <v>55555555</v>
      </c>
      <c r="H6177">
        <v>0</v>
      </c>
      <c r="I6177">
        <v>0</v>
      </c>
      <c r="J6177">
        <v>0</v>
      </c>
      <c r="K6177">
        <v>0</v>
      </c>
      <c r="L6177">
        <v>0</v>
      </c>
      <c r="M6177">
        <v>0</v>
      </c>
    </row>
    <row r="6178" spans="2:13" x14ac:dyDescent="0.2">
      <c r="B6178">
        <v>0</v>
      </c>
      <c r="C6178">
        <v>0</v>
      </c>
      <c r="D6178">
        <v>0</v>
      </c>
      <c r="E6178">
        <v>0</v>
      </c>
      <c r="F6178">
        <v>0</v>
      </c>
      <c r="G6178">
        <v>55555555</v>
      </c>
      <c r="H6178">
        <v>0</v>
      </c>
      <c r="I6178">
        <v>0</v>
      </c>
      <c r="J6178">
        <v>0</v>
      </c>
      <c r="K6178">
        <v>0</v>
      </c>
      <c r="L6178">
        <v>0</v>
      </c>
      <c r="M6178">
        <v>0</v>
      </c>
    </row>
    <row r="6179" spans="2:13" x14ac:dyDescent="0.2">
      <c r="B6179">
        <v>0</v>
      </c>
      <c r="C6179">
        <v>0</v>
      </c>
      <c r="D6179">
        <v>0</v>
      </c>
      <c r="E6179">
        <v>0</v>
      </c>
      <c r="F6179">
        <v>0</v>
      </c>
      <c r="G6179">
        <v>55555555</v>
      </c>
      <c r="H6179">
        <v>0</v>
      </c>
      <c r="I6179">
        <v>0</v>
      </c>
      <c r="J6179">
        <v>0</v>
      </c>
      <c r="K6179">
        <v>0</v>
      </c>
      <c r="L6179">
        <v>0</v>
      </c>
      <c r="M6179">
        <v>0</v>
      </c>
    </row>
    <row r="6180" spans="2:13" x14ac:dyDescent="0.2">
      <c r="B6180">
        <v>0</v>
      </c>
      <c r="C6180">
        <v>0</v>
      </c>
      <c r="D6180">
        <v>0</v>
      </c>
      <c r="E6180">
        <v>0</v>
      </c>
      <c r="F6180">
        <v>0</v>
      </c>
      <c r="G6180">
        <v>55555555</v>
      </c>
      <c r="H6180">
        <v>0</v>
      </c>
      <c r="I6180">
        <v>0</v>
      </c>
      <c r="J6180">
        <v>0</v>
      </c>
      <c r="K6180">
        <v>0</v>
      </c>
      <c r="L6180">
        <v>0</v>
      </c>
      <c r="M6180">
        <v>0</v>
      </c>
    </row>
    <row r="6181" spans="2:13" x14ac:dyDescent="0.2">
      <c r="B6181">
        <v>0</v>
      </c>
      <c r="C6181">
        <v>0</v>
      </c>
      <c r="D6181">
        <v>0</v>
      </c>
      <c r="E6181">
        <v>0</v>
      </c>
      <c r="F6181">
        <v>0</v>
      </c>
      <c r="G6181">
        <v>55555555</v>
      </c>
      <c r="H6181">
        <v>0</v>
      </c>
      <c r="I6181">
        <v>0</v>
      </c>
      <c r="J6181">
        <v>0</v>
      </c>
      <c r="K6181">
        <v>0</v>
      </c>
      <c r="L6181">
        <v>0</v>
      </c>
      <c r="M6181">
        <v>0</v>
      </c>
    </row>
    <row r="6182" spans="2:13" x14ac:dyDescent="0.2">
      <c r="B6182">
        <v>0</v>
      </c>
      <c r="C6182">
        <v>0</v>
      </c>
      <c r="D6182">
        <v>0</v>
      </c>
      <c r="E6182">
        <v>0</v>
      </c>
      <c r="F6182">
        <v>0</v>
      </c>
      <c r="G6182">
        <v>55555555</v>
      </c>
      <c r="H6182">
        <v>0</v>
      </c>
      <c r="I6182">
        <v>0</v>
      </c>
      <c r="J6182">
        <v>0</v>
      </c>
      <c r="K6182">
        <v>0</v>
      </c>
      <c r="L6182">
        <v>0</v>
      </c>
      <c r="M6182">
        <v>0</v>
      </c>
    </row>
    <row r="6183" spans="2:13" x14ac:dyDescent="0.2">
      <c r="B6183">
        <v>0</v>
      </c>
      <c r="C6183">
        <v>0</v>
      </c>
      <c r="D6183">
        <v>0</v>
      </c>
      <c r="E6183">
        <v>0</v>
      </c>
      <c r="F6183">
        <v>0</v>
      </c>
      <c r="G6183">
        <v>55555555</v>
      </c>
      <c r="H6183">
        <v>0</v>
      </c>
      <c r="I6183">
        <v>0</v>
      </c>
      <c r="J6183">
        <v>0</v>
      </c>
      <c r="K6183">
        <v>0</v>
      </c>
      <c r="L6183">
        <v>0</v>
      </c>
      <c r="M6183">
        <v>0</v>
      </c>
    </row>
    <row r="6184" spans="2:13" x14ac:dyDescent="0.2">
      <c r="B6184">
        <v>0</v>
      </c>
      <c r="C6184">
        <v>0</v>
      </c>
      <c r="D6184">
        <v>0</v>
      </c>
      <c r="E6184">
        <v>0</v>
      </c>
      <c r="F6184">
        <v>0</v>
      </c>
      <c r="G6184">
        <v>55555555</v>
      </c>
      <c r="H6184">
        <v>0</v>
      </c>
      <c r="I6184">
        <v>0</v>
      </c>
      <c r="J6184">
        <v>0</v>
      </c>
      <c r="K6184">
        <v>0</v>
      </c>
      <c r="L6184">
        <v>0</v>
      </c>
      <c r="M6184">
        <v>0</v>
      </c>
    </row>
    <row r="6185" spans="2:13" x14ac:dyDescent="0.2">
      <c r="B6185">
        <v>0</v>
      </c>
      <c r="C6185">
        <v>0</v>
      </c>
      <c r="D6185">
        <v>0</v>
      </c>
      <c r="E6185">
        <v>0</v>
      </c>
      <c r="F6185">
        <v>0</v>
      </c>
      <c r="G6185">
        <v>55555555</v>
      </c>
      <c r="H6185">
        <v>0</v>
      </c>
      <c r="I6185">
        <v>0</v>
      </c>
      <c r="J6185">
        <v>0</v>
      </c>
      <c r="K6185">
        <v>0</v>
      </c>
      <c r="L6185">
        <v>0</v>
      </c>
      <c r="M6185">
        <v>0</v>
      </c>
    </row>
    <row r="6186" spans="2:13" x14ac:dyDescent="0.2">
      <c r="B6186">
        <v>0</v>
      </c>
      <c r="C6186">
        <v>0</v>
      </c>
      <c r="D6186">
        <v>0</v>
      </c>
      <c r="E6186">
        <v>0</v>
      </c>
      <c r="F6186">
        <v>0</v>
      </c>
      <c r="G6186">
        <v>55555555</v>
      </c>
      <c r="H6186">
        <v>0</v>
      </c>
      <c r="I6186">
        <v>0</v>
      </c>
      <c r="J6186">
        <v>0</v>
      </c>
      <c r="K6186">
        <v>0</v>
      </c>
      <c r="L6186">
        <v>0</v>
      </c>
      <c r="M6186">
        <v>0</v>
      </c>
    </row>
    <row r="6187" spans="2:13" x14ac:dyDescent="0.2">
      <c r="B6187">
        <v>0</v>
      </c>
      <c r="C6187">
        <v>0</v>
      </c>
      <c r="D6187">
        <v>0</v>
      </c>
      <c r="E6187">
        <v>0</v>
      </c>
      <c r="F6187">
        <v>0</v>
      </c>
      <c r="G6187">
        <v>55555555</v>
      </c>
      <c r="H6187">
        <v>0</v>
      </c>
      <c r="I6187">
        <v>0</v>
      </c>
      <c r="J6187">
        <v>0</v>
      </c>
      <c r="K6187">
        <v>0</v>
      </c>
      <c r="L6187">
        <v>0</v>
      </c>
      <c r="M6187">
        <v>0</v>
      </c>
    </row>
    <row r="6188" spans="2:13" x14ac:dyDescent="0.2">
      <c r="B6188">
        <v>0</v>
      </c>
      <c r="C6188">
        <v>0</v>
      </c>
      <c r="D6188">
        <v>0</v>
      </c>
      <c r="E6188">
        <v>0</v>
      </c>
      <c r="F6188">
        <v>0</v>
      </c>
      <c r="G6188">
        <v>55555555</v>
      </c>
      <c r="H6188">
        <v>0</v>
      </c>
      <c r="I6188">
        <v>0</v>
      </c>
      <c r="J6188">
        <v>0</v>
      </c>
      <c r="K6188">
        <v>0</v>
      </c>
      <c r="L6188">
        <v>0</v>
      </c>
      <c r="M6188">
        <v>0</v>
      </c>
    </row>
    <row r="6189" spans="2:13" x14ac:dyDescent="0.2">
      <c r="B6189">
        <v>0</v>
      </c>
      <c r="C6189">
        <v>0</v>
      </c>
      <c r="D6189">
        <v>0</v>
      </c>
      <c r="E6189">
        <v>0</v>
      </c>
      <c r="F6189">
        <v>0</v>
      </c>
      <c r="G6189">
        <v>55555555</v>
      </c>
      <c r="H6189">
        <v>0</v>
      </c>
      <c r="I6189">
        <v>0</v>
      </c>
      <c r="J6189">
        <v>0</v>
      </c>
      <c r="K6189">
        <v>0</v>
      </c>
      <c r="L6189">
        <v>0</v>
      </c>
      <c r="M6189">
        <v>0</v>
      </c>
    </row>
    <row r="6190" spans="2:13" x14ac:dyDescent="0.2">
      <c r="B6190">
        <v>0</v>
      </c>
      <c r="C6190">
        <v>0</v>
      </c>
      <c r="D6190">
        <v>0</v>
      </c>
      <c r="E6190">
        <v>0</v>
      </c>
      <c r="F6190">
        <v>0</v>
      </c>
      <c r="G6190">
        <v>55555555</v>
      </c>
      <c r="H6190">
        <v>0</v>
      </c>
      <c r="I6190">
        <v>0</v>
      </c>
      <c r="J6190">
        <v>0</v>
      </c>
      <c r="K6190">
        <v>0</v>
      </c>
      <c r="L6190">
        <v>0</v>
      </c>
      <c r="M6190">
        <v>0</v>
      </c>
    </row>
    <row r="6191" spans="2:13" x14ac:dyDescent="0.2">
      <c r="B6191">
        <v>0</v>
      </c>
      <c r="C6191">
        <v>0</v>
      </c>
      <c r="D6191">
        <v>0</v>
      </c>
      <c r="E6191">
        <v>0</v>
      </c>
      <c r="F6191">
        <v>0</v>
      </c>
      <c r="G6191">
        <v>55555555</v>
      </c>
      <c r="H6191">
        <v>0</v>
      </c>
      <c r="I6191">
        <v>0</v>
      </c>
      <c r="J6191">
        <v>0</v>
      </c>
      <c r="K6191">
        <v>0</v>
      </c>
      <c r="L6191">
        <v>0</v>
      </c>
      <c r="M6191">
        <v>0</v>
      </c>
    </row>
    <row r="6192" spans="2:13" x14ac:dyDescent="0.2">
      <c r="B6192">
        <v>0</v>
      </c>
      <c r="C6192">
        <v>0</v>
      </c>
      <c r="D6192">
        <v>0</v>
      </c>
      <c r="E6192">
        <v>0</v>
      </c>
      <c r="F6192">
        <v>0</v>
      </c>
      <c r="G6192">
        <v>55555555</v>
      </c>
      <c r="H6192">
        <v>0</v>
      </c>
      <c r="I6192">
        <v>0</v>
      </c>
      <c r="J6192">
        <v>0</v>
      </c>
      <c r="K6192">
        <v>0</v>
      </c>
      <c r="L6192">
        <v>0</v>
      </c>
      <c r="M6192">
        <v>0</v>
      </c>
    </row>
    <row r="6193" spans="2:13" x14ac:dyDescent="0.2">
      <c r="B6193">
        <v>0</v>
      </c>
      <c r="C6193">
        <v>0</v>
      </c>
      <c r="D6193">
        <v>0</v>
      </c>
      <c r="E6193">
        <v>0</v>
      </c>
      <c r="F6193">
        <v>0</v>
      </c>
      <c r="G6193">
        <v>55555555</v>
      </c>
      <c r="H6193">
        <v>0</v>
      </c>
      <c r="I6193">
        <v>0</v>
      </c>
      <c r="J6193">
        <v>0</v>
      </c>
      <c r="K6193">
        <v>0</v>
      </c>
      <c r="L6193">
        <v>0</v>
      </c>
      <c r="M6193">
        <v>0</v>
      </c>
    </row>
    <row r="6194" spans="2:13" x14ac:dyDescent="0.2">
      <c r="B6194">
        <v>0</v>
      </c>
      <c r="C6194">
        <v>0</v>
      </c>
      <c r="D6194">
        <v>0</v>
      </c>
      <c r="E6194">
        <v>0</v>
      </c>
      <c r="F6194">
        <v>0</v>
      </c>
      <c r="G6194">
        <v>55555555</v>
      </c>
      <c r="H6194">
        <v>0</v>
      </c>
      <c r="I6194">
        <v>0</v>
      </c>
      <c r="J6194">
        <v>0</v>
      </c>
      <c r="K6194">
        <v>0</v>
      </c>
      <c r="L6194">
        <v>0</v>
      </c>
      <c r="M6194">
        <v>0</v>
      </c>
    </row>
    <row r="6195" spans="2:13" x14ac:dyDescent="0.2">
      <c r="B6195">
        <v>0</v>
      </c>
      <c r="C6195">
        <v>0</v>
      </c>
      <c r="D6195">
        <v>0</v>
      </c>
      <c r="E6195">
        <v>0</v>
      </c>
      <c r="F6195">
        <v>0</v>
      </c>
      <c r="G6195">
        <v>55555555</v>
      </c>
      <c r="H6195">
        <v>0</v>
      </c>
      <c r="I6195">
        <v>0</v>
      </c>
      <c r="J6195">
        <v>0</v>
      </c>
      <c r="K6195">
        <v>0</v>
      </c>
      <c r="L6195">
        <v>0</v>
      </c>
      <c r="M6195">
        <v>0</v>
      </c>
    </row>
    <row r="6196" spans="2:13" x14ac:dyDescent="0.2">
      <c r="B6196">
        <v>0</v>
      </c>
      <c r="C6196">
        <v>0</v>
      </c>
      <c r="D6196">
        <v>0</v>
      </c>
      <c r="E6196">
        <v>0</v>
      </c>
      <c r="F6196">
        <v>0</v>
      </c>
      <c r="G6196">
        <v>55555555</v>
      </c>
      <c r="H6196">
        <v>0</v>
      </c>
      <c r="I6196">
        <v>0</v>
      </c>
      <c r="J6196">
        <v>0</v>
      </c>
      <c r="K6196">
        <v>0</v>
      </c>
      <c r="L6196">
        <v>0</v>
      </c>
      <c r="M6196">
        <v>0</v>
      </c>
    </row>
    <row r="6197" spans="2:13" x14ac:dyDescent="0.2">
      <c r="B6197">
        <v>0</v>
      </c>
      <c r="C6197">
        <v>0</v>
      </c>
      <c r="D6197">
        <v>0</v>
      </c>
      <c r="E6197">
        <v>0</v>
      </c>
      <c r="F6197">
        <v>0</v>
      </c>
      <c r="G6197">
        <v>55555555</v>
      </c>
      <c r="H6197">
        <v>0</v>
      </c>
      <c r="I6197">
        <v>0</v>
      </c>
      <c r="J6197">
        <v>0</v>
      </c>
      <c r="K6197">
        <v>0</v>
      </c>
      <c r="L6197">
        <v>0</v>
      </c>
      <c r="M6197">
        <v>0</v>
      </c>
    </row>
    <row r="6198" spans="2:13" x14ac:dyDescent="0.2">
      <c r="B6198">
        <v>0</v>
      </c>
      <c r="C6198">
        <v>0</v>
      </c>
      <c r="D6198">
        <v>0</v>
      </c>
      <c r="E6198">
        <v>0</v>
      </c>
      <c r="F6198">
        <v>0</v>
      </c>
      <c r="G6198">
        <v>55555555</v>
      </c>
      <c r="H6198">
        <v>0</v>
      </c>
      <c r="I6198">
        <v>0</v>
      </c>
      <c r="J6198">
        <v>0</v>
      </c>
      <c r="K6198">
        <v>0</v>
      </c>
      <c r="L6198">
        <v>0</v>
      </c>
      <c r="M6198">
        <v>0</v>
      </c>
    </row>
    <row r="6199" spans="2:13" x14ac:dyDescent="0.2">
      <c r="B6199">
        <v>0</v>
      </c>
      <c r="C6199">
        <v>0</v>
      </c>
      <c r="D6199">
        <v>0</v>
      </c>
      <c r="E6199">
        <v>0</v>
      </c>
      <c r="F6199">
        <v>0</v>
      </c>
      <c r="G6199">
        <v>55555555</v>
      </c>
      <c r="H6199">
        <v>0</v>
      </c>
      <c r="I6199">
        <v>0</v>
      </c>
      <c r="J6199">
        <v>0</v>
      </c>
      <c r="K6199">
        <v>0</v>
      </c>
      <c r="L6199">
        <v>0</v>
      </c>
      <c r="M6199">
        <v>0</v>
      </c>
    </row>
    <row r="6200" spans="2:13" x14ac:dyDescent="0.2">
      <c r="B6200">
        <v>0</v>
      </c>
      <c r="C6200">
        <v>0</v>
      </c>
      <c r="D6200">
        <v>0</v>
      </c>
      <c r="E6200">
        <v>0</v>
      </c>
      <c r="F6200">
        <v>0</v>
      </c>
      <c r="G6200">
        <v>55555555</v>
      </c>
      <c r="H6200">
        <v>0</v>
      </c>
      <c r="I6200">
        <v>0</v>
      </c>
      <c r="J6200">
        <v>0</v>
      </c>
      <c r="K6200">
        <v>0</v>
      </c>
      <c r="L6200">
        <v>0</v>
      </c>
      <c r="M6200">
        <v>0</v>
      </c>
    </row>
    <row r="6201" spans="2:13" x14ac:dyDescent="0.2">
      <c r="B6201">
        <v>0</v>
      </c>
      <c r="C6201">
        <v>0</v>
      </c>
      <c r="D6201">
        <v>0</v>
      </c>
      <c r="E6201">
        <v>0</v>
      </c>
      <c r="F6201">
        <v>0</v>
      </c>
      <c r="G6201">
        <v>55555555</v>
      </c>
      <c r="H6201">
        <v>0</v>
      </c>
      <c r="I6201">
        <v>0</v>
      </c>
      <c r="J6201">
        <v>0</v>
      </c>
      <c r="K6201">
        <v>0</v>
      </c>
      <c r="L6201">
        <v>0</v>
      </c>
      <c r="M6201">
        <v>0</v>
      </c>
    </row>
    <row r="6202" spans="2:13" x14ac:dyDescent="0.2">
      <c r="B6202">
        <v>0</v>
      </c>
      <c r="C6202">
        <v>0</v>
      </c>
      <c r="D6202">
        <v>0</v>
      </c>
      <c r="E6202">
        <v>0</v>
      </c>
      <c r="F6202">
        <v>0</v>
      </c>
      <c r="G6202">
        <v>55555555</v>
      </c>
      <c r="H6202">
        <v>0</v>
      </c>
      <c r="I6202">
        <v>0</v>
      </c>
      <c r="J6202">
        <v>0</v>
      </c>
      <c r="K6202">
        <v>0</v>
      </c>
      <c r="L6202">
        <v>0</v>
      </c>
      <c r="M6202">
        <v>0</v>
      </c>
    </row>
    <row r="6203" spans="2:13" x14ac:dyDescent="0.2">
      <c r="B6203">
        <v>0</v>
      </c>
      <c r="C6203">
        <v>0</v>
      </c>
      <c r="D6203">
        <v>0</v>
      </c>
      <c r="E6203">
        <v>0</v>
      </c>
      <c r="F6203">
        <v>0</v>
      </c>
      <c r="G6203">
        <v>55555555</v>
      </c>
      <c r="H6203">
        <v>0</v>
      </c>
      <c r="I6203">
        <v>0</v>
      </c>
      <c r="J6203">
        <v>0</v>
      </c>
      <c r="K6203">
        <v>0</v>
      </c>
      <c r="L6203">
        <v>0</v>
      </c>
      <c r="M6203">
        <v>0</v>
      </c>
    </row>
    <row r="6204" spans="2:13" x14ac:dyDescent="0.2">
      <c r="B6204">
        <v>0</v>
      </c>
      <c r="C6204">
        <v>0</v>
      </c>
      <c r="D6204">
        <v>0</v>
      </c>
      <c r="E6204">
        <v>0</v>
      </c>
      <c r="F6204">
        <v>0</v>
      </c>
      <c r="G6204">
        <v>55555555</v>
      </c>
      <c r="H6204">
        <v>0</v>
      </c>
      <c r="I6204">
        <v>0</v>
      </c>
      <c r="J6204">
        <v>0</v>
      </c>
      <c r="K6204">
        <v>0</v>
      </c>
      <c r="L6204">
        <v>0</v>
      </c>
      <c r="M6204">
        <v>0</v>
      </c>
    </row>
    <row r="6205" spans="2:13" x14ac:dyDescent="0.2">
      <c r="B6205">
        <v>0</v>
      </c>
      <c r="C6205">
        <v>0</v>
      </c>
      <c r="D6205">
        <v>0</v>
      </c>
      <c r="E6205">
        <v>0</v>
      </c>
      <c r="F6205">
        <v>0</v>
      </c>
      <c r="G6205">
        <v>55555555</v>
      </c>
      <c r="H6205">
        <v>0</v>
      </c>
      <c r="I6205">
        <v>0</v>
      </c>
      <c r="J6205">
        <v>0</v>
      </c>
      <c r="K6205">
        <v>0</v>
      </c>
      <c r="L6205">
        <v>0</v>
      </c>
      <c r="M6205">
        <v>0</v>
      </c>
    </row>
    <row r="6206" spans="2:13" x14ac:dyDescent="0.2">
      <c r="B6206">
        <v>0</v>
      </c>
      <c r="C6206">
        <v>0</v>
      </c>
      <c r="D6206">
        <v>0</v>
      </c>
      <c r="E6206">
        <v>0</v>
      </c>
      <c r="F6206">
        <v>0</v>
      </c>
      <c r="G6206">
        <v>55555555</v>
      </c>
      <c r="H6206">
        <v>0</v>
      </c>
      <c r="I6206">
        <v>0</v>
      </c>
      <c r="J6206">
        <v>0</v>
      </c>
      <c r="K6206">
        <v>0</v>
      </c>
      <c r="L6206">
        <v>0</v>
      </c>
      <c r="M6206">
        <v>0</v>
      </c>
    </row>
    <row r="6207" spans="2:13" x14ac:dyDescent="0.2">
      <c r="B6207">
        <v>0</v>
      </c>
      <c r="C6207">
        <v>0</v>
      </c>
      <c r="D6207">
        <v>0</v>
      </c>
      <c r="E6207">
        <v>0</v>
      </c>
      <c r="F6207">
        <v>0</v>
      </c>
      <c r="G6207">
        <v>55555555</v>
      </c>
      <c r="H6207">
        <v>0</v>
      </c>
      <c r="I6207">
        <v>0</v>
      </c>
      <c r="J6207">
        <v>0</v>
      </c>
      <c r="K6207">
        <v>0</v>
      </c>
      <c r="L6207">
        <v>0</v>
      </c>
      <c r="M6207">
        <v>0</v>
      </c>
    </row>
    <row r="6208" spans="2:13" x14ac:dyDescent="0.2">
      <c r="B6208">
        <v>0</v>
      </c>
      <c r="C6208">
        <v>0</v>
      </c>
      <c r="D6208">
        <v>0</v>
      </c>
      <c r="E6208">
        <v>0</v>
      </c>
      <c r="F6208">
        <v>0</v>
      </c>
      <c r="G6208">
        <v>55555555</v>
      </c>
      <c r="H6208">
        <v>0</v>
      </c>
      <c r="I6208">
        <v>0</v>
      </c>
      <c r="J6208">
        <v>0</v>
      </c>
      <c r="K6208">
        <v>0</v>
      </c>
      <c r="L6208">
        <v>0</v>
      </c>
      <c r="M6208">
        <v>0</v>
      </c>
    </row>
    <row r="6209" spans="2:13" x14ac:dyDescent="0.2">
      <c r="B6209">
        <v>0</v>
      </c>
      <c r="C6209">
        <v>0</v>
      </c>
      <c r="D6209">
        <v>0</v>
      </c>
      <c r="E6209">
        <v>0</v>
      </c>
      <c r="F6209">
        <v>0</v>
      </c>
      <c r="G6209">
        <v>55555555</v>
      </c>
      <c r="H6209">
        <v>0</v>
      </c>
      <c r="I6209">
        <v>0</v>
      </c>
      <c r="J6209">
        <v>0</v>
      </c>
      <c r="K6209">
        <v>0</v>
      </c>
      <c r="L6209">
        <v>0</v>
      </c>
      <c r="M6209">
        <v>0</v>
      </c>
    </row>
    <row r="6210" spans="2:13" x14ac:dyDescent="0.2">
      <c r="B6210">
        <v>0</v>
      </c>
      <c r="C6210">
        <v>0</v>
      </c>
      <c r="D6210">
        <v>0</v>
      </c>
      <c r="E6210">
        <v>0</v>
      </c>
      <c r="F6210">
        <v>0</v>
      </c>
      <c r="G6210">
        <v>55555555</v>
      </c>
      <c r="H6210">
        <v>0</v>
      </c>
      <c r="I6210">
        <v>0</v>
      </c>
      <c r="J6210">
        <v>0</v>
      </c>
      <c r="K6210">
        <v>0</v>
      </c>
      <c r="L6210">
        <v>0</v>
      </c>
      <c r="M6210">
        <v>0</v>
      </c>
    </row>
    <row r="6211" spans="2:13" x14ac:dyDescent="0.2">
      <c r="B6211">
        <v>0</v>
      </c>
      <c r="C6211">
        <v>0</v>
      </c>
      <c r="D6211">
        <v>0</v>
      </c>
      <c r="E6211">
        <v>0</v>
      </c>
      <c r="F6211">
        <v>0</v>
      </c>
      <c r="G6211">
        <v>55555555</v>
      </c>
      <c r="H6211">
        <v>0</v>
      </c>
      <c r="I6211">
        <v>0</v>
      </c>
      <c r="J6211">
        <v>0</v>
      </c>
      <c r="K6211">
        <v>0</v>
      </c>
      <c r="L6211">
        <v>0</v>
      </c>
      <c r="M6211">
        <v>0</v>
      </c>
    </row>
    <row r="6212" spans="2:13" x14ac:dyDescent="0.2">
      <c r="B6212">
        <v>0</v>
      </c>
      <c r="C6212">
        <v>0</v>
      </c>
      <c r="D6212">
        <v>0</v>
      </c>
      <c r="E6212">
        <v>0</v>
      </c>
      <c r="F6212">
        <v>0</v>
      </c>
      <c r="G6212">
        <v>55555555</v>
      </c>
      <c r="H6212">
        <v>0</v>
      </c>
      <c r="I6212">
        <v>0</v>
      </c>
      <c r="J6212">
        <v>0</v>
      </c>
      <c r="K6212">
        <v>0</v>
      </c>
      <c r="L6212">
        <v>0</v>
      </c>
      <c r="M6212">
        <v>0</v>
      </c>
    </row>
    <row r="6213" spans="2:13" x14ac:dyDescent="0.2">
      <c r="B6213">
        <v>0</v>
      </c>
      <c r="C6213">
        <v>0</v>
      </c>
      <c r="D6213">
        <v>0</v>
      </c>
      <c r="E6213">
        <v>0</v>
      </c>
      <c r="F6213">
        <v>0</v>
      </c>
      <c r="G6213">
        <v>55555555</v>
      </c>
      <c r="H6213">
        <v>0</v>
      </c>
      <c r="I6213">
        <v>0</v>
      </c>
      <c r="J6213">
        <v>0</v>
      </c>
      <c r="K6213">
        <v>0</v>
      </c>
      <c r="L6213">
        <v>0</v>
      </c>
      <c r="M6213">
        <v>0</v>
      </c>
    </row>
    <row r="6214" spans="2:13" x14ac:dyDescent="0.2">
      <c r="B6214">
        <v>0</v>
      </c>
      <c r="C6214">
        <v>0</v>
      </c>
      <c r="D6214">
        <v>0</v>
      </c>
      <c r="E6214">
        <v>0</v>
      </c>
      <c r="F6214">
        <v>0</v>
      </c>
      <c r="G6214">
        <v>55555555</v>
      </c>
      <c r="H6214">
        <v>0</v>
      </c>
      <c r="I6214">
        <v>0</v>
      </c>
      <c r="J6214">
        <v>0</v>
      </c>
      <c r="K6214">
        <v>0</v>
      </c>
      <c r="L6214">
        <v>0</v>
      </c>
      <c r="M6214">
        <v>0</v>
      </c>
    </row>
    <row r="6215" spans="2:13" x14ac:dyDescent="0.2">
      <c r="B6215">
        <v>0</v>
      </c>
      <c r="C6215">
        <v>0</v>
      </c>
      <c r="D6215">
        <v>0</v>
      </c>
      <c r="E6215">
        <v>0</v>
      </c>
      <c r="F6215">
        <v>0</v>
      </c>
      <c r="G6215">
        <v>55555555</v>
      </c>
      <c r="H6215">
        <v>0</v>
      </c>
      <c r="I6215">
        <v>0</v>
      </c>
      <c r="J6215">
        <v>0</v>
      </c>
      <c r="K6215">
        <v>0</v>
      </c>
      <c r="L6215">
        <v>0</v>
      </c>
      <c r="M6215">
        <v>0</v>
      </c>
    </row>
    <row r="6216" spans="2:13" x14ac:dyDescent="0.2">
      <c r="B6216">
        <v>0</v>
      </c>
      <c r="C6216">
        <v>0</v>
      </c>
      <c r="D6216">
        <v>0</v>
      </c>
      <c r="E6216">
        <v>0</v>
      </c>
      <c r="F6216">
        <v>0</v>
      </c>
      <c r="G6216">
        <v>55555555</v>
      </c>
      <c r="H6216">
        <v>0</v>
      </c>
      <c r="I6216">
        <v>0</v>
      </c>
      <c r="J6216">
        <v>0</v>
      </c>
      <c r="K6216">
        <v>0</v>
      </c>
      <c r="L6216">
        <v>0</v>
      </c>
      <c r="M6216">
        <v>0</v>
      </c>
    </row>
    <row r="6217" spans="2:13" x14ac:dyDescent="0.2">
      <c r="B6217">
        <v>0</v>
      </c>
      <c r="C6217">
        <v>0</v>
      </c>
      <c r="D6217">
        <v>0</v>
      </c>
      <c r="E6217">
        <v>0</v>
      </c>
      <c r="F6217">
        <v>0</v>
      </c>
      <c r="G6217">
        <v>55555555</v>
      </c>
      <c r="H6217">
        <v>0</v>
      </c>
      <c r="I6217">
        <v>0</v>
      </c>
      <c r="J6217">
        <v>0</v>
      </c>
      <c r="K6217">
        <v>0</v>
      </c>
      <c r="L6217">
        <v>0</v>
      </c>
      <c r="M6217">
        <v>0</v>
      </c>
    </row>
    <row r="6218" spans="2:13" x14ac:dyDescent="0.2">
      <c r="B6218">
        <v>0</v>
      </c>
      <c r="C6218">
        <v>0</v>
      </c>
      <c r="D6218">
        <v>0</v>
      </c>
      <c r="E6218">
        <v>0</v>
      </c>
      <c r="F6218">
        <v>0</v>
      </c>
      <c r="G6218">
        <v>55555555</v>
      </c>
      <c r="H6218">
        <v>0</v>
      </c>
      <c r="I6218">
        <v>0</v>
      </c>
      <c r="J6218">
        <v>0</v>
      </c>
      <c r="K6218">
        <v>0</v>
      </c>
      <c r="L6218">
        <v>0</v>
      </c>
      <c r="M6218">
        <v>0</v>
      </c>
    </row>
    <row r="6219" spans="2:13" x14ac:dyDescent="0.2">
      <c r="B6219">
        <v>0</v>
      </c>
      <c r="C6219">
        <v>0</v>
      </c>
      <c r="D6219">
        <v>0</v>
      </c>
      <c r="E6219">
        <v>0</v>
      </c>
      <c r="F6219">
        <v>0</v>
      </c>
      <c r="G6219">
        <v>55555555</v>
      </c>
      <c r="H6219">
        <v>0</v>
      </c>
      <c r="I6219">
        <v>0</v>
      </c>
      <c r="J6219">
        <v>0</v>
      </c>
      <c r="K6219">
        <v>0</v>
      </c>
      <c r="L6219">
        <v>0</v>
      </c>
      <c r="M6219">
        <v>0</v>
      </c>
    </row>
    <row r="6220" spans="2:13" x14ac:dyDescent="0.2">
      <c r="B6220">
        <v>0</v>
      </c>
      <c r="C6220">
        <v>0</v>
      </c>
      <c r="D6220">
        <v>0</v>
      </c>
      <c r="E6220">
        <v>0</v>
      </c>
      <c r="F6220">
        <v>0</v>
      </c>
      <c r="G6220">
        <v>55555555</v>
      </c>
      <c r="H6220">
        <v>0</v>
      </c>
      <c r="I6220">
        <v>0</v>
      </c>
      <c r="J6220">
        <v>0</v>
      </c>
      <c r="K6220">
        <v>0</v>
      </c>
      <c r="L6220">
        <v>0</v>
      </c>
      <c r="M6220">
        <v>0</v>
      </c>
    </row>
    <row r="6221" spans="2:13" x14ac:dyDescent="0.2">
      <c r="B6221">
        <v>0</v>
      </c>
      <c r="C6221">
        <v>0</v>
      </c>
      <c r="D6221">
        <v>0</v>
      </c>
      <c r="E6221">
        <v>0</v>
      </c>
      <c r="F6221">
        <v>0</v>
      </c>
      <c r="G6221">
        <v>55555555</v>
      </c>
      <c r="H6221">
        <v>0</v>
      </c>
      <c r="I6221">
        <v>0</v>
      </c>
      <c r="J6221">
        <v>0</v>
      </c>
      <c r="K6221">
        <v>0</v>
      </c>
      <c r="L6221">
        <v>0</v>
      </c>
      <c r="M6221">
        <v>0</v>
      </c>
    </row>
    <row r="6222" spans="2:13" x14ac:dyDescent="0.2">
      <c r="B6222">
        <v>0</v>
      </c>
      <c r="C6222">
        <v>0</v>
      </c>
      <c r="D6222">
        <v>0</v>
      </c>
      <c r="E6222">
        <v>0</v>
      </c>
      <c r="F6222">
        <v>0</v>
      </c>
      <c r="G6222">
        <v>55555555</v>
      </c>
      <c r="H6222">
        <v>0</v>
      </c>
      <c r="I6222">
        <v>0</v>
      </c>
      <c r="J6222">
        <v>0</v>
      </c>
      <c r="K6222">
        <v>0</v>
      </c>
      <c r="L6222">
        <v>0</v>
      </c>
      <c r="M6222">
        <v>0</v>
      </c>
    </row>
    <row r="6223" spans="2:13" x14ac:dyDescent="0.2">
      <c r="B6223">
        <v>0</v>
      </c>
      <c r="C6223">
        <v>0</v>
      </c>
      <c r="D6223">
        <v>0</v>
      </c>
      <c r="E6223">
        <v>0</v>
      </c>
      <c r="F6223">
        <v>0</v>
      </c>
      <c r="G6223">
        <v>55555555</v>
      </c>
      <c r="H6223">
        <v>0</v>
      </c>
      <c r="I6223">
        <v>0</v>
      </c>
      <c r="J6223">
        <v>0</v>
      </c>
      <c r="K6223">
        <v>0</v>
      </c>
      <c r="L6223">
        <v>0</v>
      </c>
      <c r="M6223">
        <v>0</v>
      </c>
    </row>
    <row r="6224" spans="2:13" x14ac:dyDescent="0.2">
      <c r="B6224">
        <v>0</v>
      </c>
      <c r="C6224">
        <v>0</v>
      </c>
      <c r="D6224">
        <v>0</v>
      </c>
      <c r="E6224">
        <v>0</v>
      </c>
      <c r="F6224">
        <v>0</v>
      </c>
      <c r="G6224">
        <v>55555555</v>
      </c>
      <c r="H6224">
        <v>0</v>
      </c>
      <c r="I6224">
        <v>0</v>
      </c>
      <c r="J6224">
        <v>0</v>
      </c>
      <c r="K6224">
        <v>0</v>
      </c>
      <c r="L6224">
        <v>0</v>
      </c>
      <c r="M6224">
        <v>0</v>
      </c>
    </row>
    <row r="6225" spans="2:13" x14ac:dyDescent="0.2">
      <c r="B6225">
        <v>0</v>
      </c>
      <c r="C6225">
        <v>0</v>
      </c>
      <c r="D6225">
        <v>0</v>
      </c>
      <c r="E6225">
        <v>0</v>
      </c>
      <c r="F6225">
        <v>0</v>
      </c>
      <c r="G6225">
        <v>55555555</v>
      </c>
      <c r="H6225">
        <v>0</v>
      </c>
      <c r="I6225">
        <v>0</v>
      </c>
      <c r="J6225">
        <v>0</v>
      </c>
      <c r="K6225">
        <v>0</v>
      </c>
      <c r="L6225">
        <v>0</v>
      </c>
      <c r="M6225">
        <v>0</v>
      </c>
    </row>
    <row r="6226" spans="2:13" x14ac:dyDescent="0.2">
      <c r="B6226">
        <v>0</v>
      </c>
      <c r="C6226">
        <v>0</v>
      </c>
      <c r="D6226">
        <v>0</v>
      </c>
      <c r="E6226">
        <v>0</v>
      </c>
      <c r="F6226">
        <v>0</v>
      </c>
      <c r="G6226">
        <v>55555555</v>
      </c>
      <c r="H6226">
        <v>0</v>
      </c>
      <c r="I6226">
        <v>0</v>
      </c>
      <c r="J6226">
        <v>0</v>
      </c>
      <c r="K6226">
        <v>0</v>
      </c>
      <c r="L6226">
        <v>0</v>
      </c>
      <c r="M6226">
        <v>0</v>
      </c>
    </row>
    <row r="6227" spans="2:13" x14ac:dyDescent="0.2">
      <c r="B6227">
        <v>0</v>
      </c>
      <c r="C6227">
        <v>0</v>
      </c>
      <c r="D6227">
        <v>0</v>
      </c>
      <c r="E6227">
        <v>0</v>
      </c>
      <c r="F6227">
        <v>0</v>
      </c>
      <c r="G6227">
        <v>55555555</v>
      </c>
      <c r="H6227">
        <v>0</v>
      </c>
      <c r="I6227">
        <v>0</v>
      </c>
      <c r="J6227">
        <v>0</v>
      </c>
      <c r="K6227">
        <v>0</v>
      </c>
      <c r="L6227">
        <v>0</v>
      </c>
      <c r="M6227">
        <v>0</v>
      </c>
    </row>
    <row r="6228" spans="2:13" x14ac:dyDescent="0.2">
      <c r="B6228">
        <v>0</v>
      </c>
      <c r="C6228">
        <v>0</v>
      </c>
      <c r="D6228">
        <v>0</v>
      </c>
      <c r="E6228">
        <v>0</v>
      </c>
      <c r="F6228">
        <v>0</v>
      </c>
      <c r="G6228">
        <v>55555555</v>
      </c>
      <c r="H6228">
        <v>0</v>
      </c>
      <c r="I6228">
        <v>0</v>
      </c>
      <c r="J6228">
        <v>0</v>
      </c>
      <c r="K6228">
        <v>0</v>
      </c>
      <c r="L6228">
        <v>0</v>
      </c>
      <c r="M6228">
        <v>0</v>
      </c>
    </row>
    <row r="6229" spans="2:13" x14ac:dyDescent="0.2">
      <c r="B6229">
        <v>0</v>
      </c>
      <c r="C6229">
        <v>0</v>
      </c>
      <c r="D6229">
        <v>0</v>
      </c>
      <c r="E6229">
        <v>0</v>
      </c>
      <c r="F6229">
        <v>0</v>
      </c>
      <c r="G6229">
        <v>55555555</v>
      </c>
      <c r="H6229">
        <v>0</v>
      </c>
      <c r="I6229">
        <v>0</v>
      </c>
      <c r="J6229">
        <v>0</v>
      </c>
      <c r="K6229">
        <v>0</v>
      </c>
      <c r="L6229">
        <v>0</v>
      </c>
      <c r="M6229">
        <v>0</v>
      </c>
    </row>
    <row r="6230" spans="2:13" x14ac:dyDescent="0.2">
      <c r="B6230">
        <v>0</v>
      </c>
      <c r="C6230">
        <v>0</v>
      </c>
      <c r="D6230">
        <v>0</v>
      </c>
      <c r="E6230">
        <v>0</v>
      </c>
      <c r="F6230">
        <v>0</v>
      </c>
      <c r="G6230">
        <v>55555555</v>
      </c>
      <c r="H6230">
        <v>0</v>
      </c>
      <c r="I6230">
        <v>0</v>
      </c>
      <c r="J6230">
        <v>0</v>
      </c>
      <c r="K6230">
        <v>0</v>
      </c>
      <c r="L6230">
        <v>0</v>
      </c>
      <c r="M6230">
        <v>0</v>
      </c>
    </row>
    <row r="6231" spans="2:13" x14ac:dyDescent="0.2">
      <c r="B6231">
        <v>0</v>
      </c>
      <c r="C6231">
        <v>0</v>
      </c>
      <c r="D6231">
        <v>0</v>
      </c>
      <c r="E6231">
        <v>0</v>
      </c>
      <c r="F6231">
        <v>0</v>
      </c>
      <c r="G6231">
        <v>55555555</v>
      </c>
      <c r="H6231">
        <v>0</v>
      </c>
      <c r="I6231">
        <v>0</v>
      </c>
      <c r="J6231">
        <v>0</v>
      </c>
      <c r="K6231">
        <v>0</v>
      </c>
      <c r="L6231">
        <v>0</v>
      </c>
      <c r="M6231">
        <v>0</v>
      </c>
    </row>
    <row r="6232" spans="2:13" x14ac:dyDescent="0.2">
      <c r="B6232">
        <v>0</v>
      </c>
      <c r="C6232">
        <v>0</v>
      </c>
      <c r="D6232">
        <v>0</v>
      </c>
      <c r="E6232">
        <v>0</v>
      </c>
      <c r="F6232">
        <v>0</v>
      </c>
      <c r="G6232">
        <v>55555555</v>
      </c>
      <c r="H6232">
        <v>0</v>
      </c>
      <c r="I6232">
        <v>0</v>
      </c>
      <c r="J6232">
        <v>0</v>
      </c>
      <c r="K6232">
        <v>0</v>
      </c>
      <c r="L6232">
        <v>0</v>
      </c>
      <c r="M6232">
        <v>0</v>
      </c>
    </row>
    <row r="6233" spans="2:13" x14ac:dyDescent="0.2">
      <c r="B6233">
        <v>0</v>
      </c>
      <c r="C6233">
        <v>0</v>
      </c>
      <c r="D6233">
        <v>0</v>
      </c>
      <c r="E6233">
        <v>0</v>
      </c>
      <c r="F6233">
        <v>0</v>
      </c>
      <c r="G6233">
        <v>55555555</v>
      </c>
      <c r="H6233">
        <v>0</v>
      </c>
      <c r="I6233">
        <v>0</v>
      </c>
      <c r="J6233">
        <v>0</v>
      </c>
      <c r="K6233">
        <v>0</v>
      </c>
      <c r="L6233">
        <v>0</v>
      </c>
      <c r="M6233">
        <v>0</v>
      </c>
    </row>
    <row r="6234" spans="2:13" x14ac:dyDescent="0.2">
      <c r="B6234">
        <v>0</v>
      </c>
      <c r="C6234">
        <v>0</v>
      </c>
      <c r="D6234">
        <v>0</v>
      </c>
      <c r="E6234">
        <v>0</v>
      </c>
      <c r="F6234">
        <v>0</v>
      </c>
      <c r="G6234">
        <v>55555555</v>
      </c>
      <c r="H6234">
        <v>0</v>
      </c>
      <c r="I6234">
        <v>0</v>
      </c>
      <c r="J6234">
        <v>0</v>
      </c>
      <c r="K6234">
        <v>0</v>
      </c>
      <c r="L6234">
        <v>0</v>
      </c>
      <c r="M6234">
        <v>0</v>
      </c>
    </row>
    <row r="6235" spans="2:13" x14ac:dyDescent="0.2">
      <c r="B6235">
        <v>0</v>
      </c>
      <c r="C6235">
        <v>0</v>
      </c>
      <c r="D6235">
        <v>0</v>
      </c>
      <c r="E6235">
        <v>0</v>
      </c>
      <c r="F6235">
        <v>0</v>
      </c>
      <c r="G6235">
        <v>55555555</v>
      </c>
      <c r="H6235">
        <v>0</v>
      </c>
      <c r="I6235">
        <v>0</v>
      </c>
      <c r="J6235">
        <v>0</v>
      </c>
      <c r="K6235">
        <v>0</v>
      </c>
      <c r="L6235">
        <v>0</v>
      </c>
      <c r="M6235">
        <v>0</v>
      </c>
    </row>
    <row r="6236" spans="2:13" x14ac:dyDescent="0.2">
      <c r="B6236">
        <v>0</v>
      </c>
      <c r="C6236">
        <v>0</v>
      </c>
      <c r="D6236">
        <v>0</v>
      </c>
      <c r="E6236">
        <v>0</v>
      </c>
      <c r="F6236">
        <v>0</v>
      </c>
      <c r="G6236">
        <v>55555555</v>
      </c>
      <c r="H6236">
        <v>0</v>
      </c>
      <c r="I6236">
        <v>0</v>
      </c>
      <c r="J6236">
        <v>0</v>
      </c>
      <c r="K6236">
        <v>0</v>
      </c>
      <c r="L6236">
        <v>0</v>
      </c>
      <c r="M6236">
        <v>0</v>
      </c>
    </row>
    <row r="6237" spans="2:13" x14ac:dyDescent="0.2">
      <c r="B6237">
        <v>0</v>
      </c>
      <c r="C6237">
        <v>0</v>
      </c>
      <c r="D6237">
        <v>0</v>
      </c>
      <c r="E6237">
        <v>0</v>
      </c>
      <c r="F6237">
        <v>0</v>
      </c>
      <c r="G6237">
        <v>55555555</v>
      </c>
      <c r="H6237">
        <v>0</v>
      </c>
      <c r="I6237">
        <v>0</v>
      </c>
      <c r="J6237">
        <v>0</v>
      </c>
      <c r="K6237">
        <v>0</v>
      </c>
      <c r="L6237">
        <v>0</v>
      </c>
      <c r="M6237">
        <v>0</v>
      </c>
    </row>
    <row r="6238" spans="2:13" x14ac:dyDescent="0.2">
      <c r="B6238">
        <v>0</v>
      </c>
      <c r="C6238">
        <v>0</v>
      </c>
      <c r="D6238">
        <v>0</v>
      </c>
      <c r="E6238">
        <v>0</v>
      </c>
      <c r="F6238">
        <v>0</v>
      </c>
      <c r="G6238">
        <v>55555555</v>
      </c>
      <c r="H6238">
        <v>0</v>
      </c>
      <c r="I6238">
        <v>0</v>
      </c>
      <c r="J6238">
        <v>0</v>
      </c>
      <c r="K6238">
        <v>0</v>
      </c>
      <c r="L6238">
        <v>0</v>
      </c>
      <c r="M6238">
        <v>0</v>
      </c>
    </row>
    <row r="6239" spans="2:13" x14ac:dyDescent="0.2">
      <c r="B6239">
        <v>0</v>
      </c>
      <c r="C6239">
        <v>0</v>
      </c>
      <c r="D6239">
        <v>0</v>
      </c>
      <c r="E6239">
        <v>0</v>
      </c>
      <c r="F6239">
        <v>0</v>
      </c>
      <c r="G6239">
        <v>55555555</v>
      </c>
      <c r="H6239">
        <v>0</v>
      </c>
      <c r="I6239">
        <v>0</v>
      </c>
      <c r="J6239">
        <v>0</v>
      </c>
      <c r="K6239">
        <v>0</v>
      </c>
      <c r="L6239">
        <v>0</v>
      </c>
      <c r="M6239">
        <v>0</v>
      </c>
    </row>
    <row r="6240" spans="2:13" x14ac:dyDescent="0.2">
      <c r="B6240">
        <v>0</v>
      </c>
      <c r="C6240">
        <v>0</v>
      </c>
      <c r="D6240">
        <v>0</v>
      </c>
      <c r="E6240">
        <v>0</v>
      </c>
      <c r="F6240">
        <v>0</v>
      </c>
      <c r="G6240">
        <v>55555555</v>
      </c>
      <c r="H6240">
        <v>0</v>
      </c>
      <c r="I6240">
        <v>0</v>
      </c>
      <c r="J6240">
        <v>0</v>
      </c>
      <c r="K6240">
        <v>0</v>
      </c>
      <c r="L6240">
        <v>0</v>
      </c>
      <c r="M6240">
        <v>0</v>
      </c>
    </row>
    <row r="6241" spans="2:13" x14ac:dyDescent="0.2">
      <c r="B6241">
        <v>0</v>
      </c>
      <c r="C6241">
        <v>0</v>
      </c>
      <c r="D6241">
        <v>0</v>
      </c>
      <c r="E6241">
        <v>0</v>
      </c>
      <c r="F6241">
        <v>0</v>
      </c>
      <c r="G6241">
        <v>55555555</v>
      </c>
      <c r="H6241">
        <v>0</v>
      </c>
      <c r="I6241">
        <v>0</v>
      </c>
      <c r="J6241">
        <v>0</v>
      </c>
      <c r="K6241">
        <v>0</v>
      </c>
      <c r="L6241">
        <v>0</v>
      </c>
      <c r="M6241">
        <v>0</v>
      </c>
    </row>
    <row r="6242" spans="2:13" x14ac:dyDescent="0.2">
      <c r="B6242">
        <v>0</v>
      </c>
      <c r="C6242">
        <v>0</v>
      </c>
      <c r="D6242">
        <v>0</v>
      </c>
      <c r="E6242">
        <v>0</v>
      </c>
      <c r="F6242">
        <v>0</v>
      </c>
      <c r="G6242">
        <v>55555555</v>
      </c>
      <c r="H6242">
        <v>0</v>
      </c>
      <c r="I6242">
        <v>0</v>
      </c>
      <c r="J6242">
        <v>0</v>
      </c>
      <c r="K6242">
        <v>0</v>
      </c>
      <c r="L6242">
        <v>0</v>
      </c>
      <c r="M6242">
        <v>0</v>
      </c>
    </row>
    <row r="6243" spans="2:13" x14ac:dyDescent="0.2">
      <c r="B6243">
        <v>0</v>
      </c>
      <c r="C6243">
        <v>0</v>
      </c>
      <c r="D6243">
        <v>0</v>
      </c>
      <c r="E6243">
        <v>0</v>
      </c>
      <c r="F6243">
        <v>0</v>
      </c>
      <c r="G6243">
        <v>55555555</v>
      </c>
      <c r="H6243">
        <v>0</v>
      </c>
      <c r="I6243">
        <v>0</v>
      </c>
      <c r="J6243">
        <v>0</v>
      </c>
      <c r="K6243">
        <v>0</v>
      </c>
      <c r="L6243">
        <v>0</v>
      </c>
      <c r="M6243">
        <v>0</v>
      </c>
    </row>
    <row r="6244" spans="2:13" x14ac:dyDescent="0.2">
      <c r="B6244">
        <v>0</v>
      </c>
      <c r="C6244">
        <v>0</v>
      </c>
      <c r="D6244">
        <v>0</v>
      </c>
      <c r="E6244">
        <v>0</v>
      </c>
      <c r="F6244">
        <v>0</v>
      </c>
      <c r="G6244">
        <v>55555555</v>
      </c>
      <c r="H6244">
        <v>0</v>
      </c>
      <c r="I6244">
        <v>0</v>
      </c>
      <c r="J6244">
        <v>0</v>
      </c>
      <c r="K6244">
        <v>0</v>
      </c>
      <c r="L6244">
        <v>0</v>
      </c>
      <c r="M6244">
        <v>0</v>
      </c>
    </row>
    <row r="6245" spans="2:13" x14ac:dyDescent="0.2">
      <c r="B6245">
        <v>0</v>
      </c>
      <c r="C6245">
        <v>0</v>
      </c>
      <c r="D6245">
        <v>0</v>
      </c>
      <c r="E6245">
        <v>0</v>
      </c>
      <c r="F6245">
        <v>0</v>
      </c>
      <c r="G6245">
        <v>55555555</v>
      </c>
      <c r="H6245">
        <v>0</v>
      </c>
      <c r="I6245">
        <v>0</v>
      </c>
      <c r="J6245">
        <v>0</v>
      </c>
      <c r="K6245">
        <v>0</v>
      </c>
      <c r="L6245">
        <v>0</v>
      </c>
      <c r="M6245">
        <v>0</v>
      </c>
    </row>
    <row r="6246" spans="2:13" x14ac:dyDescent="0.2">
      <c r="B6246">
        <v>0</v>
      </c>
      <c r="C6246">
        <v>0</v>
      </c>
      <c r="D6246">
        <v>0</v>
      </c>
      <c r="E6246">
        <v>0</v>
      </c>
      <c r="F6246">
        <v>0</v>
      </c>
      <c r="G6246">
        <v>55555555</v>
      </c>
      <c r="H6246">
        <v>0</v>
      </c>
      <c r="I6246">
        <v>0</v>
      </c>
      <c r="J6246">
        <v>0</v>
      </c>
      <c r="K6246">
        <v>0</v>
      </c>
      <c r="L6246">
        <v>0</v>
      </c>
      <c r="M6246">
        <v>0</v>
      </c>
    </row>
    <row r="6247" spans="2:13" x14ac:dyDescent="0.2">
      <c r="B6247">
        <v>0</v>
      </c>
      <c r="C6247">
        <v>0</v>
      </c>
      <c r="D6247">
        <v>0</v>
      </c>
      <c r="E6247">
        <v>0</v>
      </c>
      <c r="F6247">
        <v>0</v>
      </c>
      <c r="G6247">
        <v>55555555</v>
      </c>
      <c r="H6247">
        <v>0</v>
      </c>
      <c r="I6247">
        <v>0</v>
      </c>
      <c r="J6247">
        <v>0</v>
      </c>
      <c r="K6247">
        <v>0</v>
      </c>
      <c r="L6247">
        <v>0</v>
      </c>
      <c r="M6247">
        <v>0</v>
      </c>
    </row>
    <row r="6248" spans="2:13" x14ac:dyDescent="0.2">
      <c r="B6248">
        <v>0</v>
      </c>
      <c r="C6248">
        <v>0</v>
      </c>
      <c r="D6248">
        <v>0</v>
      </c>
      <c r="E6248">
        <v>0</v>
      </c>
      <c r="F6248">
        <v>0</v>
      </c>
      <c r="G6248">
        <v>55555555</v>
      </c>
      <c r="H6248">
        <v>0</v>
      </c>
      <c r="I6248">
        <v>0</v>
      </c>
      <c r="J6248">
        <v>0</v>
      </c>
      <c r="K6248">
        <v>0</v>
      </c>
      <c r="L6248">
        <v>0</v>
      </c>
      <c r="M6248">
        <v>0</v>
      </c>
    </row>
    <row r="6249" spans="2:13" x14ac:dyDescent="0.2">
      <c r="B6249">
        <v>0</v>
      </c>
      <c r="C6249">
        <v>0</v>
      </c>
      <c r="D6249">
        <v>0</v>
      </c>
      <c r="E6249">
        <v>0</v>
      </c>
      <c r="F6249">
        <v>0</v>
      </c>
      <c r="G6249">
        <v>55555555</v>
      </c>
      <c r="H6249">
        <v>0</v>
      </c>
      <c r="I6249">
        <v>0</v>
      </c>
      <c r="J6249">
        <v>0</v>
      </c>
      <c r="K6249">
        <v>0</v>
      </c>
      <c r="L6249">
        <v>0</v>
      </c>
      <c r="M6249">
        <v>0</v>
      </c>
    </row>
    <row r="6250" spans="2:13" x14ac:dyDescent="0.2">
      <c r="B6250">
        <v>0</v>
      </c>
      <c r="C6250">
        <v>0</v>
      </c>
      <c r="D6250">
        <v>0</v>
      </c>
      <c r="E6250">
        <v>0</v>
      </c>
      <c r="F6250">
        <v>0</v>
      </c>
      <c r="G6250">
        <v>55555555</v>
      </c>
      <c r="H6250">
        <v>0</v>
      </c>
      <c r="I6250">
        <v>0</v>
      </c>
      <c r="J6250">
        <v>0</v>
      </c>
      <c r="K6250">
        <v>0</v>
      </c>
      <c r="L6250">
        <v>0</v>
      </c>
      <c r="M6250">
        <v>0</v>
      </c>
    </row>
    <row r="6251" spans="2:13" x14ac:dyDescent="0.2">
      <c r="B6251">
        <v>0</v>
      </c>
      <c r="C6251">
        <v>0</v>
      </c>
      <c r="D6251">
        <v>0</v>
      </c>
      <c r="E6251">
        <v>0</v>
      </c>
      <c r="F6251">
        <v>0</v>
      </c>
      <c r="G6251">
        <v>55555555</v>
      </c>
      <c r="H6251">
        <v>0</v>
      </c>
      <c r="I6251">
        <v>0</v>
      </c>
      <c r="J6251">
        <v>0</v>
      </c>
      <c r="K6251">
        <v>0</v>
      </c>
      <c r="L6251">
        <v>0</v>
      </c>
      <c r="M6251">
        <v>0</v>
      </c>
    </row>
    <row r="6252" spans="2:13" x14ac:dyDescent="0.2">
      <c r="B6252">
        <v>0</v>
      </c>
      <c r="C6252">
        <v>0</v>
      </c>
      <c r="D6252">
        <v>0</v>
      </c>
      <c r="E6252">
        <v>0</v>
      </c>
      <c r="F6252">
        <v>0</v>
      </c>
      <c r="G6252">
        <v>55555555</v>
      </c>
      <c r="H6252">
        <v>0</v>
      </c>
      <c r="I6252">
        <v>0</v>
      </c>
      <c r="J6252">
        <v>0</v>
      </c>
      <c r="K6252">
        <v>0</v>
      </c>
      <c r="L6252">
        <v>0</v>
      </c>
      <c r="M6252">
        <v>0</v>
      </c>
    </row>
    <row r="6253" spans="2:13" x14ac:dyDescent="0.2">
      <c r="B6253">
        <v>0</v>
      </c>
      <c r="C6253">
        <v>0</v>
      </c>
      <c r="D6253">
        <v>0</v>
      </c>
      <c r="E6253">
        <v>0</v>
      </c>
      <c r="F6253">
        <v>0</v>
      </c>
      <c r="G6253">
        <v>55555555</v>
      </c>
      <c r="H6253">
        <v>0</v>
      </c>
      <c r="I6253">
        <v>0</v>
      </c>
      <c r="J6253">
        <v>0</v>
      </c>
      <c r="K6253">
        <v>0</v>
      </c>
      <c r="L6253">
        <v>0</v>
      </c>
      <c r="M6253">
        <v>0</v>
      </c>
    </row>
    <row r="6254" spans="2:13" x14ac:dyDescent="0.2">
      <c r="B6254">
        <v>0</v>
      </c>
      <c r="C6254">
        <v>0</v>
      </c>
      <c r="D6254">
        <v>0</v>
      </c>
      <c r="E6254">
        <v>0</v>
      </c>
      <c r="F6254">
        <v>0</v>
      </c>
      <c r="G6254">
        <v>55555555</v>
      </c>
      <c r="H6254">
        <v>0</v>
      </c>
      <c r="I6254">
        <v>0</v>
      </c>
      <c r="J6254">
        <v>0</v>
      </c>
      <c r="K6254">
        <v>0</v>
      </c>
      <c r="L6254">
        <v>0</v>
      </c>
      <c r="M6254">
        <v>0</v>
      </c>
    </row>
    <row r="6255" spans="2:13" x14ac:dyDescent="0.2">
      <c r="B6255">
        <v>0</v>
      </c>
      <c r="C6255">
        <v>0</v>
      </c>
      <c r="D6255">
        <v>0</v>
      </c>
      <c r="E6255">
        <v>0</v>
      </c>
      <c r="F6255">
        <v>0</v>
      </c>
      <c r="G6255">
        <v>55555555</v>
      </c>
      <c r="H6255">
        <v>0</v>
      </c>
      <c r="I6255">
        <v>0</v>
      </c>
      <c r="J6255">
        <v>0</v>
      </c>
      <c r="K6255">
        <v>0</v>
      </c>
      <c r="L6255">
        <v>0</v>
      </c>
      <c r="M6255">
        <v>0</v>
      </c>
    </row>
    <row r="6256" spans="2:13" x14ac:dyDescent="0.2">
      <c r="B6256">
        <v>0</v>
      </c>
      <c r="C6256">
        <v>0</v>
      </c>
      <c r="D6256">
        <v>0</v>
      </c>
      <c r="E6256">
        <v>0</v>
      </c>
      <c r="F6256">
        <v>0</v>
      </c>
      <c r="G6256">
        <v>55555555</v>
      </c>
      <c r="H6256">
        <v>0</v>
      </c>
      <c r="I6256">
        <v>0</v>
      </c>
      <c r="J6256">
        <v>0</v>
      </c>
      <c r="K6256">
        <v>0</v>
      </c>
      <c r="L6256">
        <v>0</v>
      </c>
      <c r="M6256">
        <v>0</v>
      </c>
    </row>
    <row r="6257" spans="2:13" x14ac:dyDescent="0.2">
      <c r="B6257">
        <v>0</v>
      </c>
      <c r="C6257">
        <v>0</v>
      </c>
      <c r="D6257">
        <v>0</v>
      </c>
      <c r="E6257">
        <v>0</v>
      </c>
      <c r="F6257">
        <v>0</v>
      </c>
      <c r="G6257">
        <v>55555555</v>
      </c>
      <c r="H6257">
        <v>0</v>
      </c>
      <c r="I6257">
        <v>0</v>
      </c>
      <c r="J6257">
        <v>0</v>
      </c>
      <c r="K6257">
        <v>0</v>
      </c>
      <c r="L6257">
        <v>0</v>
      </c>
      <c r="M6257">
        <v>0</v>
      </c>
    </row>
    <row r="6258" spans="2:13" x14ac:dyDescent="0.2">
      <c r="B6258">
        <v>0</v>
      </c>
      <c r="C6258">
        <v>0</v>
      </c>
      <c r="D6258">
        <v>0</v>
      </c>
      <c r="E6258">
        <v>0</v>
      </c>
      <c r="F6258">
        <v>0</v>
      </c>
      <c r="G6258">
        <v>55555555</v>
      </c>
      <c r="H6258">
        <v>0</v>
      </c>
      <c r="I6258">
        <v>0</v>
      </c>
      <c r="J6258">
        <v>0</v>
      </c>
      <c r="K6258">
        <v>0</v>
      </c>
      <c r="L6258">
        <v>0</v>
      </c>
      <c r="M6258">
        <v>0</v>
      </c>
    </row>
    <row r="6259" spans="2:13" x14ac:dyDescent="0.2">
      <c r="B6259">
        <v>0</v>
      </c>
      <c r="C6259">
        <v>0</v>
      </c>
      <c r="D6259">
        <v>0</v>
      </c>
      <c r="E6259">
        <v>0</v>
      </c>
      <c r="F6259">
        <v>0</v>
      </c>
      <c r="G6259">
        <v>55555555</v>
      </c>
      <c r="H6259">
        <v>0</v>
      </c>
      <c r="I6259">
        <v>0</v>
      </c>
      <c r="J6259">
        <v>0</v>
      </c>
      <c r="K6259">
        <v>0</v>
      </c>
      <c r="L6259">
        <v>0</v>
      </c>
      <c r="M6259">
        <v>0</v>
      </c>
    </row>
    <row r="6260" spans="2:13" x14ac:dyDescent="0.2">
      <c r="B6260">
        <v>0</v>
      </c>
      <c r="C6260">
        <v>0</v>
      </c>
      <c r="D6260">
        <v>0</v>
      </c>
      <c r="E6260">
        <v>0</v>
      </c>
      <c r="F6260">
        <v>0</v>
      </c>
      <c r="G6260">
        <v>55555555</v>
      </c>
      <c r="H6260">
        <v>0</v>
      </c>
      <c r="I6260">
        <v>0</v>
      </c>
      <c r="J6260">
        <v>0</v>
      </c>
      <c r="K6260">
        <v>0</v>
      </c>
      <c r="L6260">
        <v>0</v>
      </c>
      <c r="M6260">
        <v>0</v>
      </c>
    </row>
    <row r="6261" spans="2:13" x14ac:dyDescent="0.2">
      <c r="B6261">
        <v>0</v>
      </c>
      <c r="C6261">
        <v>0</v>
      </c>
      <c r="D6261">
        <v>0</v>
      </c>
      <c r="E6261">
        <v>0</v>
      </c>
      <c r="F6261">
        <v>0</v>
      </c>
      <c r="G6261">
        <v>55555555</v>
      </c>
      <c r="H6261">
        <v>0</v>
      </c>
      <c r="I6261">
        <v>0</v>
      </c>
      <c r="J6261">
        <v>0</v>
      </c>
      <c r="K6261">
        <v>0</v>
      </c>
      <c r="L6261">
        <v>0</v>
      </c>
      <c r="M6261">
        <v>0</v>
      </c>
    </row>
    <row r="6262" spans="2:13" x14ac:dyDescent="0.2">
      <c r="B6262">
        <v>0</v>
      </c>
      <c r="C6262">
        <v>0</v>
      </c>
      <c r="D6262">
        <v>0</v>
      </c>
      <c r="E6262">
        <v>0</v>
      </c>
      <c r="F6262">
        <v>0</v>
      </c>
      <c r="G6262">
        <v>55555555</v>
      </c>
      <c r="H6262">
        <v>0</v>
      </c>
      <c r="I6262">
        <v>0</v>
      </c>
      <c r="J6262">
        <v>0</v>
      </c>
      <c r="K6262">
        <v>0</v>
      </c>
      <c r="L6262">
        <v>0</v>
      </c>
      <c r="M6262">
        <v>0</v>
      </c>
    </row>
    <row r="6263" spans="2:13" x14ac:dyDescent="0.2">
      <c r="B6263">
        <v>0</v>
      </c>
      <c r="C6263">
        <v>0</v>
      </c>
      <c r="D6263">
        <v>0</v>
      </c>
      <c r="E6263">
        <v>0</v>
      </c>
      <c r="F6263">
        <v>0</v>
      </c>
      <c r="G6263">
        <v>55555555</v>
      </c>
      <c r="H6263">
        <v>0</v>
      </c>
      <c r="I6263">
        <v>0</v>
      </c>
      <c r="J6263">
        <v>0</v>
      </c>
      <c r="K6263">
        <v>0</v>
      </c>
      <c r="L6263">
        <v>0</v>
      </c>
      <c r="M6263">
        <v>0</v>
      </c>
    </row>
    <row r="6264" spans="2:13" x14ac:dyDescent="0.2">
      <c r="B6264">
        <v>0</v>
      </c>
      <c r="C6264">
        <v>0</v>
      </c>
      <c r="D6264">
        <v>0</v>
      </c>
      <c r="E6264">
        <v>0</v>
      </c>
      <c r="F6264">
        <v>0</v>
      </c>
      <c r="G6264">
        <v>55555555</v>
      </c>
      <c r="H6264">
        <v>0</v>
      </c>
      <c r="I6264">
        <v>0</v>
      </c>
      <c r="J6264">
        <v>0</v>
      </c>
      <c r="K6264">
        <v>0</v>
      </c>
      <c r="L6264">
        <v>0</v>
      </c>
      <c r="M6264">
        <v>0</v>
      </c>
    </row>
    <row r="6265" spans="2:13" x14ac:dyDescent="0.2">
      <c r="B6265">
        <v>0</v>
      </c>
      <c r="C6265">
        <v>0</v>
      </c>
      <c r="D6265">
        <v>0</v>
      </c>
      <c r="E6265">
        <v>0</v>
      </c>
      <c r="F6265">
        <v>0</v>
      </c>
      <c r="G6265">
        <v>55555555</v>
      </c>
      <c r="H6265">
        <v>0</v>
      </c>
      <c r="I6265">
        <v>0</v>
      </c>
      <c r="J6265">
        <v>0</v>
      </c>
      <c r="K6265">
        <v>0</v>
      </c>
      <c r="L6265">
        <v>0</v>
      </c>
      <c r="M6265">
        <v>0</v>
      </c>
    </row>
    <row r="6266" spans="2:13" x14ac:dyDescent="0.2">
      <c r="B6266">
        <v>0</v>
      </c>
      <c r="C6266">
        <v>0</v>
      </c>
      <c r="D6266">
        <v>0</v>
      </c>
      <c r="E6266">
        <v>0</v>
      </c>
      <c r="F6266">
        <v>0</v>
      </c>
      <c r="G6266">
        <v>55555555</v>
      </c>
      <c r="H6266">
        <v>0</v>
      </c>
      <c r="I6266">
        <v>0</v>
      </c>
      <c r="J6266">
        <v>0</v>
      </c>
      <c r="K6266">
        <v>0</v>
      </c>
      <c r="L6266">
        <v>0</v>
      </c>
      <c r="M6266">
        <v>0</v>
      </c>
    </row>
    <row r="6267" spans="2:13" x14ac:dyDescent="0.2">
      <c r="B6267">
        <v>0</v>
      </c>
      <c r="C6267">
        <v>0</v>
      </c>
      <c r="D6267">
        <v>0</v>
      </c>
      <c r="E6267">
        <v>0</v>
      </c>
      <c r="F6267">
        <v>0</v>
      </c>
      <c r="G6267">
        <v>55555555</v>
      </c>
      <c r="H6267">
        <v>0</v>
      </c>
      <c r="I6267">
        <v>0</v>
      </c>
      <c r="J6267">
        <v>0</v>
      </c>
      <c r="K6267">
        <v>0</v>
      </c>
      <c r="L6267">
        <v>0</v>
      </c>
      <c r="M6267">
        <v>0</v>
      </c>
    </row>
    <row r="6268" spans="2:13" x14ac:dyDescent="0.2">
      <c r="B6268">
        <v>0</v>
      </c>
      <c r="C6268">
        <v>0</v>
      </c>
      <c r="D6268">
        <v>0</v>
      </c>
      <c r="E6268">
        <v>0</v>
      </c>
      <c r="F6268">
        <v>0</v>
      </c>
      <c r="G6268">
        <v>55555555</v>
      </c>
      <c r="H6268">
        <v>0</v>
      </c>
      <c r="I6268">
        <v>0</v>
      </c>
      <c r="J6268">
        <v>0</v>
      </c>
      <c r="K6268">
        <v>0</v>
      </c>
      <c r="L6268">
        <v>0</v>
      </c>
      <c r="M6268">
        <v>0</v>
      </c>
    </row>
    <row r="6269" spans="2:13" x14ac:dyDescent="0.2">
      <c r="B6269">
        <v>0</v>
      </c>
      <c r="C6269">
        <v>0</v>
      </c>
      <c r="D6269">
        <v>0</v>
      </c>
      <c r="E6269">
        <v>0</v>
      </c>
      <c r="F6269">
        <v>0</v>
      </c>
      <c r="G6269">
        <v>55555555</v>
      </c>
      <c r="H6269">
        <v>0</v>
      </c>
      <c r="I6269">
        <v>0</v>
      </c>
      <c r="J6269">
        <v>0</v>
      </c>
      <c r="K6269">
        <v>0</v>
      </c>
      <c r="L6269">
        <v>0</v>
      </c>
      <c r="M6269">
        <v>0</v>
      </c>
    </row>
    <row r="6270" spans="2:13" x14ac:dyDescent="0.2">
      <c r="B6270">
        <v>0</v>
      </c>
      <c r="C6270">
        <v>0</v>
      </c>
      <c r="D6270">
        <v>0</v>
      </c>
      <c r="E6270">
        <v>0</v>
      </c>
      <c r="F6270">
        <v>0</v>
      </c>
      <c r="G6270">
        <v>55555555</v>
      </c>
      <c r="H6270">
        <v>0</v>
      </c>
      <c r="I6270">
        <v>0</v>
      </c>
      <c r="J6270">
        <v>0</v>
      </c>
      <c r="K6270">
        <v>0</v>
      </c>
      <c r="L6270">
        <v>0</v>
      </c>
      <c r="M6270">
        <v>0</v>
      </c>
    </row>
    <row r="6271" spans="2:13" x14ac:dyDescent="0.2">
      <c r="B6271">
        <v>0</v>
      </c>
      <c r="C6271">
        <v>0</v>
      </c>
      <c r="D6271">
        <v>0</v>
      </c>
      <c r="E6271">
        <v>0</v>
      </c>
      <c r="F6271">
        <v>0</v>
      </c>
      <c r="G6271">
        <v>55555555</v>
      </c>
      <c r="H6271">
        <v>0</v>
      </c>
      <c r="I6271">
        <v>0</v>
      </c>
      <c r="J6271">
        <v>0</v>
      </c>
      <c r="K6271">
        <v>0</v>
      </c>
      <c r="L6271">
        <v>0</v>
      </c>
      <c r="M6271">
        <v>0</v>
      </c>
    </row>
    <row r="6272" spans="2:13" x14ac:dyDescent="0.2">
      <c r="B6272">
        <v>0</v>
      </c>
      <c r="C6272">
        <v>0</v>
      </c>
      <c r="D6272">
        <v>0</v>
      </c>
      <c r="E6272">
        <v>0</v>
      </c>
      <c r="F6272">
        <v>0</v>
      </c>
      <c r="G6272">
        <v>55555555</v>
      </c>
      <c r="H6272">
        <v>0</v>
      </c>
      <c r="I6272">
        <v>0</v>
      </c>
      <c r="J6272">
        <v>0</v>
      </c>
      <c r="K6272">
        <v>0</v>
      </c>
      <c r="L6272">
        <v>0</v>
      </c>
      <c r="M6272">
        <v>0</v>
      </c>
    </row>
    <row r="6273" spans="2:13" x14ac:dyDescent="0.2">
      <c r="B6273">
        <v>0</v>
      </c>
      <c r="C6273">
        <v>0</v>
      </c>
      <c r="D6273">
        <v>0</v>
      </c>
      <c r="E6273">
        <v>0</v>
      </c>
      <c r="F6273">
        <v>0</v>
      </c>
      <c r="G6273">
        <v>55555555</v>
      </c>
      <c r="H6273">
        <v>0</v>
      </c>
      <c r="I6273">
        <v>0</v>
      </c>
      <c r="J6273">
        <v>0</v>
      </c>
      <c r="K6273">
        <v>0</v>
      </c>
      <c r="L6273">
        <v>0</v>
      </c>
      <c r="M6273">
        <v>0</v>
      </c>
    </row>
    <row r="6274" spans="2:13" x14ac:dyDescent="0.2">
      <c r="B6274">
        <v>0</v>
      </c>
      <c r="C6274">
        <v>0</v>
      </c>
      <c r="D6274">
        <v>0</v>
      </c>
      <c r="E6274">
        <v>0</v>
      </c>
      <c r="F6274">
        <v>0</v>
      </c>
      <c r="G6274">
        <v>55555555</v>
      </c>
      <c r="H6274">
        <v>0</v>
      </c>
      <c r="I6274">
        <v>0</v>
      </c>
      <c r="J6274">
        <v>0</v>
      </c>
      <c r="K6274">
        <v>0</v>
      </c>
      <c r="L6274">
        <v>0</v>
      </c>
      <c r="M6274">
        <v>0</v>
      </c>
    </row>
    <row r="6275" spans="2:13" x14ac:dyDescent="0.2">
      <c r="B6275">
        <v>0</v>
      </c>
      <c r="C6275">
        <v>0</v>
      </c>
      <c r="D6275">
        <v>0</v>
      </c>
      <c r="E6275">
        <v>0</v>
      </c>
      <c r="F6275">
        <v>0</v>
      </c>
      <c r="G6275">
        <v>55555555</v>
      </c>
      <c r="H6275">
        <v>0</v>
      </c>
      <c r="I6275">
        <v>0</v>
      </c>
      <c r="J6275">
        <v>0</v>
      </c>
      <c r="K6275">
        <v>0</v>
      </c>
      <c r="L6275">
        <v>0</v>
      </c>
      <c r="M6275">
        <v>0</v>
      </c>
    </row>
    <row r="6276" spans="2:13" x14ac:dyDescent="0.2">
      <c r="B6276">
        <v>0</v>
      </c>
      <c r="C6276">
        <v>0</v>
      </c>
      <c r="D6276">
        <v>0</v>
      </c>
      <c r="E6276">
        <v>0</v>
      </c>
      <c r="F6276">
        <v>0</v>
      </c>
      <c r="G6276">
        <v>55555555</v>
      </c>
      <c r="H6276">
        <v>0</v>
      </c>
      <c r="I6276">
        <v>0</v>
      </c>
      <c r="J6276">
        <v>0</v>
      </c>
      <c r="K6276">
        <v>0</v>
      </c>
      <c r="L6276">
        <v>0</v>
      </c>
      <c r="M6276">
        <v>0</v>
      </c>
    </row>
    <row r="6277" spans="2:13" x14ac:dyDescent="0.2">
      <c r="B6277">
        <v>0</v>
      </c>
      <c r="C6277">
        <v>0</v>
      </c>
      <c r="D6277">
        <v>0</v>
      </c>
      <c r="E6277">
        <v>0</v>
      </c>
      <c r="F6277">
        <v>0</v>
      </c>
      <c r="G6277">
        <v>55555555</v>
      </c>
      <c r="H6277">
        <v>0</v>
      </c>
      <c r="I6277">
        <v>0</v>
      </c>
      <c r="J6277">
        <v>0</v>
      </c>
      <c r="K6277">
        <v>0</v>
      </c>
      <c r="L6277">
        <v>0</v>
      </c>
      <c r="M6277">
        <v>0</v>
      </c>
    </row>
    <row r="6278" spans="2:13" x14ac:dyDescent="0.2">
      <c r="B6278">
        <v>0</v>
      </c>
      <c r="C6278">
        <v>0</v>
      </c>
      <c r="D6278">
        <v>0</v>
      </c>
      <c r="E6278">
        <v>0</v>
      </c>
      <c r="F6278">
        <v>0</v>
      </c>
      <c r="G6278">
        <v>55555555</v>
      </c>
      <c r="H6278">
        <v>0</v>
      </c>
      <c r="I6278">
        <v>0</v>
      </c>
      <c r="J6278">
        <v>0</v>
      </c>
      <c r="K6278">
        <v>0</v>
      </c>
      <c r="L6278">
        <v>0</v>
      </c>
      <c r="M6278">
        <v>0</v>
      </c>
    </row>
    <row r="6279" spans="2:13" x14ac:dyDescent="0.2">
      <c r="B6279">
        <v>0</v>
      </c>
      <c r="C6279">
        <v>0</v>
      </c>
      <c r="D6279">
        <v>0</v>
      </c>
      <c r="E6279">
        <v>0</v>
      </c>
      <c r="F6279">
        <v>0</v>
      </c>
      <c r="G6279">
        <v>55555555</v>
      </c>
      <c r="H6279">
        <v>0</v>
      </c>
      <c r="I6279">
        <v>0</v>
      </c>
      <c r="J6279">
        <v>0</v>
      </c>
      <c r="K6279">
        <v>0</v>
      </c>
      <c r="L6279">
        <v>0</v>
      </c>
      <c r="M6279">
        <v>0</v>
      </c>
    </row>
    <row r="6280" spans="2:13" x14ac:dyDescent="0.2">
      <c r="B6280">
        <v>0</v>
      </c>
      <c r="C6280">
        <v>0</v>
      </c>
      <c r="D6280">
        <v>0</v>
      </c>
      <c r="E6280">
        <v>0</v>
      </c>
      <c r="F6280">
        <v>0</v>
      </c>
      <c r="G6280">
        <v>55555555</v>
      </c>
      <c r="H6280">
        <v>0</v>
      </c>
      <c r="I6280">
        <v>0</v>
      </c>
      <c r="J6280">
        <v>0</v>
      </c>
      <c r="K6280">
        <v>0</v>
      </c>
      <c r="L6280">
        <v>0</v>
      </c>
      <c r="M6280">
        <v>0</v>
      </c>
    </row>
    <row r="6281" spans="2:13" x14ac:dyDescent="0.2">
      <c r="B6281">
        <v>0</v>
      </c>
      <c r="C6281">
        <v>0</v>
      </c>
      <c r="D6281">
        <v>0</v>
      </c>
      <c r="E6281">
        <v>0</v>
      </c>
      <c r="F6281">
        <v>0</v>
      </c>
      <c r="G6281">
        <v>55555555</v>
      </c>
      <c r="H6281">
        <v>0</v>
      </c>
      <c r="I6281">
        <v>0</v>
      </c>
      <c r="J6281">
        <v>0</v>
      </c>
      <c r="K6281">
        <v>0</v>
      </c>
      <c r="L6281">
        <v>0</v>
      </c>
      <c r="M6281">
        <v>0</v>
      </c>
    </row>
    <row r="6282" spans="2:13" x14ac:dyDescent="0.2">
      <c r="B6282">
        <v>0</v>
      </c>
      <c r="C6282">
        <v>0</v>
      </c>
      <c r="D6282">
        <v>0</v>
      </c>
      <c r="E6282">
        <v>0</v>
      </c>
      <c r="F6282">
        <v>0</v>
      </c>
      <c r="G6282">
        <v>55555555</v>
      </c>
      <c r="H6282">
        <v>0</v>
      </c>
      <c r="I6282">
        <v>0</v>
      </c>
      <c r="J6282">
        <v>0</v>
      </c>
      <c r="K6282">
        <v>0</v>
      </c>
      <c r="L6282">
        <v>0</v>
      </c>
      <c r="M6282">
        <v>0</v>
      </c>
    </row>
    <row r="6283" spans="2:13" x14ac:dyDescent="0.2">
      <c r="B6283">
        <v>0</v>
      </c>
      <c r="C6283">
        <v>0</v>
      </c>
      <c r="D6283">
        <v>0</v>
      </c>
      <c r="E6283">
        <v>0</v>
      </c>
      <c r="F6283">
        <v>0</v>
      </c>
      <c r="G6283">
        <v>55555555</v>
      </c>
      <c r="H6283">
        <v>0</v>
      </c>
      <c r="I6283">
        <v>0</v>
      </c>
      <c r="J6283">
        <v>0</v>
      </c>
      <c r="K6283">
        <v>0</v>
      </c>
      <c r="L6283">
        <v>0</v>
      </c>
      <c r="M6283">
        <v>0</v>
      </c>
    </row>
    <row r="6284" spans="2:13" x14ac:dyDescent="0.2">
      <c r="B6284">
        <v>0</v>
      </c>
      <c r="C6284">
        <v>0</v>
      </c>
      <c r="D6284">
        <v>0</v>
      </c>
      <c r="E6284">
        <v>0</v>
      </c>
      <c r="F6284">
        <v>0</v>
      </c>
      <c r="G6284">
        <v>55555555</v>
      </c>
      <c r="H6284">
        <v>0</v>
      </c>
      <c r="I6284">
        <v>0</v>
      </c>
      <c r="J6284">
        <v>0</v>
      </c>
      <c r="K6284">
        <v>0</v>
      </c>
      <c r="L6284">
        <v>0</v>
      </c>
      <c r="M6284">
        <v>0</v>
      </c>
    </row>
    <row r="6285" spans="2:13" x14ac:dyDescent="0.2">
      <c r="B6285">
        <v>0</v>
      </c>
      <c r="C6285">
        <v>0</v>
      </c>
      <c r="D6285">
        <v>0</v>
      </c>
      <c r="E6285">
        <v>0</v>
      </c>
      <c r="F6285">
        <v>0</v>
      </c>
      <c r="G6285">
        <v>55555555</v>
      </c>
      <c r="H6285">
        <v>0</v>
      </c>
      <c r="I6285">
        <v>0</v>
      </c>
      <c r="J6285">
        <v>0</v>
      </c>
      <c r="K6285">
        <v>0</v>
      </c>
      <c r="L6285">
        <v>0</v>
      </c>
      <c r="M6285">
        <v>0</v>
      </c>
    </row>
    <row r="6286" spans="2:13" x14ac:dyDescent="0.2">
      <c r="B6286">
        <v>0</v>
      </c>
      <c r="C6286">
        <v>0</v>
      </c>
      <c r="D6286">
        <v>0</v>
      </c>
      <c r="E6286">
        <v>0</v>
      </c>
      <c r="F6286">
        <v>0</v>
      </c>
      <c r="G6286">
        <v>55555555</v>
      </c>
      <c r="H6286">
        <v>0</v>
      </c>
      <c r="I6286">
        <v>0</v>
      </c>
      <c r="J6286">
        <v>0</v>
      </c>
      <c r="K6286">
        <v>0</v>
      </c>
      <c r="L6286">
        <v>0</v>
      </c>
      <c r="M6286">
        <v>0</v>
      </c>
    </row>
    <row r="6287" spans="2:13" x14ac:dyDescent="0.2">
      <c r="B6287">
        <v>0</v>
      </c>
      <c r="C6287">
        <v>0</v>
      </c>
      <c r="D6287">
        <v>0</v>
      </c>
      <c r="E6287">
        <v>0</v>
      </c>
      <c r="F6287">
        <v>0</v>
      </c>
      <c r="G6287">
        <v>55555555</v>
      </c>
      <c r="H6287">
        <v>0</v>
      </c>
      <c r="I6287">
        <v>0</v>
      </c>
      <c r="J6287">
        <v>0</v>
      </c>
      <c r="K6287">
        <v>0</v>
      </c>
      <c r="L6287">
        <v>0</v>
      </c>
      <c r="M6287">
        <v>0</v>
      </c>
    </row>
    <row r="6288" spans="2:13" x14ac:dyDescent="0.2">
      <c r="B6288">
        <v>0</v>
      </c>
      <c r="C6288">
        <v>0</v>
      </c>
      <c r="D6288">
        <v>0</v>
      </c>
      <c r="E6288">
        <v>0</v>
      </c>
      <c r="F6288">
        <v>0</v>
      </c>
      <c r="G6288">
        <v>55555555</v>
      </c>
      <c r="H6288">
        <v>0</v>
      </c>
      <c r="I6288">
        <v>0</v>
      </c>
      <c r="J6288">
        <v>0</v>
      </c>
      <c r="K6288">
        <v>0</v>
      </c>
      <c r="L6288">
        <v>0</v>
      </c>
      <c r="M6288">
        <v>0</v>
      </c>
    </row>
    <row r="6289" spans="2:13" x14ac:dyDescent="0.2">
      <c r="B6289">
        <v>0</v>
      </c>
      <c r="C6289">
        <v>0</v>
      </c>
      <c r="D6289">
        <v>0</v>
      </c>
      <c r="E6289">
        <v>0</v>
      </c>
      <c r="F6289">
        <v>0</v>
      </c>
      <c r="G6289">
        <v>55555555</v>
      </c>
      <c r="H6289">
        <v>0</v>
      </c>
      <c r="I6289">
        <v>0</v>
      </c>
      <c r="J6289">
        <v>0</v>
      </c>
      <c r="K6289">
        <v>0</v>
      </c>
      <c r="L6289">
        <v>0</v>
      </c>
      <c r="M6289">
        <v>0</v>
      </c>
    </row>
    <row r="6290" spans="2:13" x14ac:dyDescent="0.2">
      <c r="B6290">
        <v>0</v>
      </c>
      <c r="C6290">
        <v>0</v>
      </c>
      <c r="D6290">
        <v>0</v>
      </c>
      <c r="E6290">
        <v>0</v>
      </c>
      <c r="F6290">
        <v>0</v>
      </c>
      <c r="G6290">
        <v>55555555</v>
      </c>
      <c r="H6290">
        <v>0</v>
      </c>
      <c r="I6290">
        <v>0</v>
      </c>
      <c r="J6290">
        <v>0</v>
      </c>
      <c r="K6290">
        <v>0</v>
      </c>
      <c r="L6290">
        <v>0</v>
      </c>
      <c r="M6290">
        <v>0</v>
      </c>
    </row>
    <row r="6291" spans="2:13" x14ac:dyDescent="0.2">
      <c r="B6291">
        <v>0</v>
      </c>
      <c r="C6291">
        <v>0</v>
      </c>
      <c r="D6291">
        <v>0</v>
      </c>
      <c r="E6291">
        <v>0</v>
      </c>
      <c r="F6291">
        <v>0</v>
      </c>
      <c r="G6291">
        <v>55555555</v>
      </c>
      <c r="H6291">
        <v>0</v>
      </c>
      <c r="I6291">
        <v>0</v>
      </c>
      <c r="J6291">
        <v>0</v>
      </c>
      <c r="K6291">
        <v>0</v>
      </c>
      <c r="L6291">
        <v>0</v>
      </c>
      <c r="M6291">
        <v>0</v>
      </c>
    </row>
    <row r="6292" spans="2:13" x14ac:dyDescent="0.2">
      <c r="B6292">
        <v>0</v>
      </c>
      <c r="C6292">
        <v>0</v>
      </c>
      <c r="D6292">
        <v>0</v>
      </c>
      <c r="E6292">
        <v>0</v>
      </c>
      <c r="F6292">
        <v>0</v>
      </c>
      <c r="G6292">
        <v>55555555</v>
      </c>
      <c r="H6292">
        <v>0</v>
      </c>
      <c r="I6292">
        <v>0</v>
      </c>
      <c r="J6292">
        <v>0</v>
      </c>
      <c r="K6292">
        <v>0</v>
      </c>
      <c r="L6292">
        <v>0</v>
      </c>
      <c r="M6292">
        <v>0</v>
      </c>
    </row>
    <row r="6293" spans="2:13" x14ac:dyDescent="0.2">
      <c r="B6293">
        <v>0</v>
      </c>
      <c r="C6293">
        <v>0</v>
      </c>
      <c r="D6293">
        <v>0</v>
      </c>
      <c r="E6293">
        <v>0</v>
      </c>
      <c r="F6293">
        <v>0</v>
      </c>
      <c r="G6293">
        <v>55555555</v>
      </c>
      <c r="H6293">
        <v>0</v>
      </c>
      <c r="I6293">
        <v>0</v>
      </c>
      <c r="J6293">
        <v>0</v>
      </c>
      <c r="K6293">
        <v>0</v>
      </c>
      <c r="L6293">
        <v>0</v>
      </c>
      <c r="M6293">
        <v>0</v>
      </c>
    </row>
    <row r="6294" spans="2:13" x14ac:dyDescent="0.2">
      <c r="B6294">
        <v>0</v>
      </c>
      <c r="C6294">
        <v>0</v>
      </c>
      <c r="D6294">
        <v>0</v>
      </c>
      <c r="E6294">
        <v>0</v>
      </c>
      <c r="F6294">
        <v>0</v>
      </c>
      <c r="G6294">
        <v>55555555</v>
      </c>
      <c r="H6294">
        <v>0</v>
      </c>
      <c r="I6294">
        <v>0</v>
      </c>
      <c r="J6294">
        <v>0</v>
      </c>
      <c r="K6294">
        <v>0</v>
      </c>
      <c r="L6294">
        <v>0</v>
      </c>
      <c r="M6294">
        <v>0</v>
      </c>
    </row>
    <row r="6295" spans="2:13" x14ac:dyDescent="0.2">
      <c r="B6295">
        <v>0</v>
      </c>
      <c r="C6295">
        <v>0</v>
      </c>
      <c r="D6295">
        <v>0</v>
      </c>
      <c r="E6295">
        <v>0</v>
      </c>
      <c r="F6295">
        <v>0</v>
      </c>
      <c r="G6295">
        <v>55555555</v>
      </c>
      <c r="H6295">
        <v>0</v>
      </c>
      <c r="I6295">
        <v>0</v>
      </c>
      <c r="J6295">
        <v>0</v>
      </c>
      <c r="K6295">
        <v>0</v>
      </c>
      <c r="L6295">
        <v>0</v>
      </c>
      <c r="M6295">
        <v>0</v>
      </c>
    </row>
    <row r="6296" spans="2:13" x14ac:dyDescent="0.2">
      <c r="B6296">
        <v>0</v>
      </c>
      <c r="C6296">
        <v>0</v>
      </c>
      <c r="D6296">
        <v>0</v>
      </c>
      <c r="E6296">
        <v>0</v>
      </c>
      <c r="F6296">
        <v>0</v>
      </c>
      <c r="G6296">
        <v>55555555</v>
      </c>
      <c r="H6296">
        <v>0</v>
      </c>
      <c r="I6296">
        <v>0</v>
      </c>
      <c r="J6296">
        <v>0</v>
      </c>
      <c r="K6296">
        <v>0</v>
      </c>
      <c r="L6296">
        <v>0</v>
      </c>
      <c r="M6296">
        <v>0</v>
      </c>
    </row>
    <row r="6297" spans="2:13" x14ac:dyDescent="0.2">
      <c r="B6297">
        <v>0</v>
      </c>
      <c r="C6297">
        <v>0</v>
      </c>
      <c r="D6297">
        <v>0</v>
      </c>
      <c r="E6297">
        <v>0</v>
      </c>
      <c r="F6297">
        <v>0</v>
      </c>
      <c r="G6297">
        <v>55555555</v>
      </c>
      <c r="H6297">
        <v>0</v>
      </c>
      <c r="I6297">
        <v>0</v>
      </c>
      <c r="J6297">
        <v>0</v>
      </c>
      <c r="K6297">
        <v>0</v>
      </c>
      <c r="L6297">
        <v>0</v>
      </c>
      <c r="M6297">
        <v>0</v>
      </c>
    </row>
    <row r="6298" spans="2:13" x14ac:dyDescent="0.2">
      <c r="B6298">
        <v>0</v>
      </c>
      <c r="C6298">
        <v>0</v>
      </c>
      <c r="D6298">
        <v>0</v>
      </c>
      <c r="E6298">
        <v>0</v>
      </c>
      <c r="F6298">
        <v>0</v>
      </c>
      <c r="G6298">
        <v>55555555</v>
      </c>
      <c r="H6298">
        <v>0</v>
      </c>
      <c r="I6298">
        <v>0</v>
      </c>
      <c r="J6298">
        <v>0</v>
      </c>
      <c r="K6298">
        <v>0</v>
      </c>
      <c r="L6298">
        <v>0</v>
      </c>
      <c r="M6298">
        <v>0</v>
      </c>
    </row>
    <row r="6299" spans="2:13" x14ac:dyDescent="0.2">
      <c r="B6299">
        <v>0</v>
      </c>
      <c r="C6299">
        <v>0</v>
      </c>
      <c r="D6299">
        <v>0</v>
      </c>
      <c r="E6299">
        <v>0</v>
      </c>
      <c r="F6299">
        <v>0</v>
      </c>
      <c r="G6299">
        <v>55555555</v>
      </c>
      <c r="H6299">
        <v>0</v>
      </c>
      <c r="I6299">
        <v>0</v>
      </c>
      <c r="J6299">
        <v>0</v>
      </c>
      <c r="K6299">
        <v>0</v>
      </c>
      <c r="L6299">
        <v>0</v>
      </c>
      <c r="M6299">
        <v>0</v>
      </c>
    </row>
    <row r="6300" spans="2:13" x14ac:dyDescent="0.2">
      <c r="B6300">
        <v>0</v>
      </c>
      <c r="C6300">
        <v>0</v>
      </c>
      <c r="D6300">
        <v>0</v>
      </c>
      <c r="E6300">
        <v>0</v>
      </c>
      <c r="F6300">
        <v>0</v>
      </c>
      <c r="G6300">
        <v>55555555</v>
      </c>
      <c r="H6300">
        <v>0</v>
      </c>
      <c r="I6300">
        <v>0</v>
      </c>
      <c r="J6300">
        <v>0</v>
      </c>
      <c r="K6300">
        <v>0</v>
      </c>
      <c r="L6300">
        <v>0</v>
      </c>
      <c r="M6300">
        <v>0</v>
      </c>
    </row>
    <row r="6301" spans="2:13" x14ac:dyDescent="0.2">
      <c r="B6301">
        <v>0</v>
      </c>
      <c r="C6301">
        <v>0</v>
      </c>
      <c r="D6301">
        <v>0</v>
      </c>
      <c r="E6301">
        <v>0</v>
      </c>
      <c r="F6301">
        <v>0</v>
      </c>
      <c r="G6301">
        <v>55555555</v>
      </c>
      <c r="H6301">
        <v>0</v>
      </c>
      <c r="I6301">
        <v>0</v>
      </c>
      <c r="J6301">
        <v>0</v>
      </c>
      <c r="K6301">
        <v>0</v>
      </c>
      <c r="L6301">
        <v>0</v>
      </c>
      <c r="M6301">
        <v>0</v>
      </c>
    </row>
    <row r="6302" spans="2:13" x14ac:dyDescent="0.2">
      <c r="B6302">
        <v>0</v>
      </c>
      <c r="C6302">
        <v>0</v>
      </c>
      <c r="D6302">
        <v>0</v>
      </c>
      <c r="E6302">
        <v>0</v>
      </c>
      <c r="F6302">
        <v>0</v>
      </c>
      <c r="G6302">
        <v>55555555</v>
      </c>
      <c r="H6302">
        <v>0</v>
      </c>
      <c r="I6302">
        <v>0</v>
      </c>
      <c r="J6302">
        <v>0</v>
      </c>
      <c r="K6302">
        <v>0</v>
      </c>
      <c r="L6302">
        <v>0</v>
      </c>
      <c r="M6302">
        <v>0</v>
      </c>
    </row>
    <row r="6303" spans="2:13" x14ac:dyDescent="0.2">
      <c r="B6303">
        <v>0</v>
      </c>
      <c r="C6303">
        <v>0</v>
      </c>
      <c r="D6303">
        <v>0</v>
      </c>
      <c r="E6303">
        <v>0</v>
      </c>
      <c r="F6303">
        <v>0</v>
      </c>
      <c r="G6303">
        <v>55555555</v>
      </c>
      <c r="H6303">
        <v>0</v>
      </c>
      <c r="I6303">
        <v>0</v>
      </c>
      <c r="J6303">
        <v>0</v>
      </c>
      <c r="K6303">
        <v>0</v>
      </c>
      <c r="L6303">
        <v>0</v>
      </c>
      <c r="M6303">
        <v>0</v>
      </c>
    </row>
    <row r="6304" spans="2:13" x14ac:dyDescent="0.2">
      <c r="B6304">
        <v>0</v>
      </c>
      <c r="C6304">
        <v>0</v>
      </c>
      <c r="D6304">
        <v>0</v>
      </c>
      <c r="E6304">
        <v>0</v>
      </c>
      <c r="F6304">
        <v>0</v>
      </c>
      <c r="G6304">
        <v>55555555</v>
      </c>
      <c r="H6304">
        <v>0</v>
      </c>
      <c r="I6304">
        <v>0</v>
      </c>
      <c r="J6304">
        <v>0</v>
      </c>
      <c r="K6304">
        <v>0</v>
      </c>
      <c r="L6304">
        <v>0</v>
      </c>
      <c r="M6304">
        <v>0</v>
      </c>
    </row>
    <row r="6305" spans="2:13" x14ac:dyDescent="0.2">
      <c r="B6305">
        <v>0</v>
      </c>
      <c r="C6305">
        <v>0</v>
      </c>
      <c r="D6305">
        <v>0</v>
      </c>
      <c r="E6305">
        <v>0</v>
      </c>
      <c r="F6305">
        <v>0</v>
      </c>
      <c r="G6305">
        <v>55555555</v>
      </c>
      <c r="H6305">
        <v>0</v>
      </c>
      <c r="I6305">
        <v>0</v>
      </c>
      <c r="J6305">
        <v>0</v>
      </c>
      <c r="K6305">
        <v>0</v>
      </c>
      <c r="L6305">
        <v>0</v>
      </c>
      <c r="M6305">
        <v>0</v>
      </c>
    </row>
    <row r="6306" spans="2:13" x14ac:dyDescent="0.2">
      <c r="B6306">
        <v>0</v>
      </c>
      <c r="C6306">
        <v>0</v>
      </c>
      <c r="D6306">
        <v>0</v>
      </c>
      <c r="E6306">
        <v>0</v>
      </c>
      <c r="F6306">
        <v>0</v>
      </c>
      <c r="G6306">
        <v>55555555</v>
      </c>
      <c r="H6306">
        <v>0</v>
      </c>
      <c r="I6306">
        <v>0</v>
      </c>
      <c r="J6306">
        <v>0</v>
      </c>
      <c r="K6306">
        <v>0</v>
      </c>
      <c r="L6306">
        <v>0</v>
      </c>
      <c r="M6306">
        <v>0</v>
      </c>
    </row>
    <row r="6307" spans="2:13" x14ac:dyDescent="0.2">
      <c r="B6307">
        <v>0</v>
      </c>
      <c r="C6307">
        <v>0</v>
      </c>
      <c r="D6307">
        <v>0</v>
      </c>
      <c r="E6307">
        <v>0</v>
      </c>
      <c r="F6307">
        <v>0</v>
      </c>
      <c r="G6307">
        <v>55555555</v>
      </c>
      <c r="H6307">
        <v>0</v>
      </c>
      <c r="I6307">
        <v>0</v>
      </c>
      <c r="J6307">
        <v>0</v>
      </c>
      <c r="K6307">
        <v>0</v>
      </c>
      <c r="L6307">
        <v>0</v>
      </c>
      <c r="M6307">
        <v>0</v>
      </c>
    </row>
    <row r="6308" spans="2:13" x14ac:dyDescent="0.2">
      <c r="B6308">
        <v>0</v>
      </c>
      <c r="C6308">
        <v>0</v>
      </c>
      <c r="D6308">
        <v>0</v>
      </c>
      <c r="E6308">
        <v>0</v>
      </c>
      <c r="F6308">
        <v>0</v>
      </c>
      <c r="G6308">
        <v>55555555</v>
      </c>
      <c r="H6308">
        <v>0</v>
      </c>
      <c r="I6308">
        <v>0</v>
      </c>
      <c r="J6308">
        <v>0</v>
      </c>
      <c r="K6308">
        <v>0</v>
      </c>
      <c r="L6308">
        <v>0</v>
      </c>
      <c r="M6308">
        <v>0</v>
      </c>
    </row>
    <row r="6309" spans="2:13" x14ac:dyDescent="0.2">
      <c r="B6309">
        <v>0</v>
      </c>
      <c r="C6309">
        <v>0</v>
      </c>
      <c r="D6309">
        <v>0</v>
      </c>
      <c r="E6309">
        <v>0</v>
      </c>
      <c r="F6309">
        <v>0</v>
      </c>
      <c r="G6309">
        <v>55555555</v>
      </c>
      <c r="H6309">
        <v>0</v>
      </c>
      <c r="I6309">
        <v>0</v>
      </c>
      <c r="J6309">
        <v>0</v>
      </c>
      <c r="K6309">
        <v>0</v>
      </c>
      <c r="L6309">
        <v>0</v>
      </c>
      <c r="M6309">
        <v>0</v>
      </c>
    </row>
    <row r="6310" spans="2:13" x14ac:dyDescent="0.2">
      <c r="B6310">
        <v>0</v>
      </c>
      <c r="C6310">
        <v>0</v>
      </c>
      <c r="D6310">
        <v>0</v>
      </c>
      <c r="E6310">
        <v>0</v>
      </c>
      <c r="F6310">
        <v>0</v>
      </c>
      <c r="G6310">
        <v>55555555</v>
      </c>
      <c r="H6310">
        <v>0</v>
      </c>
      <c r="I6310">
        <v>0</v>
      </c>
      <c r="J6310">
        <v>0</v>
      </c>
      <c r="K6310">
        <v>0</v>
      </c>
      <c r="L6310">
        <v>0</v>
      </c>
      <c r="M6310">
        <v>0</v>
      </c>
    </row>
    <row r="6311" spans="2:13" x14ac:dyDescent="0.2">
      <c r="B6311">
        <v>0</v>
      </c>
      <c r="C6311">
        <v>0</v>
      </c>
      <c r="D6311">
        <v>0</v>
      </c>
      <c r="E6311">
        <v>0</v>
      </c>
      <c r="F6311">
        <v>0</v>
      </c>
      <c r="G6311">
        <v>55555555</v>
      </c>
      <c r="H6311">
        <v>0</v>
      </c>
      <c r="I6311">
        <v>0</v>
      </c>
      <c r="J6311">
        <v>0</v>
      </c>
      <c r="K6311">
        <v>0</v>
      </c>
      <c r="L6311">
        <v>0</v>
      </c>
      <c r="M6311">
        <v>0</v>
      </c>
    </row>
    <row r="6312" spans="2:13" x14ac:dyDescent="0.2">
      <c r="B6312">
        <v>0</v>
      </c>
      <c r="C6312">
        <v>0</v>
      </c>
      <c r="D6312">
        <v>0</v>
      </c>
      <c r="E6312">
        <v>0</v>
      </c>
      <c r="F6312">
        <v>0</v>
      </c>
      <c r="G6312">
        <v>55555555</v>
      </c>
      <c r="H6312">
        <v>0</v>
      </c>
      <c r="I6312">
        <v>0</v>
      </c>
      <c r="J6312">
        <v>0</v>
      </c>
      <c r="K6312">
        <v>0</v>
      </c>
      <c r="L6312">
        <v>0</v>
      </c>
      <c r="M6312">
        <v>0</v>
      </c>
    </row>
    <row r="6313" spans="2:13" x14ac:dyDescent="0.2">
      <c r="B6313">
        <v>0</v>
      </c>
      <c r="C6313">
        <v>0</v>
      </c>
      <c r="D6313">
        <v>0</v>
      </c>
      <c r="E6313">
        <v>0</v>
      </c>
      <c r="F6313">
        <v>0</v>
      </c>
      <c r="G6313">
        <v>55555555</v>
      </c>
      <c r="H6313">
        <v>0</v>
      </c>
      <c r="I6313">
        <v>0</v>
      </c>
      <c r="J6313">
        <v>0</v>
      </c>
      <c r="K6313">
        <v>0</v>
      </c>
      <c r="L6313">
        <v>0</v>
      </c>
      <c r="M6313">
        <v>0</v>
      </c>
    </row>
    <row r="6314" spans="2:13" x14ac:dyDescent="0.2">
      <c r="B6314">
        <v>0</v>
      </c>
      <c r="C6314">
        <v>0</v>
      </c>
      <c r="D6314">
        <v>0</v>
      </c>
      <c r="E6314">
        <v>0</v>
      </c>
      <c r="F6314">
        <v>0</v>
      </c>
      <c r="G6314">
        <v>55555555</v>
      </c>
      <c r="H6314">
        <v>0</v>
      </c>
      <c r="I6314">
        <v>0</v>
      </c>
      <c r="J6314">
        <v>0</v>
      </c>
      <c r="K6314">
        <v>0</v>
      </c>
      <c r="L6314">
        <v>0</v>
      </c>
      <c r="M6314">
        <v>0</v>
      </c>
    </row>
    <row r="6315" spans="2:13" x14ac:dyDescent="0.2">
      <c r="B6315">
        <v>0</v>
      </c>
      <c r="C6315">
        <v>0</v>
      </c>
      <c r="D6315">
        <v>0</v>
      </c>
      <c r="E6315">
        <v>0</v>
      </c>
      <c r="F6315">
        <v>0</v>
      </c>
      <c r="G6315">
        <v>55555555</v>
      </c>
      <c r="H6315">
        <v>0</v>
      </c>
      <c r="I6315">
        <v>0</v>
      </c>
      <c r="J6315">
        <v>0</v>
      </c>
      <c r="K6315">
        <v>0</v>
      </c>
      <c r="L6315">
        <v>0</v>
      </c>
      <c r="M6315">
        <v>0</v>
      </c>
    </row>
    <row r="6316" spans="2:13" x14ac:dyDescent="0.2">
      <c r="B6316">
        <v>0</v>
      </c>
      <c r="C6316">
        <v>0</v>
      </c>
      <c r="D6316">
        <v>0</v>
      </c>
      <c r="E6316">
        <v>0</v>
      </c>
      <c r="F6316">
        <v>0</v>
      </c>
      <c r="G6316">
        <v>55555555</v>
      </c>
      <c r="H6316">
        <v>0</v>
      </c>
      <c r="I6316">
        <v>0</v>
      </c>
      <c r="J6316">
        <v>0</v>
      </c>
      <c r="K6316">
        <v>0</v>
      </c>
      <c r="L6316">
        <v>0</v>
      </c>
      <c r="M6316">
        <v>0</v>
      </c>
    </row>
    <row r="6317" spans="2:13" x14ac:dyDescent="0.2">
      <c r="B6317">
        <v>0</v>
      </c>
      <c r="C6317">
        <v>0</v>
      </c>
      <c r="D6317">
        <v>0</v>
      </c>
      <c r="E6317">
        <v>0</v>
      </c>
      <c r="F6317">
        <v>0</v>
      </c>
      <c r="G6317">
        <v>55555555</v>
      </c>
      <c r="H6317">
        <v>0</v>
      </c>
      <c r="I6317">
        <v>0</v>
      </c>
      <c r="J6317">
        <v>0</v>
      </c>
      <c r="K6317">
        <v>0</v>
      </c>
      <c r="L6317">
        <v>0</v>
      </c>
      <c r="M6317">
        <v>0</v>
      </c>
    </row>
    <row r="6318" spans="2:13" x14ac:dyDescent="0.2">
      <c r="B6318">
        <v>0</v>
      </c>
      <c r="C6318">
        <v>0</v>
      </c>
      <c r="D6318">
        <v>0</v>
      </c>
      <c r="E6318">
        <v>0</v>
      </c>
      <c r="F6318">
        <v>0</v>
      </c>
      <c r="G6318">
        <v>55555555</v>
      </c>
      <c r="H6318">
        <v>0</v>
      </c>
      <c r="I6318">
        <v>0</v>
      </c>
      <c r="J6318">
        <v>0</v>
      </c>
      <c r="K6318">
        <v>0</v>
      </c>
      <c r="L6318">
        <v>0</v>
      </c>
      <c r="M6318">
        <v>0</v>
      </c>
    </row>
    <row r="6319" spans="2:13" x14ac:dyDescent="0.2">
      <c r="B6319">
        <v>0</v>
      </c>
      <c r="C6319">
        <v>0</v>
      </c>
      <c r="D6319">
        <v>0</v>
      </c>
      <c r="E6319">
        <v>0</v>
      </c>
      <c r="F6319">
        <v>0</v>
      </c>
      <c r="G6319">
        <v>55555555</v>
      </c>
      <c r="H6319">
        <v>0</v>
      </c>
      <c r="I6319">
        <v>0</v>
      </c>
      <c r="J6319">
        <v>0</v>
      </c>
      <c r="K6319">
        <v>0</v>
      </c>
      <c r="L6319">
        <v>0</v>
      </c>
      <c r="M6319">
        <v>0</v>
      </c>
    </row>
    <row r="6320" spans="2:13" x14ac:dyDescent="0.2">
      <c r="B6320">
        <v>0</v>
      </c>
      <c r="C6320">
        <v>0</v>
      </c>
      <c r="D6320">
        <v>0</v>
      </c>
      <c r="E6320">
        <v>0</v>
      </c>
      <c r="F6320">
        <v>0</v>
      </c>
      <c r="G6320">
        <v>55555555</v>
      </c>
      <c r="H6320">
        <v>0</v>
      </c>
      <c r="I6320">
        <v>0</v>
      </c>
      <c r="J6320">
        <v>0</v>
      </c>
      <c r="K6320">
        <v>0</v>
      </c>
      <c r="L6320">
        <v>0</v>
      </c>
      <c r="M6320">
        <v>0</v>
      </c>
    </row>
    <row r="6321" spans="2:13" x14ac:dyDescent="0.2">
      <c r="B6321">
        <v>0</v>
      </c>
      <c r="C6321">
        <v>0</v>
      </c>
      <c r="D6321">
        <v>0</v>
      </c>
      <c r="E6321">
        <v>0</v>
      </c>
      <c r="F6321">
        <v>0</v>
      </c>
      <c r="G6321">
        <v>55555555</v>
      </c>
      <c r="H6321">
        <v>0</v>
      </c>
      <c r="I6321">
        <v>0</v>
      </c>
      <c r="J6321">
        <v>0</v>
      </c>
      <c r="K6321">
        <v>0</v>
      </c>
      <c r="L6321">
        <v>0</v>
      </c>
      <c r="M6321">
        <v>0</v>
      </c>
    </row>
    <row r="6322" spans="2:13" x14ac:dyDescent="0.2">
      <c r="B6322">
        <v>0</v>
      </c>
      <c r="C6322">
        <v>0</v>
      </c>
      <c r="D6322">
        <v>0</v>
      </c>
      <c r="E6322">
        <v>0</v>
      </c>
      <c r="F6322">
        <v>0</v>
      </c>
      <c r="G6322">
        <v>55555555</v>
      </c>
      <c r="H6322">
        <v>0</v>
      </c>
      <c r="I6322">
        <v>0</v>
      </c>
      <c r="J6322">
        <v>0</v>
      </c>
      <c r="K6322">
        <v>0</v>
      </c>
      <c r="L6322">
        <v>0</v>
      </c>
      <c r="M6322">
        <v>0</v>
      </c>
    </row>
    <row r="6323" spans="2:13" x14ac:dyDescent="0.2">
      <c r="B6323">
        <v>0</v>
      </c>
      <c r="C6323">
        <v>0</v>
      </c>
      <c r="D6323">
        <v>0</v>
      </c>
      <c r="E6323">
        <v>0</v>
      </c>
      <c r="F6323">
        <v>0</v>
      </c>
      <c r="G6323">
        <v>55555555</v>
      </c>
      <c r="H6323">
        <v>0</v>
      </c>
      <c r="I6323">
        <v>0</v>
      </c>
      <c r="J6323">
        <v>0</v>
      </c>
      <c r="K6323">
        <v>0</v>
      </c>
      <c r="L6323">
        <v>0</v>
      </c>
      <c r="M6323">
        <v>0</v>
      </c>
    </row>
    <row r="6324" spans="2:13" x14ac:dyDescent="0.2">
      <c r="B6324">
        <v>0</v>
      </c>
      <c r="C6324">
        <v>0</v>
      </c>
      <c r="D6324">
        <v>0</v>
      </c>
      <c r="E6324">
        <v>0</v>
      </c>
      <c r="F6324">
        <v>0</v>
      </c>
      <c r="G6324">
        <v>55555555</v>
      </c>
      <c r="H6324">
        <v>0</v>
      </c>
      <c r="I6324">
        <v>0</v>
      </c>
      <c r="J6324">
        <v>0</v>
      </c>
      <c r="K6324">
        <v>0</v>
      </c>
      <c r="L6324">
        <v>0</v>
      </c>
      <c r="M6324">
        <v>0</v>
      </c>
    </row>
    <row r="6325" spans="2:13" x14ac:dyDescent="0.2">
      <c r="B6325">
        <v>0</v>
      </c>
      <c r="C6325">
        <v>0</v>
      </c>
      <c r="D6325">
        <v>0</v>
      </c>
      <c r="E6325">
        <v>0</v>
      </c>
      <c r="F6325">
        <v>0</v>
      </c>
      <c r="G6325">
        <v>55555555</v>
      </c>
      <c r="H6325">
        <v>0</v>
      </c>
      <c r="I6325">
        <v>0</v>
      </c>
      <c r="J6325">
        <v>0</v>
      </c>
      <c r="K6325">
        <v>0</v>
      </c>
      <c r="L6325">
        <v>0</v>
      </c>
      <c r="M6325">
        <v>0</v>
      </c>
    </row>
    <row r="6326" spans="2:13" x14ac:dyDescent="0.2">
      <c r="B6326">
        <v>0</v>
      </c>
      <c r="C6326">
        <v>0</v>
      </c>
      <c r="D6326">
        <v>0</v>
      </c>
      <c r="E6326">
        <v>0</v>
      </c>
      <c r="F6326">
        <v>0</v>
      </c>
      <c r="G6326">
        <v>55555555</v>
      </c>
      <c r="H6326">
        <v>0</v>
      </c>
      <c r="I6326">
        <v>0</v>
      </c>
      <c r="J6326">
        <v>0</v>
      </c>
      <c r="K6326">
        <v>0</v>
      </c>
      <c r="L6326">
        <v>0</v>
      </c>
      <c r="M6326">
        <v>0</v>
      </c>
    </row>
    <row r="6327" spans="2:13" x14ac:dyDescent="0.2">
      <c r="B6327">
        <v>0</v>
      </c>
      <c r="C6327">
        <v>0</v>
      </c>
      <c r="D6327">
        <v>0</v>
      </c>
      <c r="E6327">
        <v>0</v>
      </c>
      <c r="F6327">
        <v>0</v>
      </c>
      <c r="G6327">
        <v>55555555</v>
      </c>
      <c r="H6327">
        <v>0</v>
      </c>
      <c r="I6327">
        <v>0</v>
      </c>
      <c r="J6327">
        <v>0</v>
      </c>
      <c r="K6327">
        <v>0</v>
      </c>
      <c r="L6327">
        <v>0</v>
      </c>
      <c r="M6327">
        <v>0</v>
      </c>
    </row>
    <row r="6328" spans="2:13" x14ac:dyDescent="0.2">
      <c r="B6328">
        <v>0</v>
      </c>
      <c r="C6328">
        <v>0</v>
      </c>
      <c r="D6328">
        <v>0</v>
      </c>
      <c r="E6328">
        <v>0</v>
      </c>
      <c r="F6328">
        <v>0</v>
      </c>
      <c r="G6328">
        <v>55555555</v>
      </c>
      <c r="H6328">
        <v>0</v>
      </c>
      <c r="I6328">
        <v>0</v>
      </c>
      <c r="J6328">
        <v>0</v>
      </c>
      <c r="K6328">
        <v>0</v>
      </c>
      <c r="L6328">
        <v>0</v>
      </c>
      <c r="M6328">
        <v>0</v>
      </c>
    </row>
    <row r="6329" spans="2:13" x14ac:dyDescent="0.2">
      <c r="B6329">
        <v>0</v>
      </c>
      <c r="C6329">
        <v>0</v>
      </c>
      <c r="D6329">
        <v>0</v>
      </c>
      <c r="E6329">
        <v>0</v>
      </c>
      <c r="F6329">
        <v>0</v>
      </c>
      <c r="G6329">
        <v>55555555</v>
      </c>
      <c r="H6329">
        <v>0</v>
      </c>
      <c r="I6329">
        <v>0</v>
      </c>
      <c r="J6329">
        <v>0</v>
      </c>
      <c r="K6329">
        <v>0</v>
      </c>
      <c r="L6329">
        <v>0</v>
      </c>
      <c r="M6329">
        <v>0</v>
      </c>
    </row>
    <row r="6330" spans="2:13" x14ac:dyDescent="0.2">
      <c r="B6330">
        <v>0</v>
      </c>
      <c r="C6330">
        <v>0</v>
      </c>
      <c r="D6330">
        <v>0</v>
      </c>
      <c r="E6330">
        <v>0</v>
      </c>
      <c r="F6330">
        <v>0</v>
      </c>
      <c r="G6330">
        <v>55555555</v>
      </c>
      <c r="H6330">
        <v>0</v>
      </c>
      <c r="I6330">
        <v>0</v>
      </c>
      <c r="J6330">
        <v>0</v>
      </c>
      <c r="K6330">
        <v>0</v>
      </c>
      <c r="L6330">
        <v>0</v>
      </c>
      <c r="M6330">
        <v>0</v>
      </c>
    </row>
    <row r="6331" spans="2:13" x14ac:dyDescent="0.2">
      <c r="B6331">
        <v>0</v>
      </c>
      <c r="C6331">
        <v>0</v>
      </c>
      <c r="D6331">
        <v>0</v>
      </c>
      <c r="E6331">
        <v>0</v>
      </c>
      <c r="F6331">
        <v>0</v>
      </c>
      <c r="G6331">
        <v>55555555</v>
      </c>
      <c r="H6331">
        <v>0</v>
      </c>
      <c r="I6331">
        <v>0</v>
      </c>
      <c r="J6331">
        <v>0</v>
      </c>
      <c r="K6331">
        <v>0</v>
      </c>
      <c r="L6331">
        <v>0</v>
      </c>
      <c r="M6331">
        <v>0</v>
      </c>
    </row>
    <row r="6332" spans="2:13" x14ac:dyDescent="0.2">
      <c r="B6332">
        <v>0</v>
      </c>
      <c r="C6332">
        <v>0</v>
      </c>
      <c r="D6332">
        <v>0</v>
      </c>
      <c r="E6332">
        <v>0</v>
      </c>
      <c r="F6332">
        <v>0</v>
      </c>
      <c r="G6332">
        <v>55555555</v>
      </c>
      <c r="H6332">
        <v>0</v>
      </c>
      <c r="I6332">
        <v>0</v>
      </c>
      <c r="J6332">
        <v>0</v>
      </c>
      <c r="K6332">
        <v>0</v>
      </c>
      <c r="L6332">
        <v>0</v>
      </c>
      <c r="M6332">
        <v>0</v>
      </c>
    </row>
    <row r="6333" spans="2:13" x14ac:dyDescent="0.2">
      <c r="B6333">
        <v>0</v>
      </c>
      <c r="C6333">
        <v>0</v>
      </c>
      <c r="D6333">
        <v>0</v>
      </c>
      <c r="E6333">
        <v>0</v>
      </c>
      <c r="F6333">
        <v>0</v>
      </c>
      <c r="G6333">
        <v>55555555</v>
      </c>
      <c r="H6333">
        <v>0</v>
      </c>
      <c r="I6333">
        <v>0</v>
      </c>
      <c r="J6333">
        <v>0</v>
      </c>
      <c r="K6333">
        <v>0</v>
      </c>
      <c r="L6333">
        <v>0</v>
      </c>
      <c r="M6333">
        <v>0</v>
      </c>
    </row>
    <row r="6334" spans="2:13" x14ac:dyDescent="0.2">
      <c r="B6334">
        <v>0</v>
      </c>
      <c r="C6334">
        <v>0</v>
      </c>
      <c r="D6334">
        <v>0</v>
      </c>
      <c r="E6334">
        <v>0</v>
      </c>
      <c r="F6334">
        <v>0</v>
      </c>
      <c r="G6334">
        <v>55555555</v>
      </c>
      <c r="H6334">
        <v>0</v>
      </c>
      <c r="I6334">
        <v>0</v>
      </c>
      <c r="J6334">
        <v>0</v>
      </c>
      <c r="K6334">
        <v>0</v>
      </c>
      <c r="L6334">
        <v>0</v>
      </c>
      <c r="M6334">
        <v>0</v>
      </c>
    </row>
    <row r="6335" spans="2:13" x14ac:dyDescent="0.2">
      <c r="B6335">
        <v>0</v>
      </c>
      <c r="C6335">
        <v>0</v>
      </c>
      <c r="D6335">
        <v>0</v>
      </c>
      <c r="E6335">
        <v>0</v>
      </c>
      <c r="F6335">
        <v>0</v>
      </c>
      <c r="G6335">
        <v>55555555</v>
      </c>
      <c r="H6335">
        <v>0</v>
      </c>
      <c r="I6335">
        <v>0</v>
      </c>
      <c r="J6335">
        <v>0</v>
      </c>
      <c r="K6335">
        <v>0</v>
      </c>
      <c r="L6335">
        <v>0</v>
      </c>
      <c r="M6335">
        <v>0</v>
      </c>
    </row>
    <row r="6336" spans="2:13" x14ac:dyDescent="0.2">
      <c r="B6336">
        <v>0</v>
      </c>
      <c r="C6336">
        <v>0</v>
      </c>
      <c r="D6336">
        <v>0</v>
      </c>
      <c r="E6336">
        <v>0</v>
      </c>
      <c r="F6336">
        <v>0</v>
      </c>
      <c r="G6336">
        <v>55555555</v>
      </c>
      <c r="H6336">
        <v>0</v>
      </c>
      <c r="I6336">
        <v>0</v>
      </c>
      <c r="J6336">
        <v>0</v>
      </c>
      <c r="K6336">
        <v>0</v>
      </c>
      <c r="L6336">
        <v>0</v>
      </c>
      <c r="M6336">
        <v>0</v>
      </c>
    </row>
    <row r="6337" spans="2:13" x14ac:dyDescent="0.2">
      <c r="B6337">
        <v>0</v>
      </c>
      <c r="C6337">
        <v>0</v>
      </c>
      <c r="D6337">
        <v>0</v>
      </c>
      <c r="E6337">
        <v>0</v>
      </c>
      <c r="F6337">
        <v>0</v>
      </c>
      <c r="G6337">
        <v>55555555</v>
      </c>
      <c r="H6337">
        <v>0</v>
      </c>
      <c r="I6337">
        <v>0</v>
      </c>
      <c r="J6337">
        <v>0</v>
      </c>
      <c r="K6337">
        <v>0</v>
      </c>
      <c r="L6337">
        <v>0</v>
      </c>
      <c r="M6337">
        <v>0</v>
      </c>
    </row>
    <row r="6338" spans="2:13" x14ac:dyDescent="0.2">
      <c r="B6338">
        <v>0</v>
      </c>
      <c r="C6338">
        <v>0</v>
      </c>
      <c r="D6338">
        <v>0</v>
      </c>
      <c r="E6338">
        <v>0</v>
      </c>
      <c r="F6338">
        <v>0</v>
      </c>
      <c r="G6338">
        <v>55555555</v>
      </c>
      <c r="H6338">
        <v>0</v>
      </c>
      <c r="I6338">
        <v>0</v>
      </c>
      <c r="J6338">
        <v>0</v>
      </c>
      <c r="K6338">
        <v>0</v>
      </c>
      <c r="L6338">
        <v>0</v>
      </c>
      <c r="M6338">
        <v>0</v>
      </c>
    </row>
    <row r="6339" spans="2:13" x14ac:dyDescent="0.2">
      <c r="B6339">
        <v>0</v>
      </c>
      <c r="C6339">
        <v>0</v>
      </c>
      <c r="D6339">
        <v>0</v>
      </c>
      <c r="E6339">
        <v>0</v>
      </c>
      <c r="F6339">
        <v>0</v>
      </c>
      <c r="G6339">
        <v>55555555</v>
      </c>
      <c r="H6339">
        <v>0</v>
      </c>
      <c r="I6339">
        <v>0</v>
      </c>
      <c r="J6339">
        <v>0</v>
      </c>
      <c r="K6339">
        <v>0</v>
      </c>
      <c r="L6339">
        <v>0</v>
      </c>
      <c r="M6339">
        <v>0</v>
      </c>
    </row>
    <row r="6340" spans="2:13" x14ac:dyDescent="0.2">
      <c r="B6340">
        <v>0</v>
      </c>
      <c r="C6340">
        <v>0</v>
      </c>
      <c r="D6340">
        <v>0</v>
      </c>
      <c r="E6340">
        <v>0</v>
      </c>
      <c r="F6340">
        <v>0</v>
      </c>
      <c r="G6340">
        <v>55555555</v>
      </c>
      <c r="H6340">
        <v>0</v>
      </c>
      <c r="I6340">
        <v>0</v>
      </c>
      <c r="J6340">
        <v>0</v>
      </c>
      <c r="K6340">
        <v>0</v>
      </c>
      <c r="L6340">
        <v>0</v>
      </c>
      <c r="M6340">
        <v>0</v>
      </c>
    </row>
    <row r="6341" spans="2:13" x14ac:dyDescent="0.2">
      <c r="B6341">
        <v>0</v>
      </c>
      <c r="C6341">
        <v>0</v>
      </c>
      <c r="D6341">
        <v>0</v>
      </c>
      <c r="E6341">
        <v>0</v>
      </c>
      <c r="F6341">
        <v>0</v>
      </c>
      <c r="G6341">
        <v>55555555</v>
      </c>
      <c r="H6341">
        <v>0</v>
      </c>
      <c r="I6341">
        <v>0</v>
      </c>
      <c r="J6341">
        <v>0</v>
      </c>
      <c r="K6341">
        <v>0</v>
      </c>
      <c r="L6341">
        <v>0</v>
      </c>
      <c r="M6341">
        <v>0</v>
      </c>
    </row>
    <row r="6342" spans="2:13" x14ac:dyDescent="0.2">
      <c r="B6342">
        <v>0</v>
      </c>
      <c r="C6342">
        <v>0</v>
      </c>
      <c r="D6342">
        <v>0</v>
      </c>
      <c r="E6342">
        <v>0</v>
      </c>
      <c r="F6342">
        <v>0</v>
      </c>
      <c r="G6342">
        <v>55555555</v>
      </c>
      <c r="H6342">
        <v>0</v>
      </c>
      <c r="I6342">
        <v>0</v>
      </c>
      <c r="J6342">
        <v>0</v>
      </c>
      <c r="K6342">
        <v>0</v>
      </c>
      <c r="L6342">
        <v>0</v>
      </c>
      <c r="M6342">
        <v>0</v>
      </c>
    </row>
    <row r="6343" spans="2:13" x14ac:dyDescent="0.2">
      <c r="B6343">
        <v>0</v>
      </c>
      <c r="C6343">
        <v>0</v>
      </c>
      <c r="D6343">
        <v>0</v>
      </c>
      <c r="E6343">
        <v>0</v>
      </c>
      <c r="F6343">
        <v>0</v>
      </c>
      <c r="G6343">
        <v>55555555</v>
      </c>
      <c r="H6343">
        <v>0</v>
      </c>
      <c r="I6343">
        <v>0</v>
      </c>
      <c r="J6343">
        <v>0</v>
      </c>
      <c r="K6343">
        <v>0</v>
      </c>
      <c r="L6343">
        <v>0</v>
      </c>
      <c r="M6343">
        <v>0</v>
      </c>
    </row>
    <row r="6344" spans="2:13" x14ac:dyDescent="0.2">
      <c r="B6344">
        <v>0</v>
      </c>
      <c r="C6344">
        <v>0</v>
      </c>
      <c r="D6344">
        <v>0</v>
      </c>
      <c r="E6344">
        <v>0</v>
      </c>
      <c r="F6344">
        <v>0</v>
      </c>
      <c r="G6344">
        <v>55555555</v>
      </c>
      <c r="H6344">
        <v>0</v>
      </c>
      <c r="I6344">
        <v>0</v>
      </c>
      <c r="J6344">
        <v>0</v>
      </c>
      <c r="K6344">
        <v>0</v>
      </c>
      <c r="L6344">
        <v>0</v>
      </c>
      <c r="M6344">
        <v>0</v>
      </c>
    </row>
    <row r="6345" spans="2:13" x14ac:dyDescent="0.2">
      <c r="B6345">
        <v>0</v>
      </c>
      <c r="C6345">
        <v>0</v>
      </c>
      <c r="D6345">
        <v>0</v>
      </c>
      <c r="E6345">
        <v>0</v>
      </c>
      <c r="F6345">
        <v>0</v>
      </c>
      <c r="G6345">
        <v>55555555</v>
      </c>
      <c r="H6345">
        <v>0</v>
      </c>
      <c r="I6345">
        <v>0</v>
      </c>
      <c r="J6345">
        <v>0</v>
      </c>
      <c r="K6345">
        <v>0</v>
      </c>
      <c r="L6345">
        <v>0</v>
      </c>
      <c r="M6345">
        <v>0</v>
      </c>
    </row>
    <row r="6346" spans="2:13" x14ac:dyDescent="0.2">
      <c r="B6346">
        <v>0</v>
      </c>
      <c r="C6346">
        <v>0</v>
      </c>
      <c r="D6346">
        <v>0</v>
      </c>
      <c r="E6346">
        <v>0</v>
      </c>
      <c r="F6346">
        <v>0</v>
      </c>
      <c r="G6346">
        <v>55555555</v>
      </c>
      <c r="H6346">
        <v>0</v>
      </c>
      <c r="I6346">
        <v>0</v>
      </c>
      <c r="J6346">
        <v>0</v>
      </c>
      <c r="K6346">
        <v>0</v>
      </c>
      <c r="L6346">
        <v>0</v>
      </c>
      <c r="M6346">
        <v>0</v>
      </c>
    </row>
    <row r="6347" spans="2:13" x14ac:dyDescent="0.2">
      <c r="B6347">
        <v>0</v>
      </c>
      <c r="C6347">
        <v>0</v>
      </c>
      <c r="D6347">
        <v>0</v>
      </c>
      <c r="E6347">
        <v>0</v>
      </c>
      <c r="F6347">
        <v>0</v>
      </c>
      <c r="G6347">
        <v>55555555</v>
      </c>
      <c r="H6347">
        <v>0</v>
      </c>
      <c r="I6347">
        <v>0</v>
      </c>
      <c r="J6347">
        <v>0</v>
      </c>
      <c r="K6347">
        <v>0</v>
      </c>
      <c r="L6347">
        <v>0</v>
      </c>
      <c r="M6347">
        <v>0</v>
      </c>
    </row>
    <row r="6348" spans="2:13" x14ac:dyDescent="0.2">
      <c r="B6348">
        <v>0</v>
      </c>
      <c r="C6348">
        <v>0</v>
      </c>
      <c r="D6348">
        <v>0</v>
      </c>
      <c r="E6348">
        <v>0</v>
      </c>
      <c r="F6348">
        <v>0</v>
      </c>
      <c r="G6348">
        <v>55555555</v>
      </c>
      <c r="H6348">
        <v>0</v>
      </c>
      <c r="I6348">
        <v>0</v>
      </c>
      <c r="J6348">
        <v>0</v>
      </c>
      <c r="K6348">
        <v>0</v>
      </c>
      <c r="L6348">
        <v>0</v>
      </c>
      <c r="M6348">
        <v>0</v>
      </c>
    </row>
    <row r="6349" spans="2:13" x14ac:dyDescent="0.2">
      <c r="B6349">
        <v>0</v>
      </c>
      <c r="C6349">
        <v>0</v>
      </c>
      <c r="D6349">
        <v>0</v>
      </c>
      <c r="E6349">
        <v>0</v>
      </c>
      <c r="F6349">
        <v>0</v>
      </c>
      <c r="G6349">
        <v>55555555</v>
      </c>
      <c r="H6349">
        <v>0</v>
      </c>
      <c r="I6349">
        <v>0</v>
      </c>
      <c r="J6349">
        <v>0</v>
      </c>
      <c r="K6349">
        <v>0</v>
      </c>
      <c r="L6349">
        <v>0</v>
      </c>
      <c r="M6349">
        <v>0</v>
      </c>
    </row>
    <row r="6350" spans="2:13" x14ac:dyDescent="0.2">
      <c r="B6350">
        <v>0</v>
      </c>
      <c r="C6350">
        <v>0</v>
      </c>
      <c r="D6350">
        <v>0</v>
      </c>
      <c r="E6350">
        <v>0</v>
      </c>
      <c r="F6350">
        <v>0</v>
      </c>
      <c r="G6350">
        <v>55555555</v>
      </c>
      <c r="H6350">
        <v>0</v>
      </c>
      <c r="I6350">
        <v>0</v>
      </c>
      <c r="J6350">
        <v>0</v>
      </c>
      <c r="K6350">
        <v>0</v>
      </c>
      <c r="L6350">
        <v>0</v>
      </c>
      <c r="M6350">
        <v>0</v>
      </c>
    </row>
    <row r="6351" spans="2:13" x14ac:dyDescent="0.2">
      <c r="B6351">
        <v>0</v>
      </c>
      <c r="C6351">
        <v>0</v>
      </c>
      <c r="D6351">
        <v>0</v>
      </c>
      <c r="E6351">
        <v>0</v>
      </c>
      <c r="F6351">
        <v>0</v>
      </c>
      <c r="G6351">
        <v>55555555</v>
      </c>
      <c r="H6351">
        <v>0</v>
      </c>
      <c r="I6351">
        <v>0</v>
      </c>
      <c r="J6351">
        <v>0</v>
      </c>
      <c r="K6351">
        <v>0</v>
      </c>
      <c r="L6351">
        <v>0</v>
      </c>
      <c r="M6351">
        <v>0</v>
      </c>
    </row>
    <row r="6352" spans="2:13" x14ac:dyDescent="0.2">
      <c r="B6352">
        <v>0</v>
      </c>
      <c r="C6352">
        <v>0</v>
      </c>
      <c r="D6352">
        <v>0</v>
      </c>
      <c r="E6352">
        <v>0</v>
      </c>
      <c r="F6352">
        <v>0</v>
      </c>
      <c r="G6352">
        <v>55555555</v>
      </c>
      <c r="H6352">
        <v>0</v>
      </c>
      <c r="I6352">
        <v>0</v>
      </c>
      <c r="J6352">
        <v>0</v>
      </c>
      <c r="K6352">
        <v>0</v>
      </c>
      <c r="L6352">
        <v>0</v>
      </c>
      <c r="M6352">
        <v>0</v>
      </c>
    </row>
    <row r="6353" spans="2:13" x14ac:dyDescent="0.2">
      <c r="B6353">
        <v>0</v>
      </c>
      <c r="C6353">
        <v>0</v>
      </c>
      <c r="D6353">
        <v>0</v>
      </c>
      <c r="E6353">
        <v>0</v>
      </c>
      <c r="F6353">
        <v>0</v>
      </c>
      <c r="G6353">
        <v>55555555</v>
      </c>
      <c r="H6353">
        <v>0</v>
      </c>
      <c r="I6353">
        <v>0</v>
      </c>
      <c r="J6353">
        <v>0</v>
      </c>
      <c r="K6353">
        <v>0</v>
      </c>
      <c r="L6353">
        <v>0</v>
      </c>
      <c r="M6353">
        <v>0</v>
      </c>
    </row>
    <row r="6354" spans="2:13" x14ac:dyDescent="0.2">
      <c r="B6354">
        <v>0</v>
      </c>
      <c r="C6354">
        <v>0</v>
      </c>
      <c r="D6354">
        <v>0</v>
      </c>
      <c r="E6354">
        <v>0</v>
      </c>
      <c r="F6354">
        <v>0</v>
      </c>
      <c r="G6354">
        <v>55555555</v>
      </c>
      <c r="H6354">
        <v>0</v>
      </c>
      <c r="I6354">
        <v>0</v>
      </c>
      <c r="J6354">
        <v>0</v>
      </c>
      <c r="K6354">
        <v>0</v>
      </c>
      <c r="L6354">
        <v>0</v>
      </c>
      <c r="M6354">
        <v>0</v>
      </c>
    </row>
    <row r="6355" spans="2:13" x14ac:dyDescent="0.2">
      <c r="B6355">
        <v>0</v>
      </c>
      <c r="C6355">
        <v>0</v>
      </c>
      <c r="D6355">
        <v>0</v>
      </c>
      <c r="E6355">
        <v>0</v>
      </c>
      <c r="F6355">
        <v>0</v>
      </c>
      <c r="G6355">
        <v>55555555</v>
      </c>
      <c r="H6355">
        <v>0</v>
      </c>
      <c r="I6355">
        <v>0</v>
      </c>
      <c r="J6355">
        <v>0</v>
      </c>
      <c r="K6355">
        <v>0</v>
      </c>
      <c r="L6355">
        <v>0</v>
      </c>
      <c r="M6355">
        <v>0</v>
      </c>
    </row>
    <row r="6356" spans="2:13" x14ac:dyDescent="0.2">
      <c r="B6356">
        <v>0</v>
      </c>
      <c r="C6356">
        <v>0</v>
      </c>
      <c r="D6356">
        <v>0</v>
      </c>
      <c r="E6356">
        <v>0</v>
      </c>
      <c r="F6356">
        <v>0</v>
      </c>
      <c r="G6356">
        <v>55555555</v>
      </c>
      <c r="H6356">
        <v>0</v>
      </c>
      <c r="I6356">
        <v>0</v>
      </c>
      <c r="J6356">
        <v>0</v>
      </c>
      <c r="K6356">
        <v>0</v>
      </c>
      <c r="L6356">
        <v>0</v>
      </c>
      <c r="M6356">
        <v>0</v>
      </c>
    </row>
    <row r="6357" spans="2:13" x14ac:dyDescent="0.2">
      <c r="B6357">
        <v>0</v>
      </c>
      <c r="C6357">
        <v>0</v>
      </c>
      <c r="D6357">
        <v>0</v>
      </c>
      <c r="E6357">
        <v>0</v>
      </c>
      <c r="F6357">
        <v>0</v>
      </c>
      <c r="G6357">
        <v>55555555</v>
      </c>
      <c r="H6357">
        <v>0</v>
      </c>
      <c r="I6357">
        <v>0</v>
      </c>
      <c r="J6357">
        <v>0</v>
      </c>
      <c r="K6357">
        <v>0</v>
      </c>
      <c r="L6357">
        <v>0</v>
      </c>
      <c r="M6357">
        <v>0</v>
      </c>
    </row>
    <row r="6358" spans="2:13" x14ac:dyDescent="0.2">
      <c r="B6358">
        <v>0</v>
      </c>
      <c r="C6358">
        <v>0</v>
      </c>
      <c r="D6358">
        <v>0</v>
      </c>
      <c r="E6358">
        <v>0</v>
      </c>
      <c r="F6358">
        <v>0</v>
      </c>
      <c r="G6358">
        <v>55555555</v>
      </c>
      <c r="H6358">
        <v>0</v>
      </c>
      <c r="I6358">
        <v>0</v>
      </c>
      <c r="J6358">
        <v>0</v>
      </c>
      <c r="K6358">
        <v>0</v>
      </c>
      <c r="L6358">
        <v>0</v>
      </c>
      <c r="M6358">
        <v>0</v>
      </c>
    </row>
    <row r="6359" spans="2:13" x14ac:dyDescent="0.2">
      <c r="B6359">
        <v>0</v>
      </c>
      <c r="C6359">
        <v>0</v>
      </c>
      <c r="D6359">
        <v>0</v>
      </c>
      <c r="E6359">
        <v>0</v>
      </c>
      <c r="F6359">
        <v>0</v>
      </c>
      <c r="G6359">
        <v>55555555</v>
      </c>
      <c r="H6359">
        <v>0</v>
      </c>
      <c r="I6359">
        <v>0</v>
      </c>
      <c r="J6359">
        <v>0</v>
      </c>
      <c r="K6359">
        <v>0</v>
      </c>
      <c r="L6359">
        <v>0</v>
      </c>
      <c r="M6359">
        <v>0</v>
      </c>
    </row>
    <row r="6360" spans="2:13" x14ac:dyDescent="0.2">
      <c r="B6360">
        <v>0</v>
      </c>
      <c r="C6360">
        <v>0</v>
      </c>
      <c r="D6360">
        <v>0</v>
      </c>
      <c r="E6360">
        <v>0</v>
      </c>
      <c r="F6360">
        <v>0</v>
      </c>
      <c r="G6360">
        <v>55555555</v>
      </c>
      <c r="H6360">
        <v>0</v>
      </c>
      <c r="I6360">
        <v>0</v>
      </c>
      <c r="J6360">
        <v>0</v>
      </c>
      <c r="K6360">
        <v>0</v>
      </c>
      <c r="L6360">
        <v>0</v>
      </c>
      <c r="M6360">
        <v>0</v>
      </c>
    </row>
    <row r="6361" spans="2:13" x14ac:dyDescent="0.2">
      <c r="B6361">
        <v>0</v>
      </c>
      <c r="C6361">
        <v>0</v>
      </c>
      <c r="D6361">
        <v>0</v>
      </c>
      <c r="E6361">
        <v>0</v>
      </c>
      <c r="F6361">
        <v>0</v>
      </c>
      <c r="G6361">
        <v>55555555</v>
      </c>
      <c r="H6361">
        <v>0</v>
      </c>
      <c r="I6361">
        <v>0</v>
      </c>
      <c r="J6361">
        <v>0</v>
      </c>
      <c r="K6361">
        <v>0</v>
      </c>
      <c r="L6361">
        <v>0</v>
      </c>
      <c r="M6361">
        <v>0</v>
      </c>
    </row>
    <row r="6362" spans="2:13" x14ac:dyDescent="0.2">
      <c r="B6362">
        <v>0</v>
      </c>
      <c r="C6362">
        <v>0</v>
      </c>
      <c r="D6362">
        <v>0</v>
      </c>
      <c r="E6362">
        <v>0</v>
      </c>
      <c r="F6362">
        <v>0</v>
      </c>
      <c r="G6362">
        <v>55555555</v>
      </c>
      <c r="H6362">
        <v>0</v>
      </c>
      <c r="I6362">
        <v>0</v>
      </c>
      <c r="J6362">
        <v>0</v>
      </c>
      <c r="K6362">
        <v>0</v>
      </c>
      <c r="L6362">
        <v>0</v>
      </c>
      <c r="M6362">
        <v>0</v>
      </c>
    </row>
    <row r="6363" spans="2:13" x14ac:dyDescent="0.2">
      <c r="B6363">
        <v>0</v>
      </c>
      <c r="C6363">
        <v>0</v>
      </c>
      <c r="D6363">
        <v>0</v>
      </c>
      <c r="E6363">
        <v>0</v>
      </c>
      <c r="F6363">
        <v>0</v>
      </c>
      <c r="G6363">
        <v>55555555</v>
      </c>
      <c r="H6363">
        <v>0</v>
      </c>
      <c r="I6363">
        <v>0</v>
      </c>
      <c r="J6363">
        <v>0</v>
      </c>
      <c r="K6363">
        <v>0</v>
      </c>
      <c r="L6363">
        <v>0</v>
      </c>
      <c r="M6363">
        <v>0</v>
      </c>
    </row>
    <row r="6364" spans="2:13" x14ac:dyDescent="0.2">
      <c r="B6364">
        <v>0</v>
      </c>
      <c r="C6364">
        <v>0</v>
      </c>
      <c r="D6364">
        <v>0</v>
      </c>
      <c r="E6364">
        <v>0</v>
      </c>
      <c r="F6364">
        <v>0</v>
      </c>
      <c r="G6364">
        <v>55555555</v>
      </c>
      <c r="H6364">
        <v>0</v>
      </c>
      <c r="I6364">
        <v>0</v>
      </c>
      <c r="J6364">
        <v>0</v>
      </c>
      <c r="K6364">
        <v>0</v>
      </c>
      <c r="L6364">
        <v>0</v>
      </c>
      <c r="M6364">
        <v>0</v>
      </c>
    </row>
    <row r="6365" spans="2:13" x14ac:dyDescent="0.2">
      <c r="B6365">
        <v>0</v>
      </c>
      <c r="C6365">
        <v>0</v>
      </c>
      <c r="D6365">
        <v>0</v>
      </c>
      <c r="E6365">
        <v>0</v>
      </c>
      <c r="F6365">
        <v>0</v>
      </c>
      <c r="G6365">
        <v>55555555</v>
      </c>
      <c r="H6365">
        <v>0</v>
      </c>
      <c r="I6365">
        <v>0</v>
      </c>
      <c r="J6365">
        <v>0</v>
      </c>
      <c r="K6365">
        <v>0</v>
      </c>
      <c r="L6365">
        <v>0</v>
      </c>
      <c r="M6365">
        <v>0</v>
      </c>
    </row>
    <row r="6366" spans="2:13" x14ac:dyDescent="0.2">
      <c r="B6366">
        <v>0</v>
      </c>
      <c r="C6366">
        <v>0</v>
      </c>
      <c r="D6366">
        <v>0</v>
      </c>
      <c r="E6366">
        <v>0</v>
      </c>
      <c r="F6366">
        <v>0</v>
      </c>
      <c r="G6366">
        <v>55555555</v>
      </c>
      <c r="H6366">
        <v>0</v>
      </c>
      <c r="I6366">
        <v>0</v>
      </c>
      <c r="J6366">
        <v>0</v>
      </c>
      <c r="K6366">
        <v>0</v>
      </c>
      <c r="L6366">
        <v>0</v>
      </c>
      <c r="M6366">
        <v>0</v>
      </c>
    </row>
    <row r="6367" spans="2:13" x14ac:dyDescent="0.2">
      <c r="B6367">
        <v>0</v>
      </c>
      <c r="C6367">
        <v>0</v>
      </c>
      <c r="D6367">
        <v>0</v>
      </c>
      <c r="E6367">
        <v>0</v>
      </c>
      <c r="F6367">
        <v>0</v>
      </c>
      <c r="G6367">
        <v>55555555</v>
      </c>
      <c r="H6367">
        <v>0</v>
      </c>
      <c r="I6367">
        <v>0</v>
      </c>
      <c r="J6367">
        <v>0</v>
      </c>
      <c r="K6367">
        <v>0</v>
      </c>
      <c r="L6367">
        <v>0</v>
      </c>
      <c r="M6367">
        <v>0</v>
      </c>
    </row>
    <row r="6368" spans="2:13" x14ac:dyDescent="0.2">
      <c r="B6368">
        <v>0</v>
      </c>
      <c r="C6368">
        <v>0</v>
      </c>
      <c r="D6368">
        <v>0</v>
      </c>
      <c r="E6368">
        <v>0</v>
      </c>
      <c r="F6368">
        <v>0</v>
      </c>
      <c r="G6368">
        <v>55555555</v>
      </c>
      <c r="H6368">
        <v>0</v>
      </c>
      <c r="I6368">
        <v>0</v>
      </c>
      <c r="J6368">
        <v>0</v>
      </c>
      <c r="K6368">
        <v>0</v>
      </c>
      <c r="L6368">
        <v>0</v>
      </c>
      <c r="M6368">
        <v>0</v>
      </c>
    </row>
    <row r="6369" spans="2:13" x14ac:dyDescent="0.2">
      <c r="B6369">
        <v>0</v>
      </c>
      <c r="C6369">
        <v>0</v>
      </c>
      <c r="D6369">
        <v>0</v>
      </c>
      <c r="E6369">
        <v>0</v>
      </c>
      <c r="F6369">
        <v>0</v>
      </c>
      <c r="G6369">
        <v>55555555</v>
      </c>
      <c r="H6369">
        <v>0</v>
      </c>
      <c r="I6369">
        <v>0</v>
      </c>
      <c r="J6369">
        <v>0</v>
      </c>
      <c r="K6369">
        <v>0</v>
      </c>
      <c r="L6369">
        <v>0</v>
      </c>
      <c r="M6369">
        <v>0</v>
      </c>
    </row>
    <row r="6370" spans="2:13" x14ac:dyDescent="0.2">
      <c r="B6370">
        <v>0</v>
      </c>
      <c r="C6370">
        <v>0</v>
      </c>
      <c r="D6370">
        <v>0</v>
      </c>
      <c r="E6370">
        <v>0</v>
      </c>
      <c r="F6370">
        <v>0</v>
      </c>
      <c r="G6370">
        <v>55555555</v>
      </c>
      <c r="H6370">
        <v>0</v>
      </c>
      <c r="I6370">
        <v>0</v>
      </c>
      <c r="J6370">
        <v>0</v>
      </c>
      <c r="K6370">
        <v>0</v>
      </c>
      <c r="L6370">
        <v>0</v>
      </c>
      <c r="M6370">
        <v>0</v>
      </c>
    </row>
    <row r="6371" spans="2:13" x14ac:dyDescent="0.2">
      <c r="B6371">
        <v>0</v>
      </c>
      <c r="C6371">
        <v>0</v>
      </c>
      <c r="D6371">
        <v>0</v>
      </c>
      <c r="E6371">
        <v>0</v>
      </c>
      <c r="F6371">
        <v>0</v>
      </c>
      <c r="G6371">
        <v>55555555</v>
      </c>
      <c r="H6371">
        <v>0</v>
      </c>
      <c r="I6371">
        <v>0</v>
      </c>
      <c r="J6371">
        <v>0</v>
      </c>
      <c r="K6371">
        <v>0</v>
      </c>
      <c r="L6371">
        <v>0</v>
      </c>
      <c r="M6371">
        <v>0</v>
      </c>
    </row>
    <row r="6372" spans="2:13" x14ac:dyDescent="0.2">
      <c r="B6372">
        <v>0</v>
      </c>
      <c r="C6372">
        <v>0</v>
      </c>
      <c r="D6372">
        <v>0</v>
      </c>
      <c r="E6372">
        <v>0</v>
      </c>
      <c r="F6372">
        <v>0</v>
      </c>
      <c r="G6372">
        <v>55555555</v>
      </c>
      <c r="H6372">
        <v>0</v>
      </c>
      <c r="I6372">
        <v>0</v>
      </c>
      <c r="J6372">
        <v>0</v>
      </c>
      <c r="K6372">
        <v>0</v>
      </c>
      <c r="L6372">
        <v>0</v>
      </c>
      <c r="M6372">
        <v>0</v>
      </c>
    </row>
    <row r="6373" spans="2:13" x14ac:dyDescent="0.2">
      <c r="B6373">
        <v>0</v>
      </c>
      <c r="C6373">
        <v>0</v>
      </c>
      <c r="D6373">
        <v>0</v>
      </c>
      <c r="E6373">
        <v>0</v>
      </c>
      <c r="F6373">
        <v>0</v>
      </c>
      <c r="G6373">
        <v>55555555</v>
      </c>
      <c r="H6373">
        <v>0</v>
      </c>
      <c r="I6373">
        <v>0</v>
      </c>
      <c r="J6373">
        <v>0</v>
      </c>
      <c r="K6373">
        <v>0</v>
      </c>
      <c r="L6373">
        <v>0</v>
      </c>
      <c r="M6373">
        <v>0</v>
      </c>
    </row>
    <row r="6374" spans="2:13" x14ac:dyDescent="0.2">
      <c r="B6374">
        <v>0</v>
      </c>
      <c r="C6374">
        <v>0</v>
      </c>
      <c r="D6374">
        <v>0</v>
      </c>
      <c r="E6374">
        <v>0</v>
      </c>
      <c r="F6374">
        <v>0</v>
      </c>
      <c r="G6374">
        <v>55555555</v>
      </c>
      <c r="H6374">
        <v>0</v>
      </c>
      <c r="I6374">
        <v>0</v>
      </c>
      <c r="J6374">
        <v>0</v>
      </c>
      <c r="K6374">
        <v>0</v>
      </c>
      <c r="L6374">
        <v>0</v>
      </c>
      <c r="M6374">
        <v>0</v>
      </c>
    </row>
    <row r="6375" spans="2:13" x14ac:dyDescent="0.2">
      <c r="B6375">
        <v>0</v>
      </c>
      <c r="C6375">
        <v>0</v>
      </c>
      <c r="D6375">
        <v>0</v>
      </c>
      <c r="E6375">
        <v>0</v>
      </c>
      <c r="F6375">
        <v>0</v>
      </c>
      <c r="G6375">
        <v>55555555</v>
      </c>
      <c r="H6375">
        <v>0</v>
      </c>
      <c r="I6375">
        <v>0</v>
      </c>
      <c r="J6375">
        <v>0</v>
      </c>
      <c r="K6375">
        <v>0</v>
      </c>
      <c r="L6375">
        <v>0</v>
      </c>
      <c r="M6375">
        <v>0</v>
      </c>
    </row>
    <row r="6376" spans="2:13" x14ac:dyDescent="0.2">
      <c r="B6376">
        <v>0</v>
      </c>
      <c r="C6376">
        <v>0</v>
      </c>
      <c r="D6376">
        <v>0</v>
      </c>
      <c r="E6376">
        <v>0</v>
      </c>
      <c r="F6376">
        <v>0</v>
      </c>
      <c r="G6376">
        <v>55555555</v>
      </c>
      <c r="H6376">
        <v>0</v>
      </c>
      <c r="I6376">
        <v>0</v>
      </c>
      <c r="J6376">
        <v>0</v>
      </c>
      <c r="K6376">
        <v>0</v>
      </c>
      <c r="L6376">
        <v>0</v>
      </c>
      <c r="M6376">
        <v>0</v>
      </c>
    </row>
    <row r="6377" spans="2:13" x14ac:dyDescent="0.2">
      <c r="B6377">
        <v>0</v>
      </c>
      <c r="C6377">
        <v>0</v>
      </c>
      <c r="D6377">
        <v>0</v>
      </c>
      <c r="E6377">
        <v>0</v>
      </c>
      <c r="F6377">
        <v>0</v>
      </c>
      <c r="G6377">
        <v>55555555</v>
      </c>
      <c r="H6377">
        <v>0</v>
      </c>
      <c r="I6377">
        <v>0</v>
      </c>
      <c r="J6377">
        <v>0</v>
      </c>
      <c r="K6377">
        <v>0</v>
      </c>
      <c r="L6377">
        <v>0</v>
      </c>
      <c r="M6377">
        <v>0</v>
      </c>
    </row>
    <row r="6378" spans="2:13" x14ac:dyDescent="0.2">
      <c r="B6378">
        <v>0</v>
      </c>
      <c r="C6378">
        <v>0</v>
      </c>
      <c r="D6378">
        <v>0</v>
      </c>
      <c r="E6378">
        <v>0</v>
      </c>
      <c r="F6378">
        <v>0</v>
      </c>
      <c r="G6378">
        <v>55555555</v>
      </c>
      <c r="H6378">
        <v>0</v>
      </c>
      <c r="I6378">
        <v>0</v>
      </c>
      <c r="J6378">
        <v>0</v>
      </c>
      <c r="K6378">
        <v>0</v>
      </c>
      <c r="L6378">
        <v>0</v>
      </c>
      <c r="M6378">
        <v>0</v>
      </c>
    </row>
    <row r="6379" spans="2:13" x14ac:dyDescent="0.2">
      <c r="B6379">
        <v>0</v>
      </c>
      <c r="C6379">
        <v>0</v>
      </c>
      <c r="D6379">
        <v>0</v>
      </c>
      <c r="E6379">
        <v>0</v>
      </c>
      <c r="F6379">
        <v>0</v>
      </c>
      <c r="G6379">
        <v>55555555</v>
      </c>
      <c r="H6379">
        <v>0</v>
      </c>
      <c r="I6379">
        <v>0</v>
      </c>
      <c r="J6379">
        <v>0</v>
      </c>
      <c r="K6379">
        <v>0</v>
      </c>
      <c r="L6379">
        <v>0</v>
      </c>
      <c r="M6379">
        <v>0</v>
      </c>
    </row>
    <row r="6380" spans="2:13" x14ac:dyDescent="0.2">
      <c r="B6380">
        <v>0</v>
      </c>
      <c r="C6380">
        <v>0</v>
      </c>
      <c r="D6380">
        <v>0</v>
      </c>
      <c r="E6380">
        <v>0</v>
      </c>
      <c r="F6380">
        <v>0</v>
      </c>
      <c r="G6380">
        <v>55555555</v>
      </c>
      <c r="H6380">
        <v>0</v>
      </c>
      <c r="I6380">
        <v>0</v>
      </c>
      <c r="J6380">
        <v>0</v>
      </c>
      <c r="K6380">
        <v>0</v>
      </c>
      <c r="L6380">
        <v>0</v>
      </c>
      <c r="M6380">
        <v>0</v>
      </c>
    </row>
    <row r="6381" spans="2:13" x14ac:dyDescent="0.2">
      <c r="B6381">
        <v>0</v>
      </c>
      <c r="C6381">
        <v>0</v>
      </c>
      <c r="D6381">
        <v>0</v>
      </c>
      <c r="E6381">
        <v>0</v>
      </c>
      <c r="F6381">
        <v>0</v>
      </c>
      <c r="G6381">
        <v>55555555</v>
      </c>
      <c r="H6381">
        <v>0</v>
      </c>
      <c r="I6381">
        <v>0</v>
      </c>
      <c r="J6381">
        <v>0</v>
      </c>
      <c r="K6381">
        <v>0</v>
      </c>
      <c r="L6381">
        <v>0</v>
      </c>
      <c r="M6381">
        <v>0</v>
      </c>
    </row>
    <row r="6382" spans="2:13" x14ac:dyDescent="0.2">
      <c r="B6382">
        <v>0</v>
      </c>
      <c r="C6382">
        <v>0</v>
      </c>
      <c r="D6382">
        <v>0</v>
      </c>
      <c r="E6382">
        <v>0</v>
      </c>
      <c r="F6382">
        <v>0</v>
      </c>
      <c r="G6382">
        <v>55555555</v>
      </c>
      <c r="H6382">
        <v>0</v>
      </c>
      <c r="I6382">
        <v>0</v>
      </c>
      <c r="J6382">
        <v>0</v>
      </c>
      <c r="K6382">
        <v>0</v>
      </c>
      <c r="L6382">
        <v>0</v>
      </c>
      <c r="M6382">
        <v>0</v>
      </c>
    </row>
    <row r="6383" spans="2:13" x14ac:dyDescent="0.2">
      <c r="B6383">
        <v>0</v>
      </c>
      <c r="C6383">
        <v>0</v>
      </c>
      <c r="D6383">
        <v>0</v>
      </c>
      <c r="E6383">
        <v>0</v>
      </c>
      <c r="F6383">
        <v>0</v>
      </c>
      <c r="G6383">
        <v>55555555</v>
      </c>
      <c r="H6383">
        <v>0</v>
      </c>
      <c r="I6383">
        <v>0</v>
      </c>
      <c r="J6383">
        <v>0</v>
      </c>
      <c r="K6383">
        <v>0</v>
      </c>
      <c r="L6383">
        <v>0</v>
      </c>
      <c r="M6383">
        <v>0</v>
      </c>
    </row>
    <row r="6384" spans="2:13" x14ac:dyDescent="0.2">
      <c r="B6384">
        <v>0</v>
      </c>
      <c r="C6384">
        <v>0</v>
      </c>
      <c r="D6384">
        <v>0</v>
      </c>
      <c r="E6384">
        <v>0</v>
      </c>
      <c r="F6384">
        <v>0</v>
      </c>
      <c r="G6384">
        <v>55555555</v>
      </c>
      <c r="H6384">
        <v>0</v>
      </c>
      <c r="I6384">
        <v>0</v>
      </c>
      <c r="J6384">
        <v>0</v>
      </c>
      <c r="K6384">
        <v>0</v>
      </c>
      <c r="L6384">
        <v>0</v>
      </c>
      <c r="M6384">
        <v>0</v>
      </c>
    </row>
    <row r="6385" spans="2:13" x14ac:dyDescent="0.2">
      <c r="B6385">
        <v>0</v>
      </c>
      <c r="C6385">
        <v>0</v>
      </c>
      <c r="D6385">
        <v>0</v>
      </c>
      <c r="E6385">
        <v>0</v>
      </c>
      <c r="F6385">
        <v>0</v>
      </c>
      <c r="G6385">
        <v>55555555</v>
      </c>
      <c r="H6385">
        <v>0</v>
      </c>
      <c r="I6385">
        <v>0</v>
      </c>
      <c r="J6385">
        <v>0</v>
      </c>
      <c r="K6385">
        <v>0</v>
      </c>
      <c r="L6385">
        <v>0</v>
      </c>
      <c r="M6385">
        <v>0</v>
      </c>
    </row>
    <row r="6386" spans="2:13" x14ac:dyDescent="0.2">
      <c r="B6386">
        <v>0</v>
      </c>
      <c r="C6386">
        <v>0</v>
      </c>
      <c r="D6386">
        <v>0</v>
      </c>
      <c r="E6386">
        <v>0</v>
      </c>
      <c r="F6386">
        <v>0</v>
      </c>
      <c r="G6386">
        <v>55555555</v>
      </c>
      <c r="H6386">
        <v>0</v>
      </c>
      <c r="I6386">
        <v>0</v>
      </c>
      <c r="J6386">
        <v>0</v>
      </c>
      <c r="K6386">
        <v>0</v>
      </c>
      <c r="L6386">
        <v>0</v>
      </c>
      <c r="M6386">
        <v>0</v>
      </c>
    </row>
    <row r="6387" spans="2:13" x14ac:dyDescent="0.2">
      <c r="B6387">
        <v>0</v>
      </c>
      <c r="C6387">
        <v>0</v>
      </c>
      <c r="D6387">
        <v>0</v>
      </c>
      <c r="E6387">
        <v>0</v>
      </c>
      <c r="F6387">
        <v>0</v>
      </c>
      <c r="G6387">
        <v>55555555</v>
      </c>
      <c r="H6387">
        <v>0</v>
      </c>
      <c r="I6387">
        <v>0</v>
      </c>
      <c r="J6387">
        <v>0</v>
      </c>
      <c r="K6387">
        <v>0</v>
      </c>
      <c r="L6387">
        <v>0</v>
      </c>
      <c r="M6387">
        <v>0</v>
      </c>
    </row>
    <row r="6388" spans="2:13" x14ac:dyDescent="0.2">
      <c r="B6388">
        <v>0</v>
      </c>
      <c r="C6388">
        <v>0</v>
      </c>
      <c r="D6388">
        <v>0</v>
      </c>
      <c r="E6388">
        <v>0</v>
      </c>
      <c r="F6388">
        <v>0</v>
      </c>
      <c r="G6388">
        <v>55555555</v>
      </c>
      <c r="H6388">
        <v>0</v>
      </c>
      <c r="I6388">
        <v>0</v>
      </c>
      <c r="J6388">
        <v>0</v>
      </c>
      <c r="K6388">
        <v>0</v>
      </c>
      <c r="L6388">
        <v>0</v>
      </c>
      <c r="M6388">
        <v>0</v>
      </c>
    </row>
    <row r="6389" spans="2:13" x14ac:dyDescent="0.2">
      <c r="B6389">
        <v>0</v>
      </c>
      <c r="C6389">
        <v>0</v>
      </c>
      <c r="D6389">
        <v>0</v>
      </c>
      <c r="E6389">
        <v>0</v>
      </c>
      <c r="F6389">
        <v>0</v>
      </c>
      <c r="G6389">
        <v>55555555</v>
      </c>
      <c r="H6389">
        <v>0</v>
      </c>
      <c r="I6389">
        <v>0</v>
      </c>
      <c r="J6389">
        <v>0</v>
      </c>
      <c r="K6389">
        <v>0</v>
      </c>
      <c r="L6389">
        <v>0</v>
      </c>
      <c r="M6389">
        <v>0</v>
      </c>
    </row>
    <row r="6390" spans="2:13" x14ac:dyDescent="0.2">
      <c r="B6390">
        <v>0</v>
      </c>
      <c r="C6390">
        <v>0</v>
      </c>
      <c r="D6390">
        <v>0</v>
      </c>
      <c r="E6390">
        <v>0</v>
      </c>
      <c r="F6390">
        <v>0</v>
      </c>
      <c r="G6390">
        <v>55555555</v>
      </c>
      <c r="H6390">
        <v>0</v>
      </c>
      <c r="I6390">
        <v>0</v>
      </c>
      <c r="J6390">
        <v>0</v>
      </c>
      <c r="K6390">
        <v>0</v>
      </c>
      <c r="L6390">
        <v>0</v>
      </c>
      <c r="M6390">
        <v>0</v>
      </c>
    </row>
    <row r="6391" spans="2:13" x14ac:dyDescent="0.2">
      <c r="B6391">
        <v>0</v>
      </c>
      <c r="C6391">
        <v>0</v>
      </c>
      <c r="D6391">
        <v>0</v>
      </c>
      <c r="E6391">
        <v>0</v>
      </c>
      <c r="F6391">
        <v>0</v>
      </c>
      <c r="G6391">
        <v>55555555</v>
      </c>
      <c r="H6391">
        <v>0</v>
      </c>
      <c r="I6391">
        <v>0</v>
      </c>
      <c r="J6391">
        <v>0</v>
      </c>
      <c r="K6391">
        <v>0</v>
      </c>
      <c r="L6391">
        <v>0</v>
      </c>
      <c r="M6391">
        <v>0</v>
      </c>
    </row>
    <row r="6392" spans="2:13" x14ac:dyDescent="0.2">
      <c r="B6392">
        <v>0</v>
      </c>
      <c r="C6392">
        <v>0</v>
      </c>
      <c r="D6392">
        <v>0</v>
      </c>
      <c r="E6392">
        <v>0</v>
      </c>
      <c r="F6392">
        <v>0</v>
      </c>
      <c r="G6392">
        <v>55555555</v>
      </c>
      <c r="H6392">
        <v>0</v>
      </c>
      <c r="I6392">
        <v>0</v>
      </c>
      <c r="J6392">
        <v>0</v>
      </c>
      <c r="K6392">
        <v>0</v>
      </c>
      <c r="L6392">
        <v>0</v>
      </c>
      <c r="M6392">
        <v>0</v>
      </c>
    </row>
    <row r="6393" spans="2:13" x14ac:dyDescent="0.2">
      <c r="B6393">
        <v>0</v>
      </c>
      <c r="C6393">
        <v>0</v>
      </c>
      <c r="D6393">
        <v>0</v>
      </c>
      <c r="E6393">
        <v>0</v>
      </c>
      <c r="F6393">
        <v>0</v>
      </c>
      <c r="G6393">
        <v>55555555</v>
      </c>
      <c r="H6393">
        <v>0</v>
      </c>
      <c r="I6393">
        <v>0</v>
      </c>
      <c r="J6393">
        <v>0</v>
      </c>
      <c r="K6393">
        <v>0</v>
      </c>
      <c r="L6393">
        <v>0</v>
      </c>
      <c r="M6393">
        <v>0</v>
      </c>
    </row>
    <row r="6394" spans="2:13" x14ac:dyDescent="0.2">
      <c r="B6394">
        <v>0</v>
      </c>
      <c r="C6394">
        <v>0</v>
      </c>
      <c r="D6394">
        <v>0</v>
      </c>
      <c r="E6394">
        <v>0</v>
      </c>
      <c r="F6394">
        <v>0</v>
      </c>
      <c r="G6394">
        <v>55555555</v>
      </c>
      <c r="H6394">
        <v>0</v>
      </c>
      <c r="I6394">
        <v>0</v>
      </c>
      <c r="J6394">
        <v>0</v>
      </c>
      <c r="K6394">
        <v>0</v>
      </c>
      <c r="L6394">
        <v>0</v>
      </c>
      <c r="M6394">
        <v>0</v>
      </c>
    </row>
    <row r="6395" spans="2:13" x14ac:dyDescent="0.2">
      <c r="B6395">
        <v>0</v>
      </c>
      <c r="C6395">
        <v>0</v>
      </c>
      <c r="D6395">
        <v>0</v>
      </c>
      <c r="E6395">
        <v>0</v>
      </c>
      <c r="F6395">
        <v>0</v>
      </c>
      <c r="G6395">
        <v>55555555</v>
      </c>
      <c r="H6395">
        <v>0</v>
      </c>
      <c r="I6395">
        <v>0</v>
      </c>
      <c r="J6395">
        <v>0</v>
      </c>
      <c r="K6395">
        <v>0</v>
      </c>
      <c r="L6395">
        <v>0</v>
      </c>
      <c r="M6395">
        <v>0</v>
      </c>
    </row>
    <row r="6396" spans="2:13" x14ac:dyDescent="0.2">
      <c r="B6396">
        <v>0</v>
      </c>
      <c r="C6396">
        <v>0</v>
      </c>
      <c r="D6396">
        <v>0</v>
      </c>
      <c r="E6396">
        <v>0</v>
      </c>
      <c r="F6396">
        <v>0</v>
      </c>
      <c r="G6396">
        <v>55555555</v>
      </c>
      <c r="H6396">
        <v>0</v>
      </c>
      <c r="I6396">
        <v>0</v>
      </c>
      <c r="J6396">
        <v>0</v>
      </c>
      <c r="K6396">
        <v>0</v>
      </c>
      <c r="L6396">
        <v>0</v>
      </c>
      <c r="M6396">
        <v>0</v>
      </c>
    </row>
    <row r="6397" spans="2:13" x14ac:dyDescent="0.2">
      <c r="B6397">
        <v>0</v>
      </c>
      <c r="C6397">
        <v>0</v>
      </c>
      <c r="D6397">
        <v>0</v>
      </c>
      <c r="E6397">
        <v>0</v>
      </c>
      <c r="F6397">
        <v>0</v>
      </c>
      <c r="G6397">
        <v>55555555</v>
      </c>
      <c r="H6397">
        <v>0</v>
      </c>
      <c r="I6397">
        <v>0</v>
      </c>
      <c r="J6397">
        <v>0</v>
      </c>
      <c r="K6397">
        <v>0</v>
      </c>
      <c r="L6397">
        <v>0</v>
      </c>
      <c r="M6397">
        <v>0</v>
      </c>
    </row>
    <row r="6398" spans="2:13" x14ac:dyDescent="0.2">
      <c r="B6398">
        <v>0</v>
      </c>
      <c r="C6398">
        <v>0</v>
      </c>
      <c r="D6398">
        <v>0</v>
      </c>
      <c r="E6398">
        <v>0</v>
      </c>
      <c r="F6398">
        <v>0</v>
      </c>
      <c r="G6398">
        <v>55555555</v>
      </c>
      <c r="H6398">
        <v>0</v>
      </c>
      <c r="I6398">
        <v>0</v>
      </c>
      <c r="J6398">
        <v>0</v>
      </c>
      <c r="K6398">
        <v>0</v>
      </c>
      <c r="L6398">
        <v>0</v>
      </c>
      <c r="M6398">
        <v>0</v>
      </c>
    </row>
    <row r="6399" spans="2:13" x14ac:dyDescent="0.2">
      <c r="B6399">
        <v>0</v>
      </c>
      <c r="C6399">
        <v>0</v>
      </c>
      <c r="D6399">
        <v>0</v>
      </c>
      <c r="E6399">
        <v>0</v>
      </c>
      <c r="F6399">
        <v>0</v>
      </c>
      <c r="G6399">
        <v>55555555</v>
      </c>
      <c r="H6399">
        <v>0</v>
      </c>
      <c r="I6399">
        <v>0</v>
      </c>
      <c r="J6399">
        <v>0</v>
      </c>
      <c r="K6399">
        <v>0</v>
      </c>
      <c r="L6399">
        <v>0</v>
      </c>
      <c r="M6399">
        <v>0</v>
      </c>
    </row>
    <row r="6400" spans="2:13" x14ac:dyDescent="0.2">
      <c r="B6400">
        <v>0</v>
      </c>
      <c r="C6400">
        <v>0</v>
      </c>
      <c r="D6400">
        <v>0</v>
      </c>
      <c r="E6400">
        <v>0</v>
      </c>
      <c r="F6400">
        <v>0</v>
      </c>
      <c r="G6400">
        <v>55555555</v>
      </c>
      <c r="H6400">
        <v>0</v>
      </c>
      <c r="I6400">
        <v>0</v>
      </c>
      <c r="J6400">
        <v>0</v>
      </c>
      <c r="K6400">
        <v>0</v>
      </c>
      <c r="L6400">
        <v>0</v>
      </c>
      <c r="M6400">
        <v>0</v>
      </c>
    </row>
    <row r="6401" spans="2:13" x14ac:dyDescent="0.2">
      <c r="B6401">
        <v>0</v>
      </c>
      <c r="C6401">
        <v>0</v>
      </c>
      <c r="D6401">
        <v>0</v>
      </c>
      <c r="E6401">
        <v>0</v>
      </c>
      <c r="F6401">
        <v>0</v>
      </c>
      <c r="G6401">
        <v>55555555</v>
      </c>
      <c r="H6401">
        <v>0</v>
      </c>
      <c r="I6401">
        <v>0</v>
      </c>
      <c r="J6401">
        <v>0</v>
      </c>
      <c r="K6401">
        <v>0</v>
      </c>
      <c r="L6401">
        <v>0</v>
      </c>
      <c r="M6401">
        <v>0</v>
      </c>
    </row>
    <row r="6402" spans="2:13" x14ac:dyDescent="0.2">
      <c r="B6402">
        <v>0</v>
      </c>
      <c r="C6402">
        <v>0</v>
      </c>
      <c r="D6402">
        <v>0</v>
      </c>
      <c r="E6402">
        <v>0</v>
      </c>
      <c r="F6402">
        <v>0</v>
      </c>
      <c r="G6402">
        <v>55555555</v>
      </c>
      <c r="H6402">
        <v>0</v>
      </c>
      <c r="I6402">
        <v>0</v>
      </c>
      <c r="J6402">
        <v>0</v>
      </c>
      <c r="K6402">
        <v>0</v>
      </c>
      <c r="L6402">
        <v>0</v>
      </c>
      <c r="M6402">
        <v>0</v>
      </c>
    </row>
    <row r="6403" spans="2:13" x14ac:dyDescent="0.2">
      <c r="B6403">
        <v>0</v>
      </c>
      <c r="C6403">
        <v>0</v>
      </c>
      <c r="D6403">
        <v>0</v>
      </c>
      <c r="E6403">
        <v>0</v>
      </c>
      <c r="F6403">
        <v>0</v>
      </c>
      <c r="G6403">
        <v>55555555</v>
      </c>
      <c r="H6403">
        <v>0</v>
      </c>
      <c r="I6403">
        <v>0</v>
      </c>
      <c r="J6403">
        <v>0</v>
      </c>
      <c r="K6403">
        <v>0</v>
      </c>
      <c r="L6403">
        <v>0</v>
      </c>
      <c r="M6403">
        <v>0</v>
      </c>
    </row>
    <row r="6404" spans="2:13" x14ac:dyDescent="0.2">
      <c r="B6404">
        <v>0</v>
      </c>
      <c r="C6404">
        <v>0</v>
      </c>
      <c r="D6404">
        <v>0</v>
      </c>
      <c r="E6404">
        <v>0</v>
      </c>
      <c r="F6404">
        <v>0</v>
      </c>
      <c r="G6404">
        <v>55555555</v>
      </c>
      <c r="H6404">
        <v>0</v>
      </c>
      <c r="I6404">
        <v>0</v>
      </c>
      <c r="J6404">
        <v>0</v>
      </c>
      <c r="K6404">
        <v>0</v>
      </c>
      <c r="L6404">
        <v>0</v>
      </c>
      <c r="M6404">
        <v>0</v>
      </c>
    </row>
    <row r="6405" spans="2:13" x14ac:dyDescent="0.2">
      <c r="B6405">
        <v>0</v>
      </c>
      <c r="C6405">
        <v>0</v>
      </c>
      <c r="D6405">
        <v>0</v>
      </c>
      <c r="E6405">
        <v>0</v>
      </c>
      <c r="F6405">
        <v>0</v>
      </c>
      <c r="G6405">
        <v>55555555</v>
      </c>
      <c r="H6405">
        <v>0</v>
      </c>
      <c r="I6405">
        <v>0</v>
      </c>
      <c r="J6405">
        <v>0</v>
      </c>
      <c r="K6405">
        <v>0</v>
      </c>
      <c r="L6405">
        <v>0</v>
      </c>
      <c r="M6405">
        <v>0</v>
      </c>
    </row>
    <row r="6406" spans="2:13" x14ac:dyDescent="0.2">
      <c r="B6406">
        <v>0</v>
      </c>
      <c r="C6406">
        <v>0</v>
      </c>
      <c r="D6406">
        <v>0</v>
      </c>
      <c r="E6406">
        <v>0</v>
      </c>
      <c r="F6406">
        <v>0</v>
      </c>
      <c r="G6406">
        <v>55555555</v>
      </c>
      <c r="H6406">
        <v>0</v>
      </c>
      <c r="I6406">
        <v>0</v>
      </c>
      <c r="J6406">
        <v>0</v>
      </c>
      <c r="K6406">
        <v>0</v>
      </c>
      <c r="L6406">
        <v>0</v>
      </c>
      <c r="M6406">
        <v>0</v>
      </c>
    </row>
    <row r="6407" spans="2:13" x14ac:dyDescent="0.2">
      <c r="B6407">
        <v>0</v>
      </c>
      <c r="C6407">
        <v>0</v>
      </c>
      <c r="D6407">
        <v>0</v>
      </c>
      <c r="E6407">
        <v>0</v>
      </c>
      <c r="F6407">
        <v>0</v>
      </c>
      <c r="G6407">
        <v>55555555</v>
      </c>
      <c r="H6407">
        <v>0</v>
      </c>
      <c r="I6407">
        <v>0</v>
      </c>
      <c r="J6407">
        <v>0</v>
      </c>
      <c r="K6407">
        <v>0</v>
      </c>
      <c r="L6407">
        <v>0</v>
      </c>
      <c r="M6407">
        <v>0</v>
      </c>
    </row>
    <row r="6408" spans="2:13" x14ac:dyDescent="0.2">
      <c r="B6408">
        <v>0</v>
      </c>
      <c r="C6408">
        <v>0</v>
      </c>
      <c r="D6408">
        <v>0</v>
      </c>
      <c r="E6408">
        <v>0</v>
      </c>
      <c r="F6408">
        <v>0</v>
      </c>
      <c r="G6408">
        <v>55555555</v>
      </c>
      <c r="H6408">
        <v>0</v>
      </c>
      <c r="I6408">
        <v>0</v>
      </c>
      <c r="J6408">
        <v>0</v>
      </c>
      <c r="K6408">
        <v>0</v>
      </c>
      <c r="L6408">
        <v>0</v>
      </c>
      <c r="M6408">
        <v>0</v>
      </c>
    </row>
    <row r="6409" spans="2:13" x14ac:dyDescent="0.2">
      <c r="B6409">
        <v>0</v>
      </c>
      <c r="C6409">
        <v>0</v>
      </c>
      <c r="D6409">
        <v>0</v>
      </c>
      <c r="E6409">
        <v>0</v>
      </c>
      <c r="F6409">
        <v>0</v>
      </c>
      <c r="G6409">
        <v>55555555</v>
      </c>
      <c r="H6409">
        <v>0</v>
      </c>
      <c r="I6409">
        <v>0</v>
      </c>
      <c r="J6409">
        <v>0</v>
      </c>
      <c r="K6409">
        <v>0</v>
      </c>
      <c r="L6409">
        <v>0</v>
      </c>
      <c r="M6409">
        <v>0</v>
      </c>
    </row>
    <row r="6410" spans="2:13" x14ac:dyDescent="0.2">
      <c r="B6410">
        <v>0</v>
      </c>
      <c r="C6410">
        <v>0</v>
      </c>
      <c r="D6410">
        <v>0</v>
      </c>
      <c r="E6410">
        <v>0</v>
      </c>
      <c r="F6410">
        <v>0</v>
      </c>
      <c r="G6410">
        <v>55555555</v>
      </c>
      <c r="H6410">
        <v>0</v>
      </c>
      <c r="I6410">
        <v>0</v>
      </c>
      <c r="J6410">
        <v>0</v>
      </c>
      <c r="K6410">
        <v>0</v>
      </c>
      <c r="L6410">
        <v>0</v>
      </c>
      <c r="M6410">
        <v>0</v>
      </c>
    </row>
    <row r="6411" spans="2:13" x14ac:dyDescent="0.2">
      <c r="B6411">
        <v>0</v>
      </c>
      <c r="C6411">
        <v>0</v>
      </c>
      <c r="D6411">
        <v>0</v>
      </c>
      <c r="E6411">
        <v>0</v>
      </c>
      <c r="F6411">
        <v>0</v>
      </c>
      <c r="G6411">
        <v>55555555</v>
      </c>
      <c r="H6411">
        <v>0</v>
      </c>
      <c r="I6411">
        <v>0</v>
      </c>
      <c r="J6411">
        <v>0</v>
      </c>
      <c r="K6411">
        <v>0</v>
      </c>
      <c r="L6411">
        <v>0</v>
      </c>
      <c r="M6411">
        <v>0</v>
      </c>
    </row>
    <row r="6412" spans="2:13" x14ac:dyDescent="0.2">
      <c r="B6412">
        <v>0</v>
      </c>
      <c r="C6412">
        <v>0</v>
      </c>
      <c r="D6412">
        <v>0</v>
      </c>
      <c r="E6412">
        <v>0</v>
      </c>
      <c r="F6412">
        <v>0</v>
      </c>
      <c r="G6412">
        <v>55555555</v>
      </c>
      <c r="H6412">
        <v>0</v>
      </c>
      <c r="I6412">
        <v>0</v>
      </c>
      <c r="J6412">
        <v>0</v>
      </c>
      <c r="K6412">
        <v>0</v>
      </c>
      <c r="L6412">
        <v>0</v>
      </c>
      <c r="M6412">
        <v>0</v>
      </c>
    </row>
    <row r="6413" spans="2:13" x14ac:dyDescent="0.2">
      <c r="B6413">
        <v>0</v>
      </c>
      <c r="C6413">
        <v>0</v>
      </c>
      <c r="D6413">
        <v>0</v>
      </c>
      <c r="E6413">
        <v>0</v>
      </c>
      <c r="F6413">
        <v>0</v>
      </c>
      <c r="G6413">
        <v>55555555</v>
      </c>
      <c r="H6413">
        <v>0</v>
      </c>
      <c r="I6413">
        <v>0</v>
      </c>
      <c r="J6413">
        <v>0</v>
      </c>
      <c r="K6413">
        <v>0</v>
      </c>
      <c r="L6413">
        <v>0</v>
      </c>
      <c r="M6413">
        <v>0</v>
      </c>
    </row>
    <row r="6414" spans="2:13" x14ac:dyDescent="0.2">
      <c r="B6414">
        <v>0</v>
      </c>
      <c r="C6414">
        <v>0</v>
      </c>
      <c r="D6414">
        <v>0</v>
      </c>
      <c r="E6414">
        <v>0</v>
      </c>
      <c r="F6414">
        <v>0</v>
      </c>
      <c r="G6414">
        <v>55555555</v>
      </c>
      <c r="H6414">
        <v>0</v>
      </c>
      <c r="I6414">
        <v>0</v>
      </c>
      <c r="J6414">
        <v>0</v>
      </c>
      <c r="K6414">
        <v>0</v>
      </c>
      <c r="L6414">
        <v>0</v>
      </c>
      <c r="M6414">
        <v>0</v>
      </c>
    </row>
    <row r="6415" spans="2:13" x14ac:dyDescent="0.2">
      <c r="B6415">
        <v>0</v>
      </c>
      <c r="C6415">
        <v>0</v>
      </c>
      <c r="D6415">
        <v>0</v>
      </c>
      <c r="E6415">
        <v>0</v>
      </c>
      <c r="F6415">
        <v>0</v>
      </c>
      <c r="G6415">
        <v>55555555</v>
      </c>
      <c r="H6415">
        <v>0</v>
      </c>
      <c r="I6415">
        <v>0</v>
      </c>
      <c r="J6415">
        <v>0</v>
      </c>
      <c r="K6415">
        <v>0</v>
      </c>
      <c r="L6415">
        <v>0</v>
      </c>
      <c r="M6415">
        <v>0</v>
      </c>
    </row>
    <row r="6416" spans="2:13" x14ac:dyDescent="0.2">
      <c r="B6416">
        <v>0</v>
      </c>
      <c r="C6416">
        <v>0</v>
      </c>
      <c r="D6416">
        <v>0</v>
      </c>
      <c r="E6416">
        <v>0</v>
      </c>
      <c r="F6416">
        <v>0</v>
      </c>
      <c r="G6416">
        <v>55555555</v>
      </c>
      <c r="H6416">
        <v>0</v>
      </c>
      <c r="I6416">
        <v>0</v>
      </c>
      <c r="J6416">
        <v>0</v>
      </c>
      <c r="K6416">
        <v>0</v>
      </c>
      <c r="L6416">
        <v>0</v>
      </c>
      <c r="M6416">
        <v>0</v>
      </c>
    </row>
    <row r="6417" spans="2:13" x14ac:dyDescent="0.2">
      <c r="B6417">
        <v>0</v>
      </c>
      <c r="C6417">
        <v>0</v>
      </c>
      <c r="D6417">
        <v>0</v>
      </c>
      <c r="E6417">
        <v>0</v>
      </c>
      <c r="F6417">
        <v>0</v>
      </c>
      <c r="G6417">
        <v>55555555</v>
      </c>
      <c r="H6417">
        <v>0</v>
      </c>
      <c r="I6417">
        <v>0</v>
      </c>
      <c r="J6417">
        <v>0</v>
      </c>
      <c r="K6417">
        <v>0</v>
      </c>
      <c r="L6417">
        <v>0</v>
      </c>
      <c r="M6417">
        <v>0</v>
      </c>
    </row>
    <row r="6418" spans="2:13" x14ac:dyDescent="0.2">
      <c r="B6418">
        <v>0</v>
      </c>
      <c r="C6418">
        <v>0</v>
      </c>
      <c r="D6418">
        <v>0</v>
      </c>
      <c r="E6418">
        <v>0</v>
      </c>
      <c r="F6418">
        <v>0</v>
      </c>
      <c r="G6418">
        <v>55555555</v>
      </c>
      <c r="H6418">
        <v>0</v>
      </c>
      <c r="I6418">
        <v>0</v>
      </c>
      <c r="J6418">
        <v>0</v>
      </c>
      <c r="K6418">
        <v>0</v>
      </c>
      <c r="L6418">
        <v>0</v>
      </c>
      <c r="M6418">
        <v>0</v>
      </c>
    </row>
    <row r="6419" spans="2:13" x14ac:dyDescent="0.2">
      <c r="B6419">
        <v>0</v>
      </c>
      <c r="C6419">
        <v>0</v>
      </c>
      <c r="D6419">
        <v>0</v>
      </c>
      <c r="E6419">
        <v>0</v>
      </c>
      <c r="F6419">
        <v>0</v>
      </c>
      <c r="G6419">
        <v>55555555</v>
      </c>
      <c r="H6419">
        <v>0</v>
      </c>
      <c r="I6419">
        <v>0</v>
      </c>
      <c r="J6419">
        <v>0</v>
      </c>
      <c r="K6419">
        <v>0</v>
      </c>
      <c r="L6419">
        <v>0</v>
      </c>
      <c r="M6419">
        <v>0</v>
      </c>
    </row>
    <row r="6420" spans="2:13" x14ac:dyDescent="0.2">
      <c r="B6420">
        <v>0</v>
      </c>
      <c r="C6420">
        <v>0</v>
      </c>
      <c r="D6420">
        <v>0</v>
      </c>
      <c r="E6420">
        <v>0</v>
      </c>
      <c r="F6420">
        <v>0</v>
      </c>
      <c r="G6420">
        <v>55555555</v>
      </c>
      <c r="H6420">
        <v>0</v>
      </c>
      <c r="I6420">
        <v>0</v>
      </c>
      <c r="J6420">
        <v>0</v>
      </c>
      <c r="K6420">
        <v>0</v>
      </c>
      <c r="L6420">
        <v>0</v>
      </c>
      <c r="M6420">
        <v>0</v>
      </c>
    </row>
    <row r="6421" spans="2:13" x14ac:dyDescent="0.2">
      <c r="B6421">
        <v>0</v>
      </c>
      <c r="C6421">
        <v>0</v>
      </c>
      <c r="D6421">
        <v>0</v>
      </c>
      <c r="E6421">
        <v>0</v>
      </c>
      <c r="F6421">
        <v>0</v>
      </c>
      <c r="G6421">
        <v>55555555</v>
      </c>
      <c r="H6421">
        <v>0</v>
      </c>
      <c r="I6421">
        <v>0</v>
      </c>
      <c r="J6421">
        <v>0</v>
      </c>
      <c r="K6421">
        <v>0</v>
      </c>
      <c r="L6421">
        <v>0</v>
      </c>
      <c r="M6421">
        <v>0</v>
      </c>
    </row>
    <row r="6422" spans="2:13" x14ac:dyDescent="0.2">
      <c r="B6422">
        <v>0</v>
      </c>
      <c r="C6422">
        <v>0</v>
      </c>
      <c r="D6422">
        <v>0</v>
      </c>
      <c r="E6422">
        <v>0</v>
      </c>
      <c r="F6422">
        <v>0</v>
      </c>
      <c r="G6422">
        <v>55555555</v>
      </c>
      <c r="H6422">
        <v>0</v>
      </c>
      <c r="I6422">
        <v>0</v>
      </c>
      <c r="J6422">
        <v>0</v>
      </c>
      <c r="K6422">
        <v>0</v>
      </c>
      <c r="L6422">
        <v>0</v>
      </c>
      <c r="M6422">
        <v>0</v>
      </c>
    </row>
    <row r="6423" spans="2:13" x14ac:dyDescent="0.2">
      <c r="B6423">
        <v>0</v>
      </c>
      <c r="C6423">
        <v>0</v>
      </c>
      <c r="D6423">
        <v>0</v>
      </c>
      <c r="E6423">
        <v>0</v>
      </c>
      <c r="F6423">
        <v>0</v>
      </c>
      <c r="G6423">
        <v>55555555</v>
      </c>
      <c r="H6423">
        <v>0</v>
      </c>
      <c r="I6423">
        <v>0</v>
      </c>
      <c r="J6423">
        <v>0</v>
      </c>
      <c r="K6423">
        <v>0</v>
      </c>
      <c r="L6423">
        <v>0</v>
      </c>
      <c r="M6423">
        <v>0</v>
      </c>
    </row>
    <row r="6424" spans="2:13" x14ac:dyDescent="0.2">
      <c r="B6424">
        <v>0</v>
      </c>
      <c r="C6424">
        <v>0</v>
      </c>
      <c r="D6424">
        <v>0</v>
      </c>
      <c r="E6424">
        <v>0</v>
      </c>
      <c r="F6424">
        <v>0</v>
      </c>
      <c r="G6424">
        <v>55555555</v>
      </c>
      <c r="H6424">
        <v>0</v>
      </c>
      <c r="I6424">
        <v>0</v>
      </c>
      <c r="J6424">
        <v>0</v>
      </c>
      <c r="K6424">
        <v>0</v>
      </c>
      <c r="L6424">
        <v>0</v>
      </c>
      <c r="M6424">
        <v>0</v>
      </c>
    </row>
    <row r="6425" spans="2:13" x14ac:dyDescent="0.2">
      <c r="B6425">
        <v>0</v>
      </c>
      <c r="C6425">
        <v>0</v>
      </c>
      <c r="D6425">
        <v>0</v>
      </c>
      <c r="E6425">
        <v>0</v>
      </c>
      <c r="F6425">
        <v>0</v>
      </c>
      <c r="G6425">
        <v>55555555</v>
      </c>
      <c r="H6425">
        <v>0</v>
      </c>
      <c r="I6425">
        <v>0</v>
      </c>
      <c r="J6425">
        <v>0</v>
      </c>
      <c r="K6425">
        <v>0</v>
      </c>
      <c r="L6425">
        <v>0</v>
      </c>
      <c r="M6425">
        <v>0</v>
      </c>
    </row>
    <row r="6426" spans="2:13" x14ac:dyDescent="0.2">
      <c r="B6426">
        <v>0</v>
      </c>
      <c r="C6426">
        <v>0</v>
      </c>
      <c r="D6426">
        <v>0</v>
      </c>
      <c r="E6426">
        <v>0</v>
      </c>
      <c r="F6426">
        <v>0</v>
      </c>
      <c r="G6426">
        <v>55555555</v>
      </c>
      <c r="H6426">
        <v>0</v>
      </c>
      <c r="I6426">
        <v>0</v>
      </c>
      <c r="J6426">
        <v>0</v>
      </c>
      <c r="K6426">
        <v>0</v>
      </c>
      <c r="L6426">
        <v>0</v>
      </c>
      <c r="M6426">
        <v>0</v>
      </c>
    </row>
    <row r="6427" spans="2:13" x14ac:dyDescent="0.2">
      <c r="B6427">
        <v>0</v>
      </c>
      <c r="C6427">
        <v>0</v>
      </c>
      <c r="D6427">
        <v>0</v>
      </c>
      <c r="E6427">
        <v>0</v>
      </c>
      <c r="F6427">
        <v>0</v>
      </c>
      <c r="G6427">
        <v>55555555</v>
      </c>
      <c r="H6427">
        <v>0</v>
      </c>
      <c r="I6427">
        <v>0</v>
      </c>
      <c r="J6427">
        <v>0</v>
      </c>
      <c r="K6427">
        <v>0</v>
      </c>
      <c r="L6427">
        <v>0</v>
      </c>
      <c r="M6427">
        <v>0</v>
      </c>
    </row>
    <row r="6428" spans="2:13" x14ac:dyDescent="0.2">
      <c r="B6428">
        <v>0</v>
      </c>
      <c r="C6428">
        <v>0</v>
      </c>
      <c r="D6428">
        <v>0</v>
      </c>
      <c r="E6428">
        <v>0</v>
      </c>
      <c r="F6428">
        <v>0</v>
      </c>
      <c r="G6428">
        <v>55555555</v>
      </c>
      <c r="H6428">
        <v>0</v>
      </c>
      <c r="I6428">
        <v>0</v>
      </c>
      <c r="J6428">
        <v>0</v>
      </c>
      <c r="K6428">
        <v>0</v>
      </c>
      <c r="L6428">
        <v>0</v>
      </c>
      <c r="M6428">
        <v>0</v>
      </c>
    </row>
    <row r="6429" spans="2:13" x14ac:dyDescent="0.2">
      <c r="B6429">
        <v>0</v>
      </c>
      <c r="C6429">
        <v>0</v>
      </c>
      <c r="D6429">
        <v>0</v>
      </c>
      <c r="E6429">
        <v>0</v>
      </c>
      <c r="F6429">
        <v>0</v>
      </c>
      <c r="G6429">
        <v>55555555</v>
      </c>
      <c r="H6429">
        <v>0</v>
      </c>
      <c r="I6429">
        <v>0</v>
      </c>
      <c r="J6429">
        <v>0</v>
      </c>
      <c r="K6429">
        <v>0</v>
      </c>
      <c r="L6429">
        <v>0</v>
      </c>
      <c r="M6429">
        <v>0</v>
      </c>
    </row>
    <row r="6430" spans="2:13" x14ac:dyDescent="0.2">
      <c r="B6430">
        <v>0</v>
      </c>
      <c r="C6430">
        <v>0</v>
      </c>
      <c r="D6430">
        <v>0</v>
      </c>
      <c r="E6430">
        <v>0</v>
      </c>
      <c r="F6430">
        <v>0</v>
      </c>
      <c r="G6430">
        <v>55555555</v>
      </c>
      <c r="H6430">
        <v>0</v>
      </c>
      <c r="I6430">
        <v>0</v>
      </c>
      <c r="J6430">
        <v>0</v>
      </c>
      <c r="K6430">
        <v>0</v>
      </c>
      <c r="L6430">
        <v>0</v>
      </c>
      <c r="M6430">
        <v>0</v>
      </c>
    </row>
    <row r="6431" spans="2:13" x14ac:dyDescent="0.2">
      <c r="B6431">
        <v>0</v>
      </c>
      <c r="C6431">
        <v>0</v>
      </c>
      <c r="D6431">
        <v>0</v>
      </c>
      <c r="E6431">
        <v>0</v>
      </c>
      <c r="F6431">
        <v>0</v>
      </c>
      <c r="G6431">
        <v>55555555</v>
      </c>
      <c r="H6431">
        <v>0</v>
      </c>
      <c r="I6431">
        <v>0</v>
      </c>
      <c r="J6431">
        <v>0</v>
      </c>
      <c r="K6431">
        <v>0</v>
      </c>
      <c r="L6431">
        <v>0</v>
      </c>
      <c r="M6431">
        <v>0</v>
      </c>
    </row>
    <row r="6432" spans="2:13" x14ac:dyDescent="0.2">
      <c r="B6432">
        <v>0</v>
      </c>
      <c r="C6432">
        <v>0</v>
      </c>
      <c r="D6432">
        <v>0</v>
      </c>
      <c r="E6432">
        <v>0</v>
      </c>
      <c r="F6432">
        <v>0</v>
      </c>
      <c r="G6432">
        <v>55555555</v>
      </c>
      <c r="H6432">
        <v>0</v>
      </c>
      <c r="I6432">
        <v>0</v>
      </c>
      <c r="J6432">
        <v>0</v>
      </c>
      <c r="K6432">
        <v>0</v>
      </c>
      <c r="L6432">
        <v>0</v>
      </c>
      <c r="M6432">
        <v>0</v>
      </c>
    </row>
    <row r="6433" spans="2:13" x14ac:dyDescent="0.2">
      <c r="B6433">
        <v>0</v>
      </c>
      <c r="C6433">
        <v>0</v>
      </c>
      <c r="D6433">
        <v>0</v>
      </c>
      <c r="E6433">
        <v>0</v>
      </c>
      <c r="F6433">
        <v>0</v>
      </c>
      <c r="G6433">
        <v>55555555</v>
      </c>
      <c r="H6433">
        <v>0</v>
      </c>
      <c r="I6433">
        <v>0</v>
      </c>
      <c r="J6433">
        <v>0</v>
      </c>
      <c r="K6433">
        <v>0</v>
      </c>
      <c r="L6433">
        <v>0</v>
      </c>
      <c r="M6433">
        <v>0</v>
      </c>
    </row>
    <row r="6434" spans="2:13" x14ac:dyDescent="0.2">
      <c r="B6434">
        <v>0</v>
      </c>
      <c r="C6434">
        <v>0</v>
      </c>
      <c r="D6434">
        <v>0</v>
      </c>
      <c r="E6434">
        <v>0</v>
      </c>
      <c r="F6434">
        <v>0</v>
      </c>
      <c r="G6434">
        <v>55555555</v>
      </c>
      <c r="H6434">
        <v>0</v>
      </c>
      <c r="I6434">
        <v>0</v>
      </c>
      <c r="J6434">
        <v>0</v>
      </c>
      <c r="K6434">
        <v>0</v>
      </c>
      <c r="L6434">
        <v>0</v>
      </c>
      <c r="M6434">
        <v>0</v>
      </c>
    </row>
    <row r="6435" spans="2:13" x14ac:dyDescent="0.2">
      <c r="B6435">
        <v>0</v>
      </c>
      <c r="C6435">
        <v>0</v>
      </c>
      <c r="D6435">
        <v>0</v>
      </c>
      <c r="E6435">
        <v>0</v>
      </c>
      <c r="F6435">
        <v>0</v>
      </c>
      <c r="G6435">
        <v>55555555</v>
      </c>
      <c r="H6435">
        <v>0</v>
      </c>
      <c r="I6435">
        <v>0</v>
      </c>
      <c r="J6435">
        <v>0</v>
      </c>
      <c r="K6435">
        <v>0</v>
      </c>
      <c r="L6435">
        <v>0</v>
      </c>
      <c r="M6435">
        <v>0</v>
      </c>
    </row>
    <row r="6436" spans="2:13" x14ac:dyDescent="0.2">
      <c r="B6436">
        <v>0</v>
      </c>
      <c r="C6436">
        <v>0</v>
      </c>
      <c r="D6436">
        <v>0</v>
      </c>
      <c r="E6436">
        <v>0</v>
      </c>
      <c r="F6436">
        <v>0</v>
      </c>
      <c r="G6436">
        <v>55555555</v>
      </c>
      <c r="H6436">
        <v>0</v>
      </c>
      <c r="I6436">
        <v>0</v>
      </c>
      <c r="J6436">
        <v>0</v>
      </c>
      <c r="K6436">
        <v>0</v>
      </c>
      <c r="L6436">
        <v>0</v>
      </c>
      <c r="M6436">
        <v>0</v>
      </c>
    </row>
    <row r="6437" spans="2:13" x14ac:dyDescent="0.2">
      <c r="B6437">
        <v>0</v>
      </c>
      <c r="C6437">
        <v>0</v>
      </c>
      <c r="D6437">
        <v>0</v>
      </c>
      <c r="E6437">
        <v>0</v>
      </c>
      <c r="F6437">
        <v>0</v>
      </c>
      <c r="G6437">
        <v>55555555</v>
      </c>
      <c r="H6437">
        <v>0</v>
      </c>
      <c r="I6437">
        <v>0</v>
      </c>
      <c r="J6437">
        <v>0</v>
      </c>
      <c r="K6437">
        <v>0</v>
      </c>
      <c r="L6437">
        <v>0</v>
      </c>
      <c r="M6437">
        <v>0</v>
      </c>
    </row>
    <row r="6438" spans="2:13" x14ac:dyDescent="0.2">
      <c r="B6438">
        <v>0</v>
      </c>
      <c r="C6438">
        <v>0</v>
      </c>
      <c r="D6438">
        <v>0</v>
      </c>
      <c r="E6438">
        <v>0</v>
      </c>
      <c r="F6438">
        <v>0</v>
      </c>
      <c r="G6438">
        <v>55555555</v>
      </c>
      <c r="H6438">
        <v>0</v>
      </c>
      <c r="I6438">
        <v>0</v>
      </c>
      <c r="J6438">
        <v>0</v>
      </c>
      <c r="K6438">
        <v>0</v>
      </c>
      <c r="L6438">
        <v>0</v>
      </c>
      <c r="M6438">
        <v>0</v>
      </c>
    </row>
    <row r="6439" spans="2:13" x14ac:dyDescent="0.2">
      <c r="B6439">
        <v>0</v>
      </c>
      <c r="C6439">
        <v>0</v>
      </c>
      <c r="D6439">
        <v>0</v>
      </c>
      <c r="E6439">
        <v>0</v>
      </c>
      <c r="F6439">
        <v>0</v>
      </c>
      <c r="G6439">
        <v>55555555</v>
      </c>
      <c r="H6439">
        <v>0</v>
      </c>
      <c r="I6439">
        <v>0</v>
      </c>
      <c r="J6439">
        <v>0</v>
      </c>
      <c r="K6439">
        <v>0</v>
      </c>
      <c r="L6439">
        <v>0</v>
      </c>
      <c r="M6439">
        <v>0</v>
      </c>
    </row>
    <row r="6440" spans="2:13" x14ac:dyDescent="0.2">
      <c r="B6440">
        <v>0</v>
      </c>
      <c r="C6440">
        <v>0</v>
      </c>
      <c r="D6440">
        <v>0</v>
      </c>
      <c r="E6440">
        <v>0</v>
      </c>
      <c r="F6440">
        <v>0</v>
      </c>
      <c r="G6440">
        <v>55555555</v>
      </c>
      <c r="H6440">
        <v>0</v>
      </c>
      <c r="I6440">
        <v>0</v>
      </c>
      <c r="J6440">
        <v>0</v>
      </c>
      <c r="K6440">
        <v>0</v>
      </c>
      <c r="L6440">
        <v>0</v>
      </c>
      <c r="M6440">
        <v>0</v>
      </c>
    </row>
    <row r="6441" spans="2:13" x14ac:dyDescent="0.2">
      <c r="B6441">
        <v>0</v>
      </c>
      <c r="C6441">
        <v>0</v>
      </c>
      <c r="D6441">
        <v>0</v>
      </c>
      <c r="E6441">
        <v>0</v>
      </c>
      <c r="F6441">
        <v>0</v>
      </c>
      <c r="G6441">
        <v>55555555</v>
      </c>
      <c r="H6441">
        <v>0</v>
      </c>
      <c r="I6441">
        <v>0</v>
      </c>
      <c r="J6441">
        <v>0</v>
      </c>
      <c r="K6441">
        <v>0</v>
      </c>
      <c r="L6441">
        <v>0</v>
      </c>
      <c r="M6441">
        <v>0</v>
      </c>
    </row>
    <row r="6442" spans="2:13" x14ac:dyDescent="0.2">
      <c r="B6442">
        <v>0</v>
      </c>
      <c r="C6442">
        <v>0</v>
      </c>
      <c r="D6442">
        <v>0</v>
      </c>
      <c r="E6442">
        <v>0</v>
      </c>
      <c r="F6442">
        <v>0</v>
      </c>
      <c r="G6442">
        <v>55555555</v>
      </c>
      <c r="H6442">
        <v>0</v>
      </c>
      <c r="I6442">
        <v>0</v>
      </c>
      <c r="J6442">
        <v>0</v>
      </c>
      <c r="K6442">
        <v>0</v>
      </c>
      <c r="L6442">
        <v>0</v>
      </c>
      <c r="M6442">
        <v>0</v>
      </c>
    </row>
    <row r="6443" spans="2:13" x14ac:dyDescent="0.2">
      <c r="B6443">
        <v>0</v>
      </c>
      <c r="C6443">
        <v>0</v>
      </c>
      <c r="D6443">
        <v>0</v>
      </c>
      <c r="E6443">
        <v>0</v>
      </c>
      <c r="F6443">
        <v>0</v>
      </c>
      <c r="G6443">
        <v>55555555</v>
      </c>
      <c r="H6443">
        <v>0</v>
      </c>
      <c r="I6443">
        <v>0</v>
      </c>
      <c r="J6443">
        <v>0</v>
      </c>
      <c r="K6443">
        <v>0</v>
      </c>
      <c r="L6443">
        <v>0</v>
      </c>
      <c r="M6443">
        <v>0</v>
      </c>
    </row>
    <row r="6444" spans="2:13" x14ac:dyDescent="0.2">
      <c r="B6444">
        <v>0</v>
      </c>
      <c r="C6444">
        <v>0</v>
      </c>
      <c r="D6444">
        <v>0</v>
      </c>
      <c r="E6444">
        <v>0</v>
      </c>
      <c r="F6444">
        <v>0</v>
      </c>
      <c r="G6444">
        <v>55555555</v>
      </c>
      <c r="H6444">
        <v>0</v>
      </c>
      <c r="I6444">
        <v>0</v>
      </c>
      <c r="J6444">
        <v>0</v>
      </c>
      <c r="K6444">
        <v>0</v>
      </c>
      <c r="L6444">
        <v>0</v>
      </c>
      <c r="M6444">
        <v>0</v>
      </c>
    </row>
    <row r="6445" spans="2:13" x14ac:dyDescent="0.2">
      <c r="B6445">
        <v>0</v>
      </c>
      <c r="C6445">
        <v>0</v>
      </c>
      <c r="D6445">
        <v>0</v>
      </c>
      <c r="E6445">
        <v>0</v>
      </c>
      <c r="F6445">
        <v>0</v>
      </c>
      <c r="G6445">
        <v>55555555</v>
      </c>
      <c r="H6445">
        <v>0</v>
      </c>
      <c r="I6445">
        <v>0</v>
      </c>
      <c r="J6445">
        <v>0</v>
      </c>
      <c r="K6445">
        <v>0</v>
      </c>
      <c r="L6445">
        <v>0</v>
      </c>
      <c r="M6445">
        <v>0</v>
      </c>
    </row>
    <row r="6446" spans="2:13" x14ac:dyDescent="0.2">
      <c r="B6446">
        <v>0</v>
      </c>
      <c r="C6446">
        <v>0</v>
      </c>
      <c r="D6446">
        <v>0</v>
      </c>
      <c r="E6446">
        <v>0</v>
      </c>
      <c r="F6446">
        <v>0</v>
      </c>
      <c r="G6446">
        <v>55555555</v>
      </c>
      <c r="H6446">
        <v>0</v>
      </c>
      <c r="I6446">
        <v>0</v>
      </c>
      <c r="J6446">
        <v>0</v>
      </c>
      <c r="K6446">
        <v>0</v>
      </c>
      <c r="L6446">
        <v>0</v>
      </c>
      <c r="M6446">
        <v>0</v>
      </c>
    </row>
    <row r="6447" spans="2:13" x14ac:dyDescent="0.2">
      <c r="B6447">
        <v>0</v>
      </c>
      <c r="C6447">
        <v>0</v>
      </c>
      <c r="D6447">
        <v>0</v>
      </c>
      <c r="E6447">
        <v>0</v>
      </c>
      <c r="F6447">
        <v>0</v>
      </c>
      <c r="G6447">
        <v>55555555</v>
      </c>
      <c r="H6447">
        <v>0</v>
      </c>
      <c r="I6447">
        <v>0</v>
      </c>
      <c r="J6447">
        <v>0</v>
      </c>
      <c r="K6447">
        <v>0</v>
      </c>
      <c r="L6447">
        <v>0</v>
      </c>
      <c r="M6447">
        <v>0</v>
      </c>
    </row>
    <row r="6448" spans="2:13" x14ac:dyDescent="0.2">
      <c r="B6448">
        <v>0</v>
      </c>
      <c r="C6448">
        <v>0</v>
      </c>
      <c r="D6448">
        <v>0</v>
      </c>
      <c r="E6448">
        <v>0</v>
      </c>
      <c r="F6448">
        <v>0</v>
      </c>
      <c r="G6448">
        <v>55555555</v>
      </c>
      <c r="H6448">
        <v>0</v>
      </c>
      <c r="I6448">
        <v>0</v>
      </c>
      <c r="J6448">
        <v>0</v>
      </c>
      <c r="K6448">
        <v>0</v>
      </c>
      <c r="L6448">
        <v>0</v>
      </c>
      <c r="M6448">
        <v>0</v>
      </c>
    </row>
    <row r="6449" spans="2:13" x14ac:dyDescent="0.2">
      <c r="B6449">
        <v>0</v>
      </c>
      <c r="C6449">
        <v>0</v>
      </c>
      <c r="D6449">
        <v>0</v>
      </c>
      <c r="E6449">
        <v>0</v>
      </c>
      <c r="F6449">
        <v>0</v>
      </c>
      <c r="G6449">
        <v>55555555</v>
      </c>
      <c r="H6449">
        <v>0</v>
      </c>
      <c r="I6449">
        <v>0</v>
      </c>
      <c r="J6449">
        <v>0</v>
      </c>
      <c r="K6449">
        <v>0</v>
      </c>
      <c r="L6449">
        <v>0</v>
      </c>
      <c r="M6449">
        <v>0</v>
      </c>
    </row>
    <row r="6450" spans="2:13" x14ac:dyDescent="0.2">
      <c r="B6450">
        <v>0</v>
      </c>
      <c r="C6450">
        <v>0</v>
      </c>
      <c r="D6450">
        <v>0</v>
      </c>
      <c r="E6450">
        <v>0</v>
      </c>
      <c r="F6450">
        <v>0</v>
      </c>
      <c r="G6450">
        <v>55555555</v>
      </c>
      <c r="H6450">
        <v>0</v>
      </c>
      <c r="I6450">
        <v>0</v>
      </c>
      <c r="J6450">
        <v>0</v>
      </c>
      <c r="K6450">
        <v>0</v>
      </c>
      <c r="L6450">
        <v>0</v>
      </c>
      <c r="M6450">
        <v>0</v>
      </c>
    </row>
    <row r="6451" spans="2:13" x14ac:dyDescent="0.2">
      <c r="B6451">
        <v>0</v>
      </c>
      <c r="C6451">
        <v>0</v>
      </c>
      <c r="D6451">
        <v>0</v>
      </c>
      <c r="E6451">
        <v>0</v>
      </c>
      <c r="F6451">
        <v>0</v>
      </c>
      <c r="G6451">
        <v>55555555</v>
      </c>
      <c r="H6451">
        <v>0</v>
      </c>
      <c r="I6451">
        <v>0</v>
      </c>
      <c r="J6451">
        <v>0</v>
      </c>
      <c r="K6451">
        <v>0</v>
      </c>
      <c r="L6451">
        <v>0</v>
      </c>
      <c r="M6451">
        <v>0</v>
      </c>
    </row>
    <row r="6452" spans="2:13" x14ac:dyDescent="0.2">
      <c r="B6452">
        <v>0</v>
      </c>
      <c r="C6452">
        <v>0</v>
      </c>
      <c r="D6452">
        <v>0</v>
      </c>
      <c r="E6452">
        <v>0</v>
      </c>
      <c r="F6452">
        <v>0</v>
      </c>
      <c r="G6452">
        <v>55555555</v>
      </c>
      <c r="H6452">
        <v>0</v>
      </c>
      <c r="I6452">
        <v>0</v>
      </c>
      <c r="J6452">
        <v>0</v>
      </c>
      <c r="K6452">
        <v>0</v>
      </c>
      <c r="L6452">
        <v>0</v>
      </c>
      <c r="M6452">
        <v>0</v>
      </c>
    </row>
    <row r="6453" spans="2:13" x14ac:dyDescent="0.2">
      <c r="B6453">
        <v>0</v>
      </c>
      <c r="C6453">
        <v>0</v>
      </c>
      <c r="D6453">
        <v>0</v>
      </c>
      <c r="E6453">
        <v>0</v>
      </c>
      <c r="F6453">
        <v>0</v>
      </c>
      <c r="G6453">
        <v>55555555</v>
      </c>
      <c r="H6453">
        <v>0</v>
      </c>
      <c r="I6453">
        <v>0</v>
      </c>
      <c r="J6453">
        <v>0</v>
      </c>
      <c r="K6453">
        <v>0</v>
      </c>
      <c r="L6453">
        <v>0</v>
      </c>
      <c r="M6453">
        <v>0</v>
      </c>
    </row>
    <row r="6454" spans="2:13" x14ac:dyDescent="0.2">
      <c r="B6454">
        <v>0</v>
      </c>
      <c r="C6454">
        <v>0</v>
      </c>
      <c r="D6454">
        <v>0</v>
      </c>
      <c r="E6454">
        <v>0</v>
      </c>
      <c r="F6454">
        <v>0</v>
      </c>
      <c r="G6454">
        <v>55555555</v>
      </c>
      <c r="H6454">
        <v>0</v>
      </c>
      <c r="I6454">
        <v>0</v>
      </c>
      <c r="J6454">
        <v>0</v>
      </c>
      <c r="K6454">
        <v>0</v>
      </c>
      <c r="L6454">
        <v>0</v>
      </c>
      <c r="M6454">
        <v>0</v>
      </c>
    </row>
    <row r="6455" spans="2:13" x14ac:dyDescent="0.2">
      <c r="B6455">
        <v>0</v>
      </c>
      <c r="C6455">
        <v>0</v>
      </c>
      <c r="D6455">
        <v>0</v>
      </c>
      <c r="E6455">
        <v>0</v>
      </c>
      <c r="F6455">
        <v>0</v>
      </c>
      <c r="G6455">
        <v>55555555</v>
      </c>
      <c r="H6455">
        <v>0</v>
      </c>
      <c r="I6455">
        <v>0</v>
      </c>
      <c r="J6455">
        <v>0</v>
      </c>
      <c r="K6455">
        <v>0</v>
      </c>
      <c r="L6455">
        <v>0</v>
      </c>
      <c r="M6455">
        <v>0</v>
      </c>
    </row>
    <row r="6456" spans="2:13" x14ac:dyDescent="0.2">
      <c r="B6456">
        <v>0</v>
      </c>
      <c r="C6456">
        <v>0</v>
      </c>
      <c r="D6456">
        <v>0</v>
      </c>
      <c r="E6456">
        <v>0</v>
      </c>
      <c r="F6456">
        <v>0</v>
      </c>
      <c r="G6456">
        <v>55555555</v>
      </c>
      <c r="H6456">
        <v>0</v>
      </c>
      <c r="I6456">
        <v>0</v>
      </c>
      <c r="J6456">
        <v>0</v>
      </c>
      <c r="K6456">
        <v>0</v>
      </c>
      <c r="L6456">
        <v>0</v>
      </c>
      <c r="M6456">
        <v>0</v>
      </c>
    </row>
    <row r="6457" spans="2:13" x14ac:dyDescent="0.2">
      <c r="B6457">
        <v>0</v>
      </c>
      <c r="C6457">
        <v>0</v>
      </c>
      <c r="D6457">
        <v>0</v>
      </c>
      <c r="E6457">
        <v>0</v>
      </c>
      <c r="F6457">
        <v>0</v>
      </c>
      <c r="G6457">
        <v>55555555</v>
      </c>
      <c r="H6457">
        <v>0</v>
      </c>
      <c r="I6457">
        <v>0</v>
      </c>
      <c r="J6457">
        <v>0</v>
      </c>
      <c r="K6457">
        <v>0</v>
      </c>
      <c r="L6457">
        <v>0</v>
      </c>
      <c r="M6457">
        <v>0</v>
      </c>
    </row>
    <row r="6458" spans="2:13" x14ac:dyDescent="0.2">
      <c r="B6458">
        <v>0</v>
      </c>
      <c r="C6458">
        <v>0</v>
      </c>
      <c r="D6458">
        <v>0</v>
      </c>
      <c r="E6458">
        <v>0</v>
      </c>
      <c r="F6458">
        <v>0</v>
      </c>
      <c r="G6458">
        <v>55555555</v>
      </c>
      <c r="H6458">
        <v>0</v>
      </c>
      <c r="I6458">
        <v>0</v>
      </c>
      <c r="J6458">
        <v>0</v>
      </c>
      <c r="K6458">
        <v>0</v>
      </c>
      <c r="L6458">
        <v>0</v>
      </c>
      <c r="M6458">
        <v>0</v>
      </c>
    </row>
    <row r="6459" spans="2:13" x14ac:dyDescent="0.2">
      <c r="B6459">
        <v>0</v>
      </c>
      <c r="C6459">
        <v>0</v>
      </c>
      <c r="D6459">
        <v>0</v>
      </c>
      <c r="E6459">
        <v>0</v>
      </c>
      <c r="F6459">
        <v>0</v>
      </c>
      <c r="G6459">
        <v>55555555</v>
      </c>
      <c r="H6459">
        <v>0</v>
      </c>
      <c r="I6459">
        <v>0</v>
      </c>
      <c r="J6459">
        <v>0</v>
      </c>
      <c r="K6459">
        <v>0</v>
      </c>
      <c r="L6459">
        <v>0</v>
      </c>
      <c r="M6459">
        <v>0</v>
      </c>
    </row>
    <row r="6460" spans="2:13" x14ac:dyDescent="0.2">
      <c r="B6460">
        <v>0</v>
      </c>
      <c r="C6460">
        <v>0</v>
      </c>
      <c r="D6460">
        <v>0</v>
      </c>
      <c r="E6460">
        <v>0</v>
      </c>
      <c r="F6460">
        <v>0</v>
      </c>
      <c r="G6460">
        <v>55555555</v>
      </c>
      <c r="H6460">
        <v>0</v>
      </c>
      <c r="I6460">
        <v>0</v>
      </c>
      <c r="J6460">
        <v>0</v>
      </c>
      <c r="K6460">
        <v>0</v>
      </c>
      <c r="L6460">
        <v>0</v>
      </c>
      <c r="M6460">
        <v>0</v>
      </c>
    </row>
    <row r="6461" spans="2:13" x14ac:dyDescent="0.2">
      <c r="B6461">
        <v>0</v>
      </c>
      <c r="C6461">
        <v>0</v>
      </c>
      <c r="D6461">
        <v>0</v>
      </c>
      <c r="E6461">
        <v>0</v>
      </c>
      <c r="F6461">
        <v>0</v>
      </c>
      <c r="G6461">
        <v>55555555</v>
      </c>
      <c r="H6461">
        <v>0</v>
      </c>
      <c r="I6461">
        <v>0</v>
      </c>
      <c r="J6461">
        <v>0</v>
      </c>
      <c r="K6461">
        <v>0</v>
      </c>
      <c r="L6461">
        <v>0</v>
      </c>
      <c r="M6461">
        <v>0</v>
      </c>
    </row>
    <row r="6462" spans="2:13" x14ac:dyDescent="0.2">
      <c r="B6462">
        <v>0</v>
      </c>
      <c r="C6462">
        <v>0</v>
      </c>
      <c r="D6462">
        <v>0</v>
      </c>
      <c r="E6462">
        <v>0</v>
      </c>
      <c r="F6462">
        <v>0</v>
      </c>
      <c r="G6462">
        <v>55555555</v>
      </c>
      <c r="H6462">
        <v>0</v>
      </c>
      <c r="I6462">
        <v>0</v>
      </c>
      <c r="J6462">
        <v>0</v>
      </c>
      <c r="K6462">
        <v>0</v>
      </c>
      <c r="L6462">
        <v>0</v>
      </c>
      <c r="M6462">
        <v>0</v>
      </c>
    </row>
    <row r="6463" spans="2:13" x14ac:dyDescent="0.2">
      <c r="B6463">
        <v>0</v>
      </c>
      <c r="C6463">
        <v>0</v>
      </c>
      <c r="D6463">
        <v>0</v>
      </c>
      <c r="E6463">
        <v>0</v>
      </c>
      <c r="F6463">
        <v>0</v>
      </c>
      <c r="G6463">
        <v>55555555</v>
      </c>
      <c r="H6463">
        <v>0</v>
      </c>
      <c r="I6463">
        <v>0</v>
      </c>
      <c r="J6463">
        <v>0</v>
      </c>
      <c r="K6463">
        <v>0</v>
      </c>
      <c r="L6463">
        <v>0</v>
      </c>
      <c r="M6463">
        <v>0</v>
      </c>
    </row>
    <row r="6464" spans="2:13" x14ac:dyDescent="0.2">
      <c r="B6464">
        <v>0</v>
      </c>
      <c r="C6464">
        <v>0</v>
      </c>
      <c r="D6464">
        <v>0</v>
      </c>
      <c r="E6464">
        <v>0</v>
      </c>
      <c r="F6464">
        <v>0</v>
      </c>
      <c r="G6464">
        <v>55555555</v>
      </c>
      <c r="H6464">
        <v>0</v>
      </c>
      <c r="I6464">
        <v>0</v>
      </c>
      <c r="J6464">
        <v>0</v>
      </c>
      <c r="K6464">
        <v>0</v>
      </c>
      <c r="L6464">
        <v>0</v>
      </c>
      <c r="M6464">
        <v>0</v>
      </c>
    </row>
    <row r="6465" spans="2:13" x14ac:dyDescent="0.2">
      <c r="B6465">
        <v>0</v>
      </c>
      <c r="C6465">
        <v>0</v>
      </c>
      <c r="D6465">
        <v>0</v>
      </c>
      <c r="E6465">
        <v>0</v>
      </c>
      <c r="F6465">
        <v>0</v>
      </c>
      <c r="G6465">
        <v>55555555</v>
      </c>
      <c r="H6465">
        <v>0</v>
      </c>
      <c r="I6465">
        <v>0</v>
      </c>
      <c r="J6465">
        <v>0</v>
      </c>
      <c r="K6465">
        <v>0</v>
      </c>
      <c r="L6465">
        <v>0</v>
      </c>
      <c r="M6465">
        <v>0</v>
      </c>
    </row>
    <row r="6466" spans="2:13" x14ac:dyDescent="0.2">
      <c r="B6466">
        <v>0</v>
      </c>
      <c r="C6466">
        <v>0</v>
      </c>
      <c r="D6466">
        <v>0</v>
      </c>
      <c r="E6466">
        <v>0</v>
      </c>
      <c r="F6466">
        <v>0</v>
      </c>
      <c r="G6466">
        <v>55555555</v>
      </c>
      <c r="H6466">
        <v>0</v>
      </c>
      <c r="I6466">
        <v>0</v>
      </c>
      <c r="J6466">
        <v>0</v>
      </c>
      <c r="K6466">
        <v>0</v>
      </c>
      <c r="L6466">
        <v>0</v>
      </c>
      <c r="M6466">
        <v>0</v>
      </c>
    </row>
    <row r="6467" spans="2:13" x14ac:dyDescent="0.2">
      <c r="B6467">
        <v>0</v>
      </c>
      <c r="C6467">
        <v>0</v>
      </c>
      <c r="D6467">
        <v>0</v>
      </c>
      <c r="E6467">
        <v>0</v>
      </c>
      <c r="F6467">
        <v>0</v>
      </c>
      <c r="G6467">
        <v>55555555</v>
      </c>
      <c r="H6467">
        <v>0</v>
      </c>
      <c r="I6467">
        <v>0</v>
      </c>
      <c r="J6467">
        <v>0</v>
      </c>
      <c r="K6467">
        <v>0</v>
      </c>
      <c r="L6467">
        <v>0</v>
      </c>
      <c r="M6467">
        <v>0</v>
      </c>
    </row>
    <row r="6468" spans="2:13" x14ac:dyDescent="0.2">
      <c r="B6468">
        <v>0</v>
      </c>
      <c r="C6468">
        <v>0</v>
      </c>
      <c r="D6468">
        <v>0</v>
      </c>
      <c r="E6468">
        <v>0</v>
      </c>
      <c r="F6468">
        <v>0</v>
      </c>
      <c r="G6468">
        <v>55555555</v>
      </c>
      <c r="H6468">
        <v>0</v>
      </c>
      <c r="I6468">
        <v>0</v>
      </c>
      <c r="J6468">
        <v>0</v>
      </c>
      <c r="K6468">
        <v>0</v>
      </c>
      <c r="L6468">
        <v>0</v>
      </c>
      <c r="M6468">
        <v>0</v>
      </c>
    </row>
    <row r="6469" spans="2:13" x14ac:dyDescent="0.2">
      <c r="B6469">
        <v>0</v>
      </c>
      <c r="C6469">
        <v>0</v>
      </c>
      <c r="D6469">
        <v>0</v>
      </c>
      <c r="E6469">
        <v>0</v>
      </c>
      <c r="F6469">
        <v>0</v>
      </c>
      <c r="G6469">
        <v>55555555</v>
      </c>
      <c r="H6469">
        <v>0</v>
      </c>
      <c r="I6469">
        <v>0</v>
      </c>
      <c r="J6469">
        <v>0</v>
      </c>
      <c r="K6469">
        <v>0</v>
      </c>
      <c r="L6469">
        <v>0</v>
      </c>
      <c r="M6469">
        <v>0</v>
      </c>
    </row>
    <row r="6470" spans="2:13" x14ac:dyDescent="0.2">
      <c r="B6470">
        <v>0</v>
      </c>
      <c r="C6470">
        <v>0</v>
      </c>
      <c r="D6470">
        <v>0</v>
      </c>
      <c r="E6470">
        <v>0</v>
      </c>
      <c r="F6470">
        <v>0</v>
      </c>
      <c r="G6470">
        <v>55555555</v>
      </c>
      <c r="H6470">
        <v>0</v>
      </c>
      <c r="I6470">
        <v>0</v>
      </c>
      <c r="J6470">
        <v>0</v>
      </c>
      <c r="K6470">
        <v>0</v>
      </c>
      <c r="L6470">
        <v>0</v>
      </c>
      <c r="M6470">
        <v>0</v>
      </c>
    </row>
    <row r="6471" spans="2:13" x14ac:dyDescent="0.2">
      <c r="B6471">
        <v>0</v>
      </c>
      <c r="C6471">
        <v>0</v>
      </c>
      <c r="D6471">
        <v>0</v>
      </c>
      <c r="E6471">
        <v>0</v>
      </c>
      <c r="F6471">
        <v>0</v>
      </c>
      <c r="G6471">
        <v>55555555</v>
      </c>
      <c r="H6471">
        <v>0</v>
      </c>
      <c r="I6471">
        <v>0</v>
      </c>
      <c r="J6471">
        <v>0</v>
      </c>
      <c r="K6471">
        <v>0</v>
      </c>
      <c r="L6471">
        <v>0</v>
      </c>
      <c r="M6471">
        <v>0</v>
      </c>
    </row>
    <row r="6472" spans="2:13" x14ac:dyDescent="0.2">
      <c r="B6472">
        <v>0</v>
      </c>
      <c r="C6472">
        <v>0</v>
      </c>
      <c r="D6472">
        <v>0</v>
      </c>
      <c r="E6472">
        <v>0</v>
      </c>
      <c r="F6472">
        <v>0</v>
      </c>
      <c r="G6472">
        <v>55555555</v>
      </c>
      <c r="H6472">
        <v>0</v>
      </c>
      <c r="I6472">
        <v>0</v>
      </c>
      <c r="J6472">
        <v>0</v>
      </c>
      <c r="K6472">
        <v>0</v>
      </c>
      <c r="L6472">
        <v>0</v>
      </c>
      <c r="M6472">
        <v>0</v>
      </c>
    </row>
    <row r="6473" spans="2:13" x14ac:dyDescent="0.2">
      <c r="B6473">
        <v>0</v>
      </c>
      <c r="C6473">
        <v>0</v>
      </c>
      <c r="D6473">
        <v>0</v>
      </c>
      <c r="E6473">
        <v>0</v>
      </c>
      <c r="F6473">
        <v>0</v>
      </c>
      <c r="G6473">
        <v>55555555</v>
      </c>
      <c r="H6473">
        <v>0</v>
      </c>
      <c r="I6473">
        <v>0</v>
      </c>
      <c r="J6473">
        <v>0</v>
      </c>
      <c r="K6473">
        <v>0</v>
      </c>
      <c r="L6473">
        <v>0</v>
      </c>
      <c r="M6473">
        <v>0</v>
      </c>
    </row>
    <row r="6474" spans="2:13" x14ac:dyDescent="0.2">
      <c r="B6474">
        <v>0</v>
      </c>
      <c r="C6474">
        <v>0</v>
      </c>
      <c r="D6474">
        <v>0</v>
      </c>
      <c r="E6474">
        <v>0</v>
      </c>
      <c r="F6474">
        <v>0</v>
      </c>
      <c r="G6474">
        <v>55555555</v>
      </c>
      <c r="H6474">
        <v>0</v>
      </c>
      <c r="I6474">
        <v>0</v>
      </c>
      <c r="J6474">
        <v>0</v>
      </c>
      <c r="K6474">
        <v>0</v>
      </c>
      <c r="L6474">
        <v>0</v>
      </c>
      <c r="M6474">
        <v>0</v>
      </c>
    </row>
    <row r="6475" spans="2:13" x14ac:dyDescent="0.2">
      <c r="B6475">
        <v>0</v>
      </c>
      <c r="C6475">
        <v>0</v>
      </c>
      <c r="D6475">
        <v>0</v>
      </c>
      <c r="E6475">
        <v>0</v>
      </c>
      <c r="F6475">
        <v>0</v>
      </c>
      <c r="G6475">
        <v>55555555</v>
      </c>
      <c r="H6475">
        <v>0</v>
      </c>
      <c r="I6475">
        <v>0</v>
      </c>
      <c r="J6475">
        <v>0</v>
      </c>
      <c r="K6475">
        <v>0</v>
      </c>
      <c r="L6475">
        <v>0</v>
      </c>
      <c r="M6475">
        <v>0</v>
      </c>
    </row>
    <row r="6476" spans="2:13" x14ac:dyDescent="0.2">
      <c r="B6476">
        <v>0</v>
      </c>
      <c r="C6476">
        <v>0</v>
      </c>
      <c r="D6476">
        <v>0</v>
      </c>
      <c r="E6476">
        <v>0</v>
      </c>
      <c r="F6476">
        <v>0</v>
      </c>
      <c r="G6476">
        <v>55555555</v>
      </c>
      <c r="H6476">
        <v>0</v>
      </c>
      <c r="I6476">
        <v>0</v>
      </c>
      <c r="J6476">
        <v>0</v>
      </c>
      <c r="K6476">
        <v>0</v>
      </c>
      <c r="L6476">
        <v>0</v>
      </c>
      <c r="M6476">
        <v>0</v>
      </c>
    </row>
    <row r="6477" spans="2:13" x14ac:dyDescent="0.2">
      <c r="B6477">
        <v>0</v>
      </c>
      <c r="C6477">
        <v>0</v>
      </c>
      <c r="D6477">
        <v>0</v>
      </c>
      <c r="E6477">
        <v>0</v>
      </c>
      <c r="F6477">
        <v>0</v>
      </c>
      <c r="G6477">
        <v>55555555</v>
      </c>
      <c r="H6477">
        <v>0</v>
      </c>
      <c r="I6477">
        <v>0</v>
      </c>
      <c r="J6477">
        <v>0</v>
      </c>
      <c r="K6477">
        <v>0</v>
      </c>
      <c r="L6477">
        <v>0</v>
      </c>
      <c r="M6477">
        <v>0</v>
      </c>
    </row>
    <row r="6478" spans="2:13" x14ac:dyDescent="0.2">
      <c r="B6478">
        <v>0</v>
      </c>
      <c r="C6478">
        <v>0</v>
      </c>
      <c r="D6478">
        <v>0</v>
      </c>
      <c r="E6478">
        <v>0</v>
      </c>
      <c r="F6478">
        <v>0</v>
      </c>
      <c r="G6478">
        <v>55555555</v>
      </c>
      <c r="H6478">
        <v>0</v>
      </c>
      <c r="I6478">
        <v>0</v>
      </c>
      <c r="J6478">
        <v>0</v>
      </c>
      <c r="K6478">
        <v>0</v>
      </c>
      <c r="L6478">
        <v>0</v>
      </c>
      <c r="M6478">
        <v>0</v>
      </c>
    </row>
    <row r="6479" spans="2:13" x14ac:dyDescent="0.2">
      <c r="B6479">
        <v>0</v>
      </c>
      <c r="C6479">
        <v>0</v>
      </c>
      <c r="D6479">
        <v>0</v>
      </c>
      <c r="E6479">
        <v>0</v>
      </c>
      <c r="F6479">
        <v>0</v>
      </c>
      <c r="G6479">
        <v>55555555</v>
      </c>
      <c r="H6479">
        <v>0</v>
      </c>
      <c r="I6479">
        <v>0</v>
      </c>
      <c r="J6479">
        <v>0</v>
      </c>
      <c r="K6479">
        <v>0</v>
      </c>
      <c r="L6479">
        <v>0</v>
      </c>
      <c r="M6479">
        <v>0</v>
      </c>
    </row>
    <row r="6480" spans="2:13" x14ac:dyDescent="0.2">
      <c r="B6480">
        <v>0</v>
      </c>
      <c r="C6480">
        <v>0</v>
      </c>
      <c r="D6480">
        <v>0</v>
      </c>
      <c r="E6480">
        <v>0</v>
      </c>
      <c r="F6480">
        <v>0</v>
      </c>
      <c r="G6480">
        <v>55555555</v>
      </c>
      <c r="H6480">
        <v>0</v>
      </c>
      <c r="I6480">
        <v>0</v>
      </c>
      <c r="J6480">
        <v>0</v>
      </c>
      <c r="K6480">
        <v>0</v>
      </c>
      <c r="L6480">
        <v>0</v>
      </c>
      <c r="M6480">
        <v>0</v>
      </c>
    </row>
    <row r="6481" spans="2:13" x14ac:dyDescent="0.2">
      <c r="B6481">
        <v>0</v>
      </c>
      <c r="C6481">
        <v>0</v>
      </c>
      <c r="D6481">
        <v>0</v>
      </c>
      <c r="E6481">
        <v>0</v>
      </c>
      <c r="F6481">
        <v>0</v>
      </c>
      <c r="G6481">
        <v>55555555</v>
      </c>
      <c r="H6481">
        <v>0</v>
      </c>
      <c r="I6481">
        <v>0</v>
      </c>
      <c r="J6481">
        <v>0</v>
      </c>
      <c r="K6481">
        <v>0</v>
      </c>
      <c r="L6481">
        <v>0</v>
      </c>
      <c r="M6481">
        <v>0</v>
      </c>
    </row>
    <row r="6482" spans="2:13" x14ac:dyDescent="0.2">
      <c r="B6482">
        <v>0</v>
      </c>
      <c r="C6482">
        <v>0</v>
      </c>
      <c r="D6482">
        <v>0</v>
      </c>
      <c r="E6482">
        <v>0</v>
      </c>
      <c r="F6482">
        <v>0</v>
      </c>
      <c r="G6482">
        <v>55555555</v>
      </c>
      <c r="H6482">
        <v>0</v>
      </c>
      <c r="I6482">
        <v>0</v>
      </c>
      <c r="J6482">
        <v>0</v>
      </c>
      <c r="K6482">
        <v>0</v>
      </c>
      <c r="L6482">
        <v>0</v>
      </c>
      <c r="M6482">
        <v>0</v>
      </c>
    </row>
    <row r="6483" spans="2:13" x14ac:dyDescent="0.2">
      <c r="B6483">
        <v>0</v>
      </c>
      <c r="C6483">
        <v>0</v>
      </c>
      <c r="D6483">
        <v>0</v>
      </c>
      <c r="E6483">
        <v>0</v>
      </c>
      <c r="F6483">
        <v>0</v>
      </c>
      <c r="G6483">
        <v>55555555</v>
      </c>
      <c r="H6483">
        <v>0</v>
      </c>
      <c r="I6483">
        <v>0</v>
      </c>
      <c r="J6483">
        <v>0</v>
      </c>
      <c r="K6483">
        <v>0</v>
      </c>
      <c r="L6483">
        <v>0</v>
      </c>
      <c r="M6483">
        <v>0</v>
      </c>
    </row>
    <row r="6484" spans="2:13" x14ac:dyDescent="0.2">
      <c r="B6484">
        <v>0</v>
      </c>
      <c r="C6484">
        <v>0</v>
      </c>
      <c r="D6484">
        <v>0</v>
      </c>
      <c r="E6484">
        <v>0</v>
      </c>
      <c r="F6484">
        <v>0</v>
      </c>
      <c r="G6484">
        <v>55555555</v>
      </c>
      <c r="H6484">
        <v>0</v>
      </c>
      <c r="I6484">
        <v>0</v>
      </c>
      <c r="J6484">
        <v>0</v>
      </c>
      <c r="K6484">
        <v>0</v>
      </c>
      <c r="L6484">
        <v>0</v>
      </c>
      <c r="M6484">
        <v>0</v>
      </c>
    </row>
    <row r="6485" spans="2:13" x14ac:dyDescent="0.2">
      <c r="B6485">
        <v>0</v>
      </c>
      <c r="C6485">
        <v>0</v>
      </c>
      <c r="D6485">
        <v>0</v>
      </c>
      <c r="E6485">
        <v>0</v>
      </c>
      <c r="F6485">
        <v>0</v>
      </c>
      <c r="G6485">
        <v>55555555</v>
      </c>
      <c r="H6485">
        <v>0</v>
      </c>
      <c r="I6485">
        <v>0</v>
      </c>
      <c r="J6485">
        <v>0</v>
      </c>
      <c r="K6485">
        <v>0</v>
      </c>
      <c r="L6485">
        <v>0</v>
      </c>
      <c r="M6485">
        <v>0</v>
      </c>
    </row>
    <row r="6486" spans="2:13" x14ac:dyDescent="0.2">
      <c r="B6486">
        <v>0</v>
      </c>
      <c r="C6486">
        <v>0</v>
      </c>
      <c r="D6486">
        <v>0</v>
      </c>
      <c r="E6486">
        <v>0</v>
      </c>
      <c r="F6486">
        <v>0</v>
      </c>
      <c r="G6486">
        <v>55555555</v>
      </c>
      <c r="H6486">
        <v>0</v>
      </c>
      <c r="I6486">
        <v>0</v>
      </c>
      <c r="J6486">
        <v>0</v>
      </c>
      <c r="K6486">
        <v>0</v>
      </c>
      <c r="L6486">
        <v>0</v>
      </c>
      <c r="M6486">
        <v>0</v>
      </c>
    </row>
    <row r="6487" spans="2:13" x14ac:dyDescent="0.2">
      <c r="B6487">
        <v>0</v>
      </c>
      <c r="C6487">
        <v>0</v>
      </c>
      <c r="D6487">
        <v>0</v>
      </c>
      <c r="E6487">
        <v>0</v>
      </c>
      <c r="F6487">
        <v>0</v>
      </c>
      <c r="G6487">
        <v>55555555</v>
      </c>
      <c r="H6487">
        <v>0</v>
      </c>
      <c r="I6487">
        <v>0</v>
      </c>
      <c r="J6487">
        <v>0</v>
      </c>
      <c r="K6487">
        <v>0</v>
      </c>
      <c r="L6487">
        <v>0</v>
      </c>
      <c r="M6487">
        <v>0</v>
      </c>
    </row>
    <row r="6488" spans="2:13" x14ac:dyDescent="0.2">
      <c r="B6488">
        <v>0</v>
      </c>
      <c r="C6488">
        <v>0</v>
      </c>
      <c r="D6488">
        <v>0</v>
      </c>
      <c r="E6488">
        <v>0</v>
      </c>
      <c r="F6488">
        <v>0</v>
      </c>
      <c r="G6488">
        <v>55555555</v>
      </c>
      <c r="H6488">
        <v>0</v>
      </c>
      <c r="I6488">
        <v>0</v>
      </c>
      <c r="J6488">
        <v>0</v>
      </c>
      <c r="K6488">
        <v>0</v>
      </c>
      <c r="L6488">
        <v>0</v>
      </c>
      <c r="M6488">
        <v>0</v>
      </c>
    </row>
    <row r="6489" spans="2:13" x14ac:dyDescent="0.2">
      <c r="B6489">
        <v>0</v>
      </c>
      <c r="C6489">
        <v>0</v>
      </c>
      <c r="D6489">
        <v>0</v>
      </c>
      <c r="E6489">
        <v>0</v>
      </c>
      <c r="F6489">
        <v>0</v>
      </c>
      <c r="G6489">
        <v>55555555</v>
      </c>
      <c r="H6489">
        <v>0</v>
      </c>
      <c r="I6489">
        <v>0</v>
      </c>
      <c r="J6489">
        <v>0</v>
      </c>
      <c r="K6489">
        <v>0</v>
      </c>
      <c r="L6489">
        <v>0</v>
      </c>
      <c r="M6489">
        <v>0</v>
      </c>
    </row>
    <row r="6490" spans="2:13" x14ac:dyDescent="0.2">
      <c r="B6490">
        <v>0</v>
      </c>
      <c r="C6490">
        <v>0</v>
      </c>
      <c r="D6490">
        <v>0</v>
      </c>
      <c r="E6490">
        <v>0</v>
      </c>
      <c r="F6490">
        <v>0</v>
      </c>
      <c r="G6490">
        <v>55555555</v>
      </c>
      <c r="H6490">
        <v>0</v>
      </c>
      <c r="I6490">
        <v>0</v>
      </c>
      <c r="J6490">
        <v>0</v>
      </c>
      <c r="K6490">
        <v>0</v>
      </c>
      <c r="L6490">
        <v>0</v>
      </c>
      <c r="M6490">
        <v>0</v>
      </c>
    </row>
    <row r="6491" spans="2:13" x14ac:dyDescent="0.2">
      <c r="B6491">
        <v>0</v>
      </c>
      <c r="C6491">
        <v>0</v>
      </c>
      <c r="D6491">
        <v>0</v>
      </c>
      <c r="E6491">
        <v>0</v>
      </c>
      <c r="F6491">
        <v>0</v>
      </c>
      <c r="G6491">
        <v>55555555</v>
      </c>
      <c r="H6491">
        <v>0</v>
      </c>
      <c r="I6491">
        <v>0</v>
      </c>
      <c r="J6491">
        <v>0</v>
      </c>
      <c r="K6491">
        <v>0</v>
      </c>
      <c r="L6491">
        <v>0</v>
      </c>
      <c r="M6491">
        <v>0</v>
      </c>
    </row>
    <row r="6492" spans="2:13" x14ac:dyDescent="0.2">
      <c r="B6492">
        <v>0</v>
      </c>
      <c r="C6492">
        <v>0</v>
      </c>
      <c r="D6492">
        <v>0</v>
      </c>
      <c r="E6492">
        <v>0</v>
      </c>
      <c r="F6492">
        <v>0</v>
      </c>
      <c r="G6492">
        <v>55555555</v>
      </c>
      <c r="H6492">
        <v>0</v>
      </c>
      <c r="I6492">
        <v>0</v>
      </c>
      <c r="J6492">
        <v>0</v>
      </c>
      <c r="K6492">
        <v>0</v>
      </c>
      <c r="L6492">
        <v>0</v>
      </c>
      <c r="M6492">
        <v>0</v>
      </c>
    </row>
    <row r="6493" spans="2:13" x14ac:dyDescent="0.2">
      <c r="B6493">
        <v>0</v>
      </c>
      <c r="C6493">
        <v>0</v>
      </c>
      <c r="D6493">
        <v>0</v>
      </c>
      <c r="E6493">
        <v>0</v>
      </c>
      <c r="F6493">
        <v>0</v>
      </c>
      <c r="G6493">
        <v>55555555</v>
      </c>
      <c r="H6493">
        <v>0</v>
      </c>
      <c r="I6493">
        <v>0</v>
      </c>
      <c r="J6493">
        <v>0</v>
      </c>
      <c r="K6493">
        <v>0</v>
      </c>
      <c r="L6493">
        <v>0</v>
      </c>
      <c r="M6493">
        <v>0</v>
      </c>
    </row>
    <row r="6494" spans="2:13" x14ac:dyDescent="0.2">
      <c r="B6494">
        <v>0</v>
      </c>
      <c r="C6494">
        <v>0</v>
      </c>
      <c r="D6494">
        <v>0</v>
      </c>
      <c r="E6494">
        <v>0</v>
      </c>
      <c r="F6494">
        <v>0</v>
      </c>
      <c r="G6494">
        <v>55555555</v>
      </c>
      <c r="H6494">
        <v>0</v>
      </c>
      <c r="I6494">
        <v>0</v>
      </c>
      <c r="J6494">
        <v>0</v>
      </c>
      <c r="K6494">
        <v>0</v>
      </c>
      <c r="L6494">
        <v>0</v>
      </c>
      <c r="M6494">
        <v>0</v>
      </c>
    </row>
    <row r="6495" spans="2:13" x14ac:dyDescent="0.2">
      <c r="B6495">
        <v>0</v>
      </c>
      <c r="C6495">
        <v>0</v>
      </c>
      <c r="D6495">
        <v>0</v>
      </c>
      <c r="E6495">
        <v>0</v>
      </c>
      <c r="F6495">
        <v>0</v>
      </c>
      <c r="G6495">
        <v>55555555</v>
      </c>
      <c r="H6495">
        <v>0</v>
      </c>
      <c r="I6495">
        <v>0</v>
      </c>
      <c r="J6495">
        <v>0</v>
      </c>
      <c r="K6495">
        <v>0</v>
      </c>
      <c r="L6495">
        <v>0</v>
      </c>
      <c r="M6495">
        <v>0</v>
      </c>
    </row>
    <row r="6496" spans="2:13" x14ac:dyDescent="0.2">
      <c r="B6496">
        <v>0</v>
      </c>
      <c r="C6496">
        <v>0</v>
      </c>
      <c r="D6496">
        <v>0</v>
      </c>
      <c r="E6496">
        <v>0</v>
      </c>
      <c r="F6496">
        <v>0</v>
      </c>
      <c r="G6496">
        <v>55555555</v>
      </c>
      <c r="H6496">
        <v>0</v>
      </c>
      <c r="I6496">
        <v>0</v>
      </c>
      <c r="J6496">
        <v>0</v>
      </c>
      <c r="K6496">
        <v>0</v>
      </c>
      <c r="L6496">
        <v>0</v>
      </c>
      <c r="M6496">
        <v>0</v>
      </c>
    </row>
    <row r="6497" spans="2:13" x14ac:dyDescent="0.2">
      <c r="B6497">
        <v>0</v>
      </c>
      <c r="C6497">
        <v>0</v>
      </c>
      <c r="D6497">
        <v>0</v>
      </c>
      <c r="E6497">
        <v>0</v>
      </c>
      <c r="F6497">
        <v>0</v>
      </c>
      <c r="G6497">
        <v>55555555</v>
      </c>
      <c r="H6497">
        <v>0</v>
      </c>
      <c r="I6497">
        <v>0</v>
      </c>
      <c r="J6497">
        <v>0</v>
      </c>
      <c r="K6497">
        <v>0</v>
      </c>
      <c r="L6497">
        <v>0</v>
      </c>
      <c r="M6497">
        <v>0</v>
      </c>
    </row>
    <row r="6498" spans="2:13" x14ac:dyDescent="0.2">
      <c r="B6498">
        <v>0</v>
      </c>
      <c r="C6498">
        <v>0</v>
      </c>
      <c r="D6498">
        <v>0</v>
      </c>
      <c r="E6498">
        <v>0</v>
      </c>
      <c r="F6498">
        <v>0</v>
      </c>
      <c r="G6498">
        <v>55555555</v>
      </c>
      <c r="H6498">
        <v>0</v>
      </c>
      <c r="I6498">
        <v>0</v>
      </c>
      <c r="J6498">
        <v>0</v>
      </c>
      <c r="K6498">
        <v>0</v>
      </c>
      <c r="L6498">
        <v>0</v>
      </c>
      <c r="M6498">
        <v>0</v>
      </c>
    </row>
    <row r="6499" spans="2:13" x14ac:dyDescent="0.2">
      <c r="B6499">
        <v>0</v>
      </c>
      <c r="C6499">
        <v>0</v>
      </c>
      <c r="D6499">
        <v>0</v>
      </c>
      <c r="E6499">
        <v>0</v>
      </c>
      <c r="F6499">
        <v>0</v>
      </c>
      <c r="G6499">
        <v>55555555</v>
      </c>
      <c r="H6499">
        <v>0</v>
      </c>
      <c r="I6499">
        <v>0</v>
      </c>
      <c r="J6499">
        <v>0</v>
      </c>
      <c r="K6499">
        <v>0</v>
      </c>
      <c r="L6499">
        <v>0</v>
      </c>
      <c r="M6499">
        <v>0</v>
      </c>
    </row>
    <row r="6500" spans="2:13" x14ac:dyDescent="0.2">
      <c r="B6500">
        <v>0</v>
      </c>
      <c r="C6500">
        <v>0</v>
      </c>
      <c r="D6500">
        <v>0</v>
      </c>
      <c r="E6500">
        <v>0</v>
      </c>
      <c r="F6500">
        <v>0</v>
      </c>
      <c r="G6500">
        <v>55555555</v>
      </c>
      <c r="H6500">
        <v>0</v>
      </c>
      <c r="I6500">
        <v>0</v>
      </c>
      <c r="J6500">
        <v>0</v>
      </c>
      <c r="K6500">
        <v>0</v>
      </c>
      <c r="L6500">
        <v>0</v>
      </c>
      <c r="M6500">
        <v>0</v>
      </c>
    </row>
    <row r="6501" spans="2:13" x14ac:dyDescent="0.2">
      <c r="B6501">
        <v>0</v>
      </c>
      <c r="C6501">
        <v>0</v>
      </c>
      <c r="D6501">
        <v>0</v>
      </c>
      <c r="E6501">
        <v>0</v>
      </c>
      <c r="F6501">
        <v>0</v>
      </c>
      <c r="G6501">
        <v>55555555</v>
      </c>
      <c r="H6501">
        <v>0</v>
      </c>
      <c r="I6501">
        <v>0</v>
      </c>
      <c r="J6501">
        <v>0</v>
      </c>
      <c r="K6501">
        <v>0</v>
      </c>
      <c r="L6501">
        <v>0</v>
      </c>
      <c r="M6501">
        <v>0</v>
      </c>
    </row>
    <row r="6502" spans="2:13" x14ac:dyDescent="0.2">
      <c r="B6502">
        <v>0</v>
      </c>
      <c r="C6502">
        <v>0</v>
      </c>
      <c r="D6502">
        <v>0</v>
      </c>
      <c r="E6502">
        <v>0</v>
      </c>
      <c r="F6502">
        <v>0</v>
      </c>
      <c r="G6502">
        <v>55555555</v>
      </c>
      <c r="H6502">
        <v>0</v>
      </c>
      <c r="I6502">
        <v>0</v>
      </c>
      <c r="J6502">
        <v>0</v>
      </c>
      <c r="K6502">
        <v>0</v>
      </c>
      <c r="L6502">
        <v>0</v>
      </c>
      <c r="M6502">
        <v>0</v>
      </c>
    </row>
    <row r="6503" spans="2:13" x14ac:dyDescent="0.2">
      <c r="B6503">
        <v>0</v>
      </c>
      <c r="C6503">
        <v>0</v>
      </c>
      <c r="D6503">
        <v>0</v>
      </c>
      <c r="E6503">
        <v>0</v>
      </c>
      <c r="F6503">
        <v>0</v>
      </c>
      <c r="G6503">
        <v>55555555</v>
      </c>
      <c r="H6503">
        <v>0</v>
      </c>
      <c r="I6503">
        <v>0</v>
      </c>
      <c r="J6503">
        <v>0</v>
      </c>
      <c r="K6503">
        <v>0</v>
      </c>
      <c r="L6503">
        <v>0</v>
      </c>
      <c r="M6503">
        <v>0</v>
      </c>
    </row>
    <row r="6504" spans="2:13" x14ac:dyDescent="0.2">
      <c r="B6504">
        <v>0</v>
      </c>
      <c r="C6504">
        <v>0</v>
      </c>
      <c r="D6504">
        <v>0</v>
      </c>
      <c r="E6504">
        <v>0</v>
      </c>
      <c r="F6504">
        <v>0</v>
      </c>
      <c r="G6504">
        <v>55555555</v>
      </c>
      <c r="H6504">
        <v>0</v>
      </c>
      <c r="I6504">
        <v>0</v>
      </c>
      <c r="J6504">
        <v>0</v>
      </c>
      <c r="K6504">
        <v>0</v>
      </c>
      <c r="L6504">
        <v>0</v>
      </c>
      <c r="M6504">
        <v>0</v>
      </c>
    </row>
    <row r="6505" spans="2:13" x14ac:dyDescent="0.2">
      <c r="B6505">
        <v>0</v>
      </c>
      <c r="C6505">
        <v>0</v>
      </c>
      <c r="D6505">
        <v>0</v>
      </c>
      <c r="E6505">
        <v>0</v>
      </c>
      <c r="F6505">
        <v>0</v>
      </c>
      <c r="G6505">
        <v>55555555</v>
      </c>
      <c r="H6505">
        <v>0</v>
      </c>
      <c r="I6505">
        <v>0</v>
      </c>
      <c r="J6505">
        <v>0</v>
      </c>
      <c r="K6505">
        <v>0</v>
      </c>
      <c r="L6505">
        <v>0</v>
      </c>
      <c r="M6505">
        <v>0</v>
      </c>
    </row>
    <row r="6506" spans="2:13" x14ac:dyDescent="0.2">
      <c r="B6506">
        <v>0</v>
      </c>
      <c r="C6506">
        <v>0</v>
      </c>
      <c r="D6506">
        <v>0</v>
      </c>
      <c r="E6506">
        <v>0</v>
      </c>
      <c r="F6506">
        <v>0</v>
      </c>
      <c r="G6506">
        <v>55555555</v>
      </c>
      <c r="H6506">
        <v>0</v>
      </c>
      <c r="I6506">
        <v>0</v>
      </c>
      <c r="J6506">
        <v>0</v>
      </c>
      <c r="K6506">
        <v>0</v>
      </c>
      <c r="L6506">
        <v>0</v>
      </c>
      <c r="M6506">
        <v>0</v>
      </c>
    </row>
    <row r="6507" spans="2:13" x14ac:dyDescent="0.2">
      <c r="B6507">
        <v>0</v>
      </c>
      <c r="C6507">
        <v>0</v>
      </c>
      <c r="D6507">
        <v>0</v>
      </c>
      <c r="E6507">
        <v>0</v>
      </c>
      <c r="F6507">
        <v>0</v>
      </c>
      <c r="G6507">
        <v>55555555</v>
      </c>
      <c r="H6507">
        <v>0</v>
      </c>
      <c r="I6507">
        <v>0</v>
      </c>
      <c r="J6507">
        <v>0</v>
      </c>
      <c r="K6507">
        <v>0</v>
      </c>
      <c r="L6507">
        <v>0</v>
      </c>
      <c r="M6507">
        <v>0</v>
      </c>
    </row>
    <row r="6508" spans="2:13" x14ac:dyDescent="0.2">
      <c r="B6508">
        <v>0</v>
      </c>
      <c r="C6508">
        <v>0</v>
      </c>
      <c r="D6508">
        <v>0</v>
      </c>
      <c r="E6508">
        <v>0</v>
      </c>
      <c r="F6508">
        <v>0</v>
      </c>
      <c r="G6508">
        <v>55555555</v>
      </c>
      <c r="H6508">
        <v>0</v>
      </c>
      <c r="I6508">
        <v>0</v>
      </c>
      <c r="J6508">
        <v>0</v>
      </c>
      <c r="K6508">
        <v>0</v>
      </c>
      <c r="L6508">
        <v>0</v>
      </c>
      <c r="M6508">
        <v>0</v>
      </c>
    </row>
    <row r="6509" spans="2:13" x14ac:dyDescent="0.2">
      <c r="B6509">
        <v>0</v>
      </c>
      <c r="C6509">
        <v>0</v>
      </c>
      <c r="D6509">
        <v>0</v>
      </c>
      <c r="E6509">
        <v>0</v>
      </c>
      <c r="F6509">
        <v>0</v>
      </c>
      <c r="G6509">
        <v>55555555</v>
      </c>
      <c r="H6509">
        <v>0</v>
      </c>
      <c r="I6509">
        <v>0</v>
      </c>
      <c r="J6509">
        <v>0</v>
      </c>
      <c r="K6509">
        <v>0</v>
      </c>
      <c r="L6509">
        <v>0</v>
      </c>
      <c r="M6509">
        <v>0</v>
      </c>
    </row>
    <row r="6510" spans="2:13" x14ac:dyDescent="0.2">
      <c r="B6510">
        <v>0</v>
      </c>
      <c r="C6510">
        <v>0</v>
      </c>
      <c r="D6510">
        <v>0</v>
      </c>
      <c r="E6510">
        <v>0</v>
      </c>
      <c r="F6510">
        <v>0</v>
      </c>
      <c r="G6510">
        <v>55555555</v>
      </c>
      <c r="H6510">
        <v>0</v>
      </c>
      <c r="I6510">
        <v>0</v>
      </c>
      <c r="J6510">
        <v>0</v>
      </c>
      <c r="K6510">
        <v>0</v>
      </c>
      <c r="L6510">
        <v>0</v>
      </c>
      <c r="M6510">
        <v>0</v>
      </c>
    </row>
    <row r="6511" spans="2:13" x14ac:dyDescent="0.2">
      <c r="B6511">
        <v>0</v>
      </c>
      <c r="C6511">
        <v>0</v>
      </c>
      <c r="D6511">
        <v>0</v>
      </c>
      <c r="E6511">
        <v>0</v>
      </c>
      <c r="F6511">
        <v>0</v>
      </c>
      <c r="G6511">
        <v>55555555</v>
      </c>
      <c r="H6511">
        <v>0</v>
      </c>
      <c r="I6511">
        <v>0</v>
      </c>
      <c r="J6511">
        <v>0</v>
      </c>
      <c r="K6511">
        <v>0</v>
      </c>
      <c r="L6511">
        <v>0</v>
      </c>
      <c r="M6511">
        <v>0</v>
      </c>
    </row>
    <row r="6512" spans="2:13" x14ac:dyDescent="0.2">
      <c r="B6512">
        <v>0</v>
      </c>
      <c r="C6512">
        <v>0</v>
      </c>
      <c r="D6512">
        <v>0</v>
      </c>
      <c r="E6512">
        <v>0</v>
      </c>
      <c r="F6512">
        <v>0</v>
      </c>
      <c r="G6512">
        <v>55555555</v>
      </c>
      <c r="H6512">
        <v>0</v>
      </c>
      <c r="I6512">
        <v>0</v>
      </c>
      <c r="J6512">
        <v>0</v>
      </c>
      <c r="K6512">
        <v>0</v>
      </c>
      <c r="L6512">
        <v>0</v>
      </c>
      <c r="M6512">
        <v>0</v>
      </c>
    </row>
    <row r="6513" spans="2:13" x14ac:dyDescent="0.2">
      <c r="B6513">
        <v>0</v>
      </c>
      <c r="C6513">
        <v>0</v>
      </c>
      <c r="D6513">
        <v>0</v>
      </c>
      <c r="E6513">
        <v>0</v>
      </c>
      <c r="F6513">
        <v>0</v>
      </c>
      <c r="G6513">
        <v>55555555</v>
      </c>
      <c r="H6513">
        <v>0</v>
      </c>
      <c r="I6513">
        <v>0</v>
      </c>
      <c r="J6513">
        <v>0</v>
      </c>
      <c r="K6513">
        <v>0</v>
      </c>
      <c r="L6513">
        <v>0</v>
      </c>
      <c r="M6513">
        <v>0</v>
      </c>
    </row>
    <row r="6514" spans="2:13" x14ac:dyDescent="0.2">
      <c r="B6514">
        <v>0</v>
      </c>
      <c r="C6514">
        <v>0</v>
      </c>
      <c r="D6514">
        <v>0</v>
      </c>
      <c r="E6514">
        <v>0</v>
      </c>
      <c r="F6514">
        <v>0</v>
      </c>
      <c r="G6514">
        <v>55555555</v>
      </c>
      <c r="H6514">
        <v>0</v>
      </c>
      <c r="I6514">
        <v>0</v>
      </c>
      <c r="J6514">
        <v>0</v>
      </c>
      <c r="K6514">
        <v>0</v>
      </c>
      <c r="L6514">
        <v>0</v>
      </c>
      <c r="M6514">
        <v>0</v>
      </c>
    </row>
    <row r="6515" spans="2:13" x14ac:dyDescent="0.2">
      <c r="B6515">
        <v>0</v>
      </c>
      <c r="C6515">
        <v>0</v>
      </c>
      <c r="D6515">
        <v>0</v>
      </c>
      <c r="E6515">
        <v>0</v>
      </c>
      <c r="F6515">
        <v>0</v>
      </c>
      <c r="G6515">
        <v>55555555</v>
      </c>
      <c r="H6515">
        <v>0</v>
      </c>
      <c r="I6515">
        <v>0</v>
      </c>
      <c r="J6515">
        <v>0</v>
      </c>
      <c r="K6515">
        <v>0</v>
      </c>
      <c r="L6515">
        <v>0</v>
      </c>
      <c r="M6515">
        <v>0</v>
      </c>
    </row>
    <row r="6516" spans="2:13" x14ac:dyDescent="0.2">
      <c r="B6516">
        <v>0</v>
      </c>
      <c r="C6516">
        <v>0</v>
      </c>
      <c r="D6516">
        <v>0</v>
      </c>
      <c r="E6516">
        <v>0</v>
      </c>
      <c r="F6516">
        <v>0</v>
      </c>
      <c r="G6516">
        <v>55555555</v>
      </c>
      <c r="H6516">
        <v>0</v>
      </c>
      <c r="I6516">
        <v>0</v>
      </c>
      <c r="J6516">
        <v>0</v>
      </c>
      <c r="K6516">
        <v>0</v>
      </c>
      <c r="L6516">
        <v>0</v>
      </c>
      <c r="M6516">
        <v>0</v>
      </c>
    </row>
    <row r="6517" spans="2:13" x14ac:dyDescent="0.2">
      <c r="B6517">
        <v>0</v>
      </c>
      <c r="C6517">
        <v>0</v>
      </c>
      <c r="D6517">
        <v>0</v>
      </c>
      <c r="E6517">
        <v>0</v>
      </c>
      <c r="F6517">
        <v>0</v>
      </c>
      <c r="G6517">
        <v>55555555</v>
      </c>
      <c r="H6517">
        <v>0</v>
      </c>
      <c r="I6517">
        <v>0</v>
      </c>
      <c r="J6517">
        <v>0</v>
      </c>
      <c r="K6517">
        <v>0</v>
      </c>
      <c r="L6517">
        <v>0</v>
      </c>
      <c r="M6517">
        <v>0</v>
      </c>
    </row>
    <row r="6518" spans="2:13" x14ac:dyDescent="0.2">
      <c r="B6518">
        <v>0</v>
      </c>
      <c r="C6518">
        <v>0</v>
      </c>
      <c r="D6518">
        <v>0</v>
      </c>
      <c r="E6518">
        <v>0</v>
      </c>
      <c r="F6518">
        <v>0</v>
      </c>
      <c r="G6518">
        <v>55555555</v>
      </c>
      <c r="H6518">
        <v>0</v>
      </c>
      <c r="I6518">
        <v>0</v>
      </c>
      <c r="J6518">
        <v>0</v>
      </c>
      <c r="K6518">
        <v>0</v>
      </c>
      <c r="L6518">
        <v>0</v>
      </c>
      <c r="M6518">
        <v>0</v>
      </c>
    </row>
    <row r="6519" spans="2:13" x14ac:dyDescent="0.2">
      <c r="B6519">
        <v>0</v>
      </c>
      <c r="C6519">
        <v>0</v>
      </c>
      <c r="D6519">
        <v>0</v>
      </c>
      <c r="E6519">
        <v>0</v>
      </c>
      <c r="F6519">
        <v>0</v>
      </c>
      <c r="G6519">
        <v>55555555</v>
      </c>
      <c r="H6519">
        <v>0</v>
      </c>
      <c r="I6519">
        <v>0</v>
      </c>
      <c r="J6519">
        <v>0</v>
      </c>
      <c r="K6519">
        <v>0</v>
      </c>
      <c r="L6519">
        <v>0</v>
      </c>
      <c r="M6519">
        <v>0</v>
      </c>
    </row>
    <row r="6520" spans="2:13" x14ac:dyDescent="0.2">
      <c r="B6520">
        <v>0</v>
      </c>
      <c r="C6520">
        <v>0</v>
      </c>
      <c r="D6520">
        <v>0</v>
      </c>
      <c r="E6520">
        <v>0</v>
      </c>
      <c r="F6520">
        <v>0</v>
      </c>
      <c r="G6520">
        <v>55555555</v>
      </c>
      <c r="H6520">
        <v>0</v>
      </c>
      <c r="I6520">
        <v>0</v>
      </c>
      <c r="J6520">
        <v>0</v>
      </c>
      <c r="K6520">
        <v>0</v>
      </c>
      <c r="L6520">
        <v>0</v>
      </c>
      <c r="M6520">
        <v>0</v>
      </c>
    </row>
    <row r="6521" spans="2:13" x14ac:dyDescent="0.2">
      <c r="B6521">
        <v>0</v>
      </c>
      <c r="C6521">
        <v>0</v>
      </c>
      <c r="D6521">
        <v>0</v>
      </c>
      <c r="E6521">
        <v>0</v>
      </c>
      <c r="F6521">
        <v>0</v>
      </c>
      <c r="G6521">
        <v>55555555</v>
      </c>
      <c r="H6521">
        <v>0</v>
      </c>
      <c r="I6521">
        <v>0</v>
      </c>
      <c r="J6521">
        <v>0</v>
      </c>
      <c r="K6521">
        <v>0</v>
      </c>
      <c r="L6521">
        <v>0</v>
      </c>
      <c r="M6521">
        <v>0</v>
      </c>
    </row>
    <row r="6522" spans="2:13" x14ac:dyDescent="0.2">
      <c r="B6522">
        <v>0</v>
      </c>
      <c r="C6522">
        <v>0</v>
      </c>
      <c r="D6522">
        <v>0</v>
      </c>
      <c r="E6522">
        <v>0</v>
      </c>
      <c r="F6522">
        <v>0</v>
      </c>
      <c r="G6522">
        <v>55555555</v>
      </c>
      <c r="H6522">
        <v>0</v>
      </c>
      <c r="I6522">
        <v>0</v>
      </c>
      <c r="J6522">
        <v>0</v>
      </c>
      <c r="K6522">
        <v>0</v>
      </c>
      <c r="L6522">
        <v>0</v>
      </c>
      <c r="M6522">
        <v>0</v>
      </c>
    </row>
    <row r="6523" spans="2:13" x14ac:dyDescent="0.2">
      <c r="B6523">
        <v>0</v>
      </c>
      <c r="C6523">
        <v>0</v>
      </c>
      <c r="D6523">
        <v>0</v>
      </c>
      <c r="E6523">
        <v>0</v>
      </c>
      <c r="F6523">
        <v>0</v>
      </c>
      <c r="G6523">
        <v>55555555</v>
      </c>
      <c r="H6523">
        <v>0</v>
      </c>
      <c r="I6523">
        <v>0</v>
      </c>
      <c r="J6523">
        <v>0</v>
      </c>
      <c r="K6523">
        <v>0</v>
      </c>
      <c r="L6523">
        <v>0</v>
      </c>
      <c r="M6523">
        <v>0</v>
      </c>
    </row>
    <row r="6524" spans="2:13" x14ac:dyDescent="0.2">
      <c r="B6524">
        <v>0</v>
      </c>
      <c r="C6524">
        <v>0</v>
      </c>
      <c r="D6524">
        <v>0</v>
      </c>
      <c r="E6524">
        <v>0</v>
      </c>
      <c r="F6524">
        <v>0</v>
      </c>
      <c r="G6524">
        <v>55555555</v>
      </c>
      <c r="H6524">
        <v>0</v>
      </c>
      <c r="I6524">
        <v>0</v>
      </c>
      <c r="J6524">
        <v>0</v>
      </c>
      <c r="K6524">
        <v>0</v>
      </c>
      <c r="L6524">
        <v>0</v>
      </c>
      <c r="M6524">
        <v>0</v>
      </c>
    </row>
    <row r="6525" spans="2:13" x14ac:dyDescent="0.2">
      <c r="B6525">
        <v>0</v>
      </c>
      <c r="C6525">
        <v>0</v>
      </c>
      <c r="D6525">
        <v>0</v>
      </c>
      <c r="E6525">
        <v>0</v>
      </c>
      <c r="F6525">
        <v>0</v>
      </c>
      <c r="G6525">
        <v>55555555</v>
      </c>
      <c r="H6525">
        <v>0</v>
      </c>
      <c r="I6525">
        <v>0</v>
      </c>
      <c r="J6525">
        <v>0</v>
      </c>
      <c r="K6525">
        <v>0</v>
      </c>
      <c r="L6525">
        <v>0</v>
      </c>
      <c r="M6525">
        <v>0</v>
      </c>
    </row>
    <row r="6526" spans="2:13" x14ac:dyDescent="0.2">
      <c r="B6526">
        <v>0</v>
      </c>
      <c r="C6526">
        <v>0</v>
      </c>
      <c r="D6526">
        <v>0</v>
      </c>
      <c r="E6526">
        <v>0</v>
      </c>
      <c r="F6526">
        <v>0</v>
      </c>
      <c r="G6526">
        <v>55555555</v>
      </c>
      <c r="H6526">
        <v>0</v>
      </c>
      <c r="I6526">
        <v>0</v>
      </c>
      <c r="J6526">
        <v>0</v>
      </c>
      <c r="K6526">
        <v>0</v>
      </c>
      <c r="L6526">
        <v>0</v>
      </c>
      <c r="M6526">
        <v>0</v>
      </c>
    </row>
    <row r="6527" spans="2:13" x14ac:dyDescent="0.2">
      <c r="B6527">
        <v>0</v>
      </c>
      <c r="C6527">
        <v>0</v>
      </c>
      <c r="D6527">
        <v>0</v>
      </c>
      <c r="E6527">
        <v>0</v>
      </c>
      <c r="F6527">
        <v>0</v>
      </c>
      <c r="G6527">
        <v>55555555</v>
      </c>
      <c r="H6527">
        <v>0</v>
      </c>
      <c r="I6527">
        <v>0</v>
      </c>
      <c r="J6527">
        <v>0</v>
      </c>
      <c r="K6527">
        <v>0</v>
      </c>
      <c r="L6527">
        <v>0</v>
      </c>
      <c r="M6527">
        <v>0</v>
      </c>
    </row>
    <row r="6528" spans="2:13" x14ac:dyDescent="0.2">
      <c r="B6528">
        <v>0</v>
      </c>
      <c r="C6528">
        <v>0</v>
      </c>
      <c r="D6528">
        <v>0</v>
      </c>
      <c r="E6528">
        <v>0</v>
      </c>
      <c r="F6528">
        <v>0</v>
      </c>
      <c r="G6528">
        <v>55555555</v>
      </c>
      <c r="H6528">
        <v>0</v>
      </c>
      <c r="I6528">
        <v>0</v>
      </c>
      <c r="J6528">
        <v>0</v>
      </c>
      <c r="K6528">
        <v>0</v>
      </c>
      <c r="L6528">
        <v>0</v>
      </c>
      <c r="M6528">
        <v>0</v>
      </c>
    </row>
    <row r="6529" spans="2:13" x14ac:dyDescent="0.2">
      <c r="B6529">
        <v>0</v>
      </c>
      <c r="C6529">
        <v>0</v>
      </c>
      <c r="D6529">
        <v>0</v>
      </c>
      <c r="E6529">
        <v>0</v>
      </c>
      <c r="F6529">
        <v>0</v>
      </c>
      <c r="G6529">
        <v>55555555</v>
      </c>
      <c r="H6529">
        <v>0</v>
      </c>
      <c r="I6529">
        <v>0</v>
      </c>
      <c r="J6529">
        <v>0</v>
      </c>
      <c r="K6529">
        <v>0</v>
      </c>
      <c r="L6529">
        <v>0</v>
      </c>
      <c r="M6529">
        <v>0</v>
      </c>
    </row>
    <row r="6530" spans="2:13" x14ac:dyDescent="0.2">
      <c r="B6530">
        <v>0</v>
      </c>
      <c r="C6530">
        <v>0</v>
      </c>
      <c r="D6530">
        <v>0</v>
      </c>
      <c r="E6530">
        <v>0</v>
      </c>
      <c r="F6530">
        <v>0</v>
      </c>
      <c r="G6530">
        <v>55555555</v>
      </c>
      <c r="H6530">
        <v>0</v>
      </c>
      <c r="I6530">
        <v>0</v>
      </c>
      <c r="J6530">
        <v>0</v>
      </c>
      <c r="K6530">
        <v>0</v>
      </c>
      <c r="L6530">
        <v>0</v>
      </c>
      <c r="M6530">
        <v>0</v>
      </c>
    </row>
    <row r="6531" spans="2:13" x14ac:dyDescent="0.2">
      <c r="B6531">
        <v>0</v>
      </c>
      <c r="C6531">
        <v>0</v>
      </c>
      <c r="D6531">
        <v>0</v>
      </c>
      <c r="E6531">
        <v>0</v>
      </c>
      <c r="F6531">
        <v>0</v>
      </c>
      <c r="G6531">
        <v>55555555</v>
      </c>
      <c r="H6531">
        <v>0</v>
      </c>
      <c r="I6531">
        <v>0</v>
      </c>
      <c r="J6531">
        <v>0</v>
      </c>
      <c r="K6531">
        <v>0</v>
      </c>
      <c r="L6531">
        <v>0</v>
      </c>
      <c r="M6531">
        <v>0</v>
      </c>
    </row>
    <row r="6532" spans="2:13" x14ac:dyDescent="0.2">
      <c r="B6532">
        <v>0</v>
      </c>
      <c r="C6532">
        <v>0</v>
      </c>
      <c r="D6532">
        <v>0</v>
      </c>
      <c r="E6532">
        <v>0</v>
      </c>
      <c r="F6532">
        <v>0</v>
      </c>
      <c r="G6532">
        <v>55555555</v>
      </c>
      <c r="H6532">
        <v>0</v>
      </c>
      <c r="I6532">
        <v>0</v>
      </c>
      <c r="J6532">
        <v>0</v>
      </c>
      <c r="K6532">
        <v>0</v>
      </c>
      <c r="L6532">
        <v>0</v>
      </c>
      <c r="M6532">
        <v>0</v>
      </c>
    </row>
    <row r="6533" spans="2:13" x14ac:dyDescent="0.2">
      <c r="B6533">
        <v>0</v>
      </c>
      <c r="C6533">
        <v>0</v>
      </c>
      <c r="D6533">
        <v>0</v>
      </c>
      <c r="E6533">
        <v>0</v>
      </c>
      <c r="F6533">
        <v>0</v>
      </c>
      <c r="G6533">
        <v>55555555</v>
      </c>
      <c r="H6533">
        <v>0</v>
      </c>
      <c r="I6533">
        <v>0</v>
      </c>
      <c r="J6533">
        <v>0</v>
      </c>
      <c r="K6533">
        <v>0</v>
      </c>
      <c r="L6533">
        <v>0</v>
      </c>
      <c r="M6533">
        <v>0</v>
      </c>
    </row>
    <row r="6534" spans="2:13" x14ac:dyDescent="0.2">
      <c r="B6534">
        <v>0</v>
      </c>
      <c r="C6534">
        <v>0</v>
      </c>
      <c r="D6534">
        <v>0</v>
      </c>
      <c r="E6534">
        <v>0</v>
      </c>
      <c r="F6534">
        <v>0</v>
      </c>
      <c r="G6534">
        <v>55555555</v>
      </c>
      <c r="H6534">
        <v>0</v>
      </c>
      <c r="I6534">
        <v>0</v>
      </c>
      <c r="J6534">
        <v>0</v>
      </c>
      <c r="K6534">
        <v>0</v>
      </c>
      <c r="L6534">
        <v>0</v>
      </c>
      <c r="M6534">
        <v>0</v>
      </c>
    </row>
    <row r="6535" spans="2:13" x14ac:dyDescent="0.2">
      <c r="B6535">
        <v>0</v>
      </c>
      <c r="C6535">
        <v>0</v>
      </c>
      <c r="D6535">
        <v>0</v>
      </c>
      <c r="E6535">
        <v>0</v>
      </c>
      <c r="F6535">
        <v>0</v>
      </c>
      <c r="G6535">
        <v>55555555</v>
      </c>
      <c r="H6535">
        <v>0</v>
      </c>
      <c r="I6535">
        <v>0</v>
      </c>
      <c r="J6535">
        <v>0</v>
      </c>
      <c r="K6535">
        <v>0</v>
      </c>
      <c r="L6535">
        <v>0</v>
      </c>
      <c r="M6535">
        <v>0</v>
      </c>
    </row>
    <row r="6536" spans="2:13" x14ac:dyDescent="0.2">
      <c r="B6536">
        <v>0</v>
      </c>
      <c r="C6536">
        <v>0</v>
      </c>
      <c r="D6536">
        <v>0</v>
      </c>
      <c r="E6536">
        <v>0</v>
      </c>
      <c r="F6536">
        <v>0</v>
      </c>
      <c r="G6536">
        <v>55555555</v>
      </c>
      <c r="H6536">
        <v>0</v>
      </c>
      <c r="I6536">
        <v>0</v>
      </c>
      <c r="J6536">
        <v>0</v>
      </c>
      <c r="K6536">
        <v>0</v>
      </c>
      <c r="L6536">
        <v>0</v>
      </c>
      <c r="M6536">
        <v>0</v>
      </c>
    </row>
    <row r="6537" spans="2:13" x14ac:dyDescent="0.2">
      <c r="B6537">
        <v>0</v>
      </c>
      <c r="C6537">
        <v>0</v>
      </c>
      <c r="D6537">
        <v>0</v>
      </c>
      <c r="E6537">
        <v>0</v>
      </c>
      <c r="F6537">
        <v>0</v>
      </c>
      <c r="G6537">
        <v>55555555</v>
      </c>
      <c r="H6537">
        <v>0</v>
      </c>
      <c r="I6537">
        <v>0</v>
      </c>
      <c r="J6537">
        <v>0</v>
      </c>
      <c r="K6537">
        <v>0</v>
      </c>
      <c r="L6537">
        <v>0</v>
      </c>
      <c r="M6537">
        <v>0</v>
      </c>
    </row>
    <row r="6538" spans="2:13" x14ac:dyDescent="0.2">
      <c r="B6538">
        <v>0</v>
      </c>
      <c r="C6538">
        <v>0</v>
      </c>
      <c r="D6538">
        <v>0</v>
      </c>
      <c r="E6538">
        <v>0</v>
      </c>
      <c r="F6538">
        <v>0</v>
      </c>
      <c r="G6538">
        <v>55555555</v>
      </c>
      <c r="H6538">
        <v>0</v>
      </c>
      <c r="I6538">
        <v>0</v>
      </c>
      <c r="J6538">
        <v>0</v>
      </c>
      <c r="K6538">
        <v>0</v>
      </c>
      <c r="L6538">
        <v>0</v>
      </c>
      <c r="M6538">
        <v>0</v>
      </c>
    </row>
    <row r="6539" spans="2:13" x14ac:dyDescent="0.2">
      <c r="B6539">
        <v>0</v>
      </c>
      <c r="C6539">
        <v>0</v>
      </c>
      <c r="D6539">
        <v>0</v>
      </c>
      <c r="E6539">
        <v>0</v>
      </c>
      <c r="F6539">
        <v>0</v>
      </c>
      <c r="G6539">
        <v>55555555</v>
      </c>
      <c r="H6539">
        <v>0</v>
      </c>
      <c r="I6539">
        <v>0</v>
      </c>
      <c r="J6539">
        <v>0</v>
      </c>
      <c r="K6539">
        <v>0</v>
      </c>
      <c r="L6539">
        <v>0</v>
      </c>
      <c r="M6539">
        <v>0</v>
      </c>
    </row>
    <row r="6540" spans="2:13" x14ac:dyDescent="0.2">
      <c r="B6540">
        <v>0</v>
      </c>
      <c r="C6540">
        <v>0</v>
      </c>
      <c r="D6540">
        <v>0</v>
      </c>
      <c r="E6540">
        <v>0</v>
      </c>
      <c r="F6540">
        <v>0</v>
      </c>
      <c r="G6540">
        <v>55555555</v>
      </c>
      <c r="H6540">
        <v>0</v>
      </c>
      <c r="I6540">
        <v>0</v>
      </c>
      <c r="J6540">
        <v>0</v>
      </c>
      <c r="K6540">
        <v>0</v>
      </c>
      <c r="L6540">
        <v>0</v>
      </c>
      <c r="M6540">
        <v>0</v>
      </c>
    </row>
    <row r="6541" spans="2:13" x14ac:dyDescent="0.2">
      <c r="B6541">
        <v>0</v>
      </c>
      <c r="C6541">
        <v>0</v>
      </c>
      <c r="D6541">
        <v>0</v>
      </c>
      <c r="E6541">
        <v>0</v>
      </c>
      <c r="F6541">
        <v>0</v>
      </c>
      <c r="G6541">
        <v>55555555</v>
      </c>
      <c r="H6541">
        <v>0</v>
      </c>
      <c r="I6541">
        <v>0</v>
      </c>
      <c r="J6541">
        <v>0</v>
      </c>
      <c r="K6541">
        <v>0</v>
      </c>
      <c r="L6541">
        <v>0</v>
      </c>
      <c r="M6541">
        <v>0</v>
      </c>
    </row>
    <row r="6542" spans="2:13" x14ac:dyDescent="0.2">
      <c r="B6542">
        <v>0</v>
      </c>
      <c r="C6542">
        <v>0</v>
      </c>
      <c r="D6542">
        <v>0</v>
      </c>
      <c r="E6542">
        <v>0</v>
      </c>
      <c r="F6542">
        <v>0</v>
      </c>
      <c r="G6542">
        <v>55555555</v>
      </c>
      <c r="H6542">
        <v>0</v>
      </c>
      <c r="I6542">
        <v>0</v>
      </c>
      <c r="J6542">
        <v>0</v>
      </c>
      <c r="K6542">
        <v>0</v>
      </c>
      <c r="L6542">
        <v>0</v>
      </c>
      <c r="M6542">
        <v>0</v>
      </c>
    </row>
    <row r="6543" spans="2:13" x14ac:dyDescent="0.2">
      <c r="B6543">
        <v>0</v>
      </c>
      <c r="C6543">
        <v>0</v>
      </c>
      <c r="D6543">
        <v>0</v>
      </c>
      <c r="E6543">
        <v>0</v>
      </c>
      <c r="F6543">
        <v>0</v>
      </c>
      <c r="G6543">
        <v>55555555</v>
      </c>
      <c r="H6543">
        <v>0</v>
      </c>
      <c r="I6543">
        <v>0</v>
      </c>
      <c r="J6543">
        <v>0</v>
      </c>
      <c r="K6543">
        <v>0</v>
      </c>
      <c r="L6543">
        <v>0</v>
      </c>
      <c r="M6543">
        <v>0</v>
      </c>
    </row>
    <row r="6544" spans="2:13" x14ac:dyDescent="0.2">
      <c r="B6544">
        <v>0</v>
      </c>
      <c r="C6544">
        <v>0</v>
      </c>
      <c r="D6544">
        <v>0</v>
      </c>
      <c r="E6544">
        <v>0</v>
      </c>
      <c r="F6544">
        <v>0</v>
      </c>
      <c r="G6544">
        <v>55555555</v>
      </c>
      <c r="H6544">
        <v>0</v>
      </c>
      <c r="I6544">
        <v>0</v>
      </c>
      <c r="J6544">
        <v>0</v>
      </c>
      <c r="K6544">
        <v>0</v>
      </c>
      <c r="L6544">
        <v>0</v>
      </c>
      <c r="M6544">
        <v>0</v>
      </c>
    </row>
    <row r="6545" spans="2:13" x14ac:dyDescent="0.2">
      <c r="B6545">
        <v>0</v>
      </c>
      <c r="C6545">
        <v>0</v>
      </c>
      <c r="D6545">
        <v>0</v>
      </c>
      <c r="E6545">
        <v>0</v>
      </c>
      <c r="F6545">
        <v>0</v>
      </c>
      <c r="G6545">
        <v>55555555</v>
      </c>
      <c r="H6545">
        <v>0</v>
      </c>
      <c r="I6545">
        <v>0</v>
      </c>
      <c r="J6545">
        <v>0</v>
      </c>
      <c r="K6545">
        <v>0</v>
      </c>
      <c r="L6545">
        <v>0</v>
      </c>
      <c r="M6545">
        <v>0</v>
      </c>
    </row>
    <row r="6546" spans="2:13" x14ac:dyDescent="0.2">
      <c r="B6546">
        <v>0</v>
      </c>
      <c r="C6546">
        <v>0</v>
      </c>
      <c r="D6546">
        <v>0</v>
      </c>
      <c r="E6546">
        <v>0</v>
      </c>
      <c r="F6546">
        <v>0</v>
      </c>
      <c r="G6546">
        <v>55555555</v>
      </c>
      <c r="H6546">
        <v>0</v>
      </c>
      <c r="I6546">
        <v>0</v>
      </c>
      <c r="J6546">
        <v>0</v>
      </c>
      <c r="K6546">
        <v>0</v>
      </c>
      <c r="L6546">
        <v>0</v>
      </c>
      <c r="M6546">
        <v>0</v>
      </c>
    </row>
    <row r="6547" spans="2:13" x14ac:dyDescent="0.2">
      <c r="B6547">
        <v>0</v>
      </c>
      <c r="C6547">
        <v>0</v>
      </c>
      <c r="D6547">
        <v>0</v>
      </c>
      <c r="E6547">
        <v>0</v>
      </c>
      <c r="F6547">
        <v>0</v>
      </c>
      <c r="G6547">
        <v>55555555</v>
      </c>
      <c r="H6547">
        <v>0</v>
      </c>
      <c r="I6547">
        <v>0</v>
      </c>
      <c r="J6547">
        <v>0</v>
      </c>
      <c r="K6547">
        <v>0</v>
      </c>
      <c r="L6547">
        <v>0</v>
      </c>
      <c r="M6547">
        <v>0</v>
      </c>
    </row>
    <row r="6548" spans="2:13" x14ac:dyDescent="0.2">
      <c r="B6548">
        <v>0</v>
      </c>
      <c r="C6548">
        <v>0</v>
      </c>
      <c r="D6548">
        <v>0</v>
      </c>
      <c r="E6548">
        <v>0</v>
      </c>
      <c r="F6548">
        <v>0</v>
      </c>
      <c r="G6548">
        <v>55555555</v>
      </c>
      <c r="H6548">
        <v>0</v>
      </c>
      <c r="I6548">
        <v>0</v>
      </c>
      <c r="J6548">
        <v>0</v>
      </c>
      <c r="K6548">
        <v>0</v>
      </c>
      <c r="L6548">
        <v>0</v>
      </c>
      <c r="M6548">
        <v>0</v>
      </c>
    </row>
    <row r="6549" spans="2:13" x14ac:dyDescent="0.2">
      <c r="B6549">
        <v>0</v>
      </c>
      <c r="C6549">
        <v>0</v>
      </c>
      <c r="D6549">
        <v>0</v>
      </c>
      <c r="E6549">
        <v>0</v>
      </c>
      <c r="F6549">
        <v>0</v>
      </c>
      <c r="G6549">
        <v>55555555</v>
      </c>
      <c r="H6549">
        <v>0</v>
      </c>
      <c r="I6549">
        <v>0</v>
      </c>
      <c r="J6549">
        <v>0</v>
      </c>
      <c r="K6549">
        <v>0</v>
      </c>
      <c r="L6549">
        <v>0</v>
      </c>
      <c r="M6549">
        <v>0</v>
      </c>
    </row>
    <row r="6550" spans="2:13" x14ac:dyDescent="0.2">
      <c r="B6550">
        <v>0</v>
      </c>
      <c r="C6550">
        <v>0</v>
      </c>
      <c r="D6550">
        <v>0</v>
      </c>
      <c r="E6550">
        <v>0</v>
      </c>
      <c r="F6550">
        <v>0</v>
      </c>
      <c r="G6550">
        <v>55555555</v>
      </c>
      <c r="H6550">
        <v>0</v>
      </c>
      <c r="I6550">
        <v>0</v>
      </c>
      <c r="J6550">
        <v>0</v>
      </c>
      <c r="K6550">
        <v>0</v>
      </c>
      <c r="L6550">
        <v>0</v>
      </c>
      <c r="M6550">
        <v>0</v>
      </c>
    </row>
    <row r="6551" spans="2:13" x14ac:dyDescent="0.2">
      <c r="B6551">
        <v>0</v>
      </c>
      <c r="C6551">
        <v>0</v>
      </c>
      <c r="D6551">
        <v>0</v>
      </c>
      <c r="E6551">
        <v>0</v>
      </c>
      <c r="F6551">
        <v>0</v>
      </c>
      <c r="G6551">
        <v>55555555</v>
      </c>
      <c r="H6551">
        <v>0</v>
      </c>
      <c r="I6551">
        <v>0</v>
      </c>
      <c r="J6551">
        <v>0</v>
      </c>
      <c r="K6551">
        <v>0</v>
      </c>
      <c r="L6551">
        <v>0</v>
      </c>
      <c r="M6551">
        <v>0</v>
      </c>
    </row>
    <row r="6552" spans="2:13" x14ac:dyDescent="0.2">
      <c r="B6552">
        <v>0</v>
      </c>
      <c r="C6552">
        <v>0</v>
      </c>
      <c r="D6552">
        <v>0</v>
      </c>
      <c r="E6552">
        <v>0</v>
      </c>
      <c r="F6552">
        <v>0</v>
      </c>
      <c r="G6552">
        <v>55555555</v>
      </c>
      <c r="H6552">
        <v>0</v>
      </c>
      <c r="I6552">
        <v>0</v>
      </c>
      <c r="J6552">
        <v>0</v>
      </c>
      <c r="K6552">
        <v>0</v>
      </c>
      <c r="L6552">
        <v>0</v>
      </c>
      <c r="M6552">
        <v>0</v>
      </c>
    </row>
    <row r="6553" spans="2:13" x14ac:dyDescent="0.2">
      <c r="B6553">
        <v>0</v>
      </c>
      <c r="C6553">
        <v>0</v>
      </c>
      <c r="D6553">
        <v>0</v>
      </c>
      <c r="E6553">
        <v>0</v>
      </c>
      <c r="F6553">
        <v>0</v>
      </c>
      <c r="G6553">
        <v>55555555</v>
      </c>
      <c r="H6553">
        <v>0</v>
      </c>
      <c r="I6553">
        <v>0</v>
      </c>
      <c r="J6553">
        <v>0</v>
      </c>
      <c r="K6553">
        <v>0</v>
      </c>
      <c r="L6553">
        <v>0</v>
      </c>
      <c r="M6553">
        <v>0</v>
      </c>
    </row>
    <row r="6554" spans="2:13" x14ac:dyDescent="0.2">
      <c r="B6554">
        <v>0</v>
      </c>
      <c r="C6554">
        <v>0</v>
      </c>
      <c r="D6554">
        <v>0</v>
      </c>
      <c r="E6554">
        <v>0</v>
      </c>
      <c r="F6554">
        <v>0</v>
      </c>
      <c r="G6554">
        <v>55555555</v>
      </c>
      <c r="H6554">
        <v>0</v>
      </c>
      <c r="I6554">
        <v>0</v>
      </c>
      <c r="J6554">
        <v>0</v>
      </c>
      <c r="K6554">
        <v>0</v>
      </c>
      <c r="L6554">
        <v>0</v>
      </c>
      <c r="M6554">
        <v>0</v>
      </c>
    </row>
    <row r="6555" spans="2:13" x14ac:dyDescent="0.2">
      <c r="B6555">
        <v>0</v>
      </c>
      <c r="C6555">
        <v>0</v>
      </c>
      <c r="D6555">
        <v>0</v>
      </c>
      <c r="E6555">
        <v>0</v>
      </c>
      <c r="F6555">
        <v>0</v>
      </c>
      <c r="G6555">
        <v>55555555</v>
      </c>
      <c r="H6555">
        <v>0</v>
      </c>
      <c r="I6555">
        <v>0</v>
      </c>
      <c r="J6555">
        <v>0</v>
      </c>
      <c r="K6555">
        <v>0</v>
      </c>
      <c r="L6555">
        <v>0</v>
      </c>
      <c r="M6555">
        <v>0</v>
      </c>
    </row>
    <row r="6556" spans="2:13" x14ac:dyDescent="0.2">
      <c r="B6556">
        <v>0</v>
      </c>
      <c r="C6556">
        <v>0</v>
      </c>
      <c r="D6556">
        <v>0</v>
      </c>
      <c r="E6556">
        <v>0</v>
      </c>
      <c r="F6556">
        <v>0</v>
      </c>
      <c r="G6556">
        <v>55555555</v>
      </c>
      <c r="H6556">
        <v>0</v>
      </c>
      <c r="I6556">
        <v>0</v>
      </c>
      <c r="J6556">
        <v>0</v>
      </c>
      <c r="K6556">
        <v>0</v>
      </c>
      <c r="L6556">
        <v>0</v>
      </c>
      <c r="M6556">
        <v>0</v>
      </c>
    </row>
    <row r="6557" spans="2:13" x14ac:dyDescent="0.2">
      <c r="B6557">
        <v>0</v>
      </c>
      <c r="C6557">
        <v>0</v>
      </c>
      <c r="D6557">
        <v>0</v>
      </c>
      <c r="E6557">
        <v>0</v>
      </c>
      <c r="F6557">
        <v>0</v>
      </c>
      <c r="G6557">
        <v>55555555</v>
      </c>
      <c r="H6557">
        <v>0</v>
      </c>
      <c r="I6557">
        <v>0</v>
      </c>
      <c r="J6557">
        <v>0</v>
      </c>
      <c r="K6557">
        <v>0</v>
      </c>
      <c r="L6557">
        <v>0</v>
      </c>
      <c r="M6557">
        <v>0</v>
      </c>
    </row>
    <row r="6558" spans="2:13" x14ac:dyDescent="0.2">
      <c r="B6558">
        <v>0</v>
      </c>
      <c r="C6558">
        <v>0</v>
      </c>
      <c r="D6558">
        <v>0</v>
      </c>
      <c r="E6558">
        <v>0</v>
      </c>
      <c r="F6558">
        <v>0</v>
      </c>
      <c r="G6558">
        <v>55555555</v>
      </c>
      <c r="H6558">
        <v>0</v>
      </c>
      <c r="I6558">
        <v>0</v>
      </c>
      <c r="J6558">
        <v>0</v>
      </c>
      <c r="K6558">
        <v>0</v>
      </c>
      <c r="L6558">
        <v>0</v>
      </c>
      <c r="M6558">
        <v>0</v>
      </c>
    </row>
    <row r="6559" spans="2:13" x14ac:dyDescent="0.2">
      <c r="B6559">
        <v>0</v>
      </c>
      <c r="C6559">
        <v>0</v>
      </c>
      <c r="D6559">
        <v>0</v>
      </c>
      <c r="E6559">
        <v>0</v>
      </c>
      <c r="F6559">
        <v>0</v>
      </c>
      <c r="G6559">
        <v>55555555</v>
      </c>
      <c r="H6559">
        <v>0</v>
      </c>
      <c r="I6559">
        <v>0</v>
      </c>
      <c r="J6559">
        <v>0</v>
      </c>
      <c r="K6559">
        <v>0</v>
      </c>
      <c r="L6559">
        <v>0</v>
      </c>
      <c r="M6559">
        <v>0</v>
      </c>
    </row>
    <row r="6560" spans="2:13" x14ac:dyDescent="0.2">
      <c r="B6560">
        <v>0</v>
      </c>
      <c r="C6560">
        <v>0</v>
      </c>
      <c r="D6560">
        <v>0</v>
      </c>
      <c r="E6560">
        <v>0</v>
      </c>
      <c r="F6560">
        <v>0</v>
      </c>
      <c r="G6560">
        <v>55555555</v>
      </c>
      <c r="H6560">
        <v>0</v>
      </c>
      <c r="I6560">
        <v>0</v>
      </c>
      <c r="J6560">
        <v>0</v>
      </c>
      <c r="K6560">
        <v>0</v>
      </c>
      <c r="L6560">
        <v>0</v>
      </c>
      <c r="M6560">
        <v>0</v>
      </c>
    </row>
    <row r="6561" spans="2:13" x14ac:dyDescent="0.2">
      <c r="B6561">
        <v>0</v>
      </c>
      <c r="C6561">
        <v>0</v>
      </c>
      <c r="D6561">
        <v>0</v>
      </c>
      <c r="E6561">
        <v>0</v>
      </c>
      <c r="F6561">
        <v>0</v>
      </c>
      <c r="G6561">
        <v>55555555</v>
      </c>
      <c r="H6561">
        <v>0</v>
      </c>
      <c r="I6561">
        <v>0</v>
      </c>
      <c r="J6561">
        <v>0</v>
      </c>
      <c r="K6561">
        <v>0</v>
      </c>
      <c r="L6561">
        <v>0</v>
      </c>
      <c r="M6561">
        <v>0</v>
      </c>
    </row>
    <row r="6562" spans="2:13" x14ac:dyDescent="0.2">
      <c r="B6562">
        <v>0</v>
      </c>
      <c r="C6562">
        <v>0</v>
      </c>
      <c r="D6562">
        <v>0</v>
      </c>
      <c r="E6562">
        <v>0</v>
      </c>
      <c r="F6562">
        <v>0</v>
      </c>
      <c r="G6562">
        <v>55555555</v>
      </c>
      <c r="H6562">
        <v>0</v>
      </c>
      <c r="I6562">
        <v>0</v>
      </c>
      <c r="J6562">
        <v>0</v>
      </c>
      <c r="K6562">
        <v>0</v>
      </c>
      <c r="L6562">
        <v>0</v>
      </c>
      <c r="M6562">
        <v>0</v>
      </c>
    </row>
    <row r="6563" spans="2:13" x14ac:dyDescent="0.2">
      <c r="B6563">
        <v>0</v>
      </c>
      <c r="C6563">
        <v>0</v>
      </c>
      <c r="D6563">
        <v>0</v>
      </c>
      <c r="E6563">
        <v>0</v>
      </c>
      <c r="F6563">
        <v>0</v>
      </c>
      <c r="G6563">
        <v>55555555</v>
      </c>
      <c r="H6563">
        <v>0</v>
      </c>
      <c r="I6563">
        <v>0</v>
      </c>
      <c r="J6563">
        <v>0</v>
      </c>
      <c r="K6563">
        <v>0</v>
      </c>
      <c r="L6563">
        <v>0</v>
      </c>
      <c r="M6563">
        <v>0</v>
      </c>
    </row>
    <row r="6564" spans="2:13" x14ac:dyDescent="0.2">
      <c r="B6564">
        <v>0</v>
      </c>
      <c r="C6564">
        <v>0</v>
      </c>
      <c r="D6564">
        <v>0</v>
      </c>
      <c r="E6564">
        <v>0</v>
      </c>
      <c r="F6564">
        <v>0</v>
      </c>
      <c r="G6564">
        <v>55555555</v>
      </c>
      <c r="H6564">
        <v>0</v>
      </c>
      <c r="I6564">
        <v>0</v>
      </c>
      <c r="J6564">
        <v>0</v>
      </c>
      <c r="K6564">
        <v>0</v>
      </c>
      <c r="L6564">
        <v>0</v>
      </c>
      <c r="M6564">
        <v>0</v>
      </c>
    </row>
    <row r="6565" spans="2:13" x14ac:dyDescent="0.2">
      <c r="B6565">
        <v>0</v>
      </c>
      <c r="C6565">
        <v>0</v>
      </c>
      <c r="D6565">
        <v>0</v>
      </c>
      <c r="E6565">
        <v>0</v>
      </c>
      <c r="F6565">
        <v>0</v>
      </c>
      <c r="G6565">
        <v>55555555</v>
      </c>
      <c r="H6565">
        <v>0</v>
      </c>
      <c r="I6565">
        <v>0</v>
      </c>
      <c r="J6565">
        <v>0</v>
      </c>
      <c r="K6565">
        <v>0</v>
      </c>
      <c r="L6565">
        <v>0</v>
      </c>
      <c r="M6565">
        <v>0</v>
      </c>
    </row>
    <row r="6566" spans="2:13" x14ac:dyDescent="0.2">
      <c r="B6566">
        <v>0</v>
      </c>
      <c r="C6566">
        <v>0</v>
      </c>
      <c r="D6566">
        <v>0</v>
      </c>
      <c r="E6566">
        <v>0</v>
      </c>
      <c r="F6566">
        <v>0</v>
      </c>
      <c r="G6566">
        <v>55555555</v>
      </c>
      <c r="H6566">
        <v>0</v>
      </c>
      <c r="I6566">
        <v>0</v>
      </c>
      <c r="J6566">
        <v>0</v>
      </c>
      <c r="K6566">
        <v>0</v>
      </c>
      <c r="L6566">
        <v>0</v>
      </c>
      <c r="M6566">
        <v>0</v>
      </c>
    </row>
    <row r="6567" spans="2:13" x14ac:dyDescent="0.2">
      <c r="B6567">
        <v>0</v>
      </c>
      <c r="C6567">
        <v>0</v>
      </c>
      <c r="D6567">
        <v>0</v>
      </c>
      <c r="E6567">
        <v>0</v>
      </c>
      <c r="F6567">
        <v>0</v>
      </c>
      <c r="G6567">
        <v>55555555</v>
      </c>
      <c r="H6567">
        <v>0</v>
      </c>
      <c r="I6567">
        <v>0</v>
      </c>
      <c r="J6567">
        <v>0</v>
      </c>
      <c r="K6567">
        <v>0</v>
      </c>
      <c r="L6567">
        <v>0</v>
      </c>
      <c r="M6567">
        <v>0</v>
      </c>
    </row>
    <row r="6568" spans="2:13" x14ac:dyDescent="0.2">
      <c r="B6568">
        <v>0</v>
      </c>
      <c r="C6568">
        <v>0</v>
      </c>
      <c r="D6568">
        <v>0</v>
      </c>
      <c r="E6568">
        <v>0</v>
      </c>
      <c r="F6568">
        <v>0</v>
      </c>
      <c r="G6568">
        <v>55555555</v>
      </c>
      <c r="H6568">
        <v>0</v>
      </c>
      <c r="I6568">
        <v>0</v>
      </c>
      <c r="J6568">
        <v>0</v>
      </c>
      <c r="K6568">
        <v>0</v>
      </c>
      <c r="L6568">
        <v>0</v>
      </c>
      <c r="M6568">
        <v>0</v>
      </c>
    </row>
    <row r="6569" spans="2:13" x14ac:dyDescent="0.2">
      <c r="B6569">
        <v>0</v>
      </c>
      <c r="C6569">
        <v>0</v>
      </c>
      <c r="D6569">
        <v>0</v>
      </c>
      <c r="E6569">
        <v>0</v>
      </c>
      <c r="F6569">
        <v>0</v>
      </c>
      <c r="G6569">
        <v>55555555</v>
      </c>
      <c r="H6569">
        <v>0</v>
      </c>
      <c r="I6569">
        <v>0</v>
      </c>
      <c r="J6569">
        <v>0</v>
      </c>
      <c r="K6569">
        <v>0</v>
      </c>
      <c r="L6569">
        <v>0</v>
      </c>
      <c r="M6569">
        <v>0</v>
      </c>
    </row>
    <row r="6570" spans="2:13" x14ac:dyDescent="0.2">
      <c r="B6570">
        <v>0</v>
      </c>
      <c r="C6570">
        <v>0</v>
      </c>
      <c r="D6570">
        <v>0</v>
      </c>
      <c r="E6570">
        <v>0</v>
      </c>
      <c r="F6570">
        <v>0</v>
      </c>
      <c r="G6570">
        <v>55555555</v>
      </c>
      <c r="H6570">
        <v>0</v>
      </c>
      <c r="I6570">
        <v>0</v>
      </c>
      <c r="J6570">
        <v>0</v>
      </c>
      <c r="K6570">
        <v>0</v>
      </c>
      <c r="L6570">
        <v>0</v>
      </c>
      <c r="M6570">
        <v>0</v>
      </c>
    </row>
    <row r="6571" spans="2:13" x14ac:dyDescent="0.2">
      <c r="B6571">
        <v>0</v>
      </c>
      <c r="C6571">
        <v>0</v>
      </c>
      <c r="D6571">
        <v>0</v>
      </c>
      <c r="E6571">
        <v>0</v>
      </c>
      <c r="F6571">
        <v>0</v>
      </c>
      <c r="G6571">
        <v>55555555</v>
      </c>
      <c r="H6571">
        <v>0</v>
      </c>
      <c r="I6571">
        <v>0</v>
      </c>
      <c r="J6571">
        <v>0</v>
      </c>
      <c r="K6571">
        <v>0</v>
      </c>
      <c r="L6571">
        <v>0</v>
      </c>
      <c r="M6571">
        <v>0</v>
      </c>
    </row>
    <row r="6572" spans="2:13" x14ac:dyDescent="0.2">
      <c r="B6572">
        <v>0</v>
      </c>
      <c r="C6572">
        <v>0</v>
      </c>
      <c r="D6572">
        <v>0</v>
      </c>
      <c r="E6572">
        <v>0</v>
      </c>
      <c r="F6572">
        <v>0</v>
      </c>
      <c r="G6572">
        <v>55555555</v>
      </c>
      <c r="H6572">
        <v>0</v>
      </c>
      <c r="I6572">
        <v>0</v>
      </c>
      <c r="J6572">
        <v>0</v>
      </c>
      <c r="K6572">
        <v>0</v>
      </c>
      <c r="L6572">
        <v>0</v>
      </c>
      <c r="M6572">
        <v>0</v>
      </c>
    </row>
    <row r="6573" spans="2:13" x14ac:dyDescent="0.2">
      <c r="B6573">
        <v>0</v>
      </c>
      <c r="C6573">
        <v>0</v>
      </c>
      <c r="D6573">
        <v>0</v>
      </c>
      <c r="E6573">
        <v>0</v>
      </c>
      <c r="F6573">
        <v>0</v>
      </c>
      <c r="G6573">
        <v>55555555</v>
      </c>
      <c r="H6573">
        <v>0</v>
      </c>
      <c r="I6573">
        <v>0</v>
      </c>
      <c r="J6573">
        <v>0</v>
      </c>
      <c r="K6573">
        <v>0</v>
      </c>
      <c r="L6573">
        <v>0</v>
      </c>
      <c r="M6573">
        <v>0</v>
      </c>
    </row>
    <row r="6574" spans="2:13" x14ac:dyDescent="0.2">
      <c r="B6574">
        <v>0</v>
      </c>
      <c r="C6574">
        <v>0</v>
      </c>
      <c r="D6574">
        <v>0</v>
      </c>
      <c r="E6574">
        <v>0</v>
      </c>
      <c r="F6574">
        <v>0</v>
      </c>
      <c r="G6574">
        <v>55555555</v>
      </c>
      <c r="H6574">
        <v>0</v>
      </c>
      <c r="I6574">
        <v>0</v>
      </c>
      <c r="J6574">
        <v>0</v>
      </c>
      <c r="K6574">
        <v>0</v>
      </c>
      <c r="L6574">
        <v>0</v>
      </c>
      <c r="M6574">
        <v>0</v>
      </c>
    </row>
    <row r="6575" spans="2:13" x14ac:dyDescent="0.2">
      <c r="B6575">
        <v>0</v>
      </c>
      <c r="C6575">
        <v>0</v>
      </c>
      <c r="D6575">
        <v>0</v>
      </c>
      <c r="E6575">
        <v>0</v>
      </c>
      <c r="F6575">
        <v>0</v>
      </c>
      <c r="G6575">
        <v>55555555</v>
      </c>
      <c r="H6575">
        <v>0</v>
      </c>
      <c r="I6575">
        <v>0</v>
      </c>
      <c r="J6575">
        <v>0</v>
      </c>
      <c r="K6575">
        <v>0</v>
      </c>
      <c r="L6575">
        <v>0</v>
      </c>
      <c r="M6575">
        <v>0</v>
      </c>
    </row>
    <row r="6576" spans="2:13" x14ac:dyDescent="0.2">
      <c r="B6576">
        <v>0</v>
      </c>
      <c r="C6576">
        <v>0</v>
      </c>
      <c r="D6576">
        <v>0</v>
      </c>
      <c r="E6576">
        <v>0</v>
      </c>
      <c r="F6576">
        <v>0</v>
      </c>
      <c r="G6576">
        <v>55555555</v>
      </c>
      <c r="H6576">
        <v>0</v>
      </c>
      <c r="I6576">
        <v>0</v>
      </c>
      <c r="J6576">
        <v>0</v>
      </c>
      <c r="K6576">
        <v>0</v>
      </c>
      <c r="L6576">
        <v>0</v>
      </c>
      <c r="M6576">
        <v>0</v>
      </c>
    </row>
    <row r="6577" spans="2:13" x14ac:dyDescent="0.2">
      <c r="B6577">
        <v>0</v>
      </c>
      <c r="C6577">
        <v>0</v>
      </c>
      <c r="D6577">
        <v>0</v>
      </c>
      <c r="E6577">
        <v>0</v>
      </c>
      <c r="F6577">
        <v>0</v>
      </c>
      <c r="G6577">
        <v>55555555</v>
      </c>
      <c r="H6577">
        <v>0</v>
      </c>
      <c r="I6577">
        <v>0</v>
      </c>
      <c r="J6577">
        <v>0</v>
      </c>
      <c r="K6577">
        <v>0</v>
      </c>
      <c r="L6577">
        <v>0</v>
      </c>
      <c r="M6577">
        <v>0</v>
      </c>
    </row>
    <row r="6578" spans="2:13" x14ac:dyDescent="0.2">
      <c r="B6578">
        <v>0</v>
      </c>
      <c r="C6578">
        <v>0</v>
      </c>
      <c r="D6578">
        <v>0</v>
      </c>
      <c r="E6578">
        <v>0</v>
      </c>
      <c r="F6578">
        <v>0</v>
      </c>
      <c r="G6578">
        <v>55555555</v>
      </c>
      <c r="H6578">
        <v>0</v>
      </c>
      <c r="I6578">
        <v>0</v>
      </c>
      <c r="J6578">
        <v>0</v>
      </c>
      <c r="K6578">
        <v>0</v>
      </c>
      <c r="L6578">
        <v>0</v>
      </c>
      <c r="M6578">
        <v>0</v>
      </c>
    </row>
    <row r="6579" spans="2:13" x14ac:dyDescent="0.2">
      <c r="B6579">
        <v>0</v>
      </c>
      <c r="C6579">
        <v>0</v>
      </c>
      <c r="D6579">
        <v>0</v>
      </c>
      <c r="E6579">
        <v>0</v>
      </c>
      <c r="F6579">
        <v>0</v>
      </c>
      <c r="G6579">
        <v>55555555</v>
      </c>
      <c r="H6579">
        <v>0</v>
      </c>
      <c r="I6579">
        <v>0</v>
      </c>
      <c r="J6579">
        <v>0</v>
      </c>
      <c r="K6579">
        <v>0</v>
      </c>
      <c r="L6579">
        <v>0</v>
      </c>
      <c r="M6579">
        <v>0</v>
      </c>
    </row>
    <row r="6580" spans="2:13" x14ac:dyDescent="0.2">
      <c r="B6580">
        <v>0</v>
      </c>
      <c r="C6580">
        <v>0</v>
      </c>
      <c r="D6580">
        <v>0</v>
      </c>
      <c r="E6580">
        <v>0</v>
      </c>
      <c r="F6580">
        <v>0</v>
      </c>
      <c r="G6580">
        <v>55555555</v>
      </c>
      <c r="H6580">
        <v>0</v>
      </c>
      <c r="I6580">
        <v>0</v>
      </c>
      <c r="J6580">
        <v>0</v>
      </c>
      <c r="K6580">
        <v>0</v>
      </c>
      <c r="L6580">
        <v>0</v>
      </c>
      <c r="M6580">
        <v>0</v>
      </c>
    </row>
    <row r="6581" spans="2:13" x14ac:dyDescent="0.2">
      <c r="B6581">
        <v>0</v>
      </c>
      <c r="C6581">
        <v>0</v>
      </c>
      <c r="D6581">
        <v>0</v>
      </c>
      <c r="E6581">
        <v>0</v>
      </c>
      <c r="F6581">
        <v>0</v>
      </c>
      <c r="G6581">
        <v>55555555</v>
      </c>
      <c r="H6581">
        <v>0</v>
      </c>
      <c r="I6581">
        <v>0</v>
      </c>
      <c r="J6581">
        <v>0</v>
      </c>
      <c r="K6581">
        <v>0</v>
      </c>
      <c r="L6581">
        <v>0</v>
      </c>
      <c r="M6581">
        <v>0</v>
      </c>
    </row>
    <row r="6582" spans="2:13" x14ac:dyDescent="0.2">
      <c r="B6582">
        <v>0</v>
      </c>
      <c r="C6582">
        <v>0</v>
      </c>
      <c r="D6582">
        <v>0</v>
      </c>
      <c r="E6582">
        <v>0</v>
      </c>
      <c r="F6582">
        <v>0</v>
      </c>
      <c r="G6582">
        <v>55555555</v>
      </c>
      <c r="H6582">
        <v>0</v>
      </c>
      <c r="I6582">
        <v>0</v>
      </c>
      <c r="J6582">
        <v>0</v>
      </c>
      <c r="K6582">
        <v>0</v>
      </c>
      <c r="L6582">
        <v>0</v>
      </c>
      <c r="M6582">
        <v>0</v>
      </c>
    </row>
    <row r="6583" spans="2:13" x14ac:dyDescent="0.2">
      <c r="B6583">
        <v>0</v>
      </c>
      <c r="C6583">
        <v>0</v>
      </c>
      <c r="D6583">
        <v>0</v>
      </c>
      <c r="E6583">
        <v>0</v>
      </c>
      <c r="F6583">
        <v>0</v>
      </c>
      <c r="G6583">
        <v>55555555</v>
      </c>
      <c r="H6583">
        <v>0</v>
      </c>
      <c r="I6583">
        <v>0</v>
      </c>
      <c r="J6583">
        <v>0</v>
      </c>
      <c r="K6583">
        <v>0</v>
      </c>
      <c r="L6583">
        <v>0</v>
      </c>
      <c r="M6583">
        <v>0</v>
      </c>
    </row>
    <row r="6584" spans="2:13" x14ac:dyDescent="0.2">
      <c r="B6584">
        <v>0</v>
      </c>
      <c r="C6584">
        <v>0</v>
      </c>
      <c r="D6584">
        <v>0</v>
      </c>
      <c r="E6584">
        <v>0</v>
      </c>
      <c r="F6584">
        <v>0</v>
      </c>
      <c r="G6584">
        <v>55555555</v>
      </c>
      <c r="H6584">
        <v>0</v>
      </c>
      <c r="I6584">
        <v>0</v>
      </c>
      <c r="J6584">
        <v>0</v>
      </c>
      <c r="K6584">
        <v>0</v>
      </c>
      <c r="L6584">
        <v>0</v>
      </c>
      <c r="M6584">
        <v>0</v>
      </c>
    </row>
    <row r="6585" spans="2:13" x14ac:dyDescent="0.2">
      <c r="B6585">
        <v>0</v>
      </c>
      <c r="C6585">
        <v>0</v>
      </c>
      <c r="D6585">
        <v>0</v>
      </c>
      <c r="E6585">
        <v>0</v>
      </c>
      <c r="F6585">
        <v>0</v>
      </c>
      <c r="G6585">
        <v>55555555</v>
      </c>
      <c r="H6585">
        <v>0</v>
      </c>
      <c r="I6585">
        <v>0</v>
      </c>
      <c r="J6585">
        <v>0</v>
      </c>
      <c r="K6585">
        <v>0</v>
      </c>
      <c r="L6585">
        <v>0</v>
      </c>
      <c r="M6585">
        <v>0</v>
      </c>
    </row>
    <row r="6586" spans="2:13" x14ac:dyDescent="0.2">
      <c r="B6586">
        <v>0</v>
      </c>
      <c r="C6586">
        <v>0</v>
      </c>
      <c r="D6586">
        <v>0</v>
      </c>
      <c r="E6586">
        <v>0</v>
      </c>
      <c r="F6586">
        <v>0</v>
      </c>
      <c r="G6586">
        <v>55555555</v>
      </c>
      <c r="H6586">
        <v>0</v>
      </c>
      <c r="I6586">
        <v>0</v>
      </c>
      <c r="J6586">
        <v>0</v>
      </c>
      <c r="K6586">
        <v>0</v>
      </c>
      <c r="L6586">
        <v>0</v>
      </c>
      <c r="M6586">
        <v>0</v>
      </c>
    </row>
    <row r="6587" spans="2:13" x14ac:dyDescent="0.2">
      <c r="B6587">
        <v>0</v>
      </c>
      <c r="C6587">
        <v>0</v>
      </c>
      <c r="D6587">
        <v>0</v>
      </c>
      <c r="E6587">
        <v>0</v>
      </c>
      <c r="F6587">
        <v>0</v>
      </c>
      <c r="G6587">
        <v>55555555</v>
      </c>
      <c r="H6587">
        <v>0</v>
      </c>
      <c r="I6587">
        <v>0</v>
      </c>
      <c r="J6587">
        <v>0</v>
      </c>
      <c r="K6587">
        <v>0</v>
      </c>
      <c r="L6587">
        <v>0</v>
      </c>
      <c r="M6587">
        <v>0</v>
      </c>
    </row>
    <row r="6588" spans="2:13" x14ac:dyDescent="0.2">
      <c r="B6588">
        <v>0</v>
      </c>
      <c r="C6588">
        <v>0</v>
      </c>
      <c r="D6588">
        <v>0</v>
      </c>
      <c r="E6588">
        <v>0</v>
      </c>
      <c r="F6588">
        <v>0</v>
      </c>
      <c r="G6588">
        <v>55555555</v>
      </c>
      <c r="H6588">
        <v>0</v>
      </c>
      <c r="I6588">
        <v>0</v>
      </c>
      <c r="J6588">
        <v>0</v>
      </c>
      <c r="K6588">
        <v>0</v>
      </c>
      <c r="L6588">
        <v>0</v>
      </c>
      <c r="M6588">
        <v>0</v>
      </c>
    </row>
    <row r="6589" spans="2:13" x14ac:dyDescent="0.2">
      <c r="B6589">
        <v>0</v>
      </c>
      <c r="C6589">
        <v>0</v>
      </c>
      <c r="D6589">
        <v>0</v>
      </c>
      <c r="E6589">
        <v>0</v>
      </c>
      <c r="F6589">
        <v>0</v>
      </c>
      <c r="G6589">
        <v>55555555</v>
      </c>
      <c r="H6589">
        <v>0</v>
      </c>
      <c r="I6589">
        <v>0</v>
      </c>
      <c r="J6589">
        <v>0</v>
      </c>
      <c r="K6589">
        <v>0</v>
      </c>
      <c r="L6589">
        <v>0</v>
      </c>
      <c r="M6589">
        <v>0</v>
      </c>
    </row>
    <row r="6590" spans="2:13" x14ac:dyDescent="0.2">
      <c r="B6590">
        <v>0</v>
      </c>
      <c r="C6590">
        <v>0</v>
      </c>
      <c r="D6590">
        <v>0</v>
      </c>
      <c r="E6590">
        <v>0</v>
      </c>
      <c r="F6590">
        <v>0</v>
      </c>
      <c r="G6590">
        <v>55555555</v>
      </c>
      <c r="H6590">
        <v>0</v>
      </c>
      <c r="I6590">
        <v>0</v>
      </c>
      <c r="J6590">
        <v>0</v>
      </c>
      <c r="K6590">
        <v>0</v>
      </c>
      <c r="L6590">
        <v>0</v>
      </c>
      <c r="M6590">
        <v>0</v>
      </c>
    </row>
    <row r="6591" spans="2:13" x14ac:dyDescent="0.2">
      <c r="B6591">
        <v>0</v>
      </c>
      <c r="C6591">
        <v>0</v>
      </c>
      <c r="D6591">
        <v>0</v>
      </c>
      <c r="E6591">
        <v>0</v>
      </c>
      <c r="F6591">
        <v>0</v>
      </c>
      <c r="G6591">
        <v>55555555</v>
      </c>
      <c r="H6591">
        <v>0</v>
      </c>
      <c r="I6591">
        <v>0</v>
      </c>
      <c r="J6591">
        <v>0</v>
      </c>
      <c r="K6591">
        <v>0</v>
      </c>
      <c r="L6591">
        <v>0</v>
      </c>
      <c r="M6591">
        <v>0</v>
      </c>
    </row>
    <row r="6592" spans="2:13" x14ac:dyDescent="0.2">
      <c r="B6592">
        <v>0</v>
      </c>
      <c r="C6592">
        <v>0</v>
      </c>
      <c r="D6592">
        <v>0</v>
      </c>
      <c r="E6592">
        <v>0</v>
      </c>
      <c r="F6592">
        <v>0</v>
      </c>
      <c r="G6592">
        <v>55555555</v>
      </c>
      <c r="H6592">
        <v>0</v>
      </c>
      <c r="I6592">
        <v>0</v>
      </c>
      <c r="J6592">
        <v>0</v>
      </c>
      <c r="K6592">
        <v>0</v>
      </c>
      <c r="L6592">
        <v>0</v>
      </c>
      <c r="M6592">
        <v>0</v>
      </c>
    </row>
    <row r="6593" spans="2:13" x14ac:dyDescent="0.2">
      <c r="B6593">
        <v>0</v>
      </c>
      <c r="C6593">
        <v>0</v>
      </c>
      <c r="D6593">
        <v>0</v>
      </c>
      <c r="E6593">
        <v>0</v>
      </c>
      <c r="F6593">
        <v>0</v>
      </c>
      <c r="G6593">
        <v>55555555</v>
      </c>
      <c r="H6593">
        <v>0</v>
      </c>
      <c r="I6593">
        <v>0</v>
      </c>
      <c r="J6593">
        <v>0</v>
      </c>
      <c r="K6593">
        <v>0</v>
      </c>
      <c r="L6593">
        <v>0</v>
      </c>
      <c r="M6593">
        <v>0</v>
      </c>
    </row>
    <row r="6594" spans="2:13" x14ac:dyDescent="0.2">
      <c r="B6594">
        <v>0</v>
      </c>
      <c r="C6594">
        <v>0</v>
      </c>
      <c r="D6594">
        <v>0</v>
      </c>
      <c r="E6594">
        <v>0</v>
      </c>
      <c r="F6594">
        <v>0</v>
      </c>
      <c r="G6594">
        <v>55555555</v>
      </c>
      <c r="H6594">
        <v>0</v>
      </c>
      <c r="I6594">
        <v>0</v>
      </c>
      <c r="J6594">
        <v>0</v>
      </c>
      <c r="K6594">
        <v>0</v>
      </c>
      <c r="L6594">
        <v>0</v>
      </c>
      <c r="M6594">
        <v>0</v>
      </c>
    </row>
    <row r="6595" spans="2:13" x14ac:dyDescent="0.2">
      <c r="B6595">
        <v>0</v>
      </c>
      <c r="C6595">
        <v>0</v>
      </c>
      <c r="D6595">
        <v>0</v>
      </c>
      <c r="E6595">
        <v>0</v>
      </c>
      <c r="F6595">
        <v>0</v>
      </c>
      <c r="G6595">
        <v>55555555</v>
      </c>
      <c r="H6595">
        <v>0</v>
      </c>
      <c r="I6595">
        <v>0</v>
      </c>
      <c r="J6595">
        <v>0</v>
      </c>
      <c r="K6595">
        <v>0</v>
      </c>
      <c r="L6595">
        <v>0</v>
      </c>
      <c r="M6595">
        <v>0</v>
      </c>
    </row>
    <row r="6596" spans="2:13" x14ac:dyDescent="0.2">
      <c r="B6596">
        <v>0</v>
      </c>
      <c r="C6596">
        <v>0</v>
      </c>
      <c r="D6596">
        <v>0</v>
      </c>
      <c r="E6596">
        <v>0</v>
      </c>
      <c r="F6596">
        <v>0</v>
      </c>
      <c r="G6596">
        <v>55555555</v>
      </c>
      <c r="H6596">
        <v>0</v>
      </c>
      <c r="I6596">
        <v>0</v>
      </c>
      <c r="J6596">
        <v>0</v>
      </c>
      <c r="K6596">
        <v>0</v>
      </c>
      <c r="L6596">
        <v>0</v>
      </c>
      <c r="M6596">
        <v>0</v>
      </c>
    </row>
    <row r="6597" spans="2:13" x14ac:dyDescent="0.2">
      <c r="B6597">
        <v>0</v>
      </c>
      <c r="C6597">
        <v>0</v>
      </c>
      <c r="D6597">
        <v>0</v>
      </c>
      <c r="E6597">
        <v>0</v>
      </c>
      <c r="F6597">
        <v>0</v>
      </c>
      <c r="G6597">
        <v>55555555</v>
      </c>
      <c r="H6597">
        <v>0</v>
      </c>
      <c r="I6597">
        <v>0</v>
      </c>
      <c r="J6597">
        <v>0</v>
      </c>
      <c r="K6597">
        <v>0</v>
      </c>
      <c r="L6597">
        <v>0</v>
      </c>
      <c r="M6597">
        <v>0</v>
      </c>
    </row>
    <row r="6598" spans="2:13" x14ac:dyDescent="0.2">
      <c r="B6598">
        <v>0</v>
      </c>
      <c r="C6598">
        <v>0</v>
      </c>
      <c r="D6598">
        <v>0</v>
      </c>
      <c r="E6598">
        <v>0</v>
      </c>
      <c r="F6598">
        <v>0</v>
      </c>
      <c r="G6598">
        <v>55555555</v>
      </c>
      <c r="H6598">
        <v>0</v>
      </c>
      <c r="I6598">
        <v>0</v>
      </c>
      <c r="J6598">
        <v>0</v>
      </c>
      <c r="K6598">
        <v>0</v>
      </c>
      <c r="L6598">
        <v>0</v>
      </c>
      <c r="M6598">
        <v>0</v>
      </c>
    </row>
    <row r="6599" spans="2:13" x14ac:dyDescent="0.2">
      <c r="B6599">
        <v>0</v>
      </c>
      <c r="C6599">
        <v>0</v>
      </c>
      <c r="D6599">
        <v>0</v>
      </c>
      <c r="E6599">
        <v>0</v>
      </c>
      <c r="F6599">
        <v>0</v>
      </c>
      <c r="G6599">
        <v>55555555</v>
      </c>
      <c r="H6599">
        <v>0</v>
      </c>
      <c r="I6599">
        <v>0</v>
      </c>
      <c r="J6599">
        <v>0</v>
      </c>
      <c r="K6599">
        <v>0</v>
      </c>
      <c r="L6599">
        <v>0</v>
      </c>
      <c r="M6599">
        <v>0</v>
      </c>
    </row>
    <row r="6600" spans="2:13" x14ac:dyDescent="0.2">
      <c r="B6600">
        <v>0</v>
      </c>
      <c r="C6600">
        <v>0</v>
      </c>
      <c r="D6600">
        <v>0</v>
      </c>
      <c r="E6600">
        <v>0</v>
      </c>
      <c r="F6600">
        <v>0</v>
      </c>
      <c r="G6600">
        <v>55555555</v>
      </c>
      <c r="H6600">
        <v>0</v>
      </c>
      <c r="I6600">
        <v>0</v>
      </c>
      <c r="J6600">
        <v>0</v>
      </c>
      <c r="K6600">
        <v>0</v>
      </c>
      <c r="L6600">
        <v>0</v>
      </c>
      <c r="M6600">
        <v>0</v>
      </c>
    </row>
    <row r="6601" spans="2:13" x14ac:dyDescent="0.2">
      <c r="B6601">
        <v>0</v>
      </c>
      <c r="C6601">
        <v>0</v>
      </c>
      <c r="D6601">
        <v>0</v>
      </c>
      <c r="E6601">
        <v>0</v>
      </c>
      <c r="F6601">
        <v>0</v>
      </c>
      <c r="G6601">
        <v>55555555</v>
      </c>
      <c r="H6601">
        <v>0</v>
      </c>
      <c r="I6601">
        <v>0</v>
      </c>
      <c r="J6601">
        <v>0</v>
      </c>
      <c r="K6601">
        <v>0</v>
      </c>
      <c r="L6601">
        <v>0</v>
      </c>
      <c r="M6601">
        <v>0</v>
      </c>
    </row>
    <row r="6602" spans="2:13" x14ac:dyDescent="0.2">
      <c r="B6602">
        <v>0</v>
      </c>
      <c r="C6602">
        <v>0</v>
      </c>
      <c r="D6602">
        <v>0</v>
      </c>
      <c r="E6602">
        <v>0</v>
      </c>
      <c r="F6602">
        <v>0</v>
      </c>
      <c r="G6602">
        <v>55555555</v>
      </c>
      <c r="H6602">
        <v>0</v>
      </c>
      <c r="I6602">
        <v>0</v>
      </c>
      <c r="J6602">
        <v>0</v>
      </c>
      <c r="K6602">
        <v>0</v>
      </c>
      <c r="L6602">
        <v>0</v>
      </c>
      <c r="M6602">
        <v>0</v>
      </c>
    </row>
    <row r="6603" spans="2:13" x14ac:dyDescent="0.2">
      <c r="B6603">
        <v>0</v>
      </c>
      <c r="C6603">
        <v>0</v>
      </c>
      <c r="D6603">
        <v>0</v>
      </c>
      <c r="E6603">
        <v>0</v>
      </c>
      <c r="F6603">
        <v>0</v>
      </c>
      <c r="G6603">
        <v>55555555</v>
      </c>
      <c r="H6603">
        <v>0</v>
      </c>
      <c r="I6603">
        <v>0</v>
      </c>
      <c r="J6603">
        <v>0</v>
      </c>
      <c r="K6603">
        <v>0</v>
      </c>
      <c r="L6603">
        <v>0</v>
      </c>
      <c r="M6603">
        <v>0</v>
      </c>
    </row>
    <row r="6604" spans="2:13" x14ac:dyDescent="0.2">
      <c r="B6604">
        <v>0</v>
      </c>
      <c r="C6604">
        <v>0</v>
      </c>
      <c r="D6604">
        <v>0</v>
      </c>
      <c r="E6604">
        <v>0</v>
      </c>
      <c r="F6604">
        <v>0</v>
      </c>
      <c r="G6604">
        <v>55555555</v>
      </c>
      <c r="H6604">
        <v>0</v>
      </c>
      <c r="I6604">
        <v>0</v>
      </c>
      <c r="J6604">
        <v>0</v>
      </c>
      <c r="K6604">
        <v>0</v>
      </c>
      <c r="L6604">
        <v>0</v>
      </c>
      <c r="M6604">
        <v>0</v>
      </c>
    </row>
    <row r="6605" spans="2:13" x14ac:dyDescent="0.2">
      <c r="B6605">
        <v>0</v>
      </c>
      <c r="C6605">
        <v>0</v>
      </c>
      <c r="D6605">
        <v>0</v>
      </c>
      <c r="E6605">
        <v>0</v>
      </c>
      <c r="F6605">
        <v>0</v>
      </c>
      <c r="G6605">
        <v>55555555</v>
      </c>
      <c r="H6605">
        <v>0</v>
      </c>
      <c r="I6605">
        <v>0</v>
      </c>
      <c r="J6605">
        <v>0</v>
      </c>
      <c r="K6605">
        <v>0</v>
      </c>
      <c r="L6605">
        <v>0</v>
      </c>
      <c r="M6605">
        <v>0</v>
      </c>
    </row>
    <row r="6606" spans="2:13" x14ac:dyDescent="0.2">
      <c r="B6606">
        <v>0</v>
      </c>
      <c r="C6606">
        <v>0</v>
      </c>
      <c r="D6606">
        <v>0</v>
      </c>
      <c r="E6606">
        <v>0</v>
      </c>
      <c r="F6606">
        <v>0</v>
      </c>
      <c r="G6606">
        <v>55555555</v>
      </c>
      <c r="H6606">
        <v>0</v>
      </c>
      <c r="I6606">
        <v>0</v>
      </c>
      <c r="J6606">
        <v>0</v>
      </c>
      <c r="K6606">
        <v>0</v>
      </c>
      <c r="L6606">
        <v>0</v>
      </c>
      <c r="M6606">
        <v>0</v>
      </c>
    </row>
    <row r="6607" spans="2:13" x14ac:dyDescent="0.2">
      <c r="B6607">
        <v>0</v>
      </c>
      <c r="C6607">
        <v>0</v>
      </c>
      <c r="D6607">
        <v>0</v>
      </c>
      <c r="E6607">
        <v>0</v>
      </c>
      <c r="F6607">
        <v>0</v>
      </c>
      <c r="G6607">
        <v>55555555</v>
      </c>
      <c r="H6607">
        <v>0</v>
      </c>
      <c r="I6607">
        <v>0</v>
      </c>
      <c r="J6607">
        <v>0</v>
      </c>
      <c r="K6607">
        <v>0</v>
      </c>
      <c r="L6607">
        <v>0</v>
      </c>
      <c r="M6607">
        <v>0</v>
      </c>
    </row>
    <row r="6608" spans="2:13" x14ac:dyDescent="0.2">
      <c r="B6608">
        <v>0</v>
      </c>
      <c r="C6608">
        <v>0</v>
      </c>
      <c r="D6608">
        <v>0</v>
      </c>
      <c r="E6608">
        <v>0</v>
      </c>
      <c r="F6608">
        <v>0</v>
      </c>
      <c r="G6608">
        <v>55555555</v>
      </c>
      <c r="H6608">
        <v>0</v>
      </c>
      <c r="I6608">
        <v>0</v>
      </c>
      <c r="J6608">
        <v>0</v>
      </c>
      <c r="K6608">
        <v>0</v>
      </c>
      <c r="L6608">
        <v>0</v>
      </c>
      <c r="M6608">
        <v>0</v>
      </c>
    </row>
    <row r="6609" spans="2:13" x14ac:dyDescent="0.2">
      <c r="B6609">
        <v>0</v>
      </c>
      <c r="C6609">
        <v>0</v>
      </c>
      <c r="D6609">
        <v>0</v>
      </c>
      <c r="E6609">
        <v>0</v>
      </c>
      <c r="F6609">
        <v>0</v>
      </c>
      <c r="G6609">
        <v>55555555</v>
      </c>
      <c r="H6609">
        <v>0</v>
      </c>
      <c r="I6609">
        <v>0</v>
      </c>
      <c r="J6609">
        <v>0</v>
      </c>
      <c r="K6609">
        <v>0</v>
      </c>
      <c r="L6609">
        <v>0</v>
      </c>
      <c r="M6609">
        <v>0</v>
      </c>
    </row>
    <row r="6610" spans="2:13" x14ac:dyDescent="0.2">
      <c r="B6610">
        <v>0</v>
      </c>
      <c r="C6610">
        <v>0</v>
      </c>
      <c r="D6610">
        <v>0</v>
      </c>
      <c r="E6610">
        <v>0</v>
      </c>
      <c r="F6610">
        <v>0</v>
      </c>
      <c r="G6610">
        <v>55555555</v>
      </c>
      <c r="H6610">
        <v>0</v>
      </c>
      <c r="I6610">
        <v>0</v>
      </c>
      <c r="J6610">
        <v>0</v>
      </c>
      <c r="K6610">
        <v>0</v>
      </c>
      <c r="L6610">
        <v>0</v>
      </c>
      <c r="M6610">
        <v>0</v>
      </c>
    </row>
    <row r="6611" spans="2:13" x14ac:dyDescent="0.2">
      <c r="B6611">
        <v>0</v>
      </c>
      <c r="C6611">
        <v>0</v>
      </c>
      <c r="D6611">
        <v>0</v>
      </c>
      <c r="E6611">
        <v>0</v>
      </c>
      <c r="F6611">
        <v>0</v>
      </c>
      <c r="G6611">
        <v>55555555</v>
      </c>
      <c r="H6611">
        <v>0</v>
      </c>
      <c r="I6611">
        <v>0</v>
      </c>
      <c r="J6611">
        <v>0</v>
      </c>
      <c r="K6611">
        <v>0</v>
      </c>
      <c r="L6611">
        <v>0</v>
      </c>
      <c r="M6611">
        <v>0</v>
      </c>
    </row>
    <row r="6612" spans="2:13" x14ac:dyDescent="0.2">
      <c r="B6612">
        <v>0</v>
      </c>
      <c r="C6612">
        <v>0</v>
      </c>
      <c r="D6612">
        <v>0</v>
      </c>
      <c r="E6612">
        <v>0</v>
      </c>
      <c r="F6612">
        <v>0</v>
      </c>
      <c r="G6612">
        <v>55555555</v>
      </c>
      <c r="H6612">
        <v>0</v>
      </c>
      <c r="I6612">
        <v>0</v>
      </c>
      <c r="J6612">
        <v>0</v>
      </c>
      <c r="K6612">
        <v>0</v>
      </c>
      <c r="L6612">
        <v>0</v>
      </c>
      <c r="M6612">
        <v>0</v>
      </c>
    </row>
    <row r="6613" spans="2:13" x14ac:dyDescent="0.2">
      <c r="B6613">
        <v>0</v>
      </c>
      <c r="C6613">
        <v>0</v>
      </c>
      <c r="D6613">
        <v>0</v>
      </c>
      <c r="E6613">
        <v>0</v>
      </c>
      <c r="F6613">
        <v>0</v>
      </c>
      <c r="G6613">
        <v>55555555</v>
      </c>
      <c r="H6613">
        <v>0</v>
      </c>
      <c r="I6613">
        <v>0</v>
      </c>
      <c r="J6613">
        <v>0</v>
      </c>
      <c r="K6613">
        <v>0</v>
      </c>
      <c r="L6613">
        <v>0</v>
      </c>
      <c r="M6613">
        <v>0</v>
      </c>
    </row>
    <row r="6614" spans="2:13" x14ac:dyDescent="0.2">
      <c r="B6614">
        <v>0</v>
      </c>
      <c r="C6614">
        <v>0</v>
      </c>
      <c r="D6614">
        <v>0</v>
      </c>
      <c r="E6614">
        <v>0</v>
      </c>
      <c r="F6614">
        <v>0</v>
      </c>
      <c r="G6614">
        <v>55555555</v>
      </c>
      <c r="H6614">
        <v>0</v>
      </c>
      <c r="I6614">
        <v>0</v>
      </c>
      <c r="J6614">
        <v>0</v>
      </c>
      <c r="K6614">
        <v>0</v>
      </c>
      <c r="L6614">
        <v>0</v>
      </c>
      <c r="M6614">
        <v>0</v>
      </c>
    </row>
    <row r="6615" spans="2:13" x14ac:dyDescent="0.2">
      <c r="B6615">
        <v>0</v>
      </c>
      <c r="C6615">
        <v>0</v>
      </c>
      <c r="D6615">
        <v>0</v>
      </c>
      <c r="E6615">
        <v>0</v>
      </c>
      <c r="F6615">
        <v>0</v>
      </c>
      <c r="G6615">
        <v>55555555</v>
      </c>
      <c r="H6615">
        <v>0</v>
      </c>
      <c r="I6615">
        <v>0</v>
      </c>
      <c r="J6615">
        <v>0</v>
      </c>
      <c r="K6615">
        <v>0</v>
      </c>
      <c r="L6615">
        <v>0</v>
      </c>
      <c r="M6615">
        <v>0</v>
      </c>
    </row>
    <row r="6616" spans="2:13" x14ac:dyDescent="0.2">
      <c r="B6616">
        <v>0</v>
      </c>
      <c r="C6616">
        <v>0</v>
      </c>
      <c r="D6616">
        <v>0</v>
      </c>
      <c r="E6616">
        <v>0</v>
      </c>
      <c r="F6616">
        <v>0</v>
      </c>
      <c r="G6616">
        <v>55555555</v>
      </c>
      <c r="H6616">
        <v>0</v>
      </c>
      <c r="I6616">
        <v>0</v>
      </c>
      <c r="J6616">
        <v>0</v>
      </c>
      <c r="K6616">
        <v>0</v>
      </c>
      <c r="L6616">
        <v>0</v>
      </c>
      <c r="M6616">
        <v>0</v>
      </c>
    </row>
    <row r="6617" spans="2:13" x14ac:dyDescent="0.2">
      <c r="B6617">
        <v>0</v>
      </c>
      <c r="C6617">
        <v>0</v>
      </c>
      <c r="D6617">
        <v>0</v>
      </c>
      <c r="E6617">
        <v>0</v>
      </c>
      <c r="F6617">
        <v>0</v>
      </c>
      <c r="G6617">
        <v>55555555</v>
      </c>
      <c r="H6617">
        <v>0</v>
      </c>
      <c r="I6617">
        <v>0</v>
      </c>
      <c r="J6617">
        <v>0</v>
      </c>
      <c r="K6617">
        <v>0</v>
      </c>
      <c r="L6617">
        <v>0</v>
      </c>
      <c r="M6617">
        <v>0</v>
      </c>
    </row>
    <row r="6618" spans="2:13" x14ac:dyDescent="0.2">
      <c r="B6618">
        <v>0</v>
      </c>
      <c r="C6618">
        <v>0</v>
      </c>
      <c r="D6618">
        <v>0</v>
      </c>
      <c r="E6618">
        <v>0</v>
      </c>
      <c r="F6618">
        <v>0</v>
      </c>
      <c r="G6618">
        <v>55555555</v>
      </c>
      <c r="H6618">
        <v>0</v>
      </c>
      <c r="I6618">
        <v>0</v>
      </c>
      <c r="J6618">
        <v>0</v>
      </c>
      <c r="K6618">
        <v>0</v>
      </c>
      <c r="L6618">
        <v>0</v>
      </c>
      <c r="M6618">
        <v>0</v>
      </c>
    </row>
    <row r="6619" spans="2:13" x14ac:dyDescent="0.2">
      <c r="B6619">
        <v>0</v>
      </c>
      <c r="C6619">
        <v>0</v>
      </c>
      <c r="D6619">
        <v>0</v>
      </c>
      <c r="E6619">
        <v>0</v>
      </c>
      <c r="F6619">
        <v>0</v>
      </c>
      <c r="G6619">
        <v>55555555</v>
      </c>
      <c r="H6619">
        <v>0</v>
      </c>
      <c r="I6619">
        <v>0</v>
      </c>
      <c r="J6619">
        <v>0</v>
      </c>
      <c r="K6619">
        <v>0</v>
      </c>
      <c r="L6619">
        <v>0</v>
      </c>
      <c r="M6619">
        <v>0</v>
      </c>
    </row>
    <row r="6620" spans="2:13" x14ac:dyDescent="0.2">
      <c r="B6620">
        <v>0</v>
      </c>
      <c r="C6620">
        <v>0</v>
      </c>
      <c r="D6620">
        <v>0</v>
      </c>
      <c r="E6620">
        <v>0</v>
      </c>
      <c r="F6620">
        <v>0</v>
      </c>
      <c r="G6620">
        <v>55555555</v>
      </c>
      <c r="H6620">
        <v>0</v>
      </c>
      <c r="I6620">
        <v>0</v>
      </c>
      <c r="J6620">
        <v>0</v>
      </c>
      <c r="K6620">
        <v>0</v>
      </c>
      <c r="L6620">
        <v>0</v>
      </c>
      <c r="M6620">
        <v>0</v>
      </c>
    </row>
    <row r="6621" spans="2:13" x14ac:dyDescent="0.2">
      <c r="B6621">
        <v>0</v>
      </c>
      <c r="C6621">
        <v>0</v>
      </c>
      <c r="D6621">
        <v>0</v>
      </c>
      <c r="E6621">
        <v>0</v>
      </c>
      <c r="F6621">
        <v>0</v>
      </c>
      <c r="G6621">
        <v>55555555</v>
      </c>
      <c r="H6621">
        <v>0</v>
      </c>
      <c r="I6621">
        <v>0</v>
      </c>
      <c r="J6621">
        <v>0</v>
      </c>
      <c r="K6621">
        <v>0</v>
      </c>
      <c r="L6621">
        <v>0</v>
      </c>
      <c r="M6621">
        <v>0</v>
      </c>
    </row>
    <row r="6622" spans="2:13" x14ac:dyDescent="0.2">
      <c r="B6622">
        <v>0</v>
      </c>
      <c r="C6622">
        <v>0</v>
      </c>
      <c r="D6622">
        <v>0</v>
      </c>
      <c r="E6622">
        <v>0</v>
      </c>
      <c r="F6622">
        <v>0</v>
      </c>
      <c r="G6622">
        <v>55555555</v>
      </c>
      <c r="H6622">
        <v>0</v>
      </c>
      <c r="I6622">
        <v>0</v>
      </c>
      <c r="J6622">
        <v>0</v>
      </c>
      <c r="K6622">
        <v>0</v>
      </c>
      <c r="L6622">
        <v>0</v>
      </c>
      <c r="M6622">
        <v>0</v>
      </c>
    </row>
    <row r="6623" spans="2:13" x14ac:dyDescent="0.2">
      <c r="B6623">
        <v>0</v>
      </c>
      <c r="C6623">
        <v>0</v>
      </c>
      <c r="D6623">
        <v>0</v>
      </c>
      <c r="E6623">
        <v>0</v>
      </c>
      <c r="F6623">
        <v>0</v>
      </c>
      <c r="G6623">
        <v>55555555</v>
      </c>
      <c r="H6623">
        <v>0</v>
      </c>
      <c r="I6623">
        <v>0</v>
      </c>
      <c r="J6623">
        <v>0</v>
      </c>
      <c r="K6623">
        <v>0</v>
      </c>
      <c r="L6623">
        <v>0</v>
      </c>
      <c r="M6623">
        <v>0</v>
      </c>
    </row>
    <row r="6624" spans="2:13" x14ac:dyDescent="0.2">
      <c r="B6624">
        <v>0</v>
      </c>
      <c r="C6624">
        <v>0</v>
      </c>
      <c r="D6624">
        <v>0</v>
      </c>
      <c r="E6624">
        <v>0</v>
      </c>
      <c r="F6624">
        <v>0</v>
      </c>
      <c r="G6624">
        <v>55555555</v>
      </c>
      <c r="H6624">
        <v>0</v>
      </c>
      <c r="I6624">
        <v>0</v>
      </c>
      <c r="J6624">
        <v>0</v>
      </c>
      <c r="K6624">
        <v>0</v>
      </c>
      <c r="L6624">
        <v>0</v>
      </c>
      <c r="M6624">
        <v>0</v>
      </c>
    </row>
    <row r="6625" spans="2:13" x14ac:dyDescent="0.2">
      <c r="B6625">
        <v>0</v>
      </c>
      <c r="C6625">
        <v>0</v>
      </c>
      <c r="D6625">
        <v>0</v>
      </c>
      <c r="E6625">
        <v>0</v>
      </c>
      <c r="F6625">
        <v>0</v>
      </c>
      <c r="G6625">
        <v>55555555</v>
      </c>
      <c r="H6625">
        <v>0</v>
      </c>
      <c r="I6625">
        <v>0</v>
      </c>
      <c r="J6625">
        <v>0</v>
      </c>
      <c r="K6625">
        <v>0</v>
      </c>
      <c r="L6625">
        <v>0</v>
      </c>
      <c r="M6625">
        <v>0</v>
      </c>
    </row>
    <row r="6626" spans="2:13" x14ac:dyDescent="0.2">
      <c r="B6626">
        <v>0</v>
      </c>
      <c r="C6626">
        <v>0</v>
      </c>
      <c r="D6626">
        <v>0</v>
      </c>
      <c r="E6626">
        <v>0</v>
      </c>
      <c r="F6626">
        <v>0</v>
      </c>
      <c r="G6626">
        <v>55555555</v>
      </c>
      <c r="H6626">
        <v>0</v>
      </c>
      <c r="I6626">
        <v>0</v>
      </c>
      <c r="J6626">
        <v>0</v>
      </c>
      <c r="K6626">
        <v>0</v>
      </c>
      <c r="L6626">
        <v>0</v>
      </c>
      <c r="M6626">
        <v>0</v>
      </c>
    </row>
    <row r="6627" spans="2:13" x14ac:dyDescent="0.2">
      <c r="B6627">
        <v>0</v>
      </c>
      <c r="C6627">
        <v>0</v>
      </c>
      <c r="D6627">
        <v>0</v>
      </c>
      <c r="E6627">
        <v>0</v>
      </c>
      <c r="F6627">
        <v>0</v>
      </c>
      <c r="G6627">
        <v>55555555</v>
      </c>
      <c r="H6627">
        <v>0</v>
      </c>
      <c r="I6627">
        <v>0</v>
      </c>
      <c r="J6627">
        <v>0</v>
      </c>
      <c r="K6627">
        <v>0</v>
      </c>
      <c r="L6627">
        <v>0</v>
      </c>
      <c r="M6627">
        <v>0</v>
      </c>
    </row>
    <row r="6628" spans="2:13" x14ac:dyDescent="0.2">
      <c r="B6628">
        <v>0</v>
      </c>
      <c r="C6628">
        <v>0</v>
      </c>
      <c r="D6628">
        <v>0</v>
      </c>
      <c r="E6628">
        <v>0</v>
      </c>
      <c r="F6628">
        <v>0</v>
      </c>
      <c r="G6628">
        <v>55555555</v>
      </c>
      <c r="H6628">
        <v>0</v>
      </c>
      <c r="I6628">
        <v>0</v>
      </c>
      <c r="J6628">
        <v>0</v>
      </c>
      <c r="K6628">
        <v>0</v>
      </c>
      <c r="L6628">
        <v>0</v>
      </c>
      <c r="M6628">
        <v>0</v>
      </c>
    </row>
    <row r="6629" spans="2:13" x14ac:dyDescent="0.2">
      <c r="B6629">
        <v>0</v>
      </c>
      <c r="C6629">
        <v>0</v>
      </c>
      <c r="D6629">
        <v>0</v>
      </c>
      <c r="E6629">
        <v>0</v>
      </c>
      <c r="F6629">
        <v>0</v>
      </c>
      <c r="G6629">
        <v>55555555</v>
      </c>
      <c r="H6629">
        <v>0</v>
      </c>
      <c r="I6629">
        <v>0</v>
      </c>
      <c r="J6629">
        <v>0</v>
      </c>
      <c r="K6629">
        <v>0</v>
      </c>
      <c r="L6629">
        <v>0</v>
      </c>
      <c r="M6629">
        <v>0</v>
      </c>
    </row>
    <row r="6630" spans="2:13" x14ac:dyDescent="0.2">
      <c r="B6630">
        <v>0</v>
      </c>
      <c r="C6630">
        <v>0</v>
      </c>
      <c r="D6630">
        <v>0</v>
      </c>
      <c r="E6630">
        <v>0</v>
      </c>
      <c r="F6630">
        <v>0</v>
      </c>
      <c r="G6630">
        <v>55555555</v>
      </c>
      <c r="H6630">
        <v>0</v>
      </c>
      <c r="I6630">
        <v>0</v>
      </c>
      <c r="J6630">
        <v>0</v>
      </c>
      <c r="K6630">
        <v>0</v>
      </c>
      <c r="L6630">
        <v>0</v>
      </c>
      <c r="M6630">
        <v>0</v>
      </c>
    </row>
    <row r="6631" spans="2:13" x14ac:dyDescent="0.2">
      <c r="B6631">
        <v>0</v>
      </c>
      <c r="C6631">
        <v>0</v>
      </c>
      <c r="D6631">
        <v>0</v>
      </c>
      <c r="E6631">
        <v>0</v>
      </c>
      <c r="F6631">
        <v>0</v>
      </c>
      <c r="G6631">
        <v>55555555</v>
      </c>
      <c r="H6631">
        <v>0</v>
      </c>
      <c r="I6631">
        <v>0</v>
      </c>
      <c r="J6631">
        <v>0</v>
      </c>
      <c r="K6631">
        <v>0</v>
      </c>
      <c r="L6631">
        <v>0</v>
      </c>
      <c r="M6631">
        <v>0</v>
      </c>
    </row>
    <row r="6632" spans="2:13" x14ac:dyDescent="0.2">
      <c r="B6632">
        <v>0</v>
      </c>
      <c r="C6632">
        <v>0</v>
      </c>
      <c r="D6632">
        <v>0</v>
      </c>
      <c r="E6632">
        <v>0</v>
      </c>
      <c r="F6632">
        <v>0</v>
      </c>
      <c r="G6632">
        <v>55555555</v>
      </c>
      <c r="H6632">
        <v>0</v>
      </c>
      <c r="I6632">
        <v>0</v>
      </c>
      <c r="J6632">
        <v>0</v>
      </c>
      <c r="K6632">
        <v>0</v>
      </c>
      <c r="L6632">
        <v>0</v>
      </c>
      <c r="M6632">
        <v>0</v>
      </c>
    </row>
    <row r="6633" spans="2:13" x14ac:dyDescent="0.2">
      <c r="B6633">
        <v>0</v>
      </c>
      <c r="C6633">
        <v>0</v>
      </c>
      <c r="D6633">
        <v>0</v>
      </c>
      <c r="E6633">
        <v>0</v>
      </c>
      <c r="F6633">
        <v>0</v>
      </c>
      <c r="G6633">
        <v>55555555</v>
      </c>
      <c r="H6633">
        <v>0</v>
      </c>
      <c r="I6633">
        <v>0</v>
      </c>
      <c r="J6633">
        <v>0</v>
      </c>
      <c r="K6633">
        <v>0</v>
      </c>
      <c r="L6633">
        <v>0</v>
      </c>
      <c r="M6633">
        <v>0</v>
      </c>
    </row>
    <row r="6634" spans="2:13" x14ac:dyDescent="0.2">
      <c r="B6634">
        <v>0</v>
      </c>
      <c r="C6634">
        <v>0</v>
      </c>
      <c r="D6634">
        <v>0</v>
      </c>
      <c r="E6634">
        <v>0</v>
      </c>
      <c r="F6634">
        <v>0</v>
      </c>
      <c r="G6634">
        <v>55555555</v>
      </c>
      <c r="H6634">
        <v>0</v>
      </c>
      <c r="I6634">
        <v>0</v>
      </c>
      <c r="J6634">
        <v>0</v>
      </c>
      <c r="K6634">
        <v>0</v>
      </c>
      <c r="L6634">
        <v>0</v>
      </c>
      <c r="M6634">
        <v>0</v>
      </c>
    </row>
    <row r="6635" spans="2:13" x14ac:dyDescent="0.2">
      <c r="B6635">
        <v>0</v>
      </c>
      <c r="C6635">
        <v>0</v>
      </c>
      <c r="D6635">
        <v>0</v>
      </c>
      <c r="E6635">
        <v>0</v>
      </c>
      <c r="F6635">
        <v>0</v>
      </c>
      <c r="G6635">
        <v>55555555</v>
      </c>
      <c r="H6635">
        <v>0</v>
      </c>
      <c r="I6635">
        <v>0</v>
      </c>
      <c r="J6635">
        <v>0</v>
      </c>
      <c r="K6635">
        <v>0</v>
      </c>
      <c r="L6635">
        <v>0</v>
      </c>
      <c r="M6635">
        <v>0</v>
      </c>
    </row>
    <row r="6636" spans="2:13" x14ac:dyDescent="0.2">
      <c r="B6636">
        <v>0</v>
      </c>
      <c r="C6636">
        <v>0</v>
      </c>
      <c r="D6636">
        <v>0</v>
      </c>
      <c r="E6636">
        <v>0</v>
      </c>
      <c r="F6636">
        <v>0</v>
      </c>
      <c r="G6636">
        <v>55555555</v>
      </c>
      <c r="H6636">
        <v>0</v>
      </c>
      <c r="I6636">
        <v>0</v>
      </c>
      <c r="J6636">
        <v>0</v>
      </c>
      <c r="K6636">
        <v>0</v>
      </c>
      <c r="L6636">
        <v>0</v>
      </c>
      <c r="M6636">
        <v>0</v>
      </c>
    </row>
    <row r="6637" spans="2:13" x14ac:dyDescent="0.2">
      <c r="B6637">
        <v>0</v>
      </c>
      <c r="C6637">
        <v>0</v>
      </c>
      <c r="D6637">
        <v>0</v>
      </c>
      <c r="E6637">
        <v>0</v>
      </c>
      <c r="F6637">
        <v>0</v>
      </c>
      <c r="G6637">
        <v>55555555</v>
      </c>
      <c r="H6637">
        <v>0</v>
      </c>
      <c r="I6637">
        <v>0</v>
      </c>
      <c r="J6637">
        <v>0</v>
      </c>
      <c r="K6637">
        <v>0</v>
      </c>
      <c r="L6637">
        <v>0</v>
      </c>
      <c r="M6637">
        <v>0</v>
      </c>
    </row>
    <row r="6638" spans="2:13" x14ac:dyDescent="0.2">
      <c r="B6638">
        <v>0</v>
      </c>
      <c r="C6638">
        <v>0</v>
      </c>
      <c r="D6638">
        <v>0</v>
      </c>
      <c r="E6638">
        <v>0</v>
      </c>
      <c r="F6638">
        <v>0</v>
      </c>
      <c r="G6638">
        <v>55555555</v>
      </c>
      <c r="H6638">
        <v>0</v>
      </c>
      <c r="I6638">
        <v>0</v>
      </c>
      <c r="J6638">
        <v>0</v>
      </c>
      <c r="K6638">
        <v>0</v>
      </c>
      <c r="L6638">
        <v>0</v>
      </c>
      <c r="M6638">
        <v>0</v>
      </c>
    </row>
    <row r="6639" spans="2:13" x14ac:dyDescent="0.2">
      <c r="B6639">
        <v>0</v>
      </c>
      <c r="C6639">
        <v>0</v>
      </c>
      <c r="D6639">
        <v>0</v>
      </c>
      <c r="E6639">
        <v>0</v>
      </c>
      <c r="F6639">
        <v>0</v>
      </c>
      <c r="G6639">
        <v>55555555</v>
      </c>
      <c r="H6639">
        <v>0</v>
      </c>
      <c r="I6639">
        <v>0</v>
      </c>
      <c r="J6639">
        <v>0</v>
      </c>
      <c r="K6639">
        <v>0</v>
      </c>
      <c r="L6639">
        <v>0</v>
      </c>
      <c r="M6639">
        <v>0</v>
      </c>
    </row>
    <row r="6640" spans="2:13" x14ac:dyDescent="0.2">
      <c r="B6640">
        <v>0</v>
      </c>
      <c r="C6640">
        <v>0</v>
      </c>
      <c r="D6640">
        <v>0</v>
      </c>
      <c r="E6640">
        <v>0</v>
      </c>
      <c r="F6640">
        <v>0</v>
      </c>
      <c r="G6640">
        <v>55555555</v>
      </c>
      <c r="H6640">
        <v>0</v>
      </c>
      <c r="I6640">
        <v>0</v>
      </c>
      <c r="J6640">
        <v>0</v>
      </c>
      <c r="K6640">
        <v>0</v>
      </c>
      <c r="L6640">
        <v>0</v>
      </c>
      <c r="M6640">
        <v>0</v>
      </c>
    </row>
    <row r="6641" spans="2:13" x14ac:dyDescent="0.2">
      <c r="B6641">
        <v>0</v>
      </c>
      <c r="C6641">
        <v>0</v>
      </c>
      <c r="D6641">
        <v>0</v>
      </c>
      <c r="E6641">
        <v>0</v>
      </c>
      <c r="F6641">
        <v>0</v>
      </c>
      <c r="G6641">
        <v>55555555</v>
      </c>
      <c r="H6641">
        <v>0</v>
      </c>
      <c r="I6641">
        <v>0</v>
      </c>
      <c r="J6641">
        <v>0</v>
      </c>
      <c r="K6641">
        <v>0</v>
      </c>
      <c r="L6641">
        <v>0</v>
      </c>
      <c r="M6641">
        <v>0</v>
      </c>
    </row>
    <row r="6642" spans="2:13" x14ac:dyDescent="0.2">
      <c r="B6642">
        <v>0</v>
      </c>
      <c r="C6642">
        <v>0</v>
      </c>
      <c r="D6642">
        <v>0</v>
      </c>
      <c r="E6642">
        <v>0</v>
      </c>
      <c r="F6642">
        <v>0</v>
      </c>
      <c r="G6642">
        <v>55555555</v>
      </c>
      <c r="H6642">
        <v>0</v>
      </c>
      <c r="I6642">
        <v>0</v>
      </c>
      <c r="J6642">
        <v>0</v>
      </c>
      <c r="K6642">
        <v>0</v>
      </c>
      <c r="L6642">
        <v>0</v>
      </c>
      <c r="M6642">
        <v>0</v>
      </c>
    </row>
    <row r="6643" spans="2:13" x14ac:dyDescent="0.2">
      <c r="B6643">
        <v>0</v>
      </c>
      <c r="C6643">
        <v>0</v>
      </c>
      <c r="D6643">
        <v>0</v>
      </c>
      <c r="E6643">
        <v>0</v>
      </c>
      <c r="F6643">
        <v>0</v>
      </c>
      <c r="G6643">
        <v>55555555</v>
      </c>
      <c r="H6643">
        <v>0</v>
      </c>
      <c r="I6643">
        <v>0</v>
      </c>
      <c r="J6643">
        <v>0</v>
      </c>
      <c r="K6643">
        <v>0</v>
      </c>
      <c r="L6643">
        <v>0</v>
      </c>
      <c r="M6643">
        <v>0</v>
      </c>
    </row>
    <row r="6644" spans="2:13" x14ac:dyDescent="0.2">
      <c r="B6644">
        <v>0</v>
      </c>
      <c r="C6644">
        <v>0</v>
      </c>
      <c r="D6644">
        <v>0</v>
      </c>
      <c r="E6644">
        <v>0</v>
      </c>
      <c r="F6644">
        <v>0</v>
      </c>
      <c r="G6644">
        <v>55555555</v>
      </c>
      <c r="H6644">
        <v>0</v>
      </c>
      <c r="I6644">
        <v>0</v>
      </c>
      <c r="J6644">
        <v>0</v>
      </c>
      <c r="K6644">
        <v>0</v>
      </c>
      <c r="L6644">
        <v>0</v>
      </c>
      <c r="M6644">
        <v>0</v>
      </c>
    </row>
    <row r="6645" spans="2:13" x14ac:dyDescent="0.2">
      <c r="B6645">
        <v>0</v>
      </c>
      <c r="C6645">
        <v>0</v>
      </c>
      <c r="D6645">
        <v>0</v>
      </c>
      <c r="E6645">
        <v>0</v>
      </c>
      <c r="F6645">
        <v>0</v>
      </c>
      <c r="G6645">
        <v>55555555</v>
      </c>
      <c r="H6645">
        <v>0</v>
      </c>
      <c r="I6645">
        <v>0</v>
      </c>
      <c r="J6645">
        <v>0</v>
      </c>
      <c r="K6645">
        <v>0</v>
      </c>
      <c r="L6645">
        <v>0</v>
      </c>
      <c r="M6645">
        <v>0</v>
      </c>
    </row>
    <row r="6646" spans="2:13" x14ac:dyDescent="0.2">
      <c r="B6646">
        <v>0</v>
      </c>
      <c r="C6646">
        <v>0</v>
      </c>
      <c r="D6646">
        <v>0</v>
      </c>
      <c r="E6646">
        <v>0</v>
      </c>
      <c r="F6646">
        <v>0</v>
      </c>
      <c r="G6646">
        <v>55555555</v>
      </c>
      <c r="H6646">
        <v>0</v>
      </c>
      <c r="I6646">
        <v>0</v>
      </c>
      <c r="J6646">
        <v>0</v>
      </c>
      <c r="K6646">
        <v>0</v>
      </c>
      <c r="L6646">
        <v>0</v>
      </c>
      <c r="M6646">
        <v>0</v>
      </c>
    </row>
    <row r="6647" spans="2:13" x14ac:dyDescent="0.2">
      <c r="B6647">
        <v>0</v>
      </c>
      <c r="C6647">
        <v>0</v>
      </c>
      <c r="D6647">
        <v>0</v>
      </c>
      <c r="E6647">
        <v>0</v>
      </c>
      <c r="F6647">
        <v>0</v>
      </c>
      <c r="G6647">
        <v>55555555</v>
      </c>
      <c r="H6647">
        <v>0</v>
      </c>
      <c r="I6647">
        <v>0</v>
      </c>
      <c r="J6647">
        <v>0</v>
      </c>
      <c r="K6647">
        <v>0</v>
      </c>
      <c r="L6647">
        <v>0</v>
      </c>
      <c r="M6647">
        <v>0</v>
      </c>
    </row>
    <row r="6648" spans="2:13" x14ac:dyDescent="0.2">
      <c r="B6648">
        <v>0</v>
      </c>
      <c r="C6648">
        <v>0</v>
      </c>
      <c r="D6648">
        <v>0</v>
      </c>
      <c r="E6648">
        <v>0</v>
      </c>
      <c r="F6648">
        <v>0</v>
      </c>
      <c r="G6648">
        <v>55555555</v>
      </c>
      <c r="H6648">
        <v>0</v>
      </c>
      <c r="I6648">
        <v>0</v>
      </c>
      <c r="J6648">
        <v>0</v>
      </c>
      <c r="K6648">
        <v>0</v>
      </c>
      <c r="L6648">
        <v>0</v>
      </c>
      <c r="M6648">
        <v>0</v>
      </c>
    </row>
    <row r="6649" spans="2:13" x14ac:dyDescent="0.2">
      <c r="B6649">
        <v>0</v>
      </c>
      <c r="C6649">
        <v>0</v>
      </c>
      <c r="D6649">
        <v>0</v>
      </c>
      <c r="E6649">
        <v>0</v>
      </c>
      <c r="F6649">
        <v>0</v>
      </c>
      <c r="G6649">
        <v>55555555</v>
      </c>
      <c r="H6649">
        <v>0</v>
      </c>
      <c r="I6649">
        <v>0</v>
      </c>
      <c r="J6649">
        <v>0</v>
      </c>
      <c r="K6649">
        <v>0</v>
      </c>
      <c r="L6649">
        <v>0</v>
      </c>
      <c r="M6649">
        <v>0</v>
      </c>
    </row>
    <row r="6650" spans="2:13" x14ac:dyDescent="0.2">
      <c r="B6650">
        <v>0</v>
      </c>
      <c r="C6650">
        <v>0</v>
      </c>
      <c r="D6650">
        <v>0</v>
      </c>
      <c r="E6650">
        <v>0</v>
      </c>
      <c r="F6650">
        <v>0</v>
      </c>
      <c r="G6650">
        <v>55555555</v>
      </c>
      <c r="H6650">
        <v>0</v>
      </c>
      <c r="I6650">
        <v>0</v>
      </c>
      <c r="J6650">
        <v>0</v>
      </c>
      <c r="K6650">
        <v>0</v>
      </c>
      <c r="L6650">
        <v>0</v>
      </c>
      <c r="M6650">
        <v>0</v>
      </c>
    </row>
    <row r="6651" spans="2:13" x14ac:dyDescent="0.2">
      <c r="B6651">
        <v>0</v>
      </c>
      <c r="C6651">
        <v>0</v>
      </c>
      <c r="D6651">
        <v>0</v>
      </c>
      <c r="E6651">
        <v>0</v>
      </c>
      <c r="F6651">
        <v>0</v>
      </c>
      <c r="G6651">
        <v>55555555</v>
      </c>
      <c r="H6651">
        <v>0</v>
      </c>
      <c r="I6651">
        <v>0</v>
      </c>
      <c r="J6651">
        <v>0</v>
      </c>
      <c r="K6651">
        <v>0</v>
      </c>
      <c r="L6651">
        <v>0</v>
      </c>
      <c r="M6651">
        <v>0</v>
      </c>
    </row>
    <row r="6652" spans="2:13" x14ac:dyDescent="0.2">
      <c r="B6652">
        <v>0</v>
      </c>
      <c r="C6652">
        <v>0</v>
      </c>
      <c r="D6652">
        <v>0</v>
      </c>
      <c r="E6652">
        <v>0</v>
      </c>
      <c r="F6652">
        <v>0</v>
      </c>
      <c r="G6652">
        <v>55555555</v>
      </c>
      <c r="H6652">
        <v>0</v>
      </c>
      <c r="I6652">
        <v>0</v>
      </c>
      <c r="J6652">
        <v>0</v>
      </c>
      <c r="K6652">
        <v>0</v>
      </c>
      <c r="L6652">
        <v>0</v>
      </c>
      <c r="M6652">
        <v>0</v>
      </c>
    </row>
    <row r="6653" spans="2:13" x14ac:dyDescent="0.2">
      <c r="B6653">
        <v>0</v>
      </c>
      <c r="C6653">
        <v>0</v>
      </c>
      <c r="D6653">
        <v>0</v>
      </c>
      <c r="E6653">
        <v>0</v>
      </c>
      <c r="F6653">
        <v>0</v>
      </c>
      <c r="G6653">
        <v>55555555</v>
      </c>
      <c r="H6653">
        <v>0</v>
      </c>
      <c r="I6653">
        <v>0</v>
      </c>
      <c r="J6653">
        <v>0</v>
      </c>
      <c r="K6653">
        <v>0</v>
      </c>
      <c r="L6653">
        <v>0</v>
      </c>
      <c r="M6653">
        <v>0</v>
      </c>
    </row>
    <row r="6654" spans="2:13" x14ac:dyDescent="0.2">
      <c r="B6654">
        <v>0</v>
      </c>
      <c r="C6654">
        <v>0</v>
      </c>
      <c r="D6654">
        <v>0</v>
      </c>
      <c r="E6654">
        <v>0</v>
      </c>
      <c r="F6654">
        <v>0</v>
      </c>
      <c r="G6654">
        <v>55555555</v>
      </c>
      <c r="H6654">
        <v>0</v>
      </c>
      <c r="I6654">
        <v>0</v>
      </c>
      <c r="J6654">
        <v>0</v>
      </c>
      <c r="K6654">
        <v>0</v>
      </c>
      <c r="L6654">
        <v>0</v>
      </c>
      <c r="M6654">
        <v>0</v>
      </c>
    </row>
    <row r="6655" spans="2:13" x14ac:dyDescent="0.2">
      <c r="B6655">
        <v>0</v>
      </c>
      <c r="C6655">
        <v>0</v>
      </c>
      <c r="D6655">
        <v>0</v>
      </c>
      <c r="E6655">
        <v>0</v>
      </c>
      <c r="F6655">
        <v>0</v>
      </c>
      <c r="G6655">
        <v>55555555</v>
      </c>
      <c r="H6655">
        <v>0</v>
      </c>
      <c r="I6655">
        <v>0</v>
      </c>
      <c r="J6655">
        <v>0</v>
      </c>
      <c r="K6655">
        <v>0</v>
      </c>
      <c r="L6655">
        <v>0</v>
      </c>
      <c r="M6655">
        <v>0</v>
      </c>
    </row>
    <row r="6656" spans="2:13" x14ac:dyDescent="0.2">
      <c r="B6656">
        <v>0</v>
      </c>
      <c r="C6656">
        <v>0</v>
      </c>
      <c r="D6656">
        <v>0</v>
      </c>
      <c r="E6656">
        <v>0</v>
      </c>
      <c r="F6656">
        <v>0</v>
      </c>
      <c r="G6656">
        <v>55555555</v>
      </c>
      <c r="H6656">
        <v>0</v>
      </c>
      <c r="I6656">
        <v>0</v>
      </c>
      <c r="J6656">
        <v>0</v>
      </c>
      <c r="K6656">
        <v>0</v>
      </c>
      <c r="L6656">
        <v>0</v>
      </c>
      <c r="M6656">
        <v>0</v>
      </c>
    </row>
    <row r="6657" spans="2:13" x14ac:dyDescent="0.2">
      <c r="B6657">
        <v>0</v>
      </c>
      <c r="C6657">
        <v>0</v>
      </c>
      <c r="D6657">
        <v>0</v>
      </c>
      <c r="E6657">
        <v>0</v>
      </c>
      <c r="F6657">
        <v>0</v>
      </c>
      <c r="G6657">
        <v>55555555</v>
      </c>
      <c r="H6657">
        <v>0</v>
      </c>
      <c r="I6657">
        <v>0</v>
      </c>
      <c r="J6657">
        <v>0</v>
      </c>
      <c r="K6657">
        <v>0</v>
      </c>
      <c r="L6657">
        <v>0</v>
      </c>
      <c r="M6657">
        <v>0</v>
      </c>
    </row>
    <row r="6658" spans="2:13" x14ac:dyDescent="0.2">
      <c r="B6658">
        <v>0</v>
      </c>
      <c r="C6658">
        <v>0</v>
      </c>
      <c r="D6658">
        <v>0</v>
      </c>
      <c r="E6658">
        <v>0</v>
      </c>
      <c r="F6658">
        <v>0</v>
      </c>
      <c r="G6658">
        <v>55555555</v>
      </c>
      <c r="H6658">
        <v>0</v>
      </c>
      <c r="I6658">
        <v>0</v>
      </c>
      <c r="J6658">
        <v>0</v>
      </c>
      <c r="K6658">
        <v>0</v>
      </c>
      <c r="L6658">
        <v>0</v>
      </c>
      <c r="M6658">
        <v>0</v>
      </c>
    </row>
    <row r="6659" spans="2:13" x14ac:dyDescent="0.2">
      <c r="B6659">
        <v>0</v>
      </c>
      <c r="C6659">
        <v>0</v>
      </c>
      <c r="D6659">
        <v>0</v>
      </c>
      <c r="E6659">
        <v>0</v>
      </c>
      <c r="F6659">
        <v>0</v>
      </c>
      <c r="G6659">
        <v>55555555</v>
      </c>
      <c r="H6659">
        <v>0</v>
      </c>
      <c r="I6659">
        <v>0</v>
      </c>
      <c r="J6659">
        <v>0</v>
      </c>
      <c r="K6659">
        <v>0</v>
      </c>
      <c r="L6659">
        <v>0</v>
      </c>
      <c r="M6659">
        <v>0</v>
      </c>
    </row>
    <row r="6660" spans="2:13" x14ac:dyDescent="0.2">
      <c r="B6660">
        <v>0</v>
      </c>
      <c r="C6660">
        <v>0</v>
      </c>
      <c r="D6660">
        <v>0</v>
      </c>
      <c r="E6660">
        <v>0</v>
      </c>
      <c r="F6660">
        <v>0</v>
      </c>
      <c r="G6660">
        <v>55555555</v>
      </c>
      <c r="H6660">
        <v>0</v>
      </c>
      <c r="I6660">
        <v>0</v>
      </c>
      <c r="J6660">
        <v>0</v>
      </c>
      <c r="K6660">
        <v>0</v>
      </c>
      <c r="L6660">
        <v>0</v>
      </c>
      <c r="M6660">
        <v>0</v>
      </c>
    </row>
    <row r="6661" spans="2:13" x14ac:dyDescent="0.2">
      <c r="B6661">
        <v>0</v>
      </c>
      <c r="C6661">
        <v>0</v>
      </c>
      <c r="D6661">
        <v>0</v>
      </c>
      <c r="E6661">
        <v>0</v>
      </c>
      <c r="F6661">
        <v>0</v>
      </c>
      <c r="G6661">
        <v>55555555</v>
      </c>
      <c r="H6661">
        <v>0</v>
      </c>
      <c r="I6661">
        <v>0</v>
      </c>
      <c r="J6661">
        <v>0</v>
      </c>
      <c r="K6661">
        <v>0</v>
      </c>
      <c r="L6661">
        <v>0</v>
      </c>
      <c r="M6661">
        <v>0</v>
      </c>
    </row>
    <row r="6662" spans="2:13" x14ac:dyDescent="0.2">
      <c r="B6662">
        <v>0</v>
      </c>
      <c r="C6662">
        <v>0</v>
      </c>
      <c r="D6662">
        <v>0</v>
      </c>
      <c r="E6662">
        <v>0</v>
      </c>
      <c r="F6662">
        <v>0</v>
      </c>
      <c r="G6662">
        <v>55555555</v>
      </c>
      <c r="H6662">
        <v>0</v>
      </c>
      <c r="I6662">
        <v>0</v>
      </c>
      <c r="J6662">
        <v>0</v>
      </c>
      <c r="K6662">
        <v>0</v>
      </c>
      <c r="L6662">
        <v>0</v>
      </c>
      <c r="M6662">
        <v>0</v>
      </c>
    </row>
    <row r="6663" spans="2:13" x14ac:dyDescent="0.2">
      <c r="B6663">
        <v>0</v>
      </c>
      <c r="C6663">
        <v>0</v>
      </c>
      <c r="D6663">
        <v>0</v>
      </c>
      <c r="E6663">
        <v>0</v>
      </c>
      <c r="F6663">
        <v>0</v>
      </c>
      <c r="G6663">
        <v>55555555</v>
      </c>
      <c r="H6663">
        <v>0</v>
      </c>
      <c r="I6663">
        <v>0</v>
      </c>
      <c r="J6663">
        <v>0</v>
      </c>
      <c r="K6663">
        <v>0</v>
      </c>
      <c r="L6663">
        <v>0</v>
      </c>
      <c r="M6663">
        <v>0</v>
      </c>
    </row>
    <row r="6664" spans="2:13" x14ac:dyDescent="0.2">
      <c r="B6664">
        <v>0</v>
      </c>
      <c r="C6664">
        <v>0</v>
      </c>
      <c r="D6664">
        <v>0</v>
      </c>
      <c r="E6664">
        <v>0</v>
      </c>
      <c r="F6664">
        <v>0</v>
      </c>
      <c r="G6664">
        <v>55555555</v>
      </c>
      <c r="H6664">
        <v>0</v>
      </c>
      <c r="I6664">
        <v>0</v>
      </c>
      <c r="J6664">
        <v>0</v>
      </c>
      <c r="K6664">
        <v>0</v>
      </c>
      <c r="L6664">
        <v>0</v>
      </c>
      <c r="M6664">
        <v>0</v>
      </c>
    </row>
    <row r="6665" spans="2:13" x14ac:dyDescent="0.2">
      <c r="B6665">
        <v>0</v>
      </c>
      <c r="C6665">
        <v>0</v>
      </c>
      <c r="D6665">
        <v>0</v>
      </c>
      <c r="E6665">
        <v>0</v>
      </c>
      <c r="F6665">
        <v>0</v>
      </c>
      <c r="G6665">
        <v>55555555</v>
      </c>
      <c r="H6665">
        <v>0</v>
      </c>
      <c r="I6665">
        <v>0</v>
      </c>
      <c r="J6665">
        <v>0</v>
      </c>
      <c r="K6665">
        <v>0</v>
      </c>
      <c r="L6665">
        <v>0</v>
      </c>
      <c r="M6665">
        <v>0</v>
      </c>
    </row>
    <row r="6666" spans="2:13" x14ac:dyDescent="0.2">
      <c r="B6666">
        <v>0</v>
      </c>
      <c r="C6666">
        <v>0</v>
      </c>
      <c r="D6666">
        <v>0</v>
      </c>
      <c r="E6666">
        <v>0</v>
      </c>
      <c r="F6666">
        <v>0</v>
      </c>
      <c r="G6666">
        <v>55555555</v>
      </c>
      <c r="H6666">
        <v>0</v>
      </c>
      <c r="I6666">
        <v>0</v>
      </c>
      <c r="J6666">
        <v>0</v>
      </c>
      <c r="K6666">
        <v>0</v>
      </c>
      <c r="L6666">
        <v>0</v>
      </c>
      <c r="M6666">
        <v>0</v>
      </c>
    </row>
    <row r="6667" spans="2:13" x14ac:dyDescent="0.2">
      <c r="B6667">
        <v>0</v>
      </c>
      <c r="C6667">
        <v>0</v>
      </c>
      <c r="D6667">
        <v>0</v>
      </c>
      <c r="E6667">
        <v>0</v>
      </c>
      <c r="F6667">
        <v>0</v>
      </c>
      <c r="G6667">
        <v>55555555</v>
      </c>
      <c r="H6667">
        <v>0</v>
      </c>
      <c r="I6667">
        <v>0</v>
      </c>
      <c r="J6667">
        <v>0</v>
      </c>
      <c r="K6667">
        <v>0</v>
      </c>
      <c r="L6667">
        <v>0</v>
      </c>
      <c r="M6667">
        <v>0</v>
      </c>
    </row>
    <row r="6668" spans="2:13" x14ac:dyDescent="0.2">
      <c r="B6668">
        <v>0</v>
      </c>
      <c r="C6668">
        <v>0</v>
      </c>
      <c r="D6668">
        <v>0</v>
      </c>
      <c r="E6668">
        <v>0</v>
      </c>
      <c r="F6668">
        <v>0</v>
      </c>
      <c r="G6668">
        <v>55555555</v>
      </c>
      <c r="H6668">
        <v>0</v>
      </c>
      <c r="I6668">
        <v>0</v>
      </c>
      <c r="J6668">
        <v>0</v>
      </c>
      <c r="K6668">
        <v>0</v>
      </c>
      <c r="L6668">
        <v>0</v>
      </c>
      <c r="M6668">
        <v>0</v>
      </c>
    </row>
    <row r="6669" spans="2:13" x14ac:dyDescent="0.2">
      <c r="B6669">
        <v>0</v>
      </c>
      <c r="C6669">
        <v>0</v>
      </c>
      <c r="D6669">
        <v>0</v>
      </c>
      <c r="E6669">
        <v>0</v>
      </c>
      <c r="F6669">
        <v>0</v>
      </c>
      <c r="G6669">
        <v>55555555</v>
      </c>
      <c r="H6669">
        <v>0</v>
      </c>
      <c r="I6669">
        <v>0</v>
      </c>
      <c r="J6669">
        <v>0</v>
      </c>
      <c r="K6669">
        <v>0</v>
      </c>
      <c r="L6669">
        <v>0</v>
      </c>
      <c r="M6669">
        <v>0</v>
      </c>
    </row>
    <row r="6670" spans="2:13" x14ac:dyDescent="0.2">
      <c r="B6670">
        <v>0</v>
      </c>
      <c r="C6670">
        <v>0</v>
      </c>
      <c r="D6670">
        <v>0</v>
      </c>
      <c r="E6670">
        <v>0</v>
      </c>
      <c r="F6670">
        <v>0</v>
      </c>
      <c r="G6670">
        <v>55555555</v>
      </c>
      <c r="H6670">
        <v>0</v>
      </c>
      <c r="I6670">
        <v>0</v>
      </c>
      <c r="J6670">
        <v>0</v>
      </c>
      <c r="K6670">
        <v>0</v>
      </c>
      <c r="L6670">
        <v>0</v>
      </c>
      <c r="M6670">
        <v>0</v>
      </c>
    </row>
    <row r="6671" spans="2:13" x14ac:dyDescent="0.2">
      <c r="B6671">
        <v>0</v>
      </c>
      <c r="C6671">
        <v>0</v>
      </c>
      <c r="D6671">
        <v>0</v>
      </c>
      <c r="E6671">
        <v>0</v>
      </c>
      <c r="F6671">
        <v>0</v>
      </c>
      <c r="G6671">
        <v>55555555</v>
      </c>
      <c r="H6671">
        <v>0</v>
      </c>
      <c r="I6671">
        <v>0</v>
      </c>
      <c r="J6671">
        <v>0</v>
      </c>
      <c r="K6671">
        <v>0</v>
      </c>
      <c r="L6671">
        <v>0</v>
      </c>
      <c r="M6671">
        <v>0</v>
      </c>
    </row>
    <row r="6672" spans="2:13" x14ac:dyDescent="0.2">
      <c r="B6672">
        <v>0</v>
      </c>
      <c r="C6672">
        <v>0</v>
      </c>
      <c r="D6672">
        <v>0</v>
      </c>
      <c r="E6672">
        <v>0</v>
      </c>
      <c r="F6672">
        <v>0</v>
      </c>
      <c r="G6672">
        <v>55555555</v>
      </c>
      <c r="H6672">
        <v>0</v>
      </c>
      <c r="I6672">
        <v>0</v>
      </c>
      <c r="J6672">
        <v>0</v>
      </c>
      <c r="K6672">
        <v>0</v>
      </c>
      <c r="L6672">
        <v>0</v>
      </c>
      <c r="M6672">
        <v>0</v>
      </c>
    </row>
    <row r="6673" spans="2:13" x14ac:dyDescent="0.2">
      <c r="B6673">
        <v>0</v>
      </c>
      <c r="C6673">
        <v>0</v>
      </c>
      <c r="D6673">
        <v>0</v>
      </c>
      <c r="E6673">
        <v>0</v>
      </c>
      <c r="F6673">
        <v>0</v>
      </c>
      <c r="G6673">
        <v>55555555</v>
      </c>
      <c r="H6673">
        <v>0</v>
      </c>
      <c r="I6673">
        <v>0</v>
      </c>
      <c r="J6673">
        <v>0</v>
      </c>
      <c r="K6673">
        <v>0</v>
      </c>
      <c r="L6673">
        <v>0</v>
      </c>
      <c r="M6673">
        <v>0</v>
      </c>
    </row>
    <row r="6674" spans="2:13" x14ac:dyDescent="0.2">
      <c r="B6674">
        <v>0</v>
      </c>
      <c r="C6674">
        <v>0</v>
      </c>
      <c r="D6674">
        <v>0</v>
      </c>
      <c r="E6674">
        <v>0</v>
      </c>
      <c r="F6674">
        <v>0</v>
      </c>
      <c r="G6674">
        <v>55555555</v>
      </c>
      <c r="H6674">
        <v>0</v>
      </c>
      <c r="I6674">
        <v>0</v>
      </c>
      <c r="J6674">
        <v>0</v>
      </c>
      <c r="K6674">
        <v>0</v>
      </c>
      <c r="L6674">
        <v>0</v>
      </c>
      <c r="M6674">
        <v>0</v>
      </c>
    </row>
    <row r="6675" spans="2:13" x14ac:dyDescent="0.2">
      <c r="B6675">
        <v>0</v>
      </c>
      <c r="C6675">
        <v>0</v>
      </c>
      <c r="D6675">
        <v>0</v>
      </c>
      <c r="E6675">
        <v>0</v>
      </c>
      <c r="F6675">
        <v>0</v>
      </c>
      <c r="G6675">
        <v>55555555</v>
      </c>
      <c r="H6675">
        <v>0</v>
      </c>
      <c r="I6675">
        <v>0</v>
      </c>
      <c r="J6675">
        <v>0</v>
      </c>
      <c r="K6675">
        <v>0</v>
      </c>
      <c r="L6675">
        <v>0</v>
      </c>
      <c r="M6675">
        <v>0</v>
      </c>
    </row>
    <row r="6676" spans="2:13" x14ac:dyDescent="0.2">
      <c r="B6676">
        <v>0</v>
      </c>
      <c r="C6676">
        <v>0</v>
      </c>
      <c r="D6676">
        <v>0</v>
      </c>
      <c r="E6676">
        <v>0</v>
      </c>
      <c r="F6676">
        <v>0</v>
      </c>
      <c r="G6676">
        <v>55555555</v>
      </c>
      <c r="H6676">
        <v>0</v>
      </c>
      <c r="I6676">
        <v>0</v>
      </c>
      <c r="J6676">
        <v>0</v>
      </c>
      <c r="K6676">
        <v>0</v>
      </c>
      <c r="L6676">
        <v>0</v>
      </c>
      <c r="M6676">
        <v>0</v>
      </c>
    </row>
    <row r="6677" spans="2:13" x14ac:dyDescent="0.2">
      <c r="B6677">
        <v>0</v>
      </c>
      <c r="C6677">
        <v>0</v>
      </c>
      <c r="D6677">
        <v>0</v>
      </c>
      <c r="E6677">
        <v>0</v>
      </c>
      <c r="F6677">
        <v>0</v>
      </c>
      <c r="G6677">
        <v>55555555</v>
      </c>
      <c r="H6677">
        <v>0</v>
      </c>
      <c r="I6677">
        <v>0</v>
      </c>
      <c r="J6677">
        <v>0</v>
      </c>
      <c r="K6677">
        <v>0</v>
      </c>
      <c r="L6677">
        <v>0</v>
      </c>
      <c r="M6677">
        <v>0</v>
      </c>
    </row>
    <row r="6678" spans="2:13" x14ac:dyDescent="0.2">
      <c r="B6678">
        <v>0</v>
      </c>
      <c r="C6678">
        <v>0</v>
      </c>
      <c r="D6678">
        <v>0</v>
      </c>
      <c r="E6678">
        <v>0</v>
      </c>
      <c r="F6678">
        <v>0</v>
      </c>
      <c r="G6678">
        <v>55555555</v>
      </c>
      <c r="H6678">
        <v>0</v>
      </c>
      <c r="I6678">
        <v>0</v>
      </c>
      <c r="J6678">
        <v>0</v>
      </c>
      <c r="K6678">
        <v>0</v>
      </c>
      <c r="L6678">
        <v>0</v>
      </c>
      <c r="M6678">
        <v>0</v>
      </c>
    </row>
    <row r="6679" spans="2:13" x14ac:dyDescent="0.2">
      <c r="B6679">
        <v>0</v>
      </c>
      <c r="C6679">
        <v>0</v>
      </c>
      <c r="D6679">
        <v>0</v>
      </c>
      <c r="E6679">
        <v>0</v>
      </c>
      <c r="F6679">
        <v>0</v>
      </c>
      <c r="G6679">
        <v>55555555</v>
      </c>
      <c r="H6679">
        <v>0</v>
      </c>
      <c r="I6679">
        <v>0</v>
      </c>
      <c r="J6679">
        <v>0</v>
      </c>
      <c r="K6679">
        <v>0</v>
      </c>
      <c r="L6679">
        <v>0</v>
      </c>
      <c r="M6679">
        <v>0</v>
      </c>
    </row>
    <row r="6680" spans="2:13" x14ac:dyDescent="0.2">
      <c r="B6680">
        <v>0</v>
      </c>
      <c r="C6680">
        <v>0</v>
      </c>
      <c r="D6680">
        <v>0</v>
      </c>
      <c r="E6680">
        <v>0</v>
      </c>
      <c r="F6680">
        <v>0</v>
      </c>
      <c r="G6680">
        <v>55555555</v>
      </c>
      <c r="H6680">
        <v>0</v>
      </c>
      <c r="I6680">
        <v>0</v>
      </c>
      <c r="J6680">
        <v>0</v>
      </c>
      <c r="K6680">
        <v>0</v>
      </c>
      <c r="L6680">
        <v>0</v>
      </c>
      <c r="M6680">
        <v>0</v>
      </c>
    </row>
    <row r="6681" spans="2:13" x14ac:dyDescent="0.2">
      <c r="B6681">
        <v>0</v>
      </c>
      <c r="C6681">
        <v>0</v>
      </c>
      <c r="D6681">
        <v>0</v>
      </c>
      <c r="E6681">
        <v>0</v>
      </c>
      <c r="F6681">
        <v>0</v>
      </c>
      <c r="G6681">
        <v>55555555</v>
      </c>
      <c r="H6681">
        <v>0</v>
      </c>
      <c r="I6681">
        <v>0</v>
      </c>
      <c r="J6681">
        <v>0</v>
      </c>
      <c r="K6681">
        <v>0</v>
      </c>
      <c r="L6681">
        <v>0</v>
      </c>
      <c r="M6681">
        <v>0</v>
      </c>
    </row>
    <row r="6682" spans="2:13" x14ac:dyDescent="0.2">
      <c r="B6682">
        <v>0</v>
      </c>
      <c r="C6682">
        <v>0</v>
      </c>
      <c r="D6682">
        <v>0</v>
      </c>
      <c r="E6682">
        <v>0</v>
      </c>
      <c r="F6682">
        <v>0</v>
      </c>
      <c r="G6682">
        <v>55555555</v>
      </c>
      <c r="H6682">
        <v>0</v>
      </c>
      <c r="I6682">
        <v>0</v>
      </c>
      <c r="J6682">
        <v>0</v>
      </c>
      <c r="K6682">
        <v>0</v>
      </c>
      <c r="L6682">
        <v>0</v>
      </c>
      <c r="M6682">
        <v>0</v>
      </c>
    </row>
    <row r="6683" spans="2:13" x14ac:dyDescent="0.2">
      <c r="B6683">
        <v>0</v>
      </c>
      <c r="C6683">
        <v>0</v>
      </c>
      <c r="D6683">
        <v>0</v>
      </c>
      <c r="E6683">
        <v>0</v>
      </c>
      <c r="F6683">
        <v>0</v>
      </c>
      <c r="G6683">
        <v>55555555</v>
      </c>
      <c r="H6683">
        <v>0</v>
      </c>
      <c r="I6683">
        <v>0</v>
      </c>
      <c r="J6683">
        <v>0</v>
      </c>
      <c r="K6683">
        <v>0</v>
      </c>
      <c r="L6683">
        <v>0</v>
      </c>
      <c r="M6683">
        <v>0</v>
      </c>
    </row>
    <row r="6684" spans="2:13" x14ac:dyDescent="0.2">
      <c r="B6684">
        <v>0</v>
      </c>
      <c r="C6684">
        <v>0</v>
      </c>
      <c r="D6684">
        <v>0</v>
      </c>
      <c r="E6684">
        <v>0</v>
      </c>
      <c r="F6684">
        <v>0</v>
      </c>
      <c r="G6684">
        <v>55555555</v>
      </c>
      <c r="H6684">
        <v>0</v>
      </c>
      <c r="I6684">
        <v>0</v>
      </c>
      <c r="J6684">
        <v>0</v>
      </c>
      <c r="K6684">
        <v>0</v>
      </c>
      <c r="L6684">
        <v>0</v>
      </c>
      <c r="M6684">
        <v>0</v>
      </c>
    </row>
    <row r="6685" spans="2:13" x14ac:dyDescent="0.2">
      <c r="B6685">
        <v>0</v>
      </c>
      <c r="C6685">
        <v>0</v>
      </c>
      <c r="D6685">
        <v>0</v>
      </c>
      <c r="E6685">
        <v>0</v>
      </c>
      <c r="F6685">
        <v>0</v>
      </c>
      <c r="G6685">
        <v>55555555</v>
      </c>
      <c r="H6685">
        <v>0</v>
      </c>
      <c r="I6685">
        <v>0</v>
      </c>
      <c r="J6685">
        <v>0</v>
      </c>
      <c r="K6685">
        <v>0</v>
      </c>
      <c r="L6685">
        <v>0</v>
      </c>
      <c r="M6685">
        <v>0</v>
      </c>
    </row>
    <row r="6686" spans="2:13" x14ac:dyDescent="0.2">
      <c r="B6686">
        <v>0</v>
      </c>
      <c r="C6686">
        <v>0</v>
      </c>
      <c r="D6686">
        <v>0</v>
      </c>
      <c r="E6686">
        <v>0</v>
      </c>
      <c r="F6686">
        <v>0</v>
      </c>
      <c r="G6686">
        <v>55555555</v>
      </c>
      <c r="H6686">
        <v>0</v>
      </c>
      <c r="I6686">
        <v>0</v>
      </c>
      <c r="J6686">
        <v>0</v>
      </c>
      <c r="K6686">
        <v>0</v>
      </c>
      <c r="L6686">
        <v>0</v>
      </c>
      <c r="M6686">
        <v>0</v>
      </c>
    </row>
    <row r="6687" spans="2:13" x14ac:dyDescent="0.2">
      <c r="B6687">
        <v>0</v>
      </c>
      <c r="C6687">
        <v>0</v>
      </c>
      <c r="D6687">
        <v>0</v>
      </c>
      <c r="E6687">
        <v>0</v>
      </c>
      <c r="F6687">
        <v>0</v>
      </c>
      <c r="G6687">
        <v>55555555</v>
      </c>
      <c r="H6687">
        <v>0</v>
      </c>
      <c r="I6687">
        <v>0</v>
      </c>
      <c r="J6687">
        <v>0</v>
      </c>
      <c r="K6687">
        <v>0</v>
      </c>
      <c r="L6687">
        <v>0</v>
      </c>
      <c r="M6687">
        <v>0</v>
      </c>
    </row>
    <row r="6688" spans="2:13" x14ac:dyDescent="0.2">
      <c r="B6688">
        <v>0</v>
      </c>
      <c r="C6688">
        <v>0</v>
      </c>
      <c r="D6688">
        <v>0</v>
      </c>
      <c r="E6688">
        <v>0</v>
      </c>
      <c r="F6688">
        <v>0</v>
      </c>
      <c r="G6688">
        <v>55555555</v>
      </c>
      <c r="H6688">
        <v>0</v>
      </c>
      <c r="I6688">
        <v>0</v>
      </c>
      <c r="J6688">
        <v>0</v>
      </c>
      <c r="K6688">
        <v>0</v>
      </c>
      <c r="L6688">
        <v>0</v>
      </c>
      <c r="M6688">
        <v>0</v>
      </c>
    </row>
    <row r="6689" spans="2:13" x14ac:dyDescent="0.2">
      <c r="B6689">
        <v>0</v>
      </c>
      <c r="C6689">
        <v>0</v>
      </c>
      <c r="D6689">
        <v>0</v>
      </c>
      <c r="E6689">
        <v>0</v>
      </c>
      <c r="F6689">
        <v>0</v>
      </c>
      <c r="G6689">
        <v>55555555</v>
      </c>
      <c r="H6689">
        <v>0</v>
      </c>
      <c r="I6689">
        <v>0</v>
      </c>
      <c r="J6689">
        <v>0</v>
      </c>
      <c r="K6689">
        <v>0</v>
      </c>
      <c r="L6689">
        <v>0</v>
      </c>
      <c r="M6689">
        <v>0</v>
      </c>
    </row>
    <row r="6690" spans="2:13" x14ac:dyDescent="0.2">
      <c r="B6690">
        <v>0</v>
      </c>
      <c r="C6690">
        <v>0</v>
      </c>
      <c r="D6690">
        <v>0</v>
      </c>
      <c r="E6690">
        <v>0</v>
      </c>
      <c r="F6690">
        <v>0</v>
      </c>
      <c r="G6690">
        <v>55555555</v>
      </c>
      <c r="H6690">
        <v>0</v>
      </c>
      <c r="I6690">
        <v>0</v>
      </c>
      <c r="J6690">
        <v>0</v>
      </c>
      <c r="K6690">
        <v>0</v>
      </c>
      <c r="L6690">
        <v>0</v>
      </c>
      <c r="M6690">
        <v>0</v>
      </c>
    </row>
    <row r="6691" spans="2:13" x14ac:dyDescent="0.2">
      <c r="B6691">
        <v>0</v>
      </c>
      <c r="C6691">
        <v>0</v>
      </c>
      <c r="D6691">
        <v>0</v>
      </c>
      <c r="E6691">
        <v>0</v>
      </c>
      <c r="F6691">
        <v>0</v>
      </c>
      <c r="G6691">
        <v>55555555</v>
      </c>
      <c r="H6691">
        <v>0</v>
      </c>
      <c r="I6691">
        <v>0</v>
      </c>
      <c r="J6691">
        <v>0</v>
      </c>
      <c r="K6691">
        <v>0</v>
      </c>
      <c r="L6691">
        <v>0</v>
      </c>
      <c r="M6691">
        <v>0</v>
      </c>
    </row>
    <row r="6692" spans="2:13" x14ac:dyDescent="0.2">
      <c r="B6692">
        <v>0</v>
      </c>
      <c r="C6692">
        <v>0</v>
      </c>
      <c r="D6692">
        <v>0</v>
      </c>
      <c r="E6692">
        <v>0</v>
      </c>
      <c r="F6692">
        <v>0</v>
      </c>
      <c r="G6692">
        <v>55555555</v>
      </c>
      <c r="H6692">
        <v>0</v>
      </c>
      <c r="I6692">
        <v>0</v>
      </c>
      <c r="J6692">
        <v>0</v>
      </c>
      <c r="K6692">
        <v>0</v>
      </c>
      <c r="L6692">
        <v>0</v>
      </c>
      <c r="M6692">
        <v>0</v>
      </c>
    </row>
    <row r="6693" spans="2:13" x14ac:dyDescent="0.2">
      <c r="B6693">
        <v>0</v>
      </c>
      <c r="C6693">
        <v>0</v>
      </c>
      <c r="D6693">
        <v>0</v>
      </c>
      <c r="E6693">
        <v>0</v>
      </c>
      <c r="F6693">
        <v>0</v>
      </c>
      <c r="G6693">
        <v>55555555</v>
      </c>
      <c r="H6693">
        <v>0</v>
      </c>
      <c r="I6693">
        <v>0</v>
      </c>
      <c r="J6693">
        <v>0</v>
      </c>
      <c r="K6693">
        <v>0</v>
      </c>
      <c r="L6693">
        <v>0</v>
      </c>
      <c r="M6693">
        <v>0</v>
      </c>
    </row>
    <row r="6694" spans="2:13" x14ac:dyDescent="0.2">
      <c r="B6694">
        <v>0</v>
      </c>
      <c r="C6694">
        <v>0</v>
      </c>
      <c r="D6694">
        <v>0</v>
      </c>
      <c r="E6694">
        <v>0</v>
      </c>
      <c r="F6694">
        <v>0</v>
      </c>
      <c r="G6694">
        <v>55555555</v>
      </c>
      <c r="H6694">
        <v>0</v>
      </c>
      <c r="I6694">
        <v>0</v>
      </c>
      <c r="J6694">
        <v>0</v>
      </c>
      <c r="K6694">
        <v>0</v>
      </c>
      <c r="L6694">
        <v>0</v>
      </c>
      <c r="M6694">
        <v>0</v>
      </c>
    </row>
    <row r="6695" spans="2:13" x14ac:dyDescent="0.2">
      <c r="B6695">
        <v>0</v>
      </c>
      <c r="C6695">
        <v>0</v>
      </c>
      <c r="D6695">
        <v>0</v>
      </c>
      <c r="E6695">
        <v>0</v>
      </c>
      <c r="F6695">
        <v>0</v>
      </c>
      <c r="G6695">
        <v>55555555</v>
      </c>
      <c r="H6695">
        <v>0</v>
      </c>
      <c r="I6695">
        <v>0</v>
      </c>
      <c r="J6695">
        <v>0</v>
      </c>
      <c r="K6695">
        <v>0</v>
      </c>
      <c r="L6695">
        <v>0</v>
      </c>
      <c r="M6695">
        <v>0</v>
      </c>
    </row>
    <row r="6696" spans="2:13" x14ac:dyDescent="0.2">
      <c r="B6696">
        <v>0</v>
      </c>
      <c r="C6696">
        <v>0</v>
      </c>
      <c r="D6696">
        <v>0</v>
      </c>
      <c r="E6696">
        <v>0</v>
      </c>
      <c r="F6696">
        <v>0</v>
      </c>
      <c r="G6696">
        <v>55555555</v>
      </c>
      <c r="H6696">
        <v>0</v>
      </c>
      <c r="I6696">
        <v>0</v>
      </c>
      <c r="J6696">
        <v>0</v>
      </c>
      <c r="K6696">
        <v>0</v>
      </c>
      <c r="L6696">
        <v>0</v>
      </c>
      <c r="M6696">
        <v>0</v>
      </c>
    </row>
    <row r="6697" spans="2:13" x14ac:dyDescent="0.2">
      <c r="B6697">
        <v>0</v>
      </c>
      <c r="C6697">
        <v>0</v>
      </c>
      <c r="D6697">
        <v>0</v>
      </c>
      <c r="E6697">
        <v>0</v>
      </c>
      <c r="F6697">
        <v>0</v>
      </c>
      <c r="G6697">
        <v>55555555</v>
      </c>
      <c r="H6697">
        <v>0</v>
      </c>
      <c r="I6697">
        <v>0</v>
      </c>
      <c r="J6697">
        <v>0</v>
      </c>
      <c r="K6697">
        <v>0</v>
      </c>
      <c r="L6697">
        <v>0</v>
      </c>
      <c r="M6697">
        <v>0</v>
      </c>
    </row>
    <row r="6698" spans="2:13" x14ac:dyDescent="0.2">
      <c r="B6698">
        <v>0</v>
      </c>
      <c r="C6698">
        <v>0</v>
      </c>
      <c r="D6698">
        <v>0</v>
      </c>
      <c r="E6698">
        <v>0</v>
      </c>
      <c r="F6698">
        <v>0</v>
      </c>
      <c r="G6698">
        <v>55555555</v>
      </c>
      <c r="H6698">
        <v>0</v>
      </c>
      <c r="I6698">
        <v>0</v>
      </c>
      <c r="J6698">
        <v>0</v>
      </c>
      <c r="K6698">
        <v>0</v>
      </c>
      <c r="L6698">
        <v>0</v>
      </c>
      <c r="M6698">
        <v>0</v>
      </c>
    </row>
    <row r="6699" spans="2:13" x14ac:dyDescent="0.2">
      <c r="B6699">
        <v>0</v>
      </c>
      <c r="C6699">
        <v>0</v>
      </c>
      <c r="D6699">
        <v>0</v>
      </c>
      <c r="E6699">
        <v>0</v>
      </c>
      <c r="F6699">
        <v>0</v>
      </c>
      <c r="G6699">
        <v>55555555</v>
      </c>
      <c r="H6699">
        <v>0</v>
      </c>
      <c r="I6699">
        <v>0</v>
      </c>
      <c r="J6699">
        <v>0</v>
      </c>
      <c r="K6699">
        <v>0</v>
      </c>
      <c r="L6699">
        <v>0</v>
      </c>
      <c r="M6699">
        <v>0</v>
      </c>
    </row>
    <row r="6700" spans="2:13" x14ac:dyDescent="0.2">
      <c r="B6700">
        <v>0</v>
      </c>
      <c r="C6700">
        <v>0</v>
      </c>
      <c r="D6700">
        <v>0</v>
      </c>
      <c r="E6700">
        <v>0</v>
      </c>
      <c r="F6700">
        <v>0</v>
      </c>
      <c r="G6700">
        <v>55555555</v>
      </c>
      <c r="H6700">
        <v>0</v>
      </c>
      <c r="I6700">
        <v>0</v>
      </c>
      <c r="J6700">
        <v>0</v>
      </c>
      <c r="K6700">
        <v>0</v>
      </c>
      <c r="L6700">
        <v>0</v>
      </c>
      <c r="M6700">
        <v>0</v>
      </c>
    </row>
    <row r="6701" spans="2:13" x14ac:dyDescent="0.2">
      <c r="B6701">
        <v>0</v>
      </c>
      <c r="C6701">
        <v>0</v>
      </c>
      <c r="D6701">
        <v>0</v>
      </c>
      <c r="E6701">
        <v>0</v>
      </c>
      <c r="F6701">
        <v>0</v>
      </c>
      <c r="G6701">
        <v>55555555</v>
      </c>
      <c r="H6701">
        <v>0</v>
      </c>
      <c r="I6701">
        <v>0</v>
      </c>
      <c r="J6701">
        <v>0</v>
      </c>
      <c r="K6701">
        <v>0</v>
      </c>
      <c r="L6701">
        <v>0</v>
      </c>
      <c r="M6701">
        <v>0</v>
      </c>
    </row>
    <row r="6702" spans="2:13" x14ac:dyDescent="0.2">
      <c r="B6702">
        <v>0</v>
      </c>
      <c r="C6702">
        <v>0</v>
      </c>
      <c r="D6702">
        <v>0</v>
      </c>
      <c r="E6702">
        <v>0</v>
      </c>
      <c r="F6702">
        <v>0</v>
      </c>
      <c r="G6702">
        <v>55555555</v>
      </c>
      <c r="H6702">
        <v>0</v>
      </c>
      <c r="I6702">
        <v>0</v>
      </c>
      <c r="J6702">
        <v>0</v>
      </c>
      <c r="K6702">
        <v>0</v>
      </c>
      <c r="L6702">
        <v>0</v>
      </c>
      <c r="M6702">
        <v>0</v>
      </c>
    </row>
    <row r="6703" spans="2:13" x14ac:dyDescent="0.2">
      <c r="B6703">
        <v>0</v>
      </c>
      <c r="C6703">
        <v>0</v>
      </c>
      <c r="D6703">
        <v>0</v>
      </c>
      <c r="E6703">
        <v>0</v>
      </c>
      <c r="F6703">
        <v>0</v>
      </c>
      <c r="G6703">
        <v>55555555</v>
      </c>
      <c r="H6703">
        <v>0</v>
      </c>
      <c r="I6703">
        <v>0</v>
      </c>
      <c r="J6703">
        <v>0</v>
      </c>
      <c r="K6703">
        <v>0</v>
      </c>
      <c r="L6703">
        <v>0</v>
      </c>
      <c r="M6703">
        <v>0</v>
      </c>
    </row>
    <row r="6704" spans="2:13" x14ac:dyDescent="0.2">
      <c r="B6704">
        <v>0</v>
      </c>
      <c r="C6704">
        <v>0</v>
      </c>
      <c r="D6704">
        <v>0</v>
      </c>
      <c r="E6704">
        <v>0</v>
      </c>
      <c r="F6704">
        <v>0</v>
      </c>
      <c r="G6704">
        <v>55555555</v>
      </c>
      <c r="H6704">
        <v>0</v>
      </c>
      <c r="I6704">
        <v>0</v>
      </c>
      <c r="J6704">
        <v>0</v>
      </c>
      <c r="K6704">
        <v>0</v>
      </c>
      <c r="L6704">
        <v>0</v>
      </c>
      <c r="M6704">
        <v>0</v>
      </c>
    </row>
    <row r="6705" spans="2:13" x14ac:dyDescent="0.2">
      <c r="B6705">
        <v>0</v>
      </c>
      <c r="C6705">
        <v>0</v>
      </c>
      <c r="D6705">
        <v>0</v>
      </c>
      <c r="E6705">
        <v>0</v>
      </c>
      <c r="F6705">
        <v>0</v>
      </c>
      <c r="G6705">
        <v>55555555</v>
      </c>
      <c r="H6705">
        <v>0</v>
      </c>
      <c r="I6705">
        <v>0</v>
      </c>
      <c r="J6705">
        <v>0</v>
      </c>
      <c r="K6705">
        <v>0</v>
      </c>
      <c r="L6705">
        <v>0</v>
      </c>
      <c r="M6705">
        <v>0</v>
      </c>
    </row>
    <row r="6706" spans="2:13" x14ac:dyDescent="0.2">
      <c r="B6706">
        <v>0</v>
      </c>
      <c r="C6706">
        <v>0</v>
      </c>
      <c r="D6706">
        <v>0</v>
      </c>
      <c r="E6706">
        <v>0</v>
      </c>
      <c r="F6706">
        <v>0</v>
      </c>
      <c r="G6706">
        <v>55555555</v>
      </c>
      <c r="H6706">
        <v>0</v>
      </c>
      <c r="I6706">
        <v>0</v>
      </c>
      <c r="J6706">
        <v>0</v>
      </c>
      <c r="K6706">
        <v>0</v>
      </c>
      <c r="L6706">
        <v>0</v>
      </c>
      <c r="M6706">
        <v>0</v>
      </c>
    </row>
    <row r="6707" spans="2:13" x14ac:dyDescent="0.2">
      <c r="B6707">
        <v>0</v>
      </c>
      <c r="C6707">
        <v>0</v>
      </c>
      <c r="D6707">
        <v>0</v>
      </c>
      <c r="E6707">
        <v>0</v>
      </c>
      <c r="F6707">
        <v>0</v>
      </c>
      <c r="G6707">
        <v>55555555</v>
      </c>
      <c r="H6707">
        <v>0</v>
      </c>
      <c r="I6707">
        <v>0</v>
      </c>
      <c r="J6707">
        <v>0</v>
      </c>
      <c r="K6707">
        <v>0</v>
      </c>
      <c r="L6707">
        <v>0</v>
      </c>
      <c r="M6707">
        <v>0</v>
      </c>
    </row>
    <row r="6708" spans="2:13" x14ac:dyDescent="0.2">
      <c r="B6708">
        <v>0</v>
      </c>
      <c r="C6708">
        <v>0</v>
      </c>
      <c r="D6708">
        <v>0</v>
      </c>
      <c r="E6708">
        <v>0</v>
      </c>
      <c r="F6708">
        <v>0</v>
      </c>
      <c r="G6708">
        <v>55555555</v>
      </c>
      <c r="H6708">
        <v>0</v>
      </c>
      <c r="I6708">
        <v>0</v>
      </c>
      <c r="J6708">
        <v>0</v>
      </c>
      <c r="K6708">
        <v>0</v>
      </c>
      <c r="L6708">
        <v>0</v>
      </c>
      <c r="M6708">
        <v>0</v>
      </c>
    </row>
    <row r="6709" spans="2:13" x14ac:dyDescent="0.2">
      <c r="B6709">
        <v>0</v>
      </c>
      <c r="C6709">
        <v>0</v>
      </c>
      <c r="D6709">
        <v>0</v>
      </c>
      <c r="E6709">
        <v>0</v>
      </c>
      <c r="F6709">
        <v>0</v>
      </c>
      <c r="G6709">
        <v>55555555</v>
      </c>
      <c r="H6709">
        <v>0</v>
      </c>
      <c r="I6709">
        <v>0</v>
      </c>
      <c r="J6709">
        <v>0</v>
      </c>
      <c r="K6709">
        <v>0</v>
      </c>
      <c r="L6709">
        <v>0</v>
      </c>
      <c r="M6709">
        <v>0</v>
      </c>
    </row>
    <row r="6710" spans="2:13" x14ac:dyDescent="0.2">
      <c r="B6710">
        <v>0</v>
      </c>
      <c r="C6710">
        <v>0</v>
      </c>
      <c r="D6710">
        <v>0</v>
      </c>
      <c r="E6710">
        <v>0</v>
      </c>
      <c r="F6710">
        <v>0</v>
      </c>
      <c r="G6710">
        <v>55555555</v>
      </c>
      <c r="H6710">
        <v>0</v>
      </c>
      <c r="I6710">
        <v>0</v>
      </c>
      <c r="J6710">
        <v>0</v>
      </c>
      <c r="K6710">
        <v>0</v>
      </c>
      <c r="L6710">
        <v>0</v>
      </c>
      <c r="M6710">
        <v>0</v>
      </c>
    </row>
    <row r="6711" spans="2:13" x14ac:dyDescent="0.2">
      <c r="B6711">
        <v>0</v>
      </c>
      <c r="C6711">
        <v>0</v>
      </c>
      <c r="D6711">
        <v>0</v>
      </c>
      <c r="E6711">
        <v>0</v>
      </c>
      <c r="F6711">
        <v>0</v>
      </c>
      <c r="G6711">
        <v>55555555</v>
      </c>
      <c r="H6711">
        <v>0</v>
      </c>
      <c r="I6711">
        <v>0</v>
      </c>
      <c r="J6711">
        <v>0</v>
      </c>
      <c r="K6711">
        <v>0</v>
      </c>
      <c r="L6711">
        <v>0</v>
      </c>
      <c r="M6711">
        <v>0</v>
      </c>
    </row>
    <row r="6712" spans="2:13" x14ac:dyDescent="0.2">
      <c r="B6712">
        <v>0</v>
      </c>
      <c r="C6712">
        <v>0</v>
      </c>
      <c r="D6712">
        <v>0</v>
      </c>
      <c r="E6712">
        <v>0</v>
      </c>
      <c r="F6712">
        <v>0</v>
      </c>
      <c r="G6712">
        <v>55555555</v>
      </c>
      <c r="H6712">
        <v>0</v>
      </c>
      <c r="I6712">
        <v>0</v>
      </c>
      <c r="J6712">
        <v>0</v>
      </c>
      <c r="K6712">
        <v>0</v>
      </c>
      <c r="L6712">
        <v>0</v>
      </c>
      <c r="M6712">
        <v>0</v>
      </c>
    </row>
    <row r="6713" spans="2:13" x14ac:dyDescent="0.2">
      <c r="B6713">
        <v>0</v>
      </c>
      <c r="C6713">
        <v>0</v>
      </c>
      <c r="D6713">
        <v>0</v>
      </c>
      <c r="E6713">
        <v>0</v>
      </c>
      <c r="F6713">
        <v>0</v>
      </c>
      <c r="G6713">
        <v>55555555</v>
      </c>
      <c r="H6713">
        <v>0</v>
      </c>
      <c r="I6713">
        <v>0</v>
      </c>
      <c r="J6713">
        <v>0</v>
      </c>
      <c r="K6713">
        <v>0</v>
      </c>
      <c r="L6713">
        <v>0</v>
      </c>
      <c r="M6713">
        <v>0</v>
      </c>
    </row>
    <row r="6714" spans="2:13" x14ac:dyDescent="0.2">
      <c r="B6714">
        <v>0</v>
      </c>
      <c r="C6714">
        <v>0</v>
      </c>
      <c r="D6714">
        <v>0</v>
      </c>
      <c r="E6714">
        <v>0</v>
      </c>
      <c r="F6714">
        <v>0</v>
      </c>
      <c r="G6714">
        <v>55555555</v>
      </c>
      <c r="H6714">
        <v>0</v>
      </c>
      <c r="I6714">
        <v>0</v>
      </c>
      <c r="J6714">
        <v>0</v>
      </c>
      <c r="K6714">
        <v>0</v>
      </c>
      <c r="L6714">
        <v>0</v>
      </c>
      <c r="M6714">
        <v>0</v>
      </c>
    </row>
    <row r="6715" spans="2:13" x14ac:dyDescent="0.2">
      <c r="B6715">
        <v>0</v>
      </c>
      <c r="C6715">
        <v>0</v>
      </c>
      <c r="D6715">
        <v>0</v>
      </c>
      <c r="E6715">
        <v>0</v>
      </c>
      <c r="F6715">
        <v>0</v>
      </c>
      <c r="G6715">
        <v>55555555</v>
      </c>
      <c r="H6715">
        <v>0</v>
      </c>
      <c r="I6715">
        <v>0</v>
      </c>
      <c r="J6715">
        <v>0</v>
      </c>
      <c r="K6715">
        <v>0</v>
      </c>
      <c r="L6715">
        <v>0</v>
      </c>
      <c r="M6715">
        <v>0</v>
      </c>
    </row>
    <row r="6716" spans="2:13" x14ac:dyDescent="0.2">
      <c r="B6716">
        <v>0</v>
      </c>
      <c r="C6716">
        <v>0</v>
      </c>
      <c r="D6716">
        <v>0</v>
      </c>
      <c r="E6716">
        <v>0</v>
      </c>
      <c r="F6716">
        <v>0</v>
      </c>
      <c r="G6716">
        <v>55555555</v>
      </c>
      <c r="H6716">
        <v>0</v>
      </c>
      <c r="I6716">
        <v>0</v>
      </c>
      <c r="J6716">
        <v>0</v>
      </c>
      <c r="K6716">
        <v>0</v>
      </c>
      <c r="L6716">
        <v>0</v>
      </c>
      <c r="M6716">
        <v>0</v>
      </c>
    </row>
    <row r="6717" spans="2:13" x14ac:dyDescent="0.2">
      <c r="B6717">
        <v>0</v>
      </c>
      <c r="C6717">
        <v>0</v>
      </c>
      <c r="D6717">
        <v>0</v>
      </c>
      <c r="E6717">
        <v>0</v>
      </c>
      <c r="F6717">
        <v>0</v>
      </c>
      <c r="G6717">
        <v>55555555</v>
      </c>
      <c r="H6717">
        <v>0</v>
      </c>
      <c r="I6717">
        <v>0</v>
      </c>
      <c r="J6717">
        <v>0</v>
      </c>
      <c r="K6717">
        <v>0</v>
      </c>
      <c r="L6717">
        <v>0</v>
      </c>
      <c r="M6717">
        <v>0</v>
      </c>
    </row>
    <row r="6718" spans="2:13" x14ac:dyDescent="0.2">
      <c r="B6718">
        <v>0</v>
      </c>
      <c r="C6718">
        <v>0</v>
      </c>
      <c r="D6718">
        <v>0</v>
      </c>
      <c r="E6718">
        <v>0</v>
      </c>
      <c r="F6718">
        <v>0</v>
      </c>
      <c r="G6718">
        <v>55555555</v>
      </c>
      <c r="H6718">
        <v>0</v>
      </c>
      <c r="I6718">
        <v>0</v>
      </c>
      <c r="J6718">
        <v>0</v>
      </c>
      <c r="K6718">
        <v>0</v>
      </c>
      <c r="L6718">
        <v>0</v>
      </c>
      <c r="M6718">
        <v>0</v>
      </c>
    </row>
    <row r="6719" spans="2:13" x14ac:dyDescent="0.2">
      <c r="B6719">
        <v>0</v>
      </c>
      <c r="C6719">
        <v>0</v>
      </c>
      <c r="D6719">
        <v>0</v>
      </c>
      <c r="E6719">
        <v>0</v>
      </c>
      <c r="F6719">
        <v>0</v>
      </c>
      <c r="G6719">
        <v>55555555</v>
      </c>
      <c r="H6719">
        <v>0</v>
      </c>
      <c r="I6719">
        <v>0</v>
      </c>
      <c r="J6719">
        <v>0</v>
      </c>
      <c r="K6719">
        <v>0</v>
      </c>
      <c r="L6719">
        <v>0</v>
      </c>
      <c r="M6719">
        <v>0</v>
      </c>
    </row>
    <row r="6720" spans="2:13" x14ac:dyDescent="0.2">
      <c r="B6720">
        <v>0</v>
      </c>
      <c r="C6720">
        <v>0</v>
      </c>
      <c r="D6720">
        <v>0</v>
      </c>
      <c r="E6720">
        <v>0</v>
      </c>
      <c r="F6720">
        <v>0</v>
      </c>
      <c r="G6720">
        <v>55555555</v>
      </c>
      <c r="H6720">
        <v>0</v>
      </c>
      <c r="I6720">
        <v>0</v>
      </c>
      <c r="J6720">
        <v>0</v>
      </c>
      <c r="K6720">
        <v>0</v>
      </c>
      <c r="L6720">
        <v>0</v>
      </c>
      <c r="M6720">
        <v>0</v>
      </c>
    </row>
    <row r="6721" spans="2:13" x14ac:dyDescent="0.2">
      <c r="B6721">
        <v>0</v>
      </c>
      <c r="C6721">
        <v>0</v>
      </c>
      <c r="D6721">
        <v>0</v>
      </c>
      <c r="E6721">
        <v>0</v>
      </c>
      <c r="F6721">
        <v>0</v>
      </c>
      <c r="G6721">
        <v>55555555</v>
      </c>
      <c r="H6721">
        <v>0</v>
      </c>
      <c r="I6721">
        <v>0</v>
      </c>
      <c r="J6721">
        <v>0</v>
      </c>
      <c r="K6721">
        <v>0</v>
      </c>
      <c r="L6721">
        <v>0</v>
      </c>
      <c r="M6721">
        <v>0</v>
      </c>
    </row>
    <row r="6722" spans="2:13" x14ac:dyDescent="0.2">
      <c r="B6722">
        <v>0</v>
      </c>
      <c r="C6722">
        <v>0</v>
      </c>
      <c r="D6722">
        <v>0</v>
      </c>
      <c r="E6722">
        <v>0</v>
      </c>
      <c r="F6722">
        <v>0</v>
      </c>
      <c r="G6722">
        <v>55555555</v>
      </c>
      <c r="H6722">
        <v>0</v>
      </c>
      <c r="I6722">
        <v>0</v>
      </c>
      <c r="J6722">
        <v>0</v>
      </c>
      <c r="K6722">
        <v>0</v>
      </c>
      <c r="L6722">
        <v>0</v>
      </c>
      <c r="M6722">
        <v>0</v>
      </c>
    </row>
    <row r="6723" spans="2:13" x14ac:dyDescent="0.2">
      <c r="B6723">
        <v>0</v>
      </c>
      <c r="C6723">
        <v>0</v>
      </c>
      <c r="D6723">
        <v>0</v>
      </c>
      <c r="E6723">
        <v>0</v>
      </c>
      <c r="F6723">
        <v>0</v>
      </c>
      <c r="G6723">
        <v>55555555</v>
      </c>
      <c r="H6723">
        <v>0</v>
      </c>
      <c r="I6723">
        <v>0</v>
      </c>
      <c r="J6723">
        <v>0</v>
      </c>
      <c r="K6723">
        <v>0</v>
      </c>
      <c r="L6723">
        <v>0</v>
      </c>
      <c r="M6723">
        <v>0</v>
      </c>
    </row>
    <row r="6724" spans="2:13" x14ac:dyDescent="0.2">
      <c r="B6724">
        <v>0</v>
      </c>
      <c r="C6724">
        <v>0</v>
      </c>
      <c r="D6724">
        <v>0</v>
      </c>
      <c r="E6724">
        <v>0</v>
      </c>
      <c r="F6724">
        <v>0</v>
      </c>
      <c r="G6724">
        <v>55555555</v>
      </c>
      <c r="H6724">
        <v>0</v>
      </c>
      <c r="I6724">
        <v>0</v>
      </c>
      <c r="J6724">
        <v>0</v>
      </c>
      <c r="K6724">
        <v>0</v>
      </c>
      <c r="L6724">
        <v>0</v>
      </c>
      <c r="M6724">
        <v>0</v>
      </c>
    </row>
    <row r="6725" spans="2:13" x14ac:dyDescent="0.2">
      <c r="B6725">
        <v>0</v>
      </c>
      <c r="C6725">
        <v>0</v>
      </c>
      <c r="D6725">
        <v>0</v>
      </c>
      <c r="E6725">
        <v>0</v>
      </c>
      <c r="F6725">
        <v>0</v>
      </c>
      <c r="G6725">
        <v>55555555</v>
      </c>
      <c r="H6725">
        <v>0</v>
      </c>
      <c r="I6725">
        <v>0</v>
      </c>
      <c r="J6725">
        <v>0</v>
      </c>
      <c r="K6725">
        <v>0</v>
      </c>
      <c r="L6725">
        <v>0</v>
      </c>
      <c r="M6725">
        <v>0</v>
      </c>
    </row>
    <row r="6726" spans="2:13" x14ac:dyDescent="0.2">
      <c r="B6726">
        <v>0</v>
      </c>
      <c r="C6726">
        <v>0</v>
      </c>
      <c r="D6726">
        <v>0</v>
      </c>
      <c r="E6726">
        <v>0</v>
      </c>
      <c r="F6726">
        <v>0</v>
      </c>
      <c r="G6726">
        <v>55555555</v>
      </c>
      <c r="H6726">
        <v>0</v>
      </c>
      <c r="I6726">
        <v>0</v>
      </c>
      <c r="J6726">
        <v>0</v>
      </c>
      <c r="K6726">
        <v>0</v>
      </c>
      <c r="L6726">
        <v>0</v>
      </c>
      <c r="M6726">
        <v>0</v>
      </c>
    </row>
    <row r="6727" spans="2:13" x14ac:dyDescent="0.2">
      <c r="B6727">
        <v>0</v>
      </c>
      <c r="C6727">
        <v>0</v>
      </c>
      <c r="D6727">
        <v>0</v>
      </c>
      <c r="E6727">
        <v>0</v>
      </c>
      <c r="F6727">
        <v>0</v>
      </c>
      <c r="G6727">
        <v>55555555</v>
      </c>
      <c r="H6727">
        <v>0</v>
      </c>
      <c r="I6727">
        <v>0</v>
      </c>
      <c r="J6727">
        <v>0</v>
      </c>
      <c r="K6727">
        <v>0</v>
      </c>
      <c r="L6727">
        <v>0</v>
      </c>
      <c r="M6727">
        <v>0</v>
      </c>
    </row>
    <row r="6728" spans="2:13" x14ac:dyDescent="0.2">
      <c r="B6728">
        <v>0</v>
      </c>
      <c r="C6728">
        <v>0</v>
      </c>
      <c r="D6728">
        <v>0</v>
      </c>
      <c r="E6728">
        <v>0</v>
      </c>
      <c r="F6728">
        <v>0</v>
      </c>
      <c r="G6728">
        <v>55555555</v>
      </c>
      <c r="H6728">
        <v>0</v>
      </c>
      <c r="I6728">
        <v>0</v>
      </c>
      <c r="J6728">
        <v>0</v>
      </c>
      <c r="K6728">
        <v>0</v>
      </c>
      <c r="L6728">
        <v>0</v>
      </c>
      <c r="M6728">
        <v>0</v>
      </c>
    </row>
    <row r="6729" spans="2:13" x14ac:dyDescent="0.2">
      <c r="B6729">
        <v>0</v>
      </c>
      <c r="C6729">
        <v>0</v>
      </c>
      <c r="D6729">
        <v>0</v>
      </c>
      <c r="E6729">
        <v>0</v>
      </c>
      <c r="F6729">
        <v>0</v>
      </c>
      <c r="G6729">
        <v>55555555</v>
      </c>
      <c r="H6729">
        <v>0</v>
      </c>
      <c r="I6729">
        <v>0</v>
      </c>
      <c r="J6729">
        <v>0</v>
      </c>
      <c r="K6729">
        <v>0</v>
      </c>
      <c r="L6729">
        <v>0</v>
      </c>
      <c r="M6729">
        <v>0</v>
      </c>
    </row>
    <row r="6730" spans="2:13" x14ac:dyDescent="0.2">
      <c r="B6730">
        <v>0</v>
      </c>
      <c r="C6730">
        <v>0</v>
      </c>
      <c r="D6730">
        <v>0</v>
      </c>
      <c r="E6730">
        <v>0</v>
      </c>
      <c r="F6730">
        <v>0</v>
      </c>
      <c r="G6730">
        <v>55555555</v>
      </c>
      <c r="H6730">
        <v>0</v>
      </c>
      <c r="I6730">
        <v>0</v>
      </c>
      <c r="J6730">
        <v>0</v>
      </c>
      <c r="K6730">
        <v>0</v>
      </c>
      <c r="L6730">
        <v>0</v>
      </c>
      <c r="M6730">
        <v>0</v>
      </c>
    </row>
    <row r="6731" spans="2:13" x14ac:dyDescent="0.2">
      <c r="B6731">
        <v>0</v>
      </c>
      <c r="C6731">
        <v>0</v>
      </c>
      <c r="D6731">
        <v>0</v>
      </c>
      <c r="E6731">
        <v>0</v>
      </c>
      <c r="F6731">
        <v>0</v>
      </c>
      <c r="G6731">
        <v>55555555</v>
      </c>
      <c r="H6731">
        <v>0</v>
      </c>
      <c r="I6731">
        <v>0</v>
      </c>
      <c r="J6731">
        <v>0</v>
      </c>
      <c r="K6731">
        <v>0</v>
      </c>
      <c r="L6731">
        <v>0</v>
      </c>
      <c r="M6731">
        <v>0</v>
      </c>
    </row>
    <row r="6732" spans="2:13" x14ac:dyDescent="0.2">
      <c r="B6732">
        <v>0</v>
      </c>
      <c r="C6732">
        <v>0</v>
      </c>
      <c r="D6732">
        <v>0</v>
      </c>
      <c r="E6732">
        <v>0</v>
      </c>
      <c r="F6732">
        <v>0</v>
      </c>
      <c r="G6732">
        <v>55555555</v>
      </c>
      <c r="H6732">
        <v>0</v>
      </c>
      <c r="I6732">
        <v>0</v>
      </c>
      <c r="J6732">
        <v>0</v>
      </c>
      <c r="K6732">
        <v>0</v>
      </c>
      <c r="L6732">
        <v>0</v>
      </c>
      <c r="M6732">
        <v>0</v>
      </c>
    </row>
    <row r="6733" spans="2:13" x14ac:dyDescent="0.2">
      <c r="B6733">
        <v>0</v>
      </c>
      <c r="C6733">
        <v>0</v>
      </c>
      <c r="D6733">
        <v>0</v>
      </c>
      <c r="E6733">
        <v>0</v>
      </c>
      <c r="F6733">
        <v>0</v>
      </c>
      <c r="G6733">
        <v>55555555</v>
      </c>
      <c r="H6733">
        <v>0</v>
      </c>
      <c r="I6733">
        <v>0</v>
      </c>
      <c r="J6733">
        <v>0</v>
      </c>
      <c r="K6733">
        <v>0</v>
      </c>
      <c r="L6733">
        <v>0</v>
      </c>
      <c r="M6733">
        <v>0</v>
      </c>
    </row>
    <row r="6734" spans="2:13" x14ac:dyDescent="0.2">
      <c r="B6734">
        <v>0</v>
      </c>
      <c r="C6734">
        <v>0</v>
      </c>
      <c r="D6734">
        <v>0</v>
      </c>
      <c r="E6734">
        <v>0</v>
      </c>
      <c r="F6734">
        <v>0</v>
      </c>
      <c r="G6734">
        <v>55555555</v>
      </c>
      <c r="H6734">
        <v>0</v>
      </c>
      <c r="I6734">
        <v>0</v>
      </c>
      <c r="J6734">
        <v>0</v>
      </c>
      <c r="K6734">
        <v>0</v>
      </c>
      <c r="L6734">
        <v>0</v>
      </c>
      <c r="M6734">
        <v>0</v>
      </c>
    </row>
    <row r="6735" spans="2:13" x14ac:dyDescent="0.2">
      <c r="B6735">
        <v>0</v>
      </c>
      <c r="C6735">
        <v>0</v>
      </c>
      <c r="D6735">
        <v>0</v>
      </c>
      <c r="E6735">
        <v>0</v>
      </c>
      <c r="F6735">
        <v>0</v>
      </c>
      <c r="G6735">
        <v>55555555</v>
      </c>
      <c r="H6735">
        <v>0</v>
      </c>
      <c r="I6735">
        <v>0</v>
      </c>
      <c r="J6735">
        <v>0</v>
      </c>
      <c r="K6735">
        <v>0</v>
      </c>
      <c r="L6735">
        <v>0</v>
      </c>
      <c r="M6735">
        <v>0</v>
      </c>
    </row>
    <row r="6736" spans="2:13" x14ac:dyDescent="0.2">
      <c r="B6736">
        <v>0</v>
      </c>
      <c r="C6736">
        <v>0</v>
      </c>
      <c r="D6736">
        <v>0</v>
      </c>
      <c r="E6736">
        <v>0</v>
      </c>
      <c r="F6736">
        <v>0</v>
      </c>
      <c r="G6736">
        <v>55555555</v>
      </c>
      <c r="H6736">
        <v>0</v>
      </c>
      <c r="I6736">
        <v>0</v>
      </c>
      <c r="J6736">
        <v>0</v>
      </c>
      <c r="K6736">
        <v>0</v>
      </c>
      <c r="L6736">
        <v>0</v>
      </c>
      <c r="M6736">
        <v>0</v>
      </c>
    </row>
    <row r="6737" spans="2:13" x14ac:dyDescent="0.2">
      <c r="B6737">
        <v>0</v>
      </c>
      <c r="C6737">
        <v>0</v>
      </c>
      <c r="D6737">
        <v>0</v>
      </c>
      <c r="E6737">
        <v>0</v>
      </c>
      <c r="F6737">
        <v>0</v>
      </c>
      <c r="G6737">
        <v>55555555</v>
      </c>
      <c r="H6737">
        <v>0</v>
      </c>
      <c r="I6737">
        <v>0</v>
      </c>
      <c r="J6737">
        <v>0</v>
      </c>
      <c r="K6737">
        <v>0</v>
      </c>
      <c r="L6737">
        <v>0</v>
      </c>
      <c r="M6737">
        <v>0</v>
      </c>
    </row>
    <row r="6738" spans="2:13" x14ac:dyDescent="0.2">
      <c r="B6738">
        <v>0</v>
      </c>
      <c r="C6738">
        <v>0</v>
      </c>
      <c r="D6738">
        <v>0</v>
      </c>
      <c r="E6738">
        <v>0</v>
      </c>
      <c r="F6738">
        <v>0</v>
      </c>
      <c r="G6738">
        <v>55555555</v>
      </c>
      <c r="H6738">
        <v>0</v>
      </c>
      <c r="I6738">
        <v>0</v>
      </c>
      <c r="J6738">
        <v>0</v>
      </c>
      <c r="K6738">
        <v>0</v>
      </c>
      <c r="L6738">
        <v>0</v>
      </c>
      <c r="M6738">
        <v>0</v>
      </c>
    </row>
    <row r="6739" spans="2:13" x14ac:dyDescent="0.2">
      <c r="B6739">
        <v>0</v>
      </c>
      <c r="C6739">
        <v>0</v>
      </c>
      <c r="D6739">
        <v>0</v>
      </c>
      <c r="E6739">
        <v>0</v>
      </c>
      <c r="F6739">
        <v>0</v>
      </c>
      <c r="G6739">
        <v>55555555</v>
      </c>
      <c r="H6739">
        <v>0</v>
      </c>
      <c r="I6739">
        <v>0</v>
      </c>
      <c r="J6739">
        <v>0</v>
      </c>
      <c r="K6739">
        <v>0</v>
      </c>
      <c r="L6739">
        <v>0</v>
      </c>
      <c r="M6739">
        <v>0</v>
      </c>
    </row>
    <row r="6740" spans="2:13" x14ac:dyDescent="0.2">
      <c r="B6740">
        <v>0</v>
      </c>
      <c r="C6740">
        <v>0</v>
      </c>
      <c r="D6740">
        <v>0</v>
      </c>
      <c r="E6740">
        <v>0</v>
      </c>
      <c r="F6740">
        <v>0</v>
      </c>
      <c r="G6740">
        <v>55555555</v>
      </c>
      <c r="H6740">
        <v>0</v>
      </c>
      <c r="I6740">
        <v>0</v>
      </c>
      <c r="J6740">
        <v>0</v>
      </c>
      <c r="K6740">
        <v>0</v>
      </c>
      <c r="L6740">
        <v>0</v>
      </c>
      <c r="M6740">
        <v>0</v>
      </c>
    </row>
    <row r="6741" spans="2:13" x14ac:dyDescent="0.2">
      <c r="B6741">
        <v>0</v>
      </c>
      <c r="C6741">
        <v>0</v>
      </c>
      <c r="D6741">
        <v>0</v>
      </c>
      <c r="E6741">
        <v>0</v>
      </c>
      <c r="F6741">
        <v>0</v>
      </c>
      <c r="G6741">
        <v>55555555</v>
      </c>
      <c r="H6741">
        <v>0</v>
      </c>
      <c r="I6741">
        <v>0</v>
      </c>
      <c r="J6741">
        <v>0</v>
      </c>
      <c r="K6741">
        <v>0</v>
      </c>
      <c r="L6741">
        <v>0</v>
      </c>
      <c r="M6741">
        <v>0</v>
      </c>
    </row>
    <row r="6742" spans="2:13" x14ac:dyDescent="0.2">
      <c r="B6742">
        <v>0</v>
      </c>
      <c r="C6742">
        <v>0</v>
      </c>
      <c r="D6742">
        <v>0</v>
      </c>
      <c r="E6742">
        <v>0</v>
      </c>
      <c r="F6742">
        <v>0</v>
      </c>
      <c r="G6742">
        <v>55555555</v>
      </c>
      <c r="H6742">
        <v>0</v>
      </c>
      <c r="I6742">
        <v>0</v>
      </c>
      <c r="J6742">
        <v>0</v>
      </c>
      <c r="K6742">
        <v>0</v>
      </c>
      <c r="L6742">
        <v>0</v>
      </c>
      <c r="M6742">
        <v>0</v>
      </c>
    </row>
    <row r="6743" spans="2:13" x14ac:dyDescent="0.2">
      <c r="B6743">
        <v>0</v>
      </c>
      <c r="C6743">
        <v>0</v>
      </c>
      <c r="D6743">
        <v>0</v>
      </c>
      <c r="E6743">
        <v>0</v>
      </c>
      <c r="F6743">
        <v>0</v>
      </c>
      <c r="G6743">
        <v>55555555</v>
      </c>
      <c r="H6743">
        <v>0</v>
      </c>
      <c r="I6743">
        <v>0</v>
      </c>
      <c r="J6743">
        <v>0</v>
      </c>
      <c r="K6743">
        <v>0</v>
      </c>
      <c r="L6743">
        <v>0</v>
      </c>
      <c r="M6743">
        <v>0</v>
      </c>
    </row>
    <row r="6744" spans="2:13" x14ac:dyDescent="0.2">
      <c r="B6744">
        <v>0</v>
      </c>
      <c r="C6744">
        <v>0</v>
      </c>
      <c r="D6744">
        <v>0</v>
      </c>
      <c r="E6744">
        <v>0</v>
      </c>
      <c r="F6744">
        <v>0</v>
      </c>
      <c r="G6744">
        <v>55555555</v>
      </c>
      <c r="H6744">
        <v>0</v>
      </c>
      <c r="I6744">
        <v>0</v>
      </c>
      <c r="J6744">
        <v>0</v>
      </c>
      <c r="K6744">
        <v>0</v>
      </c>
      <c r="L6744">
        <v>0</v>
      </c>
      <c r="M6744">
        <v>0</v>
      </c>
    </row>
    <row r="6745" spans="2:13" x14ac:dyDescent="0.2">
      <c r="B6745">
        <v>0</v>
      </c>
      <c r="C6745">
        <v>0</v>
      </c>
      <c r="D6745">
        <v>0</v>
      </c>
      <c r="E6745">
        <v>0</v>
      </c>
      <c r="F6745">
        <v>0</v>
      </c>
      <c r="G6745">
        <v>55555555</v>
      </c>
      <c r="H6745">
        <v>0</v>
      </c>
      <c r="I6745">
        <v>0</v>
      </c>
      <c r="J6745">
        <v>0</v>
      </c>
      <c r="K6745">
        <v>0</v>
      </c>
      <c r="L6745">
        <v>0</v>
      </c>
      <c r="M6745">
        <v>0</v>
      </c>
    </row>
    <row r="6746" spans="2:13" x14ac:dyDescent="0.2">
      <c r="B6746">
        <v>0</v>
      </c>
      <c r="C6746">
        <v>0</v>
      </c>
      <c r="D6746">
        <v>0</v>
      </c>
      <c r="E6746">
        <v>0</v>
      </c>
      <c r="F6746">
        <v>0</v>
      </c>
      <c r="G6746">
        <v>55555555</v>
      </c>
      <c r="H6746">
        <v>0</v>
      </c>
      <c r="I6746">
        <v>0</v>
      </c>
      <c r="J6746">
        <v>0</v>
      </c>
      <c r="K6746">
        <v>0</v>
      </c>
      <c r="L6746">
        <v>0</v>
      </c>
      <c r="M6746">
        <v>0</v>
      </c>
    </row>
    <row r="6747" spans="2:13" x14ac:dyDescent="0.2">
      <c r="B6747">
        <v>0</v>
      </c>
      <c r="C6747">
        <v>0</v>
      </c>
      <c r="D6747">
        <v>0</v>
      </c>
      <c r="E6747">
        <v>0</v>
      </c>
      <c r="F6747">
        <v>0</v>
      </c>
      <c r="G6747">
        <v>55555555</v>
      </c>
      <c r="H6747">
        <v>0</v>
      </c>
      <c r="I6747">
        <v>0</v>
      </c>
      <c r="J6747">
        <v>0</v>
      </c>
      <c r="K6747">
        <v>0</v>
      </c>
      <c r="L6747">
        <v>0</v>
      </c>
      <c r="M6747">
        <v>0</v>
      </c>
    </row>
    <row r="6748" spans="2:13" x14ac:dyDescent="0.2">
      <c r="B6748">
        <v>0</v>
      </c>
      <c r="C6748">
        <v>0</v>
      </c>
      <c r="D6748">
        <v>0</v>
      </c>
      <c r="E6748">
        <v>0</v>
      </c>
      <c r="F6748">
        <v>0</v>
      </c>
      <c r="G6748">
        <v>55555555</v>
      </c>
      <c r="H6748">
        <v>0</v>
      </c>
      <c r="I6748">
        <v>0</v>
      </c>
      <c r="J6748">
        <v>0</v>
      </c>
      <c r="K6748">
        <v>0</v>
      </c>
      <c r="L6748">
        <v>0</v>
      </c>
      <c r="M6748">
        <v>0</v>
      </c>
    </row>
    <row r="6749" spans="2:13" x14ac:dyDescent="0.2">
      <c r="B6749">
        <v>0</v>
      </c>
      <c r="C6749">
        <v>0</v>
      </c>
      <c r="D6749">
        <v>0</v>
      </c>
      <c r="E6749">
        <v>0</v>
      </c>
      <c r="F6749">
        <v>0</v>
      </c>
      <c r="G6749">
        <v>55555555</v>
      </c>
      <c r="H6749">
        <v>0</v>
      </c>
      <c r="I6749">
        <v>0</v>
      </c>
      <c r="J6749">
        <v>0</v>
      </c>
      <c r="K6749">
        <v>0</v>
      </c>
      <c r="L6749">
        <v>0</v>
      </c>
      <c r="M6749">
        <v>0</v>
      </c>
    </row>
    <row r="6750" spans="2:13" x14ac:dyDescent="0.2">
      <c r="B6750">
        <v>0</v>
      </c>
      <c r="C6750">
        <v>0</v>
      </c>
      <c r="D6750">
        <v>0</v>
      </c>
      <c r="E6750">
        <v>0</v>
      </c>
      <c r="F6750">
        <v>0</v>
      </c>
      <c r="G6750">
        <v>55555555</v>
      </c>
      <c r="H6750">
        <v>0</v>
      </c>
      <c r="I6750">
        <v>0</v>
      </c>
      <c r="J6750">
        <v>0</v>
      </c>
      <c r="K6750">
        <v>0</v>
      </c>
      <c r="L6750">
        <v>0</v>
      </c>
      <c r="M6750">
        <v>0</v>
      </c>
    </row>
    <row r="6751" spans="2:13" x14ac:dyDescent="0.2">
      <c r="B6751">
        <v>0</v>
      </c>
      <c r="C6751">
        <v>0</v>
      </c>
      <c r="D6751">
        <v>0</v>
      </c>
      <c r="E6751">
        <v>0</v>
      </c>
      <c r="F6751">
        <v>0</v>
      </c>
      <c r="G6751">
        <v>55555555</v>
      </c>
      <c r="H6751">
        <v>0</v>
      </c>
      <c r="I6751">
        <v>0</v>
      </c>
      <c r="J6751">
        <v>0</v>
      </c>
      <c r="K6751">
        <v>0</v>
      </c>
      <c r="L6751">
        <v>0</v>
      </c>
      <c r="M6751">
        <v>0</v>
      </c>
    </row>
    <row r="6752" spans="2:13" x14ac:dyDescent="0.2">
      <c r="B6752">
        <v>0</v>
      </c>
      <c r="C6752">
        <v>0</v>
      </c>
      <c r="D6752">
        <v>0</v>
      </c>
      <c r="E6752">
        <v>0</v>
      </c>
      <c r="F6752">
        <v>0</v>
      </c>
      <c r="G6752">
        <v>55555555</v>
      </c>
      <c r="H6752">
        <v>0</v>
      </c>
      <c r="I6752">
        <v>0</v>
      </c>
      <c r="J6752">
        <v>0</v>
      </c>
      <c r="K6752">
        <v>0</v>
      </c>
      <c r="L6752">
        <v>0</v>
      </c>
      <c r="M6752">
        <v>0</v>
      </c>
    </row>
    <row r="6753" spans="2:13" x14ac:dyDescent="0.2">
      <c r="B6753">
        <v>0</v>
      </c>
      <c r="C6753">
        <v>0</v>
      </c>
      <c r="D6753">
        <v>0</v>
      </c>
      <c r="E6753">
        <v>0</v>
      </c>
      <c r="F6753">
        <v>0</v>
      </c>
      <c r="G6753">
        <v>55555555</v>
      </c>
      <c r="H6753">
        <v>0</v>
      </c>
      <c r="I6753">
        <v>0</v>
      </c>
      <c r="J6753">
        <v>0</v>
      </c>
      <c r="K6753">
        <v>0</v>
      </c>
      <c r="L6753">
        <v>0</v>
      </c>
      <c r="M6753">
        <v>0</v>
      </c>
    </row>
    <row r="6754" spans="2:13" x14ac:dyDescent="0.2">
      <c r="B6754">
        <v>0</v>
      </c>
      <c r="C6754">
        <v>0</v>
      </c>
      <c r="D6754">
        <v>0</v>
      </c>
      <c r="E6754">
        <v>0</v>
      </c>
      <c r="F6754">
        <v>0</v>
      </c>
      <c r="G6754">
        <v>55555555</v>
      </c>
      <c r="H6754">
        <v>0</v>
      </c>
      <c r="I6754">
        <v>0</v>
      </c>
      <c r="J6754">
        <v>0</v>
      </c>
      <c r="K6754">
        <v>0</v>
      </c>
      <c r="L6754">
        <v>0</v>
      </c>
      <c r="M6754">
        <v>0</v>
      </c>
    </row>
    <row r="6755" spans="2:13" x14ac:dyDescent="0.2">
      <c r="B6755">
        <v>0</v>
      </c>
      <c r="C6755">
        <v>0</v>
      </c>
      <c r="D6755">
        <v>0</v>
      </c>
      <c r="E6755">
        <v>0</v>
      </c>
      <c r="F6755">
        <v>0</v>
      </c>
      <c r="G6755">
        <v>55555555</v>
      </c>
      <c r="H6755">
        <v>0</v>
      </c>
      <c r="I6755">
        <v>0</v>
      </c>
      <c r="J6755">
        <v>0</v>
      </c>
      <c r="K6755">
        <v>0</v>
      </c>
      <c r="L6755">
        <v>0</v>
      </c>
      <c r="M6755">
        <v>0</v>
      </c>
    </row>
    <row r="6756" spans="2:13" x14ac:dyDescent="0.2">
      <c r="B6756">
        <v>0</v>
      </c>
      <c r="C6756">
        <v>0</v>
      </c>
      <c r="D6756">
        <v>0</v>
      </c>
      <c r="E6756">
        <v>0</v>
      </c>
      <c r="F6756">
        <v>0</v>
      </c>
      <c r="G6756">
        <v>55555555</v>
      </c>
      <c r="H6756">
        <v>0</v>
      </c>
      <c r="I6756">
        <v>0</v>
      </c>
      <c r="J6756">
        <v>0</v>
      </c>
      <c r="K6756">
        <v>0</v>
      </c>
      <c r="L6756">
        <v>0</v>
      </c>
      <c r="M6756">
        <v>0</v>
      </c>
    </row>
    <row r="6757" spans="2:13" x14ac:dyDescent="0.2">
      <c r="B6757">
        <v>0</v>
      </c>
      <c r="C6757">
        <v>0</v>
      </c>
      <c r="D6757">
        <v>0</v>
      </c>
      <c r="E6757">
        <v>0</v>
      </c>
      <c r="F6757">
        <v>0</v>
      </c>
      <c r="G6757">
        <v>55555555</v>
      </c>
      <c r="H6757">
        <v>0</v>
      </c>
      <c r="I6757">
        <v>0</v>
      </c>
      <c r="J6757">
        <v>0</v>
      </c>
      <c r="K6757">
        <v>0</v>
      </c>
      <c r="L6757">
        <v>0</v>
      </c>
      <c r="M6757">
        <v>0</v>
      </c>
    </row>
    <row r="6758" spans="2:13" x14ac:dyDescent="0.2">
      <c r="B6758">
        <v>0</v>
      </c>
      <c r="C6758">
        <v>0</v>
      </c>
      <c r="D6758">
        <v>0</v>
      </c>
      <c r="E6758">
        <v>0</v>
      </c>
      <c r="F6758">
        <v>0</v>
      </c>
      <c r="G6758">
        <v>55555555</v>
      </c>
      <c r="H6758">
        <v>0</v>
      </c>
      <c r="I6758">
        <v>0</v>
      </c>
      <c r="J6758">
        <v>0</v>
      </c>
      <c r="K6758">
        <v>0</v>
      </c>
      <c r="L6758">
        <v>0</v>
      </c>
      <c r="M6758">
        <v>0</v>
      </c>
    </row>
    <row r="6759" spans="2:13" x14ac:dyDescent="0.2">
      <c r="B6759">
        <v>0</v>
      </c>
      <c r="C6759">
        <v>0</v>
      </c>
      <c r="D6759">
        <v>0</v>
      </c>
      <c r="E6759">
        <v>0</v>
      </c>
      <c r="F6759">
        <v>0</v>
      </c>
      <c r="G6759">
        <v>55555555</v>
      </c>
      <c r="H6759">
        <v>0</v>
      </c>
      <c r="I6759">
        <v>0</v>
      </c>
      <c r="J6759">
        <v>0</v>
      </c>
      <c r="K6759">
        <v>0</v>
      </c>
      <c r="L6759">
        <v>0</v>
      </c>
      <c r="M6759">
        <v>0</v>
      </c>
    </row>
    <row r="6760" spans="2:13" x14ac:dyDescent="0.2">
      <c r="B6760">
        <v>0</v>
      </c>
      <c r="C6760">
        <v>0</v>
      </c>
      <c r="D6760">
        <v>0</v>
      </c>
      <c r="E6760">
        <v>0</v>
      </c>
      <c r="F6760">
        <v>0</v>
      </c>
      <c r="G6760">
        <v>55555555</v>
      </c>
      <c r="H6760">
        <v>0</v>
      </c>
      <c r="I6760">
        <v>0</v>
      </c>
      <c r="J6760">
        <v>0</v>
      </c>
      <c r="K6760">
        <v>0</v>
      </c>
      <c r="L6760">
        <v>0</v>
      </c>
      <c r="M6760">
        <v>0</v>
      </c>
    </row>
    <row r="6761" spans="2:13" x14ac:dyDescent="0.2">
      <c r="B6761">
        <v>0</v>
      </c>
      <c r="C6761">
        <v>0</v>
      </c>
      <c r="D6761">
        <v>0</v>
      </c>
      <c r="E6761">
        <v>0</v>
      </c>
      <c r="F6761">
        <v>0</v>
      </c>
      <c r="G6761">
        <v>55555555</v>
      </c>
      <c r="H6761">
        <v>0</v>
      </c>
      <c r="I6761">
        <v>0</v>
      </c>
      <c r="J6761">
        <v>0</v>
      </c>
      <c r="K6761">
        <v>0</v>
      </c>
      <c r="L6761">
        <v>0</v>
      </c>
      <c r="M6761">
        <v>0</v>
      </c>
    </row>
    <row r="6762" spans="2:13" x14ac:dyDescent="0.2">
      <c r="B6762">
        <v>0</v>
      </c>
      <c r="C6762">
        <v>0</v>
      </c>
      <c r="D6762">
        <v>0</v>
      </c>
      <c r="E6762">
        <v>0</v>
      </c>
      <c r="F6762">
        <v>0</v>
      </c>
      <c r="G6762">
        <v>55555555</v>
      </c>
      <c r="H6762">
        <v>0</v>
      </c>
      <c r="I6762">
        <v>0</v>
      </c>
      <c r="J6762">
        <v>0</v>
      </c>
      <c r="K6762">
        <v>0</v>
      </c>
      <c r="L6762">
        <v>0</v>
      </c>
      <c r="M6762">
        <v>0</v>
      </c>
    </row>
    <row r="6763" spans="2:13" x14ac:dyDescent="0.2">
      <c r="B6763">
        <v>0</v>
      </c>
      <c r="C6763">
        <v>0</v>
      </c>
      <c r="D6763">
        <v>0</v>
      </c>
      <c r="E6763">
        <v>0</v>
      </c>
      <c r="F6763">
        <v>0</v>
      </c>
      <c r="G6763">
        <v>55555555</v>
      </c>
      <c r="H6763">
        <v>0</v>
      </c>
      <c r="I6763">
        <v>0</v>
      </c>
      <c r="J6763">
        <v>0</v>
      </c>
      <c r="K6763">
        <v>0</v>
      </c>
      <c r="L6763">
        <v>0</v>
      </c>
      <c r="M6763">
        <v>0</v>
      </c>
    </row>
    <row r="6764" spans="2:13" x14ac:dyDescent="0.2">
      <c r="B6764">
        <v>0</v>
      </c>
      <c r="C6764">
        <v>0</v>
      </c>
      <c r="D6764">
        <v>0</v>
      </c>
      <c r="E6764">
        <v>0</v>
      </c>
      <c r="F6764">
        <v>0</v>
      </c>
      <c r="G6764">
        <v>55555555</v>
      </c>
      <c r="H6764">
        <v>0</v>
      </c>
      <c r="I6764">
        <v>0</v>
      </c>
      <c r="J6764">
        <v>0</v>
      </c>
      <c r="K6764">
        <v>0</v>
      </c>
      <c r="L6764">
        <v>0</v>
      </c>
      <c r="M6764">
        <v>0</v>
      </c>
    </row>
    <row r="6765" spans="2:13" x14ac:dyDescent="0.2">
      <c r="B6765">
        <v>0</v>
      </c>
      <c r="C6765">
        <v>0</v>
      </c>
      <c r="D6765">
        <v>0</v>
      </c>
      <c r="E6765">
        <v>0</v>
      </c>
      <c r="F6765">
        <v>0</v>
      </c>
      <c r="G6765">
        <v>55555555</v>
      </c>
      <c r="H6765">
        <v>0</v>
      </c>
      <c r="I6765">
        <v>0</v>
      </c>
      <c r="J6765">
        <v>0</v>
      </c>
      <c r="K6765">
        <v>0</v>
      </c>
      <c r="L6765">
        <v>0</v>
      </c>
      <c r="M6765">
        <v>0</v>
      </c>
    </row>
    <row r="6766" spans="2:13" x14ac:dyDescent="0.2">
      <c r="B6766">
        <v>0</v>
      </c>
      <c r="C6766">
        <v>0</v>
      </c>
      <c r="D6766">
        <v>0</v>
      </c>
      <c r="E6766">
        <v>0</v>
      </c>
      <c r="F6766">
        <v>0</v>
      </c>
      <c r="G6766">
        <v>55555555</v>
      </c>
      <c r="H6766">
        <v>0</v>
      </c>
      <c r="I6766">
        <v>0</v>
      </c>
      <c r="J6766">
        <v>0</v>
      </c>
      <c r="K6766">
        <v>0</v>
      </c>
      <c r="L6766">
        <v>0</v>
      </c>
      <c r="M6766">
        <v>0</v>
      </c>
    </row>
    <row r="6767" spans="2:13" x14ac:dyDescent="0.2">
      <c r="B6767">
        <v>0</v>
      </c>
      <c r="C6767">
        <v>0</v>
      </c>
      <c r="D6767">
        <v>0</v>
      </c>
      <c r="E6767">
        <v>0</v>
      </c>
      <c r="F6767">
        <v>0</v>
      </c>
      <c r="G6767">
        <v>55555555</v>
      </c>
      <c r="H6767">
        <v>0</v>
      </c>
      <c r="I6767">
        <v>0</v>
      </c>
      <c r="J6767">
        <v>0</v>
      </c>
      <c r="K6767">
        <v>0</v>
      </c>
      <c r="L6767">
        <v>0</v>
      </c>
      <c r="M6767">
        <v>0</v>
      </c>
    </row>
    <row r="6768" spans="2:13" x14ac:dyDescent="0.2">
      <c r="B6768">
        <v>0</v>
      </c>
      <c r="C6768">
        <v>0</v>
      </c>
      <c r="D6768">
        <v>0</v>
      </c>
      <c r="E6768">
        <v>0</v>
      </c>
      <c r="F6768">
        <v>0</v>
      </c>
      <c r="G6768">
        <v>55555555</v>
      </c>
      <c r="H6768">
        <v>0</v>
      </c>
      <c r="I6768">
        <v>0</v>
      </c>
      <c r="J6768">
        <v>0</v>
      </c>
      <c r="K6768">
        <v>0</v>
      </c>
      <c r="L6768">
        <v>0</v>
      </c>
      <c r="M6768">
        <v>0</v>
      </c>
    </row>
    <row r="6769" spans="2:13" x14ac:dyDescent="0.2">
      <c r="B6769">
        <v>0</v>
      </c>
      <c r="C6769">
        <v>0</v>
      </c>
      <c r="D6769">
        <v>0</v>
      </c>
      <c r="E6769">
        <v>0</v>
      </c>
      <c r="F6769">
        <v>0</v>
      </c>
      <c r="G6769">
        <v>55555555</v>
      </c>
      <c r="H6769">
        <v>0</v>
      </c>
      <c r="I6769">
        <v>0</v>
      </c>
      <c r="J6769">
        <v>0</v>
      </c>
      <c r="K6769">
        <v>0</v>
      </c>
      <c r="L6769">
        <v>0</v>
      </c>
      <c r="M6769">
        <v>0</v>
      </c>
    </row>
    <row r="6770" spans="2:13" x14ac:dyDescent="0.2">
      <c r="B6770">
        <v>0</v>
      </c>
      <c r="C6770">
        <v>0</v>
      </c>
      <c r="D6770">
        <v>0</v>
      </c>
      <c r="E6770">
        <v>0</v>
      </c>
      <c r="F6770">
        <v>0</v>
      </c>
      <c r="G6770">
        <v>55555555</v>
      </c>
      <c r="H6770">
        <v>0</v>
      </c>
      <c r="I6770">
        <v>0</v>
      </c>
      <c r="J6770">
        <v>0</v>
      </c>
      <c r="K6770">
        <v>0</v>
      </c>
      <c r="L6770">
        <v>0</v>
      </c>
      <c r="M6770">
        <v>0</v>
      </c>
    </row>
    <row r="6771" spans="2:13" x14ac:dyDescent="0.2">
      <c r="B6771">
        <v>0</v>
      </c>
      <c r="C6771">
        <v>0</v>
      </c>
      <c r="D6771">
        <v>0</v>
      </c>
      <c r="E6771">
        <v>0</v>
      </c>
      <c r="F6771">
        <v>0</v>
      </c>
      <c r="G6771">
        <v>55555555</v>
      </c>
      <c r="H6771">
        <v>0</v>
      </c>
      <c r="I6771">
        <v>0</v>
      </c>
      <c r="J6771">
        <v>0</v>
      </c>
      <c r="K6771">
        <v>0</v>
      </c>
      <c r="L6771">
        <v>0</v>
      </c>
      <c r="M6771">
        <v>0</v>
      </c>
    </row>
    <row r="6772" spans="2:13" x14ac:dyDescent="0.2">
      <c r="B6772">
        <v>0</v>
      </c>
      <c r="C6772">
        <v>0</v>
      </c>
      <c r="D6772">
        <v>0</v>
      </c>
      <c r="E6772">
        <v>0</v>
      </c>
      <c r="F6772">
        <v>0</v>
      </c>
      <c r="G6772">
        <v>55555555</v>
      </c>
      <c r="H6772">
        <v>0</v>
      </c>
      <c r="I6772">
        <v>0</v>
      </c>
      <c r="J6772">
        <v>0</v>
      </c>
      <c r="K6772">
        <v>0</v>
      </c>
      <c r="L6772">
        <v>0</v>
      </c>
      <c r="M6772">
        <v>0</v>
      </c>
    </row>
    <row r="6773" spans="2:13" x14ac:dyDescent="0.2">
      <c r="B6773">
        <v>0</v>
      </c>
      <c r="C6773">
        <v>0</v>
      </c>
      <c r="D6773">
        <v>0</v>
      </c>
      <c r="E6773">
        <v>0</v>
      </c>
      <c r="F6773">
        <v>0</v>
      </c>
      <c r="G6773">
        <v>55555555</v>
      </c>
      <c r="H6773">
        <v>0</v>
      </c>
      <c r="I6773">
        <v>0</v>
      </c>
      <c r="J6773">
        <v>0</v>
      </c>
      <c r="K6773">
        <v>0</v>
      </c>
      <c r="L6773">
        <v>0</v>
      </c>
      <c r="M6773">
        <v>0</v>
      </c>
    </row>
    <row r="6774" spans="2:13" x14ac:dyDescent="0.2">
      <c r="B6774">
        <v>0</v>
      </c>
      <c r="C6774">
        <v>0</v>
      </c>
      <c r="D6774">
        <v>0</v>
      </c>
      <c r="E6774">
        <v>0</v>
      </c>
      <c r="F6774">
        <v>0</v>
      </c>
      <c r="G6774">
        <v>55555555</v>
      </c>
      <c r="H6774">
        <v>0</v>
      </c>
      <c r="I6774">
        <v>0</v>
      </c>
      <c r="J6774">
        <v>0</v>
      </c>
      <c r="K6774">
        <v>0</v>
      </c>
      <c r="L6774">
        <v>0</v>
      </c>
      <c r="M6774">
        <v>0</v>
      </c>
    </row>
    <row r="6775" spans="2:13" x14ac:dyDescent="0.2">
      <c r="B6775">
        <v>0</v>
      </c>
      <c r="C6775">
        <v>0</v>
      </c>
      <c r="D6775">
        <v>0</v>
      </c>
      <c r="E6775">
        <v>0</v>
      </c>
      <c r="F6775">
        <v>0</v>
      </c>
      <c r="G6775">
        <v>55555555</v>
      </c>
      <c r="H6775">
        <v>0</v>
      </c>
      <c r="I6775">
        <v>0</v>
      </c>
      <c r="J6775">
        <v>0</v>
      </c>
      <c r="K6775">
        <v>0</v>
      </c>
      <c r="L6775">
        <v>0</v>
      </c>
      <c r="M6775">
        <v>0</v>
      </c>
    </row>
    <row r="6776" spans="2:13" x14ac:dyDescent="0.2">
      <c r="B6776">
        <v>0</v>
      </c>
      <c r="C6776">
        <v>0</v>
      </c>
      <c r="D6776">
        <v>0</v>
      </c>
      <c r="E6776">
        <v>0</v>
      </c>
      <c r="F6776">
        <v>0</v>
      </c>
      <c r="G6776">
        <v>55555555</v>
      </c>
      <c r="H6776">
        <v>0</v>
      </c>
      <c r="I6776">
        <v>0</v>
      </c>
      <c r="J6776">
        <v>0</v>
      </c>
      <c r="K6776">
        <v>0</v>
      </c>
      <c r="L6776">
        <v>0</v>
      </c>
      <c r="M6776">
        <v>0</v>
      </c>
    </row>
    <row r="6777" spans="2:13" x14ac:dyDescent="0.2">
      <c r="B6777">
        <v>0</v>
      </c>
      <c r="C6777">
        <v>0</v>
      </c>
      <c r="D6777">
        <v>0</v>
      </c>
      <c r="E6777">
        <v>0</v>
      </c>
      <c r="F6777">
        <v>0</v>
      </c>
      <c r="G6777">
        <v>55555555</v>
      </c>
      <c r="H6777">
        <v>0</v>
      </c>
      <c r="I6777">
        <v>0</v>
      </c>
      <c r="J6777">
        <v>0</v>
      </c>
      <c r="K6777">
        <v>0</v>
      </c>
      <c r="L6777">
        <v>0</v>
      </c>
      <c r="M6777">
        <v>0</v>
      </c>
    </row>
    <row r="6778" spans="2:13" x14ac:dyDescent="0.2">
      <c r="B6778">
        <v>0</v>
      </c>
      <c r="C6778">
        <v>0</v>
      </c>
      <c r="D6778">
        <v>0</v>
      </c>
      <c r="E6778">
        <v>0</v>
      </c>
      <c r="F6778">
        <v>0</v>
      </c>
      <c r="G6778">
        <v>55555555</v>
      </c>
      <c r="H6778">
        <v>0</v>
      </c>
      <c r="I6778">
        <v>0</v>
      </c>
      <c r="J6778">
        <v>0</v>
      </c>
      <c r="K6778">
        <v>0</v>
      </c>
      <c r="L6778">
        <v>0</v>
      </c>
      <c r="M6778">
        <v>0</v>
      </c>
    </row>
    <row r="6779" spans="2:13" x14ac:dyDescent="0.2">
      <c r="B6779">
        <v>0</v>
      </c>
      <c r="C6779">
        <v>0</v>
      </c>
      <c r="D6779">
        <v>0</v>
      </c>
      <c r="E6779">
        <v>0</v>
      </c>
      <c r="F6779">
        <v>0</v>
      </c>
      <c r="G6779">
        <v>55555555</v>
      </c>
      <c r="H6779">
        <v>0</v>
      </c>
      <c r="I6779">
        <v>0</v>
      </c>
      <c r="J6779">
        <v>0</v>
      </c>
      <c r="K6779">
        <v>0</v>
      </c>
      <c r="L6779">
        <v>0</v>
      </c>
      <c r="M6779">
        <v>0</v>
      </c>
    </row>
    <row r="6780" spans="2:13" x14ac:dyDescent="0.2">
      <c r="B6780">
        <v>0</v>
      </c>
      <c r="C6780">
        <v>0</v>
      </c>
      <c r="D6780">
        <v>0</v>
      </c>
      <c r="E6780">
        <v>0</v>
      </c>
      <c r="F6780">
        <v>0</v>
      </c>
      <c r="G6780">
        <v>55555555</v>
      </c>
      <c r="H6780">
        <v>0</v>
      </c>
      <c r="I6780">
        <v>0</v>
      </c>
      <c r="J6780">
        <v>0</v>
      </c>
      <c r="K6780">
        <v>0</v>
      </c>
      <c r="L6780">
        <v>0</v>
      </c>
      <c r="M6780">
        <v>0</v>
      </c>
    </row>
    <row r="6781" spans="2:13" x14ac:dyDescent="0.2">
      <c r="B6781">
        <v>0</v>
      </c>
      <c r="C6781">
        <v>0</v>
      </c>
      <c r="D6781">
        <v>0</v>
      </c>
      <c r="E6781">
        <v>0</v>
      </c>
      <c r="F6781">
        <v>0</v>
      </c>
      <c r="G6781">
        <v>55555555</v>
      </c>
      <c r="H6781">
        <v>0</v>
      </c>
      <c r="I6781">
        <v>0</v>
      </c>
      <c r="J6781">
        <v>0</v>
      </c>
      <c r="K6781">
        <v>0</v>
      </c>
      <c r="L6781">
        <v>0</v>
      </c>
      <c r="M6781">
        <v>0</v>
      </c>
    </row>
    <row r="6782" spans="2:13" x14ac:dyDescent="0.2">
      <c r="B6782">
        <v>0</v>
      </c>
      <c r="C6782">
        <v>0</v>
      </c>
      <c r="D6782">
        <v>0</v>
      </c>
      <c r="E6782">
        <v>0</v>
      </c>
      <c r="F6782">
        <v>0</v>
      </c>
      <c r="G6782">
        <v>55555555</v>
      </c>
      <c r="H6782">
        <v>0</v>
      </c>
      <c r="I6782">
        <v>0</v>
      </c>
      <c r="J6782">
        <v>0</v>
      </c>
      <c r="K6782">
        <v>0</v>
      </c>
      <c r="L6782">
        <v>0</v>
      </c>
      <c r="M6782">
        <v>0</v>
      </c>
    </row>
    <row r="6783" spans="2:13" x14ac:dyDescent="0.2">
      <c r="B6783">
        <v>0</v>
      </c>
      <c r="C6783">
        <v>0</v>
      </c>
      <c r="D6783">
        <v>0</v>
      </c>
      <c r="E6783">
        <v>0</v>
      </c>
      <c r="F6783">
        <v>0</v>
      </c>
      <c r="G6783">
        <v>55555555</v>
      </c>
      <c r="H6783">
        <v>0</v>
      </c>
      <c r="I6783">
        <v>0</v>
      </c>
      <c r="J6783">
        <v>0</v>
      </c>
      <c r="K6783">
        <v>0</v>
      </c>
      <c r="L6783">
        <v>0</v>
      </c>
      <c r="M6783">
        <v>0</v>
      </c>
    </row>
    <row r="6784" spans="2:13" x14ac:dyDescent="0.2">
      <c r="B6784">
        <v>0</v>
      </c>
      <c r="C6784">
        <v>0</v>
      </c>
      <c r="D6784">
        <v>0</v>
      </c>
      <c r="E6784">
        <v>0</v>
      </c>
      <c r="F6784">
        <v>0</v>
      </c>
      <c r="G6784">
        <v>55555555</v>
      </c>
      <c r="H6784">
        <v>0</v>
      </c>
      <c r="I6784">
        <v>0</v>
      </c>
      <c r="J6784">
        <v>0</v>
      </c>
      <c r="K6784">
        <v>0</v>
      </c>
      <c r="L6784">
        <v>0</v>
      </c>
      <c r="M6784">
        <v>0</v>
      </c>
    </row>
    <row r="6785" spans="2:13" x14ac:dyDescent="0.2">
      <c r="B6785">
        <v>0</v>
      </c>
      <c r="C6785">
        <v>0</v>
      </c>
      <c r="D6785">
        <v>0</v>
      </c>
      <c r="E6785">
        <v>0</v>
      </c>
      <c r="F6785">
        <v>0</v>
      </c>
      <c r="G6785">
        <v>55555555</v>
      </c>
      <c r="H6785">
        <v>0</v>
      </c>
      <c r="I6785">
        <v>0</v>
      </c>
      <c r="J6785">
        <v>0</v>
      </c>
      <c r="K6785">
        <v>0</v>
      </c>
      <c r="L6785">
        <v>0</v>
      </c>
      <c r="M6785">
        <v>0</v>
      </c>
    </row>
    <row r="6786" spans="2:13" x14ac:dyDescent="0.2">
      <c r="B6786">
        <v>0</v>
      </c>
      <c r="C6786">
        <v>0</v>
      </c>
      <c r="D6786">
        <v>0</v>
      </c>
      <c r="E6786">
        <v>0</v>
      </c>
      <c r="F6786">
        <v>0</v>
      </c>
      <c r="G6786">
        <v>55555555</v>
      </c>
      <c r="H6786">
        <v>0</v>
      </c>
      <c r="I6786">
        <v>0</v>
      </c>
      <c r="J6786">
        <v>0</v>
      </c>
      <c r="K6786">
        <v>0</v>
      </c>
      <c r="L6786">
        <v>0</v>
      </c>
      <c r="M6786">
        <v>0</v>
      </c>
    </row>
    <row r="6787" spans="2:13" x14ac:dyDescent="0.2">
      <c r="B6787">
        <v>0</v>
      </c>
      <c r="C6787">
        <v>0</v>
      </c>
      <c r="D6787">
        <v>0</v>
      </c>
      <c r="E6787">
        <v>0</v>
      </c>
      <c r="F6787">
        <v>0</v>
      </c>
      <c r="G6787">
        <v>55555555</v>
      </c>
      <c r="H6787">
        <v>0</v>
      </c>
      <c r="I6787">
        <v>0</v>
      </c>
      <c r="J6787">
        <v>0</v>
      </c>
      <c r="K6787">
        <v>0</v>
      </c>
      <c r="L6787">
        <v>0</v>
      </c>
      <c r="M6787">
        <v>0</v>
      </c>
    </row>
    <row r="6788" spans="2:13" x14ac:dyDescent="0.2">
      <c r="B6788">
        <v>0</v>
      </c>
      <c r="C6788">
        <v>0</v>
      </c>
      <c r="D6788">
        <v>0</v>
      </c>
      <c r="E6788">
        <v>0</v>
      </c>
      <c r="F6788">
        <v>0</v>
      </c>
      <c r="G6788">
        <v>55555555</v>
      </c>
      <c r="H6788">
        <v>0</v>
      </c>
      <c r="I6788">
        <v>0</v>
      </c>
      <c r="J6788">
        <v>0</v>
      </c>
      <c r="K6788">
        <v>0</v>
      </c>
      <c r="L6788">
        <v>0</v>
      </c>
      <c r="M6788">
        <v>0</v>
      </c>
    </row>
    <row r="6789" spans="2:13" x14ac:dyDescent="0.2">
      <c r="B6789">
        <v>0</v>
      </c>
      <c r="C6789">
        <v>0</v>
      </c>
      <c r="D6789">
        <v>0</v>
      </c>
      <c r="E6789">
        <v>0</v>
      </c>
      <c r="F6789">
        <v>0</v>
      </c>
      <c r="G6789">
        <v>55555555</v>
      </c>
      <c r="H6789">
        <v>0</v>
      </c>
      <c r="I6789">
        <v>0</v>
      </c>
      <c r="J6789">
        <v>0</v>
      </c>
      <c r="K6789">
        <v>0</v>
      </c>
      <c r="L6789">
        <v>0</v>
      </c>
      <c r="M6789">
        <v>0</v>
      </c>
    </row>
    <row r="6790" spans="2:13" x14ac:dyDescent="0.2">
      <c r="B6790">
        <v>0</v>
      </c>
      <c r="C6790">
        <v>0</v>
      </c>
      <c r="D6790">
        <v>0</v>
      </c>
      <c r="E6790">
        <v>0</v>
      </c>
      <c r="F6790">
        <v>0</v>
      </c>
      <c r="G6790">
        <v>55555555</v>
      </c>
      <c r="H6790">
        <v>0</v>
      </c>
      <c r="I6790">
        <v>0</v>
      </c>
      <c r="J6790">
        <v>0</v>
      </c>
      <c r="K6790">
        <v>0</v>
      </c>
      <c r="L6790">
        <v>0</v>
      </c>
      <c r="M6790">
        <v>0</v>
      </c>
    </row>
    <row r="6791" spans="2:13" x14ac:dyDescent="0.2">
      <c r="B6791">
        <v>0</v>
      </c>
      <c r="C6791">
        <v>0</v>
      </c>
      <c r="D6791">
        <v>0</v>
      </c>
      <c r="E6791">
        <v>0</v>
      </c>
      <c r="F6791">
        <v>0</v>
      </c>
      <c r="G6791">
        <v>55555555</v>
      </c>
      <c r="H6791">
        <v>0</v>
      </c>
      <c r="I6791">
        <v>0</v>
      </c>
      <c r="J6791">
        <v>0</v>
      </c>
      <c r="K6791">
        <v>0</v>
      </c>
      <c r="L6791">
        <v>0</v>
      </c>
      <c r="M6791">
        <v>0</v>
      </c>
    </row>
    <row r="6792" spans="2:13" x14ac:dyDescent="0.2">
      <c r="B6792">
        <v>0</v>
      </c>
      <c r="C6792">
        <v>0</v>
      </c>
      <c r="D6792">
        <v>0</v>
      </c>
      <c r="E6792">
        <v>0</v>
      </c>
      <c r="F6792">
        <v>0</v>
      </c>
      <c r="G6792">
        <v>55555555</v>
      </c>
      <c r="H6792">
        <v>0</v>
      </c>
      <c r="I6792">
        <v>0</v>
      </c>
      <c r="J6792">
        <v>0</v>
      </c>
      <c r="K6792">
        <v>0</v>
      </c>
      <c r="L6792">
        <v>0</v>
      </c>
      <c r="M6792">
        <v>0</v>
      </c>
    </row>
    <row r="6793" spans="2:13" x14ac:dyDescent="0.2">
      <c r="B6793">
        <v>0</v>
      </c>
      <c r="C6793">
        <v>0</v>
      </c>
      <c r="D6793">
        <v>0</v>
      </c>
      <c r="E6793">
        <v>0</v>
      </c>
      <c r="F6793">
        <v>0</v>
      </c>
      <c r="G6793">
        <v>55555555</v>
      </c>
      <c r="H6793">
        <v>0</v>
      </c>
      <c r="I6793">
        <v>0</v>
      </c>
      <c r="J6793">
        <v>0</v>
      </c>
      <c r="K6793">
        <v>0</v>
      </c>
      <c r="L6793">
        <v>0</v>
      </c>
      <c r="M6793">
        <v>0</v>
      </c>
    </row>
    <row r="6794" spans="2:13" x14ac:dyDescent="0.2">
      <c r="B6794">
        <v>0</v>
      </c>
      <c r="C6794">
        <v>0</v>
      </c>
      <c r="D6794">
        <v>0</v>
      </c>
      <c r="E6794">
        <v>0</v>
      </c>
      <c r="F6794">
        <v>0</v>
      </c>
      <c r="G6794">
        <v>55555555</v>
      </c>
      <c r="H6794">
        <v>0</v>
      </c>
      <c r="I6794">
        <v>0</v>
      </c>
      <c r="J6794">
        <v>0</v>
      </c>
      <c r="K6794">
        <v>0</v>
      </c>
      <c r="L6794">
        <v>0</v>
      </c>
      <c r="M6794">
        <v>0</v>
      </c>
    </row>
    <row r="6795" spans="2:13" x14ac:dyDescent="0.2">
      <c r="B6795">
        <v>0</v>
      </c>
      <c r="C6795">
        <v>0</v>
      </c>
      <c r="D6795">
        <v>0</v>
      </c>
      <c r="E6795">
        <v>0</v>
      </c>
      <c r="F6795">
        <v>0</v>
      </c>
      <c r="G6795">
        <v>55555555</v>
      </c>
      <c r="H6795">
        <v>0</v>
      </c>
      <c r="I6795">
        <v>0</v>
      </c>
      <c r="J6795">
        <v>0</v>
      </c>
      <c r="K6795">
        <v>0</v>
      </c>
      <c r="L6795">
        <v>0</v>
      </c>
      <c r="M6795">
        <v>0</v>
      </c>
    </row>
    <row r="6796" spans="2:13" x14ac:dyDescent="0.2">
      <c r="B6796">
        <v>0</v>
      </c>
      <c r="C6796">
        <v>0</v>
      </c>
      <c r="D6796">
        <v>0</v>
      </c>
      <c r="E6796">
        <v>0</v>
      </c>
      <c r="F6796">
        <v>0</v>
      </c>
      <c r="G6796">
        <v>55555555</v>
      </c>
      <c r="H6796">
        <v>0</v>
      </c>
      <c r="I6796">
        <v>0</v>
      </c>
      <c r="J6796">
        <v>0</v>
      </c>
      <c r="K6796">
        <v>0</v>
      </c>
      <c r="L6796">
        <v>0</v>
      </c>
      <c r="M6796">
        <v>0</v>
      </c>
    </row>
    <row r="6797" spans="2:13" x14ac:dyDescent="0.2">
      <c r="B6797">
        <v>0</v>
      </c>
      <c r="C6797">
        <v>0</v>
      </c>
      <c r="D6797">
        <v>0</v>
      </c>
      <c r="E6797">
        <v>0</v>
      </c>
      <c r="F6797">
        <v>0</v>
      </c>
      <c r="G6797">
        <v>55555555</v>
      </c>
      <c r="H6797">
        <v>0</v>
      </c>
      <c r="I6797">
        <v>0</v>
      </c>
      <c r="J6797">
        <v>0</v>
      </c>
      <c r="K6797">
        <v>0</v>
      </c>
      <c r="L6797">
        <v>0</v>
      </c>
      <c r="M6797">
        <v>0</v>
      </c>
    </row>
    <row r="6798" spans="2:13" x14ac:dyDescent="0.2">
      <c r="B6798">
        <v>0</v>
      </c>
      <c r="C6798">
        <v>0</v>
      </c>
      <c r="D6798">
        <v>0</v>
      </c>
      <c r="E6798">
        <v>0</v>
      </c>
      <c r="F6798">
        <v>0</v>
      </c>
      <c r="G6798">
        <v>55555555</v>
      </c>
      <c r="H6798">
        <v>0</v>
      </c>
      <c r="I6798">
        <v>0</v>
      </c>
      <c r="J6798">
        <v>0</v>
      </c>
      <c r="K6798">
        <v>0</v>
      </c>
      <c r="L6798">
        <v>0</v>
      </c>
      <c r="M6798">
        <v>0</v>
      </c>
    </row>
    <row r="6799" spans="2:13" x14ac:dyDescent="0.2">
      <c r="B6799">
        <v>0</v>
      </c>
      <c r="C6799">
        <v>0</v>
      </c>
      <c r="D6799">
        <v>0</v>
      </c>
      <c r="E6799">
        <v>0</v>
      </c>
      <c r="F6799">
        <v>0</v>
      </c>
      <c r="G6799">
        <v>55555555</v>
      </c>
      <c r="H6799">
        <v>0</v>
      </c>
      <c r="I6799">
        <v>0</v>
      </c>
      <c r="J6799">
        <v>0</v>
      </c>
      <c r="K6799">
        <v>0</v>
      </c>
      <c r="L6799">
        <v>0</v>
      </c>
      <c r="M6799">
        <v>0</v>
      </c>
    </row>
    <row r="6800" spans="2:13" x14ac:dyDescent="0.2">
      <c r="B6800">
        <v>0</v>
      </c>
      <c r="C6800">
        <v>0</v>
      </c>
      <c r="D6800">
        <v>0</v>
      </c>
      <c r="E6800">
        <v>0</v>
      </c>
      <c r="F6800">
        <v>0</v>
      </c>
      <c r="G6800">
        <v>55555555</v>
      </c>
      <c r="H6800">
        <v>0</v>
      </c>
      <c r="I6800">
        <v>0</v>
      </c>
      <c r="J6800">
        <v>0</v>
      </c>
      <c r="K6800">
        <v>0</v>
      </c>
      <c r="L6800">
        <v>0</v>
      </c>
      <c r="M6800">
        <v>0</v>
      </c>
    </row>
    <row r="6801" spans="2:13" x14ac:dyDescent="0.2">
      <c r="B6801">
        <v>0</v>
      </c>
      <c r="C6801">
        <v>0</v>
      </c>
      <c r="D6801">
        <v>0</v>
      </c>
      <c r="E6801">
        <v>0</v>
      </c>
      <c r="F6801">
        <v>0</v>
      </c>
      <c r="G6801">
        <v>55555555</v>
      </c>
      <c r="H6801">
        <v>0</v>
      </c>
      <c r="I6801">
        <v>0</v>
      </c>
      <c r="J6801">
        <v>0</v>
      </c>
      <c r="K6801">
        <v>0</v>
      </c>
      <c r="L6801">
        <v>0</v>
      </c>
      <c r="M6801">
        <v>0</v>
      </c>
    </row>
    <row r="6802" spans="2:13" x14ac:dyDescent="0.2">
      <c r="B6802">
        <v>0</v>
      </c>
      <c r="C6802">
        <v>0</v>
      </c>
      <c r="D6802">
        <v>0</v>
      </c>
      <c r="E6802">
        <v>0</v>
      </c>
      <c r="F6802">
        <v>0</v>
      </c>
      <c r="G6802">
        <v>55555555</v>
      </c>
      <c r="H6802">
        <v>0</v>
      </c>
      <c r="I6802">
        <v>0</v>
      </c>
      <c r="J6802">
        <v>0</v>
      </c>
      <c r="K6802">
        <v>0</v>
      </c>
      <c r="L6802">
        <v>0</v>
      </c>
      <c r="M6802">
        <v>0</v>
      </c>
    </row>
    <row r="6803" spans="2:13" x14ac:dyDescent="0.2">
      <c r="B6803">
        <v>0</v>
      </c>
      <c r="C6803">
        <v>0</v>
      </c>
      <c r="D6803">
        <v>0</v>
      </c>
      <c r="E6803">
        <v>0</v>
      </c>
      <c r="F6803">
        <v>0</v>
      </c>
      <c r="G6803">
        <v>55555555</v>
      </c>
      <c r="H6803">
        <v>0</v>
      </c>
      <c r="I6803">
        <v>0</v>
      </c>
      <c r="J6803">
        <v>0</v>
      </c>
      <c r="K6803">
        <v>0</v>
      </c>
      <c r="L6803">
        <v>0</v>
      </c>
      <c r="M6803">
        <v>0</v>
      </c>
    </row>
    <row r="6804" spans="2:13" x14ac:dyDescent="0.2">
      <c r="B6804">
        <v>0</v>
      </c>
      <c r="C6804">
        <v>0</v>
      </c>
      <c r="D6804">
        <v>0</v>
      </c>
      <c r="E6804">
        <v>0</v>
      </c>
      <c r="F6804">
        <v>0</v>
      </c>
      <c r="G6804">
        <v>55555555</v>
      </c>
      <c r="H6804">
        <v>0</v>
      </c>
      <c r="I6804">
        <v>0</v>
      </c>
      <c r="J6804">
        <v>0</v>
      </c>
      <c r="K6804">
        <v>0</v>
      </c>
      <c r="L6804">
        <v>0</v>
      </c>
      <c r="M6804">
        <v>0</v>
      </c>
    </row>
    <row r="6805" spans="2:13" x14ac:dyDescent="0.2">
      <c r="B6805">
        <v>0</v>
      </c>
      <c r="C6805">
        <v>0</v>
      </c>
      <c r="D6805">
        <v>0</v>
      </c>
      <c r="E6805">
        <v>0</v>
      </c>
      <c r="F6805">
        <v>0</v>
      </c>
      <c r="G6805">
        <v>55555555</v>
      </c>
      <c r="H6805">
        <v>0</v>
      </c>
      <c r="I6805">
        <v>0</v>
      </c>
      <c r="J6805">
        <v>0</v>
      </c>
      <c r="K6805">
        <v>0</v>
      </c>
      <c r="L6805">
        <v>0</v>
      </c>
      <c r="M6805">
        <v>0</v>
      </c>
    </row>
    <row r="6806" spans="2:13" x14ac:dyDescent="0.2">
      <c r="B6806">
        <v>0</v>
      </c>
      <c r="C6806">
        <v>0</v>
      </c>
      <c r="D6806">
        <v>0</v>
      </c>
      <c r="E6806">
        <v>0</v>
      </c>
      <c r="F6806">
        <v>0</v>
      </c>
      <c r="G6806">
        <v>55555555</v>
      </c>
      <c r="H6806">
        <v>0</v>
      </c>
      <c r="I6806">
        <v>0</v>
      </c>
      <c r="J6806">
        <v>0</v>
      </c>
      <c r="K6806">
        <v>0</v>
      </c>
      <c r="L6806">
        <v>0</v>
      </c>
      <c r="M6806">
        <v>0</v>
      </c>
    </row>
    <row r="6807" spans="2:13" x14ac:dyDescent="0.2">
      <c r="B6807">
        <v>0</v>
      </c>
      <c r="C6807">
        <v>0</v>
      </c>
      <c r="D6807">
        <v>0</v>
      </c>
      <c r="E6807">
        <v>0</v>
      </c>
      <c r="F6807">
        <v>0</v>
      </c>
      <c r="G6807">
        <v>55555555</v>
      </c>
      <c r="H6807">
        <v>0</v>
      </c>
      <c r="I6807">
        <v>0</v>
      </c>
      <c r="J6807">
        <v>0</v>
      </c>
      <c r="K6807">
        <v>0</v>
      </c>
      <c r="L6807">
        <v>0</v>
      </c>
      <c r="M6807">
        <v>0</v>
      </c>
    </row>
    <row r="6808" spans="2:13" x14ac:dyDescent="0.2">
      <c r="B6808">
        <v>0</v>
      </c>
      <c r="C6808">
        <v>0</v>
      </c>
      <c r="D6808">
        <v>0</v>
      </c>
      <c r="E6808">
        <v>0</v>
      </c>
      <c r="F6808">
        <v>0</v>
      </c>
      <c r="G6808">
        <v>55555555</v>
      </c>
      <c r="H6808">
        <v>0</v>
      </c>
      <c r="I6808">
        <v>0</v>
      </c>
      <c r="J6808">
        <v>0</v>
      </c>
      <c r="K6808">
        <v>0</v>
      </c>
      <c r="L6808">
        <v>0</v>
      </c>
      <c r="M6808">
        <v>0</v>
      </c>
    </row>
    <row r="6809" spans="2:13" x14ac:dyDescent="0.2">
      <c r="B6809">
        <v>0</v>
      </c>
      <c r="C6809">
        <v>0</v>
      </c>
      <c r="D6809">
        <v>0</v>
      </c>
      <c r="E6809">
        <v>0</v>
      </c>
      <c r="F6809">
        <v>0</v>
      </c>
      <c r="G6809">
        <v>55555555</v>
      </c>
      <c r="H6809">
        <v>0</v>
      </c>
      <c r="I6809">
        <v>0</v>
      </c>
      <c r="J6809">
        <v>0</v>
      </c>
      <c r="K6809">
        <v>0</v>
      </c>
      <c r="L6809">
        <v>0</v>
      </c>
      <c r="M6809">
        <v>0</v>
      </c>
    </row>
    <row r="6810" spans="2:13" x14ac:dyDescent="0.2">
      <c r="B6810">
        <v>0</v>
      </c>
      <c r="C6810">
        <v>0</v>
      </c>
      <c r="D6810">
        <v>0</v>
      </c>
      <c r="E6810">
        <v>0</v>
      </c>
      <c r="F6810">
        <v>0</v>
      </c>
      <c r="G6810">
        <v>55555555</v>
      </c>
      <c r="H6810">
        <v>0</v>
      </c>
      <c r="I6810">
        <v>0</v>
      </c>
      <c r="J6810">
        <v>0</v>
      </c>
      <c r="K6810">
        <v>0</v>
      </c>
      <c r="L6810">
        <v>0</v>
      </c>
      <c r="M6810">
        <v>0</v>
      </c>
    </row>
    <row r="6811" spans="2:13" x14ac:dyDescent="0.2">
      <c r="B6811">
        <v>0</v>
      </c>
      <c r="C6811">
        <v>0</v>
      </c>
      <c r="D6811">
        <v>0</v>
      </c>
      <c r="E6811">
        <v>0</v>
      </c>
      <c r="F6811">
        <v>0</v>
      </c>
      <c r="G6811">
        <v>55555555</v>
      </c>
      <c r="H6811">
        <v>0</v>
      </c>
      <c r="I6811">
        <v>0</v>
      </c>
      <c r="J6811">
        <v>0</v>
      </c>
      <c r="K6811">
        <v>0</v>
      </c>
      <c r="L6811">
        <v>0</v>
      </c>
      <c r="M6811">
        <v>0</v>
      </c>
    </row>
    <row r="6812" spans="2:13" x14ac:dyDescent="0.2">
      <c r="B6812">
        <v>0</v>
      </c>
      <c r="C6812">
        <v>0</v>
      </c>
      <c r="D6812">
        <v>0</v>
      </c>
      <c r="E6812">
        <v>0</v>
      </c>
      <c r="F6812">
        <v>0</v>
      </c>
      <c r="G6812">
        <v>55555555</v>
      </c>
      <c r="H6812">
        <v>0</v>
      </c>
      <c r="I6812">
        <v>0</v>
      </c>
      <c r="J6812">
        <v>0</v>
      </c>
      <c r="K6812">
        <v>0</v>
      </c>
      <c r="L6812">
        <v>0</v>
      </c>
      <c r="M6812">
        <v>0</v>
      </c>
    </row>
    <row r="6813" spans="2:13" x14ac:dyDescent="0.2">
      <c r="B6813">
        <v>0</v>
      </c>
      <c r="C6813">
        <v>0</v>
      </c>
      <c r="D6813">
        <v>0</v>
      </c>
      <c r="E6813">
        <v>0</v>
      </c>
      <c r="F6813">
        <v>0</v>
      </c>
      <c r="G6813">
        <v>55555555</v>
      </c>
      <c r="H6813">
        <v>0</v>
      </c>
      <c r="I6813">
        <v>0</v>
      </c>
      <c r="J6813">
        <v>0</v>
      </c>
      <c r="K6813">
        <v>0</v>
      </c>
      <c r="L6813">
        <v>0</v>
      </c>
      <c r="M6813">
        <v>0</v>
      </c>
    </row>
    <row r="6814" spans="2:13" x14ac:dyDescent="0.2">
      <c r="B6814">
        <v>0</v>
      </c>
      <c r="C6814">
        <v>0</v>
      </c>
      <c r="D6814">
        <v>0</v>
      </c>
      <c r="E6814">
        <v>0</v>
      </c>
      <c r="F6814">
        <v>0</v>
      </c>
      <c r="G6814">
        <v>55555555</v>
      </c>
      <c r="H6814">
        <v>0</v>
      </c>
      <c r="I6814">
        <v>0</v>
      </c>
      <c r="J6814">
        <v>0</v>
      </c>
      <c r="K6814">
        <v>0</v>
      </c>
      <c r="L6814">
        <v>0</v>
      </c>
      <c r="M6814">
        <v>0</v>
      </c>
    </row>
    <row r="6815" spans="2:13" x14ac:dyDescent="0.2">
      <c r="B6815">
        <v>0</v>
      </c>
      <c r="C6815">
        <v>0</v>
      </c>
      <c r="D6815">
        <v>0</v>
      </c>
      <c r="E6815">
        <v>0</v>
      </c>
      <c r="F6815">
        <v>0</v>
      </c>
      <c r="G6815">
        <v>55555555</v>
      </c>
      <c r="H6815">
        <v>0</v>
      </c>
      <c r="I6815">
        <v>0</v>
      </c>
      <c r="J6815">
        <v>0</v>
      </c>
      <c r="K6815">
        <v>0</v>
      </c>
      <c r="L6815">
        <v>0</v>
      </c>
      <c r="M6815">
        <v>0</v>
      </c>
    </row>
    <row r="6816" spans="2:13" x14ac:dyDescent="0.2">
      <c r="B6816">
        <v>0</v>
      </c>
      <c r="C6816">
        <v>0</v>
      </c>
      <c r="D6816">
        <v>0</v>
      </c>
      <c r="E6816">
        <v>0</v>
      </c>
      <c r="F6816">
        <v>0</v>
      </c>
      <c r="G6816">
        <v>55555555</v>
      </c>
      <c r="H6816">
        <v>0</v>
      </c>
      <c r="I6816">
        <v>0</v>
      </c>
      <c r="J6816">
        <v>0</v>
      </c>
      <c r="K6816">
        <v>0</v>
      </c>
      <c r="L6816">
        <v>0</v>
      </c>
      <c r="M6816">
        <v>0</v>
      </c>
    </row>
    <row r="6817" spans="2:13" x14ac:dyDescent="0.2">
      <c r="B6817">
        <v>0</v>
      </c>
      <c r="C6817">
        <v>0</v>
      </c>
      <c r="D6817">
        <v>0</v>
      </c>
      <c r="E6817">
        <v>0</v>
      </c>
      <c r="F6817">
        <v>0</v>
      </c>
      <c r="G6817">
        <v>55555555</v>
      </c>
      <c r="H6817">
        <v>0</v>
      </c>
      <c r="I6817">
        <v>0</v>
      </c>
      <c r="J6817">
        <v>0</v>
      </c>
      <c r="K6817">
        <v>0</v>
      </c>
      <c r="L6817">
        <v>0</v>
      </c>
      <c r="M6817">
        <v>0</v>
      </c>
    </row>
    <row r="6818" spans="2:13" x14ac:dyDescent="0.2">
      <c r="B6818">
        <v>0</v>
      </c>
      <c r="C6818">
        <v>0</v>
      </c>
      <c r="D6818">
        <v>0</v>
      </c>
      <c r="E6818">
        <v>0</v>
      </c>
      <c r="F6818">
        <v>0</v>
      </c>
      <c r="G6818">
        <v>55555555</v>
      </c>
      <c r="H6818">
        <v>0</v>
      </c>
      <c r="I6818">
        <v>0</v>
      </c>
      <c r="J6818">
        <v>0</v>
      </c>
      <c r="K6818">
        <v>0</v>
      </c>
      <c r="L6818">
        <v>0</v>
      </c>
      <c r="M6818">
        <v>0</v>
      </c>
    </row>
    <row r="6819" spans="2:13" x14ac:dyDescent="0.2">
      <c r="B6819">
        <v>0</v>
      </c>
      <c r="C6819">
        <v>0</v>
      </c>
      <c r="D6819">
        <v>0</v>
      </c>
      <c r="E6819">
        <v>0</v>
      </c>
      <c r="F6819">
        <v>0</v>
      </c>
      <c r="G6819">
        <v>55555555</v>
      </c>
      <c r="H6819">
        <v>0</v>
      </c>
      <c r="I6819">
        <v>0</v>
      </c>
      <c r="J6819">
        <v>0</v>
      </c>
      <c r="K6819">
        <v>0</v>
      </c>
      <c r="L6819">
        <v>0</v>
      </c>
      <c r="M6819">
        <v>0</v>
      </c>
    </row>
    <row r="6820" spans="2:13" x14ac:dyDescent="0.2">
      <c r="B6820">
        <v>0</v>
      </c>
      <c r="C6820">
        <v>0</v>
      </c>
      <c r="D6820">
        <v>0</v>
      </c>
      <c r="E6820">
        <v>0</v>
      </c>
      <c r="F6820">
        <v>0</v>
      </c>
      <c r="G6820">
        <v>55555555</v>
      </c>
      <c r="H6820">
        <v>0</v>
      </c>
      <c r="I6820">
        <v>0</v>
      </c>
      <c r="J6820">
        <v>0</v>
      </c>
      <c r="K6820">
        <v>0</v>
      </c>
      <c r="L6820">
        <v>0</v>
      </c>
      <c r="M6820">
        <v>0</v>
      </c>
    </row>
    <row r="6821" spans="2:13" x14ac:dyDescent="0.2">
      <c r="B6821">
        <v>0</v>
      </c>
      <c r="C6821">
        <v>0</v>
      </c>
      <c r="D6821">
        <v>0</v>
      </c>
      <c r="E6821">
        <v>0</v>
      </c>
      <c r="F6821">
        <v>0</v>
      </c>
      <c r="G6821">
        <v>55555555</v>
      </c>
      <c r="H6821">
        <v>0</v>
      </c>
      <c r="I6821">
        <v>0</v>
      </c>
      <c r="J6821">
        <v>0</v>
      </c>
      <c r="K6821">
        <v>0</v>
      </c>
      <c r="L6821">
        <v>0</v>
      </c>
      <c r="M6821">
        <v>0</v>
      </c>
    </row>
    <row r="6822" spans="2:13" x14ac:dyDescent="0.2">
      <c r="B6822">
        <v>0</v>
      </c>
      <c r="C6822">
        <v>0</v>
      </c>
      <c r="D6822">
        <v>0</v>
      </c>
      <c r="E6822">
        <v>0</v>
      </c>
      <c r="F6822">
        <v>0</v>
      </c>
      <c r="G6822">
        <v>55555555</v>
      </c>
      <c r="H6822">
        <v>0</v>
      </c>
      <c r="I6822">
        <v>0</v>
      </c>
      <c r="J6822">
        <v>0</v>
      </c>
      <c r="K6822">
        <v>0</v>
      </c>
      <c r="L6822">
        <v>0</v>
      </c>
      <c r="M6822">
        <v>0</v>
      </c>
    </row>
    <row r="6823" spans="2:13" x14ac:dyDescent="0.2">
      <c r="B6823">
        <v>0</v>
      </c>
      <c r="C6823">
        <v>0</v>
      </c>
      <c r="D6823">
        <v>0</v>
      </c>
      <c r="E6823">
        <v>0</v>
      </c>
      <c r="F6823">
        <v>0</v>
      </c>
      <c r="G6823">
        <v>55555555</v>
      </c>
      <c r="H6823">
        <v>0</v>
      </c>
      <c r="I6823">
        <v>0</v>
      </c>
      <c r="J6823">
        <v>0</v>
      </c>
      <c r="K6823">
        <v>0</v>
      </c>
      <c r="L6823">
        <v>0</v>
      </c>
      <c r="M6823">
        <v>0</v>
      </c>
    </row>
    <row r="6824" spans="2:13" x14ac:dyDescent="0.2">
      <c r="B6824">
        <v>0</v>
      </c>
      <c r="C6824">
        <v>0</v>
      </c>
      <c r="D6824">
        <v>0</v>
      </c>
      <c r="E6824">
        <v>0</v>
      </c>
      <c r="F6824">
        <v>0</v>
      </c>
      <c r="G6824">
        <v>55555555</v>
      </c>
      <c r="H6824">
        <v>0</v>
      </c>
      <c r="I6824">
        <v>0</v>
      </c>
      <c r="J6824">
        <v>0</v>
      </c>
      <c r="K6824">
        <v>0</v>
      </c>
      <c r="L6824">
        <v>0</v>
      </c>
      <c r="M6824">
        <v>0</v>
      </c>
    </row>
    <row r="6825" spans="2:13" x14ac:dyDescent="0.2">
      <c r="B6825">
        <v>0</v>
      </c>
      <c r="C6825">
        <v>0</v>
      </c>
      <c r="D6825">
        <v>0</v>
      </c>
      <c r="E6825">
        <v>0</v>
      </c>
      <c r="F6825">
        <v>0</v>
      </c>
      <c r="G6825">
        <v>55555555</v>
      </c>
      <c r="H6825">
        <v>0</v>
      </c>
      <c r="I6825">
        <v>0</v>
      </c>
      <c r="J6825">
        <v>0</v>
      </c>
      <c r="K6825">
        <v>0</v>
      </c>
      <c r="L6825">
        <v>0</v>
      </c>
      <c r="M6825">
        <v>0</v>
      </c>
    </row>
    <row r="6826" spans="2:13" x14ac:dyDescent="0.2">
      <c r="B6826">
        <v>0</v>
      </c>
      <c r="C6826">
        <v>0</v>
      </c>
      <c r="D6826">
        <v>0</v>
      </c>
      <c r="E6826">
        <v>0</v>
      </c>
      <c r="F6826">
        <v>0</v>
      </c>
      <c r="G6826">
        <v>55555555</v>
      </c>
      <c r="H6826">
        <v>0</v>
      </c>
      <c r="I6826">
        <v>0</v>
      </c>
      <c r="J6826">
        <v>0</v>
      </c>
      <c r="K6826">
        <v>0</v>
      </c>
      <c r="L6826">
        <v>0</v>
      </c>
      <c r="M6826">
        <v>0</v>
      </c>
    </row>
    <row r="6827" spans="2:13" x14ac:dyDescent="0.2">
      <c r="B6827">
        <v>0</v>
      </c>
      <c r="C6827">
        <v>0</v>
      </c>
      <c r="D6827">
        <v>0</v>
      </c>
      <c r="E6827">
        <v>0</v>
      </c>
      <c r="F6827">
        <v>0</v>
      </c>
      <c r="G6827">
        <v>55555555</v>
      </c>
      <c r="H6827">
        <v>0</v>
      </c>
      <c r="I6827">
        <v>0</v>
      </c>
      <c r="J6827">
        <v>0</v>
      </c>
      <c r="K6827">
        <v>0</v>
      </c>
      <c r="L6827">
        <v>0</v>
      </c>
      <c r="M6827">
        <v>0</v>
      </c>
    </row>
    <row r="6828" spans="2:13" x14ac:dyDescent="0.2">
      <c r="B6828">
        <v>0</v>
      </c>
      <c r="C6828">
        <v>0</v>
      </c>
      <c r="D6828">
        <v>0</v>
      </c>
      <c r="E6828">
        <v>0</v>
      </c>
      <c r="F6828">
        <v>0</v>
      </c>
      <c r="G6828">
        <v>55555555</v>
      </c>
      <c r="H6828">
        <v>0</v>
      </c>
      <c r="I6828">
        <v>0</v>
      </c>
      <c r="J6828">
        <v>0</v>
      </c>
      <c r="K6828">
        <v>0</v>
      </c>
      <c r="L6828">
        <v>0</v>
      </c>
      <c r="M6828">
        <v>0</v>
      </c>
    </row>
    <row r="6829" spans="2:13" x14ac:dyDescent="0.2">
      <c r="B6829">
        <v>0</v>
      </c>
      <c r="C6829">
        <v>0</v>
      </c>
      <c r="D6829">
        <v>0</v>
      </c>
      <c r="E6829">
        <v>0</v>
      </c>
      <c r="F6829">
        <v>0</v>
      </c>
      <c r="G6829">
        <v>55555555</v>
      </c>
      <c r="H6829">
        <v>0</v>
      </c>
      <c r="I6829">
        <v>0</v>
      </c>
      <c r="J6829">
        <v>0</v>
      </c>
      <c r="K6829">
        <v>0</v>
      </c>
      <c r="L6829">
        <v>0</v>
      </c>
      <c r="M6829">
        <v>0</v>
      </c>
    </row>
    <row r="6830" spans="2:13" x14ac:dyDescent="0.2">
      <c r="B6830">
        <v>0</v>
      </c>
      <c r="C6830">
        <v>0</v>
      </c>
      <c r="D6830">
        <v>0</v>
      </c>
      <c r="E6830">
        <v>0</v>
      </c>
      <c r="F6830">
        <v>0</v>
      </c>
      <c r="G6830">
        <v>55555555</v>
      </c>
      <c r="H6830">
        <v>0</v>
      </c>
      <c r="I6830">
        <v>0</v>
      </c>
      <c r="J6830">
        <v>0</v>
      </c>
      <c r="K6830">
        <v>0</v>
      </c>
      <c r="L6830">
        <v>0</v>
      </c>
      <c r="M6830">
        <v>0</v>
      </c>
    </row>
    <row r="6831" spans="2:13" x14ac:dyDescent="0.2">
      <c r="B6831">
        <v>0</v>
      </c>
      <c r="C6831">
        <v>0</v>
      </c>
      <c r="D6831">
        <v>0</v>
      </c>
      <c r="E6831">
        <v>0</v>
      </c>
      <c r="F6831">
        <v>0</v>
      </c>
      <c r="G6831">
        <v>55555555</v>
      </c>
      <c r="H6831">
        <v>0</v>
      </c>
      <c r="I6831">
        <v>0</v>
      </c>
      <c r="J6831">
        <v>0</v>
      </c>
      <c r="K6831">
        <v>0</v>
      </c>
      <c r="L6831">
        <v>0</v>
      </c>
      <c r="M6831">
        <v>0</v>
      </c>
    </row>
    <row r="6832" spans="2:13" x14ac:dyDescent="0.2">
      <c r="B6832">
        <v>0</v>
      </c>
      <c r="C6832">
        <v>0</v>
      </c>
      <c r="D6832">
        <v>0</v>
      </c>
      <c r="E6832">
        <v>0</v>
      </c>
      <c r="F6832">
        <v>0</v>
      </c>
      <c r="G6832">
        <v>55555555</v>
      </c>
      <c r="H6832">
        <v>0</v>
      </c>
      <c r="I6832">
        <v>0</v>
      </c>
      <c r="J6832">
        <v>0</v>
      </c>
      <c r="K6832">
        <v>0</v>
      </c>
      <c r="L6832">
        <v>0</v>
      </c>
      <c r="M6832">
        <v>0</v>
      </c>
    </row>
    <row r="6833" spans="2:13" x14ac:dyDescent="0.2">
      <c r="B6833">
        <v>0</v>
      </c>
      <c r="C6833">
        <v>0</v>
      </c>
      <c r="D6833">
        <v>0</v>
      </c>
      <c r="E6833">
        <v>0</v>
      </c>
      <c r="F6833">
        <v>0</v>
      </c>
      <c r="G6833">
        <v>55555555</v>
      </c>
      <c r="H6833">
        <v>0</v>
      </c>
      <c r="I6833">
        <v>0</v>
      </c>
      <c r="J6833">
        <v>0</v>
      </c>
      <c r="K6833">
        <v>0</v>
      </c>
      <c r="L6833">
        <v>0</v>
      </c>
      <c r="M6833">
        <v>0</v>
      </c>
    </row>
    <row r="6834" spans="2:13" x14ac:dyDescent="0.2">
      <c r="B6834">
        <v>0</v>
      </c>
      <c r="C6834">
        <v>0</v>
      </c>
      <c r="D6834">
        <v>0</v>
      </c>
      <c r="E6834">
        <v>0</v>
      </c>
      <c r="F6834">
        <v>0</v>
      </c>
      <c r="G6834">
        <v>55555555</v>
      </c>
      <c r="H6834">
        <v>0</v>
      </c>
      <c r="I6834">
        <v>0</v>
      </c>
      <c r="J6834">
        <v>0</v>
      </c>
      <c r="K6834">
        <v>0</v>
      </c>
      <c r="L6834">
        <v>0</v>
      </c>
      <c r="M6834">
        <v>0</v>
      </c>
    </row>
    <row r="6835" spans="2:13" x14ac:dyDescent="0.2">
      <c r="B6835">
        <v>0</v>
      </c>
      <c r="C6835">
        <v>0</v>
      </c>
      <c r="D6835">
        <v>0</v>
      </c>
      <c r="E6835">
        <v>0</v>
      </c>
      <c r="F6835">
        <v>0</v>
      </c>
      <c r="G6835">
        <v>55555555</v>
      </c>
      <c r="H6835">
        <v>0</v>
      </c>
      <c r="I6835">
        <v>0</v>
      </c>
      <c r="J6835">
        <v>0</v>
      </c>
      <c r="K6835">
        <v>0</v>
      </c>
      <c r="L6835">
        <v>0</v>
      </c>
      <c r="M6835">
        <v>0</v>
      </c>
    </row>
    <row r="6836" spans="2:13" x14ac:dyDescent="0.2">
      <c r="B6836">
        <v>0</v>
      </c>
      <c r="C6836">
        <v>0</v>
      </c>
      <c r="D6836">
        <v>0</v>
      </c>
      <c r="E6836">
        <v>0</v>
      </c>
      <c r="F6836">
        <v>0</v>
      </c>
      <c r="G6836">
        <v>55555555</v>
      </c>
      <c r="H6836">
        <v>0</v>
      </c>
      <c r="I6836">
        <v>0</v>
      </c>
      <c r="J6836">
        <v>0</v>
      </c>
      <c r="K6836">
        <v>0</v>
      </c>
      <c r="L6836">
        <v>0</v>
      </c>
      <c r="M6836">
        <v>0</v>
      </c>
    </row>
    <row r="6837" spans="2:13" x14ac:dyDescent="0.2">
      <c r="B6837">
        <v>0</v>
      </c>
      <c r="C6837">
        <v>0</v>
      </c>
      <c r="D6837">
        <v>0</v>
      </c>
      <c r="E6837">
        <v>0</v>
      </c>
      <c r="F6837">
        <v>0</v>
      </c>
      <c r="G6837">
        <v>55555555</v>
      </c>
      <c r="H6837">
        <v>0</v>
      </c>
      <c r="I6837">
        <v>0</v>
      </c>
      <c r="J6837">
        <v>0</v>
      </c>
      <c r="K6837">
        <v>0</v>
      </c>
      <c r="L6837">
        <v>0</v>
      </c>
      <c r="M6837">
        <v>0</v>
      </c>
    </row>
    <row r="6838" spans="2:13" x14ac:dyDescent="0.2">
      <c r="B6838">
        <v>0</v>
      </c>
      <c r="C6838">
        <v>0</v>
      </c>
      <c r="D6838">
        <v>0</v>
      </c>
      <c r="E6838">
        <v>0</v>
      </c>
      <c r="F6838">
        <v>0</v>
      </c>
      <c r="G6838">
        <v>55555555</v>
      </c>
      <c r="H6838">
        <v>0</v>
      </c>
      <c r="I6838">
        <v>0</v>
      </c>
      <c r="J6838">
        <v>0</v>
      </c>
      <c r="K6838">
        <v>0</v>
      </c>
      <c r="L6838">
        <v>0</v>
      </c>
      <c r="M6838">
        <v>0</v>
      </c>
    </row>
    <row r="6839" spans="2:13" x14ac:dyDescent="0.2">
      <c r="B6839">
        <v>0</v>
      </c>
      <c r="C6839">
        <v>0</v>
      </c>
      <c r="D6839">
        <v>0</v>
      </c>
      <c r="E6839">
        <v>0</v>
      </c>
      <c r="F6839">
        <v>0</v>
      </c>
      <c r="G6839">
        <v>55555555</v>
      </c>
      <c r="H6839">
        <v>0</v>
      </c>
      <c r="I6839">
        <v>0</v>
      </c>
      <c r="J6839">
        <v>0</v>
      </c>
      <c r="K6839">
        <v>0</v>
      </c>
      <c r="L6839">
        <v>0</v>
      </c>
      <c r="M6839">
        <v>0</v>
      </c>
    </row>
    <row r="6840" spans="2:13" x14ac:dyDescent="0.2">
      <c r="B6840">
        <v>0</v>
      </c>
      <c r="C6840">
        <v>0</v>
      </c>
      <c r="D6840">
        <v>0</v>
      </c>
      <c r="E6840">
        <v>0</v>
      </c>
      <c r="F6840">
        <v>0</v>
      </c>
      <c r="G6840">
        <v>55555555</v>
      </c>
      <c r="H6840">
        <v>0</v>
      </c>
      <c r="I6840">
        <v>0</v>
      </c>
      <c r="J6840">
        <v>0</v>
      </c>
      <c r="K6840">
        <v>0</v>
      </c>
      <c r="L6840">
        <v>0</v>
      </c>
      <c r="M6840">
        <v>0</v>
      </c>
    </row>
    <row r="6841" spans="2:13" x14ac:dyDescent="0.2">
      <c r="B6841">
        <v>0</v>
      </c>
      <c r="C6841">
        <v>0</v>
      </c>
      <c r="D6841">
        <v>0</v>
      </c>
      <c r="E6841">
        <v>0</v>
      </c>
      <c r="F6841">
        <v>0</v>
      </c>
      <c r="G6841">
        <v>55555555</v>
      </c>
      <c r="H6841">
        <v>0</v>
      </c>
      <c r="I6841">
        <v>0</v>
      </c>
      <c r="J6841">
        <v>0</v>
      </c>
      <c r="K6841">
        <v>0</v>
      </c>
      <c r="L6841">
        <v>0</v>
      </c>
      <c r="M6841">
        <v>0</v>
      </c>
    </row>
    <row r="6842" spans="2:13" x14ac:dyDescent="0.2">
      <c r="B6842">
        <v>0</v>
      </c>
      <c r="C6842">
        <v>0</v>
      </c>
      <c r="D6842">
        <v>0</v>
      </c>
      <c r="E6842">
        <v>0</v>
      </c>
      <c r="F6842">
        <v>0</v>
      </c>
      <c r="G6842">
        <v>55555555</v>
      </c>
      <c r="H6842">
        <v>0</v>
      </c>
      <c r="I6842">
        <v>0</v>
      </c>
      <c r="J6842">
        <v>0</v>
      </c>
      <c r="K6842">
        <v>0</v>
      </c>
      <c r="L6842">
        <v>0</v>
      </c>
      <c r="M6842">
        <v>0</v>
      </c>
    </row>
    <row r="6843" spans="2:13" x14ac:dyDescent="0.2">
      <c r="B6843">
        <v>0</v>
      </c>
      <c r="C6843">
        <v>0</v>
      </c>
      <c r="D6843">
        <v>0</v>
      </c>
      <c r="E6843">
        <v>0</v>
      </c>
      <c r="F6843">
        <v>0</v>
      </c>
      <c r="G6843">
        <v>55555555</v>
      </c>
      <c r="H6843">
        <v>0</v>
      </c>
      <c r="I6843">
        <v>0</v>
      </c>
      <c r="J6843">
        <v>0</v>
      </c>
      <c r="K6843">
        <v>0</v>
      </c>
      <c r="L6843">
        <v>0</v>
      </c>
      <c r="M6843">
        <v>0</v>
      </c>
    </row>
    <row r="6844" spans="2:13" x14ac:dyDescent="0.2">
      <c r="B6844">
        <v>0</v>
      </c>
      <c r="C6844">
        <v>0</v>
      </c>
      <c r="D6844">
        <v>0</v>
      </c>
      <c r="E6844">
        <v>0</v>
      </c>
      <c r="F6844">
        <v>0</v>
      </c>
      <c r="G6844">
        <v>55555555</v>
      </c>
      <c r="H6844">
        <v>0</v>
      </c>
      <c r="I6844">
        <v>0</v>
      </c>
      <c r="J6844">
        <v>0</v>
      </c>
      <c r="K6844">
        <v>0</v>
      </c>
      <c r="L6844">
        <v>0</v>
      </c>
      <c r="M6844">
        <v>0</v>
      </c>
    </row>
    <row r="6845" spans="2:13" x14ac:dyDescent="0.2">
      <c r="B6845">
        <v>0</v>
      </c>
      <c r="C6845">
        <v>0</v>
      </c>
      <c r="D6845">
        <v>0</v>
      </c>
      <c r="E6845">
        <v>0</v>
      </c>
      <c r="F6845">
        <v>0</v>
      </c>
      <c r="G6845">
        <v>55555555</v>
      </c>
      <c r="H6845">
        <v>0</v>
      </c>
      <c r="I6845">
        <v>0</v>
      </c>
      <c r="J6845">
        <v>0</v>
      </c>
      <c r="K6845">
        <v>0</v>
      </c>
      <c r="L6845">
        <v>0</v>
      </c>
      <c r="M6845">
        <v>0</v>
      </c>
    </row>
    <row r="6846" spans="2:13" x14ac:dyDescent="0.2">
      <c r="B6846">
        <v>0</v>
      </c>
      <c r="C6846">
        <v>0</v>
      </c>
      <c r="D6846">
        <v>0</v>
      </c>
      <c r="E6846">
        <v>0</v>
      </c>
      <c r="F6846">
        <v>0</v>
      </c>
      <c r="G6846">
        <v>55555555</v>
      </c>
      <c r="H6846">
        <v>0</v>
      </c>
      <c r="I6846">
        <v>0</v>
      </c>
      <c r="J6846">
        <v>0</v>
      </c>
      <c r="K6846">
        <v>0</v>
      </c>
      <c r="L6846">
        <v>0</v>
      </c>
      <c r="M6846">
        <v>0</v>
      </c>
    </row>
    <row r="6847" spans="2:13" x14ac:dyDescent="0.2">
      <c r="B6847">
        <v>0</v>
      </c>
      <c r="C6847">
        <v>0</v>
      </c>
      <c r="D6847">
        <v>0</v>
      </c>
      <c r="E6847">
        <v>0</v>
      </c>
      <c r="F6847">
        <v>0</v>
      </c>
      <c r="G6847">
        <v>55555555</v>
      </c>
      <c r="H6847">
        <v>0</v>
      </c>
      <c r="I6847">
        <v>0</v>
      </c>
      <c r="J6847">
        <v>0</v>
      </c>
      <c r="K6847">
        <v>0</v>
      </c>
      <c r="L6847">
        <v>0</v>
      </c>
      <c r="M6847">
        <v>0</v>
      </c>
    </row>
    <row r="6848" spans="2:13" x14ac:dyDescent="0.2">
      <c r="B6848">
        <v>0</v>
      </c>
      <c r="C6848">
        <v>0</v>
      </c>
      <c r="D6848">
        <v>0</v>
      </c>
      <c r="E6848">
        <v>0</v>
      </c>
      <c r="F6848">
        <v>0</v>
      </c>
      <c r="G6848">
        <v>55555555</v>
      </c>
      <c r="H6848">
        <v>0</v>
      </c>
      <c r="I6848">
        <v>0</v>
      </c>
      <c r="J6848">
        <v>0</v>
      </c>
      <c r="K6848">
        <v>0</v>
      </c>
      <c r="L6848">
        <v>0</v>
      </c>
      <c r="M6848">
        <v>0</v>
      </c>
    </row>
    <row r="6849" spans="2:13" x14ac:dyDescent="0.2">
      <c r="B6849">
        <v>0</v>
      </c>
      <c r="C6849">
        <v>0</v>
      </c>
      <c r="D6849">
        <v>0</v>
      </c>
      <c r="E6849">
        <v>0</v>
      </c>
      <c r="F6849">
        <v>0</v>
      </c>
      <c r="G6849">
        <v>55555555</v>
      </c>
      <c r="H6849">
        <v>0</v>
      </c>
      <c r="I6849">
        <v>0</v>
      </c>
      <c r="J6849">
        <v>0</v>
      </c>
      <c r="K6849">
        <v>0</v>
      </c>
      <c r="L6849">
        <v>0</v>
      </c>
      <c r="M6849">
        <v>0</v>
      </c>
    </row>
    <row r="6850" spans="2:13" x14ac:dyDescent="0.2">
      <c r="B6850">
        <v>0</v>
      </c>
      <c r="C6850">
        <v>0</v>
      </c>
      <c r="D6850">
        <v>0</v>
      </c>
      <c r="E6850">
        <v>0</v>
      </c>
      <c r="F6850">
        <v>0</v>
      </c>
      <c r="G6850">
        <v>55555555</v>
      </c>
      <c r="H6850">
        <v>0</v>
      </c>
      <c r="I6850">
        <v>0</v>
      </c>
      <c r="J6850">
        <v>0</v>
      </c>
      <c r="K6850">
        <v>0</v>
      </c>
      <c r="L6850">
        <v>0</v>
      </c>
      <c r="M6850">
        <v>0</v>
      </c>
    </row>
    <row r="6851" spans="2:13" x14ac:dyDescent="0.2">
      <c r="B6851">
        <v>0</v>
      </c>
      <c r="C6851">
        <v>0</v>
      </c>
      <c r="D6851">
        <v>0</v>
      </c>
      <c r="E6851">
        <v>0</v>
      </c>
      <c r="F6851">
        <v>0</v>
      </c>
      <c r="G6851">
        <v>55555555</v>
      </c>
      <c r="H6851">
        <v>0</v>
      </c>
      <c r="I6851">
        <v>0</v>
      </c>
      <c r="J6851">
        <v>0</v>
      </c>
      <c r="K6851">
        <v>0</v>
      </c>
      <c r="L6851">
        <v>0</v>
      </c>
      <c r="M6851">
        <v>0</v>
      </c>
    </row>
    <row r="6852" spans="2:13" x14ac:dyDescent="0.2">
      <c r="B6852">
        <v>0</v>
      </c>
      <c r="C6852">
        <v>0</v>
      </c>
      <c r="D6852">
        <v>0</v>
      </c>
      <c r="E6852">
        <v>0</v>
      </c>
      <c r="F6852">
        <v>0</v>
      </c>
      <c r="G6852">
        <v>55555555</v>
      </c>
      <c r="H6852">
        <v>0</v>
      </c>
      <c r="I6852">
        <v>0</v>
      </c>
      <c r="J6852">
        <v>0</v>
      </c>
      <c r="K6852">
        <v>0</v>
      </c>
      <c r="L6852">
        <v>0</v>
      </c>
      <c r="M6852">
        <v>0</v>
      </c>
    </row>
    <row r="6853" spans="2:13" x14ac:dyDescent="0.2">
      <c r="B6853">
        <v>0</v>
      </c>
      <c r="C6853">
        <v>0</v>
      </c>
      <c r="D6853">
        <v>0</v>
      </c>
      <c r="E6853">
        <v>0</v>
      </c>
      <c r="F6853">
        <v>0</v>
      </c>
      <c r="G6853">
        <v>55555555</v>
      </c>
      <c r="H6853">
        <v>0</v>
      </c>
      <c r="I6853">
        <v>0</v>
      </c>
      <c r="J6853">
        <v>0</v>
      </c>
      <c r="K6853">
        <v>0</v>
      </c>
      <c r="L6853">
        <v>0</v>
      </c>
      <c r="M6853">
        <v>0</v>
      </c>
    </row>
    <row r="6854" spans="2:13" x14ac:dyDescent="0.2">
      <c r="B6854">
        <v>0</v>
      </c>
      <c r="C6854">
        <v>0</v>
      </c>
      <c r="D6854">
        <v>0</v>
      </c>
      <c r="E6854">
        <v>0</v>
      </c>
      <c r="F6854">
        <v>0</v>
      </c>
      <c r="G6854">
        <v>55555555</v>
      </c>
      <c r="H6854">
        <v>0</v>
      </c>
      <c r="I6854">
        <v>0</v>
      </c>
      <c r="J6854">
        <v>0</v>
      </c>
      <c r="K6854">
        <v>0</v>
      </c>
      <c r="L6854">
        <v>0</v>
      </c>
      <c r="M6854">
        <v>0</v>
      </c>
    </row>
    <row r="6855" spans="2:13" x14ac:dyDescent="0.2">
      <c r="B6855">
        <v>0</v>
      </c>
      <c r="C6855">
        <v>0</v>
      </c>
      <c r="D6855">
        <v>0</v>
      </c>
      <c r="E6855">
        <v>0</v>
      </c>
      <c r="F6855">
        <v>0</v>
      </c>
      <c r="G6855">
        <v>55555555</v>
      </c>
      <c r="H6855">
        <v>0</v>
      </c>
      <c r="I6855">
        <v>0</v>
      </c>
      <c r="J6855">
        <v>0</v>
      </c>
      <c r="K6855">
        <v>0</v>
      </c>
      <c r="L6855">
        <v>0</v>
      </c>
      <c r="M6855">
        <v>0</v>
      </c>
    </row>
    <row r="6856" spans="2:13" x14ac:dyDescent="0.2">
      <c r="B6856">
        <v>0</v>
      </c>
      <c r="C6856">
        <v>0</v>
      </c>
      <c r="D6856">
        <v>0</v>
      </c>
      <c r="E6856">
        <v>0</v>
      </c>
      <c r="F6856">
        <v>0</v>
      </c>
      <c r="G6856">
        <v>55555555</v>
      </c>
      <c r="H6856">
        <v>0</v>
      </c>
      <c r="I6856">
        <v>0</v>
      </c>
      <c r="J6856">
        <v>0</v>
      </c>
      <c r="K6856">
        <v>0</v>
      </c>
      <c r="L6856">
        <v>0</v>
      </c>
      <c r="M6856">
        <v>0</v>
      </c>
    </row>
    <row r="6857" spans="2:13" x14ac:dyDescent="0.2">
      <c r="B6857">
        <v>0</v>
      </c>
      <c r="C6857">
        <v>0</v>
      </c>
      <c r="D6857">
        <v>0</v>
      </c>
      <c r="E6857">
        <v>0</v>
      </c>
      <c r="F6857">
        <v>0</v>
      </c>
      <c r="G6857">
        <v>55555555</v>
      </c>
      <c r="H6857">
        <v>0</v>
      </c>
      <c r="I6857">
        <v>0</v>
      </c>
      <c r="J6857">
        <v>0</v>
      </c>
      <c r="K6857">
        <v>0</v>
      </c>
      <c r="L6857">
        <v>0</v>
      </c>
      <c r="M6857">
        <v>0</v>
      </c>
    </row>
    <row r="6858" spans="2:13" x14ac:dyDescent="0.2">
      <c r="B6858">
        <v>0</v>
      </c>
      <c r="C6858">
        <v>0</v>
      </c>
      <c r="D6858">
        <v>0</v>
      </c>
      <c r="E6858">
        <v>0</v>
      </c>
      <c r="F6858">
        <v>0</v>
      </c>
      <c r="G6858">
        <v>55555555</v>
      </c>
      <c r="H6858">
        <v>0</v>
      </c>
      <c r="I6858">
        <v>0</v>
      </c>
      <c r="J6858">
        <v>0</v>
      </c>
      <c r="K6858">
        <v>0</v>
      </c>
      <c r="L6858">
        <v>0</v>
      </c>
      <c r="M6858">
        <v>0</v>
      </c>
    </row>
    <row r="6859" spans="2:13" x14ac:dyDescent="0.2">
      <c r="B6859">
        <v>0</v>
      </c>
      <c r="C6859">
        <v>0</v>
      </c>
      <c r="D6859">
        <v>0</v>
      </c>
      <c r="E6859">
        <v>0</v>
      </c>
      <c r="F6859">
        <v>0</v>
      </c>
      <c r="G6859">
        <v>55555555</v>
      </c>
      <c r="H6859">
        <v>0</v>
      </c>
      <c r="I6859">
        <v>0</v>
      </c>
      <c r="J6859">
        <v>0</v>
      </c>
      <c r="K6859">
        <v>0</v>
      </c>
      <c r="L6859">
        <v>0</v>
      </c>
      <c r="M6859">
        <v>0</v>
      </c>
    </row>
    <row r="6860" spans="2:13" x14ac:dyDescent="0.2">
      <c r="B6860">
        <v>0</v>
      </c>
      <c r="C6860">
        <v>0</v>
      </c>
      <c r="D6860">
        <v>0</v>
      </c>
      <c r="E6860">
        <v>0</v>
      </c>
      <c r="F6860">
        <v>0</v>
      </c>
      <c r="G6860">
        <v>55555555</v>
      </c>
      <c r="H6860">
        <v>0</v>
      </c>
      <c r="I6860">
        <v>0</v>
      </c>
      <c r="J6860">
        <v>0</v>
      </c>
      <c r="K6860">
        <v>0</v>
      </c>
      <c r="L6860">
        <v>0</v>
      </c>
      <c r="M6860">
        <v>0</v>
      </c>
    </row>
    <row r="6861" spans="2:13" x14ac:dyDescent="0.2">
      <c r="B6861">
        <v>0</v>
      </c>
      <c r="C6861">
        <v>0</v>
      </c>
      <c r="D6861">
        <v>0</v>
      </c>
      <c r="E6861">
        <v>0</v>
      </c>
      <c r="F6861">
        <v>0</v>
      </c>
      <c r="G6861">
        <v>55555555</v>
      </c>
      <c r="H6861">
        <v>0</v>
      </c>
      <c r="I6861">
        <v>0</v>
      </c>
      <c r="J6861">
        <v>0</v>
      </c>
      <c r="K6861">
        <v>0</v>
      </c>
      <c r="L6861">
        <v>0</v>
      </c>
      <c r="M6861">
        <v>0</v>
      </c>
    </row>
    <row r="6862" spans="2:13" x14ac:dyDescent="0.2">
      <c r="B6862">
        <v>0</v>
      </c>
      <c r="C6862">
        <v>0</v>
      </c>
      <c r="D6862">
        <v>0</v>
      </c>
      <c r="E6862">
        <v>0</v>
      </c>
      <c r="F6862">
        <v>0</v>
      </c>
      <c r="G6862">
        <v>55555555</v>
      </c>
      <c r="H6862">
        <v>0</v>
      </c>
      <c r="I6862">
        <v>0</v>
      </c>
      <c r="J6862">
        <v>0</v>
      </c>
      <c r="K6862">
        <v>0</v>
      </c>
      <c r="L6862">
        <v>0</v>
      </c>
      <c r="M6862">
        <v>0</v>
      </c>
    </row>
    <row r="6863" spans="2:13" x14ac:dyDescent="0.2">
      <c r="B6863">
        <v>0</v>
      </c>
      <c r="C6863">
        <v>0</v>
      </c>
      <c r="D6863">
        <v>0</v>
      </c>
      <c r="E6863">
        <v>0</v>
      </c>
      <c r="F6863">
        <v>0</v>
      </c>
      <c r="G6863">
        <v>55555555</v>
      </c>
      <c r="H6863">
        <v>0</v>
      </c>
      <c r="I6863">
        <v>0</v>
      </c>
      <c r="J6863">
        <v>0</v>
      </c>
      <c r="K6863">
        <v>0</v>
      </c>
      <c r="L6863">
        <v>0</v>
      </c>
      <c r="M6863">
        <v>0</v>
      </c>
    </row>
    <row r="6864" spans="2:13" x14ac:dyDescent="0.2">
      <c r="B6864">
        <v>0</v>
      </c>
      <c r="C6864">
        <v>0</v>
      </c>
      <c r="D6864">
        <v>0</v>
      </c>
      <c r="E6864">
        <v>0</v>
      </c>
      <c r="F6864">
        <v>0</v>
      </c>
      <c r="G6864">
        <v>55555555</v>
      </c>
      <c r="H6864">
        <v>0</v>
      </c>
      <c r="I6864">
        <v>0</v>
      </c>
      <c r="J6864">
        <v>0</v>
      </c>
      <c r="K6864">
        <v>0</v>
      </c>
      <c r="L6864">
        <v>0</v>
      </c>
      <c r="M6864">
        <v>0</v>
      </c>
    </row>
    <row r="6865" spans="2:13" x14ac:dyDescent="0.2">
      <c r="B6865">
        <v>0</v>
      </c>
      <c r="C6865">
        <v>0</v>
      </c>
      <c r="D6865">
        <v>0</v>
      </c>
      <c r="E6865">
        <v>0</v>
      </c>
      <c r="F6865">
        <v>0</v>
      </c>
      <c r="G6865">
        <v>55555555</v>
      </c>
      <c r="H6865">
        <v>0</v>
      </c>
      <c r="I6865">
        <v>0</v>
      </c>
      <c r="J6865">
        <v>0</v>
      </c>
      <c r="K6865">
        <v>0</v>
      </c>
      <c r="L6865">
        <v>0</v>
      </c>
      <c r="M6865">
        <v>0</v>
      </c>
    </row>
    <row r="6866" spans="2:13" x14ac:dyDescent="0.2">
      <c r="B6866">
        <v>0</v>
      </c>
      <c r="C6866">
        <v>0</v>
      </c>
      <c r="D6866">
        <v>0</v>
      </c>
      <c r="E6866">
        <v>0</v>
      </c>
      <c r="F6866">
        <v>0</v>
      </c>
      <c r="G6866">
        <v>55555555</v>
      </c>
      <c r="H6866">
        <v>0</v>
      </c>
      <c r="I6866">
        <v>0</v>
      </c>
      <c r="J6866">
        <v>0</v>
      </c>
      <c r="K6866">
        <v>0</v>
      </c>
      <c r="L6866">
        <v>0</v>
      </c>
      <c r="M6866">
        <v>0</v>
      </c>
    </row>
    <row r="6867" spans="2:13" x14ac:dyDescent="0.2">
      <c r="B6867">
        <v>0</v>
      </c>
      <c r="C6867">
        <v>0</v>
      </c>
      <c r="D6867">
        <v>0</v>
      </c>
      <c r="E6867">
        <v>0</v>
      </c>
      <c r="F6867">
        <v>0</v>
      </c>
      <c r="G6867">
        <v>55555555</v>
      </c>
      <c r="H6867">
        <v>0</v>
      </c>
      <c r="I6867">
        <v>0</v>
      </c>
      <c r="J6867">
        <v>0</v>
      </c>
      <c r="K6867">
        <v>0</v>
      </c>
      <c r="L6867">
        <v>0</v>
      </c>
      <c r="M6867">
        <v>0</v>
      </c>
    </row>
    <row r="6868" spans="2:13" x14ac:dyDescent="0.2">
      <c r="B6868">
        <v>0</v>
      </c>
      <c r="C6868">
        <v>0</v>
      </c>
      <c r="D6868">
        <v>0</v>
      </c>
      <c r="E6868">
        <v>0</v>
      </c>
      <c r="F6868">
        <v>0</v>
      </c>
      <c r="G6868">
        <v>55555555</v>
      </c>
      <c r="H6868">
        <v>0</v>
      </c>
      <c r="I6868">
        <v>0</v>
      </c>
      <c r="J6868">
        <v>0</v>
      </c>
      <c r="K6868">
        <v>0</v>
      </c>
      <c r="L6868">
        <v>0</v>
      </c>
      <c r="M6868">
        <v>0</v>
      </c>
    </row>
    <row r="6869" spans="2:13" x14ac:dyDescent="0.2">
      <c r="B6869">
        <v>0</v>
      </c>
      <c r="C6869">
        <v>0</v>
      </c>
      <c r="D6869">
        <v>0</v>
      </c>
      <c r="E6869">
        <v>0</v>
      </c>
      <c r="F6869">
        <v>0</v>
      </c>
      <c r="G6869">
        <v>55555555</v>
      </c>
      <c r="H6869">
        <v>0</v>
      </c>
      <c r="I6869">
        <v>0</v>
      </c>
      <c r="J6869">
        <v>0</v>
      </c>
      <c r="K6869">
        <v>0</v>
      </c>
      <c r="L6869">
        <v>0</v>
      </c>
      <c r="M6869">
        <v>0</v>
      </c>
    </row>
    <row r="6870" spans="2:13" x14ac:dyDescent="0.2">
      <c r="B6870">
        <v>0</v>
      </c>
      <c r="C6870">
        <v>0</v>
      </c>
      <c r="D6870">
        <v>0</v>
      </c>
      <c r="E6870">
        <v>0</v>
      </c>
      <c r="F6870">
        <v>0</v>
      </c>
      <c r="G6870">
        <v>55555555</v>
      </c>
      <c r="H6870">
        <v>0</v>
      </c>
      <c r="I6870">
        <v>0</v>
      </c>
      <c r="J6870">
        <v>0</v>
      </c>
      <c r="K6870">
        <v>0</v>
      </c>
      <c r="L6870">
        <v>0</v>
      </c>
      <c r="M6870">
        <v>0</v>
      </c>
    </row>
    <row r="6871" spans="2:13" x14ac:dyDescent="0.2">
      <c r="B6871">
        <v>0</v>
      </c>
      <c r="C6871">
        <v>0</v>
      </c>
      <c r="D6871">
        <v>0</v>
      </c>
      <c r="E6871">
        <v>0</v>
      </c>
      <c r="F6871">
        <v>0</v>
      </c>
      <c r="G6871">
        <v>55555555</v>
      </c>
      <c r="H6871">
        <v>0</v>
      </c>
      <c r="I6871">
        <v>0</v>
      </c>
      <c r="J6871">
        <v>0</v>
      </c>
      <c r="K6871">
        <v>0</v>
      </c>
      <c r="L6871">
        <v>0</v>
      </c>
      <c r="M6871">
        <v>0</v>
      </c>
    </row>
    <row r="6872" spans="2:13" x14ac:dyDescent="0.2">
      <c r="B6872">
        <v>0</v>
      </c>
      <c r="C6872">
        <v>0</v>
      </c>
      <c r="D6872">
        <v>0</v>
      </c>
      <c r="E6872">
        <v>0</v>
      </c>
      <c r="F6872">
        <v>0</v>
      </c>
      <c r="G6872">
        <v>55555555</v>
      </c>
      <c r="H6872">
        <v>0</v>
      </c>
      <c r="I6872">
        <v>0</v>
      </c>
      <c r="J6872">
        <v>0</v>
      </c>
      <c r="K6872">
        <v>0</v>
      </c>
      <c r="L6872">
        <v>0</v>
      </c>
      <c r="M6872">
        <v>0</v>
      </c>
    </row>
    <row r="6873" spans="2:13" x14ac:dyDescent="0.2">
      <c r="B6873">
        <v>0</v>
      </c>
      <c r="C6873">
        <v>0</v>
      </c>
      <c r="D6873">
        <v>0</v>
      </c>
      <c r="E6873">
        <v>0</v>
      </c>
      <c r="F6873">
        <v>0</v>
      </c>
      <c r="G6873">
        <v>55555555</v>
      </c>
      <c r="H6873">
        <v>0</v>
      </c>
      <c r="I6873">
        <v>0</v>
      </c>
      <c r="J6873">
        <v>0</v>
      </c>
      <c r="K6873">
        <v>0</v>
      </c>
      <c r="L6873">
        <v>0</v>
      </c>
      <c r="M6873">
        <v>0</v>
      </c>
    </row>
    <row r="6874" spans="2:13" x14ac:dyDescent="0.2">
      <c r="B6874">
        <v>0</v>
      </c>
      <c r="C6874">
        <v>0</v>
      </c>
      <c r="D6874">
        <v>0</v>
      </c>
      <c r="E6874">
        <v>0</v>
      </c>
      <c r="F6874">
        <v>0</v>
      </c>
      <c r="G6874">
        <v>55555555</v>
      </c>
      <c r="H6874">
        <v>0</v>
      </c>
      <c r="I6874">
        <v>0</v>
      </c>
      <c r="J6874">
        <v>0</v>
      </c>
      <c r="K6874">
        <v>0</v>
      </c>
      <c r="L6874">
        <v>0</v>
      </c>
      <c r="M6874">
        <v>0</v>
      </c>
    </row>
    <row r="6875" spans="2:13" x14ac:dyDescent="0.2">
      <c r="B6875">
        <v>0</v>
      </c>
      <c r="C6875">
        <v>0</v>
      </c>
      <c r="D6875">
        <v>0</v>
      </c>
      <c r="E6875">
        <v>0</v>
      </c>
      <c r="F6875">
        <v>0</v>
      </c>
      <c r="G6875">
        <v>55555555</v>
      </c>
      <c r="H6875">
        <v>0</v>
      </c>
      <c r="I6875">
        <v>0</v>
      </c>
      <c r="J6875">
        <v>0</v>
      </c>
      <c r="K6875">
        <v>0</v>
      </c>
      <c r="L6875">
        <v>0</v>
      </c>
      <c r="M6875">
        <v>0</v>
      </c>
    </row>
    <row r="6876" spans="2:13" x14ac:dyDescent="0.2">
      <c r="B6876">
        <v>0</v>
      </c>
      <c r="C6876">
        <v>0</v>
      </c>
      <c r="D6876">
        <v>0</v>
      </c>
      <c r="E6876">
        <v>0</v>
      </c>
      <c r="F6876">
        <v>0</v>
      </c>
      <c r="G6876">
        <v>55555555</v>
      </c>
      <c r="H6876">
        <v>0</v>
      </c>
      <c r="I6876">
        <v>0</v>
      </c>
      <c r="J6876">
        <v>0</v>
      </c>
      <c r="K6876">
        <v>0</v>
      </c>
      <c r="L6876">
        <v>0</v>
      </c>
      <c r="M6876">
        <v>0</v>
      </c>
    </row>
    <row r="6877" spans="2:13" x14ac:dyDescent="0.2">
      <c r="B6877">
        <v>0</v>
      </c>
      <c r="C6877">
        <v>0</v>
      </c>
      <c r="D6877">
        <v>0</v>
      </c>
      <c r="E6877">
        <v>0</v>
      </c>
      <c r="F6877">
        <v>0</v>
      </c>
      <c r="G6877">
        <v>55555555</v>
      </c>
      <c r="H6877">
        <v>0</v>
      </c>
      <c r="I6877">
        <v>0</v>
      </c>
      <c r="J6877">
        <v>0</v>
      </c>
      <c r="K6877">
        <v>0</v>
      </c>
      <c r="L6877">
        <v>0</v>
      </c>
      <c r="M6877">
        <v>0</v>
      </c>
    </row>
    <row r="6878" spans="2:13" x14ac:dyDescent="0.2">
      <c r="B6878">
        <v>0</v>
      </c>
      <c r="C6878">
        <v>0</v>
      </c>
      <c r="D6878">
        <v>0</v>
      </c>
      <c r="E6878">
        <v>0</v>
      </c>
      <c r="F6878">
        <v>0</v>
      </c>
      <c r="G6878">
        <v>55555555</v>
      </c>
      <c r="H6878">
        <v>0</v>
      </c>
      <c r="I6878">
        <v>0</v>
      </c>
      <c r="J6878">
        <v>0</v>
      </c>
      <c r="K6878">
        <v>0</v>
      </c>
      <c r="L6878">
        <v>0</v>
      </c>
      <c r="M6878">
        <v>0</v>
      </c>
    </row>
    <row r="6879" spans="2:13" x14ac:dyDescent="0.2">
      <c r="B6879">
        <v>0</v>
      </c>
      <c r="C6879">
        <v>0</v>
      </c>
      <c r="D6879">
        <v>0</v>
      </c>
      <c r="E6879">
        <v>0</v>
      </c>
      <c r="F6879">
        <v>0</v>
      </c>
      <c r="G6879">
        <v>55555555</v>
      </c>
      <c r="H6879">
        <v>0</v>
      </c>
      <c r="I6879">
        <v>0</v>
      </c>
      <c r="J6879">
        <v>0</v>
      </c>
      <c r="K6879">
        <v>0</v>
      </c>
      <c r="L6879">
        <v>0</v>
      </c>
      <c r="M6879">
        <v>0</v>
      </c>
    </row>
    <row r="6880" spans="2:13" x14ac:dyDescent="0.2">
      <c r="B6880">
        <v>0</v>
      </c>
      <c r="C6880">
        <v>0</v>
      </c>
      <c r="D6880">
        <v>0</v>
      </c>
      <c r="E6880">
        <v>0</v>
      </c>
      <c r="F6880">
        <v>0</v>
      </c>
      <c r="G6880">
        <v>55555555</v>
      </c>
      <c r="H6880">
        <v>0</v>
      </c>
      <c r="I6880">
        <v>0</v>
      </c>
      <c r="J6880">
        <v>0</v>
      </c>
      <c r="K6880">
        <v>0</v>
      </c>
      <c r="L6880">
        <v>0</v>
      </c>
      <c r="M6880">
        <v>0</v>
      </c>
    </row>
    <row r="6881" spans="2:13" x14ac:dyDescent="0.2">
      <c r="B6881">
        <v>0</v>
      </c>
      <c r="C6881">
        <v>0</v>
      </c>
      <c r="D6881">
        <v>0</v>
      </c>
      <c r="E6881">
        <v>0</v>
      </c>
      <c r="F6881">
        <v>0</v>
      </c>
      <c r="G6881">
        <v>55555555</v>
      </c>
      <c r="H6881">
        <v>0</v>
      </c>
      <c r="I6881">
        <v>0</v>
      </c>
      <c r="J6881">
        <v>0</v>
      </c>
      <c r="K6881">
        <v>0</v>
      </c>
      <c r="L6881">
        <v>0</v>
      </c>
      <c r="M6881">
        <v>0</v>
      </c>
    </row>
    <row r="6882" spans="2:13" x14ac:dyDescent="0.2">
      <c r="B6882">
        <v>0</v>
      </c>
      <c r="C6882">
        <v>0</v>
      </c>
      <c r="D6882">
        <v>0</v>
      </c>
      <c r="E6882">
        <v>0</v>
      </c>
      <c r="F6882">
        <v>0</v>
      </c>
      <c r="G6882">
        <v>55555555</v>
      </c>
      <c r="H6882">
        <v>0</v>
      </c>
      <c r="I6882">
        <v>0</v>
      </c>
      <c r="J6882">
        <v>0</v>
      </c>
      <c r="K6882">
        <v>0</v>
      </c>
      <c r="L6882">
        <v>0</v>
      </c>
      <c r="M6882">
        <v>0</v>
      </c>
    </row>
    <row r="6883" spans="2:13" x14ac:dyDescent="0.2">
      <c r="B6883">
        <v>0</v>
      </c>
      <c r="C6883">
        <v>0</v>
      </c>
      <c r="D6883">
        <v>0</v>
      </c>
      <c r="E6883">
        <v>0</v>
      </c>
      <c r="F6883">
        <v>0</v>
      </c>
      <c r="G6883">
        <v>55555555</v>
      </c>
      <c r="H6883">
        <v>0</v>
      </c>
      <c r="I6883">
        <v>0</v>
      </c>
      <c r="J6883">
        <v>0</v>
      </c>
      <c r="K6883">
        <v>0</v>
      </c>
      <c r="L6883">
        <v>0</v>
      </c>
      <c r="M6883">
        <v>0</v>
      </c>
    </row>
    <row r="6884" spans="2:13" x14ac:dyDescent="0.2">
      <c r="B6884">
        <v>0</v>
      </c>
      <c r="C6884">
        <v>0</v>
      </c>
      <c r="D6884">
        <v>0</v>
      </c>
      <c r="E6884">
        <v>0</v>
      </c>
      <c r="F6884">
        <v>0</v>
      </c>
      <c r="G6884">
        <v>55555555</v>
      </c>
      <c r="H6884">
        <v>0</v>
      </c>
      <c r="I6884">
        <v>0</v>
      </c>
      <c r="J6884">
        <v>0</v>
      </c>
      <c r="K6884">
        <v>0</v>
      </c>
      <c r="L6884">
        <v>0</v>
      </c>
      <c r="M6884">
        <v>0</v>
      </c>
    </row>
    <row r="6885" spans="2:13" x14ac:dyDescent="0.2">
      <c r="B6885">
        <v>0</v>
      </c>
      <c r="C6885">
        <v>0</v>
      </c>
      <c r="D6885">
        <v>0</v>
      </c>
      <c r="E6885">
        <v>0</v>
      </c>
      <c r="F6885">
        <v>0</v>
      </c>
      <c r="G6885">
        <v>55555555</v>
      </c>
      <c r="H6885">
        <v>0</v>
      </c>
      <c r="I6885">
        <v>0</v>
      </c>
      <c r="J6885">
        <v>0</v>
      </c>
      <c r="K6885">
        <v>0</v>
      </c>
      <c r="L6885">
        <v>0</v>
      </c>
      <c r="M6885">
        <v>0</v>
      </c>
    </row>
    <row r="6886" spans="2:13" x14ac:dyDescent="0.2">
      <c r="B6886">
        <v>0</v>
      </c>
      <c r="C6886">
        <v>0</v>
      </c>
      <c r="D6886">
        <v>0</v>
      </c>
      <c r="E6886">
        <v>0</v>
      </c>
      <c r="F6886">
        <v>0</v>
      </c>
      <c r="G6886">
        <v>55555555</v>
      </c>
      <c r="H6886">
        <v>0</v>
      </c>
      <c r="I6886">
        <v>0</v>
      </c>
      <c r="J6886">
        <v>0</v>
      </c>
      <c r="K6886">
        <v>0</v>
      </c>
      <c r="L6886">
        <v>0</v>
      </c>
      <c r="M6886">
        <v>0</v>
      </c>
    </row>
    <row r="6887" spans="2:13" x14ac:dyDescent="0.2">
      <c r="B6887">
        <v>0</v>
      </c>
      <c r="C6887">
        <v>0</v>
      </c>
      <c r="D6887">
        <v>0</v>
      </c>
      <c r="E6887">
        <v>0</v>
      </c>
      <c r="F6887">
        <v>0</v>
      </c>
      <c r="G6887">
        <v>55555555</v>
      </c>
      <c r="H6887">
        <v>0</v>
      </c>
      <c r="I6887">
        <v>0</v>
      </c>
      <c r="J6887">
        <v>0</v>
      </c>
      <c r="K6887">
        <v>0</v>
      </c>
      <c r="L6887">
        <v>0</v>
      </c>
      <c r="M6887">
        <v>0</v>
      </c>
    </row>
    <row r="6888" spans="2:13" x14ac:dyDescent="0.2">
      <c r="B6888">
        <v>0</v>
      </c>
      <c r="C6888">
        <v>0</v>
      </c>
      <c r="D6888">
        <v>0</v>
      </c>
      <c r="E6888">
        <v>0</v>
      </c>
      <c r="F6888">
        <v>0</v>
      </c>
      <c r="G6888">
        <v>55555555</v>
      </c>
      <c r="H6888">
        <v>0</v>
      </c>
      <c r="I6888">
        <v>0</v>
      </c>
      <c r="J6888">
        <v>0</v>
      </c>
      <c r="K6888">
        <v>0</v>
      </c>
      <c r="L6888">
        <v>0</v>
      </c>
      <c r="M6888">
        <v>0</v>
      </c>
    </row>
    <row r="6889" spans="2:13" x14ac:dyDescent="0.2">
      <c r="B6889">
        <v>0</v>
      </c>
      <c r="C6889">
        <v>0</v>
      </c>
      <c r="D6889">
        <v>0</v>
      </c>
      <c r="E6889">
        <v>0</v>
      </c>
      <c r="F6889">
        <v>0</v>
      </c>
      <c r="G6889">
        <v>55555555</v>
      </c>
      <c r="H6889">
        <v>0</v>
      </c>
      <c r="I6889">
        <v>0</v>
      </c>
      <c r="J6889">
        <v>0</v>
      </c>
      <c r="K6889">
        <v>0</v>
      </c>
      <c r="L6889">
        <v>0</v>
      </c>
      <c r="M6889">
        <v>0</v>
      </c>
    </row>
    <row r="6890" spans="2:13" x14ac:dyDescent="0.2">
      <c r="B6890">
        <v>0</v>
      </c>
      <c r="C6890">
        <v>0</v>
      </c>
      <c r="D6890">
        <v>0</v>
      </c>
      <c r="E6890">
        <v>0</v>
      </c>
      <c r="F6890">
        <v>0</v>
      </c>
      <c r="G6890">
        <v>55555555</v>
      </c>
      <c r="H6890">
        <v>0</v>
      </c>
      <c r="I6890">
        <v>0</v>
      </c>
      <c r="J6890">
        <v>0</v>
      </c>
      <c r="K6890">
        <v>0</v>
      </c>
      <c r="L6890">
        <v>0</v>
      </c>
      <c r="M6890">
        <v>0</v>
      </c>
    </row>
    <row r="6891" spans="2:13" x14ac:dyDescent="0.2">
      <c r="B6891">
        <v>0</v>
      </c>
      <c r="C6891">
        <v>0</v>
      </c>
      <c r="D6891">
        <v>0</v>
      </c>
      <c r="E6891">
        <v>0</v>
      </c>
      <c r="F6891">
        <v>0</v>
      </c>
      <c r="G6891">
        <v>55555555</v>
      </c>
      <c r="H6891">
        <v>0</v>
      </c>
      <c r="I6891">
        <v>0</v>
      </c>
      <c r="J6891">
        <v>0</v>
      </c>
      <c r="K6891">
        <v>0</v>
      </c>
      <c r="L6891">
        <v>0</v>
      </c>
      <c r="M6891">
        <v>0</v>
      </c>
    </row>
    <row r="6892" spans="2:13" x14ac:dyDescent="0.2">
      <c r="B6892">
        <v>0</v>
      </c>
      <c r="C6892">
        <v>0</v>
      </c>
      <c r="D6892">
        <v>0</v>
      </c>
      <c r="E6892">
        <v>0</v>
      </c>
      <c r="F6892">
        <v>0</v>
      </c>
      <c r="G6892">
        <v>55555555</v>
      </c>
      <c r="H6892">
        <v>0</v>
      </c>
      <c r="I6892">
        <v>0</v>
      </c>
      <c r="J6892">
        <v>0</v>
      </c>
      <c r="K6892">
        <v>0</v>
      </c>
      <c r="L6892">
        <v>0</v>
      </c>
      <c r="M6892">
        <v>0</v>
      </c>
    </row>
    <row r="6893" spans="2:13" x14ac:dyDescent="0.2">
      <c r="B6893">
        <v>0</v>
      </c>
      <c r="C6893">
        <v>0</v>
      </c>
      <c r="D6893">
        <v>0</v>
      </c>
      <c r="E6893">
        <v>0</v>
      </c>
      <c r="F6893">
        <v>0</v>
      </c>
      <c r="G6893">
        <v>55555555</v>
      </c>
      <c r="H6893">
        <v>0</v>
      </c>
      <c r="I6893">
        <v>0</v>
      </c>
      <c r="J6893">
        <v>0</v>
      </c>
      <c r="K6893">
        <v>0</v>
      </c>
      <c r="L6893">
        <v>0</v>
      </c>
      <c r="M6893">
        <v>0</v>
      </c>
    </row>
    <row r="6894" spans="2:13" x14ac:dyDescent="0.2">
      <c r="B6894">
        <v>0</v>
      </c>
      <c r="C6894">
        <v>0</v>
      </c>
      <c r="D6894">
        <v>0</v>
      </c>
      <c r="E6894">
        <v>0</v>
      </c>
      <c r="F6894">
        <v>0</v>
      </c>
      <c r="G6894">
        <v>55555555</v>
      </c>
      <c r="H6894">
        <v>0</v>
      </c>
      <c r="I6894">
        <v>0</v>
      </c>
      <c r="J6894">
        <v>0</v>
      </c>
      <c r="K6894">
        <v>0</v>
      </c>
      <c r="L6894">
        <v>0</v>
      </c>
      <c r="M6894">
        <v>0</v>
      </c>
    </row>
    <row r="6895" spans="2:13" x14ac:dyDescent="0.2">
      <c r="B6895">
        <v>0</v>
      </c>
      <c r="C6895">
        <v>0</v>
      </c>
      <c r="D6895">
        <v>0</v>
      </c>
      <c r="E6895">
        <v>0</v>
      </c>
      <c r="F6895">
        <v>0</v>
      </c>
      <c r="G6895">
        <v>55555555</v>
      </c>
      <c r="H6895">
        <v>0</v>
      </c>
      <c r="I6895">
        <v>0</v>
      </c>
      <c r="J6895">
        <v>0</v>
      </c>
      <c r="K6895">
        <v>0</v>
      </c>
      <c r="L6895">
        <v>0</v>
      </c>
      <c r="M6895">
        <v>0</v>
      </c>
    </row>
    <row r="6896" spans="2:13" x14ac:dyDescent="0.2">
      <c r="B6896">
        <v>0</v>
      </c>
      <c r="C6896">
        <v>0</v>
      </c>
      <c r="D6896">
        <v>0</v>
      </c>
      <c r="E6896">
        <v>0</v>
      </c>
      <c r="F6896">
        <v>0</v>
      </c>
      <c r="G6896">
        <v>55555555</v>
      </c>
      <c r="H6896">
        <v>0</v>
      </c>
      <c r="I6896">
        <v>0</v>
      </c>
      <c r="J6896">
        <v>0</v>
      </c>
      <c r="K6896">
        <v>0</v>
      </c>
      <c r="L6896">
        <v>0</v>
      </c>
      <c r="M6896">
        <v>0</v>
      </c>
    </row>
    <row r="6897" spans="2:13" x14ac:dyDescent="0.2">
      <c r="B6897">
        <v>0</v>
      </c>
      <c r="C6897">
        <v>0</v>
      </c>
      <c r="D6897">
        <v>0</v>
      </c>
      <c r="E6897">
        <v>0</v>
      </c>
      <c r="F6897">
        <v>0</v>
      </c>
      <c r="G6897">
        <v>55555555</v>
      </c>
      <c r="H6897">
        <v>0</v>
      </c>
      <c r="I6897">
        <v>0</v>
      </c>
      <c r="J6897">
        <v>0</v>
      </c>
      <c r="K6897">
        <v>0</v>
      </c>
      <c r="L6897">
        <v>0</v>
      </c>
      <c r="M6897">
        <v>0</v>
      </c>
    </row>
    <row r="6898" spans="2:13" x14ac:dyDescent="0.2">
      <c r="B6898">
        <v>0</v>
      </c>
      <c r="C6898">
        <v>0</v>
      </c>
      <c r="D6898">
        <v>0</v>
      </c>
      <c r="E6898">
        <v>0</v>
      </c>
      <c r="F6898">
        <v>0</v>
      </c>
      <c r="G6898">
        <v>55555555</v>
      </c>
      <c r="H6898">
        <v>0</v>
      </c>
      <c r="I6898">
        <v>0</v>
      </c>
      <c r="J6898">
        <v>0</v>
      </c>
      <c r="K6898">
        <v>0</v>
      </c>
      <c r="L6898">
        <v>0</v>
      </c>
      <c r="M6898">
        <v>0</v>
      </c>
    </row>
    <row r="6899" spans="2:13" x14ac:dyDescent="0.2">
      <c r="B6899">
        <v>0</v>
      </c>
      <c r="C6899">
        <v>0</v>
      </c>
      <c r="D6899">
        <v>0</v>
      </c>
      <c r="E6899">
        <v>0</v>
      </c>
      <c r="F6899">
        <v>0</v>
      </c>
      <c r="G6899">
        <v>55555555</v>
      </c>
      <c r="H6899">
        <v>0</v>
      </c>
      <c r="I6899">
        <v>0</v>
      </c>
      <c r="J6899">
        <v>0</v>
      </c>
      <c r="K6899">
        <v>0</v>
      </c>
      <c r="L6899">
        <v>0</v>
      </c>
      <c r="M6899">
        <v>0</v>
      </c>
    </row>
    <row r="6900" spans="2:13" x14ac:dyDescent="0.2">
      <c r="B6900">
        <v>0</v>
      </c>
      <c r="C6900">
        <v>0</v>
      </c>
      <c r="D6900">
        <v>0</v>
      </c>
      <c r="E6900">
        <v>0</v>
      </c>
      <c r="F6900">
        <v>0</v>
      </c>
      <c r="G6900">
        <v>55555555</v>
      </c>
      <c r="H6900">
        <v>0</v>
      </c>
      <c r="I6900">
        <v>0</v>
      </c>
      <c r="J6900">
        <v>0</v>
      </c>
      <c r="K6900">
        <v>0</v>
      </c>
      <c r="L6900">
        <v>0</v>
      </c>
      <c r="M6900">
        <v>0</v>
      </c>
    </row>
    <row r="6901" spans="2:13" x14ac:dyDescent="0.2">
      <c r="B6901">
        <v>0</v>
      </c>
      <c r="C6901">
        <v>0</v>
      </c>
      <c r="D6901">
        <v>0</v>
      </c>
      <c r="E6901">
        <v>0</v>
      </c>
      <c r="F6901">
        <v>0</v>
      </c>
      <c r="G6901">
        <v>55555555</v>
      </c>
      <c r="H6901">
        <v>0</v>
      </c>
      <c r="I6901">
        <v>0</v>
      </c>
      <c r="J6901">
        <v>0</v>
      </c>
      <c r="K6901">
        <v>0</v>
      </c>
      <c r="L6901">
        <v>0</v>
      </c>
      <c r="M6901">
        <v>0</v>
      </c>
    </row>
    <row r="6902" spans="2:13" x14ac:dyDescent="0.2">
      <c r="B6902">
        <v>0</v>
      </c>
      <c r="C6902">
        <v>0</v>
      </c>
      <c r="D6902">
        <v>0</v>
      </c>
      <c r="E6902">
        <v>0</v>
      </c>
      <c r="F6902">
        <v>0</v>
      </c>
      <c r="G6902">
        <v>55555555</v>
      </c>
      <c r="H6902">
        <v>0</v>
      </c>
      <c r="I6902">
        <v>0</v>
      </c>
      <c r="J6902">
        <v>0</v>
      </c>
      <c r="K6902">
        <v>0</v>
      </c>
      <c r="L6902">
        <v>0</v>
      </c>
      <c r="M6902">
        <v>0</v>
      </c>
    </row>
    <row r="6903" spans="2:13" x14ac:dyDescent="0.2">
      <c r="B6903">
        <v>0</v>
      </c>
      <c r="C6903">
        <v>0</v>
      </c>
      <c r="D6903">
        <v>0</v>
      </c>
      <c r="E6903">
        <v>0</v>
      </c>
      <c r="F6903">
        <v>0</v>
      </c>
      <c r="G6903">
        <v>55555555</v>
      </c>
      <c r="H6903">
        <v>0</v>
      </c>
      <c r="I6903">
        <v>0</v>
      </c>
      <c r="J6903">
        <v>0</v>
      </c>
      <c r="K6903">
        <v>0</v>
      </c>
      <c r="L6903">
        <v>0</v>
      </c>
      <c r="M6903">
        <v>0</v>
      </c>
    </row>
    <row r="6904" spans="2:13" x14ac:dyDescent="0.2">
      <c r="B6904">
        <v>0</v>
      </c>
      <c r="C6904">
        <v>0</v>
      </c>
      <c r="D6904">
        <v>0</v>
      </c>
      <c r="E6904">
        <v>0</v>
      </c>
      <c r="F6904">
        <v>0</v>
      </c>
      <c r="G6904">
        <v>55555555</v>
      </c>
      <c r="H6904">
        <v>0</v>
      </c>
      <c r="I6904">
        <v>0</v>
      </c>
      <c r="J6904">
        <v>0</v>
      </c>
      <c r="K6904">
        <v>0</v>
      </c>
      <c r="L6904">
        <v>0</v>
      </c>
      <c r="M6904">
        <v>0</v>
      </c>
    </row>
    <row r="6905" spans="2:13" x14ac:dyDescent="0.2">
      <c r="B6905">
        <v>0</v>
      </c>
      <c r="C6905">
        <v>0</v>
      </c>
      <c r="D6905">
        <v>0</v>
      </c>
      <c r="E6905">
        <v>0</v>
      </c>
      <c r="F6905">
        <v>0</v>
      </c>
      <c r="G6905">
        <v>55555555</v>
      </c>
      <c r="H6905">
        <v>0</v>
      </c>
      <c r="I6905">
        <v>0</v>
      </c>
      <c r="J6905">
        <v>0</v>
      </c>
      <c r="K6905">
        <v>0</v>
      </c>
      <c r="L6905">
        <v>0</v>
      </c>
      <c r="M6905">
        <v>0</v>
      </c>
    </row>
    <row r="6906" spans="2:13" x14ac:dyDescent="0.2">
      <c r="B6906">
        <v>0</v>
      </c>
      <c r="C6906">
        <v>0</v>
      </c>
      <c r="D6906">
        <v>0</v>
      </c>
      <c r="E6906">
        <v>0</v>
      </c>
      <c r="F6906">
        <v>0</v>
      </c>
      <c r="G6906">
        <v>55555555</v>
      </c>
      <c r="H6906">
        <v>0</v>
      </c>
      <c r="I6906">
        <v>0</v>
      </c>
      <c r="J6906">
        <v>0</v>
      </c>
      <c r="K6906">
        <v>0</v>
      </c>
      <c r="L6906">
        <v>0</v>
      </c>
      <c r="M6906">
        <v>0</v>
      </c>
    </row>
    <row r="6907" spans="2:13" x14ac:dyDescent="0.2">
      <c r="B6907">
        <v>0</v>
      </c>
      <c r="C6907">
        <v>0</v>
      </c>
      <c r="D6907">
        <v>0</v>
      </c>
      <c r="E6907">
        <v>0</v>
      </c>
      <c r="F6907">
        <v>0</v>
      </c>
      <c r="G6907">
        <v>55555555</v>
      </c>
      <c r="H6907">
        <v>0</v>
      </c>
      <c r="I6907">
        <v>0</v>
      </c>
      <c r="J6907">
        <v>0</v>
      </c>
      <c r="K6907">
        <v>0</v>
      </c>
      <c r="L6907">
        <v>0</v>
      </c>
      <c r="M6907">
        <v>0</v>
      </c>
    </row>
    <row r="6908" spans="2:13" x14ac:dyDescent="0.2">
      <c r="B6908">
        <v>0</v>
      </c>
      <c r="C6908">
        <v>0</v>
      </c>
      <c r="D6908">
        <v>0</v>
      </c>
      <c r="E6908">
        <v>0</v>
      </c>
      <c r="F6908">
        <v>0</v>
      </c>
      <c r="G6908">
        <v>55555555</v>
      </c>
      <c r="H6908">
        <v>0</v>
      </c>
      <c r="I6908">
        <v>0</v>
      </c>
      <c r="J6908">
        <v>0</v>
      </c>
      <c r="K6908">
        <v>0</v>
      </c>
      <c r="L6908">
        <v>0</v>
      </c>
      <c r="M6908">
        <v>0</v>
      </c>
    </row>
    <row r="6909" spans="2:13" x14ac:dyDescent="0.2">
      <c r="B6909">
        <v>0</v>
      </c>
      <c r="C6909">
        <v>0</v>
      </c>
      <c r="D6909">
        <v>0</v>
      </c>
      <c r="E6909">
        <v>0</v>
      </c>
      <c r="F6909">
        <v>0</v>
      </c>
      <c r="G6909">
        <v>55555555</v>
      </c>
      <c r="H6909">
        <v>0</v>
      </c>
      <c r="I6909">
        <v>0</v>
      </c>
      <c r="J6909">
        <v>0</v>
      </c>
      <c r="K6909">
        <v>0</v>
      </c>
      <c r="L6909">
        <v>0</v>
      </c>
      <c r="M6909">
        <v>0</v>
      </c>
    </row>
    <row r="6910" spans="2:13" x14ac:dyDescent="0.2">
      <c r="B6910">
        <v>0</v>
      </c>
      <c r="C6910">
        <v>0</v>
      </c>
      <c r="D6910">
        <v>0</v>
      </c>
      <c r="E6910">
        <v>0</v>
      </c>
      <c r="F6910">
        <v>0</v>
      </c>
      <c r="G6910">
        <v>55555555</v>
      </c>
      <c r="H6910">
        <v>0</v>
      </c>
      <c r="I6910">
        <v>0</v>
      </c>
      <c r="J6910">
        <v>0</v>
      </c>
      <c r="K6910">
        <v>0</v>
      </c>
      <c r="L6910">
        <v>0</v>
      </c>
      <c r="M6910">
        <v>0</v>
      </c>
    </row>
    <row r="6911" spans="2:13" x14ac:dyDescent="0.2">
      <c r="B6911">
        <v>0</v>
      </c>
      <c r="C6911">
        <v>0</v>
      </c>
      <c r="D6911">
        <v>0</v>
      </c>
      <c r="E6911">
        <v>0</v>
      </c>
      <c r="F6911">
        <v>0</v>
      </c>
      <c r="G6911">
        <v>55555555</v>
      </c>
      <c r="H6911">
        <v>0</v>
      </c>
      <c r="I6911">
        <v>0</v>
      </c>
      <c r="J6911">
        <v>0</v>
      </c>
      <c r="K6911">
        <v>0</v>
      </c>
      <c r="L6911">
        <v>0</v>
      </c>
      <c r="M6911">
        <v>0</v>
      </c>
    </row>
    <row r="6912" spans="2:13" x14ac:dyDescent="0.2">
      <c r="B6912">
        <v>0</v>
      </c>
      <c r="C6912">
        <v>0</v>
      </c>
      <c r="D6912">
        <v>0</v>
      </c>
      <c r="E6912">
        <v>0</v>
      </c>
      <c r="F6912">
        <v>0</v>
      </c>
      <c r="G6912">
        <v>55555555</v>
      </c>
      <c r="H6912">
        <v>0</v>
      </c>
      <c r="I6912">
        <v>0</v>
      </c>
      <c r="J6912">
        <v>0</v>
      </c>
      <c r="K6912">
        <v>0</v>
      </c>
      <c r="L6912">
        <v>0</v>
      </c>
      <c r="M6912">
        <v>0</v>
      </c>
    </row>
    <row r="6913" spans="2:13" x14ac:dyDescent="0.2">
      <c r="B6913">
        <v>0</v>
      </c>
      <c r="C6913">
        <v>0</v>
      </c>
      <c r="D6913">
        <v>0</v>
      </c>
      <c r="E6913">
        <v>0</v>
      </c>
      <c r="F6913">
        <v>0</v>
      </c>
      <c r="G6913">
        <v>55555555</v>
      </c>
      <c r="H6913">
        <v>0</v>
      </c>
      <c r="I6913">
        <v>0</v>
      </c>
      <c r="J6913">
        <v>0</v>
      </c>
      <c r="K6913">
        <v>0</v>
      </c>
      <c r="L6913">
        <v>0</v>
      </c>
      <c r="M6913">
        <v>0</v>
      </c>
    </row>
    <row r="6914" spans="2:13" x14ac:dyDescent="0.2">
      <c r="B6914">
        <v>0</v>
      </c>
      <c r="C6914">
        <v>0</v>
      </c>
      <c r="D6914">
        <v>0</v>
      </c>
      <c r="E6914">
        <v>0</v>
      </c>
      <c r="F6914">
        <v>0</v>
      </c>
      <c r="G6914">
        <v>55555555</v>
      </c>
      <c r="H6914">
        <v>0</v>
      </c>
      <c r="I6914">
        <v>0</v>
      </c>
      <c r="J6914">
        <v>0</v>
      </c>
      <c r="K6914">
        <v>0</v>
      </c>
      <c r="L6914">
        <v>0</v>
      </c>
      <c r="M6914">
        <v>0</v>
      </c>
    </row>
    <row r="6915" spans="2:13" x14ac:dyDescent="0.2">
      <c r="B6915">
        <v>0</v>
      </c>
      <c r="C6915">
        <v>0</v>
      </c>
      <c r="D6915">
        <v>0</v>
      </c>
      <c r="E6915">
        <v>0</v>
      </c>
      <c r="F6915">
        <v>0</v>
      </c>
      <c r="G6915">
        <v>55555555</v>
      </c>
      <c r="H6915">
        <v>0</v>
      </c>
      <c r="I6915">
        <v>0</v>
      </c>
      <c r="J6915">
        <v>0</v>
      </c>
      <c r="K6915">
        <v>0</v>
      </c>
      <c r="L6915">
        <v>0</v>
      </c>
      <c r="M6915">
        <v>0</v>
      </c>
    </row>
    <row r="6916" spans="2:13" x14ac:dyDescent="0.2">
      <c r="B6916">
        <v>0</v>
      </c>
      <c r="C6916">
        <v>0</v>
      </c>
      <c r="D6916">
        <v>0</v>
      </c>
      <c r="E6916">
        <v>0</v>
      </c>
      <c r="F6916">
        <v>0</v>
      </c>
      <c r="G6916">
        <v>55555555</v>
      </c>
      <c r="H6916">
        <v>0</v>
      </c>
      <c r="I6916">
        <v>0</v>
      </c>
      <c r="J6916">
        <v>0</v>
      </c>
      <c r="K6916">
        <v>0</v>
      </c>
      <c r="L6916">
        <v>0</v>
      </c>
      <c r="M6916">
        <v>0</v>
      </c>
    </row>
    <row r="6917" spans="2:13" x14ac:dyDescent="0.2">
      <c r="B6917">
        <v>0</v>
      </c>
      <c r="C6917">
        <v>0</v>
      </c>
      <c r="D6917">
        <v>0</v>
      </c>
      <c r="E6917">
        <v>0</v>
      </c>
      <c r="F6917">
        <v>0</v>
      </c>
      <c r="G6917">
        <v>55555555</v>
      </c>
      <c r="H6917">
        <v>0</v>
      </c>
      <c r="I6917">
        <v>0</v>
      </c>
      <c r="J6917">
        <v>0</v>
      </c>
      <c r="K6917">
        <v>0</v>
      </c>
      <c r="L6917">
        <v>0</v>
      </c>
      <c r="M6917">
        <v>0</v>
      </c>
    </row>
    <row r="6918" spans="2:13" x14ac:dyDescent="0.2">
      <c r="B6918">
        <v>0</v>
      </c>
      <c r="C6918">
        <v>0</v>
      </c>
      <c r="D6918">
        <v>0</v>
      </c>
      <c r="E6918">
        <v>0</v>
      </c>
      <c r="F6918">
        <v>0</v>
      </c>
      <c r="G6918">
        <v>55555555</v>
      </c>
      <c r="H6918">
        <v>0</v>
      </c>
      <c r="I6918">
        <v>0</v>
      </c>
      <c r="J6918">
        <v>0</v>
      </c>
      <c r="K6918">
        <v>0</v>
      </c>
      <c r="L6918">
        <v>0</v>
      </c>
      <c r="M6918">
        <v>0</v>
      </c>
    </row>
    <row r="6919" spans="2:13" x14ac:dyDescent="0.2">
      <c r="B6919">
        <v>0</v>
      </c>
      <c r="C6919">
        <v>0</v>
      </c>
      <c r="D6919">
        <v>0</v>
      </c>
      <c r="E6919">
        <v>0</v>
      </c>
      <c r="F6919">
        <v>0</v>
      </c>
      <c r="G6919">
        <v>55555555</v>
      </c>
      <c r="H6919">
        <v>0</v>
      </c>
      <c r="I6919">
        <v>0</v>
      </c>
      <c r="J6919">
        <v>0</v>
      </c>
      <c r="K6919">
        <v>0</v>
      </c>
      <c r="L6919">
        <v>0</v>
      </c>
      <c r="M6919">
        <v>0</v>
      </c>
    </row>
    <row r="6920" spans="2:13" x14ac:dyDescent="0.2">
      <c r="B6920">
        <v>0</v>
      </c>
      <c r="C6920">
        <v>0</v>
      </c>
      <c r="D6920">
        <v>0</v>
      </c>
      <c r="E6920">
        <v>0</v>
      </c>
      <c r="F6920">
        <v>0</v>
      </c>
      <c r="G6920">
        <v>55555555</v>
      </c>
      <c r="H6920">
        <v>0</v>
      </c>
      <c r="I6920">
        <v>0</v>
      </c>
      <c r="J6920">
        <v>0</v>
      </c>
      <c r="K6920">
        <v>0</v>
      </c>
      <c r="L6920">
        <v>0</v>
      </c>
      <c r="M6920">
        <v>0</v>
      </c>
    </row>
    <row r="6921" spans="2:13" x14ac:dyDescent="0.2">
      <c r="B6921">
        <v>0</v>
      </c>
      <c r="C6921">
        <v>0</v>
      </c>
      <c r="D6921">
        <v>0</v>
      </c>
      <c r="E6921">
        <v>0</v>
      </c>
      <c r="F6921">
        <v>0</v>
      </c>
      <c r="G6921">
        <v>55555555</v>
      </c>
      <c r="H6921">
        <v>0</v>
      </c>
      <c r="I6921">
        <v>0</v>
      </c>
      <c r="J6921">
        <v>0</v>
      </c>
      <c r="K6921">
        <v>0</v>
      </c>
      <c r="L6921">
        <v>0</v>
      </c>
      <c r="M6921">
        <v>0</v>
      </c>
    </row>
    <row r="6922" spans="2:13" x14ac:dyDescent="0.2">
      <c r="B6922">
        <v>0</v>
      </c>
      <c r="C6922">
        <v>0</v>
      </c>
      <c r="D6922">
        <v>0</v>
      </c>
      <c r="E6922">
        <v>0</v>
      </c>
      <c r="F6922">
        <v>0</v>
      </c>
      <c r="G6922">
        <v>55555555</v>
      </c>
      <c r="H6922">
        <v>0</v>
      </c>
      <c r="I6922">
        <v>0</v>
      </c>
      <c r="J6922">
        <v>0</v>
      </c>
      <c r="K6922">
        <v>0</v>
      </c>
      <c r="L6922">
        <v>0</v>
      </c>
      <c r="M6922">
        <v>0</v>
      </c>
    </row>
    <row r="6923" spans="2:13" x14ac:dyDescent="0.2">
      <c r="B6923">
        <v>0</v>
      </c>
      <c r="C6923">
        <v>0</v>
      </c>
      <c r="D6923">
        <v>0</v>
      </c>
      <c r="E6923">
        <v>0</v>
      </c>
      <c r="F6923">
        <v>0</v>
      </c>
      <c r="G6923">
        <v>55555555</v>
      </c>
      <c r="H6923">
        <v>0</v>
      </c>
      <c r="I6923">
        <v>0</v>
      </c>
      <c r="J6923">
        <v>0</v>
      </c>
      <c r="K6923">
        <v>0</v>
      </c>
      <c r="L6923">
        <v>0</v>
      </c>
      <c r="M6923">
        <v>0</v>
      </c>
    </row>
    <row r="6924" spans="2:13" x14ac:dyDescent="0.2">
      <c r="B6924">
        <v>0</v>
      </c>
      <c r="C6924">
        <v>0</v>
      </c>
      <c r="D6924">
        <v>0</v>
      </c>
      <c r="E6924">
        <v>0</v>
      </c>
      <c r="F6924">
        <v>0</v>
      </c>
      <c r="G6924">
        <v>55555555</v>
      </c>
      <c r="H6924">
        <v>0</v>
      </c>
      <c r="I6924">
        <v>0</v>
      </c>
      <c r="J6924">
        <v>0</v>
      </c>
      <c r="K6924">
        <v>0</v>
      </c>
      <c r="L6924">
        <v>0</v>
      </c>
      <c r="M6924">
        <v>0</v>
      </c>
    </row>
    <row r="6925" spans="2:13" x14ac:dyDescent="0.2">
      <c r="B6925">
        <v>0</v>
      </c>
      <c r="C6925">
        <v>0</v>
      </c>
      <c r="D6925">
        <v>0</v>
      </c>
      <c r="E6925">
        <v>0</v>
      </c>
      <c r="F6925">
        <v>0</v>
      </c>
      <c r="G6925">
        <v>55555555</v>
      </c>
      <c r="H6925">
        <v>0</v>
      </c>
      <c r="I6925">
        <v>0</v>
      </c>
      <c r="J6925">
        <v>0</v>
      </c>
      <c r="K6925">
        <v>0</v>
      </c>
      <c r="L6925">
        <v>0</v>
      </c>
      <c r="M6925">
        <v>0</v>
      </c>
    </row>
    <row r="6926" spans="2:13" x14ac:dyDescent="0.2">
      <c r="B6926">
        <v>0</v>
      </c>
      <c r="C6926">
        <v>0</v>
      </c>
      <c r="D6926">
        <v>0</v>
      </c>
      <c r="E6926">
        <v>0</v>
      </c>
      <c r="F6926">
        <v>0</v>
      </c>
      <c r="G6926">
        <v>55555555</v>
      </c>
      <c r="H6926">
        <v>0</v>
      </c>
      <c r="I6926">
        <v>0</v>
      </c>
      <c r="J6926">
        <v>0</v>
      </c>
      <c r="K6926">
        <v>0</v>
      </c>
      <c r="L6926">
        <v>0</v>
      </c>
      <c r="M6926">
        <v>0</v>
      </c>
    </row>
    <row r="6927" spans="2:13" x14ac:dyDescent="0.2">
      <c r="B6927">
        <v>0</v>
      </c>
      <c r="C6927">
        <v>0</v>
      </c>
      <c r="D6927">
        <v>0</v>
      </c>
      <c r="E6927">
        <v>0</v>
      </c>
      <c r="F6927">
        <v>0</v>
      </c>
      <c r="G6927">
        <v>55555555</v>
      </c>
      <c r="H6927">
        <v>0</v>
      </c>
      <c r="I6927">
        <v>0</v>
      </c>
      <c r="J6927">
        <v>0</v>
      </c>
      <c r="K6927">
        <v>0</v>
      </c>
      <c r="L6927">
        <v>0</v>
      </c>
      <c r="M6927">
        <v>0</v>
      </c>
    </row>
    <row r="6928" spans="2:13" x14ac:dyDescent="0.2">
      <c r="B6928">
        <v>0</v>
      </c>
      <c r="C6928">
        <v>0</v>
      </c>
      <c r="D6928">
        <v>0</v>
      </c>
      <c r="E6928">
        <v>0</v>
      </c>
      <c r="F6928">
        <v>0</v>
      </c>
      <c r="G6928">
        <v>55555555</v>
      </c>
      <c r="H6928">
        <v>0</v>
      </c>
      <c r="I6928">
        <v>0</v>
      </c>
      <c r="J6928">
        <v>0</v>
      </c>
      <c r="K6928">
        <v>0</v>
      </c>
      <c r="L6928">
        <v>0</v>
      </c>
      <c r="M6928">
        <v>0</v>
      </c>
    </row>
    <row r="6929" spans="2:13" x14ac:dyDescent="0.2">
      <c r="B6929">
        <v>0</v>
      </c>
      <c r="C6929">
        <v>0</v>
      </c>
      <c r="D6929">
        <v>0</v>
      </c>
      <c r="E6929">
        <v>0</v>
      </c>
      <c r="F6929">
        <v>0</v>
      </c>
      <c r="G6929">
        <v>55555555</v>
      </c>
      <c r="H6929">
        <v>0</v>
      </c>
      <c r="I6929">
        <v>0</v>
      </c>
      <c r="J6929">
        <v>0</v>
      </c>
      <c r="K6929">
        <v>0</v>
      </c>
      <c r="L6929">
        <v>0</v>
      </c>
      <c r="M6929">
        <v>0</v>
      </c>
    </row>
    <row r="6930" spans="2:13" x14ac:dyDescent="0.2">
      <c r="B6930">
        <v>0</v>
      </c>
      <c r="C6930">
        <v>0</v>
      </c>
      <c r="D6930">
        <v>0</v>
      </c>
      <c r="E6930">
        <v>0</v>
      </c>
      <c r="F6930">
        <v>0</v>
      </c>
      <c r="G6930">
        <v>55555555</v>
      </c>
      <c r="H6930">
        <v>0</v>
      </c>
      <c r="I6930">
        <v>0</v>
      </c>
      <c r="J6930">
        <v>0</v>
      </c>
      <c r="K6930">
        <v>0</v>
      </c>
      <c r="L6930">
        <v>0</v>
      </c>
      <c r="M6930">
        <v>0</v>
      </c>
    </row>
    <row r="6931" spans="2:13" x14ac:dyDescent="0.2">
      <c r="B6931">
        <v>0</v>
      </c>
      <c r="C6931">
        <v>0</v>
      </c>
      <c r="D6931">
        <v>0</v>
      </c>
      <c r="E6931">
        <v>0</v>
      </c>
      <c r="F6931">
        <v>0</v>
      </c>
      <c r="G6931">
        <v>55555555</v>
      </c>
      <c r="H6931">
        <v>0</v>
      </c>
      <c r="I6931">
        <v>0</v>
      </c>
      <c r="J6931">
        <v>0</v>
      </c>
      <c r="K6931">
        <v>0</v>
      </c>
      <c r="L6931">
        <v>0</v>
      </c>
      <c r="M6931">
        <v>0</v>
      </c>
    </row>
    <row r="6932" spans="2:13" x14ac:dyDescent="0.2">
      <c r="B6932">
        <v>0</v>
      </c>
      <c r="C6932">
        <v>0</v>
      </c>
      <c r="D6932">
        <v>0</v>
      </c>
      <c r="E6932">
        <v>0</v>
      </c>
      <c r="F6932">
        <v>0</v>
      </c>
      <c r="G6932">
        <v>55555555</v>
      </c>
      <c r="H6932">
        <v>0</v>
      </c>
      <c r="I6932">
        <v>0</v>
      </c>
      <c r="J6932">
        <v>0</v>
      </c>
      <c r="K6932">
        <v>0</v>
      </c>
      <c r="L6932">
        <v>0</v>
      </c>
      <c r="M6932">
        <v>0</v>
      </c>
    </row>
    <row r="6933" spans="2:13" x14ac:dyDescent="0.2">
      <c r="B6933">
        <v>0</v>
      </c>
      <c r="C6933">
        <v>0</v>
      </c>
      <c r="D6933">
        <v>0</v>
      </c>
      <c r="E6933">
        <v>0</v>
      </c>
      <c r="F6933">
        <v>0</v>
      </c>
      <c r="G6933">
        <v>55555555</v>
      </c>
      <c r="H6933">
        <v>0</v>
      </c>
      <c r="I6933">
        <v>0</v>
      </c>
      <c r="J6933">
        <v>0</v>
      </c>
      <c r="K6933">
        <v>0</v>
      </c>
      <c r="L6933">
        <v>0</v>
      </c>
      <c r="M6933">
        <v>0</v>
      </c>
    </row>
    <row r="6934" spans="2:13" x14ac:dyDescent="0.2">
      <c r="B6934">
        <v>0</v>
      </c>
      <c r="C6934">
        <v>0</v>
      </c>
      <c r="D6934">
        <v>0</v>
      </c>
      <c r="E6934">
        <v>0</v>
      </c>
      <c r="F6934">
        <v>0</v>
      </c>
      <c r="G6934">
        <v>55555555</v>
      </c>
      <c r="H6934">
        <v>0</v>
      </c>
      <c r="I6934">
        <v>0</v>
      </c>
      <c r="J6934">
        <v>0</v>
      </c>
      <c r="K6934">
        <v>0</v>
      </c>
      <c r="L6934">
        <v>0</v>
      </c>
      <c r="M6934">
        <v>0</v>
      </c>
    </row>
    <row r="6935" spans="2:13" x14ac:dyDescent="0.2">
      <c r="B6935">
        <v>0</v>
      </c>
      <c r="C6935">
        <v>0</v>
      </c>
      <c r="D6935">
        <v>0</v>
      </c>
      <c r="E6935">
        <v>0</v>
      </c>
      <c r="F6935">
        <v>0</v>
      </c>
      <c r="G6935">
        <v>55555555</v>
      </c>
      <c r="H6935">
        <v>0</v>
      </c>
      <c r="I6935">
        <v>0</v>
      </c>
      <c r="J6935">
        <v>0</v>
      </c>
      <c r="K6935">
        <v>0</v>
      </c>
      <c r="L6935">
        <v>0</v>
      </c>
      <c r="M6935">
        <v>0</v>
      </c>
    </row>
    <row r="6936" spans="2:13" x14ac:dyDescent="0.2">
      <c r="B6936">
        <v>0</v>
      </c>
      <c r="C6936">
        <v>0</v>
      </c>
      <c r="D6936">
        <v>0</v>
      </c>
      <c r="E6936">
        <v>0</v>
      </c>
      <c r="F6936">
        <v>0</v>
      </c>
      <c r="G6936">
        <v>55555555</v>
      </c>
      <c r="H6936">
        <v>0</v>
      </c>
      <c r="I6936">
        <v>0</v>
      </c>
      <c r="J6936">
        <v>0</v>
      </c>
      <c r="K6936">
        <v>0</v>
      </c>
      <c r="L6936">
        <v>0</v>
      </c>
      <c r="M6936">
        <v>0</v>
      </c>
    </row>
    <row r="6937" spans="2:13" x14ac:dyDescent="0.2">
      <c r="B6937">
        <v>0</v>
      </c>
      <c r="C6937">
        <v>0</v>
      </c>
      <c r="D6937">
        <v>0</v>
      </c>
      <c r="E6937">
        <v>0</v>
      </c>
      <c r="F6937">
        <v>0</v>
      </c>
      <c r="G6937">
        <v>55555555</v>
      </c>
      <c r="H6937">
        <v>0</v>
      </c>
      <c r="I6937">
        <v>0</v>
      </c>
      <c r="J6937">
        <v>0</v>
      </c>
      <c r="K6937">
        <v>0</v>
      </c>
      <c r="L6937">
        <v>0</v>
      </c>
      <c r="M6937">
        <v>0</v>
      </c>
    </row>
    <row r="6938" spans="2:13" x14ac:dyDescent="0.2">
      <c r="B6938">
        <v>0</v>
      </c>
      <c r="C6938">
        <v>0</v>
      </c>
      <c r="D6938">
        <v>0</v>
      </c>
      <c r="E6938">
        <v>0</v>
      </c>
      <c r="F6938">
        <v>0</v>
      </c>
      <c r="G6938">
        <v>55555555</v>
      </c>
      <c r="H6938">
        <v>0</v>
      </c>
      <c r="I6938">
        <v>0</v>
      </c>
      <c r="J6938">
        <v>0</v>
      </c>
      <c r="K6938">
        <v>0</v>
      </c>
      <c r="L6938">
        <v>0</v>
      </c>
      <c r="M6938">
        <v>0</v>
      </c>
    </row>
    <row r="6939" spans="2:13" x14ac:dyDescent="0.2">
      <c r="B6939">
        <v>0</v>
      </c>
      <c r="C6939">
        <v>0</v>
      </c>
      <c r="D6939">
        <v>0</v>
      </c>
      <c r="E6939">
        <v>0</v>
      </c>
      <c r="F6939">
        <v>0</v>
      </c>
      <c r="G6939">
        <v>55555555</v>
      </c>
      <c r="H6939">
        <v>0</v>
      </c>
      <c r="I6939">
        <v>0</v>
      </c>
      <c r="J6939">
        <v>0</v>
      </c>
      <c r="K6939">
        <v>0</v>
      </c>
      <c r="L6939">
        <v>0</v>
      </c>
      <c r="M6939">
        <v>0</v>
      </c>
    </row>
    <row r="6940" spans="2:13" x14ac:dyDescent="0.2">
      <c r="B6940">
        <v>0</v>
      </c>
      <c r="C6940">
        <v>0</v>
      </c>
      <c r="D6940">
        <v>0</v>
      </c>
      <c r="E6940">
        <v>0</v>
      </c>
      <c r="F6940">
        <v>0</v>
      </c>
      <c r="G6940">
        <v>55555555</v>
      </c>
      <c r="H6940">
        <v>0</v>
      </c>
      <c r="I6940">
        <v>0</v>
      </c>
      <c r="J6940">
        <v>0</v>
      </c>
      <c r="K6940">
        <v>0</v>
      </c>
      <c r="L6940">
        <v>0</v>
      </c>
      <c r="M6940">
        <v>0</v>
      </c>
    </row>
    <row r="6941" spans="2:13" x14ac:dyDescent="0.2">
      <c r="B6941">
        <v>0</v>
      </c>
      <c r="C6941">
        <v>0</v>
      </c>
      <c r="D6941">
        <v>0</v>
      </c>
      <c r="E6941">
        <v>0</v>
      </c>
      <c r="F6941">
        <v>0</v>
      </c>
      <c r="G6941">
        <v>55555555</v>
      </c>
      <c r="H6941">
        <v>0</v>
      </c>
      <c r="I6941">
        <v>0</v>
      </c>
      <c r="J6941">
        <v>0</v>
      </c>
      <c r="K6941">
        <v>0</v>
      </c>
      <c r="L6941">
        <v>0</v>
      </c>
      <c r="M6941">
        <v>0</v>
      </c>
    </row>
    <row r="6942" spans="2:13" x14ac:dyDescent="0.2">
      <c r="B6942">
        <v>0</v>
      </c>
      <c r="C6942">
        <v>0</v>
      </c>
      <c r="D6942">
        <v>0</v>
      </c>
      <c r="E6942">
        <v>0</v>
      </c>
      <c r="F6942">
        <v>0</v>
      </c>
      <c r="G6942">
        <v>55555555</v>
      </c>
      <c r="H6942">
        <v>0</v>
      </c>
      <c r="I6942">
        <v>0</v>
      </c>
      <c r="J6942">
        <v>0</v>
      </c>
      <c r="K6942">
        <v>0</v>
      </c>
      <c r="L6942">
        <v>0</v>
      </c>
      <c r="M6942">
        <v>0</v>
      </c>
    </row>
    <row r="6943" spans="2:13" x14ac:dyDescent="0.2">
      <c r="B6943">
        <v>0</v>
      </c>
      <c r="C6943">
        <v>0</v>
      </c>
      <c r="D6943">
        <v>0</v>
      </c>
      <c r="E6943">
        <v>0</v>
      </c>
      <c r="F6943">
        <v>0</v>
      </c>
      <c r="G6943">
        <v>55555555</v>
      </c>
      <c r="H6943">
        <v>0</v>
      </c>
      <c r="I6943">
        <v>0</v>
      </c>
      <c r="J6943">
        <v>0</v>
      </c>
      <c r="K6943">
        <v>0</v>
      </c>
      <c r="L6943">
        <v>0</v>
      </c>
      <c r="M6943">
        <v>0</v>
      </c>
    </row>
    <row r="6944" spans="2:13" x14ac:dyDescent="0.2">
      <c r="B6944">
        <v>0</v>
      </c>
      <c r="C6944">
        <v>0</v>
      </c>
      <c r="D6944">
        <v>0</v>
      </c>
      <c r="E6944">
        <v>0</v>
      </c>
      <c r="F6944">
        <v>0</v>
      </c>
      <c r="G6944">
        <v>55555555</v>
      </c>
      <c r="H6944">
        <v>0</v>
      </c>
      <c r="I6944">
        <v>0</v>
      </c>
      <c r="J6944">
        <v>0</v>
      </c>
      <c r="K6944">
        <v>0</v>
      </c>
      <c r="L6944">
        <v>0</v>
      </c>
      <c r="M6944">
        <v>0</v>
      </c>
    </row>
    <row r="6945" spans="2:13" x14ac:dyDescent="0.2">
      <c r="B6945">
        <v>0</v>
      </c>
      <c r="C6945">
        <v>0</v>
      </c>
      <c r="D6945">
        <v>0</v>
      </c>
      <c r="E6945">
        <v>0</v>
      </c>
      <c r="F6945">
        <v>0</v>
      </c>
      <c r="G6945">
        <v>55555555</v>
      </c>
      <c r="H6945">
        <v>0</v>
      </c>
      <c r="I6945">
        <v>0</v>
      </c>
      <c r="J6945">
        <v>0</v>
      </c>
      <c r="K6945">
        <v>0</v>
      </c>
      <c r="L6945">
        <v>0</v>
      </c>
      <c r="M6945">
        <v>0</v>
      </c>
    </row>
    <row r="6946" spans="2:13" x14ac:dyDescent="0.2">
      <c r="B6946">
        <v>0</v>
      </c>
      <c r="C6946">
        <v>0</v>
      </c>
      <c r="D6946">
        <v>0</v>
      </c>
      <c r="E6946">
        <v>0</v>
      </c>
      <c r="F6946">
        <v>0</v>
      </c>
      <c r="G6946">
        <v>55555555</v>
      </c>
      <c r="H6946">
        <v>0</v>
      </c>
      <c r="I6946">
        <v>0</v>
      </c>
      <c r="J6946">
        <v>0</v>
      </c>
      <c r="K6946">
        <v>0</v>
      </c>
      <c r="L6946">
        <v>0</v>
      </c>
      <c r="M6946">
        <v>0</v>
      </c>
    </row>
    <row r="6947" spans="2:13" x14ac:dyDescent="0.2">
      <c r="B6947">
        <v>0</v>
      </c>
      <c r="C6947">
        <v>0</v>
      </c>
      <c r="D6947">
        <v>0</v>
      </c>
      <c r="E6947">
        <v>0</v>
      </c>
      <c r="F6947">
        <v>0</v>
      </c>
      <c r="G6947">
        <v>55555555</v>
      </c>
      <c r="H6947">
        <v>0</v>
      </c>
      <c r="I6947">
        <v>0</v>
      </c>
      <c r="J6947">
        <v>0</v>
      </c>
      <c r="K6947">
        <v>0</v>
      </c>
      <c r="L6947">
        <v>0</v>
      </c>
      <c r="M6947">
        <v>0</v>
      </c>
    </row>
    <row r="6948" spans="2:13" x14ac:dyDescent="0.2">
      <c r="B6948">
        <v>0</v>
      </c>
      <c r="C6948">
        <v>0</v>
      </c>
      <c r="D6948">
        <v>0</v>
      </c>
      <c r="E6948">
        <v>0</v>
      </c>
      <c r="F6948">
        <v>0</v>
      </c>
      <c r="G6948">
        <v>55555555</v>
      </c>
      <c r="H6948">
        <v>0</v>
      </c>
      <c r="I6948">
        <v>0</v>
      </c>
      <c r="J6948">
        <v>0</v>
      </c>
      <c r="K6948">
        <v>0</v>
      </c>
      <c r="L6948">
        <v>0</v>
      </c>
      <c r="M6948">
        <v>0</v>
      </c>
    </row>
    <row r="6949" spans="2:13" x14ac:dyDescent="0.2">
      <c r="B6949">
        <v>0</v>
      </c>
      <c r="C6949">
        <v>0</v>
      </c>
      <c r="D6949">
        <v>0</v>
      </c>
      <c r="E6949">
        <v>0</v>
      </c>
      <c r="F6949">
        <v>0</v>
      </c>
      <c r="G6949">
        <v>55555555</v>
      </c>
      <c r="H6949">
        <v>0</v>
      </c>
      <c r="I6949">
        <v>0</v>
      </c>
      <c r="J6949">
        <v>0</v>
      </c>
      <c r="K6949">
        <v>0</v>
      </c>
      <c r="L6949">
        <v>0</v>
      </c>
      <c r="M6949">
        <v>0</v>
      </c>
    </row>
    <row r="6950" spans="2:13" x14ac:dyDescent="0.2">
      <c r="B6950">
        <v>0</v>
      </c>
      <c r="C6950">
        <v>0</v>
      </c>
      <c r="D6950">
        <v>0</v>
      </c>
      <c r="E6950">
        <v>0</v>
      </c>
      <c r="F6950">
        <v>0</v>
      </c>
      <c r="G6950">
        <v>55555555</v>
      </c>
      <c r="H6950">
        <v>0</v>
      </c>
      <c r="I6950">
        <v>0</v>
      </c>
      <c r="J6950">
        <v>0</v>
      </c>
      <c r="K6950">
        <v>0</v>
      </c>
      <c r="L6950">
        <v>0</v>
      </c>
      <c r="M6950">
        <v>0</v>
      </c>
    </row>
    <row r="6951" spans="2:13" x14ac:dyDescent="0.2">
      <c r="B6951">
        <v>0</v>
      </c>
      <c r="C6951">
        <v>0</v>
      </c>
      <c r="D6951">
        <v>0</v>
      </c>
      <c r="E6951">
        <v>0</v>
      </c>
      <c r="F6951">
        <v>0</v>
      </c>
      <c r="G6951">
        <v>55555555</v>
      </c>
      <c r="H6951">
        <v>0</v>
      </c>
      <c r="I6951">
        <v>0</v>
      </c>
      <c r="J6951">
        <v>0</v>
      </c>
      <c r="K6951">
        <v>0</v>
      </c>
      <c r="L6951">
        <v>0</v>
      </c>
      <c r="M6951">
        <v>0</v>
      </c>
    </row>
    <row r="6952" spans="2:13" x14ac:dyDescent="0.2">
      <c r="B6952">
        <v>0</v>
      </c>
      <c r="C6952">
        <v>0</v>
      </c>
      <c r="D6952">
        <v>0</v>
      </c>
      <c r="E6952">
        <v>0</v>
      </c>
      <c r="F6952">
        <v>0</v>
      </c>
      <c r="G6952">
        <v>55555555</v>
      </c>
      <c r="H6952">
        <v>0</v>
      </c>
      <c r="I6952">
        <v>0</v>
      </c>
      <c r="J6952">
        <v>0</v>
      </c>
      <c r="K6952">
        <v>0</v>
      </c>
      <c r="L6952">
        <v>0</v>
      </c>
      <c r="M6952">
        <v>0</v>
      </c>
    </row>
    <row r="6953" spans="2:13" x14ac:dyDescent="0.2">
      <c r="B6953">
        <v>0</v>
      </c>
      <c r="C6953">
        <v>0</v>
      </c>
      <c r="D6953">
        <v>0</v>
      </c>
      <c r="E6953">
        <v>0</v>
      </c>
      <c r="F6953">
        <v>0</v>
      </c>
      <c r="G6953">
        <v>55555555</v>
      </c>
      <c r="H6953">
        <v>0</v>
      </c>
      <c r="I6953">
        <v>0</v>
      </c>
      <c r="J6953">
        <v>0</v>
      </c>
      <c r="K6953">
        <v>0</v>
      </c>
      <c r="L6953">
        <v>0</v>
      </c>
      <c r="M6953">
        <v>0</v>
      </c>
    </row>
    <row r="6954" spans="2:13" x14ac:dyDescent="0.2">
      <c r="B6954">
        <v>0</v>
      </c>
      <c r="C6954">
        <v>0</v>
      </c>
      <c r="D6954">
        <v>0</v>
      </c>
      <c r="E6954">
        <v>0</v>
      </c>
      <c r="F6954">
        <v>0</v>
      </c>
      <c r="G6954">
        <v>55555555</v>
      </c>
      <c r="H6954">
        <v>0</v>
      </c>
      <c r="I6954">
        <v>0</v>
      </c>
      <c r="J6954">
        <v>0</v>
      </c>
      <c r="K6954">
        <v>0</v>
      </c>
      <c r="L6954">
        <v>0</v>
      </c>
      <c r="M6954">
        <v>0</v>
      </c>
    </row>
    <row r="6955" spans="2:13" x14ac:dyDescent="0.2">
      <c r="B6955">
        <v>0</v>
      </c>
      <c r="C6955">
        <v>0</v>
      </c>
      <c r="D6955">
        <v>0</v>
      </c>
      <c r="E6955">
        <v>0</v>
      </c>
      <c r="F6955">
        <v>0</v>
      </c>
      <c r="G6955">
        <v>55555555</v>
      </c>
      <c r="H6955">
        <v>0</v>
      </c>
      <c r="I6955">
        <v>0</v>
      </c>
      <c r="J6955">
        <v>0</v>
      </c>
      <c r="K6955">
        <v>0</v>
      </c>
      <c r="L6955">
        <v>0</v>
      </c>
      <c r="M6955">
        <v>0</v>
      </c>
    </row>
    <row r="6956" spans="2:13" x14ac:dyDescent="0.2">
      <c r="B6956">
        <v>0</v>
      </c>
      <c r="C6956">
        <v>0</v>
      </c>
      <c r="D6956">
        <v>0</v>
      </c>
      <c r="E6956">
        <v>0</v>
      </c>
      <c r="F6956">
        <v>0</v>
      </c>
      <c r="G6956">
        <v>55555555</v>
      </c>
      <c r="H6956">
        <v>0</v>
      </c>
      <c r="I6956">
        <v>0</v>
      </c>
      <c r="J6956">
        <v>0</v>
      </c>
      <c r="K6956">
        <v>0</v>
      </c>
      <c r="L6956">
        <v>0</v>
      </c>
      <c r="M6956">
        <v>0</v>
      </c>
    </row>
    <row r="6957" spans="2:13" x14ac:dyDescent="0.2">
      <c r="B6957">
        <v>0</v>
      </c>
      <c r="C6957">
        <v>0</v>
      </c>
      <c r="D6957">
        <v>0</v>
      </c>
      <c r="E6957">
        <v>0</v>
      </c>
      <c r="F6957">
        <v>0</v>
      </c>
      <c r="G6957">
        <v>55555555</v>
      </c>
      <c r="H6957">
        <v>0</v>
      </c>
      <c r="I6957">
        <v>0</v>
      </c>
      <c r="J6957">
        <v>0</v>
      </c>
      <c r="K6957">
        <v>0</v>
      </c>
      <c r="L6957">
        <v>0</v>
      </c>
      <c r="M6957">
        <v>0</v>
      </c>
    </row>
    <row r="6958" spans="2:13" x14ac:dyDescent="0.2">
      <c r="B6958">
        <v>0</v>
      </c>
      <c r="C6958">
        <v>0</v>
      </c>
      <c r="D6958">
        <v>0</v>
      </c>
      <c r="E6958">
        <v>0</v>
      </c>
      <c r="F6958">
        <v>0</v>
      </c>
      <c r="G6958">
        <v>55555555</v>
      </c>
      <c r="H6958">
        <v>0</v>
      </c>
      <c r="I6958">
        <v>0</v>
      </c>
      <c r="J6958">
        <v>0</v>
      </c>
      <c r="K6958">
        <v>0</v>
      </c>
      <c r="L6958">
        <v>0</v>
      </c>
      <c r="M6958">
        <v>0</v>
      </c>
    </row>
    <row r="6959" spans="2:13" x14ac:dyDescent="0.2">
      <c r="B6959">
        <v>0</v>
      </c>
      <c r="C6959">
        <v>0</v>
      </c>
      <c r="D6959">
        <v>0</v>
      </c>
      <c r="E6959">
        <v>0</v>
      </c>
      <c r="F6959">
        <v>0</v>
      </c>
      <c r="G6959">
        <v>55555555</v>
      </c>
      <c r="H6959">
        <v>0</v>
      </c>
      <c r="I6959">
        <v>0</v>
      </c>
      <c r="J6959">
        <v>0</v>
      </c>
      <c r="K6959">
        <v>0</v>
      </c>
      <c r="L6959">
        <v>0</v>
      </c>
      <c r="M6959">
        <v>0</v>
      </c>
    </row>
    <row r="6960" spans="2:13" x14ac:dyDescent="0.2">
      <c r="B6960">
        <v>0</v>
      </c>
      <c r="C6960">
        <v>0</v>
      </c>
      <c r="D6960">
        <v>0</v>
      </c>
      <c r="E6960">
        <v>0</v>
      </c>
      <c r="F6960">
        <v>0</v>
      </c>
      <c r="G6960">
        <v>55555555</v>
      </c>
      <c r="H6960">
        <v>0</v>
      </c>
      <c r="I6960">
        <v>0</v>
      </c>
      <c r="J6960">
        <v>0</v>
      </c>
      <c r="K6960">
        <v>0</v>
      </c>
      <c r="L6960">
        <v>0</v>
      </c>
      <c r="M6960">
        <v>0</v>
      </c>
    </row>
    <row r="6961" spans="2:13" x14ac:dyDescent="0.2">
      <c r="B6961">
        <v>0</v>
      </c>
      <c r="C6961">
        <v>0</v>
      </c>
      <c r="D6961">
        <v>0</v>
      </c>
      <c r="E6961">
        <v>0</v>
      </c>
      <c r="F6961">
        <v>0</v>
      </c>
      <c r="G6961">
        <v>55555555</v>
      </c>
      <c r="H6961">
        <v>0</v>
      </c>
      <c r="I6961">
        <v>0</v>
      </c>
      <c r="J6961">
        <v>0</v>
      </c>
      <c r="K6961">
        <v>0</v>
      </c>
      <c r="L6961">
        <v>0</v>
      </c>
      <c r="M6961">
        <v>0</v>
      </c>
    </row>
    <row r="6962" spans="2:13" x14ac:dyDescent="0.2">
      <c r="B6962">
        <v>0</v>
      </c>
      <c r="C6962">
        <v>0</v>
      </c>
      <c r="D6962">
        <v>0</v>
      </c>
      <c r="E6962">
        <v>0</v>
      </c>
      <c r="F6962">
        <v>0</v>
      </c>
      <c r="G6962">
        <v>55555555</v>
      </c>
      <c r="H6962">
        <v>0</v>
      </c>
      <c r="I6962">
        <v>0</v>
      </c>
      <c r="J6962">
        <v>0</v>
      </c>
      <c r="K6962">
        <v>0</v>
      </c>
      <c r="L6962">
        <v>0</v>
      </c>
      <c r="M6962">
        <v>0</v>
      </c>
    </row>
    <row r="6963" spans="2:13" x14ac:dyDescent="0.2">
      <c r="B6963">
        <v>0</v>
      </c>
      <c r="C6963">
        <v>0</v>
      </c>
      <c r="D6963">
        <v>0</v>
      </c>
      <c r="E6963">
        <v>0</v>
      </c>
      <c r="F6963">
        <v>0</v>
      </c>
      <c r="G6963">
        <v>55555555</v>
      </c>
      <c r="H6963">
        <v>0</v>
      </c>
      <c r="I6963">
        <v>0</v>
      </c>
      <c r="J6963">
        <v>0</v>
      </c>
      <c r="K6963">
        <v>0</v>
      </c>
      <c r="L6963">
        <v>0</v>
      </c>
      <c r="M6963">
        <v>0</v>
      </c>
    </row>
    <row r="6964" spans="2:13" x14ac:dyDescent="0.2">
      <c r="B6964">
        <v>0</v>
      </c>
      <c r="C6964">
        <v>0</v>
      </c>
      <c r="D6964">
        <v>0</v>
      </c>
      <c r="E6964">
        <v>0</v>
      </c>
      <c r="F6964">
        <v>0</v>
      </c>
      <c r="G6964">
        <v>55555555</v>
      </c>
      <c r="H6964">
        <v>0</v>
      </c>
      <c r="I6964">
        <v>0</v>
      </c>
      <c r="J6964">
        <v>0</v>
      </c>
      <c r="K6964">
        <v>0</v>
      </c>
      <c r="L6964">
        <v>0</v>
      </c>
      <c r="M6964">
        <v>0</v>
      </c>
    </row>
    <row r="6965" spans="2:13" x14ac:dyDescent="0.2">
      <c r="B6965">
        <v>0</v>
      </c>
      <c r="C6965">
        <v>0</v>
      </c>
      <c r="D6965">
        <v>0</v>
      </c>
      <c r="E6965">
        <v>0</v>
      </c>
      <c r="F6965">
        <v>0</v>
      </c>
      <c r="G6965">
        <v>55555555</v>
      </c>
      <c r="H6965">
        <v>0</v>
      </c>
      <c r="I6965">
        <v>0</v>
      </c>
      <c r="J6965">
        <v>0</v>
      </c>
      <c r="K6965">
        <v>0</v>
      </c>
      <c r="L6965">
        <v>0</v>
      </c>
      <c r="M6965">
        <v>0</v>
      </c>
    </row>
    <row r="6966" spans="2:13" x14ac:dyDescent="0.2">
      <c r="B6966">
        <v>0</v>
      </c>
      <c r="C6966">
        <v>0</v>
      </c>
      <c r="D6966">
        <v>0</v>
      </c>
      <c r="E6966">
        <v>0</v>
      </c>
      <c r="F6966">
        <v>0</v>
      </c>
      <c r="G6966">
        <v>55555555</v>
      </c>
      <c r="H6966">
        <v>0</v>
      </c>
      <c r="I6966">
        <v>0</v>
      </c>
      <c r="J6966">
        <v>0</v>
      </c>
      <c r="K6966">
        <v>0</v>
      </c>
      <c r="L6966">
        <v>0</v>
      </c>
      <c r="M6966">
        <v>0</v>
      </c>
    </row>
    <row r="6967" spans="2:13" x14ac:dyDescent="0.2">
      <c r="B6967">
        <v>0</v>
      </c>
      <c r="C6967">
        <v>0</v>
      </c>
      <c r="D6967">
        <v>0</v>
      </c>
      <c r="E6967">
        <v>0</v>
      </c>
      <c r="F6967">
        <v>0</v>
      </c>
      <c r="G6967">
        <v>55555555</v>
      </c>
      <c r="H6967">
        <v>0</v>
      </c>
      <c r="I6967">
        <v>0</v>
      </c>
      <c r="J6967">
        <v>0</v>
      </c>
      <c r="K6967">
        <v>0</v>
      </c>
      <c r="L6967">
        <v>0</v>
      </c>
      <c r="M6967">
        <v>0</v>
      </c>
    </row>
    <row r="6968" spans="2:13" x14ac:dyDescent="0.2">
      <c r="B6968">
        <v>0</v>
      </c>
      <c r="C6968">
        <v>0</v>
      </c>
      <c r="D6968">
        <v>0</v>
      </c>
      <c r="E6968">
        <v>0</v>
      </c>
      <c r="F6968">
        <v>0</v>
      </c>
      <c r="G6968">
        <v>55555555</v>
      </c>
      <c r="H6968">
        <v>0</v>
      </c>
      <c r="I6968">
        <v>0</v>
      </c>
      <c r="J6968">
        <v>0</v>
      </c>
      <c r="K6968">
        <v>0</v>
      </c>
      <c r="L6968">
        <v>0</v>
      </c>
      <c r="M6968">
        <v>0</v>
      </c>
    </row>
    <row r="6969" spans="2:13" x14ac:dyDescent="0.2">
      <c r="B6969">
        <v>0</v>
      </c>
      <c r="C6969">
        <v>0</v>
      </c>
      <c r="D6969">
        <v>0</v>
      </c>
      <c r="E6969">
        <v>0</v>
      </c>
      <c r="F6969">
        <v>0</v>
      </c>
      <c r="G6969">
        <v>55555555</v>
      </c>
      <c r="H6969">
        <v>0</v>
      </c>
      <c r="I6969">
        <v>0</v>
      </c>
      <c r="J6969">
        <v>0</v>
      </c>
      <c r="K6969">
        <v>0</v>
      </c>
      <c r="L6969">
        <v>0</v>
      </c>
      <c r="M6969">
        <v>0</v>
      </c>
    </row>
    <row r="6970" spans="2:13" x14ac:dyDescent="0.2">
      <c r="B6970">
        <v>0</v>
      </c>
      <c r="C6970">
        <v>0</v>
      </c>
      <c r="D6970">
        <v>0</v>
      </c>
      <c r="E6970">
        <v>0</v>
      </c>
      <c r="F6970">
        <v>0</v>
      </c>
      <c r="G6970">
        <v>55555555</v>
      </c>
      <c r="H6970">
        <v>0</v>
      </c>
      <c r="I6970">
        <v>0</v>
      </c>
      <c r="J6970">
        <v>0</v>
      </c>
      <c r="K6970">
        <v>0</v>
      </c>
      <c r="L6970">
        <v>0</v>
      </c>
      <c r="M6970">
        <v>0</v>
      </c>
    </row>
    <row r="6971" spans="2:13" x14ac:dyDescent="0.2">
      <c r="B6971">
        <v>0</v>
      </c>
      <c r="C6971">
        <v>0</v>
      </c>
      <c r="D6971">
        <v>0</v>
      </c>
      <c r="E6971">
        <v>0</v>
      </c>
      <c r="F6971">
        <v>0</v>
      </c>
      <c r="G6971">
        <v>55555555</v>
      </c>
      <c r="H6971">
        <v>0</v>
      </c>
      <c r="I6971">
        <v>0</v>
      </c>
      <c r="J6971">
        <v>0</v>
      </c>
      <c r="K6971">
        <v>0</v>
      </c>
      <c r="L6971">
        <v>0</v>
      </c>
      <c r="M6971">
        <v>0</v>
      </c>
    </row>
    <row r="6972" spans="2:13" x14ac:dyDescent="0.2">
      <c r="B6972">
        <v>0</v>
      </c>
      <c r="C6972">
        <v>0</v>
      </c>
      <c r="D6972">
        <v>0</v>
      </c>
      <c r="E6972">
        <v>0</v>
      </c>
      <c r="F6972">
        <v>0</v>
      </c>
      <c r="G6972">
        <v>55555555</v>
      </c>
      <c r="H6972">
        <v>0</v>
      </c>
      <c r="I6972">
        <v>0</v>
      </c>
      <c r="J6972">
        <v>0</v>
      </c>
      <c r="K6972">
        <v>0</v>
      </c>
      <c r="L6972">
        <v>0</v>
      </c>
      <c r="M6972">
        <v>0</v>
      </c>
    </row>
    <row r="6973" spans="2:13" x14ac:dyDescent="0.2">
      <c r="B6973">
        <v>0</v>
      </c>
      <c r="C6973">
        <v>0</v>
      </c>
      <c r="D6973">
        <v>0</v>
      </c>
      <c r="E6973">
        <v>0</v>
      </c>
      <c r="F6973">
        <v>0</v>
      </c>
      <c r="G6973">
        <v>55555555</v>
      </c>
      <c r="H6973">
        <v>0</v>
      </c>
      <c r="I6973">
        <v>0</v>
      </c>
      <c r="J6973">
        <v>0</v>
      </c>
      <c r="K6973">
        <v>0</v>
      </c>
      <c r="L6973">
        <v>0</v>
      </c>
      <c r="M6973">
        <v>0</v>
      </c>
    </row>
    <row r="6974" spans="2:13" x14ac:dyDescent="0.2">
      <c r="B6974">
        <v>0</v>
      </c>
      <c r="C6974">
        <v>0</v>
      </c>
      <c r="D6974">
        <v>0</v>
      </c>
      <c r="E6974">
        <v>0</v>
      </c>
      <c r="F6974">
        <v>0</v>
      </c>
      <c r="G6974">
        <v>55555555</v>
      </c>
      <c r="H6974">
        <v>0</v>
      </c>
      <c r="I6974">
        <v>0</v>
      </c>
      <c r="J6974">
        <v>0</v>
      </c>
      <c r="K6974">
        <v>0</v>
      </c>
      <c r="L6974">
        <v>0</v>
      </c>
      <c r="M6974">
        <v>0</v>
      </c>
    </row>
    <row r="6975" spans="2:13" x14ac:dyDescent="0.2">
      <c r="B6975">
        <v>0</v>
      </c>
      <c r="C6975">
        <v>0</v>
      </c>
      <c r="D6975">
        <v>0</v>
      </c>
      <c r="E6975">
        <v>0</v>
      </c>
      <c r="F6975">
        <v>0</v>
      </c>
      <c r="G6975">
        <v>55555555</v>
      </c>
      <c r="H6975">
        <v>0</v>
      </c>
      <c r="I6975">
        <v>0</v>
      </c>
      <c r="J6975">
        <v>0</v>
      </c>
      <c r="K6975">
        <v>0</v>
      </c>
      <c r="L6975">
        <v>0</v>
      </c>
      <c r="M6975">
        <v>0</v>
      </c>
    </row>
    <row r="6976" spans="2:13" x14ac:dyDescent="0.2">
      <c r="B6976">
        <v>0</v>
      </c>
      <c r="C6976">
        <v>0</v>
      </c>
      <c r="D6976">
        <v>0</v>
      </c>
      <c r="E6976">
        <v>0</v>
      </c>
      <c r="F6976">
        <v>0</v>
      </c>
      <c r="G6976">
        <v>55555555</v>
      </c>
      <c r="H6976">
        <v>0</v>
      </c>
      <c r="I6976">
        <v>0</v>
      </c>
      <c r="J6976">
        <v>0</v>
      </c>
      <c r="K6976">
        <v>0</v>
      </c>
      <c r="L6976">
        <v>0</v>
      </c>
      <c r="M6976">
        <v>0</v>
      </c>
    </row>
    <row r="6977" spans="2:13" x14ac:dyDescent="0.2">
      <c r="B6977">
        <v>0</v>
      </c>
      <c r="C6977">
        <v>0</v>
      </c>
      <c r="D6977">
        <v>0</v>
      </c>
      <c r="E6977">
        <v>0</v>
      </c>
      <c r="F6977">
        <v>0</v>
      </c>
      <c r="G6977">
        <v>55555555</v>
      </c>
      <c r="H6977">
        <v>0</v>
      </c>
      <c r="I6977">
        <v>0</v>
      </c>
      <c r="J6977">
        <v>0</v>
      </c>
      <c r="K6977">
        <v>0</v>
      </c>
      <c r="L6977">
        <v>0</v>
      </c>
      <c r="M6977">
        <v>0</v>
      </c>
    </row>
    <row r="6978" spans="2:13" x14ac:dyDescent="0.2">
      <c r="B6978">
        <v>0</v>
      </c>
      <c r="C6978">
        <v>0</v>
      </c>
      <c r="D6978">
        <v>0</v>
      </c>
      <c r="E6978">
        <v>0</v>
      </c>
      <c r="F6978">
        <v>0</v>
      </c>
      <c r="G6978">
        <v>55555555</v>
      </c>
      <c r="H6978">
        <v>0</v>
      </c>
      <c r="I6978">
        <v>0</v>
      </c>
      <c r="J6978">
        <v>0</v>
      </c>
      <c r="K6978">
        <v>0</v>
      </c>
      <c r="L6978">
        <v>0</v>
      </c>
      <c r="M6978">
        <v>0</v>
      </c>
    </row>
    <row r="6979" spans="2:13" x14ac:dyDescent="0.2">
      <c r="B6979">
        <v>0</v>
      </c>
      <c r="C6979">
        <v>0</v>
      </c>
      <c r="D6979">
        <v>0</v>
      </c>
      <c r="E6979">
        <v>0</v>
      </c>
      <c r="F6979">
        <v>0</v>
      </c>
      <c r="G6979">
        <v>55555555</v>
      </c>
      <c r="H6979">
        <v>0</v>
      </c>
      <c r="I6979">
        <v>0</v>
      </c>
      <c r="J6979">
        <v>0</v>
      </c>
      <c r="K6979">
        <v>0</v>
      </c>
      <c r="L6979">
        <v>0</v>
      </c>
      <c r="M6979">
        <v>0</v>
      </c>
    </row>
    <row r="6980" spans="2:13" x14ac:dyDescent="0.2">
      <c r="B6980">
        <v>0</v>
      </c>
      <c r="C6980">
        <v>0</v>
      </c>
      <c r="D6980">
        <v>0</v>
      </c>
      <c r="E6980">
        <v>0</v>
      </c>
      <c r="F6980">
        <v>0</v>
      </c>
      <c r="G6980">
        <v>55555555</v>
      </c>
      <c r="H6980">
        <v>0</v>
      </c>
      <c r="I6980">
        <v>0</v>
      </c>
      <c r="J6980">
        <v>0</v>
      </c>
      <c r="K6980">
        <v>0</v>
      </c>
      <c r="L6980">
        <v>0</v>
      </c>
      <c r="M6980">
        <v>0</v>
      </c>
    </row>
    <row r="6981" spans="2:13" x14ac:dyDescent="0.2">
      <c r="B6981">
        <v>0</v>
      </c>
      <c r="C6981">
        <v>0</v>
      </c>
      <c r="D6981">
        <v>0</v>
      </c>
      <c r="E6981">
        <v>0</v>
      </c>
      <c r="F6981">
        <v>0</v>
      </c>
      <c r="G6981">
        <v>55555555</v>
      </c>
      <c r="H6981">
        <v>0</v>
      </c>
      <c r="I6981">
        <v>0</v>
      </c>
      <c r="J6981">
        <v>0</v>
      </c>
      <c r="K6981">
        <v>0</v>
      </c>
      <c r="L6981">
        <v>0</v>
      </c>
      <c r="M6981">
        <v>0</v>
      </c>
    </row>
    <row r="6982" spans="2:13" x14ac:dyDescent="0.2">
      <c r="B6982">
        <v>0</v>
      </c>
      <c r="C6982">
        <v>0</v>
      </c>
      <c r="D6982">
        <v>0</v>
      </c>
      <c r="E6982">
        <v>0</v>
      </c>
      <c r="F6982">
        <v>0</v>
      </c>
      <c r="G6982">
        <v>55555555</v>
      </c>
      <c r="H6982">
        <v>0</v>
      </c>
      <c r="I6982">
        <v>0</v>
      </c>
      <c r="J6982">
        <v>0</v>
      </c>
      <c r="K6982">
        <v>0</v>
      </c>
      <c r="L6982">
        <v>0</v>
      </c>
      <c r="M6982">
        <v>0</v>
      </c>
    </row>
    <row r="6983" spans="2:13" x14ac:dyDescent="0.2">
      <c r="B6983">
        <v>0</v>
      </c>
      <c r="C6983">
        <v>0</v>
      </c>
      <c r="D6983">
        <v>0</v>
      </c>
      <c r="E6983">
        <v>0</v>
      </c>
      <c r="F6983">
        <v>0</v>
      </c>
      <c r="G6983">
        <v>55555555</v>
      </c>
      <c r="H6983">
        <v>0</v>
      </c>
      <c r="I6983">
        <v>0</v>
      </c>
      <c r="J6983">
        <v>0</v>
      </c>
      <c r="K6983">
        <v>0</v>
      </c>
      <c r="L6983">
        <v>0</v>
      </c>
      <c r="M6983">
        <v>0</v>
      </c>
    </row>
    <row r="6984" spans="2:13" x14ac:dyDescent="0.2">
      <c r="B6984">
        <v>0</v>
      </c>
      <c r="C6984">
        <v>0</v>
      </c>
      <c r="D6984">
        <v>0</v>
      </c>
      <c r="E6984">
        <v>0</v>
      </c>
      <c r="F6984">
        <v>0</v>
      </c>
      <c r="G6984">
        <v>55555555</v>
      </c>
      <c r="H6984">
        <v>0</v>
      </c>
      <c r="I6984">
        <v>0</v>
      </c>
      <c r="J6984">
        <v>0</v>
      </c>
      <c r="K6984">
        <v>0</v>
      </c>
      <c r="L6984">
        <v>0</v>
      </c>
      <c r="M6984">
        <v>0</v>
      </c>
    </row>
    <row r="6985" spans="2:13" x14ac:dyDescent="0.2">
      <c r="B6985">
        <v>0</v>
      </c>
      <c r="C6985">
        <v>0</v>
      </c>
      <c r="D6985">
        <v>0</v>
      </c>
      <c r="E6985">
        <v>0</v>
      </c>
      <c r="F6985">
        <v>0</v>
      </c>
      <c r="G6985">
        <v>55555555</v>
      </c>
      <c r="H6985">
        <v>0</v>
      </c>
      <c r="I6985">
        <v>0</v>
      </c>
      <c r="J6985">
        <v>0</v>
      </c>
      <c r="K6985">
        <v>0</v>
      </c>
      <c r="L6985">
        <v>0</v>
      </c>
      <c r="M6985">
        <v>0</v>
      </c>
    </row>
    <row r="6986" spans="2:13" x14ac:dyDescent="0.2">
      <c r="B6986">
        <v>0</v>
      </c>
      <c r="C6986">
        <v>0</v>
      </c>
      <c r="D6986">
        <v>0</v>
      </c>
      <c r="E6986">
        <v>0</v>
      </c>
      <c r="F6986">
        <v>0</v>
      </c>
      <c r="G6986">
        <v>55555555</v>
      </c>
      <c r="H6986">
        <v>0</v>
      </c>
      <c r="I6986">
        <v>0</v>
      </c>
      <c r="J6986">
        <v>0</v>
      </c>
      <c r="K6986">
        <v>0</v>
      </c>
      <c r="L6986">
        <v>0</v>
      </c>
      <c r="M6986">
        <v>0</v>
      </c>
    </row>
    <row r="6987" spans="2:13" x14ac:dyDescent="0.2">
      <c r="B6987">
        <v>0</v>
      </c>
      <c r="C6987">
        <v>0</v>
      </c>
      <c r="D6987">
        <v>0</v>
      </c>
      <c r="E6987">
        <v>0</v>
      </c>
      <c r="F6987">
        <v>0</v>
      </c>
      <c r="G6987">
        <v>55555555</v>
      </c>
      <c r="H6987">
        <v>0</v>
      </c>
      <c r="I6987">
        <v>0</v>
      </c>
      <c r="J6987">
        <v>0</v>
      </c>
      <c r="K6987">
        <v>0</v>
      </c>
      <c r="L6987">
        <v>0</v>
      </c>
      <c r="M6987">
        <v>0</v>
      </c>
    </row>
    <row r="6988" spans="2:13" x14ac:dyDescent="0.2">
      <c r="B6988">
        <v>0</v>
      </c>
      <c r="C6988">
        <v>0</v>
      </c>
      <c r="D6988">
        <v>0</v>
      </c>
      <c r="E6988">
        <v>0</v>
      </c>
      <c r="F6988">
        <v>0</v>
      </c>
      <c r="G6988">
        <v>55555555</v>
      </c>
      <c r="H6988">
        <v>0</v>
      </c>
      <c r="I6988">
        <v>0</v>
      </c>
      <c r="J6988">
        <v>0</v>
      </c>
      <c r="K6988">
        <v>0</v>
      </c>
      <c r="L6988">
        <v>0</v>
      </c>
      <c r="M6988">
        <v>0</v>
      </c>
    </row>
    <row r="6989" spans="2:13" x14ac:dyDescent="0.2">
      <c r="B6989">
        <v>0</v>
      </c>
      <c r="C6989">
        <v>0</v>
      </c>
      <c r="D6989">
        <v>0</v>
      </c>
      <c r="E6989">
        <v>0</v>
      </c>
      <c r="F6989">
        <v>0</v>
      </c>
      <c r="G6989">
        <v>55555555</v>
      </c>
      <c r="H6989">
        <v>0</v>
      </c>
      <c r="I6989">
        <v>0</v>
      </c>
      <c r="J6989">
        <v>0</v>
      </c>
      <c r="K6989">
        <v>0</v>
      </c>
      <c r="L6989">
        <v>0</v>
      </c>
      <c r="M6989">
        <v>0</v>
      </c>
    </row>
    <row r="6990" spans="2:13" x14ac:dyDescent="0.2">
      <c r="B6990">
        <v>0</v>
      </c>
      <c r="C6990">
        <v>0</v>
      </c>
      <c r="D6990">
        <v>0</v>
      </c>
      <c r="E6990">
        <v>0</v>
      </c>
      <c r="F6990">
        <v>0</v>
      </c>
      <c r="G6990">
        <v>55555555</v>
      </c>
      <c r="H6990">
        <v>0</v>
      </c>
      <c r="I6990">
        <v>0</v>
      </c>
      <c r="J6990">
        <v>0</v>
      </c>
      <c r="K6990">
        <v>0</v>
      </c>
      <c r="L6990">
        <v>0</v>
      </c>
      <c r="M6990">
        <v>0</v>
      </c>
    </row>
    <row r="6991" spans="2:13" x14ac:dyDescent="0.2">
      <c r="B6991">
        <v>0</v>
      </c>
      <c r="C6991">
        <v>0</v>
      </c>
      <c r="D6991">
        <v>0</v>
      </c>
      <c r="E6991">
        <v>0</v>
      </c>
      <c r="F6991">
        <v>0</v>
      </c>
      <c r="G6991">
        <v>55555555</v>
      </c>
      <c r="H6991">
        <v>0</v>
      </c>
      <c r="I6991">
        <v>0</v>
      </c>
      <c r="J6991">
        <v>0</v>
      </c>
      <c r="K6991">
        <v>0</v>
      </c>
      <c r="L6991">
        <v>0</v>
      </c>
      <c r="M6991">
        <v>0</v>
      </c>
    </row>
    <row r="6992" spans="2:13" x14ac:dyDescent="0.2">
      <c r="B6992">
        <v>0</v>
      </c>
      <c r="C6992">
        <v>0</v>
      </c>
      <c r="D6992">
        <v>0</v>
      </c>
      <c r="E6992">
        <v>0</v>
      </c>
      <c r="F6992">
        <v>0</v>
      </c>
      <c r="G6992">
        <v>55555555</v>
      </c>
      <c r="H6992">
        <v>0</v>
      </c>
      <c r="I6992">
        <v>0</v>
      </c>
      <c r="J6992">
        <v>0</v>
      </c>
      <c r="K6992">
        <v>0</v>
      </c>
      <c r="L6992">
        <v>0</v>
      </c>
      <c r="M6992">
        <v>0</v>
      </c>
    </row>
    <row r="6993" spans="2:13" x14ac:dyDescent="0.2">
      <c r="B6993">
        <v>0</v>
      </c>
      <c r="C6993">
        <v>0</v>
      </c>
      <c r="D6993">
        <v>0</v>
      </c>
      <c r="E6993">
        <v>0</v>
      </c>
      <c r="F6993">
        <v>0</v>
      </c>
      <c r="G6993">
        <v>55555555</v>
      </c>
      <c r="H6993">
        <v>0</v>
      </c>
      <c r="I6993">
        <v>0</v>
      </c>
      <c r="J6993">
        <v>0</v>
      </c>
      <c r="K6993">
        <v>0</v>
      </c>
      <c r="L6993">
        <v>0</v>
      </c>
      <c r="M6993">
        <v>0</v>
      </c>
    </row>
    <row r="6994" spans="2:13" x14ac:dyDescent="0.2">
      <c r="B6994">
        <v>0</v>
      </c>
      <c r="C6994">
        <v>0</v>
      </c>
      <c r="D6994">
        <v>0</v>
      </c>
      <c r="E6994">
        <v>0</v>
      </c>
      <c r="F6994">
        <v>0</v>
      </c>
      <c r="G6994">
        <v>55555555</v>
      </c>
      <c r="H6994">
        <v>0</v>
      </c>
      <c r="I6994">
        <v>0</v>
      </c>
      <c r="J6994">
        <v>0</v>
      </c>
      <c r="K6994">
        <v>0</v>
      </c>
      <c r="L6994">
        <v>0</v>
      </c>
      <c r="M6994">
        <v>0</v>
      </c>
    </row>
    <row r="6995" spans="2:13" x14ac:dyDescent="0.2">
      <c r="B6995">
        <v>0</v>
      </c>
      <c r="C6995">
        <v>0</v>
      </c>
      <c r="D6995">
        <v>0</v>
      </c>
      <c r="E6995">
        <v>0</v>
      </c>
      <c r="F6995">
        <v>0</v>
      </c>
      <c r="G6995">
        <v>55555555</v>
      </c>
      <c r="H6995">
        <v>0</v>
      </c>
      <c r="I6995">
        <v>0</v>
      </c>
      <c r="J6995">
        <v>0</v>
      </c>
      <c r="K6995">
        <v>0</v>
      </c>
      <c r="L6995">
        <v>0</v>
      </c>
      <c r="M6995">
        <v>0</v>
      </c>
    </row>
    <row r="6996" spans="2:13" x14ac:dyDescent="0.2">
      <c r="B6996">
        <v>0</v>
      </c>
      <c r="C6996">
        <v>0</v>
      </c>
      <c r="D6996">
        <v>0</v>
      </c>
      <c r="E6996">
        <v>0</v>
      </c>
      <c r="F6996">
        <v>0</v>
      </c>
      <c r="G6996">
        <v>55555555</v>
      </c>
      <c r="H6996">
        <v>0</v>
      </c>
      <c r="I6996">
        <v>0</v>
      </c>
      <c r="J6996">
        <v>0</v>
      </c>
      <c r="K6996">
        <v>0</v>
      </c>
      <c r="L6996">
        <v>0</v>
      </c>
      <c r="M6996">
        <v>0</v>
      </c>
    </row>
    <row r="6997" spans="2:13" x14ac:dyDescent="0.2">
      <c r="B6997">
        <v>0</v>
      </c>
      <c r="C6997">
        <v>0</v>
      </c>
      <c r="D6997">
        <v>0</v>
      </c>
      <c r="E6997">
        <v>0</v>
      </c>
      <c r="F6997">
        <v>0</v>
      </c>
      <c r="G6997">
        <v>55555555</v>
      </c>
      <c r="H6997">
        <v>0</v>
      </c>
      <c r="I6997">
        <v>0</v>
      </c>
      <c r="J6997">
        <v>0</v>
      </c>
      <c r="K6997">
        <v>0</v>
      </c>
      <c r="L6997">
        <v>0</v>
      </c>
      <c r="M6997">
        <v>0</v>
      </c>
    </row>
    <row r="6998" spans="2:13" x14ac:dyDescent="0.2">
      <c r="B6998">
        <v>0</v>
      </c>
      <c r="C6998">
        <v>0</v>
      </c>
      <c r="D6998">
        <v>0</v>
      </c>
      <c r="E6998">
        <v>0</v>
      </c>
      <c r="F6998">
        <v>0</v>
      </c>
      <c r="G6998">
        <v>55555555</v>
      </c>
      <c r="H6998">
        <v>0</v>
      </c>
      <c r="I6998">
        <v>0</v>
      </c>
      <c r="J6998">
        <v>0</v>
      </c>
      <c r="K6998">
        <v>0</v>
      </c>
      <c r="L6998">
        <v>0</v>
      </c>
      <c r="M6998">
        <v>0</v>
      </c>
    </row>
    <row r="6999" spans="2:13" x14ac:dyDescent="0.2">
      <c r="B6999">
        <v>0</v>
      </c>
      <c r="C6999">
        <v>0</v>
      </c>
      <c r="D6999">
        <v>0</v>
      </c>
      <c r="E6999">
        <v>0</v>
      </c>
      <c r="F6999">
        <v>0</v>
      </c>
      <c r="G6999">
        <v>55555555</v>
      </c>
      <c r="H6999">
        <v>0</v>
      </c>
      <c r="I6999">
        <v>0</v>
      </c>
      <c r="J6999">
        <v>0</v>
      </c>
      <c r="K6999">
        <v>0</v>
      </c>
      <c r="L6999">
        <v>0</v>
      </c>
      <c r="M6999">
        <v>0</v>
      </c>
    </row>
    <row r="7000" spans="2:13" x14ac:dyDescent="0.2">
      <c r="B7000">
        <v>0</v>
      </c>
      <c r="C7000">
        <v>0</v>
      </c>
      <c r="D7000">
        <v>0</v>
      </c>
      <c r="E7000">
        <v>0</v>
      </c>
      <c r="F7000">
        <v>0</v>
      </c>
      <c r="G7000">
        <v>55555555</v>
      </c>
      <c r="H7000">
        <v>0</v>
      </c>
      <c r="I7000">
        <v>0</v>
      </c>
      <c r="J7000">
        <v>0</v>
      </c>
      <c r="K7000">
        <v>0</v>
      </c>
      <c r="L7000">
        <v>0</v>
      </c>
      <c r="M7000">
        <v>0</v>
      </c>
    </row>
    <row r="7001" spans="2:13" x14ac:dyDescent="0.2">
      <c r="B7001">
        <v>0</v>
      </c>
      <c r="C7001">
        <v>0</v>
      </c>
      <c r="D7001">
        <v>0</v>
      </c>
      <c r="E7001">
        <v>0</v>
      </c>
      <c r="F7001">
        <v>0</v>
      </c>
      <c r="G7001">
        <v>55555555</v>
      </c>
      <c r="H7001">
        <v>0</v>
      </c>
      <c r="I7001">
        <v>0</v>
      </c>
      <c r="J7001">
        <v>0</v>
      </c>
      <c r="K7001">
        <v>0</v>
      </c>
      <c r="L7001">
        <v>0</v>
      </c>
      <c r="M7001">
        <v>0</v>
      </c>
    </row>
    <row r="7002" spans="2:13" x14ac:dyDescent="0.2">
      <c r="B7002">
        <v>0</v>
      </c>
      <c r="C7002">
        <v>0</v>
      </c>
      <c r="D7002">
        <v>0</v>
      </c>
      <c r="E7002">
        <v>0</v>
      </c>
      <c r="F7002">
        <v>0</v>
      </c>
      <c r="G7002">
        <v>55555555</v>
      </c>
      <c r="H7002">
        <v>0</v>
      </c>
      <c r="I7002">
        <v>0</v>
      </c>
      <c r="J7002">
        <v>0</v>
      </c>
      <c r="K7002">
        <v>0</v>
      </c>
      <c r="L7002">
        <v>0</v>
      </c>
      <c r="M7002">
        <v>0</v>
      </c>
    </row>
    <row r="7003" spans="2:13" x14ac:dyDescent="0.2">
      <c r="B7003">
        <v>0</v>
      </c>
      <c r="C7003">
        <v>0</v>
      </c>
      <c r="D7003">
        <v>0</v>
      </c>
      <c r="E7003">
        <v>0</v>
      </c>
      <c r="F7003">
        <v>0</v>
      </c>
      <c r="G7003">
        <v>55555555</v>
      </c>
      <c r="H7003">
        <v>0</v>
      </c>
      <c r="I7003">
        <v>0</v>
      </c>
      <c r="J7003">
        <v>0</v>
      </c>
      <c r="K7003">
        <v>0</v>
      </c>
      <c r="L7003">
        <v>0</v>
      </c>
      <c r="M7003">
        <v>0</v>
      </c>
    </row>
    <row r="7004" spans="2:13" x14ac:dyDescent="0.2">
      <c r="B7004">
        <v>0</v>
      </c>
      <c r="C7004">
        <v>0</v>
      </c>
      <c r="D7004">
        <v>0</v>
      </c>
      <c r="E7004">
        <v>0</v>
      </c>
      <c r="F7004">
        <v>0</v>
      </c>
      <c r="G7004">
        <v>55555555</v>
      </c>
      <c r="H7004">
        <v>0</v>
      </c>
      <c r="I7004">
        <v>0</v>
      </c>
      <c r="J7004">
        <v>0</v>
      </c>
      <c r="K7004">
        <v>0</v>
      </c>
      <c r="L7004">
        <v>0</v>
      </c>
      <c r="M7004">
        <v>0</v>
      </c>
    </row>
    <row r="7005" spans="2:13" x14ac:dyDescent="0.2">
      <c r="B7005">
        <v>0</v>
      </c>
      <c r="C7005">
        <v>0</v>
      </c>
      <c r="D7005">
        <v>0</v>
      </c>
      <c r="E7005">
        <v>0</v>
      </c>
      <c r="F7005">
        <v>0</v>
      </c>
      <c r="G7005">
        <v>55555555</v>
      </c>
      <c r="H7005">
        <v>0</v>
      </c>
      <c r="I7005">
        <v>0</v>
      </c>
      <c r="J7005">
        <v>0</v>
      </c>
      <c r="K7005">
        <v>0</v>
      </c>
      <c r="L7005">
        <v>0</v>
      </c>
      <c r="M7005">
        <v>0</v>
      </c>
    </row>
    <row r="7006" spans="2:13" x14ac:dyDescent="0.2">
      <c r="B7006">
        <v>0</v>
      </c>
      <c r="C7006">
        <v>0</v>
      </c>
      <c r="D7006">
        <v>0</v>
      </c>
      <c r="E7006">
        <v>0</v>
      </c>
      <c r="F7006">
        <v>0</v>
      </c>
      <c r="G7006">
        <v>55555555</v>
      </c>
      <c r="H7006">
        <v>0</v>
      </c>
      <c r="I7006">
        <v>0</v>
      </c>
      <c r="J7006">
        <v>0</v>
      </c>
      <c r="K7006">
        <v>0</v>
      </c>
      <c r="L7006">
        <v>0</v>
      </c>
      <c r="M7006">
        <v>0</v>
      </c>
    </row>
    <row r="7007" spans="2:13" x14ac:dyDescent="0.2">
      <c r="B7007">
        <v>0</v>
      </c>
      <c r="C7007">
        <v>0</v>
      </c>
      <c r="D7007">
        <v>0</v>
      </c>
      <c r="E7007">
        <v>0</v>
      </c>
      <c r="F7007">
        <v>0</v>
      </c>
      <c r="G7007">
        <v>55555555</v>
      </c>
      <c r="H7007">
        <v>0</v>
      </c>
      <c r="I7007">
        <v>0</v>
      </c>
      <c r="J7007">
        <v>0</v>
      </c>
      <c r="K7007">
        <v>0</v>
      </c>
      <c r="L7007">
        <v>0</v>
      </c>
      <c r="M7007">
        <v>0</v>
      </c>
    </row>
    <row r="7008" spans="2:13" x14ac:dyDescent="0.2">
      <c r="B7008">
        <v>0</v>
      </c>
      <c r="C7008">
        <v>0</v>
      </c>
      <c r="D7008">
        <v>0</v>
      </c>
      <c r="E7008">
        <v>0</v>
      </c>
      <c r="F7008">
        <v>0</v>
      </c>
      <c r="G7008">
        <v>55555555</v>
      </c>
      <c r="H7008">
        <v>0</v>
      </c>
      <c r="I7008">
        <v>0</v>
      </c>
      <c r="J7008">
        <v>0</v>
      </c>
      <c r="K7008">
        <v>0</v>
      </c>
      <c r="L7008">
        <v>0</v>
      </c>
      <c r="M7008">
        <v>0</v>
      </c>
    </row>
    <row r="7009" spans="2:13" x14ac:dyDescent="0.2">
      <c r="B7009">
        <v>0</v>
      </c>
      <c r="C7009">
        <v>0</v>
      </c>
      <c r="D7009">
        <v>0</v>
      </c>
      <c r="E7009">
        <v>0</v>
      </c>
      <c r="F7009">
        <v>0</v>
      </c>
      <c r="G7009">
        <v>55555555</v>
      </c>
      <c r="H7009">
        <v>0</v>
      </c>
      <c r="I7009">
        <v>0</v>
      </c>
      <c r="J7009">
        <v>0</v>
      </c>
      <c r="K7009">
        <v>0</v>
      </c>
      <c r="L7009">
        <v>0</v>
      </c>
      <c r="M7009">
        <v>0</v>
      </c>
    </row>
    <row r="7010" spans="2:13" x14ac:dyDescent="0.2">
      <c r="B7010">
        <v>0</v>
      </c>
      <c r="C7010">
        <v>0</v>
      </c>
      <c r="D7010">
        <v>0</v>
      </c>
      <c r="E7010">
        <v>0</v>
      </c>
      <c r="F7010">
        <v>0</v>
      </c>
      <c r="G7010">
        <v>55555555</v>
      </c>
      <c r="H7010">
        <v>0</v>
      </c>
      <c r="I7010">
        <v>0</v>
      </c>
      <c r="J7010">
        <v>0</v>
      </c>
      <c r="K7010">
        <v>0</v>
      </c>
      <c r="L7010">
        <v>0</v>
      </c>
      <c r="M7010">
        <v>0</v>
      </c>
    </row>
    <row r="7011" spans="2:13" x14ac:dyDescent="0.2">
      <c r="B7011">
        <v>0</v>
      </c>
      <c r="C7011">
        <v>0</v>
      </c>
      <c r="D7011">
        <v>0</v>
      </c>
      <c r="E7011">
        <v>0</v>
      </c>
      <c r="F7011">
        <v>0</v>
      </c>
      <c r="G7011">
        <v>55555555</v>
      </c>
      <c r="H7011">
        <v>0</v>
      </c>
      <c r="I7011">
        <v>0</v>
      </c>
      <c r="J7011">
        <v>0</v>
      </c>
      <c r="K7011">
        <v>0</v>
      </c>
      <c r="L7011">
        <v>0</v>
      </c>
      <c r="M7011">
        <v>0</v>
      </c>
    </row>
    <row r="7012" spans="2:13" x14ac:dyDescent="0.2">
      <c r="B7012">
        <v>0</v>
      </c>
      <c r="C7012">
        <v>0</v>
      </c>
      <c r="D7012">
        <v>0</v>
      </c>
      <c r="E7012">
        <v>0</v>
      </c>
      <c r="F7012">
        <v>0</v>
      </c>
      <c r="G7012">
        <v>55555555</v>
      </c>
      <c r="H7012">
        <v>0</v>
      </c>
      <c r="I7012">
        <v>0</v>
      </c>
      <c r="J7012">
        <v>0</v>
      </c>
      <c r="K7012">
        <v>0</v>
      </c>
      <c r="L7012">
        <v>0</v>
      </c>
      <c r="M7012">
        <v>0</v>
      </c>
    </row>
    <row r="7013" spans="2:13" x14ac:dyDescent="0.2">
      <c r="B7013">
        <v>0</v>
      </c>
      <c r="C7013">
        <v>0</v>
      </c>
      <c r="D7013">
        <v>0</v>
      </c>
      <c r="E7013">
        <v>0</v>
      </c>
      <c r="F7013">
        <v>0</v>
      </c>
      <c r="G7013">
        <v>55555555</v>
      </c>
      <c r="H7013">
        <v>0</v>
      </c>
      <c r="I7013">
        <v>0</v>
      </c>
      <c r="J7013">
        <v>0</v>
      </c>
      <c r="K7013">
        <v>0</v>
      </c>
      <c r="L7013">
        <v>0</v>
      </c>
      <c r="M7013">
        <v>0</v>
      </c>
    </row>
    <row r="7014" spans="2:13" x14ac:dyDescent="0.2">
      <c r="B7014">
        <v>0</v>
      </c>
      <c r="C7014">
        <v>0</v>
      </c>
      <c r="D7014">
        <v>0</v>
      </c>
      <c r="E7014">
        <v>0</v>
      </c>
      <c r="F7014">
        <v>0</v>
      </c>
      <c r="G7014">
        <v>55555555</v>
      </c>
      <c r="H7014">
        <v>0</v>
      </c>
      <c r="I7014">
        <v>0</v>
      </c>
      <c r="J7014">
        <v>0</v>
      </c>
      <c r="K7014">
        <v>0</v>
      </c>
      <c r="L7014">
        <v>0</v>
      </c>
      <c r="M7014">
        <v>0</v>
      </c>
    </row>
    <row r="7015" spans="2:13" x14ac:dyDescent="0.2">
      <c r="B7015">
        <v>0</v>
      </c>
      <c r="C7015">
        <v>0</v>
      </c>
      <c r="D7015">
        <v>0</v>
      </c>
      <c r="E7015">
        <v>0</v>
      </c>
      <c r="F7015">
        <v>0</v>
      </c>
      <c r="G7015">
        <v>55555555</v>
      </c>
      <c r="H7015">
        <v>0</v>
      </c>
      <c r="I7015">
        <v>0</v>
      </c>
      <c r="J7015">
        <v>0</v>
      </c>
      <c r="K7015">
        <v>0</v>
      </c>
      <c r="L7015">
        <v>0</v>
      </c>
      <c r="M7015">
        <v>0</v>
      </c>
    </row>
    <row r="7016" spans="2:13" x14ac:dyDescent="0.2">
      <c r="B7016">
        <v>0</v>
      </c>
      <c r="C7016">
        <v>0</v>
      </c>
      <c r="D7016">
        <v>0</v>
      </c>
      <c r="E7016">
        <v>0</v>
      </c>
      <c r="F7016">
        <v>0</v>
      </c>
      <c r="G7016">
        <v>55555555</v>
      </c>
      <c r="H7016">
        <v>0</v>
      </c>
      <c r="I7016">
        <v>0</v>
      </c>
      <c r="J7016">
        <v>0</v>
      </c>
      <c r="K7016">
        <v>0</v>
      </c>
      <c r="L7016">
        <v>0</v>
      </c>
      <c r="M7016">
        <v>0</v>
      </c>
    </row>
    <row r="7017" spans="2:13" x14ac:dyDescent="0.2">
      <c r="B7017">
        <v>0</v>
      </c>
      <c r="C7017">
        <v>0</v>
      </c>
      <c r="D7017">
        <v>0</v>
      </c>
      <c r="E7017">
        <v>0</v>
      </c>
      <c r="F7017">
        <v>0</v>
      </c>
      <c r="G7017">
        <v>55555555</v>
      </c>
      <c r="H7017">
        <v>0</v>
      </c>
      <c r="I7017">
        <v>0</v>
      </c>
      <c r="J7017">
        <v>0</v>
      </c>
      <c r="K7017">
        <v>0</v>
      </c>
      <c r="L7017">
        <v>0</v>
      </c>
      <c r="M7017">
        <v>0</v>
      </c>
    </row>
    <row r="7018" spans="2:13" x14ac:dyDescent="0.2">
      <c r="B7018">
        <v>0</v>
      </c>
      <c r="C7018">
        <v>0</v>
      </c>
      <c r="D7018">
        <v>0</v>
      </c>
      <c r="E7018">
        <v>0</v>
      </c>
      <c r="F7018">
        <v>0</v>
      </c>
      <c r="G7018">
        <v>55555555</v>
      </c>
      <c r="H7018">
        <v>0</v>
      </c>
      <c r="I7018">
        <v>0</v>
      </c>
      <c r="J7018">
        <v>0</v>
      </c>
      <c r="K7018">
        <v>0</v>
      </c>
      <c r="L7018">
        <v>0</v>
      </c>
      <c r="M7018">
        <v>0</v>
      </c>
    </row>
    <row r="7019" spans="2:13" x14ac:dyDescent="0.2">
      <c r="B7019">
        <v>0</v>
      </c>
      <c r="C7019">
        <v>0</v>
      </c>
      <c r="D7019">
        <v>0</v>
      </c>
      <c r="E7019">
        <v>0</v>
      </c>
      <c r="F7019">
        <v>0</v>
      </c>
      <c r="G7019">
        <v>55555555</v>
      </c>
      <c r="H7019">
        <v>0</v>
      </c>
      <c r="I7019">
        <v>0</v>
      </c>
      <c r="J7019">
        <v>0</v>
      </c>
      <c r="K7019">
        <v>0</v>
      </c>
      <c r="L7019">
        <v>0</v>
      </c>
      <c r="M7019">
        <v>0</v>
      </c>
    </row>
    <row r="7020" spans="2:13" x14ac:dyDescent="0.2">
      <c r="B7020">
        <v>0</v>
      </c>
      <c r="C7020">
        <v>0</v>
      </c>
      <c r="D7020">
        <v>0</v>
      </c>
      <c r="E7020">
        <v>0</v>
      </c>
      <c r="F7020">
        <v>0</v>
      </c>
      <c r="G7020">
        <v>55555555</v>
      </c>
      <c r="H7020">
        <v>0</v>
      </c>
      <c r="I7020">
        <v>0</v>
      </c>
      <c r="J7020">
        <v>0</v>
      </c>
      <c r="K7020">
        <v>0</v>
      </c>
      <c r="L7020">
        <v>0</v>
      </c>
      <c r="M7020">
        <v>0</v>
      </c>
    </row>
    <row r="7021" spans="2:13" x14ac:dyDescent="0.2">
      <c r="B7021">
        <v>0</v>
      </c>
      <c r="C7021">
        <v>0</v>
      </c>
      <c r="D7021">
        <v>0</v>
      </c>
      <c r="E7021">
        <v>0</v>
      </c>
      <c r="F7021">
        <v>0</v>
      </c>
      <c r="G7021">
        <v>55555555</v>
      </c>
      <c r="H7021">
        <v>0</v>
      </c>
      <c r="I7021">
        <v>0</v>
      </c>
      <c r="J7021">
        <v>0</v>
      </c>
      <c r="K7021">
        <v>0</v>
      </c>
      <c r="L7021">
        <v>0</v>
      </c>
      <c r="M7021">
        <v>0</v>
      </c>
    </row>
    <row r="7022" spans="2:13" x14ac:dyDescent="0.2">
      <c r="B7022">
        <v>0</v>
      </c>
      <c r="C7022">
        <v>0</v>
      </c>
      <c r="D7022">
        <v>0</v>
      </c>
      <c r="E7022">
        <v>0</v>
      </c>
      <c r="F7022">
        <v>0</v>
      </c>
      <c r="G7022">
        <v>55555555</v>
      </c>
      <c r="H7022">
        <v>0</v>
      </c>
      <c r="I7022">
        <v>0</v>
      </c>
      <c r="J7022">
        <v>0</v>
      </c>
      <c r="K7022">
        <v>0</v>
      </c>
      <c r="L7022">
        <v>0</v>
      </c>
      <c r="M7022">
        <v>0</v>
      </c>
    </row>
    <row r="7023" spans="2:13" x14ac:dyDescent="0.2">
      <c r="B7023">
        <v>0</v>
      </c>
      <c r="C7023">
        <v>0</v>
      </c>
      <c r="D7023">
        <v>0</v>
      </c>
      <c r="E7023">
        <v>0</v>
      </c>
      <c r="F7023">
        <v>0</v>
      </c>
      <c r="G7023">
        <v>55555555</v>
      </c>
      <c r="H7023">
        <v>0</v>
      </c>
      <c r="I7023">
        <v>0</v>
      </c>
      <c r="J7023">
        <v>0</v>
      </c>
      <c r="K7023">
        <v>0</v>
      </c>
      <c r="L7023">
        <v>0</v>
      </c>
      <c r="M7023">
        <v>0</v>
      </c>
    </row>
    <row r="7024" spans="2:13" x14ac:dyDescent="0.2">
      <c r="B7024">
        <v>0</v>
      </c>
      <c r="C7024">
        <v>0</v>
      </c>
      <c r="D7024">
        <v>0</v>
      </c>
      <c r="E7024">
        <v>0</v>
      </c>
      <c r="F7024">
        <v>0</v>
      </c>
      <c r="G7024">
        <v>55555555</v>
      </c>
      <c r="H7024">
        <v>0</v>
      </c>
      <c r="I7024">
        <v>0</v>
      </c>
      <c r="J7024">
        <v>0</v>
      </c>
      <c r="K7024">
        <v>0</v>
      </c>
      <c r="L7024">
        <v>0</v>
      </c>
      <c r="M7024">
        <v>0</v>
      </c>
    </row>
    <row r="7025" spans="2:13" x14ac:dyDescent="0.2">
      <c r="B7025">
        <v>0</v>
      </c>
      <c r="C7025">
        <v>0</v>
      </c>
      <c r="D7025">
        <v>0</v>
      </c>
      <c r="E7025">
        <v>0</v>
      </c>
      <c r="F7025">
        <v>0</v>
      </c>
      <c r="G7025">
        <v>55555555</v>
      </c>
      <c r="H7025">
        <v>0</v>
      </c>
      <c r="I7025">
        <v>0</v>
      </c>
      <c r="J7025">
        <v>0</v>
      </c>
      <c r="K7025">
        <v>0</v>
      </c>
      <c r="L7025">
        <v>0</v>
      </c>
      <c r="M7025">
        <v>0</v>
      </c>
    </row>
    <row r="7026" spans="2:13" x14ac:dyDescent="0.2">
      <c r="B7026">
        <v>0</v>
      </c>
      <c r="C7026">
        <v>0</v>
      </c>
      <c r="D7026">
        <v>0</v>
      </c>
      <c r="E7026">
        <v>0</v>
      </c>
      <c r="F7026">
        <v>0</v>
      </c>
      <c r="G7026">
        <v>55555555</v>
      </c>
      <c r="H7026">
        <v>0</v>
      </c>
      <c r="I7026">
        <v>0</v>
      </c>
      <c r="J7026">
        <v>0</v>
      </c>
      <c r="K7026">
        <v>0</v>
      </c>
      <c r="L7026">
        <v>0</v>
      </c>
      <c r="M7026">
        <v>0</v>
      </c>
    </row>
    <row r="7027" spans="2:13" x14ac:dyDescent="0.2">
      <c r="B7027">
        <v>0</v>
      </c>
      <c r="C7027">
        <v>0</v>
      </c>
      <c r="D7027">
        <v>0</v>
      </c>
      <c r="E7027">
        <v>0</v>
      </c>
      <c r="F7027">
        <v>0</v>
      </c>
      <c r="G7027">
        <v>55555555</v>
      </c>
      <c r="H7027">
        <v>0</v>
      </c>
      <c r="I7027">
        <v>0</v>
      </c>
      <c r="J7027">
        <v>0</v>
      </c>
      <c r="K7027">
        <v>0</v>
      </c>
      <c r="L7027">
        <v>0</v>
      </c>
      <c r="M7027">
        <v>0</v>
      </c>
    </row>
    <row r="7028" spans="2:13" x14ac:dyDescent="0.2">
      <c r="B7028">
        <v>0</v>
      </c>
      <c r="C7028">
        <v>0</v>
      </c>
      <c r="D7028">
        <v>0</v>
      </c>
      <c r="E7028">
        <v>0</v>
      </c>
      <c r="F7028">
        <v>0</v>
      </c>
      <c r="G7028">
        <v>55555555</v>
      </c>
      <c r="H7028">
        <v>0</v>
      </c>
      <c r="I7028">
        <v>0</v>
      </c>
      <c r="J7028">
        <v>0</v>
      </c>
      <c r="K7028">
        <v>0</v>
      </c>
      <c r="L7028">
        <v>0</v>
      </c>
      <c r="M7028">
        <v>0</v>
      </c>
    </row>
    <row r="7029" spans="2:13" x14ac:dyDescent="0.2">
      <c r="B7029">
        <v>0</v>
      </c>
      <c r="C7029">
        <v>0</v>
      </c>
      <c r="D7029">
        <v>0</v>
      </c>
      <c r="E7029">
        <v>0</v>
      </c>
      <c r="F7029">
        <v>0</v>
      </c>
      <c r="G7029">
        <v>55555555</v>
      </c>
      <c r="H7029">
        <v>0</v>
      </c>
      <c r="I7029">
        <v>0</v>
      </c>
      <c r="J7029">
        <v>0</v>
      </c>
      <c r="K7029">
        <v>0</v>
      </c>
      <c r="L7029">
        <v>0</v>
      </c>
      <c r="M7029">
        <v>0</v>
      </c>
    </row>
    <row r="7030" spans="2:13" x14ac:dyDescent="0.2">
      <c r="B7030">
        <v>0</v>
      </c>
      <c r="C7030">
        <v>0</v>
      </c>
      <c r="D7030">
        <v>0</v>
      </c>
      <c r="E7030">
        <v>0</v>
      </c>
      <c r="F7030">
        <v>0</v>
      </c>
      <c r="G7030">
        <v>55555555</v>
      </c>
      <c r="H7030">
        <v>0</v>
      </c>
      <c r="I7030">
        <v>0</v>
      </c>
      <c r="J7030">
        <v>0</v>
      </c>
      <c r="K7030">
        <v>0</v>
      </c>
      <c r="L7030">
        <v>0</v>
      </c>
      <c r="M7030">
        <v>0</v>
      </c>
    </row>
    <row r="7031" spans="2:13" x14ac:dyDescent="0.2">
      <c r="B7031">
        <v>0</v>
      </c>
      <c r="C7031">
        <v>0</v>
      </c>
      <c r="D7031">
        <v>0</v>
      </c>
      <c r="E7031">
        <v>0</v>
      </c>
      <c r="F7031">
        <v>0</v>
      </c>
      <c r="G7031">
        <v>55555555</v>
      </c>
      <c r="H7031">
        <v>0</v>
      </c>
      <c r="I7031">
        <v>0</v>
      </c>
      <c r="J7031">
        <v>0</v>
      </c>
      <c r="K7031">
        <v>0</v>
      </c>
      <c r="L7031">
        <v>0</v>
      </c>
      <c r="M7031">
        <v>0</v>
      </c>
    </row>
    <row r="7032" spans="2:13" x14ac:dyDescent="0.2">
      <c r="B7032">
        <v>0</v>
      </c>
      <c r="C7032">
        <v>0</v>
      </c>
      <c r="D7032">
        <v>0</v>
      </c>
      <c r="E7032">
        <v>0</v>
      </c>
      <c r="F7032">
        <v>0</v>
      </c>
      <c r="G7032">
        <v>55555555</v>
      </c>
      <c r="H7032">
        <v>0</v>
      </c>
      <c r="I7032">
        <v>0</v>
      </c>
      <c r="J7032">
        <v>0</v>
      </c>
      <c r="K7032">
        <v>0</v>
      </c>
      <c r="L7032">
        <v>0</v>
      </c>
      <c r="M7032">
        <v>0</v>
      </c>
    </row>
    <row r="7033" spans="2:13" x14ac:dyDescent="0.2">
      <c r="B7033">
        <v>0</v>
      </c>
      <c r="C7033">
        <v>0</v>
      </c>
      <c r="D7033">
        <v>0</v>
      </c>
      <c r="E7033">
        <v>0</v>
      </c>
      <c r="F7033">
        <v>0</v>
      </c>
      <c r="G7033">
        <v>55555555</v>
      </c>
      <c r="H7033">
        <v>0</v>
      </c>
      <c r="I7033">
        <v>0</v>
      </c>
      <c r="J7033">
        <v>0</v>
      </c>
      <c r="K7033">
        <v>0</v>
      </c>
      <c r="L7033">
        <v>0</v>
      </c>
      <c r="M7033">
        <v>0</v>
      </c>
    </row>
    <row r="7034" spans="2:13" x14ac:dyDescent="0.2">
      <c r="B7034">
        <v>0</v>
      </c>
      <c r="C7034">
        <v>0</v>
      </c>
      <c r="D7034">
        <v>0</v>
      </c>
      <c r="E7034">
        <v>0</v>
      </c>
      <c r="F7034">
        <v>0</v>
      </c>
      <c r="G7034">
        <v>55555555</v>
      </c>
      <c r="H7034">
        <v>0</v>
      </c>
      <c r="I7034">
        <v>0</v>
      </c>
      <c r="J7034">
        <v>0</v>
      </c>
      <c r="K7034">
        <v>0</v>
      </c>
      <c r="L7034">
        <v>0</v>
      </c>
      <c r="M7034">
        <v>0</v>
      </c>
    </row>
    <row r="7035" spans="2:13" x14ac:dyDescent="0.2">
      <c r="B7035">
        <v>0</v>
      </c>
      <c r="C7035">
        <v>0</v>
      </c>
      <c r="D7035">
        <v>0</v>
      </c>
      <c r="E7035">
        <v>0</v>
      </c>
      <c r="F7035">
        <v>0</v>
      </c>
      <c r="G7035">
        <v>55555555</v>
      </c>
      <c r="H7035">
        <v>0</v>
      </c>
      <c r="I7035">
        <v>0</v>
      </c>
      <c r="J7035">
        <v>0</v>
      </c>
      <c r="K7035">
        <v>0</v>
      </c>
      <c r="L7035">
        <v>0</v>
      </c>
      <c r="M7035">
        <v>0</v>
      </c>
    </row>
    <row r="7036" spans="2:13" x14ac:dyDescent="0.2">
      <c r="B7036">
        <v>0</v>
      </c>
      <c r="C7036">
        <v>0</v>
      </c>
      <c r="D7036">
        <v>0</v>
      </c>
      <c r="E7036">
        <v>0</v>
      </c>
      <c r="F7036">
        <v>0</v>
      </c>
      <c r="G7036">
        <v>55555555</v>
      </c>
      <c r="H7036">
        <v>0</v>
      </c>
      <c r="I7036">
        <v>0</v>
      </c>
      <c r="J7036">
        <v>0</v>
      </c>
      <c r="K7036">
        <v>0</v>
      </c>
      <c r="L7036">
        <v>0</v>
      </c>
      <c r="M7036">
        <v>0</v>
      </c>
    </row>
    <row r="7037" spans="2:13" x14ac:dyDescent="0.2">
      <c r="B7037">
        <v>0</v>
      </c>
      <c r="C7037">
        <v>0</v>
      </c>
      <c r="D7037">
        <v>0</v>
      </c>
      <c r="E7037">
        <v>0</v>
      </c>
      <c r="F7037">
        <v>0</v>
      </c>
      <c r="G7037">
        <v>55555555</v>
      </c>
      <c r="H7037">
        <v>0</v>
      </c>
      <c r="I7037">
        <v>0</v>
      </c>
      <c r="J7037">
        <v>0</v>
      </c>
      <c r="K7037">
        <v>0</v>
      </c>
      <c r="L7037">
        <v>0</v>
      </c>
      <c r="M7037">
        <v>0</v>
      </c>
    </row>
    <row r="7038" spans="2:13" x14ac:dyDescent="0.2">
      <c r="B7038">
        <v>0</v>
      </c>
      <c r="C7038">
        <v>0</v>
      </c>
      <c r="D7038">
        <v>0</v>
      </c>
      <c r="E7038">
        <v>0</v>
      </c>
      <c r="F7038">
        <v>0</v>
      </c>
      <c r="G7038">
        <v>55555555</v>
      </c>
      <c r="H7038">
        <v>0</v>
      </c>
      <c r="I7038">
        <v>0</v>
      </c>
      <c r="J7038">
        <v>0</v>
      </c>
      <c r="K7038">
        <v>0</v>
      </c>
      <c r="L7038">
        <v>0</v>
      </c>
      <c r="M7038">
        <v>0</v>
      </c>
    </row>
    <row r="7039" spans="2:13" x14ac:dyDescent="0.2">
      <c r="B7039">
        <v>0</v>
      </c>
      <c r="C7039">
        <v>0</v>
      </c>
      <c r="D7039">
        <v>0</v>
      </c>
      <c r="E7039">
        <v>0</v>
      </c>
      <c r="F7039">
        <v>0</v>
      </c>
      <c r="G7039">
        <v>55555555</v>
      </c>
      <c r="H7039">
        <v>0</v>
      </c>
      <c r="I7039">
        <v>0</v>
      </c>
      <c r="J7039">
        <v>0</v>
      </c>
      <c r="K7039">
        <v>0</v>
      </c>
      <c r="L7039">
        <v>0</v>
      </c>
      <c r="M7039">
        <v>0</v>
      </c>
    </row>
    <row r="7040" spans="2:13" x14ac:dyDescent="0.2">
      <c r="B7040">
        <v>0</v>
      </c>
      <c r="C7040">
        <v>0</v>
      </c>
      <c r="D7040">
        <v>0</v>
      </c>
      <c r="E7040">
        <v>0</v>
      </c>
      <c r="F7040">
        <v>0</v>
      </c>
      <c r="G7040">
        <v>55555555</v>
      </c>
      <c r="H7040">
        <v>0</v>
      </c>
      <c r="I7040">
        <v>0</v>
      </c>
      <c r="J7040">
        <v>0</v>
      </c>
      <c r="K7040">
        <v>0</v>
      </c>
      <c r="L7040">
        <v>0</v>
      </c>
      <c r="M7040">
        <v>0</v>
      </c>
    </row>
    <row r="7041" spans="2:13" x14ac:dyDescent="0.2">
      <c r="B7041">
        <v>0</v>
      </c>
      <c r="C7041">
        <v>0</v>
      </c>
      <c r="D7041">
        <v>0</v>
      </c>
      <c r="E7041">
        <v>0</v>
      </c>
      <c r="F7041">
        <v>0</v>
      </c>
      <c r="G7041">
        <v>55555555</v>
      </c>
      <c r="H7041">
        <v>0</v>
      </c>
      <c r="I7041">
        <v>0</v>
      </c>
      <c r="J7041">
        <v>0</v>
      </c>
      <c r="K7041">
        <v>0</v>
      </c>
      <c r="L7041">
        <v>0</v>
      </c>
      <c r="M7041">
        <v>0</v>
      </c>
    </row>
    <row r="7042" spans="2:13" x14ac:dyDescent="0.2">
      <c r="B7042">
        <v>0</v>
      </c>
      <c r="C7042">
        <v>0</v>
      </c>
      <c r="D7042">
        <v>0</v>
      </c>
      <c r="E7042">
        <v>0</v>
      </c>
      <c r="F7042">
        <v>0</v>
      </c>
      <c r="G7042">
        <v>55555555</v>
      </c>
      <c r="H7042">
        <v>0</v>
      </c>
      <c r="I7042">
        <v>0</v>
      </c>
      <c r="J7042">
        <v>0</v>
      </c>
      <c r="K7042">
        <v>0</v>
      </c>
      <c r="L7042">
        <v>0</v>
      </c>
      <c r="M7042">
        <v>0</v>
      </c>
    </row>
    <row r="7043" spans="2:13" x14ac:dyDescent="0.2">
      <c r="B7043">
        <v>0</v>
      </c>
      <c r="C7043">
        <v>0</v>
      </c>
      <c r="D7043">
        <v>0</v>
      </c>
      <c r="E7043">
        <v>0</v>
      </c>
      <c r="F7043">
        <v>0</v>
      </c>
      <c r="G7043">
        <v>55555555</v>
      </c>
      <c r="H7043">
        <v>0</v>
      </c>
      <c r="I7043">
        <v>0</v>
      </c>
      <c r="J7043">
        <v>0</v>
      </c>
      <c r="K7043">
        <v>0</v>
      </c>
      <c r="L7043">
        <v>0</v>
      </c>
      <c r="M7043">
        <v>0</v>
      </c>
    </row>
    <row r="7044" spans="2:13" x14ac:dyDescent="0.2">
      <c r="B7044">
        <v>0</v>
      </c>
      <c r="C7044">
        <v>0</v>
      </c>
      <c r="D7044">
        <v>0</v>
      </c>
      <c r="E7044">
        <v>0</v>
      </c>
      <c r="F7044">
        <v>0</v>
      </c>
      <c r="G7044">
        <v>55555555</v>
      </c>
      <c r="H7044">
        <v>0</v>
      </c>
      <c r="I7044">
        <v>0</v>
      </c>
      <c r="J7044">
        <v>0</v>
      </c>
      <c r="K7044">
        <v>0</v>
      </c>
      <c r="L7044">
        <v>0</v>
      </c>
      <c r="M7044">
        <v>0</v>
      </c>
    </row>
    <row r="7045" spans="2:13" x14ac:dyDescent="0.2">
      <c r="B7045">
        <v>0</v>
      </c>
      <c r="C7045">
        <v>0</v>
      </c>
      <c r="D7045">
        <v>0</v>
      </c>
      <c r="E7045">
        <v>0</v>
      </c>
      <c r="F7045">
        <v>0</v>
      </c>
      <c r="G7045">
        <v>55555555</v>
      </c>
      <c r="H7045">
        <v>0</v>
      </c>
      <c r="I7045">
        <v>0</v>
      </c>
      <c r="J7045">
        <v>0</v>
      </c>
      <c r="K7045">
        <v>0</v>
      </c>
      <c r="L7045">
        <v>0</v>
      </c>
      <c r="M7045">
        <v>0</v>
      </c>
    </row>
    <row r="7046" spans="2:13" x14ac:dyDescent="0.2">
      <c r="B7046">
        <v>0</v>
      </c>
      <c r="C7046">
        <v>0</v>
      </c>
      <c r="D7046">
        <v>0</v>
      </c>
      <c r="E7046">
        <v>0</v>
      </c>
      <c r="F7046">
        <v>0</v>
      </c>
      <c r="G7046">
        <v>55555555</v>
      </c>
      <c r="H7046">
        <v>0</v>
      </c>
      <c r="I7046">
        <v>0</v>
      </c>
      <c r="J7046">
        <v>0</v>
      </c>
      <c r="K7046">
        <v>0</v>
      </c>
      <c r="L7046">
        <v>0</v>
      </c>
      <c r="M7046">
        <v>0</v>
      </c>
    </row>
    <row r="7047" spans="2:13" x14ac:dyDescent="0.2">
      <c r="B7047">
        <v>0</v>
      </c>
      <c r="C7047">
        <v>0</v>
      </c>
      <c r="D7047">
        <v>0</v>
      </c>
      <c r="E7047">
        <v>0</v>
      </c>
      <c r="F7047">
        <v>0</v>
      </c>
      <c r="G7047">
        <v>55555555</v>
      </c>
      <c r="H7047">
        <v>0</v>
      </c>
      <c r="I7047">
        <v>0</v>
      </c>
      <c r="J7047">
        <v>0</v>
      </c>
      <c r="K7047">
        <v>0</v>
      </c>
      <c r="L7047">
        <v>0</v>
      </c>
      <c r="M7047">
        <v>0</v>
      </c>
    </row>
    <row r="7048" spans="2:13" x14ac:dyDescent="0.2">
      <c r="B7048">
        <v>0</v>
      </c>
      <c r="C7048">
        <v>0</v>
      </c>
      <c r="D7048">
        <v>0</v>
      </c>
      <c r="E7048">
        <v>0</v>
      </c>
      <c r="F7048">
        <v>0</v>
      </c>
      <c r="G7048">
        <v>55555555</v>
      </c>
      <c r="H7048">
        <v>0</v>
      </c>
      <c r="I7048">
        <v>0</v>
      </c>
      <c r="J7048">
        <v>0</v>
      </c>
      <c r="K7048">
        <v>0</v>
      </c>
      <c r="L7048">
        <v>0</v>
      </c>
      <c r="M7048">
        <v>0</v>
      </c>
    </row>
    <row r="7049" spans="2:13" x14ac:dyDescent="0.2">
      <c r="B7049">
        <v>0</v>
      </c>
      <c r="C7049">
        <v>0</v>
      </c>
      <c r="D7049">
        <v>0</v>
      </c>
      <c r="E7049">
        <v>0</v>
      </c>
      <c r="F7049">
        <v>0</v>
      </c>
      <c r="G7049">
        <v>55555555</v>
      </c>
      <c r="H7049">
        <v>0</v>
      </c>
      <c r="I7049">
        <v>0</v>
      </c>
      <c r="J7049">
        <v>0</v>
      </c>
      <c r="K7049">
        <v>0</v>
      </c>
      <c r="L7049">
        <v>0</v>
      </c>
      <c r="M7049">
        <v>0</v>
      </c>
    </row>
    <row r="7050" spans="2:13" x14ac:dyDescent="0.2">
      <c r="B7050">
        <v>0</v>
      </c>
      <c r="C7050">
        <v>0</v>
      </c>
      <c r="D7050">
        <v>0</v>
      </c>
      <c r="E7050">
        <v>0</v>
      </c>
      <c r="F7050">
        <v>0</v>
      </c>
      <c r="G7050">
        <v>55555555</v>
      </c>
      <c r="H7050">
        <v>0</v>
      </c>
      <c r="I7050">
        <v>0</v>
      </c>
      <c r="J7050">
        <v>0</v>
      </c>
      <c r="K7050">
        <v>0</v>
      </c>
      <c r="L7050">
        <v>0</v>
      </c>
      <c r="M7050">
        <v>0</v>
      </c>
    </row>
    <row r="7051" spans="2:13" x14ac:dyDescent="0.2">
      <c r="B7051">
        <v>0</v>
      </c>
      <c r="C7051">
        <v>0</v>
      </c>
      <c r="D7051">
        <v>0</v>
      </c>
      <c r="E7051">
        <v>0</v>
      </c>
      <c r="F7051">
        <v>0</v>
      </c>
      <c r="G7051">
        <v>55555555</v>
      </c>
      <c r="H7051">
        <v>0</v>
      </c>
      <c r="I7051">
        <v>0</v>
      </c>
      <c r="J7051">
        <v>0</v>
      </c>
      <c r="K7051">
        <v>0</v>
      </c>
      <c r="L7051">
        <v>0</v>
      </c>
      <c r="M7051">
        <v>0</v>
      </c>
    </row>
    <row r="7052" spans="2:13" x14ac:dyDescent="0.2">
      <c r="B7052">
        <v>0</v>
      </c>
      <c r="C7052">
        <v>0</v>
      </c>
      <c r="D7052">
        <v>0</v>
      </c>
      <c r="E7052">
        <v>0</v>
      </c>
      <c r="F7052">
        <v>0</v>
      </c>
      <c r="G7052">
        <v>55555555</v>
      </c>
      <c r="H7052">
        <v>0</v>
      </c>
      <c r="I7052">
        <v>0</v>
      </c>
      <c r="J7052">
        <v>0</v>
      </c>
      <c r="K7052">
        <v>0</v>
      </c>
      <c r="L7052">
        <v>0</v>
      </c>
      <c r="M7052">
        <v>0</v>
      </c>
    </row>
    <row r="7053" spans="2:13" x14ac:dyDescent="0.2">
      <c r="B7053">
        <v>0</v>
      </c>
      <c r="C7053">
        <v>0</v>
      </c>
      <c r="D7053">
        <v>0</v>
      </c>
      <c r="E7053">
        <v>0</v>
      </c>
      <c r="F7053">
        <v>0</v>
      </c>
      <c r="G7053">
        <v>55555555</v>
      </c>
      <c r="H7053">
        <v>0</v>
      </c>
      <c r="I7053">
        <v>0</v>
      </c>
      <c r="J7053">
        <v>0</v>
      </c>
      <c r="K7053">
        <v>0</v>
      </c>
      <c r="L7053">
        <v>0</v>
      </c>
      <c r="M7053">
        <v>0</v>
      </c>
    </row>
    <row r="7054" spans="2:13" x14ac:dyDescent="0.2">
      <c r="B7054">
        <v>0</v>
      </c>
      <c r="C7054">
        <v>0</v>
      </c>
      <c r="D7054">
        <v>0</v>
      </c>
      <c r="E7054">
        <v>0</v>
      </c>
      <c r="F7054">
        <v>0</v>
      </c>
      <c r="G7054">
        <v>55555555</v>
      </c>
      <c r="H7054">
        <v>0</v>
      </c>
      <c r="I7054">
        <v>0</v>
      </c>
      <c r="J7054">
        <v>0</v>
      </c>
      <c r="K7054">
        <v>0</v>
      </c>
      <c r="L7054">
        <v>0</v>
      </c>
      <c r="M7054">
        <v>0</v>
      </c>
    </row>
    <row r="7055" spans="2:13" x14ac:dyDescent="0.2">
      <c r="B7055">
        <v>0</v>
      </c>
      <c r="C7055">
        <v>0</v>
      </c>
      <c r="D7055">
        <v>0</v>
      </c>
      <c r="E7055">
        <v>0</v>
      </c>
      <c r="F7055">
        <v>0</v>
      </c>
      <c r="G7055">
        <v>55555555</v>
      </c>
      <c r="H7055">
        <v>0</v>
      </c>
      <c r="I7055">
        <v>0</v>
      </c>
      <c r="J7055">
        <v>0</v>
      </c>
      <c r="K7055">
        <v>0</v>
      </c>
      <c r="L7055">
        <v>0</v>
      </c>
      <c r="M7055">
        <v>0</v>
      </c>
    </row>
    <row r="7056" spans="2:13" x14ac:dyDescent="0.2">
      <c r="B7056">
        <v>0</v>
      </c>
      <c r="C7056">
        <v>0</v>
      </c>
      <c r="D7056">
        <v>0</v>
      </c>
      <c r="E7056">
        <v>0</v>
      </c>
      <c r="F7056">
        <v>0</v>
      </c>
      <c r="G7056">
        <v>55555555</v>
      </c>
      <c r="H7056">
        <v>0</v>
      </c>
      <c r="I7056">
        <v>0</v>
      </c>
      <c r="J7056">
        <v>0</v>
      </c>
      <c r="K7056">
        <v>0</v>
      </c>
      <c r="L7056">
        <v>0</v>
      </c>
      <c r="M7056">
        <v>0</v>
      </c>
    </row>
    <row r="7057" spans="2:13" x14ac:dyDescent="0.2">
      <c r="B7057">
        <v>0</v>
      </c>
      <c r="C7057">
        <v>0</v>
      </c>
      <c r="D7057">
        <v>0</v>
      </c>
      <c r="E7057">
        <v>0</v>
      </c>
      <c r="F7057">
        <v>0</v>
      </c>
      <c r="G7057">
        <v>55555555</v>
      </c>
      <c r="H7057">
        <v>0</v>
      </c>
      <c r="I7057">
        <v>0</v>
      </c>
      <c r="J7057">
        <v>0</v>
      </c>
      <c r="K7057">
        <v>0</v>
      </c>
      <c r="L7057">
        <v>0</v>
      </c>
      <c r="M7057">
        <v>0</v>
      </c>
    </row>
    <row r="7058" spans="2:13" x14ac:dyDescent="0.2">
      <c r="B7058">
        <v>0</v>
      </c>
      <c r="C7058">
        <v>0</v>
      </c>
      <c r="D7058">
        <v>0</v>
      </c>
      <c r="E7058">
        <v>0</v>
      </c>
      <c r="F7058">
        <v>0</v>
      </c>
      <c r="G7058">
        <v>55555555</v>
      </c>
      <c r="H7058">
        <v>0</v>
      </c>
      <c r="I7058">
        <v>0</v>
      </c>
      <c r="J7058">
        <v>0</v>
      </c>
      <c r="K7058">
        <v>0</v>
      </c>
      <c r="L7058">
        <v>0</v>
      </c>
      <c r="M7058">
        <v>0</v>
      </c>
    </row>
    <row r="7059" spans="2:13" x14ac:dyDescent="0.2">
      <c r="B7059">
        <v>0</v>
      </c>
      <c r="C7059">
        <v>0</v>
      </c>
      <c r="D7059">
        <v>0</v>
      </c>
      <c r="E7059">
        <v>0</v>
      </c>
      <c r="F7059">
        <v>0</v>
      </c>
      <c r="G7059">
        <v>55555555</v>
      </c>
      <c r="H7059">
        <v>0</v>
      </c>
      <c r="I7059">
        <v>0</v>
      </c>
      <c r="J7059">
        <v>0</v>
      </c>
      <c r="K7059">
        <v>0</v>
      </c>
      <c r="L7059">
        <v>0</v>
      </c>
      <c r="M7059">
        <v>0</v>
      </c>
    </row>
    <row r="7060" spans="2:13" x14ac:dyDescent="0.2">
      <c r="B7060">
        <v>0</v>
      </c>
      <c r="C7060">
        <v>0</v>
      </c>
      <c r="D7060">
        <v>0</v>
      </c>
      <c r="E7060">
        <v>0</v>
      </c>
      <c r="F7060">
        <v>0</v>
      </c>
      <c r="G7060">
        <v>55555555</v>
      </c>
      <c r="H7060">
        <v>0</v>
      </c>
      <c r="I7060">
        <v>0</v>
      </c>
      <c r="J7060">
        <v>0</v>
      </c>
      <c r="K7060">
        <v>0</v>
      </c>
      <c r="L7060">
        <v>0</v>
      </c>
      <c r="M7060">
        <v>0</v>
      </c>
    </row>
    <row r="7061" spans="2:13" x14ac:dyDescent="0.2">
      <c r="B7061">
        <v>0</v>
      </c>
      <c r="C7061">
        <v>0</v>
      </c>
      <c r="D7061">
        <v>0</v>
      </c>
      <c r="E7061">
        <v>0</v>
      </c>
      <c r="F7061">
        <v>0</v>
      </c>
      <c r="G7061">
        <v>55555555</v>
      </c>
      <c r="H7061">
        <v>0</v>
      </c>
      <c r="I7061">
        <v>0</v>
      </c>
      <c r="J7061">
        <v>0</v>
      </c>
      <c r="K7061">
        <v>0</v>
      </c>
      <c r="L7061">
        <v>0</v>
      </c>
      <c r="M7061">
        <v>0</v>
      </c>
    </row>
    <row r="7062" spans="2:13" x14ac:dyDescent="0.2">
      <c r="B7062">
        <v>0</v>
      </c>
      <c r="C7062">
        <v>0</v>
      </c>
      <c r="D7062">
        <v>0</v>
      </c>
      <c r="E7062">
        <v>0</v>
      </c>
      <c r="F7062">
        <v>0</v>
      </c>
      <c r="G7062">
        <v>55555555</v>
      </c>
      <c r="H7062">
        <v>0</v>
      </c>
      <c r="I7062">
        <v>0</v>
      </c>
      <c r="J7062">
        <v>0</v>
      </c>
      <c r="K7062">
        <v>0</v>
      </c>
      <c r="L7062">
        <v>0</v>
      </c>
      <c r="M7062">
        <v>0</v>
      </c>
    </row>
    <row r="7063" spans="2:13" x14ac:dyDescent="0.2">
      <c r="B7063">
        <v>0</v>
      </c>
      <c r="C7063">
        <v>0</v>
      </c>
      <c r="D7063">
        <v>0</v>
      </c>
      <c r="E7063">
        <v>0</v>
      </c>
      <c r="F7063">
        <v>0</v>
      </c>
      <c r="G7063">
        <v>55555555</v>
      </c>
      <c r="H7063">
        <v>0</v>
      </c>
      <c r="I7063">
        <v>0</v>
      </c>
      <c r="J7063">
        <v>0</v>
      </c>
      <c r="K7063">
        <v>0</v>
      </c>
      <c r="L7063">
        <v>0</v>
      </c>
      <c r="M7063">
        <v>0</v>
      </c>
    </row>
    <row r="7064" spans="2:13" x14ac:dyDescent="0.2">
      <c r="B7064">
        <v>0</v>
      </c>
      <c r="C7064">
        <v>0</v>
      </c>
      <c r="D7064">
        <v>0</v>
      </c>
      <c r="E7064">
        <v>0</v>
      </c>
      <c r="F7064">
        <v>0</v>
      </c>
      <c r="G7064">
        <v>55555555</v>
      </c>
      <c r="H7064">
        <v>0</v>
      </c>
      <c r="I7064">
        <v>0</v>
      </c>
      <c r="J7064">
        <v>0</v>
      </c>
      <c r="K7064">
        <v>0</v>
      </c>
      <c r="L7064">
        <v>0</v>
      </c>
      <c r="M7064">
        <v>0</v>
      </c>
    </row>
    <row r="7065" spans="2:13" x14ac:dyDescent="0.2">
      <c r="B7065">
        <v>0</v>
      </c>
      <c r="C7065">
        <v>0</v>
      </c>
      <c r="D7065">
        <v>0</v>
      </c>
      <c r="E7065">
        <v>0</v>
      </c>
      <c r="F7065">
        <v>0</v>
      </c>
      <c r="G7065">
        <v>55555555</v>
      </c>
      <c r="H7065">
        <v>0</v>
      </c>
      <c r="I7065">
        <v>0</v>
      </c>
      <c r="J7065">
        <v>0</v>
      </c>
      <c r="K7065">
        <v>0</v>
      </c>
      <c r="L7065">
        <v>0</v>
      </c>
      <c r="M7065">
        <v>0</v>
      </c>
    </row>
    <row r="7066" spans="2:13" x14ac:dyDescent="0.2">
      <c r="B7066">
        <v>0</v>
      </c>
      <c r="C7066">
        <v>0</v>
      </c>
      <c r="D7066">
        <v>0</v>
      </c>
      <c r="E7066">
        <v>0</v>
      </c>
      <c r="F7066">
        <v>0</v>
      </c>
      <c r="G7066">
        <v>55555555</v>
      </c>
      <c r="H7066">
        <v>0</v>
      </c>
      <c r="I7066">
        <v>0</v>
      </c>
      <c r="J7066">
        <v>0</v>
      </c>
      <c r="K7066">
        <v>0</v>
      </c>
      <c r="L7066">
        <v>0</v>
      </c>
      <c r="M7066">
        <v>0</v>
      </c>
    </row>
    <row r="7067" spans="2:13" x14ac:dyDescent="0.2">
      <c r="B7067">
        <v>0</v>
      </c>
      <c r="C7067">
        <v>0</v>
      </c>
      <c r="D7067">
        <v>0</v>
      </c>
      <c r="E7067">
        <v>0</v>
      </c>
      <c r="F7067">
        <v>0</v>
      </c>
      <c r="G7067">
        <v>55555555</v>
      </c>
      <c r="H7067">
        <v>0</v>
      </c>
      <c r="I7067">
        <v>0</v>
      </c>
      <c r="J7067">
        <v>0</v>
      </c>
      <c r="K7067">
        <v>0</v>
      </c>
      <c r="L7067">
        <v>0</v>
      </c>
      <c r="M7067">
        <v>0</v>
      </c>
    </row>
    <row r="7068" spans="2:13" x14ac:dyDescent="0.2">
      <c r="B7068">
        <v>0</v>
      </c>
      <c r="C7068">
        <v>0</v>
      </c>
      <c r="D7068">
        <v>0</v>
      </c>
      <c r="E7068">
        <v>0</v>
      </c>
      <c r="F7068">
        <v>0</v>
      </c>
      <c r="G7068">
        <v>55555555</v>
      </c>
      <c r="H7068">
        <v>0</v>
      </c>
      <c r="I7068">
        <v>0</v>
      </c>
      <c r="J7068">
        <v>0</v>
      </c>
      <c r="K7068">
        <v>0</v>
      </c>
      <c r="L7068">
        <v>0</v>
      </c>
      <c r="M7068">
        <v>0</v>
      </c>
    </row>
    <row r="7069" spans="2:13" x14ac:dyDescent="0.2">
      <c r="B7069">
        <v>0</v>
      </c>
      <c r="C7069">
        <v>0</v>
      </c>
      <c r="D7069">
        <v>0</v>
      </c>
      <c r="E7069">
        <v>0</v>
      </c>
      <c r="F7069">
        <v>0</v>
      </c>
      <c r="G7069">
        <v>55555555</v>
      </c>
      <c r="H7069">
        <v>0</v>
      </c>
      <c r="I7069">
        <v>0</v>
      </c>
      <c r="J7069">
        <v>0</v>
      </c>
      <c r="K7069">
        <v>0</v>
      </c>
      <c r="L7069">
        <v>0</v>
      </c>
      <c r="M7069">
        <v>0</v>
      </c>
    </row>
    <row r="7070" spans="2:13" x14ac:dyDescent="0.2">
      <c r="B7070">
        <v>0</v>
      </c>
      <c r="C7070">
        <v>0</v>
      </c>
      <c r="D7070">
        <v>0</v>
      </c>
      <c r="E7070">
        <v>0</v>
      </c>
      <c r="F7070">
        <v>0</v>
      </c>
      <c r="G7070">
        <v>55555555</v>
      </c>
      <c r="H7070">
        <v>0</v>
      </c>
      <c r="I7070">
        <v>0</v>
      </c>
      <c r="J7070">
        <v>0</v>
      </c>
      <c r="K7070">
        <v>0</v>
      </c>
      <c r="L7070">
        <v>0</v>
      </c>
      <c r="M7070">
        <v>0</v>
      </c>
    </row>
    <row r="7071" spans="2:13" x14ac:dyDescent="0.2">
      <c r="B7071">
        <v>0</v>
      </c>
      <c r="C7071">
        <v>0</v>
      </c>
      <c r="D7071">
        <v>0</v>
      </c>
      <c r="E7071">
        <v>0</v>
      </c>
      <c r="F7071">
        <v>0</v>
      </c>
      <c r="G7071">
        <v>55555555</v>
      </c>
      <c r="H7071">
        <v>0</v>
      </c>
      <c r="I7071">
        <v>0</v>
      </c>
      <c r="J7071">
        <v>0</v>
      </c>
      <c r="K7071">
        <v>0</v>
      </c>
      <c r="L7071">
        <v>0</v>
      </c>
      <c r="M7071">
        <v>0</v>
      </c>
    </row>
    <row r="7072" spans="2:13" x14ac:dyDescent="0.2">
      <c r="B7072">
        <v>0</v>
      </c>
      <c r="C7072">
        <v>0</v>
      </c>
      <c r="D7072">
        <v>0</v>
      </c>
      <c r="E7072">
        <v>0</v>
      </c>
      <c r="F7072">
        <v>0</v>
      </c>
      <c r="G7072">
        <v>55555555</v>
      </c>
      <c r="H7072">
        <v>0</v>
      </c>
      <c r="I7072">
        <v>0</v>
      </c>
      <c r="J7072">
        <v>0</v>
      </c>
      <c r="K7072">
        <v>0</v>
      </c>
      <c r="L7072">
        <v>0</v>
      </c>
      <c r="M7072">
        <v>0</v>
      </c>
    </row>
    <row r="7073" spans="2:13" x14ac:dyDescent="0.2">
      <c r="B7073">
        <v>0</v>
      </c>
      <c r="C7073">
        <v>0</v>
      </c>
      <c r="D7073">
        <v>0</v>
      </c>
      <c r="E7073">
        <v>0</v>
      </c>
      <c r="F7073">
        <v>0</v>
      </c>
      <c r="G7073">
        <v>55555555</v>
      </c>
      <c r="H7073">
        <v>0</v>
      </c>
      <c r="I7073">
        <v>0</v>
      </c>
      <c r="J7073">
        <v>0</v>
      </c>
      <c r="K7073">
        <v>0</v>
      </c>
      <c r="L7073">
        <v>0</v>
      </c>
      <c r="M7073">
        <v>0</v>
      </c>
    </row>
    <row r="7074" spans="2:13" x14ac:dyDescent="0.2">
      <c r="B7074">
        <v>0</v>
      </c>
      <c r="C7074">
        <v>0</v>
      </c>
      <c r="D7074">
        <v>0</v>
      </c>
      <c r="E7074">
        <v>0</v>
      </c>
      <c r="F7074">
        <v>0</v>
      </c>
      <c r="G7074">
        <v>55555555</v>
      </c>
      <c r="H7074">
        <v>0</v>
      </c>
      <c r="I7074">
        <v>0</v>
      </c>
      <c r="J7074">
        <v>0</v>
      </c>
      <c r="K7074">
        <v>0</v>
      </c>
      <c r="L7074">
        <v>0</v>
      </c>
      <c r="M7074">
        <v>0</v>
      </c>
    </row>
    <row r="7075" spans="2:13" x14ac:dyDescent="0.2">
      <c r="B7075">
        <v>0</v>
      </c>
      <c r="C7075">
        <v>0</v>
      </c>
      <c r="D7075">
        <v>0</v>
      </c>
      <c r="E7075">
        <v>0</v>
      </c>
      <c r="F7075">
        <v>0</v>
      </c>
      <c r="G7075">
        <v>55555555</v>
      </c>
      <c r="H7075">
        <v>0</v>
      </c>
      <c r="I7075">
        <v>0</v>
      </c>
      <c r="J7075">
        <v>0</v>
      </c>
      <c r="K7075">
        <v>0</v>
      </c>
      <c r="L7075">
        <v>0</v>
      </c>
      <c r="M7075">
        <v>0</v>
      </c>
    </row>
    <row r="7076" spans="2:13" x14ac:dyDescent="0.2">
      <c r="B7076">
        <v>0</v>
      </c>
      <c r="C7076">
        <v>0</v>
      </c>
      <c r="D7076">
        <v>0</v>
      </c>
      <c r="E7076">
        <v>0</v>
      </c>
      <c r="F7076">
        <v>0</v>
      </c>
      <c r="G7076">
        <v>55555555</v>
      </c>
      <c r="H7076">
        <v>0</v>
      </c>
      <c r="I7076">
        <v>0</v>
      </c>
      <c r="J7076">
        <v>0</v>
      </c>
      <c r="K7076">
        <v>0</v>
      </c>
      <c r="L7076">
        <v>0</v>
      </c>
      <c r="M7076">
        <v>0</v>
      </c>
    </row>
    <row r="7077" spans="2:13" x14ac:dyDescent="0.2">
      <c r="B7077">
        <v>0</v>
      </c>
      <c r="C7077">
        <v>0</v>
      </c>
      <c r="D7077">
        <v>0</v>
      </c>
      <c r="E7077">
        <v>0</v>
      </c>
      <c r="F7077">
        <v>0</v>
      </c>
      <c r="G7077">
        <v>55555555</v>
      </c>
      <c r="H7077">
        <v>0</v>
      </c>
      <c r="I7077">
        <v>0</v>
      </c>
      <c r="J7077">
        <v>0</v>
      </c>
      <c r="K7077">
        <v>0</v>
      </c>
      <c r="L7077">
        <v>0</v>
      </c>
      <c r="M7077">
        <v>0</v>
      </c>
    </row>
    <row r="7078" spans="2:13" x14ac:dyDescent="0.2">
      <c r="B7078">
        <v>0</v>
      </c>
      <c r="C7078">
        <v>0</v>
      </c>
      <c r="D7078">
        <v>0</v>
      </c>
      <c r="E7078">
        <v>0</v>
      </c>
      <c r="F7078">
        <v>0</v>
      </c>
      <c r="G7078">
        <v>55555555</v>
      </c>
      <c r="H7078">
        <v>0</v>
      </c>
      <c r="I7078">
        <v>0</v>
      </c>
      <c r="J7078">
        <v>0</v>
      </c>
      <c r="K7078">
        <v>0</v>
      </c>
      <c r="L7078">
        <v>0</v>
      </c>
      <c r="M7078">
        <v>0</v>
      </c>
    </row>
    <row r="7079" spans="2:13" x14ac:dyDescent="0.2">
      <c r="B7079">
        <v>0</v>
      </c>
      <c r="C7079">
        <v>0</v>
      </c>
      <c r="D7079">
        <v>0</v>
      </c>
      <c r="E7079">
        <v>0</v>
      </c>
      <c r="F7079">
        <v>0</v>
      </c>
      <c r="G7079">
        <v>55555555</v>
      </c>
      <c r="H7079">
        <v>0</v>
      </c>
      <c r="I7079">
        <v>0</v>
      </c>
      <c r="J7079">
        <v>0</v>
      </c>
      <c r="K7079">
        <v>0</v>
      </c>
      <c r="L7079">
        <v>0</v>
      </c>
      <c r="M7079">
        <v>0</v>
      </c>
    </row>
    <row r="7080" spans="2:13" x14ac:dyDescent="0.2">
      <c r="B7080">
        <v>0</v>
      </c>
      <c r="C7080">
        <v>0</v>
      </c>
      <c r="D7080">
        <v>0</v>
      </c>
      <c r="E7080">
        <v>0</v>
      </c>
      <c r="F7080">
        <v>0</v>
      </c>
      <c r="G7080">
        <v>55555555</v>
      </c>
      <c r="H7080">
        <v>0</v>
      </c>
      <c r="I7080">
        <v>0</v>
      </c>
      <c r="J7080">
        <v>0</v>
      </c>
      <c r="K7080">
        <v>0</v>
      </c>
      <c r="L7080">
        <v>0</v>
      </c>
      <c r="M7080">
        <v>0</v>
      </c>
    </row>
    <row r="7081" spans="2:13" x14ac:dyDescent="0.2">
      <c r="B7081">
        <v>0</v>
      </c>
      <c r="C7081">
        <v>0</v>
      </c>
      <c r="D7081">
        <v>0</v>
      </c>
      <c r="E7081">
        <v>0</v>
      </c>
      <c r="F7081">
        <v>0</v>
      </c>
      <c r="G7081">
        <v>55555555</v>
      </c>
      <c r="H7081">
        <v>0</v>
      </c>
      <c r="I7081">
        <v>0</v>
      </c>
      <c r="J7081">
        <v>0</v>
      </c>
      <c r="K7081">
        <v>0</v>
      </c>
      <c r="L7081">
        <v>0</v>
      </c>
      <c r="M7081">
        <v>0</v>
      </c>
    </row>
    <row r="7082" spans="2:13" x14ac:dyDescent="0.2">
      <c r="B7082">
        <v>0</v>
      </c>
      <c r="C7082">
        <v>0</v>
      </c>
      <c r="D7082">
        <v>0</v>
      </c>
      <c r="E7082">
        <v>0</v>
      </c>
      <c r="F7082">
        <v>0</v>
      </c>
      <c r="G7082">
        <v>55555555</v>
      </c>
      <c r="H7082">
        <v>0</v>
      </c>
      <c r="I7082">
        <v>0</v>
      </c>
      <c r="J7082">
        <v>0</v>
      </c>
      <c r="K7082">
        <v>0</v>
      </c>
      <c r="L7082">
        <v>0</v>
      </c>
      <c r="M7082">
        <v>0</v>
      </c>
    </row>
    <row r="7083" spans="2:13" x14ac:dyDescent="0.2">
      <c r="B7083">
        <v>0</v>
      </c>
      <c r="C7083">
        <v>0</v>
      </c>
      <c r="D7083">
        <v>0</v>
      </c>
      <c r="E7083">
        <v>0</v>
      </c>
      <c r="F7083">
        <v>0</v>
      </c>
      <c r="G7083">
        <v>55555555</v>
      </c>
      <c r="H7083">
        <v>0</v>
      </c>
      <c r="I7083">
        <v>0</v>
      </c>
      <c r="J7083">
        <v>0</v>
      </c>
      <c r="K7083">
        <v>0</v>
      </c>
      <c r="L7083">
        <v>0</v>
      </c>
      <c r="M7083">
        <v>0</v>
      </c>
    </row>
    <row r="7084" spans="2:13" x14ac:dyDescent="0.2">
      <c r="B7084">
        <v>0</v>
      </c>
      <c r="C7084">
        <v>0</v>
      </c>
      <c r="D7084">
        <v>0</v>
      </c>
      <c r="E7084">
        <v>0</v>
      </c>
      <c r="F7084">
        <v>0</v>
      </c>
      <c r="G7084">
        <v>55555555</v>
      </c>
      <c r="H7084">
        <v>0</v>
      </c>
      <c r="I7084">
        <v>0</v>
      </c>
      <c r="J7084">
        <v>0</v>
      </c>
      <c r="K7084">
        <v>0</v>
      </c>
      <c r="L7084">
        <v>0</v>
      </c>
      <c r="M7084">
        <v>0</v>
      </c>
    </row>
    <row r="7085" spans="2:13" x14ac:dyDescent="0.2">
      <c r="B7085">
        <v>0</v>
      </c>
      <c r="C7085">
        <v>0</v>
      </c>
      <c r="D7085">
        <v>0</v>
      </c>
      <c r="E7085">
        <v>0</v>
      </c>
      <c r="F7085">
        <v>0</v>
      </c>
      <c r="G7085">
        <v>55555555</v>
      </c>
      <c r="H7085">
        <v>0</v>
      </c>
      <c r="I7085">
        <v>0</v>
      </c>
      <c r="J7085">
        <v>0</v>
      </c>
      <c r="K7085">
        <v>0</v>
      </c>
      <c r="L7085">
        <v>0</v>
      </c>
      <c r="M7085">
        <v>0</v>
      </c>
    </row>
    <row r="7086" spans="2:13" x14ac:dyDescent="0.2">
      <c r="B7086">
        <v>0</v>
      </c>
      <c r="C7086">
        <v>0</v>
      </c>
      <c r="D7086">
        <v>0</v>
      </c>
      <c r="E7086">
        <v>0</v>
      </c>
      <c r="F7086">
        <v>0</v>
      </c>
      <c r="G7086">
        <v>55555555</v>
      </c>
      <c r="H7086">
        <v>0</v>
      </c>
      <c r="I7086">
        <v>0</v>
      </c>
      <c r="J7086">
        <v>0</v>
      </c>
      <c r="K7086">
        <v>0</v>
      </c>
      <c r="L7086">
        <v>0</v>
      </c>
      <c r="M7086">
        <v>0</v>
      </c>
    </row>
    <row r="7087" spans="2:13" x14ac:dyDescent="0.2">
      <c r="B7087">
        <v>0</v>
      </c>
      <c r="C7087">
        <v>0</v>
      </c>
      <c r="D7087">
        <v>0</v>
      </c>
      <c r="E7087">
        <v>0</v>
      </c>
      <c r="F7087">
        <v>0</v>
      </c>
      <c r="G7087">
        <v>55555555</v>
      </c>
      <c r="H7087">
        <v>0</v>
      </c>
      <c r="I7087">
        <v>0</v>
      </c>
      <c r="J7087">
        <v>0</v>
      </c>
      <c r="K7087">
        <v>0</v>
      </c>
      <c r="L7087">
        <v>0</v>
      </c>
      <c r="M7087">
        <v>0</v>
      </c>
    </row>
    <row r="7088" spans="2:13" x14ac:dyDescent="0.2">
      <c r="B7088">
        <v>0</v>
      </c>
      <c r="C7088">
        <v>0</v>
      </c>
      <c r="D7088">
        <v>0</v>
      </c>
      <c r="E7088">
        <v>0</v>
      </c>
      <c r="F7088">
        <v>0</v>
      </c>
      <c r="G7088">
        <v>55555555</v>
      </c>
      <c r="H7088">
        <v>0</v>
      </c>
      <c r="I7088">
        <v>0</v>
      </c>
      <c r="J7088">
        <v>0</v>
      </c>
      <c r="K7088">
        <v>0</v>
      </c>
      <c r="L7088">
        <v>0</v>
      </c>
      <c r="M7088">
        <v>0</v>
      </c>
    </row>
    <row r="7089" spans="2:13" x14ac:dyDescent="0.2">
      <c r="B7089">
        <v>0</v>
      </c>
      <c r="C7089">
        <v>0</v>
      </c>
      <c r="D7089">
        <v>0</v>
      </c>
      <c r="E7089">
        <v>0</v>
      </c>
      <c r="F7089">
        <v>0</v>
      </c>
      <c r="G7089">
        <v>55555555</v>
      </c>
      <c r="H7089">
        <v>0</v>
      </c>
      <c r="I7089">
        <v>0</v>
      </c>
      <c r="J7089">
        <v>0</v>
      </c>
      <c r="K7089">
        <v>0</v>
      </c>
      <c r="L7089">
        <v>0</v>
      </c>
      <c r="M7089">
        <v>0</v>
      </c>
    </row>
    <row r="7090" spans="2:13" x14ac:dyDescent="0.2">
      <c r="B7090">
        <v>0</v>
      </c>
      <c r="C7090">
        <v>0</v>
      </c>
      <c r="D7090">
        <v>0</v>
      </c>
      <c r="E7090">
        <v>0</v>
      </c>
      <c r="F7090">
        <v>0</v>
      </c>
      <c r="G7090">
        <v>55555555</v>
      </c>
      <c r="H7090">
        <v>0</v>
      </c>
      <c r="I7090">
        <v>0</v>
      </c>
      <c r="J7090">
        <v>0</v>
      </c>
      <c r="K7090">
        <v>0</v>
      </c>
      <c r="L7090">
        <v>0</v>
      </c>
      <c r="M7090">
        <v>0</v>
      </c>
    </row>
    <row r="7091" spans="2:13" x14ac:dyDescent="0.2">
      <c r="B7091">
        <v>0</v>
      </c>
      <c r="C7091">
        <v>0</v>
      </c>
      <c r="D7091">
        <v>0</v>
      </c>
      <c r="E7091">
        <v>0</v>
      </c>
      <c r="F7091">
        <v>0</v>
      </c>
      <c r="G7091">
        <v>55555555</v>
      </c>
      <c r="H7091">
        <v>0</v>
      </c>
      <c r="I7091">
        <v>0</v>
      </c>
      <c r="J7091">
        <v>0</v>
      </c>
      <c r="K7091">
        <v>0</v>
      </c>
      <c r="L7091">
        <v>0</v>
      </c>
      <c r="M7091">
        <v>0</v>
      </c>
    </row>
    <row r="7092" spans="2:13" x14ac:dyDescent="0.2">
      <c r="B7092">
        <v>0</v>
      </c>
      <c r="C7092">
        <v>0</v>
      </c>
      <c r="D7092">
        <v>0</v>
      </c>
      <c r="E7092">
        <v>0</v>
      </c>
      <c r="F7092">
        <v>0</v>
      </c>
      <c r="G7092">
        <v>55555555</v>
      </c>
      <c r="H7092">
        <v>0</v>
      </c>
      <c r="I7092">
        <v>0</v>
      </c>
      <c r="J7092">
        <v>0</v>
      </c>
      <c r="K7092">
        <v>0</v>
      </c>
      <c r="L7092">
        <v>0</v>
      </c>
      <c r="M7092">
        <v>0</v>
      </c>
    </row>
    <row r="7093" spans="2:13" x14ac:dyDescent="0.2">
      <c r="B7093">
        <v>0</v>
      </c>
      <c r="C7093">
        <v>0</v>
      </c>
      <c r="D7093">
        <v>0</v>
      </c>
      <c r="E7093">
        <v>0</v>
      </c>
      <c r="F7093">
        <v>0</v>
      </c>
      <c r="G7093">
        <v>55555555</v>
      </c>
      <c r="H7093">
        <v>0</v>
      </c>
      <c r="I7093">
        <v>0</v>
      </c>
      <c r="J7093">
        <v>0</v>
      </c>
      <c r="K7093">
        <v>0</v>
      </c>
      <c r="L7093">
        <v>0</v>
      </c>
      <c r="M7093">
        <v>0</v>
      </c>
    </row>
    <row r="7094" spans="2:13" x14ac:dyDescent="0.2">
      <c r="B7094">
        <v>0</v>
      </c>
      <c r="C7094">
        <v>0</v>
      </c>
      <c r="D7094">
        <v>0</v>
      </c>
      <c r="E7094">
        <v>0</v>
      </c>
      <c r="F7094">
        <v>0</v>
      </c>
      <c r="G7094">
        <v>55555555</v>
      </c>
      <c r="H7094">
        <v>0</v>
      </c>
      <c r="I7094">
        <v>0</v>
      </c>
      <c r="J7094">
        <v>0</v>
      </c>
      <c r="K7094">
        <v>0</v>
      </c>
      <c r="L7094">
        <v>0</v>
      </c>
      <c r="M7094">
        <v>0</v>
      </c>
    </row>
    <row r="7095" spans="2:13" x14ac:dyDescent="0.2">
      <c r="B7095">
        <v>0</v>
      </c>
      <c r="C7095">
        <v>0</v>
      </c>
      <c r="D7095">
        <v>0</v>
      </c>
      <c r="E7095">
        <v>0</v>
      </c>
      <c r="F7095">
        <v>0</v>
      </c>
      <c r="G7095">
        <v>55555555</v>
      </c>
      <c r="H7095">
        <v>0</v>
      </c>
      <c r="I7095">
        <v>0</v>
      </c>
      <c r="J7095">
        <v>0</v>
      </c>
      <c r="K7095">
        <v>0</v>
      </c>
      <c r="L7095">
        <v>0</v>
      </c>
      <c r="M7095">
        <v>0</v>
      </c>
    </row>
    <row r="7096" spans="2:13" x14ac:dyDescent="0.2">
      <c r="B7096">
        <v>0</v>
      </c>
      <c r="C7096">
        <v>0</v>
      </c>
      <c r="D7096">
        <v>0</v>
      </c>
      <c r="E7096">
        <v>0</v>
      </c>
      <c r="F7096">
        <v>0</v>
      </c>
      <c r="G7096">
        <v>55555555</v>
      </c>
      <c r="H7096">
        <v>0</v>
      </c>
      <c r="I7096">
        <v>0</v>
      </c>
      <c r="J7096">
        <v>0</v>
      </c>
      <c r="K7096">
        <v>0</v>
      </c>
      <c r="L7096">
        <v>0</v>
      </c>
      <c r="M7096">
        <v>0</v>
      </c>
    </row>
    <row r="7097" spans="2:13" x14ac:dyDescent="0.2">
      <c r="B7097">
        <v>0</v>
      </c>
      <c r="C7097">
        <v>0</v>
      </c>
      <c r="D7097">
        <v>0</v>
      </c>
      <c r="E7097">
        <v>0</v>
      </c>
      <c r="F7097">
        <v>0</v>
      </c>
      <c r="G7097">
        <v>55555555</v>
      </c>
      <c r="H7097">
        <v>0</v>
      </c>
      <c r="I7097">
        <v>0</v>
      </c>
      <c r="J7097">
        <v>0</v>
      </c>
      <c r="K7097">
        <v>0</v>
      </c>
      <c r="L7097">
        <v>0</v>
      </c>
      <c r="M7097">
        <v>0</v>
      </c>
    </row>
    <row r="7098" spans="2:13" x14ac:dyDescent="0.2">
      <c r="B7098">
        <v>0</v>
      </c>
      <c r="C7098">
        <v>0</v>
      </c>
      <c r="D7098">
        <v>0</v>
      </c>
      <c r="E7098">
        <v>0</v>
      </c>
      <c r="F7098">
        <v>0</v>
      </c>
      <c r="G7098">
        <v>55555555</v>
      </c>
      <c r="H7098">
        <v>0</v>
      </c>
      <c r="I7098">
        <v>0</v>
      </c>
      <c r="J7098">
        <v>0</v>
      </c>
      <c r="K7098">
        <v>0</v>
      </c>
      <c r="L7098">
        <v>0</v>
      </c>
      <c r="M7098">
        <v>0</v>
      </c>
    </row>
    <row r="7099" spans="2:13" x14ac:dyDescent="0.2">
      <c r="B7099">
        <v>0</v>
      </c>
      <c r="C7099">
        <v>0</v>
      </c>
      <c r="D7099">
        <v>0</v>
      </c>
      <c r="E7099">
        <v>0</v>
      </c>
      <c r="F7099">
        <v>0</v>
      </c>
      <c r="G7099">
        <v>55555555</v>
      </c>
      <c r="H7099">
        <v>0</v>
      </c>
      <c r="I7099">
        <v>0</v>
      </c>
      <c r="J7099">
        <v>0</v>
      </c>
      <c r="K7099">
        <v>0</v>
      </c>
      <c r="L7099">
        <v>0</v>
      </c>
      <c r="M7099">
        <v>0</v>
      </c>
    </row>
    <row r="7100" spans="2:13" x14ac:dyDescent="0.2">
      <c r="B7100">
        <v>0</v>
      </c>
      <c r="C7100">
        <v>0</v>
      </c>
      <c r="D7100">
        <v>0</v>
      </c>
      <c r="E7100">
        <v>0</v>
      </c>
      <c r="F7100">
        <v>0</v>
      </c>
      <c r="G7100">
        <v>55555555</v>
      </c>
      <c r="H7100">
        <v>0</v>
      </c>
      <c r="I7100">
        <v>0</v>
      </c>
      <c r="J7100">
        <v>0</v>
      </c>
      <c r="K7100">
        <v>0</v>
      </c>
      <c r="L7100">
        <v>0</v>
      </c>
      <c r="M7100">
        <v>0</v>
      </c>
    </row>
    <row r="7101" spans="2:13" x14ac:dyDescent="0.2">
      <c r="B7101">
        <v>0</v>
      </c>
      <c r="C7101">
        <v>0</v>
      </c>
      <c r="D7101">
        <v>0</v>
      </c>
      <c r="E7101">
        <v>0</v>
      </c>
      <c r="F7101">
        <v>0</v>
      </c>
      <c r="G7101">
        <v>55555555</v>
      </c>
      <c r="H7101">
        <v>0</v>
      </c>
      <c r="I7101">
        <v>0</v>
      </c>
      <c r="J7101">
        <v>0</v>
      </c>
      <c r="K7101">
        <v>0</v>
      </c>
      <c r="L7101">
        <v>0</v>
      </c>
      <c r="M7101">
        <v>0</v>
      </c>
    </row>
    <row r="7102" spans="2:13" x14ac:dyDescent="0.2">
      <c r="B7102">
        <v>0</v>
      </c>
      <c r="C7102">
        <v>0</v>
      </c>
      <c r="D7102">
        <v>0</v>
      </c>
      <c r="E7102">
        <v>0</v>
      </c>
      <c r="F7102">
        <v>0</v>
      </c>
      <c r="G7102">
        <v>55555555</v>
      </c>
      <c r="H7102">
        <v>0</v>
      </c>
      <c r="I7102">
        <v>0</v>
      </c>
      <c r="J7102">
        <v>0</v>
      </c>
      <c r="K7102">
        <v>0</v>
      </c>
      <c r="L7102">
        <v>0</v>
      </c>
      <c r="M7102">
        <v>0</v>
      </c>
    </row>
    <row r="7103" spans="2:13" x14ac:dyDescent="0.2">
      <c r="B7103">
        <v>0</v>
      </c>
      <c r="C7103">
        <v>0</v>
      </c>
      <c r="D7103">
        <v>0</v>
      </c>
      <c r="E7103">
        <v>0</v>
      </c>
      <c r="F7103">
        <v>0</v>
      </c>
      <c r="G7103">
        <v>55555555</v>
      </c>
      <c r="H7103">
        <v>0</v>
      </c>
      <c r="I7103">
        <v>0</v>
      </c>
      <c r="J7103">
        <v>0</v>
      </c>
      <c r="K7103">
        <v>0</v>
      </c>
      <c r="L7103">
        <v>0</v>
      </c>
      <c r="M7103">
        <v>0</v>
      </c>
    </row>
    <row r="7104" spans="2:13" x14ac:dyDescent="0.2">
      <c r="B7104">
        <v>0</v>
      </c>
      <c r="C7104">
        <v>0</v>
      </c>
      <c r="D7104">
        <v>0</v>
      </c>
      <c r="E7104">
        <v>0</v>
      </c>
      <c r="F7104">
        <v>0</v>
      </c>
      <c r="G7104">
        <v>55555555</v>
      </c>
      <c r="H7104">
        <v>0</v>
      </c>
      <c r="I7104">
        <v>0</v>
      </c>
      <c r="J7104">
        <v>0</v>
      </c>
      <c r="K7104">
        <v>0</v>
      </c>
      <c r="L7104">
        <v>0</v>
      </c>
      <c r="M7104">
        <v>0</v>
      </c>
    </row>
    <row r="7105" spans="2:13" x14ac:dyDescent="0.2">
      <c r="B7105">
        <v>0</v>
      </c>
      <c r="C7105">
        <v>0</v>
      </c>
      <c r="D7105">
        <v>0</v>
      </c>
      <c r="E7105">
        <v>0</v>
      </c>
      <c r="F7105">
        <v>0</v>
      </c>
      <c r="G7105">
        <v>55555555</v>
      </c>
      <c r="H7105">
        <v>0</v>
      </c>
      <c r="I7105">
        <v>0</v>
      </c>
      <c r="J7105">
        <v>0</v>
      </c>
      <c r="K7105">
        <v>0</v>
      </c>
      <c r="L7105">
        <v>0</v>
      </c>
      <c r="M7105">
        <v>0</v>
      </c>
    </row>
    <row r="7106" spans="2:13" x14ac:dyDescent="0.2">
      <c r="B7106">
        <v>0</v>
      </c>
      <c r="C7106">
        <v>0</v>
      </c>
      <c r="D7106">
        <v>0</v>
      </c>
      <c r="E7106">
        <v>0</v>
      </c>
      <c r="F7106">
        <v>0</v>
      </c>
      <c r="G7106">
        <v>55555555</v>
      </c>
      <c r="H7106">
        <v>0</v>
      </c>
      <c r="I7106">
        <v>0</v>
      </c>
      <c r="J7106">
        <v>0</v>
      </c>
      <c r="K7106">
        <v>0</v>
      </c>
      <c r="L7106">
        <v>0</v>
      </c>
      <c r="M7106">
        <v>0</v>
      </c>
    </row>
    <row r="7107" spans="2:13" x14ac:dyDescent="0.2">
      <c r="B7107">
        <v>0</v>
      </c>
      <c r="C7107">
        <v>0</v>
      </c>
      <c r="D7107">
        <v>0</v>
      </c>
      <c r="E7107">
        <v>0</v>
      </c>
      <c r="F7107">
        <v>0</v>
      </c>
      <c r="G7107">
        <v>55555555</v>
      </c>
      <c r="H7107">
        <v>0</v>
      </c>
      <c r="I7107">
        <v>0</v>
      </c>
      <c r="J7107">
        <v>0</v>
      </c>
      <c r="K7107">
        <v>0</v>
      </c>
      <c r="L7107">
        <v>0</v>
      </c>
      <c r="M7107">
        <v>0</v>
      </c>
    </row>
    <row r="7108" spans="2:13" x14ac:dyDescent="0.2">
      <c r="B7108">
        <v>0</v>
      </c>
      <c r="C7108">
        <v>0</v>
      </c>
      <c r="D7108">
        <v>0</v>
      </c>
      <c r="E7108">
        <v>0</v>
      </c>
      <c r="F7108">
        <v>0</v>
      </c>
      <c r="G7108">
        <v>55555555</v>
      </c>
      <c r="H7108">
        <v>0</v>
      </c>
      <c r="I7108">
        <v>0</v>
      </c>
      <c r="J7108">
        <v>0</v>
      </c>
      <c r="K7108">
        <v>0</v>
      </c>
      <c r="L7108">
        <v>0</v>
      </c>
      <c r="M7108">
        <v>0</v>
      </c>
    </row>
    <row r="7109" spans="2:13" x14ac:dyDescent="0.2">
      <c r="B7109">
        <v>0</v>
      </c>
      <c r="C7109">
        <v>0</v>
      </c>
      <c r="D7109">
        <v>0</v>
      </c>
      <c r="E7109">
        <v>0</v>
      </c>
      <c r="F7109">
        <v>0</v>
      </c>
      <c r="G7109">
        <v>55555555</v>
      </c>
      <c r="H7109">
        <v>0</v>
      </c>
      <c r="I7109">
        <v>0</v>
      </c>
      <c r="J7109">
        <v>0</v>
      </c>
      <c r="K7109">
        <v>0</v>
      </c>
      <c r="L7109">
        <v>0</v>
      </c>
      <c r="M7109">
        <v>0</v>
      </c>
    </row>
    <row r="7110" spans="2:13" x14ac:dyDescent="0.2">
      <c r="B7110">
        <v>0</v>
      </c>
      <c r="C7110">
        <v>0</v>
      </c>
      <c r="D7110">
        <v>0</v>
      </c>
      <c r="E7110">
        <v>0</v>
      </c>
      <c r="F7110">
        <v>0</v>
      </c>
      <c r="G7110">
        <v>55555555</v>
      </c>
      <c r="H7110">
        <v>0</v>
      </c>
      <c r="I7110">
        <v>0</v>
      </c>
      <c r="J7110">
        <v>0</v>
      </c>
      <c r="K7110">
        <v>0</v>
      </c>
      <c r="L7110">
        <v>0</v>
      </c>
      <c r="M7110">
        <v>0</v>
      </c>
    </row>
    <row r="7111" spans="2:13" x14ac:dyDescent="0.2">
      <c r="B7111">
        <v>0</v>
      </c>
      <c r="C7111">
        <v>0</v>
      </c>
      <c r="D7111">
        <v>0</v>
      </c>
      <c r="E7111">
        <v>0</v>
      </c>
      <c r="F7111">
        <v>0</v>
      </c>
      <c r="G7111">
        <v>55555555</v>
      </c>
      <c r="H7111">
        <v>0</v>
      </c>
      <c r="I7111">
        <v>0</v>
      </c>
      <c r="J7111">
        <v>0</v>
      </c>
      <c r="K7111">
        <v>0</v>
      </c>
      <c r="L7111">
        <v>0</v>
      </c>
      <c r="M7111">
        <v>0</v>
      </c>
    </row>
    <row r="7112" spans="2:13" x14ac:dyDescent="0.2">
      <c r="B7112">
        <v>0</v>
      </c>
      <c r="C7112">
        <v>0</v>
      </c>
      <c r="D7112">
        <v>0</v>
      </c>
      <c r="E7112">
        <v>0</v>
      </c>
      <c r="F7112">
        <v>0</v>
      </c>
      <c r="G7112">
        <v>55555555</v>
      </c>
      <c r="H7112">
        <v>0</v>
      </c>
      <c r="I7112">
        <v>0</v>
      </c>
      <c r="J7112">
        <v>0</v>
      </c>
      <c r="K7112">
        <v>0</v>
      </c>
      <c r="L7112">
        <v>0</v>
      </c>
      <c r="M7112">
        <v>0</v>
      </c>
    </row>
    <row r="7113" spans="2:13" x14ac:dyDescent="0.2">
      <c r="B7113">
        <v>0</v>
      </c>
      <c r="C7113">
        <v>0</v>
      </c>
      <c r="D7113">
        <v>0</v>
      </c>
      <c r="E7113">
        <v>0</v>
      </c>
      <c r="F7113">
        <v>0</v>
      </c>
      <c r="G7113">
        <v>55555555</v>
      </c>
      <c r="H7113">
        <v>0</v>
      </c>
      <c r="I7113">
        <v>0</v>
      </c>
      <c r="J7113">
        <v>0</v>
      </c>
      <c r="K7113">
        <v>0</v>
      </c>
      <c r="L7113">
        <v>0</v>
      </c>
      <c r="M7113">
        <v>0</v>
      </c>
    </row>
    <row r="7114" spans="2:13" x14ac:dyDescent="0.2">
      <c r="B7114">
        <v>0</v>
      </c>
      <c r="C7114">
        <v>0</v>
      </c>
      <c r="D7114">
        <v>0</v>
      </c>
      <c r="E7114">
        <v>0</v>
      </c>
      <c r="F7114">
        <v>0</v>
      </c>
      <c r="G7114">
        <v>55555555</v>
      </c>
      <c r="H7114">
        <v>0</v>
      </c>
      <c r="I7114">
        <v>0</v>
      </c>
      <c r="J7114">
        <v>0</v>
      </c>
      <c r="K7114">
        <v>0</v>
      </c>
      <c r="L7114">
        <v>0</v>
      </c>
      <c r="M7114">
        <v>0</v>
      </c>
    </row>
    <row r="7115" spans="2:13" x14ac:dyDescent="0.2">
      <c r="B7115">
        <v>0</v>
      </c>
      <c r="C7115">
        <v>0</v>
      </c>
      <c r="D7115">
        <v>0</v>
      </c>
      <c r="E7115">
        <v>0</v>
      </c>
      <c r="F7115">
        <v>0</v>
      </c>
      <c r="G7115">
        <v>55555555</v>
      </c>
      <c r="H7115">
        <v>0</v>
      </c>
      <c r="I7115">
        <v>0</v>
      </c>
      <c r="J7115">
        <v>0</v>
      </c>
      <c r="K7115">
        <v>0</v>
      </c>
      <c r="L7115">
        <v>0</v>
      </c>
      <c r="M7115">
        <v>0</v>
      </c>
    </row>
    <row r="7116" spans="2:13" x14ac:dyDescent="0.2">
      <c r="B7116">
        <v>0</v>
      </c>
      <c r="C7116">
        <v>0</v>
      </c>
      <c r="D7116">
        <v>0</v>
      </c>
      <c r="E7116">
        <v>0</v>
      </c>
      <c r="F7116">
        <v>0</v>
      </c>
      <c r="G7116">
        <v>55555555</v>
      </c>
      <c r="H7116">
        <v>0</v>
      </c>
      <c r="I7116">
        <v>0</v>
      </c>
      <c r="J7116">
        <v>0</v>
      </c>
      <c r="K7116">
        <v>0</v>
      </c>
      <c r="L7116">
        <v>0</v>
      </c>
      <c r="M7116">
        <v>0</v>
      </c>
    </row>
    <row r="7117" spans="2:13" x14ac:dyDescent="0.2">
      <c r="B7117">
        <v>0</v>
      </c>
      <c r="C7117">
        <v>0</v>
      </c>
      <c r="D7117">
        <v>0</v>
      </c>
      <c r="E7117">
        <v>0</v>
      </c>
      <c r="F7117">
        <v>0</v>
      </c>
      <c r="G7117">
        <v>55555555</v>
      </c>
      <c r="H7117">
        <v>0</v>
      </c>
      <c r="I7117">
        <v>0</v>
      </c>
      <c r="J7117">
        <v>0</v>
      </c>
      <c r="K7117">
        <v>0</v>
      </c>
      <c r="L7117">
        <v>0</v>
      </c>
      <c r="M7117">
        <v>0</v>
      </c>
    </row>
    <row r="7118" spans="2:13" x14ac:dyDescent="0.2">
      <c r="B7118">
        <v>0</v>
      </c>
      <c r="C7118">
        <v>0</v>
      </c>
      <c r="D7118">
        <v>0</v>
      </c>
      <c r="E7118">
        <v>0</v>
      </c>
      <c r="F7118">
        <v>0</v>
      </c>
      <c r="G7118">
        <v>55555555</v>
      </c>
      <c r="H7118">
        <v>0</v>
      </c>
      <c r="I7118">
        <v>0</v>
      </c>
      <c r="J7118">
        <v>0</v>
      </c>
      <c r="K7118">
        <v>0</v>
      </c>
      <c r="L7118">
        <v>0</v>
      </c>
      <c r="M7118">
        <v>0</v>
      </c>
    </row>
    <row r="7119" spans="2:13" x14ac:dyDescent="0.2">
      <c r="B7119">
        <v>0</v>
      </c>
      <c r="C7119">
        <v>0</v>
      </c>
      <c r="D7119">
        <v>0</v>
      </c>
      <c r="E7119">
        <v>0</v>
      </c>
      <c r="F7119">
        <v>0</v>
      </c>
      <c r="G7119">
        <v>55555555</v>
      </c>
      <c r="H7119">
        <v>0</v>
      </c>
      <c r="I7119">
        <v>0</v>
      </c>
      <c r="J7119">
        <v>0</v>
      </c>
      <c r="K7119">
        <v>0</v>
      </c>
      <c r="L7119">
        <v>0</v>
      </c>
      <c r="M7119">
        <v>0</v>
      </c>
    </row>
    <row r="7120" spans="2:13" x14ac:dyDescent="0.2">
      <c r="B7120">
        <v>0</v>
      </c>
      <c r="C7120">
        <v>0</v>
      </c>
      <c r="D7120">
        <v>0</v>
      </c>
      <c r="E7120">
        <v>0</v>
      </c>
      <c r="F7120">
        <v>0</v>
      </c>
      <c r="G7120">
        <v>55555555</v>
      </c>
      <c r="H7120">
        <v>0</v>
      </c>
      <c r="I7120">
        <v>0</v>
      </c>
      <c r="J7120">
        <v>0</v>
      </c>
      <c r="K7120">
        <v>0</v>
      </c>
      <c r="L7120">
        <v>0</v>
      </c>
      <c r="M7120">
        <v>0</v>
      </c>
    </row>
    <row r="7121" spans="2:13" x14ac:dyDescent="0.2">
      <c r="B7121">
        <v>0</v>
      </c>
      <c r="C7121">
        <v>0</v>
      </c>
      <c r="D7121">
        <v>0</v>
      </c>
      <c r="E7121">
        <v>0</v>
      </c>
      <c r="F7121">
        <v>0</v>
      </c>
      <c r="G7121">
        <v>55555555</v>
      </c>
      <c r="H7121">
        <v>0</v>
      </c>
      <c r="I7121">
        <v>0</v>
      </c>
      <c r="J7121">
        <v>0</v>
      </c>
      <c r="K7121">
        <v>0</v>
      </c>
      <c r="L7121">
        <v>0</v>
      </c>
      <c r="M7121">
        <v>0</v>
      </c>
    </row>
    <row r="7122" spans="2:13" x14ac:dyDescent="0.2">
      <c r="B7122">
        <v>0</v>
      </c>
      <c r="C7122">
        <v>0</v>
      </c>
      <c r="D7122">
        <v>0</v>
      </c>
      <c r="E7122">
        <v>0</v>
      </c>
      <c r="F7122">
        <v>0</v>
      </c>
      <c r="G7122">
        <v>55555555</v>
      </c>
      <c r="H7122">
        <v>0</v>
      </c>
      <c r="I7122">
        <v>0</v>
      </c>
      <c r="J7122">
        <v>0</v>
      </c>
      <c r="K7122">
        <v>0</v>
      </c>
      <c r="L7122">
        <v>0</v>
      </c>
      <c r="M7122">
        <v>0</v>
      </c>
    </row>
    <row r="7123" spans="2:13" x14ac:dyDescent="0.2">
      <c r="B7123">
        <v>0</v>
      </c>
      <c r="C7123">
        <v>0</v>
      </c>
      <c r="D7123">
        <v>0</v>
      </c>
      <c r="E7123">
        <v>0</v>
      </c>
      <c r="F7123">
        <v>0</v>
      </c>
      <c r="G7123">
        <v>55555555</v>
      </c>
      <c r="H7123">
        <v>0</v>
      </c>
      <c r="I7123">
        <v>0</v>
      </c>
      <c r="J7123">
        <v>0</v>
      </c>
      <c r="K7123">
        <v>0</v>
      </c>
      <c r="L7123">
        <v>0</v>
      </c>
      <c r="M7123">
        <v>0</v>
      </c>
    </row>
    <row r="7124" spans="2:13" x14ac:dyDescent="0.2">
      <c r="B7124">
        <v>0</v>
      </c>
      <c r="C7124">
        <v>0</v>
      </c>
      <c r="D7124">
        <v>0</v>
      </c>
      <c r="E7124">
        <v>0</v>
      </c>
      <c r="F7124">
        <v>0</v>
      </c>
      <c r="G7124">
        <v>55555555</v>
      </c>
      <c r="H7124">
        <v>0</v>
      </c>
      <c r="I7124">
        <v>0</v>
      </c>
      <c r="J7124">
        <v>0</v>
      </c>
      <c r="K7124">
        <v>0</v>
      </c>
      <c r="L7124">
        <v>0</v>
      </c>
      <c r="M7124">
        <v>0</v>
      </c>
    </row>
    <row r="7125" spans="2:13" x14ac:dyDescent="0.2">
      <c r="B7125">
        <v>0</v>
      </c>
      <c r="C7125">
        <v>0</v>
      </c>
      <c r="D7125">
        <v>0</v>
      </c>
      <c r="E7125">
        <v>0</v>
      </c>
      <c r="F7125">
        <v>0</v>
      </c>
      <c r="G7125">
        <v>55555555</v>
      </c>
      <c r="H7125">
        <v>0</v>
      </c>
      <c r="I7125">
        <v>0</v>
      </c>
      <c r="J7125">
        <v>0</v>
      </c>
      <c r="K7125">
        <v>0</v>
      </c>
      <c r="L7125">
        <v>0</v>
      </c>
      <c r="M7125">
        <v>0</v>
      </c>
    </row>
    <row r="7126" spans="2:13" x14ac:dyDescent="0.2">
      <c r="B7126">
        <v>0</v>
      </c>
      <c r="C7126">
        <v>0</v>
      </c>
      <c r="D7126">
        <v>0</v>
      </c>
      <c r="E7126">
        <v>0</v>
      </c>
      <c r="F7126">
        <v>0</v>
      </c>
      <c r="G7126">
        <v>55555555</v>
      </c>
      <c r="H7126">
        <v>0</v>
      </c>
      <c r="I7126">
        <v>0</v>
      </c>
      <c r="J7126">
        <v>0</v>
      </c>
      <c r="K7126">
        <v>0</v>
      </c>
      <c r="L7126">
        <v>0</v>
      </c>
      <c r="M7126">
        <v>0</v>
      </c>
    </row>
    <row r="7127" spans="2:13" x14ac:dyDescent="0.2">
      <c r="B7127">
        <v>0</v>
      </c>
      <c r="C7127">
        <v>0</v>
      </c>
      <c r="D7127">
        <v>0</v>
      </c>
      <c r="E7127">
        <v>0</v>
      </c>
      <c r="F7127">
        <v>0</v>
      </c>
      <c r="G7127">
        <v>55555555</v>
      </c>
      <c r="H7127">
        <v>0</v>
      </c>
      <c r="I7127">
        <v>0</v>
      </c>
      <c r="J7127">
        <v>0</v>
      </c>
      <c r="K7127">
        <v>0</v>
      </c>
      <c r="L7127">
        <v>0</v>
      </c>
      <c r="M7127">
        <v>0</v>
      </c>
    </row>
    <row r="7128" spans="2:13" x14ac:dyDescent="0.2">
      <c r="B7128">
        <v>0</v>
      </c>
      <c r="C7128">
        <v>0</v>
      </c>
      <c r="D7128">
        <v>0</v>
      </c>
      <c r="E7128">
        <v>0</v>
      </c>
      <c r="F7128">
        <v>0</v>
      </c>
      <c r="G7128">
        <v>55555555</v>
      </c>
      <c r="H7128">
        <v>0</v>
      </c>
      <c r="I7128">
        <v>0</v>
      </c>
      <c r="J7128">
        <v>0</v>
      </c>
      <c r="K7128">
        <v>0</v>
      </c>
      <c r="L7128">
        <v>0</v>
      </c>
      <c r="M7128">
        <v>0</v>
      </c>
    </row>
    <row r="7129" spans="2:13" x14ac:dyDescent="0.2">
      <c r="B7129">
        <v>0</v>
      </c>
      <c r="C7129">
        <v>0</v>
      </c>
      <c r="D7129">
        <v>0</v>
      </c>
      <c r="E7129">
        <v>0</v>
      </c>
      <c r="F7129">
        <v>0</v>
      </c>
      <c r="G7129">
        <v>55555555</v>
      </c>
      <c r="H7129">
        <v>0</v>
      </c>
      <c r="I7129">
        <v>0</v>
      </c>
      <c r="J7129">
        <v>0</v>
      </c>
      <c r="K7129">
        <v>0</v>
      </c>
      <c r="L7129">
        <v>0</v>
      </c>
      <c r="M7129">
        <v>0</v>
      </c>
    </row>
    <row r="7130" spans="2:13" x14ac:dyDescent="0.2">
      <c r="B7130">
        <v>0</v>
      </c>
      <c r="C7130">
        <v>0</v>
      </c>
      <c r="D7130">
        <v>0</v>
      </c>
      <c r="E7130">
        <v>0</v>
      </c>
      <c r="F7130">
        <v>0</v>
      </c>
      <c r="G7130">
        <v>55555555</v>
      </c>
      <c r="H7130">
        <v>0</v>
      </c>
      <c r="I7130">
        <v>0</v>
      </c>
      <c r="J7130">
        <v>0</v>
      </c>
      <c r="K7130">
        <v>0</v>
      </c>
      <c r="L7130">
        <v>0</v>
      </c>
      <c r="M7130">
        <v>0</v>
      </c>
    </row>
    <row r="7131" spans="2:13" x14ac:dyDescent="0.2">
      <c r="B7131">
        <v>0</v>
      </c>
      <c r="C7131">
        <v>0</v>
      </c>
      <c r="D7131">
        <v>0</v>
      </c>
      <c r="E7131">
        <v>0</v>
      </c>
      <c r="F7131">
        <v>0</v>
      </c>
      <c r="G7131">
        <v>55555555</v>
      </c>
      <c r="H7131">
        <v>0</v>
      </c>
      <c r="I7131">
        <v>0</v>
      </c>
      <c r="J7131">
        <v>0</v>
      </c>
      <c r="K7131">
        <v>0</v>
      </c>
      <c r="L7131">
        <v>0</v>
      </c>
      <c r="M7131">
        <v>0</v>
      </c>
    </row>
    <row r="7132" spans="2:13" x14ac:dyDescent="0.2">
      <c r="B7132">
        <v>0</v>
      </c>
      <c r="C7132">
        <v>0</v>
      </c>
      <c r="D7132">
        <v>0</v>
      </c>
      <c r="E7132">
        <v>0</v>
      </c>
      <c r="F7132">
        <v>0</v>
      </c>
      <c r="G7132">
        <v>55555555</v>
      </c>
      <c r="H7132">
        <v>0</v>
      </c>
      <c r="I7132">
        <v>0</v>
      </c>
      <c r="J7132">
        <v>0</v>
      </c>
      <c r="K7132">
        <v>0</v>
      </c>
      <c r="L7132">
        <v>0</v>
      </c>
      <c r="M7132">
        <v>0</v>
      </c>
    </row>
    <row r="7133" spans="2:13" x14ac:dyDescent="0.2">
      <c r="B7133">
        <v>0</v>
      </c>
      <c r="C7133">
        <v>0</v>
      </c>
      <c r="D7133">
        <v>0</v>
      </c>
      <c r="E7133">
        <v>0</v>
      </c>
      <c r="F7133">
        <v>0</v>
      </c>
      <c r="G7133">
        <v>55555555</v>
      </c>
      <c r="H7133">
        <v>0</v>
      </c>
      <c r="I7133">
        <v>0</v>
      </c>
      <c r="J7133">
        <v>0</v>
      </c>
      <c r="K7133">
        <v>0</v>
      </c>
      <c r="L7133">
        <v>0</v>
      </c>
      <c r="M7133">
        <v>0</v>
      </c>
    </row>
    <row r="7134" spans="2:13" x14ac:dyDescent="0.2">
      <c r="B7134">
        <v>0</v>
      </c>
      <c r="C7134">
        <v>0</v>
      </c>
      <c r="D7134">
        <v>0</v>
      </c>
      <c r="E7134">
        <v>0</v>
      </c>
      <c r="F7134">
        <v>0</v>
      </c>
      <c r="G7134">
        <v>55555555</v>
      </c>
      <c r="H7134">
        <v>0</v>
      </c>
      <c r="I7134">
        <v>0</v>
      </c>
      <c r="J7134">
        <v>0</v>
      </c>
      <c r="K7134">
        <v>0</v>
      </c>
      <c r="L7134">
        <v>0</v>
      </c>
      <c r="M7134">
        <v>0</v>
      </c>
    </row>
    <row r="7135" spans="2:13" x14ac:dyDescent="0.2">
      <c r="B7135">
        <v>0</v>
      </c>
      <c r="C7135">
        <v>0</v>
      </c>
      <c r="D7135">
        <v>0</v>
      </c>
      <c r="E7135">
        <v>0</v>
      </c>
      <c r="F7135">
        <v>0</v>
      </c>
      <c r="G7135">
        <v>55555555</v>
      </c>
      <c r="H7135">
        <v>0</v>
      </c>
      <c r="I7135">
        <v>0</v>
      </c>
      <c r="J7135">
        <v>0</v>
      </c>
      <c r="K7135">
        <v>0</v>
      </c>
      <c r="L7135">
        <v>0</v>
      </c>
      <c r="M7135">
        <v>0</v>
      </c>
    </row>
    <row r="7136" spans="2:13" x14ac:dyDescent="0.2">
      <c r="B7136">
        <v>0</v>
      </c>
      <c r="C7136">
        <v>0</v>
      </c>
      <c r="D7136">
        <v>0</v>
      </c>
      <c r="E7136">
        <v>0</v>
      </c>
      <c r="F7136">
        <v>0</v>
      </c>
      <c r="G7136">
        <v>55555555</v>
      </c>
      <c r="H7136">
        <v>0</v>
      </c>
      <c r="I7136">
        <v>0</v>
      </c>
      <c r="J7136">
        <v>0</v>
      </c>
      <c r="K7136">
        <v>0</v>
      </c>
      <c r="L7136">
        <v>0</v>
      </c>
      <c r="M7136">
        <v>0</v>
      </c>
    </row>
    <row r="7137" spans="2:13" x14ac:dyDescent="0.2">
      <c r="B7137">
        <v>0</v>
      </c>
      <c r="C7137">
        <v>0</v>
      </c>
      <c r="D7137">
        <v>0</v>
      </c>
      <c r="E7137">
        <v>0</v>
      </c>
      <c r="F7137">
        <v>0</v>
      </c>
      <c r="G7137">
        <v>55555555</v>
      </c>
      <c r="H7137">
        <v>0</v>
      </c>
      <c r="I7137">
        <v>0</v>
      </c>
      <c r="J7137">
        <v>0</v>
      </c>
      <c r="K7137">
        <v>0</v>
      </c>
      <c r="L7137">
        <v>0</v>
      </c>
      <c r="M7137">
        <v>0</v>
      </c>
    </row>
    <row r="7138" spans="2:13" x14ac:dyDescent="0.2">
      <c r="B7138">
        <v>0</v>
      </c>
      <c r="C7138">
        <v>0</v>
      </c>
      <c r="D7138">
        <v>0</v>
      </c>
      <c r="E7138">
        <v>0</v>
      </c>
      <c r="F7138">
        <v>0</v>
      </c>
      <c r="G7138">
        <v>55555555</v>
      </c>
      <c r="H7138">
        <v>0</v>
      </c>
      <c r="I7138">
        <v>0</v>
      </c>
      <c r="J7138">
        <v>0</v>
      </c>
      <c r="K7138">
        <v>0</v>
      </c>
      <c r="L7138">
        <v>0</v>
      </c>
      <c r="M7138">
        <v>0</v>
      </c>
    </row>
    <row r="7139" spans="2:13" x14ac:dyDescent="0.2">
      <c r="B7139">
        <v>0</v>
      </c>
      <c r="C7139">
        <v>0</v>
      </c>
      <c r="D7139">
        <v>0</v>
      </c>
      <c r="E7139">
        <v>0</v>
      </c>
      <c r="F7139">
        <v>0</v>
      </c>
      <c r="G7139">
        <v>55555555</v>
      </c>
      <c r="H7139">
        <v>0</v>
      </c>
      <c r="I7139">
        <v>0</v>
      </c>
      <c r="J7139">
        <v>0</v>
      </c>
      <c r="K7139">
        <v>0</v>
      </c>
      <c r="L7139">
        <v>0</v>
      </c>
      <c r="M7139">
        <v>0</v>
      </c>
    </row>
    <row r="7140" spans="2:13" x14ac:dyDescent="0.2">
      <c r="B7140">
        <v>0</v>
      </c>
      <c r="C7140">
        <v>0</v>
      </c>
      <c r="D7140">
        <v>0</v>
      </c>
      <c r="E7140">
        <v>0</v>
      </c>
      <c r="F7140">
        <v>0</v>
      </c>
      <c r="G7140">
        <v>55555555</v>
      </c>
      <c r="H7140">
        <v>0</v>
      </c>
      <c r="I7140">
        <v>0</v>
      </c>
      <c r="J7140">
        <v>0</v>
      </c>
      <c r="K7140">
        <v>0</v>
      </c>
      <c r="L7140">
        <v>0</v>
      </c>
      <c r="M7140">
        <v>0</v>
      </c>
    </row>
    <row r="7141" spans="2:13" x14ac:dyDescent="0.2">
      <c r="B7141">
        <v>0</v>
      </c>
      <c r="C7141">
        <v>0</v>
      </c>
      <c r="D7141">
        <v>0</v>
      </c>
      <c r="E7141">
        <v>0</v>
      </c>
      <c r="F7141">
        <v>0</v>
      </c>
      <c r="G7141">
        <v>55555555</v>
      </c>
      <c r="H7141">
        <v>0</v>
      </c>
      <c r="I7141">
        <v>0</v>
      </c>
      <c r="J7141">
        <v>0</v>
      </c>
      <c r="K7141">
        <v>0</v>
      </c>
      <c r="L7141">
        <v>0</v>
      </c>
      <c r="M7141">
        <v>0</v>
      </c>
    </row>
    <row r="7142" spans="2:13" x14ac:dyDescent="0.2">
      <c r="B7142">
        <v>0</v>
      </c>
      <c r="C7142">
        <v>0</v>
      </c>
      <c r="D7142">
        <v>0</v>
      </c>
      <c r="E7142">
        <v>0</v>
      </c>
      <c r="F7142">
        <v>0</v>
      </c>
      <c r="G7142">
        <v>55555555</v>
      </c>
      <c r="H7142">
        <v>0</v>
      </c>
      <c r="I7142">
        <v>0</v>
      </c>
      <c r="J7142">
        <v>0</v>
      </c>
      <c r="K7142">
        <v>0</v>
      </c>
      <c r="L7142">
        <v>0</v>
      </c>
      <c r="M7142">
        <v>0</v>
      </c>
    </row>
    <row r="7143" spans="2:13" x14ac:dyDescent="0.2">
      <c r="B7143">
        <v>0</v>
      </c>
      <c r="C7143">
        <v>0</v>
      </c>
      <c r="D7143">
        <v>0</v>
      </c>
      <c r="E7143">
        <v>0</v>
      </c>
      <c r="F7143">
        <v>0</v>
      </c>
      <c r="G7143">
        <v>55555555</v>
      </c>
      <c r="H7143">
        <v>0</v>
      </c>
      <c r="I7143">
        <v>0</v>
      </c>
      <c r="J7143">
        <v>0</v>
      </c>
      <c r="K7143">
        <v>0</v>
      </c>
      <c r="L7143">
        <v>0</v>
      </c>
      <c r="M7143">
        <v>0</v>
      </c>
    </row>
    <row r="7144" spans="2:13" x14ac:dyDescent="0.2">
      <c r="B7144">
        <v>0</v>
      </c>
      <c r="C7144">
        <v>0</v>
      </c>
      <c r="D7144">
        <v>0</v>
      </c>
      <c r="E7144">
        <v>0</v>
      </c>
      <c r="F7144">
        <v>0</v>
      </c>
      <c r="G7144">
        <v>55555555</v>
      </c>
      <c r="H7144">
        <v>0</v>
      </c>
      <c r="I7144">
        <v>0</v>
      </c>
      <c r="J7144">
        <v>0</v>
      </c>
      <c r="K7144">
        <v>0</v>
      </c>
      <c r="L7144">
        <v>0</v>
      </c>
      <c r="M7144">
        <v>0</v>
      </c>
    </row>
    <row r="7145" spans="2:13" x14ac:dyDescent="0.2">
      <c r="B7145">
        <v>0</v>
      </c>
      <c r="C7145">
        <v>0</v>
      </c>
      <c r="D7145">
        <v>0</v>
      </c>
      <c r="E7145">
        <v>0</v>
      </c>
      <c r="F7145">
        <v>0</v>
      </c>
      <c r="G7145">
        <v>55555555</v>
      </c>
      <c r="H7145">
        <v>0</v>
      </c>
      <c r="I7145">
        <v>0</v>
      </c>
      <c r="J7145">
        <v>0</v>
      </c>
      <c r="K7145">
        <v>0</v>
      </c>
      <c r="L7145">
        <v>0</v>
      </c>
      <c r="M7145">
        <v>0</v>
      </c>
    </row>
    <row r="7146" spans="2:13" x14ac:dyDescent="0.2">
      <c r="B7146">
        <v>0</v>
      </c>
      <c r="C7146">
        <v>0</v>
      </c>
      <c r="D7146">
        <v>0</v>
      </c>
      <c r="E7146">
        <v>0</v>
      </c>
      <c r="F7146">
        <v>0</v>
      </c>
      <c r="G7146">
        <v>55555555</v>
      </c>
      <c r="H7146">
        <v>0</v>
      </c>
      <c r="I7146">
        <v>0</v>
      </c>
      <c r="J7146">
        <v>0</v>
      </c>
      <c r="K7146">
        <v>0</v>
      </c>
      <c r="L7146">
        <v>0</v>
      </c>
      <c r="M7146">
        <v>0</v>
      </c>
    </row>
    <row r="7147" spans="2:13" x14ac:dyDescent="0.2">
      <c r="B7147">
        <v>0</v>
      </c>
      <c r="C7147">
        <v>0</v>
      </c>
      <c r="D7147">
        <v>0</v>
      </c>
      <c r="E7147">
        <v>0</v>
      </c>
      <c r="F7147">
        <v>0</v>
      </c>
      <c r="G7147">
        <v>55555555</v>
      </c>
      <c r="H7147">
        <v>0</v>
      </c>
      <c r="I7147">
        <v>0</v>
      </c>
      <c r="J7147">
        <v>0</v>
      </c>
      <c r="K7147">
        <v>0</v>
      </c>
      <c r="L7147">
        <v>0</v>
      </c>
      <c r="M7147">
        <v>0</v>
      </c>
    </row>
    <row r="7148" spans="2:13" x14ac:dyDescent="0.2">
      <c r="B7148">
        <v>0</v>
      </c>
      <c r="C7148">
        <v>0</v>
      </c>
      <c r="D7148">
        <v>0</v>
      </c>
      <c r="E7148">
        <v>0</v>
      </c>
      <c r="F7148">
        <v>0</v>
      </c>
      <c r="G7148">
        <v>55555555</v>
      </c>
      <c r="H7148">
        <v>0</v>
      </c>
      <c r="I7148">
        <v>0</v>
      </c>
      <c r="J7148">
        <v>0</v>
      </c>
      <c r="K7148">
        <v>0</v>
      </c>
      <c r="L7148">
        <v>0</v>
      </c>
      <c r="M7148">
        <v>0</v>
      </c>
    </row>
    <row r="7149" spans="2:13" x14ac:dyDescent="0.2">
      <c r="B7149">
        <v>0</v>
      </c>
      <c r="C7149">
        <v>0</v>
      </c>
      <c r="D7149">
        <v>0</v>
      </c>
      <c r="E7149">
        <v>0</v>
      </c>
      <c r="F7149">
        <v>0</v>
      </c>
      <c r="G7149">
        <v>55555555</v>
      </c>
      <c r="H7149">
        <v>0</v>
      </c>
      <c r="I7149">
        <v>0</v>
      </c>
      <c r="J7149">
        <v>0</v>
      </c>
      <c r="K7149">
        <v>0</v>
      </c>
      <c r="L7149">
        <v>0</v>
      </c>
      <c r="M7149">
        <v>0</v>
      </c>
    </row>
    <row r="7150" spans="2:13" x14ac:dyDescent="0.2">
      <c r="B7150">
        <v>0</v>
      </c>
      <c r="C7150">
        <v>0</v>
      </c>
      <c r="D7150">
        <v>0</v>
      </c>
      <c r="E7150">
        <v>0</v>
      </c>
      <c r="F7150">
        <v>0</v>
      </c>
      <c r="G7150">
        <v>55555555</v>
      </c>
      <c r="H7150">
        <v>0</v>
      </c>
      <c r="I7150">
        <v>0</v>
      </c>
      <c r="J7150">
        <v>0</v>
      </c>
      <c r="K7150">
        <v>0</v>
      </c>
      <c r="L7150">
        <v>0</v>
      </c>
      <c r="M7150">
        <v>0</v>
      </c>
    </row>
    <row r="7151" spans="2:13" x14ac:dyDescent="0.2">
      <c r="B7151">
        <v>0</v>
      </c>
      <c r="C7151">
        <v>0</v>
      </c>
      <c r="D7151">
        <v>0</v>
      </c>
      <c r="E7151">
        <v>0</v>
      </c>
      <c r="F7151">
        <v>0</v>
      </c>
      <c r="G7151">
        <v>55555555</v>
      </c>
      <c r="H7151">
        <v>0</v>
      </c>
      <c r="I7151">
        <v>0</v>
      </c>
      <c r="J7151">
        <v>0</v>
      </c>
      <c r="K7151">
        <v>0</v>
      </c>
      <c r="L7151">
        <v>0</v>
      </c>
      <c r="M7151">
        <v>0</v>
      </c>
    </row>
    <row r="7152" spans="2:13" x14ac:dyDescent="0.2">
      <c r="B7152">
        <v>0</v>
      </c>
      <c r="C7152">
        <v>0</v>
      </c>
      <c r="D7152">
        <v>0</v>
      </c>
      <c r="E7152">
        <v>0</v>
      </c>
      <c r="F7152">
        <v>0</v>
      </c>
      <c r="G7152">
        <v>55555555</v>
      </c>
      <c r="H7152">
        <v>0</v>
      </c>
      <c r="I7152">
        <v>0</v>
      </c>
      <c r="J7152">
        <v>0</v>
      </c>
      <c r="K7152">
        <v>0</v>
      </c>
      <c r="L7152">
        <v>0</v>
      </c>
      <c r="M7152">
        <v>0</v>
      </c>
    </row>
    <row r="7153" spans="2:13" x14ac:dyDescent="0.2">
      <c r="B7153">
        <v>0</v>
      </c>
      <c r="C7153">
        <v>0</v>
      </c>
      <c r="D7153">
        <v>0</v>
      </c>
      <c r="E7153">
        <v>0</v>
      </c>
      <c r="F7153">
        <v>0</v>
      </c>
      <c r="G7153">
        <v>55555555</v>
      </c>
      <c r="H7153">
        <v>0</v>
      </c>
      <c r="I7153">
        <v>0</v>
      </c>
      <c r="J7153">
        <v>0</v>
      </c>
      <c r="K7153">
        <v>0</v>
      </c>
      <c r="L7153">
        <v>0</v>
      </c>
      <c r="M7153">
        <v>0</v>
      </c>
    </row>
    <row r="7154" spans="2:13" x14ac:dyDescent="0.2">
      <c r="B7154">
        <v>0</v>
      </c>
      <c r="C7154">
        <v>0</v>
      </c>
      <c r="D7154">
        <v>0</v>
      </c>
      <c r="E7154">
        <v>0</v>
      </c>
      <c r="F7154">
        <v>0</v>
      </c>
      <c r="G7154">
        <v>55555555</v>
      </c>
      <c r="H7154">
        <v>0</v>
      </c>
      <c r="I7154">
        <v>0</v>
      </c>
      <c r="J7154">
        <v>0</v>
      </c>
      <c r="K7154">
        <v>0</v>
      </c>
      <c r="L7154">
        <v>0</v>
      </c>
      <c r="M7154">
        <v>0</v>
      </c>
    </row>
    <row r="7155" spans="2:13" x14ac:dyDescent="0.2">
      <c r="B7155">
        <v>0</v>
      </c>
      <c r="C7155">
        <v>0</v>
      </c>
      <c r="D7155">
        <v>0</v>
      </c>
      <c r="E7155">
        <v>0</v>
      </c>
      <c r="F7155">
        <v>0</v>
      </c>
      <c r="G7155">
        <v>55555555</v>
      </c>
      <c r="H7155">
        <v>0</v>
      </c>
      <c r="I7155">
        <v>0</v>
      </c>
      <c r="J7155">
        <v>0</v>
      </c>
      <c r="K7155">
        <v>0</v>
      </c>
      <c r="L7155">
        <v>0</v>
      </c>
      <c r="M7155">
        <v>0</v>
      </c>
    </row>
    <row r="7156" spans="2:13" x14ac:dyDescent="0.2">
      <c r="B7156">
        <v>0</v>
      </c>
      <c r="C7156">
        <v>0</v>
      </c>
      <c r="D7156">
        <v>0</v>
      </c>
      <c r="E7156">
        <v>0</v>
      </c>
      <c r="F7156">
        <v>0</v>
      </c>
      <c r="G7156">
        <v>55555555</v>
      </c>
      <c r="H7156">
        <v>0</v>
      </c>
      <c r="I7156">
        <v>0</v>
      </c>
      <c r="J7156">
        <v>0</v>
      </c>
      <c r="K7156">
        <v>0</v>
      </c>
      <c r="L7156">
        <v>0</v>
      </c>
      <c r="M7156">
        <v>0</v>
      </c>
    </row>
    <row r="7157" spans="2:13" x14ac:dyDescent="0.2">
      <c r="B7157">
        <v>0</v>
      </c>
      <c r="C7157">
        <v>0</v>
      </c>
      <c r="D7157">
        <v>0</v>
      </c>
      <c r="E7157">
        <v>0</v>
      </c>
      <c r="F7157">
        <v>0</v>
      </c>
      <c r="G7157">
        <v>55555555</v>
      </c>
      <c r="H7157">
        <v>0</v>
      </c>
      <c r="I7157">
        <v>0</v>
      </c>
      <c r="J7157">
        <v>0</v>
      </c>
      <c r="K7157">
        <v>0</v>
      </c>
      <c r="L7157">
        <v>0</v>
      </c>
      <c r="M7157">
        <v>0</v>
      </c>
    </row>
    <row r="7158" spans="2:13" x14ac:dyDescent="0.2">
      <c r="B7158">
        <v>0</v>
      </c>
      <c r="C7158">
        <v>0</v>
      </c>
      <c r="D7158">
        <v>0</v>
      </c>
      <c r="E7158">
        <v>0</v>
      </c>
      <c r="F7158">
        <v>0</v>
      </c>
      <c r="G7158">
        <v>55555555</v>
      </c>
      <c r="H7158">
        <v>0</v>
      </c>
      <c r="I7158">
        <v>0</v>
      </c>
      <c r="J7158">
        <v>0</v>
      </c>
      <c r="K7158">
        <v>0</v>
      </c>
      <c r="L7158">
        <v>0</v>
      </c>
      <c r="M7158">
        <v>0</v>
      </c>
    </row>
    <row r="7159" spans="2:13" x14ac:dyDescent="0.2">
      <c r="B7159">
        <v>0</v>
      </c>
      <c r="C7159">
        <v>0</v>
      </c>
      <c r="D7159">
        <v>0</v>
      </c>
      <c r="E7159">
        <v>0</v>
      </c>
      <c r="F7159">
        <v>0</v>
      </c>
      <c r="G7159">
        <v>55555555</v>
      </c>
      <c r="H7159">
        <v>0</v>
      </c>
      <c r="I7159">
        <v>0</v>
      </c>
      <c r="J7159">
        <v>0</v>
      </c>
      <c r="K7159">
        <v>0</v>
      </c>
      <c r="L7159">
        <v>0</v>
      </c>
      <c r="M7159">
        <v>0</v>
      </c>
    </row>
    <row r="7160" spans="2:13" x14ac:dyDescent="0.2">
      <c r="B7160">
        <v>0</v>
      </c>
      <c r="C7160">
        <v>0</v>
      </c>
      <c r="D7160">
        <v>0</v>
      </c>
      <c r="E7160">
        <v>0</v>
      </c>
      <c r="F7160">
        <v>0</v>
      </c>
      <c r="G7160">
        <v>55555555</v>
      </c>
      <c r="H7160">
        <v>0</v>
      </c>
      <c r="I7160">
        <v>0</v>
      </c>
      <c r="J7160">
        <v>0</v>
      </c>
      <c r="K7160">
        <v>0</v>
      </c>
      <c r="L7160">
        <v>0</v>
      </c>
      <c r="M7160">
        <v>0</v>
      </c>
    </row>
    <row r="7161" spans="2:13" x14ac:dyDescent="0.2">
      <c r="B7161">
        <v>0</v>
      </c>
      <c r="C7161">
        <v>0</v>
      </c>
      <c r="D7161">
        <v>0</v>
      </c>
      <c r="E7161">
        <v>0</v>
      </c>
      <c r="F7161">
        <v>0</v>
      </c>
      <c r="G7161">
        <v>55555555</v>
      </c>
      <c r="H7161">
        <v>0</v>
      </c>
      <c r="I7161">
        <v>0</v>
      </c>
      <c r="J7161">
        <v>0</v>
      </c>
      <c r="K7161">
        <v>0</v>
      </c>
      <c r="L7161">
        <v>0</v>
      </c>
      <c r="M7161">
        <v>0</v>
      </c>
    </row>
    <row r="7162" spans="2:13" x14ac:dyDescent="0.2">
      <c r="B7162">
        <v>0</v>
      </c>
      <c r="C7162">
        <v>0</v>
      </c>
      <c r="D7162">
        <v>0</v>
      </c>
      <c r="E7162">
        <v>0</v>
      </c>
      <c r="F7162">
        <v>0</v>
      </c>
      <c r="G7162">
        <v>55555555</v>
      </c>
      <c r="H7162">
        <v>0</v>
      </c>
      <c r="I7162">
        <v>0</v>
      </c>
      <c r="J7162">
        <v>0</v>
      </c>
      <c r="K7162">
        <v>0</v>
      </c>
      <c r="L7162">
        <v>0</v>
      </c>
      <c r="M7162">
        <v>0</v>
      </c>
    </row>
    <row r="7163" spans="2:13" x14ac:dyDescent="0.2">
      <c r="B7163">
        <v>0</v>
      </c>
      <c r="C7163">
        <v>0</v>
      </c>
      <c r="D7163">
        <v>0</v>
      </c>
      <c r="E7163">
        <v>0</v>
      </c>
      <c r="F7163">
        <v>0</v>
      </c>
      <c r="G7163">
        <v>55555555</v>
      </c>
      <c r="H7163">
        <v>0</v>
      </c>
      <c r="I7163">
        <v>0</v>
      </c>
      <c r="J7163">
        <v>0</v>
      </c>
      <c r="K7163">
        <v>0</v>
      </c>
      <c r="L7163">
        <v>0</v>
      </c>
      <c r="M7163">
        <v>0</v>
      </c>
    </row>
    <row r="7164" spans="2:13" x14ac:dyDescent="0.2">
      <c r="B7164">
        <v>0</v>
      </c>
      <c r="C7164">
        <v>0</v>
      </c>
      <c r="D7164">
        <v>0</v>
      </c>
      <c r="E7164">
        <v>0</v>
      </c>
      <c r="F7164">
        <v>0</v>
      </c>
      <c r="G7164">
        <v>55555555</v>
      </c>
      <c r="H7164">
        <v>0</v>
      </c>
      <c r="I7164">
        <v>0</v>
      </c>
      <c r="J7164">
        <v>0</v>
      </c>
      <c r="K7164">
        <v>0</v>
      </c>
      <c r="L7164">
        <v>0</v>
      </c>
      <c r="M7164">
        <v>0</v>
      </c>
    </row>
    <row r="7165" spans="2:13" x14ac:dyDescent="0.2">
      <c r="B7165">
        <v>0</v>
      </c>
      <c r="C7165">
        <v>0</v>
      </c>
      <c r="D7165">
        <v>0</v>
      </c>
      <c r="E7165">
        <v>0</v>
      </c>
      <c r="F7165">
        <v>0</v>
      </c>
      <c r="G7165">
        <v>55555555</v>
      </c>
      <c r="H7165">
        <v>0</v>
      </c>
      <c r="I7165">
        <v>0</v>
      </c>
      <c r="J7165">
        <v>0</v>
      </c>
      <c r="K7165">
        <v>0</v>
      </c>
      <c r="L7165">
        <v>0</v>
      </c>
      <c r="M7165">
        <v>0</v>
      </c>
    </row>
    <row r="7166" spans="2:13" x14ac:dyDescent="0.2">
      <c r="B7166">
        <v>0</v>
      </c>
      <c r="C7166">
        <v>0</v>
      </c>
      <c r="D7166">
        <v>0</v>
      </c>
      <c r="E7166">
        <v>0</v>
      </c>
      <c r="F7166">
        <v>0</v>
      </c>
      <c r="G7166">
        <v>55555555</v>
      </c>
      <c r="H7166">
        <v>0</v>
      </c>
      <c r="I7166">
        <v>0</v>
      </c>
      <c r="J7166">
        <v>0</v>
      </c>
      <c r="K7166">
        <v>0</v>
      </c>
      <c r="L7166">
        <v>0</v>
      </c>
      <c r="M7166">
        <v>0</v>
      </c>
    </row>
    <row r="7167" spans="2:13" x14ac:dyDescent="0.2">
      <c r="B7167">
        <v>0</v>
      </c>
      <c r="C7167">
        <v>0</v>
      </c>
      <c r="D7167">
        <v>0</v>
      </c>
      <c r="E7167">
        <v>0</v>
      </c>
      <c r="F7167">
        <v>0</v>
      </c>
      <c r="G7167">
        <v>55555555</v>
      </c>
      <c r="H7167">
        <v>0</v>
      </c>
      <c r="I7167">
        <v>0</v>
      </c>
      <c r="J7167">
        <v>0</v>
      </c>
      <c r="K7167">
        <v>0</v>
      </c>
      <c r="L7167">
        <v>0</v>
      </c>
      <c r="M7167">
        <v>0</v>
      </c>
    </row>
    <row r="7168" spans="2:13" x14ac:dyDescent="0.2">
      <c r="B7168">
        <v>0</v>
      </c>
      <c r="C7168">
        <v>0</v>
      </c>
      <c r="D7168">
        <v>0</v>
      </c>
      <c r="E7168">
        <v>0</v>
      </c>
      <c r="F7168">
        <v>0</v>
      </c>
      <c r="G7168">
        <v>55555555</v>
      </c>
      <c r="H7168">
        <v>0</v>
      </c>
      <c r="I7168">
        <v>0</v>
      </c>
      <c r="J7168">
        <v>0</v>
      </c>
      <c r="K7168">
        <v>0</v>
      </c>
      <c r="L7168">
        <v>0</v>
      </c>
      <c r="M7168">
        <v>0</v>
      </c>
    </row>
    <row r="7169" spans="2:13" x14ac:dyDescent="0.2">
      <c r="B7169">
        <v>0</v>
      </c>
      <c r="C7169">
        <v>0</v>
      </c>
      <c r="D7169">
        <v>0</v>
      </c>
      <c r="E7169">
        <v>0</v>
      </c>
      <c r="F7169">
        <v>0</v>
      </c>
      <c r="G7169">
        <v>55555555</v>
      </c>
      <c r="H7169">
        <v>0</v>
      </c>
      <c r="I7169">
        <v>0</v>
      </c>
      <c r="J7169">
        <v>0</v>
      </c>
      <c r="K7169">
        <v>0</v>
      </c>
      <c r="L7169">
        <v>0</v>
      </c>
      <c r="M7169">
        <v>0</v>
      </c>
    </row>
    <row r="7170" spans="2:13" x14ac:dyDescent="0.2">
      <c r="B7170">
        <v>0</v>
      </c>
      <c r="C7170">
        <v>0</v>
      </c>
      <c r="D7170">
        <v>0</v>
      </c>
      <c r="E7170">
        <v>0</v>
      </c>
      <c r="F7170">
        <v>0</v>
      </c>
      <c r="G7170">
        <v>55555555</v>
      </c>
      <c r="H7170">
        <v>0</v>
      </c>
      <c r="I7170">
        <v>0</v>
      </c>
      <c r="J7170">
        <v>0</v>
      </c>
      <c r="K7170">
        <v>0</v>
      </c>
      <c r="L7170">
        <v>0</v>
      </c>
      <c r="M7170">
        <v>0</v>
      </c>
    </row>
    <row r="7171" spans="2:13" x14ac:dyDescent="0.2">
      <c r="B7171">
        <v>0</v>
      </c>
      <c r="C7171">
        <v>0</v>
      </c>
      <c r="D7171">
        <v>0</v>
      </c>
      <c r="E7171">
        <v>0</v>
      </c>
      <c r="F7171">
        <v>0</v>
      </c>
      <c r="G7171">
        <v>55555555</v>
      </c>
      <c r="H7171">
        <v>0</v>
      </c>
      <c r="I7171">
        <v>0</v>
      </c>
      <c r="J7171">
        <v>0</v>
      </c>
      <c r="K7171">
        <v>0</v>
      </c>
      <c r="L7171">
        <v>0</v>
      </c>
      <c r="M7171">
        <v>0</v>
      </c>
    </row>
    <row r="7172" spans="2:13" x14ac:dyDescent="0.2">
      <c r="B7172">
        <v>0</v>
      </c>
      <c r="C7172">
        <v>0</v>
      </c>
      <c r="D7172">
        <v>0</v>
      </c>
      <c r="E7172">
        <v>0</v>
      </c>
      <c r="F7172">
        <v>0</v>
      </c>
      <c r="G7172">
        <v>55555555</v>
      </c>
      <c r="H7172">
        <v>0</v>
      </c>
      <c r="I7172">
        <v>0</v>
      </c>
      <c r="J7172">
        <v>0</v>
      </c>
      <c r="K7172">
        <v>0</v>
      </c>
      <c r="L7172">
        <v>0</v>
      </c>
      <c r="M7172">
        <v>0</v>
      </c>
    </row>
    <row r="7173" spans="2:13" x14ac:dyDescent="0.2">
      <c r="B7173">
        <v>0</v>
      </c>
      <c r="C7173">
        <v>0</v>
      </c>
      <c r="D7173">
        <v>0</v>
      </c>
      <c r="E7173">
        <v>0</v>
      </c>
      <c r="F7173">
        <v>0</v>
      </c>
      <c r="G7173">
        <v>55555555</v>
      </c>
      <c r="H7173">
        <v>0</v>
      </c>
      <c r="I7173">
        <v>0</v>
      </c>
      <c r="J7173">
        <v>0</v>
      </c>
      <c r="K7173">
        <v>0</v>
      </c>
      <c r="L7173">
        <v>0</v>
      </c>
      <c r="M7173">
        <v>0</v>
      </c>
    </row>
    <row r="7174" spans="2:13" x14ac:dyDescent="0.2">
      <c r="B7174">
        <v>0</v>
      </c>
      <c r="C7174">
        <v>0</v>
      </c>
      <c r="D7174">
        <v>0</v>
      </c>
      <c r="E7174">
        <v>0</v>
      </c>
      <c r="F7174">
        <v>0</v>
      </c>
      <c r="G7174">
        <v>55555555</v>
      </c>
      <c r="H7174">
        <v>0</v>
      </c>
      <c r="I7174">
        <v>0</v>
      </c>
      <c r="J7174">
        <v>0</v>
      </c>
      <c r="K7174">
        <v>0</v>
      </c>
      <c r="L7174">
        <v>0</v>
      </c>
      <c r="M7174">
        <v>0</v>
      </c>
    </row>
    <row r="7175" spans="2:13" x14ac:dyDescent="0.2">
      <c r="B7175">
        <v>0</v>
      </c>
      <c r="C7175">
        <v>0</v>
      </c>
      <c r="D7175">
        <v>0</v>
      </c>
      <c r="E7175">
        <v>0</v>
      </c>
      <c r="F7175">
        <v>0</v>
      </c>
      <c r="G7175">
        <v>55555555</v>
      </c>
      <c r="H7175">
        <v>0</v>
      </c>
      <c r="I7175">
        <v>0</v>
      </c>
      <c r="J7175">
        <v>0</v>
      </c>
      <c r="K7175">
        <v>0</v>
      </c>
      <c r="L7175">
        <v>0</v>
      </c>
      <c r="M7175">
        <v>0</v>
      </c>
    </row>
    <row r="7176" spans="2:13" x14ac:dyDescent="0.2">
      <c r="B7176">
        <v>0</v>
      </c>
      <c r="C7176">
        <v>0</v>
      </c>
      <c r="D7176">
        <v>0</v>
      </c>
      <c r="E7176">
        <v>0</v>
      </c>
      <c r="F7176">
        <v>0</v>
      </c>
      <c r="G7176">
        <v>55555555</v>
      </c>
      <c r="H7176">
        <v>0</v>
      </c>
      <c r="I7176">
        <v>0</v>
      </c>
      <c r="J7176">
        <v>0</v>
      </c>
      <c r="K7176">
        <v>0</v>
      </c>
      <c r="L7176">
        <v>0</v>
      </c>
      <c r="M7176">
        <v>0</v>
      </c>
    </row>
    <row r="7177" spans="2:13" x14ac:dyDescent="0.2">
      <c r="B7177">
        <v>0</v>
      </c>
      <c r="C7177">
        <v>0</v>
      </c>
      <c r="D7177">
        <v>0</v>
      </c>
      <c r="E7177">
        <v>0</v>
      </c>
      <c r="F7177">
        <v>0</v>
      </c>
      <c r="G7177">
        <v>55555555</v>
      </c>
      <c r="H7177">
        <v>0</v>
      </c>
      <c r="I7177">
        <v>0</v>
      </c>
      <c r="J7177">
        <v>0</v>
      </c>
      <c r="K7177">
        <v>0</v>
      </c>
      <c r="L7177">
        <v>0</v>
      </c>
      <c r="M7177">
        <v>0</v>
      </c>
    </row>
    <row r="7178" spans="2:13" x14ac:dyDescent="0.2">
      <c r="B7178">
        <v>0</v>
      </c>
      <c r="C7178">
        <v>0</v>
      </c>
      <c r="D7178">
        <v>0</v>
      </c>
      <c r="E7178">
        <v>0</v>
      </c>
      <c r="F7178">
        <v>0</v>
      </c>
      <c r="G7178">
        <v>55555555</v>
      </c>
      <c r="H7178">
        <v>0</v>
      </c>
      <c r="I7178">
        <v>0</v>
      </c>
      <c r="J7178">
        <v>0</v>
      </c>
      <c r="K7178">
        <v>0</v>
      </c>
      <c r="L7178">
        <v>0</v>
      </c>
      <c r="M7178">
        <v>0</v>
      </c>
    </row>
    <row r="7179" spans="2:13" x14ac:dyDescent="0.2">
      <c r="B7179">
        <v>0</v>
      </c>
      <c r="C7179">
        <v>0</v>
      </c>
      <c r="D7179">
        <v>0</v>
      </c>
      <c r="E7179">
        <v>0</v>
      </c>
      <c r="F7179">
        <v>0</v>
      </c>
      <c r="G7179">
        <v>55555555</v>
      </c>
      <c r="H7179">
        <v>0</v>
      </c>
      <c r="I7179">
        <v>0</v>
      </c>
      <c r="J7179">
        <v>0</v>
      </c>
      <c r="K7179">
        <v>0</v>
      </c>
      <c r="L7179">
        <v>0</v>
      </c>
      <c r="M7179">
        <v>0</v>
      </c>
    </row>
    <row r="7180" spans="2:13" x14ac:dyDescent="0.2">
      <c r="B7180">
        <v>0</v>
      </c>
      <c r="C7180">
        <v>0</v>
      </c>
      <c r="D7180">
        <v>0</v>
      </c>
      <c r="E7180">
        <v>0</v>
      </c>
      <c r="F7180">
        <v>0</v>
      </c>
      <c r="G7180">
        <v>55555555</v>
      </c>
      <c r="H7180">
        <v>0</v>
      </c>
      <c r="I7180">
        <v>0</v>
      </c>
      <c r="J7180">
        <v>0</v>
      </c>
      <c r="K7180">
        <v>0</v>
      </c>
      <c r="L7180">
        <v>0</v>
      </c>
      <c r="M7180">
        <v>0</v>
      </c>
    </row>
    <row r="7181" spans="2:13" x14ac:dyDescent="0.2">
      <c r="B7181">
        <v>0</v>
      </c>
      <c r="C7181">
        <v>0</v>
      </c>
      <c r="D7181">
        <v>0</v>
      </c>
      <c r="E7181">
        <v>0</v>
      </c>
      <c r="F7181">
        <v>0</v>
      </c>
      <c r="G7181">
        <v>55555555</v>
      </c>
      <c r="H7181">
        <v>0</v>
      </c>
      <c r="I7181">
        <v>0</v>
      </c>
      <c r="J7181">
        <v>0</v>
      </c>
      <c r="K7181">
        <v>0</v>
      </c>
      <c r="L7181">
        <v>0</v>
      </c>
      <c r="M7181">
        <v>0</v>
      </c>
    </row>
    <row r="7182" spans="2:13" x14ac:dyDescent="0.2">
      <c r="B7182">
        <v>0</v>
      </c>
      <c r="C7182">
        <v>0</v>
      </c>
      <c r="D7182">
        <v>0</v>
      </c>
      <c r="E7182">
        <v>0</v>
      </c>
      <c r="F7182">
        <v>0</v>
      </c>
      <c r="G7182">
        <v>55555555</v>
      </c>
      <c r="H7182">
        <v>0</v>
      </c>
      <c r="I7182">
        <v>0</v>
      </c>
      <c r="J7182">
        <v>0</v>
      </c>
      <c r="K7182">
        <v>0</v>
      </c>
      <c r="L7182">
        <v>0</v>
      </c>
      <c r="M7182">
        <v>0</v>
      </c>
    </row>
    <row r="7183" spans="2:13" x14ac:dyDescent="0.2">
      <c r="B7183">
        <v>0</v>
      </c>
      <c r="C7183">
        <v>0</v>
      </c>
      <c r="D7183">
        <v>0</v>
      </c>
      <c r="E7183">
        <v>0</v>
      </c>
      <c r="F7183">
        <v>0</v>
      </c>
      <c r="G7183">
        <v>55555555</v>
      </c>
      <c r="H7183">
        <v>0</v>
      </c>
      <c r="I7183">
        <v>0</v>
      </c>
      <c r="J7183">
        <v>0</v>
      </c>
      <c r="K7183">
        <v>0</v>
      </c>
      <c r="L7183">
        <v>0</v>
      </c>
      <c r="M7183">
        <v>0</v>
      </c>
    </row>
    <row r="7184" spans="2:13" x14ac:dyDescent="0.2">
      <c r="B7184">
        <v>0</v>
      </c>
      <c r="C7184">
        <v>0</v>
      </c>
      <c r="D7184">
        <v>0</v>
      </c>
      <c r="E7184">
        <v>0</v>
      </c>
      <c r="F7184">
        <v>0</v>
      </c>
      <c r="G7184">
        <v>55555555</v>
      </c>
      <c r="H7184">
        <v>0</v>
      </c>
      <c r="I7184">
        <v>0</v>
      </c>
      <c r="J7184">
        <v>0</v>
      </c>
      <c r="K7184">
        <v>0</v>
      </c>
      <c r="L7184">
        <v>0</v>
      </c>
      <c r="M7184">
        <v>0</v>
      </c>
    </row>
    <row r="7185" spans="2:13" x14ac:dyDescent="0.2">
      <c r="B7185">
        <v>0</v>
      </c>
      <c r="C7185">
        <v>0</v>
      </c>
      <c r="D7185">
        <v>0</v>
      </c>
      <c r="E7185">
        <v>0</v>
      </c>
      <c r="F7185">
        <v>0</v>
      </c>
      <c r="G7185">
        <v>55555555</v>
      </c>
      <c r="H7185">
        <v>0</v>
      </c>
      <c r="I7185">
        <v>0</v>
      </c>
      <c r="J7185">
        <v>0</v>
      </c>
      <c r="K7185">
        <v>0</v>
      </c>
      <c r="L7185">
        <v>0</v>
      </c>
      <c r="M7185">
        <v>0</v>
      </c>
    </row>
    <row r="7186" spans="2:13" x14ac:dyDescent="0.2">
      <c r="B7186">
        <v>0</v>
      </c>
      <c r="C7186">
        <v>0</v>
      </c>
      <c r="D7186">
        <v>0</v>
      </c>
      <c r="E7186">
        <v>0</v>
      </c>
      <c r="F7186">
        <v>0</v>
      </c>
      <c r="G7186">
        <v>55555555</v>
      </c>
      <c r="H7186">
        <v>0</v>
      </c>
      <c r="I7186">
        <v>0</v>
      </c>
      <c r="J7186">
        <v>0</v>
      </c>
      <c r="K7186">
        <v>0</v>
      </c>
      <c r="L7186">
        <v>0</v>
      </c>
      <c r="M7186">
        <v>0</v>
      </c>
    </row>
    <row r="7187" spans="2:13" x14ac:dyDescent="0.2">
      <c r="B7187">
        <v>0</v>
      </c>
      <c r="C7187">
        <v>0</v>
      </c>
      <c r="D7187">
        <v>0</v>
      </c>
      <c r="E7187">
        <v>0</v>
      </c>
      <c r="F7187">
        <v>0</v>
      </c>
      <c r="G7187">
        <v>55555555</v>
      </c>
      <c r="H7187">
        <v>0</v>
      </c>
      <c r="I7187">
        <v>0</v>
      </c>
      <c r="J7187">
        <v>0</v>
      </c>
      <c r="K7187">
        <v>0</v>
      </c>
      <c r="L7187">
        <v>0</v>
      </c>
      <c r="M7187">
        <v>0</v>
      </c>
    </row>
    <row r="7188" spans="2:13" x14ac:dyDescent="0.2">
      <c r="B7188">
        <v>0</v>
      </c>
      <c r="C7188">
        <v>0</v>
      </c>
      <c r="D7188">
        <v>0</v>
      </c>
      <c r="E7188">
        <v>0</v>
      </c>
      <c r="F7188">
        <v>0</v>
      </c>
      <c r="G7188">
        <v>55555555</v>
      </c>
      <c r="H7188">
        <v>0</v>
      </c>
      <c r="I7188">
        <v>0</v>
      </c>
      <c r="J7188">
        <v>0</v>
      </c>
      <c r="K7188">
        <v>0</v>
      </c>
      <c r="L7188">
        <v>0</v>
      </c>
      <c r="M7188">
        <v>0</v>
      </c>
    </row>
    <row r="7189" spans="2:13" x14ac:dyDescent="0.2">
      <c r="B7189">
        <v>0</v>
      </c>
      <c r="C7189">
        <v>0</v>
      </c>
      <c r="D7189">
        <v>0</v>
      </c>
      <c r="E7189">
        <v>0</v>
      </c>
      <c r="F7189">
        <v>0</v>
      </c>
      <c r="G7189">
        <v>55555555</v>
      </c>
      <c r="H7189">
        <v>0</v>
      </c>
      <c r="I7189">
        <v>0</v>
      </c>
      <c r="J7189">
        <v>0</v>
      </c>
      <c r="K7189">
        <v>0</v>
      </c>
      <c r="L7189">
        <v>0</v>
      </c>
      <c r="M7189">
        <v>0</v>
      </c>
    </row>
    <row r="7190" spans="2:13" x14ac:dyDescent="0.2">
      <c r="B7190">
        <v>0</v>
      </c>
      <c r="C7190">
        <v>0</v>
      </c>
      <c r="D7190">
        <v>0</v>
      </c>
      <c r="E7190">
        <v>0</v>
      </c>
      <c r="F7190">
        <v>0</v>
      </c>
      <c r="G7190">
        <v>55555555</v>
      </c>
      <c r="H7190">
        <v>0</v>
      </c>
      <c r="I7190">
        <v>0</v>
      </c>
      <c r="J7190">
        <v>0</v>
      </c>
      <c r="K7190">
        <v>0</v>
      </c>
      <c r="L7190">
        <v>0</v>
      </c>
      <c r="M7190">
        <v>0</v>
      </c>
    </row>
    <row r="7191" spans="2:13" x14ac:dyDescent="0.2">
      <c r="B7191">
        <v>0</v>
      </c>
      <c r="C7191">
        <v>0</v>
      </c>
      <c r="D7191">
        <v>0</v>
      </c>
      <c r="E7191">
        <v>0</v>
      </c>
      <c r="F7191">
        <v>0</v>
      </c>
      <c r="G7191">
        <v>55555555</v>
      </c>
      <c r="H7191">
        <v>0</v>
      </c>
      <c r="I7191">
        <v>0</v>
      </c>
      <c r="J7191">
        <v>0</v>
      </c>
      <c r="K7191">
        <v>0</v>
      </c>
      <c r="L7191">
        <v>0</v>
      </c>
      <c r="M7191">
        <v>0</v>
      </c>
    </row>
    <row r="7192" spans="2:13" x14ac:dyDescent="0.2">
      <c r="B7192">
        <v>0</v>
      </c>
      <c r="C7192">
        <v>0</v>
      </c>
      <c r="D7192">
        <v>0</v>
      </c>
      <c r="E7192">
        <v>0</v>
      </c>
      <c r="F7192">
        <v>0</v>
      </c>
      <c r="G7192">
        <v>55555555</v>
      </c>
      <c r="H7192">
        <v>0</v>
      </c>
      <c r="I7192">
        <v>0</v>
      </c>
      <c r="J7192">
        <v>0</v>
      </c>
      <c r="K7192">
        <v>0</v>
      </c>
      <c r="L7192">
        <v>0</v>
      </c>
      <c r="M7192">
        <v>0</v>
      </c>
    </row>
    <row r="7193" spans="2:13" x14ac:dyDescent="0.2">
      <c r="B7193">
        <v>0</v>
      </c>
      <c r="C7193">
        <v>0</v>
      </c>
      <c r="D7193">
        <v>0</v>
      </c>
      <c r="E7193">
        <v>0</v>
      </c>
      <c r="F7193">
        <v>0</v>
      </c>
      <c r="G7193">
        <v>55555555</v>
      </c>
      <c r="H7193">
        <v>0</v>
      </c>
      <c r="I7193">
        <v>0</v>
      </c>
      <c r="J7193">
        <v>0</v>
      </c>
      <c r="K7193">
        <v>0</v>
      </c>
      <c r="L7193">
        <v>0</v>
      </c>
      <c r="M7193">
        <v>0</v>
      </c>
    </row>
    <row r="7194" spans="2:13" x14ac:dyDescent="0.2">
      <c r="B7194">
        <v>0</v>
      </c>
      <c r="C7194">
        <v>0</v>
      </c>
      <c r="D7194">
        <v>0</v>
      </c>
      <c r="E7194">
        <v>0</v>
      </c>
      <c r="F7194">
        <v>0</v>
      </c>
      <c r="G7194">
        <v>55555555</v>
      </c>
      <c r="H7194">
        <v>0</v>
      </c>
      <c r="I7194">
        <v>0</v>
      </c>
      <c r="J7194">
        <v>0</v>
      </c>
      <c r="K7194">
        <v>0</v>
      </c>
      <c r="L7194">
        <v>0</v>
      </c>
      <c r="M7194">
        <v>0</v>
      </c>
    </row>
    <row r="7195" spans="2:13" x14ac:dyDescent="0.2">
      <c r="B7195">
        <v>0</v>
      </c>
      <c r="C7195">
        <v>0</v>
      </c>
      <c r="D7195">
        <v>0</v>
      </c>
      <c r="E7195">
        <v>0</v>
      </c>
      <c r="F7195">
        <v>0</v>
      </c>
      <c r="G7195">
        <v>55555555</v>
      </c>
      <c r="H7195">
        <v>0</v>
      </c>
      <c r="I7195">
        <v>0</v>
      </c>
      <c r="J7195">
        <v>0</v>
      </c>
      <c r="K7195">
        <v>0</v>
      </c>
      <c r="L7195">
        <v>0</v>
      </c>
      <c r="M7195">
        <v>0</v>
      </c>
    </row>
    <row r="7196" spans="2:13" x14ac:dyDescent="0.2">
      <c r="B7196">
        <v>0</v>
      </c>
      <c r="C7196">
        <v>0</v>
      </c>
      <c r="D7196">
        <v>0</v>
      </c>
      <c r="E7196">
        <v>0</v>
      </c>
      <c r="F7196">
        <v>0</v>
      </c>
      <c r="G7196">
        <v>55555555</v>
      </c>
      <c r="H7196">
        <v>0</v>
      </c>
      <c r="I7196">
        <v>0</v>
      </c>
      <c r="J7196">
        <v>0</v>
      </c>
      <c r="K7196">
        <v>0</v>
      </c>
      <c r="L7196">
        <v>0</v>
      </c>
      <c r="M7196">
        <v>0</v>
      </c>
    </row>
    <row r="7197" spans="2:13" x14ac:dyDescent="0.2">
      <c r="B7197">
        <v>0</v>
      </c>
      <c r="C7197">
        <v>0</v>
      </c>
      <c r="D7197">
        <v>0</v>
      </c>
      <c r="E7197">
        <v>0</v>
      </c>
      <c r="F7197">
        <v>0</v>
      </c>
      <c r="G7197">
        <v>55555555</v>
      </c>
      <c r="H7197">
        <v>0</v>
      </c>
      <c r="I7197">
        <v>0</v>
      </c>
      <c r="J7197">
        <v>0</v>
      </c>
      <c r="K7197">
        <v>0</v>
      </c>
      <c r="L7197">
        <v>0</v>
      </c>
      <c r="M7197">
        <v>0</v>
      </c>
    </row>
    <row r="7198" spans="2:13" x14ac:dyDescent="0.2">
      <c r="B7198">
        <v>0</v>
      </c>
      <c r="C7198">
        <v>0</v>
      </c>
      <c r="D7198">
        <v>0</v>
      </c>
      <c r="E7198">
        <v>0</v>
      </c>
      <c r="F7198">
        <v>0</v>
      </c>
      <c r="G7198">
        <v>55555555</v>
      </c>
      <c r="H7198">
        <v>0</v>
      </c>
      <c r="I7198">
        <v>0</v>
      </c>
      <c r="J7198">
        <v>0</v>
      </c>
      <c r="K7198">
        <v>0</v>
      </c>
      <c r="L7198">
        <v>0</v>
      </c>
      <c r="M7198">
        <v>0</v>
      </c>
    </row>
    <row r="7199" spans="2:13" x14ac:dyDescent="0.2">
      <c r="B7199">
        <v>0</v>
      </c>
      <c r="C7199">
        <v>0</v>
      </c>
      <c r="D7199">
        <v>0</v>
      </c>
      <c r="E7199">
        <v>0</v>
      </c>
      <c r="F7199">
        <v>0</v>
      </c>
      <c r="G7199">
        <v>55555555</v>
      </c>
      <c r="H7199">
        <v>0</v>
      </c>
      <c r="I7199">
        <v>0</v>
      </c>
      <c r="J7199">
        <v>0</v>
      </c>
      <c r="K7199">
        <v>0</v>
      </c>
      <c r="L7199">
        <v>0</v>
      </c>
      <c r="M7199">
        <v>0</v>
      </c>
    </row>
    <row r="7200" spans="2:13" x14ac:dyDescent="0.2">
      <c r="B7200">
        <v>0</v>
      </c>
      <c r="C7200">
        <v>0</v>
      </c>
      <c r="D7200">
        <v>0</v>
      </c>
      <c r="E7200">
        <v>0</v>
      </c>
      <c r="F7200">
        <v>0</v>
      </c>
      <c r="G7200">
        <v>55555555</v>
      </c>
      <c r="H7200">
        <v>0</v>
      </c>
      <c r="I7200">
        <v>0</v>
      </c>
      <c r="J7200">
        <v>0</v>
      </c>
      <c r="K7200">
        <v>0</v>
      </c>
      <c r="L7200">
        <v>0</v>
      </c>
      <c r="M7200">
        <v>0</v>
      </c>
    </row>
    <row r="7201" spans="2:13" x14ac:dyDescent="0.2">
      <c r="B7201">
        <v>0</v>
      </c>
      <c r="C7201">
        <v>0</v>
      </c>
      <c r="D7201">
        <v>0</v>
      </c>
      <c r="E7201">
        <v>0</v>
      </c>
      <c r="F7201">
        <v>0</v>
      </c>
      <c r="G7201">
        <v>55555555</v>
      </c>
      <c r="H7201">
        <v>0</v>
      </c>
      <c r="I7201">
        <v>0</v>
      </c>
      <c r="J7201">
        <v>0</v>
      </c>
      <c r="K7201">
        <v>0</v>
      </c>
      <c r="L7201">
        <v>0</v>
      </c>
      <c r="M7201">
        <v>0</v>
      </c>
    </row>
    <row r="7202" spans="2:13" x14ac:dyDescent="0.2">
      <c r="B7202">
        <v>0</v>
      </c>
      <c r="C7202">
        <v>0</v>
      </c>
      <c r="D7202">
        <v>0</v>
      </c>
      <c r="E7202">
        <v>0</v>
      </c>
      <c r="F7202">
        <v>0</v>
      </c>
      <c r="G7202">
        <v>55555555</v>
      </c>
      <c r="H7202">
        <v>0</v>
      </c>
      <c r="I7202">
        <v>0</v>
      </c>
      <c r="J7202">
        <v>0</v>
      </c>
      <c r="K7202">
        <v>0</v>
      </c>
      <c r="L7202">
        <v>0</v>
      </c>
      <c r="M7202">
        <v>0</v>
      </c>
    </row>
    <row r="7203" spans="2:13" x14ac:dyDescent="0.2">
      <c r="B7203">
        <v>0</v>
      </c>
      <c r="C7203">
        <v>0</v>
      </c>
      <c r="D7203">
        <v>0</v>
      </c>
      <c r="E7203">
        <v>0</v>
      </c>
      <c r="F7203">
        <v>0</v>
      </c>
      <c r="G7203">
        <v>55555555</v>
      </c>
      <c r="H7203">
        <v>0</v>
      </c>
      <c r="I7203">
        <v>0</v>
      </c>
      <c r="J7203">
        <v>0</v>
      </c>
      <c r="K7203">
        <v>0</v>
      </c>
      <c r="L7203">
        <v>0</v>
      </c>
      <c r="M7203">
        <v>0</v>
      </c>
    </row>
    <row r="7204" spans="2:13" x14ac:dyDescent="0.2">
      <c r="B7204">
        <v>0</v>
      </c>
      <c r="C7204">
        <v>0</v>
      </c>
      <c r="D7204">
        <v>0</v>
      </c>
      <c r="E7204">
        <v>0</v>
      </c>
      <c r="F7204">
        <v>0</v>
      </c>
      <c r="G7204">
        <v>55555555</v>
      </c>
      <c r="H7204">
        <v>0</v>
      </c>
      <c r="I7204">
        <v>0</v>
      </c>
      <c r="J7204">
        <v>0</v>
      </c>
      <c r="K7204">
        <v>0</v>
      </c>
      <c r="L7204">
        <v>0</v>
      </c>
      <c r="M7204">
        <v>0</v>
      </c>
    </row>
    <row r="7205" spans="2:13" x14ac:dyDescent="0.2">
      <c r="B7205">
        <v>0</v>
      </c>
      <c r="C7205">
        <v>0</v>
      </c>
      <c r="D7205">
        <v>0</v>
      </c>
      <c r="E7205">
        <v>0</v>
      </c>
      <c r="F7205">
        <v>0</v>
      </c>
      <c r="G7205">
        <v>55555555</v>
      </c>
      <c r="H7205">
        <v>0</v>
      </c>
      <c r="I7205">
        <v>0</v>
      </c>
      <c r="J7205">
        <v>0</v>
      </c>
      <c r="K7205">
        <v>0</v>
      </c>
      <c r="L7205">
        <v>0</v>
      </c>
      <c r="M7205">
        <v>0</v>
      </c>
    </row>
    <row r="7206" spans="2:13" x14ac:dyDescent="0.2">
      <c r="B7206">
        <v>0</v>
      </c>
      <c r="C7206">
        <v>0</v>
      </c>
      <c r="D7206">
        <v>0</v>
      </c>
      <c r="E7206">
        <v>0</v>
      </c>
      <c r="F7206">
        <v>0</v>
      </c>
      <c r="G7206">
        <v>55555555</v>
      </c>
      <c r="H7206">
        <v>0</v>
      </c>
      <c r="I7206">
        <v>0</v>
      </c>
      <c r="J7206">
        <v>0</v>
      </c>
      <c r="K7206">
        <v>0</v>
      </c>
      <c r="L7206">
        <v>0</v>
      </c>
      <c r="M7206">
        <v>0</v>
      </c>
    </row>
    <row r="7207" spans="2:13" x14ac:dyDescent="0.2">
      <c r="B7207">
        <v>0</v>
      </c>
      <c r="C7207">
        <v>0</v>
      </c>
      <c r="D7207">
        <v>0</v>
      </c>
      <c r="E7207">
        <v>0</v>
      </c>
      <c r="F7207">
        <v>0</v>
      </c>
      <c r="G7207">
        <v>55555555</v>
      </c>
      <c r="H7207">
        <v>0</v>
      </c>
      <c r="I7207">
        <v>0</v>
      </c>
      <c r="J7207">
        <v>0</v>
      </c>
      <c r="K7207">
        <v>0</v>
      </c>
      <c r="L7207">
        <v>0</v>
      </c>
      <c r="M7207">
        <v>0</v>
      </c>
    </row>
    <row r="7208" spans="2:13" x14ac:dyDescent="0.2">
      <c r="B7208">
        <v>0</v>
      </c>
      <c r="C7208">
        <v>0</v>
      </c>
      <c r="D7208">
        <v>0</v>
      </c>
      <c r="E7208">
        <v>0</v>
      </c>
      <c r="F7208">
        <v>0</v>
      </c>
      <c r="G7208">
        <v>55555555</v>
      </c>
      <c r="H7208">
        <v>0</v>
      </c>
      <c r="I7208">
        <v>0</v>
      </c>
      <c r="J7208">
        <v>0</v>
      </c>
      <c r="K7208">
        <v>0</v>
      </c>
      <c r="L7208">
        <v>0</v>
      </c>
      <c r="M7208">
        <v>0</v>
      </c>
    </row>
    <row r="7209" spans="2:13" x14ac:dyDescent="0.2">
      <c r="B7209">
        <v>0</v>
      </c>
      <c r="C7209">
        <v>0</v>
      </c>
      <c r="D7209">
        <v>0</v>
      </c>
      <c r="E7209">
        <v>0</v>
      </c>
      <c r="F7209">
        <v>0</v>
      </c>
      <c r="G7209">
        <v>55555555</v>
      </c>
      <c r="H7209">
        <v>0</v>
      </c>
      <c r="I7209">
        <v>0</v>
      </c>
      <c r="J7209">
        <v>0</v>
      </c>
      <c r="K7209">
        <v>0</v>
      </c>
      <c r="L7209">
        <v>0</v>
      </c>
      <c r="M7209">
        <v>0</v>
      </c>
    </row>
    <row r="7210" spans="2:13" x14ac:dyDescent="0.2">
      <c r="B7210">
        <v>0</v>
      </c>
      <c r="C7210">
        <v>0</v>
      </c>
      <c r="D7210">
        <v>0</v>
      </c>
      <c r="E7210">
        <v>0</v>
      </c>
      <c r="F7210">
        <v>0</v>
      </c>
      <c r="G7210">
        <v>55555555</v>
      </c>
      <c r="H7210">
        <v>0</v>
      </c>
      <c r="I7210">
        <v>0</v>
      </c>
      <c r="J7210">
        <v>0</v>
      </c>
      <c r="K7210">
        <v>0</v>
      </c>
      <c r="L7210">
        <v>0</v>
      </c>
      <c r="M7210">
        <v>0</v>
      </c>
    </row>
    <row r="7211" spans="2:13" x14ac:dyDescent="0.2">
      <c r="B7211">
        <v>0</v>
      </c>
      <c r="C7211">
        <v>0</v>
      </c>
      <c r="D7211">
        <v>0</v>
      </c>
      <c r="E7211">
        <v>0</v>
      </c>
      <c r="F7211">
        <v>0</v>
      </c>
      <c r="G7211">
        <v>55555555</v>
      </c>
      <c r="H7211">
        <v>0</v>
      </c>
      <c r="I7211">
        <v>0</v>
      </c>
      <c r="J7211">
        <v>0</v>
      </c>
      <c r="K7211">
        <v>0</v>
      </c>
      <c r="L7211">
        <v>0</v>
      </c>
      <c r="M7211">
        <v>0</v>
      </c>
    </row>
    <row r="7212" spans="2:13" x14ac:dyDescent="0.2">
      <c r="B7212">
        <v>0</v>
      </c>
      <c r="C7212">
        <v>0</v>
      </c>
      <c r="D7212">
        <v>0</v>
      </c>
      <c r="E7212">
        <v>0</v>
      </c>
      <c r="F7212">
        <v>0</v>
      </c>
      <c r="G7212">
        <v>55555555</v>
      </c>
      <c r="H7212">
        <v>0</v>
      </c>
      <c r="I7212">
        <v>0</v>
      </c>
      <c r="J7212">
        <v>0</v>
      </c>
      <c r="K7212">
        <v>0</v>
      </c>
      <c r="L7212">
        <v>0</v>
      </c>
      <c r="M7212">
        <v>0</v>
      </c>
    </row>
    <row r="7213" spans="2:13" x14ac:dyDescent="0.2">
      <c r="B7213">
        <v>0</v>
      </c>
      <c r="C7213">
        <v>0</v>
      </c>
      <c r="D7213">
        <v>0</v>
      </c>
      <c r="E7213">
        <v>0</v>
      </c>
      <c r="F7213">
        <v>0</v>
      </c>
      <c r="G7213">
        <v>55555555</v>
      </c>
      <c r="H7213">
        <v>0</v>
      </c>
      <c r="I7213">
        <v>0</v>
      </c>
      <c r="J7213">
        <v>0</v>
      </c>
      <c r="K7213">
        <v>0</v>
      </c>
      <c r="L7213">
        <v>0</v>
      </c>
      <c r="M7213">
        <v>0</v>
      </c>
    </row>
    <row r="7214" spans="2:13" x14ac:dyDescent="0.2">
      <c r="B7214">
        <v>0</v>
      </c>
      <c r="C7214">
        <v>0</v>
      </c>
      <c r="D7214">
        <v>0</v>
      </c>
      <c r="E7214">
        <v>0</v>
      </c>
      <c r="F7214">
        <v>0</v>
      </c>
      <c r="G7214">
        <v>55555555</v>
      </c>
      <c r="H7214">
        <v>0</v>
      </c>
      <c r="I7214">
        <v>0</v>
      </c>
      <c r="J7214">
        <v>0</v>
      </c>
      <c r="K7214">
        <v>0</v>
      </c>
      <c r="L7214">
        <v>0</v>
      </c>
      <c r="M7214">
        <v>0</v>
      </c>
    </row>
    <row r="7215" spans="2:13" x14ac:dyDescent="0.2">
      <c r="B7215">
        <v>0</v>
      </c>
      <c r="C7215">
        <v>0</v>
      </c>
      <c r="D7215">
        <v>0</v>
      </c>
      <c r="E7215">
        <v>0</v>
      </c>
      <c r="F7215">
        <v>0</v>
      </c>
      <c r="G7215">
        <v>55555555</v>
      </c>
      <c r="H7215">
        <v>0</v>
      </c>
      <c r="I7215">
        <v>0</v>
      </c>
      <c r="J7215">
        <v>0</v>
      </c>
      <c r="K7215">
        <v>0</v>
      </c>
      <c r="L7215">
        <v>0</v>
      </c>
      <c r="M7215">
        <v>0</v>
      </c>
    </row>
    <row r="7216" spans="2:13" x14ac:dyDescent="0.2">
      <c r="B7216">
        <v>0</v>
      </c>
      <c r="C7216">
        <v>0</v>
      </c>
      <c r="D7216">
        <v>0</v>
      </c>
      <c r="E7216">
        <v>0</v>
      </c>
      <c r="F7216">
        <v>0</v>
      </c>
      <c r="G7216">
        <v>55555555</v>
      </c>
      <c r="H7216">
        <v>0</v>
      </c>
      <c r="I7216">
        <v>0</v>
      </c>
      <c r="J7216">
        <v>0</v>
      </c>
      <c r="K7216">
        <v>0</v>
      </c>
      <c r="L7216">
        <v>0</v>
      </c>
      <c r="M7216">
        <v>0</v>
      </c>
    </row>
    <row r="7217" spans="2:13" x14ac:dyDescent="0.2">
      <c r="B7217">
        <v>0</v>
      </c>
      <c r="C7217">
        <v>0</v>
      </c>
      <c r="D7217">
        <v>0</v>
      </c>
      <c r="E7217">
        <v>0</v>
      </c>
      <c r="F7217">
        <v>0</v>
      </c>
      <c r="G7217">
        <v>55555555</v>
      </c>
      <c r="H7217">
        <v>0</v>
      </c>
      <c r="I7217">
        <v>0</v>
      </c>
      <c r="J7217">
        <v>0</v>
      </c>
      <c r="K7217">
        <v>0</v>
      </c>
      <c r="L7217">
        <v>0</v>
      </c>
      <c r="M7217">
        <v>0</v>
      </c>
    </row>
    <row r="7218" spans="2:13" x14ac:dyDescent="0.2">
      <c r="B7218">
        <v>0</v>
      </c>
      <c r="C7218">
        <v>0</v>
      </c>
      <c r="D7218">
        <v>0</v>
      </c>
      <c r="E7218">
        <v>0</v>
      </c>
      <c r="F7218">
        <v>0</v>
      </c>
      <c r="G7218">
        <v>55555555</v>
      </c>
      <c r="H7218">
        <v>0</v>
      </c>
      <c r="I7218">
        <v>0</v>
      </c>
      <c r="J7218">
        <v>0</v>
      </c>
      <c r="K7218">
        <v>0</v>
      </c>
      <c r="L7218">
        <v>0</v>
      </c>
      <c r="M7218">
        <v>0</v>
      </c>
    </row>
    <row r="7219" spans="2:13" x14ac:dyDescent="0.2">
      <c r="B7219">
        <v>0</v>
      </c>
      <c r="C7219">
        <v>0</v>
      </c>
      <c r="D7219">
        <v>0</v>
      </c>
      <c r="E7219">
        <v>0</v>
      </c>
      <c r="F7219">
        <v>0</v>
      </c>
      <c r="G7219">
        <v>55555555</v>
      </c>
      <c r="H7219">
        <v>0</v>
      </c>
      <c r="I7219">
        <v>0</v>
      </c>
      <c r="J7219">
        <v>0</v>
      </c>
      <c r="K7219">
        <v>0</v>
      </c>
      <c r="L7219">
        <v>0</v>
      </c>
      <c r="M7219">
        <v>0</v>
      </c>
    </row>
    <row r="7220" spans="2:13" x14ac:dyDescent="0.2">
      <c r="B7220">
        <v>0</v>
      </c>
      <c r="C7220">
        <v>0</v>
      </c>
      <c r="D7220">
        <v>0</v>
      </c>
      <c r="E7220">
        <v>0</v>
      </c>
      <c r="F7220">
        <v>0</v>
      </c>
      <c r="G7220">
        <v>55555555</v>
      </c>
      <c r="H7220">
        <v>0</v>
      </c>
      <c r="I7220">
        <v>0</v>
      </c>
      <c r="J7220">
        <v>0</v>
      </c>
      <c r="K7220">
        <v>0</v>
      </c>
      <c r="L7220">
        <v>0</v>
      </c>
      <c r="M7220">
        <v>0</v>
      </c>
    </row>
    <row r="7221" spans="2:13" x14ac:dyDescent="0.2">
      <c r="B7221">
        <v>0</v>
      </c>
      <c r="C7221">
        <v>0</v>
      </c>
      <c r="D7221">
        <v>0</v>
      </c>
      <c r="E7221">
        <v>0</v>
      </c>
      <c r="F7221">
        <v>0</v>
      </c>
      <c r="G7221">
        <v>55555555</v>
      </c>
      <c r="H7221">
        <v>0</v>
      </c>
      <c r="I7221">
        <v>0</v>
      </c>
      <c r="J7221">
        <v>0</v>
      </c>
      <c r="K7221">
        <v>0</v>
      </c>
      <c r="L7221">
        <v>0</v>
      </c>
      <c r="M7221">
        <v>0</v>
      </c>
    </row>
    <row r="7222" spans="2:13" x14ac:dyDescent="0.2">
      <c r="B7222">
        <v>0</v>
      </c>
      <c r="C7222">
        <v>0</v>
      </c>
      <c r="D7222">
        <v>0</v>
      </c>
      <c r="E7222">
        <v>0</v>
      </c>
      <c r="F7222">
        <v>0</v>
      </c>
      <c r="G7222">
        <v>55555555</v>
      </c>
      <c r="H7222">
        <v>0</v>
      </c>
      <c r="I7222">
        <v>0</v>
      </c>
      <c r="J7222">
        <v>0</v>
      </c>
      <c r="K7222">
        <v>0</v>
      </c>
      <c r="L7222">
        <v>0</v>
      </c>
      <c r="M7222">
        <v>0</v>
      </c>
    </row>
    <row r="7223" spans="2:13" x14ac:dyDescent="0.2">
      <c r="B7223">
        <v>0</v>
      </c>
      <c r="C7223">
        <v>0</v>
      </c>
      <c r="D7223">
        <v>0</v>
      </c>
      <c r="E7223">
        <v>0</v>
      </c>
      <c r="F7223">
        <v>0</v>
      </c>
      <c r="G7223">
        <v>55555555</v>
      </c>
      <c r="H7223">
        <v>0</v>
      </c>
      <c r="I7223">
        <v>0</v>
      </c>
      <c r="J7223">
        <v>0</v>
      </c>
      <c r="K7223">
        <v>0</v>
      </c>
      <c r="L7223">
        <v>0</v>
      </c>
      <c r="M7223">
        <v>0</v>
      </c>
    </row>
    <row r="7224" spans="2:13" x14ac:dyDescent="0.2">
      <c r="B7224">
        <v>0</v>
      </c>
      <c r="C7224">
        <v>0</v>
      </c>
      <c r="D7224">
        <v>0</v>
      </c>
      <c r="E7224">
        <v>0</v>
      </c>
      <c r="F7224">
        <v>0</v>
      </c>
      <c r="G7224">
        <v>55555555</v>
      </c>
      <c r="H7224">
        <v>0</v>
      </c>
      <c r="I7224">
        <v>0</v>
      </c>
      <c r="J7224">
        <v>0</v>
      </c>
      <c r="K7224">
        <v>0</v>
      </c>
      <c r="L7224">
        <v>0</v>
      </c>
      <c r="M7224">
        <v>0</v>
      </c>
    </row>
    <row r="7225" spans="2:13" x14ac:dyDescent="0.2">
      <c r="B7225">
        <v>0</v>
      </c>
      <c r="C7225">
        <v>0</v>
      </c>
      <c r="D7225">
        <v>0</v>
      </c>
      <c r="E7225">
        <v>0</v>
      </c>
      <c r="F7225">
        <v>0</v>
      </c>
      <c r="G7225">
        <v>55555555</v>
      </c>
      <c r="H7225">
        <v>0</v>
      </c>
      <c r="I7225">
        <v>0</v>
      </c>
      <c r="J7225">
        <v>0</v>
      </c>
      <c r="K7225">
        <v>0</v>
      </c>
      <c r="L7225">
        <v>0</v>
      </c>
      <c r="M7225">
        <v>0</v>
      </c>
    </row>
    <row r="7226" spans="2:13" x14ac:dyDescent="0.2">
      <c r="B7226">
        <v>0</v>
      </c>
      <c r="C7226">
        <v>0</v>
      </c>
      <c r="D7226">
        <v>0</v>
      </c>
      <c r="E7226">
        <v>0</v>
      </c>
      <c r="F7226">
        <v>0</v>
      </c>
      <c r="G7226">
        <v>55555555</v>
      </c>
      <c r="H7226">
        <v>0</v>
      </c>
      <c r="I7226">
        <v>0</v>
      </c>
      <c r="J7226">
        <v>0</v>
      </c>
      <c r="K7226">
        <v>0</v>
      </c>
      <c r="L7226">
        <v>0</v>
      </c>
      <c r="M7226">
        <v>0</v>
      </c>
    </row>
    <row r="7227" spans="2:13" x14ac:dyDescent="0.2">
      <c r="B7227">
        <v>0</v>
      </c>
      <c r="C7227">
        <v>0</v>
      </c>
      <c r="D7227">
        <v>0</v>
      </c>
      <c r="E7227">
        <v>0</v>
      </c>
      <c r="F7227">
        <v>0</v>
      </c>
      <c r="G7227">
        <v>55555555</v>
      </c>
      <c r="H7227">
        <v>0</v>
      </c>
      <c r="I7227">
        <v>0</v>
      </c>
      <c r="J7227">
        <v>0</v>
      </c>
      <c r="K7227">
        <v>0</v>
      </c>
      <c r="L7227">
        <v>0</v>
      </c>
      <c r="M7227">
        <v>0</v>
      </c>
    </row>
    <row r="7228" spans="2:13" x14ac:dyDescent="0.2">
      <c r="B7228">
        <v>0</v>
      </c>
      <c r="C7228">
        <v>0</v>
      </c>
      <c r="D7228">
        <v>0</v>
      </c>
      <c r="E7228">
        <v>0</v>
      </c>
      <c r="F7228">
        <v>0</v>
      </c>
      <c r="G7228">
        <v>55555555</v>
      </c>
      <c r="H7228">
        <v>0</v>
      </c>
      <c r="I7228">
        <v>0</v>
      </c>
      <c r="J7228">
        <v>0</v>
      </c>
      <c r="K7228">
        <v>0</v>
      </c>
      <c r="L7228">
        <v>0</v>
      </c>
      <c r="M7228">
        <v>0</v>
      </c>
    </row>
    <row r="7229" spans="2:13" x14ac:dyDescent="0.2">
      <c r="B7229">
        <v>0</v>
      </c>
      <c r="C7229">
        <v>0</v>
      </c>
      <c r="D7229">
        <v>0</v>
      </c>
      <c r="E7229">
        <v>0</v>
      </c>
      <c r="F7229">
        <v>0</v>
      </c>
      <c r="G7229">
        <v>55555555</v>
      </c>
      <c r="H7229">
        <v>0</v>
      </c>
      <c r="I7229">
        <v>0</v>
      </c>
      <c r="J7229">
        <v>0</v>
      </c>
      <c r="K7229">
        <v>0</v>
      </c>
      <c r="L7229">
        <v>0</v>
      </c>
      <c r="M7229">
        <v>0</v>
      </c>
    </row>
    <row r="7230" spans="2:13" x14ac:dyDescent="0.2">
      <c r="B7230">
        <v>0</v>
      </c>
      <c r="C7230">
        <v>0</v>
      </c>
      <c r="D7230">
        <v>0</v>
      </c>
      <c r="E7230">
        <v>0</v>
      </c>
      <c r="F7230">
        <v>0</v>
      </c>
      <c r="G7230">
        <v>55555555</v>
      </c>
      <c r="H7230">
        <v>0</v>
      </c>
      <c r="I7230">
        <v>0</v>
      </c>
      <c r="J7230">
        <v>0</v>
      </c>
      <c r="K7230">
        <v>0</v>
      </c>
      <c r="L7230">
        <v>0</v>
      </c>
      <c r="M7230">
        <v>0</v>
      </c>
    </row>
    <row r="7231" spans="2:13" x14ac:dyDescent="0.2">
      <c r="B7231">
        <v>0</v>
      </c>
      <c r="C7231">
        <v>0</v>
      </c>
      <c r="D7231">
        <v>0</v>
      </c>
      <c r="E7231">
        <v>0</v>
      </c>
      <c r="F7231">
        <v>0</v>
      </c>
      <c r="G7231">
        <v>55555555</v>
      </c>
      <c r="H7231">
        <v>0</v>
      </c>
      <c r="I7231">
        <v>0</v>
      </c>
      <c r="J7231">
        <v>0</v>
      </c>
      <c r="K7231">
        <v>0</v>
      </c>
      <c r="L7231">
        <v>0</v>
      </c>
      <c r="M7231">
        <v>0</v>
      </c>
    </row>
    <row r="7232" spans="2:13" x14ac:dyDescent="0.2">
      <c r="B7232">
        <v>0</v>
      </c>
      <c r="C7232">
        <v>0</v>
      </c>
      <c r="D7232">
        <v>0</v>
      </c>
      <c r="E7232">
        <v>0</v>
      </c>
      <c r="F7232">
        <v>0</v>
      </c>
      <c r="G7232">
        <v>55555555</v>
      </c>
      <c r="H7232">
        <v>0</v>
      </c>
      <c r="I7232">
        <v>0</v>
      </c>
      <c r="J7232">
        <v>0</v>
      </c>
      <c r="K7232">
        <v>0</v>
      </c>
      <c r="L7232">
        <v>0</v>
      </c>
      <c r="M7232">
        <v>0</v>
      </c>
    </row>
    <row r="7233" spans="2:13" x14ac:dyDescent="0.2">
      <c r="B7233">
        <v>0</v>
      </c>
      <c r="C7233">
        <v>0</v>
      </c>
      <c r="D7233">
        <v>0</v>
      </c>
      <c r="E7233">
        <v>0</v>
      </c>
      <c r="F7233">
        <v>0</v>
      </c>
      <c r="G7233">
        <v>55555555</v>
      </c>
      <c r="H7233">
        <v>0</v>
      </c>
      <c r="I7233">
        <v>0</v>
      </c>
      <c r="J7233">
        <v>0</v>
      </c>
      <c r="K7233">
        <v>0</v>
      </c>
      <c r="L7233">
        <v>0</v>
      </c>
      <c r="M7233">
        <v>0</v>
      </c>
    </row>
    <row r="7234" spans="2:13" x14ac:dyDescent="0.2">
      <c r="B7234">
        <v>0</v>
      </c>
      <c r="C7234">
        <v>0</v>
      </c>
      <c r="D7234">
        <v>0</v>
      </c>
      <c r="E7234">
        <v>0</v>
      </c>
      <c r="F7234">
        <v>0</v>
      </c>
      <c r="G7234">
        <v>55555555</v>
      </c>
      <c r="H7234">
        <v>0</v>
      </c>
      <c r="I7234">
        <v>0</v>
      </c>
      <c r="J7234">
        <v>0</v>
      </c>
      <c r="K7234">
        <v>0</v>
      </c>
      <c r="L7234">
        <v>0</v>
      </c>
      <c r="M7234">
        <v>0</v>
      </c>
    </row>
    <row r="7235" spans="2:13" x14ac:dyDescent="0.2">
      <c r="B7235">
        <v>0</v>
      </c>
      <c r="C7235">
        <v>0</v>
      </c>
      <c r="D7235">
        <v>0</v>
      </c>
      <c r="E7235">
        <v>0</v>
      </c>
      <c r="F7235">
        <v>0</v>
      </c>
      <c r="G7235">
        <v>55555555</v>
      </c>
      <c r="H7235">
        <v>0</v>
      </c>
      <c r="I7235">
        <v>0</v>
      </c>
      <c r="J7235">
        <v>0</v>
      </c>
      <c r="K7235">
        <v>0</v>
      </c>
      <c r="L7235">
        <v>0</v>
      </c>
      <c r="M7235">
        <v>0</v>
      </c>
    </row>
    <row r="7236" spans="2:13" x14ac:dyDescent="0.2">
      <c r="B7236">
        <v>0</v>
      </c>
      <c r="C7236">
        <v>0</v>
      </c>
      <c r="D7236">
        <v>0</v>
      </c>
      <c r="E7236">
        <v>0</v>
      </c>
      <c r="F7236">
        <v>0</v>
      </c>
      <c r="G7236">
        <v>55555555</v>
      </c>
      <c r="H7236">
        <v>0</v>
      </c>
      <c r="I7236">
        <v>0</v>
      </c>
      <c r="J7236">
        <v>0</v>
      </c>
      <c r="K7236">
        <v>0</v>
      </c>
      <c r="L7236">
        <v>0</v>
      </c>
      <c r="M7236">
        <v>0</v>
      </c>
    </row>
    <row r="7237" spans="2:13" x14ac:dyDescent="0.2">
      <c r="B7237">
        <v>0</v>
      </c>
      <c r="C7237">
        <v>0</v>
      </c>
      <c r="D7237">
        <v>0</v>
      </c>
      <c r="E7237">
        <v>0</v>
      </c>
      <c r="F7237">
        <v>0</v>
      </c>
      <c r="G7237">
        <v>55555555</v>
      </c>
      <c r="H7237">
        <v>0</v>
      </c>
      <c r="I7237">
        <v>0</v>
      </c>
      <c r="J7237">
        <v>0</v>
      </c>
      <c r="K7237">
        <v>0</v>
      </c>
      <c r="L7237">
        <v>0</v>
      </c>
      <c r="M7237">
        <v>0</v>
      </c>
    </row>
    <row r="7238" spans="2:13" x14ac:dyDescent="0.2">
      <c r="B7238">
        <v>0</v>
      </c>
      <c r="C7238">
        <v>0</v>
      </c>
      <c r="D7238">
        <v>0</v>
      </c>
      <c r="E7238">
        <v>0</v>
      </c>
      <c r="F7238">
        <v>0</v>
      </c>
      <c r="G7238">
        <v>55555555</v>
      </c>
      <c r="H7238">
        <v>0</v>
      </c>
      <c r="I7238">
        <v>0</v>
      </c>
      <c r="J7238">
        <v>0</v>
      </c>
      <c r="K7238">
        <v>0</v>
      </c>
      <c r="L7238">
        <v>0</v>
      </c>
      <c r="M7238">
        <v>0</v>
      </c>
    </row>
    <row r="7239" spans="2:13" x14ac:dyDescent="0.2">
      <c r="B7239">
        <v>0</v>
      </c>
      <c r="C7239">
        <v>0</v>
      </c>
      <c r="D7239">
        <v>0</v>
      </c>
      <c r="E7239">
        <v>0</v>
      </c>
      <c r="F7239">
        <v>0</v>
      </c>
      <c r="G7239">
        <v>55555555</v>
      </c>
      <c r="H7239">
        <v>0</v>
      </c>
      <c r="I7239">
        <v>0</v>
      </c>
      <c r="J7239">
        <v>0</v>
      </c>
      <c r="K7239">
        <v>0</v>
      </c>
      <c r="L7239">
        <v>0</v>
      </c>
      <c r="M7239">
        <v>0</v>
      </c>
    </row>
    <row r="7240" spans="2:13" x14ac:dyDescent="0.2">
      <c r="B7240">
        <v>0</v>
      </c>
      <c r="C7240">
        <v>0</v>
      </c>
      <c r="D7240">
        <v>0</v>
      </c>
      <c r="E7240">
        <v>0</v>
      </c>
      <c r="F7240">
        <v>0</v>
      </c>
      <c r="G7240">
        <v>55555555</v>
      </c>
      <c r="H7240">
        <v>0</v>
      </c>
      <c r="I7240">
        <v>0</v>
      </c>
      <c r="J7240">
        <v>0</v>
      </c>
      <c r="K7240">
        <v>0</v>
      </c>
      <c r="L7240">
        <v>0</v>
      </c>
      <c r="M7240">
        <v>0</v>
      </c>
    </row>
    <row r="7241" spans="2:13" x14ac:dyDescent="0.2">
      <c r="B7241">
        <v>0</v>
      </c>
      <c r="C7241">
        <v>0</v>
      </c>
      <c r="D7241">
        <v>0</v>
      </c>
      <c r="E7241">
        <v>0</v>
      </c>
      <c r="F7241">
        <v>0</v>
      </c>
      <c r="G7241">
        <v>55555555</v>
      </c>
      <c r="H7241">
        <v>0</v>
      </c>
      <c r="I7241">
        <v>0</v>
      </c>
      <c r="J7241">
        <v>0</v>
      </c>
      <c r="K7241">
        <v>0</v>
      </c>
      <c r="L7241">
        <v>0</v>
      </c>
      <c r="M7241">
        <v>0</v>
      </c>
    </row>
    <row r="7242" spans="2:13" x14ac:dyDescent="0.2">
      <c r="B7242">
        <v>0</v>
      </c>
      <c r="C7242">
        <v>0</v>
      </c>
      <c r="D7242">
        <v>0</v>
      </c>
      <c r="E7242">
        <v>0</v>
      </c>
      <c r="F7242">
        <v>0</v>
      </c>
      <c r="G7242">
        <v>55555555</v>
      </c>
      <c r="H7242">
        <v>0</v>
      </c>
      <c r="I7242">
        <v>0</v>
      </c>
      <c r="J7242">
        <v>0</v>
      </c>
      <c r="K7242">
        <v>0</v>
      </c>
      <c r="L7242">
        <v>0</v>
      </c>
      <c r="M7242">
        <v>0</v>
      </c>
    </row>
    <row r="7243" spans="2:13" x14ac:dyDescent="0.2">
      <c r="B7243">
        <v>0</v>
      </c>
      <c r="C7243">
        <v>0</v>
      </c>
      <c r="D7243">
        <v>0</v>
      </c>
      <c r="E7243">
        <v>0</v>
      </c>
      <c r="F7243">
        <v>0</v>
      </c>
      <c r="G7243">
        <v>55555555</v>
      </c>
      <c r="H7243">
        <v>0</v>
      </c>
      <c r="I7243">
        <v>0</v>
      </c>
      <c r="J7243">
        <v>0</v>
      </c>
      <c r="K7243">
        <v>0</v>
      </c>
      <c r="L7243">
        <v>0</v>
      </c>
      <c r="M7243">
        <v>0</v>
      </c>
    </row>
    <row r="7244" spans="2:13" x14ac:dyDescent="0.2">
      <c r="B7244">
        <v>0</v>
      </c>
      <c r="C7244">
        <v>0</v>
      </c>
      <c r="D7244">
        <v>0</v>
      </c>
      <c r="E7244">
        <v>0</v>
      </c>
      <c r="F7244">
        <v>0</v>
      </c>
      <c r="G7244">
        <v>55555555</v>
      </c>
      <c r="H7244">
        <v>0</v>
      </c>
      <c r="I7244">
        <v>0</v>
      </c>
      <c r="J7244">
        <v>0</v>
      </c>
      <c r="K7244">
        <v>0</v>
      </c>
      <c r="L7244">
        <v>0</v>
      </c>
      <c r="M7244">
        <v>0</v>
      </c>
    </row>
    <row r="7245" spans="2:13" x14ac:dyDescent="0.2">
      <c r="B7245">
        <v>0</v>
      </c>
      <c r="C7245">
        <v>0</v>
      </c>
      <c r="D7245">
        <v>0</v>
      </c>
      <c r="E7245">
        <v>0</v>
      </c>
      <c r="F7245">
        <v>0</v>
      </c>
      <c r="G7245">
        <v>55555555</v>
      </c>
      <c r="H7245">
        <v>0</v>
      </c>
      <c r="I7245">
        <v>0</v>
      </c>
      <c r="J7245">
        <v>0</v>
      </c>
      <c r="K7245">
        <v>0</v>
      </c>
      <c r="L7245">
        <v>0</v>
      </c>
      <c r="M7245">
        <v>0</v>
      </c>
    </row>
    <row r="7246" spans="2:13" x14ac:dyDescent="0.2">
      <c r="B7246">
        <v>0</v>
      </c>
      <c r="C7246">
        <v>0</v>
      </c>
      <c r="D7246">
        <v>0</v>
      </c>
      <c r="E7246">
        <v>0</v>
      </c>
      <c r="F7246">
        <v>0</v>
      </c>
      <c r="G7246">
        <v>55555555</v>
      </c>
      <c r="H7246">
        <v>0</v>
      </c>
      <c r="I7246">
        <v>0</v>
      </c>
      <c r="J7246">
        <v>0</v>
      </c>
      <c r="K7246">
        <v>0</v>
      </c>
      <c r="L7246">
        <v>0</v>
      </c>
      <c r="M7246">
        <v>0</v>
      </c>
    </row>
    <row r="7247" spans="2:13" x14ac:dyDescent="0.2">
      <c r="B7247">
        <v>0</v>
      </c>
      <c r="C7247">
        <v>0</v>
      </c>
      <c r="D7247">
        <v>0</v>
      </c>
      <c r="E7247">
        <v>0</v>
      </c>
      <c r="F7247">
        <v>0</v>
      </c>
      <c r="G7247">
        <v>55555555</v>
      </c>
      <c r="H7247">
        <v>0</v>
      </c>
      <c r="I7247">
        <v>0</v>
      </c>
      <c r="J7247">
        <v>0</v>
      </c>
      <c r="K7247">
        <v>0</v>
      </c>
      <c r="L7247">
        <v>0</v>
      </c>
      <c r="M7247">
        <v>0</v>
      </c>
    </row>
    <row r="7248" spans="2:13" x14ac:dyDescent="0.2">
      <c r="B7248">
        <v>0</v>
      </c>
      <c r="C7248">
        <v>0</v>
      </c>
      <c r="D7248">
        <v>0</v>
      </c>
      <c r="E7248">
        <v>0</v>
      </c>
      <c r="F7248">
        <v>0</v>
      </c>
      <c r="G7248">
        <v>55555555</v>
      </c>
      <c r="H7248">
        <v>0</v>
      </c>
      <c r="I7248">
        <v>0</v>
      </c>
      <c r="J7248">
        <v>0</v>
      </c>
      <c r="K7248">
        <v>0</v>
      </c>
      <c r="L7248">
        <v>0</v>
      </c>
      <c r="M7248">
        <v>0</v>
      </c>
    </row>
    <row r="7249" spans="2:13" x14ac:dyDescent="0.2">
      <c r="B7249">
        <v>0</v>
      </c>
      <c r="C7249">
        <v>0</v>
      </c>
      <c r="D7249">
        <v>0</v>
      </c>
      <c r="E7249">
        <v>0</v>
      </c>
      <c r="F7249">
        <v>0</v>
      </c>
      <c r="G7249">
        <v>55555555</v>
      </c>
      <c r="H7249">
        <v>0</v>
      </c>
      <c r="I7249">
        <v>0</v>
      </c>
      <c r="J7249">
        <v>0</v>
      </c>
      <c r="K7249">
        <v>0</v>
      </c>
      <c r="L7249">
        <v>0</v>
      </c>
      <c r="M7249">
        <v>0</v>
      </c>
    </row>
    <row r="7250" spans="2:13" x14ac:dyDescent="0.2">
      <c r="B7250">
        <v>0</v>
      </c>
      <c r="C7250">
        <v>0</v>
      </c>
      <c r="D7250">
        <v>0</v>
      </c>
      <c r="E7250">
        <v>0</v>
      </c>
      <c r="F7250">
        <v>0</v>
      </c>
      <c r="G7250">
        <v>55555555</v>
      </c>
      <c r="H7250">
        <v>0</v>
      </c>
      <c r="I7250">
        <v>0</v>
      </c>
      <c r="J7250">
        <v>0</v>
      </c>
      <c r="K7250">
        <v>0</v>
      </c>
      <c r="L7250">
        <v>0</v>
      </c>
      <c r="M7250">
        <v>0</v>
      </c>
    </row>
    <row r="7251" spans="2:13" x14ac:dyDescent="0.2">
      <c r="B7251">
        <v>0</v>
      </c>
      <c r="C7251">
        <v>0</v>
      </c>
      <c r="D7251">
        <v>0</v>
      </c>
      <c r="E7251">
        <v>0</v>
      </c>
      <c r="F7251">
        <v>0</v>
      </c>
      <c r="G7251">
        <v>55555555</v>
      </c>
      <c r="H7251">
        <v>0</v>
      </c>
      <c r="I7251">
        <v>0</v>
      </c>
      <c r="J7251">
        <v>0</v>
      </c>
      <c r="K7251">
        <v>0</v>
      </c>
      <c r="L7251">
        <v>0</v>
      </c>
      <c r="M7251">
        <v>0</v>
      </c>
    </row>
    <row r="7252" spans="2:13" x14ac:dyDescent="0.2">
      <c r="B7252">
        <v>0</v>
      </c>
      <c r="C7252">
        <v>0</v>
      </c>
      <c r="D7252">
        <v>0</v>
      </c>
      <c r="E7252">
        <v>0</v>
      </c>
      <c r="F7252">
        <v>0</v>
      </c>
      <c r="G7252">
        <v>55555555</v>
      </c>
      <c r="H7252">
        <v>0</v>
      </c>
      <c r="I7252">
        <v>0</v>
      </c>
      <c r="J7252">
        <v>0</v>
      </c>
      <c r="K7252">
        <v>0</v>
      </c>
      <c r="L7252">
        <v>0</v>
      </c>
      <c r="M7252">
        <v>0</v>
      </c>
    </row>
    <row r="7253" spans="2:13" x14ac:dyDescent="0.2">
      <c r="B7253">
        <v>0</v>
      </c>
      <c r="C7253">
        <v>0</v>
      </c>
      <c r="D7253">
        <v>0</v>
      </c>
      <c r="E7253">
        <v>0</v>
      </c>
      <c r="F7253">
        <v>0</v>
      </c>
      <c r="G7253">
        <v>55555555</v>
      </c>
      <c r="H7253">
        <v>0</v>
      </c>
      <c r="I7253">
        <v>0</v>
      </c>
      <c r="J7253">
        <v>0</v>
      </c>
      <c r="K7253">
        <v>0</v>
      </c>
      <c r="L7253">
        <v>0</v>
      </c>
      <c r="M7253">
        <v>0</v>
      </c>
    </row>
    <row r="7254" spans="2:13" x14ac:dyDescent="0.2">
      <c r="B7254">
        <v>0</v>
      </c>
      <c r="C7254">
        <v>0</v>
      </c>
      <c r="D7254">
        <v>0</v>
      </c>
      <c r="E7254">
        <v>0</v>
      </c>
      <c r="F7254">
        <v>0</v>
      </c>
      <c r="G7254">
        <v>55555555</v>
      </c>
      <c r="H7254">
        <v>0</v>
      </c>
      <c r="I7254">
        <v>0</v>
      </c>
      <c r="J7254">
        <v>0</v>
      </c>
      <c r="K7254">
        <v>0</v>
      </c>
      <c r="L7254">
        <v>0</v>
      </c>
      <c r="M7254">
        <v>0</v>
      </c>
    </row>
    <row r="7255" spans="2:13" x14ac:dyDescent="0.2">
      <c r="B7255">
        <v>0</v>
      </c>
      <c r="C7255">
        <v>0</v>
      </c>
      <c r="D7255">
        <v>0</v>
      </c>
      <c r="E7255">
        <v>0</v>
      </c>
      <c r="F7255">
        <v>0</v>
      </c>
      <c r="G7255">
        <v>55555555</v>
      </c>
      <c r="H7255">
        <v>0</v>
      </c>
      <c r="I7255">
        <v>0</v>
      </c>
      <c r="J7255">
        <v>0</v>
      </c>
      <c r="K7255">
        <v>0</v>
      </c>
      <c r="L7255">
        <v>0</v>
      </c>
      <c r="M7255">
        <v>0</v>
      </c>
    </row>
    <row r="7256" spans="2:13" x14ac:dyDescent="0.2">
      <c r="B7256">
        <v>0</v>
      </c>
      <c r="C7256">
        <v>0</v>
      </c>
      <c r="D7256">
        <v>0</v>
      </c>
      <c r="E7256">
        <v>0</v>
      </c>
      <c r="F7256">
        <v>0</v>
      </c>
      <c r="G7256">
        <v>55555555</v>
      </c>
      <c r="H7256">
        <v>0</v>
      </c>
      <c r="I7256">
        <v>0</v>
      </c>
      <c r="J7256">
        <v>0</v>
      </c>
      <c r="K7256">
        <v>0</v>
      </c>
      <c r="L7256">
        <v>0</v>
      </c>
      <c r="M7256">
        <v>0</v>
      </c>
    </row>
    <row r="7257" spans="2:13" x14ac:dyDescent="0.2">
      <c r="B7257">
        <v>0</v>
      </c>
      <c r="C7257">
        <v>0</v>
      </c>
      <c r="D7257">
        <v>0</v>
      </c>
      <c r="E7257">
        <v>0</v>
      </c>
      <c r="F7257">
        <v>0</v>
      </c>
      <c r="G7257">
        <v>55555555</v>
      </c>
      <c r="H7257">
        <v>0</v>
      </c>
      <c r="I7257">
        <v>0</v>
      </c>
      <c r="J7257">
        <v>0</v>
      </c>
      <c r="K7257">
        <v>0</v>
      </c>
      <c r="L7257">
        <v>0</v>
      </c>
      <c r="M7257">
        <v>0</v>
      </c>
    </row>
    <row r="7258" spans="2:13" x14ac:dyDescent="0.2">
      <c r="B7258">
        <v>0</v>
      </c>
      <c r="C7258">
        <v>0</v>
      </c>
      <c r="D7258">
        <v>0</v>
      </c>
      <c r="E7258">
        <v>0</v>
      </c>
      <c r="F7258">
        <v>0</v>
      </c>
      <c r="G7258">
        <v>55555555</v>
      </c>
      <c r="H7258">
        <v>0</v>
      </c>
      <c r="I7258">
        <v>0</v>
      </c>
      <c r="J7258">
        <v>0</v>
      </c>
      <c r="K7258">
        <v>0</v>
      </c>
      <c r="L7258">
        <v>0</v>
      </c>
      <c r="M7258">
        <v>0</v>
      </c>
    </row>
    <row r="7259" spans="2:13" x14ac:dyDescent="0.2">
      <c r="B7259">
        <v>0</v>
      </c>
      <c r="C7259">
        <v>0</v>
      </c>
      <c r="D7259">
        <v>0</v>
      </c>
      <c r="E7259">
        <v>0</v>
      </c>
      <c r="F7259">
        <v>0</v>
      </c>
      <c r="G7259">
        <v>55555555</v>
      </c>
      <c r="H7259">
        <v>0</v>
      </c>
      <c r="I7259">
        <v>0</v>
      </c>
      <c r="J7259">
        <v>0</v>
      </c>
      <c r="K7259">
        <v>0</v>
      </c>
      <c r="L7259">
        <v>0</v>
      </c>
      <c r="M7259">
        <v>0</v>
      </c>
    </row>
    <row r="7260" spans="2:13" x14ac:dyDescent="0.2">
      <c r="B7260">
        <v>0</v>
      </c>
      <c r="C7260">
        <v>0</v>
      </c>
      <c r="D7260">
        <v>0</v>
      </c>
      <c r="E7260">
        <v>0</v>
      </c>
      <c r="F7260">
        <v>0</v>
      </c>
      <c r="G7260">
        <v>55555555</v>
      </c>
      <c r="H7260">
        <v>0</v>
      </c>
      <c r="I7260">
        <v>0</v>
      </c>
      <c r="J7260">
        <v>0</v>
      </c>
      <c r="K7260">
        <v>0</v>
      </c>
      <c r="L7260">
        <v>0</v>
      </c>
      <c r="M7260">
        <v>0</v>
      </c>
    </row>
    <row r="7261" spans="2:13" x14ac:dyDescent="0.2">
      <c r="B7261">
        <v>0</v>
      </c>
      <c r="C7261">
        <v>0</v>
      </c>
      <c r="D7261">
        <v>0</v>
      </c>
      <c r="E7261">
        <v>0</v>
      </c>
      <c r="F7261">
        <v>0</v>
      </c>
      <c r="G7261">
        <v>55555555</v>
      </c>
      <c r="H7261">
        <v>0</v>
      </c>
      <c r="I7261">
        <v>0</v>
      </c>
      <c r="J7261">
        <v>0</v>
      </c>
      <c r="K7261">
        <v>0</v>
      </c>
      <c r="L7261">
        <v>0</v>
      </c>
      <c r="M7261">
        <v>0</v>
      </c>
    </row>
    <row r="7262" spans="2:13" x14ac:dyDescent="0.2">
      <c r="B7262">
        <v>0</v>
      </c>
      <c r="C7262">
        <v>0</v>
      </c>
      <c r="D7262">
        <v>0</v>
      </c>
      <c r="E7262">
        <v>0</v>
      </c>
      <c r="F7262">
        <v>0</v>
      </c>
      <c r="G7262">
        <v>55555555</v>
      </c>
      <c r="H7262">
        <v>0</v>
      </c>
      <c r="I7262">
        <v>0</v>
      </c>
      <c r="J7262">
        <v>0</v>
      </c>
      <c r="K7262">
        <v>0</v>
      </c>
      <c r="L7262">
        <v>0</v>
      </c>
      <c r="M7262">
        <v>0</v>
      </c>
    </row>
    <row r="7263" spans="2:13" x14ac:dyDescent="0.2">
      <c r="B7263">
        <v>0</v>
      </c>
      <c r="C7263">
        <v>0</v>
      </c>
      <c r="D7263">
        <v>0</v>
      </c>
      <c r="E7263">
        <v>0</v>
      </c>
      <c r="F7263">
        <v>0</v>
      </c>
      <c r="G7263">
        <v>55555555</v>
      </c>
      <c r="H7263">
        <v>0</v>
      </c>
      <c r="I7263">
        <v>0</v>
      </c>
      <c r="J7263">
        <v>0</v>
      </c>
      <c r="K7263">
        <v>0</v>
      </c>
      <c r="L7263">
        <v>0</v>
      </c>
      <c r="M7263">
        <v>0</v>
      </c>
    </row>
    <row r="7264" spans="2:13" x14ac:dyDescent="0.2">
      <c r="B7264">
        <v>0</v>
      </c>
      <c r="C7264">
        <v>0</v>
      </c>
      <c r="D7264">
        <v>0</v>
      </c>
      <c r="E7264">
        <v>0</v>
      </c>
      <c r="F7264">
        <v>0</v>
      </c>
      <c r="G7264">
        <v>55555555</v>
      </c>
      <c r="H7264">
        <v>0</v>
      </c>
      <c r="I7264">
        <v>0</v>
      </c>
      <c r="J7264">
        <v>0</v>
      </c>
      <c r="K7264">
        <v>0</v>
      </c>
      <c r="L7264">
        <v>0</v>
      </c>
      <c r="M7264">
        <v>0</v>
      </c>
    </row>
    <row r="7265" spans="2:13" x14ac:dyDescent="0.2">
      <c r="B7265">
        <v>0</v>
      </c>
      <c r="C7265">
        <v>0</v>
      </c>
      <c r="D7265">
        <v>0</v>
      </c>
      <c r="E7265">
        <v>0</v>
      </c>
      <c r="F7265">
        <v>0</v>
      </c>
      <c r="G7265">
        <v>55555555</v>
      </c>
      <c r="H7265">
        <v>0</v>
      </c>
      <c r="I7265">
        <v>0</v>
      </c>
      <c r="J7265">
        <v>0</v>
      </c>
      <c r="K7265">
        <v>0</v>
      </c>
      <c r="L7265">
        <v>0</v>
      </c>
      <c r="M7265">
        <v>0</v>
      </c>
    </row>
    <row r="7266" spans="2:13" x14ac:dyDescent="0.2">
      <c r="B7266">
        <v>0</v>
      </c>
      <c r="C7266">
        <v>0</v>
      </c>
      <c r="D7266">
        <v>0</v>
      </c>
      <c r="E7266">
        <v>0</v>
      </c>
      <c r="F7266">
        <v>0</v>
      </c>
      <c r="G7266">
        <v>55555555</v>
      </c>
      <c r="H7266">
        <v>0</v>
      </c>
      <c r="I7266">
        <v>0</v>
      </c>
      <c r="J7266">
        <v>0</v>
      </c>
      <c r="K7266">
        <v>0</v>
      </c>
      <c r="L7266">
        <v>0</v>
      </c>
      <c r="M7266">
        <v>0</v>
      </c>
    </row>
    <row r="7267" spans="2:13" x14ac:dyDescent="0.2">
      <c r="B7267">
        <v>0</v>
      </c>
      <c r="C7267">
        <v>0</v>
      </c>
      <c r="D7267">
        <v>0</v>
      </c>
      <c r="E7267">
        <v>0</v>
      </c>
      <c r="F7267">
        <v>0</v>
      </c>
      <c r="G7267">
        <v>55555555</v>
      </c>
      <c r="H7267">
        <v>0</v>
      </c>
      <c r="I7267">
        <v>0</v>
      </c>
      <c r="J7267">
        <v>0</v>
      </c>
      <c r="K7267">
        <v>0</v>
      </c>
      <c r="L7267">
        <v>0</v>
      </c>
      <c r="M7267">
        <v>0</v>
      </c>
    </row>
    <row r="7268" spans="2:13" x14ac:dyDescent="0.2">
      <c r="B7268">
        <v>0</v>
      </c>
      <c r="C7268">
        <v>0</v>
      </c>
      <c r="D7268">
        <v>0</v>
      </c>
      <c r="E7268">
        <v>0</v>
      </c>
      <c r="F7268">
        <v>0</v>
      </c>
      <c r="G7268">
        <v>55555555</v>
      </c>
      <c r="H7268">
        <v>0</v>
      </c>
      <c r="I7268">
        <v>0</v>
      </c>
      <c r="J7268">
        <v>0</v>
      </c>
      <c r="K7268">
        <v>0</v>
      </c>
      <c r="L7268">
        <v>0</v>
      </c>
      <c r="M7268">
        <v>0</v>
      </c>
    </row>
    <row r="7269" spans="2:13" x14ac:dyDescent="0.2">
      <c r="B7269">
        <v>0</v>
      </c>
      <c r="C7269">
        <v>0</v>
      </c>
      <c r="D7269">
        <v>0</v>
      </c>
      <c r="E7269">
        <v>0</v>
      </c>
      <c r="F7269">
        <v>0</v>
      </c>
      <c r="G7269">
        <v>55555555</v>
      </c>
      <c r="H7269">
        <v>0</v>
      </c>
      <c r="I7269">
        <v>0</v>
      </c>
      <c r="J7269">
        <v>0</v>
      </c>
      <c r="K7269">
        <v>0</v>
      </c>
      <c r="L7269">
        <v>0</v>
      </c>
      <c r="M7269">
        <v>0</v>
      </c>
    </row>
    <row r="7270" spans="2:13" x14ac:dyDescent="0.2">
      <c r="B7270">
        <v>0</v>
      </c>
      <c r="C7270">
        <v>0</v>
      </c>
      <c r="D7270">
        <v>0</v>
      </c>
      <c r="E7270">
        <v>0</v>
      </c>
      <c r="F7270">
        <v>0</v>
      </c>
      <c r="G7270">
        <v>55555555</v>
      </c>
      <c r="H7270">
        <v>0</v>
      </c>
      <c r="I7270">
        <v>0</v>
      </c>
      <c r="J7270">
        <v>0</v>
      </c>
      <c r="K7270">
        <v>0</v>
      </c>
      <c r="L7270">
        <v>0</v>
      </c>
      <c r="M7270">
        <v>0</v>
      </c>
    </row>
    <row r="7271" spans="2:13" x14ac:dyDescent="0.2">
      <c r="B7271">
        <v>0</v>
      </c>
      <c r="C7271">
        <v>0</v>
      </c>
      <c r="D7271">
        <v>0</v>
      </c>
      <c r="E7271">
        <v>0</v>
      </c>
      <c r="F7271">
        <v>0</v>
      </c>
      <c r="G7271">
        <v>55555555</v>
      </c>
      <c r="H7271">
        <v>0</v>
      </c>
      <c r="I7271">
        <v>0</v>
      </c>
      <c r="J7271">
        <v>0</v>
      </c>
      <c r="K7271">
        <v>0</v>
      </c>
      <c r="L7271">
        <v>0</v>
      </c>
      <c r="M7271">
        <v>0</v>
      </c>
    </row>
    <row r="7272" spans="2:13" x14ac:dyDescent="0.2">
      <c r="B7272">
        <v>0</v>
      </c>
      <c r="C7272">
        <v>0</v>
      </c>
      <c r="D7272">
        <v>0</v>
      </c>
      <c r="E7272">
        <v>0</v>
      </c>
      <c r="F7272">
        <v>0</v>
      </c>
      <c r="G7272">
        <v>55555555</v>
      </c>
      <c r="H7272">
        <v>0</v>
      </c>
      <c r="I7272">
        <v>0</v>
      </c>
      <c r="J7272">
        <v>0</v>
      </c>
      <c r="K7272">
        <v>0</v>
      </c>
      <c r="L7272">
        <v>0</v>
      </c>
      <c r="M7272">
        <v>0</v>
      </c>
    </row>
    <row r="7273" spans="2:13" x14ac:dyDescent="0.2">
      <c r="B7273">
        <v>0</v>
      </c>
      <c r="C7273">
        <v>0</v>
      </c>
      <c r="D7273">
        <v>0</v>
      </c>
      <c r="E7273">
        <v>0</v>
      </c>
      <c r="F7273">
        <v>0</v>
      </c>
      <c r="G7273">
        <v>55555555</v>
      </c>
      <c r="H7273">
        <v>0</v>
      </c>
      <c r="I7273">
        <v>0</v>
      </c>
      <c r="J7273">
        <v>0</v>
      </c>
      <c r="K7273">
        <v>0</v>
      </c>
      <c r="L7273">
        <v>0</v>
      </c>
      <c r="M7273">
        <v>0</v>
      </c>
    </row>
    <row r="7274" spans="2:13" x14ac:dyDescent="0.2">
      <c r="B7274">
        <v>0</v>
      </c>
      <c r="C7274">
        <v>0</v>
      </c>
      <c r="D7274">
        <v>0</v>
      </c>
      <c r="E7274">
        <v>0</v>
      </c>
      <c r="F7274">
        <v>0</v>
      </c>
      <c r="G7274">
        <v>55555555</v>
      </c>
      <c r="H7274">
        <v>0</v>
      </c>
      <c r="I7274">
        <v>0</v>
      </c>
      <c r="J7274">
        <v>0</v>
      </c>
      <c r="K7274">
        <v>0</v>
      </c>
      <c r="L7274">
        <v>0</v>
      </c>
      <c r="M7274">
        <v>0</v>
      </c>
    </row>
    <row r="7275" spans="2:13" x14ac:dyDescent="0.2">
      <c r="B7275">
        <v>0</v>
      </c>
      <c r="C7275">
        <v>0</v>
      </c>
      <c r="D7275">
        <v>0</v>
      </c>
      <c r="E7275">
        <v>0</v>
      </c>
      <c r="F7275">
        <v>0</v>
      </c>
      <c r="G7275">
        <v>55555555</v>
      </c>
      <c r="H7275">
        <v>0</v>
      </c>
      <c r="I7275">
        <v>0</v>
      </c>
      <c r="J7275">
        <v>0</v>
      </c>
      <c r="K7275">
        <v>0</v>
      </c>
      <c r="L7275">
        <v>0</v>
      </c>
      <c r="M7275">
        <v>0</v>
      </c>
    </row>
    <row r="7276" spans="2:13" x14ac:dyDescent="0.2">
      <c r="B7276">
        <v>0</v>
      </c>
      <c r="C7276">
        <v>0</v>
      </c>
      <c r="D7276">
        <v>0</v>
      </c>
      <c r="E7276">
        <v>0</v>
      </c>
      <c r="F7276">
        <v>0</v>
      </c>
      <c r="G7276">
        <v>55555555</v>
      </c>
      <c r="H7276">
        <v>0</v>
      </c>
      <c r="I7276">
        <v>0</v>
      </c>
      <c r="J7276">
        <v>0</v>
      </c>
      <c r="K7276">
        <v>0</v>
      </c>
      <c r="L7276">
        <v>0</v>
      </c>
      <c r="M7276">
        <v>0</v>
      </c>
    </row>
    <row r="7277" spans="2:13" x14ac:dyDescent="0.2">
      <c r="B7277">
        <v>0</v>
      </c>
      <c r="C7277">
        <v>0</v>
      </c>
      <c r="D7277">
        <v>0</v>
      </c>
      <c r="E7277">
        <v>0</v>
      </c>
      <c r="F7277">
        <v>0</v>
      </c>
      <c r="G7277">
        <v>55555555</v>
      </c>
      <c r="H7277">
        <v>0</v>
      </c>
      <c r="I7277">
        <v>0</v>
      </c>
      <c r="J7277">
        <v>0</v>
      </c>
      <c r="K7277">
        <v>0</v>
      </c>
      <c r="L7277">
        <v>0</v>
      </c>
      <c r="M7277">
        <v>0</v>
      </c>
    </row>
    <row r="7278" spans="2:13" x14ac:dyDescent="0.2">
      <c r="B7278">
        <v>0</v>
      </c>
      <c r="C7278">
        <v>0</v>
      </c>
      <c r="D7278">
        <v>0</v>
      </c>
      <c r="E7278">
        <v>0</v>
      </c>
      <c r="F7278">
        <v>0</v>
      </c>
      <c r="G7278">
        <v>55555555</v>
      </c>
      <c r="H7278">
        <v>0</v>
      </c>
      <c r="I7278">
        <v>0</v>
      </c>
      <c r="J7278">
        <v>0</v>
      </c>
      <c r="K7278">
        <v>0</v>
      </c>
      <c r="L7278">
        <v>0</v>
      </c>
      <c r="M7278">
        <v>0</v>
      </c>
    </row>
    <row r="7279" spans="2:13" x14ac:dyDescent="0.2">
      <c r="B7279">
        <v>0</v>
      </c>
      <c r="C7279">
        <v>0</v>
      </c>
      <c r="D7279">
        <v>0</v>
      </c>
      <c r="E7279">
        <v>0</v>
      </c>
      <c r="F7279">
        <v>0</v>
      </c>
      <c r="G7279">
        <v>55555555</v>
      </c>
      <c r="H7279">
        <v>0</v>
      </c>
      <c r="I7279">
        <v>0</v>
      </c>
      <c r="J7279">
        <v>0</v>
      </c>
      <c r="K7279">
        <v>0</v>
      </c>
      <c r="L7279">
        <v>0</v>
      </c>
      <c r="M7279">
        <v>0</v>
      </c>
    </row>
    <row r="7280" spans="2:13" x14ac:dyDescent="0.2">
      <c r="B7280">
        <v>0</v>
      </c>
      <c r="C7280">
        <v>0</v>
      </c>
      <c r="D7280">
        <v>0</v>
      </c>
      <c r="E7280">
        <v>0</v>
      </c>
      <c r="F7280">
        <v>0</v>
      </c>
      <c r="G7280">
        <v>55555555</v>
      </c>
      <c r="H7280">
        <v>0</v>
      </c>
      <c r="I7280">
        <v>0</v>
      </c>
      <c r="J7280">
        <v>0</v>
      </c>
      <c r="K7280">
        <v>0</v>
      </c>
      <c r="L7280">
        <v>0</v>
      </c>
      <c r="M7280">
        <v>0</v>
      </c>
    </row>
    <row r="7281" spans="2:13" x14ac:dyDescent="0.2">
      <c r="B7281">
        <v>0</v>
      </c>
      <c r="C7281">
        <v>0</v>
      </c>
      <c r="D7281">
        <v>0</v>
      </c>
      <c r="E7281">
        <v>0</v>
      </c>
      <c r="F7281">
        <v>0</v>
      </c>
      <c r="G7281">
        <v>55555555</v>
      </c>
      <c r="H7281">
        <v>0</v>
      </c>
      <c r="I7281">
        <v>0</v>
      </c>
      <c r="J7281">
        <v>0</v>
      </c>
      <c r="K7281">
        <v>0</v>
      </c>
      <c r="L7281">
        <v>0</v>
      </c>
      <c r="M7281">
        <v>0</v>
      </c>
    </row>
    <row r="7282" spans="2:13" x14ac:dyDescent="0.2">
      <c r="B7282">
        <v>0</v>
      </c>
      <c r="C7282">
        <v>0</v>
      </c>
      <c r="D7282">
        <v>0</v>
      </c>
      <c r="E7282">
        <v>0</v>
      </c>
      <c r="F7282">
        <v>0</v>
      </c>
      <c r="G7282">
        <v>55555555</v>
      </c>
      <c r="H7282">
        <v>0</v>
      </c>
      <c r="I7282">
        <v>0</v>
      </c>
      <c r="J7282">
        <v>0</v>
      </c>
      <c r="K7282">
        <v>0</v>
      </c>
      <c r="L7282">
        <v>0</v>
      </c>
      <c r="M7282">
        <v>0</v>
      </c>
    </row>
    <row r="7283" spans="2:13" x14ac:dyDescent="0.2">
      <c r="B7283">
        <v>0</v>
      </c>
      <c r="C7283">
        <v>0</v>
      </c>
      <c r="D7283">
        <v>0</v>
      </c>
      <c r="E7283">
        <v>0</v>
      </c>
      <c r="F7283">
        <v>0</v>
      </c>
      <c r="G7283">
        <v>55555555</v>
      </c>
      <c r="H7283">
        <v>0</v>
      </c>
      <c r="I7283">
        <v>0</v>
      </c>
      <c r="J7283">
        <v>0</v>
      </c>
      <c r="K7283">
        <v>0</v>
      </c>
      <c r="L7283">
        <v>0</v>
      </c>
      <c r="M7283">
        <v>0</v>
      </c>
    </row>
    <row r="7284" spans="2:13" x14ac:dyDescent="0.2">
      <c r="B7284">
        <v>0</v>
      </c>
      <c r="C7284">
        <v>0</v>
      </c>
      <c r="D7284">
        <v>0</v>
      </c>
      <c r="E7284">
        <v>0</v>
      </c>
      <c r="F7284">
        <v>0</v>
      </c>
      <c r="G7284">
        <v>55555555</v>
      </c>
      <c r="H7284">
        <v>0</v>
      </c>
      <c r="I7284">
        <v>0</v>
      </c>
      <c r="J7284">
        <v>0</v>
      </c>
      <c r="K7284">
        <v>0</v>
      </c>
      <c r="L7284">
        <v>0</v>
      </c>
      <c r="M7284">
        <v>0</v>
      </c>
    </row>
    <row r="7285" spans="2:13" x14ac:dyDescent="0.2">
      <c r="B7285">
        <v>0</v>
      </c>
      <c r="C7285">
        <v>0</v>
      </c>
      <c r="D7285">
        <v>0</v>
      </c>
      <c r="E7285">
        <v>0</v>
      </c>
      <c r="F7285">
        <v>0</v>
      </c>
      <c r="G7285">
        <v>55555555</v>
      </c>
      <c r="H7285">
        <v>0</v>
      </c>
      <c r="I7285">
        <v>0</v>
      </c>
      <c r="J7285">
        <v>0</v>
      </c>
      <c r="K7285">
        <v>0</v>
      </c>
      <c r="L7285">
        <v>0</v>
      </c>
      <c r="M7285">
        <v>0</v>
      </c>
    </row>
    <row r="7286" spans="2:13" x14ac:dyDescent="0.2">
      <c r="B7286">
        <v>0</v>
      </c>
      <c r="C7286">
        <v>0</v>
      </c>
      <c r="D7286">
        <v>0</v>
      </c>
      <c r="E7286">
        <v>0</v>
      </c>
      <c r="F7286">
        <v>0</v>
      </c>
      <c r="G7286">
        <v>55555555</v>
      </c>
      <c r="H7286">
        <v>0</v>
      </c>
      <c r="I7286">
        <v>0</v>
      </c>
      <c r="J7286">
        <v>0</v>
      </c>
      <c r="K7286">
        <v>0</v>
      </c>
      <c r="L7286">
        <v>0</v>
      </c>
      <c r="M7286">
        <v>0</v>
      </c>
    </row>
    <row r="7287" spans="2:13" x14ac:dyDescent="0.2">
      <c r="B7287">
        <v>0</v>
      </c>
      <c r="C7287">
        <v>0</v>
      </c>
      <c r="D7287">
        <v>0</v>
      </c>
      <c r="E7287">
        <v>0</v>
      </c>
      <c r="F7287">
        <v>0</v>
      </c>
      <c r="G7287">
        <v>55555555</v>
      </c>
      <c r="H7287">
        <v>0</v>
      </c>
      <c r="I7287">
        <v>0</v>
      </c>
      <c r="J7287">
        <v>0</v>
      </c>
      <c r="K7287">
        <v>0</v>
      </c>
      <c r="L7287">
        <v>0</v>
      </c>
      <c r="M7287">
        <v>0</v>
      </c>
    </row>
    <row r="7288" spans="2:13" x14ac:dyDescent="0.2">
      <c r="B7288">
        <v>0</v>
      </c>
      <c r="C7288">
        <v>0</v>
      </c>
      <c r="D7288">
        <v>0</v>
      </c>
      <c r="E7288">
        <v>0</v>
      </c>
      <c r="F7288">
        <v>0</v>
      </c>
      <c r="G7288">
        <v>55555555</v>
      </c>
      <c r="H7288">
        <v>0</v>
      </c>
      <c r="I7288">
        <v>0</v>
      </c>
      <c r="J7288">
        <v>0</v>
      </c>
      <c r="K7288">
        <v>0</v>
      </c>
      <c r="L7288">
        <v>0</v>
      </c>
      <c r="M7288">
        <v>0</v>
      </c>
    </row>
    <row r="7289" spans="2:13" x14ac:dyDescent="0.2">
      <c r="B7289">
        <v>0</v>
      </c>
      <c r="C7289">
        <v>0</v>
      </c>
      <c r="D7289">
        <v>0</v>
      </c>
      <c r="E7289">
        <v>0</v>
      </c>
      <c r="F7289">
        <v>0</v>
      </c>
      <c r="G7289">
        <v>55555555</v>
      </c>
      <c r="H7289">
        <v>0</v>
      </c>
      <c r="I7289">
        <v>0</v>
      </c>
      <c r="J7289">
        <v>0</v>
      </c>
      <c r="K7289">
        <v>0</v>
      </c>
      <c r="L7289">
        <v>0</v>
      </c>
      <c r="M7289">
        <v>0</v>
      </c>
    </row>
    <row r="7290" spans="2:13" x14ac:dyDescent="0.2">
      <c r="B7290">
        <v>0</v>
      </c>
      <c r="C7290">
        <v>0</v>
      </c>
      <c r="D7290">
        <v>0</v>
      </c>
      <c r="E7290">
        <v>0</v>
      </c>
      <c r="F7290">
        <v>0</v>
      </c>
      <c r="G7290">
        <v>55555555</v>
      </c>
      <c r="H7290">
        <v>0</v>
      </c>
      <c r="I7290">
        <v>0</v>
      </c>
      <c r="J7290">
        <v>0</v>
      </c>
      <c r="K7290">
        <v>0</v>
      </c>
      <c r="L7290">
        <v>0</v>
      </c>
      <c r="M7290">
        <v>0</v>
      </c>
    </row>
    <row r="7291" spans="2:13" x14ac:dyDescent="0.2">
      <c r="B7291">
        <v>0</v>
      </c>
      <c r="C7291">
        <v>0</v>
      </c>
      <c r="D7291">
        <v>0</v>
      </c>
      <c r="E7291">
        <v>0</v>
      </c>
      <c r="F7291">
        <v>0</v>
      </c>
      <c r="G7291">
        <v>55555555</v>
      </c>
      <c r="H7291">
        <v>0</v>
      </c>
      <c r="I7291">
        <v>0</v>
      </c>
      <c r="J7291">
        <v>0</v>
      </c>
      <c r="K7291">
        <v>0</v>
      </c>
      <c r="L7291">
        <v>0</v>
      </c>
      <c r="M7291">
        <v>0</v>
      </c>
    </row>
    <row r="7292" spans="2:13" x14ac:dyDescent="0.2">
      <c r="B7292">
        <v>0</v>
      </c>
      <c r="C7292">
        <v>0</v>
      </c>
      <c r="D7292">
        <v>0</v>
      </c>
      <c r="E7292">
        <v>0</v>
      </c>
      <c r="F7292">
        <v>0</v>
      </c>
      <c r="G7292">
        <v>55555555</v>
      </c>
      <c r="H7292">
        <v>0</v>
      </c>
      <c r="I7292">
        <v>0</v>
      </c>
      <c r="J7292">
        <v>0</v>
      </c>
      <c r="K7292">
        <v>0</v>
      </c>
      <c r="L7292">
        <v>0</v>
      </c>
      <c r="M7292">
        <v>0</v>
      </c>
    </row>
    <row r="7293" spans="2:13" x14ac:dyDescent="0.2">
      <c r="B7293">
        <v>0</v>
      </c>
      <c r="C7293">
        <v>0</v>
      </c>
      <c r="D7293">
        <v>0</v>
      </c>
      <c r="E7293">
        <v>0</v>
      </c>
      <c r="F7293">
        <v>0</v>
      </c>
      <c r="G7293">
        <v>55555555</v>
      </c>
      <c r="H7293">
        <v>0</v>
      </c>
      <c r="I7293">
        <v>0</v>
      </c>
      <c r="J7293">
        <v>0</v>
      </c>
      <c r="K7293">
        <v>0</v>
      </c>
      <c r="L7293">
        <v>0</v>
      </c>
      <c r="M7293">
        <v>0</v>
      </c>
    </row>
    <row r="7294" spans="2:13" x14ac:dyDescent="0.2">
      <c r="B7294">
        <v>0</v>
      </c>
      <c r="C7294">
        <v>0</v>
      </c>
      <c r="D7294">
        <v>0</v>
      </c>
      <c r="E7294">
        <v>0</v>
      </c>
      <c r="F7294">
        <v>0</v>
      </c>
      <c r="G7294">
        <v>55555555</v>
      </c>
      <c r="H7294">
        <v>0</v>
      </c>
      <c r="I7294">
        <v>0</v>
      </c>
      <c r="J7294">
        <v>0</v>
      </c>
      <c r="K7294">
        <v>0</v>
      </c>
      <c r="L7294">
        <v>0</v>
      </c>
      <c r="M7294">
        <v>0</v>
      </c>
    </row>
    <row r="7295" spans="2:13" x14ac:dyDescent="0.2">
      <c r="B7295">
        <v>0</v>
      </c>
      <c r="C7295">
        <v>0</v>
      </c>
      <c r="D7295">
        <v>0</v>
      </c>
      <c r="E7295">
        <v>0</v>
      </c>
      <c r="F7295">
        <v>0</v>
      </c>
      <c r="G7295">
        <v>55555555</v>
      </c>
      <c r="H7295">
        <v>0</v>
      </c>
      <c r="I7295">
        <v>0</v>
      </c>
      <c r="J7295">
        <v>0</v>
      </c>
      <c r="K7295">
        <v>0</v>
      </c>
      <c r="L7295">
        <v>0</v>
      </c>
      <c r="M7295">
        <v>0</v>
      </c>
    </row>
    <row r="7296" spans="2:13" x14ac:dyDescent="0.2">
      <c r="B7296">
        <v>0</v>
      </c>
      <c r="C7296">
        <v>0</v>
      </c>
      <c r="D7296">
        <v>0</v>
      </c>
      <c r="E7296">
        <v>0</v>
      </c>
      <c r="F7296">
        <v>0</v>
      </c>
      <c r="G7296">
        <v>55555555</v>
      </c>
      <c r="H7296">
        <v>0</v>
      </c>
      <c r="I7296">
        <v>0</v>
      </c>
      <c r="J7296">
        <v>0</v>
      </c>
      <c r="K7296">
        <v>0</v>
      </c>
      <c r="L7296">
        <v>0</v>
      </c>
      <c r="M7296">
        <v>0</v>
      </c>
    </row>
    <row r="7297" spans="2:13" x14ac:dyDescent="0.2">
      <c r="B7297">
        <v>0</v>
      </c>
      <c r="C7297">
        <v>0</v>
      </c>
      <c r="D7297">
        <v>0</v>
      </c>
      <c r="E7297">
        <v>0</v>
      </c>
      <c r="F7297">
        <v>0</v>
      </c>
      <c r="G7297">
        <v>55555555</v>
      </c>
      <c r="H7297">
        <v>0</v>
      </c>
      <c r="I7297">
        <v>0</v>
      </c>
      <c r="J7297">
        <v>0</v>
      </c>
      <c r="K7297">
        <v>0</v>
      </c>
      <c r="L7297">
        <v>0</v>
      </c>
      <c r="M7297">
        <v>0</v>
      </c>
    </row>
    <row r="7298" spans="2:13" x14ac:dyDescent="0.2">
      <c r="B7298">
        <v>0</v>
      </c>
      <c r="C7298">
        <v>0</v>
      </c>
      <c r="D7298">
        <v>0</v>
      </c>
      <c r="E7298">
        <v>0</v>
      </c>
      <c r="F7298">
        <v>0</v>
      </c>
      <c r="G7298">
        <v>55555555</v>
      </c>
      <c r="H7298">
        <v>0</v>
      </c>
      <c r="I7298">
        <v>0</v>
      </c>
      <c r="J7298">
        <v>0</v>
      </c>
      <c r="K7298">
        <v>0</v>
      </c>
      <c r="L7298">
        <v>0</v>
      </c>
      <c r="M7298">
        <v>0</v>
      </c>
    </row>
    <row r="7299" spans="2:13" x14ac:dyDescent="0.2">
      <c r="B7299">
        <v>0</v>
      </c>
      <c r="C7299">
        <v>0</v>
      </c>
      <c r="D7299">
        <v>0</v>
      </c>
      <c r="E7299">
        <v>0</v>
      </c>
      <c r="F7299">
        <v>0</v>
      </c>
      <c r="G7299">
        <v>55555555</v>
      </c>
      <c r="H7299">
        <v>0</v>
      </c>
      <c r="I7299">
        <v>0</v>
      </c>
      <c r="J7299">
        <v>0</v>
      </c>
      <c r="K7299">
        <v>0</v>
      </c>
      <c r="L7299">
        <v>0</v>
      </c>
      <c r="M7299">
        <v>0</v>
      </c>
    </row>
    <row r="7300" spans="2:13" x14ac:dyDescent="0.2">
      <c r="B7300">
        <v>0</v>
      </c>
      <c r="C7300">
        <v>0</v>
      </c>
      <c r="D7300">
        <v>0</v>
      </c>
      <c r="E7300">
        <v>0</v>
      </c>
      <c r="F7300">
        <v>0</v>
      </c>
      <c r="G7300">
        <v>55555555</v>
      </c>
      <c r="H7300">
        <v>0</v>
      </c>
      <c r="I7300">
        <v>0</v>
      </c>
      <c r="J7300">
        <v>0</v>
      </c>
      <c r="K7300">
        <v>0</v>
      </c>
      <c r="L7300">
        <v>0</v>
      </c>
      <c r="M7300">
        <v>0</v>
      </c>
    </row>
    <row r="7301" spans="2:13" x14ac:dyDescent="0.2">
      <c r="B7301">
        <v>0</v>
      </c>
      <c r="C7301">
        <v>0</v>
      </c>
      <c r="D7301">
        <v>0</v>
      </c>
      <c r="E7301">
        <v>0</v>
      </c>
      <c r="F7301">
        <v>0</v>
      </c>
      <c r="G7301">
        <v>55555555</v>
      </c>
      <c r="H7301">
        <v>0</v>
      </c>
      <c r="I7301">
        <v>0</v>
      </c>
      <c r="J7301">
        <v>0</v>
      </c>
      <c r="K7301">
        <v>0</v>
      </c>
      <c r="L7301">
        <v>0</v>
      </c>
      <c r="M7301">
        <v>0</v>
      </c>
    </row>
    <row r="7302" spans="2:13" x14ac:dyDescent="0.2">
      <c r="B7302">
        <v>0</v>
      </c>
      <c r="C7302">
        <v>0</v>
      </c>
      <c r="D7302">
        <v>0</v>
      </c>
      <c r="E7302">
        <v>0</v>
      </c>
      <c r="F7302">
        <v>0</v>
      </c>
      <c r="G7302">
        <v>55555555</v>
      </c>
      <c r="H7302">
        <v>0</v>
      </c>
      <c r="I7302">
        <v>0</v>
      </c>
      <c r="J7302">
        <v>0</v>
      </c>
      <c r="K7302">
        <v>0</v>
      </c>
      <c r="L7302">
        <v>0</v>
      </c>
      <c r="M7302">
        <v>0</v>
      </c>
    </row>
    <row r="7303" spans="2:13" x14ac:dyDescent="0.2">
      <c r="B7303">
        <v>0</v>
      </c>
      <c r="C7303">
        <v>0</v>
      </c>
      <c r="D7303">
        <v>0</v>
      </c>
      <c r="E7303">
        <v>0</v>
      </c>
      <c r="F7303">
        <v>0</v>
      </c>
      <c r="G7303">
        <v>55555555</v>
      </c>
      <c r="H7303">
        <v>0</v>
      </c>
      <c r="I7303">
        <v>0</v>
      </c>
      <c r="J7303">
        <v>0</v>
      </c>
      <c r="K7303">
        <v>0</v>
      </c>
      <c r="L7303">
        <v>0</v>
      </c>
      <c r="M7303">
        <v>0</v>
      </c>
    </row>
    <row r="7304" spans="2:13" x14ac:dyDescent="0.2">
      <c r="B7304">
        <v>0</v>
      </c>
      <c r="C7304">
        <v>0</v>
      </c>
      <c r="D7304">
        <v>0</v>
      </c>
      <c r="E7304">
        <v>0</v>
      </c>
      <c r="F7304">
        <v>0</v>
      </c>
      <c r="G7304">
        <v>55555555</v>
      </c>
      <c r="H7304">
        <v>0</v>
      </c>
      <c r="I7304">
        <v>0</v>
      </c>
      <c r="J7304">
        <v>0</v>
      </c>
      <c r="K7304">
        <v>0</v>
      </c>
      <c r="L7304">
        <v>0</v>
      </c>
      <c r="M7304">
        <v>0</v>
      </c>
    </row>
    <row r="7305" spans="2:13" x14ac:dyDescent="0.2">
      <c r="B7305">
        <v>0</v>
      </c>
      <c r="C7305">
        <v>0</v>
      </c>
      <c r="D7305">
        <v>0</v>
      </c>
      <c r="E7305">
        <v>0</v>
      </c>
      <c r="F7305">
        <v>0</v>
      </c>
      <c r="G7305">
        <v>55555555</v>
      </c>
      <c r="H7305">
        <v>0</v>
      </c>
      <c r="I7305">
        <v>0</v>
      </c>
      <c r="J7305">
        <v>0</v>
      </c>
      <c r="K7305">
        <v>0</v>
      </c>
      <c r="L7305">
        <v>0</v>
      </c>
      <c r="M7305">
        <v>0</v>
      </c>
    </row>
    <row r="7306" spans="2:13" x14ac:dyDescent="0.2">
      <c r="B7306">
        <v>0</v>
      </c>
      <c r="C7306">
        <v>0</v>
      </c>
      <c r="D7306">
        <v>0</v>
      </c>
      <c r="E7306">
        <v>0</v>
      </c>
      <c r="F7306">
        <v>0</v>
      </c>
      <c r="G7306">
        <v>55555555</v>
      </c>
      <c r="H7306">
        <v>0</v>
      </c>
      <c r="I7306">
        <v>0</v>
      </c>
      <c r="J7306">
        <v>0</v>
      </c>
      <c r="K7306">
        <v>0</v>
      </c>
      <c r="L7306">
        <v>0</v>
      </c>
      <c r="M7306">
        <v>0</v>
      </c>
    </row>
    <row r="7307" spans="2:13" x14ac:dyDescent="0.2">
      <c r="B7307">
        <v>0</v>
      </c>
      <c r="C7307">
        <v>0</v>
      </c>
      <c r="D7307">
        <v>0</v>
      </c>
      <c r="E7307">
        <v>0</v>
      </c>
      <c r="F7307">
        <v>0</v>
      </c>
      <c r="G7307">
        <v>55555555</v>
      </c>
      <c r="H7307">
        <v>0</v>
      </c>
      <c r="I7307">
        <v>0</v>
      </c>
      <c r="J7307">
        <v>0</v>
      </c>
      <c r="K7307">
        <v>0</v>
      </c>
      <c r="L7307">
        <v>0</v>
      </c>
      <c r="M7307">
        <v>0</v>
      </c>
    </row>
    <row r="7308" spans="2:13" x14ac:dyDescent="0.2">
      <c r="B7308">
        <v>0</v>
      </c>
      <c r="C7308">
        <v>0</v>
      </c>
      <c r="D7308">
        <v>0</v>
      </c>
      <c r="E7308">
        <v>0</v>
      </c>
      <c r="F7308">
        <v>0</v>
      </c>
      <c r="G7308">
        <v>55555555</v>
      </c>
      <c r="H7308">
        <v>0</v>
      </c>
      <c r="I7308">
        <v>0</v>
      </c>
      <c r="J7308">
        <v>0</v>
      </c>
      <c r="K7308">
        <v>0</v>
      </c>
      <c r="L7308">
        <v>0</v>
      </c>
      <c r="M7308">
        <v>0</v>
      </c>
    </row>
    <row r="7309" spans="2:13" x14ac:dyDescent="0.2">
      <c r="B7309">
        <v>0</v>
      </c>
      <c r="C7309">
        <v>0</v>
      </c>
      <c r="D7309">
        <v>0</v>
      </c>
      <c r="E7309">
        <v>0</v>
      </c>
      <c r="F7309">
        <v>0</v>
      </c>
      <c r="G7309">
        <v>55555555</v>
      </c>
      <c r="H7309">
        <v>0</v>
      </c>
      <c r="I7309">
        <v>0</v>
      </c>
      <c r="J7309">
        <v>0</v>
      </c>
      <c r="K7309">
        <v>0</v>
      </c>
      <c r="L7309">
        <v>0</v>
      </c>
      <c r="M7309">
        <v>0</v>
      </c>
    </row>
    <row r="7310" spans="2:13" x14ac:dyDescent="0.2">
      <c r="B7310">
        <v>0</v>
      </c>
      <c r="C7310">
        <v>0</v>
      </c>
      <c r="D7310">
        <v>0</v>
      </c>
      <c r="E7310">
        <v>0</v>
      </c>
      <c r="F7310">
        <v>0</v>
      </c>
      <c r="G7310">
        <v>55555555</v>
      </c>
      <c r="H7310">
        <v>0</v>
      </c>
      <c r="I7310">
        <v>0</v>
      </c>
      <c r="J7310">
        <v>0</v>
      </c>
      <c r="K7310">
        <v>0</v>
      </c>
      <c r="L7310">
        <v>0</v>
      </c>
      <c r="M7310">
        <v>0</v>
      </c>
    </row>
    <row r="7311" spans="2:13" x14ac:dyDescent="0.2">
      <c r="B7311">
        <v>0</v>
      </c>
      <c r="C7311">
        <v>0</v>
      </c>
      <c r="D7311">
        <v>0</v>
      </c>
      <c r="E7311">
        <v>0</v>
      </c>
      <c r="F7311">
        <v>0</v>
      </c>
      <c r="G7311">
        <v>55555555</v>
      </c>
      <c r="H7311">
        <v>0</v>
      </c>
      <c r="I7311">
        <v>0</v>
      </c>
      <c r="J7311">
        <v>0</v>
      </c>
      <c r="K7311">
        <v>0</v>
      </c>
      <c r="L7311">
        <v>0</v>
      </c>
      <c r="M7311">
        <v>0</v>
      </c>
    </row>
    <row r="7312" spans="2:13" x14ac:dyDescent="0.2">
      <c r="B7312">
        <v>0</v>
      </c>
      <c r="C7312">
        <v>0</v>
      </c>
      <c r="D7312">
        <v>0</v>
      </c>
      <c r="E7312">
        <v>0</v>
      </c>
      <c r="F7312">
        <v>0</v>
      </c>
      <c r="G7312">
        <v>55555555</v>
      </c>
      <c r="H7312">
        <v>0</v>
      </c>
      <c r="I7312">
        <v>0</v>
      </c>
      <c r="J7312">
        <v>0</v>
      </c>
      <c r="K7312">
        <v>0</v>
      </c>
      <c r="L7312">
        <v>0</v>
      </c>
      <c r="M7312">
        <v>0</v>
      </c>
    </row>
    <row r="7313" spans="2:13" x14ac:dyDescent="0.2">
      <c r="B7313">
        <v>0</v>
      </c>
      <c r="C7313">
        <v>0</v>
      </c>
      <c r="D7313">
        <v>0</v>
      </c>
      <c r="E7313">
        <v>0</v>
      </c>
      <c r="F7313">
        <v>0</v>
      </c>
      <c r="G7313">
        <v>55555555</v>
      </c>
      <c r="H7313">
        <v>0</v>
      </c>
      <c r="I7313">
        <v>0</v>
      </c>
      <c r="J7313">
        <v>0</v>
      </c>
      <c r="K7313">
        <v>0</v>
      </c>
      <c r="L7313">
        <v>0</v>
      </c>
      <c r="M7313">
        <v>0</v>
      </c>
    </row>
    <row r="7314" spans="2:13" x14ac:dyDescent="0.2">
      <c r="B7314">
        <v>0</v>
      </c>
      <c r="C7314">
        <v>0</v>
      </c>
      <c r="D7314">
        <v>0</v>
      </c>
      <c r="E7314">
        <v>0</v>
      </c>
      <c r="F7314">
        <v>0</v>
      </c>
      <c r="G7314">
        <v>55555555</v>
      </c>
      <c r="H7314">
        <v>0</v>
      </c>
      <c r="I7314">
        <v>0</v>
      </c>
      <c r="J7314">
        <v>0</v>
      </c>
      <c r="K7314">
        <v>0</v>
      </c>
      <c r="L7314">
        <v>0</v>
      </c>
      <c r="M7314">
        <v>0</v>
      </c>
    </row>
    <row r="7315" spans="2:13" x14ac:dyDescent="0.2">
      <c r="B7315">
        <v>0</v>
      </c>
      <c r="C7315">
        <v>0</v>
      </c>
      <c r="D7315">
        <v>0</v>
      </c>
      <c r="E7315">
        <v>0</v>
      </c>
      <c r="F7315">
        <v>0</v>
      </c>
      <c r="G7315">
        <v>55555555</v>
      </c>
      <c r="H7315">
        <v>0</v>
      </c>
      <c r="I7315">
        <v>0</v>
      </c>
      <c r="J7315">
        <v>0</v>
      </c>
      <c r="K7315">
        <v>0</v>
      </c>
      <c r="L7315">
        <v>0</v>
      </c>
      <c r="M7315">
        <v>0</v>
      </c>
    </row>
    <row r="7316" spans="2:13" x14ac:dyDescent="0.2">
      <c r="B7316">
        <v>0</v>
      </c>
      <c r="C7316">
        <v>0</v>
      </c>
      <c r="D7316">
        <v>0</v>
      </c>
      <c r="E7316">
        <v>0</v>
      </c>
      <c r="F7316">
        <v>0</v>
      </c>
      <c r="G7316">
        <v>55555555</v>
      </c>
      <c r="H7316">
        <v>0</v>
      </c>
      <c r="I7316">
        <v>0</v>
      </c>
      <c r="J7316">
        <v>0</v>
      </c>
      <c r="K7316">
        <v>0</v>
      </c>
      <c r="L7316">
        <v>0</v>
      </c>
      <c r="M7316">
        <v>0</v>
      </c>
    </row>
    <row r="7317" spans="2:13" x14ac:dyDescent="0.2">
      <c r="B7317">
        <v>0</v>
      </c>
      <c r="C7317">
        <v>0</v>
      </c>
      <c r="D7317">
        <v>0</v>
      </c>
      <c r="E7317">
        <v>0</v>
      </c>
      <c r="F7317">
        <v>0</v>
      </c>
      <c r="G7317">
        <v>55555555</v>
      </c>
      <c r="H7317">
        <v>0</v>
      </c>
      <c r="I7317">
        <v>0</v>
      </c>
      <c r="J7317">
        <v>0</v>
      </c>
      <c r="K7317">
        <v>0</v>
      </c>
      <c r="L7317">
        <v>0</v>
      </c>
      <c r="M7317">
        <v>0</v>
      </c>
    </row>
    <row r="7318" spans="2:13" x14ac:dyDescent="0.2">
      <c r="B7318">
        <v>0</v>
      </c>
      <c r="C7318">
        <v>0</v>
      </c>
      <c r="D7318">
        <v>0</v>
      </c>
      <c r="E7318">
        <v>0</v>
      </c>
      <c r="F7318">
        <v>0</v>
      </c>
      <c r="G7318">
        <v>55555555</v>
      </c>
      <c r="H7318">
        <v>0</v>
      </c>
      <c r="I7318">
        <v>0</v>
      </c>
      <c r="J7318">
        <v>0</v>
      </c>
      <c r="K7318">
        <v>0</v>
      </c>
      <c r="L7318">
        <v>0</v>
      </c>
      <c r="M7318">
        <v>0</v>
      </c>
    </row>
    <row r="7319" spans="2:13" x14ac:dyDescent="0.2">
      <c r="B7319">
        <v>0</v>
      </c>
      <c r="C7319">
        <v>0</v>
      </c>
      <c r="D7319">
        <v>0</v>
      </c>
      <c r="E7319">
        <v>0</v>
      </c>
      <c r="F7319">
        <v>0</v>
      </c>
      <c r="G7319">
        <v>55555555</v>
      </c>
      <c r="H7319">
        <v>0</v>
      </c>
      <c r="I7319">
        <v>0</v>
      </c>
      <c r="J7319">
        <v>0</v>
      </c>
      <c r="K7319">
        <v>0</v>
      </c>
      <c r="L7319">
        <v>0</v>
      </c>
      <c r="M7319">
        <v>0</v>
      </c>
    </row>
    <row r="7320" spans="2:13" x14ac:dyDescent="0.2">
      <c r="B7320">
        <v>0</v>
      </c>
      <c r="C7320">
        <v>0</v>
      </c>
      <c r="D7320">
        <v>0</v>
      </c>
      <c r="E7320">
        <v>0</v>
      </c>
      <c r="F7320">
        <v>0</v>
      </c>
      <c r="G7320">
        <v>55555555</v>
      </c>
      <c r="H7320">
        <v>0</v>
      </c>
      <c r="I7320">
        <v>0</v>
      </c>
      <c r="J7320">
        <v>0</v>
      </c>
      <c r="K7320">
        <v>0</v>
      </c>
      <c r="L7320">
        <v>0</v>
      </c>
      <c r="M7320">
        <v>0</v>
      </c>
    </row>
    <row r="7321" spans="2:13" x14ac:dyDescent="0.2">
      <c r="B7321">
        <v>0</v>
      </c>
      <c r="C7321">
        <v>0</v>
      </c>
      <c r="D7321">
        <v>0</v>
      </c>
      <c r="E7321">
        <v>0</v>
      </c>
      <c r="F7321">
        <v>0</v>
      </c>
      <c r="G7321">
        <v>55555555</v>
      </c>
      <c r="H7321">
        <v>0</v>
      </c>
      <c r="I7321">
        <v>0</v>
      </c>
      <c r="J7321">
        <v>0</v>
      </c>
      <c r="K7321">
        <v>0</v>
      </c>
      <c r="L7321">
        <v>0</v>
      </c>
      <c r="M7321">
        <v>0</v>
      </c>
    </row>
    <row r="7322" spans="2:13" x14ac:dyDescent="0.2">
      <c r="B7322">
        <v>0</v>
      </c>
      <c r="C7322">
        <v>0</v>
      </c>
      <c r="D7322">
        <v>0</v>
      </c>
      <c r="E7322">
        <v>0</v>
      </c>
      <c r="F7322">
        <v>0</v>
      </c>
      <c r="G7322">
        <v>55555555</v>
      </c>
      <c r="H7322">
        <v>0</v>
      </c>
      <c r="I7322">
        <v>0</v>
      </c>
      <c r="J7322">
        <v>0</v>
      </c>
      <c r="K7322">
        <v>0</v>
      </c>
      <c r="L7322">
        <v>0</v>
      </c>
      <c r="M7322">
        <v>0</v>
      </c>
    </row>
    <row r="7323" spans="2:13" x14ac:dyDescent="0.2">
      <c r="B7323">
        <v>0</v>
      </c>
      <c r="C7323">
        <v>0</v>
      </c>
      <c r="D7323">
        <v>0</v>
      </c>
      <c r="E7323">
        <v>0</v>
      </c>
      <c r="F7323">
        <v>0</v>
      </c>
      <c r="G7323">
        <v>55555555</v>
      </c>
      <c r="H7323">
        <v>0</v>
      </c>
      <c r="I7323">
        <v>0</v>
      </c>
      <c r="J7323">
        <v>0</v>
      </c>
      <c r="K7323">
        <v>0</v>
      </c>
      <c r="L7323">
        <v>0</v>
      </c>
      <c r="M7323">
        <v>0</v>
      </c>
    </row>
    <row r="7324" spans="2:13" x14ac:dyDescent="0.2">
      <c r="B7324">
        <v>0</v>
      </c>
      <c r="C7324">
        <v>0</v>
      </c>
      <c r="D7324">
        <v>0</v>
      </c>
      <c r="E7324">
        <v>0</v>
      </c>
      <c r="F7324">
        <v>0</v>
      </c>
      <c r="G7324">
        <v>55555555</v>
      </c>
      <c r="H7324">
        <v>0</v>
      </c>
      <c r="I7324">
        <v>0</v>
      </c>
      <c r="J7324">
        <v>0</v>
      </c>
      <c r="K7324">
        <v>0</v>
      </c>
      <c r="L7324">
        <v>0</v>
      </c>
      <c r="M7324">
        <v>0</v>
      </c>
    </row>
    <row r="7325" spans="2:13" x14ac:dyDescent="0.2">
      <c r="B7325">
        <v>0</v>
      </c>
      <c r="C7325">
        <v>0</v>
      </c>
      <c r="D7325">
        <v>0</v>
      </c>
      <c r="E7325">
        <v>0</v>
      </c>
      <c r="F7325">
        <v>0</v>
      </c>
      <c r="G7325">
        <v>55555555</v>
      </c>
      <c r="H7325">
        <v>0</v>
      </c>
      <c r="I7325">
        <v>0</v>
      </c>
      <c r="J7325">
        <v>0</v>
      </c>
      <c r="K7325">
        <v>0</v>
      </c>
      <c r="L7325">
        <v>0</v>
      </c>
      <c r="M7325">
        <v>0</v>
      </c>
    </row>
    <row r="7326" spans="2:13" x14ac:dyDescent="0.2">
      <c r="B7326">
        <v>0</v>
      </c>
      <c r="C7326">
        <v>0</v>
      </c>
      <c r="D7326">
        <v>0</v>
      </c>
      <c r="E7326">
        <v>0</v>
      </c>
      <c r="F7326">
        <v>0</v>
      </c>
      <c r="G7326">
        <v>55555555</v>
      </c>
      <c r="H7326">
        <v>0</v>
      </c>
      <c r="I7326">
        <v>0</v>
      </c>
      <c r="J7326">
        <v>0</v>
      </c>
      <c r="K7326">
        <v>0</v>
      </c>
      <c r="L7326">
        <v>0</v>
      </c>
      <c r="M7326">
        <v>0</v>
      </c>
    </row>
    <row r="7327" spans="2:13" x14ac:dyDescent="0.2">
      <c r="B7327">
        <v>0</v>
      </c>
      <c r="C7327">
        <v>0</v>
      </c>
      <c r="D7327">
        <v>0</v>
      </c>
      <c r="E7327">
        <v>0</v>
      </c>
      <c r="F7327">
        <v>0</v>
      </c>
      <c r="G7327">
        <v>55555555</v>
      </c>
      <c r="H7327">
        <v>0</v>
      </c>
      <c r="I7327">
        <v>0</v>
      </c>
      <c r="J7327">
        <v>0</v>
      </c>
      <c r="K7327">
        <v>0</v>
      </c>
      <c r="L7327">
        <v>0</v>
      </c>
      <c r="M7327">
        <v>0</v>
      </c>
    </row>
    <row r="7328" spans="2:13" x14ac:dyDescent="0.2">
      <c r="B7328">
        <v>0</v>
      </c>
      <c r="C7328">
        <v>0</v>
      </c>
      <c r="D7328">
        <v>0</v>
      </c>
      <c r="E7328">
        <v>0</v>
      </c>
      <c r="F7328">
        <v>0</v>
      </c>
      <c r="G7328">
        <v>55555555</v>
      </c>
      <c r="H7328">
        <v>0</v>
      </c>
      <c r="I7328">
        <v>0</v>
      </c>
      <c r="J7328">
        <v>0</v>
      </c>
      <c r="K7328">
        <v>0</v>
      </c>
      <c r="L7328">
        <v>0</v>
      </c>
      <c r="M7328">
        <v>0</v>
      </c>
    </row>
    <row r="7329" spans="2:13" x14ac:dyDescent="0.2">
      <c r="B7329">
        <v>0</v>
      </c>
      <c r="C7329">
        <v>0</v>
      </c>
      <c r="D7329">
        <v>0</v>
      </c>
      <c r="E7329">
        <v>0</v>
      </c>
      <c r="F7329">
        <v>0</v>
      </c>
      <c r="G7329">
        <v>55555555</v>
      </c>
      <c r="H7329">
        <v>0</v>
      </c>
      <c r="I7329">
        <v>0</v>
      </c>
      <c r="J7329">
        <v>0</v>
      </c>
      <c r="K7329">
        <v>0</v>
      </c>
      <c r="L7329">
        <v>0</v>
      </c>
      <c r="M7329">
        <v>0</v>
      </c>
    </row>
    <row r="7330" spans="2:13" x14ac:dyDescent="0.2">
      <c r="B7330">
        <v>0</v>
      </c>
      <c r="C7330">
        <v>0</v>
      </c>
      <c r="D7330">
        <v>0</v>
      </c>
      <c r="E7330">
        <v>0</v>
      </c>
      <c r="F7330">
        <v>0</v>
      </c>
      <c r="G7330">
        <v>55555555</v>
      </c>
      <c r="H7330">
        <v>0</v>
      </c>
      <c r="I7330">
        <v>0</v>
      </c>
      <c r="J7330">
        <v>0</v>
      </c>
      <c r="K7330">
        <v>0</v>
      </c>
      <c r="L7330">
        <v>0</v>
      </c>
      <c r="M7330">
        <v>0</v>
      </c>
    </row>
    <row r="7331" spans="2:13" x14ac:dyDescent="0.2">
      <c r="B7331">
        <v>0</v>
      </c>
      <c r="C7331">
        <v>0</v>
      </c>
      <c r="D7331">
        <v>0</v>
      </c>
      <c r="E7331">
        <v>0</v>
      </c>
      <c r="F7331">
        <v>0</v>
      </c>
      <c r="G7331">
        <v>55555555</v>
      </c>
      <c r="H7331">
        <v>0</v>
      </c>
      <c r="I7331">
        <v>0</v>
      </c>
      <c r="J7331">
        <v>0</v>
      </c>
      <c r="K7331">
        <v>0</v>
      </c>
      <c r="L7331">
        <v>0</v>
      </c>
      <c r="M7331">
        <v>0</v>
      </c>
    </row>
    <row r="7332" spans="2:13" x14ac:dyDescent="0.2">
      <c r="B7332">
        <v>0</v>
      </c>
      <c r="C7332">
        <v>0</v>
      </c>
      <c r="D7332">
        <v>0</v>
      </c>
      <c r="E7332">
        <v>0</v>
      </c>
      <c r="F7332">
        <v>0</v>
      </c>
      <c r="G7332">
        <v>55555555</v>
      </c>
      <c r="H7332">
        <v>0</v>
      </c>
      <c r="I7332">
        <v>0</v>
      </c>
      <c r="J7332">
        <v>0</v>
      </c>
      <c r="K7332">
        <v>0</v>
      </c>
      <c r="L7332">
        <v>0</v>
      </c>
      <c r="M7332">
        <v>0</v>
      </c>
    </row>
    <row r="7333" spans="2:13" x14ac:dyDescent="0.2">
      <c r="B7333">
        <v>0</v>
      </c>
      <c r="C7333">
        <v>0</v>
      </c>
      <c r="D7333">
        <v>0</v>
      </c>
      <c r="E7333">
        <v>0</v>
      </c>
      <c r="F7333">
        <v>0</v>
      </c>
      <c r="G7333">
        <v>55555555</v>
      </c>
      <c r="H7333">
        <v>0</v>
      </c>
      <c r="I7333">
        <v>0</v>
      </c>
      <c r="J7333">
        <v>0</v>
      </c>
      <c r="K7333">
        <v>0</v>
      </c>
      <c r="L7333">
        <v>0</v>
      </c>
      <c r="M7333">
        <v>0</v>
      </c>
    </row>
    <row r="7334" spans="2:13" x14ac:dyDescent="0.2">
      <c r="B7334">
        <v>0</v>
      </c>
      <c r="C7334">
        <v>0</v>
      </c>
      <c r="D7334">
        <v>0</v>
      </c>
      <c r="E7334">
        <v>0</v>
      </c>
      <c r="F7334">
        <v>0</v>
      </c>
      <c r="G7334">
        <v>55555555</v>
      </c>
      <c r="H7334">
        <v>0</v>
      </c>
      <c r="I7334">
        <v>0</v>
      </c>
      <c r="J7334">
        <v>0</v>
      </c>
      <c r="K7334">
        <v>0</v>
      </c>
      <c r="L7334">
        <v>0</v>
      </c>
      <c r="M7334">
        <v>0</v>
      </c>
    </row>
    <row r="7335" spans="2:13" x14ac:dyDescent="0.2">
      <c r="B7335">
        <v>0</v>
      </c>
      <c r="C7335">
        <v>0</v>
      </c>
      <c r="D7335">
        <v>0</v>
      </c>
      <c r="E7335">
        <v>0</v>
      </c>
      <c r="F7335">
        <v>0</v>
      </c>
      <c r="G7335">
        <v>55555555</v>
      </c>
      <c r="H7335">
        <v>0</v>
      </c>
      <c r="I7335">
        <v>0</v>
      </c>
      <c r="J7335">
        <v>0</v>
      </c>
      <c r="K7335">
        <v>0</v>
      </c>
      <c r="L7335">
        <v>0</v>
      </c>
      <c r="M7335">
        <v>0</v>
      </c>
    </row>
    <row r="7336" spans="2:13" x14ac:dyDescent="0.2">
      <c r="B7336">
        <v>0</v>
      </c>
      <c r="C7336">
        <v>0</v>
      </c>
      <c r="D7336">
        <v>0</v>
      </c>
      <c r="E7336">
        <v>0</v>
      </c>
      <c r="F7336">
        <v>0</v>
      </c>
      <c r="G7336">
        <v>55555555</v>
      </c>
      <c r="H7336">
        <v>0</v>
      </c>
      <c r="I7336">
        <v>0</v>
      </c>
      <c r="J7336">
        <v>0</v>
      </c>
      <c r="K7336">
        <v>0</v>
      </c>
      <c r="L7336">
        <v>0</v>
      </c>
      <c r="M7336">
        <v>0</v>
      </c>
    </row>
    <row r="7337" spans="2:13" x14ac:dyDescent="0.2">
      <c r="B7337">
        <v>0</v>
      </c>
      <c r="C7337">
        <v>0</v>
      </c>
      <c r="D7337">
        <v>0</v>
      </c>
      <c r="E7337">
        <v>0</v>
      </c>
      <c r="F7337">
        <v>0</v>
      </c>
      <c r="G7337">
        <v>55555555</v>
      </c>
      <c r="H7337">
        <v>0</v>
      </c>
      <c r="I7337">
        <v>0</v>
      </c>
      <c r="J7337">
        <v>0</v>
      </c>
      <c r="K7337">
        <v>0</v>
      </c>
      <c r="L7337">
        <v>0</v>
      </c>
      <c r="M7337">
        <v>0</v>
      </c>
    </row>
    <row r="7338" spans="2:13" x14ac:dyDescent="0.2">
      <c r="B7338">
        <v>0</v>
      </c>
      <c r="C7338">
        <v>0</v>
      </c>
      <c r="D7338">
        <v>0</v>
      </c>
      <c r="E7338">
        <v>0</v>
      </c>
      <c r="F7338">
        <v>0</v>
      </c>
      <c r="G7338">
        <v>55555555</v>
      </c>
      <c r="H7338">
        <v>0</v>
      </c>
      <c r="I7338">
        <v>0</v>
      </c>
      <c r="J7338">
        <v>0</v>
      </c>
      <c r="K7338">
        <v>0</v>
      </c>
      <c r="L7338">
        <v>0</v>
      </c>
      <c r="M7338">
        <v>0</v>
      </c>
    </row>
    <row r="7339" spans="2:13" x14ac:dyDescent="0.2">
      <c r="B7339">
        <v>0</v>
      </c>
      <c r="C7339">
        <v>0</v>
      </c>
      <c r="D7339">
        <v>0</v>
      </c>
      <c r="E7339">
        <v>0</v>
      </c>
      <c r="F7339">
        <v>0</v>
      </c>
      <c r="G7339">
        <v>55555555</v>
      </c>
      <c r="H7339">
        <v>0</v>
      </c>
      <c r="I7339">
        <v>0</v>
      </c>
      <c r="J7339">
        <v>0</v>
      </c>
      <c r="K7339">
        <v>0</v>
      </c>
      <c r="L7339">
        <v>0</v>
      </c>
      <c r="M7339">
        <v>0</v>
      </c>
    </row>
    <row r="7340" spans="2:13" x14ac:dyDescent="0.2">
      <c r="B7340">
        <v>0</v>
      </c>
      <c r="C7340">
        <v>0</v>
      </c>
      <c r="D7340">
        <v>0</v>
      </c>
      <c r="E7340">
        <v>0</v>
      </c>
      <c r="F7340">
        <v>0</v>
      </c>
      <c r="G7340">
        <v>55555555</v>
      </c>
      <c r="H7340">
        <v>0</v>
      </c>
      <c r="I7340">
        <v>0</v>
      </c>
      <c r="J7340">
        <v>0</v>
      </c>
      <c r="K7340">
        <v>0</v>
      </c>
      <c r="L7340">
        <v>0</v>
      </c>
      <c r="M7340">
        <v>0</v>
      </c>
    </row>
    <row r="7341" spans="2:13" x14ac:dyDescent="0.2">
      <c r="B7341">
        <v>0</v>
      </c>
      <c r="C7341">
        <v>0</v>
      </c>
      <c r="D7341">
        <v>0</v>
      </c>
      <c r="E7341">
        <v>0</v>
      </c>
      <c r="F7341">
        <v>0</v>
      </c>
      <c r="G7341">
        <v>55555555</v>
      </c>
      <c r="H7341">
        <v>0</v>
      </c>
      <c r="I7341">
        <v>0</v>
      </c>
      <c r="J7341">
        <v>0</v>
      </c>
      <c r="K7341">
        <v>0</v>
      </c>
      <c r="L7341">
        <v>0</v>
      </c>
      <c r="M7341">
        <v>0</v>
      </c>
    </row>
    <row r="7342" spans="2:13" x14ac:dyDescent="0.2">
      <c r="B7342">
        <v>0</v>
      </c>
      <c r="C7342">
        <v>0</v>
      </c>
      <c r="D7342">
        <v>0</v>
      </c>
      <c r="E7342">
        <v>0</v>
      </c>
      <c r="F7342">
        <v>0</v>
      </c>
      <c r="G7342">
        <v>55555555</v>
      </c>
      <c r="H7342">
        <v>0</v>
      </c>
      <c r="I7342">
        <v>0</v>
      </c>
      <c r="J7342">
        <v>0</v>
      </c>
      <c r="K7342">
        <v>0</v>
      </c>
      <c r="L7342">
        <v>0</v>
      </c>
      <c r="M7342">
        <v>0</v>
      </c>
    </row>
    <row r="7343" spans="2:13" x14ac:dyDescent="0.2">
      <c r="B7343">
        <v>0</v>
      </c>
      <c r="C7343">
        <v>0</v>
      </c>
      <c r="D7343">
        <v>0</v>
      </c>
      <c r="E7343">
        <v>0</v>
      </c>
      <c r="F7343">
        <v>0</v>
      </c>
      <c r="G7343">
        <v>55555555</v>
      </c>
      <c r="H7343">
        <v>0</v>
      </c>
      <c r="I7343">
        <v>0</v>
      </c>
      <c r="J7343">
        <v>0</v>
      </c>
      <c r="K7343">
        <v>0</v>
      </c>
      <c r="L7343">
        <v>0</v>
      </c>
      <c r="M7343">
        <v>0</v>
      </c>
    </row>
    <row r="7344" spans="2:13" x14ac:dyDescent="0.2">
      <c r="B7344">
        <v>0</v>
      </c>
      <c r="C7344">
        <v>0</v>
      </c>
      <c r="D7344">
        <v>0</v>
      </c>
      <c r="E7344">
        <v>0</v>
      </c>
      <c r="F7344">
        <v>0</v>
      </c>
      <c r="G7344">
        <v>55555555</v>
      </c>
      <c r="H7344">
        <v>0</v>
      </c>
      <c r="I7344">
        <v>0</v>
      </c>
      <c r="J7344">
        <v>0</v>
      </c>
      <c r="K7344">
        <v>0</v>
      </c>
      <c r="L7344">
        <v>0</v>
      </c>
      <c r="M7344">
        <v>0</v>
      </c>
    </row>
    <row r="7345" spans="2:13" x14ac:dyDescent="0.2">
      <c r="B7345">
        <v>0</v>
      </c>
      <c r="C7345">
        <v>0</v>
      </c>
      <c r="D7345">
        <v>0</v>
      </c>
      <c r="E7345">
        <v>0</v>
      </c>
      <c r="F7345">
        <v>0</v>
      </c>
      <c r="G7345">
        <v>55555555</v>
      </c>
      <c r="H7345">
        <v>0</v>
      </c>
      <c r="I7345">
        <v>0</v>
      </c>
      <c r="J7345">
        <v>0</v>
      </c>
      <c r="K7345">
        <v>0</v>
      </c>
      <c r="L7345">
        <v>0</v>
      </c>
      <c r="M7345">
        <v>0</v>
      </c>
    </row>
    <row r="7346" spans="2:13" x14ac:dyDescent="0.2">
      <c r="B7346">
        <v>0</v>
      </c>
      <c r="C7346">
        <v>0</v>
      </c>
      <c r="D7346">
        <v>0</v>
      </c>
      <c r="E7346">
        <v>0</v>
      </c>
      <c r="F7346">
        <v>0</v>
      </c>
      <c r="G7346">
        <v>55555555</v>
      </c>
      <c r="H7346">
        <v>0</v>
      </c>
      <c r="I7346">
        <v>0</v>
      </c>
      <c r="J7346">
        <v>0</v>
      </c>
      <c r="K7346">
        <v>0</v>
      </c>
      <c r="L7346">
        <v>0</v>
      </c>
      <c r="M7346">
        <v>0</v>
      </c>
    </row>
    <row r="7347" spans="2:13" x14ac:dyDescent="0.2">
      <c r="B7347">
        <v>0</v>
      </c>
      <c r="C7347">
        <v>0</v>
      </c>
      <c r="D7347">
        <v>0</v>
      </c>
      <c r="E7347">
        <v>0</v>
      </c>
      <c r="F7347">
        <v>0</v>
      </c>
      <c r="G7347">
        <v>55555555</v>
      </c>
      <c r="H7347">
        <v>0</v>
      </c>
      <c r="I7347">
        <v>0</v>
      </c>
      <c r="J7347">
        <v>0</v>
      </c>
      <c r="K7347">
        <v>0</v>
      </c>
      <c r="L7347">
        <v>0</v>
      </c>
      <c r="M7347">
        <v>0</v>
      </c>
    </row>
    <row r="7348" spans="2:13" x14ac:dyDescent="0.2">
      <c r="B7348">
        <v>0</v>
      </c>
      <c r="C7348">
        <v>0</v>
      </c>
      <c r="D7348">
        <v>0</v>
      </c>
      <c r="E7348">
        <v>0</v>
      </c>
      <c r="F7348">
        <v>0</v>
      </c>
      <c r="G7348">
        <v>55555555</v>
      </c>
      <c r="H7348">
        <v>0</v>
      </c>
      <c r="I7348">
        <v>0</v>
      </c>
      <c r="J7348">
        <v>0</v>
      </c>
      <c r="K7348">
        <v>0</v>
      </c>
      <c r="L7348">
        <v>0</v>
      </c>
      <c r="M7348">
        <v>0</v>
      </c>
    </row>
    <row r="7349" spans="2:13" x14ac:dyDescent="0.2">
      <c r="B7349">
        <v>0</v>
      </c>
      <c r="C7349">
        <v>0</v>
      </c>
      <c r="D7349">
        <v>0</v>
      </c>
      <c r="E7349">
        <v>0</v>
      </c>
      <c r="F7349">
        <v>0</v>
      </c>
      <c r="G7349">
        <v>55555555</v>
      </c>
      <c r="H7349">
        <v>0</v>
      </c>
      <c r="I7349">
        <v>0</v>
      </c>
      <c r="J7349">
        <v>0</v>
      </c>
      <c r="K7349">
        <v>0</v>
      </c>
      <c r="L7349">
        <v>0</v>
      </c>
      <c r="M7349">
        <v>0</v>
      </c>
    </row>
    <row r="7350" spans="2:13" x14ac:dyDescent="0.2">
      <c r="B7350">
        <v>0</v>
      </c>
      <c r="C7350">
        <v>0</v>
      </c>
      <c r="D7350">
        <v>0</v>
      </c>
      <c r="E7350">
        <v>0</v>
      </c>
      <c r="F7350">
        <v>0</v>
      </c>
      <c r="G7350">
        <v>55555555</v>
      </c>
      <c r="H7350">
        <v>0</v>
      </c>
      <c r="I7350">
        <v>0</v>
      </c>
      <c r="J7350">
        <v>0</v>
      </c>
      <c r="K7350">
        <v>0</v>
      </c>
      <c r="L7350">
        <v>0</v>
      </c>
      <c r="M7350">
        <v>0</v>
      </c>
    </row>
    <row r="7351" spans="2:13" x14ac:dyDescent="0.2">
      <c r="B7351">
        <v>0</v>
      </c>
      <c r="C7351">
        <v>0</v>
      </c>
      <c r="D7351">
        <v>0</v>
      </c>
      <c r="E7351">
        <v>0</v>
      </c>
      <c r="F7351">
        <v>0</v>
      </c>
      <c r="G7351">
        <v>55555555</v>
      </c>
      <c r="H7351">
        <v>0</v>
      </c>
      <c r="I7351">
        <v>0</v>
      </c>
      <c r="J7351">
        <v>0</v>
      </c>
      <c r="K7351">
        <v>0</v>
      </c>
      <c r="L7351">
        <v>0</v>
      </c>
      <c r="M7351">
        <v>0</v>
      </c>
    </row>
    <row r="7352" spans="2:13" x14ac:dyDescent="0.2">
      <c r="B7352">
        <v>0</v>
      </c>
      <c r="C7352">
        <v>0</v>
      </c>
      <c r="D7352">
        <v>0</v>
      </c>
      <c r="E7352">
        <v>0</v>
      </c>
      <c r="F7352">
        <v>0</v>
      </c>
      <c r="G7352">
        <v>55555555</v>
      </c>
      <c r="H7352">
        <v>0</v>
      </c>
      <c r="I7352">
        <v>0</v>
      </c>
      <c r="J7352">
        <v>0</v>
      </c>
      <c r="K7352">
        <v>0</v>
      </c>
      <c r="L7352">
        <v>0</v>
      </c>
      <c r="M7352">
        <v>0</v>
      </c>
    </row>
    <row r="7353" spans="2:13" x14ac:dyDescent="0.2">
      <c r="B7353">
        <v>0</v>
      </c>
      <c r="C7353">
        <v>0</v>
      </c>
      <c r="D7353">
        <v>0</v>
      </c>
      <c r="E7353">
        <v>0</v>
      </c>
      <c r="F7353">
        <v>0</v>
      </c>
      <c r="G7353">
        <v>55555555</v>
      </c>
      <c r="H7353">
        <v>0</v>
      </c>
      <c r="I7353">
        <v>0</v>
      </c>
      <c r="J7353">
        <v>0</v>
      </c>
      <c r="K7353">
        <v>0</v>
      </c>
      <c r="L7353">
        <v>0</v>
      </c>
      <c r="M7353">
        <v>0</v>
      </c>
    </row>
    <row r="7354" spans="2:13" x14ac:dyDescent="0.2">
      <c r="B7354">
        <v>0</v>
      </c>
      <c r="C7354">
        <v>0</v>
      </c>
      <c r="D7354">
        <v>0</v>
      </c>
      <c r="E7354">
        <v>0</v>
      </c>
      <c r="F7354">
        <v>0</v>
      </c>
      <c r="G7354">
        <v>55555555</v>
      </c>
      <c r="H7354">
        <v>0</v>
      </c>
      <c r="I7354">
        <v>0</v>
      </c>
      <c r="J7354">
        <v>0</v>
      </c>
      <c r="K7354">
        <v>0</v>
      </c>
      <c r="L7354">
        <v>0</v>
      </c>
      <c r="M7354">
        <v>0</v>
      </c>
    </row>
    <row r="7355" spans="2:13" x14ac:dyDescent="0.2">
      <c r="B7355">
        <v>0</v>
      </c>
      <c r="C7355">
        <v>0</v>
      </c>
      <c r="D7355">
        <v>0</v>
      </c>
      <c r="E7355">
        <v>0</v>
      </c>
      <c r="F7355">
        <v>0</v>
      </c>
      <c r="G7355">
        <v>55555555</v>
      </c>
      <c r="H7355">
        <v>0</v>
      </c>
      <c r="I7355">
        <v>0</v>
      </c>
      <c r="J7355">
        <v>0</v>
      </c>
      <c r="K7355">
        <v>0</v>
      </c>
      <c r="L7355">
        <v>0</v>
      </c>
      <c r="M7355">
        <v>0</v>
      </c>
    </row>
    <row r="7356" spans="2:13" x14ac:dyDescent="0.2">
      <c r="B7356">
        <v>0</v>
      </c>
      <c r="C7356">
        <v>0</v>
      </c>
      <c r="D7356">
        <v>0</v>
      </c>
      <c r="E7356">
        <v>0</v>
      </c>
      <c r="F7356">
        <v>0</v>
      </c>
      <c r="G7356">
        <v>55555555</v>
      </c>
      <c r="H7356">
        <v>0</v>
      </c>
      <c r="I7356">
        <v>0</v>
      </c>
      <c r="J7356">
        <v>0</v>
      </c>
      <c r="K7356">
        <v>0</v>
      </c>
      <c r="L7356">
        <v>0</v>
      </c>
      <c r="M7356">
        <v>0</v>
      </c>
    </row>
    <row r="7357" spans="2:13" x14ac:dyDescent="0.2">
      <c r="B7357">
        <v>0</v>
      </c>
      <c r="C7357">
        <v>0</v>
      </c>
      <c r="D7357">
        <v>0</v>
      </c>
      <c r="E7357">
        <v>0</v>
      </c>
      <c r="F7357">
        <v>0</v>
      </c>
      <c r="G7357">
        <v>55555555</v>
      </c>
      <c r="H7357">
        <v>0</v>
      </c>
      <c r="I7357">
        <v>0</v>
      </c>
      <c r="J7357">
        <v>0</v>
      </c>
      <c r="K7357">
        <v>0</v>
      </c>
      <c r="L7357">
        <v>0</v>
      </c>
      <c r="M7357">
        <v>0</v>
      </c>
    </row>
    <row r="7358" spans="2:13" x14ac:dyDescent="0.2">
      <c r="B7358">
        <v>0</v>
      </c>
      <c r="C7358">
        <v>0</v>
      </c>
      <c r="D7358">
        <v>0</v>
      </c>
      <c r="E7358">
        <v>0</v>
      </c>
      <c r="F7358">
        <v>0</v>
      </c>
      <c r="G7358">
        <v>55555555</v>
      </c>
      <c r="H7358">
        <v>0</v>
      </c>
      <c r="I7358">
        <v>0</v>
      </c>
      <c r="J7358">
        <v>0</v>
      </c>
      <c r="K7358">
        <v>0</v>
      </c>
      <c r="L7358">
        <v>0</v>
      </c>
      <c r="M7358">
        <v>0</v>
      </c>
    </row>
    <row r="7359" spans="2:13" x14ac:dyDescent="0.2">
      <c r="B7359">
        <v>0</v>
      </c>
      <c r="C7359">
        <v>0</v>
      </c>
      <c r="D7359">
        <v>0</v>
      </c>
      <c r="E7359">
        <v>0</v>
      </c>
      <c r="F7359">
        <v>0</v>
      </c>
      <c r="G7359">
        <v>55555555</v>
      </c>
      <c r="H7359">
        <v>0</v>
      </c>
      <c r="I7359">
        <v>0</v>
      </c>
      <c r="J7359">
        <v>0</v>
      </c>
      <c r="K7359">
        <v>0</v>
      </c>
      <c r="L7359">
        <v>0</v>
      </c>
      <c r="M7359">
        <v>0</v>
      </c>
    </row>
    <row r="7360" spans="2:13" x14ac:dyDescent="0.2">
      <c r="B7360">
        <v>0</v>
      </c>
      <c r="C7360">
        <v>0</v>
      </c>
      <c r="D7360">
        <v>0</v>
      </c>
      <c r="E7360">
        <v>0</v>
      </c>
      <c r="F7360">
        <v>0</v>
      </c>
      <c r="G7360">
        <v>55555555</v>
      </c>
      <c r="H7360">
        <v>0</v>
      </c>
      <c r="I7360">
        <v>0</v>
      </c>
      <c r="J7360">
        <v>0</v>
      </c>
      <c r="K7360">
        <v>0</v>
      </c>
      <c r="L7360">
        <v>0</v>
      </c>
      <c r="M7360">
        <v>0</v>
      </c>
    </row>
    <row r="7361" spans="2:13" x14ac:dyDescent="0.2">
      <c r="B7361">
        <v>0</v>
      </c>
      <c r="C7361">
        <v>0</v>
      </c>
      <c r="D7361">
        <v>0</v>
      </c>
      <c r="E7361">
        <v>0</v>
      </c>
      <c r="F7361">
        <v>0</v>
      </c>
      <c r="G7361">
        <v>55555555</v>
      </c>
      <c r="H7361">
        <v>0</v>
      </c>
      <c r="I7361">
        <v>0</v>
      </c>
      <c r="J7361">
        <v>0</v>
      </c>
      <c r="K7361">
        <v>0</v>
      </c>
      <c r="L7361">
        <v>0</v>
      </c>
      <c r="M7361">
        <v>0</v>
      </c>
    </row>
    <row r="7362" spans="2:13" x14ac:dyDescent="0.2">
      <c r="B7362">
        <v>0</v>
      </c>
      <c r="C7362">
        <v>0</v>
      </c>
      <c r="D7362">
        <v>0</v>
      </c>
      <c r="E7362">
        <v>0</v>
      </c>
      <c r="F7362">
        <v>0</v>
      </c>
      <c r="G7362">
        <v>55555555</v>
      </c>
      <c r="H7362">
        <v>0</v>
      </c>
      <c r="I7362">
        <v>0</v>
      </c>
      <c r="J7362">
        <v>0</v>
      </c>
      <c r="K7362">
        <v>0</v>
      </c>
      <c r="L7362">
        <v>0</v>
      </c>
      <c r="M7362">
        <v>0</v>
      </c>
    </row>
    <row r="7363" spans="2:13" x14ac:dyDescent="0.2">
      <c r="B7363">
        <v>0</v>
      </c>
      <c r="C7363">
        <v>0</v>
      </c>
      <c r="D7363">
        <v>0</v>
      </c>
      <c r="E7363">
        <v>0</v>
      </c>
      <c r="F7363">
        <v>0</v>
      </c>
      <c r="G7363">
        <v>55555555</v>
      </c>
      <c r="H7363">
        <v>0</v>
      </c>
      <c r="I7363">
        <v>0</v>
      </c>
      <c r="J7363">
        <v>0</v>
      </c>
      <c r="K7363">
        <v>0</v>
      </c>
      <c r="L7363">
        <v>0</v>
      </c>
      <c r="M7363">
        <v>0</v>
      </c>
    </row>
    <row r="7364" spans="2:13" x14ac:dyDescent="0.2">
      <c r="B7364">
        <v>0</v>
      </c>
      <c r="C7364">
        <v>0</v>
      </c>
      <c r="D7364">
        <v>0</v>
      </c>
      <c r="E7364">
        <v>0</v>
      </c>
      <c r="F7364">
        <v>0</v>
      </c>
      <c r="G7364">
        <v>55555555</v>
      </c>
      <c r="H7364">
        <v>0</v>
      </c>
      <c r="I7364">
        <v>0</v>
      </c>
      <c r="J7364">
        <v>0</v>
      </c>
      <c r="K7364">
        <v>0</v>
      </c>
      <c r="L7364">
        <v>0</v>
      </c>
      <c r="M7364">
        <v>0</v>
      </c>
    </row>
    <row r="7365" spans="2:13" x14ac:dyDescent="0.2">
      <c r="B7365">
        <v>0</v>
      </c>
      <c r="C7365">
        <v>0</v>
      </c>
      <c r="D7365">
        <v>0</v>
      </c>
      <c r="E7365">
        <v>0</v>
      </c>
      <c r="F7365">
        <v>0</v>
      </c>
      <c r="G7365">
        <v>55555555</v>
      </c>
      <c r="H7365">
        <v>0</v>
      </c>
      <c r="I7365">
        <v>0</v>
      </c>
      <c r="J7365">
        <v>0</v>
      </c>
      <c r="K7365">
        <v>0</v>
      </c>
      <c r="L7365">
        <v>0</v>
      </c>
      <c r="M7365">
        <v>0</v>
      </c>
    </row>
    <row r="7366" spans="2:13" x14ac:dyDescent="0.2">
      <c r="B7366">
        <v>0</v>
      </c>
      <c r="C7366">
        <v>0</v>
      </c>
      <c r="D7366">
        <v>0</v>
      </c>
      <c r="E7366">
        <v>0</v>
      </c>
      <c r="F7366">
        <v>0</v>
      </c>
      <c r="G7366">
        <v>55555555</v>
      </c>
      <c r="H7366">
        <v>0</v>
      </c>
      <c r="I7366">
        <v>0</v>
      </c>
      <c r="J7366">
        <v>0</v>
      </c>
      <c r="K7366">
        <v>0</v>
      </c>
      <c r="L7366">
        <v>0</v>
      </c>
      <c r="M7366">
        <v>0</v>
      </c>
    </row>
    <row r="7367" spans="2:13" x14ac:dyDescent="0.2">
      <c r="B7367">
        <v>0</v>
      </c>
      <c r="C7367">
        <v>0</v>
      </c>
      <c r="D7367">
        <v>0</v>
      </c>
      <c r="E7367">
        <v>0</v>
      </c>
      <c r="F7367">
        <v>0</v>
      </c>
      <c r="G7367">
        <v>55555555</v>
      </c>
      <c r="H7367">
        <v>0</v>
      </c>
      <c r="I7367">
        <v>0</v>
      </c>
      <c r="J7367">
        <v>0</v>
      </c>
      <c r="K7367">
        <v>0</v>
      </c>
      <c r="L7367">
        <v>0</v>
      </c>
      <c r="M7367">
        <v>0</v>
      </c>
    </row>
    <row r="7368" spans="2:13" x14ac:dyDescent="0.2">
      <c r="B7368">
        <v>0</v>
      </c>
      <c r="C7368">
        <v>0</v>
      </c>
      <c r="D7368">
        <v>0</v>
      </c>
      <c r="E7368">
        <v>0</v>
      </c>
      <c r="F7368">
        <v>0</v>
      </c>
      <c r="G7368">
        <v>55555555</v>
      </c>
      <c r="H7368">
        <v>0</v>
      </c>
      <c r="I7368">
        <v>0</v>
      </c>
      <c r="J7368">
        <v>0</v>
      </c>
      <c r="K7368">
        <v>0</v>
      </c>
      <c r="L7368">
        <v>0</v>
      </c>
      <c r="M7368">
        <v>0</v>
      </c>
    </row>
    <row r="7369" spans="2:13" x14ac:dyDescent="0.2">
      <c r="B7369">
        <v>0</v>
      </c>
      <c r="C7369">
        <v>0</v>
      </c>
      <c r="D7369">
        <v>0</v>
      </c>
      <c r="E7369">
        <v>0</v>
      </c>
      <c r="F7369">
        <v>0</v>
      </c>
      <c r="G7369">
        <v>55555555</v>
      </c>
      <c r="H7369">
        <v>0</v>
      </c>
      <c r="I7369">
        <v>0</v>
      </c>
      <c r="J7369">
        <v>0</v>
      </c>
      <c r="K7369">
        <v>0</v>
      </c>
      <c r="L7369">
        <v>0</v>
      </c>
      <c r="M7369">
        <v>0</v>
      </c>
    </row>
    <row r="7370" spans="2:13" x14ac:dyDescent="0.2">
      <c r="B7370">
        <v>0</v>
      </c>
      <c r="C7370">
        <v>0</v>
      </c>
      <c r="D7370">
        <v>0</v>
      </c>
      <c r="E7370">
        <v>0</v>
      </c>
      <c r="F7370">
        <v>0</v>
      </c>
      <c r="G7370">
        <v>55555555</v>
      </c>
      <c r="H7370">
        <v>0</v>
      </c>
      <c r="I7370">
        <v>0</v>
      </c>
      <c r="J7370">
        <v>0</v>
      </c>
      <c r="K7370">
        <v>0</v>
      </c>
      <c r="L7370">
        <v>0</v>
      </c>
      <c r="M7370">
        <v>0</v>
      </c>
    </row>
    <row r="7371" spans="2:13" x14ac:dyDescent="0.2">
      <c r="B7371">
        <v>0</v>
      </c>
      <c r="C7371">
        <v>0</v>
      </c>
      <c r="D7371">
        <v>0</v>
      </c>
      <c r="E7371">
        <v>0</v>
      </c>
      <c r="F7371">
        <v>0</v>
      </c>
      <c r="G7371">
        <v>55555555</v>
      </c>
      <c r="H7371">
        <v>0</v>
      </c>
      <c r="I7371">
        <v>0</v>
      </c>
      <c r="J7371">
        <v>0</v>
      </c>
      <c r="K7371">
        <v>0</v>
      </c>
      <c r="L7371">
        <v>0</v>
      </c>
      <c r="M7371">
        <v>0</v>
      </c>
    </row>
    <row r="7372" spans="2:13" x14ac:dyDescent="0.2">
      <c r="B7372">
        <v>0</v>
      </c>
      <c r="C7372">
        <v>0</v>
      </c>
      <c r="D7372">
        <v>0</v>
      </c>
      <c r="E7372">
        <v>0</v>
      </c>
      <c r="F7372">
        <v>0</v>
      </c>
      <c r="G7372">
        <v>55555555</v>
      </c>
      <c r="H7372">
        <v>0</v>
      </c>
      <c r="I7372">
        <v>0</v>
      </c>
      <c r="J7372">
        <v>0</v>
      </c>
      <c r="K7372">
        <v>0</v>
      </c>
      <c r="L7372">
        <v>0</v>
      </c>
      <c r="M7372">
        <v>0</v>
      </c>
    </row>
    <row r="7373" spans="2:13" x14ac:dyDescent="0.2">
      <c r="B7373">
        <v>0</v>
      </c>
      <c r="C7373">
        <v>0</v>
      </c>
      <c r="D7373">
        <v>0</v>
      </c>
      <c r="E7373">
        <v>0</v>
      </c>
      <c r="F7373">
        <v>0</v>
      </c>
      <c r="G7373">
        <v>55555555</v>
      </c>
      <c r="H7373">
        <v>0</v>
      </c>
      <c r="I7373">
        <v>0</v>
      </c>
      <c r="J7373">
        <v>0</v>
      </c>
      <c r="K7373">
        <v>0</v>
      </c>
      <c r="L7373">
        <v>0</v>
      </c>
      <c r="M7373">
        <v>0</v>
      </c>
    </row>
    <row r="7374" spans="2:13" x14ac:dyDescent="0.2">
      <c r="B7374">
        <v>0</v>
      </c>
      <c r="C7374">
        <v>0</v>
      </c>
      <c r="D7374">
        <v>0</v>
      </c>
      <c r="E7374">
        <v>0</v>
      </c>
      <c r="F7374">
        <v>0</v>
      </c>
      <c r="G7374">
        <v>55555555</v>
      </c>
      <c r="H7374">
        <v>0</v>
      </c>
      <c r="I7374">
        <v>0</v>
      </c>
      <c r="J7374">
        <v>0</v>
      </c>
      <c r="K7374">
        <v>0</v>
      </c>
      <c r="L7374">
        <v>0</v>
      </c>
      <c r="M7374">
        <v>0</v>
      </c>
    </row>
    <row r="7375" spans="2:13" x14ac:dyDescent="0.2">
      <c r="B7375">
        <v>0</v>
      </c>
      <c r="C7375">
        <v>0</v>
      </c>
      <c r="D7375">
        <v>0</v>
      </c>
      <c r="E7375">
        <v>0</v>
      </c>
      <c r="F7375">
        <v>0</v>
      </c>
      <c r="G7375">
        <v>55555555</v>
      </c>
      <c r="H7375">
        <v>0</v>
      </c>
      <c r="I7375">
        <v>0</v>
      </c>
      <c r="J7375">
        <v>0</v>
      </c>
      <c r="K7375">
        <v>0</v>
      </c>
      <c r="L7375">
        <v>0</v>
      </c>
      <c r="M7375">
        <v>0</v>
      </c>
    </row>
    <row r="7376" spans="2:13" x14ac:dyDescent="0.2">
      <c r="B7376">
        <v>0</v>
      </c>
      <c r="C7376">
        <v>0</v>
      </c>
      <c r="D7376">
        <v>0</v>
      </c>
      <c r="E7376">
        <v>0</v>
      </c>
      <c r="F7376">
        <v>0</v>
      </c>
      <c r="G7376">
        <v>55555555</v>
      </c>
      <c r="H7376">
        <v>0</v>
      </c>
      <c r="I7376">
        <v>0</v>
      </c>
      <c r="J7376">
        <v>0</v>
      </c>
      <c r="K7376">
        <v>0</v>
      </c>
      <c r="L7376">
        <v>0</v>
      </c>
      <c r="M7376">
        <v>0</v>
      </c>
    </row>
    <row r="7377" spans="2:13" x14ac:dyDescent="0.2">
      <c r="B7377">
        <v>0</v>
      </c>
      <c r="C7377">
        <v>0</v>
      </c>
      <c r="D7377">
        <v>0</v>
      </c>
      <c r="E7377">
        <v>0</v>
      </c>
      <c r="F7377">
        <v>0</v>
      </c>
      <c r="G7377">
        <v>55555555</v>
      </c>
      <c r="H7377">
        <v>0</v>
      </c>
      <c r="I7377">
        <v>0</v>
      </c>
      <c r="J7377">
        <v>0</v>
      </c>
      <c r="K7377">
        <v>0</v>
      </c>
      <c r="L7377">
        <v>0</v>
      </c>
      <c r="M7377">
        <v>0</v>
      </c>
    </row>
    <row r="7378" spans="2:13" x14ac:dyDescent="0.2">
      <c r="B7378">
        <v>0</v>
      </c>
      <c r="C7378">
        <v>0</v>
      </c>
      <c r="D7378">
        <v>0</v>
      </c>
      <c r="E7378">
        <v>0</v>
      </c>
      <c r="F7378">
        <v>0</v>
      </c>
      <c r="G7378">
        <v>55555555</v>
      </c>
      <c r="H7378">
        <v>0</v>
      </c>
      <c r="I7378">
        <v>0</v>
      </c>
      <c r="J7378">
        <v>0</v>
      </c>
      <c r="K7378">
        <v>0</v>
      </c>
      <c r="L7378">
        <v>0</v>
      </c>
      <c r="M7378">
        <v>0</v>
      </c>
    </row>
    <row r="7379" spans="2:13" x14ac:dyDescent="0.2">
      <c r="B7379">
        <v>0</v>
      </c>
      <c r="C7379">
        <v>0</v>
      </c>
      <c r="D7379">
        <v>0</v>
      </c>
      <c r="E7379">
        <v>0</v>
      </c>
      <c r="F7379">
        <v>0</v>
      </c>
      <c r="G7379">
        <v>55555555</v>
      </c>
      <c r="H7379">
        <v>0</v>
      </c>
      <c r="I7379">
        <v>0</v>
      </c>
      <c r="J7379">
        <v>0</v>
      </c>
      <c r="K7379">
        <v>0</v>
      </c>
      <c r="L7379">
        <v>0</v>
      </c>
      <c r="M7379">
        <v>0</v>
      </c>
    </row>
    <row r="7380" spans="2:13" x14ac:dyDescent="0.2">
      <c r="B7380">
        <v>0</v>
      </c>
      <c r="C7380">
        <v>0</v>
      </c>
      <c r="D7380">
        <v>0</v>
      </c>
      <c r="E7380">
        <v>0</v>
      </c>
      <c r="F7380">
        <v>0</v>
      </c>
      <c r="G7380">
        <v>55555555</v>
      </c>
      <c r="H7380">
        <v>0</v>
      </c>
      <c r="I7380">
        <v>0</v>
      </c>
      <c r="J7380">
        <v>0</v>
      </c>
      <c r="K7380">
        <v>0</v>
      </c>
      <c r="L7380">
        <v>0</v>
      </c>
      <c r="M7380">
        <v>0</v>
      </c>
    </row>
    <row r="7381" spans="2:13" x14ac:dyDescent="0.2">
      <c r="B7381">
        <v>0</v>
      </c>
      <c r="C7381">
        <v>0</v>
      </c>
      <c r="D7381">
        <v>0</v>
      </c>
      <c r="E7381">
        <v>0</v>
      </c>
      <c r="F7381">
        <v>0</v>
      </c>
      <c r="G7381">
        <v>55555555</v>
      </c>
      <c r="H7381">
        <v>0</v>
      </c>
      <c r="I7381">
        <v>0</v>
      </c>
      <c r="J7381">
        <v>0</v>
      </c>
      <c r="K7381">
        <v>0</v>
      </c>
      <c r="L7381">
        <v>0</v>
      </c>
      <c r="M7381">
        <v>0</v>
      </c>
    </row>
    <row r="7382" spans="2:13" x14ac:dyDescent="0.2">
      <c r="B7382">
        <v>0</v>
      </c>
      <c r="C7382">
        <v>0</v>
      </c>
      <c r="D7382">
        <v>0</v>
      </c>
      <c r="E7382">
        <v>0</v>
      </c>
      <c r="F7382">
        <v>0</v>
      </c>
      <c r="G7382">
        <v>55555555</v>
      </c>
      <c r="H7382">
        <v>0</v>
      </c>
      <c r="I7382">
        <v>0</v>
      </c>
      <c r="J7382">
        <v>0</v>
      </c>
      <c r="K7382">
        <v>0</v>
      </c>
      <c r="L7382">
        <v>0</v>
      </c>
      <c r="M7382">
        <v>0</v>
      </c>
    </row>
    <row r="7383" spans="2:13" x14ac:dyDescent="0.2">
      <c r="B7383">
        <v>0</v>
      </c>
      <c r="C7383">
        <v>0</v>
      </c>
      <c r="D7383">
        <v>0</v>
      </c>
      <c r="E7383">
        <v>0</v>
      </c>
      <c r="F7383">
        <v>0</v>
      </c>
      <c r="G7383">
        <v>55555555</v>
      </c>
      <c r="H7383">
        <v>0</v>
      </c>
      <c r="I7383">
        <v>0</v>
      </c>
      <c r="J7383">
        <v>0</v>
      </c>
      <c r="K7383">
        <v>0</v>
      </c>
      <c r="L7383">
        <v>0</v>
      </c>
      <c r="M7383">
        <v>0</v>
      </c>
    </row>
    <row r="7384" spans="2:13" x14ac:dyDescent="0.2">
      <c r="B7384">
        <v>0</v>
      </c>
      <c r="C7384">
        <v>0</v>
      </c>
      <c r="D7384">
        <v>0</v>
      </c>
      <c r="E7384">
        <v>0</v>
      </c>
      <c r="F7384">
        <v>0</v>
      </c>
      <c r="G7384">
        <v>55555555</v>
      </c>
      <c r="H7384">
        <v>0</v>
      </c>
      <c r="I7384">
        <v>0</v>
      </c>
      <c r="J7384">
        <v>0</v>
      </c>
      <c r="K7384">
        <v>0</v>
      </c>
      <c r="L7384">
        <v>0</v>
      </c>
      <c r="M7384">
        <v>0</v>
      </c>
    </row>
    <row r="7385" spans="2:13" x14ac:dyDescent="0.2">
      <c r="B7385">
        <v>0</v>
      </c>
      <c r="C7385">
        <v>0</v>
      </c>
      <c r="D7385">
        <v>0</v>
      </c>
      <c r="E7385">
        <v>0</v>
      </c>
      <c r="F7385">
        <v>0</v>
      </c>
      <c r="G7385">
        <v>55555555</v>
      </c>
      <c r="H7385">
        <v>0</v>
      </c>
      <c r="I7385">
        <v>0</v>
      </c>
      <c r="J7385">
        <v>0</v>
      </c>
      <c r="K7385">
        <v>0</v>
      </c>
      <c r="L7385">
        <v>0</v>
      </c>
      <c r="M7385">
        <v>0</v>
      </c>
    </row>
    <row r="7386" spans="2:13" x14ac:dyDescent="0.2">
      <c r="B7386">
        <v>0</v>
      </c>
      <c r="C7386">
        <v>0</v>
      </c>
      <c r="D7386">
        <v>0</v>
      </c>
      <c r="E7386">
        <v>0</v>
      </c>
      <c r="F7386">
        <v>0</v>
      </c>
      <c r="G7386">
        <v>55555555</v>
      </c>
      <c r="H7386">
        <v>0</v>
      </c>
      <c r="I7386">
        <v>0</v>
      </c>
      <c r="J7386">
        <v>0</v>
      </c>
      <c r="K7386">
        <v>0</v>
      </c>
      <c r="L7386">
        <v>0</v>
      </c>
      <c r="M7386">
        <v>0</v>
      </c>
    </row>
    <row r="7387" spans="2:13" x14ac:dyDescent="0.2">
      <c r="B7387">
        <v>0</v>
      </c>
      <c r="C7387">
        <v>0</v>
      </c>
      <c r="D7387">
        <v>0</v>
      </c>
      <c r="E7387">
        <v>0</v>
      </c>
      <c r="F7387">
        <v>0</v>
      </c>
      <c r="G7387">
        <v>55555555</v>
      </c>
      <c r="H7387">
        <v>0</v>
      </c>
      <c r="I7387">
        <v>0</v>
      </c>
      <c r="J7387">
        <v>0</v>
      </c>
      <c r="K7387">
        <v>0</v>
      </c>
      <c r="L7387">
        <v>0</v>
      </c>
      <c r="M7387">
        <v>0</v>
      </c>
    </row>
    <row r="7388" spans="2:13" x14ac:dyDescent="0.2">
      <c r="B7388">
        <v>0</v>
      </c>
      <c r="C7388">
        <v>0</v>
      </c>
      <c r="D7388">
        <v>0</v>
      </c>
      <c r="E7388">
        <v>0</v>
      </c>
      <c r="F7388">
        <v>0</v>
      </c>
      <c r="G7388">
        <v>55555555</v>
      </c>
      <c r="H7388">
        <v>0</v>
      </c>
      <c r="I7388">
        <v>0</v>
      </c>
      <c r="J7388">
        <v>0</v>
      </c>
      <c r="K7388">
        <v>0</v>
      </c>
      <c r="L7388">
        <v>0</v>
      </c>
      <c r="M7388">
        <v>0</v>
      </c>
    </row>
    <row r="7389" spans="2:13" x14ac:dyDescent="0.2">
      <c r="B7389">
        <v>0</v>
      </c>
      <c r="C7389">
        <v>0</v>
      </c>
      <c r="D7389">
        <v>0</v>
      </c>
      <c r="E7389">
        <v>0</v>
      </c>
      <c r="F7389">
        <v>0</v>
      </c>
      <c r="G7389">
        <v>55555555</v>
      </c>
      <c r="H7389">
        <v>0</v>
      </c>
      <c r="I7389">
        <v>0</v>
      </c>
      <c r="J7389">
        <v>0</v>
      </c>
      <c r="K7389">
        <v>0</v>
      </c>
      <c r="L7389">
        <v>0</v>
      </c>
      <c r="M7389">
        <v>0</v>
      </c>
    </row>
    <row r="7390" spans="2:13" x14ac:dyDescent="0.2">
      <c r="B7390">
        <v>0</v>
      </c>
      <c r="C7390">
        <v>0</v>
      </c>
      <c r="D7390">
        <v>0</v>
      </c>
      <c r="E7390">
        <v>0</v>
      </c>
      <c r="F7390">
        <v>0</v>
      </c>
      <c r="G7390">
        <v>55555555</v>
      </c>
      <c r="H7390">
        <v>0</v>
      </c>
      <c r="I7390">
        <v>0</v>
      </c>
      <c r="J7390">
        <v>0</v>
      </c>
      <c r="K7390">
        <v>0</v>
      </c>
      <c r="L7390">
        <v>0</v>
      </c>
      <c r="M7390">
        <v>0</v>
      </c>
    </row>
    <row r="7391" spans="2:13" x14ac:dyDescent="0.2">
      <c r="B7391">
        <v>0</v>
      </c>
      <c r="C7391">
        <v>0</v>
      </c>
      <c r="D7391">
        <v>0</v>
      </c>
      <c r="E7391">
        <v>0</v>
      </c>
      <c r="F7391">
        <v>0</v>
      </c>
      <c r="G7391">
        <v>55555555</v>
      </c>
      <c r="H7391">
        <v>0</v>
      </c>
      <c r="I7391">
        <v>0</v>
      </c>
      <c r="J7391">
        <v>0</v>
      </c>
      <c r="K7391">
        <v>0</v>
      </c>
      <c r="L7391">
        <v>0</v>
      </c>
      <c r="M7391">
        <v>0</v>
      </c>
    </row>
    <row r="7392" spans="2:13" x14ac:dyDescent="0.2">
      <c r="B7392">
        <v>0</v>
      </c>
      <c r="C7392">
        <v>0</v>
      </c>
      <c r="D7392">
        <v>0</v>
      </c>
      <c r="E7392">
        <v>0</v>
      </c>
      <c r="F7392">
        <v>0</v>
      </c>
      <c r="G7392">
        <v>55555555</v>
      </c>
      <c r="H7392">
        <v>0</v>
      </c>
      <c r="I7392">
        <v>0</v>
      </c>
      <c r="J7392">
        <v>0</v>
      </c>
      <c r="K7392">
        <v>0</v>
      </c>
      <c r="L7392">
        <v>0</v>
      </c>
      <c r="M7392">
        <v>0</v>
      </c>
    </row>
    <row r="7393" spans="2:13" x14ac:dyDescent="0.2">
      <c r="B7393">
        <v>0</v>
      </c>
      <c r="C7393">
        <v>0</v>
      </c>
      <c r="D7393">
        <v>0</v>
      </c>
      <c r="E7393">
        <v>0</v>
      </c>
      <c r="F7393">
        <v>0</v>
      </c>
      <c r="G7393">
        <v>55555555</v>
      </c>
      <c r="H7393">
        <v>0</v>
      </c>
      <c r="I7393">
        <v>0</v>
      </c>
      <c r="J7393">
        <v>0</v>
      </c>
      <c r="K7393">
        <v>0</v>
      </c>
      <c r="L7393">
        <v>0</v>
      </c>
      <c r="M7393">
        <v>0</v>
      </c>
    </row>
    <row r="7394" spans="2:13" x14ac:dyDescent="0.2">
      <c r="B7394">
        <v>0</v>
      </c>
      <c r="C7394">
        <v>0</v>
      </c>
      <c r="D7394">
        <v>0</v>
      </c>
      <c r="E7394">
        <v>0</v>
      </c>
      <c r="F7394">
        <v>0</v>
      </c>
      <c r="G7394">
        <v>55555555</v>
      </c>
      <c r="H7394">
        <v>0</v>
      </c>
      <c r="I7394">
        <v>0</v>
      </c>
      <c r="J7394">
        <v>0</v>
      </c>
      <c r="K7394">
        <v>0</v>
      </c>
      <c r="L7394">
        <v>0</v>
      </c>
      <c r="M7394">
        <v>0</v>
      </c>
    </row>
    <row r="7395" spans="2:13" x14ac:dyDescent="0.2">
      <c r="B7395">
        <v>0</v>
      </c>
      <c r="C7395">
        <v>0</v>
      </c>
      <c r="D7395">
        <v>0</v>
      </c>
      <c r="E7395">
        <v>0</v>
      </c>
      <c r="F7395">
        <v>0</v>
      </c>
      <c r="G7395">
        <v>55555555</v>
      </c>
      <c r="H7395">
        <v>0</v>
      </c>
      <c r="I7395">
        <v>0</v>
      </c>
      <c r="J7395">
        <v>0</v>
      </c>
      <c r="K7395">
        <v>0</v>
      </c>
      <c r="L7395">
        <v>0</v>
      </c>
      <c r="M7395">
        <v>0</v>
      </c>
    </row>
    <row r="7396" spans="2:13" x14ac:dyDescent="0.2">
      <c r="B7396">
        <v>0</v>
      </c>
      <c r="C7396">
        <v>0</v>
      </c>
      <c r="D7396">
        <v>0</v>
      </c>
      <c r="E7396">
        <v>0</v>
      </c>
      <c r="F7396">
        <v>0</v>
      </c>
      <c r="G7396">
        <v>55555555</v>
      </c>
      <c r="H7396">
        <v>0</v>
      </c>
      <c r="I7396">
        <v>0</v>
      </c>
      <c r="J7396">
        <v>0</v>
      </c>
      <c r="K7396">
        <v>0</v>
      </c>
      <c r="L7396">
        <v>0</v>
      </c>
      <c r="M7396">
        <v>0</v>
      </c>
    </row>
    <row r="7397" spans="2:13" x14ac:dyDescent="0.2">
      <c r="B7397">
        <v>0</v>
      </c>
      <c r="C7397">
        <v>0</v>
      </c>
      <c r="D7397">
        <v>0</v>
      </c>
      <c r="E7397">
        <v>0</v>
      </c>
      <c r="F7397">
        <v>0</v>
      </c>
      <c r="G7397">
        <v>55555555</v>
      </c>
      <c r="H7397">
        <v>0</v>
      </c>
      <c r="I7397">
        <v>0</v>
      </c>
      <c r="J7397">
        <v>0</v>
      </c>
      <c r="K7397">
        <v>0</v>
      </c>
      <c r="L7397">
        <v>0</v>
      </c>
      <c r="M7397">
        <v>0</v>
      </c>
    </row>
    <row r="7398" spans="2:13" x14ac:dyDescent="0.2">
      <c r="B7398">
        <v>0</v>
      </c>
      <c r="C7398">
        <v>0</v>
      </c>
      <c r="D7398">
        <v>0</v>
      </c>
      <c r="E7398">
        <v>0</v>
      </c>
      <c r="F7398">
        <v>0</v>
      </c>
      <c r="G7398">
        <v>55555555</v>
      </c>
      <c r="H7398">
        <v>0</v>
      </c>
      <c r="I7398">
        <v>0</v>
      </c>
      <c r="J7398">
        <v>0</v>
      </c>
      <c r="K7398">
        <v>0</v>
      </c>
      <c r="L7398">
        <v>0</v>
      </c>
      <c r="M7398">
        <v>0</v>
      </c>
    </row>
    <row r="7399" spans="2:13" x14ac:dyDescent="0.2">
      <c r="B7399">
        <v>0</v>
      </c>
      <c r="C7399">
        <v>0</v>
      </c>
      <c r="D7399">
        <v>0</v>
      </c>
      <c r="E7399">
        <v>0</v>
      </c>
      <c r="F7399">
        <v>0</v>
      </c>
      <c r="G7399">
        <v>55555555</v>
      </c>
      <c r="H7399">
        <v>0</v>
      </c>
      <c r="I7399">
        <v>0</v>
      </c>
      <c r="J7399">
        <v>0</v>
      </c>
      <c r="K7399">
        <v>0</v>
      </c>
      <c r="L7399">
        <v>0</v>
      </c>
      <c r="M7399">
        <v>0</v>
      </c>
    </row>
    <row r="7400" spans="2:13" x14ac:dyDescent="0.2">
      <c r="B7400">
        <v>0</v>
      </c>
      <c r="C7400">
        <v>0</v>
      </c>
      <c r="D7400">
        <v>0</v>
      </c>
      <c r="E7400">
        <v>0</v>
      </c>
      <c r="F7400">
        <v>0</v>
      </c>
      <c r="G7400">
        <v>55555555</v>
      </c>
      <c r="H7400">
        <v>0</v>
      </c>
      <c r="I7400">
        <v>0</v>
      </c>
      <c r="J7400">
        <v>0</v>
      </c>
      <c r="K7400">
        <v>0</v>
      </c>
      <c r="L7400">
        <v>0</v>
      </c>
      <c r="M7400">
        <v>0</v>
      </c>
    </row>
    <row r="7401" spans="2:13" x14ac:dyDescent="0.2">
      <c r="B7401">
        <v>0</v>
      </c>
      <c r="C7401">
        <v>0</v>
      </c>
      <c r="D7401">
        <v>0</v>
      </c>
      <c r="E7401">
        <v>0</v>
      </c>
      <c r="F7401">
        <v>0</v>
      </c>
      <c r="G7401">
        <v>55555555</v>
      </c>
      <c r="H7401">
        <v>0</v>
      </c>
      <c r="I7401">
        <v>0</v>
      </c>
      <c r="J7401">
        <v>0</v>
      </c>
      <c r="K7401">
        <v>0</v>
      </c>
      <c r="L7401">
        <v>0</v>
      </c>
      <c r="M7401">
        <v>0</v>
      </c>
    </row>
    <row r="7402" spans="2:13" x14ac:dyDescent="0.2">
      <c r="B7402">
        <v>0</v>
      </c>
      <c r="C7402">
        <v>0</v>
      </c>
      <c r="D7402">
        <v>0</v>
      </c>
      <c r="E7402">
        <v>0</v>
      </c>
      <c r="F7402">
        <v>0</v>
      </c>
      <c r="G7402">
        <v>55555555</v>
      </c>
      <c r="H7402">
        <v>0</v>
      </c>
      <c r="I7402">
        <v>0</v>
      </c>
      <c r="J7402">
        <v>0</v>
      </c>
      <c r="K7402">
        <v>0</v>
      </c>
      <c r="L7402">
        <v>0</v>
      </c>
      <c r="M7402">
        <v>0</v>
      </c>
    </row>
    <row r="7403" spans="2:13" x14ac:dyDescent="0.2">
      <c r="B7403">
        <v>0</v>
      </c>
      <c r="C7403">
        <v>0</v>
      </c>
      <c r="D7403">
        <v>0</v>
      </c>
      <c r="E7403">
        <v>0</v>
      </c>
      <c r="F7403">
        <v>0</v>
      </c>
      <c r="G7403">
        <v>55555555</v>
      </c>
      <c r="H7403">
        <v>0</v>
      </c>
      <c r="I7403">
        <v>0</v>
      </c>
      <c r="J7403">
        <v>0</v>
      </c>
      <c r="K7403">
        <v>0</v>
      </c>
      <c r="L7403">
        <v>0</v>
      </c>
      <c r="M7403">
        <v>0</v>
      </c>
    </row>
    <row r="7404" spans="2:13" x14ac:dyDescent="0.2">
      <c r="B7404">
        <v>0</v>
      </c>
      <c r="C7404">
        <v>0</v>
      </c>
      <c r="D7404">
        <v>0</v>
      </c>
      <c r="E7404">
        <v>0</v>
      </c>
      <c r="F7404">
        <v>0</v>
      </c>
      <c r="G7404">
        <v>55555555</v>
      </c>
      <c r="H7404">
        <v>0</v>
      </c>
      <c r="I7404">
        <v>0</v>
      </c>
      <c r="J7404">
        <v>0</v>
      </c>
      <c r="K7404">
        <v>0</v>
      </c>
      <c r="L7404">
        <v>0</v>
      </c>
      <c r="M7404">
        <v>0</v>
      </c>
    </row>
    <row r="7405" spans="2:13" x14ac:dyDescent="0.2">
      <c r="B7405">
        <v>0</v>
      </c>
      <c r="C7405">
        <v>0</v>
      </c>
      <c r="D7405">
        <v>0</v>
      </c>
      <c r="E7405">
        <v>0</v>
      </c>
      <c r="F7405">
        <v>0</v>
      </c>
      <c r="G7405">
        <v>55555555</v>
      </c>
      <c r="H7405">
        <v>0</v>
      </c>
      <c r="I7405">
        <v>0</v>
      </c>
      <c r="J7405">
        <v>0</v>
      </c>
      <c r="K7405">
        <v>0</v>
      </c>
      <c r="L7405">
        <v>0</v>
      </c>
      <c r="M7405">
        <v>0</v>
      </c>
    </row>
    <row r="7406" spans="2:13" x14ac:dyDescent="0.2">
      <c r="B7406">
        <v>0</v>
      </c>
      <c r="C7406">
        <v>0</v>
      </c>
      <c r="D7406">
        <v>0</v>
      </c>
      <c r="E7406">
        <v>0</v>
      </c>
      <c r="F7406">
        <v>0</v>
      </c>
      <c r="G7406">
        <v>55555555</v>
      </c>
      <c r="H7406">
        <v>0</v>
      </c>
      <c r="I7406">
        <v>0</v>
      </c>
      <c r="J7406">
        <v>0</v>
      </c>
      <c r="K7406">
        <v>0</v>
      </c>
      <c r="L7406">
        <v>0</v>
      </c>
      <c r="M7406">
        <v>0</v>
      </c>
    </row>
    <row r="7407" spans="2:13" x14ac:dyDescent="0.2">
      <c r="B7407">
        <v>0</v>
      </c>
      <c r="C7407">
        <v>0</v>
      </c>
      <c r="D7407">
        <v>0</v>
      </c>
      <c r="E7407">
        <v>0</v>
      </c>
      <c r="F7407">
        <v>0</v>
      </c>
      <c r="G7407">
        <v>55555555</v>
      </c>
      <c r="H7407">
        <v>0</v>
      </c>
      <c r="I7407">
        <v>0</v>
      </c>
      <c r="J7407">
        <v>0</v>
      </c>
      <c r="K7407">
        <v>0</v>
      </c>
      <c r="L7407">
        <v>0</v>
      </c>
      <c r="M7407">
        <v>0</v>
      </c>
    </row>
    <row r="7408" spans="2:13" x14ac:dyDescent="0.2">
      <c r="B7408">
        <v>0</v>
      </c>
      <c r="C7408">
        <v>0</v>
      </c>
      <c r="D7408">
        <v>0</v>
      </c>
      <c r="E7408">
        <v>0</v>
      </c>
      <c r="F7408">
        <v>0</v>
      </c>
      <c r="G7408">
        <v>55555555</v>
      </c>
      <c r="H7408">
        <v>0</v>
      </c>
      <c r="I7408">
        <v>0</v>
      </c>
      <c r="J7408">
        <v>0</v>
      </c>
      <c r="K7408">
        <v>0</v>
      </c>
      <c r="L7408">
        <v>0</v>
      </c>
      <c r="M7408">
        <v>0</v>
      </c>
    </row>
    <row r="7409" spans="2:13" x14ac:dyDescent="0.2">
      <c r="B7409">
        <v>0</v>
      </c>
      <c r="C7409">
        <v>0</v>
      </c>
      <c r="D7409">
        <v>0</v>
      </c>
      <c r="E7409">
        <v>0</v>
      </c>
      <c r="F7409">
        <v>0</v>
      </c>
      <c r="G7409">
        <v>55555555</v>
      </c>
      <c r="H7409">
        <v>0</v>
      </c>
      <c r="I7409">
        <v>0</v>
      </c>
      <c r="J7409">
        <v>0</v>
      </c>
      <c r="K7409">
        <v>0</v>
      </c>
      <c r="L7409">
        <v>0</v>
      </c>
      <c r="M7409">
        <v>0</v>
      </c>
    </row>
    <row r="7410" spans="2:13" x14ac:dyDescent="0.2">
      <c r="B7410">
        <v>0</v>
      </c>
      <c r="C7410">
        <v>0</v>
      </c>
      <c r="D7410">
        <v>0</v>
      </c>
      <c r="E7410">
        <v>0</v>
      </c>
      <c r="F7410">
        <v>0</v>
      </c>
      <c r="G7410">
        <v>55555555</v>
      </c>
      <c r="H7410">
        <v>0</v>
      </c>
      <c r="I7410">
        <v>0</v>
      </c>
      <c r="J7410">
        <v>0</v>
      </c>
      <c r="K7410">
        <v>0</v>
      </c>
      <c r="L7410">
        <v>0</v>
      </c>
      <c r="M7410">
        <v>0</v>
      </c>
    </row>
    <row r="7411" spans="2:13" x14ac:dyDescent="0.2">
      <c r="B7411">
        <v>0</v>
      </c>
      <c r="C7411">
        <v>0</v>
      </c>
      <c r="D7411">
        <v>0</v>
      </c>
      <c r="E7411">
        <v>0</v>
      </c>
      <c r="F7411">
        <v>0</v>
      </c>
      <c r="G7411">
        <v>55555555</v>
      </c>
      <c r="H7411">
        <v>0</v>
      </c>
      <c r="I7411">
        <v>0</v>
      </c>
      <c r="J7411">
        <v>0</v>
      </c>
      <c r="K7411">
        <v>0</v>
      </c>
      <c r="L7411">
        <v>0</v>
      </c>
      <c r="M7411">
        <v>0</v>
      </c>
    </row>
    <row r="7412" spans="2:13" x14ac:dyDescent="0.2">
      <c r="B7412">
        <v>0</v>
      </c>
      <c r="C7412">
        <v>0</v>
      </c>
      <c r="D7412">
        <v>0</v>
      </c>
      <c r="E7412">
        <v>0</v>
      </c>
      <c r="F7412">
        <v>0</v>
      </c>
      <c r="G7412">
        <v>55555555</v>
      </c>
      <c r="H7412">
        <v>0</v>
      </c>
      <c r="I7412">
        <v>0</v>
      </c>
      <c r="J7412">
        <v>0</v>
      </c>
      <c r="K7412">
        <v>0</v>
      </c>
      <c r="L7412">
        <v>0</v>
      </c>
      <c r="M7412">
        <v>0</v>
      </c>
    </row>
    <row r="7413" spans="2:13" x14ac:dyDescent="0.2">
      <c r="B7413">
        <v>0</v>
      </c>
      <c r="C7413">
        <v>0</v>
      </c>
      <c r="D7413">
        <v>0</v>
      </c>
      <c r="E7413">
        <v>0</v>
      </c>
      <c r="F7413">
        <v>0</v>
      </c>
      <c r="G7413">
        <v>55555555</v>
      </c>
      <c r="H7413">
        <v>0</v>
      </c>
      <c r="I7413">
        <v>0</v>
      </c>
      <c r="J7413">
        <v>0</v>
      </c>
      <c r="K7413">
        <v>0</v>
      </c>
      <c r="L7413">
        <v>0</v>
      </c>
      <c r="M7413">
        <v>0</v>
      </c>
    </row>
    <row r="7414" spans="2:13" x14ac:dyDescent="0.2">
      <c r="B7414">
        <v>0</v>
      </c>
      <c r="C7414">
        <v>0</v>
      </c>
      <c r="D7414">
        <v>0</v>
      </c>
      <c r="E7414">
        <v>0</v>
      </c>
      <c r="F7414">
        <v>0</v>
      </c>
      <c r="G7414">
        <v>55555555</v>
      </c>
      <c r="H7414">
        <v>0</v>
      </c>
      <c r="I7414">
        <v>0</v>
      </c>
      <c r="J7414">
        <v>0</v>
      </c>
      <c r="K7414">
        <v>0</v>
      </c>
      <c r="L7414">
        <v>0</v>
      </c>
      <c r="M7414">
        <v>0</v>
      </c>
    </row>
    <row r="7415" spans="2:13" x14ac:dyDescent="0.2">
      <c r="B7415">
        <v>0</v>
      </c>
      <c r="C7415">
        <v>0</v>
      </c>
      <c r="D7415">
        <v>0</v>
      </c>
      <c r="E7415">
        <v>0</v>
      </c>
      <c r="F7415">
        <v>0</v>
      </c>
      <c r="G7415">
        <v>55555555</v>
      </c>
      <c r="H7415">
        <v>0</v>
      </c>
      <c r="I7415">
        <v>0</v>
      </c>
      <c r="J7415">
        <v>0</v>
      </c>
      <c r="K7415">
        <v>0</v>
      </c>
      <c r="L7415">
        <v>0</v>
      </c>
      <c r="M7415">
        <v>0</v>
      </c>
    </row>
    <row r="7416" spans="2:13" x14ac:dyDescent="0.2">
      <c r="B7416">
        <v>0</v>
      </c>
      <c r="C7416">
        <v>0</v>
      </c>
      <c r="D7416">
        <v>0</v>
      </c>
      <c r="E7416">
        <v>0</v>
      </c>
      <c r="F7416">
        <v>0</v>
      </c>
      <c r="G7416">
        <v>55555555</v>
      </c>
      <c r="H7416">
        <v>0</v>
      </c>
      <c r="I7416">
        <v>0</v>
      </c>
      <c r="J7416">
        <v>0</v>
      </c>
      <c r="K7416">
        <v>0</v>
      </c>
      <c r="L7416">
        <v>0</v>
      </c>
      <c r="M7416">
        <v>0</v>
      </c>
    </row>
    <row r="7417" spans="2:13" x14ac:dyDescent="0.2">
      <c r="B7417">
        <v>0</v>
      </c>
      <c r="C7417">
        <v>0</v>
      </c>
      <c r="D7417">
        <v>0</v>
      </c>
      <c r="E7417">
        <v>0</v>
      </c>
      <c r="F7417">
        <v>0</v>
      </c>
      <c r="G7417">
        <v>55555555</v>
      </c>
      <c r="H7417">
        <v>0</v>
      </c>
      <c r="I7417">
        <v>0</v>
      </c>
      <c r="J7417">
        <v>0</v>
      </c>
      <c r="K7417">
        <v>0</v>
      </c>
      <c r="L7417">
        <v>0</v>
      </c>
      <c r="M7417">
        <v>0</v>
      </c>
    </row>
    <row r="7418" spans="2:13" x14ac:dyDescent="0.2">
      <c r="B7418">
        <v>0</v>
      </c>
      <c r="C7418">
        <v>0</v>
      </c>
      <c r="D7418">
        <v>0</v>
      </c>
      <c r="E7418">
        <v>0</v>
      </c>
      <c r="F7418">
        <v>0</v>
      </c>
      <c r="G7418">
        <v>55555555</v>
      </c>
      <c r="H7418">
        <v>0</v>
      </c>
      <c r="I7418">
        <v>0</v>
      </c>
      <c r="J7418">
        <v>0</v>
      </c>
      <c r="K7418">
        <v>0</v>
      </c>
      <c r="L7418">
        <v>0</v>
      </c>
      <c r="M7418">
        <v>0</v>
      </c>
    </row>
    <row r="7419" spans="2:13" x14ac:dyDescent="0.2">
      <c r="B7419">
        <v>0</v>
      </c>
      <c r="C7419">
        <v>0</v>
      </c>
      <c r="D7419">
        <v>0</v>
      </c>
      <c r="E7419">
        <v>0</v>
      </c>
      <c r="F7419">
        <v>0</v>
      </c>
      <c r="G7419">
        <v>55555555</v>
      </c>
      <c r="H7419">
        <v>0</v>
      </c>
      <c r="I7419">
        <v>0</v>
      </c>
      <c r="J7419">
        <v>0</v>
      </c>
      <c r="K7419">
        <v>0</v>
      </c>
      <c r="L7419">
        <v>0</v>
      </c>
      <c r="M7419">
        <v>0</v>
      </c>
    </row>
    <row r="7420" spans="2:13" x14ac:dyDescent="0.2">
      <c r="B7420">
        <v>0</v>
      </c>
      <c r="C7420">
        <v>0</v>
      </c>
      <c r="D7420">
        <v>0</v>
      </c>
      <c r="E7420">
        <v>0</v>
      </c>
      <c r="F7420">
        <v>0</v>
      </c>
      <c r="G7420">
        <v>55555555</v>
      </c>
      <c r="H7420">
        <v>0</v>
      </c>
      <c r="I7420">
        <v>0</v>
      </c>
      <c r="J7420">
        <v>0</v>
      </c>
      <c r="K7420">
        <v>0</v>
      </c>
      <c r="L7420">
        <v>0</v>
      </c>
      <c r="M7420">
        <v>0</v>
      </c>
    </row>
    <row r="7421" spans="2:13" x14ac:dyDescent="0.2">
      <c r="B7421">
        <v>0</v>
      </c>
      <c r="C7421">
        <v>0</v>
      </c>
      <c r="D7421">
        <v>0</v>
      </c>
      <c r="E7421">
        <v>0</v>
      </c>
      <c r="F7421">
        <v>0</v>
      </c>
      <c r="G7421">
        <v>55555555</v>
      </c>
      <c r="H7421">
        <v>0</v>
      </c>
      <c r="I7421">
        <v>0</v>
      </c>
      <c r="J7421">
        <v>0</v>
      </c>
      <c r="K7421">
        <v>0</v>
      </c>
      <c r="L7421">
        <v>0</v>
      </c>
      <c r="M7421">
        <v>0</v>
      </c>
    </row>
    <row r="7422" spans="2:13" x14ac:dyDescent="0.2">
      <c r="B7422">
        <v>0</v>
      </c>
      <c r="C7422">
        <v>0</v>
      </c>
      <c r="D7422">
        <v>0</v>
      </c>
      <c r="E7422">
        <v>0</v>
      </c>
      <c r="F7422">
        <v>0</v>
      </c>
      <c r="G7422">
        <v>55555555</v>
      </c>
      <c r="H7422">
        <v>0</v>
      </c>
      <c r="I7422">
        <v>0</v>
      </c>
      <c r="J7422">
        <v>0</v>
      </c>
      <c r="K7422">
        <v>0</v>
      </c>
      <c r="L7422">
        <v>0</v>
      </c>
      <c r="M7422">
        <v>0</v>
      </c>
    </row>
    <row r="7423" spans="2:13" x14ac:dyDescent="0.2">
      <c r="B7423">
        <v>0</v>
      </c>
      <c r="C7423">
        <v>0</v>
      </c>
      <c r="D7423">
        <v>0</v>
      </c>
      <c r="E7423">
        <v>0</v>
      </c>
      <c r="F7423">
        <v>0</v>
      </c>
      <c r="G7423">
        <v>55555555</v>
      </c>
      <c r="H7423">
        <v>0</v>
      </c>
      <c r="I7423">
        <v>0</v>
      </c>
      <c r="J7423">
        <v>0</v>
      </c>
      <c r="K7423">
        <v>0</v>
      </c>
      <c r="L7423">
        <v>0</v>
      </c>
      <c r="M7423">
        <v>0</v>
      </c>
    </row>
    <row r="7424" spans="2:13" x14ac:dyDescent="0.2">
      <c r="B7424">
        <v>0</v>
      </c>
      <c r="C7424">
        <v>0</v>
      </c>
      <c r="D7424">
        <v>0</v>
      </c>
      <c r="E7424">
        <v>0</v>
      </c>
      <c r="F7424">
        <v>0</v>
      </c>
      <c r="G7424">
        <v>55555555</v>
      </c>
      <c r="H7424">
        <v>0</v>
      </c>
      <c r="I7424">
        <v>0</v>
      </c>
      <c r="J7424">
        <v>0</v>
      </c>
      <c r="K7424">
        <v>0</v>
      </c>
      <c r="L7424">
        <v>0</v>
      </c>
      <c r="M7424">
        <v>0</v>
      </c>
    </row>
    <row r="7425" spans="2:13" x14ac:dyDescent="0.2">
      <c r="B7425">
        <v>0</v>
      </c>
      <c r="C7425">
        <v>0</v>
      </c>
      <c r="D7425">
        <v>0</v>
      </c>
      <c r="E7425">
        <v>0</v>
      </c>
      <c r="F7425">
        <v>0</v>
      </c>
      <c r="G7425">
        <v>55555555</v>
      </c>
      <c r="H7425">
        <v>0</v>
      </c>
      <c r="I7425">
        <v>0</v>
      </c>
      <c r="J7425">
        <v>0</v>
      </c>
      <c r="K7425">
        <v>0</v>
      </c>
      <c r="L7425">
        <v>0</v>
      </c>
      <c r="M7425">
        <v>0</v>
      </c>
    </row>
    <row r="7426" spans="2:13" x14ac:dyDescent="0.2">
      <c r="B7426">
        <v>0</v>
      </c>
      <c r="C7426">
        <v>0</v>
      </c>
      <c r="D7426">
        <v>0</v>
      </c>
      <c r="E7426">
        <v>0</v>
      </c>
      <c r="F7426">
        <v>0</v>
      </c>
      <c r="G7426">
        <v>55555555</v>
      </c>
      <c r="H7426">
        <v>0</v>
      </c>
      <c r="I7426">
        <v>0</v>
      </c>
      <c r="J7426">
        <v>0</v>
      </c>
      <c r="K7426">
        <v>0</v>
      </c>
      <c r="L7426">
        <v>0</v>
      </c>
      <c r="M7426">
        <v>0</v>
      </c>
    </row>
    <row r="7427" spans="2:13" x14ac:dyDescent="0.2">
      <c r="B7427">
        <v>0</v>
      </c>
      <c r="C7427">
        <v>0</v>
      </c>
      <c r="D7427">
        <v>0</v>
      </c>
      <c r="E7427">
        <v>0</v>
      </c>
      <c r="F7427">
        <v>0</v>
      </c>
      <c r="G7427">
        <v>55555555</v>
      </c>
      <c r="H7427">
        <v>0</v>
      </c>
      <c r="I7427">
        <v>0</v>
      </c>
      <c r="J7427">
        <v>0</v>
      </c>
      <c r="K7427">
        <v>0</v>
      </c>
      <c r="L7427">
        <v>0</v>
      </c>
      <c r="M7427">
        <v>0</v>
      </c>
    </row>
    <row r="7428" spans="2:13" x14ac:dyDescent="0.2">
      <c r="B7428">
        <v>0</v>
      </c>
      <c r="C7428">
        <v>0</v>
      </c>
      <c r="D7428">
        <v>0</v>
      </c>
      <c r="E7428">
        <v>0</v>
      </c>
      <c r="F7428">
        <v>0</v>
      </c>
      <c r="G7428">
        <v>55555555</v>
      </c>
      <c r="H7428">
        <v>0</v>
      </c>
      <c r="I7428">
        <v>0</v>
      </c>
      <c r="J7428">
        <v>0</v>
      </c>
      <c r="K7428">
        <v>0</v>
      </c>
      <c r="L7428">
        <v>0</v>
      </c>
      <c r="M7428">
        <v>0</v>
      </c>
    </row>
    <row r="7429" spans="2:13" x14ac:dyDescent="0.2">
      <c r="B7429">
        <v>0</v>
      </c>
      <c r="C7429">
        <v>0</v>
      </c>
      <c r="D7429">
        <v>0</v>
      </c>
      <c r="E7429">
        <v>0</v>
      </c>
      <c r="F7429">
        <v>0</v>
      </c>
      <c r="G7429">
        <v>55555555</v>
      </c>
      <c r="H7429">
        <v>0</v>
      </c>
      <c r="I7429">
        <v>0</v>
      </c>
      <c r="J7429">
        <v>0</v>
      </c>
      <c r="K7429">
        <v>0</v>
      </c>
      <c r="L7429">
        <v>0</v>
      </c>
      <c r="M7429">
        <v>0</v>
      </c>
    </row>
    <row r="7430" spans="2:13" x14ac:dyDescent="0.2">
      <c r="B7430">
        <v>0</v>
      </c>
      <c r="C7430">
        <v>0</v>
      </c>
      <c r="D7430">
        <v>0</v>
      </c>
      <c r="E7430">
        <v>0</v>
      </c>
      <c r="F7430">
        <v>0</v>
      </c>
      <c r="G7430">
        <v>55555555</v>
      </c>
      <c r="H7430">
        <v>0</v>
      </c>
      <c r="I7430">
        <v>0</v>
      </c>
      <c r="J7430">
        <v>0</v>
      </c>
      <c r="K7430">
        <v>0</v>
      </c>
      <c r="L7430">
        <v>0</v>
      </c>
      <c r="M7430">
        <v>0</v>
      </c>
    </row>
    <row r="7431" spans="2:13" x14ac:dyDescent="0.2">
      <c r="B7431">
        <v>0</v>
      </c>
      <c r="C7431">
        <v>0</v>
      </c>
      <c r="D7431">
        <v>0</v>
      </c>
      <c r="E7431">
        <v>0</v>
      </c>
      <c r="F7431">
        <v>0</v>
      </c>
      <c r="G7431">
        <v>55555555</v>
      </c>
      <c r="H7431">
        <v>0</v>
      </c>
      <c r="I7431">
        <v>0</v>
      </c>
      <c r="J7431">
        <v>0</v>
      </c>
      <c r="K7431">
        <v>0</v>
      </c>
      <c r="L7431">
        <v>0</v>
      </c>
      <c r="M7431">
        <v>0</v>
      </c>
    </row>
    <row r="7432" spans="2:13" x14ac:dyDescent="0.2">
      <c r="B7432">
        <v>0</v>
      </c>
      <c r="C7432">
        <v>0</v>
      </c>
      <c r="D7432">
        <v>0</v>
      </c>
      <c r="E7432">
        <v>0</v>
      </c>
      <c r="F7432">
        <v>0</v>
      </c>
      <c r="G7432">
        <v>55555555</v>
      </c>
      <c r="H7432">
        <v>0</v>
      </c>
      <c r="I7432">
        <v>0</v>
      </c>
      <c r="J7432">
        <v>0</v>
      </c>
      <c r="K7432">
        <v>0</v>
      </c>
      <c r="L7432">
        <v>0</v>
      </c>
      <c r="M7432">
        <v>0</v>
      </c>
    </row>
    <row r="7433" spans="2:13" x14ac:dyDescent="0.2">
      <c r="B7433">
        <v>0</v>
      </c>
      <c r="C7433">
        <v>0</v>
      </c>
      <c r="D7433">
        <v>0</v>
      </c>
      <c r="E7433">
        <v>0</v>
      </c>
      <c r="F7433">
        <v>0</v>
      </c>
      <c r="G7433">
        <v>55555555</v>
      </c>
      <c r="H7433">
        <v>0</v>
      </c>
      <c r="I7433">
        <v>0</v>
      </c>
      <c r="J7433">
        <v>0</v>
      </c>
      <c r="K7433">
        <v>0</v>
      </c>
      <c r="L7433">
        <v>0</v>
      </c>
      <c r="M7433">
        <v>0</v>
      </c>
    </row>
    <row r="7434" spans="2:13" x14ac:dyDescent="0.2">
      <c r="B7434">
        <v>0</v>
      </c>
      <c r="C7434">
        <v>0</v>
      </c>
      <c r="D7434">
        <v>0</v>
      </c>
      <c r="E7434">
        <v>0</v>
      </c>
      <c r="F7434">
        <v>0</v>
      </c>
      <c r="G7434">
        <v>55555555</v>
      </c>
      <c r="H7434">
        <v>0</v>
      </c>
      <c r="I7434">
        <v>0</v>
      </c>
      <c r="J7434">
        <v>0</v>
      </c>
      <c r="K7434">
        <v>0</v>
      </c>
      <c r="L7434">
        <v>0</v>
      </c>
      <c r="M7434">
        <v>0</v>
      </c>
    </row>
    <row r="7435" spans="2:13" x14ac:dyDescent="0.2">
      <c r="B7435">
        <v>0</v>
      </c>
      <c r="C7435">
        <v>0</v>
      </c>
      <c r="D7435">
        <v>0</v>
      </c>
      <c r="E7435">
        <v>0</v>
      </c>
      <c r="F7435">
        <v>0</v>
      </c>
      <c r="G7435">
        <v>55555555</v>
      </c>
      <c r="H7435">
        <v>0</v>
      </c>
      <c r="I7435">
        <v>0</v>
      </c>
      <c r="J7435">
        <v>0</v>
      </c>
      <c r="K7435">
        <v>0</v>
      </c>
      <c r="L7435">
        <v>0</v>
      </c>
      <c r="M7435">
        <v>0</v>
      </c>
    </row>
    <row r="7436" spans="2:13" x14ac:dyDescent="0.2">
      <c r="B7436">
        <v>0</v>
      </c>
      <c r="C7436">
        <v>0</v>
      </c>
      <c r="D7436">
        <v>0</v>
      </c>
      <c r="E7436">
        <v>0</v>
      </c>
      <c r="F7436">
        <v>0</v>
      </c>
      <c r="G7436">
        <v>55555555</v>
      </c>
      <c r="H7436">
        <v>0</v>
      </c>
      <c r="I7436">
        <v>0</v>
      </c>
      <c r="J7436">
        <v>0</v>
      </c>
      <c r="K7436">
        <v>0</v>
      </c>
      <c r="L7436">
        <v>0</v>
      </c>
      <c r="M7436">
        <v>0</v>
      </c>
    </row>
    <row r="7437" spans="2:13" x14ac:dyDescent="0.2">
      <c r="B7437">
        <v>0</v>
      </c>
      <c r="C7437">
        <v>0</v>
      </c>
      <c r="D7437">
        <v>0</v>
      </c>
      <c r="E7437">
        <v>0</v>
      </c>
      <c r="F7437">
        <v>0</v>
      </c>
      <c r="G7437">
        <v>55555555</v>
      </c>
      <c r="H7437">
        <v>0</v>
      </c>
      <c r="I7437">
        <v>0</v>
      </c>
      <c r="J7437">
        <v>0</v>
      </c>
      <c r="K7437">
        <v>0</v>
      </c>
      <c r="L7437">
        <v>0</v>
      </c>
      <c r="M7437">
        <v>0</v>
      </c>
    </row>
    <row r="7438" spans="2:13" x14ac:dyDescent="0.2">
      <c r="B7438">
        <v>0</v>
      </c>
      <c r="C7438">
        <v>0</v>
      </c>
      <c r="D7438">
        <v>0</v>
      </c>
      <c r="E7438">
        <v>0</v>
      </c>
      <c r="F7438">
        <v>0</v>
      </c>
      <c r="G7438">
        <v>55555555</v>
      </c>
      <c r="H7438">
        <v>0</v>
      </c>
      <c r="I7438">
        <v>0</v>
      </c>
      <c r="J7438">
        <v>0</v>
      </c>
      <c r="K7438">
        <v>0</v>
      </c>
      <c r="L7438">
        <v>0</v>
      </c>
      <c r="M7438">
        <v>0</v>
      </c>
    </row>
    <row r="7439" spans="2:13" x14ac:dyDescent="0.2">
      <c r="B7439">
        <v>0</v>
      </c>
      <c r="C7439">
        <v>0</v>
      </c>
      <c r="D7439">
        <v>0</v>
      </c>
      <c r="E7439">
        <v>0</v>
      </c>
      <c r="F7439">
        <v>0</v>
      </c>
      <c r="G7439">
        <v>55555555</v>
      </c>
      <c r="H7439">
        <v>0</v>
      </c>
      <c r="I7439">
        <v>0</v>
      </c>
      <c r="J7439">
        <v>0</v>
      </c>
      <c r="K7439">
        <v>0</v>
      </c>
      <c r="L7439">
        <v>0</v>
      </c>
      <c r="M7439">
        <v>0</v>
      </c>
    </row>
    <row r="7440" spans="2:13" x14ac:dyDescent="0.2">
      <c r="B7440">
        <v>0</v>
      </c>
      <c r="C7440">
        <v>0</v>
      </c>
      <c r="D7440">
        <v>0</v>
      </c>
      <c r="E7440">
        <v>0</v>
      </c>
      <c r="F7440">
        <v>0</v>
      </c>
      <c r="G7440">
        <v>55555555</v>
      </c>
      <c r="H7440">
        <v>0</v>
      </c>
      <c r="I7440">
        <v>0</v>
      </c>
      <c r="J7440">
        <v>0</v>
      </c>
      <c r="K7440">
        <v>0</v>
      </c>
      <c r="L7440">
        <v>0</v>
      </c>
      <c r="M7440">
        <v>0</v>
      </c>
    </row>
    <row r="7441" spans="2:13" x14ac:dyDescent="0.2">
      <c r="B7441">
        <v>0</v>
      </c>
      <c r="C7441">
        <v>0</v>
      </c>
      <c r="D7441">
        <v>0</v>
      </c>
      <c r="E7441">
        <v>0</v>
      </c>
      <c r="F7441">
        <v>0</v>
      </c>
      <c r="G7441">
        <v>55555555</v>
      </c>
      <c r="H7441">
        <v>0</v>
      </c>
      <c r="I7441">
        <v>0</v>
      </c>
      <c r="J7441">
        <v>0</v>
      </c>
      <c r="K7441">
        <v>0</v>
      </c>
      <c r="L7441">
        <v>0</v>
      </c>
      <c r="M7441">
        <v>0</v>
      </c>
    </row>
    <row r="7442" spans="2:13" x14ac:dyDescent="0.2">
      <c r="B7442">
        <v>0</v>
      </c>
      <c r="C7442">
        <v>0</v>
      </c>
      <c r="D7442">
        <v>0</v>
      </c>
      <c r="E7442">
        <v>0</v>
      </c>
      <c r="F7442">
        <v>0</v>
      </c>
      <c r="G7442">
        <v>55555555</v>
      </c>
      <c r="H7442">
        <v>0</v>
      </c>
      <c r="I7442">
        <v>0</v>
      </c>
      <c r="J7442">
        <v>0</v>
      </c>
      <c r="K7442">
        <v>0</v>
      </c>
      <c r="L7442">
        <v>0</v>
      </c>
      <c r="M7442">
        <v>0</v>
      </c>
    </row>
    <row r="7443" spans="2:13" x14ac:dyDescent="0.2">
      <c r="B7443">
        <v>0</v>
      </c>
      <c r="C7443">
        <v>0</v>
      </c>
      <c r="D7443">
        <v>0</v>
      </c>
      <c r="E7443">
        <v>0</v>
      </c>
      <c r="F7443">
        <v>0</v>
      </c>
      <c r="G7443">
        <v>55555555</v>
      </c>
      <c r="H7443">
        <v>0</v>
      </c>
      <c r="I7443">
        <v>0</v>
      </c>
      <c r="J7443">
        <v>0</v>
      </c>
      <c r="K7443">
        <v>0</v>
      </c>
      <c r="L7443">
        <v>0</v>
      </c>
      <c r="M7443">
        <v>0</v>
      </c>
    </row>
    <row r="7444" spans="2:13" x14ac:dyDescent="0.2">
      <c r="B7444">
        <v>0</v>
      </c>
      <c r="C7444">
        <v>0</v>
      </c>
      <c r="D7444">
        <v>0</v>
      </c>
      <c r="E7444">
        <v>0</v>
      </c>
      <c r="F7444">
        <v>0</v>
      </c>
      <c r="G7444">
        <v>55555555</v>
      </c>
      <c r="H7444">
        <v>0</v>
      </c>
      <c r="I7444">
        <v>0</v>
      </c>
      <c r="J7444">
        <v>0</v>
      </c>
      <c r="K7444">
        <v>0</v>
      </c>
      <c r="L7444">
        <v>0</v>
      </c>
      <c r="M7444">
        <v>0</v>
      </c>
    </row>
    <row r="7445" spans="2:13" x14ac:dyDescent="0.2">
      <c r="B7445">
        <v>0</v>
      </c>
      <c r="C7445">
        <v>0</v>
      </c>
      <c r="D7445">
        <v>0</v>
      </c>
      <c r="E7445">
        <v>0</v>
      </c>
      <c r="F7445">
        <v>0</v>
      </c>
      <c r="G7445">
        <v>55555555</v>
      </c>
      <c r="H7445">
        <v>0</v>
      </c>
      <c r="I7445">
        <v>0</v>
      </c>
      <c r="J7445">
        <v>0</v>
      </c>
      <c r="K7445">
        <v>0</v>
      </c>
      <c r="L7445">
        <v>0</v>
      </c>
      <c r="M7445">
        <v>0</v>
      </c>
    </row>
    <row r="7446" spans="2:13" x14ac:dyDescent="0.2">
      <c r="B7446">
        <v>0</v>
      </c>
      <c r="C7446">
        <v>0</v>
      </c>
      <c r="D7446">
        <v>0</v>
      </c>
      <c r="E7446">
        <v>0</v>
      </c>
      <c r="F7446">
        <v>0</v>
      </c>
      <c r="G7446">
        <v>55555555</v>
      </c>
      <c r="H7446">
        <v>0</v>
      </c>
      <c r="I7446">
        <v>0</v>
      </c>
      <c r="J7446">
        <v>0</v>
      </c>
      <c r="K7446">
        <v>0</v>
      </c>
      <c r="L7446">
        <v>0</v>
      </c>
      <c r="M7446">
        <v>0</v>
      </c>
    </row>
    <row r="7447" spans="2:13" x14ac:dyDescent="0.2">
      <c r="B7447">
        <v>0</v>
      </c>
      <c r="C7447">
        <v>0</v>
      </c>
      <c r="D7447">
        <v>0</v>
      </c>
      <c r="E7447">
        <v>0</v>
      </c>
      <c r="F7447">
        <v>0</v>
      </c>
      <c r="G7447">
        <v>55555555</v>
      </c>
      <c r="H7447">
        <v>0</v>
      </c>
      <c r="I7447">
        <v>0</v>
      </c>
      <c r="J7447">
        <v>0</v>
      </c>
      <c r="K7447">
        <v>0</v>
      </c>
      <c r="L7447">
        <v>0</v>
      </c>
      <c r="M7447">
        <v>0</v>
      </c>
    </row>
    <row r="7448" spans="2:13" x14ac:dyDescent="0.2">
      <c r="B7448">
        <v>0</v>
      </c>
      <c r="C7448">
        <v>0</v>
      </c>
      <c r="D7448">
        <v>0</v>
      </c>
      <c r="E7448">
        <v>0</v>
      </c>
      <c r="F7448">
        <v>0</v>
      </c>
      <c r="G7448">
        <v>55555555</v>
      </c>
      <c r="H7448">
        <v>0</v>
      </c>
      <c r="I7448">
        <v>0</v>
      </c>
      <c r="J7448">
        <v>0</v>
      </c>
      <c r="K7448">
        <v>0</v>
      </c>
      <c r="L7448">
        <v>0</v>
      </c>
      <c r="M7448">
        <v>0</v>
      </c>
    </row>
    <row r="7449" spans="2:13" x14ac:dyDescent="0.2">
      <c r="B7449">
        <v>0</v>
      </c>
      <c r="C7449">
        <v>0</v>
      </c>
      <c r="D7449">
        <v>0</v>
      </c>
      <c r="E7449">
        <v>0</v>
      </c>
      <c r="F7449">
        <v>0</v>
      </c>
      <c r="G7449">
        <v>55555555</v>
      </c>
      <c r="H7449">
        <v>0</v>
      </c>
      <c r="I7449">
        <v>0</v>
      </c>
      <c r="J7449">
        <v>0</v>
      </c>
      <c r="K7449">
        <v>0</v>
      </c>
      <c r="L7449">
        <v>0</v>
      </c>
      <c r="M7449">
        <v>0</v>
      </c>
    </row>
    <row r="7450" spans="2:13" x14ac:dyDescent="0.2">
      <c r="B7450">
        <v>0</v>
      </c>
      <c r="C7450">
        <v>0</v>
      </c>
      <c r="D7450">
        <v>0</v>
      </c>
      <c r="E7450">
        <v>0</v>
      </c>
      <c r="F7450">
        <v>0</v>
      </c>
      <c r="G7450">
        <v>55555555</v>
      </c>
      <c r="H7450">
        <v>0</v>
      </c>
      <c r="I7450">
        <v>0</v>
      </c>
      <c r="J7450">
        <v>0</v>
      </c>
      <c r="K7450">
        <v>0</v>
      </c>
      <c r="L7450">
        <v>0</v>
      </c>
      <c r="M7450">
        <v>0</v>
      </c>
    </row>
    <row r="7451" spans="2:13" x14ac:dyDescent="0.2">
      <c r="B7451">
        <v>0</v>
      </c>
      <c r="C7451">
        <v>0</v>
      </c>
      <c r="D7451">
        <v>0</v>
      </c>
      <c r="E7451">
        <v>0</v>
      </c>
      <c r="F7451">
        <v>0</v>
      </c>
      <c r="G7451">
        <v>55555555</v>
      </c>
      <c r="H7451">
        <v>0</v>
      </c>
      <c r="I7451">
        <v>0</v>
      </c>
      <c r="J7451">
        <v>0</v>
      </c>
      <c r="K7451">
        <v>0</v>
      </c>
      <c r="L7451">
        <v>0</v>
      </c>
      <c r="M7451">
        <v>0</v>
      </c>
    </row>
    <row r="7452" spans="2:13" x14ac:dyDescent="0.2">
      <c r="B7452">
        <v>0</v>
      </c>
      <c r="C7452">
        <v>0</v>
      </c>
      <c r="D7452">
        <v>0</v>
      </c>
      <c r="E7452">
        <v>0</v>
      </c>
      <c r="F7452">
        <v>0</v>
      </c>
      <c r="G7452">
        <v>55555555</v>
      </c>
      <c r="H7452">
        <v>0</v>
      </c>
      <c r="I7452">
        <v>0</v>
      </c>
      <c r="J7452">
        <v>0</v>
      </c>
      <c r="K7452">
        <v>0</v>
      </c>
      <c r="L7452">
        <v>0</v>
      </c>
      <c r="M7452">
        <v>0</v>
      </c>
    </row>
    <row r="7453" spans="2:13" x14ac:dyDescent="0.2">
      <c r="B7453">
        <v>0</v>
      </c>
      <c r="C7453">
        <v>0</v>
      </c>
      <c r="D7453">
        <v>0</v>
      </c>
      <c r="E7453">
        <v>0</v>
      </c>
      <c r="F7453">
        <v>0</v>
      </c>
      <c r="G7453">
        <v>55555555</v>
      </c>
      <c r="H7453">
        <v>0</v>
      </c>
      <c r="I7453">
        <v>0</v>
      </c>
      <c r="J7453">
        <v>0</v>
      </c>
      <c r="K7453">
        <v>0</v>
      </c>
      <c r="L7453">
        <v>0</v>
      </c>
      <c r="M7453">
        <v>0</v>
      </c>
    </row>
    <row r="7454" spans="2:13" x14ac:dyDescent="0.2">
      <c r="B7454">
        <v>0</v>
      </c>
      <c r="C7454">
        <v>0</v>
      </c>
      <c r="D7454">
        <v>0</v>
      </c>
      <c r="E7454">
        <v>0</v>
      </c>
      <c r="F7454">
        <v>0</v>
      </c>
      <c r="G7454">
        <v>55555555</v>
      </c>
      <c r="H7454">
        <v>0</v>
      </c>
      <c r="I7454">
        <v>0</v>
      </c>
      <c r="J7454">
        <v>0</v>
      </c>
      <c r="K7454">
        <v>0</v>
      </c>
      <c r="L7454">
        <v>0</v>
      </c>
      <c r="M7454">
        <v>0</v>
      </c>
    </row>
    <row r="7455" spans="2:13" x14ac:dyDescent="0.2">
      <c r="B7455">
        <v>0</v>
      </c>
      <c r="C7455">
        <v>0</v>
      </c>
      <c r="D7455">
        <v>0</v>
      </c>
      <c r="E7455">
        <v>0</v>
      </c>
      <c r="F7455">
        <v>0</v>
      </c>
      <c r="G7455">
        <v>55555555</v>
      </c>
      <c r="H7455">
        <v>0</v>
      </c>
      <c r="I7455">
        <v>0</v>
      </c>
      <c r="J7455">
        <v>0</v>
      </c>
      <c r="K7455">
        <v>0</v>
      </c>
      <c r="L7455">
        <v>0</v>
      </c>
      <c r="M7455">
        <v>0</v>
      </c>
    </row>
    <row r="7456" spans="2:13" x14ac:dyDescent="0.2">
      <c r="B7456">
        <v>0</v>
      </c>
      <c r="C7456">
        <v>0</v>
      </c>
      <c r="D7456">
        <v>0</v>
      </c>
      <c r="E7456">
        <v>0</v>
      </c>
      <c r="F7456">
        <v>0</v>
      </c>
      <c r="G7456">
        <v>55555555</v>
      </c>
      <c r="H7456">
        <v>0</v>
      </c>
      <c r="I7456">
        <v>0</v>
      </c>
      <c r="J7456">
        <v>0</v>
      </c>
      <c r="K7456">
        <v>0</v>
      </c>
      <c r="L7456">
        <v>0</v>
      </c>
      <c r="M7456">
        <v>0</v>
      </c>
    </row>
    <row r="7457" spans="2:13" x14ac:dyDescent="0.2">
      <c r="B7457">
        <v>0</v>
      </c>
      <c r="C7457">
        <v>0</v>
      </c>
      <c r="D7457">
        <v>0</v>
      </c>
      <c r="E7457">
        <v>0</v>
      </c>
      <c r="F7457">
        <v>0</v>
      </c>
      <c r="G7457">
        <v>55555555</v>
      </c>
      <c r="H7457">
        <v>0</v>
      </c>
      <c r="I7457">
        <v>0</v>
      </c>
      <c r="J7457">
        <v>0</v>
      </c>
      <c r="K7457">
        <v>0</v>
      </c>
      <c r="L7457">
        <v>0</v>
      </c>
      <c r="M7457">
        <v>0</v>
      </c>
    </row>
    <row r="7458" spans="2:13" x14ac:dyDescent="0.2">
      <c r="B7458">
        <v>0</v>
      </c>
      <c r="C7458">
        <v>0</v>
      </c>
      <c r="D7458">
        <v>0</v>
      </c>
      <c r="E7458">
        <v>0</v>
      </c>
      <c r="F7458">
        <v>0</v>
      </c>
      <c r="G7458">
        <v>55555555</v>
      </c>
      <c r="H7458">
        <v>0</v>
      </c>
      <c r="I7458">
        <v>0</v>
      </c>
      <c r="J7458">
        <v>0</v>
      </c>
      <c r="K7458">
        <v>0</v>
      </c>
      <c r="L7458">
        <v>0</v>
      </c>
      <c r="M7458">
        <v>0</v>
      </c>
    </row>
    <row r="7459" spans="2:13" x14ac:dyDescent="0.2">
      <c r="B7459">
        <v>0</v>
      </c>
      <c r="C7459">
        <v>0</v>
      </c>
      <c r="D7459">
        <v>0</v>
      </c>
      <c r="E7459">
        <v>0</v>
      </c>
      <c r="F7459">
        <v>0</v>
      </c>
      <c r="G7459">
        <v>55555555</v>
      </c>
      <c r="H7459">
        <v>0</v>
      </c>
      <c r="I7459">
        <v>0</v>
      </c>
      <c r="J7459">
        <v>0</v>
      </c>
      <c r="K7459">
        <v>0</v>
      </c>
      <c r="L7459">
        <v>0</v>
      </c>
      <c r="M7459">
        <v>0</v>
      </c>
    </row>
    <row r="7460" spans="2:13" x14ac:dyDescent="0.2">
      <c r="B7460">
        <v>0</v>
      </c>
      <c r="C7460">
        <v>0</v>
      </c>
      <c r="D7460">
        <v>0</v>
      </c>
      <c r="E7460">
        <v>0</v>
      </c>
      <c r="F7460">
        <v>0</v>
      </c>
      <c r="G7460">
        <v>55555555</v>
      </c>
      <c r="H7460">
        <v>0</v>
      </c>
      <c r="I7460">
        <v>0</v>
      </c>
      <c r="J7460">
        <v>0</v>
      </c>
      <c r="K7460">
        <v>0</v>
      </c>
      <c r="L7460">
        <v>0</v>
      </c>
      <c r="M7460">
        <v>0</v>
      </c>
    </row>
    <row r="7461" spans="2:13" x14ac:dyDescent="0.2">
      <c r="B7461">
        <v>0</v>
      </c>
      <c r="C7461">
        <v>0</v>
      </c>
      <c r="D7461">
        <v>0</v>
      </c>
      <c r="E7461">
        <v>0</v>
      </c>
      <c r="F7461">
        <v>0</v>
      </c>
      <c r="G7461">
        <v>55555555</v>
      </c>
      <c r="H7461">
        <v>0</v>
      </c>
      <c r="I7461">
        <v>0</v>
      </c>
      <c r="J7461">
        <v>0</v>
      </c>
      <c r="K7461">
        <v>0</v>
      </c>
      <c r="L7461">
        <v>0</v>
      </c>
      <c r="M7461">
        <v>0</v>
      </c>
    </row>
    <row r="7462" spans="2:13" x14ac:dyDescent="0.2">
      <c r="B7462">
        <v>0</v>
      </c>
      <c r="C7462">
        <v>0</v>
      </c>
      <c r="D7462">
        <v>0</v>
      </c>
      <c r="E7462">
        <v>0</v>
      </c>
      <c r="F7462">
        <v>0</v>
      </c>
      <c r="G7462">
        <v>55555555</v>
      </c>
      <c r="H7462">
        <v>0</v>
      </c>
      <c r="I7462">
        <v>0</v>
      </c>
      <c r="J7462">
        <v>0</v>
      </c>
      <c r="K7462">
        <v>0</v>
      </c>
      <c r="L7462">
        <v>0</v>
      </c>
      <c r="M7462">
        <v>0</v>
      </c>
    </row>
    <row r="7463" spans="2:13" x14ac:dyDescent="0.2">
      <c r="B7463">
        <v>0</v>
      </c>
      <c r="C7463">
        <v>0</v>
      </c>
      <c r="D7463">
        <v>0</v>
      </c>
      <c r="E7463">
        <v>0</v>
      </c>
      <c r="F7463">
        <v>0</v>
      </c>
      <c r="G7463">
        <v>55555555</v>
      </c>
      <c r="H7463">
        <v>0</v>
      </c>
      <c r="I7463">
        <v>0</v>
      </c>
      <c r="J7463">
        <v>0</v>
      </c>
      <c r="K7463">
        <v>0</v>
      </c>
      <c r="L7463">
        <v>0</v>
      </c>
      <c r="M7463">
        <v>0</v>
      </c>
    </row>
    <row r="7464" spans="2:13" x14ac:dyDescent="0.2">
      <c r="B7464">
        <v>0</v>
      </c>
      <c r="C7464">
        <v>0</v>
      </c>
      <c r="D7464">
        <v>0</v>
      </c>
      <c r="E7464">
        <v>0</v>
      </c>
      <c r="F7464">
        <v>0</v>
      </c>
      <c r="G7464">
        <v>55555555</v>
      </c>
      <c r="H7464">
        <v>0</v>
      </c>
      <c r="I7464">
        <v>0</v>
      </c>
      <c r="J7464">
        <v>0</v>
      </c>
      <c r="K7464">
        <v>0</v>
      </c>
      <c r="L7464">
        <v>0</v>
      </c>
      <c r="M7464">
        <v>0</v>
      </c>
    </row>
    <row r="7465" spans="2:13" x14ac:dyDescent="0.2">
      <c r="B7465">
        <v>0</v>
      </c>
      <c r="C7465">
        <v>0</v>
      </c>
      <c r="D7465">
        <v>0</v>
      </c>
      <c r="E7465">
        <v>0</v>
      </c>
      <c r="F7465">
        <v>0</v>
      </c>
      <c r="G7465">
        <v>55555555</v>
      </c>
      <c r="H7465">
        <v>0</v>
      </c>
      <c r="I7465">
        <v>0</v>
      </c>
      <c r="J7465">
        <v>0</v>
      </c>
      <c r="K7465">
        <v>0</v>
      </c>
      <c r="L7465">
        <v>0</v>
      </c>
      <c r="M7465">
        <v>0</v>
      </c>
    </row>
    <row r="7466" spans="2:13" x14ac:dyDescent="0.2">
      <c r="B7466">
        <v>0</v>
      </c>
      <c r="C7466">
        <v>0</v>
      </c>
      <c r="D7466">
        <v>0</v>
      </c>
      <c r="E7466">
        <v>0</v>
      </c>
      <c r="F7466">
        <v>0</v>
      </c>
      <c r="G7466">
        <v>55555555</v>
      </c>
      <c r="H7466">
        <v>0</v>
      </c>
      <c r="I7466">
        <v>0</v>
      </c>
      <c r="J7466">
        <v>0</v>
      </c>
      <c r="K7466">
        <v>0</v>
      </c>
      <c r="L7466">
        <v>0</v>
      </c>
      <c r="M7466">
        <v>0</v>
      </c>
    </row>
    <row r="7467" spans="2:13" x14ac:dyDescent="0.2">
      <c r="B7467">
        <v>0</v>
      </c>
      <c r="C7467">
        <v>0</v>
      </c>
      <c r="D7467">
        <v>0</v>
      </c>
      <c r="E7467">
        <v>0</v>
      </c>
      <c r="F7467">
        <v>0</v>
      </c>
      <c r="G7467">
        <v>55555555</v>
      </c>
      <c r="H7467">
        <v>0</v>
      </c>
      <c r="I7467">
        <v>0</v>
      </c>
      <c r="J7467">
        <v>0</v>
      </c>
      <c r="K7467">
        <v>0</v>
      </c>
      <c r="L7467">
        <v>0</v>
      </c>
      <c r="M7467">
        <v>0</v>
      </c>
    </row>
    <row r="7468" spans="2:13" x14ac:dyDescent="0.2">
      <c r="B7468">
        <v>0</v>
      </c>
      <c r="C7468">
        <v>0</v>
      </c>
      <c r="D7468">
        <v>0</v>
      </c>
      <c r="E7468">
        <v>0</v>
      </c>
      <c r="F7468">
        <v>0</v>
      </c>
      <c r="G7468">
        <v>55555555</v>
      </c>
      <c r="H7468">
        <v>0</v>
      </c>
      <c r="I7468">
        <v>0</v>
      </c>
      <c r="J7468">
        <v>0</v>
      </c>
      <c r="K7468">
        <v>0</v>
      </c>
      <c r="L7468">
        <v>0</v>
      </c>
      <c r="M7468">
        <v>0</v>
      </c>
    </row>
    <row r="7469" spans="2:13" x14ac:dyDescent="0.2">
      <c r="B7469">
        <v>0</v>
      </c>
      <c r="C7469">
        <v>0</v>
      </c>
      <c r="D7469">
        <v>0</v>
      </c>
      <c r="E7469">
        <v>0</v>
      </c>
      <c r="F7469">
        <v>0</v>
      </c>
      <c r="G7469">
        <v>55555555</v>
      </c>
      <c r="H7469">
        <v>0</v>
      </c>
      <c r="I7469">
        <v>0</v>
      </c>
      <c r="J7469">
        <v>0</v>
      </c>
      <c r="K7469">
        <v>0</v>
      </c>
      <c r="L7469">
        <v>0</v>
      </c>
      <c r="M7469">
        <v>0</v>
      </c>
    </row>
    <row r="7470" spans="2:13" x14ac:dyDescent="0.2">
      <c r="B7470">
        <v>0</v>
      </c>
      <c r="C7470">
        <v>0</v>
      </c>
      <c r="D7470">
        <v>0</v>
      </c>
      <c r="E7470">
        <v>0</v>
      </c>
      <c r="F7470">
        <v>0</v>
      </c>
      <c r="G7470">
        <v>55555555</v>
      </c>
      <c r="H7470">
        <v>0</v>
      </c>
      <c r="I7470">
        <v>0</v>
      </c>
      <c r="J7470">
        <v>0</v>
      </c>
      <c r="K7470">
        <v>0</v>
      </c>
      <c r="L7470">
        <v>0</v>
      </c>
      <c r="M7470">
        <v>0</v>
      </c>
    </row>
    <row r="7471" spans="2:13" x14ac:dyDescent="0.2">
      <c r="B7471">
        <v>0</v>
      </c>
      <c r="C7471">
        <v>0</v>
      </c>
      <c r="D7471">
        <v>0</v>
      </c>
      <c r="E7471">
        <v>0</v>
      </c>
      <c r="F7471">
        <v>0</v>
      </c>
      <c r="G7471">
        <v>55555555</v>
      </c>
      <c r="H7471">
        <v>0</v>
      </c>
      <c r="I7471">
        <v>0</v>
      </c>
      <c r="J7471">
        <v>0</v>
      </c>
      <c r="K7471">
        <v>0</v>
      </c>
      <c r="L7471">
        <v>0</v>
      </c>
      <c r="M7471">
        <v>0</v>
      </c>
    </row>
    <row r="7472" spans="2:13" x14ac:dyDescent="0.2">
      <c r="B7472">
        <v>0</v>
      </c>
      <c r="C7472">
        <v>0</v>
      </c>
      <c r="D7472">
        <v>0</v>
      </c>
      <c r="E7472">
        <v>0</v>
      </c>
      <c r="F7472">
        <v>0</v>
      </c>
      <c r="G7472">
        <v>55555555</v>
      </c>
      <c r="H7472">
        <v>0</v>
      </c>
      <c r="I7472">
        <v>0</v>
      </c>
      <c r="J7472">
        <v>0</v>
      </c>
      <c r="K7472">
        <v>0</v>
      </c>
      <c r="L7472">
        <v>0</v>
      </c>
      <c r="M7472">
        <v>0</v>
      </c>
    </row>
    <row r="7473" spans="2:13" x14ac:dyDescent="0.2">
      <c r="B7473">
        <v>0</v>
      </c>
      <c r="C7473">
        <v>0</v>
      </c>
      <c r="D7473">
        <v>0</v>
      </c>
      <c r="E7473">
        <v>0</v>
      </c>
      <c r="F7473">
        <v>0</v>
      </c>
      <c r="G7473">
        <v>55555555</v>
      </c>
      <c r="H7473">
        <v>0</v>
      </c>
      <c r="I7473">
        <v>0</v>
      </c>
      <c r="J7473">
        <v>0</v>
      </c>
      <c r="K7473">
        <v>0</v>
      </c>
      <c r="L7473">
        <v>0</v>
      </c>
      <c r="M7473">
        <v>0</v>
      </c>
    </row>
    <row r="7474" spans="2:13" x14ac:dyDescent="0.2">
      <c r="B7474">
        <v>0</v>
      </c>
      <c r="C7474">
        <v>0</v>
      </c>
      <c r="D7474">
        <v>0</v>
      </c>
      <c r="E7474">
        <v>0</v>
      </c>
      <c r="F7474">
        <v>0</v>
      </c>
      <c r="G7474">
        <v>55555555</v>
      </c>
      <c r="H7474">
        <v>0</v>
      </c>
      <c r="I7474">
        <v>0</v>
      </c>
      <c r="J7474">
        <v>0</v>
      </c>
      <c r="K7474">
        <v>0</v>
      </c>
      <c r="L7474">
        <v>0</v>
      </c>
      <c r="M7474">
        <v>0</v>
      </c>
    </row>
    <row r="7475" spans="2:13" x14ac:dyDescent="0.2">
      <c r="B7475">
        <v>0</v>
      </c>
      <c r="C7475">
        <v>0</v>
      </c>
      <c r="D7475">
        <v>0</v>
      </c>
      <c r="E7475">
        <v>0</v>
      </c>
      <c r="F7475">
        <v>0</v>
      </c>
      <c r="G7475">
        <v>55555555</v>
      </c>
      <c r="H7475">
        <v>0</v>
      </c>
      <c r="I7475">
        <v>0</v>
      </c>
      <c r="J7475">
        <v>0</v>
      </c>
      <c r="K7475">
        <v>0</v>
      </c>
      <c r="L7475">
        <v>0</v>
      </c>
      <c r="M7475">
        <v>0</v>
      </c>
    </row>
    <row r="7476" spans="2:13" x14ac:dyDescent="0.2">
      <c r="B7476">
        <v>0</v>
      </c>
      <c r="C7476">
        <v>0</v>
      </c>
      <c r="D7476">
        <v>0</v>
      </c>
      <c r="E7476">
        <v>0</v>
      </c>
      <c r="F7476">
        <v>0</v>
      </c>
      <c r="G7476">
        <v>55555555</v>
      </c>
      <c r="H7476">
        <v>0</v>
      </c>
      <c r="I7476">
        <v>0</v>
      </c>
      <c r="J7476">
        <v>0</v>
      </c>
      <c r="K7476">
        <v>0</v>
      </c>
      <c r="L7476">
        <v>0</v>
      </c>
      <c r="M7476">
        <v>0</v>
      </c>
    </row>
    <row r="7477" spans="2:13" x14ac:dyDescent="0.2">
      <c r="B7477">
        <v>0</v>
      </c>
      <c r="C7477">
        <v>0</v>
      </c>
      <c r="D7477">
        <v>0</v>
      </c>
      <c r="E7477">
        <v>0</v>
      </c>
      <c r="F7477">
        <v>0</v>
      </c>
      <c r="G7477">
        <v>55555555</v>
      </c>
      <c r="H7477">
        <v>0</v>
      </c>
      <c r="I7477">
        <v>0</v>
      </c>
      <c r="J7477">
        <v>0</v>
      </c>
      <c r="K7477">
        <v>0</v>
      </c>
      <c r="L7477">
        <v>0</v>
      </c>
      <c r="M7477">
        <v>0</v>
      </c>
    </row>
  </sheetData>
  <pageMargins left="0.7" right="0.7" top="0.75" bottom="0.75" header="0.3" footer="0.3"/>
  <pageSetup orientation="portrait"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6 f 2 d b a e - b b 4 e - 4 c 3 b - a a 1 6 - 1 3 e e 4 3 2 d b c 5 6 "   x m l n s = " h t t p : / / s c h e m a s . m i c r o s o f t . c o m / D a t a M a s h u p " > A A A A A F w E A A B Q S w M E F A A C A A g A Z U V B W X j M R G K j A A A A 9 Q A A A B I A H A B D b 2 5 m a W c v U G F j a 2 F n Z S 5 4 b W w g o h g A K K A U A A A A A A A A A A A A A A A A A A A A A A A A A A A A h Y 9 B D o I w F E S v Q r q n L R C j I Z + y c C u J C d G 4 J a V C I 3 w M L Z a 7 u f B I X k G M o u 5 c z p u 3 m L l f b 5 C O b e N d V G 9 0 h w k J K C e e Q t m V G q u E D P b o r 0 g q Y F v I U 1 E p b 5 L R x K M p E 1 J b e 4 4 Z c 8 5 R F 9 G u r 1 j I e c A O 2 S a X t W o L 8 p H 1 f 9 n X a G y B U h E B + 9 c Y E d I g i u h i S T m w m U G m 8 d u H 0 9 x n + w N h P T R 2 6 J V Q 6 O 9 y Y H M E 9 r 4 g H l B L A w Q U A A I A C A B l R U F 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U V B W c D 9 4 / Z X A Q A A B g o A A B M A H A B G b 3 J t d W x h c y 9 T Z W N 0 a W 9 u M S 5 t I K I Y A C i g F A A A A A A A A A A A A A A A A A A A A A A A A A A A A O 2 W T W u D Q B C G 7 4 L / Y b E X B U k x H 7 2 E H F L b Q w 7 N J Y E e Q g 7 r Z t J I d E b W t S S I / 7 2 r m 0 B J p A V v A f c y y 7 z z 5 T w g m 4 N Q M S F b G R t M b c u 2 8 g O X s G O v H I 8 B m 7 E E l G 0 x f V Z U S A H a 8 3 4 S k A z C Q k p A 9 U n y G B E d X a / c L H k K M 6 d J d L b V J i R U O m L r m / w n J z x w / N K l 1 + c M H F 1 o z a M E B m v J M d + T T E N K i h R r M X d N M 7 8 s n T e u w P G Z 0 m 6 2 0 / f K Z 9 o J u Z B x V g 9 9 1 R S c V K P p L l I x 2 r O 5 E F S g y u 8 i L g K r 5 7 2 K H M + N 9 k E I Z x b j M 3 P N l Q r l 6 a A F q p f x o B 6 u C a s / k v F L H S z S C G R b U M J R w L 2 w w G + K 9 S 6 X L Y m V Z 1 s x t q 7 s F s + w K 5 7 h v 3 i C 7 n w q r w v w 2 / Y 9 + j / R j 7 q i H / X o H x z 9 u C v 6 c Y / + w d F P u q K f 9 O g f G P 0 8 y w B 3 7 Y 8 x s + G Q 0 i h G c M s G t m / + E 8 a M j B k a E / x u a Y p M f w B Q S w E C L Q A U A A I A C A B l R U F Z e M x E Y q M A A A D 1 A A A A E g A A A A A A A A A A A A A A A A A A A A A A Q 2 9 u Z m l n L 1 B h Y 2 t h Z 2 U u e G 1 s U E s B A i 0 A F A A C A A g A Z U V B W Q / K 6 a u k A A A A 6 Q A A A B M A A A A A A A A A A A A A A A A A 7 w A A A F t D b 2 5 0 Z W 5 0 X 1 R 5 c G V z X S 5 4 b W x Q S w E C L Q A U A A I A C A B l R U F Z w P 3 j 9 l c B A A A G C g A A E w A A A A A A A A A A A A A A A A D g A Q A A R m 9 y b X V s Y X M v U 2 V j d G l v b j E u b V B L B Q Y A A A A A A w A D A M I A A A C E 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E R g A A A A A A A G J 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C Y W 5 r M T w v S X R l b V B h d G g + P C 9 J d G V t T G 9 j Y X R p b 2 4 + P F N 0 Y W J s Z U V u d H J p Z X M + P E V u d H J 5 I F R 5 c G U 9 I k l z U H J p d m F 0 Z S I g V m F s d W U 9 I m w w I i A v P j x F b n R y e S B U e X B l P S J R d W V y e U l E I i B W Y W x 1 Z T 0 i c z E w N 2 U 4 Z G U 4 L W I 3 M D Y t N D E 0 O S 1 h N W Q 1 L T U 1 Z G Z j Z j Z h Y z J j Z i 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x I i A v P j x F b n R y e S B U e X B l P S J G a W x s Q 2 9 1 b n Q i I F Z h b H V l P S J s M T Q 5 N S I g L z 4 8 R W 5 0 c n k g V H l w Z T 0 i R m l s b E V y c m 9 y Q 2 9 k Z S I g V m F s d W U 9 I n N V b m t u b 3 d u I i A v P j x F b n R y e S B U e X B l P S J G a W x s R X J y b 3 J D b 3 V u d C I g V m F s d W U 9 I m w w I i A v P j x F b n R y e S B U e X B l P S J G a W x s T G F z d F V w Z G F 0 Z W Q i I F Z h b H V l P S J k M j A y N C 0 w O S 0 x O F Q x M D o x O T o y M C 4 2 M D E 3 N T E 0 W i I g L z 4 8 R W 5 0 c n k g V H l w Z T 0 i R m l s b E N v b H V t b l R 5 c G V z I i B W Y W x 1 Z T 0 i c 0 N R W U d B Q U 1 E Q X d N P S I g L z 4 8 R W 5 0 c n k g V H l w Z T 0 i R m l s b E N v b H V t b k 5 h b W V z I i B W Y W x 1 Z T 0 i c 1 s m c X V v d D t E Y X R l J n F 1 b 3 Q 7 L C Z x d W 9 0 O 0 R l c 2 N y a X B 0 a W 9 u J n F 1 b 3 Q 7 L C Z x d W 9 0 O 0 N o Y X J 0 I G 9 m I E F j Y 2 9 1 b n R z J n F 1 b 3 Q 7 L C Z x d W 9 0 O 0 F j Y 2 9 1 b n Q g T m F t Z S Z x d W 9 0 O y w m c X V v d D t N b 2 5 l e S B p b i 8 g K E 1 v b m V 5 I G 9 1 d C k m c X V v d D s s J n F 1 b 3 Q 7 Q m F u a y B h Y 2 N v d W 5 0 I G 5 1 b W J l c i Z x d W 9 0 O y w m c X V v d D t C Y W x h b m N l J n F 1 b 3 Q 7 L C Z x d W 9 0 O 0 l u d m 9 p Y 2 U g T n V t Y m V y J n F 1 b 3 Q 7 X 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Q m F u a z E v Q 2 h h b m d l Z C B U e X B l L n t E Y X R l L D B 9 J n F 1 b 3 Q 7 L C Z x d W 9 0 O 1 N l Y 3 R p b 2 4 x L 0 J h b m s x L 0 N o Y W 5 n Z W Q g V H l w Z S 5 7 R G V z Y 3 J p c H R p b 2 4 s M X 0 m c X V v d D s s J n F 1 b 3 Q 7 U 2 V j d G l v b j E v Q m F u a z E v Q 2 h h b m d l Z C B U e X B l L n t D a G F y d C B v Z i B B Y 2 N v d W 5 0 c y w y f S Z x d W 9 0 O y w m c X V v d D t T Z W N 0 a W 9 u M S 9 C Y W 5 r M S 9 D a G F u Z 2 V k I F R 5 c G U u e 0 F j Y 2 9 1 b n Q g T m F t Z S w z f S Z x d W 9 0 O y w m c X V v d D t T Z W N 0 a W 9 u M S 9 C Y W 5 r M S 9 D a G F u Z 2 V k I F R 5 c G U u e 0 1 v b m V 5 I G l u L y A o T W 9 u Z X k g b 3 V 0 K S w 0 f S Z x d W 9 0 O y w m c X V v d D t T Z W N 0 a W 9 u M S 9 C Y W 5 r M S 9 D a G F u Z 2 V k I F R 5 c G U u e 0 J h b m s g Y W N j b 3 V u d C B u d W 1 i Z X I s N X 0 m c X V v d D s s J n F 1 b 3 Q 7 U 2 V j d G l v b j E v Q m F u a z E v Q 2 h h b m d l Z C B U e X B l L n t C Y W x h b m N l L D Z 9 J n F 1 b 3 Q 7 L C Z x d W 9 0 O 1 N l Y 3 R p b 2 4 x L 0 J h b m s x L 0 N o Y W 5 n Z W Q g V H l w Z S 5 7 S W 5 2 b 2 l j Z S B O d W 1 i Z X I s N 3 0 m c X V v d D t d L C Z x d W 9 0 O 0 N v b H V t b k N v d W 5 0 J n F 1 b 3 Q 7 O j g s J n F 1 b 3 Q 7 S 2 V 5 Q 2 9 s d W 1 u T m F t Z X M m c X V v d D s 6 W 1 0 s J n F 1 b 3 Q 7 Q 2 9 s d W 1 u S W R l b n R p d G l l c y Z x d W 9 0 O z p b J n F 1 b 3 Q 7 U 2 V j d G l v b j E v Q m F u a z E v Q 2 h h b m d l Z C B U e X B l L n t E Y X R l L D B 9 J n F 1 b 3 Q 7 L C Z x d W 9 0 O 1 N l Y 3 R p b 2 4 x L 0 J h b m s x L 0 N o Y W 5 n Z W Q g V H l w Z S 5 7 R G V z Y 3 J p c H R p b 2 4 s M X 0 m c X V v d D s s J n F 1 b 3 Q 7 U 2 V j d G l v b j E v Q m F u a z E v Q 2 h h b m d l Z C B U e X B l L n t D a G F y d C B v Z i B B Y 2 N v d W 5 0 c y w y f S Z x d W 9 0 O y w m c X V v d D t T Z W N 0 a W 9 u M S 9 C Y W 5 r M S 9 D a G F u Z 2 V k I F R 5 c G U u e 0 F j Y 2 9 1 b n Q g T m F t Z S w z f S Z x d W 9 0 O y w m c X V v d D t T Z W N 0 a W 9 u M S 9 C Y W 5 r M S 9 D a G F u Z 2 V k I F R 5 c G U u e 0 1 v b m V 5 I G l u L y A o T W 9 u Z X k g b 3 V 0 K S w 0 f S Z x d W 9 0 O y w m c X V v d D t T Z W N 0 a W 9 u M S 9 C Y W 5 r M S 9 D a G F u Z 2 V k I F R 5 c G U u e 0 J h b m s g Y W N j b 3 V u d C B u d W 1 i Z X I s N X 0 m c X V v d D s s J n F 1 b 3 Q 7 U 2 V j d G l v b j E v Q m F u a z E v Q 2 h h b m d l Z C B U e X B l L n t C Y W x h b m N l L D Z 9 J n F 1 b 3 Q 7 L C Z x d W 9 0 O 1 N l Y 3 R p b 2 4 x L 0 J h b m s x L 0 N o Y W 5 n Z W Q g V H l w Z S 5 7 S W 5 2 b 2 l j Z S B O d W 1 i Z X I s N 3 0 m c X V v d D t d L C Z x d W 9 0 O 1 J l b G F 0 a W 9 u c 2 h p c E l u Z m 8 m c X V v d D s 6 W 1 1 9 I i A v P j w v U 3 R h Y m x l R W 5 0 c m l l c z 4 8 L 0 l 0 Z W 0 + P E l 0 Z W 0 + P E l 0 Z W 1 M b 2 N h d G l v b j 4 8 S X R l b V R 5 c G U + R m 9 y b X V s Y T w v S X R l b V R 5 c G U + P E l 0 Z W 1 Q Y X R o P l N l Y 3 R p b 2 4 x L 0 J h b m s x L 1 N v d X J j Z T w v S X R l b V B h d G g + P C 9 J d G V t T G 9 j Y X R p b 2 4 + P F N 0 Y W J s Z U V u d H J p Z X M g L z 4 8 L 0 l 0 Z W 0 + P E l 0 Z W 0 + P E l 0 Z W 1 M b 2 N h d G l v b j 4 8 S X R l b V R 5 c G U + R m 9 y b X V s Y T w v S X R l b V R 5 c G U + P E l 0 Z W 1 Q Y X R o P l N l Y 3 R p b 2 4 x L 0 J h b m s x L 0 N o Y W 5 n Z W Q l M j B U e X B l P C 9 J d G V t U G F 0 a D 4 8 L 0 l 0 Z W 1 M b 2 N h d G l v b j 4 8 U 3 R h Y m x l R W 5 0 c m l l c y A v P j w v S X R l b T 4 8 S X R l b T 4 8 S X R l b U x v Y 2 F 0 a W 9 u P j x J d G V t V H l w Z T 5 G b 3 J t d W x h P C 9 J d G V t V H l w Z T 4 8 S X R l b V B h d G g + U 2 V j d G l v b j E v Q m F u a z I 8 L 0 l 0 Z W 1 Q Y X R o P j w v S X R l b U x v Y 2 F 0 a W 9 u P j x T d G F i b G V F b n R y a W V z P j x F b n R y e S B U e X B l P S J J c 1 B y a X Z h d G U i I F Z h b H V l P S J s M C I g L z 4 8 R W 5 0 c n k g V H l w Z T 0 i U X V l c n l J R C I g V m F s d W U 9 I n M 2 O D U 0 M j M 0 Z i 0 1 M j J m L T Q 0 N j I t Y m U 3 Z i 0 w N z V i N z l h N W Q z N D M i I C 8 + P E V u d H J 5 I F R 5 c G U 9 I k x v Y W R l Z F R v Q W 5 h b H l z a X N T Z X J 2 a W N l c y I g V m F s d W U 9 I m w w I i A v P j x F b n R y e S B U e X B l P S J G a W x s U 3 R h d H V z I i B W Y W x 1 Z T 0 i c 0 N v b X B s Z X R l I i A v P j x F b n R y e S B U e X B l P S J G a W x s Q 2 9 s d W 1 u T m F t Z X M i I F Z h b H V l P S J z W y Z x d W 9 0 O 0 R h d G U m c X V v d D s s J n F 1 b 3 Q 7 R G V z Y 3 J p c H R p b 2 4 m c X V v d D s s J n F 1 b 3 Q 7 Q 2 h h c n Q g b 2 Y g Q W N j b 3 V u d H M m c X V v d D s s J n F 1 b 3 Q 7 Q W N j b 3 V u d C B O Y W 1 l J n F 1 b 3 Q 7 L C Z x d W 9 0 O 0 1 v b m V 5 I G l u L y A o T W 9 u Z X k g b 3 V 0 K S Z x d W 9 0 O y w m c X V v d D t C Y W 5 r I G F j Y 2 9 1 b n Q g b n V t Y m V y J n F 1 b 3 Q 7 L C Z x d W 9 0 O 0 J h b G F u Y 2 U m c X V v d D s s J n F 1 b 3 Q 7 S W 5 2 b 2 l j Z S B O d W 1 i Z X I m c X V v d D s s J n F 1 b 3 Q 7 T W V t b y Z x d W 9 0 O 1 0 i I C 8 + P E V u d H J 5 I F R 5 c G U 9 I k Z p b G x D b 2 x 1 b W 5 U e X B l c y I g V m F s d W U 9 I n N D U V l H Q U F N R E F 3 T U E i I C 8 + P E V u d H J 5 I F R 5 c G U 9 I k Z p b G x M Y X N 0 V X B k Y X R l Z C I g V m F s d W U 9 I m Q y M D I 0 L T A 5 L T E 4 V D E w O j E 5 O j I w L j Y w O T c 0 N j B a I i A v P j x F b n R y e S B U e X B l P S J G a W x s R X J y b 3 J D b 3 V u d C I g V m F s d W U 9 I m w w I i A v P j x F b n R y e S B U e X B l P S J G a W x s R X J y b 3 J D b 2 R l I i B W Y W x 1 Z T 0 i c 1 V u a 2 5 v d 2 4 i I C 8 + P E V u d H J 5 I F R 5 c G U 9 I k Z p b G x D b 3 V u d C I g V m F s d W U 9 I m w x N D k 1 I i A v P j x F b n R y e S B U e X B l P S J B Z G R l Z F R v R G F 0 Y U 1 v Z G V s I i B W Y W x 1 Z T 0 i b D E 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k s J n F 1 b 3 Q 7 a 2 V 5 Q 2 9 s d W 1 u T m F t Z X M m c X V v d D s 6 W 1 0 s J n F 1 b 3 Q 7 c X V l c n l S Z W x h d G l v b n N o a X B z J n F 1 b 3 Q 7 O l t d L C Z x d W 9 0 O 2 N v b H V t b k l k Z W 5 0 a X R p Z X M m c X V v d D s 6 W y Z x d W 9 0 O 1 N l Y 3 R p b 2 4 x L 0 J h b m s y L 0 N o Y W 5 n Z W Q g V H l w Z S 5 7 R G F 0 Z S w w f S Z x d W 9 0 O y w m c X V v d D t T Z W N 0 a W 9 u M S 9 C Y W 5 r M i 9 D a G F u Z 2 V k I F R 5 c G U u e 0 R l c 2 N y a X B 0 a W 9 u L D F 9 J n F 1 b 3 Q 7 L C Z x d W 9 0 O 1 N l Y 3 R p b 2 4 x L 0 J h b m s y L 0 N o Y W 5 n Z W Q g V H l w Z S 5 7 Q 2 h h c n Q g b 2 Y g Q W N j b 3 V u d H M s M n 0 m c X V v d D s s J n F 1 b 3 Q 7 U 2 V j d G l v b j E v Q m F u a z I v Q 2 h h b m d l Z C B U e X B l L n t B Y 2 N v d W 5 0 I E 5 h b W U s M 3 0 m c X V v d D s s J n F 1 b 3 Q 7 U 2 V j d G l v b j E v Q m F u a z I v Q 2 h h b m d l Z C B U e X B l L n t N b 2 5 l e S B p b i 8 g K E 1 v b m V 5 I G 9 1 d C k s N H 0 m c X V v d D s s J n F 1 b 3 Q 7 U 2 V j d G l v b j E v Q m F u a z I v Q 2 h h b m d l Z C B U e X B l L n t C Y W 5 r I G F j Y 2 9 1 b n Q g b n V t Y m V y L D V 9 J n F 1 b 3 Q 7 L C Z x d W 9 0 O 1 N l Y 3 R p b 2 4 x L 0 J h b m s y L 0 N o Y W 5 n Z W Q g V H l w Z S 5 7 Q m F s Y W 5 j Z S w 2 f S Z x d W 9 0 O y w m c X V v d D t T Z W N 0 a W 9 u M S 9 C Y W 5 r M i 9 D a G F u Z 2 V k I F R 5 c G U u e 0 l u d m 9 p Y 2 U g T n V t Y m V y L D d 9 J n F 1 b 3 Q 7 L C Z x d W 9 0 O 1 N l Y 3 R p b 2 4 x L 0 J h b m s y L 1 N v d X J j Z S 5 7 T W V t b y w 4 f S Z x d W 9 0 O 1 0 s J n F 1 b 3 Q 7 Q 2 9 s d W 1 u Q 2 9 1 b n Q m c X V v d D s 6 O S w m c X V v d D t L Z X l D b 2 x 1 b W 5 O Y W 1 l c y Z x d W 9 0 O z p b X S w m c X V v d D t D b 2 x 1 b W 5 J Z G V u d G l 0 a W V z J n F 1 b 3 Q 7 O l s m c X V v d D t T Z W N 0 a W 9 u M S 9 C Y W 5 r M i 9 D a G F u Z 2 V k I F R 5 c G U u e 0 R h d G U s M H 0 m c X V v d D s s J n F 1 b 3 Q 7 U 2 V j d G l v b j E v Q m F u a z I v Q 2 h h b m d l Z C B U e X B l L n t E Z X N j c m l w d G l v b i w x f S Z x d W 9 0 O y w m c X V v d D t T Z W N 0 a W 9 u M S 9 C Y W 5 r M i 9 D a G F u Z 2 V k I F R 5 c G U u e 0 N o Y X J 0 I G 9 m I E F j Y 2 9 1 b n R z L D J 9 J n F 1 b 3 Q 7 L C Z x d W 9 0 O 1 N l Y 3 R p b 2 4 x L 0 J h b m s y L 0 N o Y W 5 n Z W Q g V H l w Z S 5 7 Q W N j b 3 V u d C B O Y W 1 l L D N 9 J n F 1 b 3 Q 7 L C Z x d W 9 0 O 1 N l Y 3 R p b 2 4 x L 0 J h b m s y L 0 N o Y W 5 n Z W Q g V H l w Z S 5 7 T W 9 u Z X k g a W 4 v I C h N b 2 5 l e S B v d X Q p L D R 9 J n F 1 b 3 Q 7 L C Z x d W 9 0 O 1 N l Y 3 R p b 2 4 x L 0 J h b m s y L 0 N o Y W 5 n Z W Q g V H l w Z S 5 7 Q m F u a y B h Y 2 N v d W 5 0 I G 5 1 b W J l c i w 1 f S Z x d W 9 0 O y w m c X V v d D t T Z W N 0 a W 9 u M S 9 C Y W 5 r M i 9 D a G F u Z 2 V k I F R 5 c G U u e 0 J h b G F u Y 2 U s N n 0 m c X V v d D s s J n F 1 b 3 Q 7 U 2 V j d G l v b j E v Q m F u a z I v Q 2 h h b m d l Z C B U e X B l L n t J b n Z v a W N l I E 5 1 b W J l c i w 3 f S Z x d W 9 0 O y w m c X V v d D t T Z W N 0 a W 9 u M S 9 C Y W 5 r M i 9 T b 3 V y Y 2 U u e 0 1 l b W 8 s O H 0 m c X V v d D t d L C Z x d W 9 0 O 1 J l b G F 0 a W 9 u c 2 h p c E l u Z m 8 m c X V v d D s 6 W 1 1 9 I i A v P j w v U 3 R h Y m x l R W 5 0 c m l l c z 4 8 L 0 l 0 Z W 0 + P E l 0 Z W 0 + P E l 0 Z W 1 M b 2 N h d G l v b j 4 8 S X R l b V R 5 c G U + R m 9 y b X V s Y T w v S X R l b V R 5 c G U + P E l 0 Z W 1 Q Y X R o P l N l Y 3 R p b 2 4 x L 0 J h b m s y L 1 N v d X J j Z T w v S X R l b V B h d G g + P C 9 J d G V t T G 9 j Y X R p b 2 4 + P F N 0 Y W J s Z U V u d H J p Z X M g L z 4 8 L 0 l 0 Z W 0 + P E l 0 Z W 0 + P E l 0 Z W 1 M b 2 N h d G l v b j 4 8 S X R l b V R 5 c G U + R m 9 y b X V s Y T w v S X R l b V R 5 c G U + P E l 0 Z W 1 Q Y X R o P l N l Y 3 R p b 2 4 x L 0 J h b m s y L 0 N o Y W 5 n Z W Q l M j B U e X B l M T w v S X R l b V B h d G g + P C 9 J d G V t T G 9 j Y X R p b 2 4 + P F N 0 Y W J s Z U V u d H J p Z X M g L z 4 8 L 0 l 0 Z W 0 + P E l 0 Z W 0 + P E l 0 Z W 1 M b 2 N h d G l v b j 4 8 S X R l b V R 5 c G U + R m 9 y b X V s Y T w v S X R l b V R 5 c G U + P E l 0 Z W 1 Q Y X R o P l N l Y 3 R p b 2 4 x L 0 J h b m s y L 0 N o Y W 5 n Z W Q l M j B U e X B l P C 9 J d G V t U G F 0 a D 4 8 L 0 l 0 Z W 1 M b 2 N h d G l v b j 4 8 U 3 R h Y m x l R W 5 0 c m l l c y A v P j w v S X R l b T 4 8 S X R l b T 4 8 S X R l b U x v Y 2 F 0 a W 9 u P j x J d G V t V H l w Z T 5 G b 3 J t d W x h P C 9 J d G V t V H l w Z T 4 8 S X R l b V B h d G g + U 2 V j d G l v b j E v Q m F u a z M 8 L 0 l 0 Z W 1 Q Y X R o P j w v S X R l b U x v Y 2 F 0 a W 9 u P j x T d G F i b G V F b n R y a W V z P j x F b n R y e S B U e X B l P S J J c 1 B y a X Z h d G U i I F Z h b H V l P S J s M C I g L z 4 8 R W 5 0 c n k g V H l w Z T 0 i U X V l c n l J R C I g V m F s d W U 9 I n M w M j J i M T Q 2 M S 0 1 Y m E 4 L T R k O W Q t Y T Z h O C 0 1 Z m F k M T k 2 M T I x Y j A i I C 8 + P E V u d H J 5 I F R 5 c G U 9 I k x v Y W R l Z F R v Q W 5 h b H l z a X N T Z X J 2 a W N l c y I g V m F s d W U 9 I m w w I i A v P j x F b n R y e S B U e X B l P S J B Z G R l Z F R v R G F 0 Y U 1 v Z G V s I i B W Y W x 1 Z T 0 i b D E i I C 8 + P E V u d H J 5 I F R 5 c G U 9 I k Z p b G x D b 3 V u d C I g V m F s d W U 9 I m w x N D k 1 I i A v P j x F b n R y e S B U e X B l P S J G a W x s R X J y b 3 J D b 2 R l I i B W Y W x 1 Z T 0 i c 1 V u a 2 5 v d 2 4 i I C 8 + P E V u d H J 5 I F R 5 c G U 9 I k Z p b G x F c n J v c k N v d W 5 0 I i B W Y W x 1 Z T 0 i b D A i I C 8 + P E V u d H J 5 I F R 5 c G U 9 I k Z p b G x M Y X N 0 V X B k Y X R l Z C I g V m F s d W U 9 I m Q y M D I 0 L T A 5 L T E 4 V D E w O j E 5 O j I w L j Y x N D c x M D Z a I i A v P j x F b n R y e S B U e X B l P S J G a W x s Q 2 9 s d W 1 u V H l w Z X M i I F Z h b H V l P S J z Q 1 F Z R 0 F B T U R B d 0 1 B I i A v P j x F b n R y e S B U e X B l P S J G a W x s Q 2 9 s d W 1 u T m F t Z X M i I F Z h b H V l P S J z W y Z x d W 9 0 O 0 R h d G U m c X V v d D s s J n F 1 b 3 Q 7 R G V z Y 3 J p c H R p b 2 4 m c X V v d D s s J n F 1 b 3 Q 7 Q 2 h h c n Q g b 2 Y g Q W N j b 3 V u d H M m c X V v d D s s J n F 1 b 3 Q 7 Q W N j b 3 V u d C B O Y W 1 l J n F 1 b 3 Q 7 L C Z x d W 9 0 O 0 1 v b m V 5 I G l u L y A o T W 9 u Z X k g b 3 V 0 K S Z x d W 9 0 O y w m c X V v d D t C Y W 5 r I G F j Y 2 9 1 b n Q g b n V t Y m V y J n F 1 b 3 Q 7 L C Z x d W 9 0 O 0 J h b G F u Y 2 U m c X V v d D s s J n F 1 b 3 Q 7 S W 5 2 b 2 l j Z S B O d W 1 i Z X I m c X V v d D s s J n F 1 b 3 Q 7 T W V t b y Z x d W 9 0 O 1 0 i I C 8 + P E V u d H J 5 I F R 5 c G U 9 I k Z p b G x T d G F 0 d X M i I F Z h b H V l P S J z Q 2 9 t c G x l d G U 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k s J n F 1 b 3 Q 7 a 2 V 5 Q 2 9 s d W 1 u T m F t Z X M m c X V v d D s 6 W 1 0 s J n F 1 b 3 Q 7 c X V l c n l S Z W x h d G l v b n N o a X B z J n F 1 b 3 Q 7 O l t d L C Z x d W 9 0 O 2 N v b H V t b k l k Z W 5 0 a X R p Z X M m c X V v d D s 6 W y Z x d W 9 0 O 1 N l Y 3 R p b 2 4 x L 0 J h b m s z L 0 N o Y W 5 n Z W Q g V H l w Z S 5 7 R G F 0 Z S w w f S Z x d W 9 0 O y w m c X V v d D t T Z W N 0 a W 9 u M S 9 C Y W 5 r M y 9 D a G F u Z 2 V k I F R 5 c G U u e 0 R l c 2 N y a X B 0 a W 9 u L D F 9 J n F 1 b 3 Q 7 L C Z x d W 9 0 O 1 N l Y 3 R p b 2 4 x L 0 J h b m s z L 0 N o Y W 5 n Z W Q g V H l w Z S 5 7 Q 2 h h c n Q g b 2 Y g Q W N j b 3 V u d H M s M n 0 m c X V v d D s s J n F 1 b 3 Q 7 U 2 V j d G l v b j E v Q m F u a z M v Q 2 h h b m d l Z C B U e X B l L n t B Y 2 N v d W 5 0 I E 5 h b W U s M 3 0 m c X V v d D s s J n F 1 b 3 Q 7 U 2 V j d G l v b j E v Q m F u a z M v Q 2 h h b m d l Z C B U e X B l L n t N b 2 5 l e S B p b i 8 g K E 1 v b m V 5 I G 9 1 d C k s N H 0 m c X V v d D s s J n F 1 b 3 Q 7 U 2 V j d G l v b j E v Q m F u a z M v Q 2 h h b m d l Z C B U e X B l L n t C Y W 5 r I G F j Y 2 9 1 b n Q g b n V t Y m V y L D V 9 J n F 1 b 3 Q 7 L C Z x d W 9 0 O 1 N l Y 3 R p b 2 4 x L 0 J h b m s z L 0 N o Y W 5 n Z W Q g V H l w Z S 5 7 Q m F s Y W 5 j Z S w 2 f S Z x d W 9 0 O y w m c X V v d D t T Z W N 0 a W 9 u M S 9 C Y W 5 r M y 9 D a G F u Z 2 V k I F R 5 c G U u e 0 l u d m 9 p Y 2 U g T n V t Y m V y L D d 9 J n F 1 b 3 Q 7 L C Z x d W 9 0 O 1 N l Y 3 R p b 2 4 x L 0 J h b m s z L 1 N v d X J j Z S 5 7 T W V t b y w 4 f S Z x d W 9 0 O 1 0 s J n F 1 b 3 Q 7 Q 2 9 s d W 1 u Q 2 9 1 b n Q m c X V v d D s 6 O S w m c X V v d D t L Z X l D b 2 x 1 b W 5 O Y W 1 l c y Z x d W 9 0 O z p b X S w m c X V v d D t D b 2 x 1 b W 5 J Z G V u d G l 0 a W V z J n F 1 b 3 Q 7 O l s m c X V v d D t T Z W N 0 a W 9 u M S 9 C Y W 5 r M y 9 D a G F u Z 2 V k I F R 5 c G U u e 0 R h d G U s M H 0 m c X V v d D s s J n F 1 b 3 Q 7 U 2 V j d G l v b j E v Q m F u a z M v Q 2 h h b m d l Z C B U e X B l L n t E Z X N j c m l w d G l v b i w x f S Z x d W 9 0 O y w m c X V v d D t T Z W N 0 a W 9 u M S 9 C Y W 5 r M y 9 D a G F u Z 2 V k I F R 5 c G U u e 0 N o Y X J 0 I G 9 m I E F j Y 2 9 1 b n R z L D J 9 J n F 1 b 3 Q 7 L C Z x d W 9 0 O 1 N l Y 3 R p b 2 4 x L 0 J h b m s z L 0 N o Y W 5 n Z W Q g V H l w Z S 5 7 Q W N j b 3 V u d C B O Y W 1 l L D N 9 J n F 1 b 3 Q 7 L C Z x d W 9 0 O 1 N l Y 3 R p b 2 4 x L 0 J h b m s z L 0 N o Y W 5 n Z W Q g V H l w Z S 5 7 T W 9 u Z X k g a W 4 v I C h N b 2 5 l e S B v d X Q p L D R 9 J n F 1 b 3 Q 7 L C Z x d W 9 0 O 1 N l Y 3 R p b 2 4 x L 0 J h b m s z L 0 N o Y W 5 n Z W Q g V H l w Z S 5 7 Q m F u a y B h Y 2 N v d W 5 0 I G 5 1 b W J l c i w 1 f S Z x d W 9 0 O y w m c X V v d D t T Z W N 0 a W 9 u M S 9 C Y W 5 r M y 9 D a G F u Z 2 V k I F R 5 c G U u e 0 J h b G F u Y 2 U s N n 0 m c X V v d D s s J n F 1 b 3 Q 7 U 2 V j d G l v b j E v Q m F u a z M v Q 2 h h b m d l Z C B U e X B l L n t J b n Z v a W N l I E 5 1 b W J l c i w 3 f S Z x d W 9 0 O y w m c X V v d D t T Z W N 0 a W 9 u M S 9 C Y W 5 r M y 9 T b 3 V y Y 2 U u e 0 1 l b W 8 s O H 0 m c X V v d D t d L C Z x d W 9 0 O 1 J l b G F 0 a W 9 u c 2 h p c E l u Z m 8 m c X V v d D s 6 W 1 1 9 I i A v P j w v U 3 R h Y m x l R W 5 0 c m l l c z 4 8 L 0 l 0 Z W 0 + P E l 0 Z W 0 + P E l 0 Z W 1 M b 2 N h d G l v b j 4 8 S X R l b V R 5 c G U + R m 9 y b X V s Y T w v S X R l b V R 5 c G U + P E l 0 Z W 1 Q Y X R o P l N l Y 3 R p b 2 4 x L 0 J h b m s z L 1 N v d X J j Z T w v S X R l b V B h d G g + P C 9 J d G V t T G 9 j Y X R p b 2 4 + P F N 0 Y W J s Z U V u d H J p Z X M g L z 4 8 L 0 l 0 Z W 0 + P E l 0 Z W 0 + P E l 0 Z W 1 M b 2 N h d G l v b j 4 8 S X R l b V R 5 c G U + R m 9 y b X V s Y T w v S X R l b V R 5 c G U + P E l 0 Z W 1 Q Y X R o P l N l Y 3 R p b 2 4 x L 0 J h b m s z L 0 N o Y W 5 n Z W Q l M j B U e X B l M T w v S X R l b V B h d G g + P C 9 J d G V t T G 9 j Y X R p b 2 4 + P F N 0 Y W J s Z U V u d H J p Z X M g L z 4 8 L 0 l 0 Z W 0 + P E l 0 Z W 0 + P E l 0 Z W 1 M b 2 N h d G l v b j 4 8 S X R l b V R 5 c G U + R m 9 y b X V s Y T w v S X R l b V R 5 c G U + P E l 0 Z W 1 Q Y X R o P l N l Y 3 R p b 2 4 x L 0 J h b m s z L 0 N o Y W 5 n Z W Q l M j B U e X B l P C 9 J d G V t U G F 0 a D 4 8 L 0 l 0 Z W 1 M b 2 N h d G l v b j 4 8 U 3 R h Y m x l R W 5 0 c m l l c y A v P j w v S X R l b T 4 8 S X R l b T 4 8 S X R l b U x v Y 2 F 0 a W 9 u P j x J d G V t V H l w Z T 5 G b 3 J t d W x h P C 9 J d G V t V H l w Z T 4 8 S X R l b V B h d G g + U 2 V j d G l v b j E v Q m F u a z Q 8 L 0 l 0 Z W 1 Q Y X R o P j w v S X R l b U x v Y 2 F 0 a W 9 u P j x T d G F i b G V F b n R y a W V z P j x F b n R y e S B U e X B l P S J J c 1 B y a X Z h d G U i I F Z h b H V l P S J s M C I g L z 4 8 R W 5 0 c n k g V H l w Z T 0 i U X V l c n l J R C I g V m F s d W U 9 I n M 4 Y m F i M 2 E 2 N i 0 5 O T h i L T R k Y 2 Y t O W Y 1 Z C 1 l N z J k Z T c y M m J i Z G U i I C 8 + P E V u d H J 5 I F R 5 c G U 9 I k x v Y W R l Z F R v Q W 5 h b H l z a X N T Z X J 2 a W N l c y I g V m F s d W U 9 I m w w I i A v P j x F b n R y e S B U e X B l P S J G a W x s U 3 R h d H V z I i B W Y W x 1 Z T 0 i c 0 N v b X B s Z X R l I i A v P j x F b n R y e S B U e X B l P S J G a W x s Q 2 9 s d W 1 u T m F t Z X M i I F Z h b H V l P S J z W y Z x d W 9 0 O 0 R h d G U m c X V v d D s s J n F 1 b 3 Q 7 R G V z Y 3 J p c H R p b 2 4 m c X V v d D s s J n F 1 b 3 Q 7 Q 2 h h c n Q g b 2 Y g Q W N j b 3 V u d H M m c X V v d D s s J n F 1 b 3 Q 7 Q W N j b 3 V u d C B O Y W 1 l J n F 1 b 3 Q 7 L C Z x d W 9 0 O 0 1 v b m V 5 I G l u L y A o T W 9 u Z X k g b 3 V 0 K S Z x d W 9 0 O y w m c X V v d D t C Y W 5 r I G F j Y 2 9 1 b n Q g b n V t Y m V y J n F 1 b 3 Q 7 L C Z x d W 9 0 O 0 J h b G F u Y 2 U m c X V v d D s s J n F 1 b 3 Q 7 S W 5 2 b 2 l j Z S B O d W 1 i Z X I m c X V v d D s s J n F 1 b 3 Q 7 T W V t b y Z x d W 9 0 O 1 0 i I C 8 + P E V u d H J 5 I F R 5 c G U 9 I k Z p b G x D b 2 x 1 b W 5 U e X B l c y I g V m F s d W U 9 I n N D U V l H Q U F N R E F 3 T U E i I C 8 + P E V u d H J 5 I F R 5 c G U 9 I k Z p b G x M Y X N 0 V X B k Y X R l Z C I g V m F s d W U 9 I m Q y M D I 0 L T A 5 L T E 4 V D E w O j E 5 O j I w L j Y x O T c 0 O D J a I i A v P j x F b n R y e S B U e X B l P S J G a W x s R X J y b 3 J D b 3 V u d C I g V m F s d W U 9 I m w w I i A v P j x F b n R y e S B U e X B l P S J G a W x s R X J y b 3 J D b 2 R l I i B W Y W x 1 Z T 0 i c 1 V u a 2 5 v d 2 4 i I C 8 + P E V u d H J 5 I F R 5 c G U 9 I k Z p b G x D b 3 V u d C I g V m F s d W U 9 I m w x N D k 1 I i A v P j x F b n R y e S B U e X B l P S J B Z G R l Z F R v R G F 0 Y U 1 v Z G V s I i B W Y W x 1 Z T 0 i b D E 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k s J n F 1 b 3 Q 7 a 2 V 5 Q 2 9 s d W 1 u T m F t Z X M m c X V v d D s 6 W 1 0 s J n F 1 b 3 Q 7 c X V l c n l S Z W x h d G l v b n N o a X B z J n F 1 b 3 Q 7 O l t d L C Z x d W 9 0 O 2 N v b H V t b k l k Z W 5 0 a X R p Z X M m c X V v d D s 6 W y Z x d W 9 0 O 1 N l Y 3 R p b 2 4 x L 0 J h b m s 0 L 0 N o Y W 5 n Z W Q g V H l w Z S 5 7 R G F 0 Z S w w f S Z x d W 9 0 O y w m c X V v d D t T Z W N 0 a W 9 u M S 9 C Y W 5 r N C 9 D a G F u Z 2 V k I F R 5 c G U u e 0 R l c 2 N y a X B 0 a W 9 u L D F 9 J n F 1 b 3 Q 7 L C Z x d W 9 0 O 1 N l Y 3 R p b 2 4 x L 0 J h b m s 0 L 0 N o Y W 5 n Z W Q g V H l w Z S 5 7 Q 2 h h c n Q g b 2 Y g Q W N j b 3 V u d H M s M n 0 m c X V v d D s s J n F 1 b 3 Q 7 U 2 V j d G l v b j E v Q m F u a z Q v Q 2 h h b m d l Z C B U e X B l L n t B Y 2 N v d W 5 0 I E 5 h b W U s M 3 0 m c X V v d D s s J n F 1 b 3 Q 7 U 2 V j d G l v b j E v Q m F u a z Q v Q 2 h h b m d l Z C B U e X B l L n t N b 2 5 l e S B p b i 8 g K E 1 v b m V 5 I G 9 1 d C k s N H 0 m c X V v d D s s J n F 1 b 3 Q 7 U 2 V j d G l v b j E v Q m F u a z Q v Q 2 h h b m d l Z C B U e X B l L n t C Y W 5 r I G F j Y 2 9 1 b n Q g b n V t Y m V y L D V 9 J n F 1 b 3 Q 7 L C Z x d W 9 0 O 1 N l Y 3 R p b 2 4 x L 0 J h b m s 0 L 0 N o Y W 5 n Z W Q g V H l w Z S 5 7 Q m F s Y W 5 j Z S w 2 f S Z x d W 9 0 O y w m c X V v d D t T Z W N 0 a W 9 u M S 9 C Y W 5 r N C 9 D a G F u Z 2 V k I F R 5 c G U u e 0 l u d m 9 p Y 2 U g T n V t Y m V y L D d 9 J n F 1 b 3 Q 7 L C Z x d W 9 0 O 1 N l Y 3 R p b 2 4 x L 0 J h b m s 0 L 1 N v d X J j Z S 5 7 T W V t b y w 4 f S Z x d W 9 0 O 1 0 s J n F 1 b 3 Q 7 Q 2 9 s d W 1 u Q 2 9 1 b n Q m c X V v d D s 6 O S w m c X V v d D t L Z X l D b 2 x 1 b W 5 O Y W 1 l c y Z x d W 9 0 O z p b X S w m c X V v d D t D b 2 x 1 b W 5 J Z G V u d G l 0 a W V z J n F 1 b 3 Q 7 O l s m c X V v d D t T Z W N 0 a W 9 u M S 9 C Y W 5 r N C 9 D a G F u Z 2 V k I F R 5 c G U u e 0 R h d G U s M H 0 m c X V v d D s s J n F 1 b 3 Q 7 U 2 V j d G l v b j E v Q m F u a z Q v Q 2 h h b m d l Z C B U e X B l L n t E Z X N j c m l w d G l v b i w x f S Z x d W 9 0 O y w m c X V v d D t T Z W N 0 a W 9 u M S 9 C Y W 5 r N C 9 D a G F u Z 2 V k I F R 5 c G U u e 0 N o Y X J 0 I G 9 m I E F j Y 2 9 1 b n R z L D J 9 J n F 1 b 3 Q 7 L C Z x d W 9 0 O 1 N l Y 3 R p b 2 4 x L 0 J h b m s 0 L 0 N o Y W 5 n Z W Q g V H l w Z S 5 7 Q W N j b 3 V u d C B O Y W 1 l L D N 9 J n F 1 b 3 Q 7 L C Z x d W 9 0 O 1 N l Y 3 R p b 2 4 x L 0 J h b m s 0 L 0 N o Y W 5 n Z W Q g V H l w Z S 5 7 T W 9 u Z X k g a W 4 v I C h N b 2 5 l e S B v d X Q p L D R 9 J n F 1 b 3 Q 7 L C Z x d W 9 0 O 1 N l Y 3 R p b 2 4 x L 0 J h b m s 0 L 0 N o Y W 5 n Z W Q g V H l w Z S 5 7 Q m F u a y B h Y 2 N v d W 5 0 I G 5 1 b W J l c i w 1 f S Z x d W 9 0 O y w m c X V v d D t T Z W N 0 a W 9 u M S 9 C Y W 5 r N C 9 D a G F u Z 2 V k I F R 5 c G U u e 0 J h b G F u Y 2 U s N n 0 m c X V v d D s s J n F 1 b 3 Q 7 U 2 V j d G l v b j E v Q m F u a z Q v Q 2 h h b m d l Z C B U e X B l L n t J b n Z v a W N l I E 5 1 b W J l c i w 3 f S Z x d W 9 0 O y w m c X V v d D t T Z W N 0 a W 9 u M S 9 C Y W 5 r N C 9 T b 3 V y Y 2 U u e 0 1 l b W 8 s O H 0 m c X V v d D t d L C Z x d W 9 0 O 1 J l b G F 0 a W 9 u c 2 h p c E l u Z m 8 m c X V v d D s 6 W 1 1 9 I i A v P j w v U 3 R h Y m x l R W 5 0 c m l l c z 4 8 L 0 l 0 Z W 0 + P E l 0 Z W 0 + P E l 0 Z W 1 M b 2 N h d G l v b j 4 8 S X R l b V R 5 c G U + R m 9 y b X V s Y T w v S X R l b V R 5 c G U + P E l 0 Z W 1 Q Y X R o P l N l Y 3 R p b 2 4 x L 0 J h b m s 0 L 1 N v d X J j Z T w v S X R l b V B h d G g + P C 9 J d G V t T G 9 j Y X R p b 2 4 + P F N 0 Y W J s Z U V u d H J p Z X M g L z 4 8 L 0 l 0 Z W 0 + P E l 0 Z W 0 + P E l 0 Z W 1 M b 2 N h d G l v b j 4 8 S X R l b V R 5 c G U + R m 9 y b X V s Y T w v S X R l b V R 5 c G U + P E l 0 Z W 1 Q Y X R o P l N l Y 3 R p b 2 4 x L 0 J h b m s 0 L 0 N o Y W 5 n Z W Q l M j B U e X B l M T w v S X R l b V B h d G g + P C 9 J d G V t T G 9 j Y X R p b 2 4 + P F N 0 Y W J s Z U V u d H J p Z X M g L z 4 8 L 0 l 0 Z W 0 + P E l 0 Z W 0 + P E l 0 Z W 1 M b 2 N h d G l v b j 4 8 S X R l b V R 5 c G U + R m 9 y b X V s Y T w v S X R l b V R 5 c G U + P E l 0 Z W 1 Q Y X R o P l N l Y 3 R p b 2 4 x L 0 J h b m s 0 L 0 N o Y W 5 n Z W Q l M j B U e X B l P C 9 J d G V t U G F 0 a D 4 8 L 0 l 0 Z W 1 M b 2 N h d G l v b j 4 8 U 3 R h Y m x l R W 5 0 c m l l c y A v P j w v S X R l b T 4 8 S X R l b T 4 8 S X R l b U x v Y 2 F 0 a W 9 u P j x J d G V t V H l w Z T 5 G b 3 J t d W x h P C 9 J d G V t V H l w Z T 4 8 S X R l b V B h d G g + U 2 V j d G l v b j E v Q m F u a z U 8 L 0 l 0 Z W 1 Q Y X R o P j w v S X R l b U x v Y 2 F 0 a W 9 u P j x T d G F i b G V F b n R y a W V z P j x F b n R y e S B U e X B l P S J J c 1 B y a X Z h d G U i I F Z h b H V l P S J s M C I g L z 4 8 R W 5 0 c n k g V H l w Z T 0 i U X V l c n l J R C I g V m F s d W U 9 I n N k N j A 5 M T V l N i 1 m M D g 3 L T R j O D I t Y m Y 1 O C 0 y O W M 3 N T h m M W I 1 M T E i I C 8 + P E V u d H J 5 I F R 5 c G U 9 I k x v Y W R l Z F R v Q W 5 h b H l z a X N T Z X J 2 a W N l c y I g V m F s d W U 9 I m w w I i A v P j x F b n R y e S B U e X B l P S J B Z G R l Z F R v R G F 0 Y U 1 v Z G V s I i B W Y W x 1 Z T 0 i b D E i I C 8 + P E V u d H J 5 I F R 5 c G U 9 I k Z p b G x D b 3 V u d C I g V m F s d W U 9 I m w x N D k 1 I i A v P j x F b n R y e S B U e X B l P S J G a W x s R X J y b 3 J D b 2 R l I i B W Y W x 1 Z T 0 i c 1 V u a 2 5 v d 2 4 i I C 8 + P E V u d H J 5 I F R 5 c G U 9 I k Z p b G x F c n J v c k N v d W 5 0 I i B W Y W x 1 Z T 0 i b D A i I C 8 + P E V u d H J 5 I F R 5 c G U 9 I k Z p b G x M Y X N 0 V X B k Y X R l Z C I g V m F s d W U 9 I m Q y M D I 0 L T A 5 L T E 4 V D E w O j E 5 O j I w L j Y y N D c x M z B a I i A v P j x F b n R y e S B U e X B l P S J G a W x s Q 2 9 s d W 1 u V H l w Z X M i I F Z h b H V l P S J z Q 1 F Z R 0 F B T U R B d 0 1 B I i A v P j x F b n R y e S B U e X B l P S J G a W x s Q 2 9 s d W 1 u T m F t Z X M i I F Z h b H V l P S J z W y Z x d W 9 0 O 0 R h d G U m c X V v d D s s J n F 1 b 3 Q 7 R G V z Y 3 J p c H R p b 2 4 m c X V v d D s s J n F 1 b 3 Q 7 Q 2 h h c n Q g b 2 Y g Q W N j b 3 V u d H M m c X V v d D s s J n F 1 b 3 Q 7 Q W N j b 3 V u d C B O Y W 1 l J n F 1 b 3 Q 7 L C Z x d W 9 0 O 0 1 v b m V 5 I G l u L y A o T W 9 u Z X k g b 3 V 0 K S Z x d W 9 0 O y w m c X V v d D t C Y W 5 r I G F j Y 2 9 1 b n Q g b n V t Y m V y J n F 1 b 3 Q 7 L C Z x d W 9 0 O 0 J h b G F u Y 2 U m c X V v d D s s J n F 1 b 3 Q 7 S W 5 2 b 2 l j Z S B O d W 1 i Z X I m c X V v d D s s J n F 1 b 3 Q 7 T W V t b y Z x d W 9 0 O 1 0 i I C 8 + P E V u d H J 5 I F R 5 c G U 9 I k Z p b G x T d G F 0 d X M i I F Z h b H V l P S J z Q 2 9 t c G x l d G U 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k s J n F 1 b 3 Q 7 a 2 V 5 Q 2 9 s d W 1 u T m F t Z X M m c X V v d D s 6 W 1 0 s J n F 1 b 3 Q 7 c X V l c n l S Z W x h d G l v b n N o a X B z J n F 1 b 3 Q 7 O l t d L C Z x d W 9 0 O 2 N v b H V t b k l k Z W 5 0 a X R p Z X M m c X V v d D s 6 W y Z x d W 9 0 O 1 N l Y 3 R p b 2 4 x L 0 J h b m s 1 L 0 N o Y W 5 n Z W Q g V H l w Z S 5 7 R G F 0 Z S w w f S Z x d W 9 0 O y w m c X V v d D t T Z W N 0 a W 9 u M S 9 C Y W 5 r N S 9 D a G F u Z 2 V k I F R 5 c G U u e 0 R l c 2 N y a X B 0 a W 9 u L D F 9 J n F 1 b 3 Q 7 L C Z x d W 9 0 O 1 N l Y 3 R p b 2 4 x L 0 J h b m s 1 L 0 N o Y W 5 n Z W Q g V H l w Z S 5 7 Q 2 h h c n Q g b 2 Y g Q W N j b 3 V u d H M s M n 0 m c X V v d D s s J n F 1 b 3 Q 7 U 2 V j d G l v b j E v Q m F u a z U v Q 2 h h b m d l Z C B U e X B l L n t B Y 2 N v d W 5 0 I E 5 h b W U s M 3 0 m c X V v d D s s J n F 1 b 3 Q 7 U 2 V j d G l v b j E v Q m F u a z U v Q 2 h h b m d l Z C B U e X B l L n t N b 2 5 l e S B p b i 8 g K E 1 v b m V 5 I G 9 1 d C k s N H 0 m c X V v d D s s J n F 1 b 3 Q 7 U 2 V j d G l v b j E v Q m F u a z U v Q 2 h h b m d l Z C B U e X B l L n t C Y W 5 r I G F j Y 2 9 1 b n Q g b n V t Y m V y L D V 9 J n F 1 b 3 Q 7 L C Z x d W 9 0 O 1 N l Y 3 R p b 2 4 x L 0 J h b m s 1 L 0 N o Y W 5 n Z W Q g V H l w Z S 5 7 Q m F s Y W 5 j Z S w 2 f S Z x d W 9 0 O y w m c X V v d D t T Z W N 0 a W 9 u M S 9 C Y W 5 r N S 9 D a G F u Z 2 V k I F R 5 c G U u e 0 l u d m 9 p Y 2 U g T n V t Y m V y L D d 9 J n F 1 b 3 Q 7 L C Z x d W 9 0 O 1 N l Y 3 R p b 2 4 x L 0 J h b m s 1 L 1 N v d X J j Z S 5 7 T W V t b y w 4 f S Z x d W 9 0 O 1 0 s J n F 1 b 3 Q 7 Q 2 9 s d W 1 u Q 2 9 1 b n Q m c X V v d D s 6 O S w m c X V v d D t L Z X l D b 2 x 1 b W 5 O Y W 1 l c y Z x d W 9 0 O z p b X S w m c X V v d D t D b 2 x 1 b W 5 J Z G V u d G l 0 a W V z J n F 1 b 3 Q 7 O l s m c X V v d D t T Z W N 0 a W 9 u M S 9 C Y W 5 r N S 9 D a G F u Z 2 V k I F R 5 c G U u e 0 R h d G U s M H 0 m c X V v d D s s J n F 1 b 3 Q 7 U 2 V j d G l v b j E v Q m F u a z U v Q 2 h h b m d l Z C B U e X B l L n t E Z X N j c m l w d G l v b i w x f S Z x d W 9 0 O y w m c X V v d D t T Z W N 0 a W 9 u M S 9 C Y W 5 r N S 9 D a G F u Z 2 V k I F R 5 c G U u e 0 N o Y X J 0 I G 9 m I E F j Y 2 9 1 b n R z L D J 9 J n F 1 b 3 Q 7 L C Z x d W 9 0 O 1 N l Y 3 R p b 2 4 x L 0 J h b m s 1 L 0 N o Y W 5 n Z W Q g V H l w Z S 5 7 Q W N j b 3 V u d C B O Y W 1 l L D N 9 J n F 1 b 3 Q 7 L C Z x d W 9 0 O 1 N l Y 3 R p b 2 4 x L 0 J h b m s 1 L 0 N o Y W 5 n Z W Q g V H l w Z S 5 7 T W 9 u Z X k g a W 4 v I C h N b 2 5 l e S B v d X Q p L D R 9 J n F 1 b 3 Q 7 L C Z x d W 9 0 O 1 N l Y 3 R p b 2 4 x L 0 J h b m s 1 L 0 N o Y W 5 n Z W Q g V H l w Z S 5 7 Q m F u a y B h Y 2 N v d W 5 0 I G 5 1 b W J l c i w 1 f S Z x d W 9 0 O y w m c X V v d D t T Z W N 0 a W 9 u M S 9 C Y W 5 r N S 9 D a G F u Z 2 V k I F R 5 c G U u e 0 J h b G F u Y 2 U s N n 0 m c X V v d D s s J n F 1 b 3 Q 7 U 2 V j d G l v b j E v Q m F u a z U v Q 2 h h b m d l Z C B U e X B l L n t J b n Z v a W N l I E 5 1 b W J l c i w 3 f S Z x d W 9 0 O y w m c X V v d D t T Z W N 0 a W 9 u M S 9 C Y W 5 r N S 9 T b 3 V y Y 2 U u e 0 1 l b W 8 s O H 0 m c X V v d D t d L C Z x d W 9 0 O 1 J l b G F 0 a W 9 u c 2 h p c E l u Z m 8 m c X V v d D s 6 W 1 1 9 I i A v P j w v U 3 R h Y m x l R W 5 0 c m l l c z 4 8 L 0 l 0 Z W 0 + P E l 0 Z W 0 + P E l 0 Z W 1 M b 2 N h d G l v b j 4 8 S X R l b V R 5 c G U + R m 9 y b X V s Y T w v S X R l b V R 5 c G U + P E l 0 Z W 1 Q Y X R o P l N l Y 3 R p b 2 4 x L 0 J h b m s 1 L 1 N v d X J j Z T w v S X R l b V B h d G g + P C 9 J d G V t T G 9 j Y X R p b 2 4 + P F N 0 Y W J s Z U V u d H J p Z X M g L z 4 8 L 0 l 0 Z W 0 + P E l 0 Z W 0 + P E l 0 Z W 1 M b 2 N h d G l v b j 4 8 S X R l b V R 5 c G U + R m 9 y b X V s Y T w v S X R l b V R 5 c G U + P E l 0 Z W 1 Q Y X R o P l N l Y 3 R p b 2 4 x L 0 J h b m s 1 L 0 N o Y W 5 n Z W Q l M j B U e X B l M T w v S X R l b V B h d G g + P C 9 J d G V t T G 9 j Y X R p b 2 4 + P F N 0 Y W J s Z U V u d H J p Z X M g L z 4 8 L 0 l 0 Z W 0 + P E l 0 Z W 0 + P E l 0 Z W 1 M b 2 N h d G l v b j 4 8 S X R l b V R 5 c G U + R m 9 y b X V s Y T w v S X R l b V R 5 c G U + P E l 0 Z W 1 Q Y X R o P l N l Y 3 R p b 2 4 x L 0 J h b m s 1 L 0 N o Y W 5 n Z W Q l M j B U e X B l P C 9 J d G V t U G F 0 a D 4 8 L 0 l 0 Z W 1 M b 2 N h d G l v b j 4 8 U 3 R h Y m x l R W 5 0 c m l l c y A v P j w v S X R l b T 4 8 S X R l b T 4 8 S X R l b U x v Y 2 F 0 a W 9 u P j x J d G V t V H l w Z T 5 G b 3 J t d W x h P C 9 J d G V t V H l w Z T 4 8 S X R l b V B h d G g + U 2 V j d G l v b j E v Q X B w Z W 5 k M T w v S X R l b V B h d G g + P C 9 J d G V t T G 9 j Y X R p b 2 4 + P F N 0 Y W J s Z U V u d H J p Z X M + P E V u d H J 5 I F R 5 c G U 9 I k l z U H J p d m F 0 Z S I g V m F s d W U 9 I m w w I i A v P j x F b n R y e S B U e X B l P S J R d W V y e U l E I i B W Y W x 1 Z T 0 i c z l l Y m F l N T Q 0 L T E w Y W Y t N D V j M y 1 h O D g 5 L T Y 1 Y j I 3 N j d j Y W Z i M S 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G a W x s R X J y b 3 J D b 3 V u d C I g V m F s d W U 9 I m w w I i A v P j x F b n R y e S B U e X B l P S J G a W x s T G F z d F V w Z G F 0 Z W Q i I F Z h b H V l P S J k M j A y N C 0 x M C 0 w M V Q x M j o 0 M z o x M S 4 w O T I 2 N D E w W i I g L z 4 8 R W 5 0 c n k g V H l w Z T 0 i R m l s b E N v b H V t b l R 5 c G V z I i B W Y W x 1 Z T 0 i c 0 N R W U d B Q U 1 E Q X d N Q U F B Q T 0 i I C 8 + P E V u d H J 5 I F R 5 c G U 9 I k Z p b G x D b 2 x 1 b W 5 O Y W 1 l c y I g V m F s d W U 9 I n N b J n F 1 b 3 Q 7 R G F 0 Z S Z x d W 9 0 O y w m c X V v d D t E Z X N j c m l w d G l v b i Z x d W 9 0 O y w m c X V v d D t D a G F y d C B v Z i B B Y 2 N v d W 5 0 c y Z x d W 9 0 O y w m c X V v d D t B Y 2 N v d W 5 0 I E 5 h b W U m c X V v d D s s J n F 1 b 3 Q 7 T W 9 u Z X k g a W 4 v I C h N b 2 5 l e S B v d X Q p J n F 1 b 3 Q 7 L C Z x d W 9 0 O 0 J h b m s g Y W N j b 3 V u d C B u d W 1 i Z X I m c X V v d D s s J n F 1 b 3 Q 7 Q m F s Y W 5 j Z S Z x d W 9 0 O y w m c X V v d D t J b n Z v a W N l I E 5 1 b W J l c i Z x d W 9 0 O y w m c X V v d D t H U 1 Q v S F N U J n F 1 b 3 Q 7 L C Z x d W 9 0 O 0 5 l d C B h b W 9 1 b n Q m c X V v d D s s J n F 1 b 3 Q 7 T W V t b y Z x d W 9 0 O 1 0 i I C 8 + P E V u d H J 5 I F R 5 c G U 9 I k Z p b G x D b 3 V u d C I g V m F s d W U 9 I m w 3 N D c 1 I i A v P j x F b n R y e S B U e X B l P S J G a W x s U 3 R h d H V z I i B W Y W x 1 Z T 0 i c 0 N v b X B s Z X R l I i A v P j x F b n R y e S B U e X B l P S J B Z G R l Z F R v R G F 0 Y U 1 v Z G V s I i B W Y W x 1 Z T 0 i b D E i I C 8 + P E V u d H J 5 I F R 5 c G U 9 I l J l b G F 0 a W 9 u c 2 h p c E l u Z m 9 D b 2 5 0 Y W l u Z X I i I F Z h b H V l P S J z e y Z x d W 9 0 O 2 N v b H V t b k N v d W 5 0 J n F 1 b 3 Q 7 O j E x L C Z x d W 9 0 O 2 t l e U N v b H V t b k 5 h b W V z J n F 1 b 3 Q 7 O l t d L C Z x d W 9 0 O 3 F 1 Z X J 5 U m V s Y X R p b 2 5 z a G l w c y Z x d W 9 0 O z p b X S w m c X V v d D t j b 2 x 1 b W 5 J Z G V u d G l 0 a W V z J n F 1 b 3 Q 7 O l s m c X V v d D t T Z W N 0 a W 9 u M S 9 B c H B l b m Q x L 1 N v d X J j Z S 5 7 R G F 0 Z S w w f S Z x d W 9 0 O y w m c X V v d D t T Z W N 0 a W 9 u M S 9 B c H B l b m Q x L 1 N v d X J j Z S 5 7 R G V z Y 3 J p c H R p b 2 4 s M X 0 m c X V v d D s s J n F 1 b 3 Q 7 U 2 V j d G l v b j E v Q X B w Z W 5 k M S 9 T b 3 V y Y 2 U u e 0 N o Y X J 0 I G 9 m I E F j Y 2 9 1 b n R z L D J 9 J n F 1 b 3 Q 7 L C Z x d W 9 0 O 1 N l Y 3 R p b 2 4 x L 0 F w c G V u Z D E v U 2 9 1 c m N l L n t B Y 2 N v d W 5 0 I E 5 h b W U s M 3 0 m c X V v d D s s J n F 1 b 3 Q 7 U 2 V j d G l v b j E v Q X B w Z W 5 k M S 9 T b 3 V y Y 2 U u e 0 1 v b m V 5 I G l u L y A o T W 9 u Z X k g b 3 V 0 K S w 0 f S Z x d W 9 0 O y w m c X V v d D t T Z W N 0 a W 9 u M S 9 B c H B l b m Q x L 1 N v d X J j Z S 5 7 Q m F u a y B h Y 2 N v d W 5 0 I G 5 1 b W J l c i w 1 f S Z x d W 9 0 O y w m c X V v d D t T Z W N 0 a W 9 u M S 9 B c H B l b m Q x L 1 N v d X J j Z S 5 7 Q m F s Y W 5 j Z S w 2 f S Z x d W 9 0 O y w m c X V v d D t T Z W N 0 a W 9 u M S 9 B c H B l b m Q x L 1 N v d X J j Z S 5 7 S W 5 2 b 2 l j Z S B O d W 1 i Z X I s N 3 0 m c X V v d D s s J n F 1 b 3 Q 7 U 2 V j d G l v b j E v Q X B w Z W 5 k M S 9 T b 3 V y Y 2 U u e 0 d T V C 9 I U 1 Q s O H 0 m c X V v d D s s J n F 1 b 3 Q 7 U 2 V j d G l v b j E v Q X B w Z W 5 k M S 9 T b 3 V y Y 2 U u e 0 5 l d C B h b W 9 1 b n Q s O X 0 m c X V v d D s s J n F 1 b 3 Q 7 U 2 V j d G l v b j E v Q X B w Z W 5 k M S 9 T b 3 V y Y 2 U u e 0 1 l b W 8 s M T B 9 J n F 1 b 3 Q 7 X S w m c X V v d D t D b 2 x 1 b W 5 D b 3 V u d C Z x d W 9 0 O z o x M S w m c X V v d D t L Z X l D b 2 x 1 b W 5 O Y W 1 l c y Z x d W 9 0 O z p b X S w m c X V v d D t D b 2 x 1 b W 5 J Z G V u d G l 0 a W V z J n F 1 b 3 Q 7 O l s m c X V v d D t T Z W N 0 a W 9 u M S 9 B c H B l b m Q x L 1 N v d X J j Z S 5 7 R G F 0 Z S w w f S Z x d W 9 0 O y w m c X V v d D t T Z W N 0 a W 9 u M S 9 B c H B l b m Q x L 1 N v d X J j Z S 5 7 R G V z Y 3 J p c H R p b 2 4 s M X 0 m c X V v d D s s J n F 1 b 3 Q 7 U 2 V j d G l v b j E v Q X B w Z W 5 k M S 9 T b 3 V y Y 2 U u e 0 N o Y X J 0 I G 9 m I E F j Y 2 9 1 b n R z L D J 9 J n F 1 b 3 Q 7 L C Z x d W 9 0 O 1 N l Y 3 R p b 2 4 x L 0 F w c G V u Z D E v U 2 9 1 c m N l L n t B Y 2 N v d W 5 0 I E 5 h b W U s M 3 0 m c X V v d D s s J n F 1 b 3 Q 7 U 2 V j d G l v b j E v Q X B w Z W 5 k M S 9 T b 3 V y Y 2 U u e 0 1 v b m V 5 I G l u L y A o T W 9 u Z X k g b 3 V 0 K S w 0 f S Z x d W 9 0 O y w m c X V v d D t T Z W N 0 a W 9 u M S 9 B c H B l b m Q x L 1 N v d X J j Z S 5 7 Q m F u a y B h Y 2 N v d W 5 0 I G 5 1 b W J l c i w 1 f S Z x d W 9 0 O y w m c X V v d D t T Z W N 0 a W 9 u M S 9 B c H B l b m Q x L 1 N v d X J j Z S 5 7 Q m F s Y W 5 j Z S w 2 f S Z x d W 9 0 O y w m c X V v d D t T Z W N 0 a W 9 u M S 9 B c H B l b m Q x L 1 N v d X J j Z S 5 7 S W 5 2 b 2 l j Z S B O d W 1 i Z X I s N 3 0 m c X V v d D s s J n F 1 b 3 Q 7 U 2 V j d G l v b j E v Q X B w Z W 5 k M S 9 T b 3 V y Y 2 U u e 0 d T V C 9 I U 1 Q s O H 0 m c X V v d D s s J n F 1 b 3 Q 7 U 2 V j d G l v b j E v Q X B w Z W 5 k M S 9 T b 3 V y Y 2 U u e 0 5 l d C B h b W 9 1 b n Q s O X 0 m c X V v d D s s J n F 1 b 3 Q 7 U 2 V j d G l v b j E v Q X B w Z W 5 k M S 9 T b 3 V y Y 2 U u e 0 1 l b W 8 s M T B 9 J n F 1 b 3 Q 7 X S w m c X V v d D t S Z W x h d G l v b n N o a X B J b m Z v J n F 1 b 3 Q 7 O l t d f S I g L z 4 8 L 1 N 0 Y W J s Z U V u d H J p Z X M + P C 9 J d G V t P j x J d G V t P j x J d G V t T G 9 j Y X R p b 2 4 + P E l 0 Z W 1 U e X B l P k Z v c m 1 1 b G E 8 L 0 l 0 Z W 1 U e X B l P j x J d G V t U G F 0 a D 5 T Z W N 0 a W 9 u M S 9 B c H B l b m Q x L 1 N v d X J j Z T w v S X R l b V B h d G g + P C 9 J d G V t T G 9 j Y X R p b 2 4 + P F N 0 Y W J s Z U V u d H J p Z X M g L z 4 8 L 0 l 0 Z W 0 + P C 9 J d G V t c z 4 8 L 0 x v Y 2 F s U G F j a 2 F n Z U 1 l d G F k Y X R h R m l s Z T 4 W A A A A U E s F B g A A A A A A A A A A A A A A A A A A A A A A A C Y B A A A B A A A A 0 I y d 3 w E V 0 R G M e g D A T 8 K X 6 w E A A A D L q 3 6 z 0 b B j S I 0 M r K A 7 o Z 2 2 A A A A A A I A A A A A A B B m A A A A A Q A A I A A A A C H E 8 j q H K n V X A X D c A r s j j a T a U n 1 I t S e Y x 4 2 Q T m q o X R O p A A A A A A 6 A A A A A A g A A I A A A A P y V m m F w u i Y Q G t e m Q 6 8 W S r s V z / y 1 N 3 3 e W 1 r L B k 4 x K 1 u 1 U A A A A P g L 3 O v c 1 3 y h h J f k I j y f c t o O a W J N n I u K o Z t D 6 H V e I 1 1 G D a 9 R Z 6 N n s a T X p S K 5 V 9 x r f H K 1 l 2 2 V d + 9 N Y P 1 f A f i x X + T c W i B P / I r q / / P g M 3 7 7 R Z g W Q A A A A F 2 6 + / w Z D U E a w v h Z e T M U V y 0 y D O M x N w / g d B 0 k Z m F Z R i p Q + s e 2 l A P h 5 h o o O Z n R I j T 2 G Y c E T L 1 q z j 8 V e p t a h o T z 9 S Q = < / D a t a M a s h u p > 
</file>

<file path=customXml/itemProps1.xml><?xml version="1.0" encoding="utf-8"?>
<ds:datastoreItem xmlns:ds="http://schemas.openxmlformats.org/officeDocument/2006/customXml" ds:itemID="{644F235D-6794-4E66-B229-3DA9469AAF7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Dashboard</vt:lpstr>
      <vt:lpstr>Sales + Receivables</vt:lpstr>
      <vt:lpstr>Directors Advances</vt:lpstr>
      <vt:lpstr>Bank 1</vt:lpstr>
      <vt:lpstr>Bank 2</vt:lpstr>
      <vt:lpstr>Credit Card 1</vt:lpstr>
      <vt:lpstr>Credit Card 2</vt:lpstr>
      <vt:lpstr>Banks Pivot</vt:lpstr>
      <vt:lpstr>Banks Pivot-CPA4IT</vt:lpstr>
      <vt:lpstr>Automobile</vt:lpstr>
      <vt:lpstr>Home Office</vt:lpstr>
      <vt:lpstr>Chart of Accounts</vt:lpstr>
      <vt:lpstr>Banks Pivot -breakup</vt:lpstr>
      <vt:lpstr>Accounts</vt:lpstr>
      <vt:lpstr>Chart_of_Accounts</vt:lpstr>
      <vt:lpstr>Dashboard!Print_Area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Muhammad Raamish</dc:creator>
  <cp:lastModifiedBy>Muhammad Qasim Mukhtar</cp:lastModifiedBy>
  <dcterms:created xsi:type="dcterms:W3CDTF">2024-09-18T07:39:32Z</dcterms:created>
  <dcterms:modified xsi:type="dcterms:W3CDTF">2025-02-25T10:02:25Z</dcterms:modified>
</cp:coreProperties>
</file>